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F956E43C-5C27-3447-845B-12636998F781}" xr6:coauthVersionLast="47" xr6:coauthVersionMax="47" xr10:uidLastSave="{00000000-0000-0000-0000-000000000000}"/>
  <bookViews>
    <workbookView xWindow="0" yWindow="660" windowWidth="30240" windowHeight="18980" firstSheet="1" activeTab="3" xr2:uid="{00000000-000D-0000-FFFF-FFFF00000000}"/>
  </bookViews>
  <sheets>
    <sheet name="Al Bundy" sheetId="1" r:id="rId1"/>
    <sheet name="Shoe size conversion table" sheetId="3" r:id="rId2"/>
    <sheet name="Tasks 1,2" sheetId="10" r:id="rId3"/>
    <sheet name="Task 3" sheetId="12" r:id="rId4"/>
  </sheets>
  <definedNames>
    <definedName name="_xlnm._FilterDatabase" localSheetId="0" hidden="1">'Al Bundy'!$B$4:$N$14971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" i="12" l="1"/>
  <c r="AF13" i="12"/>
  <c r="AI11" i="10"/>
  <c r="AG11" i="10"/>
  <c r="AE11" i="10"/>
  <c r="AA13" i="12"/>
  <c r="Z13" i="12"/>
  <c r="Y13" i="12"/>
  <c r="X13" i="12"/>
  <c r="W13" i="12"/>
  <c r="V13" i="12"/>
  <c r="U13" i="12"/>
  <c r="T13" i="12"/>
  <c r="S13" i="12"/>
  <c r="R13" i="12"/>
  <c r="Q13" i="12"/>
  <c r="N13" i="12"/>
  <c r="M13" i="12"/>
  <c r="L13" i="12"/>
  <c r="K13" i="12"/>
  <c r="J13" i="12"/>
  <c r="I13" i="12"/>
  <c r="H13" i="12"/>
  <c r="G13" i="12"/>
  <c r="F13" i="12"/>
  <c r="E13" i="12"/>
  <c r="D13" i="12"/>
  <c r="O14981" i="1"/>
  <c r="N14981" i="1"/>
  <c r="M14981" i="1"/>
  <c r="J14981" i="1"/>
  <c r="I14981" i="1"/>
  <c r="O14980" i="1"/>
  <c r="N14980" i="1"/>
  <c r="M14980" i="1"/>
  <c r="J14980" i="1"/>
  <c r="I14980" i="1"/>
  <c r="O14979" i="1"/>
  <c r="N14979" i="1"/>
  <c r="M14979" i="1"/>
  <c r="J14979" i="1"/>
  <c r="I14979" i="1"/>
  <c r="O14978" i="1"/>
  <c r="N14978" i="1"/>
  <c r="M14978" i="1"/>
  <c r="J14978" i="1"/>
  <c r="I14978" i="1"/>
  <c r="O14977" i="1"/>
  <c r="N14977" i="1"/>
  <c r="M14977" i="1"/>
  <c r="J14977" i="1"/>
  <c r="I14977" i="1"/>
  <c r="O14976" i="1"/>
  <c r="N14976" i="1"/>
  <c r="M14976" i="1"/>
  <c r="J14976" i="1"/>
  <c r="I14976" i="1"/>
  <c r="O14975" i="1"/>
  <c r="N14975" i="1"/>
  <c r="M14975" i="1"/>
  <c r="J14975" i="1"/>
  <c r="I14975" i="1"/>
  <c r="O14974" i="1"/>
  <c r="N14974" i="1"/>
  <c r="M14974" i="1"/>
  <c r="J14974" i="1"/>
  <c r="I14974" i="1"/>
  <c r="O14973" i="1"/>
  <c r="N14973" i="1"/>
  <c r="M14973" i="1"/>
  <c r="J14973" i="1"/>
  <c r="I14973" i="1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P13" i="12"/>
  <c r="C13" i="12"/>
  <c r="P27" i="10"/>
  <c r="Q27" i="10"/>
  <c r="R27" i="10"/>
  <c r="S27" i="10"/>
  <c r="T27" i="10"/>
  <c r="U27" i="10"/>
  <c r="V27" i="10"/>
  <c r="W27" i="10"/>
  <c r="X27" i="10"/>
  <c r="Y27" i="10"/>
  <c r="Z27" i="10"/>
  <c r="AA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N14255" i="1"/>
  <c r="N1021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R15" i="12" s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J9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F18" i="12" l="1"/>
  <c r="C18" i="12"/>
  <c r="E18" i="12"/>
  <c r="N18" i="12"/>
  <c r="D18" i="12"/>
  <c r="M18" i="12"/>
  <c r="G18" i="12"/>
  <c r="L18" i="12"/>
  <c r="K18" i="12"/>
  <c r="J18" i="12"/>
  <c r="I18" i="12"/>
  <c r="E21" i="12"/>
  <c r="N21" i="12"/>
  <c r="D21" i="12"/>
  <c r="G21" i="12"/>
  <c r="J21" i="12"/>
  <c r="C21" i="12"/>
  <c r="R25" i="12"/>
  <c r="F25" i="12"/>
  <c r="Q25" i="12"/>
  <c r="E25" i="12"/>
  <c r="AA25" i="12"/>
  <c r="P25" i="12"/>
  <c r="D25" i="12"/>
  <c r="Z25" i="12"/>
  <c r="Y25" i="12"/>
  <c r="M25" i="12"/>
  <c r="X25" i="12"/>
  <c r="L25" i="12"/>
  <c r="W25" i="12"/>
  <c r="K25" i="12"/>
  <c r="V25" i="12"/>
  <c r="J25" i="12"/>
  <c r="U25" i="12"/>
  <c r="I25" i="12"/>
  <c r="T25" i="12"/>
  <c r="H25" i="12"/>
  <c r="Q16" i="12"/>
  <c r="F17" i="12"/>
  <c r="N17" i="12"/>
  <c r="E17" i="12"/>
  <c r="C17" i="12"/>
  <c r="D17" i="12"/>
  <c r="M17" i="12"/>
  <c r="L17" i="12"/>
  <c r="K17" i="12"/>
  <c r="J17" i="12"/>
  <c r="I17" i="12"/>
  <c r="G17" i="12"/>
  <c r="F19" i="12"/>
  <c r="C19" i="12"/>
  <c r="E19" i="12"/>
  <c r="D19" i="12"/>
  <c r="N19" i="12"/>
  <c r="M19" i="12"/>
  <c r="J19" i="12"/>
  <c r="G19" i="12"/>
  <c r="Q15" i="12"/>
  <c r="AA15" i="12"/>
  <c r="P15" i="12"/>
  <c r="Z15" i="12"/>
  <c r="Y15" i="12"/>
  <c r="X15" i="12"/>
  <c r="W15" i="12"/>
  <c r="V15" i="12"/>
  <c r="U15" i="12"/>
  <c r="T15" i="12"/>
  <c r="S15" i="12"/>
  <c r="H15" i="12"/>
  <c r="Y18" i="12"/>
  <c r="X18" i="12"/>
  <c r="W18" i="12"/>
  <c r="V18" i="12"/>
  <c r="U18" i="12"/>
  <c r="T18" i="12"/>
  <c r="S18" i="12"/>
  <c r="R18" i="12"/>
  <c r="Q18" i="12"/>
  <c r="AA18" i="12"/>
  <c r="P18" i="12"/>
  <c r="H18" i="12"/>
  <c r="S14" i="12"/>
  <c r="E20" i="12"/>
  <c r="D20" i="12"/>
  <c r="N20" i="12"/>
  <c r="M20" i="12"/>
  <c r="J20" i="12"/>
  <c r="G20" i="12"/>
  <c r="C20" i="12"/>
  <c r="U23" i="12"/>
  <c r="Z18" i="12"/>
  <c r="Q26" i="12"/>
  <c r="F26" i="12"/>
  <c r="AA26" i="12"/>
  <c r="P26" i="12"/>
  <c r="E26" i="12"/>
  <c r="Z26" i="12"/>
  <c r="D26" i="12"/>
  <c r="Y26" i="12"/>
  <c r="N26" i="12"/>
  <c r="X26" i="12"/>
  <c r="M26" i="12"/>
  <c r="C26" i="12"/>
  <c r="W26" i="12"/>
  <c r="L26" i="12"/>
  <c r="V26" i="12"/>
  <c r="K26" i="12"/>
  <c r="U26" i="12"/>
  <c r="J26" i="12"/>
  <c r="T26" i="12"/>
  <c r="I26" i="12"/>
  <c r="AC26" i="12" s="1"/>
  <c r="S26" i="12"/>
  <c r="H26" i="12"/>
  <c r="G26" i="12"/>
  <c r="N23" i="12"/>
  <c r="C23" i="12"/>
  <c r="G23" i="12"/>
  <c r="N24" i="12"/>
  <c r="C24" i="12"/>
  <c r="G24" i="12"/>
  <c r="Q27" i="12"/>
  <c r="AA27" i="12"/>
  <c r="P27" i="12"/>
  <c r="F27" i="12"/>
  <c r="Z27" i="12"/>
  <c r="E27" i="12"/>
  <c r="Y27" i="12"/>
  <c r="D27" i="12"/>
  <c r="X27" i="12"/>
  <c r="N27" i="12"/>
  <c r="W27" i="12"/>
  <c r="M27" i="12"/>
  <c r="V27" i="12"/>
  <c r="AD27" i="12" s="1"/>
  <c r="L27" i="12"/>
  <c r="U27" i="12"/>
  <c r="K27" i="12"/>
  <c r="T27" i="12"/>
  <c r="J27" i="12"/>
  <c r="S27" i="12"/>
  <c r="I27" i="12"/>
  <c r="R27" i="12"/>
  <c r="H27" i="12"/>
  <c r="AA17" i="12"/>
  <c r="P17" i="12"/>
  <c r="AA16" i="12"/>
  <c r="P16" i="12"/>
  <c r="Z16" i="12"/>
  <c r="Y16" i="12"/>
  <c r="X16" i="12"/>
  <c r="W16" i="12"/>
  <c r="V16" i="12"/>
  <c r="U16" i="12"/>
  <c r="T16" i="12"/>
  <c r="S16" i="12"/>
  <c r="R16" i="12"/>
  <c r="H16" i="12"/>
  <c r="X20" i="12"/>
  <c r="U22" i="12"/>
  <c r="F22" i="12"/>
  <c r="T22" i="12"/>
  <c r="E22" i="12"/>
  <c r="S22" i="12"/>
  <c r="D22" i="12"/>
  <c r="R22" i="12"/>
  <c r="N22" i="12"/>
  <c r="Q22" i="12"/>
  <c r="M22" i="12"/>
  <c r="AA22" i="12"/>
  <c r="P22" i="12"/>
  <c r="L22" i="12"/>
  <c r="Z22" i="12"/>
  <c r="K22" i="12"/>
  <c r="Y22" i="12"/>
  <c r="J22" i="12"/>
  <c r="X22" i="12"/>
  <c r="I22" i="12"/>
  <c r="C22" i="12"/>
  <c r="W22" i="12"/>
  <c r="H22" i="12"/>
  <c r="G22" i="12"/>
  <c r="T23" i="12"/>
  <c r="F23" i="12"/>
  <c r="S23" i="12"/>
  <c r="E23" i="12"/>
  <c r="R23" i="12"/>
  <c r="D23" i="12"/>
  <c r="Q23" i="12"/>
  <c r="AA23" i="12"/>
  <c r="P23" i="12"/>
  <c r="M23" i="12"/>
  <c r="Z23" i="12"/>
  <c r="L23" i="12"/>
  <c r="Y23" i="12"/>
  <c r="K23" i="12"/>
  <c r="X23" i="12"/>
  <c r="J23" i="12"/>
  <c r="W23" i="12"/>
  <c r="I23" i="12"/>
  <c r="V23" i="12"/>
  <c r="H23" i="12"/>
  <c r="F16" i="12"/>
  <c r="E16" i="12"/>
  <c r="C16" i="12"/>
  <c r="D16" i="12"/>
  <c r="N16" i="12"/>
  <c r="M16" i="12"/>
  <c r="L16" i="12"/>
  <c r="K16" i="12"/>
  <c r="J16" i="12"/>
  <c r="I16" i="12"/>
  <c r="G16" i="12"/>
  <c r="W20" i="12"/>
  <c r="F20" i="12"/>
  <c r="V20" i="12"/>
  <c r="U20" i="12"/>
  <c r="T20" i="12"/>
  <c r="S20" i="12"/>
  <c r="R20" i="12"/>
  <c r="L20" i="12"/>
  <c r="Q20" i="12"/>
  <c r="K20" i="12"/>
  <c r="AA20" i="12"/>
  <c r="P20" i="12"/>
  <c r="Z20" i="12"/>
  <c r="I20" i="12"/>
  <c r="Y20" i="12"/>
  <c r="H20" i="12"/>
  <c r="X19" i="12"/>
  <c r="W19" i="12"/>
  <c r="V19" i="12"/>
  <c r="U19" i="12"/>
  <c r="T19" i="12"/>
  <c r="S19" i="12"/>
  <c r="L19" i="12"/>
  <c r="R19" i="12"/>
  <c r="K19" i="12"/>
  <c r="Q19" i="12"/>
  <c r="AA19" i="12"/>
  <c r="P19" i="12"/>
  <c r="I19" i="12"/>
  <c r="Z19" i="12"/>
  <c r="H19" i="12"/>
  <c r="Y19" i="12"/>
  <c r="S24" i="12"/>
  <c r="F24" i="12"/>
  <c r="R24" i="12"/>
  <c r="E24" i="12"/>
  <c r="Q24" i="12"/>
  <c r="D24" i="12"/>
  <c r="AA24" i="12"/>
  <c r="P24" i="12"/>
  <c r="Z24" i="12"/>
  <c r="M24" i="12"/>
  <c r="Y24" i="12"/>
  <c r="L24" i="12"/>
  <c r="X24" i="12"/>
  <c r="K24" i="12"/>
  <c r="W24" i="12"/>
  <c r="J24" i="12"/>
  <c r="V24" i="12"/>
  <c r="I24" i="12"/>
  <c r="U24" i="12"/>
  <c r="H24" i="12"/>
  <c r="F15" i="12"/>
  <c r="E15" i="12"/>
  <c r="D15" i="12"/>
  <c r="N15" i="12"/>
  <c r="M15" i="12"/>
  <c r="C15" i="12"/>
  <c r="L15" i="12"/>
  <c r="G15" i="12"/>
  <c r="K15" i="12"/>
  <c r="J15" i="12"/>
  <c r="I15" i="12"/>
  <c r="N25" i="12"/>
  <c r="C25" i="12"/>
  <c r="AF25" i="12" s="1"/>
  <c r="G25" i="12"/>
  <c r="R26" i="12"/>
  <c r="Z17" i="12"/>
  <c r="Y17" i="12"/>
  <c r="X17" i="12"/>
  <c r="W17" i="12"/>
  <c r="V17" i="12"/>
  <c r="U17" i="12"/>
  <c r="T17" i="12"/>
  <c r="S17" i="12"/>
  <c r="R17" i="12"/>
  <c r="Q17" i="12"/>
  <c r="H17" i="12"/>
  <c r="S25" i="12"/>
  <c r="R14" i="12"/>
  <c r="Q14" i="12"/>
  <c r="AA14" i="12"/>
  <c r="P14" i="12"/>
  <c r="Z14" i="12"/>
  <c r="Y14" i="12"/>
  <c r="X14" i="12"/>
  <c r="W14" i="12"/>
  <c r="V14" i="12"/>
  <c r="U14" i="12"/>
  <c r="T14" i="12"/>
  <c r="H14" i="12"/>
  <c r="V22" i="12"/>
  <c r="C27" i="12"/>
  <c r="G27" i="12"/>
  <c r="F14" i="12"/>
  <c r="N14" i="12"/>
  <c r="E14" i="12"/>
  <c r="D14" i="12"/>
  <c r="M14" i="12"/>
  <c r="C14" i="12"/>
  <c r="L14" i="12"/>
  <c r="K14" i="12"/>
  <c r="J14" i="12"/>
  <c r="G14" i="12"/>
  <c r="I14" i="12"/>
  <c r="W21" i="12"/>
  <c r="T24" i="12"/>
  <c r="V21" i="12"/>
  <c r="F21" i="12"/>
  <c r="U21" i="12"/>
  <c r="T21" i="12"/>
  <c r="S21" i="12"/>
  <c r="R21" i="12"/>
  <c r="M21" i="12"/>
  <c r="Q21" i="12"/>
  <c r="L21" i="12"/>
  <c r="AA21" i="12"/>
  <c r="P21" i="12"/>
  <c r="K21" i="12"/>
  <c r="Z21" i="12"/>
  <c r="Y21" i="12"/>
  <c r="I21" i="12"/>
  <c r="X21" i="12"/>
  <c r="H21" i="12"/>
  <c r="AE27" i="10"/>
  <c r="AG27" i="10" s="1"/>
  <c r="AG25" i="12"/>
  <c r="AD26" i="12"/>
  <c r="AF24" i="12"/>
  <c r="AC25" i="12"/>
  <c r="AC24" i="12"/>
  <c r="AG26" i="12"/>
  <c r="AG27" i="12"/>
  <c r="AG13" i="12"/>
  <c r="AD13" i="12"/>
  <c r="AC13" i="12"/>
  <c r="K12" i="10"/>
  <c r="M13" i="10"/>
  <c r="AA16" i="10"/>
  <c r="E19" i="10"/>
  <c r="J14" i="10"/>
  <c r="U11" i="10"/>
  <c r="W15" i="10"/>
  <c r="AA20" i="10"/>
  <c r="G25" i="10"/>
  <c r="N23" i="10"/>
  <c r="AA18" i="10"/>
  <c r="I24" i="10"/>
  <c r="C22" i="10"/>
  <c r="H26" i="10"/>
  <c r="W17" i="10"/>
  <c r="N21" i="10"/>
  <c r="L11" i="10"/>
  <c r="D11" i="10"/>
  <c r="K26" i="10"/>
  <c r="C26" i="10"/>
  <c r="K24" i="10"/>
  <c r="C24" i="10"/>
  <c r="E23" i="10"/>
  <c r="E22" i="10"/>
  <c r="G21" i="10"/>
  <c r="I20" i="10"/>
  <c r="I19" i="10"/>
  <c r="K18" i="10"/>
  <c r="M17" i="10"/>
  <c r="M16" i="10"/>
  <c r="C16" i="10"/>
  <c r="E15" i="10"/>
  <c r="E14" i="10"/>
  <c r="F13" i="10"/>
  <c r="D12" i="10"/>
  <c r="S11" i="10"/>
  <c r="AA24" i="10"/>
  <c r="W19" i="10"/>
  <c r="S14" i="10"/>
  <c r="Q25" i="10"/>
  <c r="Y25" i="10"/>
  <c r="R25" i="10"/>
  <c r="Z25" i="10"/>
  <c r="S25" i="10"/>
  <c r="AA25" i="10"/>
  <c r="T25" i="10"/>
  <c r="U25" i="10"/>
  <c r="V25" i="10"/>
  <c r="P25" i="10"/>
  <c r="X25" i="10"/>
  <c r="K11" i="10"/>
  <c r="J26" i="10"/>
  <c r="N25" i="10"/>
  <c r="F25" i="10"/>
  <c r="J24" i="10"/>
  <c r="N22" i="10"/>
  <c r="D22" i="10"/>
  <c r="F21" i="10"/>
  <c r="F20" i="10"/>
  <c r="H19" i="10"/>
  <c r="J18" i="10"/>
  <c r="J17" i="10"/>
  <c r="L16" i="10"/>
  <c r="N15" i="10"/>
  <c r="N14" i="10"/>
  <c r="D14" i="10"/>
  <c r="E13" i="10"/>
  <c r="C12" i="10"/>
  <c r="S24" i="10"/>
  <c r="W13" i="10"/>
  <c r="Q23" i="10"/>
  <c r="Y23" i="10"/>
  <c r="R23" i="10"/>
  <c r="Z23" i="10"/>
  <c r="S23" i="10"/>
  <c r="AA23" i="10"/>
  <c r="T23" i="10"/>
  <c r="C23" i="10"/>
  <c r="K23" i="10"/>
  <c r="U23" i="10"/>
  <c r="D23" i="10"/>
  <c r="L23" i="10"/>
  <c r="V23" i="10"/>
  <c r="P23" i="10"/>
  <c r="X23" i="10"/>
  <c r="U18" i="10"/>
  <c r="V18" i="10"/>
  <c r="W18" i="10"/>
  <c r="P18" i="10"/>
  <c r="X18" i="10"/>
  <c r="G18" i="10"/>
  <c r="Q18" i="10"/>
  <c r="Y18" i="10"/>
  <c r="H18" i="10"/>
  <c r="R18" i="10"/>
  <c r="Z18" i="10"/>
  <c r="T18" i="10"/>
  <c r="J11" i="10"/>
  <c r="I26" i="10"/>
  <c r="M25" i="10"/>
  <c r="E25" i="10"/>
  <c r="M23" i="10"/>
  <c r="M22" i="10"/>
  <c r="E21" i="10"/>
  <c r="E20" i="10"/>
  <c r="G19" i="10"/>
  <c r="I18" i="10"/>
  <c r="I17" i="10"/>
  <c r="K16" i="10"/>
  <c r="M15" i="10"/>
  <c r="M14" i="10"/>
  <c r="C14" i="10"/>
  <c r="M12" i="10"/>
  <c r="P11" i="10"/>
  <c r="W23" i="10"/>
  <c r="S18" i="10"/>
  <c r="AA12" i="10"/>
  <c r="U24" i="10"/>
  <c r="V24" i="10"/>
  <c r="W24" i="10"/>
  <c r="P24" i="10"/>
  <c r="X24" i="10"/>
  <c r="Q24" i="10"/>
  <c r="Y24" i="10"/>
  <c r="R24" i="10"/>
  <c r="Z24" i="10"/>
  <c r="T24" i="10"/>
  <c r="U22" i="10"/>
  <c r="V22" i="10"/>
  <c r="W22" i="10"/>
  <c r="P22" i="10"/>
  <c r="X22" i="10"/>
  <c r="G22" i="10"/>
  <c r="Q22" i="10"/>
  <c r="Y22" i="10"/>
  <c r="H22" i="10"/>
  <c r="R22" i="10"/>
  <c r="Z22" i="10"/>
  <c r="T22" i="10"/>
  <c r="I11" i="10"/>
  <c r="L25" i="10"/>
  <c r="D25" i="10"/>
  <c r="H24" i="10"/>
  <c r="J23" i="10"/>
  <c r="L22" i="10"/>
  <c r="N20" i="10"/>
  <c r="D20" i="10"/>
  <c r="F19" i="10"/>
  <c r="F18" i="10"/>
  <c r="H17" i="10"/>
  <c r="J16" i="10"/>
  <c r="J15" i="10"/>
  <c r="L14" i="10"/>
  <c r="N13" i="10"/>
  <c r="L12" i="10"/>
  <c r="AA11" i="10"/>
  <c r="AA22" i="10"/>
  <c r="S12" i="10"/>
  <c r="U26" i="10"/>
  <c r="V26" i="10"/>
  <c r="W26" i="10"/>
  <c r="P26" i="10"/>
  <c r="X26" i="10"/>
  <c r="Q26" i="10"/>
  <c r="Y26" i="10"/>
  <c r="R26" i="10"/>
  <c r="Z26" i="10"/>
  <c r="T26" i="10"/>
  <c r="Q17" i="10"/>
  <c r="Y17" i="10"/>
  <c r="R17" i="10"/>
  <c r="Z17" i="10"/>
  <c r="S17" i="10"/>
  <c r="AA17" i="10"/>
  <c r="T17" i="10"/>
  <c r="C17" i="10"/>
  <c r="K17" i="10"/>
  <c r="U17" i="10"/>
  <c r="D17" i="10"/>
  <c r="L17" i="10"/>
  <c r="V17" i="10"/>
  <c r="P17" i="10"/>
  <c r="X17" i="10"/>
  <c r="Q21" i="10"/>
  <c r="Y21" i="10"/>
  <c r="R21" i="10"/>
  <c r="Z21" i="10"/>
  <c r="S21" i="10"/>
  <c r="AA21" i="10"/>
  <c r="T21" i="10"/>
  <c r="C21" i="10"/>
  <c r="K21" i="10"/>
  <c r="U21" i="10"/>
  <c r="D21" i="10"/>
  <c r="L21" i="10"/>
  <c r="V21" i="10"/>
  <c r="P21" i="10"/>
  <c r="X21" i="10"/>
  <c r="H11" i="10"/>
  <c r="G26" i="10"/>
  <c r="K25" i="10"/>
  <c r="C25" i="10"/>
  <c r="G24" i="10"/>
  <c r="I23" i="10"/>
  <c r="K22" i="10"/>
  <c r="M21" i="10"/>
  <c r="M20" i="10"/>
  <c r="C20" i="10"/>
  <c r="E18" i="10"/>
  <c r="G17" i="10"/>
  <c r="I16" i="10"/>
  <c r="I15" i="10"/>
  <c r="K14" i="10"/>
  <c r="W11" i="10"/>
  <c r="S22" i="10"/>
  <c r="U12" i="10"/>
  <c r="V12" i="10"/>
  <c r="W12" i="10"/>
  <c r="F12" i="10"/>
  <c r="N12" i="10"/>
  <c r="P12" i="10"/>
  <c r="X12" i="10"/>
  <c r="G12" i="10"/>
  <c r="Q12" i="10"/>
  <c r="Y12" i="10"/>
  <c r="H12" i="10"/>
  <c r="R12" i="10"/>
  <c r="Z12" i="10"/>
  <c r="T12" i="10"/>
  <c r="Q13" i="10"/>
  <c r="Y13" i="10"/>
  <c r="R13" i="10"/>
  <c r="Z13" i="10"/>
  <c r="S13" i="10"/>
  <c r="AA13" i="10"/>
  <c r="J13" i="10"/>
  <c r="T13" i="10"/>
  <c r="C13" i="10"/>
  <c r="K13" i="10"/>
  <c r="U13" i="10"/>
  <c r="D13" i="10"/>
  <c r="L13" i="10"/>
  <c r="V13" i="10"/>
  <c r="P13" i="10"/>
  <c r="X13" i="10"/>
  <c r="U16" i="10"/>
  <c r="V16" i="10"/>
  <c r="W16" i="10"/>
  <c r="P16" i="10"/>
  <c r="X16" i="10"/>
  <c r="G16" i="10"/>
  <c r="Q16" i="10"/>
  <c r="Y16" i="10"/>
  <c r="H16" i="10"/>
  <c r="R16" i="10"/>
  <c r="Z16" i="10"/>
  <c r="T16" i="10"/>
  <c r="Q19" i="10"/>
  <c r="Y19" i="10"/>
  <c r="R19" i="10"/>
  <c r="Z19" i="10"/>
  <c r="S19" i="10"/>
  <c r="AA19" i="10"/>
  <c r="T19" i="10"/>
  <c r="C19" i="10"/>
  <c r="K19" i="10"/>
  <c r="U19" i="10"/>
  <c r="D19" i="10"/>
  <c r="L19" i="10"/>
  <c r="V19" i="10"/>
  <c r="P19" i="10"/>
  <c r="X19" i="10"/>
  <c r="C11" i="10"/>
  <c r="G11" i="10"/>
  <c r="N26" i="10"/>
  <c r="F26" i="10"/>
  <c r="J25" i="10"/>
  <c r="N24" i="10"/>
  <c r="F24" i="10"/>
  <c r="H23" i="10"/>
  <c r="J22" i="10"/>
  <c r="J21" i="10"/>
  <c r="L20" i="10"/>
  <c r="N19" i="10"/>
  <c r="N18" i="10"/>
  <c r="D18" i="10"/>
  <c r="F17" i="10"/>
  <c r="F16" i="10"/>
  <c r="H15" i="10"/>
  <c r="I13" i="10"/>
  <c r="J12" i="10"/>
  <c r="V11" i="10"/>
  <c r="AA26" i="10"/>
  <c r="W21" i="10"/>
  <c r="S16" i="10"/>
  <c r="U14" i="10"/>
  <c r="V14" i="10"/>
  <c r="W14" i="10"/>
  <c r="P14" i="10"/>
  <c r="X14" i="10"/>
  <c r="G14" i="10"/>
  <c r="Q14" i="10"/>
  <c r="Y14" i="10"/>
  <c r="H14" i="10"/>
  <c r="R14" i="10"/>
  <c r="Z14" i="10"/>
  <c r="T14" i="10"/>
  <c r="N11" i="10"/>
  <c r="F11" i="10"/>
  <c r="M26" i="10"/>
  <c r="E26" i="10"/>
  <c r="I25" i="10"/>
  <c r="M24" i="10"/>
  <c r="E24" i="10"/>
  <c r="G23" i="10"/>
  <c r="I22" i="10"/>
  <c r="I21" i="10"/>
  <c r="K20" i="10"/>
  <c r="M19" i="10"/>
  <c r="M18" i="10"/>
  <c r="C18" i="10"/>
  <c r="E17" i="10"/>
  <c r="E16" i="10"/>
  <c r="G15" i="10"/>
  <c r="I14" i="10"/>
  <c r="H13" i="10"/>
  <c r="I12" i="10"/>
  <c r="S26" i="10"/>
  <c r="X11" i="10"/>
  <c r="Q11" i="10"/>
  <c r="Y11" i="10"/>
  <c r="R11" i="10"/>
  <c r="Z11" i="10"/>
  <c r="Q15" i="10"/>
  <c r="Y15" i="10"/>
  <c r="R15" i="10"/>
  <c r="Z15" i="10"/>
  <c r="S15" i="10"/>
  <c r="AA15" i="10"/>
  <c r="T15" i="10"/>
  <c r="C15" i="10"/>
  <c r="K15" i="10"/>
  <c r="U15" i="10"/>
  <c r="D15" i="10"/>
  <c r="L15" i="10"/>
  <c r="V15" i="10"/>
  <c r="P15" i="10"/>
  <c r="X15" i="10"/>
  <c r="U20" i="10"/>
  <c r="V20" i="10"/>
  <c r="W20" i="10"/>
  <c r="P20" i="10"/>
  <c r="X20" i="10"/>
  <c r="G20" i="10"/>
  <c r="Q20" i="10"/>
  <c r="Y20" i="10"/>
  <c r="H20" i="10"/>
  <c r="R20" i="10"/>
  <c r="Z20" i="10"/>
  <c r="T20" i="10"/>
  <c r="S28" i="12"/>
  <c r="V28" i="12"/>
  <c r="N28" i="12"/>
  <c r="M11" i="10"/>
  <c r="E11" i="10"/>
  <c r="L26" i="10"/>
  <c r="D26" i="10"/>
  <c r="H25" i="10"/>
  <c r="L24" i="10"/>
  <c r="D24" i="10"/>
  <c r="F23" i="10"/>
  <c r="F22" i="10"/>
  <c r="H21" i="10"/>
  <c r="J20" i="10"/>
  <c r="J19" i="10"/>
  <c r="L18" i="10"/>
  <c r="N17" i="10"/>
  <c r="N16" i="10"/>
  <c r="D16" i="10"/>
  <c r="F15" i="10"/>
  <c r="F14" i="10"/>
  <c r="G13" i="10"/>
  <c r="E12" i="10"/>
  <c r="T11" i="10"/>
  <c r="W25" i="10"/>
  <c r="S20" i="10"/>
  <c r="AA14" i="10"/>
  <c r="T28" i="12"/>
  <c r="AC27" i="10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AF22" i="12" l="1"/>
  <c r="AF27" i="12"/>
  <c r="AC23" i="12"/>
  <c r="AG14" i="12"/>
  <c r="AD24" i="12"/>
  <c r="AC21" i="12"/>
  <c r="AG24" i="12"/>
  <c r="AI24" i="12" s="1"/>
  <c r="AK24" i="12" s="1"/>
  <c r="AF23" i="12"/>
  <c r="AD20" i="12"/>
  <c r="R28" i="12"/>
  <c r="AF26" i="12"/>
  <c r="AI26" i="12" s="1"/>
  <c r="AK26" i="12" s="1"/>
  <c r="AM26" i="12" s="1"/>
  <c r="AG16" i="12"/>
  <c r="AD22" i="12"/>
  <c r="X28" i="12"/>
  <c r="AG18" i="12"/>
  <c r="K28" i="12"/>
  <c r="AG22" i="12"/>
  <c r="AI22" i="12" s="1"/>
  <c r="AK22" i="12" s="1"/>
  <c r="AG20" i="12"/>
  <c r="AC22" i="12"/>
  <c r="AD14" i="12"/>
  <c r="I28" i="12"/>
  <c r="AD25" i="12"/>
  <c r="AF21" i="12"/>
  <c r="U28" i="12"/>
  <c r="AC27" i="12"/>
  <c r="AD18" i="12"/>
  <c r="AD16" i="12"/>
  <c r="AC22" i="10"/>
  <c r="AE25" i="10"/>
  <c r="AG25" i="10" s="1"/>
  <c r="AE18" i="10"/>
  <c r="AG18" i="10" s="1"/>
  <c r="AE19" i="10"/>
  <c r="AG19" i="10" s="1"/>
  <c r="AE20" i="10"/>
  <c r="AG20" i="10" s="1"/>
  <c r="AE17" i="10"/>
  <c r="AG17" i="10" s="1"/>
  <c r="AE14" i="10"/>
  <c r="AG14" i="10" s="1"/>
  <c r="AE21" i="10"/>
  <c r="AG21" i="10" s="1"/>
  <c r="AE16" i="10"/>
  <c r="AG16" i="10" s="1"/>
  <c r="AE13" i="10"/>
  <c r="AG13" i="10" s="1"/>
  <c r="AE23" i="10"/>
  <c r="AG23" i="10" s="1"/>
  <c r="AE24" i="10"/>
  <c r="AG24" i="10" s="1"/>
  <c r="C28" i="10"/>
  <c r="AE15" i="10"/>
  <c r="AG15" i="10" s="1"/>
  <c r="AE22" i="10"/>
  <c r="AG22" i="10" s="1"/>
  <c r="AE12" i="10"/>
  <c r="AG12" i="10" s="1"/>
  <c r="AE26" i="10"/>
  <c r="AG26" i="10" s="1"/>
  <c r="AC26" i="10"/>
  <c r="AC11" i="10"/>
  <c r="AF15" i="12"/>
  <c r="AC15" i="12"/>
  <c r="AF17" i="12"/>
  <c r="AC17" i="12"/>
  <c r="AC19" i="12"/>
  <c r="AF19" i="12"/>
  <c r="AG15" i="12"/>
  <c r="AD15" i="12"/>
  <c r="AG17" i="12"/>
  <c r="AD17" i="12"/>
  <c r="AG19" i="12"/>
  <c r="AD19" i="12"/>
  <c r="AD21" i="12"/>
  <c r="AG21" i="12"/>
  <c r="AG23" i="12"/>
  <c r="AI23" i="12" s="1"/>
  <c r="AK23" i="12" s="1"/>
  <c r="AD23" i="12"/>
  <c r="AF14" i="12"/>
  <c r="AI14" i="12" s="1"/>
  <c r="AK14" i="12" s="1"/>
  <c r="AN14" i="12" s="1"/>
  <c r="AC14" i="12"/>
  <c r="AF16" i="12"/>
  <c r="AC16" i="12"/>
  <c r="AC18" i="12"/>
  <c r="AF18" i="12"/>
  <c r="AF20" i="12"/>
  <c r="AI20" i="12" s="1"/>
  <c r="AK20" i="12" s="1"/>
  <c r="AC20" i="12"/>
  <c r="AK13" i="12"/>
  <c r="AI27" i="12"/>
  <c r="AK27" i="12" s="1"/>
  <c r="AI25" i="12"/>
  <c r="AK25" i="12" s="1"/>
  <c r="Q28" i="12"/>
  <c r="AA28" i="12"/>
  <c r="H28" i="12"/>
  <c r="W28" i="12"/>
  <c r="M28" i="12"/>
  <c r="Z28" i="12"/>
  <c r="G28" i="12"/>
  <c r="P28" i="12"/>
  <c r="D28" i="12"/>
  <c r="L28" i="12"/>
  <c r="E28" i="12"/>
  <c r="Y28" i="12"/>
  <c r="F28" i="12"/>
  <c r="C28" i="12"/>
  <c r="J28" i="12"/>
  <c r="AC25" i="10"/>
  <c r="AC15" i="10"/>
  <c r="AC18" i="10"/>
  <c r="AC19" i="10"/>
  <c r="AC13" i="10"/>
  <c r="AC20" i="10"/>
  <c r="AC21" i="10"/>
  <c r="AC17" i="10"/>
  <c r="AC14" i="10"/>
  <c r="AC23" i="10"/>
  <c r="AC12" i="10"/>
  <c r="AC16" i="10"/>
  <c r="AC24" i="10"/>
  <c r="Z28" i="10"/>
  <c r="X28" i="10"/>
  <c r="V28" i="10"/>
  <c r="W28" i="10"/>
  <c r="T28" i="10"/>
  <c r="Y28" i="10"/>
  <c r="U28" i="10"/>
  <c r="G28" i="10"/>
  <c r="E28" i="10"/>
  <c r="F28" i="10"/>
  <c r="J28" i="10"/>
  <c r="K28" i="10"/>
  <c r="P28" i="10"/>
  <c r="Q28" i="10"/>
  <c r="R28" i="10"/>
  <c r="S28" i="10"/>
  <c r="AA28" i="10"/>
  <c r="I28" i="10"/>
  <c r="N28" i="10"/>
  <c r="L28" i="10"/>
  <c r="D28" i="10"/>
  <c r="M28" i="10"/>
  <c r="H28" i="10"/>
  <c r="AM24" i="12" l="1"/>
  <c r="AJ11" i="10"/>
  <c r="AL11" i="10" s="1"/>
  <c r="AR11" i="10" s="1"/>
  <c r="AI18" i="12"/>
  <c r="AK18" i="12" s="1"/>
  <c r="AI16" i="12"/>
  <c r="AK16" i="12" s="1"/>
  <c r="AM16" i="12" s="1"/>
  <c r="AN24" i="12"/>
  <c r="AI15" i="12"/>
  <c r="AK15" i="12" s="1"/>
  <c r="AN15" i="12" s="1"/>
  <c r="AI21" i="12"/>
  <c r="AK21" i="12" s="1"/>
  <c r="AN21" i="12" s="1"/>
  <c r="AN26" i="12"/>
  <c r="AN22" i="12"/>
  <c r="AM22" i="12"/>
  <c r="AM14" i="12"/>
  <c r="AJ16" i="10"/>
  <c r="AJ15" i="10"/>
  <c r="AM23" i="12"/>
  <c r="AN23" i="12"/>
  <c r="AM20" i="12"/>
  <c r="AN20" i="12"/>
  <c r="AI19" i="12"/>
  <c r="AK19" i="12" s="1"/>
  <c r="AN18" i="12"/>
  <c r="AM18" i="12"/>
  <c r="AI17" i="12"/>
  <c r="AK17" i="12" s="1"/>
  <c r="AM17" i="12" s="1"/>
  <c r="AM27" i="12"/>
  <c r="AN27" i="12"/>
  <c r="AM13" i="12"/>
  <c r="AN13" i="12"/>
  <c r="AM25" i="12"/>
  <c r="AN25" i="12"/>
  <c r="AI13" i="10"/>
  <c r="AI18" i="10" s="1"/>
  <c r="AI12" i="10"/>
  <c r="AJ17" i="10" s="1"/>
  <c r="AJ12" i="10"/>
  <c r="AI14" i="10"/>
  <c r="AI19" i="10" s="1"/>
  <c r="AJ14" i="10"/>
  <c r="AI15" i="10"/>
  <c r="AJ20" i="10" s="1"/>
  <c r="AJ13" i="10"/>
  <c r="AN11" i="10" l="1"/>
  <c r="AN20" i="10"/>
  <c r="AL20" i="10"/>
  <c r="AR20" i="10" s="1"/>
  <c r="AN12" i="10"/>
  <c r="AL12" i="10"/>
  <c r="AL17" i="10"/>
  <c r="AR17" i="10" s="1"/>
  <c r="AN17" i="10"/>
  <c r="AN15" i="10"/>
  <c r="AL15" i="10"/>
  <c r="AR15" i="10" s="1"/>
  <c r="AN13" i="10"/>
  <c r="AL13" i="10"/>
  <c r="AR13" i="10" s="1"/>
  <c r="AN14" i="10"/>
  <c r="AL14" i="10"/>
  <c r="AR14" i="10" s="1"/>
  <c r="AL16" i="10"/>
  <c r="AN16" i="10"/>
  <c r="AR12" i="10"/>
  <c r="AR16" i="10"/>
  <c r="AN16" i="12"/>
  <c r="AM15" i="12"/>
  <c r="AM21" i="12"/>
  <c r="AI16" i="10"/>
  <c r="AJ24" i="10"/>
  <c r="AI24" i="10"/>
  <c r="AI23" i="10"/>
  <c r="AJ23" i="10"/>
  <c r="AJ18" i="10"/>
  <c r="AI20" i="10"/>
  <c r="AI17" i="10"/>
  <c r="AJ19" i="10"/>
  <c r="AM19" i="12"/>
  <c r="AN19" i="12"/>
  <c r="AN17" i="12"/>
  <c r="AN18" i="10" l="1"/>
  <c r="AL18" i="10"/>
  <c r="AN23" i="10"/>
  <c r="AL23" i="10"/>
  <c r="AR23" i="10" s="1"/>
  <c r="AL24" i="10"/>
  <c r="AR24" i="10" s="1"/>
  <c r="AN24" i="10"/>
  <c r="AN19" i="10"/>
  <c r="AL19" i="10"/>
  <c r="AR19" i="10" s="1"/>
  <c r="AR18" i="10"/>
  <c r="AI21" i="10"/>
  <c r="AJ21" i="10"/>
  <c r="AI25" i="10"/>
  <c r="AJ25" i="10"/>
  <c r="AI22" i="10"/>
  <c r="AJ22" i="10"/>
  <c r="AL25" i="10" l="1"/>
  <c r="AN25" i="10"/>
  <c r="AN22" i="10"/>
  <c r="AL22" i="10"/>
  <c r="AN21" i="10"/>
  <c r="AL21" i="10"/>
  <c r="AR21" i="10" s="1"/>
  <c r="AR25" i="10"/>
  <c r="AR22" i="10"/>
  <c r="AJ26" i="10"/>
  <c r="AI26" i="10"/>
  <c r="AI27" i="10"/>
  <c r="AJ27" i="10"/>
  <c r="AN27" i="10" l="1"/>
  <c r="AL27" i="10"/>
  <c r="AR27" i="10" s="1"/>
  <c r="AN26" i="10"/>
  <c r="AL26" i="10"/>
  <c r="AR26" i="10" s="1"/>
</calcChain>
</file>

<file path=xl/sharedStrings.xml><?xml version="1.0" encoding="utf-8"?>
<sst xmlns="http://schemas.openxmlformats.org/spreadsheetml/2006/main" count="45030" uniqueCount="110">
  <si>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</si>
  <si>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</si>
  <si>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</si>
  <si>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</si>
  <si>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</si>
  <si>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</si>
  <si>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</si>
  <si>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</si>
  <si>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</si>
  <si>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</si>
  <si>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</si>
  <si>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</si>
  <si>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</si>
  <si>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</si>
  <si>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</si>
  <si>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</si>
  <si>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</si>
  <si>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</si>
  <si>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</si>
  <si>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</si>
  <si>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</si>
  <si>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</si>
  <si>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</si>
  <si>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</si>
  <si>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</si>
  <si>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</si>
  <si>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</si>
  <si>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</si>
  <si>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</si>
  <si>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</si>
  <si>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</si>
  <si>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</si>
  <si>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</si>
  <si>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</si>
  <si>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</si>
  <si>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</si>
  <si>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</si>
  <si>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</si>
  <si>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</si>
  <si>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</si>
  <si>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</si>
  <si>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</si>
  <si>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</si>
  <si>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</si>
  <si>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</si>
  <si>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</si>
  <si>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</si>
  <si>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</si>
  <si>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</si>
  <si>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</si>
  <si>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</si>
  <si>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</si>
  <si>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</si>
  <si>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</si>
  <si>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</si>
  <si>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</si>
  <si>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</si>
  <si>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</si>
  <si>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</si>
  <si>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</si>
  <si>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</si>
  <si>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</si>
  <si>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</si>
  <si>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</si>
  <si>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Frequency distribution tables</t>
  </si>
  <si>
    <t>United States, 2016</t>
  </si>
  <si>
    <t>United States, 2015</t>
  </si>
  <si>
    <t>Month</t>
  </si>
  <si>
    <t>Mean</t>
  </si>
  <si>
    <t>By size and month</t>
  </si>
  <si>
    <t>Sample variance</t>
  </si>
  <si>
    <t>15-'16</t>
  </si>
  <si>
    <t>Margin of error</t>
  </si>
  <si>
    <t>n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</si>
  <si>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</si>
  <si>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</si>
  <si>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</si>
  <si>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</si>
  <si>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</si>
  <si>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</si>
  <si>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</si>
  <si>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</si>
  <si>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</si>
  <si>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Inferential statistics. Confidence intervals</t>
  </si>
  <si>
    <t>Task 1</t>
  </si>
  <si>
    <t>Number of pairs, math round</t>
  </si>
  <si>
    <t>Number of pairs, round up</t>
  </si>
  <si>
    <r>
      <t xml:space="preserve">Task 1: </t>
    </r>
    <r>
      <rPr>
        <sz val="9"/>
        <rFont val="Arial"/>
        <family val="2"/>
      </rPr>
      <t xml:space="preserve">Calculate the confidence intervals for men shoes sales in the USA, this time based on a bigger sample - 2015-2016. </t>
    </r>
  </si>
  <si>
    <t>Number of pairs (lesson)</t>
  </si>
  <si>
    <t>Task 2</t>
  </si>
  <si>
    <t>Difference</t>
  </si>
  <si>
    <t>Lesson - Exercise</t>
  </si>
  <si>
    <t>The numbers are close, however most shoe sizes seem overestimated</t>
  </si>
  <si>
    <t xml:space="preserve">when we base the prediction only on one year. This may be because </t>
  </si>
  <si>
    <t>2016 was a very good year for sales, while 2015 wasn't.</t>
  </si>
  <si>
    <t>Solution:</t>
  </si>
  <si>
    <r>
      <t>t</t>
    </r>
    <r>
      <rPr>
        <b/>
        <vertAlign val="subscript"/>
        <sz val="9"/>
        <color rgb="FF002060"/>
        <rFont val="Arial"/>
        <family val="2"/>
      </rPr>
      <t>90%,22</t>
    </r>
  </si>
  <si>
    <r>
      <t xml:space="preserve">Task 3: </t>
    </r>
    <r>
      <rPr>
        <sz val="9"/>
        <rFont val="Arial"/>
        <family val="2"/>
      </rPr>
      <t>Estimate the 90% confidence interval for the same task as the lesson. What changes can you see?</t>
    </r>
  </si>
  <si>
    <t xml:space="preserve">However, our confidence is lower. </t>
  </si>
  <si>
    <t xml:space="preserve">This shows you that the level of confidence does make a difference. </t>
  </si>
  <si>
    <r>
      <t xml:space="preserve">Task 2: </t>
    </r>
    <r>
      <rPr>
        <sz val="9"/>
        <rFont val="Arial"/>
        <family val="2"/>
      </rPr>
      <t>Compare the results with the confidence intervals when the sample was based just on 2016.</t>
    </r>
  </si>
  <si>
    <t>90% CI</t>
  </si>
  <si>
    <r>
      <t>t</t>
    </r>
    <r>
      <rPr>
        <b/>
        <vertAlign val="subscript"/>
        <sz val="9"/>
        <color rgb="FF002060"/>
        <rFont val="Arial"/>
        <family val="2"/>
      </rPr>
      <t>95%,23</t>
    </r>
  </si>
  <si>
    <t>Jan</t>
  </si>
  <si>
    <t>Feb</t>
  </si>
  <si>
    <t>March</t>
  </si>
  <si>
    <t>August</t>
  </si>
  <si>
    <t>Also notice that the intervals are narrower.</t>
  </si>
  <si>
    <t>Overall the two shops are extremely similar in terms of sales.</t>
  </si>
  <si>
    <t>For a single shoe size (marked), we can clearly see that one shop outperforms the 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</si>
</sst>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4" fillId="2" borderId="3" xfId="0" applyFont="1" applyFill="1" applyBorder="1"/>
    <xf numFmtId="0" fontId="4" fillId="2" borderId="2" xfId="0" applyFont="1" applyFill="1" applyBorder="1" applyAlignment="1">
      <alignment horizontal="right"/>
    </xf>
    <xf numFmtId="0" fontId="2" fillId="2" borderId="5" xfId="0" applyFont="1" applyFill="1" applyBorder="1"/>
    <xf numFmtId="0" fontId="4" fillId="2" borderId="0" xfId="0" applyFont="1" applyFill="1"/>
    <xf numFmtId="2" fontId="2" fillId="2" borderId="7" xfId="0" applyNumberFormat="1" applyFont="1" applyFill="1" applyBorder="1"/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165" fontId="2" fillId="2" borderId="0" xfId="0" applyNumberFormat="1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0" xfId="0" applyNumberFormat="1" applyFont="1" applyFill="1"/>
    <xf numFmtId="165" fontId="2" fillId="2" borderId="1" xfId="0" applyNumberFormat="1" applyFont="1" applyFill="1" applyBorder="1"/>
    <xf numFmtId="16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/>
    <xf numFmtId="1" fontId="2" fillId="2" borderId="0" xfId="0" applyNumberFormat="1" applyFont="1" applyFill="1" applyAlignment="1">
      <alignment horizontal="right"/>
    </xf>
    <xf numFmtId="2" fontId="2" fillId="2" borderId="10" xfId="0" applyNumberFormat="1" applyFont="1" applyFill="1" applyBorder="1"/>
    <xf numFmtId="0" fontId="6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1" fontId="2" fillId="2" borderId="0" xfId="0" applyNumberFormat="1" applyFont="1" applyFill="1"/>
    <xf numFmtId="1" fontId="2" fillId="2" borderId="1" xfId="0" applyNumberFormat="1" applyFont="1" applyFill="1" applyBorder="1"/>
    <xf numFmtId="2" fontId="2" fillId="4" borderId="0" xfId="0" applyNumberFormat="1" applyFont="1" applyFill="1"/>
    <xf numFmtId="0" fontId="4" fillId="2" borderId="0" xfId="0" quotePrefix="1" applyFont="1" applyFill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4" fillId="2" borderId="9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981"/>
  <sheetViews>
    <sheetView topLeftCell="A14934" zoomScaleNormal="100" workbookViewId="0">
      <selection activeCell="C14977" sqref="C14977"/>
    </sheetView>
  </sheetViews>
  <sheetFormatPr baseColWidth="10" defaultColWidth="8.83203125" defaultRowHeight="12" x14ac:dyDescent="0.2"/>
  <cols>
    <col min="1" max="1" width="2" style="7" customWidth="1"/>
    <col min="2" max="2" width="9" style="7" bestFit="1" customWidth="1"/>
    <col min="3" max="3" width="9.5" style="7" bestFit="1" customWidth="1"/>
    <col min="4" max="4" width="12.1640625" style="7" bestFit="1" customWidth="1"/>
    <col min="5" max="5" width="8.6640625" style="7" bestFit="1" customWidth="1"/>
    <col min="6" max="6" width="6.83203125" style="7" bestFit="1" customWidth="1"/>
    <col min="7" max="8" width="8.1640625" style="7" bestFit="1" customWidth="1"/>
    <col min="9" max="9" width="11.5" style="7" bestFit="1" customWidth="1"/>
    <col min="10" max="11" width="8.1640625" style="7" bestFit="1" customWidth="1"/>
    <col min="12" max="12" width="7.83203125" style="7" bestFit="1" customWidth="1"/>
    <col min="13" max="13" width="8.83203125" style="7" hidden="1" customWidth="1"/>
    <col min="14" max="14" width="15.6640625" style="7" hidden="1" customWidth="1"/>
    <col min="15" max="16384" width="8.83203125" style="7"/>
  </cols>
  <sheetData>
    <row r="1" spans="2:18" ht="16" x14ac:dyDescent="0.2">
      <c r="B1" s="6" t="s">
        <v>83</v>
      </c>
    </row>
    <row r="2" spans="2:18" x14ac:dyDescent="0.2">
      <c r="B2" s="8" t="s">
        <v>4</v>
      </c>
    </row>
    <row r="4" spans="2:18" ht="13" thickBot="1" x14ac:dyDescent="0.25">
      <c r="B4" s="9" t="s">
        <v>0</v>
      </c>
      <c r="C4" s="9" t="s">
        <v>1</v>
      </c>
      <c r="D4" s="9" t="s">
        <v>3</v>
      </c>
      <c r="E4" s="9" t="s">
        <v>5</v>
      </c>
      <c r="F4" s="9" t="s">
        <v>33</v>
      </c>
      <c r="G4" s="9" t="s">
        <v>6</v>
      </c>
      <c r="H4" s="9" t="s">
        <v>16</v>
      </c>
      <c r="I4" s="9" t="s">
        <v>18</v>
      </c>
      <c r="J4" s="9" t="s">
        <v>17</v>
      </c>
      <c r="K4" s="9" t="s">
        <v>2</v>
      </c>
      <c r="L4" s="9" t="s">
        <v>32</v>
      </c>
      <c r="N4" s="9" t="s">
        <v>67</v>
      </c>
      <c r="O4" s="9" t="s">
        <v>81</v>
      </c>
    </row>
    <row r="5" spans="2:18" x14ac:dyDescent="0.2">
      <c r="B5" s="13">
        <v>52389</v>
      </c>
      <c r="C5" s="14">
        <v>41640.046111111202</v>
      </c>
      <c r="D5" s="7" t="s">
        <v>9</v>
      </c>
      <c r="E5" s="13">
        <v>2152</v>
      </c>
      <c r="F5" s="7" t="s">
        <v>59</v>
      </c>
      <c r="G5" s="7" t="s">
        <v>11</v>
      </c>
      <c r="H5" s="13">
        <v>11</v>
      </c>
      <c r="I5" s="13">
        <f>IF(G5="Male",VLOOKUP(H5,'Shoe size conversion table'!$B$6:$D$22,2),VLOOKUP(H5,'Shoe size conversion table'!$J$6:$L$22,2))</f>
        <v>44</v>
      </c>
      <c r="J5" s="13">
        <f>IF(G5="Male",VLOOKUP(H5,'Shoe size conversion table'!$B$6:$D$22,3),VLOOKUP(H5,'Shoe size conversion table'!$J$6:$L$22,3))</f>
        <v>10.5</v>
      </c>
      <c r="K5" s="30">
        <v>159</v>
      </c>
      <c r="L5" s="31">
        <v>0</v>
      </c>
      <c r="M5" s="7">
        <f t="shared" ref="M5:M68" si="0">YEAR(C5)</f>
        <v>2014</v>
      </c>
      <c r="N5" s="7">
        <f t="shared" ref="N5" si="1">MONTH(C5:C14971)</f>
        <v>1</v>
      </c>
      <c r="O5" s="30">
        <f>K5*(1-L5)</f>
        <v>159</v>
      </c>
      <c r="P5" s="10"/>
      <c r="Q5" s="10"/>
      <c r="R5" s="10"/>
    </row>
    <row r="6" spans="2:18" x14ac:dyDescent="0.2">
      <c r="B6" s="13">
        <v>52390</v>
      </c>
      <c r="C6" s="14">
        <v>41640.156111111202</v>
      </c>
      <c r="D6" s="7" t="s">
        <v>7</v>
      </c>
      <c r="E6" s="13">
        <v>2230</v>
      </c>
      <c r="F6" s="7" t="s">
        <v>51</v>
      </c>
      <c r="G6" s="7" t="s">
        <v>11</v>
      </c>
      <c r="H6" s="13">
        <v>11.5</v>
      </c>
      <c r="I6" s="13" t="str">
        <f>IF(G6="Male",VLOOKUP(H6,'Shoe size conversion table'!$B$6:$D$22,2),VLOOKUP(H6,'Shoe size conversion table'!$J$6:$L$22,2))</f>
        <v>44-45</v>
      </c>
      <c r="J6" s="13">
        <f>IF(G6="Male",VLOOKUP(H6,'Shoe size conversion table'!$B$6:$D$22,3),VLOOKUP(H6,'Shoe size conversion table'!$J$6:$L$22,3))</f>
        <v>11</v>
      </c>
      <c r="K6" s="11">
        <v>199</v>
      </c>
      <c r="L6" s="12">
        <v>0.2</v>
      </c>
      <c r="M6" s="7">
        <f t="shared" si="0"/>
        <v>2014</v>
      </c>
      <c r="N6" s="7">
        <f t="shared" ref="N6:N69" si="2">MONTH(C6:C14973)</f>
        <v>1</v>
      </c>
      <c r="O6" s="30">
        <f t="shared" ref="O6:O69" si="3">K6*(1-L6)</f>
        <v>159.20000000000002</v>
      </c>
    </row>
    <row r="7" spans="2:18" x14ac:dyDescent="0.2">
      <c r="B7" s="13">
        <v>52391</v>
      </c>
      <c r="C7" s="14">
        <v>41640.376111111196</v>
      </c>
      <c r="D7" s="7" t="s">
        <v>8</v>
      </c>
      <c r="E7" s="13">
        <v>2160</v>
      </c>
      <c r="F7" s="7" t="s">
        <v>39</v>
      </c>
      <c r="G7" s="7" t="s">
        <v>11</v>
      </c>
      <c r="H7" s="13">
        <v>9.5</v>
      </c>
      <c r="I7" s="13" t="str">
        <f>IF(G7="Male",VLOOKUP(H7,'Shoe size conversion table'!$B$6:$D$22,2),VLOOKUP(H7,'Shoe size conversion table'!$J$6:$L$22,2))</f>
        <v>42-43</v>
      </c>
      <c r="J7" s="13">
        <f>IF(G7="Male",VLOOKUP(H7,'Shoe size conversion table'!$B$6:$D$22,3),VLOOKUP(H7,'Shoe size conversion table'!$J$6:$L$22,3))</f>
        <v>9</v>
      </c>
      <c r="K7" s="11">
        <v>149</v>
      </c>
      <c r="L7" s="12">
        <v>0.2</v>
      </c>
      <c r="M7" s="7">
        <f t="shared" si="0"/>
        <v>2014</v>
      </c>
      <c r="N7" s="7">
        <f t="shared" si="2"/>
        <v>1</v>
      </c>
      <c r="O7" s="30">
        <f t="shared" si="3"/>
        <v>119.2</v>
      </c>
    </row>
    <row r="8" spans="2:18" x14ac:dyDescent="0.2">
      <c r="B8" s="13">
        <v>52392</v>
      </c>
      <c r="C8" s="14">
        <v>41640.386111111198</v>
      </c>
      <c r="D8" s="7" t="s">
        <v>7</v>
      </c>
      <c r="E8" s="13">
        <v>2234</v>
      </c>
      <c r="F8" s="7" t="s">
        <v>56</v>
      </c>
      <c r="G8" s="7" t="s">
        <v>12</v>
      </c>
      <c r="H8" s="13">
        <v>9.5</v>
      </c>
      <c r="I8" s="13">
        <f>IF(G8="Male",VLOOKUP(H8,'Shoe size conversion table'!$B$6:$D$22,2),VLOOKUP(H8,'Shoe size conversion table'!$J$6:$L$22,2))</f>
        <v>40</v>
      </c>
      <c r="J8" s="13">
        <f>IF(G8="Male",VLOOKUP(H8,'Shoe size conversion table'!$B$6:$D$22,3),VLOOKUP(H8,'Shoe size conversion table'!$J$6:$L$22,3))</f>
        <v>7.5</v>
      </c>
      <c r="K8" s="11">
        <v>159</v>
      </c>
      <c r="L8" s="12">
        <v>0</v>
      </c>
      <c r="M8" s="7">
        <f t="shared" si="0"/>
        <v>2014</v>
      </c>
      <c r="N8" s="7">
        <f t="shared" si="2"/>
        <v>1</v>
      </c>
      <c r="O8" s="30">
        <f t="shared" si="3"/>
        <v>159</v>
      </c>
    </row>
    <row r="9" spans="2:18" x14ac:dyDescent="0.2">
      <c r="B9" s="13">
        <v>52393</v>
      </c>
      <c r="C9" s="14">
        <v>41640.566111111199</v>
      </c>
      <c r="D9" s="7" t="s">
        <v>9</v>
      </c>
      <c r="E9" s="13">
        <v>2222</v>
      </c>
      <c r="F9" s="7" t="s">
        <v>61</v>
      </c>
      <c r="G9" s="7" t="s">
        <v>12</v>
      </c>
      <c r="H9" s="13">
        <v>9</v>
      </c>
      <c r="I9" s="13" t="str">
        <f>IF(G9="Male",VLOOKUP(H9,'Shoe size conversion table'!$B$6:$D$22,2),VLOOKUP(H9,'Shoe size conversion table'!$J$6:$L$22,2))</f>
        <v>39-40</v>
      </c>
      <c r="J9" s="13">
        <f>IF(G9="Male",VLOOKUP(H9,'Shoe size conversion table'!$B$6:$D$22,3),VLOOKUP(H9,'Shoe size conversion table'!$J$6:$L$22,3))</f>
        <v>7</v>
      </c>
      <c r="K9" s="11">
        <v>159</v>
      </c>
      <c r="L9" s="12">
        <v>0</v>
      </c>
      <c r="M9" s="7">
        <f t="shared" si="0"/>
        <v>2014</v>
      </c>
      <c r="N9" s="7">
        <f t="shared" si="2"/>
        <v>1</v>
      </c>
      <c r="O9" s="30">
        <f t="shared" si="3"/>
        <v>159</v>
      </c>
    </row>
    <row r="10" spans="2:18" x14ac:dyDescent="0.2">
      <c r="B10" s="13">
        <v>52394</v>
      </c>
      <c r="C10" s="14">
        <v>41640.666111111197</v>
      </c>
      <c r="D10" s="7" t="s">
        <v>7</v>
      </c>
      <c r="E10" s="13">
        <v>2173</v>
      </c>
      <c r="F10" s="7" t="s">
        <v>51</v>
      </c>
      <c r="G10" s="7" t="s">
        <v>11</v>
      </c>
      <c r="H10" s="13">
        <v>10.5</v>
      </c>
      <c r="I10" s="13" t="str">
        <f>IF(G10="Male",VLOOKUP(H10,'Shoe size conversion table'!$B$6:$D$22,2),VLOOKUP(H10,'Shoe size conversion table'!$J$6:$L$22,2))</f>
        <v>43-44</v>
      </c>
      <c r="J10" s="13">
        <f>IF(G10="Male",VLOOKUP(H10,'Shoe size conversion table'!$B$6:$D$22,3),VLOOKUP(H10,'Shoe size conversion table'!$J$6:$L$22,3))</f>
        <v>10</v>
      </c>
      <c r="K10" s="11">
        <v>159</v>
      </c>
      <c r="L10" s="12">
        <v>0</v>
      </c>
      <c r="M10" s="7">
        <f t="shared" si="0"/>
        <v>2014</v>
      </c>
      <c r="N10" s="7">
        <f t="shared" si="2"/>
        <v>1</v>
      </c>
      <c r="O10" s="30">
        <f t="shared" si="3"/>
        <v>159</v>
      </c>
    </row>
    <row r="11" spans="2:18" x14ac:dyDescent="0.2">
      <c r="B11" s="13">
        <v>52395</v>
      </c>
      <c r="C11" s="14">
        <v>41641.046111111202</v>
      </c>
      <c r="D11" s="7" t="s">
        <v>10</v>
      </c>
      <c r="E11" s="13">
        <v>2200</v>
      </c>
      <c r="F11" s="7" t="s">
        <v>35</v>
      </c>
      <c r="G11" s="7" t="s">
        <v>12</v>
      </c>
      <c r="H11" s="13">
        <v>9</v>
      </c>
      <c r="I11" s="13" t="str">
        <f>IF(G11="Male",VLOOKUP(H11,'Shoe size conversion table'!$B$6:$D$22,2),VLOOKUP(H11,'Shoe size conversion table'!$J$6:$L$22,2))</f>
        <v>39-40</v>
      </c>
      <c r="J11" s="13">
        <f>IF(G11="Male",VLOOKUP(H11,'Shoe size conversion table'!$B$6:$D$22,3),VLOOKUP(H11,'Shoe size conversion table'!$J$6:$L$22,3))</f>
        <v>7</v>
      </c>
      <c r="K11" s="11">
        <v>179</v>
      </c>
      <c r="L11" s="12">
        <v>0</v>
      </c>
      <c r="M11" s="7">
        <f t="shared" si="0"/>
        <v>2014</v>
      </c>
      <c r="N11" s="7">
        <f t="shared" si="2"/>
        <v>1</v>
      </c>
      <c r="O11" s="30">
        <f t="shared" si="3"/>
        <v>179</v>
      </c>
    </row>
    <row r="12" spans="2:18" x14ac:dyDescent="0.2">
      <c r="B12" s="13">
        <v>52396</v>
      </c>
      <c r="C12" s="14">
        <v>41641.376111111196</v>
      </c>
      <c r="D12" s="7" t="s">
        <v>8</v>
      </c>
      <c r="E12" s="13">
        <v>2238</v>
      </c>
      <c r="F12" s="7" t="s">
        <v>42</v>
      </c>
      <c r="G12" s="7" t="s">
        <v>11</v>
      </c>
      <c r="H12" s="13">
        <v>10</v>
      </c>
      <c r="I12" s="13">
        <f>IF(G12="Male",VLOOKUP(H12,'Shoe size conversion table'!$B$6:$D$22,2),VLOOKUP(H12,'Shoe size conversion table'!$J$6:$L$22,2))</f>
        <v>43</v>
      </c>
      <c r="J12" s="13">
        <f>IF(G12="Male",VLOOKUP(H12,'Shoe size conversion table'!$B$6:$D$22,3),VLOOKUP(H12,'Shoe size conversion table'!$J$6:$L$22,3))</f>
        <v>9.5</v>
      </c>
      <c r="K12" s="11">
        <v>169</v>
      </c>
      <c r="L12" s="12">
        <v>0</v>
      </c>
      <c r="M12" s="7">
        <f t="shared" si="0"/>
        <v>2014</v>
      </c>
      <c r="N12" s="7">
        <f t="shared" si="2"/>
        <v>1</v>
      </c>
      <c r="O12" s="30">
        <f t="shared" si="3"/>
        <v>169</v>
      </c>
    </row>
    <row r="13" spans="2:18" x14ac:dyDescent="0.2">
      <c r="B13" s="13">
        <v>52397</v>
      </c>
      <c r="C13" s="14">
        <v>41641.386111111198</v>
      </c>
      <c r="D13" s="7" t="s">
        <v>7</v>
      </c>
      <c r="E13" s="13">
        <v>2191</v>
      </c>
      <c r="F13" s="7" t="s">
        <v>49</v>
      </c>
      <c r="G13" s="7" t="s">
        <v>11</v>
      </c>
      <c r="H13" s="13">
        <v>10.5</v>
      </c>
      <c r="I13" s="13" t="str">
        <f>IF(G13="Male",VLOOKUP(H13,'Shoe size conversion table'!$B$6:$D$22,2),VLOOKUP(H13,'Shoe size conversion table'!$J$6:$L$22,2))</f>
        <v>43-44</v>
      </c>
      <c r="J13" s="13">
        <f>IF(G13="Male",VLOOKUP(H13,'Shoe size conversion table'!$B$6:$D$22,3),VLOOKUP(H13,'Shoe size conversion table'!$J$6:$L$22,3))</f>
        <v>10</v>
      </c>
      <c r="K13" s="11">
        <v>139</v>
      </c>
      <c r="L13" s="12">
        <v>0</v>
      </c>
      <c r="M13" s="7">
        <f t="shared" si="0"/>
        <v>2014</v>
      </c>
      <c r="N13" s="7">
        <f t="shared" si="2"/>
        <v>1</v>
      </c>
      <c r="O13" s="30">
        <f t="shared" si="3"/>
        <v>139</v>
      </c>
    </row>
    <row r="14" spans="2:18" x14ac:dyDescent="0.2">
      <c r="B14" s="13">
        <v>52398</v>
      </c>
      <c r="C14" s="14">
        <v>41641.566111111199</v>
      </c>
      <c r="D14" s="7" t="s">
        <v>9</v>
      </c>
      <c r="E14" s="13">
        <v>2237</v>
      </c>
      <c r="F14" s="7" t="s">
        <v>58</v>
      </c>
      <c r="G14" s="7" t="s">
        <v>12</v>
      </c>
      <c r="H14" s="13">
        <v>9</v>
      </c>
      <c r="I14" s="13" t="str">
        <f>IF(G14="Male",VLOOKUP(H14,'Shoe size conversion table'!$B$6:$D$22,2),VLOOKUP(H14,'Shoe size conversion table'!$J$6:$L$22,2))</f>
        <v>39-40</v>
      </c>
      <c r="J14" s="13">
        <f>IF(G14="Male",VLOOKUP(H14,'Shoe size conversion table'!$B$6:$D$22,3),VLOOKUP(H14,'Shoe size conversion table'!$J$6:$L$22,3))</f>
        <v>7</v>
      </c>
      <c r="K14" s="11">
        <v>149</v>
      </c>
      <c r="L14" s="12">
        <v>0</v>
      </c>
      <c r="M14" s="7">
        <f t="shared" si="0"/>
        <v>2014</v>
      </c>
      <c r="N14" s="7">
        <f t="shared" si="2"/>
        <v>1</v>
      </c>
      <c r="O14" s="30">
        <f t="shared" si="3"/>
        <v>149</v>
      </c>
    </row>
    <row r="15" spans="2:18" x14ac:dyDescent="0.2">
      <c r="B15" s="13">
        <v>52399</v>
      </c>
      <c r="C15" s="14">
        <v>41641.596111111197</v>
      </c>
      <c r="D15" s="7" t="s">
        <v>7</v>
      </c>
      <c r="E15" s="13">
        <v>2197</v>
      </c>
      <c r="F15" s="7" t="s">
        <v>43</v>
      </c>
      <c r="G15" s="7" t="s">
        <v>11</v>
      </c>
      <c r="H15" s="13">
        <v>10</v>
      </c>
      <c r="I15" s="13">
        <f>IF(G15="Male",VLOOKUP(H15,'Shoe size conversion table'!$B$6:$D$22,2),VLOOKUP(H15,'Shoe size conversion table'!$J$6:$L$22,2))</f>
        <v>43</v>
      </c>
      <c r="J15" s="13">
        <f>IF(G15="Male",VLOOKUP(H15,'Shoe size conversion table'!$B$6:$D$22,3),VLOOKUP(H15,'Shoe size conversion table'!$J$6:$L$22,3))</f>
        <v>9.5</v>
      </c>
      <c r="K15" s="11">
        <v>129</v>
      </c>
      <c r="L15" s="12">
        <v>0</v>
      </c>
      <c r="M15" s="7">
        <f t="shared" si="0"/>
        <v>2014</v>
      </c>
      <c r="N15" s="7">
        <f t="shared" si="2"/>
        <v>1</v>
      </c>
      <c r="O15" s="30">
        <f t="shared" si="3"/>
        <v>129</v>
      </c>
    </row>
    <row r="16" spans="2:18" x14ac:dyDescent="0.2">
      <c r="B16" s="13">
        <v>52399</v>
      </c>
      <c r="C16" s="14">
        <v>41641.596111111197</v>
      </c>
      <c r="D16" s="7" t="s">
        <v>7</v>
      </c>
      <c r="E16" s="13">
        <v>2213</v>
      </c>
      <c r="F16" s="7" t="s">
        <v>47</v>
      </c>
      <c r="G16" s="7" t="s">
        <v>12</v>
      </c>
      <c r="H16" s="13">
        <v>9.5</v>
      </c>
      <c r="I16" s="13">
        <f>IF(G16="Male",VLOOKUP(H16,'Shoe size conversion table'!$B$6:$D$22,2),VLOOKUP(H16,'Shoe size conversion table'!$J$6:$L$22,2))</f>
        <v>40</v>
      </c>
      <c r="J16" s="13">
        <f>IF(G16="Male",VLOOKUP(H16,'Shoe size conversion table'!$B$6:$D$22,3),VLOOKUP(H16,'Shoe size conversion table'!$J$6:$L$22,3))</f>
        <v>7.5</v>
      </c>
      <c r="K16" s="11">
        <v>169</v>
      </c>
      <c r="L16" s="12">
        <v>0.1</v>
      </c>
      <c r="M16" s="7">
        <f t="shared" si="0"/>
        <v>2014</v>
      </c>
      <c r="N16" s="7">
        <f t="shared" si="2"/>
        <v>1</v>
      </c>
      <c r="O16" s="30">
        <f t="shared" si="3"/>
        <v>152.1</v>
      </c>
    </row>
    <row r="17" spans="2:15" x14ac:dyDescent="0.2">
      <c r="B17" s="13">
        <v>52399</v>
      </c>
      <c r="C17" s="14">
        <v>41641.596111111197</v>
      </c>
      <c r="D17" s="7" t="s">
        <v>7</v>
      </c>
      <c r="E17" s="13">
        <v>2206</v>
      </c>
      <c r="F17" s="7" t="s">
        <v>52</v>
      </c>
      <c r="G17" s="7" t="s">
        <v>12</v>
      </c>
      <c r="H17" s="13">
        <v>9.5</v>
      </c>
      <c r="I17" s="13">
        <f>IF(G17="Male",VLOOKUP(H17,'Shoe size conversion table'!$B$6:$D$22,2),VLOOKUP(H17,'Shoe size conversion table'!$J$6:$L$22,2))</f>
        <v>40</v>
      </c>
      <c r="J17" s="13">
        <f>IF(G17="Male",VLOOKUP(H17,'Shoe size conversion table'!$B$6:$D$22,3),VLOOKUP(H17,'Shoe size conversion table'!$J$6:$L$22,3))</f>
        <v>7.5</v>
      </c>
      <c r="K17" s="11">
        <v>139</v>
      </c>
      <c r="L17" s="12">
        <v>0</v>
      </c>
      <c r="M17" s="7">
        <f t="shared" si="0"/>
        <v>2014</v>
      </c>
      <c r="N17" s="7">
        <f t="shared" si="2"/>
        <v>1</v>
      </c>
      <c r="O17" s="30">
        <f t="shared" si="3"/>
        <v>139</v>
      </c>
    </row>
    <row r="18" spans="2:15" x14ac:dyDescent="0.2">
      <c r="B18" s="13">
        <v>52400</v>
      </c>
      <c r="C18" s="14">
        <v>41641.666111111197</v>
      </c>
      <c r="D18" s="7" t="s">
        <v>7</v>
      </c>
      <c r="E18" s="13">
        <v>2152</v>
      </c>
      <c r="F18" s="7" t="s">
        <v>51</v>
      </c>
      <c r="G18" s="7" t="s">
        <v>11</v>
      </c>
      <c r="H18" s="13">
        <v>8</v>
      </c>
      <c r="I18" s="13">
        <f>IF(G18="Male",VLOOKUP(H18,'Shoe size conversion table'!$B$6:$D$22,2),VLOOKUP(H18,'Shoe size conversion table'!$J$6:$L$22,2))</f>
        <v>41</v>
      </c>
      <c r="J18" s="13">
        <f>IF(G18="Male",VLOOKUP(H18,'Shoe size conversion table'!$B$6:$D$22,3),VLOOKUP(H18,'Shoe size conversion table'!$J$6:$L$22,3))</f>
        <v>7.5</v>
      </c>
      <c r="K18" s="11">
        <v>139</v>
      </c>
      <c r="L18" s="12">
        <v>0</v>
      </c>
      <c r="M18" s="7">
        <f t="shared" si="0"/>
        <v>2014</v>
      </c>
      <c r="N18" s="7">
        <f t="shared" si="2"/>
        <v>1</v>
      </c>
      <c r="O18" s="30">
        <f t="shared" si="3"/>
        <v>139</v>
      </c>
    </row>
    <row r="19" spans="2:15" x14ac:dyDescent="0.2">
      <c r="B19" s="13">
        <v>52401</v>
      </c>
      <c r="C19" s="14">
        <v>41642.106111111199</v>
      </c>
      <c r="D19" s="7" t="s">
        <v>10</v>
      </c>
      <c r="E19" s="13">
        <v>2235</v>
      </c>
      <c r="F19" s="7" t="s">
        <v>34</v>
      </c>
      <c r="G19" s="7" t="s">
        <v>11</v>
      </c>
      <c r="H19" s="13">
        <v>10.5</v>
      </c>
      <c r="I19" s="13" t="str">
        <f>IF(G19="Male",VLOOKUP(H19,'Shoe size conversion table'!$B$6:$D$22,2),VLOOKUP(H19,'Shoe size conversion table'!$J$6:$L$22,2))</f>
        <v>43-44</v>
      </c>
      <c r="J19" s="13">
        <f>IF(G19="Male",VLOOKUP(H19,'Shoe size conversion table'!$B$6:$D$22,3),VLOOKUP(H19,'Shoe size conversion table'!$J$6:$L$22,3))</f>
        <v>10</v>
      </c>
      <c r="K19" s="11">
        <v>169</v>
      </c>
      <c r="L19" s="12">
        <v>0.5</v>
      </c>
      <c r="M19" s="7">
        <f t="shared" si="0"/>
        <v>2014</v>
      </c>
      <c r="N19" s="7">
        <f t="shared" si="2"/>
        <v>1</v>
      </c>
      <c r="O19" s="30">
        <f t="shared" si="3"/>
        <v>84.5</v>
      </c>
    </row>
    <row r="20" spans="2:15" x14ac:dyDescent="0.2">
      <c r="B20" s="13">
        <v>52401</v>
      </c>
      <c r="C20" s="14">
        <v>41642.106111111199</v>
      </c>
      <c r="D20" s="7" t="s">
        <v>10</v>
      </c>
      <c r="E20" s="13">
        <v>2197</v>
      </c>
      <c r="F20" s="7" t="s">
        <v>34</v>
      </c>
      <c r="G20" s="7" t="s">
        <v>12</v>
      </c>
      <c r="H20" s="13">
        <v>8.5</v>
      </c>
      <c r="I20" s="13">
        <f>IF(G20="Male",VLOOKUP(H20,'Shoe size conversion table'!$B$6:$D$22,2),VLOOKUP(H20,'Shoe size conversion table'!$J$6:$L$22,2))</f>
        <v>39</v>
      </c>
      <c r="J20" s="13">
        <f>IF(G20="Male",VLOOKUP(H20,'Shoe size conversion table'!$B$6:$D$22,3),VLOOKUP(H20,'Shoe size conversion table'!$J$6:$L$22,3))</f>
        <v>6.5</v>
      </c>
      <c r="K20" s="11">
        <v>179</v>
      </c>
      <c r="L20" s="12">
        <v>0.2</v>
      </c>
      <c r="M20" s="7">
        <f t="shared" si="0"/>
        <v>2014</v>
      </c>
      <c r="N20" s="7">
        <f t="shared" si="2"/>
        <v>1</v>
      </c>
      <c r="O20" s="30">
        <f t="shared" si="3"/>
        <v>143.20000000000002</v>
      </c>
    </row>
    <row r="21" spans="2:15" x14ac:dyDescent="0.2">
      <c r="B21" s="13">
        <v>52402</v>
      </c>
      <c r="C21" s="14">
        <v>41642.376111111196</v>
      </c>
      <c r="D21" s="7" t="s">
        <v>8</v>
      </c>
      <c r="E21" s="13">
        <v>2240</v>
      </c>
      <c r="F21" s="7" t="s">
        <v>38</v>
      </c>
      <c r="G21" s="7" t="s">
        <v>11</v>
      </c>
      <c r="H21" s="13">
        <v>9.5</v>
      </c>
      <c r="I21" s="13" t="str">
        <f>IF(G21="Male",VLOOKUP(H21,'Shoe size conversion table'!$B$6:$D$22,2),VLOOKUP(H21,'Shoe size conversion table'!$J$6:$L$22,2))</f>
        <v>42-43</v>
      </c>
      <c r="J21" s="13">
        <f>IF(G21="Male",VLOOKUP(H21,'Shoe size conversion table'!$B$6:$D$22,3),VLOOKUP(H21,'Shoe size conversion table'!$J$6:$L$22,3))</f>
        <v>9</v>
      </c>
      <c r="K21" s="11">
        <v>199</v>
      </c>
      <c r="L21" s="12">
        <v>0.3</v>
      </c>
      <c r="M21" s="7">
        <f t="shared" si="0"/>
        <v>2014</v>
      </c>
      <c r="N21" s="7">
        <f t="shared" si="2"/>
        <v>1</v>
      </c>
      <c r="O21" s="30">
        <f t="shared" si="3"/>
        <v>139.29999999999998</v>
      </c>
    </row>
    <row r="22" spans="2:15" x14ac:dyDescent="0.2">
      <c r="B22" s="13">
        <v>52403</v>
      </c>
      <c r="C22" s="14">
        <v>41642.386111111198</v>
      </c>
      <c r="D22" s="7" t="s">
        <v>7</v>
      </c>
      <c r="E22" s="13">
        <v>2221</v>
      </c>
      <c r="F22" s="7" t="s">
        <v>57</v>
      </c>
      <c r="G22" s="7" t="s">
        <v>11</v>
      </c>
      <c r="H22" s="13">
        <v>11</v>
      </c>
      <c r="I22" s="13">
        <f>IF(G22="Male",VLOOKUP(H22,'Shoe size conversion table'!$B$6:$D$22,2),VLOOKUP(H22,'Shoe size conversion table'!$J$6:$L$22,2))</f>
        <v>44</v>
      </c>
      <c r="J22" s="13">
        <f>IF(G22="Male",VLOOKUP(H22,'Shoe size conversion table'!$B$6:$D$22,3),VLOOKUP(H22,'Shoe size conversion table'!$J$6:$L$22,3))</f>
        <v>10.5</v>
      </c>
      <c r="K22" s="11">
        <v>149</v>
      </c>
      <c r="L22" s="12">
        <v>0.5</v>
      </c>
      <c r="M22" s="7">
        <f t="shared" si="0"/>
        <v>2014</v>
      </c>
      <c r="N22" s="7">
        <f t="shared" si="2"/>
        <v>1</v>
      </c>
      <c r="O22" s="30">
        <f t="shared" si="3"/>
        <v>74.5</v>
      </c>
    </row>
    <row r="23" spans="2:15" x14ac:dyDescent="0.2">
      <c r="B23" s="13">
        <v>52404</v>
      </c>
      <c r="C23" s="14">
        <v>41642.596111111197</v>
      </c>
      <c r="D23" s="7" t="s">
        <v>7</v>
      </c>
      <c r="E23" s="13">
        <v>2234</v>
      </c>
      <c r="F23" s="7" t="s">
        <v>56</v>
      </c>
      <c r="G23" s="7" t="s">
        <v>12</v>
      </c>
      <c r="H23" s="13">
        <v>9.5</v>
      </c>
      <c r="I23" s="13">
        <f>IF(G23="Male",VLOOKUP(H23,'Shoe size conversion table'!$B$6:$D$22,2),VLOOKUP(H23,'Shoe size conversion table'!$J$6:$L$22,2))</f>
        <v>40</v>
      </c>
      <c r="J23" s="13">
        <f>IF(G23="Male",VLOOKUP(H23,'Shoe size conversion table'!$B$6:$D$22,3),VLOOKUP(H23,'Shoe size conversion table'!$J$6:$L$22,3))</f>
        <v>7.5</v>
      </c>
      <c r="K23" s="11">
        <v>159</v>
      </c>
      <c r="L23" s="12">
        <v>0</v>
      </c>
      <c r="M23" s="7">
        <f t="shared" si="0"/>
        <v>2014</v>
      </c>
      <c r="N23" s="7">
        <f t="shared" si="2"/>
        <v>1</v>
      </c>
      <c r="O23" s="30">
        <f t="shared" si="3"/>
        <v>159</v>
      </c>
    </row>
    <row r="24" spans="2:15" x14ac:dyDescent="0.2">
      <c r="B24" s="13">
        <v>52404</v>
      </c>
      <c r="C24" s="14">
        <v>41642.596111111197</v>
      </c>
      <c r="D24" s="7" t="s">
        <v>7</v>
      </c>
      <c r="E24" s="13">
        <v>2197</v>
      </c>
      <c r="F24" s="7" t="s">
        <v>43</v>
      </c>
      <c r="G24" s="7" t="s">
        <v>11</v>
      </c>
      <c r="H24" s="13">
        <v>10</v>
      </c>
      <c r="I24" s="13">
        <f>IF(G24="Male",VLOOKUP(H24,'Shoe size conversion table'!$B$6:$D$22,2),VLOOKUP(H24,'Shoe size conversion table'!$J$6:$L$22,2))</f>
        <v>43</v>
      </c>
      <c r="J24" s="13">
        <f>IF(G24="Male",VLOOKUP(H24,'Shoe size conversion table'!$B$6:$D$22,3),VLOOKUP(H24,'Shoe size conversion table'!$J$6:$L$22,3))</f>
        <v>9.5</v>
      </c>
      <c r="K24" s="11">
        <v>129</v>
      </c>
      <c r="L24" s="12">
        <v>0</v>
      </c>
      <c r="M24" s="7">
        <f t="shared" si="0"/>
        <v>2014</v>
      </c>
      <c r="N24" s="7">
        <f t="shared" si="2"/>
        <v>1</v>
      </c>
      <c r="O24" s="30">
        <f t="shared" si="3"/>
        <v>129</v>
      </c>
    </row>
    <row r="25" spans="2:15" x14ac:dyDescent="0.2">
      <c r="B25" s="13">
        <v>52404</v>
      </c>
      <c r="C25" s="14">
        <v>41642.596111111197</v>
      </c>
      <c r="D25" s="7" t="s">
        <v>7</v>
      </c>
      <c r="E25" s="13">
        <v>2213</v>
      </c>
      <c r="F25" s="7" t="s">
        <v>47</v>
      </c>
      <c r="G25" s="7" t="s">
        <v>12</v>
      </c>
      <c r="H25" s="13">
        <v>9.5</v>
      </c>
      <c r="I25" s="13">
        <f>IF(G25="Male",VLOOKUP(H25,'Shoe size conversion table'!$B$6:$D$22,2),VLOOKUP(H25,'Shoe size conversion table'!$J$6:$L$22,2))</f>
        <v>40</v>
      </c>
      <c r="J25" s="13">
        <f>IF(G25="Male",VLOOKUP(H25,'Shoe size conversion table'!$B$6:$D$22,3),VLOOKUP(H25,'Shoe size conversion table'!$J$6:$L$22,3))</f>
        <v>7.5</v>
      </c>
      <c r="K25" s="11">
        <v>169</v>
      </c>
      <c r="L25" s="12">
        <v>0.1</v>
      </c>
      <c r="M25" s="7">
        <f t="shared" si="0"/>
        <v>2014</v>
      </c>
      <c r="N25" s="7">
        <f t="shared" si="2"/>
        <v>1</v>
      </c>
      <c r="O25" s="30">
        <f t="shared" si="3"/>
        <v>152.1</v>
      </c>
    </row>
    <row r="26" spans="2:15" x14ac:dyDescent="0.2">
      <c r="B26" s="13">
        <v>52405</v>
      </c>
      <c r="C26" s="14">
        <v>41642.626111111196</v>
      </c>
      <c r="D26" s="7" t="s">
        <v>7</v>
      </c>
      <c r="E26" s="13">
        <v>2213</v>
      </c>
      <c r="F26" s="7" t="s">
        <v>57</v>
      </c>
      <c r="G26" s="7" t="s">
        <v>12</v>
      </c>
      <c r="H26" s="13">
        <v>8</v>
      </c>
      <c r="I26" s="13" t="str">
        <f>IF(G26="Male",VLOOKUP(H26,'Shoe size conversion table'!$B$6:$D$22,2),VLOOKUP(H26,'Shoe size conversion table'!$J$6:$L$22,2))</f>
        <v>38-39</v>
      </c>
      <c r="J26" s="13">
        <f>IF(G26="Male",VLOOKUP(H26,'Shoe size conversion table'!$B$6:$D$22,3),VLOOKUP(H26,'Shoe size conversion table'!$J$6:$L$22,3))</f>
        <v>6</v>
      </c>
      <c r="K26" s="11">
        <v>139</v>
      </c>
      <c r="L26" s="12">
        <v>0</v>
      </c>
      <c r="M26" s="7">
        <f t="shared" si="0"/>
        <v>2014</v>
      </c>
      <c r="N26" s="7">
        <f t="shared" si="2"/>
        <v>1</v>
      </c>
      <c r="O26" s="30">
        <f t="shared" si="3"/>
        <v>139</v>
      </c>
    </row>
    <row r="27" spans="2:15" x14ac:dyDescent="0.2">
      <c r="B27" s="13">
        <v>52406</v>
      </c>
      <c r="C27" s="14">
        <v>41642.666111111197</v>
      </c>
      <c r="D27" s="7" t="s">
        <v>7</v>
      </c>
      <c r="E27" s="13">
        <v>2147</v>
      </c>
      <c r="F27" s="7" t="s">
        <v>51</v>
      </c>
      <c r="G27" s="7" t="s">
        <v>11</v>
      </c>
      <c r="H27" s="13">
        <v>9.5</v>
      </c>
      <c r="I27" s="13" t="str">
        <f>IF(G27="Male",VLOOKUP(H27,'Shoe size conversion table'!$B$6:$D$22,2),VLOOKUP(H27,'Shoe size conversion table'!$J$6:$L$22,2))</f>
        <v>42-43</v>
      </c>
      <c r="J27" s="13">
        <f>IF(G27="Male",VLOOKUP(H27,'Shoe size conversion table'!$B$6:$D$22,3),VLOOKUP(H27,'Shoe size conversion table'!$J$6:$L$22,3))</f>
        <v>9</v>
      </c>
      <c r="K27" s="11">
        <v>139</v>
      </c>
      <c r="L27" s="12">
        <v>0</v>
      </c>
      <c r="M27" s="7">
        <f t="shared" si="0"/>
        <v>2014</v>
      </c>
      <c r="N27" s="7">
        <f t="shared" si="2"/>
        <v>1</v>
      </c>
      <c r="O27" s="30">
        <f t="shared" si="3"/>
        <v>139</v>
      </c>
    </row>
    <row r="28" spans="2:15" x14ac:dyDescent="0.2">
      <c r="B28" s="13">
        <v>52407</v>
      </c>
      <c r="C28" s="14">
        <v>41643.106111111199</v>
      </c>
      <c r="D28" s="7" t="s">
        <v>7</v>
      </c>
      <c r="E28" s="13">
        <v>2224</v>
      </c>
      <c r="F28" s="7" t="s">
        <v>49</v>
      </c>
      <c r="G28" s="7" t="s">
        <v>11</v>
      </c>
      <c r="H28" s="13">
        <v>9</v>
      </c>
      <c r="I28" s="13">
        <f>IF(G28="Male",VLOOKUP(H28,'Shoe size conversion table'!$B$6:$D$22,2),VLOOKUP(H28,'Shoe size conversion table'!$J$6:$L$22,2))</f>
        <v>42</v>
      </c>
      <c r="J28" s="13">
        <f>IF(G28="Male",VLOOKUP(H28,'Shoe size conversion table'!$B$6:$D$22,3),VLOOKUP(H28,'Shoe size conversion table'!$J$6:$L$22,3))</f>
        <v>8.5</v>
      </c>
      <c r="K28" s="11">
        <v>149</v>
      </c>
      <c r="L28" s="12">
        <v>0.1</v>
      </c>
      <c r="M28" s="7">
        <f t="shared" si="0"/>
        <v>2014</v>
      </c>
      <c r="N28" s="7">
        <f t="shared" si="2"/>
        <v>1</v>
      </c>
      <c r="O28" s="30">
        <f t="shared" si="3"/>
        <v>134.1</v>
      </c>
    </row>
    <row r="29" spans="2:15" x14ac:dyDescent="0.2">
      <c r="B29" s="13">
        <v>52408</v>
      </c>
      <c r="C29" s="14">
        <v>41643.106111111199</v>
      </c>
      <c r="D29" s="7" t="s">
        <v>10</v>
      </c>
      <c r="E29" s="13">
        <v>2206</v>
      </c>
      <c r="F29" s="7" t="s">
        <v>35</v>
      </c>
      <c r="G29" s="7" t="s">
        <v>11</v>
      </c>
      <c r="H29" s="13">
        <v>8.5</v>
      </c>
      <c r="I29" s="13" t="str">
        <f>IF(G29="Male",VLOOKUP(H29,'Shoe size conversion table'!$B$6:$D$22,2),VLOOKUP(H29,'Shoe size conversion table'!$J$6:$L$22,2))</f>
        <v>41-42</v>
      </c>
      <c r="J29" s="13">
        <f>IF(G29="Male",VLOOKUP(H29,'Shoe size conversion table'!$B$6:$D$22,3),VLOOKUP(H29,'Shoe size conversion table'!$J$6:$L$22,3))</f>
        <v>8</v>
      </c>
      <c r="K29" s="11">
        <v>149</v>
      </c>
      <c r="L29" s="12">
        <v>0.2</v>
      </c>
      <c r="M29" s="7">
        <f t="shared" si="0"/>
        <v>2014</v>
      </c>
      <c r="N29" s="7">
        <f t="shared" si="2"/>
        <v>1</v>
      </c>
      <c r="O29" s="30">
        <f t="shared" si="3"/>
        <v>119.2</v>
      </c>
    </row>
    <row r="30" spans="2:15" x14ac:dyDescent="0.2">
      <c r="B30" s="13">
        <v>52409</v>
      </c>
      <c r="C30" s="14">
        <v>41643.216111111193</v>
      </c>
      <c r="D30" s="7" t="s">
        <v>10</v>
      </c>
      <c r="E30" s="13">
        <v>2157</v>
      </c>
      <c r="F30" s="7" t="s">
        <v>35</v>
      </c>
      <c r="G30" s="7" t="s">
        <v>11</v>
      </c>
      <c r="H30" s="13">
        <v>12</v>
      </c>
      <c r="I30" s="13">
        <f>IF(G30="Male",VLOOKUP(H30,'Shoe size conversion table'!$B$6:$D$22,2),VLOOKUP(H30,'Shoe size conversion table'!$J$6:$L$22,2))</f>
        <v>45</v>
      </c>
      <c r="J30" s="13">
        <f>IF(G30="Male",VLOOKUP(H30,'Shoe size conversion table'!$B$6:$D$22,3),VLOOKUP(H30,'Shoe size conversion table'!$J$6:$L$22,3))</f>
        <v>11.5</v>
      </c>
      <c r="K30" s="11">
        <v>149</v>
      </c>
      <c r="L30" s="12">
        <v>0.2</v>
      </c>
      <c r="M30" s="7">
        <f t="shared" si="0"/>
        <v>2014</v>
      </c>
      <c r="N30" s="7">
        <f t="shared" si="2"/>
        <v>1</v>
      </c>
      <c r="O30" s="30">
        <f t="shared" si="3"/>
        <v>119.2</v>
      </c>
    </row>
    <row r="31" spans="2:15" x14ac:dyDescent="0.2">
      <c r="B31" s="13">
        <v>52410</v>
      </c>
      <c r="C31" s="14">
        <v>41643.216111111193</v>
      </c>
      <c r="D31" s="7" t="s">
        <v>8</v>
      </c>
      <c r="E31" s="13">
        <v>2169</v>
      </c>
      <c r="F31" s="7" t="s">
        <v>41</v>
      </c>
      <c r="G31" s="7" t="s">
        <v>12</v>
      </c>
      <c r="H31" s="13">
        <v>8</v>
      </c>
      <c r="I31" s="13" t="str">
        <f>IF(G31="Male",VLOOKUP(H31,'Shoe size conversion table'!$B$6:$D$22,2),VLOOKUP(H31,'Shoe size conversion table'!$J$6:$L$22,2))</f>
        <v>38-39</v>
      </c>
      <c r="J31" s="13">
        <f>IF(G31="Male",VLOOKUP(H31,'Shoe size conversion table'!$B$6:$D$22,3),VLOOKUP(H31,'Shoe size conversion table'!$J$6:$L$22,3))</f>
        <v>6</v>
      </c>
      <c r="K31" s="11">
        <v>129</v>
      </c>
      <c r="L31" s="12">
        <v>0</v>
      </c>
      <c r="M31" s="7">
        <f t="shared" si="0"/>
        <v>2014</v>
      </c>
      <c r="N31" s="7">
        <f t="shared" si="2"/>
        <v>1</v>
      </c>
      <c r="O31" s="30">
        <f t="shared" si="3"/>
        <v>129</v>
      </c>
    </row>
    <row r="32" spans="2:15" x14ac:dyDescent="0.2">
      <c r="B32" s="13">
        <v>52411</v>
      </c>
      <c r="C32" s="14">
        <v>41643.596111111197</v>
      </c>
      <c r="D32" s="7" t="s">
        <v>7</v>
      </c>
      <c r="E32" s="13">
        <v>2191</v>
      </c>
      <c r="F32" s="7" t="s">
        <v>49</v>
      </c>
      <c r="G32" s="7" t="s">
        <v>11</v>
      </c>
      <c r="H32" s="13">
        <v>10.5</v>
      </c>
      <c r="I32" s="13" t="str">
        <f>IF(G32="Male",VLOOKUP(H32,'Shoe size conversion table'!$B$6:$D$22,2),VLOOKUP(H32,'Shoe size conversion table'!$J$6:$L$22,2))</f>
        <v>43-44</v>
      </c>
      <c r="J32" s="13">
        <f>IF(G32="Male",VLOOKUP(H32,'Shoe size conversion table'!$B$6:$D$22,3),VLOOKUP(H32,'Shoe size conversion table'!$J$6:$L$22,3))</f>
        <v>10</v>
      </c>
      <c r="K32" s="11">
        <v>139</v>
      </c>
      <c r="L32" s="12">
        <v>0</v>
      </c>
      <c r="M32" s="7">
        <f t="shared" si="0"/>
        <v>2014</v>
      </c>
      <c r="N32" s="7">
        <f t="shared" si="2"/>
        <v>1</v>
      </c>
      <c r="O32" s="30">
        <f t="shared" si="3"/>
        <v>139</v>
      </c>
    </row>
    <row r="33" spans="2:15" x14ac:dyDescent="0.2">
      <c r="B33" s="13">
        <v>52411</v>
      </c>
      <c r="C33" s="14">
        <v>41643.596111111197</v>
      </c>
      <c r="D33" s="7" t="s">
        <v>7</v>
      </c>
      <c r="E33" s="13">
        <v>2234</v>
      </c>
      <c r="F33" s="7" t="s">
        <v>56</v>
      </c>
      <c r="G33" s="7" t="s">
        <v>12</v>
      </c>
      <c r="H33" s="13">
        <v>9.5</v>
      </c>
      <c r="I33" s="13">
        <f>IF(G33="Male",VLOOKUP(H33,'Shoe size conversion table'!$B$6:$D$22,2),VLOOKUP(H33,'Shoe size conversion table'!$J$6:$L$22,2))</f>
        <v>40</v>
      </c>
      <c r="J33" s="13">
        <f>IF(G33="Male",VLOOKUP(H33,'Shoe size conversion table'!$B$6:$D$22,3),VLOOKUP(H33,'Shoe size conversion table'!$J$6:$L$22,3))</f>
        <v>7.5</v>
      </c>
      <c r="K33" s="11">
        <v>159</v>
      </c>
      <c r="L33" s="12">
        <v>0</v>
      </c>
      <c r="M33" s="7">
        <f t="shared" si="0"/>
        <v>2014</v>
      </c>
      <c r="N33" s="7">
        <f t="shared" si="2"/>
        <v>1</v>
      </c>
      <c r="O33" s="30">
        <f t="shared" si="3"/>
        <v>159</v>
      </c>
    </row>
    <row r="34" spans="2:15" x14ac:dyDescent="0.2">
      <c r="B34" s="13">
        <v>52411</v>
      </c>
      <c r="C34" s="14">
        <v>41643.596111111197</v>
      </c>
      <c r="D34" s="7" t="s">
        <v>7</v>
      </c>
      <c r="E34" s="13">
        <v>2197</v>
      </c>
      <c r="F34" s="7" t="s">
        <v>43</v>
      </c>
      <c r="G34" s="7" t="s">
        <v>11</v>
      </c>
      <c r="H34" s="13">
        <v>10</v>
      </c>
      <c r="I34" s="13">
        <f>IF(G34="Male",VLOOKUP(H34,'Shoe size conversion table'!$B$6:$D$22,2),VLOOKUP(H34,'Shoe size conversion table'!$J$6:$L$22,2))</f>
        <v>43</v>
      </c>
      <c r="J34" s="13">
        <f>IF(G34="Male",VLOOKUP(H34,'Shoe size conversion table'!$B$6:$D$22,3),VLOOKUP(H34,'Shoe size conversion table'!$J$6:$L$22,3))</f>
        <v>9.5</v>
      </c>
      <c r="K34" s="11">
        <v>129</v>
      </c>
      <c r="L34" s="12">
        <v>0</v>
      </c>
      <c r="M34" s="7">
        <f t="shared" si="0"/>
        <v>2014</v>
      </c>
      <c r="N34" s="7">
        <f t="shared" si="2"/>
        <v>1</v>
      </c>
      <c r="O34" s="30">
        <f t="shared" si="3"/>
        <v>129</v>
      </c>
    </row>
    <row r="35" spans="2:15" x14ac:dyDescent="0.2">
      <c r="B35" s="13">
        <v>52412</v>
      </c>
      <c r="C35" s="14">
        <v>41643.626111111196</v>
      </c>
      <c r="D35" s="7" t="s">
        <v>7</v>
      </c>
      <c r="E35" s="13">
        <v>2173</v>
      </c>
      <c r="F35" s="7" t="s">
        <v>51</v>
      </c>
      <c r="G35" s="7" t="s">
        <v>11</v>
      </c>
      <c r="H35" s="13">
        <v>10.5</v>
      </c>
      <c r="I35" s="13" t="str">
        <f>IF(G35="Male",VLOOKUP(H35,'Shoe size conversion table'!$B$6:$D$22,2),VLOOKUP(H35,'Shoe size conversion table'!$J$6:$L$22,2))</f>
        <v>43-44</v>
      </c>
      <c r="J35" s="13">
        <f>IF(G35="Male",VLOOKUP(H35,'Shoe size conversion table'!$B$6:$D$22,3),VLOOKUP(H35,'Shoe size conversion table'!$J$6:$L$22,3))</f>
        <v>10</v>
      </c>
      <c r="K35" s="11">
        <v>159</v>
      </c>
      <c r="L35" s="12">
        <v>0</v>
      </c>
      <c r="M35" s="7">
        <f t="shared" si="0"/>
        <v>2014</v>
      </c>
      <c r="N35" s="7">
        <f t="shared" si="2"/>
        <v>1</v>
      </c>
      <c r="O35" s="30">
        <f t="shared" si="3"/>
        <v>159</v>
      </c>
    </row>
    <row r="36" spans="2:15" x14ac:dyDescent="0.2">
      <c r="B36" s="13">
        <v>52413</v>
      </c>
      <c r="C36" s="14">
        <v>41644.036111111192</v>
      </c>
      <c r="D36" s="7" t="s">
        <v>9</v>
      </c>
      <c r="E36" s="13">
        <v>2156</v>
      </c>
      <c r="F36" s="7" t="s">
        <v>62</v>
      </c>
      <c r="G36" s="7" t="s">
        <v>12</v>
      </c>
      <c r="H36" s="13">
        <v>8</v>
      </c>
      <c r="I36" s="13" t="str">
        <f>IF(G36="Male",VLOOKUP(H36,'Shoe size conversion table'!$B$6:$D$22,2),VLOOKUP(H36,'Shoe size conversion table'!$J$6:$L$22,2))</f>
        <v>38-39</v>
      </c>
      <c r="J36" s="13">
        <f>IF(G36="Male",VLOOKUP(H36,'Shoe size conversion table'!$B$6:$D$22,3),VLOOKUP(H36,'Shoe size conversion table'!$J$6:$L$22,3))</f>
        <v>6</v>
      </c>
      <c r="K36" s="11">
        <v>169</v>
      </c>
      <c r="L36" s="12">
        <v>0.1</v>
      </c>
      <c r="M36" s="7">
        <f t="shared" si="0"/>
        <v>2014</v>
      </c>
      <c r="N36" s="7">
        <f t="shared" si="2"/>
        <v>1</v>
      </c>
      <c r="O36" s="30">
        <f t="shared" si="3"/>
        <v>152.1</v>
      </c>
    </row>
    <row r="37" spans="2:15" x14ac:dyDescent="0.2">
      <c r="B37" s="13">
        <v>52414</v>
      </c>
      <c r="C37" s="14">
        <v>41644.106111111199</v>
      </c>
      <c r="D37" s="7" t="s">
        <v>10</v>
      </c>
      <c r="E37" s="13">
        <v>2235</v>
      </c>
      <c r="F37" s="7" t="s">
        <v>34</v>
      </c>
      <c r="G37" s="7" t="s">
        <v>11</v>
      </c>
      <c r="H37" s="13">
        <v>9.5</v>
      </c>
      <c r="I37" s="13" t="str">
        <f>IF(G37="Male",VLOOKUP(H37,'Shoe size conversion table'!$B$6:$D$22,2),VLOOKUP(H37,'Shoe size conversion table'!$J$6:$L$22,2))</f>
        <v>42-43</v>
      </c>
      <c r="J37" s="13">
        <f>IF(G37="Male",VLOOKUP(H37,'Shoe size conversion table'!$B$6:$D$22,3),VLOOKUP(H37,'Shoe size conversion table'!$J$6:$L$22,3))</f>
        <v>9</v>
      </c>
      <c r="K37" s="11">
        <v>169</v>
      </c>
      <c r="L37" s="12">
        <v>0.3</v>
      </c>
      <c r="M37" s="7">
        <f t="shared" si="0"/>
        <v>2014</v>
      </c>
      <c r="N37" s="7">
        <f t="shared" si="2"/>
        <v>1</v>
      </c>
      <c r="O37" s="30">
        <f t="shared" si="3"/>
        <v>118.3</v>
      </c>
    </row>
    <row r="38" spans="2:15" x14ac:dyDescent="0.2">
      <c r="B38" s="13">
        <v>52414</v>
      </c>
      <c r="C38" s="14">
        <v>41644.106111111199</v>
      </c>
      <c r="D38" s="7" t="s">
        <v>10</v>
      </c>
      <c r="E38" s="13">
        <v>2239</v>
      </c>
      <c r="F38" s="7" t="s">
        <v>35</v>
      </c>
      <c r="G38" s="7" t="s">
        <v>12</v>
      </c>
      <c r="H38" s="13">
        <v>8.5</v>
      </c>
      <c r="I38" s="13">
        <f>IF(G38="Male",VLOOKUP(H38,'Shoe size conversion table'!$B$6:$D$22,2),VLOOKUP(H38,'Shoe size conversion table'!$J$6:$L$22,2))</f>
        <v>39</v>
      </c>
      <c r="J38" s="13">
        <f>IF(G38="Male",VLOOKUP(H38,'Shoe size conversion table'!$B$6:$D$22,3),VLOOKUP(H38,'Shoe size conversion table'!$J$6:$L$22,3))</f>
        <v>6.5</v>
      </c>
      <c r="K38" s="11">
        <v>129</v>
      </c>
      <c r="L38" s="12">
        <v>0.5</v>
      </c>
      <c r="M38" s="7">
        <f t="shared" si="0"/>
        <v>2014</v>
      </c>
      <c r="N38" s="7">
        <f t="shared" si="2"/>
        <v>1</v>
      </c>
      <c r="O38" s="30">
        <f t="shared" si="3"/>
        <v>64.5</v>
      </c>
    </row>
    <row r="39" spans="2:15" x14ac:dyDescent="0.2">
      <c r="B39" s="13">
        <v>52415</v>
      </c>
      <c r="C39" s="14">
        <v>41644.216111111193</v>
      </c>
      <c r="D39" s="7" t="s">
        <v>8</v>
      </c>
      <c r="E39" s="13">
        <v>2169</v>
      </c>
      <c r="F39" s="7" t="s">
        <v>41</v>
      </c>
      <c r="G39" s="7" t="s">
        <v>12</v>
      </c>
      <c r="H39" s="13">
        <v>8</v>
      </c>
      <c r="I39" s="13" t="str">
        <f>IF(G39="Male",VLOOKUP(H39,'Shoe size conversion table'!$B$6:$D$22,2),VLOOKUP(H39,'Shoe size conversion table'!$J$6:$L$22,2))</f>
        <v>38-39</v>
      </c>
      <c r="J39" s="13">
        <f>IF(G39="Male",VLOOKUP(H39,'Shoe size conversion table'!$B$6:$D$22,3),VLOOKUP(H39,'Shoe size conversion table'!$J$6:$L$22,3))</f>
        <v>6</v>
      </c>
      <c r="K39" s="11">
        <v>129</v>
      </c>
      <c r="L39" s="12">
        <v>0</v>
      </c>
      <c r="M39" s="7">
        <f t="shared" si="0"/>
        <v>2014</v>
      </c>
      <c r="N39" s="7">
        <f t="shared" si="2"/>
        <v>1</v>
      </c>
      <c r="O39" s="30">
        <f t="shared" si="3"/>
        <v>129</v>
      </c>
    </row>
    <row r="40" spans="2:15" x14ac:dyDescent="0.2">
      <c r="B40" s="13">
        <v>52416</v>
      </c>
      <c r="C40" s="14">
        <v>41644.216111111193</v>
      </c>
      <c r="D40" s="7" t="s">
        <v>10</v>
      </c>
      <c r="E40" s="13">
        <v>2235</v>
      </c>
      <c r="F40" s="7" t="s">
        <v>34</v>
      </c>
      <c r="G40" s="7" t="s">
        <v>11</v>
      </c>
      <c r="H40" s="13">
        <v>10.5</v>
      </c>
      <c r="I40" s="13" t="str">
        <f>IF(G40="Male",VLOOKUP(H40,'Shoe size conversion table'!$B$6:$D$22,2),VLOOKUP(H40,'Shoe size conversion table'!$J$6:$L$22,2))</f>
        <v>43-44</v>
      </c>
      <c r="J40" s="13">
        <f>IF(G40="Male",VLOOKUP(H40,'Shoe size conversion table'!$B$6:$D$22,3),VLOOKUP(H40,'Shoe size conversion table'!$J$6:$L$22,3))</f>
        <v>10</v>
      </c>
      <c r="K40" s="11">
        <v>169</v>
      </c>
      <c r="L40" s="12">
        <v>0.5</v>
      </c>
      <c r="M40" s="7">
        <f t="shared" si="0"/>
        <v>2014</v>
      </c>
      <c r="N40" s="7">
        <f t="shared" si="2"/>
        <v>1</v>
      </c>
      <c r="O40" s="30">
        <f t="shared" si="3"/>
        <v>84.5</v>
      </c>
    </row>
    <row r="41" spans="2:15" x14ac:dyDescent="0.2">
      <c r="B41" s="13">
        <v>52417</v>
      </c>
      <c r="C41" s="14">
        <v>41644.406111111195</v>
      </c>
      <c r="D41" s="7" t="s">
        <v>7</v>
      </c>
      <c r="E41" s="13">
        <v>2154</v>
      </c>
      <c r="F41" s="7" t="s">
        <v>51</v>
      </c>
      <c r="G41" s="7" t="s">
        <v>11</v>
      </c>
      <c r="H41" s="13">
        <v>11</v>
      </c>
      <c r="I41" s="13">
        <f>IF(G41="Male",VLOOKUP(H41,'Shoe size conversion table'!$B$6:$D$22,2),VLOOKUP(H41,'Shoe size conversion table'!$J$6:$L$22,2))</f>
        <v>44</v>
      </c>
      <c r="J41" s="13">
        <f>IF(G41="Male",VLOOKUP(H41,'Shoe size conversion table'!$B$6:$D$22,3),VLOOKUP(H41,'Shoe size conversion table'!$J$6:$L$22,3))</f>
        <v>10.5</v>
      </c>
      <c r="K41" s="11">
        <v>189</v>
      </c>
      <c r="L41" s="12">
        <v>0</v>
      </c>
      <c r="M41" s="7">
        <f t="shared" si="0"/>
        <v>2014</v>
      </c>
      <c r="N41" s="7">
        <f t="shared" si="2"/>
        <v>1</v>
      </c>
      <c r="O41" s="30">
        <f t="shared" si="3"/>
        <v>189</v>
      </c>
    </row>
    <row r="42" spans="2:15" x14ac:dyDescent="0.2">
      <c r="B42" s="13">
        <v>52418</v>
      </c>
      <c r="C42" s="14">
        <v>41644.626111111196</v>
      </c>
      <c r="D42" s="7" t="s">
        <v>7</v>
      </c>
      <c r="E42" s="13">
        <v>2152</v>
      </c>
      <c r="F42" s="7" t="s">
        <v>51</v>
      </c>
      <c r="G42" s="7" t="s">
        <v>11</v>
      </c>
      <c r="H42" s="13">
        <v>8</v>
      </c>
      <c r="I42" s="13">
        <f>IF(G42="Male",VLOOKUP(H42,'Shoe size conversion table'!$B$6:$D$22,2),VLOOKUP(H42,'Shoe size conversion table'!$J$6:$L$22,2))</f>
        <v>41</v>
      </c>
      <c r="J42" s="13">
        <f>IF(G42="Male",VLOOKUP(H42,'Shoe size conversion table'!$B$6:$D$22,3),VLOOKUP(H42,'Shoe size conversion table'!$J$6:$L$22,3))</f>
        <v>7.5</v>
      </c>
      <c r="K42" s="11">
        <v>139</v>
      </c>
      <c r="L42" s="12">
        <v>0</v>
      </c>
      <c r="M42" s="7">
        <f t="shared" si="0"/>
        <v>2014</v>
      </c>
      <c r="N42" s="7">
        <f t="shared" si="2"/>
        <v>1</v>
      </c>
      <c r="O42" s="30">
        <f t="shared" si="3"/>
        <v>139</v>
      </c>
    </row>
    <row r="43" spans="2:15" x14ac:dyDescent="0.2">
      <c r="B43" s="13">
        <v>52419</v>
      </c>
      <c r="C43" s="14">
        <v>41645.036111111192</v>
      </c>
      <c r="D43" s="7" t="s">
        <v>8</v>
      </c>
      <c r="E43" s="13">
        <v>2154</v>
      </c>
      <c r="F43" s="7" t="s">
        <v>41</v>
      </c>
      <c r="G43" s="7" t="s">
        <v>11</v>
      </c>
      <c r="H43" s="13">
        <v>10.5</v>
      </c>
      <c r="I43" s="13" t="str">
        <f>IF(G43="Male",VLOOKUP(H43,'Shoe size conversion table'!$B$6:$D$22,2),VLOOKUP(H43,'Shoe size conversion table'!$J$6:$L$22,2))</f>
        <v>43-44</v>
      </c>
      <c r="J43" s="13">
        <f>IF(G43="Male",VLOOKUP(H43,'Shoe size conversion table'!$B$6:$D$22,3),VLOOKUP(H43,'Shoe size conversion table'!$J$6:$L$22,3))</f>
        <v>10</v>
      </c>
      <c r="K43" s="11">
        <v>179</v>
      </c>
      <c r="L43" s="12">
        <v>0</v>
      </c>
      <c r="M43" s="7">
        <f t="shared" si="0"/>
        <v>2014</v>
      </c>
      <c r="N43" s="7">
        <f t="shared" si="2"/>
        <v>1</v>
      </c>
      <c r="O43" s="30">
        <f t="shared" si="3"/>
        <v>179</v>
      </c>
    </row>
    <row r="44" spans="2:15" x14ac:dyDescent="0.2">
      <c r="B44" s="13">
        <v>52420</v>
      </c>
      <c r="C44" s="14">
        <v>41645.036111111192</v>
      </c>
      <c r="D44" s="7" t="s">
        <v>10</v>
      </c>
      <c r="E44" s="13">
        <v>2154</v>
      </c>
      <c r="F44" s="7" t="s">
        <v>34</v>
      </c>
      <c r="G44" s="7" t="s">
        <v>11</v>
      </c>
      <c r="H44" s="13">
        <v>10</v>
      </c>
      <c r="I44" s="13">
        <f>IF(G44="Male",VLOOKUP(H44,'Shoe size conversion table'!$B$6:$D$22,2),VLOOKUP(H44,'Shoe size conversion table'!$J$6:$L$22,2))</f>
        <v>43</v>
      </c>
      <c r="J44" s="13">
        <f>IF(G44="Male",VLOOKUP(H44,'Shoe size conversion table'!$B$6:$D$22,3),VLOOKUP(H44,'Shoe size conversion table'!$J$6:$L$22,3))</f>
        <v>9.5</v>
      </c>
      <c r="K44" s="11">
        <v>199</v>
      </c>
      <c r="L44" s="12">
        <v>0</v>
      </c>
      <c r="M44" s="7">
        <f t="shared" si="0"/>
        <v>2014</v>
      </c>
      <c r="N44" s="7">
        <f t="shared" si="2"/>
        <v>1</v>
      </c>
      <c r="O44" s="30">
        <f t="shared" si="3"/>
        <v>199</v>
      </c>
    </row>
    <row r="45" spans="2:15" x14ac:dyDescent="0.2">
      <c r="B45" s="13">
        <v>52421</v>
      </c>
      <c r="C45" s="14">
        <v>41645.216111111193</v>
      </c>
      <c r="D45" s="7" t="s">
        <v>10</v>
      </c>
      <c r="E45" s="13">
        <v>2206</v>
      </c>
      <c r="F45" s="7" t="s">
        <v>35</v>
      </c>
      <c r="G45" s="7" t="s">
        <v>11</v>
      </c>
      <c r="H45" s="13">
        <v>8.5</v>
      </c>
      <c r="I45" s="13" t="str">
        <f>IF(G45="Male",VLOOKUP(H45,'Shoe size conversion table'!$B$6:$D$22,2),VLOOKUP(H45,'Shoe size conversion table'!$J$6:$L$22,2))</f>
        <v>41-42</v>
      </c>
      <c r="J45" s="13">
        <f>IF(G45="Male",VLOOKUP(H45,'Shoe size conversion table'!$B$6:$D$22,3),VLOOKUP(H45,'Shoe size conversion table'!$J$6:$L$22,3))</f>
        <v>8</v>
      </c>
      <c r="K45" s="11">
        <v>149</v>
      </c>
      <c r="L45" s="12">
        <v>0.2</v>
      </c>
      <c r="M45" s="7">
        <f t="shared" si="0"/>
        <v>2014</v>
      </c>
      <c r="N45" s="7">
        <f t="shared" si="2"/>
        <v>1</v>
      </c>
      <c r="O45" s="30">
        <f t="shared" si="3"/>
        <v>119.2</v>
      </c>
    </row>
    <row r="46" spans="2:15" x14ac:dyDescent="0.2">
      <c r="B46" s="13">
        <v>52421</v>
      </c>
      <c r="C46" s="14">
        <v>41645.216111111193</v>
      </c>
      <c r="D46" s="7" t="s">
        <v>10</v>
      </c>
      <c r="E46" s="13">
        <v>2235</v>
      </c>
      <c r="F46" s="7" t="s">
        <v>34</v>
      </c>
      <c r="G46" s="7" t="s">
        <v>11</v>
      </c>
      <c r="H46" s="13">
        <v>10.5</v>
      </c>
      <c r="I46" s="13" t="str">
        <f>IF(G46="Male",VLOOKUP(H46,'Shoe size conversion table'!$B$6:$D$22,2),VLOOKUP(H46,'Shoe size conversion table'!$J$6:$L$22,2))</f>
        <v>43-44</v>
      </c>
      <c r="J46" s="13">
        <f>IF(G46="Male",VLOOKUP(H46,'Shoe size conversion table'!$B$6:$D$22,3),VLOOKUP(H46,'Shoe size conversion table'!$J$6:$L$22,3))</f>
        <v>10</v>
      </c>
      <c r="K46" s="11">
        <v>169</v>
      </c>
      <c r="L46" s="12">
        <v>0.5</v>
      </c>
      <c r="M46" s="7">
        <f t="shared" si="0"/>
        <v>2014</v>
      </c>
      <c r="N46" s="7">
        <f t="shared" si="2"/>
        <v>1</v>
      </c>
      <c r="O46" s="30">
        <f t="shared" si="3"/>
        <v>84.5</v>
      </c>
    </row>
    <row r="47" spans="2:15" x14ac:dyDescent="0.2">
      <c r="B47" s="13">
        <v>52422</v>
      </c>
      <c r="C47" s="14">
        <v>41645.406111111195</v>
      </c>
      <c r="D47" s="7" t="s">
        <v>7</v>
      </c>
      <c r="E47" s="13">
        <v>2213</v>
      </c>
      <c r="F47" s="7" t="s">
        <v>57</v>
      </c>
      <c r="G47" s="7" t="s">
        <v>12</v>
      </c>
      <c r="H47" s="13">
        <v>8</v>
      </c>
      <c r="I47" s="13" t="str">
        <f>IF(G47="Male",VLOOKUP(H47,'Shoe size conversion table'!$B$6:$D$22,2),VLOOKUP(H47,'Shoe size conversion table'!$J$6:$L$22,2))</f>
        <v>38-39</v>
      </c>
      <c r="J47" s="13">
        <f>IF(G47="Male",VLOOKUP(H47,'Shoe size conversion table'!$B$6:$D$22,3),VLOOKUP(H47,'Shoe size conversion table'!$J$6:$L$22,3))</f>
        <v>6</v>
      </c>
      <c r="K47" s="11">
        <v>139</v>
      </c>
      <c r="L47" s="12">
        <v>0</v>
      </c>
      <c r="M47" s="7">
        <f t="shared" si="0"/>
        <v>2014</v>
      </c>
      <c r="N47" s="7">
        <f t="shared" si="2"/>
        <v>1</v>
      </c>
      <c r="O47" s="30">
        <f t="shared" si="3"/>
        <v>139</v>
      </c>
    </row>
    <row r="48" spans="2:15" x14ac:dyDescent="0.2">
      <c r="B48" s="13">
        <v>52423</v>
      </c>
      <c r="C48" s="14">
        <v>41645.41611111119</v>
      </c>
      <c r="D48" s="7" t="s">
        <v>7</v>
      </c>
      <c r="E48" s="13">
        <v>2225</v>
      </c>
      <c r="F48" s="7" t="s">
        <v>51</v>
      </c>
      <c r="G48" s="7" t="s">
        <v>11</v>
      </c>
      <c r="H48" s="13">
        <v>10</v>
      </c>
      <c r="I48" s="13">
        <f>IF(G48="Male",VLOOKUP(H48,'Shoe size conversion table'!$B$6:$D$22,2),VLOOKUP(H48,'Shoe size conversion table'!$J$6:$L$22,2))</f>
        <v>43</v>
      </c>
      <c r="J48" s="13">
        <f>IF(G48="Male",VLOOKUP(H48,'Shoe size conversion table'!$B$6:$D$22,3),VLOOKUP(H48,'Shoe size conversion table'!$J$6:$L$22,3))</f>
        <v>9.5</v>
      </c>
      <c r="K48" s="11">
        <v>199</v>
      </c>
      <c r="L48" s="12">
        <v>0.3</v>
      </c>
      <c r="M48" s="7">
        <f t="shared" si="0"/>
        <v>2014</v>
      </c>
      <c r="N48" s="7">
        <f t="shared" si="2"/>
        <v>1</v>
      </c>
      <c r="O48" s="30">
        <f t="shared" si="3"/>
        <v>139.29999999999998</v>
      </c>
    </row>
    <row r="49" spans="2:15" x14ac:dyDescent="0.2">
      <c r="B49" s="13">
        <v>52424</v>
      </c>
      <c r="C49" s="14">
        <v>41645.616111111187</v>
      </c>
      <c r="D49" s="7" t="s">
        <v>8</v>
      </c>
      <c r="E49" s="13">
        <v>2150</v>
      </c>
      <c r="F49" s="7" t="s">
        <v>40</v>
      </c>
      <c r="G49" s="7" t="s">
        <v>12</v>
      </c>
      <c r="H49" s="13">
        <v>9</v>
      </c>
      <c r="I49" s="13" t="str">
        <f>IF(G49="Male",VLOOKUP(H49,'Shoe size conversion table'!$B$6:$D$22,2),VLOOKUP(H49,'Shoe size conversion table'!$J$6:$L$22,2))</f>
        <v>39-40</v>
      </c>
      <c r="J49" s="13">
        <f>IF(G49="Male",VLOOKUP(H49,'Shoe size conversion table'!$B$6:$D$22,3),VLOOKUP(H49,'Shoe size conversion table'!$J$6:$L$22,3))</f>
        <v>7</v>
      </c>
      <c r="K49" s="11">
        <v>139</v>
      </c>
      <c r="L49" s="12">
        <v>0.2</v>
      </c>
      <c r="M49" s="7">
        <f t="shared" si="0"/>
        <v>2014</v>
      </c>
      <c r="N49" s="7">
        <f t="shared" si="2"/>
        <v>1</v>
      </c>
      <c r="O49" s="30">
        <f t="shared" si="3"/>
        <v>111.2</v>
      </c>
    </row>
    <row r="50" spans="2:15" x14ac:dyDescent="0.2">
      <c r="B50" s="13">
        <v>52425</v>
      </c>
      <c r="C50" s="14">
        <v>41646.036111111192</v>
      </c>
      <c r="D50" s="7" t="s">
        <v>8</v>
      </c>
      <c r="E50" s="13">
        <v>2160</v>
      </c>
      <c r="F50" s="7" t="s">
        <v>39</v>
      </c>
      <c r="G50" s="7" t="s">
        <v>11</v>
      </c>
      <c r="H50" s="13">
        <v>9.5</v>
      </c>
      <c r="I50" s="13" t="str">
        <f>IF(G50="Male",VLOOKUP(H50,'Shoe size conversion table'!$B$6:$D$22,2),VLOOKUP(H50,'Shoe size conversion table'!$J$6:$L$22,2))</f>
        <v>42-43</v>
      </c>
      <c r="J50" s="13">
        <f>IF(G50="Male",VLOOKUP(H50,'Shoe size conversion table'!$B$6:$D$22,3),VLOOKUP(H50,'Shoe size conversion table'!$J$6:$L$22,3))</f>
        <v>9</v>
      </c>
      <c r="K50" s="11">
        <v>149</v>
      </c>
      <c r="L50" s="12">
        <v>0.2</v>
      </c>
      <c r="M50" s="7">
        <f t="shared" si="0"/>
        <v>2014</v>
      </c>
      <c r="N50" s="7">
        <f t="shared" si="2"/>
        <v>1</v>
      </c>
      <c r="O50" s="30">
        <f t="shared" si="3"/>
        <v>119.2</v>
      </c>
    </row>
    <row r="51" spans="2:15" x14ac:dyDescent="0.2">
      <c r="B51" s="13">
        <v>52426</v>
      </c>
      <c r="C51" s="14">
        <v>41646.036111111192</v>
      </c>
      <c r="D51" s="7" t="s">
        <v>9</v>
      </c>
      <c r="E51" s="13">
        <v>2167</v>
      </c>
      <c r="F51" s="7" t="s">
        <v>59</v>
      </c>
      <c r="G51" s="7" t="s">
        <v>12</v>
      </c>
      <c r="H51" s="13">
        <v>8</v>
      </c>
      <c r="I51" s="13" t="str">
        <f>IF(G51="Male",VLOOKUP(H51,'Shoe size conversion table'!$B$6:$D$22,2),VLOOKUP(H51,'Shoe size conversion table'!$J$6:$L$22,2))</f>
        <v>38-39</v>
      </c>
      <c r="J51" s="13">
        <f>IF(G51="Male",VLOOKUP(H51,'Shoe size conversion table'!$B$6:$D$22,3),VLOOKUP(H51,'Shoe size conversion table'!$J$6:$L$22,3))</f>
        <v>6</v>
      </c>
      <c r="K51" s="11">
        <v>199</v>
      </c>
      <c r="L51" s="12">
        <v>0</v>
      </c>
      <c r="M51" s="7">
        <f t="shared" si="0"/>
        <v>2014</v>
      </c>
      <c r="N51" s="7">
        <f t="shared" si="2"/>
        <v>1</v>
      </c>
      <c r="O51" s="30">
        <f t="shared" si="3"/>
        <v>199</v>
      </c>
    </row>
    <row r="52" spans="2:15" x14ac:dyDescent="0.2">
      <c r="B52" s="13">
        <v>52427</v>
      </c>
      <c r="C52" s="14">
        <v>41646.406111111188</v>
      </c>
      <c r="D52" s="7" t="s">
        <v>10</v>
      </c>
      <c r="E52" s="13">
        <v>2242</v>
      </c>
      <c r="F52" s="7" t="s">
        <v>35</v>
      </c>
      <c r="G52" s="7" t="s">
        <v>12</v>
      </c>
      <c r="H52" s="13">
        <v>7</v>
      </c>
      <c r="I52" s="13" t="str">
        <f>IF(G52="Male",VLOOKUP(H52,'Shoe size conversion table'!$B$6:$D$22,2),VLOOKUP(H52,'Shoe size conversion table'!$J$6:$L$22,2))</f>
        <v>37-38</v>
      </c>
      <c r="J52" s="13">
        <f>IF(G52="Male",VLOOKUP(H52,'Shoe size conversion table'!$B$6:$D$22,3),VLOOKUP(H52,'Shoe size conversion table'!$J$6:$L$22,3))</f>
        <v>5</v>
      </c>
      <c r="K52" s="11">
        <v>189</v>
      </c>
      <c r="L52" s="12">
        <v>0.1</v>
      </c>
      <c r="M52" s="7">
        <f t="shared" si="0"/>
        <v>2014</v>
      </c>
      <c r="N52" s="7">
        <f t="shared" si="2"/>
        <v>1</v>
      </c>
      <c r="O52" s="30">
        <f t="shared" si="3"/>
        <v>170.1</v>
      </c>
    </row>
    <row r="53" spans="2:15" x14ac:dyDescent="0.2">
      <c r="B53" s="13">
        <v>52428</v>
      </c>
      <c r="C53" s="14">
        <v>41646.406111111195</v>
      </c>
      <c r="D53" s="7" t="s">
        <v>7</v>
      </c>
      <c r="E53" s="13">
        <v>2173</v>
      </c>
      <c r="F53" s="7" t="s">
        <v>51</v>
      </c>
      <c r="G53" s="7" t="s">
        <v>11</v>
      </c>
      <c r="H53" s="13">
        <v>10.5</v>
      </c>
      <c r="I53" s="13" t="str">
        <f>IF(G53="Male",VLOOKUP(H53,'Shoe size conversion table'!$B$6:$D$22,2),VLOOKUP(H53,'Shoe size conversion table'!$J$6:$L$22,2))</f>
        <v>43-44</v>
      </c>
      <c r="J53" s="13">
        <f>IF(G53="Male",VLOOKUP(H53,'Shoe size conversion table'!$B$6:$D$22,3),VLOOKUP(H53,'Shoe size conversion table'!$J$6:$L$22,3))</f>
        <v>10</v>
      </c>
      <c r="K53" s="11">
        <v>159</v>
      </c>
      <c r="L53" s="12">
        <v>0</v>
      </c>
      <c r="M53" s="7">
        <f t="shared" si="0"/>
        <v>2014</v>
      </c>
      <c r="N53" s="7">
        <f t="shared" si="2"/>
        <v>1</v>
      </c>
      <c r="O53" s="30">
        <f t="shared" si="3"/>
        <v>159</v>
      </c>
    </row>
    <row r="54" spans="2:15" x14ac:dyDescent="0.2">
      <c r="B54" s="13">
        <v>52429</v>
      </c>
      <c r="C54" s="14">
        <v>41646.41611111119</v>
      </c>
      <c r="D54" s="7" t="s">
        <v>10</v>
      </c>
      <c r="E54" s="13">
        <v>2239</v>
      </c>
      <c r="F54" s="7" t="s">
        <v>34</v>
      </c>
      <c r="G54" s="7" t="s">
        <v>12</v>
      </c>
      <c r="H54" s="13">
        <v>9.5</v>
      </c>
      <c r="I54" s="13">
        <f>IF(G54="Male",VLOOKUP(H54,'Shoe size conversion table'!$B$6:$D$22,2),VLOOKUP(H54,'Shoe size conversion table'!$J$6:$L$22,2))</f>
        <v>40</v>
      </c>
      <c r="J54" s="13">
        <f>IF(G54="Male",VLOOKUP(H54,'Shoe size conversion table'!$B$6:$D$22,3),VLOOKUP(H54,'Shoe size conversion table'!$J$6:$L$22,3))</f>
        <v>7.5</v>
      </c>
      <c r="K54" s="11">
        <v>159</v>
      </c>
      <c r="L54" s="12">
        <v>0.5</v>
      </c>
      <c r="M54" s="7">
        <f t="shared" si="0"/>
        <v>2014</v>
      </c>
      <c r="N54" s="7">
        <f t="shared" si="2"/>
        <v>1</v>
      </c>
      <c r="O54" s="30">
        <f t="shared" si="3"/>
        <v>79.5</v>
      </c>
    </row>
    <row r="55" spans="2:15" x14ac:dyDescent="0.2">
      <c r="B55" s="13">
        <v>52430</v>
      </c>
      <c r="C55" s="14">
        <v>41646.616111111187</v>
      </c>
      <c r="D55" s="7" t="s">
        <v>9</v>
      </c>
      <c r="E55" s="13">
        <v>2168</v>
      </c>
      <c r="F55" s="7" t="s">
        <v>58</v>
      </c>
      <c r="G55" s="7" t="s">
        <v>11</v>
      </c>
      <c r="H55" s="13">
        <v>10</v>
      </c>
      <c r="I55" s="13">
        <f>IF(G55="Male",VLOOKUP(H55,'Shoe size conversion table'!$B$6:$D$22,2),VLOOKUP(H55,'Shoe size conversion table'!$J$6:$L$22,2))</f>
        <v>43</v>
      </c>
      <c r="J55" s="13">
        <f>IF(G55="Male",VLOOKUP(H55,'Shoe size conversion table'!$B$6:$D$22,3),VLOOKUP(H55,'Shoe size conversion table'!$J$6:$L$22,3))</f>
        <v>9.5</v>
      </c>
      <c r="K55" s="11">
        <v>159</v>
      </c>
      <c r="L55" s="12">
        <v>0.1</v>
      </c>
      <c r="M55" s="7">
        <f t="shared" si="0"/>
        <v>2014</v>
      </c>
      <c r="N55" s="7">
        <f t="shared" si="2"/>
        <v>1</v>
      </c>
      <c r="O55" s="30">
        <f t="shared" si="3"/>
        <v>143.1</v>
      </c>
    </row>
    <row r="56" spans="2:15" x14ac:dyDescent="0.2">
      <c r="B56" s="13">
        <v>52431</v>
      </c>
      <c r="C56" s="14">
        <v>41646.906111111188</v>
      </c>
      <c r="D56" s="7" t="s">
        <v>7</v>
      </c>
      <c r="E56" s="13">
        <v>2204</v>
      </c>
      <c r="F56" s="7" t="s">
        <v>49</v>
      </c>
      <c r="G56" s="7" t="s">
        <v>11</v>
      </c>
      <c r="H56" s="13">
        <v>9.5</v>
      </c>
      <c r="I56" s="13" t="str">
        <f>IF(G56="Male",VLOOKUP(H56,'Shoe size conversion table'!$B$6:$D$22,2),VLOOKUP(H56,'Shoe size conversion table'!$J$6:$L$22,2))</f>
        <v>42-43</v>
      </c>
      <c r="J56" s="13">
        <f>IF(G56="Male",VLOOKUP(H56,'Shoe size conversion table'!$B$6:$D$22,3),VLOOKUP(H56,'Shoe size conversion table'!$J$6:$L$22,3))</f>
        <v>9</v>
      </c>
      <c r="K56" s="11">
        <v>129</v>
      </c>
      <c r="L56" s="12">
        <v>0.1</v>
      </c>
      <c r="M56" s="7">
        <f t="shared" si="0"/>
        <v>2014</v>
      </c>
      <c r="N56" s="7">
        <f t="shared" si="2"/>
        <v>1</v>
      </c>
      <c r="O56" s="30">
        <f t="shared" si="3"/>
        <v>116.10000000000001</v>
      </c>
    </row>
    <row r="57" spans="2:15" x14ac:dyDescent="0.2">
      <c r="B57" s="13">
        <v>52432</v>
      </c>
      <c r="C57" s="14">
        <v>41647.036111111192</v>
      </c>
      <c r="D57" s="7" t="s">
        <v>8</v>
      </c>
      <c r="E57" s="13">
        <v>2238</v>
      </c>
      <c r="F57" s="7" t="s">
        <v>42</v>
      </c>
      <c r="G57" s="7" t="s">
        <v>11</v>
      </c>
      <c r="H57" s="13">
        <v>10</v>
      </c>
      <c r="I57" s="13">
        <f>IF(G57="Male",VLOOKUP(H57,'Shoe size conversion table'!$B$6:$D$22,2),VLOOKUP(H57,'Shoe size conversion table'!$J$6:$L$22,2))</f>
        <v>43</v>
      </c>
      <c r="J57" s="13">
        <f>IF(G57="Male",VLOOKUP(H57,'Shoe size conversion table'!$B$6:$D$22,3),VLOOKUP(H57,'Shoe size conversion table'!$J$6:$L$22,3))</f>
        <v>9.5</v>
      </c>
      <c r="K57" s="11">
        <v>169</v>
      </c>
      <c r="L57" s="12">
        <v>0</v>
      </c>
      <c r="M57" s="7">
        <f t="shared" si="0"/>
        <v>2014</v>
      </c>
      <c r="N57" s="7">
        <f t="shared" si="2"/>
        <v>1</v>
      </c>
      <c r="O57" s="30">
        <f t="shared" si="3"/>
        <v>169</v>
      </c>
    </row>
    <row r="58" spans="2:15" x14ac:dyDescent="0.2">
      <c r="B58" s="13">
        <v>52433</v>
      </c>
      <c r="C58" s="14">
        <v>41647.406111111188</v>
      </c>
      <c r="D58" s="7" t="s">
        <v>8</v>
      </c>
      <c r="E58" s="13">
        <v>2154</v>
      </c>
      <c r="F58" s="7" t="s">
        <v>41</v>
      </c>
      <c r="G58" s="7" t="s">
        <v>11</v>
      </c>
      <c r="H58" s="13">
        <v>10.5</v>
      </c>
      <c r="I58" s="13" t="str">
        <f>IF(G58="Male",VLOOKUP(H58,'Shoe size conversion table'!$B$6:$D$22,2),VLOOKUP(H58,'Shoe size conversion table'!$J$6:$L$22,2))</f>
        <v>43-44</v>
      </c>
      <c r="J58" s="13">
        <f>IF(G58="Male",VLOOKUP(H58,'Shoe size conversion table'!$B$6:$D$22,3),VLOOKUP(H58,'Shoe size conversion table'!$J$6:$L$22,3))</f>
        <v>10</v>
      </c>
      <c r="K58" s="11">
        <v>179</v>
      </c>
      <c r="L58" s="12">
        <v>0</v>
      </c>
      <c r="M58" s="7">
        <f t="shared" si="0"/>
        <v>2014</v>
      </c>
      <c r="N58" s="7">
        <f t="shared" si="2"/>
        <v>1</v>
      </c>
      <c r="O58" s="30">
        <f t="shared" si="3"/>
        <v>179</v>
      </c>
    </row>
    <row r="59" spans="2:15" x14ac:dyDescent="0.2">
      <c r="B59" s="13">
        <v>52434</v>
      </c>
      <c r="C59" s="14">
        <v>41647.41611111119</v>
      </c>
      <c r="D59" s="7" t="s">
        <v>10</v>
      </c>
      <c r="E59" s="13">
        <v>2238</v>
      </c>
      <c r="F59" s="7" t="s">
        <v>35</v>
      </c>
      <c r="G59" s="7" t="s">
        <v>12</v>
      </c>
      <c r="H59" s="13">
        <v>9.5</v>
      </c>
      <c r="I59" s="13">
        <f>IF(G59="Male",VLOOKUP(H59,'Shoe size conversion table'!$B$6:$D$22,2),VLOOKUP(H59,'Shoe size conversion table'!$J$6:$L$22,2))</f>
        <v>40</v>
      </c>
      <c r="J59" s="13">
        <f>IF(G59="Male",VLOOKUP(H59,'Shoe size conversion table'!$B$6:$D$22,3),VLOOKUP(H59,'Shoe size conversion table'!$J$6:$L$22,3))</f>
        <v>7.5</v>
      </c>
      <c r="K59" s="11">
        <v>189</v>
      </c>
      <c r="L59" s="12">
        <v>0</v>
      </c>
      <c r="M59" s="7">
        <f t="shared" si="0"/>
        <v>2014</v>
      </c>
      <c r="N59" s="7">
        <f t="shared" si="2"/>
        <v>1</v>
      </c>
      <c r="O59" s="30">
        <f t="shared" si="3"/>
        <v>189</v>
      </c>
    </row>
    <row r="60" spans="2:15" x14ac:dyDescent="0.2">
      <c r="B60" s="13">
        <v>52435</v>
      </c>
      <c r="C60" s="14">
        <v>41647.616111111187</v>
      </c>
      <c r="D60" s="7" t="s">
        <v>9</v>
      </c>
      <c r="E60" s="13">
        <v>2229</v>
      </c>
      <c r="F60" s="7" t="s">
        <v>61</v>
      </c>
      <c r="G60" s="7" t="s">
        <v>11</v>
      </c>
      <c r="H60" s="13">
        <v>7</v>
      </c>
      <c r="I60" s="13">
        <f>IF(G60="Male",VLOOKUP(H60,'Shoe size conversion table'!$B$6:$D$22,2),VLOOKUP(H60,'Shoe size conversion table'!$J$6:$L$22,2))</f>
        <v>40</v>
      </c>
      <c r="J60" s="13">
        <f>IF(G60="Male",VLOOKUP(H60,'Shoe size conversion table'!$B$6:$D$22,3),VLOOKUP(H60,'Shoe size conversion table'!$J$6:$L$22,3))</f>
        <v>6.5</v>
      </c>
      <c r="K60" s="11">
        <v>169</v>
      </c>
      <c r="L60" s="12">
        <v>0</v>
      </c>
      <c r="M60" s="7">
        <f t="shared" si="0"/>
        <v>2014</v>
      </c>
      <c r="N60" s="7">
        <f t="shared" si="2"/>
        <v>1</v>
      </c>
      <c r="O60" s="30">
        <f t="shared" si="3"/>
        <v>169</v>
      </c>
    </row>
    <row r="61" spans="2:15" x14ac:dyDescent="0.2">
      <c r="B61" s="13">
        <v>52436</v>
      </c>
      <c r="C61" s="14">
        <v>41647.756111111186</v>
      </c>
      <c r="D61" s="7" t="s">
        <v>10</v>
      </c>
      <c r="E61" s="13">
        <v>2225</v>
      </c>
      <c r="F61" s="7" t="s">
        <v>35</v>
      </c>
      <c r="G61" s="7" t="s">
        <v>11</v>
      </c>
      <c r="H61" s="13">
        <v>9.5</v>
      </c>
      <c r="I61" s="13" t="str">
        <f>IF(G61="Male",VLOOKUP(H61,'Shoe size conversion table'!$B$6:$D$22,2),VLOOKUP(H61,'Shoe size conversion table'!$J$6:$L$22,2))</f>
        <v>42-43</v>
      </c>
      <c r="J61" s="13">
        <f>IF(G61="Male",VLOOKUP(H61,'Shoe size conversion table'!$B$6:$D$22,3),VLOOKUP(H61,'Shoe size conversion table'!$J$6:$L$22,3))</f>
        <v>9</v>
      </c>
      <c r="K61" s="11">
        <v>179</v>
      </c>
      <c r="L61" s="12">
        <v>0.1</v>
      </c>
      <c r="M61" s="7">
        <f t="shared" si="0"/>
        <v>2014</v>
      </c>
      <c r="N61" s="7">
        <f t="shared" si="2"/>
        <v>1</v>
      </c>
      <c r="O61" s="30">
        <f t="shared" si="3"/>
        <v>161.1</v>
      </c>
    </row>
    <row r="62" spans="2:15" x14ac:dyDescent="0.2">
      <c r="B62" s="13">
        <v>52437</v>
      </c>
      <c r="C62" s="14">
        <v>41647.906111111188</v>
      </c>
      <c r="D62" s="7" t="s">
        <v>7</v>
      </c>
      <c r="E62" s="13">
        <v>2207</v>
      </c>
      <c r="F62" s="7" t="s">
        <v>49</v>
      </c>
      <c r="G62" s="7" t="s">
        <v>11</v>
      </c>
      <c r="H62" s="13">
        <v>12</v>
      </c>
      <c r="I62" s="13">
        <f>IF(G62="Male",VLOOKUP(H62,'Shoe size conversion table'!$B$6:$D$22,2),VLOOKUP(H62,'Shoe size conversion table'!$J$6:$L$22,2))</f>
        <v>45</v>
      </c>
      <c r="J62" s="13">
        <f>IF(G62="Male",VLOOKUP(H62,'Shoe size conversion table'!$B$6:$D$22,3),VLOOKUP(H62,'Shoe size conversion table'!$J$6:$L$22,3))</f>
        <v>11.5</v>
      </c>
      <c r="K62" s="11">
        <v>169</v>
      </c>
      <c r="L62" s="12">
        <v>0</v>
      </c>
      <c r="M62" s="7">
        <f t="shared" si="0"/>
        <v>2014</v>
      </c>
      <c r="N62" s="7">
        <f t="shared" si="2"/>
        <v>1</v>
      </c>
      <c r="O62" s="30">
        <f t="shared" si="3"/>
        <v>169</v>
      </c>
    </row>
    <row r="63" spans="2:15" x14ac:dyDescent="0.2">
      <c r="B63" s="13">
        <v>52438</v>
      </c>
      <c r="C63" s="14">
        <v>41648.206111111183</v>
      </c>
      <c r="D63" s="7" t="s">
        <v>7</v>
      </c>
      <c r="E63" s="13">
        <v>2168</v>
      </c>
      <c r="F63" s="7" t="s">
        <v>51</v>
      </c>
      <c r="G63" s="7" t="s">
        <v>11</v>
      </c>
      <c r="H63" s="13">
        <v>11</v>
      </c>
      <c r="I63" s="13">
        <f>IF(G63="Male",VLOOKUP(H63,'Shoe size conversion table'!$B$6:$D$22,2),VLOOKUP(H63,'Shoe size conversion table'!$J$6:$L$22,2))</f>
        <v>44</v>
      </c>
      <c r="J63" s="13">
        <f>IF(G63="Male",VLOOKUP(H63,'Shoe size conversion table'!$B$6:$D$22,3),VLOOKUP(H63,'Shoe size conversion table'!$J$6:$L$22,3))</f>
        <v>10.5</v>
      </c>
      <c r="K63" s="11">
        <v>139</v>
      </c>
      <c r="L63" s="12">
        <v>0.1</v>
      </c>
      <c r="M63" s="7">
        <f t="shared" si="0"/>
        <v>2014</v>
      </c>
      <c r="N63" s="7">
        <f t="shared" si="2"/>
        <v>1</v>
      </c>
      <c r="O63" s="30">
        <f t="shared" si="3"/>
        <v>125.10000000000001</v>
      </c>
    </row>
    <row r="64" spans="2:15" x14ac:dyDescent="0.2">
      <c r="B64" s="13">
        <v>52439</v>
      </c>
      <c r="C64" s="14">
        <v>41648.406111111188</v>
      </c>
      <c r="D64" s="7" t="s">
        <v>8</v>
      </c>
      <c r="E64" s="13">
        <v>2160</v>
      </c>
      <c r="F64" s="7" t="s">
        <v>39</v>
      </c>
      <c r="G64" s="7" t="s">
        <v>11</v>
      </c>
      <c r="H64" s="13">
        <v>9.5</v>
      </c>
      <c r="I64" s="13" t="str">
        <f>IF(G64="Male",VLOOKUP(H64,'Shoe size conversion table'!$B$6:$D$22,2),VLOOKUP(H64,'Shoe size conversion table'!$J$6:$L$22,2))</f>
        <v>42-43</v>
      </c>
      <c r="J64" s="13">
        <f>IF(G64="Male",VLOOKUP(H64,'Shoe size conversion table'!$B$6:$D$22,3),VLOOKUP(H64,'Shoe size conversion table'!$J$6:$L$22,3))</f>
        <v>9</v>
      </c>
      <c r="K64" s="11">
        <v>149</v>
      </c>
      <c r="L64" s="12">
        <v>0.2</v>
      </c>
      <c r="M64" s="7">
        <f t="shared" si="0"/>
        <v>2014</v>
      </c>
      <c r="N64" s="7">
        <f t="shared" si="2"/>
        <v>1</v>
      </c>
      <c r="O64" s="30">
        <f t="shared" si="3"/>
        <v>119.2</v>
      </c>
    </row>
    <row r="65" spans="2:15" x14ac:dyDescent="0.2">
      <c r="B65" s="13">
        <v>52440</v>
      </c>
      <c r="C65" s="14">
        <v>41648.756111111186</v>
      </c>
      <c r="D65" s="7" t="s">
        <v>10</v>
      </c>
      <c r="E65" s="13">
        <v>2195</v>
      </c>
      <c r="F65" s="7" t="s">
        <v>35</v>
      </c>
      <c r="G65" s="7" t="s">
        <v>11</v>
      </c>
      <c r="H65" s="13">
        <v>9</v>
      </c>
      <c r="I65" s="13">
        <f>IF(G65="Male",VLOOKUP(H65,'Shoe size conversion table'!$B$6:$D$22,2),VLOOKUP(H65,'Shoe size conversion table'!$J$6:$L$22,2))</f>
        <v>42</v>
      </c>
      <c r="J65" s="13">
        <f>IF(G65="Male",VLOOKUP(H65,'Shoe size conversion table'!$B$6:$D$22,3),VLOOKUP(H65,'Shoe size conversion table'!$J$6:$L$22,3))</f>
        <v>8.5</v>
      </c>
      <c r="K65" s="11">
        <v>189</v>
      </c>
      <c r="L65" s="12">
        <v>0</v>
      </c>
      <c r="M65" s="7">
        <f t="shared" si="0"/>
        <v>2014</v>
      </c>
      <c r="N65" s="7">
        <f t="shared" si="2"/>
        <v>1</v>
      </c>
      <c r="O65" s="30">
        <f t="shared" si="3"/>
        <v>189</v>
      </c>
    </row>
    <row r="66" spans="2:15" x14ac:dyDescent="0.2">
      <c r="B66" s="13">
        <v>52441</v>
      </c>
      <c r="C66" s="14">
        <v>41648.906111111188</v>
      </c>
      <c r="D66" s="7" t="s">
        <v>7</v>
      </c>
      <c r="E66" s="13">
        <v>2191</v>
      </c>
      <c r="F66" s="7" t="s">
        <v>51</v>
      </c>
      <c r="G66" s="7" t="s">
        <v>12</v>
      </c>
      <c r="H66" s="13">
        <v>8.5</v>
      </c>
      <c r="I66" s="13">
        <f>IF(G66="Male",VLOOKUP(H66,'Shoe size conversion table'!$B$6:$D$22,2),VLOOKUP(H66,'Shoe size conversion table'!$J$6:$L$22,2))</f>
        <v>39</v>
      </c>
      <c r="J66" s="13">
        <f>IF(G66="Male",VLOOKUP(H66,'Shoe size conversion table'!$B$6:$D$22,3),VLOOKUP(H66,'Shoe size conversion table'!$J$6:$L$22,3))</f>
        <v>6.5</v>
      </c>
      <c r="K66" s="11">
        <v>189</v>
      </c>
      <c r="L66" s="12">
        <v>0.5</v>
      </c>
      <c r="M66" s="7">
        <f t="shared" si="0"/>
        <v>2014</v>
      </c>
      <c r="N66" s="7">
        <f t="shared" si="2"/>
        <v>1</v>
      </c>
      <c r="O66" s="30">
        <f t="shared" si="3"/>
        <v>94.5</v>
      </c>
    </row>
    <row r="67" spans="2:15" x14ac:dyDescent="0.2">
      <c r="B67" s="13">
        <v>52442</v>
      </c>
      <c r="C67" s="14">
        <v>41648.996111111184</v>
      </c>
      <c r="D67" s="7" t="s">
        <v>8</v>
      </c>
      <c r="E67" s="13">
        <v>2217</v>
      </c>
      <c r="F67" s="7" t="s">
        <v>41</v>
      </c>
      <c r="G67" s="7" t="s">
        <v>12</v>
      </c>
      <c r="H67" s="13">
        <v>9</v>
      </c>
      <c r="I67" s="13" t="str">
        <f>IF(G67="Male",VLOOKUP(H67,'Shoe size conversion table'!$B$6:$D$22,2),VLOOKUP(H67,'Shoe size conversion table'!$J$6:$L$22,2))</f>
        <v>39-40</v>
      </c>
      <c r="J67" s="13">
        <f>IF(G67="Male",VLOOKUP(H67,'Shoe size conversion table'!$B$6:$D$22,3),VLOOKUP(H67,'Shoe size conversion table'!$J$6:$L$22,3))</f>
        <v>7</v>
      </c>
      <c r="K67" s="11">
        <v>149</v>
      </c>
      <c r="L67" s="12">
        <v>0</v>
      </c>
      <c r="M67" s="7">
        <f t="shared" si="0"/>
        <v>2014</v>
      </c>
      <c r="N67" s="7">
        <f t="shared" si="2"/>
        <v>1</v>
      </c>
      <c r="O67" s="30">
        <f t="shared" si="3"/>
        <v>149</v>
      </c>
    </row>
    <row r="68" spans="2:15" x14ac:dyDescent="0.2">
      <c r="B68" s="13">
        <v>52443</v>
      </c>
      <c r="C68" s="14">
        <v>41649.206111111183</v>
      </c>
      <c r="D68" s="7" t="s">
        <v>7</v>
      </c>
      <c r="E68" s="13">
        <v>2195</v>
      </c>
      <c r="F68" s="7" t="s">
        <v>57</v>
      </c>
      <c r="G68" s="7" t="s">
        <v>12</v>
      </c>
      <c r="H68" s="13">
        <v>8</v>
      </c>
      <c r="I68" s="13" t="str">
        <f>IF(G68="Male",VLOOKUP(H68,'Shoe size conversion table'!$B$6:$D$22,2),VLOOKUP(H68,'Shoe size conversion table'!$J$6:$L$22,2))</f>
        <v>38-39</v>
      </c>
      <c r="J68" s="13">
        <f>IF(G68="Male",VLOOKUP(H68,'Shoe size conversion table'!$B$6:$D$22,3),VLOOKUP(H68,'Shoe size conversion table'!$J$6:$L$22,3))</f>
        <v>6</v>
      </c>
      <c r="K68" s="11">
        <v>129</v>
      </c>
      <c r="L68" s="12">
        <v>0.1</v>
      </c>
      <c r="M68" s="7">
        <f t="shared" si="0"/>
        <v>2014</v>
      </c>
      <c r="N68" s="7">
        <f t="shared" si="2"/>
        <v>1</v>
      </c>
      <c r="O68" s="30">
        <f t="shared" si="3"/>
        <v>116.10000000000001</v>
      </c>
    </row>
    <row r="69" spans="2:15" x14ac:dyDescent="0.2">
      <c r="B69" s="13">
        <v>52444</v>
      </c>
      <c r="C69" s="14">
        <v>41649.756111111186</v>
      </c>
      <c r="D69" s="7" t="s">
        <v>10</v>
      </c>
      <c r="E69" s="13">
        <v>2157</v>
      </c>
      <c r="F69" s="7" t="s">
        <v>35</v>
      </c>
      <c r="G69" s="7" t="s">
        <v>11</v>
      </c>
      <c r="H69" s="13">
        <v>12</v>
      </c>
      <c r="I69" s="13">
        <f>IF(G69="Male",VLOOKUP(H69,'Shoe size conversion table'!$B$6:$D$22,2),VLOOKUP(H69,'Shoe size conversion table'!$J$6:$L$22,2))</f>
        <v>45</v>
      </c>
      <c r="J69" s="13">
        <f>IF(G69="Male",VLOOKUP(H69,'Shoe size conversion table'!$B$6:$D$22,3),VLOOKUP(H69,'Shoe size conversion table'!$J$6:$L$22,3))</f>
        <v>11.5</v>
      </c>
      <c r="K69" s="11">
        <v>149</v>
      </c>
      <c r="L69" s="12">
        <v>0.2</v>
      </c>
      <c r="M69" s="7">
        <f t="shared" ref="M69:M132" si="4">YEAR(C69)</f>
        <v>2014</v>
      </c>
      <c r="N69" s="7">
        <f t="shared" si="2"/>
        <v>1</v>
      </c>
      <c r="O69" s="30">
        <f t="shared" si="3"/>
        <v>119.2</v>
      </c>
    </row>
    <row r="70" spans="2:15" x14ac:dyDescent="0.2">
      <c r="B70" s="13">
        <v>52445</v>
      </c>
      <c r="C70" s="14">
        <v>41649.796111111187</v>
      </c>
      <c r="D70" s="7" t="s">
        <v>7</v>
      </c>
      <c r="E70" s="13">
        <v>2176</v>
      </c>
      <c r="F70" s="7" t="s">
        <v>55</v>
      </c>
      <c r="G70" s="7" t="s">
        <v>12</v>
      </c>
      <c r="H70" s="13">
        <v>8</v>
      </c>
      <c r="I70" s="13" t="str">
        <f>IF(G70="Male",VLOOKUP(H70,'Shoe size conversion table'!$B$6:$D$22,2),VLOOKUP(H70,'Shoe size conversion table'!$J$6:$L$22,2))</f>
        <v>38-39</v>
      </c>
      <c r="J70" s="13">
        <f>IF(G70="Male",VLOOKUP(H70,'Shoe size conversion table'!$B$6:$D$22,3),VLOOKUP(H70,'Shoe size conversion table'!$J$6:$L$22,3))</f>
        <v>6</v>
      </c>
      <c r="K70" s="11">
        <v>129</v>
      </c>
      <c r="L70" s="12">
        <v>0</v>
      </c>
      <c r="M70" s="7">
        <f t="shared" si="4"/>
        <v>2014</v>
      </c>
      <c r="N70" s="7">
        <f t="shared" ref="N70:N133" si="5">MONTH(C70:C15037)</f>
        <v>1</v>
      </c>
      <c r="O70" s="30">
        <f t="shared" ref="O70:O133" si="6">K70*(1-L70)</f>
        <v>129</v>
      </c>
    </row>
    <row r="71" spans="2:15" x14ac:dyDescent="0.2">
      <c r="B71" s="13">
        <v>52446</v>
      </c>
      <c r="C71" s="14">
        <v>41649.796111111187</v>
      </c>
      <c r="D71" s="7" t="s">
        <v>10</v>
      </c>
      <c r="E71" s="13">
        <v>2185</v>
      </c>
      <c r="F71" s="7" t="s">
        <v>34</v>
      </c>
      <c r="G71" s="7" t="s">
        <v>11</v>
      </c>
      <c r="H71" s="13">
        <v>8</v>
      </c>
      <c r="I71" s="13">
        <f>IF(G71="Male",VLOOKUP(H71,'Shoe size conversion table'!$B$6:$D$22,2),VLOOKUP(H71,'Shoe size conversion table'!$J$6:$L$22,2))</f>
        <v>41</v>
      </c>
      <c r="J71" s="13">
        <f>IF(G71="Male",VLOOKUP(H71,'Shoe size conversion table'!$B$6:$D$22,3),VLOOKUP(H71,'Shoe size conversion table'!$J$6:$L$22,3))</f>
        <v>7.5</v>
      </c>
      <c r="K71" s="11">
        <v>179</v>
      </c>
      <c r="L71" s="12">
        <v>0</v>
      </c>
      <c r="M71" s="7">
        <f t="shared" si="4"/>
        <v>2014</v>
      </c>
      <c r="N71" s="7">
        <f t="shared" si="5"/>
        <v>1</v>
      </c>
      <c r="O71" s="30">
        <f t="shared" si="6"/>
        <v>179</v>
      </c>
    </row>
    <row r="72" spans="2:15" x14ac:dyDescent="0.2">
      <c r="B72" s="13">
        <v>52447</v>
      </c>
      <c r="C72" s="14">
        <v>41649.956111111191</v>
      </c>
      <c r="D72" s="7" t="s">
        <v>8</v>
      </c>
      <c r="E72" s="13">
        <v>2213</v>
      </c>
      <c r="F72" s="7" t="s">
        <v>38</v>
      </c>
      <c r="G72" s="7" t="s">
        <v>12</v>
      </c>
      <c r="H72" s="13">
        <v>8</v>
      </c>
      <c r="I72" s="13" t="str">
        <f>IF(G72="Male",VLOOKUP(H72,'Shoe size conversion table'!$B$6:$D$22,2),VLOOKUP(H72,'Shoe size conversion table'!$J$6:$L$22,2))</f>
        <v>38-39</v>
      </c>
      <c r="J72" s="13">
        <f>IF(G72="Male",VLOOKUP(H72,'Shoe size conversion table'!$B$6:$D$22,3),VLOOKUP(H72,'Shoe size conversion table'!$J$6:$L$22,3))</f>
        <v>6</v>
      </c>
      <c r="K72" s="11">
        <v>139</v>
      </c>
      <c r="L72" s="12">
        <v>0</v>
      </c>
      <c r="M72" s="7">
        <f t="shared" si="4"/>
        <v>2014</v>
      </c>
      <c r="N72" s="7">
        <f t="shared" si="5"/>
        <v>1</v>
      </c>
      <c r="O72" s="30">
        <f t="shared" si="6"/>
        <v>139</v>
      </c>
    </row>
    <row r="73" spans="2:15" x14ac:dyDescent="0.2">
      <c r="B73" s="13">
        <v>52448</v>
      </c>
      <c r="C73" s="14">
        <v>41649.996111111184</v>
      </c>
      <c r="D73" s="7" t="s">
        <v>8</v>
      </c>
      <c r="E73" s="13">
        <v>2150</v>
      </c>
      <c r="F73" s="7" t="s">
        <v>40</v>
      </c>
      <c r="G73" s="7" t="s">
        <v>12</v>
      </c>
      <c r="H73" s="13">
        <v>9</v>
      </c>
      <c r="I73" s="13" t="str">
        <f>IF(G73="Male",VLOOKUP(H73,'Shoe size conversion table'!$B$6:$D$22,2),VLOOKUP(H73,'Shoe size conversion table'!$J$6:$L$22,2))</f>
        <v>39-40</v>
      </c>
      <c r="J73" s="13">
        <f>IF(G73="Male",VLOOKUP(H73,'Shoe size conversion table'!$B$6:$D$22,3),VLOOKUP(H73,'Shoe size conversion table'!$J$6:$L$22,3))</f>
        <v>7</v>
      </c>
      <c r="K73" s="11">
        <v>139</v>
      </c>
      <c r="L73" s="12">
        <v>0.2</v>
      </c>
      <c r="M73" s="7">
        <f t="shared" si="4"/>
        <v>2014</v>
      </c>
      <c r="N73" s="7">
        <f t="shared" si="5"/>
        <v>1</v>
      </c>
      <c r="O73" s="30">
        <f t="shared" si="6"/>
        <v>111.2</v>
      </c>
    </row>
    <row r="74" spans="2:15" x14ac:dyDescent="0.2">
      <c r="B74" s="13">
        <v>52449</v>
      </c>
      <c r="C74" s="14">
        <v>41650.206111111183</v>
      </c>
      <c r="D74" s="7" t="s">
        <v>7</v>
      </c>
      <c r="E74" s="13">
        <v>2154</v>
      </c>
      <c r="F74" s="7" t="s">
        <v>51</v>
      </c>
      <c r="G74" s="7" t="s">
        <v>11</v>
      </c>
      <c r="H74" s="13">
        <v>11</v>
      </c>
      <c r="I74" s="13">
        <f>IF(G74="Male",VLOOKUP(H74,'Shoe size conversion table'!$B$6:$D$22,2),VLOOKUP(H74,'Shoe size conversion table'!$J$6:$L$22,2))</f>
        <v>44</v>
      </c>
      <c r="J74" s="13">
        <f>IF(G74="Male",VLOOKUP(H74,'Shoe size conversion table'!$B$6:$D$22,3),VLOOKUP(H74,'Shoe size conversion table'!$J$6:$L$22,3))</f>
        <v>10.5</v>
      </c>
      <c r="K74" s="11">
        <v>189</v>
      </c>
      <c r="L74" s="12">
        <v>0</v>
      </c>
      <c r="M74" s="7">
        <f t="shared" si="4"/>
        <v>2014</v>
      </c>
      <c r="N74" s="7">
        <f t="shared" si="5"/>
        <v>1</v>
      </c>
      <c r="O74" s="30">
        <f t="shared" si="6"/>
        <v>189</v>
      </c>
    </row>
    <row r="75" spans="2:15" x14ac:dyDescent="0.2">
      <c r="B75" s="13">
        <v>52450</v>
      </c>
      <c r="C75" s="14">
        <v>41650.796111111187</v>
      </c>
      <c r="D75" s="7" t="s">
        <v>7</v>
      </c>
      <c r="E75" s="13">
        <v>2230</v>
      </c>
      <c r="F75" s="7" t="s">
        <v>51</v>
      </c>
      <c r="G75" s="7" t="s">
        <v>12</v>
      </c>
      <c r="H75" s="13">
        <v>8</v>
      </c>
      <c r="I75" s="13" t="str">
        <f>IF(G75="Male",VLOOKUP(H75,'Shoe size conversion table'!$B$6:$D$22,2),VLOOKUP(H75,'Shoe size conversion table'!$J$6:$L$22,2))</f>
        <v>38-39</v>
      </c>
      <c r="J75" s="13">
        <f>IF(G75="Male",VLOOKUP(H75,'Shoe size conversion table'!$B$6:$D$22,3),VLOOKUP(H75,'Shoe size conversion table'!$J$6:$L$22,3))</f>
        <v>6</v>
      </c>
      <c r="K75" s="11">
        <v>129</v>
      </c>
      <c r="L75" s="12">
        <v>0</v>
      </c>
      <c r="M75" s="7">
        <f t="shared" si="4"/>
        <v>2014</v>
      </c>
      <c r="N75" s="7">
        <f t="shared" si="5"/>
        <v>1</v>
      </c>
      <c r="O75" s="30">
        <f t="shared" si="6"/>
        <v>129</v>
      </c>
    </row>
    <row r="76" spans="2:15" x14ac:dyDescent="0.2">
      <c r="B76" s="13">
        <v>52450</v>
      </c>
      <c r="C76" s="14">
        <v>41650.796111111187</v>
      </c>
      <c r="D76" s="7" t="s">
        <v>7</v>
      </c>
      <c r="E76" s="13">
        <v>2207</v>
      </c>
      <c r="F76" s="7" t="s">
        <v>43</v>
      </c>
      <c r="G76" s="7" t="s">
        <v>12</v>
      </c>
      <c r="H76" s="13">
        <v>8</v>
      </c>
      <c r="I76" s="13" t="str">
        <f>IF(G76="Male",VLOOKUP(H76,'Shoe size conversion table'!$B$6:$D$22,2),VLOOKUP(H76,'Shoe size conversion table'!$J$6:$L$22,2))</f>
        <v>38-39</v>
      </c>
      <c r="J76" s="13">
        <f>IF(G76="Male",VLOOKUP(H76,'Shoe size conversion table'!$B$6:$D$22,3),VLOOKUP(H76,'Shoe size conversion table'!$J$6:$L$22,3))</f>
        <v>6</v>
      </c>
      <c r="K76" s="11">
        <v>199</v>
      </c>
      <c r="L76" s="12">
        <v>0.1</v>
      </c>
      <c r="M76" s="7">
        <f t="shared" si="4"/>
        <v>2014</v>
      </c>
      <c r="N76" s="7">
        <f t="shared" si="5"/>
        <v>1</v>
      </c>
      <c r="O76" s="30">
        <f t="shared" si="6"/>
        <v>179.1</v>
      </c>
    </row>
    <row r="77" spans="2:15" x14ac:dyDescent="0.2">
      <c r="B77" s="13">
        <v>52451</v>
      </c>
      <c r="C77" s="14">
        <v>41650.956111111191</v>
      </c>
      <c r="D77" s="7" t="s">
        <v>9</v>
      </c>
      <c r="E77" s="13">
        <v>2167</v>
      </c>
      <c r="F77" s="7" t="s">
        <v>59</v>
      </c>
      <c r="G77" s="7" t="s">
        <v>12</v>
      </c>
      <c r="H77" s="13">
        <v>8.5</v>
      </c>
      <c r="I77" s="13">
        <f>IF(G77="Male",VLOOKUP(H77,'Shoe size conversion table'!$B$6:$D$22,2),VLOOKUP(H77,'Shoe size conversion table'!$J$6:$L$22,2))</f>
        <v>39</v>
      </c>
      <c r="J77" s="13">
        <f>IF(G77="Male",VLOOKUP(H77,'Shoe size conversion table'!$B$6:$D$22,3),VLOOKUP(H77,'Shoe size conversion table'!$J$6:$L$22,3))</f>
        <v>6.5</v>
      </c>
      <c r="K77" s="11">
        <v>149</v>
      </c>
      <c r="L77" s="12">
        <v>0</v>
      </c>
      <c r="M77" s="7">
        <f t="shared" si="4"/>
        <v>2014</v>
      </c>
      <c r="N77" s="7">
        <f t="shared" si="5"/>
        <v>1</v>
      </c>
      <c r="O77" s="30">
        <f t="shared" si="6"/>
        <v>149</v>
      </c>
    </row>
    <row r="78" spans="2:15" x14ac:dyDescent="0.2">
      <c r="B78" s="13">
        <v>52452</v>
      </c>
      <c r="C78" s="14">
        <v>41650.956111111191</v>
      </c>
      <c r="D78" s="7" t="s">
        <v>10</v>
      </c>
      <c r="E78" s="13">
        <v>2225</v>
      </c>
      <c r="F78" s="7" t="s">
        <v>35</v>
      </c>
      <c r="G78" s="7" t="s">
        <v>11</v>
      </c>
      <c r="H78" s="13">
        <v>9.5</v>
      </c>
      <c r="I78" s="13" t="str">
        <f>IF(G78="Male",VLOOKUP(H78,'Shoe size conversion table'!$B$6:$D$22,2),VLOOKUP(H78,'Shoe size conversion table'!$J$6:$L$22,2))</f>
        <v>42-43</v>
      </c>
      <c r="J78" s="13">
        <f>IF(G78="Male",VLOOKUP(H78,'Shoe size conversion table'!$B$6:$D$22,3),VLOOKUP(H78,'Shoe size conversion table'!$J$6:$L$22,3))</f>
        <v>9</v>
      </c>
      <c r="K78" s="11">
        <v>179</v>
      </c>
      <c r="L78" s="12">
        <v>0.1</v>
      </c>
      <c r="M78" s="7">
        <f t="shared" si="4"/>
        <v>2014</v>
      </c>
      <c r="N78" s="7">
        <f t="shared" si="5"/>
        <v>1</v>
      </c>
      <c r="O78" s="30">
        <f t="shared" si="6"/>
        <v>161.1</v>
      </c>
    </row>
    <row r="79" spans="2:15" x14ac:dyDescent="0.2">
      <c r="B79" s="13">
        <v>52453</v>
      </c>
      <c r="C79" s="14">
        <v>41650.996111111184</v>
      </c>
      <c r="D79" s="7" t="s">
        <v>9</v>
      </c>
      <c r="E79" s="13">
        <v>2168</v>
      </c>
      <c r="F79" s="7" t="s">
        <v>58</v>
      </c>
      <c r="G79" s="7" t="s">
        <v>11</v>
      </c>
      <c r="H79" s="13">
        <v>10</v>
      </c>
      <c r="I79" s="13">
        <f>IF(G79="Male",VLOOKUP(H79,'Shoe size conversion table'!$B$6:$D$22,2),VLOOKUP(H79,'Shoe size conversion table'!$J$6:$L$22,2))</f>
        <v>43</v>
      </c>
      <c r="J79" s="13">
        <f>IF(G79="Male",VLOOKUP(H79,'Shoe size conversion table'!$B$6:$D$22,3),VLOOKUP(H79,'Shoe size conversion table'!$J$6:$L$22,3))</f>
        <v>9.5</v>
      </c>
      <c r="K79" s="11">
        <v>159</v>
      </c>
      <c r="L79" s="12">
        <v>0.1</v>
      </c>
      <c r="M79" s="7">
        <f t="shared" si="4"/>
        <v>2014</v>
      </c>
      <c r="N79" s="7">
        <f t="shared" si="5"/>
        <v>1</v>
      </c>
      <c r="O79" s="30">
        <f t="shared" si="6"/>
        <v>143.1</v>
      </c>
    </row>
    <row r="80" spans="2:15" x14ac:dyDescent="0.2">
      <c r="B80" s="13">
        <v>52454</v>
      </c>
      <c r="C80" s="14">
        <v>41651.796111111187</v>
      </c>
      <c r="D80" s="7" t="s">
        <v>7</v>
      </c>
      <c r="E80" s="13">
        <v>2159</v>
      </c>
      <c r="F80" s="7" t="s">
        <v>51</v>
      </c>
      <c r="G80" s="7" t="s">
        <v>12</v>
      </c>
      <c r="H80" s="13">
        <v>8</v>
      </c>
      <c r="I80" s="13" t="str">
        <f>IF(G80="Male",VLOOKUP(H80,'Shoe size conversion table'!$B$6:$D$22,2),VLOOKUP(H80,'Shoe size conversion table'!$J$6:$L$22,2))</f>
        <v>38-39</v>
      </c>
      <c r="J80" s="13">
        <f>IF(G80="Male",VLOOKUP(H80,'Shoe size conversion table'!$B$6:$D$22,3),VLOOKUP(H80,'Shoe size conversion table'!$J$6:$L$22,3))</f>
        <v>6</v>
      </c>
      <c r="K80" s="11">
        <v>179</v>
      </c>
      <c r="L80" s="12">
        <v>0.5</v>
      </c>
      <c r="M80" s="7">
        <f t="shared" si="4"/>
        <v>2014</v>
      </c>
      <c r="N80" s="7">
        <f t="shared" si="5"/>
        <v>1</v>
      </c>
      <c r="O80" s="30">
        <f t="shared" si="6"/>
        <v>89.5</v>
      </c>
    </row>
    <row r="81" spans="2:15" x14ac:dyDescent="0.2">
      <c r="B81" s="13">
        <v>52454</v>
      </c>
      <c r="C81" s="14">
        <v>41651.796111111187</v>
      </c>
      <c r="D81" s="7" t="s">
        <v>7</v>
      </c>
      <c r="E81" s="13">
        <v>2168</v>
      </c>
      <c r="F81" s="7" t="s">
        <v>51</v>
      </c>
      <c r="G81" s="7" t="s">
        <v>11</v>
      </c>
      <c r="H81" s="13">
        <v>11</v>
      </c>
      <c r="I81" s="13">
        <f>IF(G81="Male",VLOOKUP(H81,'Shoe size conversion table'!$B$6:$D$22,2),VLOOKUP(H81,'Shoe size conversion table'!$J$6:$L$22,2))</f>
        <v>44</v>
      </c>
      <c r="J81" s="13">
        <f>IF(G81="Male",VLOOKUP(H81,'Shoe size conversion table'!$B$6:$D$22,3),VLOOKUP(H81,'Shoe size conversion table'!$J$6:$L$22,3))</f>
        <v>10.5</v>
      </c>
      <c r="K81" s="11">
        <v>139</v>
      </c>
      <c r="L81" s="12">
        <v>0.1</v>
      </c>
      <c r="M81" s="7">
        <f t="shared" si="4"/>
        <v>2014</v>
      </c>
      <c r="N81" s="7">
        <f t="shared" si="5"/>
        <v>1</v>
      </c>
      <c r="O81" s="30">
        <f t="shared" si="6"/>
        <v>125.10000000000001</v>
      </c>
    </row>
    <row r="82" spans="2:15" x14ac:dyDescent="0.2">
      <c r="B82" s="13">
        <v>52455</v>
      </c>
      <c r="C82" s="14">
        <v>41651.836111111188</v>
      </c>
      <c r="D82" s="7" t="s">
        <v>8</v>
      </c>
      <c r="E82" s="13">
        <v>2204</v>
      </c>
      <c r="F82" s="7" t="s">
        <v>37</v>
      </c>
      <c r="G82" s="7" t="s">
        <v>11</v>
      </c>
      <c r="H82" s="13">
        <v>9</v>
      </c>
      <c r="I82" s="13">
        <f>IF(G82="Male",VLOOKUP(H82,'Shoe size conversion table'!$B$6:$D$22,2),VLOOKUP(H82,'Shoe size conversion table'!$J$6:$L$22,2))</f>
        <v>42</v>
      </c>
      <c r="J82" s="13">
        <f>IF(G82="Male",VLOOKUP(H82,'Shoe size conversion table'!$B$6:$D$22,3),VLOOKUP(H82,'Shoe size conversion table'!$J$6:$L$22,3))</f>
        <v>8.5</v>
      </c>
      <c r="K82" s="11">
        <v>199</v>
      </c>
      <c r="L82" s="12">
        <v>0</v>
      </c>
      <c r="M82" s="7">
        <f t="shared" si="4"/>
        <v>2014</v>
      </c>
      <c r="N82" s="7">
        <f t="shared" si="5"/>
        <v>1</v>
      </c>
      <c r="O82" s="30">
        <f t="shared" si="6"/>
        <v>199</v>
      </c>
    </row>
    <row r="83" spans="2:15" x14ac:dyDescent="0.2">
      <c r="B83" s="13">
        <v>52456</v>
      </c>
      <c r="C83" s="14">
        <v>41651.956111111191</v>
      </c>
      <c r="D83" s="7" t="s">
        <v>7</v>
      </c>
      <c r="E83" s="13">
        <v>2206</v>
      </c>
      <c r="F83" s="7" t="s">
        <v>48</v>
      </c>
      <c r="G83" s="7" t="s">
        <v>11</v>
      </c>
      <c r="H83" s="13">
        <v>10</v>
      </c>
      <c r="I83" s="13">
        <f>IF(G83="Male",VLOOKUP(H83,'Shoe size conversion table'!$B$6:$D$22,2),VLOOKUP(H83,'Shoe size conversion table'!$J$6:$L$22,2))</f>
        <v>43</v>
      </c>
      <c r="J83" s="13">
        <f>IF(G83="Male",VLOOKUP(H83,'Shoe size conversion table'!$B$6:$D$22,3),VLOOKUP(H83,'Shoe size conversion table'!$J$6:$L$22,3))</f>
        <v>9.5</v>
      </c>
      <c r="K83" s="11">
        <v>149</v>
      </c>
      <c r="L83" s="12">
        <v>0.3</v>
      </c>
      <c r="M83" s="7">
        <f t="shared" si="4"/>
        <v>2014</v>
      </c>
      <c r="N83" s="7">
        <f t="shared" si="5"/>
        <v>1</v>
      </c>
      <c r="O83" s="30">
        <f t="shared" si="6"/>
        <v>104.3</v>
      </c>
    </row>
    <row r="84" spans="2:15" x14ac:dyDescent="0.2">
      <c r="B84" s="13">
        <v>52457</v>
      </c>
      <c r="C84" s="14">
        <v>41651.956111111191</v>
      </c>
      <c r="D84" s="7" t="s">
        <v>10</v>
      </c>
      <c r="E84" s="13">
        <v>2195</v>
      </c>
      <c r="F84" s="7" t="s">
        <v>35</v>
      </c>
      <c r="G84" s="7" t="s">
        <v>11</v>
      </c>
      <c r="H84" s="13">
        <v>9</v>
      </c>
      <c r="I84" s="13">
        <f>IF(G84="Male",VLOOKUP(H84,'Shoe size conversion table'!$B$6:$D$22,2),VLOOKUP(H84,'Shoe size conversion table'!$J$6:$L$22,2))</f>
        <v>42</v>
      </c>
      <c r="J84" s="13">
        <f>IF(G84="Male",VLOOKUP(H84,'Shoe size conversion table'!$B$6:$D$22,3),VLOOKUP(H84,'Shoe size conversion table'!$J$6:$L$22,3))</f>
        <v>8.5</v>
      </c>
      <c r="K84" s="11">
        <v>189</v>
      </c>
      <c r="L84" s="12">
        <v>0</v>
      </c>
      <c r="M84" s="7">
        <f t="shared" si="4"/>
        <v>2014</v>
      </c>
      <c r="N84" s="7">
        <f t="shared" si="5"/>
        <v>1</v>
      </c>
      <c r="O84" s="30">
        <f t="shared" si="6"/>
        <v>189</v>
      </c>
    </row>
    <row r="85" spans="2:15" x14ac:dyDescent="0.2">
      <c r="B85" s="13">
        <v>52458</v>
      </c>
      <c r="C85" s="14">
        <v>41652.326111111186</v>
      </c>
      <c r="D85" s="7" t="s">
        <v>7</v>
      </c>
      <c r="E85" s="13">
        <v>2231</v>
      </c>
      <c r="F85" s="7" t="s">
        <v>45</v>
      </c>
      <c r="G85" s="7" t="s">
        <v>12</v>
      </c>
      <c r="H85" s="13">
        <v>7.5</v>
      </c>
      <c r="I85" s="13">
        <f>IF(G85="Male",VLOOKUP(H85,'Shoe size conversion table'!$B$6:$D$22,2),VLOOKUP(H85,'Shoe size conversion table'!$J$6:$L$22,2))</f>
        <v>38</v>
      </c>
      <c r="J85" s="13">
        <f>IF(G85="Male",VLOOKUP(H85,'Shoe size conversion table'!$B$6:$D$22,3),VLOOKUP(H85,'Shoe size conversion table'!$J$6:$L$22,3))</f>
        <v>5.5</v>
      </c>
      <c r="K85" s="11">
        <v>169</v>
      </c>
      <c r="L85" s="12">
        <v>0.1</v>
      </c>
      <c r="M85" s="7">
        <f t="shared" si="4"/>
        <v>2014</v>
      </c>
      <c r="N85" s="7">
        <f t="shared" si="5"/>
        <v>1</v>
      </c>
      <c r="O85" s="30">
        <f t="shared" si="6"/>
        <v>152.1</v>
      </c>
    </row>
    <row r="86" spans="2:15" x14ac:dyDescent="0.2">
      <c r="B86" s="13">
        <v>52459</v>
      </c>
      <c r="C86" s="14">
        <v>41652.456111111183</v>
      </c>
      <c r="D86" s="7" t="s">
        <v>8</v>
      </c>
      <c r="E86" s="13">
        <v>2172</v>
      </c>
      <c r="F86" s="7" t="s">
        <v>38</v>
      </c>
      <c r="G86" s="7" t="s">
        <v>12</v>
      </c>
      <c r="H86" s="13">
        <v>8</v>
      </c>
      <c r="I86" s="13" t="str">
        <f>IF(G86="Male",VLOOKUP(H86,'Shoe size conversion table'!$B$6:$D$22,2),VLOOKUP(H86,'Shoe size conversion table'!$J$6:$L$22,2))</f>
        <v>38-39</v>
      </c>
      <c r="J86" s="13">
        <f>IF(G86="Male",VLOOKUP(H86,'Shoe size conversion table'!$B$6:$D$22,3),VLOOKUP(H86,'Shoe size conversion table'!$J$6:$L$22,3))</f>
        <v>6</v>
      </c>
      <c r="K86" s="11">
        <v>149</v>
      </c>
      <c r="L86" s="12">
        <v>0.2</v>
      </c>
      <c r="M86" s="7">
        <f t="shared" si="4"/>
        <v>2014</v>
      </c>
      <c r="N86" s="7">
        <f t="shared" si="5"/>
        <v>1</v>
      </c>
      <c r="O86" s="30">
        <f t="shared" si="6"/>
        <v>119.2</v>
      </c>
    </row>
    <row r="87" spans="2:15" x14ac:dyDescent="0.2">
      <c r="B87" s="13">
        <v>52460</v>
      </c>
      <c r="C87" s="14">
        <v>41652.836111111188</v>
      </c>
      <c r="D87" s="7" t="s">
        <v>8</v>
      </c>
      <c r="E87" s="13">
        <v>2226</v>
      </c>
      <c r="F87" s="7" t="s">
        <v>38</v>
      </c>
      <c r="G87" s="7" t="s">
        <v>11</v>
      </c>
      <c r="H87" s="13">
        <v>12</v>
      </c>
      <c r="I87" s="13">
        <f>IF(G87="Male",VLOOKUP(H87,'Shoe size conversion table'!$B$6:$D$22,2),VLOOKUP(H87,'Shoe size conversion table'!$J$6:$L$22,2))</f>
        <v>45</v>
      </c>
      <c r="J87" s="13">
        <f>IF(G87="Male",VLOOKUP(H87,'Shoe size conversion table'!$B$6:$D$22,3),VLOOKUP(H87,'Shoe size conversion table'!$J$6:$L$22,3))</f>
        <v>11.5</v>
      </c>
      <c r="K87" s="11">
        <v>129</v>
      </c>
      <c r="L87" s="12">
        <v>0.2</v>
      </c>
      <c r="M87" s="7">
        <f t="shared" si="4"/>
        <v>2014</v>
      </c>
      <c r="N87" s="7">
        <f t="shared" si="5"/>
        <v>1</v>
      </c>
      <c r="O87" s="30">
        <f t="shared" si="6"/>
        <v>103.2</v>
      </c>
    </row>
    <row r="88" spans="2:15" x14ac:dyDescent="0.2">
      <c r="B88" s="13">
        <v>52461</v>
      </c>
      <c r="C88" s="14">
        <v>41652.956111111183</v>
      </c>
      <c r="D88" s="7" t="s">
        <v>7</v>
      </c>
      <c r="E88" s="13">
        <v>2232</v>
      </c>
      <c r="F88" s="7" t="s">
        <v>54</v>
      </c>
      <c r="G88" s="7" t="s">
        <v>12</v>
      </c>
      <c r="H88" s="13">
        <v>7.5</v>
      </c>
      <c r="I88" s="13">
        <f>IF(G88="Male",VLOOKUP(H88,'Shoe size conversion table'!$B$6:$D$22,2),VLOOKUP(H88,'Shoe size conversion table'!$J$6:$L$22,2))</f>
        <v>38</v>
      </c>
      <c r="J88" s="13">
        <f>IF(G88="Male",VLOOKUP(H88,'Shoe size conversion table'!$B$6:$D$22,3),VLOOKUP(H88,'Shoe size conversion table'!$J$6:$L$22,3))</f>
        <v>5.5</v>
      </c>
      <c r="K88" s="11">
        <v>169</v>
      </c>
      <c r="L88" s="12">
        <v>0</v>
      </c>
      <c r="M88" s="7">
        <f t="shared" si="4"/>
        <v>2014</v>
      </c>
      <c r="N88" s="7">
        <f t="shared" si="5"/>
        <v>1</v>
      </c>
      <c r="O88" s="30">
        <f t="shared" si="6"/>
        <v>169</v>
      </c>
    </row>
    <row r="89" spans="2:15" x14ac:dyDescent="0.2">
      <c r="B89" s="13">
        <v>52461</v>
      </c>
      <c r="C89" s="14">
        <v>41652.956111111183</v>
      </c>
      <c r="D89" s="7" t="s">
        <v>7</v>
      </c>
      <c r="E89" s="13">
        <v>2230</v>
      </c>
      <c r="F89" s="7" t="s">
        <v>50</v>
      </c>
      <c r="G89" s="7" t="s">
        <v>12</v>
      </c>
      <c r="H89" s="13">
        <v>9</v>
      </c>
      <c r="I89" s="13" t="str">
        <f>IF(G89="Male",VLOOKUP(H89,'Shoe size conversion table'!$B$6:$D$22,2),VLOOKUP(H89,'Shoe size conversion table'!$J$6:$L$22,2))</f>
        <v>39-40</v>
      </c>
      <c r="J89" s="13">
        <f>IF(G89="Male",VLOOKUP(H89,'Shoe size conversion table'!$B$6:$D$22,3),VLOOKUP(H89,'Shoe size conversion table'!$J$6:$L$22,3))</f>
        <v>7</v>
      </c>
      <c r="K89" s="11">
        <v>179</v>
      </c>
      <c r="L89" s="12">
        <v>0</v>
      </c>
      <c r="M89" s="7">
        <f t="shared" si="4"/>
        <v>2014</v>
      </c>
      <c r="N89" s="7">
        <f t="shared" si="5"/>
        <v>1</v>
      </c>
      <c r="O89" s="30">
        <f t="shared" si="6"/>
        <v>179</v>
      </c>
    </row>
    <row r="90" spans="2:15" x14ac:dyDescent="0.2">
      <c r="B90" s="13">
        <v>52461</v>
      </c>
      <c r="C90" s="14">
        <v>41652.956111111183</v>
      </c>
      <c r="D90" s="7" t="s">
        <v>7</v>
      </c>
      <c r="E90" s="13">
        <v>2169</v>
      </c>
      <c r="F90" s="7" t="s">
        <v>53</v>
      </c>
      <c r="G90" s="7" t="s">
        <v>12</v>
      </c>
      <c r="H90" s="13">
        <v>10</v>
      </c>
      <c r="I90" s="13" t="str">
        <f>IF(G90="Male",VLOOKUP(H90,'Shoe size conversion table'!$B$6:$D$22,2),VLOOKUP(H90,'Shoe size conversion table'!$J$6:$L$22,2))</f>
        <v>40-41</v>
      </c>
      <c r="J90" s="13">
        <f>IF(G90="Male",VLOOKUP(H90,'Shoe size conversion table'!$B$6:$D$22,3),VLOOKUP(H90,'Shoe size conversion table'!$J$6:$L$22,3))</f>
        <v>8</v>
      </c>
      <c r="K90" s="11">
        <v>169</v>
      </c>
      <c r="L90" s="12">
        <v>0.3</v>
      </c>
      <c r="M90" s="7">
        <f t="shared" si="4"/>
        <v>2014</v>
      </c>
      <c r="N90" s="7">
        <f t="shared" si="5"/>
        <v>1</v>
      </c>
      <c r="O90" s="30">
        <f t="shared" si="6"/>
        <v>118.3</v>
      </c>
    </row>
    <row r="91" spans="2:15" x14ac:dyDescent="0.2">
      <c r="B91" s="13">
        <v>52462</v>
      </c>
      <c r="C91" s="14">
        <v>41652.956111111191</v>
      </c>
      <c r="D91" s="7" t="s">
        <v>9</v>
      </c>
      <c r="E91" s="13">
        <v>2182</v>
      </c>
      <c r="F91" s="7" t="s">
        <v>60</v>
      </c>
      <c r="G91" s="7" t="s">
        <v>12</v>
      </c>
      <c r="H91" s="13">
        <v>8.5</v>
      </c>
      <c r="I91" s="13">
        <f>IF(G91="Male",VLOOKUP(H91,'Shoe size conversion table'!$B$6:$D$22,2),VLOOKUP(H91,'Shoe size conversion table'!$J$6:$L$22,2))</f>
        <v>39</v>
      </c>
      <c r="J91" s="13">
        <f>IF(G91="Male",VLOOKUP(H91,'Shoe size conversion table'!$B$6:$D$22,3),VLOOKUP(H91,'Shoe size conversion table'!$J$6:$L$22,3))</f>
        <v>6.5</v>
      </c>
      <c r="K91" s="11">
        <v>129</v>
      </c>
      <c r="L91" s="12">
        <v>0</v>
      </c>
      <c r="M91" s="7">
        <f t="shared" si="4"/>
        <v>2014</v>
      </c>
      <c r="N91" s="7">
        <f t="shared" si="5"/>
        <v>1</v>
      </c>
      <c r="O91" s="30">
        <f t="shared" si="6"/>
        <v>129</v>
      </c>
    </row>
    <row r="92" spans="2:15" x14ac:dyDescent="0.2">
      <c r="B92" s="13">
        <v>52463</v>
      </c>
      <c r="C92" s="14">
        <v>41653.326111111186</v>
      </c>
      <c r="D92" s="7" t="s">
        <v>10</v>
      </c>
      <c r="E92" s="13">
        <v>2191</v>
      </c>
      <c r="F92" s="7" t="s">
        <v>36</v>
      </c>
      <c r="G92" s="7" t="s">
        <v>11</v>
      </c>
      <c r="H92" s="13">
        <v>10</v>
      </c>
      <c r="I92" s="13">
        <f>IF(G92="Male",VLOOKUP(H92,'Shoe size conversion table'!$B$6:$D$22,2),VLOOKUP(H92,'Shoe size conversion table'!$J$6:$L$22,2))</f>
        <v>43</v>
      </c>
      <c r="J92" s="13">
        <f>IF(G92="Male",VLOOKUP(H92,'Shoe size conversion table'!$B$6:$D$22,3),VLOOKUP(H92,'Shoe size conversion table'!$J$6:$L$22,3))</f>
        <v>9.5</v>
      </c>
      <c r="K92" s="11">
        <v>149</v>
      </c>
      <c r="L92" s="12">
        <v>0</v>
      </c>
      <c r="M92" s="7">
        <f t="shared" si="4"/>
        <v>2014</v>
      </c>
      <c r="N92" s="7">
        <f t="shared" si="5"/>
        <v>1</v>
      </c>
      <c r="O92" s="30">
        <f t="shared" si="6"/>
        <v>149</v>
      </c>
    </row>
    <row r="93" spans="2:15" x14ac:dyDescent="0.2">
      <c r="B93" s="13">
        <v>52464</v>
      </c>
      <c r="C93" s="14">
        <v>41653.456111111183</v>
      </c>
      <c r="D93" s="7" t="s">
        <v>8</v>
      </c>
      <c r="E93" s="13">
        <v>2213</v>
      </c>
      <c r="F93" s="7" t="s">
        <v>38</v>
      </c>
      <c r="G93" s="7" t="s">
        <v>12</v>
      </c>
      <c r="H93" s="13">
        <v>8</v>
      </c>
      <c r="I93" s="13" t="str">
        <f>IF(G93="Male",VLOOKUP(H93,'Shoe size conversion table'!$B$6:$D$22,2),VLOOKUP(H93,'Shoe size conversion table'!$J$6:$L$22,2))</f>
        <v>38-39</v>
      </c>
      <c r="J93" s="13">
        <f>IF(G93="Male",VLOOKUP(H93,'Shoe size conversion table'!$B$6:$D$22,3),VLOOKUP(H93,'Shoe size conversion table'!$J$6:$L$22,3))</f>
        <v>6</v>
      </c>
      <c r="K93" s="11">
        <v>139</v>
      </c>
      <c r="L93" s="12">
        <v>0</v>
      </c>
      <c r="M93" s="7">
        <f t="shared" si="4"/>
        <v>2014</v>
      </c>
      <c r="N93" s="7">
        <f t="shared" si="5"/>
        <v>1</v>
      </c>
      <c r="O93" s="30">
        <f t="shared" si="6"/>
        <v>139</v>
      </c>
    </row>
    <row r="94" spans="2:15" x14ac:dyDescent="0.2">
      <c r="B94" s="13">
        <v>52465</v>
      </c>
      <c r="C94" s="14">
        <v>41653.716111111185</v>
      </c>
      <c r="D94" s="7" t="s">
        <v>10</v>
      </c>
      <c r="E94" s="13">
        <v>2199</v>
      </c>
      <c r="F94" s="7" t="s">
        <v>35</v>
      </c>
      <c r="G94" s="7" t="s">
        <v>11</v>
      </c>
      <c r="H94" s="13">
        <v>11.5</v>
      </c>
      <c r="I94" s="13" t="str">
        <f>IF(G94="Male",VLOOKUP(H94,'Shoe size conversion table'!$B$6:$D$22,2),VLOOKUP(H94,'Shoe size conversion table'!$J$6:$L$22,2))</f>
        <v>44-45</v>
      </c>
      <c r="J94" s="13">
        <f>IF(G94="Male",VLOOKUP(H94,'Shoe size conversion table'!$B$6:$D$22,3),VLOOKUP(H94,'Shoe size conversion table'!$J$6:$L$22,3))</f>
        <v>11</v>
      </c>
      <c r="K94" s="11">
        <v>189</v>
      </c>
      <c r="L94" s="12">
        <v>0</v>
      </c>
      <c r="M94" s="7">
        <f t="shared" si="4"/>
        <v>2014</v>
      </c>
      <c r="N94" s="7">
        <f t="shared" si="5"/>
        <v>1</v>
      </c>
      <c r="O94" s="30">
        <f t="shared" si="6"/>
        <v>189</v>
      </c>
    </row>
    <row r="95" spans="2:15" x14ac:dyDescent="0.2">
      <c r="B95" s="13">
        <v>52466</v>
      </c>
      <c r="C95" s="14">
        <v>41653.836111111188</v>
      </c>
      <c r="D95" s="7" t="s">
        <v>7</v>
      </c>
      <c r="E95" s="13">
        <v>2159</v>
      </c>
      <c r="F95" s="7" t="s">
        <v>51</v>
      </c>
      <c r="G95" s="7" t="s">
        <v>12</v>
      </c>
      <c r="H95" s="13">
        <v>6</v>
      </c>
      <c r="I95" s="13" t="str">
        <f>IF(G95="Male",VLOOKUP(H95,'Shoe size conversion table'!$B$6:$D$22,2),VLOOKUP(H95,'Shoe size conversion table'!$J$6:$L$22,2))</f>
        <v>36-37</v>
      </c>
      <c r="J95" s="13">
        <f>IF(G95="Male",VLOOKUP(H95,'Shoe size conversion table'!$B$6:$D$22,3),VLOOKUP(H95,'Shoe size conversion table'!$J$6:$L$22,3))</f>
        <v>4</v>
      </c>
      <c r="K95" s="11">
        <v>199</v>
      </c>
      <c r="L95" s="12">
        <v>0.1</v>
      </c>
      <c r="M95" s="7">
        <f t="shared" si="4"/>
        <v>2014</v>
      </c>
      <c r="N95" s="7">
        <f t="shared" si="5"/>
        <v>1</v>
      </c>
      <c r="O95" s="30">
        <f t="shared" si="6"/>
        <v>179.1</v>
      </c>
    </row>
    <row r="96" spans="2:15" x14ac:dyDescent="0.2">
      <c r="B96" s="13">
        <v>52467</v>
      </c>
      <c r="C96" s="14">
        <v>41653.956111111183</v>
      </c>
      <c r="D96" s="7" t="s">
        <v>7</v>
      </c>
      <c r="E96" s="13">
        <v>2210</v>
      </c>
      <c r="F96" s="7" t="s">
        <v>52</v>
      </c>
      <c r="G96" s="7" t="s">
        <v>12</v>
      </c>
      <c r="H96" s="13">
        <v>7.5</v>
      </c>
      <c r="I96" s="13">
        <f>IF(G96="Male",VLOOKUP(H96,'Shoe size conversion table'!$B$6:$D$22,2),VLOOKUP(H96,'Shoe size conversion table'!$J$6:$L$22,2))</f>
        <v>38</v>
      </c>
      <c r="J96" s="13">
        <f>IF(G96="Male",VLOOKUP(H96,'Shoe size conversion table'!$B$6:$D$22,3),VLOOKUP(H96,'Shoe size conversion table'!$J$6:$L$22,3))</f>
        <v>5.5</v>
      </c>
      <c r="K96" s="11">
        <v>189</v>
      </c>
      <c r="L96" s="12">
        <v>0</v>
      </c>
      <c r="M96" s="7">
        <f t="shared" si="4"/>
        <v>2014</v>
      </c>
      <c r="N96" s="7">
        <f t="shared" si="5"/>
        <v>1</v>
      </c>
      <c r="O96" s="30">
        <f t="shared" si="6"/>
        <v>189</v>
      </c>
    </row>
    <row r="97" spans="2:15" x14ac:dyDescent="0.2">
      <c r="B97" s="13">
        <v>52467</v>
      </c>
      <c r="C97" s="14">
        <v>41653.956111111183</v>
      </c>
      <c r="D97" s="7" t="s">
        <v>7</v>
      </c>
      <c r="E97" s="13">
        <v>2194</v>
      </c>
      <c r="F97" s="7" t="s">
        <v>49</v>
      </c>
      <c r="G97" s="7" t="s">
        <v>12</v>
      </c>
      <c r="H97" s="13">
        <v>9</v>
      </c>
      <c r="I97" s="13" t="str">
        <f>IF(G97="Male",VLOOKUP(H97,'Shoe size conversion table'!$B$6:$D$22,2),VLOOKUP(H97,'Shoe size conversion table'!$J$6:$L$22,2))</f>
        <v>39-40</v>
      </c>
      <c r="J97" s="13">
        <f>IF(G97="Male",VLOOKUP(H97,'Shoe size conversion table'!$B$6:$D$22,3),VLOOKUP(H97,'Shoe size conversion table'!$J$6:$L$22,3))</f>
        <v>7</v>
      </c>
      <c r="K97" s="11">
        <v>179</v>
      </c>
      <c r="L97" s="12">
        <v>0</v>
      </c>
      <c r="M97" s="7">
        <f t="shared" si="4"/>
        <v>2014</v>
      </c>
      <c r="N97" s="7">
        <f t="shared" si="5"/>
        <v>1</v>
      </c>
      <c r="O97" s="30">
        <f t="shared" si="6"/>
        <v>179</v>
      </c>
    </row>
    <row r="98" spans="2:15" x14ac:dyDescent="0.2">
      <c r="B98" s="13">
        <v>52467</v>
      </c>
      <c r="C98" s="14">
        <v>41653.956111111183</v>
      </c>
      <c r="D98" s="7" t="s">
        <v>7</v>
      </c>
      <c r="E98" s="13">
        <v>2169</v>
      </c>
      <c r="F98" s="7" t="s">
        <v>50</v>
      </c>
      <c r="G98" s="7" t="s">
        <v>11</v>
      </c>
      <c r="H98" s="13">
        <v>10.5</v>
      </c>
      <c r="I98" s="13" t="str">
        <f>IF(G98="Male",VLOOKUP(H98,'Shoe size conversion table'!$B$6:$D$22,2),VLOOKUP(H98,'Shoe size conversion table'!$J$6:$L$22,2))</f>
        <v>43-44</v>
      </c>
      <c r="J98" s="13">
        <f>IF(G98="Male",VLOOKUP(H98,'Shoe size conversion table'!$B$6:$D$22,3),VLOOKUP(H98,'Shoe size conversion table'!$J$6:$L$22,3))</f>
        <v>10</v>
      </c>
      <c r="K98" s="11">
        <v>139</v>
      </c>
      <c r="L98" s="12">
        <v>0</v>
      </c>
      <c r="M98" s="7">
        <f t="shared" si="4"/>
        <v>2014</v>
      </c>
      <c r="N98" s="7">
        <f t="shared" si="5"/>
        <v>1</v>
      </c>
      <c r="O98" s="30">
        <f t="shared" si="6"/>
        <v>139</v>
      </c>
    </row>
    <row r="99" spans="2:15" x14ac:dyDescent="0.2">
      <c r="B99" s="13">
        <v>52468</v>
      </c>
      <c r="C99" s="14">
        <v>41654.326111111186</v>
      </c>
      <c r="D99" s="7" t="s">
        <v>7</v>
      </c>
      <c r="E99" s="13">
        <v>2192</v>
      </c>
      <c r="F99" s="7" t="s">
        <v>53</v>
      </c>
      <c r="G99" s="7" t="s">
        <v>12</v>
      </c>
      <c r="H99" s="13">
        <v>7.5</v>
      </c>
      <c r="I99" s="13">
        <f>IF(G99="Male",VLOOKUP(H99,'Shoe size conversion table'!$B$6:$D$22,2),VLOOKUP(H99,'Shoe size conversion table'!$J$6:$L$22,2))</f>
        <v>38</v>
      </c>
      <c r="J99" s="13">
        <f>IF(G99="Male",VLOOKUP(H99,'Shoe size conversion table'!$B$6:$D$22,3),VLOOKUP(H99,'Shoe size conversion table'!$J$6:$L$22,3))</f>
        <v>5.5</v>
      </c>
      <c r="K99" s="11">
        <v>169</v>
      </c>
      <c r="L99" s="12">
        <v>0</v>
      </c>
      <c r="M99" s="7">
        <f t="shared" si="4"/>
        <v>2014</v>
      </c>
      <c r="N99" s="7">
        <f t="shared" si="5"/>
        <v>1</v>
      </c>
      <c r="O99" s="30">
        <f t="shared" si="6"/>
        <v>169</v>
      </c>
    </row>
    <row r="100" spans="2:15" x14ac:dyDescent="0.2">
      <c r="B100" s="13">
        <v>52469</v>
      </c>
      <c r="C100" s="14">
        <v>41654.456111111183</v>
      </c>
      <c r="D100" s="7" t="s">
        <v>10</v>
      </c>
      <c r="E100" s="13">
        <v>2225</v>
      </c>
      <c r="F100" s="7" t="s">
        <v>35</v>
      </c>
      <c r="G100" s="7" t="s">
        <v>11</v>
      </c>
      <c r="H100" s="13">
        <v>9.5</v>
      </c>
      <c r="I100" s="13" t="str">
        <f>IF(G100="Male",VLOOKUP(H100,'Shoe size conversion table'!$B$6:$D$22,2),VLOOKUP(H100,'Shoe size conversion table'!$J$6:$L$22,2))</f>
        <v>42-43</v>
      </c>
      <c r="J100" s="13">
        <f>IF(G100="Male",VLOOKUP(H100,'Shoe size conversion table'!$B$6:$D$22,3),VLOOKUP(H100,'Shoe size conversion table'!$J$6:$L$22,3))</f>
        <v>9</v>
      </c>
      <c r="K100" s="11">
        <v>179</v>
      </c>
      <c r="L100" s="12">
        <v>0.1</v>
      </c>
      <c r="M100" s="7">
        <f t="shared" si="4"/>
        <v>2014</v>
      </c>
      <c r="N100" s="7">
        <f t="shared" si="5"/>
        <v>1</v>
      </c>
      <c r="O100" s="30">
        <f t="shared" si="6"/>
        <v>161.1</v>
      </c>
    </row>
    <row r="101" spans="2:15" x14ac:dyDescent="0.2">
      <c r="B101" s="13">
        <v>52470</v>
      </c>
      <c r="C101" s="14">
        <v>41654.716111111185</v>
      </c>
      <c r="D101" s="7" t="s">
        <v>8</v>
      </c>
      <c r="E101" s="13">
        <v>2178</v>
      </c>
      <c r="F101" s="7" t="s">
        <v>42</v>
      </c>
      <c r="G101" s="7" t="s">
        <v>11</v>
      </c>
      <c r="H101" s="13">
        <v>9.5</v>
      </c>
      <c r="I101" s="13" t="str">
        <f>IF(G101="Male",VLOOKUP(H101,'Shoe size conversion table'!$B$6:$D$22,2),VLOOKUP(H101,'Shoe size conversion table'!$J$6:$L$22,2))</f>
        <v>42-43</v>
      </c>
      <c r="J101" s="13">
        <f>IF(G101="Male",VLOOKUP(H101,'Shoe size conversion table'!$B$6:$D$22,3),VLOOKUP(H101,'Shoe size conversion table'!$J$6:$L$22,3))</f>
        <v>9</v>
      </c>
      <c r="K101" s="11">
        <v>139</v>
      </c>
      <c r="L101" s="12">
        <v>0.1</v>
      </c>
      <c r="M101" s="7">
        <f t="shared" si="4"/>
        <v>2014</v>
      </c>
      <c r="N101" s="7">
        <f t="shared" si="5"/>
        <v>1</v>
      </c>
      <c r="O101" s="30">
        <f t="shared" si="6"/>
        <v>125.10000000000001</v>
      </c>
    </row>
    <row r="102" spans="2:15" x14ac:dyDescent="0.2">
      <c r="B102" s="13">
        <v>52471</v>
      </c>
      <c r="C102" s="14">
        <v>41654.716111111185</v>
      </c>
      <c r="D102" s="7" t="s">
        <v>7</v>
      </c>
      <c r="E102" s="13">
        <v>2152</v>
      </c>
      <c r="F102" s="7" t="s">
        <v>51</v>
      </c>
      <c r="G102" s="7" t="s">
        <v>12</v>
      </c>
      <c r="H102" s="13">
        <v>7.5</v>
      </c>
      <c r="I102" s="13">
        <f>IF(G102="Male",VLOOKUP(H102,'Shoe size conversion table'!$B$6:$D$22,2),VLOOKUP(H102,'Shoe size conversion table'!$J$6:$L$22,2))</f>
        <v>38</v>
      </c>
      <c r="J102" s="13">
        <f>IF(G102="Male",VLOOKUP(H102,'Shoe size conversion table'!$B$6:$D$22,3),VLOOKUP(H102,'Shoe size conversion table'!$J$6:$L$22,3))</f>
        <v>5.5</v>
      </c>
      <c r="K102" s="11">
        <v>149</v>
      </c>
      <c r="L102" s="12">
        <v>0.3</v>
      </c>
      <c r="M102" s="7">
        <f t="shared" si="4"/>
        <v>2014</v>
      </c>
      <c r="N102" s="7">
        <f t="shared" si="5"/>
        <v>1</v>
      </c>
      <c r="O102" s="30">
        <f t="shared" si="6"/>
        <v>104.3</v>
      </c>
    </row>
    <row r="103" spans="2:15" x14ac:dyDescent="0.2">
      <c r="B103" s="13">
        <v>52472</v>
      </c>
      <c r="C103" s="14">
        <v>41654.956111111183</v>
      </c>
      <c r="D103" s="7" t="s">
        <v>7</v>
      </c>
      <c r="E103" s="13">
        <v>2231</v>
      </c>
      <c r="F103" s="7" t="s">
        <v>45</v>
      </c>
      <c r="G103" s="7" t="s">
        <v>12</v>
      </c>
      <c r="H103" s="13">
        <v>7.5</v>
      </c>
      <c r="I103" s="13">
        <f>IF(G103="Male",VLOOKUP(H103,'Shoe size conversion table'!$B$6:$D$22,2),VLOOKUP(H103,'Shoe size conversion table'!$J$6:$L$22,2))</f>
        <v>38</v>
      </c>
      <c r="J103" s="13">
        <f>IF(G103="Male",VLOOKUP(H103,'Shoe size conversion table'!$B$6:$D$22,3),VLOOKUP(H103,'Shoe size conversion table'!$J$6:$L$22,3))</f>
        <v>5.5</v>
      </c>
      <c r="K103" s="11">
        <v>169</v>
      </c>
      <c r="L103" s="12">
        <v>0.1</v>
      </c>
      <c r="M103" s="7">
        <f t="shared" si="4"/>
        <v>2014</v>
      </c>
      <c r="N103" s="7">
        <f t="shared" si="5"/>
        <v>1</v>
      </c>
      <c r="O103" s="30">
        <f t="shared" si="6"/>
        <v>152.1</v>
      </c>
    </row>
    <row r="104" spans="2:15" x14ac:dyDescent="0.2">
      <c r="B104" s="13">
        <v>52472</v>
      </c>
      <c r="C104" s="14">
        <v>41654.956111111183</v>
      </c>
      <c r="D104" s="7" t="s">
        <v>7</v>
      </c>
      <c r="E104" s="13">
        <v>2222</v>
      </c>
      <c r="F104" s="7" t="s">
        <v>43</v>
      </c>
      <c r="G104" s="7" t="s">
        <v>12</v>
      </c>
      <c r="H104" s="13">
        <v>9</v>
      </c>
      <c r="I104" s="13" t="str">
        <f>IF(G104="Male",VLOOKUP(H104,'Shoe size conversion table'!$B$6:$D$22,2),VLOOKUP(H104,'Shoe size conversion table'!$J$6:$L$22,2))</f>
        <v>39-40</v>
      </c>
      <c r="J104" s="13">
        <f>IF(G104="Male",VLOOKUP(H104,'Shoe size conversion table'!$B$6:$D$22,3),VLOOKUP(H104,'Shoe size conversion table'!$J$6:$L$22,3))</f>
        <v>7</v>
      </c>
      <c r="K104" s="11">
        <v>139</v>
      </c>
      <c r="L104" s="12">
        <v>0.1</v>
      </c>
      <c r="M104" s="7">
        <f t="shared" si="4"/>
        <v>2014</v>
      </c>
      <c r="N104" s="7">
        <f t="shared" si="5"/>
        <v>1</v>
      </c>
      <c r="O104" s="30">
        <f t="shared" si="6"/>
        <v>125.10000000000001</v>
      </c>
    </row>
    <row r="105" spans="2:15" x14ac:dyDescent="0.2">
      <c r="B105" s="13">
        <v>52472</v>
      </c>
      <c r="C105" s="14">
        <v>41654.956111111183</v>
      </c>
      <c r="D105" s="7" t="s">
        <v>7</v>
      </c>
      <c r="E105" s="13">
        <v>2202</v>
      </c>
      <c r="F105" s="7" t="s">
        <v>50</v>
      </c>
      <c r="G105" s="7" t="s">
        <v>12</v>
      </c>
      <c r="H105" s="13">
        <v>10</v>
      </c>
      <c r="I105" s="13" t="str">
        <f>IF(G105="Male",VLOOKUP(H105,'Shoe size conversion table'!$B$6:$D$22,2),VLOOKUP(H105,'Shoe size conversion table'!$J$6:$L$22,2))</f>
        <v>40-41</v>
      </c>
      <c r="J105" s="13">
        <f>IF(G105="Male",VLOOKUP(H105,'Shoe size conversion table'!$B$6:$D$22,3),VLOOKUP(H105,'Shoe size conversion table'!$J$6:$L$22,3))</f>
        <v>8</v>
      </c>
      <c r="K105" s="11">
        <v>129</v>
      </c>
      <c r="L105" s="12">
        <v>0.3</v>
      </c>
      <c r="M105" s="7">
        <f t="shared" si="4"/>
        <v>2014</v>
      </c>
      <c r="N105" s="7">
        <f t="shared" si="5"/>
        <v>1</v>
      </c>
      <c r="O105" s="30">
        <f t="shared" si="6"/>
        <v>90.3</v>
      </c>
    </row>
    <row r="106" spans="2:15" x14ac:dyDescent="0.2">
      <c r="B106" s="13">
        <v>52473</v>
      </c>
      <c r="C106" s="14">
        <v>41655.316111111184</v>
      </c>
      <c r="D106" s="7" t="s">
        <v>8</v>
      </c>
      <c r="E106" s="13">
        <v>2213</v>
      </c>
      <c r="F106" s="7" t="s">
        <v>40</v>
      </c>
      <c r="G106" s="7" t="s">
        <v>11</v>
      </c>
      <c r="H106" s="13">
        <v>8.5</v>
      </c>
      <c r="I106" s="13" t="str">
        <f>IF(G106="Male",VLOOKUP(H106,'Shoe size conversion table'!$B$6:$D$22,2),VLOOKUP(H106,'Shoe size conversion table'!$J$6:$L$22,2))</f>
        <v>41-42</v>
      </c>
      <c r="J106" s="13">
        <f>IF(G106="Male",VLOOKUP(H106,'Shoe size conversion table'!$B$6:$D$22,3),VLOOKUP(H106,'Shoe size conversion table'!$J$6:$L$22,3))</f>
        <v>8</v>
      </c>
      <c r="K106" s="11">
        <v>169</v>
      </c>
      <c r="L106" s="12">
        <v>0.5</v>
      </c>
      <c r="M106" s="7">
        <f t="shared" si="4"/>
        <v>2014</v>
      </c>
      <c r="N106" s="7">
        <f t="shared" si="5"/>
        <v>1</v>
      </c>
      <c r="O106" s="30">
        <f t="shared" si="6"/>
        <v>84.5</v>
      </c>
    </row>
    <row r="107" spans="2:15" x14ac:dyDescent="0.2">
      <c r="B107" s="13">
        <v>52474</v>
      </c>
      <c r="C107" s="14">
        <v>41655.696111111181</v>
      </c>
      <c r="D107" s="7" t="s">
        <v>7</v>
      </c>
      <c r="E107" s="13">
        <v>2204</v>
      </c>
      <c r="F107" s="7" t="s">
        <v>56</v>
      </c>
      <c r="G107" s="7" t="s">
        <v>12</v>
      </c>
      <c r="H107" s="13">
        <v>7.5</v>
      </c>
      <c r="I107" s="13">
        <f>IF(G107="Male",VLOOKUP(H107,'Shoe size conversion table'!$B$6:$D$22,2),VLOOKUP(H107,'Shoe size conversion table'!$J$6:$L$22,2))</f>
        <v>38</v>
      </c>
      <c r="J107" s="13">
        <f>IF(G107="Male",VLOOKUP(H107,'Shoe size conversion table'!$B$6:$D$22,3),VLOOKUP(H107,'Shoe size conversion table'!$J$6:$L$22,3))</f>
        <v>5.5</v>
      </c>
      <c r="K107" s="11">
        <v>169</v>
      </c>
      <c r="L107" s="12">
        <v>0</v>
      </c>
      <c r="M107" s="7">
        <f t="shared" si="4"/>
        <v>2014</v>
      </c>
      <c r="N107" s="7">
        <f t="shared" si="5"/>
        <v>1</v>
      </c>
      <c r="O107" s="30">
        <f t="shared" si="6"/>
        <v>169</v>
      </c>
    </row>
    <row r="108" spans="2:15" x14ac:dyDescent="0.2">
      <c r="B108" s="13">
        <v>52474</v>
      </c>
      <c r="C108" s="14">
        <v>41655.696111111181</v>
      </c>
      <c r="D108" s="7" t="s">
        <v>7</v>
      </c>
      <c r="E108" s="13">
        <v>2161</v>
      </c>
      <c r="F108" s="7" t="s">
        <v>51</v>
      </c>
      <c r="G108" s="7" t="s">
        <v>11</v>
      </c>
      <c r="H108" s="13">
        <v>10</v>
      </c>
      <c r="I108" s="13">
        <f>IF(G108="Male",VLOOKUP(H108,'Shoe size conversion table'!$B$6:$D$22,2),VLOOKUP(H108,'Shoe size conversion table'!$J$6:$L$22,2))</f>
        <v>43</v>
      </c>
      <c r="J108" s="13">
        <f>IF(G108="Male",VLOOKUP(H108,'Shoe size conversion table'!$B$6:$D$22,3),VLOOKUP(H108,'Shoe size conversion table'!$J$6:$L$22,3))</f>
        <v>9.5</v>
      </c>
      <c r="K108" s="11">
        <v>139</v>
      </c>
      <c r="L108" s="12">
        <v>0</v>
      </c>
      <c r="M108" s="7">
        <f t="shared" si="4"/>
        <v>2014</v>
      </c>
      <c r="N108" s="7">
        <f t="shared" si="5"/>
        <v>1</v>
      </c>
      <c r="O108" s="30">
        <f t="shared" si="6"/>
        <v>139</v>
      </c>
    </row>
    <row r="109" spans="2:15" x14ac:dyDescent="0.2">
      <c r="B109" s="13">
        <v>52474</v>
      </c>
      <c r="C109" s="14">
        <v>41655.696111111181</v>
      </c>
      <c r="D109" s="7" t="s">
        <v>7</v>
      </c>
      <c r="E109" s="13">
        <v>2233</v>
      </c>
      <c r="F109" s="7" t="s">
        <v>43</v>
      </c>
      <c r="G109" s="7" t="s">
        <v>12</v>
      </c>
      <c r="H109" s="13">
        <v>9.5</v>
      </c>
      <c r="I109" s="13">
        <f>IF(G109="Male",VLOOKUP(H109,'Shoe size conversion table'!$B$6:$D$22,2),VLOOKUP(H109,'Shoe size conversion table'!$J$6:$L$22,2))</f>
        <v>40</v>
      </c>
      <c r="J109" s="13">
        <f>IF(G109="Male",VLOOKUP(H109,'Shoe size conversion table'!$B$6:$D$22,3),VLOOKUP(H109,'Shoe size conversion table'!$J$6:$L$22,3))</f>
        <v>7.5</v>
      </c>
      <c r="K109" s="11">
        <v>149</v>
      </c>
      <c r="L109" s="12">
        <v>0.3</v>
      </c>
      <c r="M109" s="7">
        <f t="shared" si="4"/>
        <v>2014</v>
      </c>
      <c r="N109" s="7">
        <f t="shared" si="5"/>
        <v>1</v>
      </c>
      <c r="O109" s="30">
        <f t="shared" si="6"/>
        <v>104.3</v>
      </c>
    </row>
    <row r="110" spans="2:15" x14ac:dyDescent="0.2">
      <c r="B110" s="13">
        <v>52475</v>
      </c>
      <c r="C110" s="14">
        <v>41655.716111111185</v>
      </c>
      <c r="D110" s="7" t="s">
        <v>10</v>
      </c>
      <c r="E110" s="13">
        <v>2242</v>
      </c>
      <c r="F110" s="7" t="s">
        <v>35</v>
      </c>
      <c r="G110" s="7" t="s">
        <v>12</v>
      </c>
      <c r="H110" s="13">
        <v>7</v>
      </c>
      <c r="I110" s="13" t="str">
        <f>IF(G110="Male",VLOOKUP(H110,'Shoe size conversion table'!$B$6:$D$22,2),VLOOKUP(H110,'Shoe size conversion table'!$J$6:$L$22,2))</f>
        <v>37-38</v>
      </c>
      <c r="J110" s="13">
        <f>IF(G110="Male",VLOOKUP(H110,'Shoe size conversion table'!$B$6:$D$22,3),VLOOKUP(H110,'Shoe size conversion table'!$J$6:$L$22,3))</f>
        <v>5</v>
      </c>
      <c r="K110" s="11">
        <v>189</v>
      </c>
      <c r="L110" s="12">
        <v>0.1</v>
      </c>
      <c r="M110" s="7">
        <f t="shared" si="4"/>
        <v>2014</v>
      </c>
      <c r="N110" s="7">
        <f t="shared" si="5"/>
        <v>1</v>
      </c>
      <c r="O110" s="30">
        <f t="shared" si="6"/>
        <v>170.1</v>
      </c>
    </row>
    <row r="111" spans="2:15" x14ac:dyDescent="0.2">
      <c r="B111" s="13">
        <v>52476</v>
      </c>
      <c r="C111" s="14">
        <v>41655.716111111185</v>
      </c>
      <c r="D111" s="7" t="s">
        <v>7</v>
      </c>
      <c r="E111" s="13">
        <v>2194</v>
      </c>
      <c r="F111" s="7" t="s">
        <v>51</v>
      </c>
      <c r="G111" s="7" t="s">
        <v>12</v>
      </c>
      <c r="H111" s="13">
        <v>7.5</v>
      </c>
      <c r="I111" s="13">
        <f>IF(G111="Male",VLOOKUP(H111,'Shoe size conversion table'!$B$6:$D$22,2),VLOOKUP(H111,'Shoe size conversion table'!$J$6:$L$22,2))</f>
        <v>38</v>
      </c>
      <c r="J111" s="13">
        <f>IF(G111="Male",VLOOKUP(H111,'Shoe size conversion table'!$B$6:$D$22,3),VLOOKUP(H111,'Shoe size conversion table'!$J$6:$L$22,3))</f>
        <v>5.5</v>
      </c>
      <c r="K111" s="11">
        <v>129</v>
      </c>
      <c r="L111" s="12">
        <v>0</v>
      </c>
      <c r="M111" s="7">
        <f t="shared" si="4"/>
        <v>2014</v>
      </c>
      <c r="N111" s="7">
        <f t="shared" si="5"/>
        <v>1</v>
      </c>
      <c r="O111" s="30">
        <f t="shared" si="6"/>
        <v>129</v>
      </c>
    </row>
    <row r="112" spans="2:15" x14ac:dyDescent="0.2">
      <c r="B112" s="13">
        <v>52477</v>
      </c>
      <c r="C112" s="14">
        <v>41656.216111111178</v>
      </c>
      <c r="D112" s="7" t="s">
        <v>8</v>
      </c>
      <c r="E112" s="13">
        <v>2177</v>
      </c>
      <c r="F112" s="7" t="s">
        <v>38</v>
      </c>
      <c r="G112" s="7" t="s">
        <v>11</v>
      </c>
      <c r="H112" s="13">
        <v>11</v>
      </c>
      <c r="I112" s="13">
        <f>IF(G112="Male",VLOOKUP(H112,'Shoe size conversion table'!$B$6:$D$22,2),VLOOKUP(H112,'Shoe size conversion table'!$J$6:$L$22,2))</f>
        <v>44</v>
      </c>
      <c r="J112" s="13">
        <f>IF(G112="Male",VLOOKUP(H112,'Shoe size conversion table'!$B$6:$D$22,3),VLOOKUP(H112,'Shoe size conversion table'!$J$6:$L$22,3))</f>
        <v>10.5</v>
      </c>
      <c r="K112" s="11">
        <v>169</v>
      </c>
      <c r="L112" s="12">
        <v>0</v>
      </c>
      <c r="M112" s="7">
        <f t="shared" si="4"/>
        <v>2014</v>
      </c>
      <c r="N112" s="7">
        <f t="shared" si="5"/>
        <v>1</v>
      </c>
      <c r="O112" s="30">
        <f t="shared" si="6"/>
        <v>169</v>
      </c>
    </row>
    <row r="113" spans="2:15" x14ac:dyDescent="0.2">
      <c r="B113" s="13">
        <v>52478</v>
      </c>
      <c r="C113" s="14">
        <v>41656.316111111184</v>
      </c>
      <c r="D113" s="7" t="s">
        <v>8</v>
      </c>
      <c r="E113" s="13">
        <v>2220</v>
      </c>
      <c r="F113" s="7" t="s">
        <v>38</v>
      </c>
      <c r="G113" s="7" t="s">
        <v>11</v>
      </c>
      <c r="H113" s="13">
        <v>9.5</v>
      </c>
      <c r="I113" s="13" t="str">
        <f>IF(G113="Male",VLOOKUP(H113,'Shoe size conversion table'!$B$6:$D$22,2),VLOOKUP(H113,'Shoe size conversion table'!$J$6:$L$22,2))</f>
        <v>42-43</v>
      </c>
      <c r="J113" s="13">
        <f>IF(G113="Male",VLOOKUP(H113,'Shoe size conversion table'!$B$6:$D$22,3),VLOOKUP(H113,'Shoe size conversion table'!$J$6:$L$22,3))</f>
        <v>9</v>
      </c>
      <c r="K113" s="11">
        <v>169</v>
      </c>
      <c r="L113" s="12">
        <v>0</v>
      </c>
      <c r="M113" s="7">
        <f t="shared" si="4"/>
        <v>2014</v>
      </c>
      <c r="N113" s="7">
        <f t="shared" si="5"/>
        <v>1</v>
      </c>
      <c r="O113" s="30">
        <f t="shared" si="6"/>
        <v>169</v>
      </c>
    </row>
    <row r="114" spans="2:15" x14ac:dyDescent="0.2">
      <c r="B114" s="13">
        <v>52479</v>
      </c>
      <c r="C114" s="14">
        <v>41656.486111111175</v>
      </c>
      <c r="D114" s="7" t="s">
        <v>7</v>
      </c>
      <c r="E114" s="13">
        <v>2177</v>
      </c>
      <c r="F114" s="7" t="s">
        <v>55</v>
      </c>
      <c r="G114" s="7" t="s">
        <v>12</v>
      </c>
      <c r="H114" s="13">
        <v>7.5</v>
      </c>
      <c r="I114" s="13">
        <f>IF(G114="Male",VLOOKUP(H114,'Shoe size conversion table'!$B$6:$D$22,2),VLOOKUP(H114,'Shoe size conversion table'!$J$6:$L$22,2))</f>
        <v>38</v>
      </c>
      <c r="J114" s="13">
        <f>IF(G114="Male",VLOOKUP(H114,'Shoe size conversion table'!$B$6:$D$22,3),VLOOKUP(H114,'Shoe size conversion table'!$J$6:$L$22,3))</f>
        <v>5.5</v>
      </c>
      <c r="K114" s="11">
        <v>159</v>
      </c>
      <c r="L114" s="12">
        <v>0.2</v>
      </c>
      <c r="M114" s="7">
        <f t="shared" si="4"/>
        <v>2014</v>
      </c>
      <c r="N114" s="7">
        <f t="shared" si="5"/>
        <v>1</v>
      </c>
      <c r="O114" s="30">
        <f t="shared" si="6"/>
        <v>127.2</v>
      </c>
    </row>
    <row r="115" spans="2:15" x14ac:dyDescent="0.2">
      <c r="B115" s="13">
        <v>52479</v>
      </c>
      <c r="C115" s="14">
        <v>41656.486111111175</v>
      </c>
      <c r="D115" s="7" t="s">
        <v>7</v>
      </c>
      <c r="E115" s="13">
        <v>2163</v>
      </c>
      <c r="F115" s="7" t="s">
        <v>45</v>
      </c>
      <c r="G115" s="7" t="s">
        <v>12</v>
      </c>
      <c r="H115" s="13">
        <v>9.5</v>
      </c>
      <c r="I115" s="13">
        <f>IF(G115="Male",VLOOKUP(H115,'Shoe size conversion table'!$B$6:$D$22,2),VLOOKUP(H115,'Shoe size conversion table'!$J$6:$L$22,2))</f>
        <v>40</v>
      </c>
      <c r="J115" s="13">
        <f>IF(G115="Male",VLOOKUP(H115,'Shoe size conversion table'!$B$6:$D$22,3),VLOOKUP(H115,'Shoe size conversion table'!$J$6:$L$22,3))</f>
        <v>7.5</v>
      </c>
      <c r="K115" s="11">
        <v>129</v>
      </c>
      <c r="L115" s="12">
        <v>0.1</v>
      </c>
      <c r="M115" s="7">
        <f t="shared" si="4"/>
        <v>2014</v>
      </c>
      <c r="N115" s="7">
        <f t="shared" si="5"/>
        <v>1</v>
      </c>
      <c r="O115" s="30">
        <f t="shared" si="6"/>
        <v>116.10000000000001</v>
      </c>
    </row>
    <row r="116" spans="2:15" x14ac:dyDescent="0.2">
      <c r="B116" s="13">
        <v>52480</v>
      </c>
      <c r="C116" s="14">
        <v>41656.696111111181</v>
      </c>
      <c r="D116" s="7" t="s">
        <v>7</v>
      </c>
      <c r="E116" s="13">
        <v>2232</v>
      </c>
      <c r="F116" s="7" t="s">
        <v>54</v>
      </c>
      <c r="G116" s="7" t="s">
        <v>12</v>
      </c>
      <c r="H116" s="13">
        <v>7.5</v>
      </c>
      <c r="I116" s="13">
        <f>IF(G116="Male",VLOOKUP(H116,'Shoe size conversion table'!$B$6:$D$22,2),VLOOKUP(H116,'Shoe size conversion table'!$J$6:$L$22,2))</f>
        <v>38</v>
      </c>
      <c r="J116" s="13">
        <f>IF(G116="Male",VLOOKUP(H116,'Shoe size conversion table'!$B$6:$D$22,3),VLOOKUP(H116,'Shoe size conversion table'!$J$6:$L$22,3))</f>
        <v>5.5</v>
      </c>
      <c r="K116" s="11">
        <v>169</v>
      </c>
      <c r="L116" s="12">
        <v>0</v>
      </c>
      <c r="M116" s="7">
        <f t="shared" si="4"/>
        <v>2014</v>
      </c>
      <c r="N116" s="7">
        <f t="shared" si="5"/>
        <v>1</v>
      </c>
      <c r="O116" s="30">
        <f t="shared" si="6"/>
        <v>169</v>
      </c>
    </row>
    <row r="117" spans="2:15" x14ac:dyDescent="0.2">
      <c r="B117" s="13">
        <v>52480</v>
      </c>
      <c r="C117" s="14">
        <v>41656.696111111181</v>
      </c>
      <c r="D117" s="7" t="s">
        <v>7</v>
      </c>
      <c r="E117" s="13">
        <v>2163</v>
      </c>
      <c r="F117" s="7" t="s">
        <v>50</v>
      </c>
      <c r="G117" s="7" t="s">
        <v>12</v>
      </c>
      <c r="H117" s="13">
        <v>9.5</v>
      </c>
      <c r="I117" s="13">
        <f>IF(G117="Male",VLOOKUP(H117,'Shoe size conversion table'!$B$6:$D$22,2),VLOOKUP(H117,'Shoe size conversion table'!$J$6:$L$22,2))</f>
        <v>40</v>
      </c>
      <c r="J117" s="13">
        <f>IF(G117="Male",VLOOKUP(H117,'Shoe size conversion table'!$B$6:$D$22,3),VLOOKUP(H117,'Shoe size conversion table'!$J$6:$L$22,3))</f>
        <v>7.5</v>
      </c>
      <c r="K117" s="11">
        <v>169</v>
      </c>
      <c r="L117" s="12">
        <v>0</v>
      </c>
      <c r="M117" s="7">
        <f t="shared" si="4"/>
        <v>2014</v>
      </c>
      <c r="N117" s="7">
        <f t="shared" si="5"/>
        <v>1</v>
      </c>
      <c r="O117" s="30">
        <f t="shared" si="6"/>
        <v>169</v>
      </c>
    </row>
    <row r="118" spans="2:15" x14ac:dyDescent="0.2">
      <c r="B118" s="13">
        <v>52480</v>
      </c>
      <c r="C118" s="14">
        <v>41656.696111111181</v>
      </c>
      <c r="D118" s="7" t="s">
        <v>7</v>
      </c>
      <c r="E118" s="13">
        <v>2150</v>
      </c>
      <c r="F118" s="7" t="s">
        <v>44</v>
      </c>
      <c r="G118" s="7" t="s">
        <v>11</v>
      </c>
      <c r="H118" s="13">
        <v>9.5</v>
      </c>
      <c r="I118" s="13" t="str">
        <f>IF(G118="Male",VLOOKUP(H118,'Shoe size conversion table'!$B$6:$D$22,2),VLOOKUP(H118,'Shoe size conversion table'!$J$6:$L$22,2))</f>
        <v>42-43</v>
      </c>
      <c r="J118" s="13">
        <f>IF(G118="Male",VLOOKUP(H118,'Shoe size conversion table'!$B$6:$D$22,3),VLOOKUP(H118,'Shoe size conversion table'!$J$6:$L$22,3))</f>
        <v>9</v>
      </c>
      <c r="K118" s="11">
        <v>199</v>
      </c>
      <c r="L118" s="12">
        <v>0</v>
      </c>
      <c r="M118" s="7">
        <f t="shared" si="4"/>
        <v>2014</v>
      </c>
      <c r="N118" s="7">
        <f t="shared" si="5"/>
        <v>1</v>
      </c>
      <c r="O118" s="30">
        <f t="shared" si="6"/>
        <v>199</v>
      </c>
    </row>
    <row r="119" spans="2:15" x14ac:dyDescent="0.2">
      <c r="B119" s="13">
        <v>52481</v>
      </c>
      <c r="C119" s="14">
        <v>41656.716111111185</v>
      </c>
      <c r="D119" s="7" t="s">
        <v>8</v>
      </c>
      <c r="E119" s="13">
        <v>2154</v>
      </c>
      <c r="F119" s="7" t="s">
        <v>41</v>
      </c>
      <c r="G119" s="7" t="s">
        <v>11</v>
      </c>
      <c r="H119" s="13">
        <v>10.5</v>
      </c>
      <c r="I119" s="13" t="str">
        <f>IF(G119="Male",VLOOKUP(H119,'Shoe size conversion table'!$B$6:$D$22,2),VLOOKUP(H119,'Shoe size conversion table'!$J$6:$L$22,2))</f>
        <v>43-44</v>
      </c>
      <c r="J119" s="13">
        <f>IF(G119="Male",VLOOKUP(H119,'Shoe size conversion table'!$B$6:$D$22,3),VLOOKUP(H119,'Shoe size conversion table'!$J$6:$L$22,3))</f>
        <v>10</v>
      </c>
      <c r="K119" s="11">
        <v>179</v>
      </c>
      <c r="L119" s="12">
        <v>0</v>
      </c>
      <c r="M119" s="7">
        <f t="shared" si="4"/>
        <v>2014</v>
      </c>
      <c r="N119" s="7">
        <f t="shared" si="5"/>
        <v>1</v>
      </c>
      <c r="O119" s="30">
        <f t="shared" si="6"/>
        <v>179</v>
      </c>
    </row>
    <row r="120" spans="2:15" x14ac:dyDescent="0.2">
      <c r="B120" s="13">
        <v>52482</v>
      </c>
      <c r="C120" s="14">
        <v>41656.946111111174</v>
      </c>
      <c r="D120" s="7" t="s">
        <v>7</v>
      </c>
      <c r="E120" s="13">
        <v>2177</v>
      </c>
      <c r="F120" s="7" t="s">
        <v>51</v>
      </c>
      <c r="G120" s="7" t="s">
        <v>11</v>
      </c>
      <c r="H120" s="13">
        <v>14</v>
      </c>
      <c r="I120" s="13">
        <f>IF(G120="Male",VLOOKUP(H120,'Shoe size conversion table'!$B$6:$D$22,2),VLOOKUP(H120,'Shoe size conversion table'!$J$6:$L$22,2))</f>
        <v>47</v>
      </c>
      <c r="J120" s="13">
        <f>IF(G120="Male",VLOOKUP(H120,'Shoe size conversion table'!$B$6:$D$22,3),VLOOKUP(H120,'Shoe size conversion table'!$J$6:$L$22,3))</f>
        <v>13.5</v>
      </c>
      <c r="K120" s="11">
        <v>159</v>
      </c>
      <c r="L120" s="12">
        <v>0.1</v>
      </c>
      <c r="M120" s="7">
        <f t="shared" si="4"/>
        <v>2014</v>
      </c>
      <c r="N120" s="7">
        <f t="shared" si="5"/>
        <v>1</v>
      </c>
      <c r="O120" s="30">
        <f t="shared" si="6"/>
        <v>143.1</v>
      </c>
    </row>
    <row r="121" spans="2:15" x14ac:dyDescent="0.2">
      <c r="B121" s="13">
        <v>52483</v>
      </c>
      <c r="C121" s="14">
        <v>41657.216111111178</v>
      </c>
      <c r="D121" s="7" t="s">
        <v>8</v>
      </c>
      <c r="E121" s="13">
        <v>2241</v>
      </c>
      <c r="F121" s="7" t="s">
        <v>42</v>
      </c>
      <c r="G121" s="7" t="s">
        <v>11</v>
      </c>
      <c r="H121" s="13">
        <v>9.5</v>
      </c>
      <c r="I121" s="13" t="str">
        <f>IF(G121="Male",VLOOKUP(H121,'Shoe size conversion table'!$B$6:$D$22,2),VLOOKUP(H121,'Shoe size conversion table'!$J$6:$L$22,2))</f>
        <v>42-43</v>
      </c>
      <c r="J121" s="13">
        <f>IF(G121="Male",VLOOKUP(H121,'Shoe size conversion table'!$B$6:$D$22,3),VLOOKUP(H121,'Shoe size conversion table'!$J$6:$L$22,3))</f>
        <v>9</v>
      </c>
      <c r="K121" s="11">
        <v>139</v>
      </c>
      <c r="L121" s="12">
        <v>0.2</v>
      </c>
      <c r="M121" s="7">
        <f t="shared" si="4"/>
        <v>2014</v>
      </c>
      <c r="N121" s="7">
        <f t="shared" si="5"/>
        <v>1</v>
      </c>
      <c r="O121" s="30">
        <f t="shared" si="6"/>
        <v>111.2</v>
      </c>
    </row>
    <row r="122" spans="2:15" x14ac:dyDescent="0.2">
      <c r="B122" s="13">
        <v>52484</v>
      </c>
      <c r="C122" s="14">
        <v>41657.316111111184</v>
      </c>
      <c r="D122" s="7" t="s">
        <v>9</v>
      </c>
      <c r="E122" s="13">
        <v>2221</v>
      </c>
      <c r="F122" s="7" t="s">
        <v>59</v>
      </c>
      <c r="G122" s="7" t="s">
        <v>12</v>
      </c>
      <c r="H122" s="13">
        <v>6.5</v>
      </c>
      <c r="I122" s="13">
        <f>IF(G122="Male",VLOOKUP(H122,'Shoe size conversion table'!$B$6:$D$22,2),VLOOKUP(H122,'Shoe size conversion table'!$J$6:$L$22,2))</f>
        <v>37</v>
      </c>
      <c r="J122" s="13">
        <f>IF(G122="Male",VLOOKUP(H122,'Shoe size conversion table'!$B$6:$D$22,3),VLOOKUP(H122,'Shoe size conversion table'!$J$6:$L$22,3))</f>
        <v>4.5</v>
      </c>
      <c r="K122" s="11">
        <v>159</v>
      </c>
      <c r="L122" s="12">
        <v>0.2</v>
      </c>
      <c r="M122" s="7">
        <f t="shared" si="4"/>
        <v>2014</v>
      </c>
      <c r="N122" s="7">
        <f t="shared" si="5"/>
        <v>1</v>
      </c>
      <c r="O122" s="30">
        <f t="shared" si="6"/>
        <v>127.2</v>
      </c>
    </row>
    <row r="123" spans="2:15" x14ac:dyDescent="0.2">
      <c r="B123" s="13">
        <v>52485</v>
      </c>
      <c r="C123" s="14">
        <v>41657.486111111175</v>
      </c>
      <c r="D123" s="7" t="s">
        <v>7</v>
      </c>
      <c r="E123" s="13">
        <v>2204</v>
      </c>
      <c r="F123" s="7" t="s">
        <v>56</v>
      </c>
      <c r="G123" s="7" t="s">
        <v>12</v>
      </c>
      <c r="H123" s="13">
        <v>7.5</v>
      </c>
      <c r="I123" s="13">
        <f>IF(G123="Male",VLOOKUP(H123,'Shoe size conversion table'!$B$6:$D$22,2),VLOOKUP(H123,'Shoe size conversion table'!$J$6:$L$22,2))</f>
        <v>38</v>
      </c>
      <c r="J123" s="13">
        <f>IF(G123="Male",VLOOKUP(H123,'Shoe size conversion table'!$B$6:$D$22,3),VLOOKUP(H123,'Shoe size conversion table'!$J$6:$L$22,3))</f>
        <v>5.5</v>
      </c>
      <c r="K123" s="11">
        <v>169</v>
      </c>
      <c r="L123" s="12">
        <v>0</v>
      </c>
      <c r="M123" s="7">
        <f t="shared" si="4"/>
        <v>2014</v>
      </c>
      <c r="N123" s="7">
        <f t="shared" si="5"/>
        <v>1</v>
      </c>
      <c r="O123" s="30">
        <f t="shared" si="6"/>
        <v>169</v>
      </c>
    </row>
    <row r="124" spans="2:15" x14ac:dyDescent="0.2">
      <c r="B124" s="13">
        <v>52485</v>
      </c>
      <c r="C124" s="14">
        <v>41657.486111111175</v>
      </c>
      <c r="D124" s="7" t="s">
        <v>7</v>
      </c>
      <c r="E124" s="13">
        <v>2233</v>
      </c>
      <c r="F124" s="7" t="s">
        <v>43</v>
      </c>
      <c r="G124" s="7" t="s">
        <v>12</v>
      </c>
      <c r="H124" s="13">
        <v>9.5</v>
      </c>
      <c r="I124" s="13">
        <f>IF(G124="Male",VLOOKUP(H124,'Shoe size conversion table'!$B$6:$D$22,2),VLOOKUP(H124,'Shoe size conversion table'!$J$6:$L$22,2))</f>
        <v>40</v>
      </c>
      <c r="J124" s="13">
        <f>IF(G124="Male",VLOOKUP(H124,'Shoe size conversion table'!$B$6:$D$22,3),VLOOKUP(H124,'Shoe size conversion table'!$J$6:$L$22,3))</f>
        <v>7.5</v>
      </c>
      <c r="K124" s="11">
        <v>149</v>
      </c>
      <c r="L124" s="12">
        <v>0.3</v>
      </c>
      <c r="M124" s="7">
        <f t="shared" si="4"/>
        <v>2014</v>
      </c>
      <c r="N124" s="7">
        <f t="shared" si="5"/>
        <v>1</v>
      </c>
      <c r="O124" s="30">
        <f t="shared" si="6"/>
        <v>104.3</v>
      </c>
    </row>
    <row r="125" spans="2:15" x14ac:dyDescent="0.2">
      <c r="B125" s="13">
        <v>52486</v>
      </c>
      <c r="C125" s="14">
        <v>41657.696111111181</v>
      </c>
      <c r="D125" s="7" t="s">
        <v>7</v>
      </c>
      <c r="E125" s="13">
        <v>2210</v>
      </c>
      <c r="F125" s="7" t="s">
        <v>52</v>
      </c>
      <c r="G125" s="7" t="s">
        <v>12</v>
      </c>
      <c r="H125" s="13">
        <v>7.5</v>
      </c>
      <c r="I125" s="13">
        <f>IF(G125="Male",VLOOKUP(H125,'Shoe size conversion table'!$B$6:$D$22,2),VLOOKUP(H125,'Shoe size conversion table'!$J$6:$L$22,2))</f>
        <v>38</v>
      </c>
      <c r="J125" s="13">
        <f>IF(G125="Male",VLOOKUP(H125,'Shoe size conversion table'!$B$6:$D$22,3),VLOOKUP(H125,'Shoe size conversion table'!$J$6:$L$22,3))</f>
        <v>5.5</v>
      </c>
      <c r="K125" s="11">
        <v>189</v>
      </c>
      <c r="L125" s="12">
        <v>0</v>
      </c>
      <c r="M125" s="7">
        <f t="shared" si="4"/>
        <v>2014</v>
      </c>
      <c r="N125" s="7">
        <f t="shared" si="5"/>
        <v>1</v>
      </c>
      <c r="O125" s="30">
        <f t="shared" si="6"/>
        <v>189</v>
      </c>
    </row>
    <row r="126" spans="2:15" x14ac:dyDescent="0.2">
      <c r="B126" s="13">
        <v>52486</v>
      </c>
      <c r="C126" s="14">
        <v>41657.696111111181</v>
      </c>
      <c r="D126" s="7" t="s">
        <v>7</v>
      </c>
      <c r="E126" s="13">
        <v>2191</v>
      </c>
      <c r="F126" s="7" t="s">
        <v>45</v>
      </c>
      <c r="G126" s="7" t="s">
        <v>11</v>
      </c>
      <c r="H126" s="13">
        <v>10.5</v>
      </c>
      <c r="I126" s="13" t="str">
        <f>IF(G126="Male",VLOOKUP(H126,'Shoe size conversion table'!$B$6:$D$22,2),VLOOKUP(H126,'Shoe size conversion table'!$J$6:$L$22,2))</f>
        <v>43-44</v>
      </c>
      <c r="J126" s="13">
        <f>IF(G126="Male",VLOOKUP(H126,'Shoe size conversion table'!$B$6:$D$22,3),VLOOKUP(H126,'Shoe size conversion table'!$J$6:$L$22,3))</f>
        <v>10</v>
      </c>
      <c r="K126" s="11">
        <v>199</v>
      </c>
      <c r="L126" s="12">
        <v>0</v>
      </c>
      <c r="M126" s="7">
        <f t="shared" si="4"/>
        <v>2014</v>
      </c>
      <c r="N126" s="7">
        <f t="shared" si="5"/>
        <v>1</v>
      </c>
      <c r="O126" s="30">
        <f t="shared" si="6"/>
        <v>199</v>
      </c>
    </row>
    <row r="127" spans="2:15" x14ac:dyDescent="0.2">
      <c r="B127" s="13">
        <v>52486</v>
      </c>
      <c r="C127" s="14">
        <v>41657.696111111181</v>
      </c>
      <c r="D127" s="7" t="s">
        <v>7</v>
      </c>
      <c r="E127" s="13">
        <v>2161</v>
      </c>
      <c r="F127" s="7" t="s">
        <v>51</v>
      </c>
      <c r="G127" s="7" t="s">
        <v>11</v>
      </c>
      <c r="H127" s="13">
        <v>10</v>
      </c>
      <c r="I127" s="13">
        <f>IF(G127="Male",VLOOKUP(H127,'Shoe size conversion table'!$B$6:$D$22,2),VLOOKUP(H127,'Shoe size conversion table'!$J$6:$L$22,2))</f>
        <v>43</v>
      </c>
      <c r="J127" s="13">
        <f>IF(G127="Male",VLOOKUP(H127,'Shoe size conversion table'!$B$6:$D$22,3),VLOOKUP(H127,'Shoe size conversion table'!$J$6:$L$22,3))</f>
        <v>9.5</v>
      </c>
      <c r="K127" s="11">
        <v>139</v>
      </c>
      <c r="L127" s="12">
        <v>0</v>
      </c>
      <c r="M127" s="7">
        <f t="shared" si="4"/>
        <v>2014</v>
      </c>
      <c r="N127" s="7">
        <f t="shared" si="5"/>
        <v>1</v>
      </c>
      <c r="O127" s="30">
        <f t="shared" si="6"/>
        <v>139</v>
      </c>
    </row>
    <row r="128" spans="2:15" x14ac:dyDescent="0.2">
      <c r="B128" s="13">
        <v>52487</v>
      </c>
      <c r="C128" s="14">
        <v>41657.766111111174</v>
      </c>
      <c r="D128" s="7" t="s">
        <v>7</v>
      </c>
      <c r="E128" s="13">
        <v>2154</v>
      </c>
      <c r="F128" s="7" t="s">
        <v>51</v>
      </c>
      <c r="G128" s="7" t="s">
        <v>12</v>
      </c>
      <c r="H128" s="13">
        <v>8</v>
      </c>
      <c r="I128" s="13" t="str">
        <f>IF(G128="Male",VLOOKUP(H128,'Shoe size conversion table'!$B$6:$D$22,2),VLOOKUP(H128,'Shoe size conversion table'!$J$6:$L$22,2))</f>
        <v>38-39</v>
      </c>
      <c r="J128" s="13">
        <f>IF(G128="Male",VLOOKUP(H128,'Shoe size conversion table'!$B$6:$D$22,3),VLOOKUP(H128,'Shoe size conversion table'!$J$6:$L$22,3))</f>
        <v>6</v>
      </c>
      <c r="K128" s="11">
        <v>139</v>
      </c>
      <c r="L128" s="12">
        <v>0.3</v>
      </c>
      <c r="M128" s="7">
        <f t="shared" si="4"/>
        <v>2014</v>
      </c>
      <c r="N128" s="7">
        <f t="shared" si="5"/>
        <v>1</v>
      </c>
      <c r="O128" s="30">
        <f t="shared" si="6"/>
        <v>97.3</v>
      </c>
    </row>
    <row r="129" spans="2:15" x14ac:dyDescent="0.2">
      <c r="B129" s="13">
        <v>52488</v>
      </c>
      <c r="C129" s="14">
        <v>41657.946111111174</v>
      </c>
      <c r="D129" s="7" t="s">
        <v>8</v>
      </c>
      <c r="E129" s="13">
        <v>2211</v>
      </c>
      <c r="F129" s="7" t="s">
        <v>39</v>
      </c>
      <c r="G129" s="7" t="s">
        <v>12</v>
      </c>
      <c r="H129" s="13">
        <v>8.5</v>
      </c>
      <c r="I129" s="13">
        <f>IF(G129="Male",VLOOKUP(H129,'Shoe size conversion table'!$B$6:$D$22,2),VLOOKUP(H129,'Shoe size conversion table'!$J$6:$L$22,2))</f>
        <v>39</v>
      </c>
      <c r="J129" s="13">
        <f>IF(G129="Male",VLOOKUP(H129,'Shoe size conversion table'!$B$6:$D$22,3),VLOOKUP(H129,'Shoe size conversion table'!$J$6:$L$22,3))</f>
        <v>6.5</v>
      </c>
      <c r="K129" s="11">
        <v>149</v>
      </c>
      <c r="L129" s="12">
        <v>0</v>
      </c>
      <c r="M129" s="7">
        <f t="shared" si="4"/>
        <v>2014</v>
      </c>
      <c r="N129" s="7">
        <f t="shared" si="5"/>
        <v>1</v>
      </c>
      <c r="O129" s="30">
        <f t="shared" si="6"/>
        <v>149</v>
      </c>
    </row>
    <row r="130" spans="2:15" x14ac:dyDescent="0.2">
      <c r="B130" s="13">
        <v>52489</v>
      </c>
      <c r="C130" s="14">
        <v>41657.976111111173</v>
      </c>
      <c r="D130" s="7" t="s">
        <v>10</v>
      </c>
      <c r="E130" s="13">
        <v>2151</v>
      </c>
      <c r="F130" s="7" t="s">
        <v>35</v>
      </c>
      <c r="G130" s="7" t="s">
        <v>11</v>
      </c>
      <c r="H130" s="13">
        <v>6</v>
      </c>
      <c r="I130" s="13">
        <f>IF(G130="Male",VLOOKUP(H130,'Shoe size conversion table'!$B$6:$D$22,2),VLOOKUP(H130,'Shoe size conversion table'!$J$6:$L$22,2))</f>
        <v>39</v>
      </c>
      <c r="J130" s="13">
        <f>IF(G130="Male",VLOOKUP(H130,'Shoe size conversion table'!$B$6:$D$22,3),VLOOKUP(H130,'Shoe size conversion table'!$J$6:$L$22,3))</f>
        <v>5.5</v>
      </c>
      <c r="K130" s="11">
        <v>199</v>
      </c>
      <c r="L130" s="12">
        <v>0</v>
      </c>
      <c r="M130" s="7">
        <f t="shared" si="4"/>
        <v>2014</v>
      </c>
      <c r="N130" s="7">
        <f t="shared" si="5"/>
        <v>1</v>
      </c>
      <c r="O130" s="30">
        <f t="shared" si="6"/>
        <v>199</v>
      </c>
    </row>
    <row r="131" spans="2:15" x14ac:dyDescent="0.2">
      <c r="B131" s="13">
        <v>52490</v>
      </c>
      <c r="C131" s="14">
        <v>41658.086111111174</v>
      </c>
      <c r="D131" s="7" t="s">
        <v>7</v>
      </c>
      <c r="E131" s="13">
        <v>2235</v>
      </c>
      <c r="F131" s="7" t="s">
        <v>51</v>
      </c>
      <c r="G131" s="7" t="s">
        <v>12</v>
      </c>
      <c r="H131" s="13">
        <v>9.5</v>
      </c>
      <c r="I131" s="13">
        <f>IF(G131="Male",VLOOKUP(H131,'Shoe size conversion table'!$B$6:$D$22,2),VLOOKUP(H131,'Shoe size conversion table'!$J$6:$L$22,2))</f>
        <v>40</v>
      </c>
      <c r="J131" s="13">
        <f>IF(G131="Male",VLOOKUP(H131,'Shoe size conversion table'!$B$6:$D$22,3),VLOOKUP(H131,'Shoe size conversion table'!$J$6:$L$22,3))</f>
        <v>7.5</v>
      </c>
      <c r="K131" s="11">
        <v>139</v>
      </c>
      <c r="L131" s="12">
        <v>0</v>
      </c>
      <c r="M131" s="7">
        <f t="shared" si="4"/>
        <v>2014</v>
      </c>
      <c r="N131" s="7">
        <f t="shared" si="5"/>
        <v>1</v>
      </c>
      <c r="O131" s="30">
        <f t="shared" si="6"/>
        <v>139</v>
      </c>
    </row>
    <row r="132" spans="2:15" x14ac:dyDescent="0.2">
      <c r="B132" s="13">
        <v>52491</v>
      </c>
      <c r="C132" s="14">
        <v>41658.086111111174</v>
      </c>
      <c r="D132" s="7" t="s">
        <v>10</v>
      </c>
      <c r="E132" s="13">
        <v>2214</v>
      </c>
      <c r="F132" s="7" t="s">
        <v>36</v>
      </c>
      <c r="G132" s="7" t="s">
        <v>11</v>
      </c>
      <c r="H132" s="13">
        <v>10.5</v>
      </c>
      <c r="I132" s="13" t="str">
        <f>IF(G132="Male",VLOOKUP(H132,'Shoe size conversion table'!$B$6:$D$22,2),VLOOKUP(H132,'Shoe size conversion table'!$J$6:$L$22,2))</f>
        <v>43-44</v>
      </c>
      <c r="J132" s="13">
        <f>IF(G132="Male",VLOOKUP(H132,'Shoe size conversion table'!$B$6:$D$22,3),VLOOKUP(H132,'Shoe size conversion table'!$J$6:$L$22,3))</f>
        <v>10</v>
      </c>
      <c r="K132" s="11">
        <v>139</v>
      </c>
      <c r="L132" s="12">
        <v>0</v>
      </c>
      <c r="M132" s="7">
        <f t="shared" si="4"/>
        <v>2014</v>
      </c>
      <c r="N132" s="7">
        <f t="shared" si="5"/>
        <v>1</v>
      </c>
      <c r="O132" s="30">
        <f t="shared" si="6"/>
        <v>139</v>
      </c>
    </row>
    <row r="133" spans="2:15" x14ac:dyDescent="0.2">
      <c r="B133" s="13">
        <v>52492</v>
      </c>
      <c r="C133" s="14">
        <v>41658.216111111178</v>
      </c>
      <c r="D133" s="7" t="s">
        <v>10</v>
      </c>
      <c r="E133" s="13">
        <v>2209</v>
      </c>
      <c r="F133" s="7" t="s">
        <v>36</v>
      </c>
      <c r="G133" s="7" t="s">
        <v>12</v>
      </c>
      <c r="H133" s="13">
        <v>7.5</v>
      </c>
      <c r="I133" s="13">
        <f>IF(G133="Male",VLOOKUP(H133,'Shoe size conversion table'!$B$6:$D$22,2),VLOOKUP(H133,'Shoe size conversion table'!$J$6:$L$22,2))</f>
        <v>38</v>
      </c>
      <c r="J133" s="13">
        <f>IF(G133="Male",VLOOKUP(H133,'Shoe size conversion table'!$B$6:$D$22,3),VLOOKUP(H133,'Shoe size conversion table'!$J$6:$L$22,3))</f>
        <v>5.5</v>
      </c>
      <c r="K133" s="11">
        <v>169</v>
      </c>
      <c r="L133" s="12">
        <v>0.2</v>
      </c>
      <c r="M133" s="7">
        <f t="shared" ref="M133:M196" si="7">YEAR(C133)</f>
        <v>2014</v>
      </c>
      <c r="N133" s="7">
        <f t="shared" si="5"/>
        <v>1</v>
      </c>
      <c r="O133" s="30">
        <f t="shared" si="6"/>
        <v>135.20000000000002</v>
      </c>
    </row>
    <row r="134" spans="2:15" x14ac:dyDescent="0.2">
      <c r="B134" s="13">
        <v>52493</v>
      </c>
      <c r="C134" s="14">
        <v>41658.486111111175</v>
      </c>
      <c r="D134" s="7" t="s">
        <v>7</v>
      </c>
      <c r="E134" s="13">
        <v>2232</v>
      </c>
      <c r="F134" s="7" t="s">
        <v>54</v>
      </c>
      <c r="G134" s="7" t="s">
        <v>12</v>
      </c>
      <c r="H134" s="13">
        <v>7.5</v>
      </c>
      <c r="I134" s="13">
        <f>IF(G134="Male",VLOOKUP(H134,'Shoe size conversion table'!$B$6:$D$22,2),VLOOKUP(H134,'Shoe size conversion table'!$J$6:$L$22,2))</f>
        <v>38</v>
      </c>
      <c r="J134" s="13">
        <f>IF(G134="Male",VLOOKUP(H134,'Shoe size conversion table'!$B$6:$D$22,3),VLOOKUP(H134,'Shoe size conversion table'!$J$6:$L$22,3))</f>
        <v>5.5</v>
      </c>
      <c r="K134" s="11">
        <v>169</v>
      </c>
      <c r="L134" s="12">
        <v>0</v>
      </c>
      <c r="M134" s="7">
        <f t="shared" si="7"/>
        <v>2014</v>
      </c>
      <c r="N134" s="7">
        <f t="shared" ref="N134:N197" si="8">MONTH(C134:C15101)</f>
        <v>1</v>
      </c>
      <c r="O134" s="30">
        <f t="shared" ref="O134:O197" si="9">K134*(1-L134)</f>
        <v>169</v>
      </c>
    </row>
    <row r="135" spans="2:15" x14ac:dyDescent="0.2">
      <c r="B135" s="13">
        <v>52493</v>
      </c>
      <c r="C135" s="14">
        <v>41658.486111111175</v>
      </c>
      <c r="D135" s="7" t="s">
        <v>7</v>
      </c>
      <c r="E135" s="13">
        <v>2150</v>
      </c>
      <c r="F135" s="7" t="s">
        <v>44</v>
      </c>
      <c r="G135" s="7" t="s">
        <v>11</v>
      </c>
      <c r="H135" s="13">
        <v>9.5</v>
      </c>
      <c r="I135" s="13" t="str">
        <f>IF(G135="Male",VLOOKUP(H135,'Shoe size conversion table'!$B$6:$D$22,2),VLOOKUP(H135,'Shoe size conversion table'!$J$6:$L$22,2))</f>
        <v>42-43</v>
      </c>
      <c r="J135" s="13">
        <f>IF(G135="Male",VLOOKUP(H135,'Shoe size conversion table'!$B$6:$D$22,3),VLOOKUP(H135,'Shoe size conversion table'!$J$6:$L$22,3))</f>
        <v>9</v>
      </c>
      <c r="K135" s="11">
        <v>199</v>
      </c>
      <c r="L135" s="12">
        <v>0</v>
      </c>
      <c r="M135" s="7">
        <f t="shared" si="7"/>
        <v>2014</v>
      </c>
      <c r="N135" s="7">
        <f t="shared" si="8"/>
        <v>1</v>
      </c>
      <c r="O135" s="30">
        <f t="shared" si="9"/>
        <v>199</v>
      </c>
    </row>
    <row r="136" spans="2:15" x14ac:dyDescent="0.2">
      <c r="B136" s="13">
        <v>52494</v>
      </c>
      <c r="C136" s="14">
        <v>41658.60611111117</v>
      </c>
      <c r="D136" s="7" t="s">
        <v>9</v>
      </c>
      <c r="E136" s="13">
        <v>2202</v>
      </c>
      <c r="F136" s="7" t="s">
        <v>61</v>
      </c>
      <c r="G136" s="7" t="s">
        <v>11</v>
      </c>
      <c r="H136" s="13">
        <v>9</v>
      </c>
      <c r="I136" s="13">
        <f>IF(G136="Male",VLOOKUP(H136,'Shoe size conversion table'!$B$6:$D$22,2),VLOOKUP(H136,'Shoe size conversion table'!$J$6:$L$22,2))</f>
        <v>42</v>
      </c>
      <c r="J136" s="13">
        <f>IF(G136="Male",VLOOKUP(H136,'Shoe size conversion table'!$B$6:$D$22,3),VLOOKUP(H136,'Shoe size conversion table'!$J$6:$L$22,3))</f>
        <v>8.5</v>
      </c>
      <c r="K136" s="11">
        <v>199</v>
      </c>
      <c r="L136" s="12">
        <v>0</v>
      </c>
      <c r="M136" s="7">
        <f t="shared" si="7"/>
        <v>2014</v>
      </c>
      <c r="N136" s="7">
        <f t="shared" si="8"/>
        <v>1</v>
      </c>
      <c r="O136" s="30">
        <f t="shared" si="9"/>
        <v>199</v>
      </c>
    </row>
    <row r="137" spans="2:15" x14ac:dyDescent="0.2">
      <c r="B137" s="13">
        <v>52495</v>
      </c>
      <c r="C137" s="14">
        <v>41658.766111111174</v>
      </c>
      <c r="D137" s="7" t="s">
        <v>10</v>
      </c>
      <c r="E137" s="13">
        <v>2185</v>
      </c>
      <c r="F137" s="7" t="s">
        <v>34</v>
      </c>
      <c r="G137" s="7" t="s">
        <v>11</v>
      </c>
      <c r="H137" s="13">
        <v>8</v>
      </c>
      <c r="I137" s="13">
        <f>IF(G137="Male",VLOOKUP(H137,'Shoe size conversion table'!$B$6:$D$22,2),VLOOKUP(H137,'Shoe size conversion table'!$J$6:$L$22,2))</f>
        <v>41</v>
      </c>
      <c r="J137" s="13">
        <f>IF(G137="Male",VLOOKUP(H137,'Shoe size conversion table'!$B$6:$D$22,3),VLOOKUP(H137,'Shoe size conversion table'!$J$6:$L$22,3))</f>
        <v>7.5</v>
      </c>
      <c r="K137" s="11">
        <v>179</v>
      </c>
      <c r="L137" s="12">
        <v>0</v>
      </c>
      <c r="M137" s="7">
        <f t="shared" si="7"/>
        <v>2014</v>
      </c>
      <c r="N137" s="7">
        <f t="shared" si="8"/>
        <v>1</v>
      </c>
      <c r="O137" s="30">
        <f t="shared" si="9"/>
        <v>179</v>
      </c>
    </row>
    <row r="138" spans="2:15" x14ac:dyDescent="0.2">
      <c r="B138" s="13">
        <v>52496</v>
      </c>
      <c r="C138" s="14">
        <v>41658.906111111173</v>
      </c>
      <c r="D138" s="7" t="s">
        <v>8</v>
      </c>
      <c r="E138" s="13">
        <v>2156</v>
      </c>
      <c r="F138" s="7" t="s">
        <v>38</v>
      </c>
      <c r="G138" s="7" t="s">
        <v>11</v>
      </c>
      <c r="H138" s="13">
        <v>9</v>
      </c>
      <c r="I138" s="13">
        <f>IF(G138="Male",VLOOKUP(H138,'Shoe size conversion table'!$B$6:$D$22,2),VLOOKUP(H138,'Shoe size conversion table'!$J$6:$L$22,2))</f>
        <v>42</v>
      </c>
      <c r="J138" s="13">
        <f>IF(G138="Male",VLOOKUP(H138,'Shoe size conversion table'!$B$6:$D$22,3),VLOOKUP(H138,'Shoe size conversion table'!$J$6:$L$22,3))</f>
        <v>8.5</v>
      </c>
      <c r="K138" s="11">
        <v>189</v>
      </c>
      <c r="L138" s="12">
        <v>0</v>
      </c>
      <c r="M138" s="7">
        <f t="shared" si="7"/>
        <v>2014</v>
      </c>
      <c r="N138" s="7">
        <f t="shared" si="8"/>
        <v>1</v>
      </c>
      <c r="O138" s="30">
        <f t="shared" si="9"/>
        <v>189</v>
      </c>
    </row>
    <row r="139" spans="2:15" x14ac:dyDescent="0.2">
      <c r="B139" s="13">
        <v>52496</v>
      </c>
      <c r="C139" s="14">
        <v>41658.906111111173</v>
      </c>
      <c r="D139" s="7" t="s">
        <v>8</v>
      </c>
      <c r="E139" s="13">
        <v>2189</v>
      </c>
      <c r="F139" s="7" t="s">
        <v>39</v>
      </c>
      <c r="G139" s="7" t="s">
        <v>11</v>
      </c>
      <c r="H139" s="13">
        <v>11</v>
      </c>
      <c r="I139" s="13">
        <f>IF(G139="Male",VLOOKUP(H139,'Shoe size conversion table'!$B$6:$D$22,2),VLOOKUP(H139,'Shoe size conversion table'!$J$6:$L$22,2))</f>
        <v>44</v>
      </c>
      <c r="J139" s="13">
        <f>IF(G139="Male",VLOOKUP(H139,'Shoe size conversion table'!$B$6:$D$22,3),VLOOKUP(H139,'Shoe size conversion table'!$J$6:$L$22,3))</f>
        <v>10.5</v>
      </c>
      <c r="K139" s="11">
        <v>129</v>
      </c>
      <c r="L139" s="12">
        <v>0.3</v>
      </c>
      <c r="M139" s="7">
        <f t="shared" si="7"/>
        <v>2014</v>
      </c>
      <c r="N139" s="7">
        <f t="shared" si="8"/>
        <v>1</v>
      </c>
      <c r="O139" s="30">
        <f t="shared" si="9"/>
        <v>90.3</v>
      </c>
    </row>
    <row r="140" spans="2:15" x14ac:dyDescent="0.2">
      <c r="B140" s="13">
        <v>52497</v>
      </c>
      <c r="C140" s="14">
        <v>41658.946111111174</v>
      </c>
      <c r="D140" s="7" t="s">
        <v>8</v>
      </c>
      <c r="E140" s="13">
        <v>2236</v>
      </c>
      <c r="F140" s="7" t="s">
        <v>39</v>
      </c>
      <c r="G140" s="7" t="s">
        <v>12</v>
      </c>
      <c r="H140" s="13">
        <v>8.5</v>
      </c>
      <c r="I140" s="13">
        <f>IF(G140="Male",VLOOKUP(H140,'Shoe size conversion table'!$B$6:$D$22,2),VLOOKUP(H140,'Shoe size conversion table'!$J$6:$L$22,2))</f>
        <v>39</v>
      </c>
      <c r="J140" s="13">
        <f>IF(G140="Male",VLOOKUP(H140,'Shoe size conversion table'!$B$6:$D$22,3),VLOOKUP(H140,'Shoe size conversion table'!$J$6:$L$22,3))</f>
        <v>6.5</v>
      </c>
      <c r="K140" s="11">
        <v>129</v>
      </c>
      <c r="L140" s="12">
        <v>0</v>
      </c>
      <c r="M140" s="7">
        <f t="shared" si="7"/>
        <v>2014</v>
      </c>
      <c r="N140" s="7">
        <f t="shared" si="8"/>
        <v>1</v>
      </c>
      <c r="O140" s="30">
        <f t="shared" si="9"/>
        <v>129</v>
      </c>
    </row>
    <row r="141" spans="2:15" x14ac:dyDescent="0.2">
      <c r="B141" s="13">
        <v>52498</v>
      </c>
      <c r="C141" s="14">
        <v>41658.976111111173</v>
      </c>
      <c r="D141" s="7" t="s">
        <v>10</v>
      </c>
      <c r="E141" s="13">
        <v>2189</v>
      </c>
      <c r="F141" s="7" t="s">
        <v>35</v>
      </c>
      <c r="G141" s="7" t="s">
        <v>12</v>
      </c>
      <c r="H141" s="13">
        <v>7.5</v>
      </c>
      <c r="I141" s="13">
        <f>IF(G141="Male",VLOOKUP(H141,'Shoe size conversion table'!$B$6:$D$22,2),VLOOKUP(H141,'Shoe size conversion table'!$J$6:$L$22,2))</f>
        <v>38</v>
      </c>
      <c r="J141" s="13">
        <f>IF(G141="Male",VLOOKUP(H141,'Shoe size conversion table'!$B$6:$D$22,3),VLOOKUP(H141,'Shoe size conversion table'!$J$6:$L$22,3))</f>
        <v>5.5</v>
      </c>
      <c r="K141" s="11">
        <v>139</v>
      </c>
      <c r="L141" s="12">
        <v>0.5</v>
      </c>
      <c r="M141" s="7">
        <f t="shared" si="7"/>
        <v>2014</v>
      </c>
      <c r="N141" s="7">
        <f t="shared" si="8"/>
        <v>1</v>
      </c>
      <c r="O141" s="30">
        <f t="shared" si="9"/>
        <v>69.5</v>
      </c>
    </row>
    <row r="142" spans="2:15" x14ac:dyDescent="0.2">
      <c r="B142" s="13">
        <v>52499</v>
      </c>
      <c r="C142" s="14">
        <v>41659.086111111174</v>
      </c>
      <c r="D142" s="7" t="s">
        <v>7</v>
      </c>
      <c r="E142" s="13">
        <v>2180</v>
      </c>
      <c r="F142" s="7" t="s">
        <v>51</v>
      </c>
      <c r="G142" s="7" t="s">
        <v>12</v>
      </c>
      <c r="H142" s="13">
        <v>8</v>
      </c>
      <c r="I142" s="13" t="str">
        <f>IF(G142="Male",VLOOKUP(H142,'Shoe size conversion table'!$B$6:$D$22,2),VLOOKUP(H142,'Shoe size conversion table'!$J$6:$L$22,2))</f>
        <v>38-39</v>
      </c>
      <c r="J142" s="13">
        <f>IF(G142="Male",VLOOKUP(H142,'Shoe size conversion table'!$B$6:$D$22,3),VLOOKUP(H142,'Shoe size conversion table'!$J$6:$L$22,3))</f>
        <v>6</v>
      </c>
      <c r="K142" s="11">
        <v>149</v>
      </c>
      <c r="L142" s="12">
        <v>0</v>
      </c>
      <c r="M142" s="7">
        <f t="shared" si="7"/>
        <v>2014</v>
      </c>
      <c r="N142" s="7">
        <f t="shared" si="8"/>
        <v>1</v>
      </c>
      <c r="O142" s="30">
        <f t="shared" si="9"/>
        <v>149</v>
      </c>
    </row>
    <row r="143" spans="2:15" x14ac:dyDescent="0.2">
      <c r="B143" s="13">
        <v>52499</v>
      </c>
      <c r="C143" s="14">
        <v>41659.086111111174</v>
      </c>
      <c r="D143" s="7" t="s">
        <v>7</v>
      </c>
      <c r="E143" s="13">
        <v>2204</v>
      </c>
      <c r="F143" s="7" t="s">
        <v>51</v>
      </c>
      <c r="G143" s="7" t="s">
        <v>12</v>
      </c>
      <c r="H143" s="13">
        <v>9.5</v>
      </c>
      <c r="I143" s="13">
        <f>IF(G143="Male",VLOOKUP(H143,'Shoe size conversion table'!$B$6:$D$22,2),VLOOKUP(H143,'Shoe size conversion table'!$J$6:$L$22,2))</f>
        <v>40</v>
      </c>
      <c r="J143" s="13">
        <f>IF(G143="Male",VLOOKUP(H143,'Shoe size conversion table'!$B$6:$D$22,3),VLOOKUP(H143,'Shoe size conversion table'!$J$6:$L$22,3))</f>
        <v>7.5</v>
      </c>
      <c r="K143" s="11">
        <v>169</v>
      </c>
      <c r="L143" s="12">
        <v>0.1</v>
      </c>
      <c r="M143" s="7">
        <f t="shared" si="7"/>
        <v>2014</v>
      </c>
      <c r="N143" s="7">
        <f t="shared" si="8"/>
        <v>1</v>
      </c>
      <c r="O143" s="30">
        <f t="shared" si="9"/>
        <v>152.1</v>
      </c>
    </row>
    <row r="144" spans="2:15" x14ac:dyDescent="0.2">
      <c r="B144" s="13">
        <v>52500</v>
      </c>
      <c r="C144" s="14">
        <v>41659.60611111117</v>
      </c>
      <c r="D144" s="7" t="s">
        <v>9</v>
      </c>
      <c r="E144" s="13">
        <v>2154</v>
      </c>
      <c r="F144" s="7" t="s">
        <v>59</v>
      </c>
      <c r="G144" s="7" t="s">
        <v>11</v>
      </c>
      <c r="H144" s="13">
        <v>9.5</v>
      </c>
      <c r="I144" s="13" t="str">
        <f>IF(G144="Male",VLOOKUP(H144,'Shoe size conversion table'!$B$6:$D$22,2),VLOOKUP(H144,'Shoe size conversion table'!$J$6:$L$22,2))</f>
        <v>42-43</v>
      </c>
      <c r="J144" s="13">
        <f>IF(G144="Male",VLOOKUP(H144,'Shoe size conversion table'!$B$6:$D$22,3),VLOOKUP(H144,'Shoe size conversion table'!$J$6:$L$22,3))</f>
        <v>9</v>
      </c>
      <c r="K144" s="11">
        <v>139</v>
      </c>
      <c r="L144" s="12">
        <v>0</v>
      </c>
      <c r="M144" s="7">
        <f t="shared" si="7"/>
        <v>2014</v>
      </c>
      <c r="N144" s="7">
        <f t="shared" si="8"/>
        <v>1</v>
      </c>
      <c r="O144" s="30">
        <f t="shared" si="9"/>
        <v>139</v>
      </c>
    </row>
    <row r="145" spans="2:15" x14ac:dyDescent="0.2">
      <c r="B145" s="13">
        <v>52501</v>
      </c>
      <c r="C145" s="14">
        <v>41659.766111111174</v>
      </c>
      <c r="D145" s="7" t="s">
        <v>10</v>
      </c>
      <c r="E145" s="13">
        <v>2192</v>
      </c>
      <c r="F145" s="7" t="s">
        <v>34</v>
      </c>
      <c r="G145" s="7" t="s">
        <v>11</v>
      </c>
      <c r="H145" s="13">
        <v>11</v>
      </c>
      <c r="I145" s="13">
        <f>IF(G145="Male",VLOOKUP(H145,'Shoe size conversion table'!$B$6:$D$22,2),VLOOKUP(H145,'Shoe size conversion table'!$J$6:$L$22,2))</f>
        <v>44</v>
      </c>
      <c r="J145" s="13">
        <f>IF(G145="Male",VLOOKUP(H145,'Shoe size conversion table'!$B$6:$D$22,3),VLOOKUP(H145,'Shoe size conversion table'!$J$6:$L$22,3))</f>
        <v>10.5</v>
      </c>
      <c r="K145" s="11">
        <v>199</v>
      </c>
      <c r="L145" s="12">
        <v>0</v>
      </c>
      <c r="M145" s="7">
        <f t="shared" si="7"/>
        <v>2014</v>
      </c>
      <c r="N145" s="7">
        <f t="shared" si="8"/>
        <v>1</v>
      </c>
      <c r="O145" s="30">
        <f t="shared" si="9"/>
        <v>199</v>
      </c>
    </row>
    <row r="146" spans="2:15" x14ac:dyDescent="0.2">
      <c r="B146" s="13">
        <v>52502</v>
      </c>
      <c r="C146" s="14">
        <v>41659.766111111174</v>
      </c>
      <c r="D146" s="7" t="s">
        <v>7</v>
      </c>
      <c r="E146" s="13">
        <v>2230</v>
      </c>
      <c r="F146" s="7" t="s">
        <v>51</v>
      </c>
      <c r="G146" s="7" t="s">
        <v>12</v>
      </c>
      <c r="H146" s="13">
        <v>8</v>
      </c>
      <c r="I146" s="13" t="str">
        <f>IF(G146="Male",VLOOKUP(H146,'Shoe size conversion table'!$B$6:$D$22,2),VLOOKUP(H146,'Shoe size conversion table'!$J$6:$L$22,2))</f>
        <v>38-39</v>
      </c>
      <c r="J146" s="13">
        <f>IF(G146="Male",VLOOKUP(H146,'Shoe size conversion table'!$B$6:$D$22,3),VLOOKUP(H146,'Shoe size conversion table'!$J$6:$L$22,3))</f>
        <v>6</v>
      </c>
      <c r="K146" s="11">
        <v>129</v>
      </c>
      <c r="L146" s="12">
        <v>0</v>
      </c>
      <c r="M146" s="7">
        <f t="shared" si="7"/>
        <v>2014</v>
      </c>
      <c r="N146" s="7">
        <f t="shared" si="8"/>
        <v>1</v>
      </c>
      <c r="O146" s="30">
        <f t="shared" si="9"/>
        <v>129</v>
      </c>
    </row>
    <row r="147" spans="2:15" x14ac:dyDescent="0.2">
      <c r="B147" s="13">
        <v>52503</v>
      </c>
      <c r="C147" s="14">
        <v>41659.906111111173</v>
      </c>
      <c r="D147" s="7" t="s">
        <v>8</v>
      </c>
      <c r="E147" s="13">
        <v>2185</v>
      </c>
      <c r="F147" s="7" t="s">
        <v>39</v>
      </c>
      <c r="G147" s="7" t="s">
        <v>11</v>
      </c>
      <c r="H147" s="13">
        <v>7.5</v>
      </c>
      <c r="I147" s="13" t="str">
        <f>IF(G147="Male",VLOOKUP(H147,'Shoe size conversion table'!$B$6:$D$22,2),VLOOKUP(H147,'Shoe size conversion table'!$J$6:$L$22,2))</f>
        <v>40-41</v>
      </c>
      <c r="J147" s="13">
        <f>IF(G147="Male",VLOOKUP(H147,'Shoe size conversion table'!$B$6:$D$22,3),VLOOKUP(H147,'Shoe size conversion table'!$J$6:$L$22,3))</f>
        <v>7</v>
      </c>
      <c r="K147" s="11">
        <v>169</v>
      </c>
      <c r="L147" s="12">
        <v>0</v>
      </c>
      <c r="M147" s="7">
        <f t="shared" si="7"/>
        <v>2014</v>
      </c>
      <c r="N147" s="7">
        <f t="shared" si="8"/>
        <v>1</v>
      </c>
      <c r="O147" s="30">
        <f t="shared" si="9"/>
        <v>169</v>
      </c>
    </row>
    <row r="148" spans="2:15" x14ac:dyDescent="0.2">
      <c r="B148" s="13">
        <v>52503</v>
      </c>
      <c r="C148" s="14">
        <v>41659.906111111173</v>
      </c>
      <c r="D148" s="7" t="s">
        <v>8</v>
      </c>
      <c r="E148" s="13">
        <v>2156</v>
      </c>
      <c r="F148" s="7" t="s">
        <v>38</v>
      </c>
      <c r="G148" s="7" t="s">
        <v>11</v>
      </c>
      <c r="H148" s="13">
        <v>9</v>
      </c>
      <c r="I148" s="13">
        <f>IF(G148="Male",VLOOKUP(H148,'Shoe size conversion table'!$B$6:$D$22,2),VLOOKUP(H148,'Shoe size conversion table'!$J$6:$L$22,2))</f>
        <v>42</v>
      </c>
      <c r="J148" s="13">
        <f>IF(G148="Male",VLOOKUP(H148,'Shoe size conversion table'!$B$6:$D$22,3),VLOOKUP(H148,'Shoe size conversion table'!$J$6:$L$22,3))</f>
        <v>8.5</v>
      </c>
      <c r="K148" s="11">
        <v>189</v>
      </c>
      <c r="L148" s="12">
        <v>0</v>
      </c>
      <c r="M148" s="7">
        <f t="shared" si="7"/>
        <v>2014</v>
      </c>
      <c r="N148" s="7">
        <f t="shared" si="8"/>
        <v>1</v>
      </c>
      <c r="O148" s="30">
        <f t="shared" si="9"/>
        <v>189</v>
      </c>
    </row>
    <row r="149" spans="2:15" x14ac:dyDescent="0.2">
      <c r="B149" s="13">
        <v>52504</v>
      </c>
      <c r="C149" s="14">
        <v>41659.976111111173</v>
      </c>
      <c r="D149" s="7" t="s">
        <v>10</v>
      </c>
      <c r="E149" s="13">
        <v>2180</v>
      </c>
      <c r="F149" s="7" t="s">
        <v>36</v>
      </c>
      <c r="G149" s="7" t="s">
        <v>12</v>
      </c>
      <c r="H149" s="13">
        <v>7.5</v>
      </c>
      <c r="I149" s="13">
        <f>IF(G149="Male",VLOOKUP(H149,'Shoe size conversion table'!$B$6:$D$22,2),VLOOKUP(H149,'Shoe size conversion table'!$J$6:$L$22,2))</f>
        <v>38</v>
      </c>
      <c r="J149" s="13">
        <f>IF(G149="Male",VLOOKUP(H149,'Shoe size conversion table'!$B$6:$D$22,3),VLOOKUP(H149,'Shoe size conversion table'!$J$6:$L$22,3))</f>
        <v>5.5</v>
      </c>
      <c r="K149" s="11">
        <v>139</v>
      </c>
      <c r="L149" s="12">
        <v>0</v>
      </c>
      <c r="M149" s="7">
        <f t="shared" si="7"/>
        <v>2014</v>
      </c>
      <c r="N149" s="7">
        <f t="shared" si="8"/>
        <v>1</v>
      </c>
      <c r="O149" s="30">
        <f t="shared" si="9"/>
        <v>139</v>
      </c>
    </row>
    <row r="150" spans="2:15" x14ac:dyDescent="0.2">
      <c r="B150" s="13">
        <v>52505</v>
      </c>
      <c r="C150" s="14">
        <v>41660.086111111174</v>
      </c>
      <c r="D150" s="7" t="s">
        <v>7</v>
      </c>
      <c r="E150" s="13">
        <v>2154</v>
      </c>
      <c r="F150" s="7" t="s">
        <v>51</v>
      </c>
      <c r="G150" s="7" t="s">
        <v>12</v>
      </c>
      <c r="H150" s="13">
        <v>8</v>
      </c>
      <c r="I150" s="13" t="str">
        <f>IF(G150="Male",VLOOKUP(H150,'Shoe size conversion table'!$B$6:$D$22,2),VLOOKUP(H150,'Shoe size conversion table'!$J$6:$L$22,2))</f>
        <v>38-39</v>
      </c>
      <c r="J150" s="13">
        <f>IF(G150="Male",VLOOKUP(H150,'Shoe size conversion table'!$B$6:$D$22,3),VLOOKUP(H150,'Shoe size conversion table'!$J$6:$L$22,3))</f>
        <v>6</v>
      </c>
      <c r="K150" s="11">
        <v>139</v>
      </c>
      <c r="L150" s="12">
        <v>0.3</v>
      </c>
      <c r="M150" s="7">
        <f t="shared" si="7"/>
        <v>2014</v>
      </c>
      <c r="N150" s="7">
        <f t="shared" si="8"/>
        <v>1</v>
      </c>
      <c r="O150" s="30">
        <f t="shared" si="9"/>
        <v>97.3</v>
      </c>
    </row>
    <row r="151" spans="2:15" x14ac:dyDescent="0.2">
      <c r="B151" s="13">
        <v>52505</v>
      </c>
      <c r="C151" s="14">
        <v>41660.086111111174</v>
      </c>
      <c r="D151" s="7" t="s">
        <v>7</v>
      </c>
      <c r="E151" s="13">
        <v>2214</v>
      </c>
      <c r="F151" s="7" t="s">
        <v>51</v>
      </c>
      <c r="G151" s="7" t="s">
        <v>12</v>
      </c>
      <c r="H151" s="13">
        <v>9.5</v>
      </c>
      <c r="I151" s="13">
        <f>IF(G151="Male",VLOOKUP(H151,'Shoe size conversion table'!$B$6:$D$22,2),VLOOKUP(H151,'Shoe size conversion table'!$J$6:$L$22,2))</f>
        <v>40</v>
      </c>
      <c r="J151" s="13">
        <f>IF(G151="Male",VLOOKUP(H151,'Shoe size conversion table'!$B$6:$D$22,3),VLOOKUP(H151,'Shoe size conversion table'!$J$6:$L$22,3))</f>
        <v>7.5</v>
      </c>
      <c r="K151" s="11">
        <v>149</v>
      </c>
      <c r="L151" s="12">
        <v>0.5</v>
      </c>
      <c r="M151" s="7">
        <f t="shared" si="7"/>
        <v>2014</v>
      </c>
      <c r="N151" s="7">
        <f t="shared" si="8"/>
        <v>1</v>
      </c>
      <c r="O151" s="30">
        <f t="shared" si="9"/>
        <v>74.5</v>
      </c>
    </row>
    <row r="152" spans="2:15" x14ac:dyDescent="0.2">
      <c r="B152" s="13">
        <v>52506</v>
      </c>
      <c r="C152" s="14">
        <v>41660.396111111171</v>
      </c>
      <c r="D152" s="7" t="s">
        <v>10</v>
      </c>
      <c r="E152" s="13">
        <v>2238</v>
      </c>
      <c r="F152" s="7" t="s">
        <v>34</v>
      </c>
      <c r="G152" s="7" t="s">
        <v>11</v>
      </c>
      <c r="H152" s="13">
        <v>11.5</v>
      </c>
      <c r="I152" s="13" t="str">
        <f>IF(G152="Male",VLOOKUP(H152,'Shoe size conversion table'!$B$6:$D$22,2),VLOOKUP(H152,'Shoe size conversion table'!$J$6:$L$22,2))</f>
        <v>44-45</v>
      </c>
      <c r="J152" s="13">
        <f>IF(G152="Male",VLOOKUP(H152,'Shoe size conversion table'!$B$6:$D$22,3),VLOOKUP(H152,'Shoe size conversion table'!$J$6:$L$22,3))</f>
        <v>11</v>
      </c>
      <c r="K152" s="11">
        <v>129</v>
      </c>
      <c r="L152" s="12">
        <v>0.1</v>
      </c>
      <c r="M152" s="7">
        <f t="shared" si="7"/>
        <v>2014</v>
      </c>
      <c r="N152" s="7">
        <f t="shared" si="8"/>
        <v>1</v>
      </c>
      <c r="O152" s="30">
        <f t="shared" si="9"/>
        <v>116.10000000000001</v>
      </c>
    </row>
    <row r="153" spans="2:15" x14ac:dyDescent="0.2">
      <c r="B153" s="13">
        <v>52507</v>
      </c>
      <c r="C153" s="14">
        <v>41660.506111111172</v>
      </c>
      <c r="D153" s="7" t="s">
        <v>10</v>
      </c>
      <c r="E153" s="13">
        <v>2151</v>
      </c>
      <c r="F153" s="7" t="s">
        <v>34</v>
      </c>
      <c r="G153" s="7" t="s">
        <v>11</v>
      </c>
      <c r="H153" s="13">
        <v>9.5</v>
      </c>
      <c r="I153" s="13" t="str">
        <f>IF(G153="Male",VLOOKUP(H153,'Shoe size conversion table'!$B$6:$D$22,2),VLOOKUP(H153,'Shoe size conversion table'!$J$6:$L$22,2))</f>
        <v>42-43</v>
      </c>
      <c r="J153" s="13">
        <f>IF(G153="Male",VLOOKUP(H153,'Shoe size conversion table'!$B$6:$D$22,3),VLOOKUP(H153,'Shoe size conversion table'!$J$6:$L$22,3))</f>
        <v>9</v>
      </c>
      <c r="K153" s="11">
        <v>149</v>
      </c>
      <c r="L153" s="12">
        <v>0.2</v>
      </c>
      <c r="M153" s="7">
        <f t="shared" si="7"/>
        <v>2014</v>
      </c>
      <c r="N153" s="7">
        <f t="shared" si="8"/>
        <v>1</v>
      </c>
      <c r="O153" s="30">
        <f t="shared" si="9"/>
        <v>119.2</v>
      </c>
    </row>
    <row r="154" spans="2:15" x14ac:dyDescent="0.2">
      <c r="B154" s="13">
        <v>52508</v>
      </c>
      <c r="C154" s="14">
        <v>41660.60611111117</v>
      </c>
      <c r="D154" s="7" t="s">
        <v>9</v>
      </c>
      <c r="E154" s="13">
        <v>2222</v>
      </c>
      <c r="F154" s="7" t="s">
        <v>61</v>
      </c>
      <c r="G154" s="7" t="s">
        <v>12</v>
      </c>
      <c r="H154" s="13">
        <v>9</v>
      </c>
      <c r="I154" s="13" t="str">
        <f>IF(G154="Male",VLOOKUP(H154,'Shoe size conversion table'!$B$6:$D$22,2),VLOOKUP(H154,'Shoe size conversion table'!$J$6:$L$22,2))</f>
        <v>39-40</v>
      </c>
      <c r="J154" s="13">
        <f>IF(G154="Male",VLOOKUP(H154,'Shoe size conversion table'!$B$6:$D$22,3),VLOOKUP(H154,'Shoe size conversion table'!$J$6:$L$22,3))</f>
        <v>7</v>
      </c>
      <c r="K154" s="11">
        <v>159</v>
      </c>
      <c r="L154" s="12">
        <v>0</v>
      </c>
      <c r="M154" s="7">
        <f t="shared" si="7"/>
        <v>2014</v>
      </c>
      <c r="N154" s="7">
        <f t="shared" si="8"/>
        <v>1</v>
      </c>
      <c r="O154" s="30">
        <f t="shared" si="9"/>
        <v>159</v>
      </c>
    </row>
    <row r="155" spans="2:15" x14ac:dyDescent="0.2">
      <c r="B155" s="13">
        <v>52509</v>
      </c>
      <c r="C155" s="14">
        <v>41660.766111111174</v>
      </c>
      <c r="D155" s="7" t="s">
        <v>7</v>
      </c>
      <c r="E155" s="13">
        <v>2177</v>
      </c>
      <c r="F155" s="7" t="s">
        <v>55</v>
      </c>
      <c r="G155" s="7" t="s">
        <v>12</v>
      </c>
      <c r="H155" s="13">
        <v>7.5</v>
      </c>
      <c r="I155" s="13">
        <f>IF(G155="Male",VLOOKUP(H155,'Shoe size conversion table'!$B$6:$D$22,2),VLOOKUP(H155,'Shoe size conversion table'!$J$6:$L$22,2))</f>
        <v>38</v>
      </c>
      <c r="J155" s="13">
        <f>IF(G155="Male",VLOOKUP(H155,'Shoe size conversion table'!$B$6:$D$22,3),VLOOKUP(H155,'Shoe size conversion table'!$J$6:$L$22,3))</f>
        <v>5.5</v>
      </c>
      <c r="K155" s="11">
        <v>159</v>
      </c>
      <c r="L155" s="12">
        <v>0.2</v>
      </c>
      <c r="M155" s="7">
        <f t="shared" si="7"/>
        <v>2014</v>
      </c>
      <c r="N155" s="7">
        <f t="shared" si="8"/>
        <v>1</v>
      </c>
      <c r="O155" s="30">
        <f t="shared" si="9"/>
        <v>127.2</v>
      </c>
    </row>
    <row r="156" spans="2:15" x14ac:dyDescent="0.2">
      <c r="B156" s="13">
        <v>52510</v>
      </c>
      <c r="C156" s="14">
        <v>41660.906111111173</v>
      </c>
      <c r="D156" s="7" t="s">
        <v>8</v>
      </c>
      <c r="E156" s="13">
        <v>2178</v>
      </c>
      <c r="F156" s="7" t="s">
        <v>42</v>
      </c>
      <c r="G156" s="7" t="s">
        <v>11</v>
      </c>
      <c r="H156" s="13">
        <v>9.5</v>
      </c>
      <c r="I156" s="13" t="str">
        <f>IF(G156="Male",VLOOKUP(H156,'Shoe size conversion table'!$B$6:$D$22,2),VLOOKUP(H156,'Shoe size conversion table'!$J$6:$L$22,2))</f>
        <v>42-43</v>
      </c>
      <c r="J156" s="13">
        <f>IF(G156="Male",VLOOKUP(H156,'Shoe size conversion table'!$B$6:$D$22,3),VLOOKUP(H156,'Shoe size conversion table'!$J$6:$L$22,3))</f>
        <v>9</v>
      </c>
      <c r="K156" s="11">
        <v>139</v>
      </c>
      <c r="L156" s="12">
        <v>0.1</v>
      </c>
      <c r="M156" s="7">
        <f t="shared" si="7"/>
        <v>2014</v>
      </c>
      <c r="N156" s="7">
        <f t="shared" si="8"/>
        <v>1</v>
      </c>
      <c r="O156" s="30">
        <f t="shared" si="9"/>
        <v>125.10000000000001</v>
      </c>
    </row>
    <row r="157" spans="2:15" x14ac:dyDescent="0.2">
      <c r="B157" s="13">
        <v>52510</v>
      </c>
      <c r="C157" s="14">
        <v>41660.906111111173</v>
      </c>
      <c r="D157" s="7" t="s">
        <v>8</v>
      </c>
      <c r="E157" s="13">
        <v>2185</v>
      </c>
      <c r="F157" s="7" t="s">
        <v>39</v>
      </c>
      <c r="G157" s="7" t="s">
        <v>11</v>
      </c>
      <c r="H157" s="13">
        <v>7.5</v>
      </c>
      <c r="I157" s="13" t="str">
        <f>IF(G157="Male",VLOOKUP(H157,'Shoe size conversion table'!$B$6:$D$22,2),VLOOKUP(H157,'Shoe size conversion table'!$J$6:$L$22,2))</f>
        <v>40-41</v>
      </c>
      <c r="J157" s="13">
        <f>IF(G157="Male",VLOOKUP(H157,'Shoe size conversion table'!$B$6:$D$22,3),VLOOKUP(H157,'Shoe size conversion table'!$J$6:$L$22,3))</f>
        <v>7</v>
      </c>
      <c r="K157" s="11">
        <v>169</v>
      </c>
      <c r="L157" s="12">
        <v>0</v>
      </c>
      <c r="M157" s="7">
        <f t="shared" si="7"/>
        <v>2014</v>
      </c>
      <c r="N157" s="7">
        <f t="shared" si="8"/>
        <v>1</v>
      </c>
      <c r="O157" s="30">
        <f t="shared" si="9"/>
        <v>169</v>
      </c>
    </row>
    <row r="158" spans="2:15" x14ac:dyDescent="0.2">
      <c r="B158" s="13">
        <v>52511</v>
      </c>
      <c r="C158" s="14">
        <v>41661.396111111171</v>
      </c>
      <c r="D158" s="7" t="s">
        <v>10</v>
      </c>
      <c r="E158" s="13">
        <v>2199</v>
      </c>
      <c r="F158" s="7" t="s">
        <v>35</v>
      </c>
      <c r="G158" s="7" t="s">
        <v>11</v>
      </c>
      <c r="H158" s="13">
        <v>11.5</v>
      </c>
      <c r="I158" s="13" t="str">
        <f>IF(G158="Male",VLOOKUP(H158,'Shoe size conversion table'!$B$6:$D$22,2),VLOOKUP(H158,'Shoe size conversion table'!$J$6:$L$22,2))</f>
        <v>44-45</v>
      </c>
      <c r="J158" s="13">
        <f>IF(G158="Male",VLOOKUP(H158,'Shoe size conversion table'!$B$6:$D$22,3),VLOOKUP(H158,'Shoe size conversion table'!$J$6:$L$22,3))</f>
        <v>11</v>
      </c>
      <c r="K158" s="11">
        <v>189</v>
      </c>
      <c r="L158" s="12">
        <v>0</v>
      </c>
      <c r="M158" s="7">
        <f t="shared" si="7"/>
        <v>2014</v>
      </c>
      <c r="N158" s="7">
        <f t="shared" si="8"/>
        <v>1</v>
      </c>
      <c r="O158" s="30">
        <f t="shared" si="9"/>
        <v>189</v>
      </c>
    </row>
    <row r="159" spans="2:15" x14ac:dyDescent="0.2">
      <c r="B159" s="13">
        <v>52512</v>
      </c>
      <c r="C159" s="14">
        <v>41661.42611111117</v>
      </c>
      <c r="D159" s="7" t="s">
        <v>10</v>
      </c>
      <c r="E159" s="13">
        <v>2200</v>
      </c>
      <c r="F159" s="7" t="s">
        <v>35</v>
      </c>
      <c r="G159" s="7" t="s">
        <v>12</v>
      </c>
      <c r="H159" s="13">
        <v>7</v>
      </c>
      <c r="I159" s="13" t="str">
        <f>IF(G159="Male",VLOOKUP(H159,'Shoe size conversion table'!$B$6:$D$22,2),VLOOKUP(H159,'Shoe size conversion table'!$J$6:$L$22,2))</f>
        <v>37-38</v>
      </c>
      <c r="J159" s="13">
        <f>IF(G159="Male",VLOOKUP(H159,'Shoe size conversion table'!$B$6:$D$22,3),VLOOKUP(H159,'Shoe size conversion table'!$J$6:$L$22,3))</f>
        <v>5</v>
      </c>
      <c r="K159" s="11">
        <v>129</v>
      </c>
      <c r="L159" s="12">
        <v>0</v>
      </c>
      <c r="M159" s="7">
        <f t="shared" si="7"/>
        <v>2014</v>
      </c>
      <c r="N159" s="7">
        <f t="shared" si="8"/>
        <v>1</v>
      </c>
      <c r="O159" s="30">
        <f t="shared" si="9"/>
        <v>129</v>
      </c>
    </row>
    <row r="160" spans="2:15" x14ac:dyDescent="0.2">
      <c r="B160" s="13">
        <v>52513</v>
      </c>
      <c r="C160" s="14">
        <v>41661.506111111172</v>
      </c>
      <c r="D160" s="7" t="s">
        <v>7</v>
      </c>
      <c r="E160" s="13">
        <v>2183</v>
      </c>
      <c r="F160" s="7" t="s">
        <v>54</v>
      </c>
      <c r="G160" s="7" t="s">
        <v>12</v>
      </c>
      <c r="H160" s="13">
        <v>8</v>
      </c>
      <c r="I160" s="13" t="str">
        <f>IF(G160="Male",VLOOKUP(H160,'Shoe size conversion table'!$B$6:$D$22,2),VLOOKUP(H160,'Shoe size conversion table'!$J$6:$L$22,2))</f>
        <v>38-39</v>
      </c>
      <c r="J160" s="13">
        <f>IF(G160="Male",VLOOKUP(H160,'Shoe size conversion table'!$B$6:$D$22,3),VLOOKUP(H160,'Shoe size conversion table'!$J$6:$L$22,3))</f>
        <v>6</v>
      </c>
      <c r="K160" s="11">
        <v>149</v>
      </c>
      <c r="L160" s="12">
        <v>0</v>
      </c>
      <c r="M160" s="7">
        <f t="shared" si="7"/>
        <v>2014</v>
      </c>
      <c r="N160" s="7">
        <f t="shared" si="8"/>
        <v>1</v>
      </c>
      <c r="O160" s="30">
        <f t="shared" si="9"/>
        <v>149</v>
      </c>
    </row>
    <row r="161" spans="2:15" x14ac:dyDescent="0.2">
      <c r="B161" s="13">
        <v>52514</v>
      </c>
      <c r="C161" s="14">
        <v>41661.67611111117</v>
      </c>
      <c r="D161" s="7" t="s">
        <v>7</v>
      </c>
      <c r="E161" s="13">
        <v>2175</v>
      </c>
      <c r="F161" s="7" t="s">
        <v>51</v>
      </c>
      <c r="G161" s="7" t="s">
        <v>11</v>
      </c>
      <c r="H161" s="13">
        <v>9</v>
      </c>
      <c r="I161" s="13">
        <f>IF(G161="Male",VLOOKUP(H161,'Shoe size conversion table'!$B$6:$D$22,2),VLOOKUP(H161,'Shoe size conversion table'!$J$6:$L$22,2))</f>
        <v>42</v>
      </c>
      <c r="J161" s="13">
        <f>IF(G161="Male",VLOOKUP(H161,'Shoe size conversion table'!$B$6:$D$22,3),VLOOKUP(H161,'Shoe size conversion table'!$J$6:$L$22,3))</f>
        <v>8.5</v>
      </c>
      <c r="K161" s="11">
        <v>179</v>
      </c>
      <c r="L161" s="12">
        <v>0.5</v>
      </c>
      <c r="M161" s="7">
        <f t="shared" si="7"/>
        <v>2014</v>
      </c>
      <c r="N161" s="7">
        <f t="shared" si="8"/>
        <v>1</v>
      </c>
      <c r="O161" s="30">
        <f t="shared" si="9"/>
        <v>89.5</v>
      </c>
    </row>
    <row r="162" spans="2:15" x14ac:dyDescent="0.2">
      <c r="B162" s="13">
        <v>52515</v>
      </c>
      <c r="C162" s="14">
        <v>41661.766111111174</v>
      </c>
      <c r="D162" s="7" t="s">
        <v>7</v>
      </c>
      <c r="E162" s="13">
        <v>2204</v>
      </c>
      <c r="F162" s="7" t="s">
        <v>56</v>
      </c>
      <c r="G162" s="7" t="s">
        <v>12</v>
      </c>
      <c r="H162" s="13">
        <v>7.5</v>
      </c>
      <c r="I162" s="13">
        <f>IF(G162="Male",VLOOKUP(H162,'Shoe size conversion table'!$B$6:$D$22,2),VLOOKUP(H162,'Shoe size conversion table'!$J$6:$L$22,2))</f>
        <v>38</v>
      </c>
      <c r="J162" s="13">
        <f>IF(G162="Male",VLOOKUP(H162,'Shoe size conversion table'!$B$6:$D$22,3),VLOOKUP(H162,'Shoe size conversion table'!$J$6:$L$22,3))</f>
        <v>5.5</v>
      </c>
      <c r="K162" s="11">
        <v>169</v>
      </c>
      <c r="L162" s="12">
        <v>0</v>
      </c>
      <c r="M162" s="7">
        <f t="shared" si="7"/>
        <v>2014</v>
      </c>
      <c r="N162" s="7">
        <f t="shared" si="8"/>
        <v>1</v>
      </c>
      <c r="O162" s="30">
        <f t="shared" si="9"/>
        <v>169</v>
      </c>
    </row>
    <row r="163" spans="2:15" x14ac:dyDescent="0.2">
      <c r="B163" s="13">
        <v>52516</v>
      </c>
      <c r="C163" s="14">
        <v>41662.396111111171</v>
      </c>
      <c r="D163" s="7" t="s">
        <v>7</v>
      </c>
      <c r="E163" s="13">
        <v>2152</v>
      </c>
      <c r="F163" s="7" t="s">
        <v>51</v>
      </c>
      <c r="G163" s="7" t="s">
        <v>12</v>
      </c>
      <c r="H163" s="13">
        <v>7.5</v>
      </c>
      <c r="I163" s="13">
        <f>IF(G163="Male",VLOOKUP(H163,'Shoe size conversion table'!$B$6:$D$22,2),VLOOKUP(H163,'Shoe size conversion table'!$J$6:$L$22,2))</f>
        <v>38</v>
      </c>
      <c r="J163" s="13">
        <f>IF(G163="Male",VLOOKUP(H163,'Shoe size conversion table'!$B$6:$D$22,3),VLOOKUP(H163,'Shoe size conversion table'!$J$6:$L$22,3))</f>
        <v>5.5</v>
      </c>
      <c r="K163" s="11">
        <v>149</v>
      </c>
      <c r="L163" s="12">
        <v>0.3</v>
      </c>
      <c r="M163" s="7">
        <f t="shared" si="7"/>
        <v>2014</v>
      </c>
      <c r="N163" s="7">
        <f t="shared" si="8"/>
        <v>1</v>
      </c>
      <c r="O163" s="30">
        <f t="shared" si="9"/>
        <v>104.3</v>
      </c>
    </row>
    <row r="164" spans="2:15" x14ac:dyDescent="0.2">
      <c r="B164" s="13">
        <v>52517</v>
      </c>
      <c r="C164" s="14">
        <v>41662.42611111117</v>
      </c>
      <c r="D164" s="7" t="s">
        <v>8</v>
      </c>
      <c r="E164" s="13">
        <v>2189</v>
      </c>
      <c r="F164" s="7" t="s">
        <v>39</v>
      </c>
      <c r="G164" s="7" t="s">
        <v>11</v>
      </c>
      <c r="H164" s="13">
        <v>11</v>
      </c>
      <c r="I164" s="13">
        <f>IF(G164="Male",VLOOKUP(H164,'Shoe size conversion table'!$B$6:$D$22,2),VLOOKUP(H164,'Shoe size conversion table'!$J$6:$L$22,2))</f>
        <v>44</v>
      </c>
      <c r="J164" s="13">
        <f>IF(G164="Male",VLOOKUP(H164,'Shoe size conversion table'!$B$6:$D$22,3),VLOOKUP(H164,'Shoe size conversion table'!$J$6:$L$22,3))</f>
        <v>10.5</v>
      </c>
      <c r="K164" s="11">
        <v>129</v>
      </c>
      <c r="L164" s="12">
        <v>0.3</v>
      </c>
      <c r="M164" s="7">
        <f t="shared" si="7"/>
        <v>2014</v>
      </c>
      <c r="N164" s="7">
        <f t="shared" si="8"/>
        <v>1</v>
      </c>
      <c r="O164" s="30">
        <f t="shared" si="9"/>
        <v>90.3</v>
      </c>
    </row>
    <row r="165" spans="2:15" x14ac:dyDescent="0.2">
      <c r="B165" s="13">
        <v>52518</v>
      </c>
      <c r="C165" s="14">
        <v>41662.506111111172</v>
      </c>
      <c r="D165" s="7" t="s">
        <v>7</v>
      </c>
      <c r="E165" s="13">
        <v>2163</v>
      </c>
      <c r="F165" s="7" t="s">
        <v>48</v>
      </c>
      <c r="G165" s="7" t="s">
        <v>12</v>
      </c>
      <c r="H165" s="13">
        <v>8</v>
      </c>
      <c r="I165" s="13" t="str">
        <f>IF(G165="Male",VLOOKUP(H165,'Shoe size conversion table'!$B$6:$D$22,2),VLOOKUP(H165,'Shoe size conversion table'!$J$6:$L$22,2))</f>
        <v>38-39</v>
      </c>
      <c r="J165" s="13">
        <f>IF(G165="Male",VLOOKUP(H165,'Shoe size conversion table'!$B$6:$D$22,3),VLOOKUP(H165,'Shoe size conversion table'!$J$6:$L$22,3))</f>
        <v>6</v>
      </c>
      <c r="K165" s="11">
        <v>149</v>
      </c>
      <c r="L165" s="12">
        <v>0</v>
      </c>
      <c r="M165" s="7">
        <f t="shared" si="7"/>
        <v>2014</v>
      </c>
      <c r="N165" s="7">
        <f t="shared" si="8"/>
        <v>1</v>
      </c>
      <c r="O165" s="30">
        <f t="shared" si="9"/>
        <v>149</v>
      </c>
    </row>
    <row r="166" spans="2:15" x14ac:dyDescent="0.2">
      <c r="B166" s="13">
        <v>52519</v>
      </c>
      <c r="C166" s="14">
        <v>41662.556111111167</v>
      </c>
      <c r="D166" s="7" t="s">
        <v>7</v>
      </c>
      <c r="E166" s="13">
        <v>2172</v>
      </c>
      <c r="F166" s="7" t="s">
        <v>49</v>
      </c>
      <c r="G166" s="7" t="s">
        <v>11</v>
      </c>
      <c r="H166" s="13">
        <v>10.5</v>
      </c>
      <c r="I166" s="13" t="str">
        <f>IF(G166="Male",VLOOKUP(H166,'Shoe size conversion table'!$B$6:$D$22,2),VLOOKUP(H166,'Shoe size conversion table'!$J$6:$L$22,2))</f>
        <v>43-44</v>
      </c>
      <c r="J166" s="13">
        <f>IF(G166="Male",VLOOKUP(H166,'Shoe size conversion table'!$B$6:$D$22,3),VLOOKUP(H166,'Shoe size conversion table'!$J$6:$L$22,3))</f>
        <v>10</v>
      </c>
      <c r="K166" s="11">
        <v>129</v>
      </c>
      <c r="L166" s="12">
        <v>0.2</v>
      </c>
      <c r="M166" s="7">
        <f t="shared" si="7"/>
        <v>2014</v>
      </c>
      <c r="N166" s="7">
        <f t="shared" si="8"/>
        <v>1</v>
      </c>
      <c r="O166" s="30">
        <f t="shared" si="9"/>
        <v>103.2</v>
      </c>
    </row>
    <row r="167" spans="2:15" x14ac:dyDescent="0.2">
      <c r="B167" s="13">
        <v>52520</v>
      </c>
      <c r="C167" s="14">
        <v>41662.556111111167</v>
      </c>
      <c r="D167" s="7" t="s">
        <v>10</v>
      </c>
      <c r="E167" s="13">
        <v>2191</v>
      </c>
      <c r="F167" s="7" t="s">
        <v>35</v>
      </c>
      <c r="G167" s="7" t="s">
        <v>11</v>
      </c>
      <c r="H167" s="13">
        <v>9.5</v>
      </c>
      <c r="I167" s="13" t="str">
        <f>IF(G167="Male",VLOOKUP(H167,'Shoe size conversion table'!$B$6:$D$22,2),VLOOKUP(H167,'Shoe size conversion table'!$J$6:$L$22,2))</f>
        <v>42-43</v>
      </c>
      <c r="J167" s="13">
        <f>IF(G167="Male",VLOOKUP(H167,'Shoe size conversion table'!$B$6:$D$22,3),VLOOKUP(H167,'Shoe size conversion table'!$J$6:$L$22,3))</f>
        <v>9</v>
      </c>
      <c r="K167" s="11">
        <v>199</v>
      </c>
      <c r="L167" s="12">
        <v>0.3</v>
      </c>
      <c r="M167" s="7">
        <f t="shared" si="7"/>
        <v>2014</v>
      </c>
      <c r="N167" s="7">
        <f t="shared" si="8"/>
        <v>1</v>
      </c>
      <c r="O167" s="30">
        <f t="shared" si="9"/>
        <v>139.29999999999998</v>
      </c>
    </row>
    <row r="168" spans="2:15" x14ac:dyDescent="0.2">
      <c r="B168" s="13">
        <v>52521</v>
      </c>
      <c r="C168" s="14">
        <v>41662.67611111117</v>
      </c>
      <c r="D168" s="7" t="s">
        <v>7</v>
      </c>
      <c r="E168" s="13">
        <v>2213</v>
      </c>
      <c r="F168" s="7" t="s">
        <v>56</v>
      </c>
      <c r="G168" s="7" t="s">
        <v>11</v>
      </c>
      <c r="H168" s="13">
        <v>11.5</v>
      </c>
      <c r="I168" s="13" t="str">
        <f>IF(G168="Male",VLOOKUP(H168,'Shoe size conversion table'!$B$6:$D$22,2),VLOOKUP(H168,'Shoe size conversion table'!$J$6:$L$22,2))</f>
        <v>44-45</v>
      </c>
      <c r="J168" s="13">
        <f>IF(G168="Male",VLOOKUP(H168,'Shoe size conversion table'!$B$6:$D$22,3),VLOOKUP(H168,'Shoe size conversion table'!$J$6:$L$22,3))</f>
        <v>11</v>
      </c>
      <c r="K168" s="11">
        <v>179</v>
      </c>
      <c r="L168" s="12">
        <v>0.3</v>
      </c>
      <c r="M168" s="7">
        <f t="shared" si="7"/>
        <v>2014</v>
      </c>
      <c r="N168" s="7">
        <f t="shared" si="8"/>
        <v>1</v>
      </c>
      <c r="O168" s="30">
        <f t="shared" si="9"/>
        <v>125.3</v>
      </c>
    </row>
    <row r="169" spans="2:15" x14ac:dyDescent="0.2">
      <c r="B169" s="13">
        <v>52522</v>
      </c>
      <c r="C169" s="14">
        <v>41662.916111111168</v>
      </c>
      <c r="D169" s="7" t="s">
        <v>7</v>
      </c>
      <c r="E169" s="13">
        <v>2173</v>
      </c>
      <c r="F169" s="7" t="s">
        <v>57</v>
      </c>
      <c r="G169" s="7" t="s">
        <v>12</v>
      </c>
      <c r="H169" s="13">
        <v>9.5</v>
      </c>
      <c r="I169" s="13">
        <f>IF(G169="Male",VLOOKUP(H169,'Shoe size conversion table'!$B$6:$D$22,2),VLOOKUP(H169,'Shoe size conversion table'!$J$6:$L$22,2))</f>
        <v>40</v>
      </c>
      <c r="J169" s="13">
        <f>IF(G169="Male",VLOOKUP(H169,'Shoe size conversion table'!$B$6:$D$22,3),VLOOKUP(H169,'Shoe size conversion table'!$J$6:$L$22,3))</f>
        <v>7.5</v>
      </c>
      <c r="K169" s="11">
        <v>199</v>
      </c>
      <c r="L169" s="12">
        <v>0</v>
      </c>
      <c r="M169" s="7">
        <f t="shared" si="7"/>
        <v>2014</v>
      </c>
      <c r="N169" s="7">
        <f t="shared" si="8"/>
        <v>1</v>
      </c>
      <c r="O169" s="30">
        <f t="shared" si="9"/>
        <v>199</v>
      </c>
    </row>
    <row r="170" spans="2:15" x14ac:dyDescent="0.2">
      <c r="B170" s="13">
        <v>52522</v>
      </c>
      <c r="C170" s="14">
        <v>41662.916111111168</v>
      </c>
      <c r="D170" s="7" t="s">
        <v>7</v>
      </c>
      <c r="E170" s="13">
        <v>2190</v>
      </c>
      <c r="F170" s="7" t="s">
        <v>49</v>
      </c>
      <c r="G170" s="7" t="s">
        <v>12</v>
      </c>
      <c r="H170" s="13">
        <v>9.5</v>
      </c>
      <c r="I170" s="13">
        <f>IF(G170="Male",VLOOKUP(H170,'Shoe size conversion table'!$B$6:$D$22,2),VLOOKUP(H170,'Shoe size conversion table'!$J$6:$L$22,2))</f>
        <v>40</v>
      </c>
      <c r="J170" s="13">
        <f>IF(G170="Male",VLOOKUP(H170,'Shoe size conversion table'!$B$6:$D$22,3),VLOOKUP(H170,'Shoe size conversion table'!$J$6:$L$22,3))</f>
        <v>7.5</v>
      </c>
      <c r="K170" s="11">
        <v>169</v>
      </c>
      <c r="L170" s="12">
        <v>0.3</v>
      </c>
      <c r="M170" s="7">
        <f t="shared" si="7"/>
        <v>2014</v>
      </c>
      <c r="N170" s="7">
        <f t="shared" si="8"/>
        <v>1</v>
      </c>
      <c r="O170" s="30">
        <f t="shared" si="9"/>
        <v>118.3</v>
      </c>
    </row>
    <row r="171" spans="2:15" x14ac:dyDescent="0.2">
      <c r="B171" s="13">
        <v>52523</v>
      </c>
      <c r="C171" s="14">
        <v>41663.046111111165</v>
      </c>
      <c r="D171" s="7" t="s">
        <v>10</v>
      </c>
      <c r="E171" s="13">
        <v>2233</v>
      </c>
      <c r="F171" s="7" t="s">
        <v>36</v>
      </c>
      <c r="G171" s="7" t="s">
        <v>11</v>
      </c>
      <c r="H171" s="13">
        <v>9.5</v>
      </c>
      <c r="I171" s="13" t="str">
        <f>IF(G171="Male",VLOOKUP(H171,'Shoe size conversion table'!$B$6:$D$22,2),VLOOKUP(H171,'Shoe size conversion table'!$J$6:$L$22,2))</f>
        <v>42-43</v>
      </c>
      <c r="J171" s="13">
        <f>IF(G171="Male",VLOOKUP(H171,'Shoe size conversion table'!$B$6:$D$22,3),VLOOKUP(H171,'Shoe size conversion table'!$J$6:$L$22,3))</f>
        <v>9</v>
      </c>
      <c r="K171" s="11">
        <v>179</v>
      </c>
      <c r="L171" s="12">
        <v>0</v>
      </c>
      <c r="M171" s="7">
        <f t="shared" si="7"/>
        <v>2014</v>
      </c>
      <c r="N171" s="7">
        <f t="shared" si="8"/>
        <v>1</v>
      </c>
      <c r="O171" s="30">
        <f t="shared" si="9"/>
        <v>179</v>
      </c>
    </row>
    <row r="172" spans="2:15" x14ac:dyDescent="0.2">
      <c r="B172" s="13">
        <v>52524</v>
      </c>
      <c r="C172" s="14">
        <v>41663.42611111117</v>
      </c>
      <c r="D172" s="7" t="s">
        <v>8</v>
      </c>
      <c r="E172" s="13">
        <v>2156</v>
      </c>
      <c r="F172" s="7" t="s">
        <v>38</v>
      </c>
      <c r="G172" s="7" t="s">
        <v>11</v>
      </c>
      <c r="H172" s="13">
        <v>9</v>
      </c>
      <c r="I172" s="13">
        <f>IF(G172="Male",VLOOKUP(H172,'Shoe size conversion table'!$B$6:$D$22,2),VLOOKUP(H172,'Shoe size conversion table'!$J$6:$L$22,2))</f>
        <v>42</v>
      </c>
      <c r="J172" s="13">
        <f>IF(G172="Male",VLOOKUP(H172,'Shoe size conversion table'!$B$6:$D$22,3),VLOOKUP(H172,'Shoe size conversion table'!$J$6:$L$22,3))</f>
        <v>8.5</v>
      </c>
      <c r="K172" s="11">
        <v>189</v>
      </c>
      <c r="L172" s="12">
        <v>0</v>
      </c>
      <c r="M172" s="7">
        <f t="shared" si="7"/>
        <v>2014</v>
      </c>
      <c r="N172" s="7">
        <f t="shared" si="8"/>
        <v>1</v>
      </c>
      <c r="O172" s="30">
        <f t="shared" si="9"/>
        <v>189</v>
      </c>
    </row>
    <row r="173" spans="2:15" x14ac:dyDescent="0.2">
      <c r="B173" s="13">
        <v>52525</v>
      </c>
      <c r="C173" s="14">
        <v>41663.466111111164</v>
      </c>
      <c r="D173" s="7" t="s">
        <v>7</v>
      </c>
      <c r="E173" s="13">
        <v>2158</v>
      </c>
      <c r="F173" s="7" t="s">
        <v>49</v>
      </c>
      <c r="G173" s="7" t="s">
        <v>11</v>
      </c>
      <c r="H173" s="13">
        <v>10.5</v>
      </c>
      <c r="I173" s="13" t="str">
        <f>IF(G173="Male",VLOOKUP(H173,'Shoe size conversion table'!$B$6:$D$22,2),VLOOKUP(H173,'Shoe size conversion table'!$J$6:$L$22,2))</f>
        <v>43-44</v>
      </c>
      <c r="J173" s="13">
        <f>IF(G173="Male",VLOOKUP(H173,'Shoe size conversion table'!$B$6:$D$22,3),VLOOKUP(H173,'Shoe size conversion table'!$J$6:$L$22,3))</f>
        <v>10</v>
      </c>
      <c r="K173" s="11">
        <v>159</v>
      </c>
      <c r="L173" s="12">
        <v>0.2</v>
      </c>
      <c r="M173" s="7">
        <f t="shared" si="7"/>
        <v>2014</v>
      </c>
      <c r="N173" s="7">
        <f t="shared" si="8"/>
        <v>1</v>
      </c>
      <c r="O173" s="30">
        <f t="shared" si="9"/>
        <v>127.2</v>
      </c>
    </row>
    <row r="174" spans="2:15" x14ac:dyDescent="0.2">
      <c r="B174" s="13">
        <v>52526</v>
      </c>
      <c r="C174" s="14">
        <v>41663.556111111167</v>
      </c>
      <c r="D174" s="7" t="s">
        <v>7</v>
      </c>
      <c r="E174" s="13">
        <v>2219</v>
      </c>
      <c r="F174" s="7" t="s">
        <v>49</v>
      </c>
      <c r="G174" s="7" t="s">
        <v>11</v>
      </c>
      <c r="H174" s="13">
        <v>10.5</v>
      </c>
      <c r="I174" s="13" t="str">
        <f>IF(G174="Male",VLOOKUP(H174,'Shoe size conversion table'!$B$6:$D$22,2),VLOOKUP(H174,'Shoe size conversion table'!$J$6:$L$22,2))</f>
        <v>43-44</v>
      </c>
      <c r="J174" s="13">
        <f>IF(G174="Male",VLOOKUP(H174,'Shoe size conversion table'!$B$6:$D$22,3),VLOOKUP(H174,'Shoe size conversion table'!$J$6:$L$22,3))</f>
        <v>10</v>
      </c>
      <c r="K174" s="11">
        <v>139</v>
      </c>
      <c r="L174" s="12">
        <v>0</v>
      </c>
      <c r="M174" s="7">
        <f t="shared" si="7"/>
        <v>2014</v>
      </c>
      <c r="N174" s="7">
        <f t="shared" si="8"/>
        <v>1</v>
      </c>
      <c r="O174" s="30">
        <f t="shared" si="9"/>
        <v>139</v>
      </c>
    </row>
    <row r="175" spans="2:15" x14ac:dyDescent="0.2">
      <c r="B175" s="13">
        <v>52527</v>
      </c>
      <c r="C175" s="14">
        <v>41663.556111111167</v>
      </c>
      <c r="D175" s="7" t="s">
        <v>8</v>
      </c>
      <c r="E175" s="13">
        <v>2227</v>
      </c>
      <c r="F175" s="7" t="s">
        <v>37</v>
      </c>
      <c r="G175" s="7" t="s">
        <v>12</v>
      </c>
      <c r="H175" s="13">
        <v>8</v>
      </c>
      <c r="I175" s="13" t="str">
        <f>IF(G175="Male",VLOOKUP(H175,'Shoe size conversion table'!$B$6:$D$22,2),VLOOKUP(H175,'Shoe size conversion table'!$J$6:$L$22,2))</f>
        <v>38-39</v>
      </c>
      <c r="J175" s="13">
        <f>IF(G175="Male",VLOOKUP(H175,'Shoe size conversion table'!$B$6:$D$22,3),VLOOKUP(H175,'Shoe size conversion table'!$J$6:$L$22,3))</f>
        <v>6</v>
      </c>
      <c r="K175" s="11">
        <v>179</v>
      </c>
      <c r="L175" s="12">
        <v>0.3</v>
      </c>
      <c r="M175" s="7">
        <f t="shared" si="7"/>
        <v>2014</v>
      </c>
      <c r="N175" s="7">
        <f t="shared" si="8"/>
        <v>1</v>
      </c>
      <c r="O175" s="30">
        <f t="shared" si="9"/>
        <v>125.3</v>
      </c>
    </row>
    <row r="176" spans="2:15" x14ac:dyDescent="0.2">
      <c r="B176" s="13">
        <v>52528</v>
      </c>
      <c r="C176" s="14">
        <v>41663.67611111117</v>
      </c>
      <c r="D176" s="7" t="s">
        <v>7</v>
      </c>
      <c r="E176" s="13">
        <v>2211</v>
      </c>
      <c r="F176" s="7" t="s">
        <v>56</v>
      </c>
      <c r="G176" s="7" t="s">
        <v>11</v>
      </c>
      <c r="H176" s="13">
        <v>9.5</v>
      </c>
      <c r="I176" s="13" t="str">
        <f>IF(G176="Male",VLOOKUP(H176,'Shoe size conversion table'!$B$6:$D$22,2),VLOOKUP(H176,'Shoe size conversion table'!$J$6:$L$22,2))</f>
        <v>42-43</v>
      </c>
      <c r="J176" s="13">
        <f>IF(G176="Male",VLOOKUP(H176,'Shoe size conversion table'!$B$6:$D$22,3),VLOOKUP(H176,'Shoe size conversion table'!$J$6:$L$22,3))</f>
        <v>9</v>
      </c>
      <c r="K176" s="11">
        <v>189</v>
      </c>
      <c r="L176" s="12">
        <v>0</v>
      </c>
      <c r="M176" s="7">
        <f t="shared" si="7"/>
        <v>2014</v>
      </c>
      <c r="N176" s="7">
        <f t="shared" si="8"/>
        <v>1</v>
      </c>
      <c r="O176" s="30">
        <f t="shared" si="9"/>
        <v>189</v>
      </c>
    </row>
    <row r="177" spans="2:15" x14ac:dyDescent="0.2">
      <c r="B177" s="13">
        <v>52529</v>
      </c>
      <c r="C177" s="14">
        <v>41663.686111111165</v>
      </c>
      <c r="D177" s="7" t="s">
        <v>7</v>
      </c>
      <c r="E177" s="13">
        <v>2164</v>
      </c>
      <c r="F177" s="7" t="s">
        <v>55</v>
      </c>
      <c r="G177" s="7" t="s">
        <v>12</v>
      </c>
      <c r="H177" s="13">
        <v>8</v>
      </c>
      <c r="I177" s="13" t="str">
        <f>IF(G177="Male",VLOOKUP(H177,'Shoe size conversion table'!$B$6:$D$22,2),VLOOKUP(H177,'Shoe size conversion table'!$J$6:$L$22,2))</f>
        <v>38-39</v>
      </c>
      <c r="J177" s="13">
        <f>IF(G177="Male",VLOOKUP(H177,'Shoe size conversion table'!$B$6:$D$22,3),VLOOKUP(H177,'Shoe size conversion table'!$J$6:$L$22,3))</f>
        <v>6</v>
      </c>
      <c r="K177" s="11">
        <v>149</v>
      </c>
      <c r="L177" s="12">
        <v>0</v>
      </c>
      <c r="M177" s="7">
        <f t="shared" si="7"/>
        <v>2014</v>
      </c>
      <c r="N177" s="7">
        <f t="shared" si="8"/>
        <v>1</v>
      </c>
      <c r="O177" s="30">
        <f t="shared" si="9"/>
        <v>149</v>
      </c>
    </row>
    <row r="178" spans="2:15" x14ac:dyDescent="0.2">
      <c r="B178" s="13">
        <v>52530</v>
      </c>
      <c r="C178" s="14">
        <v>41663.916111111168</v>
      </c>
      <c r="D178" s="7" t="s">
        <v>7</v>
      </c>
      <c r="E178" s="13">
        <v>2175</v>
      </c>
      <c r="F178" s="7" t="s">
        <v>51</v>
      </c>
      <c r="G178" s="7" t="s">
        <v>11</v>
      </c>
      <c r="H178" s="13">
        <v>9</v>
      </c>
      <c r="I178" s="13">
        <f>IF(G178="Male",VLOOKUP(H178,'Shoe size conversion table'!$B$6:$D$22,2),VLOOKUP(H178,'Shoe size conversion table'!$J$6:$L$22,2))</f>
        <v>42</v>
      </c>
      <c r="J178" s="13">
        <f>IF(G178="Male",VLOOKUP(H178,'Shoe size conversion table'!$B$6:$D$22,3),VLOOKUP(H178,'Shoe size conversion table'!$J$6:$L$22,3))</f>
        <v>8.5</v>
      </c>
      <c r="K178" s="11">
        <v>179</v>
      </c>
      <c r="L178" s="12">
        <v>0.5</v>
      </c>
      <c r="M178" s="7">
        <f t="shared" si="7"/>
        <v>2014</v>
      </c>
      <c r="N178" s="7">
        <f t="shared" si="8"/>
        <v>1</v>
      </c>
      <c r="O178" s="30">
        <f t="shared" si="9"/>
        <v>89.5</v>
      </c>
    </row>
    <row r="179" spans="2:15" x14ac:dyDescent="0.2">
      <c r="B179" s="13">
        <v>52530</v>
      </c>
      <c r="C179" s="14">
        <v>41663.916111111168</v>
      </c>
      <c r="D179" s="7" t="s">
        <v>7</v>
      </c>
      <c r="E179" s="13">
        <v>2173</v>
      </c>
      <c r="F179" s="7" t="s">
        <v>57</v>
      </c>
      <c r="G179" s="7" t="s">
        <v>12</v>
      </c>
      <c r="H179" s="13">
        <v>9.5</v>
      </c>
      <c r="I179" s="13">
        <f>IF(G179="Male",VLOOKUP(H179,'Shoe size conversion table'!$B$6:$D$22,2),VLOOKUP(H179,'Shoe size conversion table'!$J$6:$L$22,2))</f>
        <v>40</v>
      </c>
      <c r="J179" s="13">
        <f>IF(G179="Male",VLOOKUP(H179,'Shoe size conversion table'!$B$6:$D$22,3),VLOOKUP(H179,'Shoe size conversion table'!$J$6:$L$22,3))</f>
        <v>7.5</v>
      </c>
      <c r="K179" s="11">
        <v>199</v>
      </c>
      <c r="L179" s="12">
        <v>0</v>
      </c>
      <c r="M179" s="7">
        <f t="shared" si="7"/>
        <v>2014</v>
      </c>
      <c r="N179" s="7">
        <f t="shared" si="8"/>
        <v>1</v>
      </c>
      <c r="O179" s="30">
        <f t="shared" si="9"/>
        <v>199</v>
      </c>
    </row>
    <row r="180" spans="2:15" x14ac:dyDescent="0.2">
      <c r="B180" s="13">
        <v>52531</v>
      </c>
      <c r="C180" s="14">
        <v>41664.046111111165</v>
      </c>
      <c r="D180" s="7" t="s">
        <v>9</v>
      </c>
      <c r="E180" s="13">
        <v>2169</v>
      </c>
      <c r="F180" s="7" t="s">
        <v>61</v>
      </c>
      <c r="G180" s="7" t="s">
        <v>12</v>
      </c>
      <c r="H180" s="13">
        <v>7.5</v>
      </c>
      <c r="I180" s="13">
        <f>IF(G180="Male",VLOOKUP(H180,'Shoe size conversion table'!$B$6:$D$22,2),VLOOKUP(H180,'Shoe size conversion table'!$J$6:$L$22,2))</f>
        <v>38</v>
      </c>
      <c r="J180" s="13">
        <f>IF(G180="Male",VLOOKUP(H180,'Shoe size conversion table'!$B$6:$D$22,3),VLOOKUP(H180,'Shoe size conversion table'!$J$6:$L$22,3))</f>
        <v>5.5</v>
      </c>
      <c r="K180" s="11">
        <v>189</v>
      </c>
      <c r="L180" s="12">
        <v>0.2</v>
      </c>
      <c r="M180" s="7">
        <f t="shared" si="7"/>
        <v>2014</v>
      </c>
      <c r="N180" s="7">
        <f t="shared" si="8"/>
        <v>1</v>
      </c>
      <c r="O180" s="30">
        <f t="shared" si="9"/>
        <v>151.20000000000002</v>
      </c>
    </row>
    <row r="181" spans="2:15" x14ac:dyDescent="0.2">
      <c r="B181" s="13">
        <v>52532</v>
      </c>
      <c r="C181" s="14">
        <v>41664.256111111165</v>
      </c>
      <c r="D181" s="7" t="s">
        <v>8</v>
      </c>
      <c r="E181" s="13">
        <v>2217</v>
      </c>
      <c r="F181" s="7" t="s">
        <v>42</v>
      </c>
      <c r="G181" s="7" t="s">
        <v>11</v>
      </c>
      <c r="H181" s="13">
        <v>7</v>
      </c>
      <c r="I181" s="13">
        <f>IF(G181="Male",VLOOKUP(H181,'Shoe size conversion table'!$B$6:$D$22,2),VLOOKUP(H181,'Shoe size conversion table'!$J$6:$L$22,2))</f>
        <v>40</v>
      </c>
      <c r="J181" s="13">
        <f>IF(G181="Male",VLOOKUP(H181,'Shoe size conversion table'!$B$6:$D$22,3),VLOOKUP(H181,'Shoe size conversion table'!$J$6:$L$22,3))</f>
        <v>6.5</v>
      </c>
      <c r="K181" s="11">
        <v>199</v>
      </c>
      <c r="L181" s="12">
        <v>0</v>
      </c>
      <c r="M181" s="7">
        <f t="shared" si="7"/>
        <v>2014</v>
      </c>
      <c r="N181" s="7">
        <f t="shared" si="8"/>
        <v>1</v>
      </c>
      <c r="O181" s="30">
        <f t="shared" si="9"/>
        <v>199</v>
      </c>
    </row>
    <row r="182" spans="2:15" x14ac:dyDescent="0.2">
      <c r="B182" s="13">
        <v>52533</v>
      </c>
      <c r="C182" s="14">
        <v>41664.266111111167</v>
      </c>
      <c r="D182" s="7" t="s">
        <v>8</v>
      </c>
      <c r="E182" s="13">
        <v>2151</v>
      </c>
      <c r="F182" s="7" t="s">
        <v>42</v>
      </c>
      <c r="G182" s="7" t="s">
        <v>12</v>
      </c>
      <c r="H182" s="13">
        <v>9</v>
      </c>
      <c r="I182" s="13" t="str">
        <f>IF(G182="Male",VLOOKUP(H182,'Shoe size conversion table'!$B$6:$D$22,2),VLOOKUP(H182,'Shoe size conversion table'!$J$6:$L$22,2))</f>
        <v>39-40</v>
      </c>
      <c r="J182" s="13">
        <f>IF(G182="Male",VLOOKUP(H182,'Shoe size conversion table'!$B$6:$D$22,3),VLOOKUP(H182,'Shoe size conversion table'!$J$6:$L$22,3))</f>
        <v>7</v>
      </c>
      <c r="K182" s="11">
        <v>129</v>
      </c>
      <c r="L182" s="12">
        <v>0.5</v>
      </c>
      <c r="M182" s="7">
        <f t="shared" si="7"/>
        <v>2014</v>
      </c>
      <c r="N182" s="7">
        <f t="shared" si="8"/>
        <v>1</v>
      </c>
      <c r="O182" s="30">
        <f t="shared" si="9"/>
        <v>64.5</v>
      </c>
    </row>
    <row r="183" spans="2:15" x14ac:dyDescent="0.2">
      <c r="B183" s="13">
        <v>52534</v>
      </c>
      <c r="C183" s="14">
        <v>41664.466111111164</v>
      </c>
      <c r="D183" s="7" t="s">
        <v>7</v>
      </c>
      <c r="E183" s="13">
        <v>2235</v>
      </c>
      <c r="F183" s="7" t="s">
        <v>49</v>
      </c>
      <c r="G183" s="7" t="s">
        <v>11</v>
      </c>
      <c r="H183" s="13">
        <v>8.5</v>
      </c>
      <c r="I183" s="13" t="str">
        <f>IF(G183="Male",VLOOKUP(H183,'Shoe size conversion table'!$B$6:$D$22,2),VLOOKUP(H183,'Shoe size conversion table'!$J$6:$L$22,2))</f>
        <v>41-42</v>
      </c>
      <c r="J183" s="13">
        <f>IF(G183="Male",VLOOKUP(H183,'Shoe size conversion table'!$B$6:$D$22,3),VLOOKUP(H183,'Shoe size conversion table'!$J$6:$L$22,3))</f>
        <v>8</v>
      </c>
      <c r="K183" s="11">
        <v>169</v>
      </c>
      <c r="L183" s="12">
        <v>0.3</v>
      </c>
      <c r="M183" s="7">
        <f t="shared" si="7"/>
        <v>2014</v>
      </c>
      <c r="N183" s="7">
        <f t="shared" si="8"/>
        <v>1</v>
      </c>
      <c r="O183" s="30">
        <f t="shared" si="9"/>
        <v>118.3</v>
      </c>
    </row>
    <row r="184" spans="2:15" x14ac:dyDescent="0.2">
      <c r="B184" s="13">
        <v>52535</v>
      </c>
      <c r="C184" s="14">
        <v>41664.556111111167</v>
      </c>
      <c r="D184" s="7" t="s">
        <v>10</v>
      </c>
      <c r="E184" s="13">
        <v>2169</v>
      </c>
      <c r="F184" s="7" t="s">
        <v>34</v>
      </c>
      <c r="G184" s="7" t="s">
        <v>11</v>
      </c>
      <c r="H184" s="13">
        <v>9.5</v>
      </c>
      <c r="I184" s="13" t="str">
        <f>IF(G184="Male",VLOOKUP(H184,'Shoe size conversion table'!$B$6:$D$22,2),VLOOKUP(H184,'Shoe size conversion table'!$J$6:$L$22,2))</f>
        <v>42-43</v>
      </c>
      <c r="J184" s="13">
        <f>IF(G184="Male",VLOOKUP(H184,'Shoe size conversion table'!$B$6:$D$22,3),VLOOKUP(H184,'Shoe size conversion table'!$J$6:$L$22,3))</f>
        <v>9</v>
      </c>
      <c r="K184" s="11">
        <v>129</v>
      </c>
      <c r="L184" s="12">
        <v>0</v>
      </c>
      <c r="M184" s="7">
        <f t="shared" si="7"/>
        <v>2014</v>
      </c>
      <c r="N184" s="7">
        <f t="shared" si="8"/>
        <v>1</v>
      </c>
      <c r="O184" s="30">
        <f t="shared" si="9"/>
        <v>129</v>
      </c>
    </row>
    <row r="185" spans="2:15" x14ac:dyDescent="0.2">
      <c r="B185" s="13">
        <v>52535</v>
      </c>
      <c r="C185" s="14">
        <v>41664.556111111167</v>
      </c>
      <c r="D185" s="7" t="s">
        <v>10</v>
      </c>
      <c r="E185" s="13">
        <v>2197</v>
      </c>
      <c r="F185" s="7" t="s">
        <v>34</v>
      </c>
      <c r="G185" s="7" t="s">
        <v>12</v>
      </c>
      <c r="H185" s="13">
        <v>8.5</v>
      </c>
      <c r="I185" s="13">
        <f>IF(G185="Male",VLOOKUP(H185,'Shoe size conversion table'!$B$6:$D$22,2),VLOOKUP(H185,'Shoe size conversion table'!$J$6:$L$22,2))</f>
        <v>39</v>
      </c>
      <c r="J185" s="13">
        <f>IF(G185="Male",VLOOKUP(H185,'Shoe size conversion table'!$B$6:$D$22,3),VLOOKUP(H185,'Shoe size conversion table'!$J$6:$L$22,3))</f>
        <v>6.5</v>
      </c>
      <c r="K185" s="11">
        <v>179</v>
      </c>
      <c r="L185" s="12">
        <v>0.2</v>
      </c>
      <c r="M185" s="7">
        <f t="shared" si="7"/>
        <v>2014</v>
      </c>
      <c r="N185" s="7">
        <f t="shared" si="8"/>
        <v>1</v>
      </c>
      <c r="O185" s="30">
        <f t="shared" si="9"/>
        <v>143.20000000000002</v>
      </c>
    </row>
    <row r="186" spans="2:15" x14ac:dyDescent="0.2">
      <c r="B186" s="13">
        <v>52536</v>
      </c>
      <c r="C186" s="14">
        <v>41664.686111111165</v>
      </c>
      <c r="D186" s="7" t="s">
        <v>10</v>
      </c>
      <c r="E186" s="13">
        <v>2151</v>
      </c>
      <c r="F186" s="7" t="s">
        <v>34</v>
      </c>
      <c r="G186" s="7" t="s">
        <v>11</v>
      </c>
      <c r="H186" s="13">
        <v>9.5</v>
      </c>
      <c r="I186" s="13" t="str">
        <f>IF(G186="Male",VLOOKUP(H186,'Shoe size conversion table'!$B$6:$D$22,2),VLOOKUP(H186,'Shoe size conversion table'!$J$6:$L$22,2))</f>
        <v>42-43</v>
      </c>
      <c r="J186" s="13">
        <f>IF(G186="Male",VLOOKUP(H186,'Shoe size conversion table'!$B$6:$D$22,3),VLOOKUP(H186,'Shoe size conversion table'!$J$6:$L$22,3))</f>
        <v>9</v>
      </c>
      <c r="K186" s="11">
        <v>149</v>
      </c>
      <c r="L186" s="12">
        <v>0.2</v>
      </c>
      <c r="M186" s="7">
        <f t="shared" si="7"/>
        <v>2014</v>
      </c>
      <c r="N186" s="7">
        <f t="shared" si="8"/>
        <v>1</v>
      </c>
      <c r="O186" s="30">
        <f t="shared" si="9"/>
        <v>119.2</v>
      </c>
    </row>
    <row r="187" spans="2:15" x14ac:dyDescent="0.2">
      <c r="B187" s="13">
        <v>52537</v>
      </c>
      <c r="C187" s="14">
        <v>41664.886111111169</v>
      </c>
      <c r="D187" s="7" t="s">
        <v>7</v>
      </c>
      <c r="E187" s="13">
        <v>2203</v>
      </c>
      <c r="F187" s="7" t="s">
        <v>44</v>
      </c>
      <c r="G187" s="7" t="s">
        <v>12</v>
      </c>
      <c r="H187" s="13">
        <v>8</v>
      </c>
      <c r="I187" s="13" t="str">
        <f>IF(G187="Male",VLOOKUP(H187,'Shoe size conversion table'!$B$6:$D$22,2),VLOOKUP(H187,'Shoe size conversion table'!$J$6:$L$22,2))</f>
        <v>38-39</v>
      </c>
      <c r="J187" s="13">
        <f>IF(G187="Male",VLOOKUP(H187,'Shoe size conversion table'!$B$6:$D$22,3),VLOOKUP(H187,'Shoe size conversion table'!$J$6:$L$22,3))</f>
        <v>6</v>
      </c>
      <c r="K187" s="11">
        <v>179</v>
      </c>
      <c r="L187" s="12">
        <v>0.5</v>
      </c>
      <c r="M187" s="7">
        <f t="shared" si="7"/>
        <v>2014</v>
      </c>
      <c r="N187" s="7">
        <f t="shared" si="8"/>
        <v>1</v>
      </c>
      <c r="O187" s="30">
        <f t="shared" si="9"/>
        <v>89.5</v>
      </c>
    </row>
    <row r="188" spans="2:15" x14ac:dyDescent="0.2">
      <c r="B188" s="13">
        <v>52538</v>
      </c>
      <c r="C188" s="14">
        <v>41664.916111111168</v>
      </c>
      <c r="D188" s="7" t="s">
        <v>7</v>
      </c>
      <c r="E188" s="13">
        <v>2213</v>
      </c>
      <c r="F188" s="7" t="s">
        <v>56</v>
      </c>
      <c r="G188" s="7" t="s">
        <v>11</v>
      </c>
      <c r="H188" s="13">
        <v>11.5</v>
      </c>
      <c r="I188" s="13" t="str">
        <f>IF(G188="Male",VLOOKUP(H188,'Shoe size conversion table'!$B$6:$D$22,2),VLOOKUP(H188,'Shoe size conversion table'!$J$6:$L$22,2))</f>
        <v>44-45</v>
      </c>
      <c r="J188" s="13">
        <f>IF(G188="Male",VLOOKUP(H188,'Shoe size conversion table'!$B$6:$D$22,3),VLOOKUP(H188,'Shoe size conversion table'!$J$6:$L$22,3))</f>
        <v>11</v>
      </c>
      <c r="K188" s="11">
        <v>179</v>
      </c>
      <c r="L188" s="12">
        <v>0.3</v>
      </c>
      <c r="M188" s="7">
        <f t="shared" si="7"/>
        <v>2014</v>
      </c>
      <c r="N188" s="7">
        <f t="shared" si="8"/>
        <v>1</v>
      </c>
      <c r="O188" s="30">
        <f t="shared" si="9"/>
        <v>125.3</v>
      </c>
    </row>
    <row r="189" spans="2:15" x14ac:dyDescent="0.2">
      <c r="B189" s="13">
        <v>52538</v>
      </c>
      <c r="C189" s="14">
        <v>41664.916111111168</v>
      </c>
      <c r="D189" s="7" t="s">
        <v>7</v>
      </c>
      <c r="E189" s="13">
        <v>2175</v>
      </c>
      <c r="F189" s="7" t="s">
        <v>51</v>
      </c>
      <c r="G189" s="7" t="s">
        <v>11</v>
      </c>
      <c r="H189" s="13">
        <v>9</v>
      </c>
      <c r="I189" s="13">
        <f>IF(G189="Male",VLOOKUP(H189,'Shoe size conversion table'!$B$6:$D$22,2),VLOOKUP(H189,'Shoe size conversion table'!$J$6:$L$22,2))</f>
        <v>42</v>
      </c>
      <c r="J189" s="13">
        <f>IF(G189="Male",VLOOKUP(H189,'Shoe size conversion table'!$B$6:$D$22,3),VLOOKUP(H189,'Shoe size conversion table'!$J$6:$L$22,3))</f>
        <v>8.5</v>
      </c>
      <c r="K189" s="11">
        <v>179</v>
      </c>
      <c r="L189" s="12">
        <v>0.5</v>
      </c>
      <c r="M189" s="7">
        <f t="shared" si="7"/>
        <v>2014</v>
      </c>
      <c r="N189" s="7">
        <f t="shared" si="8"/>
        <v>1</v>
      </c>
      <c r="O189" s="30">
        <f t="shared" si="9"/>
        <v>89.5</v>
      </c>
    </row>
    <row r="190" spans="2:15" x14ac:dyDescent="0.2">
      <c r="B190" s="13">
        <v>52539</v>
      </c>
      <c r="C190" s="14">
        <v>41665.046111111165</v>
      </c>
      <c r="D190" s="7" t="s">
        <v>9</v>
      </c>
      <c r="E190" s="13">
        <v>2227</v>
      </c>
      <c r="F190" s="7" t="s">
        <v>58</v>
      </c>
      <c r="G190" s="7" t="s">
        <v>12</v>
      </c>
      <c r="H190" s="13">
        <v>7.5</v>
      </c>
      <c r="I190" s="13">
        <f>IF(G190="Male",VLOOKUP(H190,'Shoe size conversion table'!$B$6:$D$22,2),VLOOKUP(H190,'Shoe size conversion table'!$J$6:$L$22,2))</f>
        <v>38</v>
      </c>
      <c r="J190" s="13">
        <f>IF(G190="Male",VLOOKUP(H190,'Shoe size conversion table'!$B$6:$D$22,3),VLOOKUP(H190,'Shoe size conversion table'!$J$6:$L$22,3))</f>
        <v>5.5</v>
      </c>
      <c r="K190" s="11">
        <v>129</v>
      </c>
      <c r="L190" s="12">
        <v>0.5</v>
      </c>
      <c r="M190" s="7">
        <f t="shared" si="7"/>
        <v>2014</v>
      </c>
      <c r="N190" s="7">
        <f t="shared" si="8"/>
        <v>1</v>
      </c>
      <c r="O190" s="30">
        <f t="shared" si="9"/>
        <v>64.5</v>
      </c>
    </row>
    <row r="191" spans="2:15" x14ac:dyDescent="0.2">
      <c r="B191" s="13">
        <v>52540</v>
      </c>
      <c r="C191" s="14">
        <v>41665.256111111165</v>
      </c>
      <c r="D191" s="7" t="s">
        <v>10</v>
      </c>
      <c r="E191" s="13">
        <v>2200</v>
      </c>
      <c r="F191" s="7" t="s">
        <v>35</v>
      </c>
      <c r="G191" s="7" t="s">
        <v>12</v>
      </c>
      <c r="H191" s="13">
        <v>7</v>
      </c>
      <c r="I191" s="13" t="str">
        <f>IF(G191="Male",VLOOKUP(H191,'Shoe size conversion table'!$B$6:$D$22,2),VLOOKUP(H191,'Shoe size conversion table'!$J$6:$L$22,2))</f>
        <v>37-38</v>
      </c>
      <c r="J191" s="13">
        <f>IF(G191="Male",VLOOKUP(H191,'Shoe size conversion table'!$B$6:$D$22,3),VLOOKUP(H191,'Shoe size conversion table'!$J$6:$L$22,3))</f>
        <v>5</v>
      </c>
      <c r="K191" s="11">
        <v>129</v>
      </c>
      <c r="L191" s="12">
        <v>0</v>
      </c>
      <c r="M191" s="7">
        <f t="shared" si="7"/>
        <v>2014</v>
      </c>
      <c r="N191" s="7">
        <f t="shared" si="8"/>
        <v>1</v>
      </c>
      <c r="O191" s="30">
        <f t="shared" si="9"/>
        <v>129</v>
      </c>
    </row>
    <row r="192" spans="2:15" x14ac:dyDescent="0.2">
      <c r="B192" s="13">
        <v>52541</v>
      </c>
      <c r="C192" s="14">
        <v>41665.266111111167</v>
      </c>
      <c r="D192" s="7" t="s">
        <v>8</v>
      </c>
      <c r="E192" s="13">
        <v>2154</v>
      </c>
      <c r="F192" s="7" t="s">
        <v>38</v>
      </c>
      <c r="G192" s="7" t="s">
        <v>12</v>
      </c>
      <c r="H192" s="13">
        <v>9</v>
      </c>
      <c r="I192" s="13" t="str">
        <f>IF(G192="Male",VLOOKUP(H192,'Shoe size conversion table'!$B$6:$D$22,2),VLOOKUP(H192,'Shoe size conversion table'!$J$6:$L$22,2))</f>
        <v>39-40</v>
      </c>
      <c r="J192" s="13">
        <f>IF(G192="Male",VLOOKUP(H192,'Shoe size conversion table'!$B$6:$D$22,3),VLOOKUP(H192,'Shoe size conversion table'!$J$6:$L$22,3))</f>
        <v>7</v>
      </c>
      <c r="K192" s="11">
        <v>129</v>
      </c>
      <c r="L192" s="12">
        <v>0</v>
      </c>
      <c r="M192" s="7">
        <f t="shared" si="7"/>
        <v>2014</v>
      </c>
      <c r="N192" s="7">
        <f t="shared" si="8"/>
        <v>1</v>
      </c>
      <c r="O192" s="30">
        <f t="shared" si="9"/>
        <v>129</v>
      </c>
    </row>
    <row r="193" spans="2:15" x14ac:dyDescent="0.2">
      <c r="B193" s="13">
        <v>52542</v>
      </c>
      <c r="C193" s="14">
        <v>41665.466111111164</v>
      </c>
      <c r="D193" s="7" t="s">
        <v>7</v>
      </c>
      <c r="E193" s="13">
        <v>2147</v>
      </c>
      <c r="F193" s="7" t="s">
        <v>51</v>
      </c>
      <c r="G193" s="7" t="s">
        <v>12</v>
      </c>
      <c r="H193" s="13">
        <v>8.5</v>
      </c>
      <c r="I193" s="13">
        <f>IF(G193="Male",VLOOKUP(H193,'Shoe size conversion table'!$B$6:$D$22,2),VLOOKUP(H193,'Shoe size conversion table'!$J$6:$L$22,2))</f>
        <v>39</v>
      </c>
      <c r="J193" s="13">
        <f>IF(G193="Male",VLOOKUP(H193,'Shoe size conversion table'!$B$6:$D$22,3),VLOOKUP(H193,'Shoe size conversion table'!$J$6:$L$22,3))</f>
        <v>6.5</v>
      </c>
      <c r="K193" s="11">
        <v>189</v>
      </c>
      <c r="L193" s="12">
        <v>0</v>
      </c>
      <c r="M193" s="7">
        <f t="shared" si="7"/>
        <v>2014</v>
      </c>
      <c r="N193" s="7">
        <f t="shared" si="8"/>
        <v>1</v>
      </c>
      <c r="O193" s="30">
        <f t="shared" si="9"/>
        <v>189</v>
      </c>
    </row>
    <row r="194" spans="2:15" x14ac:dyDescent="0.2">
      <c r="B194" s="13">
        <v>52543</v>
      </c>
      <c r="C194" s="14">
        <v>41665.686111111165</v>
      </c>
      <c r="D194" s="7" t="s">
        <v>7</v>
      </c>
      <c r="E194" s="13">
        <v>2183</v>
      </c>
      <c r="F194" s="7" t="s">
        <v>54</v>
      </c>
      <c r="G194" s="7" t="s">
        <v>12</v>
      </c>
      <c r="H194" s="13">
        <v>8</v>
      </c>
      <c r="I194" s="13" t="str">
        <f>IF(G194="Male",VLOOKUP(H194,'Shoe size conversion table'!$B$6:$D$22,2),VLOOKUP(H194,'Shoe size conversion table'!$J$6:$L$22,2))</f>
        <v>38-39</v>
      </c>
      <c r="J194" s="13">
        <f>IF(G194="Male",VLOOKUP(H194,'Shoe size conversion table'!$B$6:$D$22,3),VLOOKUP(H194,'Shoe size conversion table'!$J$6:$L$22,3))</f>
        <v>6</v>
      </c>
      <c r="K194" s="11">
        <v>149</v>
      </c>
      <c r="L194" s="12">
        <v>0</v>
      </c>
      <c r="M194" s="7">
        <f t="shared" si="7"/>
        <v>2014</v>
      </c>
      <c r="N194" s="7">
        <f t="shared" si="8"/>
        <v>1</v>
      </c>
      <c r="O194" s="30">
        <f t="shared" si="9"/>
        <v>149</v>
      </c>
    </row>
    <row r="195" spans="2:15" x14ac:dyDescent="0.2">
      <c r="B195" s="13">
        <v>52544</v>
      </c>
      <c r="C195" s="14">
        <v>41665.806111111167</v>
      </c>
      <c r="D195" s="7" t="s">
        <v>9</v>
      </c>
      <c r="E195" s="13">
        <v>2158</v>
      </c>
      <c r="F195" s="7" t="s">
        <v>61</v>
      </c>
      <c r="G195" s="7" t="s">
        <v>12</v>
      </c>
      <c r="H195" s="13">
        <v>6</v>
      </c>
      <c r="I195" s="13" t="str">
        <f>IF(G195="Male",VLOOKUP(H195,'Shoe size conversion table'!$B$6:$D$22,2),VLOOKUP(H195,'Shoe size conversion table'!$J$6:$L$22,2))</f>
        <v>36-37</v>
      </c>
      <c r="J195" s="13">
        <f>IF(G195="Male",VLOOKUP(H195,'Shoe size conversion table'!$B$6:$D$22,3),VLOOKUP(H195,'Shoe size conversion table'!$J$6:$L$22,3))</f>
        <v>4</v>
      </c>
      <c r="K195" s="11">
        <v>189</v>
      </c>
      <c r="L195" s="12">
        <v>0</v>
      </c>
      <c r="M195" s="7">
        <f t="shared" si="7"/>
        <v>2014</v>
      </c>
      <c r="N195" s="7">
        <f t="shared" si="8"/>
        <v>1</v>
      </c>
      <c r="O195" s="30">
        <f t="shared" si="9"/>
        <v>189</v>
      </c>
    </row>
    <row r="196" spans="2:15" x14ac:dyDescent="0.2">
      <c r="B196" s="13">
        <v>52545</v>
      </c>
      <c r="C196" s="14">
        <v>41665.886111111169</v>
      </c>
      <c r="D196" s="7" t="s">
        <v>7</v>
      </c>
      <c r="E196" s="13">
        <v>2226</v>
      </c>
      <c r="F196" s="7" t="s">
        <v>44</v>
      </c>
      <c r="G196" s="7" t="s">
        <v>12</v>
      </c>
      <c r="H196" s="13">
        <v>8</v>
      </c>
      <c r="I196" s="13" t="str">
        <f>IF(G196="Male",VLOOKUP(H196,'Shoe size conversion table'!$B$6:$D$22,2),VLOOKUP(H196,'Shoe size conversion table'!$J$6:$L$22,2))</f>
        <v>38-39</v>
      </c>
      <c r="J196" s="13">
        <f>IF(G196="Male",VLOOKUP(H196,'Shoe size conversion table'!$B$6:$D$22,3),VLOOKUP(H196,'Shoe size conversion table'!$J$6:$L$22,3))</f>
        <v>6</v>
      </c>
      <c r="K196" s="11">
        <v>199</v>
      </c>
      <c r="L196" s="12">
        <v>0.3</v>
      </c>
      <c r="M196" s="7">
        <f t="shared" si="7"/>
        <v>2014</v>
      </c>
      <c r="N196" s="7">
        <f t="shared" si="8"/>
        <v>1</v>
      </c>
      <c r="O196" s="30">
        <f t="shared" si="9"/>
        <v>139.29999999999998</v>
      </c>
    </row>
    <row r="197" spans="2:15" x14ac:dyDescent="0.2">
      <c r="B197" s="13">
        <v>52546</v>
      </c>
      <c r="C197" s="14">
        <v>41665.916111111168</v>
      </c>
      <c r="D197" s="7" t="s">
        <v>10</v>
      </c>
      <c r="E197" s="13">
        <v>2227</v>
      </c>
      <c r="F197" s="7" t="s">
        <v>34</v>
      </c>
      <c r="G197" s="7" t="s">
        <v>12</v>
      </c>
      <c r="H197" s="13">
        <v>9</v>
      </c>
      <c r="I197" s="13" t="str">
        <f>IF(G197="Male",VLOOKUP(H197,'Shoe size conversion table'!$B$6:$D$22,2),VLOOKUP(H197,'Shoe size conversion table'!$J$6:$L$22,2))</f>
        <v>39-40</v>
      </c>
      <c r="J197" s="13">
        <f>IF(G197="Male",VLOOKUP(H197,'Shoe size conversion table'!$B$6:$D$22,3),VLOOKUP(H197,'Shoe size conversion table'!$J$6:$L$22,3))</f>
        <v>7</v>
      </c>
      <c r="K197" s="11">
        <v>149</v>
      </c>
      <c r="L197" s="12">
        <v>0.1</v>
      </c>
      <c r="M197" s="7">
        <f t="shared" ref="M197:M260" si="10">YEAR(C197)</f>
        <v>2014</v>
      </c>
      <c r="N197" s="7">
        <f t="shared" si="8"/>
        <v>1</v>
      </c>
      <c r="O197" s="30">
        <f t="shared" si="9"/>
        <v>134.1</v>
      </c>
    </row>
    <row r="198" spans="2:15" x14ac:dyDescent="0.2">
      <c r="B198" s="13">
        <v>52547</v>
      </c>
      <c r="C198" s="14">
        <v>41666.256111111165</v>
      </c>
      <c r="D198" s="7" t="s">
        <v>8</v>
      </c>
      <c r="E198" s="13">
        <v>2189</v>
      </c>
      <c r="F198" s="7" t="s">
        <v>39</v>
      </c>
      <c r="G198" s="7" t="s">
        <v>11</v>
      </c>
      <c r="H198" s="13">
        <v>11</v>
      </c>
      <c r="I198" s="13">
        <f>IF(G198="Male",VLOOKUP(H198,'Shoe size conversion table'!$B$6:$D$22,2),VLOOKUP(H198,'Shoe size conversion table'!$J$6:$L$22,2))</f>
        <v>44</v>
      </c>
      <c r="J198" s="13">
        <f>IF(G198="Male",VLOOKUP(H198,'Shoe size conversion table'!$B$6:$D$22,3),VLOOKUP(H198,'Shoe size conversion table'!$J$6:$L$22,3))</f>
        <v>10.5</v>
      </c>
      <c r="K198" s="11">
        <v>129</v>
      </c>
      <c r="L198" s="12">
        <v>0.3</v>
      </c>
      <c r="M198" s="7">
        <f t="shared" si="10"/>
        <v>2014</v>
      </c>
      <c r="N198" s="7">
        <f t="shared" ref="N198:N261" si="11">MONTH(C198:C15165)</f>
        <v>1</v>
      </c>
      <c r="O198" s="30">
        <f t="shared" ref="O198:O261" si="12">K198*(1-L198)</f>
        <v>90.3</v>
      </c>
    </row>
    <row r="199" spans="2:15" x14ac:dyDescent="0.2">
      <c r="B199" s="13">
        <v>52548</v>
      </c>
      <c r="C199" s="14">
        <v>41666.266111111167</v>
      </c>
      <c r="D199" s="7" t="s">
        <v>9</v>
      </c>
      <c r="E199" s="13">
        <v>2224</v>
      </c>
      <c r="F199" s="7" t="s">
        <v>60</v>
      </c>
      <c r="G199" s="7" t="s">
        <v>11</v>
      </c>
      <c r="H199" s="13">
        <v>8.5</v>
      </c>
      <c r="I199" s="13" t="str">
        <f>IF(G199="Male",VLOOKUP(H199,'Shoe size conversion table'!$B$6:$D$22,2),VLOOKUP(H199,'Shoe size conversion table'!$J$6:$L$22,2))</f>
        <v>41-42</v>
      </c>
      <c r="J199" s="13">
        <f>IF(G199="Male",VLOOKUP(H199,'Shoe size conversion table'!$B$6:$D$22,3),VLOOKUP(H199,'Shoe size conversion table'!$J$6:$L$22,3))</f>
        <v>8</v>
      </c>
      <c r="K199" s="11">
        <v>129</v>
      </c>
      <c r="L199" s="12">
        <v>0.5</v>
      </c>
      <c r="M199" s="7">
        <f t="shared" si="10"/>
        <v>2014</v>
      </c>
      <c r="N199" s="7">
        <f t="shared" si="11"/>
        <v>1</v>
      </c>
      <c r="O199" s="30">
        <f t="shared" si="12"/>
        <v>64.5</v>
      </c>
    </row>
    <row r="200" spans="2:15" x14ac:dyDescent="0.2">
      <c r="B200" s="13">
        <v>52549</v>
      </c>
      <c r="C200" s="14">
        <v>41666.806111111167</v>
      </c>
      <c r="D200" s="7" t="s">
        <v>8</v>
      </c>
      <c r="E200" s="13">
        <v>2198</v>
      </c>
      <c r="F200" s="7" t="s">
        <v>42</v>
      </c>
      <c r="G200" s="7" t="s">
        <v>11</v>
      </c>
      <c r="H200" s="13">
        <v>9</v>
      </c>
      <c r="I200" s="13">
        <f>IF(G200="Male",VLOOKUP(H200,'Shoe size conversion table'!$B$6:$D$22,2),VLOOKUP(H200,'Shoe size conversion table'!$J$6:$L$22,2))</f>
        <v>42</v>
      </c>
      <c r="J200" s="13">
        <f>IF(G200="Male",VLOOKUP(H200,'Shoe size conversion table'!$B$6:$D$22,3),VLOOKUP(H200,'Shoe size conversion table'!$J$6:$L$22,3))</f>
        <v>8.5</v>
      </c>
      <c r="K200" s="11">
        <v>169</v>
      </c>
      <c r="L200" s="12">
        <v>0.3</v>
      </c>
      <c r="M200" s="7">
        <f t="shared" si="10"/>
        <v>2014</v>
      </c>
      <c r="N200" s="7">
        <f t="shared" si="11"/>
        <v>1</v>
      </c>
      <c r="O200" s="30">
        <f t="shared" si="12"/>
        <v>118.3</v>
      </c>
    </row>
    <row r="201" spans="2:15" x14ac:dyDescent="0.2">
      <c r="B201" s="13">
        <v>52550</v>
      </c>
      <c r="C201" s="14">
        <v>41666.866111111165</v>
      </c>
      <c r="D201" s="7" t="s">
        <v>10</v>
      </c>
      <c r="E201" s="13">
        <v>2201</v>
      </c>
      <c r="F201" s="7" t="s">
        <v>34</v>
      </c>
      <c r="G201" s="7" t="s">
        <v>11</v>
      </c>
      <c r="H201" s="13">
        <v>10</v>
      </c>
      <c r="I201" s="13">
        <f>IF(G201="Male",VLOOKUP(H201,'Shoe size conversion table'!$B$6:$D$22,2),VLOOKUP(H201,'Shoe size conversion table'!$J$6:$L$22,2))</f>
        <v>43</v>
      </c>
      <c r="J201" s="13">
        <f>IF(G201="Male",VLOOKUP(H201,'Shoe size conversion table'!$B$6:$D$22,3),VLOOKUP(H201,'Shoe size conversion table'!$J$6:$L$22,3))</f>
        <v>9.5</v>
      </c>
      <c r="K201" s="11">
        <v>149</v>
      </c>
      <c r="L201" s="12">
        <v>0</v>
      </c>
      <c r="M201" s="7">
        <f t="shared" si="10"/>
        <v>2014</v>
      </c>
      <c r="N201" s="7">
        <f t="shared" si="11"/>
        <v>1</v>
      </c>
      <c r="O201" s="30">
        <f t="shared" si="12"/>
        <v>149</v>
      </c>
    </row>
    <row r="202" spans="2:15" x14ac:dyDescent="0.2">
      <c r="B202" s="13">
        <v>52551</v>
      </c>
      <c r="C202" s="14">
        <v>41666.886111111169</v>
      </c>
      <c r="D202" s="7" t="s">
        <v>7</v>
      </c>
      <c r="E202" s="13">
        <v>2164</v>
      </c>
      <c r="F202" s="7" t="s">
        <v>55</v>
      </c>
      <c r="G202" s="7" t="s">
        <v>12</v>
      </c>
      <c r="H202" s="13">
        <v>8</v>
      </c>
      <c r="I202" s="13" t="str">
        <f>IF(G202="Male",VLOOKUP(H202,'Shoe size conversion table'!$B$6:$D$22,2),VLOOKUP(H202,'Shoe size conversion table'!$J$6:$L$22,2))</f>
        <v>38-39</v>
      </c>
      <c r="J202" s="13">
        <f>IF(G202="Male",VLOOKUP(H202,'Shoe size conversion table'!$B$6:$D$22,3),VLOOKUP(H202,'Shoe size conversion table'!$J$6:$L$22,3))</f>
        <v>6</v>
      </c>
      <c r="K202" s="11">
        <v>149</v>
      </c>
      <c r="L202" s="12">
        <v>0</v>
      </c>
      <c r="M202" s="7">
        <f t="shared" si="10"/>
        <v>2014</v>
      </c>
      <c r="N202" s="7">
        <f t="shared" si="11"/>
        <v>1</v>
      </c>
      <c r="O202" s="30">
        <f t="shared" si="12"/>
        <v>149</v>
      </c>
    </row>
    <row r="203" spans="2:15" x14ac:dyDescent="0.2">
      <c r="B203" s="13">
        <v>52552</v>
      </c>
      <c r="C203" s="14">
        <v>41666.916111111168</v>
      </c>
      <c r="D203" s="7" t="s">
        <v>10</v>
      </c>
      <c r="E203" s="13">
        <v>2189</v>
      </c>
      <c r="F203" s="7" t="s">
        <v>36</v>
      </c>
      <c r="G203" s="7" t="s">
        <v>12</v>
      </c>
      <c r="H203" s="13">
        <v>9</v>
      </c>
      <c r="I203" s="13" t="str">
        <f>IF(G203="Male",VLOOKUP(H203,'Shoe size conversion table'!$B$6:$D$22,2),VLOOKUP(H203,'Shoe size conversion table'!$J$6:$L$22,2))</f>
        <v>39-40</v>
      </c>
      <c r="J203" s="13">
        <f>IF(G203="Male",VLOOKUP(H203,'Shoe size conversion table'!$B$6:$D$22,3),VLOOKUP(H203,'Shoe size conversion table'!$J$6:$L$22,3))</f>
        <v>7</v>
      </c>
      <c r="K203" s="11">
        <v>149</v>
      </c>
      <c r="L203" s="12">
        <v>0.3</v>
      </c>
      <c r="M203" s="7">
        <f t="shared" si="10"/>
        <v>2014</v>
      </c>
      <c r="N203" s="7">
        <f t="shared" si="11"/>
        <v>1</v>
      </c>
      <c r="O203" s="30">
        <f t="shared" si="12"/>
        <v>104.3</v>
      </c>
    </row>
    <row r="204" spans="2:15" x14ac:dyDescent="0.2">
      <c r="B204" s="13">
        <v>52553</v>
      </c>
      <c r="C204" s="14">
        <v>41667.226111111166</v>
      </c>
      <c r="D204" s="7" t="s">
        <v>10</v>
      </c>
      <c r="E204" s="13">
        <v>2219</v>
      </c>
      <c r="F204" s="7" t="s">
        <v>36</v>
      </c>
      <c r="G204" s="7" t="s">
        <v>11</v>
      </c>
      <c r="H204" s="13">
        <v>10.5</v>
      </c>
      <c r="I204" s="13" t="str">
        <f>IF(G204="Male",VLOOKUP(H204,'Shoe size conversion table'!$B$6:$D$22,2),VLOOKUP(H204,'Shoe size conversion table'!$J$6:$L$22,2))</f>
        <v>43-44</v>
      </c>
      <c r="J204" s="13">
        <f>IF(G204="Male",VLOOKUP(H204,'Shoe size conversion table'!$B$6:$D$22,3),VLOOKUP(H204,'Shoe size conversion table'!$J$6:$L$22,3))</f>
        <v>10</v>
      </c>
      <c r="K204" s="11">
        <v>179</v>
      </c>
      <c r="L204" s="12">
        <v>0.3</v>
      </c>
      <c r="M204" s="7">
        <f t="shared" si="10"/>
        <v>2014</v>
      </c>
      <c r="N204" s="7">
        <f t="shared" si="11"/>
        <v>1</v>
      </c>
      <c r="O204" s="30">
        <f t="shared" si="12"/>
        <v>125.3</v>
      </c>
    </row>
    <row r="205" spans="2:15" x14ac:dyDescent="0.2">
      <c r="B205" s="13">
        <v>52554</v>
      </c>
      <c r="C205" s="14">
        <v>41667.806111111167</v>
      </c>
      <c r="D205" s="7" t="s">
        <v>9</v>
      </c>
      <c r="E205" s="13">
        <v>2224</v>
      </c>
      <c r="F205" s="7" t="s">
        <v>60</v>
      </c>
      <c r="G205" s="7" t="s">
        <v>12</v>
      </c>
      <c r="H205" s="13">
        <v>6</v>
      </c>
      <c r="I205" s="13" t="str">
        <f>IF(G205="Male",VLOOKUP(H205,'Shoe size conversion table'!$B$6:$D$22,2),VLOOKUP(H205,'Shoe size conversion table'!$J$6:$L$22,2))</f>
        <v>36-37</v>
      </c>
      <c r="J205" s="13">
        <f>IF(G205="Male",VLOOKUP(H205,'Shoe size conversion table'!$B$6:$D$22,3),VLOOKUP(H205,'Shoe size conversion table'!$J$6:$L$22,3))</f>
        <v>4</v>
      </c>
      <c r="K205" s="11">
        <v>129</v>
      </c>
      <c r="L205" s="12">
        <v>0</v>
      </c>
      <c r="M205" s="7">
        <f t="shared" si="10"/>
        <v>2014</v>
      </c>
      <c r="N205" s="7">
        <f t="shared" si="11"/>
        <v>1</v>
      </c>
      <c r="O205" s="30">
        <f t="shared" si="12"/>
        <v>129</v>
      </c>
    </row>
    <row r="206" spans="2:15" x14ac:dyDescent="0.2">
      <c r="B206" s="13">
        <v>52555</v>
      </c>
      <c r="C206" s="14">
        <v>41667.866111111165</v>
      </c>
      <c r="D206" s="7" t="s">
        <v>10</v>
      </c>
      <c r="E206" s="13">
        <v>2233</v>
      </c>
      <c r="F206" s="7" t="s">
        <v>36</v>
      </c>
      <c r="G206" s="7" t="s">
        <v>11</v>
      </c>
      <c r="H206" s="13">
        <v>9.5</v>
      </c>
      <c r="I206" s="13" t="str">
        <f>IF(G206="Male",VLOOKUP(H206,'Shoe size conversion table'!$B$6:$D$22,2),VLOOKUP(H206,'Shoe size conversion table'!$J$6:$L$22,2))</f>
        <v>42-43</v>
      </c>
      <c r="J206" s="13">
        <f>IF(G206="Male",VLOOKUP(H206,'Shoe size conversion table'!$B$6:$D$22,3),VLOOKUP(H206,'Shoe size conversion table'!$J$6:$L$22,3))</f>
        <v>9</v>
      </c>
      <c r="K206" s="11">
        <v>179</v>
      </c>
      <c r="L206" s="12">
        <v>0</v>
      </c>
      <c r="M206" s="7">
        <f t="shared" si="10"/>
        <v>2014</v>
      </c>
      <c r="N206" s="7">
        <f t="shared" si="11"/>
        <v>1</v>
      </c>
      <c r="O206" s="30">
        <f t="shared" si="12"/>
        <v>179</v>
      </c>
    </row>
    <row r="207" spans="2:15" x14ac:dyDescent="0.2">
      <c r="B207" s="13">
        <v>52556</v>
      </c>
      <c r="C207" s="14">
        <v>41667.916111111168</v>
      </c>
      <c r="D207" s="7" t="s">
        <v>10</v>
      </c>
      <c r="E207" s="13">
        <v>2210</v>
      </c>
      <c r="F207" s="7" t="s">
        <v>36</v>
      </c>
      <c r="G207" s="7" t="s">
        <v>12</v>
      </c>
      <c r="H207" s="13">
        <v>9</v>
      </c>
      <c r="I207" s="13" t="str">
        <f>IF(G207="Male",VLOOKUP(H207,'Shoe size conversion table'!$B$6:$D$22,2),VLOOKUP(H207,'Shoe size conversion table'!$J$6:$L$22,2))</f>
        <v>39-40</v>
      </c>
      <c r="J207" s="13">
        <f>IF(G207="Male",VLOOKUP(H207,'Shoe size conversion table'!$B$6:$D$22,3),VLOOKUP(H207,'Shoe size conversion table'!$J$6:$L$22,3))</f>
        <v>7</v>
      </c>
      <c r="K207" s="11">
        <v>169</v>
      </c>
      <c r="L207" s="12">
        <v>0.5</v>
      </c>
      <c r="M207" s="7">
        <f t="shared" si="10"/>
        <v>2014</v>
      </c>
      <c r="N207" s="7">
        <f t="shared" si="11"/>
        <v>1</v>
      </c>
      <c r="O207" s="30">
        <f t="shared" si="12"/>
        <v>84.5</v>
      </c>
    </row>
    <row r="208" spans="2:15" x14ac:dyDescent="0.2">
      <c r="B208" s="13">
        <v>52557</v>
      </c>
      <c r="C208" s="14">
        <v>41668.166111111168</v>
      </c>
      <c r="D208" s="7" t="s">
        <v>7</v>
      </c>
      <c r="E208" s="13">
        <v>2231</v>
      </c>
      <c r="F208" s="7" t="s">
        <v>55</v>
      </c>
      <c r="G208" s="7" t="s">
        <v>11</v>
      </c>
      <c r="H208" s="13">
        <v>10</v>
      </c>
      <c r="I208" s="13">
        <f>IF(G208="Male",VLOOKUP(H208,'Shoe size conversion table'!$B$6:$D$22,2),VLOOKUP(H208,'Shoe size conversion table'!$J$6:$L$22,2))</f>
        <v>43</v>
      </c>
      <c r="J208" s="13">
        <f>IF(G208="Male",VLOOKUP(H208,'Shoe size conversion table'!$B$6:$D$22,3),VLOOKUP(H208,'Shoe size conversion table'!$J$6:$L$22,3))</f>
        <v>9.5</v>
      </c>
      <c r="K208" s="11">
        <v>159</v>
      </c>
      <c r="L208" s="12">
        <v>0.1</v>
      </c>
      <c r="M208" s="7">
        <f t="shared" si="10"/>
        <v>2014</v>
      </c>
      <c r="N208" s="7">
        <f t="shared" si="11"/>
        <v>1</v>
      </c>
      <c r="O208" s="30">
        <f t="shared" si="12"/>
        <v>143.1</v>
      </c>
    </row>
    <row r="209" spans="2:15" x14ac:dyDescent="0.2">
      <c r="B209" s="13">
        <v>52558</v>
      </c>
      <c r="C209" s="14">
        <v>41668.226111111166</v>
      </c>
      <c r="D209" s="7" t="s">
        <v>8</v>
      </c>
      <c r="E209" s="13">
        <v>2220</v>
      </c>
      <c r="F209" s="7" t="s">
        <v>42</v>
      </c>
      <c r="G209" s="7" t="s">
        <v>12</v>
      </c>
      <c r="H209" s="13">
        <v>8</v>
      </c>
      <c r="I209" s="13" t="str">
        <f>IF(G209="Male",VLOOKUP(H209,'Shoe size conversion table'!$B$6:$D$22,2),VLOOKUP(H209,'Shoe size conversion table'!$J$6:$L$22,2))</f>
        <v>38-39</v>
      </c>
      <c r="J209" s="13">
        <f>IF(G209="Male",VLOOKUP(H209,'Shoe size conversion table'!$B$6:$D$22,3),VLOOKUP(H209,'Shoe size conversion table'!$J$6:$L$22,3))</f>
        <v>6</v>
      </c>
      <c r="K209" s="11">
        <v>169</v>
      </c>
      <c r="L209" s="12">
        <v>0</v>
      </c>
      <c r="M209" s="7">
        <f t="shared" si="10"/>
        <v>2014</v>
      </c>
      <c r="N209" s="7">
        <f t="shared" si="11"/>
        <v>1</v>
      </c>
      <c r="O209" s="30">
        <f t="shared" si="12"/>
        <v>169</v>
      </c>
    </row>
    <row r="210" spans="2:15" x14ac:dyDescent="0.2">
      <c r="B210" s="13">
        <v>52559</v>
      </c>
      <c r="C210" s="14">
        <v>41668.866111111165</v>
      </c>
      <c r="D210" s="7" t="s">
        <v>9</v>
      </c>
      <c r="E210" s="13">
        <v>2169</v>
      </c>
      <c r="F210" s="7" t="s">
        <v>61</v>
      </c>
      <c r="G210" s="7" t="s">
        <v>12</v>
      </c>
      <c r="H210" s="13">
        <v>7.5</v>
      </c>
      <c r="I210" s="13">
        <f>IF(G210="Male",VLOOKUP(H210,'Shoe size conversion table'!$B$6:$D$22,2),VLOOKUP(H210,'Shoe size conversion table'!$J$6:$L$22,2))</f>
        <v>38</v>
      </c>
      <c r="J210" s="13">
        <f>IF(G210="Male",VLOOKUP(H210,'Shoe size conversion table'!$B$6:$D$22,3),VLOOKUP(H210,'Shoe size conversion table'!$J$6:$L$22,3))</f>
        <v>5.5</v>
      </c>
      <c r="K210" s="11">
        <v>189</v>
      </c>
      <c r="L210" s="12">
        <v>0.2</v>
      </c>
      <c r="M210" s="7">
        <f t="shared" si="10"/>
        <v>2014</v>
      </c>
      <c r="N210" s="7">
        <f t="shared" si="11"/>
        <v>1</v>
      </c>
      <c r="O210" s="30">
        <f t="shared" si="12"/>
        <v>151.20000000000002</v>
      </c>
    </row>
    <row r="211" spans="2:15" x14ac:dyDescent="0.2">
      <c r="B211" s="13">
        <v>52560</v>
      </c>
      <c r="C211" s="14">
        <v>41669.076111111171</v>
      </c>
      <c r="D211" s="7" t="s">
        <v>7</v>
      </c>
      <c r="E211" s="13">
        <v>2228</v>
      </c>
      <c r="F211" s="7" t="s">
        <v>51</v>
      </c>
      <c r="G211" s="7" t="s">
        <v>11</v>
      </c>
      <c r="H211" s="13">
        <v>9.5</v>
      </c>
      <c r="I211" s="13" t="str">
        <f>IF(G211="Male",VLOOKUP(H211,'Shoe size conversion table'!$B$6:$D$22,2),VLOOKUP(H211,'Shoe size conversion table'!$J$6:$L$22,2))</f>
        <v>42-43</v>
      </c>
      <c r="J211" s="13">
        <f>IF(G211="Male",VLOOKUP(H211,'Shoe size conversion table'!$B$6:$D$22,3),VLOOKUP(H211,'Shoe size conversion table'!$J$6:$L$22,3))</f>
        <v>9</v>
      </c>
      <c r="K211" s="11">
        <v>169</v>
      </c>
      <c r="L211" s="12">
        <v>0</v>
      </c>
      <c r="M211" s="7">
        <f t="shared" si="10"/>
        <v>2014</v>
      </c>
      <c r="N211" s="7">
        <f t="shared" si="11"/>
        <v>1</v>
      </c>
      <c r="O211" s="30">
        <f t="shared" si="12"/>
        <v>169</v>
      </c>
    </row>
    <row r="212" spans="2:15" x14ac:dyDescent="0.2">
      <c r="B212" s="13">
        <v>52560</v>
      </c>
      <c r="C212" s="14">
        <v>41669.076111111171</v>
      </c>
      <c r="D212" s="7" t="s">
        <v>7</v>
      </c>
      <c r="E212" s="13">
        <v>2165</v>
      </c>
      <c r="F212" s="7" t="s">
        <v>53</v>
      </c>
      <c r="G212" s="7" t="s">
        <v>12</v>
      </c>
      <c r="H212" s="13">
        <v>8</v>
      </c>
      <c r="I212" s="13" t="str">
        <f>IF(G212="Male",VLOOKUP(H212,'Shoe size conversion table'!$B$6:$D$22,2),VLOOKUP(H212,'Shoe size conversion table'!$J$6:$L$22,2))</f>
        <v>38-39</v>
      </c>
      <c r="J212" s="13">
        <f>IF(G212="Male",VLOOKUP(H212,'Shoe size conversion table'!$B$6:$D$22,3),VLOOKUP(H212,'Shoe size conversion table'!$J$6:$L$22,3))</f>
        <v>6</v>
      </c>
      <c r="K212" s="11">
        <v>189</v>
      </c>
      <c r="L212" s="12">
        <v>0</v>
      </c>
      <c r="M212" s="7">
        <f t="shared" si="10"/>
        <v>2014</v>
      </c>
      <c r="N212" s="7">
        <f t="shared" si="11"/>
        <v>1</v>
      </c>
      <c r="O212" s="30">
        <f t="shared" si="12"/>
        <v>189</v>
      </c>
    </row>
    <row r="213" spans="2:15" x14ac:dyDescent="0.2">
      <c r="B213" s="13">
        <v>52561</v>
      </c>
      <c r="C213" s="14">
        <v>41669.166111111168</v>
      </c>
      <c r="D213" s="7" t="s">
        <v>7</v>
      </c>
      <c r="E213" s="13">
        <v>2234</v>
      </c>
      <c r="F213" s="7" t="s">
        <v>48</v>
      </c>
      <c r="G213" s="7" t="s">
        <v>12</v>
      </c>
      <c r="H213" s="13">
        <v>9.5</v>
      </c>
      <c r="I213" s="13">
        <f>IF(G213="Male",VLOOKUP(H213,'Shoe size conversion table'!$B$6:$D$22,2),VLOOKUP(H213,'Shoe size conversion table'!$J$6:$L$22,2))</f>
        <v>40</v>
      </c>
      <c r="J213" s="13">
        <f>IF(G213="Male",VLOOKUP(H213,'Shoe size conversion table'!$B$6:$D$22,3),VLOOKUP(H213,'Shoe size conversion table'!$J$6:$L$22,3))</f>
        <v>7.5</v>
      </c>
      <c r="K213" s="11">
        <v>159</v>
      </c>
      <c r="L213" s="12">
        <v>0</v>
      </c>
      <c r="M213" s="7">
        <f t="shared" si="10"/>
        <v>2014</v>
      </c>
      <c r="N213" s="7">
        <f t="shared" si="11"/>
        <v>1</v>
      </c>
      <c r="O213" s="30">
        <f t="shared" si="12"/>
        <v>159</v>
      </c>
    </row>
    <row r="214" spans="2:15" x14ac:dyDescent="0.2">
      <c r="B214" s="13">
        <v>52562</v>
      </c>
      <c r="C214" s="14">
        <v>41669.226111111166</v>
      </c>
      <c r="D214" s="7" t="s">
        <v>10</v>
      </c>
      <c r="E214" s="13">
        <v>2191</v>
      </c>
      <c r="F214" s="7" t="s">
        <v>35</v>
      </c>
      <c r="G214" s="7" t="s">
        <v>11</v>
      </c>
      <c r="H214" s="13">
        <v>9.5</v>
      </c>
      <c r="I214" s="13" t="str">
        <f>IF(G214="Male",VLOOKUP(H214,'Shoe size conversion table'!$B$6:$D$22,2),VLOOKUP(H214,'Shoe size conversion table'!$J$6:$L$22,2))</f>
        <v>42-43</v>
      </c>
      <c r="J214" s="13">
        <f>IF(G214="Male",VLOOKUP(H214,'Shoe size conversion table'!$B$6:$D$22,3),VLOOKUP(H214,'Shoe size conversion table'!$J$6:$L$22,3))</f>
        <v>9</v>
      </c>
      <c r="K214" s="11">
        <v>199</v>
      </c>
      <c r="L214" s="12">
        <v>0.3</v>
      </c>
      <c r="M214" s="7">
        <f t="shared" si="10"/>
        <v>2014</v>
      </c>
      <c r="N214" s="7">
        <f t="shared" si="11"/>
        <v>1</v>
      </c>
      <c r="O214" s="30">
        <f t="shared" si="12"/>
        <v>139.29999999999998</v>
      </c>
    </row>
    <row r="215" spans="2:15" x14ac:dyDescent="0.2">
      <c r="B215" s="13">
        <v>52563</v>
      </c>
      <c r="C215" s="14">
        <v>41669.67611111117</v>
      </c>
      <c r="D215" s="7" t="s">
        <v>7</v>
      </c>
      <c r="E215" s="13">
        <v>2190</v>
      </c>
      <c r="F215" s="7" t="s">
        <v>51</v>
      </c>
      <c r="G215" s="7" t="s">
        <v>11</v>
      </c>
      <c r="H215" s="13">
        <v>8.5</v>
      </c>
      <c r="I215" s="13" t="str">
        <f>IF(G215="Male",VLOOKUP(H215,'Shoe size conversion table'!$B$6:$D$22,2),VLOOKUP(H215,'Shoe size conversion table'!$J$6:$L$22,2))</f>
        <v>41-42</v>
      </c>
      <c r="J215" s="13">
        <f>IF(G215="Male",VLOOKUP(H215,'Shoe size conversion table'!$B$6:$D$22,3),VLOOKUP(H215,'Shoe size conversion table'!$J$6:$L$22,3))</f>
        <v>8</v>
      </c>
      <c r="K215" s="11">
        <v>189</v>
      </c>
      <c r="L215" s="12">
        <v>0.5</v>
      </c>
      <c r="M215" s="7">
        <f t="shared" si="10"/>
        <v>2014</v>
      </c>
      <c r="N215" s="7">
        <f t="shared" si="11"/>
        <v>1</v>
      </c>
      <c r="O215" s="30">
        <f t="shared" si="12"/>
        <v>94.5</v>
      </c>
    </row>
    <row r="216" spans="2:15" x14ac:dyDescent="0.2">
      <c r="B216" s="13">
        <v>52564</v>
      </c>
      <c r="C216" s="14">
        <v>41670.076111111171</v>
      </c>
      <c r="D216" s="7" t="s">
        <v>7</v>
      </c>
      <c r="E216" s="13">
        <v>2195</v>
      </c>
      <c r="F216" s="7" t="s">
        <v>51</v>
      </c>
      <c r="G216" s="7" t="s">
        <v>11</v>
      </c>
      <c r="H216" s="13">
        <v>11.5</v>
      </c>
      <c r="I216" s="13" t="str">
        <f>IF(G216="Male",VLOOKUP(H216,'Shoe size conversion table'!$B$6:$D$22,2),VLOOKUP(H216,'Shoe size conversion table'!$J$6:$L$22,2))</f>
        <v>44-45</v>
      </c>
      <c r="J216" s="13">
        <f>IF(G216="Male",VLOOKUP(H216,'Shoe size conversion table'!$B$6:$D$22,3),VLOOKUP(H216,'Shoe size conversion table'!$J$6:$L$22,3))</f>
        <v>11</v>
      </c>
      <c r="K216" s="11">
        <v>199</v>
      </c>
      <c r="L216" s="12">
        <v>0.2</v>
      </c>
      <c r="M216" s="7">
        <f t="shared" si="10"/>
        <v>2014</v>
      </c>
      <c r="N216" s="7">
        <f t="shared" si="11"/>
        <v>1</v>
      </c>
      <c r="O216" s="30">
        <f t="shared" si="12"/>
        <v>159.20000000000002</v>
      </c>
    </row>
    <row r="217" spans="2:15" x14ac:dyDescent="0.2">
      <c r="B217" s="13">
        <v>52564</v>
      </c>
      <c r="C217" s="14">
        <v>41670.076111111171</v>
      </c>
      <c r="D217" s="7" t="s">
        <v>7</v>
      </c>
      <c r="E217" s="13">
        <v>2228</v>
      </c>
      <c r="F217" s="7" t="s">
        <v>51</v>
      </c>
      <c r="G217" s="7" t="s">
        <v>11</v>
      </c>
      <c r="H217" s="13">
        <v>9.5</v>
      </c>
      <c r="I217" s="13" t="str">
        <f>IF(G217="Male",VLOOKUP(H217,'Shoe size conversion table'!$B$6:$D$22,2),VLOOKUP(H217,'Shoe size conversion table'!$J$6:$L$22,2))</f>
        <v>42-43</v>
      </c>
      <c r="J217" s="13">
        <f>IF(G217="Male",VLOOKUP(H217,'Shoe size conversion table'!$B$6:$D$22,3),VLOOKUP(H217,'Shoe size conversion table'!$J$6:$L$22,3))</f>
        <v>9</v>
      </c>
      <c r="K217" s="11">
        <v>169</v>
      </c>
      <c r="L217" s="12">
        <v>0</v>
      </c>
      <c r="M217" s="7">
        <f t="shared" si="10"/>
        <v>2014</v>
      </c>
      <c r="N217" s="7">
        <f t="shared" si="11"/>
        <v>1</v>
      </c>
      <c r="O217" s="30">
        <f t="shared" si="12"/>
        <v>169</v>
      </c>
    </row>
    <row r="218" spans="2:15" x14ac:dyDescent="0.2">
      <c r="B218" s="13">
        <v>52565</v>
      </c>
      <c r="C218" s="14">
        <v>41670.166111111168</v>
      </c>
      <c r="D218" s="7" t="s">
        <v>7</v>
      </c>
      <c r="E218" s="13">
        <v>2166</v>
      </c>
      <c r="F218" s="7" t="s">
        <v>48</v>
      </c>
      <c r="G218" s="7" t="s">
        <v>11</v>
      </c>
      <c r="H218" s="13">
        <v>9</v>
      </c>
      <c r="I218" s="13">
        <f>IF(G218="Male",VLOOKUP(H218,'Shoe size conversion table'!$B$6:$D$22,2),VLOOKUP(H218,'Shoe size conversion table'!$J$6:$L$22,2))</f>
        <v>42</v>
      </c>
      <c r="J218" s="13">
        <f>IF(G218="Male",VLOOKUP(H218,'Shoe size conversion table'!$B$6:$D$22,3),VLOOKUP(H218,'Shoe size conversion table'!$J$6:$L$22,3))</f>
        <v>8.5</v>
      </c>
      <c r="K218" s="11">
        <v>139</v>
      </c>
      <c r="L218" s="12">
        <v>0</v>
      </c>
      <c r="M218" s="7">
        <f t="shared" si="10"/>
        <v>2014</v>
      </c>
      <c r="N218" s="7">
        <f t="shared" si="11"/>
        <v>1</v>
      </c>
      <c r="O218" s="30">
        <f t="shared" si="12"/>
        <v>139</v>
      </c>
    </row>
    <row r="219" spans="2:15" x14ac:dyDescent="0.2">
      <c r="B219" s="13">
        <v>52566</v>
      </c>
      <c r="C219" s="14">
        <v>41670.576111111171</v>
      </c>
      <c r="D219" s="7" t="s">
        <v>10</v>
      </c>
      <c r="E219" s="13">
        <v>2165</v>
      </c>
      <c r="F219" s="7" t="s">
        <v>34</v>
      </c>
      <c r="G219" s="7" t="s">
        <v>12</v>
      </c>
      <c r="H219" s="13">
        <v>10.5</v>
      </c>
      <c r="I219" s="13">
        <f>IF(G219="Male",VLOOKUP(H219,'Shoe size conversion table'!$B$6:$D$22,2),VLOOKUP(H219,'Shoe size conversion table'!$J$6:$L$22,2))</f>
        <v>41</v>
      </c>
      <c r="J219" s="13">
        <f>IF(G219="Male",VLOOKUP(H219,'Shoe size conversion table'!$B$6:$D$22,3),VLOOKUP(H219,'Shoe size conversion table'!$J$6:$L$22,3))</f>
        <v>8.5</v>
      </c>
      <c r="K219" s="11">
        <v>179</v>
      </c>
      <c r="L219" s="12">
        <v>0.2</v>
      </c>
      <c r="M219" s="7">
        <f t="shared" si="10"/>
        <v>2014</v>
      </c>
      <c r="N219" s="7">
        <f t="shared" si="11"/>
        <v>1</v>
      </c>
      <c r="O219" s="30">
        <f t="shared" si="12"/>
        <v>143.20000000000002</v>
      </c>
    </row>
    <row r="220" spans="2:15" x14ac:dyDescent="0.2">
      <c r="B220" s="13">
        <v>52567</v>
      </c>
      <c r="C220" s="14">
        <v>41670.596111111168</v>
      </c>
      <c r="D220" s="7" t="s">
        <v>7</v>
      </c>
      <c r="E220" s="13">
        <v>2180</v>
      </c>
      <c r="F220" s="7" t="s">
        <v>51</v>
      </c>
      <c r="G220" s="7" t="s">
        <v>12</v>
      </c>
      <c r="H220" s="13">
        <v>8</v>
      </c>
      <c r="I220" s="13" t="str">
        <f>IF(G220="Male",VLOOKUP(H220,'Shoe size conversion table'!$B$6:$D$22,2),VLOOKUP(H220,'Shoe size conversion table'!$J$6:$L$22,2))</f>
        <v>38-39</v>
      </c>
      <c r="J220" s="13">
        <f>IF(G220="Male",VLOOKUP(H220,'Shoe size conversion table'!$B$6:$D$22,3),VLOOKUP(H220,'Shoe size conversion table'!$J$6:$L$22,3))</f>
        <v>6</v>
      </c>
      <c r="K220" s="11">
        <v>149</v>
      </c>
      <c r="L220" s="12">
        <v>0</v>
      </c>
      <c r="M220" s="7">
        <f t="shared" si="10"/>
        <v>2014</v>
      </c>
      <c r="N220" s="7">
        <f t="shared" si="11"/>
        <v>1</v>
      </c>
      <c r="O220" s="30">
        <f t="shared" si="12"/>
        <v>149</v>
      </c>
    </row>
    <row r="221" spans="2:15" x14ac:dyDescent="0.2">
      <c r="B221" s="13">
        <v>52567</v>
      </c>
      <c r="C221" s="14">
        <v>41670.596111111168</v>
      </c>
      <c r="D221" s="7" t="s">
        <v>7</v>
      </c>
      <c r="E221" s="13">
        <v>2208</v>
      </c>
      <c r="F221" s="7" t="s">
        <v>51</v>
      </c>
      <c r="G221" s="7" t="s">
        <v>12</v>
      </c>
      <c r="H221" s="13">
        <v>8</v>
      </c>
      <c r="I221" s="13" t="str">
        <f>IF(G221="Male",VLOOKUP(H221,'Shoe size conversion table'!$B$6:$D$22,2),VLOOKUP(H221,'Shoe size conversion table'!$J$6:$L$22,2))</f>
        <v>38-39</v>
      </c>
      <c r="J221" s="13">
        <f>IF(G221="Male",VLOOKUP(H221,'Shoe size conversion table'!$B$6:$D$22,3),VLOOKUP(H221,'Shoe size conversion table'!$J$6:$L$22,3))</f>
        <v>6</v>
      </c>
      <c r="K221" s="11">
        <v>159</v>
      </c>
      <c r="L221" s="12">
        <v>0</v>
      </c>
      <c r="M221" s="7">
        <f t="shared" si="10"/>
        <v>2014</v>
      </c>
      <c r="N221" s="7">
        <f t="shared" si="11"/>
        <v>1</v>
      </c>
      <c r="O221" s="30">
        <f t="shared" si="12"/>
        <v>159</v>
      </c>
    </row>
    <row r="222" spans="2:15" x14ac:dyDescent="0.2">
      <c r="B222" s="13">
        <v>52567</v>
      </c>
      <c r="C222" s="14">
        <v>41670.596111111168</v>
      </c>
      <c r="D222" s="7" t="s">
        <v>7</v>
      </c>
      <c r="E222" s="13">
        <v>2237</v>
      </c>
      <c r="F222" s="7" t="s">
        <v>46</v>
      </c>
      <c r="G222" s="7" t="s">
        <v>12</v>
      </c>
      <c r="H222" s="13">
        <v>8</v>
      </c>
      <c r="I222" s="13" t="str">
        <f>IF(G222="Male",VLOOKUP(H222,'Shoe size conversion table'!$B$6:$D$22,2),VLOOKUP(H222,'Shoe size conversion table'!$J$6:$L$22,2))</f>
        <v>38-39</v>
      </c>
      <c r="J222" s="13">
        <f>IF(G222="Male",VLOOKUP(H222,'Shoe size conversion table'!$B$6:$D$22,3),VLOOKUP(H222,'Shoe size conversion table'!$J$6:$L$22,3))</f>
        <v>6</v>
      </c>
      <c r="K222" s="11">
        <v>129</v>
      </c>
      <c r="L222" s="12">
        <v>0.1</v>
      </c>
      <c r="M222" s="7">
        <f t="shared" si="10"/>
        <v>2014</v>
      </c>
      <c r="N222" s="7">
        <f t="shared" si="11"/>
        <v>1</v>
      </c>
      <c r="O222" s="30">
        <f t="shared" si="12"/>
        <v>116.10000000000001</v>
      </c>
    </row>
    <row r="223" spans="2:15" x14ac:dyDescent="0.2">
      <c r="B223" s="13">
        <v>52568</v>
      </c>
      <c r="C223" s="14">
        <v>41670.67611111117</v>
      </c>
      <c r="D223" s="7" t="s">
        <v>7</v>
      </c>
      <c r="E223" s="13">
        <v>2177</v>
      </c>
      <c r="F223" s="7" t="s">
        <v>51</v>
      </c>
      <c r="G223" s="7" t="s">
        <v>11</v>
      </c>
      <c r="H223" s="13">
        <v>14</v>
      </c>
      <c r="I223" s="13">
        <f>IF(G223="Male",VLOOKUP(H223,'Shoe size conversion table'!$B$6:$D$22,2),VLOOKUP(H223,'Shoe size conversion table'!$J$6:$L$22,2))</f>
        <v>47</v>
      </c>
      <c r="J223" s="13">
        <f>IF(G223="Male",VLOOKUP(H223,'Shoe size conversion table'!$B$6:$D$22,3),VLOOKUP(H223,'Shoe size conversion table'!$J$6:$L$22,3))</f>
        <v>13.5</v>
      </c>
      <c r="K223" s="11">
        <v>159</v>
      </c>
      <c r="L223" s="12">
        <v>0.1</v>
      </c>
      <c r="M223" s="7">
        <f t="shared" si="10"/>
        <v>2014</v>
      </c>
      <c r="N223" s="7">
        <f t="shared" si="11"/>
        <v>1</v>
      </c>
      <c r="O223" s="30">
        <f t="shared" si="12"/>
        <v>143.1</v>
      </c>
    </row>
    <row r="224" spans="2:15" x14ac:dyDescent="0.2">
      <c r="B224" s="13">
        <v>52569</v>
      </c>
      <c r="C224" s="14">
        <v>41670.866111111165</v>
      </c>
      <c r="D224" s="7" t="s">
        <v>8</v>
      </c>
      <c r="E224" s="13">
        <v>2147</v>
      </c>
      <c r="F224" s="7" t="s">
        <v>41</v>
      </c>
      <c r="G224" s="7" t="s">
        <v>12</v>
      </c>
      <c r="H224" s="13">
        <v>8</v>
      </c>
      <c r="I224" s="13" t="str">
        <f>IF(G224="Male",VLOOKUP(H224,'Shoe size conversion table'!$B$6:$D$22,2),VLOOKUP(H224,'Shoe size conversion table'!$J$6:$L$22,2))</f>
        <v>38-39</v>
      </c>
      <c r="J224" s="13">
        <f>IF(G224="Male",VLOOKUP(H224,'Shoe size conversion table'!$B$6:$D$22,3),VLOOKUP(H224,'Shoe size conversion table'!$J$6:$L$22,3))</f>
        <v>6</v>
      </c>
      <c r="K224" s="11">
        <v>169</v>
      </c>
      <c r="L224" s="12">
        <v>0.1</v>
      </c>
      <c r="M224" s="7">
        <f t="shared" si="10"/>
        <v>2014</v>
      </c>
      <c r="N224" s="7">
        <f t="shared" si="11"/>
        <v>1</v>
      </c>
      <c r="O224" s="30">
        <f t="shared" si="12"/>
        <v>152.1</v>
      </c>
    </row>
    <row r="225" spans="2:15" x14ac:dyDescent="0.2">
      <c r="B225" s="13">
        <v>52570</v>
      </c>
      <c r="C225" s="14">
        <v>41671.076111111171</v>
      </c>
      <c r="D225" s="7" t="s">
        <v>7</v>
      </c>
      <c r="E225" s="13">
        <v>2193</v>
      </c>
      <c r="F225" s="7" t="s">
        <v>51</v>
      </c>
      <c r="G225" s="7" t="s">
        <v>11</v>
      </c>
      <c r="H225" s="13">
        <v>10.5</v>
      </c>
      <c r="I225" s="13" t="str">
        <f>IF(G225="Male",VLOOKUP(H225,'Shoe size conversion table'!$B$6:$D$22,2),VLOOKUP(H225,'Shoe size conversion table'!$J$6:$L$22,2))</f>
        <v>43-44</v>
      </c>
      <c r="J225" s="13">
        <f>IF(G225="Male",VLOOKUP(H225,'Shoe size conversion table'!$B$6:$D$22,3),VLOOKUP(H225,'Shoe size conversion table'!$J$6:$L$22,3))</f>
        <v>10</v>
      </c>
      <c r="K225" s="11">
        <v>199</v>
      </c>
      <c r="L225" s="12">
        <v>0</v>
      </c>
      <c r="M225" s="7">
        <f t="shared" si="10"/>
        <v>2014</v>
      </c>
      <c r="N225" s="7">
        <f t="shared" si="11"/>
        <v>2</v>
      </c>
      <c r="O225" s="30">
        <f t="shared" si="12"/>
        <v>199</v>
      </c>
    </row>
    <row r="226" spans="2:15" x14ac:dyDescent="0.2">
      <c r="B226" s="13">
        <v>52570</v>
      </c>
      <c r="C226" s="14">
        <v>41671.076111111171</v>
      </c>
      <c r="D226" s="7" t="s">
        <v>7</v>
      </c>
      <c r="E226" s="13">
        <v>2195</v>
      </c>
      <c r="F226" s="7" t="s">
        <v>51</v>
      </c>
      <c r="G226" s="7" t="s">
        <v>11</v>
      </c>
      <c r="H226" s="13">
        <v>11.5</v>
      </c>
      <c r="I226" s="13" t="str">
        <f>IF(G226="Male",VLOOKUP(H226,'Shoe size conversion table'!$B$6:$D$22,2),VLOOKUP(H226,'Shoe size conversion table'!$J$6:$L$22,2))</f>
        <v>44-45</v>
      </c>
      <c r="J226" s="13">
        <f>IF(G226="Male",VLOOKUP(H226,'Shoe size conversion table'!$B$6:$D$22,3),VLOOKUP(H226,'Shoe size conversion table'!$J$6:$L$22,3))</f>
        <v>11</v>
      </c>
      <c r="K226" s="11">
        <v>199</v>
      </c>
      <c r="L226" s="12">
        <v>0.2</v>
      </c>
      <c r="M226" s="7">
        <f t="shared" si="10"/>
        <v>2014</v>
      </c>
      <c r="N226" s="7">
        <f t="shared" si="11"/>
        <v>2</v>
      </c>
      <c r="O226" s="30">
        <f t="shared" si="12"/>
        <v>159.20000000000002</v>
      </c>
    </row>
    <row r="227" spans="2:15" x14ac:dyDescent="0.2">
      <c r="B227" s="13">
        <v>52571</v>
      </c>
      <c r="C227" s="14">
        <v>41671.576111111171</v>
      </c>
      <c r="D227" s="7" t="s">
        <v>10</v>
      </c>
      <c r="E227" s="13">
        <v>2212</v>
      </c>
      <c r="F227" s="7" t="s">
        <v>35</v>
      </c>
      <c r="G227" s="7" t="s">
        <v>12</v>
      </c>
      <c r="H227" s="13">
        <v>10.5</v>
      </c>
      <c r="I227" s="13">
        <f>IF(G227="Male",VLOOKUP(H227,'Shoe size conversion table'!$B$6:$D$22,2),VLOOKUP(H227,'Shoe size conversion table'!$J$6:$L$22,2))</f>
        <v>41</v>
      </c>
      <c r="J227" s="13">
        <f>IF(G227="Male",VLOOKUP(H227,'Shoe size conversion table'!$B$6:$D$22,3),VLOOKUP(H227,'Shoe size conversion table'!$J$6:$L$22,3))</f>
        <v>8.5</v>
      </c>
      <c r="K227" s="11">
        <v>199</v>
      </c>
      <c r="L227" s="12">
        <v>0</v>
      </c>
      <c r="M227" s="7">
        <f t="shared" si="10"/>
        <v>2014</v>
      </c>
      <c r="N227" s="7">
        <f t="shared" si="11"/>
        <v>2</v>
      </c>
      <c r="O227" s="30">
        <f t="shared" si="12"/>
        <v>199</v>
      </c>
    </row>
    <row r="228" spans="2:15" x14ac:dyDescent="0.2">
      <c r="B228" s="13">
        <v>52572</v>
      </c>
      <c r="C228" s="14">
        <v>41671.596111111168</v>
      </c>
      <c r="D228" s="7" t="s">
        <v>7</v>
      </c>
      <c r="E228" s="13">
        <v>2211</v>
      </c>
      <c r="F228" s="7" t="s">
        <v>51</v>
      </c>
      <c r="G228" s="7" t="s">
        <v>12</v>
      </c>
      <c r="H228" s="13">
        <v>8</v>
      </c>
      <c r="I228" s="13" t="str">
        <f>IF(G228="Male",VLOOKUP(H228,'Shoe size conversion table'!$B$6:$D$22,2),VLOOKUP(H228,'Shoe size conversion table'!$J$6:$L$22,2))</f>
        <v>38-39</v>
      </c>
      <c r="J228" s="13">
        <f>IF(G228="Male",VLOOKUP(H228,'Shoe size conversion table'!$B$6:$D$22,3),VLOOKUP(H228,'Shoe size conversion table'!$J$6:$L$22,3))</f>
        <v>6</v>
      </c>
      <c r="K228" s="11">
        <v>169</v>
      </c>
      <c r="L228" s="12">
        <v>0</v>
      </c>
      <c r="M228" s="7">
        <f t="shared" si="10"/>
        <v>2014</v>
      </c>
      <c r="N228" s="7">
        <f t="shared" si="11"/>
        <v>2</v>
      </c>
      <c r="O228" s="30">
        <f t="shared" si="12"/>
        <v>169</v>
      </c>
    </row>
    <row r="229" spans="2:15" x14ac:dyDescent="0.2">
      <c r="B229" s="13">
        <v>52572</v>
      </c>
      <c r="C229" s="14">
        <v>41671.596111111168</v>
      </c>
      <c r="D229" s="7" t="s">
        <v>7</v>
      </c>
      <c r="E229" s="13">
        <v>2165</v>
      </c>
      <c r="F229" s="7" t="s">
        <v>53</v>
      </c>
      <c r="G229" s="7" t="s">
        <v>12</v>
      </c>
      <c r="H229" s="13">
        <v>8</v>
      </c>
      <c r="I229" s="13" t="str">
        <f>IF(G229="Male",VLOOKUP(H229,'Shoe size conversion table'!$B$6:$D$22,2),VLOOKUP(H229,'Shoe size conversion table'!$J$6:$L$22,2))</f>
        <v>38-39</v>
      </c>
      <c r="J229" s="13">
        <f>IF(G229="Male",VLOOKUP(H229,'Shoe size conversion table'!$B$6:$D$22,3),VLOOKUP(H229,'Shoe size conversion table'!$J$6:$L$22,3))</f>
        <v>6</v>
      </c>
      <c r="K229" s="11">
        <v>189</v>
      </c>
      <c r="L229" s="12">
        <v>0</v>
      </c>
      <c r="M229" s="7">
        <f t="shared" si="10"/>
        <v>2014</v>
      </c>
      <c r="N229" s="7">
        <f t="shared" si="11"/>
        <v>2</v>
      </c>
      <c r="O229" s="30">
        <f t="shared" si="12"/>
        <v>189</v>
      </c>
    </row>
    <row r="230" spans="2:15" x14ac:dyDescent="0.2">
      <c r="B230" s="13">
        <v>52573</v>
      </c>
      <c r="C230" s="14">
        <v>41671.596111111168</v>
      </c>
      <c r="D230" s="7" t="s">
        <v>10</v>
      </c>
      <c r="E230" s="13">
        <v>2214</v>
      </c>
      <c r="F230" s="7" t="s">
        <v>36</v>
      </c>
      <c r="G230" s="7" t="s">
        <v>11</v>
      </c>
      <c r="H230" s="13">
        <v>10.5</v>
      </c>
      <c r="I230" s="13" t="str">
        <f>IF(G230="Male",VLOOKUP(H230,'Shoe size conversion table'!$B$6:$D$22,2),VLOOKUP(H230,'Shoe size conversion table'!$J$6:$L$22,2))</f>
        <v>43-44</v>
      </c>
      <c r="J230" s="13">
        <f>IF(G230="Male",VLOOKUP(H230,'Shoe size conversion table'!$B$6:$D$22,3),VLOOKUP(H230,'Shoe size conversion table'!$J$6:$L$22,3))</f>
        <v>10</v>
      </c>
      <c r="K230" s="11">
        <v>139</v>
      </c>
      <c r="L230" s="12">
        <v>0</v>
      </c>
      <c r="M230" s="7">
        <f t="shared" si="10"/>
        <v>2014</v>
      </c>
      <c r="N230" s="7">
        <f t="shared" si="11"/>
        <v>2</v>
      </c>
      <c r="O230" s="30">
        <f t="shared" si="12"/>
        <v>139</v>
      </c>
    </row>
    <row r="231" spans="2:15" x14ac:dyDescent="0.2">
      <c r="B231" s="13">
        <v>52574</v>
      </c>
      <c r="C231" s="14">
        <v>41671.67611111117</v>
      </c>
      <c r="D231" s="7" t="s">
        <v>8</v>
      </c>
      <c r="E231" s="13">
        <v>2211</v>
      </c>
      <c r="F231" s="7" t="s">
        <v>39</v>
      </c>
      <c r="G231" s="7" t="s">
        <v>12</v>
      </c>
      <c r="H231" s="13">
        <v>8.5</v>
      </c>
      <c r="I231" s="13">
        <f>IF(G231="Male",VLOOKUP(H231,'Shoe size conversion table'!$B$6:$D$22,2),VLOOKUP(H231,'Shoe size conversion table'!$J$6:$L$22,2))</f>
        <v>39</v>
      </c>
      <c r="J231" s="13">
        <f>IF(G231="Male",VLOOKUP(H231,'Shoe size conversion table'!$B$6:$D$22,3),VLOOKUP(H231,'Shoe size conversion table'!$J$6:$L$22,3))</f>
        <v>6.5</v>
      </c>
      <c r="K231" s="11">
        <v>149</v>
      </c>
      <c r="L231" s="12">
        <v>0</v>
      </c>
      <c r="M231" s="7">
        <f t="shared" si="10"/>
        <v>2014</v>
      </c>
      <c r="N231" s="7">
        <f t="shared" si="11"/>
        <v>2</v>
      </c>
      <c r="O231" s="30">
        <f t="shared" si="12"/>
        <v>149</v>
      </c>
    </row>
    <row r="232" spans="2:15" x14ac:dyDescent="0.2">
      <c r="B232" s="13">
        <v>52575</v>
      </c>
      <c r="C232" s="14">
        <v>41671.856111111163</v>
      </c>
      <c r="D232" s="7" t="s">
        <v>8</v>
      </c>
      <c r="E232" s="13">
        <v>2182</v>
      </c>
      <c r="F232" s="7" t="s">
        <v>40</v>
      </c>
      <c r="G232" s="7" t="s">
        <v>12</v>
      </c>
      <c r="H232" s="13">
        <v>9</v>
      </c>
      <c r="I232" s="13" t="str">
        <f>IF(G232="Male",VLOOKUP(H232,'Shoe size conversion table'!$B$6:$D$22,2),VLOOKUP(H232,'Shoe size conversion table'!$J$6:$L$22,2))</f>
        <v>39-40</v>
      </c>
      <c r="J232" s="13">
        <f>IF(G232="Male",VLOOKUP(H232,'Shoe size conversion table'!$B$6:$D$22,3),VLOOKUP(H232,'Shoe size conversion table'!$J$6:$L$22,3))</f>
        <v>7</v>
      </c>
      <c r="K232" s="11">
        <v>179</v>
      </c>
      <c r="L232" s="12">
        <v>0</v>
      </c>
      <c r="M232" s="7">
        <f t="shared" si="10"/>
        <v>2014</v>
      </c>
      <c r="N232" s="7">
        <f t="shared" si="11"/>
        <v>2</v>
      </c>
      <c r="O232" s="30">
        <f t="shared" si="12"/>
        <v>179</v>
      </c>
    </row>
    <row r="233" spans="2:15" x14ac:dyDescent="0.2">
      <c r="B233" s="13">
        <v>52576</v>
      </c>
      <c r="C233" s="14">
        <v>41671.866111111165</v>
      </c>
      <c r="D233" s="7" t="s">
        <v>8</v>
      </c>
      <c r="E233" s="13">
        <v>2214</v>
      </c>
      <c r="F233" s="7" t="s">
        <v>38</v>
      </c>
      <c r="G233" s="7" t="s">
        <v>12</v>
      </c>
      <c r="H233" s="13">
        <v>8</v>
      </c>
      <c r="I233" s="13" t="str">
        <f>IF(G233="Male",VLOOKUP(H233,'Shoe size conversion table'!$B$6:$D$22,2),VLOOKUP(H233,'Shoe size conversion table'!$J$6:$L$22,2))</f>
        <v>38-39</v>
      </c>
      <c r="J233" s="13">
        <f>IF(G233="Male",VLOOKUP(H233,'Shoe size conversion table'!$B$6:$D$22,3),VLOOKUP(H233,'Shoe size conversion table'!$J$6:$L$22,3))</f>
        <v>6</v>
      </c>
      <c r="K233" s="11">
        <v>189</v>
      </c>
      <c r="L233" s="12">
        <v>0.1</v>
      </c>
      <c r="M233" s="7">
        <f t="shared" si="10"/>
        <v>2014</v>
      </c>
      <c r="N233" s="7">
        <f t="shared" si="11"/>
        <v>2</v>
      </c>
      <c r="O233" s="30">
        <f t="shared" si="12"/>
        <v>170.1</v>
      </c>
    </row>
    <row r="234" spans="2:15" x14ac:dyDescent="0.2">
      <c r="B234" s="13">
        <v>52577</v>
      </c>
      <c r="C234" s="14">
        <v>41672.036111111163</v>
      </c>
      <c r="D234" s="7" t="s">
        <v>9</v>
      </c>
      <c r="E234" s="13">
        <v>2222</v>
      </c>
      <c r="F234" s="7" t="s">
        <v>61</v>
      </c>
      <c r="G234" s="7" t="s">
        <v>11</v>
      </c>
      <c r="H234" s="13">
        <v>10.5</v>
      </c>
      <c r="I234" s="13" t="str">
        <f>IF(G234="Male",VLOOKUP(H234,'Shoe size conversion table'!$B$6:$D$22,2),VLOOKUP(H234,'Shoe size conversion table'!$J$6:$L$22,2))</f>
        <v>43-44</v>
      </c>
      <c r="J234" s="13">
        <f>IF(G234="Male",VLOOKUP(H234,'Shoe size conversion table'!$B$6:$D$22,3),VLOOKUP(H234,'Shoe size conversion table'!$J$6:$L$22,3))</f>
        <v>10</v>
      </c>
      <c r="K234" s="11">
        <v>199</v>
      </c>
      <c r="L234" s="12">
        <v>0.1</v>
      </c>
      <c r="M234" s="7">
        <f t="shared" si="10"/>
        <v>2014</v>
      </c>
      <c r="N234" s="7">
        <f t="shared" si="11"/>
        <v>2</v>
      </c>
      <c r="O234" s="30">
        <f t="shared" si="12"/>
        <v>179.1</v>
      </c>
    </row>
    <row r="235" spans="2:15" x14ac:dyDescent="0.2">
      <c r="B235" s="13">
        <v>52578</v>
      </c>
      <c r="C235" s="14">
        <v>41672.036111111163</v>
      </c>
      <c r="D235" s="7" t="s">
        <v>7</v>
      </c>
      <c r="E235" s="13">
        <v>2201</v>
      </c>
      <c r="F235" s="7" t="s">
        <v>51</v>
      </c>
      <c r="G235" s="7" t="s">
        <v>12</v>
      </c>
      <c r="H235" s="13">
        <v>7.5</v>
      </c>
      <c r="I235" s="13">
        <f>IF(G235="Male",VLOOKUP(H235,'Shoe size conversion table'!$B$6:$D$22,2),VLOOKUP(H235,'Shoe size conversion table'!$J$6:$L$22,2))</f>
        <v>38</v>
      </c>
      <c r="J235" s="13">
        <f>IF(G235="Male",VLOOKUP(H235,'Shoe size conversion table'!$B$6:$D$22,3),VLOOKUP(H235,'Shoe size conversion table'!$J$6:$L$22,3))</f>
        <v>5.5</v>
      </c>
      <c r="K235" s="11">
        <v>189</v>
      </c>
      <c r="L235" s="12">
        <v>0</v>
      </c>
      <c r="M235" s="7">
        <f t="shared" si="10"/>
        <v>2014</v>
      </c>
      <c r="N235" s="7">
        <f t="shared" si="11"/>
        <v>2</v>
      </c>
      <c r="O235" s="30">
        <f t="shared" si="12"/>
        <v>189</v>
      </c>
    </row>
    <row r="236" spans="2:15" x14ac:dyDescent="0.2">
      <c r="B236" s="13">
        <v>52579</v>
      </c>
      <c r="C236" s="14">
        <v>41672.576111111171</v>
      </c>
      <c r="D236" s="7" t="s">
        <v>10</v>
      </c>
      <c r="E236" s="13">
        <v>2181</v>
      </c>
      <c r="F236" s="7" t="s">
        <v>35</v>
      </c>
      <c r="G236" s="7" t="s">
        <v>12</v>
      </c>
      <c r="H236" s="13">
        <v>10.5</v>
      </c>
      <c r="I236" s="13">
        <f>IF(G236="Male",VLOOKUP(H236,'Shoe size conversion table'!$B$6:$D$22,2),VLOOKUP(H236,'Shoe size conversion table'!$J$6:$L$22,2))</f>
        <v>41</v>
      </c>
      <c r="J236" s="13">
        <f>IF(G236="Male",VLOOKUP(H236,'Shoe size conversion table'!$B$6:$D$22,3),VLOOKUP(H236,'Shoe size conversion table'!$J$6:$L$22,3))</f>
        <v>8.5</v>
      </c>
      <c r="K236" s="11">
        <v>159</v>
      </c>
      <c r="L236" s="12">
        <v>0</v>
      </c>
      <c r="M236" s="7">
        <f t="shared" si="10"/>
        <v>2014</v>
      </c>
      <c r="N236" s="7">
        <f t="shared" si="11"/>
        <v>2</v>
      </c>
      <c r="O236" s="30">
        <f t="shared" si="12"/>
        <v>159</v>
      </c>
    </row>
    <row r="237" spans="2:15" x14ac:dyDescent="0.2">
      <c r="B237" s="13">
        <v>52580</v>
      </c>
      <c r="C237" s="14">
        <v>41672.596111111168</v>
      </c>
      <c r="D237" s="7" t="s">
        <v>7</v>
      </c>
      <c r="E237" s="13">
        <v>2180</v>
      </c>
      <c r="F237" s="7" t="s">
        <v>51</v>
      </c>
      <c r="G237" s="7" t="s">
        <v>12</v>
      </c>
      <c r="H237" s="13">
        <v>8</v>
      </c>
      <c r="I237" s="13" t="str">
        <f>IF(G237="Male",VLOOKUP(H237,'Shoe size conversion table'!$B$6:$D$22,2),VLOOKUP(H237,'Shoe size conversion table'!$J$6:$L$22,2))</f>
        <v>38-39</v>
      </c>
      <c r="J237" s="13">
        <f>IF(G237="Male",VLOOKUP(H237,'Shoe size conversion table'!$B$6:$D$22,3),VLOOKUP(H237,'Shoe size conversion table'!$J$6:$L$22,3))</f>
        <v>6</v>
      </c>
      <c r="K237" s="11">
        <v>149</v>
      </c>
      <c r="L237" s="12">
        <v>0</v>
      </c>
      <c r="M237" s="7">
        <f t="shared" si="10"/>
        <v>2014</v>
      </c>
      <c r="N237" s="7">
        <f t="shared" si="11"/>
        <v>2</v>
      </c>
      <c r="O237" s="30">
        <f t="shared" si="12"/>
        <v>149</v>
      </c>
    </row>
    <row r="238" spans="2:15" x14ac:dyDescent="0.2">
      <c r="B238" s="13">
        <v>52580</v>
      </c>
      <c r="C238" s="14">
        <v>41672.596111111168</v>
      </c>
      <c r="D238" s="7" t="s">
        <v>7</v>
      </c>
      <c r="E238" s="13">
        <v>2180</v>
      </c>
      <c r="F238" s="7" t="s">
        <v>51</v>
      </c>
      <c r="G238" s="7" t="s">
        <v>12</v>
      </c>
      <c r="H238" s="13">
        <v>8</v>
      </c>
      <c r="I238" s="13" t="str">
        <f>IF(G238="Male",VLOOKUP(H238,'Shoe size conversion table'!$B$6:$D$22,2),VLOOKUP(H238,'Shoe size conversion table'!$J$6:$L$22,2))</f>
        <v>38-39</v>
      </c>
      <c r="J238" s="13">
        <f>IF(G238="Male",VLOOKUP(H238,'Shoe size conversion table'!$B$6:$D$22,3),VLOOKUP(H238,'Shoe size conversion table'!$J$6:$L$22,3))</f>
        <v>6</v>
      </c>
      <c r="K238" s="11">
        <v>149</v>
      </c>
      <c r="L238" s="12">
        <v>0</v>
      </c>
      <c r="M238" s="7">
        <f t="shared" si="10"/>
        <v>2014</v>
      </c>
      <c r="N238" s="7">
        <f t="shared" si="11"/>
        <v>2</v>
      </c>
      <c r="O238" s="30">
        <f t="shared" si="12"/>
        <v>149</v>
      </c>
    </row>
    <row r="239" spans="2:15" x14ac:dyDescent="0.2">
      <c r="B239" s="13">
        <v>52580</v>
      </c>
      <c r="C239" s="14">
        <v>41672.596111111168</v>
      </c>
      <c r="D239" s="7" t="s">
        <v>7</v>
      </c>
      <c r="E239" s="13">
        <v>2228</v>
      </c>
      <c r="F239" s="7" t="s">
        <v>51</v>
      </c>
      <c r="G239" s="7" t="s">
        <v>11</v>
      </c>
      <c r="H239" s="13">
        <v>9.5</v>
      </c>
      <c r="I239" s="13" t="str">
        <f>IF(G239="Male",VLOOKUP(H239,'Shoe size conversion table'!$B$6:$D$22,2),VLOOKUP(H239,'Shoe size conversion table'!$J$6:$L$22,2))</f>
        <v>42-43</v>
      </c>
      <c r="J239" s="13">
        <f>IF(G239="Male",VLOOKUP(H239,'Shoe size conversion table'!$B$6:$D$22,3),VLOOKUP(H239,'Shoe size conversion table'!$J$6:$L$22,3))</f>
        <v>9</v>
      </c>
      <c r="K239" s="11">
        <v>169</v>
      </c>
      <c r="L239" s="12">
        <v>0</v>
      </c>
      <c r="M239" s="7">
        <f t="shared" si="10"/>
        <v>2014</v>
      </c>
      <c r="N239" s="7">
        <f t="shared" si="11"/>
        <v>2</v>
      </c>
      <c r="O239" s="30">
        <f t="shared" si="12"/>
        <v>169</v>
      </c>
    </row>
    <row r="240" spans="2:15" x14ac:dyDescent="0.2">
      <c r="B240" s="13">
        <v>52581</v>
      </c>
      <c r="C240" s="14">
        <v>41672.676111111163</v>
      </c>
      <c r="D240" s="7" t="s">
        <v>10</v>
      </c>
      <c r="E240" s="13">
        <v>2147</v>
      </c>
      <c r="F240" s="7" t="s">
        <v>34</v>
      </c>
      <c r="G240" s="7" t="s">
        <v>12</v>
      </c>
      <c r="H240" s="13">
        <v>9</v>
      </c>
      <c r="I240" s="13" t="str">
        <f>IF(G240="Male",VLOOKUP(H240,'Shoe size conversion table'!$B$6:$D$22,2),VLOOKUP(H240,'Shoe size conversion table'!$J$6:$L$22,2))</f>
        <v>39-40</v>
      </c>
      <c r="J240" s="13">
        <f>IF(G240="Male",VLOOKUP(H240,'Shoe size conversion table'!$B$6:$D$22,3),VLOOKUP(H240,'Shoe size conversion table'!$J$6:$L$22,3))</f>
        <v>7</v>
      </c>
      <c r="K240" s="11">
        <v>129</v>
      </c>
      <c r="L240" s="12">
        <v>0</v>
      </c>
      <c r="M240" s="7">
        <f t="shared" si="10"/>
        <v>2014</v>
      </c>
      <c r="N240" s="7">
        <f t="shared" si="11"/>
        <v>2</v>
      </c>
      <c r="O240" s="30">
        <f t="shared" si="12"/>
        <v>129</v>
      </c>
    </row>
    <row r="241" spans="2:15" x14ac:dyDescent="0.2">
      <c r="B241" s="13">
        <v>52582</v>
      </c>
      <c r="C241" s="14">
        <v>41672.856111111163</v>
      </c>
      <c r="D241" s="7" t="s">
        <v>9</v>
      </c>
      <c r="E241" s="13">
        <v>2219</v>
      </c>
      <c r="F241" s="7" t="s">
        <v>60</v>
      </c>
      <c r="G241" s="7" t="s">
        <v>11</v>
      </c>
      <c r="H241" s="13">
        <v>9.5</v>
      </c>
      <c r="I241" s="13" t="str">
        <f>IF(G241="Male",VLOOKUP(H241,'Shoe size conversion table'!$B$6:$D$22,2),VLOOKUP(H241,'Shoe size conversion table'!$J$6:$L$22,2))</f>
        <v>42-43</v>
      </c>
      <c r="J241" s="13">
        <f>IF(G241="Male",VLOOKUP(H241,'Shoe size conversion table'!$B$6:$D$22,3),VLOOKUP(H241,'Shoe size conversion table'!$J$6:$L$22,3))</f>
        <v>9</v>
      </c>
      <c r="K241" s="11">
        <v>189</v>
      </c>
      <c r="L241" s="12">
        <v>0.1</v>
      </c>
      <c r="M241" s="7">
        <f t="shared" si="10"/>
        <v>2014</v>
      </c>
      <c r="N241" s="7">
        <f t="shared" si="11"/>
        <v>2</v>
      </c>
      <c r="O241" s="30">
        <f t="shared" si="12"/>
        <v>170.1</v>
      </c>
    </row>
    <row r="242" spans="2:15" x14ac:dyDescent="0.2">
      <c r="B242" s="13">
        <v>52583</v>
      </c>
      <c r="C242" s="14">
        <v>41672.866111111165</v>
      </c>
      <c r="D242" s="7" t="s">
        <v>10</v>
      </c>
      <c r="E242" s="13">
        <v>2219</v>
      </c>
      <c r="F242" s="7" t="s">
        <v>36</v>
      </c>
      <c r="G242" s="7" t="s">
        <v>11</v>
      </c>
      <c r="H242" s="13">
        <v>10.5</v>
      </c>
      <c r="I242" s="13" t="str">
        <f>IF(G242="Male",VLOOKUP(H242,'Shoe size conversion table'!$B$6:$D$22,2),VLOOKUP(H242,'Shoe size conversion table'!$J$6:$L$22,2))</f>
        <v>43-44</v>
      </c>
      <c r="J242" s="13">
        <f>IF(G242="Male",VLOOKUP(H242,'Shoe size conversion table'!$B$6:$D$22,3),VLOOKUP(H242,'Shoe size conversion table'!$J$6:$L$22,3))</f>
        <v>10</v>
      </c>
      <c r="K242" s="11">
        <v>179</v>
      </c>
      <c r="L242" s="12">
        <v>0.3</v>
      </c>
      <c r="M242" s="7">
        <f t="shared" si="10"/>
        <v>2014</v>
      </c>
      <c r="N242" s="7">
        <f t="shared" si="11"/>
        <v>2</v>
      </c>
      <c r="O242" s="30">
        <f t="shared" si="12"/>
        <v>125.3</v>
      </c>
    </row>
    <row r="243" spans="2:15" x14ac:dyDescent="0.2">
      <c r="B243" s="13">
        <v>52584</v>
      </c>
      <c r="C243" s="14">
        <v>41673.036111111163</v>
      </c>
      <c r="D243" s="7" t="s">
        <v>9</v>
      </c>
      <c r="E243" s="13">
        <v>2211</v>
      </c>
      <c r="F243" s="7" t="s">
        <v>62</v>
      </c>
      <c r="G243" s="7" t="s">
        <v>11</v>
      </c>
      <c r="H243" s="13">
        <v>11.5</v>
      </c>
      <c r="I243" s="13" t="str">
        <f>IF(G243="Male",VLOOKUP(H243,'Shoe size conversion table'!$B$6:$D$22,2),VLOOKUP(H243,'Shoe size conversion table'!$J$6:$L$22,2))</f>
        <v>44-45</v>
      </c>
      <c r="J243" s="13">
        <f>IF(G243="Male",VLOOKUP(H243,'Shoe size conversion table'!$B$6:$D$22,3),VLOOKUP(H243,'Shoe size conversion table'!$J$6:$L$22,3))</f>
        <v>11</v>
      </c>
      <c r="K243" s="11">
        <v>129</v>
      </c>
      <c r="L243" s="12">
        <v>0</v>
      </c>
      <c r="M243" s="7">
        <f t="shared" si="10"/>
        <v>2014</v>
      </c>
      <c r="N243" s="7">
        <f t="shared" si="11"/>
        <v>2</v>
      </c>
      <c r="O243" s="30">
        <f t="shared" si="12"/>
        <v>129</v>
      </c>
    </row>
    <row r="244" spans="2:15" x14ac:dyDescent="0.2">
      <c r="B244" s="13">
        <v>52585</v>
      </c>
      <c r="C244" s="14">
        <v>41673.036111111163</v>
      </c>
      <c r="D244" s="7" t="s">
        <v>10</v>
      </c>
      <c r="E244" s="13">
        <v>2212</v>
      </c>
      <c r="F244" s="7" t="s">
        <v>36</v>
      </c>
      <c r="G244" s="7" t="s">
        <v>11</v>
      </c>
      <c r="H244" s="13">
        <v>10</v>
      </c>
      <c r="I244" s="13">
        <f>IF(G244="Male",VLOOKUP(H244,'Shoe size conversion table'!$B$6:$D$22,2),VLOOKUP(H244,'Shoe size conversion table'!$J$6:$L$22,2))</f>
        <v>43</v>
      </c>
      <c r="J244" s="13">
        <f>IF(G244="Male",VLOOKUP(H244,'Shoe size conversion table'!$B$6:$D$22,3),VLOOKUP(H244,'Shoe size conversion table'!$J$6:$L$22,3))</f>
        <v>9.5</v>
      </c>
      <c r="K244" s="11">
        <v>159</v>
      </c>
      <c r="L244" s="12">
        <v>0</v>
      </c>
      <c r="M244" s="7">
        <f t="shared" si="10"/>
        <v>2014</v>
      </c>
      <c r="N244" s="7">
        <f t="shared" si="11"/>
        <v>2</v>
      </c>
      <c r="O244" s="30">
        <f t="shared" si="12"/>
        <v>159</v>
      </c>
    </row>
    <row r="245" spans="2:15" x14ac:dyDescent="0.2">
      <c r="B245" s="13">
        <v>52586</v>
      </c>
      <c r="C245" s="14">
        <v>41673.12611111116</v>
      </c>
      <c r="D245" s="7" t="s">
        <v>7</v>
      </c>
      <c r="E245" s="13">
        <v>2186</v>
      </c>
      <c r="F245" s="7" t="s">
        <v>48</v>
      </c>
      <c r="G245" s="7" t="s">
        <v>11</v>
      </c>
      <c r="H245" s="13">
        <v>9.5</v>
      </c>
      <c r="I245" s="13" t="str">
        <f>IF(G245="Male",VLOOKUP(H245,'Shoe size conversion table'!$B$6:$D$22,2),VLOOKUP(H245,'Shoe size conversion table'!$J$6:$L$22,2))</f>
        <v>42-43</v>
      </c>
      <c r="J245" s="13">
        <f>IF(G245="Male",VLOOKUP(H245,'Shoe size conversion table'!$B$6:$D$22,3),VLOOKUP(H245,'Shoe size conversion table'!$J$6:$L$22,3))</f>
        <v>9</v>
      </c>
      <c r="K245" s="11">
        <v>169</v>
      </c>
      <c r="L245" s="12">
        <v>0</v>
      </c>
      <c r="M245" s="7">
        <f t="shared" si="10"/>
        <v>2014</v>
      </c>
      <c r="N245" s="7">
        <f t="shared" si="11"/>
        <v>2</v>
      </c>
      <c r="O245" s="30">
        <f t="shared" si="12"/>
        <v>169</v>
      </c>
    </row>
    <row r="246" spans="2:15" x14ac:dyDescent="0.2">
      <c r="B246" s="13">
        <v>52587</v>
      </c>
      <c r="C246" s="14">
        <v>41673.146111111157</v>
      </c>
      <c r="D246" s="7" t="s">
        <v>9</v>
      </c>
      <c r="E246" s="13">
        <v>2225</v>
      </c>
      <c r="F246" s="7" t="s">
        <v>60</v>
      </c>
      <c r="G246" s="7" t="s">
        <v>11</v>
      </c>
      <c r="H246" s="13">
        <v>8.5</v>
      </c>
      <c r="I246" s="13" t="str">
        <f>IF(G246="Male",VLOOKUP(H246,'Shoe size conversion table'!$B$6:$D$22,2),VLOOKUP(H246,'Shoe size conversion table'!$J$6:$L$22,2))</f>
        <v>41-42</v>
      </c>
      <c r="J246" s="13">
        <f>IF(G246="Male",VLOOKUP(H246,'Shoe size conversion table'!$B$6:$D$22,3),VLOOKUP(H246,'Shoe size conversion table'!$J$6:$L$22,3))</f>
        <v>8</v>
      </c>
      <c r="K246" s="11">
        <v>149</v>
      </c>
      <c r="L246" s="12">
        <v>0.5</v>
      </c>
      <c r="M246" s="7">
        <f t="shared" si="10"/>
        <v>2014</v>
      </c>
      <c r="N246" s="7">
        <f t="shared" si="11"/>
        <v>2</v>
      </c>
      <c r="O246" s="30">
        <f t="shared" si="12"/>
        <v>74.5</v>
      </c>
    </row>
    <row r="247" spans="2:15" x14ac:dyDescent="0.2">
      <c r="B247" s="13">
        <v>52588</v>
      </c>
      <c r="C247" s="14">
        <v>41673.676111111163</v>
      </c>
      <c r="D247" s="7" t="s">
        <v>8</v>
      </c>
      <c r="E247" s="13">
        <v>2182</v>
      </c>
      <c r="F247" s="7" t="s">
        <v>40</v>
      </c>
      <c r="G247" s="7" t="s">
        <v>12</v>
      </c>
      <c r="H247" s="13">
        <v>9</v>
      </c>
      <c r="I247" s="13" t="str">
        <f>IF(G247="Male",VLOOKUP(H247,'Shoe size conversion table'!$B$6:$D$22,2),VLOOKUP(H247,'Shoe size conversion table'!$J$6:$L$22,2))</f>
        <v>39-40</v>
      </c>
      <c r="J247" s="13">
        <f>IF(G247="Male",VLOOKUP(H247,'Shoe size conversion table'!$B$6:$D$22,3),VLOOKUP(H247,'Shoe size conversion table'!$J$6:$L$22,3))</f>
        <v>7</v>
      </c>
      <c r="K247" s="11">
        <v>179</v>
      </c>
      <c r="L247" s="12">
        <v>0</v>
      </c>
      <c r="M247" s="7">
        <f t="shared" si="10"/>
        <v>2014</v>
      </c>
      <c r="N247" s="7">
        <f t="shared" si="11"/>
        <v>2</v>
      </c>
      <c r="O247" s="30">
        <f t="shared" si="12"/>
        <v>179</v>
      </c>
    </row>
    <row r="248" spans="2:15" x14ac:dyDescent="0.2">
      <c r="B248" s="13">
        <v>52589</v>
      </c>
      <c r="C248" s="14">
        <v>41673.736111111153</v>
      </c>
      <c r="D248" s="7" t="s">
        <v>8</v>
      </c>
      <c r="E248" s="13">
        <v>2195</v>
      </c>
      <c r="F248" s="7" t="s">
        <v>42</v>
      </c>
      <c r="G248" s="7" t="s">
        <v>11</v>
      </c>
      <c r="H248" s="13">
        <v>10.5</v>
      </c>
      <c r="I248" s="13" t="str">
        <f>IF(G248="Male",VLOOKUP(H248,'Shoe size conversion table'!$B$6:$D$22,2),VLOOKUP(H248,'Shoe size conversion table'!$J$6:$L$22,2))</f>
        <v>43-44</v>
      </c>
      <c r="J248" s="13">
        <f>IF(G248="Male",VLOOKUP(H248,'Shoe size conversion table'!$B$6:$D$22,3),VLOOKUP(H248,'Shoe size conversion table'!$J$6:$L$22,3))</f>
        <v>10</v>
      </c>
      <c r="K248" s="11">
        <v>179</v>
      </c>
      <c r="L248" s="12">
        <v>0</v>
      </c>
      <c r="M248" s="7">
        <f t="shared" si="10"/>
        <v>2014</v>
      </c>
      <c r="N248" s="7">
        <f t="shared" si="11"/>
        <v>2</v>
      </c>
      <c r="O248" s="30">
        <f t="shared" si="12"/>
        <v>179</v>
      </c>
    </row>
    <row r="249" spans="2:15" x14ac:dyDescent="0.2">
      <c r="B249" s="13">
        <v>52589</v>
      </c>
      <c r="C249" s="14">
        <v>41673.736111111153</v>
      </c>
      <c r="D249" s="7" t="s">
        <v>8</v>
      </c>
      <c r="E249" s="13">
        <v>2192</v>
      </c>
      <c r="F249" s="7" t="s">
        <v>41</v>
      </c>
      <c r="G249" s="7" t="s">
        <v>11</v>
      </c>
      <c r="H249" s="13">
        <v>9</v>
      </c>
      <c r="I249" s="13">
        <f>IF(G249="Male",VLOOKUP(H249,'Shoe size conversion table'!$B$6:$D$22,2),VLOOKUP(H249,'Shoe size conversion table'!$J$6:$L$22,2))</f>
        <v>42</v>
      </c>
      <c r="J249" s="13">
        <f>IF(G249="Male",VLOOKUP(H249,'Shoe size conversion table'!$B$6:$D$22,3),VLOOKUP(H249,'Shoe size conversion table'!$J$6:$L$22,3))</f>
        <v>8.5</v>
      </c>
      <c r="K249" s="11">
        <v>159</v>
      </c>
      <c r="L249" s="12">
        <v>0</v>
      </c>
      <c r="M249" s="7">
        <f t="shared" si="10"/>
        <v>2014</v>
      </c>
      <c r="N249" s="7">
        <f t="shared" si="11"/>
        <v>2</v>
      </c>
      <c r="O249" s="30">
        <f t="shared" si="12"/>
        <v>159</v>
      </c>
    </row>
    <row r="250" spans="2:15" x14ac:dyDescent="0.2">
      <c r="B250" s="13">
        <v>52590</v>
      </c>
      <c r="C250" s="14">
        <v>41673.856111111163</v>
      </c>
      <c r="D250" s="7" t="s">
        <v>9</v>
      </c>
      <c r="E250" s="13">
        <v>2208</v>
      </c>
      <c r="F250" s="7" t="s">
        <v>59</v>
      </c>
      <c r="G250" s="7" t="s">
        <v>11</v>
      </c>
      <c r="H250" s="13">
        <v>10</v>
      </c>
      <c r="I250" s="13">
        <f>IF(G250="Male",VLOOKUP(H250,'Shoe size conversion table'!$B$6:$D$22,2),VLOOKUP(H250,'Shoe size conversion table'!$J$6:$L$22,2))</f>
        <v>43</v>
      </c>
      <c r="J250" s="13">
        <f>IF(G250="Male",VLOOKUP(H250,'Shoe size conversion table'!$B$6:$D$22,3),VLOOKUP(H250,'Shoe size conversion table'!$J$6:$L$22,3))</f>
        <v>9.5</v>
      </c>
      <c r="K250" s="11">
        <v>179</v>
      </c>
      <c r="L250" s="12">
        <v>0</v>
      </c>
      <c r="M250" s="7">
        <f t="shared" si="10"/>
        <v>2014</v>
      </c>
      <c r="N250" s="7">
        <f t="shared" si="11"/>
        <v>2</v>
      </c>
      <c r="O250" s="30">
        <f t="shared" si="12"/>
        <v>179</v>
      </c>
    </row>
    <row r="251" spans="2:15" x14ac:dyDescent="0.2">
      <c r="B251" s="13">
        <v>52591</v>
      </c>
      <c r="C251" s="14">
        <v>41674.036111111163</v>
      </c>
      <c r="D251" s="7" t="s">
        <v>7</v>
      </c>
      <c r="E251" s="13">
        <v>2186</v>
      </c>
      <c r="F251" s="7" t="s">
        <v>51</v>
      </c>
      <c r="G251" s="7" t="s">
        <v>12</v>
      </c>
      <c r="H251" s="13">
        <v>7.5</v>
      </c>
      <c r="I251" s="13">
        <f>IF(G251="Male",VLOOKUP(H251,'Shoe size conversion table'!$B$6:$D$22,2),VLOOKUP(H251,'Shoe size conversion table'!$J$6:$L$22,2))</f>
        <v>38</v>
      </c>
      <c r="J251" s="13">
        <f>IF(G251="Male",VLOOKUP(H251,'Shoe size conversion table'!$B$6:$D$22,3),VLOOKUP(H251,'Shoe size conversion table'!$J$6:$L$22,3))</f>
        <v>5.5</v>
      </c>
      <c r="K251" s="11">
        <v>179</v>
      </c>
      <c r="L251" s="12">
        <v>0</v>
      </c>
      <c r="M251" s="7">
        <f t="shared" si="10"/>
        <v>2014</v>
      </c>
      <c r="N251" s="7">
        <f t="shared" si="11"/>
        <v>2</v>
      </c>
      <c r="O251" s="30">
        <f t="shared" si="12"/>
        <v>179</v>
      </c>
    </row>
    <row r="252" spans="2:15" x14ac:dyDescent="0.2">
      <c r="B252" s="13">
        <v>52591</v>
      </c>
      <c r="C252" s="14">
        <v>41674.036111111163</v>
      </c>
      <c r="D252" s="7" t="s">
        <v>7</v>
      </c>
      <c r="E252" s="13">
        <v>2237</v>
      </c>
      <c r="F252" s="7" t="s">
        <v>51</v>
      </c>
      <c r="G252" s="7" t="s">
        <v>12</v>
      </c>
      <c r="H252" s="13">
        <v>9</v>
      </c>
      <c r="I252" s="13" t="str">
        <f>IF(G252="Male",VLOOKUP(H252,'Shoe size conversion table'!$B$6:$D$22,2),VLOOKUP(H252,'Shoe size conversion table'!$J$6:$L$22,2))</f>
        <v>39-40</v>
      </c>
      <c r="J252" s="13">
        <f>IF(G252="Male",VLOOKUP(H252,'Shoe size conversion table'!$B$6:$D$22,3),VLOOKUP(H252,'Shoe size conversion table'!$J$6:$L$22,3))</f>
        <v>7</v>
      </c>
      <c r="K252" s="11">
        <v>139</v>
      </c>
      <c r="L252" s="12">
        <v>0.3</v>
      </c>
      <c r="M252" s="7">
        <f t="shared" si="10"/>
        <v>2014</v>
      </c>
      <c r="N252" s="7">
        <f t="shared" si="11"/>
        <v>2</v>
      </c>
      <c r="O252" s="30">
        <f t="shared" si="12"/>
        <v>97.3</v>
      </c>
    </row>
    <row r="253" spans="2:15" x14ac:dyDescent="0.2">
      <c r="B253" s="13">
        <v>52592</v>
      </c>
      <c r="C253" s="14">
        <v>41674.12611111116</v>
      </c>
      <c r="D253" s="7" t="s">
        <v>7</v>
      </c>
      <c r="E253" s="13">
        <v>2217</v>
      </c>
      <c r="F253" s="7" t="s">
        <v>48</v>
      </c>
      <c r="G253" s="7" t="s">
        <v>12</v>
      </c>
      <c r="H253" s="13">
        <v>8.5</v>
      </c>
      <c r="I253" s="13">
        <f>IF(G253="Male",VLOOKUP(H253,'Shoe size conversion table'!$B$6:$D$22,2),VLOOKUP(H253,'Shoe size conversion table'!$J$6:$L$22,2))</f>
        <v>39</v>
      </c>
      <c r="J253" s="13">
        <f>IF(G253="Male",VLOOKUP(H253,'Shoe size conversion table'!$B$6:$D$22,3),VLOOKUP(H253,'Shoe size conversion table'!$J$6:$L$22,3))</f>
        <v>6.5</v>
      </c>
      <c r="K253" s="11">
        <v>189</v>
      </c>
      <c r="L253" s="12">
        <v>0.3</v>
      </c>
      <c r="M253" s="7">
        <f t="shared" si="10"/>
        <v>2014</v>
      </c>
      <c r="N253" s="7">
        <f t="shared" si="11"/>
        <v>2</v>
      </c>
      <c r="O253" s="30">
        <f t="shared" si="12"/>
        <v>132.29999999999998</v>
      </c>
    </row>
    <row r="254" spans="2:15" x14ac:dyDescent="0.2">
      <c r="B254" s="13">
        <v>52593</v>
      </c>
      <c r="C254" s="14">
        <v>41674.146111111157</v>
      </c>
      <c r="D254" s="7" t="s">
        <v>7</v>
      </c>
      <c r="E254" s="13">
        <v>2196</v>
      </c>
      <c r="F254" s="7" t="s">
        <v>51</v>
      </c>
      <c r="G254" s="7" t="s">
        <v>12</v>
      </c>
      <c r="H254" s="13">
        <v>9</v>
      </c>
      <c r="I254" s="13" t="str">
        <f>IF(G254="Male",VLOOKUP(H254,'Shoe size conversion table'!$B$6:$D$22,2),VLOOKUP(H254,'Shoe size conversion table'!$J$6:$L$22,2))</f>
        <v>39-40</v>
      </c>
      <c r="J254" s="13">
        <f>IF(G254="Male",VLOOKUP(H254,'Shoe size conversion table'!$B$6:$D$22,3),VLOOKUP(H254,'Shoe size conversion table'!$J$6:$L$22,3))</f>
        <v>7</v>
      </c>
      <c r="K254" s="11">
        <v>169</v>
      </c>
      <c r="L254" s="12">
        <v>0</v>
      </c>
      <c r="M254" s="7">
        <f t="shared" si="10"/>
        <v>2014</v>
      </c>
      <c r="N254" s="7">
        <f t="shared" si="11"/>
        <v>2</v>
      </c>
      <c r="O254" s="30">
        <f t="shared" si="12"/>
        <v>169</v>
      </c>
    </row>
    <row r="255" spans="2:15" x14ac:dyDescent="0.2">
      <c r="B255" s="13">
        <v>52594</v>
      </c>
      <c r="C255" s="14">
        <v>41674.50611111115</v>
      </c>
      <c r="D255" s="7" t="s">
        <v>7</v>
      </c>
      <c r="E255" s="13">
        <v>2222</v>
      </c>
      <c r="F255" s="7" t="s">
        <v>48</v>
      </c>
      <c r="G255" s="7" t="s">
        <v>11</v>
      </c>
      <c r="H255" s="13">
        <v>10</v>
      </c>
      <c r="I255" s="13">
        <f>IF(G255="Male",VLOOKUP(H255,'Shoe size conversion table'!$B$6:$D$22,2),VLOOKUP(H255,'Shoe size conversion table'!$J$6:$L$22,2))</f>
        <v>43</v>
      </c>
      <c r="J255" s="13">
        <f>IF(G255="Male",VLOOKUP(H255,'Shoe size conversion table'!$B$6:$D$22,3),VLOOKUP(H255,'Shoe size conversion table'!$J$6:$L$22,3))</f>
        <v>9.5</v>
      </c>
      <c r="K255" s="11">
        <v>139</v>
      </c>
      <c r="L255" s="12">
        <v>0.1</v>
      </c>
      <c r="M255" s="7">
        <f t="shared" si="10"/>
        <v>2014</v>
      </c>
      <c r="N255" s="7">
        <f t="shared" si="11"/>
        <v>2</v>
      </c>
      <c r="O255" s="30">
        <f t="shared" si="12"/>
        <v>125.10000000000001</v>
      </c>
    </row>
    <row r="256" spans="2:15" x14ac:dyDescent="0.2">
      <c r="B256" s="13">
        <v>52595</v>
      </c>
      <c r="C256" s="14">
        <v>41674.50611111115</v>
      </c>
      <c r="D256" s="7" t="s">
        <v>10</v>
      </c>
      <c r="E256" s="13">
        <v>2198</v>
      </c>
      <c r="F256" s="7" t="s">
        <v>34</v>
      </c>
      <c r="G256" s="7" t="s">
        <v>11</v>
      </c>
      <c r="H256" s="13">
        <v>10.5</v>
      </c>
      <c r="I256" s="13" t="str">
        <f>IF(G256="Male",VLOOKUP(H256,'Shoe size conversion table'!$B$6:$D$22,2),VLOOKUP(H256,'Shoe size conversion table'!$J$6:$L$22,2))</f>
        <v>43-44</v>
      </c>
      <c r="J256" s="13">
        <f>IF(G256="Male",VLOOKUP(H256,'Shoe size conversion table'!$B$6:$D$22,3),VLOOKUP(H256,'Shoe size conversion table'!$J$6:$L$22,3))</f>
        <v>10</v>
      </c>
      <c r="K256" s="11">
        <v>189</v>
      </c>
      <c r="L256" s="12">
        <v>0</v>
      </c>
      <c r="M256" s="7">
        <f t="shared" si="10"/>
        <v>2014</v>
      </c>
      <c r="N256" s="7">
        <f t="shared" si="11"/>
        <v>2</v>
      </c>
      <c r="O256" s="30">
        <f t="shared" si="12"/>
        <v>189</v>
      </c>
    </row>
    <row r="257" spans="2:15" x14ac:dyDescent="0.2">
      <c r="B257" s="13">
        <v>52596</v>
      </c>
      <c r="C257" s="14">
        <v>41674.676111111163</v>
      </c>
      <c r="D257" s="7" t="s">
        <v>9</v>
      </c>
      <c r="E257" s="13">
        <v>2219</v>
      </c>
      <c r="F257" s="7" t="s">
        <v>60</v>
      </c>
      <c r="G257" s="7" t="s">
        <v>11</v>
      </c>
      <c r="H257" s="13">
        <v>9.5</v>
      </c>
      <c r="I257" s="13" t="str">
        <f>IF(G257="Male",VLOOKUP(H257,'Shoe size conversion table'!$B$6:$D$22,2),VLOOKUP(H257,'Shoe size conversion table'!$J$6:$L$22,2))</f>
        <v>42-43</v>
      </c>
      <c r="J257" s="13">
        <f>IF(G257="Male",VLOOKUP(H257,'Shoe size conversion table'!$B$6:$D$22,3),VLOOKUP(H257,'Shoe size conversion table'!$J$6:$L$22,3))</f>
        <v>9</v>
      </c>
      <c r="K257" s="11">
        <v>189</v>
      </c>
      <c r="L257" s="12">
        <v>0.1</v>
      </c>
      <c r="M257" s="7">
        <f t="shared" si="10"/>
        <v>2014</v>
      </c>
      <c r="N257" s="7">
        <f t="shared" si="11"/>
        <v>2</v>
      </c>
      <c r="O257" s="30">
        <f t="shared" si="12"/>
        <v>170.1</v>
      </c>
    </row>
    <row r="258" spans="2:15" x14ac:dyDescent="0.2">
      <c r="B258" s="13">
        <v>52597</v>
      </c>
      <c r="C258" s="14">
        <v>41674.736111111153</v>
      </c>
      <c r="D258" s="7" t="s">
        <v>8</v>
      </c>
      <c r="E258" s="13">
        <v>2151</v>
      </c>
      <c r="F258" s="7" t="s">
        <v>38</v>
      </c>
      <c r="G258" s="7" t="s">
        <v>11</v>
      </c>
      <c r="H258" s="13">
        <v>10</v>
      </c>
      <c r="I258" s="13">
        <f>IF(G258="Male",VLOOKUP(H258,'Shoe size conversion table'!$B$6:$D$22,2),VLOOKUP(H258,'Shoe size conversion table'!$J$6:$L$22,2))</f>
        <v>43</v>
      </c>
      <c r="J258" s="13">
        <f>IF(G258="Male",VLOOKUP(H258,'Shoe size conversion table'!$B$6:$D$22,3),VLOOKUP(H258,'Shoe size conversion table'!$J$6:$L$22,3))</f>
        <v>9.5</v>
      </c>
      <c r="K258" s="11">
        <v>159</v>
      </c>
      <c r="L258" s="12">
        <v>0</v>
      </c>
      <c r="M258" s="7">
        <f t="shared" si="10"/>
        <v>2014</v>
      </c>
      <c r="N258" s="7">
        <f t="shared" si="11"/>
        <v>2</v>
      </c>
      <c r="O258" s="30">
        <f t="shared" si="12"/>
        <v>159</v>
      </c>
    </row>
    <row r="259" spans="2:15" x14ac:dyDescent="0.2">
      <c r="B259" s="13">
        <v>52597</v>
      </c>
      <c r="C259" s="14">
        <v>41674.736111111153</v>
      </c>
      <c r="D259" s="7" t="s">
        <v>8</v>
      </c>
      <c r="E259" s="13">
        <v>2195</v>
      </c>
      <c r="F259" s="7" t="s">
        <v>42</v>
      </c>
      <c r="G259" s="7" t="s">
        <v>11</v>
      </c>
      <c r="H259" s="13">
        <v>10.5</v>
      </c>
      <c r="I259" s="13" t="str">
        <f>IF(G259="Male",VLOOKUP(H259,'Shoe size conversion table'!$B$6:$D$22,2),VLOOKUP(H259,'Shoe size conversion table'!$J$6:$L$22,2))</f>
        <v>43-44</v>
      </c>
      <c r="J259" s="13">
        <f>IF(G259="Male",VLOOKUP(H259,'Shoe size conversion table'!$B$6:$D$22,3),VLOOKUP(H259,'Shoe size conversion table'!$J$6:$L$22,3))</f>
        <v>10</v>
      </c>
      <c r="K259" s="11">
        <v>179</v>
      </c>
      <c r="L259" s="12">
        <v>0</v>
      </c>
      <c r="M259" s="7">
        <f t="shared" si="10"/>
        <v>2014</v>
      </c>
      <c r="N259" s="7">
        <f t="shared" si="11"/>
        <v>2</v>
      </c>
      <c r="O259" s="30">
        <f t="shared" si="12"/>
        <v>179</v>
      </c>
    </row>
    <row r="260" spans="2:15" x14ac:dyDescent="0.2">
      <c r="B260" s="13">
        <v>52598</v>
      </c>
      <c r="C260" s="14">
        <v>41675.106111111148</v>
      </c>
      <c r="D260" s="7" t="s">
        <v>7</v>
      </c>
      <c r="E260" s="13">
        <v>2158</v>
      </c>
      <c r="F260" s="7" t="s">
        <v>50</v>
      </c>
      <c r="G260" s="7" t="s">
        <v>11</v>
      </c>
      <c r="H260" s="13">
        <v>9.5</v>
      </c>
      <c r="I260" s="13" t="str">
        <f>IF(G260="Male",VLOOKUP(H260,'Shoe size conversion table'!$B$6:$D$22,2),VLOOKUP(H260,'Shoe size conversion table'!$J$6:$L$22,2))</f>
        <v>42-43</v>
      </c>
      <c r="J260" s="13">
        <f>IF(G260="Male",VLOOKUP(H260,'Shoe size conversion table'!$B$6:$D$22,3),VLOOKUP(H260,'Shoe size conversion table'!$J$6:$L$22,3))</f>
        <v>9</v>
      </c>
      <c r="K260" s="11">
        <v>179</v>
      </c>
      <c r="L260" s="12">
        <v>0.2</v>
      </c>
      <c r="M260" s="7">
        <f t="shared" si="10"/>
        <v>2014</v>
      </c>
      <c r="N260" s="7">
        <f t="shared" si="11"/>
        <v>2</v>
      </c>
      <c r="O260" s="30">
        <f t="shared" si="12"/>
        <v>143.20000000000002</v>
      </c>
    </row>
    <row r="261" spans="2:15" x14ac:dyDescent="0.2">
      <c r="B261" s="13">
        <v>52599</v>
      </c>
      <c r="C261" s="14">
        <v>41675.12611111116</v>
      </c>
      <c r="D261" s="7" t="s">
        <v>7</v>
      </c>
      <c r="E261" s="13">
        <v>2155</v>
      </c>
      <c r="F261" s="7" t="s">
        <v>52</v>
      </c>
      <c r="G261" s="7" t="s">
        <v>12</v>
      </c>
      <c r="H261" s="13">
        <v>8.5</v>
      </c>
      <c r="I261" s="13">
        <f>IF(G261="Male",VLOOKUP(H261,'Shoe size conversion table'!$B$6:$D$22,2),VLOOKUP(H261,'Shoe size conversion table'!$J$6:$L$22,2))</f>
        <v>39</v>
      </c>
      <c r="J261" s="13">
        <f>IF(G261="Male",VLOOKUP(H261,'Shoe size conversion table'!$B$6:$D$22,3),VLOOKUP(H261,'Shoe size conversion table'!$J$6:$L$22,3))</f>
        <v>6.5</v>
      </c>
      <c r="K261" s="11">
        <v>189</v>
      </c>
      <c r="L261" s="12">
        <v>0</v>
      </c>
      <c r="M261" s="7">
        <f t="shared" ref="M261:M324" si="13">YEAR(C261)</f>
        <v>2014</v>
      </c>
      <c r="N261" s="7">
        <f t="shared" si="11"/>
        <v>2</v>
      </c>
      <c r="O261" s="30">
        <f t="shared" si="12"/>
        <v>189</v>
      </c>
    </row>
    <row r="262" spans="2:15" x14ac:dyDescent="0.2">
      <c r="B262" s="13">
        <v>52600</v>
      </c>
      <c r="C262" s="14">
        <v>41675.146111111157</v>
      </c>
      <c r="D262" s="7" t="s">
        <v>7</v>
      </c>
      <c r="E262" s="13">
        <v>2183</v>
      </c>
      <c r="F262" s="7" t="s">
        <v>51</v>
      </c>
      <c r="G262" s="7" t="s">
        <v>12</v>
      </c>
      <c r="H262" s="13">
        <v>9</v>
      </c>
      <c r="I262" s="13" t="str">
        <f>IF(G262="Male",VLOOKUP(H262,'Shoe size conversion table'!$B$6:$D$22,2),VLOOKUP(H262,'Shoe size conversion table'!$J$6:$L$22,2))</f>
        <v>39-40</v>
      </c>
      <c r="J262" s="13">
        <f>IF(G262="Male",VLOOKUP(H262,'Shoe size conversion table'!$B$6:$D$22,3),VLOOKUP(H262,'Shoe size conversion table'!$J$6:$L$22,3))</f>
        <v>7</v>
      </c>
      <c r="K262" s="11">
        <v>139</v>
      </c>
      <c r="L262" s="12">
        <v>0.5</v>
      </c>
      <c r="M262" s="7">
        <f t="shared" si="13"/>
        <v>2014</v>
      </c>
      <c r="N262" s="7">
        <f t="shared" ref="N262:N325" si="14">MONTH(C262:C15229)</f>
        <v>2</v>
      </c>
      <c r="O262" s="30">
        <f t="shared" ref="O262:O325" si="15">K262*(1-L262)</f>
        <v>69.5</v>
      </c>
    </row>
    <row r="263" spans="2:15" x14ac:dyDescent="0.2">
      <c r="B263" s="13">
        <v>52601</v>
      </c>
      <c r="C263" s="14">
        <v>41675.50611111115</v>
      </c>
      <c r="D263" s="7" t="s">
        <v>7</v>
      </c>
      <c r="E263" s="13">
        <v>2174</v>
      </c>
      <c r="F263" s="7" t="s">
        <v>48</v>
      </c>
      <c r="G263" s="7" t="s">
        <v>11</v>
      </c>
      <c r="H263" s="13">
        <v>6</v>
      </c>
      <c r="I263" s="13">
        <f>IF(G263="Male",VLOOKUP(H263,'Shoe size conversion table'!$B$6:$D$22,2),VLOOKUP(H263,'Shoe size conversion table'!$J$6:$L$22,2))</f>
        <v>39</v>
      </c>
      <c r="J263" s="13">
        <f>IF(G263="Male",VLOOKUP(H263,'Shoe size conversion table'!$B$6:$D$22,3),VLOOKUP(H263,'Shoe size conversion table'!$J$6:$L$22,3))</f>
        <v>5.5</v>
      </c>
      <c r="K263" s="11">
        <v>139</v>
      </c>
      <c r="L263" s="12">
        <v>0.1</v>
      </c>
      <c r="M263" s="7">
        <f t="shared" si="13"/>
        <v>2014</v>
      </c>
      <c r="N263" s="7">
        <f t="shared" si="14"/>
        <v>2</v>
      </c>
      <c r="O263" s="30">
        <f t="shared" si="15"/>
        <v>125.10000000000001</v>
      </c>
    </row>
    <row r="264" spans="2:15" x14ac:dyDescent="0.2">
      <c r="B264" s="13">
        <v>52602</v>
      </c>
      <c r="C264" s="14">
        <v>41675.50611111115</v>
      </c>
      <c r="D264" s="7" t="s">
        <v>9</v>
      </c>
      <c r="E264" s="13">
        <v>2184</v>
      </c>
      <c r="F264" s="7" t="s">
        <v>59</v>
      </c>
      <c r="G264" s="7" t="s">
        <v>12</v>
      </c>
      <c r="H264" s="13">
        <v>8</v>
      </c>
      <c r="I264" s="13" t="str">
        <f>IF(G264="Male",VLOOKUP(H264,'Shoe size conversion table'!$B$6:$D$22,2),VLOOKUP(H264,'Shoe size conversion table'!$J$6:$L$22,2))</f>
        <v>38-39</v>
      </c>
      <c r="J264" s="13">
        <f>IF(G264="Male",VLOOKUP(H264,'Shoe size conversion table'!$B$6:$D$22,3),VLOOKUP(H264,'Shoe size conversion table'!$J$6:$L$22,3))</f>
        <v>6</v>
      </c>
      <c r="K264" s="11">
        <v>179</v>
      </c>
      <c r="L264" s="12">
        <v>0</v>
      </c>
      <c r="M264" s="7">
        <f t="shared" si="13"/>
        <v>2014</v>
      </c>
      <c r="N264" s="7">
        <f t="shared" si="14"/>
        <v>2</v>
      </c>
      <c r="O264" s="30">
        <f t="shared" si="15"/>
        <v>179</v>
      </c>
    </row>
    <row r="265" spans="2:15" x14ac:dyDescent="0.2">
      <c r="B265" s="13">
        <v>52603</v>
      </c>
      <c r="C265" s="14">
        <v>41675.736111111153</v>
      </c>
      <c r="D265" s="7" t="s">
        <v>8</v>
      </c>
      <c r="E265" s="13">
        <v>2217</v>
      </c>
      <c r="F265" s="7" t="s">
        <v>42</v>
      </c>
      <c r="G265" s="7" t="s">
        <v>11</v>
      </c>
      <c r="H265" s="13">
        <v>7</v>
      </c>
      <c r="I265" s="13">
        <f>IF(G265="Male",VLOOKUP(H265,'Shoe size conversion table'!$B$6:$D$22,2),VLOOKUP(H265,'Shoe size conversion table'!$J$6:$L$22,2))</f>
        <v>40</v>
      </c>
      <c r="J265" s="13">
        <f>IF(G265="Male",VLOOKUP(H265,'Shoe size conversion table'!$B$6:$D$22,3),VLOOKUP(H265,'Shoe size conversion table'!$J$6:$L$22,3))</f>
        <v>6.5</v>
      </c>
      <c r="K265" s="11">
        <v>199</v>
      </c>
      <c r="L265" s="12">
        <v>0</v>
      </c>
      <c r="M265" s="7">
        <f t="shared" si="13"/>
        <v>2014</v>
      </c>
      <c r="N265" s="7">
        <f t="shared" si="14"/>
        <v>2</v>
      </c>
      <c r="O265" s="30">
        <f t="shared" si="15"/>
        <v>199</v>
      </c>
    </row>
    <row r="266" spans="2:15" x14ac:dyDescent="0.2">
      <c r="B266" s="13">
        <v>52603</v>
      </c>
      <c r="C266" s="14">
        <v>41675.736111111153</v>
      </c>
      <c r="D266" s="7" t="s">
        <v>8</v>
      </c>
      <c r="E266" s="13">
        <v>2151</v>
      </c>
      <c r="F266" s="7" t="s">
        <v>38</v>
      </c>
      <c r="G266" s="7" t="s">
        <v>11</v>
      </c>
      <c r="H266" s="13">
        <v>10</v>
      </c>
      <c r="I266" s="13">
        <f>IF(G266="Male",VLOOKUP(H266,'Shoe size conversion table'!$B$6:$D$22,2),VLOOKUP(H266,'Shoe size conversion table'!$J$6:$L$22,2))</f>
        <v>43</v>
      </c>
      <c r="J266" s="13">
        <f>IF(G266="Male",VLOOKUP(H266,'Shoe size conversion table'!$B$6:$D$22,3),VLOOKUP(H266,'Shoe size conversion table'!$J$6:$L$22,3))</f>
        <v>9.5</v>
      </c>
      <c r="K266" s="11">
        <v>159</v>
      </c>
      <c r="L266" s="12">
        <v>0</v>
      </c>
      <c r="M266" s="7">
        <f t="shared" si="13"/>
        <v>2014</v>
      </c>
      <c r="N266" s="7">
        <f t="shared" si="14"/>
        <v>2</v>
      </c>
      <c r="O266" s="30">
        <f t="shared" si="15"/>
        <v>159</v>
      </c>
    </row>
    <row r="267" spans="2:15" x14ac:dyDescent="0.2">
      <c r="B267" s="13">
        <v>52604</v>
      </c>
      <c r="C267" s="14">
        <v>41676.056111111146</v>
      </c>
      <c r="D267" s="7" t="s">
        <v>7</v>
      </c>
      <c r="E267" s="13">
        <v>2152</v>
      </c>
      <c r="F267" s="7" t="s">
        <v>51</v>
      </c>
      <c r="G267" s="7" t="s">
        <v>12</v>
      </c>
      <c r="H267" s="13">
        <v>8</v>
      </c>
      <c r="I267" s="13" t="str">
        <f>IF(G267="Male",VLOOKUP(H267,'Shoe size conversion table'!$B$6:$D$22,2),VLOOKUP(H267,'Shoe size conversion table'!$J$6:$L$22,2))</f>
        <v>38-39</v>
      </c>
      <c r="J267" s="13">
        <f>IF(G267="Male",VLOOKUP(H267,'Shoe size conversion table'!$B$6:$D$22,3),VLOOKUP(H267,'Shoe size conversion table'!$J$6:$L$22,3))</f>
        <v>6</v>
      </c>
      <c r="K267" s="11">
        <v>139</v>
      </c>
      <c r="L267" s="12">
        <v>0</v>
      </c>
      <c r="M267" s="7">
        <f t="shared" si="13"/>
        <v>2014</v>
      </c>
      <c r="N267" s="7">
        <f t="shared" si="14"/>
        <v>2</v>
      </c>
      <c r="O267" s="30">
        <f t="shared" si="15"/>
        <v>139</v>
      </c>
    </row>
    <row r="268" spans="2:15" x14ac:dyDescent="0.2">
      <c r="B268" s="13">
        <v>52605</v>
      </c>
      <c r="C268" s="14">
        <v>41676.106111111148</v>
      </c>
      <c r="D268" s="7" t="s">
        <v>7</v>
      </c>
      <c r="E268" s="13">
        <v>2150</v>
      </c>
      <c r="F268" s="7" t="s">
        <v>45</v>
      </c>
      <c r="G268" s="7" t="s">
        <v>11</v>
      </c>
      <c r="H268" s="13">
        <v>9.5</v>
      </c>
      <c r="I268" s="13" t="str">
        <f>IF(G268="Male",VLOOKUP(H268,'Shoe size conversion table'!$B$6:$D$22,2),VLOOKUP(H268,'Shoe size conversion table'!$J$6:$L$22,2))</f>
        <v>42-43</v>
      </c>
      <c r="J268" s="13">
        <f>IF(G268="Male",VLOOKUP(H268,'Shoe size conversion table'!$B$6:$D$22,3),VLOOKUP(H268,'Shoe size conversion table'!$J$6:$L$22,3))</f>
        <v>9</v>
      </c>
      <c r="K268" s="11">
        <v>189</v>
      </c>
      <c r="L268" s="12">
        <v>0</v>
      </c>
      <c r="M268" s="7">
        <f t="shared" si="13"/>
        <v>2014</v>
      </c>
      <c r="N268" s="7">
        <f t="shared" si="14"/>
        <v>2</v>
      </c>
      <c r="O268" s="30">
        <f t="shared" si="15"/>
        <v>189</v>
      </c>
    </row>
    <row r="269" spans="2:15" x14ac:dyDescent="0.2">
      <c r="B269" s="13">
        <v>52606</v>
      </c>
      <c r="C269" s="14">
        <v>41676.50611111115</v>
      </c>
      <c r="D269" s="7" t="s">
        <v>9</v>
      </c>
      <c r="E269" s="13">
        <v>2156</v>
      </c>
      <c r="F269" s="7" t="s">
        <v>62</v>
      </c>
      <c r="G269" s="7" t="s">
        <v>12</v>
      </c>
      <c r="H269" s="13">
        <v>8</v>
      </c>
      <c r="I269" s="13" t="str">
        <f>IF(G269="Male",VLOOKUP(H269,'Shoe size conversion table'!$B$6:$D$22,2),VLOOKUP(H269,'Shoe size conversion table'!$J$6:$L$22,2))</f>
        <v>38-39</v>
      </c>
      <c r="J269" s="13">
        <f>IF(G269="Male",VLOOKUP(H269,'Shoe size conversion table'!$B$6:$D$22,3),VLOOKUP(H269,'Shoe size conversion table'!$J$6:$L$22,3))</f>
        <v>6</v>
      </c>
      <c r="K269" s="11">
        <v>169</v>
      </c>
      <c r="L269" s="12">
        <v>0.1</v>
      </c>
      <c r="M269" s="7">
        <f t="shared" si="13"/>
        <v>2014</v>
      </c>
      <c r="N269" s="7">
        <f t="shared" si="14"/>
        <v>2</v>
      </c>
      <c r="O269" s="30">
        <f t="shared" si="15"/>
        <v>152.1</v>
      </c>
    </row>
    <row r="270" spans="2:15" x14ac:dyDescent="0.2">
      <c r="B270" s="13">
        <v>52606</v>
      </c>
      <c r="C270" s="14">
        <v>41676.50611111115</v>
      </c>
      <c r="D270" s="7" t="s">
        <v>9</v>
      </c>
      <c r="E270" s="13">
        <v>2167</v>
      </c>
      <c r="F270" s="7" t="s">
        <v>59</v>
      </c>
      <c r="G270" s="7" t="s">
        <v>12</v>
      </c>
      <c r="H270" s="13">
        <v>8.5</v>
      </c>
      <c r="I270" s="13">
        <f>IF(G270="Male",VLOOKUP(H270,'Shoe size conversion table'!$B$6:$D$22,2),VLOOKUP(H270,'Shoe size conversion table'!$J$6:$L$22,2))</f>
        <v>39</v>
      </c>
      <c r="J270" s="13">
        <f>IF(G270="Male",VLOOKUP(H270,'Shoe size conversion table'!$B$6:$D$22,3),VLOOKUP(H270,'Shoe size conversion table'!$J$6:$L$22,3))</f>
        <v>6.5</v>
      </c>
      <c r="K270" s="11">
        <v>149</v>
      </c>
      <c r="L270" s="12">
        <v>0</v>
      </c>
      <c r="M270" s="7">
        <f t="shared" si="13"/>
        <v>2014</v>
      </c>
      <c r="N270" s="7">
        <f t="shared" si="14"/>
        <v>2</v>
      </c>
      <c r="O270" s="30">
        <f t="shared" si="15"/>
        <v>149</v>
      </c>
    </row>
    <row r="271" spans="2:15" x14ac:dyDescent="0.2">
      <c r="B271" s="13">
        <v>52607</v>
      </c>
      <c r="C271" s="14">
        <v>41676.876111111145</v>
      </c>
      <c r="D271" s="7" t="s">
        <v>10</v>
      </c>
      <c r="E271" s="13">
        <v>2150</v>
      </c>
      <c r="F271" s="7" t="s">
        <v>36</v>
      </c>
      <c r="G271" s="7" t="s">
        <v>12</v>
      </c>
      <c r="H271" s="13">
        <v>7</v>
      </c>
      <c r="I271" s="13" t="str">
        <f>IF(G271="Male",VLOOKUP(H271,'Shoe size conversion table'!$B$6:$D$22,2),VLOOKUP(H271,'Shoe size conversion table'!$J$6:$L$22,2))</f>
        <v>37-38</v>
      </c>
      <c r="J271" s="13">
        <f>IF(G271="Male",VLOOKUP(H271,'Shoe size conversion table'!$B$6:$D$22,3),VLOOKUP(H271,'Shoe size conversion table'!$J$6:$L$22,3))</f>
        <v>5</v>
      </c>
      <c r="K271" s="11">
        <v>179</v>
      </c>
      <c r="L271" s="12">
        <v>0.3</v>
      </c>
      <c r="M271" s="7">
        <f t="shared" si="13"/>
        <v>2014</v>
      </c>
      <c r="N271" s="7">
        <f t="shared" si="14"/>
        <v>2</v>
      </c>
      <c r="O271" s="30">
        <f t="shared" si="15"/>
        <v>125.3</v>
      </c>
    </row>
    <row r="272" spans="2:15" x14ac:dyDescent="0.2">
      <c r="B272" s="13">
        <v>52608</v>
      </c>
      <c r="C272" s="14">
        <v>41677.056111111146</v>
      </c>
      <c r="D272" s="7" t="s">
        <v>7</v>
      </c>
      <c r="E272" s="13">
        <v>2199</v>
      </c>
      <c r="F272" s="7" t="s">
        <v>53</v>
      </c>
      <c r="G272" s="7" t="s">
        <v>12</v>
      </c>
      <c r="H272" s="13">
        <v>8</v>
      </c>
      <c r="I272" s="13" t="str">
        <f>IF(G272="Male",VLOOKUP(H272,'Shoe size conversion table'!$B$6:$D$22,2),VLOOKUP(H272,'Shoe size conversion table'!$J$6:$L$22,2))</f>
        <v>38-39</v>
      </c>
      <c r="J272" s="13">
        <f>IF(G272="Male",VLOOKUP(H272,'Shoe size conversion table'!$B$6:$D$22,3),VLOOKUP(H272,'Shoe size conversion table'!$J$6:$L$22,3))</f>
        <v>6</v>
      </c>
      <c r="K272" s="11">
        <v>169</v>
      </c>
      <c r="L272" s="12">
        <v>0.1</v>
      </c>
      <c r="M272" s="7">
        <f t="shared" si="13"/>
        <v>2014</v>
      </c>
      <c r="N272" s="7">
        <f t="shared" si="14"/>
        <v>2</v>
      </c>
      <c r="O272" s="30">
        <f t="shared" si="15"/>
        <v>152.1</v>
      </c>
    </row>
    <row r="273" spans="2:15" x14ac:dyDescent="0.2">
      <c r="B273" s="13">
        <v>52609</v>
      </c>
      <c r="C273" s="14">
        <v>41677.106111111148</v>
      </c>
      <c r="D273" s="7" t="s">
        <v>7</v>
      </c>
      <c r="E273" s="13">
        <v>2231</v>
      </c>
      <c r="F273" s="7" t="s">
        <v>55</v>
      </c>
      <c r="G273" s="7" t="s">
        <v>11</v>
      </c>
      <c r="H273" s="13">
        <v>10</v>
      </c>
      <c r="I273" s="13">
        <f>IF(G273="Male",VLOOKUP(H273,'Shoe size conversion table'!$B$6:$D$22,2),VLOOKUP(H273,'Shoe size conversion table'!$J$6:$L$22,2))</f>
        <v>43</v>
      </c>
      <c r="J273" s="13">
        <f>IF(G273="Male",VLOOKUP(H273,'Shoe size conversion table'!$B$6:$D$22,3),VLOOKUP(H273,'Shoe size conversion table'!$J$6:$L$22,3))</f>
        <v>9.5</v>
      </c>
      <c r="K273" s="11">
        <v>159</v>
      </c>
      <c r="L273" s="12">
        <v>0.1</v>
      </c>
      <c r="M273" s="7">
        <f t="shared" si="13"/>
        <v>2014</v>
      </c>
      <c r="N273" s="7">
        <f t="shared" si="14"/>
        <v>2</v>
      </c>
      <c r="O273" s="30">
        <f t="shared" si="15"/>
        <v>143.1</v>
      </c>
    </row>
    <row r="274" spans="2:15" x14ac:dyDescent="0.2">
      <c r="B274" s="13">
        <v>52610</v>
      </c>
      <c r="C274" s="14">
        <v>41677.566111111148</v>
      </c>
      <c r="D274" s="7" t="s">
        <v>7</v>
      </c>
      <c r="E274" s="13">
        <v>2217</v>
      </c>
      <c r="F274" s="7" t="s">
        <v>53</v>
      </c>
      <c r="G274" s="7" t="s">
        <v>12</v>
      </c>
      <c r="H274" s="13">
        <v>9.5</v>
      </c>
      <c r="I274" s="13">
        <f>IF(G274="Male",VLOOKUP(H274,'Shoe size conversion table'!$B$6:$D$22,2),VLOOKUP(H274,'Shoe size conversion table'!$J$6:$L$22,2))</f>
        <v>40</v>
      </c>
      <c r="J274" s="13">
        <f>IF(G274="Male",VLOOKUP(H274,'Shoe size conversion table'!$B$6:$D$22,3),VLOOKUP(H274,'Shoe size conversion table'!$J$6:$L$22,3))</f>
        <v>7.5</v>
      </c>
      <c r="K274" s="11">
        <v>139</v>
      </c>
      <c r="L274" s="12">
        <v>0</v>
      </c>
      <c r="M274" s="7">
        <f t="shared" si="13"/>
        <v>2014</v>
      </c>
      <c r="N274" s="7">
        <f t="shared" si="14"/>
        <v>2</v>
      </c>
      <c r="O274" s="30">
        <f t="shared" si="15"/>
        <v>139</v>
      </c>
    </row>
    <row r="275" spans="2:15" x14ac:dyDescent="0.2">
      <c r="B275" s="13">
        <v>52611</v>
      </c>
      <c r="C275" s="14">
        <v>41677.876111111145</v>
      </c>
      <c r="D275" s="7" t="s">
        <v>8</v>
      </c>
      <c r="E275" s="13">
        <v>2192</v>
      </c>
      <c r="F275" s="7" t="s">
        <v>41</v>
      </c>
      <c r="G275" s="7" t="s">
        <v>11</v>
      </c>
      <c r="H275" s="13">
        <v>9</v>
      </c>
      <c r="I275" s="13">
        <f>IF(G275="Male",VLOOKUP(H275,'Shoe size conversion table'!$B$6:$D$22,2),VLOOKUP(H275,'Shoe size conversion table'!$J$6:$L$22,2))</f>
        <v>42</v>
      </c>
      <c r="J275" s="13">
        <f>IF(G275="Male",VLOOKUP(H275,'Shoe size conversion table'!$B$6:$D$22,3),VLOOKUP(H275,'Shoe size conversion table'!$J$6:$L$22,3))</f>
        <v>8.5</v>
      </c>
      <c r="K275" s="11">
        <v>159</v>
      </c>
      <c r="L275" s="12">
        <v>0</v>
      </c>
      <c r="M275" s="7">
        <f t="shared" si="13"/>
        <v>2014</v>
      </c>
      <c r="N275" s="7">
        <f t="shared" si="14"/>
        <v>2</v>
      </c>
      <c r="O275" s="30">
        <f t="shared" si="15"/>
        <v>159</v>
      </c>
    </row>
    <row r="276" spans="2:15" x14ac:dyDescent="0.2">
      <c r="B276" s="13">
        <v>52612</v>
      </c>
      <c r="C276" s="14">
        <v>41678.056111111146</v>
      </c>
      <c r="D276" s="7" t="s">
        <v>7</v>
      </c>
      <c r="E276" s="13">
        <v>2231</v>
      </c>
      <c r="F276" s="7" t="s">
        <v>51</v>
      </c>
      <c r="G276" s="7" t="s">
        <v>11</v>
      </c>
      <c r="H276" s="13">
        <v>11</v>
      </c>
      <c r="I276" s="13">
        <f>IF(G276="Male",VLOOKUP(H276,'Shoe size conversion table'!$B$6:$D$22,2),VLOOKUP(H276,'Shoe size conversion table'!$J$6:$L$22,2))</f>
        <v>44</v>
      </c>
      <c r="J276" s="13">
        <f>IF(G276="Male",VLOOKUP(H276,'Shoe size conversion table'!$B$6:$D$22,3),VLOOKUP(H276,'Shoe size conversion table'!$J$6:$L$22,3))</f>
        <v>10.5</v>
      </c>
      <c r="K276" s="11">
        <v>189</v>
      </c>
      <c r="L276" s="12">
        <v>0</v>
      </c>
      <c r="M276" s="7">
        <f t="shared" si="13"/>
        <v>2014</v>
      </c>
      <c r="N276" s="7">
        <f t="shared" si="14"/>
        <v>2</v>
      </c>
      <c r="O276" s="30">
        <f t="shared" si="15"/>
        <v>189</v>
      </c>
    </row>
    <row r="277" spans="2:15" x14ac:dyDescent="0.2">
      <c r="B277" s="13">
        <v>52613</v>
      </c>
      <c r="C277" s="14">
        <v>41678.226111111151</v>
      </c>
      <c r="D277" s="7" t="s">
        <v>9</v>
      </c>
      <c r="E277" s="13">
        <v>2201</v>
      </c>
      <c r="F277" s="7" t="s">
        <v>62</v>
      </c>
      <c r="G277" s="7" t="s">
        <v>11</v>
      </c>
      <c r="H277" s="13">
        <v>9</v>
      </c>
      <c r="I277" s="13">
        <f>IF(G277="Male",VLOOKUP(H277,'Shoe size conversion table'!$B$6:$D$22,2),VLOOKUP(H277,'Shoe size conversion table'!$J$6:$L$22,2))</f>
        <v>42</v>
      </c>
      <c r="J277" s="13">
        <f>IF(G277="Male",VLOOKUP(H277,'Shoe size conversion table'!$B$6:$D$22,3),VLOOKUP(H277,'Shoe size conversion table'!$J$6:$L$22,3))</f>
        <v>8.5</v>
      </c>
      <c r="K277" s="11">
        <v>199</v>
      </c>
      <c r="L277" s="12">
        <v>0</v>
      </c>
      <c r="M277" s="7">
        <f t="shared" si="13"/>
        <v>2014</v>
      </c>
      <c r="N277" s="7">
        <f t="shared" si="14"/>
        <v>2</v>
      </c>
      <c r="O277" s="30">
        <f t="shared" si="15"/>
        <v>199</v>
      </c>
    </row>
    <row r="278" spans="2:15" x14ac:dyDescent="0.2">
      <c r="B278" s="13">
        <v>52614</v>
      </c>
      <c r="C278" s="14">
        <v>41678.566111111148</v>
      </c>
      <c r="D278" s="7" t="s">
        <v>7</v>
      </c>
      <c r="E278" s="13">
        <v>2158</v>
      </c>
      <c r="F278" s="7" t="s">
        <v>50</v>
      </c>
      <c r="G278" s="7" t="s">
        <v>11</v>
      </c>
      <c r="H278" s="13">
        <v>9.5</v>
      </c>
      <c r="I278" s="13" t="str">
        <f>IF(G278="Male",VLOOKUP(H278,'Shoe size conversion table'!$B$6:$D$22,2),VLOOKUP(H278,'Shoe size conversion table'!$J$6:$L$22,2))</f>
        <v>42-43</v>
      </c>
      <c r="J278" s="13">
        <f>IF(G278="Male",VLOOKUP(H278,'Shoe size conversion table'!$B$6:$D$22,3),VLOOKUP(H278,'Shoe size conversion table'!$J$6:$L$22,3))</f>
        <v>9</v>
      </c>
      <c r="K278" s="11">
        <v>179</v>
      </c>
      <c r="L278" s="12">
        <v>0.2</v>
      </c>
      <c r="M278" s="7">
        <f t="shared" si="13"/>
        <v>2014</v>
      </c>
      <c r="N278" s="7">
        <f t="shared" si="14"/>
        <v>2</v>
      </c>
      <c r="O278" s="30">
        <f t="shared" si="15"/>
        <v>143.20000000000002</v>
      </c>
    </row>
    <row r="279" spans="2:15" x14ac:dyDescent="0.2">
      <c r="B279" s="13">
        <v>52615</v>
      </c>
      <c r="C279" s="14">
        <v>41678.876111111145</v>
      </c>
      <c r="D279" s="7" t="s">
        <v>8</v>
      </c>
      <c r="E279" s="13">
        <v>2195</v>
      </c>
      <c r="F279" s="7" t="s">
        <v>42</v>
      </c>
      <c r="G279" s="7" t="s">
        <v>11</v>
      </c>
      <c r="H279" s="13">
        <v>10.5</v>
      </c>
      <c r="I279" s="13" t="str">
        <f>IF(G279="Male",VLOOKUP(H279,'Shoe size conversion table'!$B$6:$D$22,2),VLOOKUP(H279,'Shoe size conversion table'!$J$6:$L$22,2))</f>
        <v>43-44</v>
      </c>
      <c r="J279" s="13">
        <f>IF(G279="Male",VLOOKUP(H279,'Shoe size conversion table'!$B$6:$D$22,3),VLOOKUP(H279,'Shoe size conversion table'!$J$6:$L$22,3))</f>
        <v>10</v>
      </c>
      <c r="K279" s="11">
        <v>179</v>
      </c>
      <c r="L279" s="12">
        <v>0</v>
      </c>
      <c r="M279" s="7">
        <f t="shared" si="13"/>
        <v>2014</v>
      </c>
      <c r="N279" s="7">
        <f t="shared" si="14"/>
        <v>2</v>
      </c>
      <c r="O279" s="30">
        <f t="shared" si="15"/>
        <v>179</v>
      </c>
    </row>
    <row r="280" spans="2:15" x14ac:dyDescent="0.2">
      <c r="B280" s="13">
        <v>52616</v>
      </c>
      <c r="C280" s="14">
        <v>41679.016111111152</v>
      </c>
      <c r="D280" s="7" t="s">
        <v>7</v>
      </c>
      <c r="E280" s="13">
        <v>2224</v>
      </c>
      <c r="F280" s="7" t="s">
        <v>53</v>
      </c>
      <c r="G280" s="7" t="s">
        <v>12</v>
      </c>
      <c r="H280" s="13">
        <v>9.5</v>
      </c>
      <c r="I280" s="13">
        <f>IF(G280="Male",VLOOKUP(H280,'Shoe size conversion table'!$B$6:$D$22,2),VLOOKUP(H280,'Shoe size conversion table'!$J$6:$L$22,2))</f>
        <v>40</v>
      </c>
      <c r="J280" s="13">
        <f>IF(G280="Male",VLOOKUP(H280,'Shoe size conversion table'!$B$6:$D$22,3),VLOOKUP(H280,'Shoe size conversion table'!$J$6:$L$22,3))</f>
        <v>7.5</v>
      </c>
      <c r="K280" s="11">
        <v>169</v>
      </c>
      <c r="L280" s="12">
        <v>0</v>
      </c>
      <c r="M280" s="7">
        <f t="shared" si="13"/>
        <v>2014</v>
      </c>
      <c r="N280" s="7">
        <f t="shared" si="14"/>
        <v>2</v>
      </c>
      <c r="O280" s="30">
        <f t="shared" si="15"/>
        <v>169</v>
      </c>
    </row>
    <row r="281" spans="2:15" x14ac:dyDescent="0.2">
      <c r="B281" s="13">
        <v>52617</v>
      </c>
      <c r="C281" s="14">
        <v>41679.176111111155</v>
      </c>
      <c r="D281" s="7" t="s">
        <v>8</v>
      </c>
      <c r="E281" s="13">
        <v>2207</v>
      </c>
      <c r="F281" s="7" t="s">
        <v>40</v>
      </c>
      <c r="G281" s="7" t="s">
        <v>11</v>
      </c>
      <c r="H281" s="13">
        <v>10.5</v>
      </c>
      <c r="I281" s="13" t="str">
        <f>IF(G281="Male",VLOOKUP(H281,'Shoe size conversion table'!$B$6:$D$22,2),VLOOKUP(H281,'Shoe size conversion table'!$J$6:$L$22,2))</f>
        <v>43-44</v>
      </c>
      <c r="J281" s="13">
        <f>IF(G281="Male",VLOOKUP(H281,'Shoe size conversion table'!$B$6:$D$22,3),VLOOKUP(H281,'Shoe size conversion table'!$J$6:$L$22,3))</f>
        <v>10</v>
      </c>
      <c r="K281" s="11">
        <v>159</v>
      </c>
      <c r="L281" s="12">
        <v>0</v>
      </c>
      <c r="M281" s="7">
        <f t="shared" si="13"/>
        <v>2014</v>
      </c>
      <c r="N281" s="7">
        <f t="shared" si="14"/>
        <v>2</v>
      </c>
      <c r="O281" s="30">
        <f t="shared" si="15"/>
        <v>159</v>
      </c>
    </row>
    <row r="282" spans="2:15" x14ac:dyDescent="0.2">
      <c r="B282" s="13">
        <v>52618</v>
      </c>
      <c r="C282" s="14">
        <v>41679.226111111151</v>
      </c>
      <c r="D282" s="7" t="s">
        <v>9</v>
      </c>
      <c r="E282" s="13">
        <v>2221</v>
      </c>
      <c r="F282" s="7" t="s">
        <v>62</v>
      </c>
      <c r="G282" s="7" t="s">
        <v>11</v>
      </c>
      <c r="H282" s="13">
        <v>10.5</v>
      </c>
      <c r="I282" s="13" t="str">
        <f>IF(G282="Male",VLOOKUP(H282,'Shoe size conversion table'!$B$6:$D$22,2),VLOOKUP(H282,'Shoe size conversion table'!$J$6:$L$22,2))</f>
        <v>43-44</v>
      </c>
      <c r="J282" s="13">
        <f>IF(G282="Male",VLOOKUP(H282,'Shoe size conversion table'!$B$6:$D$22,3),VLOOKUP(H282,'Shoe size conversion table'!$J$6:$L$22,3))</f>
        <v>10</v>
      </c>
      <c r="K282" s="11">
        <v>139</v>
      </c>
      <c r="L282" s="12">
        <v>0</v>
      </c>
      <c r="M282" s="7">
        <f t="shared" si="13"/>
        <v>2014</v>
      </c>
      <c r="N282" s="7">
        <f t="shared" si="14"/>
        <v>2</v>
      </c>
      <c r="O282" s="30">
        <f t="shared" si="15"/>
        <v>139</v>
      </c>
    </row>
    <row r="283" spans="2:15" x14ac:dyDescent="0.2">
      <c r="B283" s="13">
        <v>52619</v>
      </c>
      <c r="C283" s="14">
        <v>41679.566111111148</v>
      </c>
      <c r="D283" s="7" t="s">
        <v>7</v>
      </c>
      <c r="E283" s="13">
        <v>2150</v>
      </c>
      <c r="F283" s="7" t="s">
        <v>45</v>
      </c>
      <c r="G283" s="7" t="s">
        <v>11</v>
      </c>
      <c r="H283" s="13">
        <v>9.5</v>
      </c>
      <c r="I283" s="13" t="str">
        <f>IF(G283="Male",VLOOKUP(H283,'Shoe size conversion table'!$B$6:$D$22,2),VLOOKUP(H283,'Shoe size conversion table'!$J$6:$L$22,2))</f>
        <v>42-43</v>
      </c>
      <c r="J283" s="13">
        <f>IF(G283="Male",VLOOKUP(H283,'Shoe size conversion table'!$B$6:$D$22,3),VLOOKUP(H283,'Shoe size conversion table'!$J$6:$L$22,3))</f>
        <v>9</v>
      </c>
      <c r="K283" s="11">
        <v>189</v>
      </c>
      <c r="L283" s="12">
        <v>0</v>
      </c>
      <c r="M283" s="7">
        <f t="shared" si="13"/>
        <v>2014</v>
      </c>
      <c r="N283" s="7">
        <f t="shared" si="14"/>
        <v>2</v>
      </c>
      <c r="O283" s="30">
        <f t="shared" si="15"/>
        <v>189</v>
      </c>
    </row>
    <row r="284" spans="2:15" x14ac:dyDescent="0.2">
      <c r="B284" s="13">
        <v>52620</v>
      </c>
      <c r="C284" s="14">
        <v>41679.686111111158</v>
      </c>
      <c r="D284" s="7" t="s">
        <v>10</v>
      </c>
      <c r="E284" s="13">
        <v>2152</v>
      </c>
      <c r="F284" s="7" t="s">
        <v>35</v>
      </c>
      <c r="G284" s="7" t="s">
        <v>11</v>
      </c>
      <c r="H284" s="13">
        <v>9</v>
      </c>
      <c r="I284" s="13">
        <f>IF(G284="Male",VLOOKUP(H284,'Shoe size conversion table'!$B$6:$D$22,2),VLOOKUP(H284,'Shoe size conversion table'!$J$6:$L$22,2))</f>
        <v>42</v>
      </c>
      <c r="J284" s="13">
        <f>IF(G284="Male",VLOOKUP(H284,'Shoe size conversion table'!$B$6:$D$22,3),VLOOKUP(H284,'Shoe size conversion table'!$J$6:$L$22,3))</f>
        <v>8.5</v>
      </c>
      <c r="K284" s="11">
        <v>149</v>
      </c>
      <c r="L284" s="12">
        <v>0</v>
      </c>
      <c r="M284" s="7">
        <f t="shared" si="13"/>
        <v>2014</v>
      </c>
      <c r="N284" s="7">
        <f t="shared" si="14"/>
        <v>2</v>
      </c>
      <c r="O284" s="30">
        <f t="shared" si="15"/>
        <v>149</v>
      </c>
    </row>
    <row r="285" spans="2:15" x14ac:dyDescent="0.2">
      <c r="B285" s="13">
        <v>52621</v>
      </c>
      <c r="C285" s="14">
        <v>41679.816111111155</v>
      </c>
      <c r="D285" s="7" t="s">
        <v>7</v>
      </c>
      <c r="E285" s="13">
        <v>2229</v>
      </c>
      <c r="F285" s="7" t="s">
        <v>50</v>
      </c>
      <c r="G285" s="7" t="s">
        <v>11</v>
      </c>
      <c r="H285" s="13">
        <v>9</v>
      </c>
      <c r="I285" s="13">
        <f>IF(G285="Male",VLOOKUP(H285,'Shoe size conversion table'!$B$6:$D$22,2),VLOOKUP(H285,'Shoe size conversion table'!$J$6:$L$22,2))</f>
        <v>42</v>
      </c>
      <c r="J285" s="13">
        <f>IF(G285="Male",VLOOKUP(H285,'Shoe size conversion table'!$B$6:$D$22,3),VLOOKUP(H285,'Shoe size conversion table'!$J$6:$L$22,3))</f>
        <v>8.5</v>
      </c>
      <c r="K285" s="11">
        <v>129</v>
      </c>
      <c r="L285" s="12">
        <v>0</v>
      </c>
      <c r="M285" s="7">
        <f t="shared" si="13"/>
        <v>2014</v>
      </c>
      <c r="N285" s="7">
        <f t="shared" si="14"/>
        <v>2</v>
      </c>
      <c r="O285" s="30">
        <f t="shared" si="15"/>
        <v>129</v>
      </c>
    </row>
    <row r="286" spans="2:15" x14ac:dyDescent="0.2">
      <c r="B286" s="13">
        <v>52622</v>
      </c>
      <c r="C286" s="14">
        <v>41679.816111111155</v>
      </c>
      <c r="D286" s="7" t="s">
        <v>10</v>
      </c>
      <c r="E286" s="13">
        <v>2210</v>
      </c>
      <c r="F286" s="7" t="s">
        <v>34</v>
      </c>
      <c r="G286" s="7" t="s">
        <v>12</v>
      </c>
      <c r="H286" s="13">
        <v>9.5</v>
      </c>
      <c r="I286" s="13">
        <f>IF(G286="Male",VLOOKUP(H286,'Shoe size conversion table'!$B$6:$D$22,2),VLOOKUP(H286,'Shoe size conversion table'!$J$6:$L$22,2))</f>
        <v>40</v>
      </c>
      <c r="J286" s="13">
        <f>IF(G286="Male",VLOOKUP(H286,'Shoe size conversion table'!$B$6:$D$22,3),VLOOKUP(H286,'Shoe size conversion table'!$J$6:$L$22,3))</f>
        <v>7.5</v>
      </c>
      <c r="K286" s="11">
        <v>129</v>
      </c>
      <c r="L286" s="12">
        <v>0</v>
      </c>
      <c r="M286" s="7">
        <f t="shared" si="13"/>
        <v>2014</v>
      </c>
      <c r="N286" s="7">
        <f t="shared" si="14"/>
        <v>2</v>
      </c>
      <c r="O286" s="30">
        <f t="shared" si="15"/>
        <v>129</v>
      </c>
    </row>
    <row r="287" spans="2:15" x14ac:dyDescent="0.2">
      <c r="B287" s="13">
        <v>52623</v>
      </c>
      <c r="C287" s="14">
        <v>41680.016111111152</v>
      </c>
      <c r="D287" s="7" t="s">
        <v>7</v>
      </c>
      <c r="E287" s="13">
        <v>2217</v>
      </c>
      <c r="F287" s="7" t="s">
        <v>53</v>
      </c>
      <c r="G287" s="7" t="s">
        <v>12</v>
      </c>
      <c r="H287" s="13">
        <v>9.5</v>
      </c>
      <c r="I287" s="13">
        <f>IF(G287="Male",VLOOKUP(H287,'Shoe size conversion table'!$B$6:$D$22,2),VLOOKUP(H287,'Shoe size conversion table'!$J$6:$L$22,2))</f>
        <v>40</v>
      </c>
      <c r="J287" s="13">
        <f>IF(G287="Male",VLOOKUP(H287,'Shoe size conversion table'!$B$6:$D$22,3),VLOOKUP(H287,'Shoe size conversion table'!$J$6:$L$22,3))</f>
        <v>7.5</v>
      </c>
      <c r="K287" s="11">
        <v>139</v>
      </c>
      <c r="L287" s="12">
        <v>0</v>
      </c>
      <c r="M287" s="7">
        <f t="shared" si="13"/>
        <v>2014</v>
      </c>
      <c r="N287" s="7">
        <f t="shared" si="14"/>
        <v>2</v>
      </c>
      <c r="O287" s="30">
        <f t="shared" si="15"/>
        <v>139</v>
      </c>
    </row>
    <row r="288" spans="2:15" x14ac:dyDescent="0.2">
      <c r="B288" s="13">
        <v>52624</v>
      </c>
      <c r="C288" s="14">
        <v>41680.176111111155</v>
      </c>
      <c r="D288" s="7" t="s">
        <v>10</v>
      </c>
      <c r="E288" s="13">
        <v>2150</v>
      </c>
      <c r="F288" s="7" t="s">
        <v>36</v>
      </c>
      <c r="G288" s="7" t="s">
        <v>12</v>
      </c>
      <c r="H288" s="13">
        <v>7</v>
      </c>
      <c r="I288" s="13" t="str">
        <f>IF(G288="Male",VLOOKUP(H288,'Shoe size conversion table'!$B$6:$D$22,2),VLOOKUP(H288,'Shoe size conversion table'!$J$6:$L$22,2))</f>
        <v>37-38</v>
      </c>
      <c r="J288" s="13">
        <f>IF(G288="Male",VLOOKUP(H288,'Shoe size conversion table'!$B$6:$D$22,3),VLOOKUP(H288,'Shoe size conversion table'!$J$6:$L$22,3))</f>
        <v>5</v>
      </c>
      <c r="K288" s="11">
        <v>179</v>
      </c>
      <c r="L288" s="12">
        <v>0.3</v>
      </c>
      <c r="M288" s="7">
        <f t="shared" si="13"/>
        <v>2014</v>
      </c>
      <c r="N288" s="7">
        <f t="shared" si="14"/>
        <v>2</v>
      </c>
      <c r="O288" s="30">
        <f t="shared" si="15"/>
        <v>125.3</v>
      </c>
    </row>
    <row r="289" spans="2:15" x14ac:dyDescent="0.2">
      <c r="B289" s="13">
        <v>52625</v>
      </c>
      <c r="C289" s="14">
        <v>41680.226111111151</v>
      </c>
      <c r="D289" s="7" t="s">
        <v>9</v>
      </c>
      <c r="E289" s="13">
        <v>2172</v>
      </c>
      <c r="F289" s="7" t="s">
        <v>60</v>
      </c>
      <c r="G289" s="7" t="s">
        <v>11</v>
      </c>
      <c r="H289" s="13">
        <v>8.5</v>
      </c>
      <c r="I289" s="13" t="str">
        <f>IF(G289="Male",VLOOKUP(H289,'Shoe size conversion table'!$B$6:$D$22,2),VLOOKUP(H289,'Shoe size conversion table'!$J$6:$L$22,2))</f>
        <v>41-42</v>
      </c>
      <c r="J289" s="13">
        <f>IF(G289="Male",VLOOKUP(H289,'Shoe size conversion table'!$B$6:$D$22,3),VLOOKUP(H289,'Shoe size conversion table'!$J$6:$L$22,3))</f>
        <v>8</v>
      </c>
      <c r="K289" s="11">
        <v>179</v>
      </c>
      <c r="L289" s="12">
        <v>0</v>
      </c>
      <c r="M289" s="7">
        <f t="shared" si="13"/>
        <v>2014</v>
      </c>
      <c r="N289" s="7">
        <f t="shared" si="14"/>
        <v>2</v>
      </c>
      <c r="O289" s="30">
        <f t="shared" si="15"/>
        <v>179</v>
      </c>
    </row>
    <row r="290" spans="2:15" x14ac:dyDescent="0.2">
      <c r="B290" s="13">
        <v>52626</v>
      </c>
      <c r="C290" s="14">
        <v>41680.676111111155</v>
      </c>
      <c r="D290" s="7" t="s">
        <v>7</v>
      </c>
      <c r="E290" s="13">
        <v>2210</v>
      </c>
      <c r="F290" s="7" t="s">
        <v>50</v>
      </c>
      <c r="G290" s="7" t="s">
        <v>11</v>
      </c>
      <c r="H290" s="13">
        <v>9.5</v>
      </c>
      <c r="I290" s="13" t="str">
        <f>IF(G290="Male",VLOOKUP(H290,'Shoe size conversion table'!$B$6:$D$22,2),VLOOKUP(H290,'Shoe size conversion table'!$J$6:$L$22,2))</f>
        <v>42-43</v>
      </c>
      <c r="J290" s="13">
        <f>IF(G290="Male",VLOOKUP(H290,'Shoe size conversion table'!$B$6:$D$22,3),VLOOKUP(H290,'Shoe size conversion table'!$J$6:$L$22,3))</f>
        <v>9</v>
      </c>
      <c r="K290" s="11">
        <v>159</v>
      </c>
      <c r="L290" s="12">
        <v>0</v>
      </c>
      <c r="M290" s="7">
        <f t="shared" si="13"/>
        <v>2014</v>
      </c>
      <c r="N290" s="7">
        <f t="shared" si="14"/>
        <v>2</v>
      </c>
      <c r="O290" s="30">
        <f t="shared" si="15"/>
        <v>159</v>
      </c>
    </row>
    <row r="291" spans="2:15" x14ac:dyDescent="0.2">
      <c r="B291" s="13">
        <v>52627</v>
      </c>
      <c r="C291" s="14">
        <v>41680.686111111158</v>
      </c>
      <c r="D291" s="7" t="s">
        <v>7</v>
      </c>
      <c r="E291" s="13">
        <v>2208</v>
      </c>
      <c r="F291" s="7" t="s">
        <v>51</v>
      </c>
      <c r="G291" s="7" t="s">
        <v>12</v>
      </c>
      <c r="H291" s="13">
        <v>8</v>
      </c>
      <c r="I291" s="13" t="str">
        <f>IF(G291="Male",VLOOKUP(H291,'Shoe size conversion table'!$B$6:$D$22,2),VLOOKUP(H291,'Shoe size conversion table'!$J$6:$L$22,2))</f>
        <v>38-39</v>
      </c>
      <c r="J291" s="13">
        <f>IF(G291="Male",VLOOKUP(H291,'Shoe size conversion table'!$B$6:$D$22,3),VLOOKUP(H291,'Shoe size conversion table'!$J$6:$L$22,3))</f>
        <v>6</v>
      </c>
      <c r="K291" s="11">
        <v>159</v>
      </c>
      <c r="L291" s="12">
        <v>0</v>
      </c>
      <c r="M291" s="7">
        <f t="shared" si="13"/>
        <v>2014</v>
      </c>
      <c r="N291" s="7">
        <f t="shared" si="14"/>
        <v>2</v>
      </c>
      <c r="O291" s="30">
        <f t="shared" si="15"/>
        <v>159</v>
      </c>
    </row>
    <row r="292" spans="2:15" x14ac:dyDescent="0.2">
      <c r="B292" s="13">
        <v>52628</v>
      </c>
      <c r="C292" s="14">
        <v>41680.816111111155</v>
      </c>
      <c r="D292" s="7" t="s">
        <v>10</v>
      </c>
      <c r="E292" s="13">
        <v>2157</v>
      </c>
      <c r="F292" s="7" t="s">
        <v>35</v>
      </c>
      <c r="G292" s="7" t="s">
        <v>12</v>
      </c>
      <c r="H292" s="13">
        <v>9.5</v>
      </c>
      <c r="I292" s="13">
        <f>IF(G292="Male",VLOOKUP(H292,'Shoe size conversion table'!$B$6:$D$22,2),VLOOKUP(H292,'Shoe size conversion table'!$J$6:$L$22,2))</f>
        <v>40</v>
      </c>
      <c r="J292" s="13">
        <f>IF(G292="Male",VLOOKUP(H292,'Shoe size conversion table'!$B$6:$D$22,3),VLOOKUP(H292,'Shoe size conversion table'!$J$6:$L$22,3))</f>
        <v>7.5</v>
      </c>
      <c r="K292" s="11">
        <v>169</v>
      </c>
      <c r="L292" s="12">
        <v>0.1</v>
      </c>
      <c r="M292" s="7">
        <f t="shared" si="13"/>
        <v>2014</v>
      </c>
      <c r="N292" s="7">
        <f t="shared" si="14"/>
        <v>2</v>
      </c>
      <c r="O292" s="30">
        <f t="shared" si="15"/>
        <v>152.1</v>
      </c>
    </row>
    <row r="293" spans="2:15" x14ac:dyDescent="0.2">
      <c r="B293" s="13">
        <v>52629</v>
      </c>
      <c r="C293" s="14">
        <v>41680.816111111155</v>
      </c>
      <c r="D293" s="7" t="s">
        <v>7</v>
      </c>
      <c r="E293" s="13">
        <v>2225</v>
      </c>
      <c r="F293" s="7" t="s">
        <v>51</v>
      </c>
      <c r="G293" s="7" t="s">
        <v>11</v>
      </c>
      <c r="H293" s="13">
        <v>10</v>
      </c>
      <c r="I293" s="13">
        <f>IF(G293="Male",VLOOKUP(H293,'Shoe size conversion table'!$B$6:$D$22,2),VLOOKUP(H293,'Shoe size conversion table'!$J$6:$L$22,2))</f>
        <v>43</v>
      </c>
      <c r="J293" s="13">
        <f>IF(G293="Male",VLOOKUP(H293,'Shoe size conversion table'!$B$6:$D$22,3),VLOOKUP(H293,'Shoe size conversion table'!$J$6:$L$22,3))</f>
        <v>9.5</v>
      </c>
      <c r="K293" s="11">
        <v>199</v>
      </c>
      <c r="L293" s="12">
        <v>0.3</v>
      </c>
      <c r="M293" s="7">
        <f t="shared" si="13"/>
        <v>2014</v>
      </c>
      <c r="N293" s="7">
        <f t="shared" si="14"/>
        <v>2</v>
      </c>
      <c r="O293" s="30">
        <f t="shared" si="15"/>
        <v>139.29999999999998</v>
      </c>
    </row>
    <row r="294" spans="2:15" x14ac:dyDescent="0.2">
      <c r="B294" s="13">
        <v>52630</v>
      </c>
      <c r="C294" s="14">
        <v>41681.016111111152</v>
      </c>
      <c r="D294" s="7" t="s">
        <v>7</v>
      </c>
      <c r="E294" s="13">
        <v>2158</v>
      </c>
      <c r="F294" s="7" t="s">
        <v>50</v>
      </c>
      <c r="G294" s="7" t="s">
        <v>11</v>
      </c>
      <c r="H294" s="13">
        <v>9.5</v>
      </c>
      <c r="I294" s="13" t="str">
        <f>IF(G294="Male",VLOOKUP(H294,'Shoe size conversion table'!$B$6:$D$22,2),VLOOKUP(H294,'Shoe size conversion table'!$J$6:$L$22,2))</f>
        <v>42-43</v>
      </c>
      <c r="J294" s="13">
        <f>IF(G294="Male",VLOOKUP(H294,'Shoe size conversion table'!$B$6:$D$22,3),VLOOKUP(H294,'Shoe size conversion table'!$J$6:$L$22,3))</f>
        <v>9</v>
      </c>
      <c r="K294" s="11">
        <v>179</v>
      </c>
      <c r="L294" s="12">
        <v>0.2</v>
      </c>
      <c r="M294" s="7">
        <f t="shared" si="13"/>
        <v>2014</v>
      </c>
      <c r="N294" s="7">
        <f t="shared" si="14"/>
        <v>2</v>
      </c>
      <c r="O294" s="30">
        <f t="shared" si="15"/>
        <v>143.20000000000002</v>
      </c>
    </row>
    <row r="295" spans="2:15" x14ac:dyDescent="0.2">
      <c r="B295" s="13">
        <v>52631</v>
      </c>
      <c r="C295" s="14">
        <v>41681.176111111155</v>
      </c>
      <c r="D295" s="7" t="s">
        <v>8</v>
      </c>
      <c r="E295" s="13">
        <v>2192</v>
      </c>
      <c r="F295" s="7" t="s">
        <v>41</v>
      </c>
      <c r="G295" s="7" t="s">
        <v>11</v>
      </c>
      <c r="H295" s="13">
        <v>9</v>
      </c>
      <c r="I295" s="13">
        <f>IF(G295="Male",VLOOKUP(H295,'Shoe size conversion table'!$B$6:$D$22,2),VLOOKUP(H295,'Shoe size conversion table'!$J$6:$L$22,2))</f>
        <v>42</v>
      </c>
      <c r="J295" s="13">
        <f>IF(G295="Male",VLOOKUP(H295,'Shoe size conversion table'!$B$6:$D$22,3),VLOOKUP(H295,'Shoe size conversion table'!$J$6:$L$22,3))</f>
        <v>8.5</v>
      </c>
      <c r="K295" s="11">
        <v>159</v>
      </c>
      <c r="L295" s="12">
        <v>0</v>
      </c>
      <c r="M295" s="7">
        <f t="shared" si="13"/>
        <v>2014</v>
      </c>
      <c r="N295" s="7">
        <f t="shared" si="14"/>
        <v>2</v>
      </c>
      <c r="O295" s="30">
        <f t="shared" si="15"/>
        <v>159</v>
      </c>
    </row>
    <row r="296" spans="2:15" x14ac:dyDescent="0.2">
      <c r="B296" s="13">
        <v>52632</v>
      </c>
      <c r="C296" s="14">
        <v>41681.216111111156</v>
      </c>
      <c r="D296" s="7" t="s">
        <v>10</v>
      </c>
      <c r="E296" s="13">
        <v>2241</v>
      </c>
      <c r="F296" s="7" t="s">
        <v>34</v>
      </c>
      <c r="G296" s="7" t="s">
        <v>11</v>
      </c>
      <c r="H296" s="13">
        <v>9.5</v>
      </c>
      <c r="I296" s="13" t="str">
        <f>IF(G296="Male",VLOOKUP(H296,'Shoe size conversion table'!$B$6:$D$22,2),VLOOKUP(H296,'Shoe size conversion table'!$J$6:$L$22,2))</f>
        <v>42-43</v>
      </c>
      <c r="J296" s="13">
        <f>IF(G296="Male",VLOOKUP(H296,'Shoe size conversion table'!$B$6:$D$22,3),VLOOKUP(H296,'Shoe size conversion table'!$J$6:$L$22,3))</f>
        <v>9</v>
      </c>
      <c r="K296" s="11">
        <v>129</v>
      </c>
      <c r="L296" s="12">
        <v>0.2</v>
      </c>
      <c r="M296" s="7">
        <f t="shared" si="13"/>
        <v>2014</v>
      </c>
      <c r="N296" s="7">
        <f t="shared" si="14"/>
        <v>2</v>
      </c>
      <c r="O296" s="30">
        <f t="shared" si="15"/>
        <v>103.2</v>
      </c>
    </row>
    <row r="297" spans="2:15" x14ac:dyDescent="0.2">
      <c r="B297" s="13">
        <v>52633</v>
      </c>
      <c r="C297" s="14">
        <v>41681.676111111155</v>
      </c>
      <c r="D297" s="7" t="s">
        <v>7</v>
      </c>
      <c r="E297" s="13">
        <v>2232</v>
      </c>
      <c r="F297" s="7" t="s">
        <v>48</v>
      </c>
      <c r="G297" s="7" t="s">
        <v>12</v>
      </c>
      <c r="H297" s="13">
        <v>10</v>
      </c>
      <c r="I297" s="13" t="str">
        <f>IF(G297="Male",VLOOKUP(H297,'Shoe size conversion table'!$B$6:$D$22,2),VLOOKUP(H297,'Shoe size conversion table'!$J$6:$L$22,2))</f>
        <v>40-41</v>
      </c>
      <c r="J297" s="13">
        <f>IF(G297="Male",VLOOKUP(H297,'Shoe size conversion table'!$B$6:$D$22,3),VLOOKUP(H297,'Shoe size conversion table'!$J$6:$L$22,3))</f>
        <v>8</v>
      </c>
      <c r="K297" s="11">
        <v>159</v>
      </c>
      <c r="L297" s="12">
        <v>0.5</v>
      </c>
      <c r="M297" s="7">
        <f t="shared" si="13"/>
        <v>2014</v>
      </c>
      <c r="N297" s="7">
        <f t="shared" si="14"/>
        <v>2</v>
      </c>
      <c r="O297" s="30">
        <f t="shared" si="15"/>
        <v>79.5</v>
      </c>
    </row>
    <row r="298" spans="2:15" x14ac:dyDescent="0.2">
      <c r="B298" s="13">
        <v>52634</v>
      </c>
      <c r="C298" s="14">
        <v>41681.686111111158</v>
      </c>
      <c r="D298" s="7" t="s">
        <v>7</v>
      </c>
      <c r="E298" s="13">
        <v>2211</v>
      </c>
      <c r="F298" s="7" t="s">
        <v>51</v>
      </c>
      <c r="G298" s="7" t="s">
        <v>12</v>
      </c>
      <c r="H298" s="13">
        <v>8</v>
      </c>
      <c r="I298" s="13" t="str">
        <f>IF(G298="Male",VLOOKUP(H298,'Shoe size conversion table'!$B$6:$D$22,2),VLOOKUP(H298,'Shoe size conversion table'!$J$6:$L$22,2))</f>
        <v>38-39</v>
      </c>
      <c r="J298" s="13">
        <f>IF(G298="Male",VLOOKUP(H298,'Shoe size conversion table'!$B$6:$D$22,3),VLOOKUP(H298,'Shoe size conversion table'!$J$6:$L$22,3))</f>
        <v>6</v>
      </c>
      <c r="K298" s="11">
        <v>169</v>
      </c>
      <c r="L298" s="12">
        <v>0</v>
      </c>
      <c r="M298" s="7">
        <f t="shared" si="13"/>
        <v>2014</v>
      </c>
      <c r="N298" s="7">
        <f t="shared" si="14"/>
        <v>2</v>
      </c>
      <c r="O298" s="30">
        <f t="shared" si="15"/>
        <v>169</v>
      </c>
    </row>
    <row r="299" spans="2:15" x14ac:dyDescent="0.2">
      <c r="B299" s="13">
        <v>52635</v>
      </c>
      <c r="C299" s="14">
        <v>41681.816111111155</v>
      </c>
      <c r="D299" s="7" t="s">
        <v>10</v>
      </c>
      <c r="E299" s="13">
        <v>2239</v>
      </c>
      <c r="F299" s="7" t="s">
        <v>34</v>
      </c>
      <c r="G299" s="7" t="s">
        <v>12</v>
      </c>
      <c r="H299" s="13">
        <v>9.5</v>
      </c>
      <c r="I299" s="13">
        <f>IF(G299="Male",VLOOKUP(H299,'Shoe size conversion table'!$B$6:$D$22,2),VLOOKUP(H299,'Shoe size conversion table'!$J$6:$L$22,2))</f>
        <v>40</v>
      </c>
      <c r="J299" s="13">
        <f>IF(G299="Male",VLOOKUP(H299,'Shoe size conversion table'!$B$6:$D$22,3),VLOOKUP(H299,'Shoe size conversion table'!$J$6:$L$22,3))</f>
        <v>7.5</v>
      </c>
      <c r="K299" s="11">
        <v>159</v>
      </c>
      <c r="L299" s="12">
        <v>0.5</v>
      </c>
      <c r="M299" s="7">
        <f t="shared" si="13"/>
        <v>2014</v>
      </c>
      <c r="N299" s="7">
        <f t="shared" si="14"/>
        <v>2</v>
      </c>
      <c r="O299" s="30">
        <f t="shared" si="15"/>
        <v>79.5</v>
      </c>
    </row>
    <row r="300" spans="2:15" x14ac:dyDescent="0.2">
      <c r="B300" s="13">
        <v>52635</v>
      </c>
      <c r="C300" s="14">
        <v>41681.816111111155</v>
      </c>
      <c r="D300" s="7" t="s">
        <v>10</v>
      </c>
      <c r="E300" s="13">
        <v>2210</v>
      </c>
      <c r="F300" s="7" t="s">
        <v>34</v>
      </c>
      <c r="G300" s="7" t="s">
        <v>12</v>
      </c>
      <c r="H300" s="13">
        <v>9.5</v>
      </c>
      <c r="I300" s="13">
        <f>IF(G300="Male",VLOOKUP(H300,'Shoe size conversion table'!$B$6:$D$22,2),VLOOKUP(H300,'Shoe size conversion table'!$J$6:$L$22,2))</f>
        <v>40</v>
      </c>
      <c r="J300" s="13">
        <f>IF(G300="Male",VLOOKUP(H300,'Shoe size conversion table'!$B$6:$D$22,3),VLOOKUP(H300,'Shoe size conversion table'!$J$6:$L$22,3))</f>
        <v>7.5</v>
      </c>
      <c r="K300" s="11">
        <v>129</v>
      </c>
      <c r="L300" s="12">
        <v>0</v>
      </c>
      <c r="M300" s="7">
        <f t="shared" si="13"/>
        <v>2014</v>
      </c>
      <c r="N300" s="7">
        <f t="shared" si="14"/>
        <v>2</v>
      </c>
      <c r="O300" s="30">
        <f t="shared" si="15"/>
        <v>129</v>
      </c>
    </row>
    <row r="301" spans="2:15" x14ac:dyDescent="0.2">
      <c r="B301" s="13">
        <v>52636</v>
      </c>
      <c r="C301" s="14">
        <v>41681.976111111158</v>
      </c>
      <c r="D301" s="7" t="s">
        <v>9</v>
      </c>
      <c r="E301" s="13">
        <v>2232</v>
      </c>
      <c r="F301" s="7" t="s">
        <v>59</v>
      </c>
      <c r="G301" s="7" t="s">
        <v>11</v>
      </c>
      <c r="H301" s="13">
        <v>10.5</v>
      </c>
      <c r="I301" s="13" t="str">
        <f>IF(G301="Male",VLOOKUP(H301,'Shoe size conversion table'!$B$6:$D$22,2),VLOOKUP(H301,'Shoe size conversion table'!$J$6:$L$22,2))</f>
        <v>43-44</v>
      </c>
      <c r="J301" s="13">
        <f>IF(G301="Male",VLOOKUP(H301,'Shoe size conversion table'!$B$6:$D$22,3),VLOOKUP(H301,'Shoe size conversion table'!$J$6:$L$22,3))</f>
        <v>10</v>
      </c>
      <c r="K301" s="11">
        <v>199</v>
      </c>
      <c r="L301" s="12">
        <v>0</v>
      </c>
      <c r="M301" s="7">
        <f t="shared" si="13"/>
        <v>2014</v>
      </c>
      <c r="N301" s="7">
        <f t="shared" si="14"/>
        <v>2</v>
      </c>
      <c r="O301" s="30">
        <f t="shared" si="15"/>
        <v>199</v>
      </c>
    </row>
    <row r="302" spans="2:15" x14ac:dyDescent="0.2">
      <c r="B302" s="13">
        <v>52637</v>
      </c>
      <c r="C302" s="14">
        <v>41681.976111111158</v>
      </c>
      <c r="D302" s="7" t="s">
        <v>7</v>
      </c>
      <c r="E302" s="13">
        <v>2178</v>
      </c>
      <c r="F302" s="7" t="s">
        <v>51</v>
      </c>
      <c r="G302" s="7" t="s">
        <v>12</v>
      </c>
      <c r="H302" s="13">
        <v>8.5</v>
      </c>
      <c r="I302" s="13">
        <f>IF(G302="Male",VLOOKUP(H302,'Shoe size conversion table'!$B$6:$D$22,2),VLOOKUP(H302,'Shoe size conversion table'!$J$6:$L$22,2))</f>
        <v>39</v>
      </c>
      <c r="J302" s="13">
        <f>IF(G302="Male",VLOOKUP(H302,'Shoe size conversion table'!$B$6:$D$22,3),VLOOKUP(H302,'Shoe size conversion table'!$J$6:$L$22,3))</f>
        <v>6.5</v>
      </c>
      <c r="K302" s="11">
        <v>169</v>
      </c>
      <c r="L302" s="12">
        <v>0</v>
      </c>
      <c r="M302" s="7">
        <f t="shared" si="13"/>
        <v>2014</v>
      </c>
      <c r="N302" s="7">
        <f t="shared" si="14"/>
        <v>2</v>
      </c>
      <c r="O302" s="30">
        <f t="shared" si="15"/>
        <v>169</v>
      </c>
    </row>
    <row r="303" spans="2:15" x14ac:dyDescent="0.2">
      <c r="B303" s="13">
        <v>52638</v>
      </c>
      <c r="C303" s="14">
        <v>41682.216111111156</v>
      </c>
      <c r="D303" s="7" t="s">
        <v>10</v>
      </c>
      <c r="E303" s="13">
        <v>2151</v>
      </c>
      <c r="F303" s="7" t="s">
        <v>35</v>
      </c>
      <c r="G303" s="7" t="s">
        <v>11</v>
      </c>
      <c r="H303" s="13">
        <v>6</v>
      </c>
      <c r="I303" s="13">
        <f>IF(G303="Male",VLOOKUP(H303,'Shoe size conversion table'!$B$6:$D$22,2),VLOOKUP(H303,'Shoe size conversion table'!$J$6:$L$22,2))</f>
        <v>39</v>
      </c>
      <c r="J303" s="13">
        <f>IF(G303="Male",VLOOKUP(H303,'Shoe size conversion table'!$B$6:$D$22,3),VLOOKUP(H303,'Shoe size conversion table'!$J$6:$L$22,3))</f>
        <v>5.5</v>
      </c>
      <c r="K303" s="11">
        <v>199</v>
      </c>
      <c r="L303" s="12">
        <v>0</v>
      </c>
      <c r="M303" s="7">
        <f t="shared" si="13"/>
        <v>2014</v>
      </c>
      <c r="N303" s="7">
        <f t="shared" si="14"/>
        <v>2</v>
      </c>
      <c r="O303" s="30">
        <f t="shared" si="15"/>
        <v>199</v>
      </c>
    </row>
    <row r="304" spans="2:15" x14ac:dyDescent="0.2">
      <c r="B304" s="13">
        <v>52639</v>
      </c>
      <c r="C304" s="14">
        <v>41682.30611111116</v>
      </c>
      <c r="D304" s="7" t="s">
        <v>10</v>
      </c>
      <c r="E304" s="13">
        <v>2225</v>
      </c>
      <c r="F304" s="7" t="s">
        <v>34</v>
      </c>
      <c r="G304" s="7" t="s">
        <v>11</v>
      </c>
      <c r="H304" s="13">
        <v>8.5</v>
      </c>
      <c r="I304" s="13" t="str">
        <f>IF(G304="Male",VLOOKUP(H304,'Shoe size conversion table'!$B$6:$D$22,2),VLOOKUP(H304,'Shoe size conversion table'!$J$6:$L$22,2))</f>
        <v>41-42</v>
      </c>
      <c r="J304" s="13">
        <f>IF(G304="Male",VLOOKUP(H304,'Shoe size conversion table'!$B$6:$D$22,3),VLOOKUP(H304,'Shoe size conversion table'!$J$6:$L$22,3))</f>
        <v>8</v>
      </c>
      <c r="K304" s="11">
        <v>139</v>
      </c>
      <c r="L304" s="12">
        <v>0</v>
      </c>
      <c r="M304" s="7">
        <f t="shared" si="13"/>
        <v>2014</v>
      </c>
      <c r="N304" s="7">
        <f t="shared" si="14"/>
        <v>2</v>
      </c>
      <c r="O304" s="30">
        <f t="shared" si="15"/>
        <v>139</v>
      </c>
    </row>
    <row r="305" spans="2:15" x14ac:dyDescent="0.2">
      <c r="B305" s="13">
        <v>52640</v>
      </c>
      <c r="C305" s="14">
        <v>41682.476111111158</v>
      </c>
      <c r="D305" s="7" t="s">
        <v>7</v>
      </c>
      <c r="E305" s="13">
        <v>2161</v>
      </c>
      <c r="F305" s="7" t="s">
        <v>45</v>
      </c>
      <c r="G305" s="7" t="s">
        <v>12</v>
      </c>
      <c r="H305" s="13">
        <v>8</v>
      </c>
      <c r="I305" s="13" t="str">
        <f>IF(G305="Male",VLOOKUP(H305,'Shoe size conversion table'!$B$6:$D$22,2),VLOOKUP(H305,'Shoe size conversion table'!$J$6:$L$22,2))</f>
        <v>38-39</v>
      </c>
      <c r="J305" s="13">
        <f>IF(G305="Male",VLOOKUP(H305,'Shoe size conversion table'!$B$6:$D$22,3),VLOOKUP(H305,'Shoe size conversion table'!$J$6:$L$22,3))</f>
        <v>6</v>
      </c>
      <c r="K305" s="11">
        <v>189</v>
      </c>
      <c r="L305" s="12">
        <v>0</v>
      </c>
      <c r="M305" s="7">
        <f t="shared" si="13"/>
        <v>2014</v>
      </c>
      <c r="N305" s="7">
        <f t="shared" si="14"/>
        <v>2</v>
      </c>
      <c r="O305" s="30">
        <f t="shared" si="15"/>
        <v>189</v>
      </c>
    </row>
    <row r="306" spans="2:15" x14ac:dyDescent="0.2">
      <c r="B306" s="13">
        <v>52641</v>
      </c>
      <c r="C306" s="14">
        <v>41682.676111111155</v>
      </c>
      <c r="D306" s="7" t="s">
        <v>7</v>
      </c>
      <c r="E306" s="13">
        <v>2169</v>
      </c>
      <c r="F306" s="7" t="s">
        <v>53</v>
      </c>
      <c r="G306" s="7" t="s">
        <v>12</v>
      </c>
      <c r="H306" s="13">
        <v>10</v>
      </c>
      <c r="I306" s="13" t="str">
        <f>IF(G306="Male",VLOOKUP(H306,'Shoe size conversion table'!$B$6:$D$22,2),VLOOKUP(H306,'Shoe size conversion table'!$J$6:$L$22,2))</f>
        <v>40-41</v>
      </c>
      <c r="J306" s="13">
        <f>IF(G306="Male",VLOOKUP(H306,'Shoe size conversion table'!$B$6:$D$22,3),VLOOKUP(H306,'Shoe size conversion table'!$J$6:$L$22,3))</f>
        <v>8</v>
      </c>
      <c r="K306" s="11">
        <v>169</v>
      </c>
      <c r="L306" s="12">
        <v>0.3</v>
      </c>
      <c r="M306" s="7">
        <f t="shared" si="13"/>
        <v>2014</v>
      </c>
      <c r="N306" s="7">
        <f t="shared" si="14"/>
        <v>2</v>
      </c>
      <c r="O306" s="30">
        <f t="shared" si="15"/>
        <v>118.3</v>
      </c>
    </row>
    <row r="307" spans="2:15" x14ac:dyDescent="0.2">
      <c r="B307" s="13">
        <v>52642</v>
      </c>
      <c r="C307" s="14">
        <v>41682.976111111158</v>
      </c>
      <c r="D307" s="7" t="s">
        <v>9</v>
      </c>
      <c r="E307" s="13">
        <v>2225</v>
      </c>
      <c r="F307" s="7" t="s">
        <v>60</v>
      </c>
      <c r="G307" s="7" t="s">
        <v>11</v>
      </c>
      <c r="H307" s="13">
        <v>8.5</v>
      </c>
      <c r="I307" s="13" t="str">
        <f>IF(G307="Male",VLOOKUP(H307,'Shoe size conversion table'!$B$6:$D$22,2),VLOOKUP(H307,'Shoe size conversion table'!$J$6:$L$22,2))</f>
        <v>41-42</v>
      </c>
      <c r="J307" s="13">
        <f>IF(G307="Male",VLOOKUP(H307,'Shoe size conversion table'!$B$6:$D$22,3),VLOOKUP(H307,'Shoe size conversion table'!$J$6:$L$22,3))</f>
        <v>8</v>
      </c>
      <c r="K307" s="11">
        <v>149</v>
      </c>
      <c r="L307" s="12">
        <v>0.5</v>
      </c>
      <c r="M307" s="7">
        <f t="shared" si="13"/>
        <v>2014</v>
      </c>
      <c r="N307" s="7">
        <f t="shared" si="14"/>
        <v>2</v>
      </c>
      <c r="O307" s="30">
        <f t="shared" si="15"/>
        <v>74.5</v>
      </c>
    </row>
    <row r="308" spans="2:15" x14ac:dyDescent="0.2">
      <c r="B308" s="13">
        <v>52643</v>
      </c>
      <c r="C308" s="14">
        <v>41682.976111111158</v>
      </c>
      <c r="D308" s="7" t="s">
        <v>7</v>
      </c>
      <c r="E308" s="13">
        <v>2229</v>
      </c>
      <c r="F308" s="7" t="s">
        <v>49</v>
      </c>
      <c r="G308" s="7" t="s">
        <v>11</v>
      </c>
      <c r="H308" s="13">
        <v>9</v>
      </c>
      <c r="I308" s="13">
        <f>IF(G308="Male",VLOOKUP(H308,'Shoe size conversion table'!$B$6:$D$22,2),VLOOKUP(H308,'Shoe size conversion table'!$J$6:$L$22,2))</f>
        <v>42</v>
      </c>
      <c r="J308" s="13">
        <f>IF(G308="Male",VLOOKUP(H308,'Shoe size conversion table'!$B$6:$D$22,3),VLOOKUP(H308,'Shoe size conversion table'!$J$6:$L$22,3))</f>
        <v>8.5</v>
      </c>
      <c r="K308" s="11">
        <v>149</v>
      </c>
      <c r="L308" s="12">
        <v>0</v>
      </c>
      <c r="M308" s="7">
        <f t="shared" si="13"/>
        <v>2014</v>
      </c>
      <c r="N308" s="7">
        <f t="shared" si="14"/>
        <v>2</v>
      </c>
      <c r="O308" s="30">
        <f t="shared" si="15"/>
        <v>149</v>
      </c>
    </row>
    <row r="309" spans="2:15" x14ac:dyDescent="0.2">
      <c r="B309" s="13">
        <v>52644</v>
      </c>
      <c r="C309" s="14">
        <v>41683.216111111156</v>
      </c>
      <c r="D309" s="7" t="s">
        <v>10</v>
      </c>
      <c r="E309" s="13">
        <v>2189</v>
      </c>
      <c r="F309" s="7" t="s">
        <v>35</v>
      </c>
      <c r="G309" s="7" t="s">
        <v>12</v>
      </c>
      <c r="H309" s="13">
        <v>7.5</v>
      </c>
      <c r="I309" s="13">
        <f>IF(G309="Male",VLOOKUP(H309,'Shoe size conversion table'!$B$6:$D$22,2),VLOOKUP(H309,'Shoe size conversion table'!$J$6:$L$22,2))</f>
        <v>38</v>
      </c>
      <c r="J309" s="13">
        <f>IF(G309="Male",VLOOKUP(H309,'Shoe size conversion table'!$B$6:$D$22,3),VLOOKUP(H309,'Shoe size conversion table'!$J$6:$L$22,3))</f>
        <v>5.5</v>
      </c>
      <c r="K309" s="11">
        <v>139</v>
      </c>
      <c r="L309" s="12">
        <v>0.5</v>
      </c>
      <c r="M309" s="7">
        <f t="shared" si="13"/>
        <v>2014</v>
      </c>
      <c r="N309" s="7">
        <f t="shared" si="14"/>
        <v>2</v>
      </c>
      <c r="O309" s="30">
        <f t="shared" si="15"/>
        <v>69.5</v>
      </c>
    </row>
    <row r="310" spans="2:15" x14ac:dyDescent="0.2">
      <c r="B310" s="13">
        <v>52645</v>
      </c>
      <c r="C310" s="14">
        <v>41683.30611111116</v>
      </c>
      <c r="D310" s="7" t="s">
        <v>8</v>
      </c>
      <c r="E310" s="13">
        <v>2204</v>
      </c>
      <c r="F310" s="7" t="s">
        <v>42</v>
      </c>
      <c r="G310" s="7" t="s">
        <v>12</v>
      </c>
      <c r="H310" s="13">
        <v>8</v>
      </c>
      <c r="I310" s="13" t="str">
        <f>IF(G310="Male",VLOOKUP(H310,'Shoe size conversion table'!$B$6:$D$22,2),VLOOKUP(H310,'Shoe size conversion table'!$J$6:$L$22,2))</f>
        <v>38-39</v>
      </c>
      <c r="J310" s="13">
        <f>IF(G310="Male",VLOOKUP(H310,'Shoe size conversion table'!$B$6:$D$22,3),VLOOKUP(H310,'Shoe size conversion table'!$J$6:$L$22,3))</f>
        <v>6</v>
      </c>
      <c r="K310" s="11">
        <v>129</v>
      </c>
      <c r="L310" s="12">
        <v>0</v>
      </c>
      <c r="M310" s="7">
        <f t="shared" si="13"/>
        <v>2014</v>
      </c>
      <c r="N310" s="7">
        <f t="shared" si="14"/>
        <v>2</v>
      </c>
      <c r="O310" s="30">
        <f t="shared" si="15"/>
        <v>129</v>
      </c>
    </row>
    <row r="311" spans="2:15" x14ac:dyDescent="0.2">
      <c r="B311" s="13">
        <v>52646</v>
      </c>
      <c r="C311" s="14">
        <v>41683.316111111155</v>
      </c>
      <c r="D311" s="7" t="s">
        <v>10</v>
      </c>
      <c r="E311" s="13">
        <v>2177</v>
      </c>
      <c r="F311" s="7" t="s">
        <v>35</v>
      </c>
      <c r="G311" s="7" t="s">
        <v>12</v>
      </c>
      <c r="H311" s="13">
        <v>9</v>
      </c>
      <c r="I311" s="13" t="str">
        <f>IF(G311="Male",VLOOKUP(H311,'Shoe size conversion table'!$B$6:$D$22,2),VLOOKUP(H311,'Shoe size conversion table'!$J$6:$L$22,2))</f>
        <v>39-40</v>
      </c>
      <c r="J311" s="13">
        <f>IF(G311="Male",VLOOKUP(H311,'Shoe size conversion table'!$B$6:$D$22,3),VLOOKUP(H311,'Shoe size conversion table'!$J$6:$L$22,3))</f>
        <v>7</v>
      </c>
      <c r="K311" s="11">
        <v>149</v>
      </c>
      <c r="L311" s="12">
        <v>0</v>
      </c>
      <c r="M311" s="7">
        <f t="shared" si="13"/>
        <v>2014</v>
      </c>
      <c r="N311" s="7">
        <f t="shared" si="14"/>
        <v>2</v>
      </c>
      <c r="O311" s="30">
        <f t="shared" si="15"/>
        <v>149</v>
      </c>
    </row>
    <row r="312" spans="2:15" x14ac:dyDescent="0.2">
      <c r="B312" s="13">
        <v>52647</v>
      </c>
      <c r="C312" s="14">
        <v>41683.476111111158</v>
      </c>
      <c r="D312" s="7" t="s">
        <v>7</v>
      </c>
      <c r="E312" s="13">
        <v>2147</v>
      </c>
      <c r="F312" s="7" t="s">
        <v>51</v>
      </c>
      <c r="G312" s="7" t="s">
        <v>11</v>
      </c>
      <c r="H312" s="13">
        <v>11</v>
      </c>
      <c r="I312" s="13">
        <f>IF(G312="Male",VLOOKUP(H312,'Shoe size conversion table'!$B$6:$D$22,2),VLOOKUP(H312,'Shoe size conversion table'!$J$6:$L$22,2))</f>
        <v>44</v>
      </c>
      <c r="J312" s="13">
        <f>IF(G312="Male",VLOOKUP(H312,'Shoe size conversion table'!$B$6:$D$22,3),VLOOKUP(H312,'Shoe size conversion table'!$J$6:$L$22,3))</f>
        <v>10.5</v>
      </c>
      <c r="K312" s="11">
        <v>139</v>
      </c>
      <c r="L312" s="12">
        <v>0.5</v>
      </c>
      <c r="M312" s="7">
        <f t="shared" si="13"/>
        <v>2014</v>
      </c>
      <c r="N312" s="7">
        <f t="shared" si="14"/>
        <v>2</v>
      </c>
      <c r="O312" s="30">
        <f t="shared" si="15"/>
        <v>69.5</v>
      </c>
    </row>
    <row r="313" spans="2:15" x14ac:dyDescent="0.2">
      <c r="B313" s="13">
        <v>52648</v>
      </c>
      <c r="C313" s="14">
        <v>41683.976111111158</v>
      </c>
      <c r="D313" s="7" t="s">
        <v>7</v>
      </c>
      <c r="E313" s="13">
        <v>2241</v>
      </c>
      <c r="F313" s="7" t="s">
        <v>51</v>
      </c>
      <c r="G313" s="7" t="s">
        <v>12</v>
      </c>
      <c r="H313" s="13">
        <v>8.5</v>
      </c>
      <c r="I313" s="13">
        <f>IF(G313="Male",VLOOKUP(H313,'Shoe size conversion table'!$B$6:$D$22,2),VLOOKUP(H313,'Shoe size conversion table'!$J$6:$L$22,2))</f>
        <v>39</v>
      </c>
      <c r="J313" s="13">
        <f>IF(G313="Male",VLOOKUP(H313,'Shoe size conversion table'!$B$6:$D$22,3),VLOOKUP(H313,'Shoe size conversion table'!$J$6:$L$22,3))</f>
        <v>6.5</v>
      </c>
      <c r="K313" s="11">
        <v>139</v>
      </c>
      <c r="L313" s="12">
        <v>0.1</v>
      </c>
      <c r="M313" s="7">
        <f t="shared" si="13"/>
        <v>2014</v>
      </c>
      <c r="N313" s="7">
        <f t="shared" si="14"/>
        <v>2</v>
      </c>
      <c r="O313" s="30">
        <f t="shared" si="15"/>
        <v>125.10000000000001</v>
      </c>
    </row>
    <row r="314" spans="2:15" x14ac:dyDescent="0.2">
      <c r="B314" s="13">
        <v>52648</v>
      </c>
      <c r="C314" s="14">
        <v>41683.976111111158</v>
      </c>
      <c r="D314" s="7" t="s">
        <v>7</v>
      </c>
      <c r="E314" s="13">
        <v>2196</v>
      </c>
      <c r="F314" s="7" t="s">
        <v>51</v>
      </c>
      <c r="G314" s="7" t="s">
        <v>12</v>
      </c>
      <c r="H314" s="13">
        <v>9</v>
      </c>
      <c r="I314" s="13" t="str">
        <f>IF(G314="Male",VLOOKUP(H314,'Shoe size conversion table'!$B$6:$D$22,2),VLOOKUP(H314,'Shoe size conversion table'!$J$6:$L$22,2))</f>
        <v>39-40</v>
      </c>
      <c r="J314" s="13">
        <f>IF(G314="Male",VLOOKUP(H314,'Shoe size conversion table'!$B$6:$D$22,3),VLOOKUP(H314,'Shoe size conversion table'!$J$6:$L$22,3))</f>
        <v>7</v>
      </c>
      <c r="K314" s="11">
        <v>169</v>
      </c>
      <c r="L314" s="12">
        <v>0</v>
      </c>
      <c r="M314" s="7">
        <f t="shared" si="13"/>
        <v>2014</v>
      </c>
      <c r="N314" s="7">
        <f t="shared" si="14"/>
        <v>2</v>
      </c>
      <c r="O314" s="30">
        <f t="shared" si="15"/>
        <v>169</v>
      </c>
    </row>
    <row r="315" spans="2:15" x14ac:dyDescent="0.2">
      <c r="B315" s="13">
        <v>52649</v>
      </c>
      <c r="C315" s="14">
        <v>41683.986111111153</v>
      </c>
      <c r="D315" s="7" t="s">
        <v>7</v>
      </c>
      <c r="E315" s="13">
        <v>2155</v>
      </c>
      <c r="F315" s="7" t="s">
        <v>50</v>
      </c>
      <c r="G315" s="7" t="s">
        <v>11</v>
      </c>
      <c r="H315" s="13">
        <v>9</v>
      </c>
      <c r="I315" s="13">
        <f>IF(G315="Male",VLOOKUP(H315,'Shoe size conversion table'!$B$6:$D$22,2),VLOOKUP(H315,'Shoe size conversion table'!$J$6:$L$22,2))</f>
        <v>42</v>
      </c>
      <c r="J315" s="13">
        <f>IF(G315="Male",VLOOKUP(H315,'Shoe size conversion table'!$B$6:$D$22,3),VLOOKUP(H315,'Shoe size conversion table'!$J$6:$L$22,3))</f>
        <v>8.5</v>
      </c>
      <c r="K315" s="11">
        <v>129</v>
      </c>
      <c r="L315" s="12">
        <v>0.2</v>
      </c>
      <c r="M315" s="7">
        <f t="shared" si="13"/>
        <v>2014</v>
      </c>
      <c r="N315" s="7">
        <f t="shared" si="14"/>
        <v>2</v>
      </c>
      <c r="O315" s="30">
        <f t="shared" si="15"/>
        <v>103.2</v>
      </c>
    </row>
    <row r="316" spans="2:15" x14ac:dyDescent="0.2">
      <c r="B316" s="13">
        <v>52650</v>
      </c>
      <c r="C316" s="14">
        <v>41684.30611111116</v>
      </c>
      <c r="D316" s="7" t="s">
        <v>10</v>
      </c>
      <c r="E316" s="13">
        <v>2176</v>
      </c>
      <c r="F316" s="7" t="s">
        <v>35</v>
      </c>
      <c r="G316" s="7" t="s">
        <v>11</v>
      </c>
      <c r="H316" s="13">
        <v>9.5</v>
      </c>
      <c r="I316" s="13" t="str">
        <f>IF(G316="Male",VLOOKUP(H316,'Shoe size conversion table'!$B$6:$D$22,2),VLOOKUP(H316,'Shoe size conversion table'!$J$6:$L$22,2))</f>
        <v>42-43</v>
      </c>
      <c r="J316" s="13">
        <f>IF(G316="Male",VLOOKUP(H316,'Shoe size conversion table'!$B$6:$D$22,3),VLOOKUP(H316,'Shoe size conversion table'!$J$6:$L$22,3))</f>
        <v>9</v>
      </c>
      <c r="K316" s="11">
        <v>149</v>
      </c>
      <c r="L316" s="12">
        <v>0</v>
      </c>
      <c r="M316" s="7">
        <f t="shared" si="13"/>
        <v>2014</v>
      </c>
      <c r="N316" s="7">
        <f t="shared" si="14"/>
        <v>2</v>
      </c>
      <c r="O316" s="30">
        <f t="shared" si="15"/>
        <v>149</v>
      </c>
    </row>
    <row r="317" spans="2:15" x14ac:dyDescent="0.2">
      <c r="B317" s="13">
        <v>52651</v>
      </c>
      <c r="C317" s="14">
        <v>41684.316111111155</v>
      </c>
      <c r="D317" s="7" t="s">
        <v>9</v>
      </c>
      <c r="E317" s="13">
        <v>2201</v>
      </c>
      <c r="F317" s="7" t="s">
        <v>62</v>
      </c>
      <c r="G317" s="7" t="s">
        <v>11</v>
      </c>
      <c r="H317" s="13">
        <v>9</v>
      </c>
      <c r="I317" s="13">
        <f>IF(G317="Male",VLOOKUP(H317,'Shoe size conversion table'!$B$6:$D$22,2),VLOOKUP(H317,'Shoe size conversion table'!$J$6:$L$22,2))</f>
        <v>42</v>
      </c>
      <c r="J317" s="13">
        <f>IF(G317="Male",VLOOKUP(H317,'Shoe size conversion table'!$B$6:$D$22,3),VLOOKUP(H317,'Shoe size conversion table'!$J$6:$L$22,3))</f>
        <v>8.5</v>
      </c>
      <c r="K317" s="11">
        <v>199</v>
      </c>
      <c r="L317" s="12">
        <v>0</v>
      </c>
      <c r="M317" s="7">
        <f t="shared" si="13"/>
        <v>2014</v>
      </c>
      <c r="N317" s="7">
        <f t="shared" si="14"/>
        <v>2</v>
      </c>
      <c r="O317" s="30">
        <f t="shared" si="15"/>
        <v>199</v>
      </c>
    </row>
    <row r="318" spans="2:15" x14ac:dyDescent="0.2">
      <c r="B318" s="13">
        <v>52652</v>
      </c>
      <c r="C318" s="14">
        <v>41684.476111111158</v>
      </c>
      <c r="D318" s="7" t="s">
        <v>7</v>
      </c>
      <c r="E318" s="13">
        <v>2202</v>
      </c>
      <c r="F318" s="7" t="s">
        <v>51</v>
      </c>
      <c r="G318" s="7" t="s">
        <v>11</v>
      </c>
      <c r="H318" s="13">
        <v>10.5</v>
      </c>
      <c r="I318" s="13" t="str">
        <f>IF(G318="Male",VLOOKUP(H318,'Shoe size conversion table'!$B$6:$D$22,2),VLOOKUP(H318,'Shoe size conversion table'!$J$6:$L$22,2))</f>
        <v>43-44</v>
      </c>
      <c r="J318" s="13">
        <f>IF(G318="Male",VLOOKUP(H318,'Shoe size conversion table'!$B$6:$D$22,3),VLOOKUP(H318,'Shoe size conversion table'!$J$6:$L$22,3))</f>
        <v>10</v>
      </c>
      <c r="K318" s="11">
        <v>159</v>
      </c>
      <c r="L318" s="12">
        <v>0</v>
      </c>
      <c r="M318" s="7">
        <f t="shared" si="13"/>
        <v>2014</v>
      </c>
      <c r="N318" s="7">
        <f t="shared" si="14"/>
        <v>2</v>
      </c>
      <c r="O318" s="30">
        <f t="shared" si="15"/>
        <v>159</v>
      </c>
    </row>
    <row r="319" spans="2:15" x14ac:dyDescent="0.2">
      <c r="B319" s="13">
        <v>52653</v>
      </c>
      <c r="C319" s="14">
        <v>41684.526111111154</v>
      </c>
      <c r="D319" s="7" t="s">
        <v>9</v>
      </c>
      <c r="E319" s="13">
        <v>2180</v>
      </c>
      <c r="F319" s="7" t="s">
        <v>59</v>
      </c>
      <c r="G319" s="7" t="s">
        <v>11</v>
      </c>
      <c r="H319" s="13">
        <v>10.5</v>
      </c>
      <c r="I319" s="13" t="str">
        <f>IF(G319="Male",VLOOKUP(H319,'Shoe size conversion table'!$B$6:$D$22,2),VLOOKUP(H319,'Shoe size conversion table'!$J$6:$L$22,2))</f>
        <v>43-44</v>
      </c>
      <c r="J319" s="13">
        <f>IF(G319="Male",VLOOKUP(H319,'Shoe size conversion table'!$B$6:$D$22,3),VLOOKUP(H319,'Shoe size conversion table'!$J$6:$L$22,3))</f>
        <v>10</v>
      </c>
      <c r="K319" s="11">
        <v>159</v>
      </c>
      <c r="L319" s="12">
        <v>0</v>
      </c>
      <c r="M319" s="7">
        <f t="shared" si="13"/>
        <v>2014</v>
      </c>
      <c r="N319" s="7">
        <f t="shared" si="14"/>
        <v>2</v>
      </c>
      <c r="O319" s="30">
        <f t="shared" si="15"/>
        <v>159</v>
      </c>
    </row>
    <row r="320" spans="2:15" x14ac:dyDescent="0.2">
      <c r="B320" s="13">
        <v>52654</v>
      </c>
      <c r="C320" s="14">
        <v>41684.526111111154</v>
      </c>
      <c r="D320" s="7" t="s">
        <v>8</v>
      </c>
      <c r="E320" s="13">
        <v>2237</v>
      </c>
      <c r="F320" s="7" t="s">
        <v>38</v>
      </c>
      <c r="G320" s="7" t="s">
        <v>11</v>
      </c>
      <c r="H320" s="13">
        <v>10</v>
      </c>
      <c r="I320" s="13">
        <f>IF(G320="Male",VLOOKUP(H320,'Shoe size conversion table'!$B$6:$D$22,2),VLOOKUP(H320,'Shoe size conversion table'!$J$6:$L$22,2))</f>
        <v>43</v>
      </c>
      <c r="J320" s="13">
        <f>IF(G320="Male",VLOOKUP(H320,'Shoe size conversion table'!$B$6:$D$22,3),VLOOKUP(H320,'Shoe size conversion table'!$J$6:$L$22,3))</f>
        <v>9.5</v>
      </c>
      <c r="K320" s="11">
        <v>139</v>
      </c>
      <c r="L320" s="12">
        <v>0.1</v>
      </c>
      <c r="M320" s="7">
        <f t="shared" si="13"/>
        <v>2014</v>
      </c>
      <c r="N320" s="7">
        <f t="shared" si="14"/>
        <v>2</v>
      </c>
      <c r="O320" s="30">
        <f t="shared" si="15"/>
        <v>125.10000000000001</v>
      </c>
    </row>
    <row r="321" spans="2:15" x14ac:dyDescent="0.2">
      <c r="B321" s="13">
        <v>52655</v>
      </c>
      <c r="C321" s="14">
        <v>41684.986111111153</v>
      </c>
      <c r="D321" s="7" t="s">
        <v>8</v>
      </c>
      <c r="E321" s="13">
        <v>2227</v>
      </c>
      <c r="F321" s="7" t="s">
        <v>39</v>
      </c>
      <c r="G321" s="7" t="s">
        <v>12</v>
      </c>
      <c r="H321" s="13">
        <v>9</v>
      </c>
      <c r="I321" s="13" t="str">
        <f>IF(G321="Male",VLOOKUP(H321,'Shoe size conversion table'!$B$6:$D$22,2),VLOOKUP(H321,'Shoe size conversion table'!$J$6:$L$22,2))</f>
        <v>39-40</v>
      </c>
      <c r="J321" s="13">
        <f>IF(G321="Male",VLOOKUP(H321,'Shoe size conversion table'!$B$6:$D$22,3),VLOOKUP(H321,'Shoe size conversion table'!$J$6:$L$22,3))</f>
        <v>7</v>
      </c>
      <c r="K321" s="11">
        <v>129</v>
      </c>
      <c r="L321" s="12">
        <v>0</v>
      </c>
      <c r="M321" s="7">
        <f t="shared" si="13"/>
        <v>2014</v>
      </c>
      <c r="N321" s="7">
        <f t="shared" si="14"/>
        <v>2</v>
      </c>
      <c r="O321" s="30">
        <f t="shared" si="15"/>
        <v>129</v>
      </c>
    </row>
    <row r="322" spans="2:15" x14ac:dyDescent="0.2">
      <c r="B322" s="13">
        <v>52656</v>
      </c>
      <c r="C322" s="14">
        <v>41685.006111111157</v>
      </c>
      <c r="D322" s="7" t="s">
        <v>7</v>
      </c>
      <c r="E322" s="13">
        <v>2189</v>
      </c>
      <c r="F322" s="7" t="s">
        <v>54</v>
      </c>
      <c r="G322" s="7" t="s">
        <v>12</v>
      </c>
      <c r="H322" s="13">
        <v>10.5</v>
      </c>
      <c r="I322" s="13">
        <f>IF(G322="Male",VLOOKUP(H322,'Shoe size conversion table'!$B$6:$D$22,2),VLOOKUP(H322,'Shoe size conversion table'!$J$6:$L$22,2))</f>
        <v>41</v>
      </c>
      <c r="J322" s="13">
        <f>IF(G322="Male",VLOOKUP(H322,'Shoe size conversion table'!$B$6:$D$22,3),VLOOKUP(H322,'Shoe size conversion table'!$J$6:$L$22,3))</f>
        <v>8.5</v>
      </c>
      <c r="K322" s="11">
        <v>149</v>
      </c>
      <c r="L322" s="12">
        <v>0</v>
      </c>
      <c r="M322" s="7">
        <f t="shared" si="13"/>
        <v>2014</v>
      </c>
      <c r="N322" s="7">
        <f t="shared" si="14"/>
        <v>2</v>
      </c>
      <c r="O322" s="30">
        <f t="shared" si="15"/>
        <v>149</v>
      </c>
    </row>
    <row r="323" spans="2:15" x14ac:dyDescent="0.2">
      <c r="B323" s="13">
        <v>52657</v>
      </c>
      <c r="C323" s="14">
        <v>41685.316111111155</v>
      </c>
      <c r="D323" s="7" t="s">
        <v>9</v>
      </c>
      <c r="E323" s="13">
        <v>2221</v>
      </c>
      <c r="F323" s="7" t="s">
        <v>62</v>
      </c>
      <c r="G323" s="7" t="s">
        <v>11</v>
      </c>
      <c r="H323" s="13">
        <v>10.5</v>
      </c>
      <c r="I323" s="13" t="str">
        <f>IF(G323="Male",VLOOKUP(H323,'Shoe size conversion table'!$B$6:$D$22,2),VLOOKUP(H323,'Shoe size conversion table'!$J$6:$L$22,2))</f>
        <v>43-44</v>
      </c>
      <c r="J323" s="13">
        <f>IF(G323="Male",VLOOKUP(H323,'Shoe size conversion table'!$B$6:$D$22,3),VLOOKUP(H323,'Shoe size conversion table'!$J$6:$L$22,3))</f>
        <v>10</v>
      </c>
      <c r="K323" s="11">
        <v>139</v>
      </c>
      <c r="L323" s="12">
        <v>0</v>
      </c>
      <c r="M323" s="7">
        <f t="shared" si="13"/>
        <v>2014</v>
      </c>
      <c r="N323" s="7">
        <f t="shared" si="14"/>
        <v>2</v>
      </c>
      <c r="O323" s="30">
        <f t="shared" si="15"/>
        <v>139</v>
      </c>
    </row>
    <row r="324" spans="2:15" x14ac:dyDescent="0.2">
      <c r="B324" s="13">
        <v>52658</v>
      </c>
      <c r="C324" s="14">
        <v>41685.526111111154</v>
      </c>
      <c r="D324" s="7" t="s">
        <v>10</v>
      </c>
      <c r="E324" s="13">
        <v>2177</v>
      </c>
      <c r="F324" s="7" t="s">
        <v>35</v>
      </c>
      <c r="G324" s="7" t="s">
        <v>12</v>
      </c>
      <c r="H324" s="13">
        <v>9</v>
      </c>
      <c r="I324" s="13" t="str">
        <f>IF(G324="Male",VLOOKUP(H324,'Shoe size conversion table'!$B$6:$D$22,2),VLOOKUP(H324,'Shoe size conversion table'!$J$6:$L$22,2))</f>
        <v>39-40</v>
      </c>
      <c r="J324" s="13">
        <f>IF(G324="Male",VLOOKUP(H324,'Shoe size conversion table'!$B$6:$D$22,3),VLOOKUP(H324,'Shoe size conversion table'!$J$6:$L$22,3))</f>
        <v>7</v>
      </c>
      <c r="K324" s="11">
        <v>149</v>
      </c>
      <c r="L324" s="12">
        <v>0</v>
      </c>
      <c r="M324" s="7">
        <f t="shared" si="13"/>
        <v>2014</v>
      </c>
      <c r="N324" s="7">
        <f t="shared" si="14"/>
        <v>2</v>
      </c>
      <c r="O324" s="30">
        <f t="shared" si="15"/>
        <v>149</v>
      </c>
    </row>
    <row r="325" spans="2:15" x14ac:dyDescent="0.2">
      <c r="B325" s="13">
        <v>52659</v>
      </c>
      <c r="C325" s="14">
        <v>41685.526111111154</v>
      </c>
      <c r="D325" s="7" t="s">
        <v>9</v>
      </c>
      <c r="E325" s="13">
        <v>2170</v>
      </c>
      <c r="F325" s="7" t="s">
        <v>61</v>
      </c>
      <c r="G325" s="7" t="s">
        <v>12</v>
      </c>
      <c r="H325" s="13">
        <v>4.5</v>
      </c>
      <c r="I325" s="13">
        <f>IF(G325="Male",VLOOKUP(H325,'Shoe size conversion table'!$B$6:$D$22,2),VLOOKUP(H325,'Shoe size conversion table'!$J$6:$L$22,2))</f>
        <v>35</v>
      </c>
      <c r="J325" s="13">
        <f>IF(G325="Male",VLOOKUP(H325,'Shoe size conversion table'!$B$6:$D$22,3),VLOOKUP(H325,'Shoe size conversion table'!$J$6:$L$22,3))</f>
        <v>2.5</v>
      </c>
      <c r="K325" s="11">
        <v>129</v>
      </c>
      <c r="L325" s="12">
        <v>0.2</v>
      </c>
      <c r="M325" s="7">
        <f t="shared" ref="M325:M388" si="16">YEAR(C325)</f>
        <v>2014</v>
      </c>
      <c r="N325" s="7">
        <f t="shared" si="14"/>
        <v>2</v>
      </c>
      <c r="O325" s="30">
        <f t="shared" si="15"/>
        <v>103.2</v>
      </c>
    </row>
    <row r="326" spans="2:15" x14ac:dyDescent="0.2">
      <c r="B326" s="13">
        <v>52660</v>
      </c>
      <c r="C326" s="14">
        <v>41685.986111111153</v>
      </c>
      <c r="D326" s="7" t="s">
        <v>8</v>
      </c>
      <c r="E326" s="13">
        <v>2199</v>
      </c>
      <c r="F326" s="7" t="s">
        <v>37</v>
      </c>
      <c r="G326" s="7" t="s">
        <v>12</v>
      </c>
      <c r="H326" s="13">
        <v>9</v>
      </c>
      <c r="I326" s="13" t="str">
        <f>IF(G326="Male",VLOOKUP(H326,'Shoe size conversion table'!$B$6:$D$22,2),VLOOKUP(H326,'Shoe size conversion table'!$J$6:$L$22,2))</f>
        <v>39-40</v>
      </c>
      <c r="J326" s="13">
        <f>IF(G326="Male",VLOOKUP(H326,'Shoe size conversion table'!$B$6:$D$22,3),VLOOKUP(H326,'Shoe size conversion table'!$J$6:$L$22,3))</f>
        <v>7</v>
      </c>
      <c r="K326" s="11">
        <v>129</v>
      </c>
      <c r="L326" s="12">
        <v>0.3</v>
      </c>
      <c r="M326" s="7">
        <f t="shared" si="16"/>
        <v>2014</v>
      </c>
      <c r="N326" s="7">
        <f t="shared" ref="N326:N389" si="17">MONTH(C326:C15293)</f>
        <v>2</v>
      </c>
      <c r="O326" s="30">
        <f t="shared" ref="O326:O389" si="18">K326*(1-L326)</f>
        <v>90.3</v>
      </c>
    </row>
    <row r="327" spans="2:15" x14ac:dyDescent="0.2">
      <c r="B327" s="13">
        <v>52661</v>
      </c>
      <c r="C327" s="14">
        <v>41685.98611111116</v>
      </c>
      <c r="D327" s="7" t="s">
        <v>7</v>
      </c>
      <c r="E327" s="13">
        <v>2181</v>
      </c>
      <c r="F327" s="7" t="s">
        <v>44</v>
      </c>
      <c r="G327" s="7" t="s">
        <v>12</v>
      </c>
      <c r="H327" s="13">
        <v>8</v>
      </c>
      <c r="I327" s="13" t="str">
        <f>IF(G327="Male",VLOOKUP(H327,'Shoe size conversion table'!$B$6:$D$22,2),VLOOKUP(H327,'Shoe size conversion table'!$J$6:$L$22,2))</f>
        <v>38-39</v>
      </c>
      <c r="J327" s="13">
        <f>IF(G327="Male",VLOOKUP(H327,'Shoe size conversion table'!$B$6:$D$22,3),VLOOKUP(H327,'Shoe size conversion table'!$J$6:$L$22,3))</f>
        <v>6</v>
      </c>
      <c r="K327" s="11">
        <v>139</v>
      </c>
      <c r="L327" s="12">
        <v>0</v>
      </c>
      <c r="M327" s="7">
        <f t="shared" si="16"/>
        <v>2014</v>
      </c>
      <c r="N327" s="7">
        <f t="shared" si="17"/>
        <v>2</v>
      </c>
      <c r="O327" s="30">
        <f t="shared" si="18"/>
        <v>139</v>
      </c>
    </row>
    <row r="328" spans="2:15" x14ac:dyDescent="0.2">
      <c r="B328" s="13">
        <v>52662</v>
      </c>
      <c r="C328" s="14">
        <v>41685.98611111116</v>
      </c>
      <c r="D328" s="7" t="s">
        <v>10</v>
      </c>
      <c r="E328" s="13">
        <v>2206</v>
      </c>
      <c r="F328" s="7" t="s">
        <v>35</v>
      </c>
      <c r="G328" s="7" t="s">
        <v>11</v>
      </c>
      <c r="H328" s="13">
        <v>10.5</v>
      </c>
      <c r="I328" s="13" t="str">
        <f>IF(G328="Male",VLOOKUP(H328,'Shoe size conversion table'!$B$6:$D$22,2),VLOOKUP(H328,'Shoe size conversion table'!$J$6:$L$22,2))</f>
        <v>43-44</v>
      </c>
      <c r="J328" s="13">
        <f>IF(G328="Male",VLOOKUP(H328,'Shoe size conversion table'!$B$6:$D$22,3),VLOOKUP(H328,'Shoe size conversion table'!$J$6:$L$22,3))</f>
        <v>10</v>
      </c>
      <c r="K328" s="11">
        <v>199</v>
      </c>
      <c r="L328" s="12">
        <v>0</v>
      </c>
      <c r="M328" s="7">
        <f t="shared" si="16"/>
        <v>2014</v>
      </c>
      <c r="N328" s="7">
        <f t="shared" si="17"/>
        <v>2</v>
      </c>
      <c r="O328" s="30">
        <f t="shared" si="18"/>
        <v>199</v>
      </c>
    </row>
    <row r="329" spans="2:15" x14ac:dyDescent="0.2">
      <c r="B329" s="13">
        <v>52663</v>
      </c>
      <c r="C329" s="14">
        <v>41686.006111111157</v>
      </c>
      <c r="D329" s="7" t="s">
        <v>7</v>
      </c>
      <c r="E329" s="13">
        <v>2214</v>
      </c>
      <c r="F329" s="7" t="s">
        <v>53</v>
      </c>
      <c r="G329" s="7" t="s">
        <v>11</v>
      </c>
      <c r="H329" s="13">
        <v>9.5</v>
      </c>
      <c r="I329" s="13" t="str">
        <f>IF(G329="Male",VLOOKUP(H329,'Shoe size conversion table'!$B$6:$D$22,2),VLOOKUP(H329,'Shoe size conversion table'!$J$6:$L$22,2))</f>
        <v>42-43</v>
      </c>
      <c r="J329" s="13">
        <f>IF(G329="Male",VLOOKUP(H329,'Shoe size conversion table'!$B$6:$D$22,3),VLOOKUP(H329,'Shoe size conversion table'!$J$6:$L$22,3))</f>
        <v>9</v>
      </c>
      <c r="K329" s="11">
        <v>129</v>
      </c>
      <c r="L329" s="12">
        <v>0.3</v>
      </c>
      <c r="M329" s="7">
        <f t="shared" si="16"/>
        <v>2014</v>
      </c>
      <c r="N329" s="7">
        <f t="shared" si="17"/>
        <v>2</v>
      </c>
      <c r="O329" s="30">
        <f t="shared" si="18"/>
        <v>90.3</v>
      </c>
    </row>
    <row r="330" spans="2:15" x14ac:dyDescent="0.2">
      <c r="B330" s="13">
        <v>52664</v>
      </c>
      <c r="C330" s="14">
        <v>41686.226111111158</v>
      </c>
      <c r="D330" s="7" t="s">
        <v>7</v>
      </c>
      <c r="E330" s="13">
        <v>2228</v>
      </c>
      <c r="F330" s="7" t="s">
        <v>52</v>
      </c>
      <c r="G330" s="7" t="s">
        <v>12</v>
      </c>
      <c r="H330" s="13">
        <v>9.5</v>
      </c>
      <c r="I330" s="13">
        <f>IF(G330="Male",VLOOKUP(H330,'Shoe size conversion table'!$B$6:$D$22,2),VLOOKUP(H330,'Shoe size conversion table'!$J$6:$L$22,2))</f>
        <v>40</v>
      </c>
      <c r="J330" s="13">
        <f>IF(G330="Male",VLOOKUP(H330,'Shoe size conversion table'!$B$6:$D$22,3),VLOOKUP(H330,'Shoe size conversion table'!$J$6:$L$22,3))</f>
        <v>7.5</v>
      </c>
      <c r="K330" s="11">
        <v>179</v>
      </c>
      <c r="L330" s="12">
        <v>0.3</v>
      </c>
      <c r="M330" s="7">
        <f t="shared" si="16"/>
        <v>2014</v>
      </c>
      <c r="N330" s="7">
        <f t="shared" si="17"/>
        <v>2</v>
      </c>
      <c r="O330" s="30">
        <f t="shared" si="18"/>
        <v>125.3</v>
      </c>
    </row>
    <row r="331" spans="2:15" x14ac:dyDescent="0.2">
      <c r="B331" s="13">
        <v>52665</v>
      </c>
      <c r="C331" s="14">
        <v>41686.226111111158</v>
      </c>
      <c r="D331" s="7" t="s">
        <v>8</v>
      </c>
      <c r="E331" s="13">
        <v>2165</v>
      </c>
      <c r="F331" s="7" t="s">
        <v>42</v>
      </c>
      <c r="G331" s="7" t="s">
        <v>11</v>
      </c>
      <c r="H331" s="13">
        <v>11</v>
      </c>
      <c r="I331" s="13">
        <f>IF(G331="Male",VLOOKUP(H331,'Shoe size conversion table'!$B$6:$D$22,2),VLOOKUP(H331,'Shoe size conversion table'!$J$6:$L$22,2))</f>
        <v>44</v>
      </c>
      <c r="J331" s="13">
        <f>IF(G331="Male",VLOOKUP(H331,'Shoe size conversion table'!$B$6:$D$22,3),VLOOKUP(H331,'Shoe size conversion table'!$J$6:$L$22,3))</f>
        <v>10.5</v>
      </c>
      <c r="K331" s="11">
        <v>159</v>
      </c>
      <c r="L331" s="12">
        <v>0</v>
      </c>
      <c r="M331" s="7">
        <f t="shared" si="16"/>
        <v>2014</v>
      </c>
      <c r="N331" s="7">
        <f t="shared" si="17"/>
        <v>2</v>
      </c>
      <c r="O331" s="30">
        <f t="shared" si="18"/>
        <v>159</v>
      </c>
    </row>
    <row r="332" spans="2:15" x14ac:dyDescent="0.2">
      <c r="B332" s="13">
        <v>52666</v>
      </c>
      <c r="C332" s="14">
        <v>41686.526111111154</v>
      </c>
      <c r="D332" s="7" t="s">
        <v>9</v>
      </c>
      <c r="E332" s="13">
        <v>2215</v>
      </c>
      <c r="F332" s="7" t="s">
        <v>59</v>
      </c>
      <c r="G332" s="7" t="s">
        <v>12</v>
      </c>
      <c r="H332" s="13">
        <v>4.5</v>
      </c>
      <c r="I332" s="13">
        <f>IF(G332="Male",VLOOKUP(H332,'Shoe size conversion table'!$B$6:$D$22,2),VLOOKUP(H332,'Shoe size conversion table'!$J$6:$L$22,2))</f>
        <v>35</v>
      </c>
      <c r="J332" s="13">
        <f>IF(G332="Male",VLOOKUP(H332,'Shoe size conversion table'!$B$6:$D$22,3),VLOOKUP(H332,'Shoe size conversion table'!$J$6:$L$22,3))</f>
        <v>2.5</v>
      </c>
      <c r="K332" s="11">
        <v>159</v>
      </c>
      <c r="L332" s="12">
        <v>0</v>
      </c>
      <c r="M332" s="7">
        <f t="shared" si="16"/>
        <v>2014</v>
      </c>
      <c r="N332" s="7">
        <f t="shared" si="17"/>
        <v>2</v>
      </c>
      <c r="O332" s="30">
        <f t="shared" si="18"/>
        <v>159</v>
      </c>
    </row>
    <row r="333" spans="2:15" x14ac:dyDescent="0.2">
      <c r="B333" s="13">
        <v>52666</v>
      </c>
      <c r="C333" s="14">
        <v>41686.526111111154</v>
      </c>
      <c r="D333" s="7" t="s">
        <v>9</v>
      </c>
      <c r="E333" s="13">
        <v>2201</v>
      </c>
      <c r="F333" s="7" t="s">
        <v>62</v>
      </c>
      <c r="G333" s="7" t="s">
        <v>11</v>
      </c>
      <c r="H333" s="13">
        <v>9</v>
      </c>
      <c r="I333" s="13">
        <f>IF(G333="Male",VLOOKUP(H333,'Shoe size conversion table'!$B$6:$D$22,2),VLOOKUP(H333,'Shoe size conversion table'!$J$6:$L$22,2))</f>
        <v>42</v>
      </c>
      <c r="J333" s="13">
        <f>IF(G333="Male",VLOOKUP(H333,'Shoe size conversion table'!$B$6:$D$22,3),VLOOKUP(H333,'Shoe size conversion table'!$J$6:$L$22,3))</f>
        <v>8.5</v>
      </c>
      <c r="K333" s="11">
        <v>199</v>
      </c>
      <c r="L333" s="12">
        <v>0</v>
      </c>
      <c r="M333" s="7">
        <f t="shared" si="16"/>
        <v>2014</v>
      </c>
      <c r="N333" s="7">
        <f t="shared" si="17"/>
        <v>2</v>
      </c>
      <c r="O333" s="30">
        <f t="shared" si="18"/>
        <v>199</v>
      </c>
    </row>
    <row r="334" spans="2:15" x14ac:dyDescent="0.2">
      <c r="B334" s="13">
        <v>52667</v>
      </c>
      <c r="C334" s="14">
        <v>41686.746111111155</v>
      </c>
      <c r="D334" s="7" t="s">
        <v>7</v>
      </c>
      <c r="E334" s="13">
        <v>2239</v>
      </c>
      <c r="F334" s="7" t="s">
        <v>51</v>
      </c>
      <c r="G334" s="7" t="s">
        <v>12</v>
      </c>
      <c r="H334" s="13">
        <v>8</v>
      </c>
      <c r="I334" s="13" t="str">
        <f>IF(G334="Male",VLOOKUP(H334,'Shoe size conversion table'!$B$6:$D$22,2),VLOOKUP(H334,'Shoe size conversion table'!$J$6:$L$22,2))</f>
        <v>38-39</v>
      </c>
      <c r="J334" s="13">
        <f>IF(G334="Male",VLOOKUP(H334,'Shoe size conversion table'!$B$6:$D$22,3),VLOOKUP(H334,'Shoe size conversion table'!$J$6:$L$22,3))</f>
        <v>6</v>
      </c>
      <c r="K334" s="11">
        <v>189</v>
      </c>
      <c r="L334" s="12">
        <v>0</v>
      </c>
      <c r="M334" s="7">
        <f t="shared" si="16"/>
        <v>2014</v>
      </c>
      <c r="N334" s="7">
        <f t="shared" si="17"/>
        <v>2</v>
      </c>
      <c r="O334" s="30">
        <f t="shared" si="18"/>
        <v>189</v>
      </c>
    </row>
    <row r="335" spans="2:15" x14ac:dyDescent="0.2">
      <c r="B335" s="13">
        <v>52668</v>
      </c>
      <c r="C335" s="14">
        <v>41686.936111111158</v>
      </c>
      <c r="D335" s="7" t="s">
        <v>8</v>
      </c>
      <c r="E335" s="13">
        <v>2169</v>
      </c>
      <c r="F335" s="7" t="s">
        <v>38</v>
      </c>
      <c r="G335" s="7" t="s">
        <v>11</v>
      </c>
      <c r="H335" s="13">
        <v>9.5</v>
      </c>
      <c r="I335" s="13" t="str">
        <f>IF(G335="Male",VLOOKUP(H335,'Shoe size conversion table'!$B$6:$D$22,2),VLOOKUP(H335,'Shoe size conversion table'!$J$6:$L$22,2))</f>
        <v>42-43</v>
      </c>
      <c r="J335" s="13">
        <f>IF(G335="Male",VLOOKUP(H335,'Shoe size conversion table'!$B$6:$D$22,3),VLOOKUP(H335,'Shoe size conversion table'!$J$6:$L$22,3))</f>
        <v>9</v>
      </c>
      <c r="K335" s="11">
        <v>169</v>
      </c>
      <c r="L335" s="12">
        <v>0.3</v>
      </c>
      <c r="M335" s="7">
        <f t="shared" si="16"/>
        <v>2014</v>
      </c>
      <c r="N335" s="7">
        <f t="shared" si="17"/>
        <v>2</v>
      </c>
      <c r="O335" s="30">
        <f t="shared" si="18"/>
        <v>118.3</v>
      </c>
    </row>
    <row r="336" spans="2:15" x14ac:dyDescent="0.2">
      <c r="B336" s="13">
        <v>52669</v>
      </c>
      <c r="C336" s="14">
        <v>41686.98611111116</v>
      </c>
      <c r="D336" s="7" t="s">
        <v>7</v>
      </c>
      <c r="E336" s="13">
        <v>2161</v>
      </c>
      <c r="F336" s="7" t="s">
        <v>45</v>
      </c>
      <c r="G336" s="7" t="s">
        <v>12</v>
      </c>
      <c r="H336" s="13">
        <v>8</v>
      </c>
      <c r="I336" s="13" t="str">
        <f>IF(G336="Male",VLOOKUP(H336,'Shoe size conversion table'!$B$6:$D$22,2),VLOOKUP(H336,'Shoe size conversion table'!$J$6:$L$22,2))</f>
        <v>38-39</v>
      </c>
      <c r="J336" s="13">
        <f>IF(G336="Male",VLOOKUP(H336,'Shoe size conversion table'!$B$6:$D$22,3),VLOOKUP(H336,'Shoe size conversion table'!$J$6:$L$22,3))</f>
        <v>6</v>
      </c>
      <c r="K336" s="11">
        <v>189</v>
      </c>
      <c r="L336" s="12">
        <v>0</v>
      </c>
      <c r="M336" s="7">
        <f t="shared" si="16"/>
        <v>2014</v>
      </c>
      <c r="N336" s="7">
        <f t="shared" si="17"/>
        <v>2</v>
      </c>
      <c r="O336" s="30">
        <f t="shared" si="18"/>
        <v>189</v>
      </c>
    </row>
    <row r="337" spans="2:15" x14ac:dyDescent="0.2">
      <c r="B337" s="13">
        <v>52670</v>
      </c>
      <c r="C337" s="14">
        <v>41686.98611111116</v>
      </c>
      <c r="D337" s="7" t="s">
        <v>10</v>
      </c>
      <c r="E337" s="13">
        <v>2152</v>
      </c>
      <c r="F337" s="7" t="s">
        <v>35</v>
      </c>
      <c r="G337" s="7" t="s">
        <v>11</v>
      </c>
      <c r="H337" s="13">
        <v>9</v>
      </c>
      <c r="I337" s="13">
        <f>IF(G337="Male",VLOOKUP(H337,'Shoe size conversion table'!$B$6:$D$22,2),VLOOKUP(H337,'Shoe size conversion table'!$J$6:$L$22,2))</f>
        <v>42</v>
      </c>
      <c r="J337" s="13">
        <f>IF(G337="Male",VLOOKUP(H337,'Shoe size conversion table'!$B$6:$D$22,3),VLOOKUP(H337,'Shoe size conversion table'!$J$6:$L$22,3))</f>
        <v>8.5</v>
      </c>
      <c r="K337" s="11">
        <v>149</v>
      </c>
      <c r="L337" s="12">
        <v>0</v>
      </c>
      <c r="M337" s="7">
        <f t="shared" si="16"/>
        <v>2014</v>
      </c>
      <c r="N337" s="7">
        <f t="shared" si="17"/>
        <v>2</v>
      </c>
      <c r="O337" s="30">
        <f t="shared" si="18"/>
        <v>149</v>
      </c>
    </row>
    <row r="338" spans="2:15" x14ac:dyDescent="0.2">
      <c r="B338" s="13">
        <v>52671</v>
      </c>
      <c r="C338" s="14">
        <v>41687.006111111157</v>
      </c>
      <c r="D338" s="7" t="s">
        <v>7</v>
      </c>
      <c r="E338" s="13">
        <v>2191</v>
      </c>
      <c r="F338" s="7" t="s">
        <v>51</v>
      </c>
      <c r="G338" s="7" t="s">
        <v>12</v>
      </c>
      <c r="H338" s="13">
        <v>10.5</v>
      </c>
      <c r="I338" s="13">
        <f>IF(G338="Male",VLOOKUP(H338,'Shoe size conversion table'!$B$6:$D$22,2),VLOOKUP(H338,'Shoe size conversion table'!$J$6:$L$22,2))</f>
        <v>41</v>
      </c>
      <c r="J338" s="13">
        <f>IF(G338="Male",VLOOKUP(H338,'Shoe size conversion table'!$B$6:$D$22,3),VLOOKUP(H338,'Shoe size conversion table'!$J$6:$L$22,3))</f>
        <v>8.5</v>
      </c>
      <c r="K338" s="11">
        <v>129</v>
      </c>
      <c r="L338" s="12">
        <v>0.3</v>
      </c>
      <c r="M338" s="7">
        <f t="shared" si="16"/>
        <v>2014</v>
      </c>
      <c r="N338" s="7">
        <f t="shared" si="17"/>
        <v>2</v>
      </c>
      <c r="O338" s="30">
        <f t="shared" si="18"/>
        <v>90.3</v>
      </c>
    </row>
    <row r="339" spans="2:15" x14ac:dyDescent="0.2">
      <c r="B339" s="13">
        <v>52672</v>
      </c>
      <c r="C339" s="14">
        <v>41687.226111111158</v>
      </c>
      <c r="D339" s="7" t="s">
        <v>7</v>
      </c>
      <c r="E339" s="13">
        <v>2206</v>
      </c>
      <c r="F339" s="7" t="s">
        <v>52</v>
      </c>
      <c r="G339" s="7" t="s">
        <v>12</v>
      </c>
      <c r="H339" s="13">
        <v>9.5</v>
      </c>
      <c r="I339" s="13">
        <f>IF(G339="Male",VLOOKUP(H339,'Shoe size conversion table'!$B$6:$D$22,2),VLOOKUP(H339,'Shoe size conversion table'!$J$6:$L$22,2))</f>
        <v>40</v>
      </c>
      <c r="J339" s="13">
        <f>IF(G339="Male",VLOOKUP(H339,'Shoe size conversion table'!$B$6:$D$22,3),VLOOKUP(H339,'Shoe size conversion table'!$J$6:$L$22,3))</f>
        <v>7.5</v>
      </c>
      <c r="K339" s="11">
        <v>139</v>
      </c>
      <c r="L339" s="12">
        <v>0</v>
      </c>
      <c r="M339" s="7">
        <f t="shared" si="16"/>
        <v>2014</v>
      </c>
      <c r="N339" s="7">
        <f t="shared" si="17"/>
        <v>2</v>
      </c>
      <c r="O339" s="30">
        <f t="shared" si="18"/>
        <v>139</v>
      </c>
    </row>
    <row r="340" spans="2:15" x14ac:dyDescent="0.2">
      <c r="B340" s="13">
        <v>52673</v>
      </c>
      <c r="C340" s="14">
        <v>41687.226111111158</v>
      </c>
      <c r="D340" s="7" t="s">
        <v>8</v>
      </c>
      <c r="E340" s="13">
        <v>2211</v>
      </c>
      <c r="F340" s="7" t="s">
        <v>41</v>
      </c>
      <c r="G340" s="7" t="s">
        <v>11</v>
      </c>
      <c r="H340" s="13">
        <v>7.5</v>
      </c>
      <c r="I340" s="13" t="str">
        <f>IF(G340="Male",VLOOKUP(H340,'Shoe size conversion table'!$B$6:$D$22,2),VLOOKUP(H340,'Shoe size conversion table'!$J$6:$L$22,2))</f>
        <v>40-41</v>
      </c>
      <c r="J340" s="13">
        <f>IF(G340="Male",VLOOKUP(H340,'Shoe size conversion table'!$B$6:$D$22,3),VLOOKUP(H340,'Shoe size conversion table'!$J$6:$L$22,3))</f>
        <v>7</v>
      </c>
      <c r="K340" s="11">
        <v>139</v>
      </c>
      <c r="L340" s="12">
        <v>0.1</v>
      </c>
      <c r="M340" s="7">
        <f t="shared" si="16"/>
        <v>2014</v>
      </c>
      <c r="N340" s="7">
        <f t="shared" si="17"/>
        <v>2</v>
      </c>
      <c r="O340" s="30">
        <f t="shared" si="18"/>
        <v>125.10000000000001</v>
      </c>
    </row>
    <row r="341" spans="2:15" x14ac:dyDescent="0.2">
      <c r="B341" s="13">
        <v>52674</v>
      </c>
      <c r="C341" s="14">
        <v>41687.286111111156</v>
      </c>
      <c r="D341" s="7" t="s">
        <v>7</v>
      </c>
      <c r="E341" s="13">
        <v>2175</v>
      </c>
      <c r="F341" s="7" t="s">
        <v>45</v>
      </c>
      <c r="G341" s="7" t="s">
        <v>11</v>
      </c>
      <c r="H341" s="13">
        <v>7</v>
      </c>
      <c r="I341" s="13">
        <f>IF(G341="Male",VLOOKUP(H341,'Shoe size conversion table'!$B$6:$D$22,2),VLOOKUP(H341,'Shoe size conversion table'!$J$6:$L$22,2))</f>
        <v>40</v>
      </c>
      <c r="J341" s="13">
        <f>IF(G341="Male",VLOOKUP(H341,'Shoe size conversion table'!$B$6:$D$22,3),VLOOKUP(H341,'Shoe size conversion table'!$J$6:$L$22,3))</f>
        <v>6.5</v>
      </c>
      <c r="K341" s="11">
        <v>129</v>
      </c>
      <c r="L341" s="12">
        <v>0</v>
      </c>
      <c r="M341" s="7">
        <f t="shared" si="16"/>
        <v>2014</v>
      </c>
      <c r="N341" s="7">
        <f t="shared" si="17"/>
        <v>2</v>
      </c>
      <c r="O341" s="30">
        <f t="shared" si="18"/>
        <v>129</v>
      </c>
    </row>
    <row r="342" spans="2:15" x14ac:dyDescent="0.2">
      <c r="B342" s="13">
        <v>52674</v>
      </c>
      <c r="C342" s="14">
        <v>41687.286111111156</v>
      </c>
      <c r="D342" s="7" t="s">
        <v>7</v>
      </c>
      <c r="E342" s="13">
        <v>2160</v>
      </c>
      <c r="F342" s="7" t="s">
        <v>48</v>
      </c>
      <c r="G342" s="7" t="s">
        <v>12</v>
      </c>
      <c r="H342" s="13">
        <v>9.5</v>
      </c>
      <c r="I342" s="13">
        <f>IF(G342="Male",VLOOKUP(H342,'Shoe size conversion table'!$B$6:$D$22,2),VLOOKUP(H342,'Shoe size conversion table'!$J$6:$L$22,2))</f>
        <v>40</v>
      </c>
      <c r="J342" s="13">
        <f>IF(G342="Male",VLOOKUP(H342,'Shoe size conversion table'!$B$6:$D$22,3),VLOOKUP(H342,'Shoe size conversion table'!$J$6:$L$22,3))</f>
        <v>7.5</v>
      </c>
      <c r="K342" s="11">
        <v>159</v>
      </c>
      <c r="L342" s="12">
        <v>0.5</v>
      </c>
      <c r="M342" s="7">
        <f t="shared" si="16"/>
        <v>2014</v>
      </c>
      <c r="N342" s="7">
        <f t="shared" si="17"/>
        <v>2</v>
      </c>
      <c r="O342" s="30">
        <f t="shared" si="18"/>
        <v>79.5</v>
      </c>
    </row>
    <row r="343" spans="2:15" x14ac:dyDescent="0.2">
      <c r="B343" s="13">
        <v>52674</v>
      </c>
      <c r="C343" s="14">
        <v>41687.286111111156</v>
      </c>
      <c r="D343" s="7" t="s">
        <v>7</v>
      </c>
      <c r="E343" s="13">
        <v>2177</v>
      </c>
      <c r="F343" s="7" t="s">
        <v>51</v>
      </c>
      <c r="G343" s="7" t="s">
        <v>11</v>
      </c>
      <c r="H343" s="13">
        <v>9.5</v>
      </c>
      <c r="I343" s="13" t="str">
        <f>IF(G343="Male",VLOOKUP(H343,'Shoe size conversion table'!$B$6:$D$22,2),VLOOKUP(H343,'Shoe size conversion table'!$J$6:$L$22,2))</f>
        <v>42-43</v>
      </c>
      <c r="J343" s="13">
        <f>IF(G343="Male",VLOOKUP(H343,'Shoe size conversion table'!$B$6:$D$22,3),VLOOKUP(H343,'Shoe size conversion table'!$J$6:$L$22,3))</f>
        <v>9</v>
      </c>
      <c r="K343" s="11">
        <v>189</v>
      </c>
      <c r="L343" s="12">
        <v>0</v>
      </c>
      <c r="M343" s="7">
        <f t="shared" si="16"/>
        <v>2014</v>
      </c>
      <c r="N343" s="7">
        <f t="shared" si="17"/>
        <v>2</v>
      </c>
      <c r="O343" s="30">
        <f t="shared" si="18"/>
        <v>189</v>
      </c>
    </row>
    <row r="344" spans="2:15" x14ac:dyDescent="0.2">
      <c r="B344" s="13">
        <v>52675</v>
      </c>
      <c r="C344" s="14">
        <v>41687.746111111155</v>
      </c>
      <c r="D344" s="7" t="s">
        <v>7</v>
      </c>
      <c r="E344" s="13">
        <v>2204</v>
      </c>
      <c r="F344" s="7" t="s">
        <v>51</v>
      </c>
      <c r="G344" s="7" t="s">
        <v>12</v>
      </c>
      <c r="H344" s="13">
        <v>8</v>
      </c>
      <c r="I344" s="13" t="str">
        <f>IF(G344="Male",VLOOKUP(H344,'Shoe size conversion table'!$B$6:$D$22,2),VLOOKUP(H344,'Shoe size conversion table'!$J$6:$L$22,2))</f>
        <v>38-39</v>
      </c>
      <c r="J344" s="13">
        <f>IF(G344="Male",VLOOKUP(H344,'Shoe size conversion table'!$B$6:$D$22,3),VLOOKUP(H344,'Shoe size conversion table'!$J$6:$L$22,3))</f>
        <v>6</v>
      </c>
      <c r="K344" s="11">
        <v>149</v>
      </c>
      <c r="L344" s="12">
        <v>0.3</v>
      </c>
      <c r="M344" s="7">
        <f t="shared" si="16"/>
        <v>2014</v>
      </c>
      <c r="N344" s="7">
        <f t="shared" si="17"/>
        <v>2</v>
      </c>
      <c r="O344" s="30">
        <f t="shared" si="18"/>
        <v>104.3</v>
      </c>
    </row>
    <row r="345" spans="2:15" x14ac:dyDescent="0.2">
      <c r="B345" s="13">
        <v>52676</v>
      </c>
      <c r="C345" s="14">
        <v>41687.876111111153</v>
      </c>
      <c r="D345" s="7" t="s">
        <v>8</v>
      </c>
      <c r="E345" s="13">
        <v>2152</v>
      </c>
      <c r="F345" s="7" t="s">
        <v>38</v>
      </c>
      <c r="G345" s="7" t="s">
        <v>12</v>
      </c>
      <c r="H345" s="13">
        <v>8</v>
      </c>
      <c r="I345" s="13" t="str">
        <f>IF(G345="Male",VLOOKUP(H345,'Shoe size conversion table'!$B$6:$D$22,2),VLOOKUP(H345,'Shoe size conversion table'!$J$6:$L$22,2))</f>
        <v>38-39</v>
      </c>
      <c r="J345" s="13">
        <f>IF(G345="Male",VLOOKUP(H345,'Shoe size conversion table'!$B$6:$D$22,3),VLOOKUP(H345,'Shoe size conversion table'!$J$6:$L$22,3))</f>
        <v>6</v>
      </c>
      <c r="K345" s="11">
        <v>129</v>
      </c>
      <c r="L345" s="12">
        <v>0.5</v>
      </c>
      <c r="M345" s="7">
        <f t="shared" si="16"/>
        <v>2014</v>
      </c>
      <c r="N345" s="7">
        <f t="shared" si="17"/>
        <v>2</v>
      </c>
      <c r="O345" s="30">
        <f t="shared" si="18"/>
        <v>64.5</v>
      </c>
    </row>
    <row r="346" spans="2:15" x14ac:dyDescent="0.2">
      <c r="B346" s="13">
        <v>52677</v>
      </c>
      <c r="C346" s="14">
        <v>41687.936111111158</v>
      </c>
      <c r="D346" s="7" t="s">
        <v>10</v>
      </c>
      <c r="E346" s="13">
        <v>2213</v>
      </c>
      <c r="F346" s="7" t="s">
        <v>35</v>
      </c>
      <c r="G346" s="7" t="s">
        <v>12</v>
      </c>
      <c r="H346" s="13">
        <v>7</v>
      </c>
      <c r="I346" s="13" t="str">
        <f>IF(G346="Male",VLOOKUP(H346,'Shoe size conversion table'!$B$6:$D$22,2),VLOOKUP(H346,'Shoe size conversion table'!$J$6:$L$22,2))</f>
        <v>37-38</v>
      </c>
      <c r="J346" s="13">
        <f>IF(G346="Male",VLOOKUP(H346,'Shoe size conversion table'!$B$6:$D$22,3),VLOOKUP(H346,'Shoe size conversion table'!$J$6:$L$22,3))</f>
        <v>5</v>
      </c>
      <c r="K346" s="11">
        <v>179</v>
      </c>
      <c r="L346" s="12">
        <v>0.2</v>
      </c>
      <c r="M346" s="7">
        <f t="shared" si="16"/>
        <v>2014</v>
      </c>
      <c r="N346" s="7">
        <f t="shared" si="17"/>
        <v>2</v>
      </c>
      <c r="O346" s="30">
        <f t="shared" si="18"/>
        <v>143.20000000000002</v>
      </c>
    </row>
    <row r="347" spans="2:15" x14ac:dyDescent="0.2">
      <c r="B347" s="13">
        <v>52678</v>
      </c>
      <c r="C347" s="14">
        <v>41687.98611111116</v>
      </c>
      <c r="D347" s="7" t="s">
        <v>7</v>
      </c>
      <c r="E347" s="13">
        <v>2208</v>
      </c>
      <c r="F347" s="7" t="s">
        <v>51</v>
      </c>
      <c r="G347" s="7" t="s">
        <v>12</v>
      </c>
      <c r="H347" s="13">
        <v>8</v>
      </c>
      <c r="I347" s="13" t="str">
        <f>IF(G347="Male",VLOOKUP(H347,'Shoe size conversion table'!$B$6:$D$22,2),VLOOKUP(H347,'Shoe size conversion table'!$J$6:$L$22,2))</f>
        <v>38-39</v>
      </c>
      <c r="J347" s="13">
        <f>IF(G347="Male",VLOOKUP(H347,'Shoe size conversion table'!$B$6:$D$22,3),VLOOKUP(H347,'Shoe size conversion table'!$J$6:$L$22,3))</f>
        <v>6</v>
      </c>
      <c r="K347" s="11">
        <v>159</v>
      </c>
      <c r="L347" s="12">
        <v>0</v>
      </c>
      <c r="M347" s="7">
        <f t="shared" si="16"/>
        <v>2014</v>
      </c>
      <c r="N347" s="7">
        <f t="shared" si="17"/>
        <v>2</v>
      </c>
      <c r="O347" s="30">
        <f t="shared" si="18"/>
        <v>159</v>
      </c>
    </row>
    <row r="348" spans="2:15" x14ac:dyDescent="0.2">
      <c r="B348" s="13">
        <v>52678</v>
      </c>
      <c r="C348" s="14">
        <v>41687.98611111116</v>
      </c>
      <c r="D348" s="7" t="s">
        <v>7</v>
      </c>
      <c r="E348" s="13">
        <v>2147</v>
      </c>
      <c r="F348" s="7" t="s">
        <v>51</v>
      </c>
      <c r="G348" s="7" t="s">
        <v>11</v>
      </c>
      <c r="H348" s="13">
        <v>11</v>
      </c>
      <c r="I348" s="13">
        <f>IF(G348="Male",VLOOKUP(H348,'Shoe size conversion table'!$B$6:$D$22,2),VLOOKUP(H348,'Shoe size conversion table'!$J$6:$L$22,2))</f>
        <v>44</v>
      </c>
      <c r="J348" s="13">
        <f>IF(G348="Male",VLOOKUP(H348,'Shoe size conversion table'!$B$6:$D$22,3),VLOOKUP(H348,'Shoe size conversion table'!$J$6:$L$22,3))</f>
        <v>10.5</v>
      </c>
      <c r="K348" s="11">
        <v>139</v>
      </c>
      <c r="L348" s="12">
        <v>0.5</v>
      </c>
      <c r="M348" s="7">
        <f t="shared" si="16"/>
        <v>2014</v>
      </c>
      <c r="N348" s="7">
        <f t="shared" si="17"/>
        <v>2</v>
      </c>
      <c r="O348" s="30">
        <f t="shared" si="18"/>
        <v>69.5</v>
      </c>
    </row>
    <row r="349" spans="2:15" x14ac:dyDescent="0.2">
      <c r="B349" s="13">
        <v>52679</v>
      </c>
      <c r="C349" s="14">
        <v>41688.106111111156</v>
      </c>
      <c r="D349" s="7" t="s">
        <v>7</v>
      </c>
      <c r="E349" s="13">
        <v>2148</v>
      </c>
      <c r="F349" s="7" t="s">
        <v>51</v>
      </c>
      <c r="G349" s="7" t="s">
        <v>11</v>
      </c>
      <c r="H349" s="13">
        <v>10.5</v>
      </c>
      <c r="I349" s="13" t="str">
        <f>IF(G349="Male",VLOOKUP(H349,'Shoe size conversion table'!$B$6:$D$22,2),VLOOKUP(H349,'Shoe size conversion table'!$J$6:$L$22,2))</f>
        <v>43-44</v>
      </c>
      <c r="J349" s="13">
        <f>IF(G349="Male",VLOOKUP(H349,'Shoe size conversion table'!$B$6:$D$22,3),VLOOKUP(H349,'Shoe size conversion table'!$J$6:$L$22,3))</f>
        <v>10</v>
      </c>
      <c r="K349" s="11">
        <v>169</v>
      </c>
      <c r="L349" s="12">
        <v>0</v>
      </c>
      <c r="M349" s="7">
        <f t="shared" si="16"/>
        <v>2014</v>
      </c>
      <c r="N349" s="7">
        <f t="shared" si="17"/>
        <v>2</v>
      </c>
      <c r="O349" s="30">
        <f t="shared" si="18"/>
        <v>169</v>
      </c>
    </row>
    <row r="350" spans="2:15" x14ac:dyDescent="0.2">
      <c r="B350" s="13">
        <v>52680</v>
      </c>
      <c r="C350" s="14">
        <v>41688.226111111158</v>
      </c>
      <c r="D350" s="7" t="s">
        <v>7</v>
      </c>
      <c r="E350" s="13">
        <v>2232</v>
      </c>
      <c r="F350" s="7" t="s">
        <v>45</v>
      </c>
      <c r="G350" s="7" t="s">
        <v>12</v>
      </c>
      <c r="H350" s="13">
        <v>5.5</v>
      </c>
      <c r="I350" s="13">
        <f>IF(G350="Male",VLOOKUP(H350,'Shoe size conversion table'!$B$6:$D$22,2),VLOOKUP(H350,'Shoe size conversion table'!$J$6:$L$22,2))</f>
        <v>36</v>
      </c>
      <c r="J350" s="13">
        <f>IF(G350="Male",VLOOKUP(H350,'Shoe size conversion table'!$B$6:$D$22,3),VLOOKUP(H350,'Shoe size conversion table'!$J$6:$L$22,3))</f>
        <v>3.5</v>
      </c>
      <c r="K350" s="11">
        <v>179</v>
      </c>
      <c r="L350" s="12">
        <v>0</v>
      </c>
      <c r="M350" s="7">
        <f t="shared" si="16"/>
        <v>2014</v>
      </c>
      <c r="N350" s="7">
        <f t="shared" si="17"/>
        <v>2</v>
      </c>
      <c r="O350" s="30">
        <f t="shared" si="18"/>
        <v>179</v>
      </c>
    </row>
    <row r="351" spans="2:15" x14ac:dyDescent="0.2">
      <c r="B351" s="13">
        <v>52680</v>
      </c>
      <c r="C351" s="14">
        <v>41688.226111111158</v>
      </c>
      <c r="D351" s="7" t="s">
        <v>7</v>
      </c>
      <c r="E351" s="13">
        <v>2213</v>
      </c>
      <c r="F351" s="7" t="s">
        <v>47</v>
      </c>
      <c r="G351" s="7" t="s">
        <v>12</v>
      </c>
      <c r="H351" s="13">
        <v>9.5</v>
      </c>
      <c r="I351" s="13">
        <f>IF(G351="Male",VLOOKUP(H351,'Shoe size conversion table'!$B$6:$D$22,2),VLOOKUP(H351,'Shoe size conversion table'!$J$6:$L$22,2))</f>
        <v>40</v>
      </c>
      <c r="J351" s="13">
        <f>IF(G351="Male",VLOOKUP(H351,'Shoe size conversion table'!$B$6:$D$22,3),VLOOKUP(H351,'Shoe size conversion table'!$J$6:$L$22,3))</f>
        <v>7.5</v>
      </c>
      <c r="K351" s="11">
        <v>169</v>
      </c>
      <c r="L351" s="12">
        <v>0.1</v>
      </c>
      <c r="M351" s="7">
        <f t="shared" si="16"/>
        <v>2014</v>
      </c>
      <c r="N351" s="7">
        <f t="shared" si="17"/>
        <v>2</v>
      </c>
      <c r="O351" s="30">
        <f t="shared" si="18"/>
        <v>152.1</v>
      </c>
    </row>
    <row r="352" spans="2:15" x14ac:dyDescent="0.2">
      <c r="B352" s="13">
        <v>52681</v>
      </c>
      <c r="C352" s="14">
        <v>41688.286111111156</v>
      </c>
      <c r="D352" s="7" t="s">
        <v>7</v>
      </c>
      <c r="E352" s="13">
        <v>2230</v>
      </c>
      <c r="F352" s="7" t="s">
        <v>50</v>
      </c>
      <c r="G352" s="7" t="s">
        <v>12</v>
      </c>
      <c r="H352" s="13">
        <v>9</v>
      </c>
      <c r="I352" s="13" t="str">
        <f>IF(G352="Male",VLOOKUP(H352,'Shoe size conversion table'!$B$6:$D$22,2),VLOOKUP(H352,'Shoe size conversion table'!$J$6:$L$22,2))</f>
        <v>39-40</v>
      </c>
      <c r="J352" s="13">
        <f>IF(G352="Male",VLOOKUP(H352,'Shoe size conversion table'!$B$6:$D$22,3),VLOOKUP(H352,'Shoe size conversion table'!$J$6:$L$22,3))</f>
        <v>7</v>
      </c>
      <c r="K352" s="11">
        <v>179</v>
      </c>
      <c r="L352" s="12">
        <v>0</v>
      </c>
      <c r="M352" s="7">
        <f t="shared" si="16"/>
        <v>2014</v>
      </c>
      <c r="N352" s="7">
        <f t="shared" si="17"/>
        <v>2</v>
      </c>
      <c r="O352" s="30">
        <f t="shared" si="18"/>
        <v>179</v>
      </c>
    </row>
    <row r="353" spans="2:15" x14ac:dyDescent="0.2">
      <c r="B353" s="13">
        <v>52681</v>
      </c>
      <c r="C353" s="14">
        <v>41688.286111111156</v>
      </c>
      <c r="D353" s="7" t="s">
        <v>7</v>
      </c>
      <c r="E353" s="13">
        <v>2192</v>
      </c>
      <c r="F353" s="7" t="s">
        <v>45</v>
      </c>
      <c r="G353" s="7" t="s">
        <v>11</v>
      </c>
      <c r="H353" s="13">
        <v>9.5</v>
      </c>
      <c r="I353" s="13" t="str">
        <f>IF(G353="Male",VLOOKUP(H353,'Shoe size conversion table'!$B$6:$D$22,2),VLOOKUP(H353,'Shoe size conversion table'!$J$6:$L$22,2))</f>
        <v>42-43</v>
      </c>
      <c r="J353" s="13">
        <f>IF(G353="Male",VLOOKUP(H353,'Shoe size conversion table'!$B$6:$D$22,3),VLOOKUP(H353,'Shoe size conversion table'!$J$6:$L$22,3))</f>
        <v>9</v>
      </c>
      <c r="K353" s="11">
        <v>129</v>
      </c>
      <c r="L353" s="12">
        <v>0.1</v>
      </c>
      <c r="M353" s="7">
        <f t="shared" si="16"/>
        <v>2014</v>
      </c>
      <c r="N353" s="7">
        <f t="shared" si="17"/>
        <v>2</v>
      </c>
      <c r="O353" s="30">
        <f t="shared" si="18"/>
        <v>116.10000000000001</v>
      </c>
    </row>
    <row r="354" spans="2:15" x14ac:dyDescent="0.2">
      <c r="B354" s="13">
        <v>52681</v>
      </c>
      <c r="C354" s="14">
        <v>41688.286111111156</v>
      </c>
      <c r="D354" s="7" t="s">
        <v>7</v>
      </c>
      <c r="E354" s="13">
        <v>2160</v>
      </c>
      <c r="F354" s="7" t="s">
        <v>48</v>
      </c>
      <c r="G354" s="7" t="s">
        <v>12</v>
      </c>
      <c r="H354" s="13">
        <v>9.5</v>
      </c>
      <c r="I354" s="13">
        <f>IF(G354="Male",VLOOKUP(H354,'Shoe size conversion table'!$B$6:$D$22,2),VLOOKUP(H354,'Shoe size conversion table'!$J$6:$L$22,2))</f>
        <v>40</v>
      </c>
      <c r="J354" s="13">
        <f>IF(G354="Male",VLOOKUP(H354,'Shoe size conversion table'!$B$6:$D$22,3),VLOOKUP(H354,'Shoe size conversion table'!$J$6:$L$22,3))</f>
        <v>7.5</v>
      </c>
      <c r="K354" s="11">
        <v>159</v>
      </c>
      <c r="L354" s="12">
        <v>0.5</v>
      </c>
      <c r="M354" s="7">
        <f t="shared" si="16"/>
        <v>2014</v>
      </c>
      <c r="N354" s="7">
        <f t="shared" si="17"/>
        <v>2</v>
      </c>
      <c r="O354" s="30">
        <f t="shared" si="18"/>
        <v>79.5</v>
      </c>
    </row>
    <row r="355" spans="2:15" x14ac:dyDescent="0.2">
      <c r="B355" s="13">
        <v>52682</v>
      </c>
      <c r="C355" s="14">
        <v>41688.746111111155</v>
      </c>
      <c r="D355" s="7" t="s">
        <v>7</v>
      </c>
      <c r="E355" s="13">
        <v>2147</v>
      </c>
      <c r="F355" s="7" t="s">
        <v>51</v>
      </c>
      <c r="G355" s="7" t="s">
        <v>12</v>
      </c>
      <c r="H355" s="13">
        <v>8</v>
      </c>
      <c r="I355" s="13" t="str">
        <f>IF(G355="Male",VLOOKUP(H355,'Shoe size conversion table'!$B$6:$D$22,2),VLOOKUP(H355,'Shoe size conversion table'!$J$6:$L$22,2))</f>
        <v>38-39</v>
      </c>
      <c r="J355" s="13">
        <f>IF(G355="Male",VLOOKUP(H355,'Shoe size conversion table'!$B$6:$D$22,3),VLOOKUP(H355,'Shoe size conversion table'!$J$6:$L$22,3))</f>
        <v>6</v>
      </c>
      <c r="K355" s="11">
        <v>179</v>
      </c>
      <c r="L355" s="12">
        <v>0</v>
      </c>
      <c r="M355" s="7">
        <f t="shared" si="16"/>
        <v>2014</v>
      </c>
      <c r="N355" s="7">
        <f t="shared" si="17"/>
        <v>2</v>
      </c>
      <c r="O355" s="30">
        <f t="shared" si="18"/>
        <v>179</v>
      </c>
    </row>
    <row r="356" spans="2:15" x14ac:dyDescent="0.2">
      <c r="B356" s="13">
        <v>52683</v>
      </c>
      <c r="C356" s="14">
        <v>41688.876111111153</v>
      </c>
      <c r="D356" s="7" t="s">
        <v>10</v>
      </c>
      <c r="E356" s="13">
        <v>2208</v>
      </c>
      <c r="F356" s="7" t="s">
        <v>35</v>
      </c>
      <c r="G356" s="7" t="s">
        <v>11</v>
      </c>
      <c r="H356" s="13">
        <v>11.5</v>
      </c>
      <c r="I356" s="13" t="str">
        <f>IF(G356="Male",VLOOKUP(H356,'Shoe size conversion table'!$B$6:$D$22,2),VLOOKUP(H356,'Shoe size conversion table'!$J$6:$L$22,2))</f>
        <v>44-45</v>
      </c>
      <c r="J356" s="13">
        <f>IF(G356="Male",VLOOKUP(H356,'Shoe size conversion table'!$B$6:$D$22,3),VLOOKUP(H356,'Shoe size conversion table'!$J$6:$L$22,3))</f>
        <v>11</v>
      </c>
      <c r="K356" s="11">
        <v>159</v>
      </c>
      <c r="L356" s="12">
        <v>0.5</v>
      </c>
      <c r="M356" s="7">
        <f t="shared" si="16"/>
        <v>2014</v>
      </c>
      <c r="N356" s="7">
        <f t="shared" si="17"/>
        <v>2</v>
      </c>
      <c r="O356" s="30">
        <f t="shared" si="18"/>
        <v>79.5</v>
      </c>
    </row>
    <row r="357" spans="2:15" x14ac:dyDescent="0.2">
      <c r="B357" s="13">
        <v>52684</v>
      </c>
      <c r="C357" s="14">
        <v>41688.936111111158</v>
      </c>
      <c r="D357" s="7" t="s">
        <v>10</v>
      </c>
      <c r="E357" s="13">
        <v>2156</v>
      </c>
      <c r="F357" s="7" t="s">
        <v>35</v>
      </c>
      <c r="G357" s="7" t="s">
        <v>12</v>
      </c>
      <c r="H357" s="13">
        <v>7</v>
      </c>
      <c r="I357" s="13" t="str">
        <f>IF(G357="Male",VLOOKUP(H357,'Shoe size conversion table'!$B$6:$D$22,2),VLOOKUP(H357,'Shoe size conversion table'!$J$6:$L$22,2))</f>
        <v>37-38</v>
      </c>
      <c r="J357" s="13">
        <f>IF(G357="Male",VLOOKUP(H357,'Shoe size conversion table'!$B$6:$D$22,3),VLOOKUP(H357,'Shoe size conversion table'!$J$6:$L$22,3))</f>
        <v>5</v>
      </c>
      <c r="K357" s="11">
        <v>169</v>
      </c>
      <c r="L357" s="12">
        <v>0</v>
      </c>
      <c r="M357" s="7">
        <f t="shared" si="16"/>
        <v>2014</v>
      </c>
      <c r="N357" s="7">
        <f t="shared" si="17"/>
        <v>2</v>
      </c>
      <c r="O357" s="30">
        <f t="shared" si="18"/>
        <v>169</v>
      </c>
    </row>
    <row r="358" spans="2:15" x14ac:dyDescent="0.2">
      <c r="B358" s="13">
        <v>52685</v>
      </c>
      <c r="C358" s="14">
        <v>41688.966111111156</v>
      </c>
      <c r="D358" s="7" t="s">
        <v>7</v>
      </c>
      <c r="E358" s="13">
        <v>2221</v>
      </c>
      <c r="F358" s="7" t="s">
        <v>57</v>
      </c>
      <c r="G358" s="7" t="s">
        <v>11</v>
      </c>
      <c r="H358" s="13">
        <v>10</v>
      </c>
      <c r="I358" s="13">
        <f>IF(G358="Male",VLOOKUP(H358,'Shoe size conversion table'!$B$6:$D$22,2),VLOOKUP(H358,'Shoe size conversion table'!$J$6:$L$22,2))</f>
        <v>43</v>
      </c>
      <c r="J358" s="13">
        <f>IF(G358="Male",VLOOKUP(H358,'Shoe size conversion table'!$B$6:$D$22,3),VLOOKUP(H358,'Shoe size conversion table'!$J$6:$L$22,3))</f>
        <v>9.5</v>
      </c>
      <c r="K358" s="11">
        <v>179</v>
      </c>
      <c r="L358" s="12">
        <v>0.3</v>
      </c>
      <c r="M358" s="7">
        <f t="shared" si="16"/>
        <v>2014</v>
      </c>
      <c r="N358" s="7">
        <f t="shared" si="17"/>
        <v>2</v>
      </c>
      <c r="O358" s="30">
        <f t="shared" si="18"/>
        <v>125.3</v>
      </c>
    </row>
    <row r="359" spans="2:15" x14ac:dyDescent="0.2">
      <c r="B359" s="13">
        <v>52686</v>
      </c>
      <c r="C359" s="14">
        <v>41689.106111111156</v>
      </c>
      <c r="D359" s="7" t="s">
        <v>8</v>
      </c>
      <c r="E359" s="13">
        <v>2152</v>
      </c>
      <c r="F359" s="7" t="s">
        <v>37</v>
      </c>
      <c r="G359" s="7" t="s">
        <v>11</v>
      </c>
      <c r="H359" s="13">
        <v>9.5</v>
      </c>
      <c r="I359" s="13" t="str">
        <f>IF(G359="Male",VLOOKUP(H359,'Shoe size conversion table'!$B$6:$D$22,2),VLOOKUP(H359,'Shoe size conversion table'!$J$6:$L$22,2))</f>
        <v>42-43</v>
      </c>
      <c r="J359" s="13">
        <f>IF(G359="Male",VLOOKUP(H359,'Shoe size conversion table'!$B$6:$D$22,3),VLOOKUP(H359,'Shoe size conversion table'!$J$6:$L$22,3))</f>
        <v>9</v>
      </c>
      <c r="K359" s="11">
        <v>159</v>
      </c>
      <c r="L359" s="12">
        <v>0.3</v>
      </c>
      <c r="M359" s="7">
        <f t="shared" si="16"/>
        <v>2014</v>
      </c>
      <c r="N359" s="7">
        <f t="shared" si="17"/>
        <v>2</v>
      </c>
      <c r="O359" s="30">
        <f t="shared" si="18"/>
        <v>111.3</v>
      </c>
    </row>
    <row r="360" spans="2:15" x14ac:dyDescent="0.2">
      <c r="B360" s="13">
        <v>52686</v>
      </c>
      <c r="C360" s="14">
        <v>41689.106111111156</v>
      </c>
      <c r="D360" s="7" t="s">
        <v>8</v>
      </c>
      <c r="E360" s="13">
        <v>2209</v>
      </c>
      <c r="F360" s="7" t="s">
        <v>37</v>
      </c>
      <c r="G360" s="7" t="s">
        <v>12</v>
      </c>
      <c r="H360" s="13">
        <v>8</v>
      </c>
      <c r="I360" s="13" t="str">
        <f>IF(G360="Male",VLOOKUP(H360,'Shoe size conversion table'!$B$6:$D$22,2),VLOOKUP(H360,'Shoe size conversion table'!$J$6:$L$22,2))</f>
        <v>38-39</v>
      </c>
      <c r="J360" s="13">
        <f>IF(G360="Male",VLOOKUP(H360,'Shoe size conversion table'!$B$6:$D$22,3),VLOOKUP(H360,'Shoe size conversion table'!$J$6:$L$22,3))</f>
        <v>6</v>
      </c>
      <c r="K360" s="11">
        <v>139</v>
      </c>
      <c r="L360" s="12">
        <v>0.3</v>
      </c>
      <c r="M360" s="7">
        <f t="shared" si="16"/>
        <v>2014</v>
      </c>
      <c r="N360" s="7">
        <f t="shared" si="17"/>
        <v>2</v>
      </c>
      <c r="O360" s="30">
        <f t="shared" si="18"/>
        <v>97.3</v>
      </c>
    </row>
    <row r="361" spans="2:15" x14ac:dyDescent="0.2">
      <c r="B361" s="13">
        <v>52687</v>
      </c>
      <c r="C361" s="14">
        <v>41689.106111111156</v>
      </c>
      <c r="D361" s="7" t="s">
        <v>7</v>
      </c>
      <c r="E361" s="13">
        <v>2161</v>
      </c>
      <c r="F361" s="7" t="s">
        <v>51</v>
      </c>
      <c r="G361" s="7" t="s">
        <v>11</v>
      </c>
      <c r="H361" s="13">
        <v>11.5</v>
      </c>
      <c r="I361" s="13" t="str">
        <f>IF(G361="Male",VLOOKUP(H361,'Shoe size conversion table'!$B$6:$D$22,2),VLOOKUP(H361,'Shoe size conversion table'!$J$6:$L$22,2))</f>
        <v>44-45</v>
      </c>
      <c r="J361" s="13">
        <f>IF(G361="Male",VLOOKUP(H361,'Shoe size conversion table'!$B$6:$D$22,3),VLOOKUP(H361,'Shoe size conversion table'!$J$6:$L$22,3))</f>
        <v>11</v>
      </c>
      <c r="K361" s="11">
        <v>169</v>
      </c>
      <c r="L361" s="12">
        <v>0</v>
      </c>
      <c r="M361" s="7">
        <f t="shared" si="16"/>
        <v>2014</v>
      </c>
      <c r="N361" s="7">
        <f t="shared" si="17"/>
        <v>2</v>
      </c>
      <c r="O361" s="30">
        <f t="shared" si="18"/>
        <v>169</v>
      </c>
    </row>
    <row r="362" spans="2:15" x14ac:dyDescent="0.2">
      <c r="B362" s="13">
        <v>52688</v>
      </c>
      <c r="C362" s="14">
        <v>41689.286111111156</v>
      </c>
      <c r="D362" s="7" t="s">
        <v>7</v>
      </c>
      <c r="E362" s="13">
        <v>2194</v>
      </c>
      <c r="F362" s="7" t="s">
        <v>49</v>
      </c>
      <c r="G362" s="7" t="s">
        <v>12</v>
      </c>
      <c r="H362" s="13">
        <v>9</v>
      </c>
      <c r="I362" s="13" t="str">
        <f>IF(G362="Male",VLOOKUP(H362,'Shoe size conversion table'!$B$6:$D$22,2),VLOOKUP(H362,'Shoe size conversion table'!$J$6:$L$22,2))</f>
        <v>39-40</v>
      </c>
      <c r="J362" s="13">
        <f>IF(G362="Male",VLOOKUP(H362,'Shoe size conversion table'!$B$6:$D$22,3),VLOOKUP(H362,'Shoe size conversion table'!$J$6:$L$22,3))</f>
        <v>7</v>
      </c>
      <c r="K362" s="11">
        <v>179</v>
      </c>
      <c r="L362" s="12">
        <v>0</v>
      </c>
      <c r="M362" s="7">
        <f t="shared" si="16"/>
        <v>2014</v>
      </c>
      <c r="N362" s="7">
        <f t="shared" si="17"/>
        <v>2</v>
      </c>
      <c r="O362" s="30">
        <f t="shared" si="18"/>
        <v>179</v>
      </c>
    </row>
    <row r="363" spans="2:15" x14ac:dyDescent="0.2">
      <c r="B363" s="13">
        <v>52688</v>
      </c>
      <c r="C363" s="14">
        <v>41689.286111111156</v>
      </c>
      <c r="D363" s="7" t="s">
        <v>7</v>
      </c>
      <c r="E363" s="13">
        <v>2220</v>
      </c>
      <c r="F363" s="7" t="s">
        <v>43</v>
      </c>
      <c r="G363" s="7" t="s">
        <v>11</v>
      </c>
      <c r="H363" s="13">
        <v>11.5</v>
      </c>
      <c r="I363" s="13" t="str">
        <f>IF(G363="Male",VLOOKUP(H363,'Shoe size conversion table'!$B$6:$D$22,2),VLOOKUP(H363,'Shoe size conversion table'!$J$6:$L$22,2))</f>
        <v>44-45</v>
      </c>
      <c r="J363" s="13">
        <f>IF(G363="Male",VLOOKUP(H363,'Shoe size conversion table'!$B$6:$D$22,3),VLOOKUP(H363,'Shoe size conversion table'!$J$6:$L$22,3))</f>
        <v>11</v>
      </c>
      <c r="K363" s="11">
        <v>199</v>
      </c>
      <c r="L363" s="12">
        <v>0</v>
      </c>
      <c r="M363" s="7">
        <f t="shared" si="16"/>
        <v>2014</v>
      </c>
      <c r="N363" s="7">
        <f t="shared" si="17"/>
        <v>2</v>
      </c>
      <c r="O363" s="30">
        <f t="shared" si="18"/>
        <v>199</v>
      </c>
    </row>
    <row r="364" spans="2:15" x14ac:dyDescent="0.2">
      <c r="B364" s="13">
        <v>52688</v>
      </c>
      <c r="C364" s="14">
        <v>41689.286111111156</v>
      </c>
      <c r="D364" s="7" t="s">
        <v>7</v>
      </c>
      <c r="E364" s="13">
        <v>2192</v>
      </c>
      <c r="F364" s="7" t="s">
        <v>45</v>
      </c>
      <c r="G364" s="7" t="s">
        <v>11</v>
      </c>
      <c r="H364" s="13">
        <v>9.5</v>
      </c>
      <c r="I364" s="13" t="str">
        <f>IF(G364="Male",VLOOKUP(H364,'Shoe size conversion table'!$B$6:$D$22,2),VLOOKUP(H364,'Shoe size conversion table'!$J$6:$L$22,2))</f>
        <v>42-43</v>
      </c>
      <c r="J364" s="13">
        <f>IF(G364="Male",VLOOKUP(H364,'Shoe size conversion table'!$B$6:$D$22,3),VLOOKUP(H364,'Shoe size conversion table'!$J$6:$L$22,3))</f>
        <v>9</v>
      </c>
      <c r="K364" s="11">
        <v>129</v>
      </c>
      <c r="L364" s="12">
        <v>0.1</v>
      </c>
      <c r="M364" s="7">
        <f t="shared" si="16"/>
        <v>2014</v>
      </c>
      <c r="N364" s="7">
        <f t="shared" si="17"/>
        <v>2</v>
      </c>
      <c r="O364" s="30">
        <f t="shared" si="18"/>
        <v>116.10000000000001</v>
      </c>
    </row>
    <row r="365" spans="2:15" x14ac:dyDescent="0.2">
      <c r="B365" s="13">
        <v>52689</v>
      </c>
      <c r="C365" s="14">
        <v>41689.536111111156</v>
      </c>
      <c r="D365" s="7" t="s">
        <v>8</v>
      </c>
      <c r="E365" s="13">
        <v>2215</v>
      </c>
      <c r="F365" s="7" t="s">
        <v>38</v>
      </c>
      <c r="G365" s="7" t="s">
        <v>11</v>
      </c>
      <c r="H365" s="13">
        <v>10</v>
      </c>
      <c r="I365" s="13">
        <f>IF(G365="Male",VLOOKUP(H365,'Shoe size conversion table'!$B$6:$D$22,2),VLOOKUP(H365,'Shoe size conversion table'!$J$6:$L$22,2))</f>
        <v>43</v>
      </c>
      <c r="J365" s="13">
        <f>IF(G365="Male",VLOOKUP(H365,'Shoe size conversion table'!$B$6:$D$22,3),VLOOKUP(H365,'Shoe size conversion table'!$J$6:$L$22,3))</f>
        <v>9.5</v>
      </c>
      <c r="K365" s="11">
        <v>189</v>
      </c>
      <c r="L365" s="12">
        <v>0.5</v>
      </c>
      <c r="M365" s="7">
        <f t="shared" si="16"/>
        <v>2014</v>
      </c>
      <c r="N365" s="7">
        <f t="shared" si="17"/>
        <v>2</v>
      </c>
      <c r="O365" s="30">
        <f t="shared" si="18"/>
        <v>94.5</v>
      </c>
    </row>
    <row r="366" spans="2:15" x14ac:dyDescent="0.2">
      <c r="B366" s="13">
        <v>52690</v>
      </c>
      <c r="C366" s="14">
        <v>41689.876111111153</v>
      </c>
      <c r="D366" s="7" t="s">
        <v>10</v>
      </c>
      <c r="E366" s="13">
        <v>2225</v>
      </c>
      <c r="F366" s="7" t="s">
        <v>34</v>
      </c>
      <c r="G366" s="7" t="s">
        <v>11</v>
      </c>
      <c r="H366" s="13">
        <v>8.5</v>
      </c>
      <c r="I366" s="13" t="str">
        <f>IF(G366="Male",VLOOKUP(H366,'Shoe size conversion table'!$B$6:$D$22,2),VLOOKUP(H366,'Shoe size conversion table'!$J$6:$L$22,2))</f>
        <v>41-42</v>
      </c>
      <c r="J366" s="13">
        <f>IF(G366="Male",VLOOKUP(H366,'Shoe size conversion table'!$B$6:$D$22,3),VLOOKUP(H366,'Shoe size conversion table'!$J$6:$L$22,3))</f>
        <v>8</v>
      </c>
      <c r="K366" s="11">
        <v>139</v>
      </c>
      <c r="L366" s="12">
        <v>0</v>
      </c>
      <c r="M366" s="7">
        <f t="shared" si="16"/>
        <v>2014</v>
      </c>
      <c r="N366" s="7">
        <f t="shared" si="17"/>
        <v>2</v>
      </c>
      <c r="O366" s="30">
        <f t="shared" si="18"/>
        <v>139</v>
      </c>
    </row>
    <row r="367" spans="2:15" x14ac:dyDescent="0.2">
      <c r="B367" s="13">
        <v>52691</v>
      </c>
      <c r="C367" s="14">
        <v>41689.966111111156</v>
      </c>
      <c r="D367" s="7" t="s">
        <v>7</v>
      </c>
      <c r="E367" s="13">
        <v>2183</v>
      </c>
      <c r="F367" s="7" t="s">
        <v>47</v>
      </c>
      <c r="G367" s="7" t="s">
        <v>11</v>
      </c>
      <c r="H367" s="13">
        <v>9.5</v>
      </c>
      <c r="I367" s="13" t="str">
        <f>IF(G367="Male",VLOOKUP(H367,'Shoe size conversion table'!$B$6:$D$22,2),VLOOKUP(H367,'Shoe size conversion table'!$J$6:$L$22,2))</f>
        <v>42-43</v>
      </c>
      <c r="J367" s="13">
        <f>IF(G367="Male",VLOOKUP(H367,'Shoe size conversion table'!$B$6:$D$22,3),VLOOKUP(H367,'Shoe size conversion table'!$J$6:$L$22,3))</f>
        <v>9</v>
      </c>
      <c r="K367" s="11">
        <v>149</v>
      </c>
      <c r="L367" s="12">
        <v>0</v>
      </c>
      <c r="M367" s="7">
        <f t="shared" si="16"/>
        <v>2014</v>
      </c>
      <c r="N367" s="7">
        <f t="shared" si="17"/>
        <v>2</v>
      </c>
      <c r="O367" s="30">
        <f t="shared" si="18"/>
        <v>149</v>
      </c>
    </row>
    <row r="368" spans="2:15" x14ac:dyDescent="0.2">
      <c r="B368" s="13">
        <v>52692</v>
      </c>
      <c r="C368" s="14">
        <v>41690.106111111156</v>
      </c>
      <c r="D368" s="7" t="s">
        <v>8</v>
      </c>
      <c r="E368" s="13">
        <v>2169</v>
      </c>
      <c r="F368" s="7" t="s">
        <v>38</v>
      </c>
      <c r="G368" s="7" t="s">
        <v>11</v>
      </c>
      <c r="H368" s="13">
        <v>9.5</v>
      </c>
      <c r="I368" s="13" t="str">
        <f>IF(G368="Male",VLOOKUP(H368,'Shoe size conversion table'!$B$6:$D$22,2),VLOOKUP(H368,'Shoe size conversion table'!$J$6:$L$22,2))</f>
        <v>42-43</v>
      </c>
      <c r="J368" s="13">
        <f>IF(G368="Male",VLOOKUP(H368,'Shoe size conversion table'!$B$6:$D$22,3),VLOOKUP(H368,'Shoe size conversion table'!$J$6:$L$22,3))</f>
        <v>9</v>
      </c>
      <c r="K368" s="11">
        <v>169</v>
      </c>
      <c r="L368" s="12">
        <v>0.3</v>
      </c>
      <c r="M368" s="7">
        <f t="shared" si="16"/>
        <v>2014</v>
      </c>
      <c r="N368" s="7">
        <f t="shared" si="17"/>
        <v>2</v>
      </c>
      <c r="O368" s="30">
        <f t="shared" si="18"/>
        <v>118.3</v>
      </c>
    </row>
    <row r="369" spans="2:15" x14ac:dyDescent="0.2">
      <c r="B369" s="13">
        <v>52692</v>
      </c>
      <c r="C369" s="14">
        <v>41690.106111111156</v>
      </c>
      <c r="D369" s="7" t="s">
        <v>8</v>
      </c>
      <c r="E369" s="13">
        <v>2152</v>
      </c>
      <c r="F369" s="7" t="s">
        <v>38</v>
      </c>
      <c r="G369" s="7" t="s">
        <v>12</v>
      </c>
      <c r="H369" s="13">
        <v>8</v>
      </c>
      <c r="I369" s="13" t="str">
        <f>IF(G369="Male",VLOOKUP(H369,'Shoe size conversion table'!$B$6:$D$22,2),VLOOKUP(H369,'Shoe size conversion table'!$J$6:$L$22,2))</f>
        <v>38-39</v>
      </c>
      <c r="J369" s="13">
        <f>IF(G369="Male",VLOOKUP(H369,'Shoe size conversion table'!$B$6:$D$22,3),VLOOKUP(H369,'Shoe size conversion table'!$J$6:$L$22,3))</f>
        <v>6</v>
      </c>
      <c r="K369" s="11">
        <v>129</v>
      </c>
      <c r="L369" s="12">
        <v>0.5</v>
      </c>
      <c r="M369" s="7">
        <f t="shared" si="16"/>
        <v>2014</v>
      </c>
      <c r="N369" s="7">
        <f t="shared" si="17"/>
        <v>2</v>
      </c>
      <c r="O369" s="30">
        <f t="shared" si="18"/>
        <v>64.5</v>
      </c>
    </row>
    <row r="370" spans="2:15" x14ac:dyDescent="0.2">
      <c r="B370" s="13">
        <v>52693</v>
      </c>
      <c r="C370" s="14">
        <v>41690.106111111156</v>
      </c>
      <c r="D370" s="7" t="s">
        <v>7</v>
      </c>
      <c r="E370" s="13">
        <v>2176</v>
      </c>
      <c r="F370" s="7" t="s">
        <v>51</v>
      </c>
      <c r="G370" s="7" t="s">
        <v>11</v>
      </c>
      <c r="H370" s="13">
        <v>6</v>
      </c>
      <c r="I370" s="13">
        <f>IF(G370="Male",VLOOKUP(H370,'Shoe size conversion table'!$B$6:$D$22,2),VLOOKUP(H370,'Shoe size conversion table'!$J$6:$L$22,2))</f>
        <v>39</v>
      </c>
      <c r="J370" s="13">
        <f>IF(G370="Male",VLOOKUP(H370,'Shoe size conversion table'!$B$6:$D$22,3),VLOOKUP(H370,'Shoe size conversion table'!$J$6:$L$22,3))</f>
        <v>5.5</v>
      </c>
      <c r="K370" s="11">
        <v>159</v>
      </c>
      <c r="L370" s="12">
        <v>0</v>
      </c>
      <c r="M370" s="7">
        <f t="shared" si="16"/>
        <v>2014</v>
      </c>
      <c r="N370" s="7">
        <f t="shared" si="17"/>
        <v>2</v>
      </c>
      <c r="O370" s="30">
        <f t="shared" si="18"/>
        <v>159</v>
      </c>
    </row>
    <row r="371" spans="2:15" x14ac:dyDescent="0.2">
      <c r="B371" s="13">
        <v>52694</v>
      </c>
      <c r="C371" s="14">
        <v>41690.316111111155</v>
      </c>
      <c r="D371" s="7" t="s">
        <v>10</v>
      </c>
      <c r="E371" s="13">
        <v>2182</v>
      </c>
      <c r="F371" s="7" t="s">
        <v>35</v>
      </c>
      <c r="G371" s="7" t="s">
        <v>12</v>
      </c>
      <c r="H371" s="13">
        <v>9</v>
      </c>
      <c r="I371" s="13" t="str">
        <f>IF(G371="Male",VLOOKUP(H371,'Shoe size conversion table'!$B$6:$D$22,2),VLOOKUP(H371,'Shoe size conversion table'!$J$6:$L$22,2))</f>
        <v>39-40</v>
      </c>
      <c r="J371" s="13">
        <f>IF(G371="Male",VLOOKUP(H371,'Shoe size conversion table'!$B$6:$D$22,3),VLOOKUP(H371,'Shoe size conversion table'!$J$6:$L$22,3))</f>
        <v>7</v>
      </c>
      <c r="K371" s="11">
        <v>179</v>
      </c>
      <c r="L371" s="12">
        <v>0</v>
      </c>
      <c r="M371" s="7">
        <f t="shared" si="16"/>
        <v>2014</v>
      </c>
      <c r="N371" s="7">
        <f t="shared" si="17"/>
        <v>2</v>
      </c>
      <c r="O371" s="30">
        <f t="shared" si="18"/>
        <v>179</v>
      </c>
    </row>
    <row r="372" spans="2:15" x14ac:dyDescent="0.2">
      <c r="B372" s="13">
        <v>52695</v>
      </c>
      <c r="C372" s="14">
        <v>41690.536111111156</v>
      </c>
      <c r="D372" s="7" t="s">
        <v>8</v>
      </c>
      <c r="E372" s="13">
        <v>2212</v>
      </c>
      <c r="F372" s="7" t="s">
        <v>41</v>
      </c>
      <c r="G372" s="7" t="s">
        <v>11</v>
      </c>
      <c r="H372" s="13">
        <v>9</v>
      </c>
      <c r="I372" s="13">
        <f>IF(G372="Male",VLOOKUP(H372,'Shoe size conversion table'!$B$6:$D$22,2),VLOOKUP(H372,'Shoe size conversion table'!$J$6:$L$22,2))</f>
        <v>42</v>
      </c>
      <c r="J372" s="13">
        <f>IF(G372="Male",VLOOKUP(H372,'Shoe size conversion table'!$B$6:$D$22,3),VLOOKUP(H372,'Shoe size conversion table'!$J$6:$L$22,3))</f>
        <v>8.5</v>
      </c>
      <c r="K372" s="11">
        <v>149</v>
      </c>
      <c r="L372" s="12">
        <v>0</v>
      </c>
      <c r="M372" s="7">
        <f t="shared" si="16"/>
        <v>2014</v>
      </c>
      <c r="N372" s="7">
        <f t="shared" si="17"/>
        <v>2</v>
      </c>
      <c r="O372" s="30">
        <f t="shared" si="18"/>
        <v>149</v>
      </c>
    </row>
    <row r="373" spans="2:15" x14ac:dyDescent="0.2">
      <c r="B373" s="13">
        <v>52696</v>
      </c>
      <c r="C373" s="14">
        <v>41690.966111111156</v>
      </c>
      <c r="D373" s="7" t="s">
        <v>7</v>
      </c>
      <c r="E373" s="13">
        <v>2177</v>
      </c>
      <c r="F373" s="7" t="s">
        <v>51</v>
      </c>
      <c r="G373" s="7" t="s">
        <v>11</v>
      </c>
      <c r="H373" s="13">
        <v>9.5</v>
      </c>
      <c r="I373" s="13" t="str">
        <f>IF(G373="Male",VLOOKUP(H373,'Shoe size conversion table'!$B$6:$D$22,2),VLOOKUP(H373,'Shoe size conversion table'!$J$6:$L$22,2))</f>
        <v>42-43</v>
      </c>
      <c r="J373" s="13">
        <f>IF(G373="Male",VLOOKUP(H373,'Shoe size conversion table'!$B$6:$D$22,3),VLOOKUP(H373,'Shoe size conversion table'!$J$6:$L$22,3))</f>
        <v>9</v>
      </c>
      <c r="K373" s="11">
        <v>189</v>
      </c>
      <c r="L373" s="12">
        <v>0</v>
      </c>
      <c r="M373" s="7">
        <f t="shared" si="16"/>
        <v>2014</v>
      </c>
      <c r="N373" s="7">
        <f t="shared" si="17"/>
        <v>2</v>
      </c>
      <c r="O373" s="30">
        <f t="shared" si="18"/>
        <v>189</v>
      </c>
    </row>
    <row r="374" spans="2:15" x14ac:dyDescent="0.2">
      <c r="B374" s="13">
        <v>52697</v>
      </c>
      <c r="C374" s="14">
        <v>41691.106111111156</v>
      </c>
      <c r="D374" s="7" t="s">
        <v>10</v>
      </c>
      <c r="E374" s="13">
        <v>2213</v>
      </c>
      <c r="F374" s="7" t="s">
        <v>35</v>
      </c>
      <c r="G374" s="7" t="s">
        <v>12</v>
      </c>
      <c r="H374" s="13">
        <v>7</v>
      </c>
      <c r="I374" s="13" t="str">
        <f>IF(G374="Male",VLOOKUP(H374,'Shoe size conversion table'!$B$6:$D$22,2),VLOOKUP(H374,'Shoe size conversion table'!$J$6:$L$22,2))</f>
        <v>37-38</v>
      </c>
      <c r="J374" s="13">
        <f>IF(G374="Male",VLOOKUP(H374,'Shoe size conversion table'!$B$6:$D$22,3),VLOOKUP(H374,'Shoe size conversion table'!$J$6:$L$22,3))</f>
        <v>5</v>
      </c>
      <c r="K374" s="11">
        <v>179</v>
      </c>
      <c r="L374" s="12">
        <v>0.2</v>
      </c>
      <c r="M374" s="7">
        <f t="shared" si="16"/>
        <v>2014</v>
      </c>
      <c r="N374" s="7">
        <f t="shared" si="17"/>
        <v>2</v>
      </c>
      <c r="O374" s="30">
        <f t="shared" si="18"/>
        <v>143.20000000000002</v>
      </c>
    </row>
    <row r="375" spans="2:15" x14ac:dyDescent="0.2">
      <c r="B375" s="13">
        <v>52697</v>
      </c>
      <c r="C375" s="14">
        <v>41691.106111111156</v>
      </c>
      <c r="D375" s="7" t="s">
        <v>10</v>
      </c>
      <c r="E375" s="13">
        <v>2208</v>
      </c>
      <c r="F375" s="7" t="s">
        <v>35</v>
      </c>
      <c r="G375" s="7" t="s">
        <v>11</v>
      </c>
      <c r="H375" s="13">
        <v>11.5</v>
      </c>
      <c r="I375" s="13" t="str">
        <f>IF(G375="Male",VLOOKUP(H375,'Shoe size conversion table'!$B$6:$D$22,2),VLOOKUP(H375,'Shoe size conversion table'!$J$6:$L$22,2))</f>
        <v>44-45</v>
      </c>
      <c r="J375" s="13">
        <f>IF(G375="Male",VLOOKUP(H375,'Shoe size conversion table'!$B$6:$D$22,3),VLOOKUP(H375,'Shoe size conversion table'!$J$6:$L$22,3))</f>
        <v>11</v>
      </c>
      <c r="K375" s="11">
        <v>159</v>
      </c>
      <c r="L375" s="12">
        <v>0.5</v>
      </c>
      <c r="M375" s="7">
        <f t="shared" si="16"/>
        <v>2014</v>
      </c>
      <c r="N375" s="7">
        <f t="shared" si="17"/>
        <v>2</v>
      </c>
      <c r="O375" s="30">
        <f t="shared" si="18"/>
        <v>79.5</v>
      </c>
    </row>
    <row r="376" spans="2:15" x14ac:dyDescent="0.2">
      <c r="B376" s="13">
        <v>52698</v>
      </c>
      <c r="C376" s="14">
        <v>41691.196111111152</v>
      </c>
      <c r="D376" s="7" t="s">
        <v>7</v>
      </c>
      <c r="E376" s="13">
        <v>2218</v>
      </c>
      <c r="F376" s="7" t="s">
        <v>51</v>
      </c>
      <c r="G376" s="7" t="s">
        <v>11</v>
      </c>
      <c r="H376" s="13">
        <v>9.5</v>
      </c>
      <c r="I376" s="13" t="str">
        <f>IF(G376="Male",VLOOKUP(H376,'Shoe size conversion table'!$B$6:$D$22,2),VLOOKUP(H376,'Shoe size conversion table'!$J$6:$L$22,2))</f>
        <v>42-43</v>
      </c>
      <c r="J376" s="13">
        <f>IF(G376="Male",VLOOKUP(H376,'Shoe size conversion table'!$B$6:$D$22,3),VLOOKUP(H376,'Shoe size conversion table'!$J$6:$L$22,3))</f>
        <v>9</v>
      </c>
      <c r="K376" s="11">
        <v>189</v>
      </c>
      <c r="L376" s="12">
        <v>0</v>
      </c>
      <c r="M376" s="7">
        <f t="shared" si="16"/>
        <v>2014</v>
      </c>
      <c r="N376" s="7">
        <f t="shared" si="17"/>
        <v>2</v>
      </c>
      <c r="O376" s="30">
        <f t="shared" si="18"/>
        <v>189</v>
      </c>
    </row>
    <row r="377" spans="2:15" x14ac:dyDescent="0.2">
      <c r="B377" s="13">
        <v>52699</v>
      </c>
      <c r="C377" s="14">
        <v>41691.316111111155</v>
      </c>
      <c r="D377" s="7" t="s">
        <v>9</v>
      </c>
      <c r="E377" s="13">
        <v>2170</v>
      </c>
      <c r="F377" s="7" t="s">
        <v>62</v>
      </c>
      <c r="G377" s="7" t="s">
        <v>11</v>
      </c>
      <c r="H377" s="13">
        <v>7.5</v>
      </c>
      <c r="I377" s="13" t="str">
        <f>IF(G377="Male",VLOOKUP(H377,'Shoe size conversion table'!$B$6:$D$22,2),VLOOKUP(H377,'Shoe size conversion table'!$J$6:$L$22,2))</f>
        <v>40-41</v>
      </c>
      <c r="J377" s="13">
        <f>IF(G377="Male",VLOOKUP(H377,'Shoe size conversion table'!$B$6:$D$22,3),VLOOKUP(H377,'Shoe size conversion table'!$J$6:$L$22,3))</f>
        <v>7</v>
      </c>
      <c r="K377" s="11">
        <v>149</v>
      </c>
      <c r="L377" s="12">
        <v>0.1</v>
      </c>
      <c r="M377" s="7">
        <f t="shared" si="16"/>
        <v>2014</v>
      </c>
      <c r="N377" s="7">
        <f t="shared" si="17"/>
        <v>2</v>
      </c>
      <c r="O377" s="30">
        <f t="shared" si="18"/>
        <v>134.1</v>
      </c>
    </row>
    <row r="378" spans="2:15" x14ac:dyDescent="0.2">
      <c r="B378" s="13">
        <v>52700</v>
      </c>
      <c r="C378" s="14">
        <v>41691.356111111156</v>
      </c>
      <c r="D378" s="7" t="s">
        <v>9</v>
      </c>
      <c r="E378" s="13">
        <v>2231</v>
      </c>
      <c r="F378" s="7" t="s">
        <v>62</v>
      </c>
      <c r="G378" s="7" t="s">
        <v>11</v>
      </c>
      <c r="H378" s="13">
        <v>10.5</v>
      </c>
      <c r="I378" s="13" t="str">
        <f>IF(G378="Male",VLOOKUP(H378,'Shoe size conversion table'!$B$6:$D$22,2),VLOOKUP(H378,'Shoe size conversion table'!$J$6:$L$22,2))</f>
        <v>43-44</v>
      </c>
      <c r="J378" s="13">
        <f>IF(G378="Male",VLOOKUP(H378,'Shoe size conversion table'!$B$6:$D$22,3),VLOOKUP(H378,'Shoe size conversion table'!$J$6:$L$22,3))</f>
        <v>10</v>
      </c>
      <c r="K378" s="11">
        <v>169</v>
      </c>
      <c r="L378" s="12">
        <v>0</v>
      </c>
      <c r="M378" s="7">
        <f t="shared" si="16"/>
        <v>2014</v>
      </c>
      <c r="N378" s="7">
        <f t="shared" si="17"/>
        <v>2</v>
      </c>
      <c r="O378" s="30">
        <f t="shared" si="18"/>
        <v>169</v>
      </c>
    </row>
    <row r="379" spans="2:15" x14ac:dyDescent="0.2">
      <c r="B379" s="13">
        <v>52701</v>
      </c>
      <c r="C379" s="14">
        <v>41691.536111111156</v>
      </c>
      <c r="D379" s="7" t="s">
        <v>8</v>
      </c>
      <c r="E379" s="13">
        <v>2207</v>
      </c>
      <c r="F379" s="7" t="s">
        <v>40</v>
      </c>
      <c r="G379" s="7" t="s">
        <v>11</v>
      </c>
      <c r="H379" s="13">
        <v>10.5</v>
      </c>
      <c r="I379" s="13" t="str">
        <f>IF(G379="Male",VLOOKUP(H379,'Shoe size conversion table'!$B$6:$D$22,2),VLOOKUP(H379,'Shoe size conversion table'!$J$6:$L$22,2))</f>
        <v>43-44</v>
      </c>
      <c r="J379" s="13">
        <f>IF(G379="Male",VLOOKUP(H379,'Shoe size conversion table'!$B$6:$D$22,3),VLOOKUP(H379,'Shoe size conversion table'!$J$6:$L$22,3))</f>
        <v>10</v>
      </c>
      <c r="K379" s="11">
        <v>159</v>
      </c>
      <c r="L379" s="12">
        <v>0</v>
      </c>
      <c r="M379" s="7">
        <f t="shared" si="16"/>
        <v>2014</v>
      </c>
      <c r="N379" s="7">
        <f t="shared" si="17"/>
        <v>2</v>
      </c>
      <c r="O379" s="30">
        <f t="shared" si="18"/>
        <v>159</v>
      </c>
    </row>
    <row r="380" spans="2:15" x14ac:dyDescent="0.2">
      <c r="B380" s="13">
        <v>52702</v>
      </c>
      <c r="C380" s="14">
        <v>41691.746111111155</v>
      </c>
      <c r="D380" s="7" t="s">
        <v>10</v>
      </c>
      <c r="E380" s="13">
        <v>2235</v>
      </c>
      <c r="F380" s="7" t="s">
        <v>34</v>
      </c>
      <c r="G380" s="7" t="s">
        <v>12</v>
      </c>
      <c r="H380" s="13">
        <v>8.5</v>
      </c>
      <c r="I380" s="13">
        <f>IF(G380="Male",VLOOKUP(H380,'Shoe size conversion table'!$B$6:$D$22,2),VLOOKUP(H380,'Shoe size conversion table'!$J$6:$L$22,2))</f>
        <v>39</v>
      </c>
      <c r="J380" s="13">
        <f>IF(G380="Male",VLOOKUP(H380,'Shoe size conversion table'!$B$6:$D$22,3),VLOOKUP(H380,'Shoe size conversion table'!$J$6:$L$22,3))</f>
        <v>6.5</v>
      </c>
      <c r="K380" s="11">
        <v>199</v>
      </c>
      <c r="L380" s="12">
        <v>0</v>
      </c>
      <c r="M380" s="7">
        <f t="shared" si="16"/>
        <v>2014</v>
      </c>
      <c r="N380" s="7">
        <f t="shared" si="17"/>
        <v>2</v>
      </c>
      <c r="O380" s="30">
        <f t="shared" si="18"/>
        <v>199</v>
      </c>
    </row>
    <row r="381" spans="2:15" x14ac:dyDescent="0.2">
      <c r="B381" s="13">
        <v>52703</v>
      </c>
      <c r="C381" s="14">
        <v>41692.196111111152</v>
      </c>
      <c r="D381" s="7" t="s">
        <v>7</v>
      </c>
      <c r="E381" s="13">
        <v>2148</v>
      </c>
      <c r="F381" s="7" t="s">
        <v>51</v>
      </c>
      <c r="G381" s="7" t="s">
        <v>11</v>
      </c>
      <c r="H381" s="13">
        <v>10.5</v>
      </c>
      <c r="I381" s="13" t="str">
        <f>IF(G381="Male",VLOOKUP(H381,'Shoe size conversion table'!$B$6:$D$22,2),VLOOKUP(H381,'Shoe size conversion table'!$J$6:$L$22,2))</f>
        <v>43-44</v>
      </c>
      <c r="J381" s="13">
        <f>IF(G381="Male",VLOOKUP(H381,'Shoe size conversion table'!$B$6:$D$22,3),VLOOKUP(H381,'Shoe size conversion table'!$J$6:$L$22,3))</f>
        <v>10</v>
      </c>
      <c r="K381" s="11">
        <v>169</v>
      </c>
      <c r="L381" s="12">
        <v>0</v>
      </c>
      <c r="M381" s="7">
        <f t="shared" si="16"/>
        <v>2014</v>
      </c>
      <c r="N381" s="7">
        <f t="shared" si="17"/>
        <v>2</v>
      </c>
      <c r="O381" s="30">
        <f t="shared" si="18"/>
        <v>169</v>
      </c>
    </row>
    <row r="382" spans="2:15" x14ac:dyDescent="0.2">
      <c r="B382" s="13">
        <v>52704</v>
      </c>
      <c r="C382" s="14">
        <v>41692.226111111158</v>
      </c>
      <c r="D382" s="7" t="s">
        <v>9</v>
      </c>
      <c r="E382" s="13">
        <v>2189</v>
      </c>
      <c r="F382" s="7" t="s">
        <v>62</v>
      </c>
      <c r="G382" s="7" t="s">
        <v>11</v>
      </c>
      <c r="H382" s="13">
        <v>10.5</v>
      </c>
      <c r="I382" s="13" t="str">
        <f>IF(G382="Male",VLOOKUP(H382,'Shoe size conversion table'!$B$6:$D$22,2),VLOOKUP(H382,'Shoe size conversion table'!$J$6:$L$22,2))</f>
        <v>43-44</v>
      </c>
      <c r="J382" s="13">
        <f>IF(G382="Male",VLOOKUP(H382,'Shoe size conversion table'!$B$6:$D$22,3),VLOOKUP(H382,'Shoe size conversion table'!$J$6:$L$22,3))</f>
        <v>10</v>
      </c>
      <c r="K382" s="11">
        <v>179</v>
      </c>
      <c r="L382" s="12">
        <v>0.3</v>
      </c>
      <c r="M382" s="7">
        <f t="shared" si="16"/>
        <v>2014</v>
      </c>
      <c r="N382" s="7">
        <f t="shared" si="17"/>
        <v>2</v>
      </c>
      <c r="O382" s="30">
        <f t="shared" si="18"/>
        <v>125.3</v>
      </c>
    </row>
    <row r="383" spans="2:15" x14ac:dyDescent="0.2">
      <c r="B383" s="13">
        <v>52704</v>
      </c>
      <c r="C383" s="14">
        <v>41692.226111111158</v>
      </c>
      <c r="D383" s="7" t="s">
        <v>9</v>
      </c>
      <c r="E383" s="13">
        <v>2155</v>
      </c>
      <c r="F383" s="7" t="s">
        <v>62</v>
      </c>
      <c r="G383" s="7" t="s">
        <v>12</v>
      </c>
      <c r="H383" s="13">
        <v>10</v>
      </c>
      <c r="I383" s="13" t="str">
        <f>IF(G383="Male",VLOOKUP(H383,'Shoe size conversion table'!$B$6:$D$22,2),VLOOKUP(H383,'Shoe size conversion table'!$J$6:$L$22,2))</f>
        <v>40-41</v>
      </c>
      <c r="J383" s="13">
        <f>IF(G383="Male",VLOOKUP(H383,'Shoe size conversion table'!$B$6:$D$22,3),VLOOKUP(H383,'Shoe size conversion table'!$J$6:$L$22,3))</f>
        <v>8</v>
      </c>
      <c r="K383" s="11">
        <v>129</v>
      </c>
      <c r="L383" s="12">
        <v>0</v>
      </c>
      <c r="M383" s="7">
        <f t="shared" si="16"/>
        <v>2014</v>
      </c>
      <c r="N383" s="7">
        <f t="shared" si="17"/>
        <v>2</v>
      </c>
      <c r="O383" s="30">
        <f t="shared" si="18"/>
        <v>129</v>
      </c>
    </row>
    <row r="384" spans="2:15" x14ac:dyDescent="0.2">
      <c r="B384" s="13">
        <v>52705</v>
      </c>
      <c r="C384" s="14">
        <v>41692.316111111155</v>
      </c>
      <c r="D384" s="7" t="s">
        <v>9</v>
      </c>
      <c r="E384" s="13">
        <v>2180</v>
      </c>
      <c r="F384" s="7" t="s">
        <v>59</v>
      </c>
      <c r="G384" s="7" t="s">
        <v>11</v>
      </c>
      <c r="H384" s="13">
        <v>10.5</v>
      </c>
      <c r="I384" s="13" t="str">
        <f>IF(G384="Male",VLOOKUP(H384,'Shoe size conversion table'!$B$6:$D$22,2),VLOOKUP(H384,'Shoe size conversion table'!$J$6:$L$22,2))</f>
        <v>43-44</v>
      </c>
      <c r="J384" s="13">
        <f>IF(G384="Male",VLOOKUP(H384,'Shoe size conversion table'!$B$6:$D$22,3),VLOOKUP(H384,'Shoe size conversion table'!$J$6:$L$22,3))</f>
        <v>10</v>
      </c>
      <c r="K384" s="11">
        <v>159</v>
      </c>
      <c r="L384" s="12">
        <v>0</v>
      </c>
      <c r="M384" s="7">
        <f t="shared" si="16"/>
        <v>2014</v>
      </c>
      <c r="N384" s="7">
        <f t="shared" si="17"/>
        <v>2</v>
      </c>
      <c r="O384" s="30">
        <f t="shared" si="18"/>
        <v>159</v>
      </c>
    </row>
    <row r="385" spans="2:15" x14ac:dyDescent="0.2">
      <c r="B385" s="13">
        <v>52706</v>
      </c>
      <c r="C385" s="14">
        <v>41692.356111111156</v>
      </c>
      <c r="D385" s="7" t="s">
        <v>10</v>
      </c>
      <c r="E385" s="13">
        <v>2182</v>
      </c>
      <c r="F385" s="7" t="s">
        <v>35</v>
      </c>
      <c r="G385" s="7" t="s">
        <v>12</v>
      </c>
      <c r="H385" s="13">
        <v>9</v>
      </c>
      <c r="I385" s="13" t="str">
        <f>IF(G385="Male",VLOOKUP(H385,'Shoe size conversion table'!$B$6:$D$22,2),VLOOKUP(H385,'Shoe size conversion table'!$J$6:$L$22,2))</f>
        <v>39-40</v>
      </c>
      <c r="J385" s="13">
        <f>IF(G385="Male",VLOOKUP(H385,'Shoe size conversion table'!$B$6:$D$22,3),VLOOKUP(H385,'Shoe size conversion table'!$J$6:$L$22,3))</f>
        <v>7</v>
      </c>
      <c r="K385" s="11">
        <v>179</v>
      </c>
      <c r="L385" s="12">
        <v>0</v>
      </c>
      <c r="M385" s="7">
        <f t="shared" si="16"/>
        <v>2014</v>
      </c>
      <c r="N385" s="7">
        <f t="shared" si="17"/>
        <v>2</v>
      </c>
      <c r="O385" s="30">
        <f t="shared" si="18"/>
        <v>179</v>
      </c>
    </row>
    <row r="386" spans="2:15" x14ac:dyDescent="0.2">
      <c r="B386" s="13">
        <v>52707</v>
      </c>
      <c r="C386" s="14">
        <v>41692.746111111155</v>
      </c>
      <c r="D386" s="7" t="s">
        <v>10</v>
      </c>
      <c r="E386" s="13">
        <v>2197</v>
      </c>
      <c r="F386" s="7" t="s">
        <v>36</v>
      </c>
      <c r="G386" s="7" t="s">
        <v>12</v>
      </c>
      <c r="H386" s="13">
        <v>8.5</v>
      </c>
      <c r="I386" s="13">
        <f>IF(G386="Male",VLOOKUP(H386,'Shoe size conversion table'!$B$6:$D$22,2),VLOOKUP(H386,'Shoe size conversion table'!$J$6:$L$22,2))</f>
        <v>39</v>
      </c>
      <c r="J386" s="13">
        <f>IF(G386="Male",VLOOKUP(H386,'Shoe size conversion table'!$B$6:$D$22,3),VLOOKUP(H386,'Shoe size conversion table'!$J$6:$L$22,3))</f>
        <v>6.5</v>
      </c>
      <c r="K386" s="11">
        <v>189</v>
      </c>
      <c r="L386" s="12">
        <v>0</v>
      </c>
      <c r="M386" s="7">
        <f t="shared" si="16"/>
        <v>2014</v>
      </c>
      <c r="N386" s="7">
        <f t="shared" si="17"/>
        <v>2</v>
      </c>
      <c r="O386" s="30">
        <f t="shared" si="18"/>
        <v>189</v>
      </c>
    </row>
    <row r="387" spans="2:15" x14ac:dyDescent="0.2">
      <c r="B387" s="13">
        <v>52708</v>
      </c>
      <c r="C387" s="14">
        <v>41693.196111111152</v>
      </c>
      <c r="D387" s="7" t="s">
        <v>7</v>
      </c>
      <c r="E387" s="13">
        <v>2161</v>
      </c>
      <c r="F387" s="7" t="s">
        <v>51</v>
      </c>
      <c r="G387" s="7" t="s">
        <v>11</v>
      </c>
      <c r="H387" s="13">
        <v>11.5</v>
      </c>
      <c r="I387" s="13" t="str">
        <f>IF(G387="Male",VLOOKUP(H387,'Shoe size conversion table'!$B$6:$D$22,2),VLOOKUP(H387,'Shoe size conversion table'!$J$6:$L$22,2))</f>
        <v>44-45</v>
      </c>
      <c r="J387" s="13">
        <f>IF(G387="Male",VLOOKUP(H387,'Shoe size conversion table'!$B$6:$D$22,3),VLOOKUP(H387,'Shoe size conversion table'!$J$6:$L$22,3))</f>
        <v>11</v>
      </c>
      <c r="K387" s="11">
        <v>169</v>
      </c>
      <c r="L387" s="12">
        <v>0</v>
      </c>
      <c r="M387" s="7">
        <f t="shared" si="16"/>
        <v>2014</v>
      </c>
      <c r="N387" s="7">
        <f t="shared" si="17"/>
        <v>2</v>
      </c>
      <c r="O387" s="30">
        <f t="shared" si="18"/>
        <v>169</v>
      </c>
    </row>
    <row r="388" spans="2:15" x14ac:dyDescent="0.2">
      <c r="B388" s="13">
        <v>52709</v>
      </c>
      <c r="C388" s="14">
        <v>41693.226111111158</v>
      </c>
      <c r="D388" s="7" t="s">
        <v>8</v>
      </c>
      <c r="E388" s="13">
        <v>2217</v>
      </c>
      <c r="F388" s="7" t="s">
        <v>38</v>
      </c>
      <c r="G388" s="7" t="s">
        <v>11</v>
      </c>
      <c r="H388" s="13">
        <v>10.5</v>
      </c>
      <c r="I388" s="13" t="str">
        <f>IF(G388="Male",VLOOKUP(H388,'Shoe size conversion table'!$B$6:$D$22,2),VLOOKUP(H388,'Shoe size conversion table'!$J$6:$L$22,2))</f>
        <v>43-44</v>
      </c>
      <c r="J388" s="13">
        <f>IF(G388="Male",VLOOKUP(H388,'Shoe size conversion table'!$B$6:$D$22,3),VLOOKUP(H388,'Shoe size conversion table'!$J$6:$L$22,3))</f>
        <v>10</v>
      </c>
      <c r="K388" s="11">
        <v>179</v>
      </c>
      <c r="L388" s="12">
        <v>0.3</v>
      </c>
      <c r="M388" s="7">
        <f t="shared" si="16"/>
        <v>2014</v>
      </c>
      <c r="N388" s="7">
        <f t="shared" si="17"/>
        <v>2</v>
      </c>
      <c r="O388" s="30">
        <f t="shared" si="18"/>
        <v>125.3</v>
      </c>
    </row>
    <row r="389" spans="2:15" x14ac:dyDescent="0.2">
      <c r="B389" s="13">
        <v>52710</v>
      </c>
      <c r="C389" s="14">
        <v>41693.226111111158</v>
      </c>
      <c r="D389" s="7" t="s">
        <v>7</v>
      </c>
      <c r="E389" s="13">
        <v>2186</v>
      </c>
      <c r="F389" s="7" t="s">
        <v>47</v>
      </c>
      <c r="G389" s="7" t="s">
        <v>11</v>
      </c>
      <c r="H389" s="13">
        <v>10.5</v>
      </c>
      <c r="I389" s="13" t="str">
        <f>IF(G389="Male",VLOOKUP(H389,'Shoe size conversion table'!$B$6:$D$22,2),VLOOKUP(H389,'Shoe size conversion table'!$J$6:$L$22,2))</f>
        <v>43-44</v>
      </c>
      <c r="J389" s="13">
        <f>IF(G389="Male",VLOOKUP(H389,'Shoe size conversion table'!$B$6:$D$22,3),VLOOKUP(H389,'Shoe size conversion table'!$J$6:$L$22,3))</f>
        <v>10</v>
      </c>
      <c r="K389" s="11">
        <v>159</v>
      </c>
      <c r="L389" s="12">
        <v>0</v>
      </c>
      <c r="M389" s="7">
        <f t="shared" ref="M389:M452" si="19">YEAR(C389)</f>
        <v>2014</v>
      </c>
      <c r="N389" s="7">
        <f t="shared" si="17"/>
        <v>2</v>
      </c>
      <c r="O389" s="30">
        <f t="shared" si="18"/>
        <v>159</v>
      </c>
    </row>
    <row r="390" spans="2:15" x14ac:dyDescent="0.2">
      <c r="B390" s="13">
        <v>52711</v>
      </c>
      <c r="C390" s="14">
        <v>41693.226111111158</v>
      </c>
      <c r="D390" s="7" t="s">
        <v>9</v>
      </c>
      <c r="E390" s="13">
        <v>2220</v>
      </c>
      <c r="F390" s="7" t="s">
        <v>61</v>
      </c>
      <c r="G390" s="7" t="s">
        <v>11</v>
      </c>
      <c r="H390" s="13">
        <v>8.5</v>
      </c>
      <c r="I390" s="13" t="str">
        <f>IF(G390="Male",VLOOKUP(H390,'Shoe size conversion table'!$B$6:$D$22,2),VLOOKUP(H390,'Shoe size conversion table'!$J$6:$L$22,2))</f>
        <v>41-42</v>
      </c>
      <c r="J390" s="13">
        <f>IF(G390="Male",VLOOKUP(H390,'Shoe size conversion table'!$B$6:$D$22,3),VLOOKUP(H390,'Shoe size conversion table'!$J$6:$L$22,3))</f>
        <v>8</v>
      </c>
      <c r="K390" s="11">
        <v>189</v>
      </c>
      <c r="L390" s="12">
        <v>0.2</v>
      </c>
      <c r="M390" s="7">
        <f t="shared" si="19"/>
        <v>2014</v>
      </c>
      <c r="N390" s="7">
        <f t="shared" ref="N390:N453" si="20">MONTH(C390:C15357)</f>
        <v>2</v>
      </c>
      <c r="O390" s="30">
        <f t="shared" ref="O390:O453" si="21">K390*(1-L390)</f>
        <v>151.20000000000002</v>
      </c>
    </row>
    <row r="391" spans="2:15" x14ac:dyDescent="0.2">
      <c r="B391" s="13">
        <v>52712</v>
      </c>
      <c r="C391" s="14">
        <v>41693.356111111156</v>
      </c>
      <c r="D391" s="7" t="s">
        <v>9</v>
      </c>
      <c r="E391" s="13">
        <v>2170</v>
      </c>
      <c r="F391" s="7" t="s">
        <v>62</v>
      </c>
      <c r="G391" s="7" t="s">
        <v>11</v>
      </c>
      <c r="H391" s="13">
        <v>7.5</v>
      </c>
      <c r="I391" s="13" t="str">
        <f>IF(G391="Male",VLOOKUP(H391,'Shoe size conversion table'!$B$6:$D$22,2),VLOOKUP(H391,'Shoe size conversion table'!$J$6:$L$22,2))</f>
        <v>40-41</v>
      </c>
      <c r="J391" s="13">
        <f>IF(G391="Male",VLOOKUP(H391,'Shoe size conversion table'!$B$6:$D$22,3),VLOOKUP(H391,'Shoe size conversion table'!$J$6:$L$22,3))</f>
        <v>7</v>
      </c>
      <c r="K391" s="11">
        <v>149</v>
      </c>
      <c r="L391" s="12">
        <v>0.1</v>
      </c>
      <c r="M391" s="7">
        <f t="shared" si="19"/>
        <v>2014</v>
      </c>
      <c r="N391" s="7">
        <f t="shared" si="20"/>
        <v>2</v>
      </c>
      <c r="O391" s="30">
        <f t="shared" si="21"/>
        <v>134.1</v>
      </c>
    </row>
    <row r="392" spans="2:15" x14ac:dyDescent="0.2">
      <c r="B392" s="13">
        <v>52713</v>
      </c>
      <c r="C392" s="14">
        <v>41693.746111111155</v>
      </c>
      <c r="D392" s="7" t="s">
        <v>10</v>
      </c>
      <c r="E392" s="13">
        <v>2217</v>
      </c>
      <c r="F392" s="7" t="s">
        <v>35</v>
      </c>
      <c r="G392" s="7" t="s">
        <v>12</v>
      </c>
      <c r="H392" s="13">
        <v>8.5</v>
      </c>
      <c r="I392" s="13">
        <f>IF(G392="Male",VLOOKUP(H392,'Shoe size conversion table'!$B$6:$D$22,2),VLOOKUP(H392,'Shoe size conversion table'!$J$6:$L$22,2))</f>
        <v>39</v>
      </c>
      <c r="J392" s="13">
        <f>IF(G392="Male",VLOOKUP(H392,'Shoe size conversion table'!$B$6:$D$22,3),VLOOKUP(H392,'Shoe size conversion table'!$J$6:$L$22,3))</f>
        <v>6.5</v>
      </c>
      <c r="K392" s="11">
        <v>139</v>
      </c>
      <c r="L392" s="12">
        <v>0.3</v>
      </c>
      <c r="M392" s="7">
        <f t="shared" si="19"/>
        <v>2014</v>
      </c>
      <c r="N392" s="7">
        <f t="shared" si="20"/>
        <v>2</v>
      </c>
      <c r="O392" s="30">
        <f t="shared" si="21"/>
        <v>97.3</v>
      </c>
    </row>
    <row r="393" spans="2:15" x14ac:dyDescent="0.2">
      <c r="B393" s="13">
        <v>52714</v>
      </c>
      <c r="C393" s="14">
        <v>41693.966111111156</v>
      </c>
      <c r="D393" s="7" t="s">
        <v>10</v>
      </c>
      <c r="E393" s="13">
        <v>2172</v>
      </c>
      <c r="F393" s="7" t="s">
        <v>35</v>
      </c>
      <c r="G393" s="7" t="s">
        <v>11</v>
      </c>
      <c r="H393" s="13">
        <v>9.5</v>
      </c>
      <c r="I393" s="13" t="str">
        <f>IF(G393="Male",VLOOKUP(H393,'Shoe size conversion table'!$B$6:$D$22,2),VLOOKUP(H393,'Shoe size conversion table'!$J$6:$L$22,2))</f>
        <v>42-43</v>
      </c>
      <c r="J393" s="13">
        <f>IF(G393="Male",VLOOKUP(H393,'Shoe size conversion table'!$B$6:$D$22,3),VLOOKUP(H393,'Shoe size conversion table'!$J$6:$L$22,3))</f>
        <v>9</v>
      </c>
      <c r="K393" s="11">
        <v>189</v>
      </c>
      <c r="L393" s="12">
        <v>0.3</v>
      </c>
      <c r="M393" s="7">
        <f t="shared" si="19"/>
        <v>2014</v>
      </c>
      <c r="N393" s="7">
        <f t="shared" si="20"/>
        <v>2</v>
      </c>
      <c r="O393" s="30">
        <f t="shared" si="21"/>
        <v>132.29999999999998</v>
      </c>
    </row>
    <row r="394" spans="2:15" x14ac:dyDescent="0.2">
      <c r="B394" s="13">
        <v>52715</v>
      </c>
      <c r="C394" s="14">
        <v>41694.226111111158</v>
      </c>
      <c r="D394" s="7" t="s">
        <v>8</v>
      </c>
      <c r="E394" s="13">
        <v>2215</v>
      </c>
      <c r="F394" s="7" t="s">
        <v>38</v>
      </c>
      <c r="G394" s="7" t="s">
        <v>11</v>
      </c>
      <c r="H394" s="13">
        <v>10</v>
      </c>
      <c r="I394" s="13">
        <f>IF(G394="Male",VLOOKUP(H394,'Shoe size conversion table'!$B$6:$D$22,2),VLOOKUP(H394,'Shoe size conversion table'!$J$6:$L$22,2))</f>
        <v>43</v>
      </c>
      <c r="J394" s="13">
        <f>IF(G394="Male",VLOOKUP(H394,'Shoe size conversion table'!$B$6:$D$22,3),VLOOKUP(H394,'Shoe size conversion table'!$J$6:$L$22,3))</f>
        <v>9.5</v>
      </c>
      <c r="K394" s="11">
        <v>189</v>
      </c>
      <c r="L394" s="12">
        <v>0.5</v>
      </c>
      <c r="M394" s="7">
        <f t="shared" si="19"/>
        <v>2014</v>
      </c>
      <c r="N394" s="7">
        <f t="shared" si="20"/>
        <v>2</v>
      </c>
      <c r="O394" s="30">
        <f t="shared" si="21"/>
        <v>94.5</v>
      </c>
    </row>
    <row r="395" spans="2:15" x14ac:dyDescent="0.2">
      <c r="B395" s="13">
        <v>52716</v>
      </c>
      <c r="C395" s="14">
        <v>41694.226111111158</v>
      </c>
      <c r="D395" s="7" t="s">
        <v>9</v>
      </c>
      <c r="E395" s="13">
        <v>2231</v>
      </c>
      <c r="F395" s="7" t="s">
        <v>62</v>
      </c>
      <c r="G395" s="7" t="s">
        <v>11</v>
      </c>
      <c r="H395" s="13">
        <v>10.5</v>
      </c>
      <c r="I395" s="13" t="str">
        <f>IF(G395="Male",VLOOKUP(H395,'Shoe size conversion table'!$B$6:$D$22,2),VLOOKUP(H395,'Shoe size conversion table'!$J$6:$L$22,2))</f>
        <v>43-44</v>
      </c>
      <c r="J395" s="13">
        <f>IF(G395="Male",VLOOKUP(H395,'Shoe size conversion table'!$B$6:$D$22,3),VLOOKUP(H395,'Shoe size conversion table'!$J$6:$L$22,3))</f>
        <v>10</v>
      </c>
      <c r="K395" s="11">
        <v>169</v>
      </c>
      <c r="L395" s="12">
        <v>0</v>
      </c>
      <c r="M395" s="7">
        <f t="shared" si="19"/>
        <v>2014</v>
      </c>
      <c r="N395" s="7">
        <f t="shared" si="20"/>
        <v>2</v>
      </c>
      <c r="O395" s="30">
        <f t="shared" si="21"/>
        <v>169</v>
      </c>
    </row>
    <row r="396" spans="2:15" x14ac:dyDescent="0.2">
      <c r="B396" s="13">
        <v>52716</v>
      </c>
      <c r="C396" s="14">
        <v>41694.226111111158</v>
      </c>
      <c r="D396" s="7" t="s">
        <v>9</v>
      </c>
      <c r="E396" s="13">
        <v>2213</v>
      </c>
      <c r="F396" s="7" t="s">
        <v>60</v>
      </c>
      <c r="G396" s="7" t="s">
        <v>12</v>
      </c>
      <c r="H396" s="13">
        <v>10</v>
      </c>
      <c r="I396" s="13" t="str">
        <f>IF(G396="Male",VLOOKUP(H396,'Shoe size conversion table'!$B$6:$D$22,2),VLOOKUP(H396,'Shoe size conversion table'!$J$6:$L$22,2))</f>
        <v>40-41</v>
      </c>
      <c r="J396" s="13">
        <f>IF(G396="Male",VLOOKUP(H396,'Shoe size conversion table'!$B$6:$D$22,3),VLOOKUP(H396,'Shoe size conversion table'!$J$6:$L$22,3))</f>
        <v>8</v>
      </c>
      <c r="K396" s="11">
        <v>149</v>
      </c>
      <c r="L396" s="12">
        <v>0</v>
      </c>
      <c r="M396" s="7">
        <f t="shared" si="19"/>
        <v>2014</v>
      </c>
      <c r="N396" s="7">
        <f t="shared" si="20"/>
        <v>2</v>
      </c>
      <c r="O396" s="30">
        <f t="shared" si="21"/>
        <v>149</v>
      </c>
    </row>
    <row r="397" spans="2:15" x14ac:dyDescent="0.2">
      <c r="B397" s="13">
        <v>52717</v>
      </c>
      <c r="C397" s="14">
        <v>41694.916111111153</v>
      </c>
      <c r="D397" s="7" t="s">
        <v>8</v>
      </c>
      <c r="E397" s="13">
        <v>2190</v>
      </c>
      <c r="F397" s="7" t="s">
        <v>42</v>
      </c>
      <c r="G397" s="7" t="s">
        <v>11</v>
      </c>
      <c r="H397" s="13">
        <v>15</v>
      </c>
      <c r="I397" s="13">
        <f>IF(G397="Male",VLOOKUP(H397,'Shoe size conversion table'!$B$6:$D$22,2),VLOOKUP(H397,'Shoe size conversion table'!$J$6:$L$22,2))</f>
        <v>48</v>
      </c>
      <c r="J397" s="13">
        <f>IF(G397="Male",VLOOKUP(H397,'Shoe size conversion table'!$B$6:$D$22,3),VLOOKUP(H397,'Shoe size conversion table'!$J$6:$L$22,3))</f>
        <v>14.5</v>
      </c>
      <c r="K397" s="11">
        <v>139</v>
      </c>
      <c r="L397" s="12">
        <v>0.1</v>
      </c>
      <c r="M397" s="7">
        <f t="shared" si="19"/>
        <v>2014</v>
      </c>
      <c r="N397" s="7">
        <f t="shared" si="20"/>
        <v>2</v>
      </c>
      <c r="O397" s="30">
        <f t="shared" si="21"/>
        <v>125.10000000000001</v>
      </c>
    </row>
    <row r="398" spans="2:15" x14ac:dyDescent="0.2">
      <c r="B398" s="13">
        <v>52718</v>
      </c>
      <c r="C398" s="14">
        <v>41694.966111111156</v>
      </c>
      <c r="D398" s="7" t="s">
        <v>10</v>
      </c>
      <c r="E398" s="13">
        <v>2199</v>
      </c>
      <c r="F398" s="7" t="s">
        <v>34</v>
      </c>
      <c r="G398" s="7" t="s">
        <v>11</v>
      </c>
      <c r="H398" s="13">
        <v>7.5</v>
      </c>
      <c r="I398" s="13" t="str">
        <f>IF(G398="Male",VLOOKUP(H398,'Shoe size conversion table'!$B$6:$D$22,2),VLOOKUP(H398,'Shoe size conversion table'!$J$6:$L$22,2))</f>
        <v>40-41</v>
      </c>
      <c r="J398" s="13">
        <f>IF(G398="Male",VLOOKUP(H398,'Shoe size conversion table'!$B$6:$D$22,3),VLOOKUP(H398,'Shoe size conversion table'!$J$6:$L$22,3))</f>
        <v>7</v>
      </c>
      <c r="K398" s="11">
        <v>149</v>
      </c>
      <c r="L398" s="12">
        <v>0.1</v>
      </c>
      <c r="M398" s="7">
        <f t="shared" si="19"/>
        <v>2014</v>
      </c>
      <c r="N398" s="7">
        <f t="shared" si="20"/>
        <v>2</v>
      </c>
      <c r="O398" s="30">
        <f t="shared" si="21"/>
        <v>134.1</v>
      </c>
    </row>
    <row r="399" spans="2:15" x14ac:dyDescent="0.2">
      <c r="B399" s="13">
        <v>52719</v>
      </c>
      <c r="C399" s="14">
        <v>41695.226111111158</v>
      </c>
      <c r="D399" s="7" t="s">
        <v>8</v>
      </c>
      <c r="E399" s="13">
        <v>2212</v>
      </c>
      <c r="F399" s="7" t="s">
        <v>41</v>
      </c>
      <c r="G399" s="7" t="s">
        <v>11</v>
      </c>
      <c r="H399" s="13">
        <v>9</v>
      </c>
      <c r="I399" s="13">
        <f>IF(G399="Male",VLOOKUP(H399,'Shoe size conversion table'!$B$6:$D$22,2),VLOOKUP(H399,'Shoe size conversion table'!$J$6:$L$22,2))</f>
        <v>42</v>
      </c>
      <c r="J399" s="13">
        <f>IF(G399="Male",VLOOKUP(H399,'Shoe size conversion table'!$B$6:$D$22,3),VLOOKUP(H399,'Shoe size conversion table'!$J$6:$L$22,3))</f>
        <v>8.5</v>
      </c>
      <c r="K399" s="11">
        <v>149</v>
      </c>
      <c r="L399" s="12">
        <v>0</v>
      </c>
      <c r="M399" s="7">
        <f t="shared" si="19"/>
        <v>2014</v>
      </c>
      <c r="N399" s="7">
        <f t="shared" si="20"/>
        <v>2</v>
      </c>
      <c r="O399" s="30">
        <f t="shared" si="21"/>
        <v>149</v>
      </c>
    </row>
    <row r="400" spans="2:15" x14ac:dyDescent="0.2">
      <c r="B400" s="13">
        <v>52720</v>
      </c>
      <c r="C400" s="14">
        <v>41695.486111111153</v>
      </c>
      <c r="D400" s="7" t="s">
        <v>7</v>
      </c>
      <c r="E400" s="13">
        <v>2220</v>
      </c>
      <c r="F400" s="7" t="s">
        <v>57</v>
      </c>
      <c r="G400" s="7" t="s">
        <v>11</v>
      </c>
      <c r="H400" s="13">
        <v>10.5</v>
      </c>
      <c r="I400" s="13" t="str">
        <f>IF(G400="Male",VLOOKUP(H400,'Shoe size conversion table'!$B$6:$D$22,2),VLOOKUP(H400,'Shoe size conversion table'!$J$6:$L$22,2))</f>
        <v>43-44</v>
      </c>
      <c r="J400" s="13">
        <f>IF(G400="Male",VLOOKUP(H400,'Shoe size conversion table'!$B$6:$D$22,3),VLOOKUP(H400,'Shoe size conversion table'!$J$6:$L$22,3))</f>
        <v>10</v>
      </c>
      <c r="K400" s="11">
        <v>139</v>
      </c>
      <c r="L400" s="12">
        <v>0</v>
      </c>
      <c r="M400" s="7">
        <f t="shared" si="19"/>
        <v>2014</v>
      </c>
      <c r="N400" s="7">
        <f t="shared" si="20"/>
        <v>2</v>
      </c>
      <c r="O400" s="30">
        <f t="shared" si="21"/>
        <v>139</v>
      </c>
    </row>
    <row r="401" spans="2:15" x14ac:dyDescent="0.2">
      <c r="B401" s="13">
        <v>52721</v>
      </c>
      <c r="C401" s="14">
        <v>41695.496111111155</v>
      </c>
      <c r="D401" s="7" t="s">
        <v>10</v>
      </c>
      <c r="E401" s="13">
        <v>2173</v>
      </c>
      <c r="F401" s="7" t="s">
        <v>35</v>
      </c>
      <c r="G401" s="7" t="s">
        <v>12</v>
      </c>
      <c r="H401" s="13">
        <v>9</v>
      </c>
      <c r="I401" s="13" t="str">
        <f>IF(G401="Male",VLOOKUP(H401,'Shoe size conversion table'!$B$6:$D$22,2),VLOOKUP(H401,'Shoe size conversion table'!$J$6:$L$22,2))</f>
        <v>39-40</v>
      </c>
      <c r="J401" s="13">
        <f>IF(G401="Male",VLOOKUP(H401,'Shoe size conversion table'!$B$6:$D$22,3),VLOOKUP(H401,'Shoe size conversion table'!$J$6:$L$22,3))</f>
        <v>7</v>
      </c>
      <c r="K401" s="11">
        <v>169</v>
      </c>
      <c r="L401" s="12">
        <v>0</v>
      </c>
      <c r="M401" s="7">
        <f t="shared" si="19"/>
        <v>2014</v>
      </c>
      <c r="N401" s="7">
        <f t="shared" si="20"/>
        <v>2</v>
      </c>
      <c r="O401" s="30">
        <f t="shared" si="21"/>
        <v>169</v>
      </c>
    </row>
    <row r="402" spans="2:15" x14ac:dyDescent="0.2">
      <c r="B402" s="13">
        <v>52722</v>
      </c>
      <c r="C402" s="14">
        <v>41695.496111111155</v>
      </c>
      <c r="D402" s="7" t="s">
        <v>9</v>
      </c>
      <c r="E402" s="13">
        <v>2236</v>
      </c>
      <c r="F402" s="7" t="s">
        <v>62</v>
      </c>
      <c r="G402" s="7" t="s">
        <v>11</v>
      </c>
      <c r="H402" s="13">
        <v>10</v>
      </c>
      <c r="I402" s="13">
        <f>IF(G402="Male",VLOOKUP(H402,'Shoe size conversion table'!$B$6:$D$22,2),VLOOKUP(H402,'Shoe size conversion table'!$J$6:$L$22,2))</f>
        <v>43</v>
      </c>
      <c r="J402" s="13">
        <f>IF(G402="Male",VLOOKUP(H402,'Shoe size conversion table'!$B$6:$D$22,3),VLOOKUP(H402,'Shoe size conversion table'!$J$6:$L$22,3))</f>
        <v>9.5</v>
      </c>
      <c r="K402" s="11">
        <v>169</v>
      </c>
      <c r="L402" s="12">
        <v>0.2</v>
      </c>
      <c r="M402" s="7">
        <f t="shared" si="19"/>
        <v>2014</v>
      </c>
      <c r="N402" s="7">
        <f t="shared" si="20"/>
        <v>2</v>
      </c>
      <c r="O402" s="30">
        <f t="shared" si="21"/>
        <v>135.20000000000002</v>
      </c>
    </row>
    <row r="403" spans="2:15" x14ac:dyDescent="0.2">
      <c r="B403" s="13">
        <v>52723</v>
      </c>
      <c r="C403" s="14">
        <v>41695.916111111153</v>
      </c>
      <c r="D403" s="7" t="s">
        <v>8</v>
      </c>
      <c r="E403" s="13">
        <v>2217</v>
      </c>
      <c r="F403" s="7" t="s">
        <v>38</v>
      </c>
      <c r="G403" s="7" t="s">
        <v>11</v>
      </c>
      <c r="H403" s="13">
        <v>10.5</v>
      </c>
      <c r="I403" s="13" t="str">
        <f>IF(G403="Male",VLOOKUP(H403,'Shoe size conversion table'!$B$6:$D$22,2),VLOOKUP(H403,'Shoe size conversion table'!$J$6:$L$22,2))</f>
        <v>43-44</v>
      </c>
      <c r="J403" s="13">
        <f>IF(G403="Male",VLOOKUP(H403,'Shoe size conversion table'!$B$6:$D$22,3),VLOOKUP(H403,'Shoe size conversion table'!$J$6:$L$22,3))</f>
        <v>10</v>
      </c>
      <c r="K403" s="11">
        <v>179</v>
      </c>
      <c r="L403" s="12">
        <v>0.3</v>
      </c>
      <c r="M403" s="7">
        <f t="shared" si="19"/>
        <v>2014</v>
      </c>
      <c r="N403" s="7">
        <f t="shared" si="20"/>
        <v>2</v>
      </c>
      <c r="O403" s="30">
        <f t="shared" si="21"/>
        <v>125.3</v>
      </c>
    </row>
    <row r="404" spans="2:15" x14ac:dyDescent="0.2">
      <c r="B404" s="13">
        <v>52724</v>
      </c>
      <c r="C404" s="14">
        <v>41695.966111111156</v>
      </c>
      <c r="D404" s="7" t="s">
        <v>10</v>
      </c>
      <c r="E404" s="13">
        <v>2240</v>
      </c>
      <c r="F404" s="7" t="s">
        <v>34</v>
      </c>
      <c r="G404" s="7" t="s">
        <v>11</v>
      </c>
      <c r="H404" s="13">
        <v>10.5</v>
      </c>
      <c r="I404" s="13" t="str">
        <f>IF(G404="Male",VLOOKUP(H404,'Shoe size conversion table'!$B$6:$D$22,2),VLOOKUP(H404,'Shoe size conversion table'!$J$6:$L$22,2))</f>
        <v>43-44</v>
      </c>
      <c r="J404" s="13">
        <f>IF(G404="Male",VLOOKUP(H404,'Shoe size conversion table'!$B$6:$D$22,3),VLOOKUP(H404,'Shoe size conversion table'!$J$6:$L$22,3))</f>
        <v>10</v>
      </c>
      <c r="K404" s="11">
        <v>159</v>
      </c>
      <c r="L404" s="12">
        <v>0</v>
      </c>
      <c r="M404" s="7">
        <f t="shared" si="19"/>
        <v>2014</v>
      </c>
      <c r="N404" s="7">
        <f t="shared" si="20"/>
        <v>2</v>
      </c>
      <c r="O404" s="30">
        <f t="shared" si="21"/>
        <v>159</v>
      </c>
    </row>
    <row r="405" spans="2:15" x14ac:dyDescent="0.2">
      <c r="B405" s="13">
        <v>52725</v>
      </c>
      <c r="C405" s="14">
        <v>41696.346111111154</v>
      </c>
      <c r="D405" s="7" t="s">
        <v>7</v>
      </c>
      <c r="E405" s="13">
        <v>2235</v>
      </c>
      <c r="F405" s="7" t="s">
        <v>45</v>
      </c>
      <c r="G405" s="7" t="s">
        <v>11</v>
      </c>
      <c r="H405" s="13">
        <v>9</v>
      </c>
      <c r="I405" s="13">
        <f>IF(G405="Male",VLOOKUP(H405,'Shoe size conversion table'!$B$6:$D$22,2),VLOOKUP(H405,'Shoe size conversion table'!$J$6:$L$22,2))</f>
        <v>42</v>
      </c>
      <c r="J405" s="13">
        <f>IF(G405="Male",VLOOKUP(H405,'Shoe size conversion table'!$B$6:$D$22,3),VLOOKUP(H405,'Shoe size conversion table'!$J$6:$L$22,3))</f>
        <v>8.5</v>
      </c>
      <c r="K405" s="11">
        <v>199</v>
      </c>
      <c r="L405" s="12">
        <v>0.5</v>
      </c>
      <c r="M405" s="7">
        <f t="shared" si="19"/>
        <v>2014</v>
      </c>
      <c r="N405" s="7">
        <f t="shared" si="20"/>
        <v>2</v>
      </c>
      <c r="O405" s="30">
        <f t="shared" si="21"/>
        <v>99.5</v>
      </c>
    </row>
    <row r="406" spans="2:15" x14ac:dyDescent="0.2">
      <c r="B406" s="13">
        <v>52726</v>
      </c>
      <c r="C406" s="14">
        <v>41696.486111111153</v>
      </c>
      <c r="D406" s="7" t="s">
        <v>7</v>
      </c>
      <c r="E406" s="13">
        <v>2221</v>
      </c>
      <c r="F406" s="7" t="s">
        <v>57</v>
      </c>
      <c r="G406" s="7" t="s">
        <v>11</v>
      </c>
      <c r="H406" s="13">
        <v>10</v>
      </c>
      <c r="I406" s="13">
        <f>IF(G406="Male",VLOOKUP(H406,'Shoe size conversion table'!$B$6:$D$22,2),VLOOKUP(H406,'Shoe size conversion table'!$J$6:$L$22,2))</f>
        <v>43</v>
      </c>
      <c r="J406" s="13">
        <f>IF(G406="Male",VLOOKUP(H406,'Shoe size conversion table'!$B$6:$D$22,3),VLOOKUP(H406,'Shoe size conversion table'!$J$6:$L$22,3))</f>
        <v>9.5</v>
      </c>
      <c r="K406" s="11">
        <v>179</v>
      </c>
      <c r="L406" s="12">
        <v>0.3</v>
      </c>
      <c r="M406" s="7">
        <f t="shared" si="19"/>
        <v>2014</v>
      </c>
      <c r="N406" s="7">
        <f t="shared" si="20"/>
        <v>2</v>
      </c>
      <c r="O406" s="30">
        <f t="shared" si="21"/>
        <v>125.3</v>
      </c>
    </row>
    <row r="407" spans="2:15" x14ac:dyDescent="0.2">
      <c r="B407" s="13">
        <v>52727</v>
      </c>
      <c r="C407" s="14">
        <v>41696.496111111155</v>
      </c>
      <c r="D407" s="7" t="s">
        <v>9</v>
      </c>
      <c r="E407" s="13">
        <v>2189</v>
      </c>
      <c r="F407" s="7" t="s">
        <v>62</v>
      </c>
      <c r="G407" s="7" t="s">
        <v>11</v>
      </c>
      <c r="H407" s="13">
        <v>10.5</v>
      </c>
      <c r="I407" s="13" t="str">
        <f>IF(G407="Male",VLOOKUP(H407,'Shoe size conversion table'!$B$6:$D$22,2),VLOOKUP(H407,'Shoe size conversion table'!$J$6:$L$22,2))</f>
        <v>43-44</v>
      </c>
      <c r="J407" s="13">
        <f>IF(G407="Male",VLOOKUP(H407,'Shoe size conversion table'!$B$6:$D$22,3),VLOOKUP(H407,'Shoe size conversion table'!$J$6:$L$22,3))</f>
        <v>10</v>
      </c>
      <c r="K407" s="11">
        <v>179</v>
      </c>
      <c r="L407" s="12">
        <v>0.3</v>
      </c>
      <c r="M407" s="7">
        <f t="shared" si="19"/>
        <v>2014</v>
      </c>
      <c r="N407" s="7">
        <f t="shared" si="20"/>
        <v>2</v>
      </c>
      <c r="O407" s="30">
        <f t="shared" si="21"/>
        <v>125.3</v>
      </c>
    </row>
    <row r="408" spans="2:15" x14ac:dyDescent="0.2">
      <c r="B408" s="13">
        <v>52727</v>
      </c>
      <c r="C408" s="14">
        <v>41696.496111111155</v>
      </c>
      <c r="D408" s="7" t="s">
        <v>9</v>
      </c>
      <c r="E408" s="13">
        <v>2236</v>
      </c>
      <c r="F408" s="7" t="s">
        <v>62</v>
      </c>
      <c r="G408" s="7" t="s">
        <v>11</v>
      </c>
      <c r="H408" s="13">
        <v>10</v>
      </c>
      <c r="I408" s="13">
        <f>IF(G408="Male",VLOOKUP(H408,'Shoe size conversion table'!$B$6:$D$22,2),VLOOKUP(H408,'Shoe size conversion table'!$J$6:$L$22,2))</f>
        <v>43</v>
      </c>
      <c r="J408" s="13">
        <f>IF(G408="Male",VLOOKUP(H408,'Shoe size conversion table'!$B$6:$D$22,3),VLOOKUP(H408,'Shoe size conversion table'!$J$6:$L$22,3))</f>
        <v>9.5</v>
      </c>
      <c r="K408" s="11">
        <v>169</v>
      </c>
      <c r="L408" s="12">
        <v>0.2</v>
      </c>
      <c r="M408" s="7">
        <f t="shared" si="19"/>
        <v>2014</v>
      </c>
      <c r="N408" s="7">
        <f t="shared" si="20"/>
        <v>2</v>
      </c>
      <c r="O408" s="30">
        <f t="shared" si="21"/>
        <v>135.20000000000002</v>
      </c>
    </row>
    <row r="409" spans="2:15" x14ac:dyDescent="0.2">
      <c r="B409" s="13">
        <v>52728</v>
      </c>
      <c r="C409" s="14">
        <v>41696.916111111153</v>
      </c>
      <c r="D409" s="7" t="s">
        <v>8</v>
      </c>
      <c r="E409" s="13">
        <v>2215</v>
      </c>
      <c r="F409" s="7" t="s">
        <v>38</v>
      </c>
      <c r="G409" s="7" t="s">
        <v>11</v>
      </c>
      <c r="H409" s="13">
        <v>10</v>
      </c>
      <c r="I409" s="13">
        <f>IF(G409="Male",VLOOKUP(H409,'Shoe size conversion table'!$B$6:$D$22,2),VLOOKUP(H409,'Shoe size conversion table'!$J$6:$L$22,2))</f>
        <v>43</v>
      </c>
      <c r="J409" s="13">
        <f>IF(G409="Male",VLOOKUP(H409,'Shoe size conversion table'!$B$6:$D$22,3),VLOOKUP(H409,'Shoe size conversion table'!$J$6:$L$22,3))</f>
        <v>9.5</v>
      </c>
      <c r="K409" s="11">
        <v>189</v>
      </c>
      <c r="L409" s="12">
        <v>0.5</v>
      </c>
      <c r="M409" s="7">
        <f t="shared" si="19"/>
        <v>2014</v>
      </c>
      <c r="N409" s="7">
        <f t="shared" si="20"/>
        <v>2</v>
      </c>
      <c r="O409" s="30">
        <f t="shared" si="21"/>
        <v>94.5</v>
      </c>
    </row>
    <row r="410" spans="2:15" x14ac:dyDescent="0.2">
      <c r="B410" s="13">
        <v>52729</v>
      </c>
      <c r="C410" s="14">
        <v>41697.116111111151</v>
      </c>
      <c r="D410" s="7" t="s">
        <v>7</v>
      </c>
      <c r="E410" s="13">
        <v>2219</v>
      </c>
      <c r="F410" s="7" t="s">
        <v>51</v>
      </c>
      <c r="G410" s="7" t="s">
        <v>11</v>
      </c>
      <c r="H410" s="13">
        <v>9.5</v>
      </c>
      <c r="I410" s="13" t="str">
        <f>IF(G410="Male",VLOOKUP(H410,'Shoe size conversion table'!$B$6:$D$22,2),VLOOKUP(H410,'Shoe size conversion table'!$J$6:$L$22,2))</f>
        <v>42-43</v>
      </c>
      <c r="J410" s="13">
        <f>IF(G410="Male",VLOOKUP(H410,'Shoe size conversion table'!$B$6:$D$22,3),VLOOKUP(H410,'Shoe size conversion table'!$J$6:$L$22,3))</f>
        <v>9</v>
      </c>
      <c r="K410" s="11">
        <v>199</v>
      </c>
      <c r="L410" s="12">
        <v>0</v>
      </c>
      <c r="M410" s="7">
        <f t="shared" si="19"/>
        <v>2014</v>
      </c>
      <c r="N410" s="7">
        <f t="shared" si="20"/>
        <v>2</v>
      </c>
      <c r="O410" s="30">
        <f t="shared" si="21"/>
        <v>199</v>
      </c>
    </row>
    <row r="411" spans="2:15" x14ac:dyDescent="0.2">
      <c r="B411" s="13">
        <v>52730</v>
      </c>
      <c r="C411" s="14">
        <v>41697.346111111154</v>
      </c>
      <c r="D411" s="7" t="s">
        <v>7</v>
      </c>
      <c r="E411" s="13">
        <v>2220</v>
      </c>
      <c r="F411" s="7" t="s">
        <v>57</v>
      </c>
      <c r="G411" s="7" t="s">
        <v>11</v>
      </c>
      <c r="H411" s="13">
        <v>10.5</v>
      </c>
      <c r="I411" s="13" t="str">
        <f>IF(G411="Male",VLOOKUP(H411,'Shoe size conversion table'!$B$6:$D$22,2),VLOOKUP(H411,'Shoe size conversion table'!$J$6:$L$22,2))</f>
        <v>43-44</v>
      </c>
      <c r="J411" s="13">
        <f>IF(G411="Male",VLOOKUP(H411,'Shoe size conversion table'!$B$6:$D$22,3),VLOOKUP(H411,'Shoe size conversion table'!$J$6:$L$22,3))</f>
        <v>10</v>
      </c>
      <c r="K411" s="11">
        <v>139</v>
      </c>
      <c r="L411" s="12">
        <v>0</v>
      </c>
      <c r="M411" s="7">
        <f t="shared" si="19"/>
        <v>2014</v>
      </c>
      <c r="N411" s="7">
        <f t="shared" si="20"/>
        <v>2</v>
      </c>
      <c r="O411" s="30">
        <f t="shared" si="21"/>
        <v>139</v>
      </c>
    </row>
    <row r="412" spans="2:15" x14ac:dyDescent="0.2">
      <c r="B412" s="13">
        <v>52731</v>
      </c>
      <c r="C412" s="14">
        <v>41697.356111111148</v>
      </c>
      <c r="D412" s="7" t="s">
        <v>7</v>
      </c>
      <c r="E412" s="13">
        <v>2213</v>
      </c>
      <c r="F412" s="7" t="s">
        <v>53</v>
      </c>
      <c r="G412" s="7" t="s">
        <v>11</v>
      </c>
      <c r="H412" s="13">
        <v>11</v>
      </c>
      <c r="I412" s="13">
        <f>IF(G412="Male",VLOOKUP(H412,'Shoe size conversion table'!$B$6:$D$22,2),VLOOKUP(H412,'Shoe size conversion table'!$J$6:$L$22,2))</f>
        <v>44</v>
      </c>
      <c r="J412" s="13">
        <f>IF(G412="Male",VLOOKUP(H412,'Shoe size conversion table'!$B$6:$D$22,3),VLOOKUP(H412,'Shoe size conversion table'!$J$6:$L$22,3))</f>
        <v>10.5</v>
      </c>
      <c r="K412" s="11">
        <v>159</v>
      </c>
      <c r="L412" s="12">
        <v>0.5</v>
      </c>
      <c r="M412" s="7">
        <f t="shared" si="19"/>
        <v>2014</v>
      </c>
      <c r="N412" s="7">
        <f t="shared" si="20"/>
        <v>2</v>
      </c>
      <c r="O412" s="30">
        <f t="shared" si="21"/>
        <v>79.5</v>
      </c>
    </row>
    <row r="413" spans="2:15" x14ac:dyDescent="0.2">
      <c r="B413" s="13">
        <v>52731</v>
      </c>
      <c r="C413" s="14">
        <v>41697.356111111148</v>
      </c>
      <c r="D413" s="7" t="s">
        <v>7</v>
      </c>
      <c r="E413" s="13">
        <v>2157</v>
      </c>
      <c r="F413" s="7" t="s">
        <v>53</v>
      </c>
      <c r="G413" s="7" t="s">
        <v>11</v>
      </c>
      <c r="H413" s="13">
        <v>11.5</v>
      </c>
      <c r="I413" s="13" t="str">
        <f>IF(G413="Male",VLOOKUP(H413,'Shoe size conversion table'!$B$6:$D$22,2),VLOOKUP(H413,'Shoe size conversion table'!$J$6:$L$22,2))</f>
        <v>44-45</v>
      </c>
      <c r="J413" s="13">
        <f>IF(G413="Male",VLOOKUP(H413,'Shoe size conversion table'!$B$6:$D$22,3),VLOOKUP(H413,'Shoe size conversion table'!$J$6:$L$22,3))</f>
        <v>11</v>
      </c>
      <c r="K413" s="11">
        <v>149</v>
      </c>
      <c r="L413" s="12">
        <v>0.2</v>
      </c>
      <c r="M413" s="7">
        <f t="shared" si="19"/>
        <v>2014</v>
      </c>
      <c r="N413" s="7">
        <f t="shared" si="20"/>
        <v>2</v>
      </c>
      <c r="O413" s="30">
        <f t="shared" si="21"/>
        <v>119.2</v>
      </c>
    </row>
    <row r="414" spans="2:15" x14ac:dyDescent="0.2">
      <c r="B414" s="13">
        <v>52732</v>
      </c>
      <c r="C414" s="14">
        <v>41697.43611111115</v>
      </c>
      <c r="D414" s="7" t="s">
        <v>8</v>
      </c>
      <c r="E414" s="13">
        <v>2168</v>
      </c>
      <c r="F414" s="7" t="s">
        <v>41</v>
      </c>
      <c r="G414" s="7" t="s">
        <v>11</v>
      </c>
      <c r="H414" s="13">
        <v>10.5</v>
      </c>
      <c r="I414" s="13" t="str">
        <f>IF(G414="Male",VLOOKUP(H414,'Shoe size conversion table'!$B$6:$D$22,2),VLOOKUP(H414,'Shoe size conversion table'!$J$6:$L$22,2))</f>
        <v>43-44</v>
      </c>
      <c r="J414" s="13">
        <f>IF(G414="Male",VLOOKUP(H414,'Shoe size conversion table'!$B$6:$D$22,3),VLOOKUP(H414,'Shoe size conversion table'!$J$6:$L$22,3))</f>
        <v>10</v>
      </c>
      <c r="K414" s="11">
        <v>129</v>
      </c>
      <c r="L414" s="12">
        <v>0.3</v>
      </c>
      <c r="M414" s="7">
        <f t="shared" si="19"/>
        <v>2014</v>
      </c>
      <c r="N414" s="7">
        <f t="shared" si="20"/>
        <v>2</v>
      </c>
      <c r="O414" s="30">
        <f t="shared" si="21"/>
        <v>90.3</v>
      </c>
    </row>
    <row r="415" spans="2:15" x14ac:dyDescent="0.2">
      <c r="B415" s="13">
        <v>52733</v>
      </c>
      <c r="C415" s="14">
        <v>41697.43611111115</v>
      </c>
      <c r="D415" s="7" t="s">
        <v>10</v>
      </c>
      <c r="E415" s="13">
        <v>2218</v>
      </c>
      <c r="F415" s="7" t="s">
        <v>35</v>
      </c>
      <c r="G415" s="7" t="s">
        <v>12</v>
      </c>
      <c r="H415" s="13">
        <v>7</v>
      </c>
      <c r="I415" s="13" t="str">
        <f>IF(G415="Male",VLOOKUP(H415,'Shoe size conversion table'!$B$6:$D$22,2),VLOOKUP(H415,'Shoe size conversion table'!$J$6:$L$22,2))</f>
        <v>37-38</v>
      </c>
      <c r="J415" s="13">
        <f>IF(G415="Male",VLOOKUP(H415,'Shoe size conversion table'!$B$6:$D$22,3),VLOOKUP(H415,'Shoe size conversion table'!$J$6:$L$22,3))</f>
        <v>5</v>
      </c>
      <c r="K415" s="11">
        <v>169</v>
      </c>
      <c r="L415" s="12">
        <v>0</v>
      </c>
      <c r="M415" s="7">
        <f t="shared" si="19"/>
        <v>2014</v>
      </c>
      <c r="N415" s="7">
        <f t="shared" si="20"/>
        <v>2</v>
      </c>
      <c r="O415" s="30">
        <f t="shared" si="21"/>
        <v>169</v>
      </c>
    </row>
    <row r="416" spans="2:15" x14ac:dyDescent="0.2">
      <c r="B416" s="13">
        <v>52734</v>
      </c>
      <c r="C416" s="14">
        <v>41697.486111111153</v>
      </c>
      <c r="D416" s="7" t="s">
        <v>7</v>
      </c>
      <c r="E416" s="13">
        <v>2183</v>
      </c>
      <c r="F416" s="7" t="s">
        <v>47</v>
      </c>
      <c r="G416" s="7" t="s">
        <v>11</v>
      </c>
      <c r="H416" s="13">
        <v>9.5</v>
      </c>
      <c r="I416" s="13" t="str">
        <f>IF(G416="Male",VLOOKUP(H416,'Shoe size conversion table'!$B$6:$D$22,2),VLOOKUP(H416,'Shoe size conversion table'!$J$6:$L$22,2))</f>
        <v>42-43</v>
      </c>
      <c r="J416" s="13">
        <f>IF(G416="Male",VLOOKUP(H416,'Shoe size conversion table'!$B$6:$D$22,3),VLOOKUP(H416,'Shoe size conversion table'!$J$6:$L$22,3))</f>
        <v>9</v>
      </c>
      <c r="K416" s="11">
        <v>149</v>
      </c>
      <c r="L416" s="12">
        <v>0</v>
      </c>
      <c r="M416" s="7">
        <f t="shared" si="19"/>
        <v>2014</v>
      </c>
      <c r="N416" s="7">
        <f t="shared" si="20"/>
        <v>2</v>
      </c>
      <c r="O416" s="30">
        <f t="shared" si="21"/>
        <v>149</v>
      </c>
    </row>
    <row r="417" spans="2:15" x14ac:dyDescent="0.2">
      <c r="B417" s="13">
        <v>52735</v>
      </c>
      <c r="C417" s="14">
        <v>41697.496111111155</v>
      </c>
      <c r="D417" s="7" t="s">
        <v>9</v>
      </c>
      <c r="E417" s="13">
        <v>2220</v>
      </c>
      <c r="F417" s="7" t="s">
        <v>61</v>
      </c>
      <c r="G417" s="7" t="s">
        <v>11</v>
      </c>
      <c r="H417" s="13">
        <v>8.5</v>
      </c>
      <c r="I417" s="13" t="str">
        <f>IF(G417="Male",VLOOKUP(H417,'Shoe size conversion table'!$B$6:$D$22,2),VLOOKUP(H417,'Shoe size conversion table'!$J$6:$L$22,2))</f>
        <v>41-42</v>
      </c>
      <c r="J417" s="13">
        <f>IF(G417="Male",VLOOKUP(H417,'Shoe size conversion table'!$B$6:$D$22,3),VLOOKUP(H417,'Shoe size conversion table'!$J$6:$L$22,3))</f>
        <v>8</v>
      </c>
      <c r="K417" s="11">
        <v>189</v>
      </c>
      <c r="L417" s="12">
        <v>0.2</v>
      </c>
      <c r="M417" s="7">
        <f t="shared" si="19"/>
        <v>2014</v>
      </c>
      <c r="N417" s="7">
        <f t="shared" si="20"/>
        <v>2</v>
      </c>
      <c r="O417" s="30">
        <f t="shared" si="21"/>
        <v>151.20000000000002</v>
      </c>
    </row>
    <row r="418" spans="2:15" x14ac:dyDescent="0.2">
      <c r="B418" s="13">
        <v>52735</v>
      </c>
      <c r="C418" s="14">
        <v>41697.496111111155</v>
      </c>
      <c r="D418" s="7" t="s">
        <v>9</v>
      </c>
      <c r="E418" s="13">
        <v>2189</v>
      </c>
      <c r="F418" s="7" t="s">
        <v>62</v>
      </c>
      <c r="G418" s="7" t="s">
        <v>11</v>
      </c>
      <c r="H418" s="13">
        <v>10.5</v>
      </c>
      <c r="I418" s="13" t="str">
        <f>IF(G418="Male",VLOOKUP(H418,'Shoe size conversion table'!$B$6:$D$22,2),VLOOKUP(H418,'Shoe size conversion table'!$J$6:$L$22,2))</f>
        <v>43-44</v>
      </c>
      <c r="J418" s="13">
        <f>IF(G418="Male",VLOOKUP(H418,'Shoe size conversion table'!$B$6:$D$22,3),VLOOKUP(H418,'Shoe size conversion table'!$J$6:$L$22,3))</f>
        <v>10</v>
      </c>
      <c r="K418" s="11">
        <v>179</v>
      </c>
      <c r="L418" s="12">
        <v>0.3</v>
      </c>
      <c r="M418" s="7">
        <f t="shared" si="19"/>
        <v>2014</v>
      </c>
      <c r="N418" s="7">
        <f t="shared" si="20"/>
        <v>2</v>
      </c>
      <c r="O418" s="30">
        <f t="shared" si="21"/>
        <v>125.3</v>
      </c>
    </row>
    <row r="419" spans="2:15" x14ac:dyDescent="0.2">
      <c r="B419" s="13">
        <v>52736</v>
      </c>
      <c r="C419" s="14">
        <v>41698.116111111151</v>
      </c>
      <c r="D419" s="7" t="s">
        <v>7</v>
      </c>
      <c r="E419" s="13">
        <v>2218</v>
      </c>
      <c r="F419" s="7" t="s">
        <v>51</v>
      </c>
      <c r="G419" s="7" t="s">
        <v>11</v>
      </c>
      <c r="H419" s="13">
        <v>9.5</v>
      </c>
      <c r="I419" s="13" t="str">
        <f>IF(G419="Male",VLOOKUP(H419,'Shoe size conversion table'!$B$6:$D$22,2),VLOOKUP(H419,'Shoe size conversion table'!$J$6:$L$22,2))</f>
        <v>42-43</v>
      </c>
      <c r="J419" s="13">
        <f>IF(G419="Male",VLOOKUP(H419,'Shoe size conversion table'!$B$6:$D$22,3),VLOOKUP(H419,'Shoe size conversion table'!$J$6:$L$22,3))</f>
        <v>9</v>
      </c>
      <c r="K419" s="11">
        <v>189</v>
      </c>
      <c r="L419" s="12">
        <v>0</v>
      </c>
      <c r="M419" s="7">
        <f t="shared" si="19"/>
        <v>2014</v>
      </c>
      <c r="N419" s="7">
        <f t="shared" si="20"/>
        <v>2</v>
      </c>
      <c r="O419" s="30">
        <f t="shared" si="21"/>
        <v>189</v>
      </c>
    </row>
    <row r="420" spans="2:15" x14ac:dyDescent="0.2">
      <c r="B420" s="13">
        <v>52737</v>
      </c>
      <c r="C420" s="14">
        <v>41698.346111111154</v>
      </c>
      <c r="D420" s="7" t="s">
        <v>10</v>
      </c>
      <c r="E420" s="13">
        <v>2227</v>
      </c>
      <c r="F420" s="7" t="s">
        <v>36</v>
      </c>
      <c r="G420" s="7" t="s">
        <v>11</v>
      </c>
      <c r="H420" s="13">
        <v>10</v>
      </c>
      <c r="I420" s="13">
        <f>IF(G420="Male",VLOOKUP(H420,'Shoe size conversion table'!$B$6:$D$22,2),VLOOKUP(H420,'Shoe size conversion table'!$J$6:$L$22,2))</f>
        <v>43</v>
      </c>
      <c r="J420" s="13">
        <f>IF(G420="Male",VLOOKUP(H420,'Shoe size conversion table'!$B$6:$D$22,3),VLOOKUP(H420,'Shoe size conversion table'!$J$6:$L$22,3))</f>
        <v>9.5</v>
      </c>
      <c r="K420" s="11">
        <v>159</v>
      </c>
      <c r="L420" s="12">
        <v>0</v>
      </c>
      <c r="M420" s="7">
        <f t="shared" si="19"/>
        <v>2014</v>
      </c>
      <c r="N420" s="7">
        <f t="shared" si="20"/>
        <v>2</v>
      </c>
      <c r="O420" s="30">
        <f t="shared" si="21"/>
        <v>159</v>
      </c>
    </row>
    <row r="421" spans="2:15" x14ac:dyDescent="0.2">
      <c r="B421" s="13">
        <v>52738</v>
      </c>
      <c r="C421" s="14">
        <v>41698.346111111154</v>
      </c>
      <c r="D421" s="7" t="s">
        <v>8</v>
      </c>
      <c r="E421" s="13">
        <v>2216</v>
      </c>
      <c r="F421" s="7" t="s">
        <v>38</v>
      </c>
      <c r="G421" s="7" t="s">
        <v>12</v>
      </c>
      <c r="H421" s="13">
        <v>8</v>
      </c>
      <c r="I421" s="13" t="str">
        <f>IF(G421="Male",VLOOKUP(H421,'Shoe size conversion table'!$B$6:$D$22,2),VLOOKUP(H421,'Shoe size conversion table'!$J$6:$L$22,2))</f>
        <v>38-39</v>
      </c>
      <c r="J421" s="13">
        <f>IF(G421="Male",VLOOKUP(H421,'Shoe size conversion table'!$B$6:$D$22,3),VLOOKUP(H421,'Shoe size conversion table'!$J$6:$L$22,3))</f>
        <v>6</v>
      </c>
      <c r="K421" s="11">
        <v>139</v>
      </c>
      <c r="L421" s="12">
        <v>0</v>
      </c>
      <c r="M421" s="7">
        <f t="shared" si="19"/>
        <v>2014</v>
      </c>
      <c r="N421" s="7">
        <f t="shared" si="20"/>
        <v>2</v>
      </c>
      <c r="O421" s="30">
        <f t="shared" si="21"/>
        <v>139</v>
      </c>
    </row>
    <row r="422" spans="2:15" x14ac:dyDescent="0.2">
      <c r="B422" s="13">
        <v>52739</v>
      </c>
      <c r="C422" s="14">
        <v>41698.346111111154</v>
      </c>
      <c r="D422" s="7" t="s">
        <v>7</v>
      </c>
      <c r="E422" s="13">
        <v>2221</v>
      </c>
      <c r="F422" s="7" t="s">
        <v>57</v>
      </c>
      <c r="G422" s="7" t="s">
        <v>11</v>
      </c>
      <c r="H422" s="13">
        <v>10</v>
      </c>
      <c r="I422" s="13">
        <f>IF(G422="Male",VLOOKUP(H422,'Shoe size conversion table'!$B$6:$D$22,2),VLOOKUP(H422,'Shoe size conversion table'!$J$6:$L$22,2))</f>
        <v>43</v>
      </c>
      <c r="J422" s="13">
        <f>IF(G422="Male",VLOOKUP(H422,'Shoe size conversion table'!$B$6:$D$22,3),VLOOKUP(H422,'Shoe size conversion table'!$J$6:$L$22,3))</f>
        <v>9.5</v>
      </c>
      <c r="K422" s="11">
        <v>179</v>
      </c>
      <c r="L422" s="12">
        <v>0.3</v>
      </c>
      <c r="M422" s="7">
        <f t="shared" si="19"/>
        <v>2014</v>
      </c>
      <c r="N422" s="7">
        <f t="shared" si="20"/>
        <v>2</v>
      </c>
      <c r="O422" s="30">
        <f t="shared" si="21"/>
        <v>125.3</v>
      </c>
    </row>
    <row r="423" spans="2:15" x14ac:dyDescent="0.2">
      <c r="B423" s="13">
        <v>52740</v>
      </c>
      <c r="C423" s="14">
        <v>41698.356111111148</v>
      </c>
      <c r="D423" s="7" t="s">
        <v>7</v>
      </c>
      <c r="E423" s="13">
        <v>2235</v>
      </c>
      <c r="F423" s="7" t="s">
        <v>45</v>
      </c>
      <c r="G423" s="7" t="s">
        <v>11</v>
      </c>
      <c r="H423" s="13">
        <v>9</v>
      </c>
      <c r="I423" s="13">
        <f>IF(G423="Male",VLOOKUP(H423,'Shoe size conversion table'!$B$6:$D$22,2),VLOOKUP(H423,'Shoe size conversion table'!$J$6:$L$22,2))</f>
        <v>42</v>
      </c>
      <c r="J423" s="13">
        <f>IF(G423="Male",VLOOKUP(H423,'Shoe size conversion table'!$B$6:$D$22,3),VLOOKUP(H423,'Shoe size conversion table'!$J$6:$L$22,3))</f>
        <v>8.5</v>
      </c>
      <c r="K423" s="11">
        <v>199</v>
      </c>
      <c r="L423" s="12">
        <v>0.5</v>
      </c>
      <c r="M423" s="7">
        <f t="shared" si="19"/>
        <v>2014</v>
      </c>
      <c r="N423" s="7">
        <f t="shared" si="20"/>
        <v>2</v>
      </c>
      <c r="O423" s="30">
        <f t="shared" si="21"/>
        <v>99.5</v>
      </c>
    </row>
    <row r="424" spans="2:15" x14ac:dyDescent="0.2">
      <c r="B424" s="13">
        <v>52740</v>
      </c>
      <c r="C424" s="14">
        <v>41698.356111111148</v>
      </c>
      <c r="D424" s="7" t="s">
        <v>7</v>
      </c>
      <c r="E424" s="13">
        <v>2213</v>
      </c>
      <c r="F424" s="7" t="s">
        <v>53</v>
      </c>
      <c r="G424" s="7" t="s">
        <v>11</v>
      </c>
      <c r="H424" s="13">
        <v>11</v>
      </c>
      <c r="I424" s="13">
        <f>IF(G424="Male",VLOOKUP(H424,'Shoe size conversion table'!$B$6:$D$22,2),VLOOKUP(H424,'Shoe size conversion table'!$J$6:$L$22,2))</f>
        <v>44</v>
      </c>
      <c r="J424" s="13">
        <f>IF(G424="Male",VLOOKUP(H424,'Shoe size conversion table'!$B$6:$D$22,3),VLOOKUP(H424,'Shoe size conversion table'!$J$6:$L$22,3))</f>
        <v>10.5</v>
      </c>
      <c r="K424" s="11">
        <v>159</v>
      </c>
      <c r="L424" s="12">
        <v>0.5</v>
      </c>
      <c r="M424" s="7">
        <f t="shared" si="19"/>
        <v>2014</v>
      </c>
      <c r="N424" s="7">
        <f t="shared" si="20"/>
        <v>2</v>
      </c>
      <c r="O424" s="30">
        <f t="shared" si="21"/>
        <v>79.5</v>
      </c>
    </row>
    <row r="425" spans="2:15" x14ac:dyDescent="0.2">
      <c r="B425" s="13">
        <v>52741</v>
      </c>
      <c r="C425" s="14">
        <v>41698.43611111115</v>
      </c>
      <c r="D425" s="7" t="s">
        <v>10</v>
      </c>
      <c r="E425" s="13">
        <v>2218</v>
      </c>
      <c r="F425" s="7" t="s">
        <v>35</v>
      </c>
      <c r="G425" s="7" t="s">
        <v>12</v>
      </c>
      <c r="H425" s="13">
        <v>7</v>
      </c>
      <c r="I425" s="13" t="str">
        <f>IF(G425="Male",VLOOKUP(H425,'Shoe size conversion table'!$B$6:$D$22,2),VLOOKUP(H425,'Shoe size conversion table'!$J$6:$L$22,2))</f>
        <v>37-38</v>
      </c>
      <c r="J425" s="13">
        <f>IF(G425="Male",VLOOKUP(H425,'Shoe size conversion table'!$B$6:$D$22,3),VLOOKUP(H425,'Shoe size conversion table'!$J$6:$L$22,3))</f>
        <v>5</v>
      </c>
      <c r="K425" s="11">
        <v>169</v>
      </c>
      <c r="L425" s="12">
        <v>0</v>
      </c>
      <c r="M425" s="7">
        <f t="shared" si="19"/>
        <v>2014</v>
      </c>
      <c r="N425" s="7">
        <f t="shared" si="20"/>
        <v>2</v>
      </c>
      <c r="O425" s="30">
        <f t="shared" si="21"/>
        <v>169</v>
      </c>
    </row>
    <row r="426" spans="2:15" x14ac:dyDescent="0.2">
      <c r="B426" s="13">
        <v>52742</v>
      </c>
      <c r="C426" s="14">
        <v>41698.43611111115</v>
      </c>
      <c r="D426" s="7" t="s">
        <v>8</v>
      </c>
      <c r="E426" s="13">
        <v>2190</v>
      </c>
      <c r="F426" s="7" t="s">
        <v>42</v>
      </c>
      <c r="G426" s="7" t="s">
        <v>11</v>
      </c>
      <c r="H426" s="13">
        <v>15</v>
      </c>
      <c r="I426" s="13">
        <f>IF(G426="Male",VLOOKUP(H426,'Shoe size conversion table'!$B$6:$D$22,2),VLOOKUP(H426,'Shoe size conversion table'!$J$6:$L$22,2))</f>
        <v>48</v>
      </c>
      <c r="J426" s="13">
        <f>IF(G426="Male",VLOOKUP(H426,'Shoe size conversion table'!$B$6:$D$22,3),VLOOKUP(H426,'Shoe size conversion table'!$J$6:$L$22,3))</f>
        <v>14.5</v>
      </c>
      <c r="K426" s="11">
        <v>139</v>
      </c>
      <c r="L426" s="12">
        <v>0.1</v>
      </c>
      <c r="M426" s="7">
        <f t="shared" si="19"/>
        <v>2014</v>
      </c>
      <c r="N426" s="7">
        <f t="shared" si="20"/>
        <v>2</v>
      </c>
      <c r="O426" s="30">
        <f t="shared" si="21"/>
        <v>125.10000000000001</v>
      </c>
    </row>
    <row r="427" spans="2:15" x14ac:dyDescent="0.2">
      <c r="B427" s="13">
        <v>52743</v>
      </c>
      <c r="C427" s="14">
        <v>41698.626111111153</v>
      </c>
      <c r="D427" s="7" t="s">
        <v>8</v>
      </c>
      <c r="E427" s="13">
        <v>2225</v>
      </c>
      <c r="F427" s="7" t="s">
        <v>37</v>
      </c>
      <c r="G427" s="7" t="s">
        <v>12</v>
      </c>
      <c r="H427" s="13">
        <v>8.5</v>
      </c>
      <c r="I427" s="13">
        <f>IF(G427="Male",VLOOKUP(H427,'Shoe size conversion table'!$B$6:$D$22,2),VLOOKUP(H427,'Shoe size conversion table'!$J$6:$L$22,2))</f>
        <v>39</v>
      </c>
      <c r="J427" s="13">
        <f>IF(G427="Male",VLOOKUP(H427,'Shoe size conversion table'!$B$6:$D$22,3),VLOOKUP(H427,'Shoe size conversion table'!$J$6:$L$22,3))</f>
        <v>6.5</v>
      </c>
      <c r="K427" s="11">
        <v>189</v>
      </c>
      <c r="L427" s="12">
        <v>0</v>
      </c>
      <c r="M427" s="7">
        <f t="shared" si="19"/>
        <v>2014</v>
      </c>
      <c r="N427" s="7">
        <f t="shared" si="20"/>
        <v>2</v>
      </c>
      <c r="O427" s="30">
        <f t="shared" si="21"/>
        <v>189</v>
      </c>
    </row>
    <row r="428" spans="2:15" x14ac:dyDescent="0.2">
      <c r="B428" s="13">
        <v>52744</v>
      </c>
      <c r="C428" s="14">
        <v>41698.666111111153</v>
      </c>
      <c r="D428" s="7" t="s">
        <v>7</v>
      </c>
      <c r="E428" s="13">
        <v>2152</v>
      </c>
      <c r="F428" s="7" t="s">
        <v>51</v>
      </c>
      <c r="G428" s="7" t="s">
        <v>11</v>
      </c>
      <c r="H428" s="13">
        <v>9</v>
      </c>
      <c r="I428" s="13">
        <f>IF(G428="Male",VLOOKUP(H428,'Shoe size conversion table'!$B$6:$D$22,2),VLOOKUP(H428,'Shoe size conversion table'!$J$6:$L$22,2))</f>
        <v>42</v>
      </c>
      <c r="J428" s="13">
        <f>IF(G428="Male",VLOOKUP(H428,'Shoe size conversion table'!$B$6:$D$22,3),VLOOKUP(H428,'Shoe size conversion table'!$J$6:$L$22,3))</f>
        <v>8.5</v>
      </c>
      <c r="K428" s="11">
        <v>149</v>
      </c>
      <c r="L428" s="12">
        <v>0</v>
      </c>
      <c r="M428" s="7">
        <f t="shared" si="19"/>
        <v>2014</v>
      </c>
      <c r="N428" s="7">
        <f t="shared" si="20"/>
        <v>2</v>
      </c>
      <c r="O428" s="30">
        <f t="shared" si="21"/>
        <v>149</v>
      </c>
    </row>
    <row r="429" spans="2:15" x14ac:dyDescent="0.2">
      <c r="B429" s="13">
        <v>52745</v>
      </c>
      <c r="C429" s="14">
        <v>41699.116111111151</v>
      </c>
      <c r="D429" s="7" t="s">
        <v>7</v>
      </c>
      <c r="E429" s="13">
        <v>2148</v>
      </c>
      <c r="F429" s="7" t="s">
        <v>51</v>
      </c>
      <c r="G429" s="7" t="s">
        <v>11</v>
      </c>
      <c r="H429" s="13">
        <v>10.5</v>
      </c>
      <c r="I429" s="13" t="str">
        <f>IF(G429="Male",VLOOKUP(H429,'Shoe size conversion table'!$B$6:$D$22,2),VLOOKUP(H429,'Shoe size conversion table'!$J$6:$L$22,2))</f>
        <v>43-44</v>
      </c>
      <c r="J429" s="13">
        <f>IF(G429="Male",VLOOKUP(H429,'Shoe size conversion table'!$B$6:$D$22,3),VLOOKUP(H429,'Shoe size conversion table'!$J$6:$L$22,3))</f>
        <v>10</v>
      </c>
      <c r="K429" s="11">
        <v>169</v>
      </c>
      <c r="L429" s="12">
        <v>0</v>
      </c>
      <c r="M429" s="7">
        <f t="shared" si="19"/>
        <v>2014</v>
      </c>
      <c r="N429" s="7">
        <f t="shared" si="20"/>
        <v>3</v>
      </c>
      <c r="O429" s="30">
        <f t="shared" si="21"/>
        <v>169</v>
      </c>
    </row>
    <row r="430" spans="2:15" x14ac:dyDescent="0.2">
      <c r="B430" s="13">
        <v>52746</v>
      </c>
      <c r="C430" s="14">
        <v>41699.346111111154</v>
      </c>
      <c r="D430" s="7" t="s">
        <v>8</v>
      </c>
      <c r="E430" s="13">
        <v>2216</v>
      </c>
      <c r="F430" s="7" t="s">
        <v>38</v>
      </c>
      <c r="G430" s="7" t="s">
        <v>12</v>
      </c>
      <c r="H430" s="13">
        <v>8</v>
      </c>
      <c r="I430" s="13" t="str">
        <f>IF(G430="Male",VLOOKUP(H430,'Shoe size conversion table'!$B$6:$D$22,2),VLOOKUP(H430,'Shoe size conversion table'!$J$6:$L$22,2))</f>
        <v>38-39</v>
      </c>
      <c r="J430" s="13">
        <f>IF(G430="Male",VLOOKUP(H430,'Shoe size conversion table'!$B$6:$D$22,3),VLOOKUP(H430,'Shoe size conversion table'!$J$6:$L$22,3))</f>
        <v>6</v>
      </c>
      <c r="K430" s="11">
        <v>139</v>
      </c>
      <c r="L430" s="12">
        <v>0</v>
      </c>
      <c r="M430" s="7">
        <f t="shared" si="19"/>
        <v>2014</v>
      </c>
      <c r="N430" s="7">
        <f t="shared" si="20"/>
        <v>3</v>
      </c>
      <c r="O430" s="30">
        <f t="shared" si="21"/>
        <v>139</v>
      </c>
    </row>
    <row r="431" spans="2:15" x14ac:dyDescent="0.2">
      <c r="B431" s="13">
        <v>52747</v>
      </c>
      <c r="C431" s="14">
        <v>41699.346111111154</v>
      </c>
      <c r="D431" s="7" t="s">
        <v>10</v>
      </c>
      <c r="E431" s="13">
        <v>2172</v>
      </c>
      <c r="F431" s="7" t="s">
        <v>35</v>
      </c>
      <c r="G431" s="7" t="s">
        <v>11</v>
      </c>
      <c r="H431" s="13">
        <v>9.5</v>
      </c>
      <c r="I431" s="13" t="str">
        <f>IF(G431="Male",VLOOKUP(H431,'Shoe size conversion table'!$B$6:$D$22,2),VLOOKUP(H431,'Shoe size conversion table'!$J$6:$L$22,2))</f>
        <v>42-43</v>
      </c>
      <c r="J431" s="13">
        <f>IF(G431="Male",VLOOKUP(H431,'Shoe size conversion table'!$B$6:$D$22,3),VLOOKUP(H431,'Shoe size conversion table'!$J$6:$L$22,3))</f>
        <v>9</v>
      </c>
      <c r="K431" s="11">
        <v>189</v>
      </c>
      <c r="L431" s="12">
        <v>0.3</v>
      </c>
      <c r="M431" s="7">
        <f t="shared" si="19"/>
        <v>2014</v>
      </c>
      <c r="N431" s="7">
        <f t="shared" si="20"/>
        <v>3</v>
      </c>
      <c r="O431" s="30">
        <f t="shared" si="21"/>
        <v>132.29999999999998</v>
      </c>
    </row>
    <row r="432" spans="2:15" x14ac:dyDescent="0.2">
      <c r="B432" s="13">
        <v>52748</v>
      </c>
      <c r="C432" s="14">
        <v>41699.356111111148</v>
      </c>
      <c r="D432" s="7" t="s">
        <v>7</v>
      </c>
      <c r="E432" s="13">
        <v>2220</v>
      </c>
      <c r="F432" s="7" t="s">
        <v>57</v>
      </c>
      <c r="G432" s="7" t="s">
        <v>11</v>
      </c>
      <c r="H432" s="13">
        <v>10.5</v>
      </c>
      <c r="I432" s="13" t="str">
        <f>IF(G432="Male",VLOOKUP(H432,'Shoe size conversion table'!$B$6:$D$22,2),VLOOKUP(H432,'Shoe size conversion table'!$J$6:$L$22,2))</f>
        <v>43-44</v>
      </c>
      <c r="J432" s="13">
        <f>IF(G432="Male",VLOOKUP(H432,'Shoe size conversion table'!$B$6:$D$22,3),VLOOKUP(H432,'Shoe size conversion table'!$J$6:$L$22,3))</f>
        <v>10</v>
      </c>
      <c r="K432" s="11">
        <v>139</v>
      </c>
      <c r="L432" s="12">
        <v>0</v>
      </c>
      <c r="M432" s="7">
        <f t="shared" si="19"/>
        <v>2014</v>
      </c>
      <c r="N432" s="7">
        <f t="shared" si="20"/>
        <v>3</v>
      </c>
      <c r="O432" s="30">
        <f t="shared" si="21"/>
        <v>139</v>
      </c>
    </row>
    <row r="433" spans="2:15" x14ac:dyDescent="0.2">
      <c r="B433" s="13">
        <v>52748</v>
      </c>
      <c r="C433" s="14">
        <v>41699.356111111148</v>
      </c>
      <c r="D433" s="7" t="s">
        <v>7</v>
      </c>
      <c r="E433" s="13">
        <v>2235</v>
      </c>
      <c r="F433" s="7" t="s">
        <v>45</v>
      </c>
      <c r="G433" s="7" t="s">
        <v>11</v>
      </c>
      <c r="H433" s="13">
        <v>9</v>
      </c>
      <c r="I433" s="13">
        <f>IF(G433="Male",VLOOKUP(H433,'Shoe size conversion table'!$B$6:$D$22,2),VLOOKUP(H433,'Shoe size conversion table'!$J$6:$L$22,2))</f>
        <v>42</v>
      </c>
      <c r="J433" s="13">
        <f>IF(G433="Male",VLOOKUP(H433,'Shoe size conversion table'!$B$6:$D$22,3),VLOOKUP(H433,'Shoe size conversion table'!$J$6:$L$22,3))</f>
        <v>8.5</v>
      </c>
      <c r="K433" s="11">
        <v>199</v>
      </c>
      <c r="L433" s="12">
        <v>0.5</v>
      </c>
      <c r="M433" s="7">
        <f t="shared" si="19"/>
        <v>2014</v>
      </c>
      <c r="N433" s="7">
        <f t="shared" si="20"/>
        <v>3</v>
      </c>
      <c r="O433" s="30">
        <f t="shared" si="21"/>
        <v>99.5</v>
      </c>
    </row>
    <row r="434" spans="2:15" x14ac:dyDescent="0.2">
      <c r="B434" s="13">
        <v>52749</v>
      </c>
      <c r="C434" s="14">
        <v>41699.43611111115</v>
      </c>
      <c r="D434" s="7" t="s">
        <v>8</v>
      </c>
      <c r="E434" s="13">
        <v>2217</v>
      </c>
      <c r="F434" s="7" t="s">
        <v>38</v>
      </c>
      <c r="G434" s="7" t="s">
        <v>11</v>
      </c>
      <c r="H434" s="13">
        <v>10.5</v>
      </c>
      <c r="I434" s="13" t="str">
        <f>IF(G434="Male",VLOOKUP(H434,'Shoe size conversion table'!$B$6:$D$22,2),VLOOKUP(H434,'Shoe size conversion table'!$J$6:$L$22,2))</f>
        <v>43-44</v>
      </c>
      <c r="J434" s="13">
        <f>IF(G434="Male",VLOOKUP(H434,'Shoe size conversion table'!$B$6:$D$22,3),VLOOKUP(H434,'Shoe size conversion table'!$J$6:$L$22,3))</f>
        <v>10</v>
      </c>
      <c r="K434" s="11">
        <v>179</v>
      </c>
      <c r="L434" s="12">
        <v>0.3</v>
      </c>
      <c r="M434" s="7">
        <f t="shared" si="19"/>
        <v>2014</v>
      </c>
      <c r="N434" s="7">
        <f t="shared" si="20"/>
        <v>3</v>
      </c>
      <c r="O434" s="30">
        <f t="shared" si="21"/>
        <v>125.3</v>
      </c>
    </row>
    <row r="435" spans="2:15" x14ac:dyDescent="0.2">
      <c r="B435" s="13">
        <v>52749</v>
      </c>
      <c r="C435" s="14">
        <v>41699.43611111115</v>
      </c>
      <c r="D435" s="7" t="s">
        <v>8</v>
      </c>
      <c r="E435" s="13">
        <v>2190</v>
      </c>
      <c r="F435" s="7" t="s">
        <v>42</v>
      </c>
      <c r="G435" s="7" t="s">
        <v>11</v>
      </c>
      <c r="H435" s="13">
        <v>15</v>
      </c>
      <c r="I435" s="13">
        <f>IF(G435="Male",VLOOKUP(H435,'Shoe size conversion table'!$B$6:$D$22,2),VLOOKUP(H435,'Shoe size conversion table'!$J$6:$L$22,2))</f>
        <v>48</v>
      </c>
      <c r="J435" s="13">
        <f>IF(G435="Male",VLOOKUP(H435,'Shoe size conversion table'!$B$6:$D$22,3),VLOOKUP(H435,'Shoe size conversion table'!$J$6:$L$22,3))</f>
        <v>14.5</v>
      </c>
      <c r="K435" s="11">
        <v>139</v>
      </c>
      <c r="L435" s="12">
        <v>0.1</v>
      </c>
      <c r="M435" s="7">
        <f t="shared" si="19"/>
        <v>2014</v>
      </c>
      <c r="N435" s="7">
        <f t="shared" si="20"/>
        <v>3</v>
      </c>
      <c r="O435" s="30">
        <f t="shared" si="21"/>
        <v>125.10000000000001</v>
      </c>
    </row>
    <row r="436" spans="2:15" x14ac:dyDescent="0.2">
      <c r="B436" s="13">
        <v>52750</v>
      </c>
      <c r="C436" s="14">
        <v>41699.626111111153</v>
      </c>
      <c r="D436" s="7" t="s">
        <v>9</v>
      </c>
      <c r="E436" s="13">
        <v>2230</v>
      </c>
      <c r="F436" s="7" t="s">
        <v>62</v>
      </c>
      <c r="G436" s="7" t="s">
        <v>11</v>
      </c>
      <c r="H436" s="13">
        <v>10</v>
      </c>
      <c r="I436" s="13">
        <f>IF(G436="Male",VLOOKUP(H436,'Shoe size conversion table'!$B$6:$D$22,2),VLOOKUP(H436,'Shoe size conversion table'!$J$6:$L$22,2))</f>
        <v>43</v>
      </c>
      <c r="J436" s="13">
        <f>IF(G436="Male",VLOOKUP(H436,'Shoe size conversion table'!$B$6:$D$22,3),VLOOKUP(H436,'Shoe size conversion table'!$J$6:$L$22,3))</f>
        <v>9.5</v>
      </c>
      <c r="K436" s="11">
        <v>139</v>
      </c>
      <c r="L436" s="12">
        <v>0</v>
      </c>
      <c r="M436" s="7">
        <f t="shared" si="19"/>
        <v>2014</v>
      </c>
      <c r="N436" s="7">
        <f t="shared" si="20"/>
        <v>3</v>
      </c>
      <c r="O436" s="30">
        <f t="shared" si="21"/>
        <v>139</v>
      </c>
    </row>
    <row r="437" spans="2:15" x14ac:dyDescent="0.2">
      <c r="B437" s="13">
        <v>52751</v>
      </c>
      <c r="C437" s="14">
        <v>41699.626111111153</v>
      </c>
      <c r="D437" s="7" t="s">
        <v>7</v>
      </c>
      <c r="E437" s="13">
        <v>2188</v>
      </c>
      <c r="F437" s="7" t="s">
        <v>51</v>
      </c>
      <c r="G437" s="7" t="s">
        <v>11</v>
      </c>
      <c r="H437" s="13">
        <v>12</v>
      </c>
      <c r="I437" s="13">
        <f>IF(G437="Male",VLOOKUP(H437,'Shoe size conversion table'!$B$6:$D$22,2),VLOOKUP(H437,'Shoe size conversion table'!$J$6:$L$22,2))</f>
        <v>45</v>
      </c>
      <c r="J437" s="13">
        <f>IF(G437="Male",VLOOKUP(H437,'Shoe size conversion table'!$B$6:$D$22,3),VLOOKUP(H437,'Shoe size conversion table'!$J$6:$L$22,3))</f>
        <v>11.5</v>
      </c>
      <c r="K437" s="11">
        <v>169</v>
      </c>
      <c r="L437" s="12">
        <v>0</v>
      </c>
      <c r="M437" s="7">
        <f t="shared" si="19"/>
        <v>2014</v>
      </c>
      <c r="N437" s="7">
        <f t="shared" si="20"/>
        <v>3</v>
      </c>
      <c r="O437" s="30">
        <f t="shared" si="21"/>
        <v>169</v>
      </c>
    </row>
    <row r="438" spans="2:15" x14ac:dyDescent="0.2">
      <c r="B438" s="13">
        <v>52752</v>
      </c>
      <c r="C438" s="14">
        <v>41699.666111111153</v>
      </c>
      <c r="D438" s="7" t="s">
        <v>7</v>
      </c>
      <c r="E438" s="13">
        <v>2157</v>
      </c>
      <c r="F438" s="7" t="s">
        <v>53</v>
      </c>
      <c r="G438" s="7" t="s">
        <v>11</v>
      </c>
      <c r="H438" s="13">
        <v>11.5</v>
      </c>
      <c r="I438" s="13" t="str">
        <f>IF(G438="Male",VLOOKUP(H438,'Shoe size conversion table'!$B$6:$D$22,2),VLOOKUP(H438,'Shoe size conversion table'!$J$6:$L$22,2))</f>
        <v>44-45</v>
      </c>
      <c r="J438" s="13">
        <f>IF(G438="Male",VLOOKUP(H438,'Shoe size conversion table'!$B$6:$D$22,3),VLOOKUP(H438,'Shoe size conversion table'!$J$6:$L$22,3))</f>
        <v>11</v>
      </c>
      <c r="K438" s="11">
        <v>149</v>
      </c>
      <c r="L438" s="12">
        <v>0.2</v>
      </c>
      <c r="M438" s="7">
        <f t="shared" si="19"/>
        <v>2014</v>
      </c>
      <c r="N438" s="7">
        <f t="shared" si="20"/>
        <v>3</v>
      </c>
      <c r="O438" s="30">
        <f t="shared" si="21"/>
        <v>119.2</v>
      </c>
    </row>
    <row r="439" spans="2:15" x14ac:dyDescent="0.2">
      <c r="B439" s="13">
        <v>52753</v>
      </c>
      <c r="C439" s="14">
        <v>41700.056111111153</v>
      </c>
      <c r="D439" s="7" t="s">
        <v>8</v>
      </c>
      <c r="E439" s="13">
        <v>2152</v>
      </c>
      <c r="F439" s="7" t="s">
        <v>39</v>
      </c>
      <c r="G439" s="7" t="s">
        <v>11</v>
      </c>
      <c r="H439" s="13">
        <v>9.5</v>
      </c>
      <c r="I439" s="13" t="str">
        <f>IF(G439="Male",VLOOKUP(H439,'Shoe size conversion table'!$B$6:$D$22,2),VLOOKUP(H439,'Shoe size conversion table'!$J$6:$L$22,2))</f>
        <v>42-43</v>
      </c>
      <c r="J439" s="13">
        <f>IF(G439="Male",VLOOKUP(H439,'Shoe size conversion table'!$B$6:$D$22,3),VLOOKUP(H439,'Shoe size conversion table'!$J$6:$L$22,3))</f>
        <v>9</v>
      </c>
      <c r="K439" s="11">
        <v>159</v>
      </c>
      <c r="L439" s="12">
        <v>0</v>
      </c>
      <c r="M439" s="7">
        <f t="shared" si="19"/>
        <v>2014</v>
      </c>
      <c r="N439" s="7">
        <f t="shared" si="20"/>
        <v>3</v>
      </c>
      <c r="O439" s="30">
        <f t="shared" si="21"/>
        <v>159</v>
      </c>
    </row>
    <row r="440" spans="2:15" x14ac:dyDescent="0.2">
      <c r="B440" s="13">
        <v>52754</v>
      </c>
      <c r="C440" s="14">
        <v>41700.18611111115</v>
      </c>
      <c r="D440" s="7" t="s">
        <v>9</v>
      </c>
      <c r="E440" s="13">
        <v>2167</v>
      </c>
      <c r="F440" s="7" t="s">
        <v>59</v>
      </c>
      <c r="G440" s="7" t="s">
        <v>12</v>
      </c>
      <c r="H440" s="13">
        <v>8</v>
      </c>
      <c r="I440" s="13" t="str">
        <f>IF(G440="Male",VLOOKUP(H440,'Shoe size conversion table'!$B$6:$D$22,2),VLOOKUP(H440,'Shoe size conversion table'!$J$6:$L$22,2))</f>
        <v>38-39</v>
      </c>
      <c r="J440" s="13">
        <f>IF(G440="Male",VLOOKUP(H440,'Shoe size conversion table'!$B$6:$D$22,3),VLOOKUP(H440,'Shoe size conversion table'!$J$6:$L$22,3))</f>
        <v>6</v>
      </c>
      <c r="K440" s="11">
        <v>149</v>
      </c>
      <c r="L440" s="12">
        <v>0</v>
      </c>
      <c r="M440" s="7">
        <f t="shared" si="19"/>
        <v>2014</v>
      </c>
      <c r="N440" s="7">
        <f t="shared" si="20"/>
        <v>3</v>
      </c>
      <c r="O440" s="30">
        <f t="shared" si="21"/>
        <v>149</v>
      </c>
    </row>
    <row r="441" spans="2:15" x14ac:dyDescent="0.2">
      <c r="B441" s="13">
        <v>52755</v>
      </c>
      <c r="C441" s="14">
        <v>41700.346111111154</v>
      </c>
      <c r="D441" s="7" t="s">
        <v>10</v>
      </c>
      <c r="E441" s="13">
        <v>2199</v>
      </c>
      <c r="F441" s="7" t="s">
        <v>34</v>
      </c>
      <c r="G441" s="7" t="s">
        <v>11</v>
      </c>
      <c r="H441" s="13">
        <v>7.5</v>
      </c>
      <c r="I441" s="13" t="str">
        <f>IF(G441="Male",VLOOKUP(H441,'Shoe size conversion table'!$B$6:$D$22,2),VLOOKUP(H441,'Shoe size conversion table'!$J$6:$L$22,2))</f>
        <v>40-41</v>
      </c>
      <c r="J441" s="13">
        <f>IF(G441="Male",VLOOKUP(H441,'Shoe size conversion table'!$B$6:$D$22,3),VLOOKUP(H441,'Shoe size conversion table'!$J$6:$L$22,3))</f>
        <v>7</v>
      </c>
      <c r="K441" s="11">
        <v>149</v>
      </c>
      <c r="L441" s="12">
        <v>0.1</v>
      </c>
      <c r="M441" s="7">
        <f t="shared" si="19"/>
        <v>2014</v>
      </c>
      <c r="N441" s="7">
        <f t="shared" si="20"/>
        <v>3</v>
      </c>
      <c r="O441" s="30">
        <f t="shared" si="21"/>
        <v>134.1</v>
      </c>
    </row>
    <row r="442" spans="2:15" x14ac:dyDescent="0.2">
      <c r="B442" s="13">
        <v>52755</v>
      </c>
      <c r="C442" s="14">
        <v>41700.346111111154</v>
      </c>
      <c r="D442" s="7" t="s">
        <v>10</v>
      </c>
      <c r="E442" s="13">
        <v>2172</v>
      </c>
      <c r="F442" s="7" t="s">
        <v>35</v>
      </c>
      <c r="G442" s="7" t="s">
        <v>11</v>
      </c>
      <c r="H442" s="13">
        <v>9.5</v>
      </c>
      <c r="I442" s="13" t="str">
        <f>IF(G442="Male",VLOOKUP(H442,'Shoe size conversion table'!$B$6:$D$22,2),VLOOKUP(H442,'Shoe size conversion table'!$J$6:$L$22,2))</f>
        <v>42-43</v>
      </c>
      <c r="J442" s="13">
        <f>IF(G442="Male",VLOOKUP(H442,'Shoe size conversion table'!$B$6:$D$22,3),VLOOKUP(H442,'Shoe size conversion table'!$J$6:$L$22,3))</f>
        <v>9</v>
      </c>
      <c r="K442" s="11">
        <v>189</v>
      </c>
      <c r="L442" s="12">
        <v>0.3</v>
      </c>
      <c r="M442" s="7">
        <f t="shared" si="19"/>
        <v>2014</v>
      </c>
      <c r="N442" s="7">
        <f t="shared" si="20"/>
        <v>3</v>
      </c>
      <c r="O442" s="30">
        <f t="shared" si="21"/>
        <v>132.29999999999998</v>
      </c>
    </row>
    <row r="443" spans="2:15" x14ac:dyDescent="0.2">
      <c r="B443" s="13">
        <v>52756</v>
      </c>
      <c r="C443" s="14">
        <v>41700.626111111153</v>
      </c>
      <c r="D443" s="7" t="s">
        <v>10</v>
      </c>
      <c r="E443" s="13">
        <v>2173</v>
      </c>
      <c r="F443" s="7" t="s">
        <v>35</v>
      </c>
      <c r="G443" s="7" t="s">
        <v>12</v>
      </c>
      <c r="H443" s="13">
        <v>9</v>
      </c>
      <c r="I443" s="13" t="str">
        <f>IF(G443="Male",VLOOKUP(H443,'Shoe size conversion table'!$B$6:$D$22,2),VLOOKUP(H443,'Shoe size conversion table'!$J$6:$L$22,2))</f>
        <v>39-40</v>
      </c>
      <c r="J443" s="13">
        <f>IF(G443="Male",VLOOKUP(H443,'Shoe size conversion table'!$B$6:$D$22,3),VLOOKUP(H443,'Shoe size conversion table'!$J$6:$L$22,3))</f>
        <v>7</v>
      </c>
      <c r="K443" s="11">
        <v>169</v>
      </c>
      <c r="L443" s="12">
        <v>0</v>
      </c>
      <c r="M443" s="7">
        <f t="shared" si="19"/>
        <v>2014</v>
      </c>
      <c r="N443" s="7">
        <f t="shared" si="20"/>
        <v>3</v>
      </c>
      <c r="O443" s="30">
        <f t="shared" si="21"/>
        <v>169</v>
      </c>
    </row>
    <row r="444" spans="2:15" x14ac:dyDescent="0.2">
      <c r="B444" s="13">
        <v>52757</v>
      </c>
      <c r="C444" s="14">
        <v>41700.626111111153</v>
      </c>
      <c r="D444" s="7" t="s">
        <v>8</v>
      </c>
      <c r="E444" s="13">
        <v>2174</v>
      </c>
      <c r="F444" s="7" t="s">
        <v>41</v>
      </c>
      <c r="G444" s="7" t="s">
        <v>12</v>
      </c>
      <c r="H444" s="13">
        <v>8.5</v>
      </c>
      <c r="I444" s="13">
        <f>IF(G444="Male",VLOOKUP(H444,'Shoe size conversion table'!$B$6:$D$22,2),VLOOKUP(H444,'Shoe size conversion table'!$J$6:$L$22,2))</f>
        <v>39</v>
      </c>
      <c r="J444" s="13">
        <f>IF(G444="Male",VLOOKUP(H444,'Shoe size conversion table'!$B$6:$D$22,3),VLOOKUP(H444,'Shoe size conversion table'!$J$6:$L$22,3))</f>
        <v>6.5</v>
      </c>
      <c r="K444" s="11">
        <v>169</v>
      </c>
      <c r="L444" s="12">
        <v>0</v>
      </c>
      <c r="M444" s="7">
        <f t="shared" si="19"/>
        <v>2014</v>
      </c>
      <c r="N444" s="7">
        <f t="shared" si="20"/>
        <v>3</v>
      </c>
      <c r="O444" s="30">
        <f t="shared" si="21"/>
        <v>169</v>
      </c>
    </row>
    <row r="445" spans="2:15" x14ac:dyDescent="0.2">
      <c r="B445" s="13">
        <v>52758</v>
      </c>
      <c r="C445" s="14">
        <v>41700.666111111153</v>
      </c>
      <c r="D445" s="7" t="s">
        <v>7</v>
      </c>
      <c r="E445" s="13">
        <v>2213</v>
      </c>
      <c r="F445" s="7" t="s">
        <v>53</v>
      </c>
      <c r="G445" s="7" t="s">
        <v>11</v>
      </c>
      <c r="H445" s="13">
        <v>11</v>
      </c>
      <c r="I445" s="13">
        <f>IF(G445="Male",VLOOKUP(H445,'Shoe size conversion table'!$B$6:$D$22,2),VLOOKUP(H445,'Shoe size conversion table'!$J$6:$L$22,2))</f>
        <v>44</v>
      </c>
      <c r="J445" s="13">
        <f>IF(G445="Male",VLOOKUP(H445,'Shoe size conversion table'!$B$6:$D$22,3),VLOOKUP(H445,'Shoe size conversion table'!$J$6:$L$22,3))</f>
        <v>10.5</v>
      </c>
      <c r="K445" s="11">
        <v>159</v>
      </c>
      <c r="L445" s="12">
        <v>0.5</v>
      </c>
      <c r="M445" s="7">
        <f t="shared" si="19"/>
        <v>2014</v>
      </c>
      <c r="N445" s="7">
        <f t="shared" si="20"/>
        <v>3</v>
      </c>
      <c r="O445" s="30">
        <f t="shared" si="21"/>
        <v>79.5</v>
      </c>
    </row>
    <row r="446" spans="2:15" x14ac:dyDescent="0.2">
      <c r="B446" s="13">
        <v>52759</v>
      </c>
      <c r="C446" s="14">
        <v>41700.816111111148</v>
      </c>
      <c r="D446" s="7" t="s">
        <v>8</v>
      </c>
      <c r="E446" s="13">
        <v>2175</v>
      </c>
      <c r="F446" s="7" t="s">
        <v>39</v>
      </c>
      <c r="G446" s="7" t="s">
        <v>11</v>
      </c>
      <c r="H446" s="13">
        <v>11.5</v>
      </c>
      <c r="I446" s="13" t="str">
        <f>IF(G446="Male",VLOOKUP(H446,'Shoe size conversion table'!$B$6:$D$22,2),VLOOKUP(H446,'Shoe size conversion table'!$J$6:$L$22,2))</f>
        <v>44-45</v>
      </c>
      <c r="J446" s="13">
        <f>IF(G446="Male",VLOOKUP(H446,'Shoe size conversion table'!$B$6:$D$22,3),VLOOKUP(H446,'Shoe size conversion table'!$J$6:$L$22,3))</f>
        <v>11</v>
      </c>
      <c r="K446" s="11">
        <v>199</v>
      </c>
      <c r="L446" s="12">
        <v>0</v>
      </c>
      <c r="M446" s="7">
        <f t="shared" si="19"/>
        <v>2014</v>
      </c>
      <c r="N446" s="7">
        <f t="shared" si="20"/>
        <v>3</v>
      </c>
      <c r="O446" s="30">
        <f t="shared" si="21"/>
        <v>199</v>
      </c>
    </row>
    <row r="447" spans="2:15" x14ac:dyDescent="0.2">
      <c r="B447" s="13">
        <v>52760</v>
      </c>
      <c r="C447" s="14">
        <v>41700.946111111145</v>
      </c>
      <c r="D447" s="7" t="s">
        <v>7</v>
      </c>
      <c r="E447" s="13">
        <v>2182</v>
      </c>
      <c r="F447" s="7" t="s">
        <v>51</v>
      </c>
      <c r="G447" s="7" t="s">
        <v>12</v>
      </c>
      <c r="H447" s="13">
        <v>8</v>
      </c>
      <c r="I447" s="13" t="str">
        <f>IF(G447="Male",VLOOKUP(H447,'Shoe size conversion table'!$B$6:$D$22,2),VLOOKUP(H447,'Shoe size conversion table'!$J$6:$L$22,2))</f>
        <v>38-39</v>
      </c>
      <c r="J447" s="13">
        <f>IF(G447="Male",VLOOKUP(H447,'Shoe size conversion table'!$B$6:$D$22,3),VLOOKUP(H447,'Shoe size conversion table'!$J$6:$L$22,3))</f>
        <v>6</v>
      </c>
      <c r="K447" s="11">
        <v>139</v>
      </c>
      <c r="L447" s="12">
        <v>0.1</v>
      </c>
      <c r="M447" s="7">
        <f t="shared" si="19"/>
        <v>2014</v>
      </c>
      <c r="N447" s="7">
        <f t="shared" si="20"/>
        <v>3</v>
      </c>
      <c r="O447" s="30">
        <f t="shared" si="21"/>
        <v>125.10000000000001</v>
      </c>
    </row>
    <row r="448" spans="2:15" x14ac:dyDescent="0.2">
      <c r="B448" s="13">
        <v>52760</v>
      </c>
      <c r="C448" s="14">
        <v>41700.946111111145</v>
      </c>
      <c r="D448" s="7" t="s">
        <v>7</v>
      </c>
      <c r="E448" s="13">
        <v>2150</v>
      </c>
      <c r="F448" s="7" t="s">
        <v>56</v>
      </c>
      <c r="G448" s="7" t="s">
        <v>12</v>
      </c>
      <c r="H448" s="13">
        <v>8</v>
      </c>
      <c r="I448" s="13" t="str">
        <f>IF(G448="Male",VLOOKUP(H448,'Shoe size conversion table'!$B$6:$D$22,2),VLOOKUP(H448,'Shoe size conversion table'!$J$6:$L$22,2))</f>
        <v>38-39</v>
      </c>
      <c r="J448" s="13">
        <f>IF(G448="Male",VLOOKUP(H448,'Shoe size conversion table'!$B$6:$D$22,3),VLOOKUP(H448,'Shoe size conversion table'!$J$6:$L$22,3))</f>
        <v>6</v>
      </c>
      <c r="K448" s="11">
        <v>179</v>
      </c>
      <c r="L448" s="12">
        <v>0</v>
      </c>
      <c r="M448" s="7">
        <f t="shared" si="19"/>
        <v>2014</v>
      </c>
      <c r="N448" s="7">
        <f t="shared" si="20"/>
        <v>3</v>
      </c>
      <c r="O448" s="30">
        <f t="shared" si="21"/>
        <v>179</v>
      </c>
    </row>
    <row r="449" spans="2:15" x14ac:dyDescent="0.2">
      <c r="B449" s="13">
        <v>52761</v>
      </c>
      <c r="C449" s="14">
        <v>41701.056111111153</v>
      </c>
      <c r="D449" s="7" t="s">
        <v>8</v>
      </c>
      <c r="E449" s="13">
        <v>2180</v>
      </c>
      <c r="F449" s="7" t="s">
        <v>38</v>
      </c>
      <c r="G449" s="7" t="s">
        <v>11</v>
      </c>
      <c r="H449" s="13">
        <v>8</v>
      </c>
      <c r="I449" s="13">
        <f>IF(G449="Male",VLOOKUP(H449,'Shoe size conversion table'!$B$6:$D$22,2),VLOOKUP(H449,'Shoe size conversion table'!$J$6:$L$22,2))</f>
        <v>41</v>
      </c>
      <c r="J449" s="13">
        <f>IF(G449="Male",VLOOKUP(H449,'Shoe size conversion table'!$B$6:$D$22,3),VLOOKUP(H449,'Shoe size conversion table'!$J$6:$L$22,3))</f>
        <v>7.5</v>
      </c>
      <c r="K449" s="11">
        <v>169</v>
      </c>
      <c r="L449" s="12">
        <v>0.5</v>
      </c>
      <c r="M449" s="7">
        <f t="shared" si="19"/>
        <v>2014</v>
      </c>
      <c r="N449" s="7">
        <f t="shared" si="20"/>
        <v>3</v>
      </c>
      <c r="O449" s="30">
        <f t="shared" si="21"/>
        <v>84.5</v>
      </c>
    </row>
    <row r="450" spans="2:15" x14ac:dyDescent="0.2">
      <c r="B450" s="13">
        <v>52762</v>
      </c>
      <c r="C450" s="14">
        <v>41701.18611111115</v>
      </c>
      <c r="D450" s="7" t="s">
        <v>10</v>
      </c>
      <c r="E450" s="13">
        <v>2198</v>
      </c>
      <c r="F450" s="7" t="s">
        <v>34</v>
      </c>
      <c r="G450" s="7" t="s">
        <v>11</v>
      </c>
      <c r="H450" s="13">
        <v>10.5</v>
      </c>
      <c r="I450" s="13" t="str">
        <f>IF(G450="Male",VLOOKUP(H450,'Shoe size conversion table'!$B$6:$D$22,2),VLOOKUP(H450,'Shoe size conversion table'!$J$6:$L$22,2))</f>
        <v>43-44</v>
      </c>
      <c r="J450" s="13">
        <f>IF(G450="Male",VLOOKUP(H450,'Shoe size conversion table'!$B$6:$D$22,3),VLOOKUP(H450,'Shoe size conversion table'!$J$6:$L$22,3))</f>
        <v>10</v>
      </c>
      <c r="K450" s="11">
        <v>189</v>
      </c>
      <c r="L450" s="12">
        <v>0</v>
      </c>
      <c r="M450" s="7">
        <f t="shared" si="19"/>
        <v>2014</v>
      </c>
      <c r="N450" s="7">
        <f t="shared" si="20"/>
        <v>3</v>
      </c>
      <c r="O450" s="30">
        <f t="shared" si="21"/>
        <v>189</v>
      </c>
    </row>
    <row r="451" spans="2:15" x14ac:dyDescent="0.2">
      <c r="B451" s="13">
        <v>52763</v>
      </c>
      <c r="C451" s="14">
        <v>41701.626111111153</v>
      </c>
      <c r="D451" s="7" t="s">
        <v>9</v>
      </c>
      <c r="E451" s="13">
        <v>2236</v>
      </c>
      <c r="F451" s="7" t="s">
        <v>62</v>
      </c>
      <c r="G451" s="7" t="s">
        <v>11</v>
      </c>
      <c r="H451" s="13">
        <v>10</v>
      </c>
      <c r="I451" s="13">
        <f>IF(G451="Male",VLOOKUP(H451,'Shoe size conversion table'!$B$6:$D$22,2),VLOOKUP(H451,'Shoe size conversion table'!$J$6:$L$22,2))</f>
        <v>43</v>
      </c>
      <c r="J451" s="13">
        <f>IF(G451="Male",VLOOKUP(H451,'Shoe size conversion table'!$B$6:$D$22,3),VLOOKUP(H451,'Shoe size conversion table'!$J$6:$L$22,3))</f>
        <v>9.5</v>
      </c>
      <c r="K451" s="11">
        <v>169</v>
      </c>
      <c r="L451" s="12">
        <v>0.2</v>
      </c>
      <c r="M451" s="7">
        <f t="shared" si="19"/>
        <v>2014</v>
      </c>
      <c r="N451" s="7">
        <f t="shared" si="20"/>
        <v>3</v>
      </c>
      <c r="O451" s="30">
        <f t="shared" si="21"/>
        <v>135.20000000000002</v>
      </c>
    </row>
    <row r="452" spans="2:15" x14ac:dyDescent="0.2">
      <c r="B452" s="13">
        <v>52764</v>
      </c>
      <c r="C452" s="14">
        <v>41701.726111111144</v>
      </c>
      <c r="D452" s="7" t="s">
        <v>7</v>
      </c>
      <c r="E452" s="13">
        <v>2199</v>
      </c>
      <c r="F452" s="7" t="s">
        <v>48</v>
      </c>
      <c r="G452" s="7" t="s">
        <v>12</v>
      </c>
      <c r="H452" s="13">
        <v>9.5</v>
      </c>
      <c r="I452" s="13">
        <f>IF(G452="Male",VLOOKUP(H452,'Shoe size conversion table'!$B$6:$D$22,2),VLOOKUP(H452,'Shoe size conversion table'!$J$6:$L$22,2))</f>
        <v>40</v>
      </c>
      <c r="J452" s="13">
        <f>IF(G452="Male",VLOOKUP(H452,'Shoe size conversion table'!$B$6:$D$22,3),VLOOKUP(H452,'Shoe size conversion table'!$J$6:$L$22,3))</f>
        <v>7.5</v>
      </c>
      <c r="K452" s="11">
        <v>129</v>
      </c>
      <c r="L452" s="12">
        <v>0</v>
      </c>
      <c r="M452" s="7">
        <f t="shared" si="19"/>
        <v>2014</v>
      </c>
      <c r="N452" s="7">
        <f t="shared" si="20"/>
        <v>3</v>
      </c>
      <c r="O452" s="30">
        <f t="shared" si="21"/>
        <v>129</v>
      </c>
    </row>
    <row r="453" spans="2:15" x14ac:dyDescent="0.2">
      <c r="B453" s="13">
        <v>52765</v>
      </c>
      <c r="C453" s="14">
        <v>41701.816111111148</v>
      </c>
      <c r="D453" s="7" t="s">
        <v>8</v>
      </c>
      <c r="E453" s="13">
        <v>2152</v>
      </c>
      <c r="F453" s="7" t="s">
        <v>39</v>
      </c>
      <c r="G453" s="7" t="s">
        <v>11</v>
      </c>
      <c r="H453" s="13">
        <v>9.5</v>
      </c>
      <c r="I453" s="13" t="str">
        <f>IF(G453="Male",VLOOKUP(H453,'Shoe size conversion table'!$B$6:$D$22,2),VLOOKUP(H453,'Shoe size conversion table'!$J$6:$L$22,2))</f>
        <v>42-43</v>
      </c>
      <c r="J453" s="13">
        <f>IF(G453="Male",VLOOKUP(H453,'Shoe size conversion table'!$B$6:$D$22,3),VLOOKUP(H453,'Shoe size conversion table'!$J$6:$L$22,3))</f>
        <v>9</v>
      </c>
      <c r="K453" s="11">
        <v>159</v>
      </c>
      <c r="L453" s="12">
        <v>0</v>
      </c>
      <c r="M453" s="7">
        <f t="shared" ref="M453:M516" si="22">YEAR(C453)</f>
        <v>2014</v>
      </c>
      <c r="N453" s="7">
        <f t="shared" si="20"/>
        <v>3</v>
      </c>
      <c r="O453" s="30">
        <f t="shared" si="21"/>
        <v>159</v>
      </c>
    </row>
    <row r="454" spans="2:15" x14ac:dyDescent="0.2">
      <c r="B454" s="13">
        <v>52766</v>
      </c>
      <c r="C454" s="14">
        <v>41701.946111111145</v>
      </c>
      <c r="D454" s="7" t="s">
        <v>7</v>
      </c>
      <c r="E454" s="13">
        <v>2219</v>
      </c>
      <c r="F454" s="7" t="s">
        <v>51</v>
      </c>
      <c r="G454" s="7" t="s">
        <v>11</v>
      </c>
      <c r="H454" s="13">
        <v>9.5</v>
      </c>
      <c r="I454" s="13" t="str">
        <f>IF(G454="Male",VLOOKUP(H454,'Shoe size conversion table'!$B$6:$D$22,2),VLOOKUP(H454,'Shoe size conversion table'!$J$6:$L$22,2))</f>
        <v>42-43</v>
      </c>
      <c r="J454" s="13">
        <f>IF(G454="Male",VLOOKUP(H454,'Shoe size conversion table'!$B$6:$D$22,3),VLOOKUP(H454,'Shoe size conversion table'!$J$6:$L$22,3))</f>
        <v>9</v>
      </c>
      <c r="K454" s="11">
        <v>199</v>
      </c>
      <c r="L454" s="12">
        <v>0</v>
      </c>
      <c r="M454" s="7">
        <f t="shared" si="22"/>
        <v>2014</v>
      </c>
      <c r="N454" s="7">
        <f t="shared" ref="N454:N517" si="23">MONTH(C454:C15421)</f>
        <v>3</v>
      </c>
      <c r="O454" s="30">
        <f t="shared" ref="O454:O517" si="24">K454*(1-L454)</f>
        <v>199</v>
      </c>
    </row>
    <row r="455" spans="2:15" x14ac:dyDescent="0.2">
      <c r="B455" s="13">
        <v>52766</v>
      </c>
      <c r="C455" s="14">
        <v>41701.946111111145</v>
      </c>
      <c r="D455" s="7" t="s">
        <v>7</v>
      </c>
      <c r="E455" s="13">
        <v>2182</v>
      </c>
      <c r="F455" s="7" t="s">
        <v>51</v>
      </c>
      <c r="G455" s="7" t="s">
        <v>12</v>
      </c>
      <c r="H455" s="13">
        <v>8</v>
      </c>
      <c r="I455" s="13" t="str">
        <f>IF(G455="Male",VLOOKUP(H455,'Shoe size conversion table'!$B$6:$D$22,2),VLOOKUP(H455,'Shoe size conversion table'!$J$6:$L$22,2))</f>
        <v>38-39</v>
      </c>
      <c r="J455" s="13">
        <f>IF(G455="Male",VLOOKUP(H455,'Shoe size conversion table'!$B$6:$D$22,3),VLOOKUP(H455,'Shoe size conversion table'!$J$6:$L$22,3))</f>
        <v>6</v>
      </c>
      <c r="K455" s="11">
        <v>139</v>
      </c>
      <c r="L455" s="12">
        <v>0.1</v>
      </c>
      <c r="M455" s="7">
        <f t="shared" si="22"/>
        <v>2014</v>
      </c>
      <c r="N455" s="7">
        <f t="shared" si="23"/>
        <v>3</v>
      </c>
      <c r="O455" s="30">
        <f t="shared" si="24"/>
        <v>125.10000000000001</v>
      </c>
    </row>
    <row r="456" spans="2:15" x14ac:dyDescent="0.2">
      <c r="B456" s="13">
        <v>52767</v>
      </c>
      <c r="C456" s="14">
        <v>41702.056111111153</v>
      </c>
      <c r="D456" s="7" t="s">
        <v>8</v>
      </c>
      <c r="E456" s="13">
        <v>2168</v>
      </c>
      <c r="F456" s="7" t="s">
        <v>41</v>
      </c>
      <c r="G456" s="7" t="s">
        <v>11</v>
      </c>
      <c r="H456" s="13">
        <v>10.5</v>
      </c>
      <c r="I456" s="13" t="str">
        <f>IF(G456="Male",VLOOKUP(H456,'Shoe size conversion table'!$B$6:$D$22,2),VLOOKUP(H456,'Shoe size conversion table'!$J$6:$L$22,2))</f>
        <v>43-44</v>
      </c>
      <c r="J456" s="13">
        <f>IF(G456="Male",VLOOKUP(H456,'Shoe size conversion table'!$B$6:$D$22,3),VLOOKUP(H456,'Shoe size conversion table'!$J$6:$L$22,3))</f>
        <v>10</v>
      </c>
      <c r="K456" s="11">
        <v>129</v>
      </c>
      <c r="L456" s="12">
        <v>0.3</v>
      </c>
      <c r="M456" s="7">
        <f t="shared" si="22"/>
        <v>2014</v>
      </c>
      <c r="N456" s="7">
        <f t="shared" si="23"/>
        <v>3</v>
      </c>
      <c r="O456" s="30">
        <f t="shared" si="24"/>
        <v>90.3</v>
      </c>
    </row>
    <row r="457" spans="2:15" x14ac:dyDescent="0.2">
      <c r="B457" s="13">
        <v>52768</v>
      </c>
      <c r="C457" s="14">
        <v>41702.18611111115</v>
      </c>
      <c r="D457" s="7" t="s">
        <v>9</v>
      </c>
      <c r="E457" s="13">
        <v>2184</v>
      </c>
      <c r="F457" s="7" t="s">
        <v>59</v>
      </c>
      <c r="G457" s="7" t="s">
        <v>12</v>
      </c>
      <c r="H457" s="13">
        <v>8</v>
      </c>
      <c r="I457" s="13" t="str">
        <f>IF(G457="Male",VLOOKUP(H457,'Shoe size conversion table'!$B$6:$D$22,2),VLOOKUP(H457,'Shoe size conversion table'!$J$6:$L$22,2))</f>
        <v>38-39</v>
      </c>
      <c r="J457" s="13">
        <f>IF(G457="Male",VLOOKUP(H457,'Shoe size conversion table'!$B$6:$D$22,3),VLOOKUP(H457,'Shoe size conversion table'!$J$6:$L$22,3))</f>
        <v>6</v>
      </c>
      <c r="K457" s="11">
        <v>179</v>
      </c>
      <c r="L457" s="12">
        <v>0</v>
      </c>
      <c r="M457" s="7">
        <f t="shared" si="22"/>
        <v>2014</v>
      </c>
      <c r="N457" s="7">
        <f t="shared" si="23"/>
        <v>3</v>
      </c>
      <c r="O457" s="30">
        <f t="shared" si="24"/>
        <v>179</v>
      </c>
    </row>
    <row r="458" spans="2:15" x14ac:dyDescent="0.2">
      <c r="B458" s="13">
        <v>52769</v>
      </c>
      <c r="C458" s="14">
        <v>41702.246111111141</v>
      </c>
      <c r="D458" s="7" t="s">
        <v>8</v>
      </c>
      <c r="E458" s="13">
        <v>2165</v>
      </c>
      <c r="F458" s="7" t="s">
        <v>42</v>
      </c>
      <c r="G458" s="7" t="s">
        <v>11</v>
      </c>
      <c r="H458" s="13">
        <v>9</v>
      </c>
      <c r="I458" s="13">
        <f>IF(G458="Male",VLOOKUP(H458,'Shoe size conversion table'!$B$6:$D$22,2),VLOOKUP(H458,'Shoe size conversion table'!$J$6:$L$22,2))</f>
        <v>42</v>
      </c>
      <c r="J458" s="13">
        <f>IF(G458="Male",VLOOKUP(H458,'Shoe size conversion table'!$B$6:$D$22,3),VLOOKUP(H458,'Shoe size conversion table'!$J$6:$L$22,3))</f>
        <v>8.5</v>
      </c>
      <c r="K458" s="11">
        <v>169</v>
      </c>
      <c r="L458" s="12">
        <v>0.1</v>
      </c>
      <c r="M458" s="7">
        <f t="shared" si="22"/>
        <v>2014</v>
      </c>
      <c r="N458" s="7">
        <f t="shared" si="23"/>
        <v>3</v>
      </c>
      <c r="O458" s="30">
        <f t="shared" si="24"/>
        <v>152.1</v>
      </c>
    </row>
    <row r="459" spans="2:15" x14ac:dyDescent="0.2">
      <c r="B459" s="13">
        <v>52770</v>
      </c>
      <c r="C459" s="14">
        <v>41702.726111111144</v>
      </c>
      <c r="D459" s="7" t="s">
        <v>7</v>
      </c>
      <c r="E459" s="13">
        <v>2152</v>
      </c>
      <c r="F459" s="7" t="s">
        <v>51</v>
      </c>
      <c r="G459" s="7" t="s">
        <v>11</v>
      </c>
      <c r="H459" s="13">
        <v>9</v>
      </c>
      <c r="I459" s="13">
        <f>IF(G459="Male",VLOOKUP(H459,'Shoe size conversion table'!$B$6:$D$22,2),VLOOKUP(H459,'Shoe size conversion table'!$J$6:$L$22,2))</f>
        <v>42</v>
      </c>
      <c r="J459" s="13">
        <f>IF(G459="Male",VLOOKUP(H459,'Shoe size conversion table'!$B$6:$D$22,3),VLOOKUP(H459,'Shoe size conversion table'!$J$6:$L$22,3))</f>
        <v>8.5</v>
      </c>
      <c r="K459" s="11">
        <v>149</v>
      </c>
      <c r="L459" s="12">
        <v>0</v>
      </c>
      <c r="M459" s="7">
        <f t="shared" si="22"/>
        <v>2014</v>
      </c>
      <c r="N459" s="7">
        <f t="shared" si="23"/>
        <v>3</v>
      </c>
      <c r="O459" s="30">
        <f t="shared" si="24"/>
        <v>149</v>
      </c>
    </row>
    <row r="460" spans="2:15" x14ac:dyDescent="0.2">
      <c r="B460" s="13">
        <v>52771</v>
      </c>
      <c r="C460" s="14">
        <v>41702.816111111148</v>
      </c>
      <c r="D460" s="7" t="s">
        <v>8</v>
      </c>
      <c r="E460" s="13">
        <v>2180</v>
      </c>
      <c r="F460" s="7" t="s">
        <v>38</v>
      </c>
      <c r="G460" s="7" t="s">
        <v>11</v>
      </c>
      <c r="H460" s="13">
        <v>8</v>
      </c>
      <c r="I460" s="13">
        <f>IF(G460="Male",VLOOKUP(H460,'Shoe size conversion table'!$B$6:$D$22,2),VLOOKUP(H460,'Shoe size conversion table'!$J$6:$L$22,2))</f>
        <v>41</v>
      </c>
      <c r="J460" s="13">
        <f>IF(G460="Male",VLOOKUP(H460,'Shoe size conversion table'!$B$6:$D$22,3),VLOOKUP(H460,'Shoe size conversion table'!$J$6:$L$22,3))</f>
        <v>7.5</v>
      </c>
      <c r="K460" s="11">
        <v>169</v>
      </c>
      <c r="L460" s="12">
        <v>0.5</v>
      </c>
      <c r="M460" s="7">
        <f t="shared" si="22"/>
        <v>2014</v>
      </c>
      <c r="N460" s="7">
        <f t="shared" si="23"/>
        <v>3</v>
      </c>
      <c r="O460" s="30">
        <f t="shared" si="24"/>
        <v>84.5</v>
      </c>
    </row>
    <row r="461" spans="2:15" x14ac:dyDescent="0.2">
      <c r="B461" s="13">
        <v>52772</v>
      </c>
      <c r="C461" s="14">
        <v>41702.846111111139</v>
      </c>
      <c r="D461" s="7" t="s">
        <v>8</v>
      </c>
      <c r="E461" s="13">
        <v>2179</v>
      </c>
      <c r="F461" s="7" t="s">
        <v>39</v>
      </c>
      <c r="G461" s="7" t="s">
        <v>11</v>
      </c>
      <c r="H461" s="13">
        <v>8</v>
      </c>
      <c r="I461" s="13">
        <f>IF(G461="Male",VLOOKUP(H461,'Shoe size conversion table'!$B$6:$D$22,2),VLOOKUP(H461,'Shoe size conversion table'!$J$6:$L$22,2))</f>
        <v>41</v>
      </c>
      <c r="J461" s="13">
        <f>IF(G461="Male",VLOOKUP(H461,'Shoe size conversion table'!$B$6:$D$22,3),VLOOKUP(H461,'Shoe size conversion table'!$J$6:$L$22,3))</f>
        <v>7.5</v>
      </c>
      <c r="K461" s="11">
        <v>189</v>
      </c>
      <c r="L461" s="12">
        <v>0</v>
      </c>
      <c r="M461" s="7">
        <f t="shared" si="22"/>
        <v>2014</v>
      </c>
      <c r="N461" s="7">
        <f t="shared" si="23"/>
        <v>3</v>
      </c>
      <c r="O461" s="30">
        <f t="shared" si="24"/>
        <v>189</v>
      </c>
    </row>
    <row r="462" spans="2:15" x14ac:dyDescent="0.2">
      <c r="B462" s="13">
        <v>52772</v>
      </c>
      <c r="C462" s="14">
        <v>41702.846111111139</v>
      </c>
      <c r="D462" s="7" t="s">
        <v>8</v>
      </c>
      <c r="E462" s="13">
        <v>2230</v>
      </c>
      <c r="F462" s="7" t="s">
        <v>38</v>
      </c>
      <c r="G462" s="7" t="s">
        <v>11</v>
      </c>
      <c r="H462" s="13">
        <v>11</v>
      </c>
      <c r="I462" s="13">
        <f>IF(G462="Male",VLOOKUP(H462,'Shoe size conversion table'!$B$6:$D$22,2),VLOOKUP(H462,'Shoe size conversion table'!$J$6:$L$22,2))</f>
        <v>44</v>
      </c>
      <c r="J462" s="13">
        <f>IF(G462="Male",VLOOKUP(H462,'Shoe size conversion table'!$B$6:$D$22,3),VLOOKUP(H462,'Shoe size conversion table'!$J$6:$L$22,3))</f>
        <v>10.5</v>
      </c>
      <c r="K462" s="11">
        <v>189</v>
      </c>
      <c r="L462" s="12">
        <v>0.5</v>
      </c>
      <c r="M462" s="7">
        <f t="shared" si="22"/>
        <v>2014</v>
      </c>
      <c r="N462" s="7">
        <f t="shared" si="23"/>
        <v>3</v>
      </c>
      <c r="O462" s="30">
        <f t="shared" si="24"/>
        <v>94.5</v>
      </c>
    </row>
    <row r="463" spans="2:15" x14ac:dyDescent="0.2">
      <c r="B463" s="13">
        <v>52773</v>
      </c>
      <c r="C463" s="14">
        <v>41702.946111111145</v>
      </c>
      <c r="D463" s="7" t="s">
        <v>7</v>
      </c>
      <c r="E463" s="13">
        <v>2218</v>
      </c>
      <c r="F463" s="7" t="s">
        <v>51</v>
      </c>
      <c r="G463" s="7" t="s">
        <v>11</v>
      </c>
      <c r="H463" s="13">
        <v>9.5</v>
      </c>
      <c r="I463" s="13" t="str">
        <f>IF(G463="Male",VLOOKUP(H463,'Shoe size conversion table'!$B$6:$D$22,2),VLOOKUP(H463,'Shoe size conversion table'!$J$6:$L$22,2))</f>
        <v>42-43</v>
      </c>
      <c r="J463" s="13">
        <f>IF(G463="Male",VLOOKUP(H463,'Shoe size conversion table'!$B$6:$D$22,3),VLOOKUP(H463,'Shoe size conversion table'!$J$6:$L$22,3))</f>
        <v>9</v>
      </c>
      <c r="K463" s="11">
        <v>189</v>
      </c>
      <c r="L463" s="12">
        <v>0</v>
      </c>
      <c r="M463" s="7">
        <f t="shared" si="22"/>
        <v>2014</v>
      </c>
      <c r="N463" s="7">
        <f t="shared" si="23"/>
        <v>3</v>
      </c>
      <c r="O463" s="30">
        <f t="shared" si="24"/>
        <v>189</v>
      </c>
    </row>
    <row r="464" spans="2:15" x14ac:dyDescent="0.2">
      <c r="B464" s="13">
        <v>52773</v>
      </c>
      <c r="C464" s="14">
        <v>41702.946111111145</v>
      </c>
      <c r="D464" s="7" t="s">
        <v>7</v>
      </c>
      <c r="E464" s="13">
        <v>2219</v>
      </c>
      <c r="F464" s="7" t="s">
        <v>51</v>
      </c>
      <c r="G464" s="7" t="s">
        <v>11</v>
      </c>
      <c r="H464" s="13">
        <v>9.5</v>
      </c>
      <c r="I464" s="13" t="str">
        <f>IF(G464="Male",VLOOKUP(H464,'Shoe size conversion table'!$B$6:$D$22,2),VLOOKUP(H464,'Shoe size conversion table'!$J$6:$L$22,2))</f>
        <v>42-43</v>
      </c>
      <c r="J464" s="13">
        <f>IF(G464="Male",VLOOKUP(H464,'Shoe size conversion table'!$B$6:$D$22,3),VLOOKUP(H464,'Shoe size conversion table'!$J$6:$L$22,3))</f>
        <v>9</v>
      </c>
      <c r="K464" s="11">
        <v>199</v>
      </c>
      <c r="L464" s="12">
        <v>0</v>
      </c>
      <c r="M464" s="7">
        <f t="shared" si="22"/>
        <v>2014</v>
      </c>
      <c r="N464" s="7">
        <f t="shared" si="23"/>
        <v>3</v>
      </c>
      <c r="O464" s="30">
        <f t="shared" si="24"/>
        <v>199</v>
      </c>
    </row>
    <row r="465" spans="2:15" x14ac:dyDescent="0.2">
      <c r="B465" s="13">
        <v>52774</v>
      </c>
      <c r="C465" s="14">
        <v>41703.246111111141</v>
      </c>
      <c r="D465" s="7" t="s">
        <v>8</v>
      </c>
      <c r="E465" s="13">
        <v>2204</v>
      </c>
      <c r="F465" s="7" t="s">
        <v>40</v>
      </c>
      <c r="G465" s="7" t="s">
        <v>11</v>
      </c>
      <c r="H465" s="13">
        <v>8.5</v>
      </c>
      <c r="I465" s="13" t="str">
        <f>IF(G465="Male",VLOOKUP(H465,'Shoe size conversion table'!$B$6:$D$22,2),VLOOKUP(H465,'Shoe size conversion table'!$J$6:$L$22,2))</f>
        <v>41-42</v>
      </c>
      <c r="J465" s="13">
        <f>IF(G465="Male",VLOOKUP(H465,'Shoe size conversion table'!$B$6:$D$22,3),VLOOKUP(H465,'Shoe size conversion table'!$J$6:$L$22,3))</f>
        <v>8</v>
      </c>
      <c r="K465" s="11">
        <v>149</v>
      </c>
      <c r="L465" s="12">
        <v>0.1</v>
      </c>
      <c r="M465" s="7">
        <f t="shared" si="22"/>
        <v>2014</v>
      </c>
      <c r="N465" s="7">
        <f t="shared" si="23"/>
        <v>3</v>
      </c>
      <c r="O465" s="30">
        <f t="shared" si="24"/>
        <v>134.1</v>
      </c>
    </row>
    <row r="466" spans="2:15" x14ac:dyDescent="0.2">
      <c r="B466" s="13">
        <v>52775</v>
      </c>
      <c r="C466" s="14">
        <v>41703.556111111138</v>
      </c>
      <c r="D466" s="7" t="s">
        <v>9</v>
      </c>
      <c r="E466" s="13">
        <v>2176</v>
      </c>
      <c r="F466" s="7" t="s">
        <v>60</v>
      </c>
      <c r="G466" s="7" t="s">
        <v>11</v>
      </c>
      <c r="H466" s="13">
        <v>9.5</v>
      </c>
      <c r="I466" s="13" t="str">
        <f>IF(G466="Male",VLOOKUP(H466,'Shoe size conversion table'!$B$6:$D$22,2),VLOOKUP(H466,'Shoe size conversion table'!$J$6:$L$22,2))</f>
        <v>42-43</v>
      </c>
      <c r="J466" s="13">
        <f>IF(G466="Male",VLOOKUP(H466,'Shoe size conversion table'!$B$6:$D$22,3),VLOOKUP(H466,'Shoe size conversion table'!$J$6:$L$22,3))</f>
        <v>9</v>
      </c>
      <c r="K466" s="11">
        <v>199</v>
      </c>
      <c r="L466" s="12">
        <v>0</v>
      </c>
      <c r="M466" s="7">
        <f t="shared" si="22"/>
        <v>2014</v>
      </c>
      <c r="N466" s="7">
        <f t="shared" si="23"/>
        <v>3</v>
      </c>
      <c r="O466" s="30">
        <f t="shared" si="24"/>
        <v>199</v>
      </c>
    </row>
    <row r="467" spans="2:15" x14ac:dyDescent="0.2">
      <c r="B467" s="13">
        <v>52776</v>
      </c>
      <c r="C467" s="14">
        <v>41703.556111111138</v>
      </c>
      <c r="D467" s="7" t="s">
        <v>10</v>
      </c>
      <c r="E467" s="13">
        <v>2159</v>
      </c>
      <c r="F467" s="7" t="s">
        <v>34</v>
      </c>
      <c r="G467" s="7" t="s">
        <v>12</v>
      </c>
      <c r="H467" s="13">
        <v>9</v>
      </c>
      <c r="I467" s="13" t="str">
        <f>IF(G467="Male",VLOOKUP(H467,'Shoe size conversion table'!$B$6:$D$22,2),VLOOKUP(H467,'Shoe size conversion table'!$J$6:$L$22,2))</f>
        <v>39-40</v>
      </c>
      <c r="J467" s="13">
        <f>IF(G467="Male",VLOOKUP(H467,'Shoe size conversion table'!$B$6:$D$22,3),VLOOKUP(H467,'Shoe size conversion table'!$J$6:$L$22,3))</f>
        <v>7</v>
      </c>
      <c r="K467" s="11">
        <v>189</v>
      </c>
      <c r="L467" s="12">
        <v>0</v>
      </c>
      <c r="M467" s="7">
        <f t="shared" si="22"/>
        <v>2014</v>
      </c>
      <c r="N467" s="7">
        <f t="shared" si="23"/>
        <v>3</v>
      </c>
      <c r="O467" s="30">
        <f t="shared" si="24"/>
        <v>189</v>
      </c>
    </row>
    <row r="468" spans="2:15" x14ac:dyDescent="0.2">
      <c r="B468" s="13">
        <v>52777</v>
      </c>
      <c r="C468" s="14">
        <v>41703.556111111138</v>
      </c>
      <c r="D468" s="7" t="s">
        <v>9</v>
      </c>
      <c r="E468" s="13">
        <v>2205</v>
      </c>
      <c r="F468" s="7" t="s">
        <v>60</v>
      </c>
      <c r="G468" s="7" t="s">
        <v>11</v>
      </c>
      <c r="H468" s="13">
        <v>9</v>
      </c>
      <c r="I468" s="13">
        <f>IF(G468="Male",VLOOKUP(H468,'Shoe size conversion table'!$B$6:$D$22,2),VLOOKUP(H468,'Shoe size conversion table'!$J$6:$L$22,2))</f>
        <v>42</v>
      </c>
      <c r="J468" s="13">
        <f>IF(G468="Male",VLOOKUP(H468,'Shoe size conversion table'!$B$6:$D$22,3),VLOOKUP(H468,'Shoe size conversion table'!$J$6:$L$22,3))</f>
        <v>8.5</v>
      </c>
      <c r="K468" s="11">
        <v>159</v>
      </c>
      <c r="L468" s="12">
        <v>0</v>
      </c>
      <c r="M468" s="7">
        <f t="shared" si="22"/>
        <v>2014</v>
      </c>
      <c r="N468" s="7">
        <f t="shared" si="23"/>
        <v>3</v>
      </c>
      <c r="O468" s="30">
        <f t="shared" si="24"/>
        <v>159</v>
      </c>
    </row>
    <row r="469" spans="2:15" x14ac:dyDescent="0.2">
      <c r="B469" s="13">
        <v>52777</v>
      </c>
      <c r="C469" s="14">
        <v>41703.556111111138</v>
      </c>
      <c r="D469" s="7" t="s">
        <v>9</v>
      </c>
      <c r="E469" s="13">
        <v>2212</v>
      </c>
      <c r="F469" s="7" t="s">
        <v>60</v>
      </c>
      <c r="G469" s="7" t="s">
        <v>11</v>
      </c>
      <c r="H469" s="13">
        <v>9.5</v>
      </c>
      <c r="I469" s="13" t="str">
        <f>IF(G469="Male",VLOOKUP(H469,'Shoe size conversion table'!$B$6:$D$22,2),VLOOKUP(H469,'Shoe size conversion table'!$J$6:$L$22,2))</f>
        <v>42-43</v>
      </c>
      <c r="J469" s="13">
        <f>IF(G469="Male",VLOOKUP(H469,'Shoe size conversion table'!$B$6:$D$22,3),VLOOKUP(H469,'Shoe size conversion table'!$J$6:$L$22,3))</f>
        <v>9</v>
      </c>
      <c r="K469" s="11">
        <v>139</v>
      </c>
      <c r="L469" s="12">
        <v>0.2</v>
      </c>
      <c r="M469" s="7">
        <f t="shared" si="22"/>
        <v>2014</v>
      </c>
      <c r="N469" s="7">
        <f t="shared" si="23"/>
        <v>3</v>
      </c>
      <c r="O469" s="30">
        <f t="shared" si="24"/>
        <v>111.2</v>
      </c>
    </row>
    <row r="470" spans="2:15" x14ac:dyDescent="0.2">
      <c r="B470" s="13">
        <v>52778</v>
      </c>
      <c r="C470" s="14">
        <v>41703.726111111144</v>
      </c>
      <c r="D470" s="7" t="s">
        <v>7</v>
      </c>
      <c r="E470" s="13">
        <v>2157</v>
      </c>
      <c r="F470" s="7" t="s">
        <v>53</v>
      </c>
      <c r="G470" s="7" t="s">
        <v>11</v>
      </c>
      <c r="H470" s="13">
        <v>11.5</v>
      </c>
      <c r="I470" s="13" t="str">
        <f>IF(G470="Male",VLOOKUP(H470,'Shoe size conversion table'!$B$6:$D$22,2),VLOOKUP(H470,'Shoe size conversion table'!$J$6:$L$22,2))</f>
        <v>44-45</v>
      </c>
      <c r="J470" s="13">
        <f>IF(G470="Male",VLOOKUP(H470,'Shoe size conversion table'!$B$6:$D$22,3),VLOOKUP(H470,'Shoe size conversion table'!$J$6:$L$22,3))</f>
        <v>11</v>
      </c>
      <c r="K470" s="11">
        <v>149</v>
      </c>
      <c r="L470" s="12">
        <v>0.2</v>
      </c>
      <c r="M470" s="7">
        <f t="shared" si="22"/>
        <v>2014</v>
      </c>
      <c r="N470" s="7">
        <f t="shared" si="23"/>
        <v>3</v>
      </c>
      <c r="O470" s="30">
        <f t="shared" si="24"/>
        <v>119.2</v>
      </c>
    </row>
    <row r="471" spans="2:15" x14ac:dyDescent="0.2">
      <c r="B471" s="13">
        <v>52779</v>
      </c>
      <c r="C471" s="14">
        <v>41703.846111111139</v>
      </c>
      <c r="D471" s="7" t="s">
        <v>8</v>
      </c>
      <c r="E471" s="13">
        <v>2175</v>
      </c>
      <c r="F471" s="7" t="s">
        <v>39</v>
      </c>
      <c r="G471" s="7" t="s">
        <v>11</v>
      </c>
      <c r="H471" s="13">
        <v>11.5</v>
      </c>
      <c r="I471" s="13" t="str">
        <f>IF(G471="Male",VLOOKUP(H471,'Shoe size conversion table'!$B$6:$D$22,2),VLOOKUP(H471,'Shoe size conversion table'!$J$6:$L$22,2))</f>
        <v>44-45</v>
      </c>
      <c r="J471" s="13">
        <f>IF(G471="Male",VLOOKUP(H471,'Shoe size conversion table'!$B$6:$D$22,3),VLOOKUP(H471,'Shoe size conversion table'!$J$6:$L$22,3))</f>
        <v>11</v>
      </c>
      <c r="K471" s="11">
        <v>199</v>
      </c>
      <c r="L471" s="12">
        <v>0</v>
      </c>
      <c r="M471" s="7">
        <f t="shared" si="22"/>
        <v>2014</v>
      </c>
      <c r="N471" s="7">
        <f t="shared" si="23"/>
        <v>3</v>
      </c>
      <c r="O471" s="30">
        <f t="shared" si="24"/>
        <v>199</v>
      </c>
    </row>
    <row r="472" spans="2:15" x14ac:dyDescent="0.2">
      <c r="B472" s="13">
        <v>52779</v>
      </c>
      <c r="C472" s="14">
        <v>41703.846111111139</v>
      </c>
      <c r="D472" s="7" t="s">
        <v>8</v>
      </c>
      <c r="E472" s="13">
        <v>2179</v>
      </c>
      <c r="F472" s="7" t="s">
        <v>39</v>
      </c>
      <c r="G472" s="7" t="s">
        <v>11</v>
      </c>
      <c r="H472" s="13">
        <v>8</v>
      </c>
      <c r="I472" s="13">
        <f>IF(G472="Male",VLOOKUP(H472,'Shoe size conversion table'!$B$6:$D$22,2),VLOOKUP(H472,'Shoe size conversion table'!$J$6:$L$22,2))</f>
        <v>41</v>
      </c>
      <c r="J472" s="13">
        <f>IF(G472="Male",VLOOKUP(H472,'Shoe size conversion table'!$B$6:$D$22,3),VLOOKUP(H472,'Shoe size conversion table'!$J$6:$L$22,3))</f>
        <v>7.5</v>
      </c>
      <c r="K472" s="11">
        <v>189</v>
      </c>
      <c r="L472" s="12">
        <v>0</v>
      </c>
      <c r="M472" s="7">
        <f t="shared" si="22"/>
        <v>2014</v>
      </c>
      <c r="N472" s="7">
        <f t="shared" si="23"/>
        <v>3</v>
      </c>
      <c r="O472" s="30">
        <f t="shared" si="24"/>
        <v>189</v>
      </c>
    </row>
    <row r="473" spans="2:15" x14ac:dyDescent="0.2">
      <c r="B473" s="13">
        <v>52780</v>
      </c>
      <c r="C473" s="14">
        <v>41704.096111111139</v>
      </c>
      <c r="D473" s="7" t="s">
        <v>7</v>
      </c>
      <c r="E473" s="13">
        <v>2202</v>
      </c>
      <c r="F473" s="7" t="s">
        <v>51</v>
      </c>
      <c r="G473" s="7" t="s">
        <v>11</v>
      </c>
      <c r="H473" s="13">
        <v>10.5</v>
      </c>
      <c r="I473" s="13" t="str">
        <f>IF(G473="Male",VLOOKUP(H473,'Shoe size conversion table'!$B$6:$D$22,2),VLOOKUP(H473,'Shoe size conversion table'!$J$6:$L$22,2))</f>
        <v>43-44</v>
      </c>
      <c r="J473" s="13">
        <f>IF(G473="Male",VLOOKUP(H473,'Shoe size conversion table'!$B$6:$D$22,3),VLOOKUP(H473,'Shoe size conversion table'!$J$6:$L$22,3))</f>
        <v>10</v>
      </c>
      <c r="K473" s="11">
        <v>159</v>
      </c>
      <c r="L473" s="12">
        <v>0.1</v>
      </c>
      <c r="M473" s="7">
        <f t="shared" si="22"/>
        <v>2014</v>
      </c>
      <c r="N473" s="7">
        <f t="shared" si="23"/>
        <v>3</v>
      </c>
      <c r="O473" s="30">
        <f t="shared" si="24"/>
        <v>143.1</v>
      </c>
    </row>
    <row r="474" spans="2:15" x14ac:dyDescent="0.2">
      <c r="B474" s="13">
        <v>52781</v>
      </c>
      <c r="C474" s="14">
        <v>41704.246111111141</v>
      </c>
      <c r="D474" s="7" t="s">
        <v>7</v>
      </c>
      <c r="E474" s="13">
        <v>2171</v>
      </c>
      <c r="F474" s="7" t="s">
        <v>51</v>
      </c>
      <c r="G474" s="7" t="s">
        <v>12</v>
      </c>
      <c r="H474" s="13">
        <v>5</v>
      </c>
      <c r="I474" s="13" t="str">
        <f>IF(G474="Male",VLOOKUP(H474,'Shoe size conversion table'!$B$6:$D$22,2),VLOOKUP(H474,'Shoe size conversion table'!$J$6:$L$22,2))</f>
        <v>35-36</v>
      </c>
      <c r="J474" s="13">
        <f>IF(G474="Male",VLOOKUP(H474,'Shoe size conversion table'!$B$6:$D$22,3),VLOOKUP(H474,'Shoe size conversion table'!$J$6:$L$22,3))</f>
        <v>3</v>
      </c>
      <c r="K474" s="11">
        <v>149</v>
      </c>
      <c r="L474" s="12">
        <v>0.3</v>
      </c>
      <c r="M474" s="7">
        <f t="shared" si="22"/>
        <v>2014</v>
      </c>
      <c r="N474" s="7">
        <f t="shared" si="23"/>
        <v>3</v>
      </c>
      <c r="O474" s="30">
        <f t="shared" si="24"/>
        <v>104.3</v>
      </c>
    </row>
    <row r="475" spans="2:15" x14ac:dyDescent="0.2">
      <c r="B475" s="13">
        <v>52782</v>
      </c>
      <c r="C475" s="14">
        <v>41704.396111111142</v>
      </c>
      <c r="D475" s="7" t="s">
        <v>9</v>
      </c>
      <c r="E475" s="13">
        <v>2154</v>
      </c>
      <c r="F475" s="7" t="s">
        <v>59</v>
      </c>
      <c r="G475" s="7" t="s">
        <v>11</v>
      </c>
      <c r="H475" s="13">
        <v>9</v>
      </c>
      <c r="I475" s="13">
        <f>IF(G475="Male",VLOOKUP(H475,'Shoe size conversion table'!$B$6:$D$22,2),VLOOKUP(H475,'Shoe size conversion table'!$J$6:$L$22,2))</f>
        <v>42</v>
      </c>
      <c r="J475" s="13">
        <f>IF(G475="Male",VLOOKUP(H475,'Shoe size conversion table'!$B$6:$D$22,3),VLOOKUP(H475,'Shoe size conversion table'!$J$6:$L$22,3))</f>
        <v>8.5</v>
      </c>
      <c r="K475" s="11">
        <v>179</v>
      </c>
      <c r="L475" s="12">
        <v>0</v>
      </c>
      <c r="M475" s="7">
        <f t="shared" si="22"/>
        <v>2014</v>
      </c>
      <c r="N475" s="7">
        <f t="shared" si="23"/>
        <v>3</v>
      </c>
      <c r="O475" s="30">
        <f t="shared" si="24"/>
        <v>179</v>
      </c>
    </row>
    <row r="476" spans="2:15" x14ac:dyDescent="0.2">
      <c r="B476" s="13">
        <v>52783</v>
      </c>
      <c r="C476" s="14">
        <v>41704.556111111138</v>
      </c>
      <c r="D476" s="7" t="s">
        <v>10</v>
      </c>
      <c r="E476" s="13">
        <v>2159</v>
      </c>
      <c r="F476" s="7" t="s">
        <v>34</v>
      </c>
      <c r="G476" s="7" t="s">
        <v>12</v>
      </c>
      <c r="H476" s="13">
        <v>9</v>
      </c>
      <c r="I476" s="13" t="str">
        <f>IF(G476="Male",VLOOKUP(H476,'Shoe size conversion table'!$B$6:$D$22,2),VLOOKUP(H476,'Shoe size conversion table'!$J$6:$L$22,2))</f>
        <v>39-40</v>
      </c>
      <c r="J476" s="13">
        <f>IF(G476="Male",VLOOKUP(H476,'Shoe size conversion table'!$B$6:$D$22,3),VLOOKUP(H476,'Shoe size conversion table'!$J$6:$L$22,3))</f>
        <v>7</v>
      </c>
      <c r="K476" s="11">
        <v>189</v>
      </c>
      <c r="L476" s="12">
        <v>0</v>
      </c>
      <c r="M476" s="7">
        <f t="shared" si="22"/>
        <v>2014</v>
      </c>
      <c r="N476" s="7">
        <f t="shared" si="23"/>
        <v>3</v>
      </c>
      <c r="O476" s="30">
        <f t="shared" si="24"/>
        <v>189</v>
      </c>
    </row>
    <row r="477" spans="2:15" x14ac:dyDescent="0.2">
      <c r="B477" s="13">
        <v>52784</v>
      </c>
      <c r="C477" s="14">
        <v>41704.556111111138</v>
      </c>
      <c r="D477" s="7" t="s">
        <v>9</v>
      </c>
      <c r="E477" s="13">
        <v>2215</v>
      </c>
      <c r="F477" s="7" t="s">
        <v>62</v>
      </c>
      <c r="G477" s="7" t="s">
        <v>11</v>
      </c>
      <c r="H477" s="13">
        <v>12</v>
      </c>
      <c r="I477" s="13">
        <f>IF(G477="Male",VLOOKUP(H477,'Shoe size conversion table'!$B$6:$D$22,2),VLOOKUP(H477,'Shoe size conversion table'!$J$6:$L$22,2))</f>
        <v>45</v>
      </c>
      <c r="J477" s="13">
        <f>IF(G477="Male",VLOOKUP(H477,'Shoe size conversion table'!$B$6:$D$22,3),VLOOKUP(H477,'Shoe size conversion table'!$J$6:$L$22,3))</f>
        <v>11.5</v>
      </c>
      <c r="K477" s="11">
        <v>179</v>
      </c>
      <c r="L477" s="12">
        <v>0</v>
      </c>
      <c r="M477" s="7">
        <f t="shared" si="22"/>
        <v>2014</v>
      </c>
      <c r="N477" s="7">
        <f t="shared" si="23"/>
        <v>3</v>
      </c>
      <c r="O477" s="30">
        <f t="shared" si="24"/>
        <v>179</v>
      </c>
    </row>
    <row r="478" spans="2:15" x14ac:dyDescent="0.2">
      <c r="B478" s="13">
        <v>52784</v>
      </c>
      <c r="C478" s="14">
        <v>41704.556111111138</v>
      </c>
      <c r="D478" s="7" t="s">
        <v>9</v>
      </c>
      <c r="E478" s="13">
        <v>2205</v>
      </c>
      <c r="F478" s="7" t="s">
        <v>60</v>
      </c>
      <c r="G478" s="7" t="s">
        <v>11</v>
      </c>
      <c r="H478" s="13">
        <v>9</v>
      </c>
      <c r="I478" s="13">
        <f>IF(G478="Male",VLOOKUP(H478,'Shoe size conversion table'!$B$6:$D$22,2),VLOOKUP(H478,'Shoe size conversion table'!$J$6:$L$22,2))</f>
        <v>42</v>
      </c>
      <c r="J478" s="13">
        <f>IF(G478="Male",VLOOKUP(H478,'Shoe size conversion table'!$B$6:$D$22,3),VLOOKUP(H478,'Shoe size conversion table'!$J$6:$L$22,3))</f>
        <v>8.5</v>
      </c>
      <c r="K478" s="11">
        <v>159</v>
      </c>
      <c r="L478" s="12">
        <v>0</v>
      </c>
      <c r="M478" s="7">
        <f t="shared" si="22"/>
        <v>2014</v>
      </c>
      <c r="N478" s="7">
        <f t="shared" si="23"/>
        <v>3</v>
      </c>
      <c r="O478" s="30">
        <f t="shared" si="24"/>
        <v>159</v>
      </c>
    </row>
    <row r="479" spans="2:15" x14ac:dyDescent="0.2">
      <c r="B479" s="13">
        <v>52784</v>
      </c>
      <c r="C479" s="14">
        <v>41704.556111111138</v>
      </c>
      <c r="D479" s="7" t="s">
        <v>9</v>
      </c>
      <c r="E479" s="13">
        <v>2212</v>
      </c>
      <c r="F479" s="7" t="s">
        <v>60</v>
      </c>
      <c r="G479" s="7" t="s">
        <v>11</v>
      </c>
      <c r="H479" s="13">
        <v>9.5</v>
      </c>
      <c r="I479" s="13" t="str">
        <f>IF(G479="Male",VLOOKUP(H479,'Shoe size conversion table'!$B$6:$D$22,2),VLOOKUP(H479,'Shoe size conversion table'!$J$6:$L$22,2))</f>
        <v>42-43</v>
      </c>
      <c r="J479" s="13">
        <f>IF(G479="Male",VLOOKUP(H479,'Shoe size conversion table'!$B$6:$D$22,3),VLOOKUP(H479,'Shoe size conversion table'!$J$6:$L$22,3))</f>
        <v>9</v>
      </c>
      <c r="K479" s="11">
        <v>139</v>
      </c>
      <c r="L479" s="12">
        <v>0.2</v>
      </c>
      <c r="M479" s="7">
        <f t="shared" si="22"/>
        <v>2014</v>
      </c>
      <c r="N479" s="7">
        <f t="shared" si="23"/>
        <v>3</v>
      </c>
      <c r="O479" s="30">
        <f t="shared" si="24"/>
        <v>111.2</v>
      </c>
    </row>
    <row r="480" spans="2:15" x14ac:dyDescent="0.2">
      <c r="B480" s="13">
        <v>52785</v>
      </c>
      <c r="C480" s="14">
        <v>41704.846111111139</v>
      </c>
      <c r="D480" s="7" t="s">
        <v>8</v>
      </c>
      <c r="E480" s="13">
        <v>2152</v>
      </c>
      <c r="F480" s="7" t="s">
        <v>39</v>
      </c>
      <c r="G480" s="7" t="s">
        <v>11</v>
      </c>
      <c r="H480" s="13">
        <v>9.5</v>
      </c>
      <c r="I480" s="13" t="str">
        <f>IF(G480="Male",VLOOKUP(H480,'Shoe size conversion table'!$B$6:$D$22,2),VLOOKUP(H480,'Shoe size conversion table'!$J$6:$L$22,2))</f>
        <v>42-43</v>
      </c>
      <c r="J480" s="13">
        <f>IF(G480="Male",VLOOKUP(H480,'Shoe size conversion table'!$B$6:$D$22,3),VLOOKUP(H480,'Shoe size conversion table'!$J$6:$L$22,3))</f>
        <v>9</v>
      </c>
      <c r="K480" s="11">
        <v>159</v>
      </c>
      <c r="L480" s="12">
        <v>0</v>
      </c>
      <c r="M480" s="7">
        <f t="shared" si="22"/>
        <v>2014</v>
      </c>
      <c r="N480" s="7">
        <f t="shared" si="23"/>
        <v>3</v>
      </c>
      <c r="O480" s="30">
        <f t="shared" si="24"/>
        <v>159</v>
      </c>
    </row>
    <row r="481" spans="2:15" x14ac:dyDescent="0.2">
      <c r="B481" s="13">
        <v>52785</v>
      </c>
      <c r="C481" s="14">
        <v>41704.846111111139</v>
      </c>
      <c r="D481" s="7" t="s">
        <v>8</v>
      </c>
      <c r="E481" s="13">
        <v>2175</v>
      </c>
      <c r="F481" s="7" t="s">
        <v>39</v>
      </c>
      <c r="G481" s="7" t="s">
        <v>11</v>
      </c>
      <c r="H481" s="13">
        <v>11.5</v>
      </c>
      <c r="I481" s="13" t="str">
        <f>IF(G481="Male",VLOOKUP(H481,'Shoe size conversion table'!$B$6:$D$22,2),VLOOKUP(H481,'Shoe size conversion table'!$J$6:$L$22,2))</f>
        <v>44-45</v>
      </c>
      <c r="J481" s="13">
        <f>IF(G481="Male",VLOOKUP(H481,'Shoe size conversion table'!$B$6:$D$22,3),VLOOKUP(H481,'Shoe size conversion table'!$J$6:$L$22,3))</f>
        <v>11</v>
      </c>
      <c r="K481" s="11">
        <v>199</v>
      </c>
      <c r="L481" s="12">
        <v>0</v>
      </c>
      <c r="M481" s="7">
        <f t="shared" si="22"/>
        <v>2014</v>
      </c>
      <c r="N481" s="7">
        <f t="shared" si="23"/>
        <v>3</v>
      </c>
      <c r="O481" s="30">
        <f t="shared" si="24"/>
        <v>199</v>
      </c>
    </row>
    <row r="482" spans="2:15" x14ac:dyDescent="0.2">
      <c r="B482" s="13">
        <v>52786</v>
      </c>
      <c r="C482" s="14">
        <v>41705.096111111139</v>
      </c>
      <c r="D482" s="7" t="s">
        <v>7</v>
      </c>
      <c r="E482" s="13">
        <v>2199</v>
      </c>
      <c r="F482" s="7" t="s">
        <v>48</v>
      </c>
      <c r="G482" s="7" t="s">
        <v>12</v>
      </c>
      <c r="H482" s="13">
        <v>9.5</v>
      </c>
      <c r="I482" s="13">
        <f>IF(G482="Male",VLOOKUP(H482,'Shoe size conversion table'!$B$6:$D$22,2),VLOOKUP(H482,'Shoe size conversion table'!$J$6:$L$22,2))</f>
        <v>40</v>
      </c>
      <c r="J482" s="13">
        <f>IF(G482="Male",VLOOKUP(H482,'Shoe size conversion table'!$B$6:$D$22,3),VLOOKUP(H482,'Shoe size conversion table'!$J$6:$L$22,3))</f>
        <v>7.5</v>
      </c>
      <c r="K482" s="11">
        <v>129</v>
      </c>
      <c r="L482" s="12">
        <v>0</v>
      </c>
      <c r="M482" s="7">
        <f t="shared" si="22"/>
        <v>2014</v>
      </c>
      <c r="N482" s="7">
        <f t="shared" si="23"/>
        <v>3</v>
      </c>
      <c r="O482" s="30">
        <f t="shared" si="24"/>
        <v>129</v>
      </c>
    </row>
    <row r="483" spans="2:15" x14ac:dyDescent="0.2">
      <c r="B483" s="13">
        <v>52787</v>
      </c>
      <c r="C483" s="14">
        <v>41705.356111111141</v>
      </c>
      <c r="D483" s="7" t="s">
        <v>7</v>
      </c>
      <c r="E483" s="13">
        <v>2218</v>
      </c>
      <c r="F483" s="7" t="s">
        <v>49</v>
      </c>
      <c r="G483" s="7" t="s">
        <v>11</v>
      </c>
      <c r="H483" s="13">
        <v>10.5</v>
      </c>
      <c r="I483" s="13" t="str">
        <f>IF(G483="Male",VLOOKUP(H483,'Shoe size conversion table'!$B$6:$D$22,2),VLOOKUP(H483,'Shoe size conversion table'!$J$6:$L$22,2))</f>
        <v>43-44</v>
      </c>
      <c r="J483" s="13">
        <f>IF(G483="Male",VLOOKUP(H483,'Shoe size conversion table'!$B$6:$D$22,3),VLOOKUP(H483,'Shoe size conversion table'!$J$6:$L$22,3))</f>
        <v>10</v>
      </c>
      <c r="K483" s="11">
        <v>199</v>
      </c>
      <c r="L483" s="12">
        <v>0</v>
      </c>
      <c r="M483" s="7">
        <f t="shared" si="22"/>
        <v>2014</v>
      </c>
      <c r="N483" s="7">
        <f t="shared" si="23"/>
        <v>3</v>
      </c>
      <c r="O483" s="30">
        <f t="shared" si="24"/>
        <v>199</v>
      </c>
    </row>
    <row r="484" spans="2:15" x14ac:dyDescent="0.2">
      <c r="B484" s="13">
        <v>52788</v>
      </c>
      <c r="C484" s="14">
        <v>41705.396111111142</v>
      </c>
      <c r="D484" s="7" t="s">
        <v>9</v>
      </c>
      <c r="E484" s="13">
        <v>2158</v>
      </c>
      <c r="F484" s="7" t="s">
        <v>62</v>
      </c>
      <c r="G484" s="7" t="s">
        <v>11</v>
      </c>
      <c r="H484" s="13">
        <v>9</v>
      </c>
      <c r="I484" s="13">
        <f>IF(G484="Male",VLOOKUP(H484,'Shoe size conversion table'!$B$6:$D$22,2),VLOOKUP(H484,'Shoe size conversion table'!$J$6:$L$22,2))</f>
        <v>42</v>
      </c>
      <c r="J484" s="13">
        <f>IF(G484="Male",VLOOKUP(H484,'Shoe size conversion table'!$B$6:$D$22,3),VLOOKUP(H484,'Shoe size conversion table'!$J$6:$L$22,3))</f>
        <v>8.5</v>
      </c>
      <c r="K484" s="11">
        <v>149</v>
      </c>
      <c r="L484" s="12">
        <v>0</v>
      </c>
      <c r="M484" s="7">
        <f t="shared" si="22"/>
        <v>2014</v>
      </c>
      <c r="N484" s="7">
        <f t="shared" si="23"/>
        <v>3</v>
      </c>
      <c r="O484" s="30">
        <f t="shared" si="24"/>
        <v>149</v>
      </c>
    </row>
    <row r="485" spans="2:15" x14ac:dyDescent="0.2">
      <c r="B485" s="13">
        <v>52789</v>
      </c>
      <c r="C485" s="14">
        <v>41705.556111111138</v>
      </c>
      <c r="D485" s="7" t="s">
        <v>9</v>
      </c>
      <c r="E485" s="13">
        <v>2230</v>
      </c>
      <c r="F485" s="7" t="s">
        <v>62</v>
      </c>
      <c r="G485" s="7" t="s">
        <v>11</v>
      </c>
      <c r="H485" s="13">
        <v>10</v>
      </c>
      <c r="I485" s="13">
        <f>IF(G485="Male",VLOOKUP(H485,'Shoe size conversion table'!$B$6:$D$22,2),VLOOKUP(H485,'Shoe size conversion table'!$J$6:$L$22,2))</f>
        <v>43</v>
      </c>
      <c r="J485" s="13">
        <f>IF(G485="Male",VLOOKUP(H485,'Shoe size conversion table'!$B$6:$D$22,3),VLOOKUP(H485,'Shoe size conversion table'!$J$6:$L$22,3))</f>
        <v>9.5</v>
      </c>
      <c r="K485" s="11">
        <v>139</v>
      </c>
      <c r="L485" s="12">
        <v>0</v>
      </c>
      <c r="M485" s="7">
        <f t="shared" si="22"/>
        <v>2014</v>
      </c>
      <c r="N485" s="7">
        <f t="shared" si="23"/>
        <v>3</v>
      </c>
      <c r="O485" s="30">
        <f t="shared" si="24"/>
        <v>139</v>
      </c>
    </row>
    <row r="486" spans="2:15" x14ac:dyDescent="0.2">
      <c r="B486" s="13">
        <v>52789</v>
      </c>
      <c r="C486" s="14">
        <v>41705.556111111138</v>
      </c>
      <c r="D486" s="7" t="s">
        <v>9</v>
      </c>
      <c r="E486" s="13">
        <v>2215</v>
      </c>
      <c r="F486" s="7" t="s">
        <v>62</v>
      </c>
      <c r="G486" s="7" t="s">
        <v>11</v>
      </c>
      <c r="H486" s="13">
        <v>12</v>
      </c>
      <c r="I486" s="13">
        <f>IF(G486="Male",VLOOKUP(H486,'Shoe size conversion table'!$B$6:$D$22,2),VLOOKUP(H486,'Shoe size conversion table'!$J$6:$L$22,2))</f>
        <v>45</v>
      </c>
      <c r="J486" s="13">
        <f>IF(G486="Male",VLOOKUP(H486,'Shoe size conversion table'!$B$6:$D$22,3),VLOOKUP(H486,'Shoe size conversion table'!$J$6:$L$22,3))</f>
        <v>11.5</v>
      </c>
      <c r="K486" s="11">
        <v>179</v>
      </c>
      <c r="L486" s="12">
        <v>0</v>
      </c>
      <c r="M486" s="7">
        <f t="shared" si="22"/>
        <v>2014</v>
      </c>
      <c r="N486" s="7">
        <f t="shared" si="23"/>
        <v>3</v>
      </c>
      <c r="O486" s="30">
        <f t="shared" si="24"/>
        <v>179</v>
      </c>
    </row>
    <row r="487" spans="2:15" x14ac:dyDescent="0.2">
      <c r="B487" s="13">
        <v>52789</v>
      </c>
      <c r="C487" s="14">
        <v>41705.556111111138</v>
      </c>
      <c r="D487" s="7" t="s">
        <v>9</v>
      </c>
      <c r="E487" s="13">
        <v>2205</v>
      </c>
      <c r="F487" s="7" t="s">
        <v>60</v>
      </c>
      <c r="G487" s="7" t="s">
        <v>11</v>
      </c>
      <c r="H487" s="13">
        <v>9</v>
      </c>
      <c r="I487" s="13">
        <f>IF(G487="Male",VLOOKUP(H487,'Shoe size conversion table'!$B$6:$D$22,2),VLOOKUP(H487,'Shoe size conversion table'!$J$6:$L$22,2))</f>
        <v>42</v>
      </c>
      <c r="J487" s="13">
        <f>IF(G487="Male",VLOOKUP(H487,'Shoe size conversion table'!$B$6:$D$22,3),VLOOKUP(H487,'Shoe size conversion table'!$J$6:$L$22,3))</f>
        <v>8.5</v>
      </c>
      <c r="K487" s="11">
        <v>159</v>
      </c>
      <c r="L487" s="12">
        <v>0</v>
      </c>
      <c r="M487" s="7">
        <f t="shared" si="22"/>
        <v>2014</v>
      </c>
      <c r="N487" s="7">
        <f t="shared" si="23"/>
        <v>3</v>
      </c>
      <c r="O487" s="30">
        <f t="shared" si="24"/>
        <v>159</v>
      </c>
    </row>
    <row r="488" spans="2:15" x14ac:dyDescent="0.2">
      <c r="B488" s="13">
        <v>52789</v>
      </c>
      <c r="C488" s="14">
        <v>41705.556111111138</v>
      </c>
      <c r="D488" s="7" t="s">
        <v>9</v>
      </c>
      <c r="E488" s="13">
        <v>2212</v>
      </c>
      <c r="F488" s="7" t="s">
        <v>60</v>
      </c>
      <c r="G488" s="7" t="s">
        <v>11</v>
      </c>
      <c r="H488" s="13">
        <v>9.5</v>
      </c>
      <c r="I488" s="13" t="str">
        <f>IF(G488="Male",VLOOKUP(H488,'Shoe size conversion table'!$B$6:$D$22,2),VLOOKUP(H488,'Shoe size conversion table'!$J$6:$L$22,2))</f>
        <v>42-43</v>
      </c>
      <c r="J488" s="13">
        <f>IF(G488="Male",VLOOKUP(H488,'Shoe size conversion table'!$B$6:$D$22,3),VLOOKUP(H488,'Shoe size conversion table'!$J$6:$L$22,3))</f>
        <v>9</v>
      </c>
      <c r="K488" s="11">
        <v>139</v>
      </c>
      <c r="L488" s="12">
        <v>0.2</v>
      </c>
      <c r="M488" s="7">
        <f t="shared" si="22"/>
        <v>2014</v>
      </c>
      <c r="N488" s="7">
        <f t="shared" si="23"/>
        <v>3</v>
      </c>
      <c r="O488" s="30">
        <f t="shared" si="24"/>
        <v>111.2</v>
      </c>
    </row>
    <row r="489" spans="2:15" x14ac:dyDescent="0.2">
      <c r="B489" s="13">
        <v>52790</v>
      </c>
      <c r="C489" s="14">
        <v>41705.916111111139</v>
      </c>
      <c r="D489" s="7" t="s">
        <v>10</v>
      </c>
      <c r="E489" s="13">
        <v>2156</v>
      </c>
      <c r="F489" s="7" t="s">
        <v>36</v>
      </c>
      <c r="G489" s="7" t="s">
        <v>12</v>
      </c>
      <c r="H489" s="13">
        <v>9</v>
      </c>
      <c r="I489" s="13" t="str">
        <f>IF(G489="Male",VLOOKUP(H489,'Shoe size conversion table'!$B$6:$D$22,2),VLOOKUP(H489,'Shoe size conversion table'!$J$6:$L$22,2))</f>
        <v>39-40</v>
      </c>
      <c r="J489" s="13">
        <f>IF(G489="Male",VLOOKUP(H489,'Shoe size conversion table'!$B$6:$D$22,3),VLOOKUP(H489,'Shoe size conversion table'!$J$6:$L$22,3))</f>
        <v>7</v>
      </c>
      <c r="K489" s="11">
        <v>129</v>
      </c>
      <c r="L489" s="12">
        <v>0</v>
      </c>
      <c r="M489" s="7">
        <f t="shared" si="22"/>
        <v>2014</v>
      </c>
      <c r="N489" s="7">
        <f t="shared" si="23"/>
        <v>3</v>
      </c>
      <c r="O489" s="30">
        <f t="shared" si="24"/>
        <v>129</v>
      </c>
    </row>
    <row r="490" spans="2:15" x14ac:dyDescent="0.2">
      <c r="B490" s="13">
        <v>52791</v>
      </c>
      <c r="C490" s="14">
        <v>41706.096111111139</v>
      </c>
      <c r="D490" s="7" t="s">
        <v>7</v>
      </c>
      <c r="E490" s="13">
        <v>2152</v>
      </c>
      <c r="F490" s="7" t="s">
        <v>51</v>
      </c>
      <c r="G490" s="7" t="s">
        <v>11</v>
      </c>
      <c r="H490" s="13">
        <v>9</v>
      </c>
      <c r="I490" s="13">
        <f>IF(G490="Male",VLOOKUP(H490,'Shoe size conversion table'!$B$6:$D$22,2),VLOOKUP(H490,'Shoe size conversion table'!$J$6:$L$22,2))</f>
        <v>42</v>
      </c>
      <c r="J490" s="13">
        <f>IF(G490="Male",VLOOKUP(H490,'Shoe size conversion table'!$B$6:$D$22,3),VLOOKUP(H490,'Shoe size conversion table'!$J$6:$L$22,3))</f>
        <v>8.5</v>
      </c>
      <c r="K490" s="11">
        <v>149</v>
      </c>
      <c r="L490" s="12">
        <v>0</v>
      </c>
      <c r="M490" s="7">
        <f t="shared" si="22"/>
        <v>2014</v>
      </c>
      <c r="N490" s="7">
        <f t="shared" si="23"/>
        <v>3</v>
      </c>
      <c r="O490" s="30">
        <f t="shared" si="24"/>
        <v>149</v>
      </c>
    </row>
    <row r="491" spans="2:15" x14ac:dyDescent="0.2">
      <c r="B491" s="13">
        <v>52792</v>
      </c>
      <c r="C491" s="14">
        <v>41706.346111111139</v>
      </c>
      <c r="D491" s="7" t="s">
        <v>10</v>
      </c>
      <c r="E491" s="13">
        <v>2174</v>
      </c>
      <c r="F491" s="7" t="s">
        <v>34</v>
      </c>
      <c r="G491" s="7" t="s">
        <v>12</v>
      </c>
      <c r="H491" s="13">
        <v>10</v>
      </c>
      <c r="I491" s="13" t="str">
        <f>IF(G491="Male",VLOOKUP(H491,'Shoe size conversion table'!$B$6:$D$22,2),VLOOKUP(H491,'Shoe size conversion table'!$J$6:$L$22,2))</f>
        <v>40-41</v>
      </c>
      <c r="J491" s="13">
        <f>IF(G491="Male",VLOOKUP(H491,'Shoe size conversion table'!$B$6:$D$22,3),VLOOKUP(H491,'Shoe size conversion table'!$J$6:$L$22,3))</f>
        <v>8</v>
      </c>
      <c r="K491" s="11">
        <v>139</v>
      </c>
      <c r="L491" s="12">
        <v>0</v>
      </c>
      <c r="M491" s="7">
        <f t="shared" si="22"/>
        <v>2014</v>
      </c>
      <c r="N491" s="7">
        <f t="shared" si="23"/>
        <v>3</v>
      </c>
      <c r="O491" s="30">
        <f t="shared" si="24"/>
        <v>139</v>
      </c>
    </row>
    <row r="492" spans="2:15" x14ac:dyDescent="0.2">
      <c r="B492" s="13">
        <v>52793</v>
      </c>
      <c r="C492" s="14">
        <v>41706.356111111141</v>
      </c>
      <c r="D492" s="7" t="s">
        <v>7</v>
      </c>
      <c r="E492" s="13">
        <v>2180</v>
      </c>
      <c r="F492" s="7" t="s">
        <v>49</v>
      </c>
      <c r="G492" s="7" t="s">
        <v>11</v>
      </c>
      <c r="H492" s="13">
        <v>9.5</v>
      </c>
      <c r="I492" s="13" t="str">
        <f>IF(G492="Male",VLOOKUP(H492,'Shoe size conversion table'!$B$6:$D$22,2),VLOOKUP(H492,'Shoe size conversion table'!$J$6:$L$22,2))</f>
        <v>42-43</v>
      </c>
      <c r="J492" s="13">
        <f>IF(G492="Male",VLOOKUP(H492,'Shoe size conversion table'!$B$6:$D$22,3),VLOOKUP(H492,'Shoe size conversion table'!$J$6:$L$22,3))</f>
        <v>9</v>
      </c>
      <c r="K492" s="11">
        <v>179</v>
      </c>
      <c r="L492" s="12">
        <v>0.2</v>
      </c>
      <c r="M492" s="7">
        <f t="shared" si="22"/>
        <v>2014</v>
      </c>
      <c r="N492" s="7">
        <f t="shared" si="23"/>
        <v>3</v>
      </c>
      <c r="O492" s="30">
        <f t="shared" si="24"/>
        <v>143.20000000000002</v>
      </c>
    </row>
    <row r="493" spans="2:15" x14ac:dyDescent="0.2">
      <c r="B493" s="13">
        <v>52794</v>
      </c>
      <c r="C493" s="14">
        <v>41706.396111111142</v>
      </c>
      <c r="D493" s="7" t="s">
        <v>9</v>
      </c>
      <c r="E493" s="13">
        <v>2227</v>
      </c>
      <c r="F493" s="7" t="s">
        <v>62</v>
      </c>
      <c r="G493" s="7" t="s">
        <v>12</v>
      </c>
      <c r="H493" s="13">
        <v>9</v>
      </c>
      <c r="I493" s="13" t="str">
        <f>IF(G493="Male",VLOOKUP(H493,'Shoe size conversion table'!$B$6:$D$22,2),VLOOKUP(H493,'Shoe size conversion table'!$J$6:$L$22,2))</f>
        <v>39-40</v>
      </c>
      <c r="J493" s="13">
        <f>IF(G493="Male",VLOOKUP(H493,'Shoe size conversion table'!$B$6:$D$22,3),VLOOKUP(H493,'Shoe size conversion table'!$J$6:$L$22,3))</f>
        <v>7</v>
      </c>
      <c r="K493" s="11">
        <v>179</v>
      </c>
      <c r="L493" s="12">
        <v>0</v>
      </c>
      <c r="M493" s="7">
        <f t="shared" si="22"/>
        <v>2014</v>
      </c>
      <c r="N493" s="7">
        <f t="shared" si="23"/>
        <v>3</v>
      </c>
      <c r="O493" s="30">
        <f t="shared" si="24"/>
        <v>179</v>
      </c>
    </row>
    <row r="494" spans="2:15" x14ac:dyDescent="0.2">
      <c r="B494" s="13">
        <v>52795</v>
      </c>
      <c r="C494" s="14">
        <v>41706.70611111114</v>
      </c>
      <c r="D494" s="7" t="s">
        <v>7</v>
      </c>
      <c r="E494" s="13">
        <v>2214</v>
      </c>
      <c r="F494" s="7" t="s">
        <v>48</v>
      </c>
      <c r="G494" s="7" t="s">
        <v>12</v>
      </c>
      <c r="H494" s="13">
        <v>8</v>
      </c>
      <c r="I494" s="13" t="str">
        <f>IF(G494="Male",VLOOKUP(H494,'Shoe size conversion table'!$B$6:$D$22,2),VLOOKUP(H494,'Shoe size conversion table'!$J$6:$L$22,2))</f>
        <v>38-39</v>
      </c>
      <c r="J494" s="13">
        <f>IF(G494="Male",VLOOKUP(H494,'Shoe size conversion table'!$B$6:$D$22,3),VLOOKUP(H494,'Shoe size conversion table'!$J$6:$L$22,3))</f>
        <v>6</v>
      </c>
      <c r="K494" s="11">
        <v>189</v>
      </c>
      <c r="L494" s="12">
        <v>0.2</v>
      </c>
      <c r="M494" s="7">
        <f t="shared" si="22"/>
        <v>2014</v>
      </c>
      <c r="N494" s="7">
        <f t="shared" si="23"/>
        <v>3</v>
      </c>
      <c r="O494" s="30">
        <f t="shared" si="24"/>
        <v>151.20000000000002</v>
      </c>
    </row>
    <row r="495" spans="2:15" x14ac:dyDescent="0.2">
      <c r="B495" s="13">
        <v>52796</v>
      </c>
      <c r="C495" s="14">
        <v>41706.916111111139</v>
      </c>
      <c r="D495" s="7" t="s">
        <v>10</v>
      </c>
      <c r="E495" s="13">
        <v>2227</v>
      </c>
      <c r="F495" s="7" t="s">
        <v>36</v>
      </c>
      <c r="G495" s="7" t="s">
        <v>12</v>
      </c>
      <c r="H495" s="13">
        <v>9</v>
      </c>
      <c r="I495" s="13" t="str">
        <f>IF(G495="Male",VLOOKUP(H495,'Shoe size conversion table'!$B$6:$D$22,2),VLOOKUP(H495,'Shoe size conversion table'!$J$6:$L$22,2))</f>
        <v>39-40</v>
      </c>
      <c r="J495" s="13">
        <f>IF(G495="Male",VLOOKUP(H495,'Shoe size conversion table'!$B$6:$D$22,3),VLOOKUP(H495,'Shoe size conversion table'!$J$6:$L$22,3))</f>
        <v>7</v>
      </c>
      <c r="K495" s="11">
        <v>169</v>
      </c>
      <c r="L495" s="12">
        <v>0</v>
      </c>
      <c r="M495" s="7">
        <f t="shared" si="22"/>
        <v>2014</v>
      </c>
      <c r="N495" s="7">
        <f t="shared" si="23"/>
        <v>3</v>
      </c>
      <c r="O495" s="30">
        <f t="shared" si="24"/>
        <v>169</v>
      </c>
    </row>
    <row r="496" spans="2:15" x14ac:dyDescent="0.2">
      <c r="B496" s="13">
        <v>52797</v>
      </c>
      <c r="C496" s="14">
        <v>41707.346111111139</v>
      </c>
      <c r="D496" s="7" t="s">
        <v>7</v>
      </c>
      <c r="E496" s="13">
        <v>2186</v>
      </c>
      <c r="F496" s="7" t="s">
        <v>44</v>
      </c>
      <c r="G496" s="7" t="s">
        <v>11</v>
      </c>
      <c r="H496" s="13">
        <v>11.5</v>
      </c>
      <c r="I496" s="13" t="str">
        <f>IF(G496="Male",VLOOKUP(H496,'Shoe size conversion table'!$B$6:$D$22,2),VLOOKUP(H496,'Shoe size conversion table'!$J$6:$L$22,2))</f>
        <v>44-45</v>
      </c>
      <c r="J496" s="13">
        <f>IF(G496="Male",VLOOKUP(H496,'Shoe size conversion table'!$B$6:$D$22,3),VLOOKUP(H496,'Shoe size conversion table'!$J$6:$L$22,3))</f>
        <v>11</v>
      </c>
      <c r="K496" s="11">
        <v>169</v>
      </c>
      <c r="L496" s="12">
        <v>0</v>
      </c>
      <c r="M496" s="7">
        <f t="shared" si="22"/>
        <v>2014</v>
      </c>
      <c r="N496" s="7">
        <f t="shared" si="23"/>
        <v>3</v>
      </c>
      <c r="O496" s="30">
        <f t="shared" si="24"/>
        <v>169</v>
      </c>
    </row>
    <row r="497" spans="2:15" x14ac:dyDescent="0.2">
      <c r="B497" s="13">
        <v>52798</v>
      </c>
      <c r="C497" s="14">
        <v>41707.356111111141</v>
      </c>
      <c r="D497" s="7" t="s">
        <v>7</v>
      </c>
      <c r="E497" s="13">
        <v>2178</v>
      </c>
      <c r="F497" s="7" t="s">
        <v>51</v>
      </c>
      <c r="G497" s="7" t="s">
        <v>12</v>
      </c>
      <c r="H497" s="13">
        <v>8.5</v>
      </c>
      <c r="I497" s="13">
        <f>IF(G497="Male",VLOOKUP(H497,'Shoe size conversion table'!$B$6:$D$22,2),VLOOKUP(H497,'Shoe size conversion table'!$J$6:$L$22,2))</f>
        <v>39</v>
      </c>
      <c r="J497" s="13">
        <f>IF(G497="Male",VLOOKUP(H497,'Shoe size conversion table'!$B$6:$D$22,3),VLOOKUP(H497,'Shoe size conversion table'!$J$6:$L$22,3))</f>
        <v>6.5</v>
      </c>
      <c r="K497" s="11">
        <v>169</v>
      </c>
      <c r="L497" s="12">
        <v>0</v>
      </c>
      <c r="M497" s="7">
        <f t="shared" si="22"/>
        <v>2014</v>
      </c>
      <c r="N497" s="7">
        <f t="shared" si="23"/>
        <v>3</v>
      </c>
      <c r="O497" s="30">
        <f t="shared" si="24"/>
        <v>169</v>
      </c>
    </row>
    <row r="498" spans="2:15" x14ac:dyDescent="0.2">
      <c r="B498" s="13">
        <v>52799</v>
      </c>
      <c r="C498" s="14">
        <v>41707.676111111141</v>
      </c>
      <c r="D498" s="7" t="s">
        <v>10</v>
      </c>
      <c r="E498" s="13">
        <v>2189</v>
      </c>
      <c r="F498" s="7" t="s">
        <v>35</v>
      </c>
      <c r="G498" s="7" t="s">
        <v>12</v>
      </c>
      <c r="H498" s="13">
        <v>7</v>
      </c>
      <c r="I498" s="13" t="str">
        <f>IF(G498="Male",VLOOKUP(H498,'Shoe size conversion table'!$B$6:$D$22,2),VLOOKUP(H498,'Shoe size conversion table'!$J$6:$L$22,2))</f>
        <v>37-38</v>
      </c>
      <c r="J498" s="13">
        <f>IF(G498="Male",VLOOKUP(H498,'Shoe size conversion table'!$B$6:$D$22,3),VLOOKUP(H498,'Shoe size conversion table'!$J$6:$L$22,3))</f>
        <v>5</v>
      </c>
      <c r="K498" s="11">
        <v>189</v>
      </c>
      <c r="L498" s="12">
        <v>0</v>
      </c>
      <c r="M498" s="7">
        <f t="shared" si="22"/>
        <v>2014</v>
      </c>
      <c r="N498" s="7">
        <f t="shared" si="23"/>
        <v>3</v>
      </c>
      <c r="O498" s="30">
        <f t="shared" si="24"/>
        <v>189</v>
      </c>
    </row>
    <row r="499" spans="2:15" x14ac:dyDescent="0.2">
      <c r="B499" s="13">
        <v>52800</v>
      </c>
      <c r="C499" s="14">
        <v>41707.70611111114</v>
      </c>
      <c r="D499" s="7" t="s">
        <v>7</v>
      </c>
      <c r="E499" s="13">
        <v>2239</v>
      </c>
      <c r="F499" s="7" t="s">
        <v>44</v>
      </c>
      <c r="G499" s="7" t="s">
        <v>12</v>
      </c>
      <c r="H499" s="13">
        <v>8</v>
      </c>
      <c r="I499" s="13" t="str">
        <f>IF(G499="Male",VLOOKUP(H499,'Shoe size conversion table'!$B$6:$D$22,2),VLOOKUP(H499,'Shoe size conversion table'!$J$6:$L$22,2))</f>
        <v>38-39</v>
      </c>
      <c r="J499" s="13">
        <f>IF(G499="Male",VLOOKUP(H499,'Shoe size conversion table'!$B$6:$D$22,3),VLOOKUP(H499,'Shoe size conversion table'!$J$6:$L$22,3))</f>
        <v>6</v>
      </c>
      <c r="K499" s="11">
        <v>189</v>
      </c>
      <c r="L499" s="12">
        <v>0.5</v>
      </c>
      <c r="M499" s="7">
        <f t="shared" si="22"/>
        <v>2014</v>
      </c>
      <c r="N499" s="7">
        <f t="shared" si="23"/>
        <v>3</v>
      </c>
      <c r="O499" s="30">
        <f t="shared" si="24"/>
        <v>94.5</v>
      </c>
    </row>
    <row r="500" spans="2:15" x14ac:dyDescent="0.2">
      <c r="B500" s="13">
        <v>52801</v>
      </c>
      <c r="C500" s="14">
        <v>41707.916111111139</v>
      </c>
      <c r="D500" s="7" t="s">
        <v>9</v>
      </c>
      <c r="E500" s="13">
        <v>2176</v>
      </c>
      <c r="F500" s="7" t="s">
        <v>60</v>
      </c>
      <c r="G500" s="7" t="s">
        <v>11</v>
      </c>
      <c r="H500" s="13">
        <v>9.5</v>
      </c>
      <c r="I500" s="13" t="str">
        <f>IF(G500="Male",VLOOKUP(H500,'Shoe size conversion table'!$B$6:$D$22,2),VLOOKUP(H500,'Shoe size conversion table'!$J$6:$L$22,2))</f>
        <v>42-43</v>
      </c>
      <c r="J500" s="13">
        <f>IF(G500="Male",VLOOKUP(H500,'Shoe size conversion table'!$B$6:$D$22,3),VLOOKUP(H500,'Shoe size conversion table'!$J$6:$L$22,3))</f>
        <v>9</v>
      </c>
      <c r="K500" s="11">
        <v>199</v>
      </c>
      <c r="L500" s="12">
        <v>0</v>
      </c>
      <c r="M500" s="7">
        <f t="shared" si="22"/>
        <v>2014</v>
      </c>
      <c r="N500" s="7">
        <f t="shared" si="23"/>
        <v>3</v>
      </c>
      <c r="O500" s="30">
        <f t="shared" si="24"/>
        <v>199</v>
      </c>
    </row>
    <row r="501" spans="2:15" x14ac:dyDescent="0.2">
      <c r="B501" s="13">
        <v>52802</v>
      </c>
      <c r="C501" s="14">
        <v>41708.13611111114</v>
      </c>
      <c r="D501" s="7" t="s">
        <v>10</v>
      </c>
      <c r="E501" s="13">
        <v>2236</v>
      </c>
      <c r="F501" s="7" t="s">
        <v>35</v>
      </c>
      <c r="G501" s="7" t="s">
        <v>11</v>
      </c>
      <c r="H501" s="13">
        <v>8</v>
      </c>
      <c r="I501" s="13">
        <f>IF(G501="Male",VLOOKUP(H501,'Shoe size conversion table'!$B$6:$D$22,2),VLOOKUP(H501,'Shoe size conversion table'!$J$6:$L$22,2))</f>
        <v>41</v>
      </c>
      <c r="J501" s="13">
        <f>IF(G501="Male",VLOOKUP(H501,'Shoe size conversion table'!$B$6:$D$22,3),VLOOKUP(H501,'Shoe size conversion table'!$J$6:$L$22,3))</f>
        <v>7.5</v>
      </c>
      <c r="K501" s="11">
        <v>169</v>
      </c>
      <c r="L501" s="12">
        <v>0.3</v>
      </c>
      <c r="M501" s="7">
        <f t="shared" si="22"/>
        <v>2014</v>
      </c>
      <c r="N501" s="7">
        <f t="shared" si="23"/>
        <v>3</v>
      </c>
      <c r="O501" s="30">
        <f t="shared" si="24"/>
        <v>118.3</v>
      </c>
    </row>
    <row r="502" spans="2:15" x14ac:dyDescent="0.2">
      <c r="B502" s="13">
        <v>52803</v>
      </c>
      <c r="C502" s="14">
        <v>41708.276111111139</v>
      </c>
      <c r="D502" s="7" t="s">
        <v>10</v>
      </c>
      <c r="E502" s="13">
        <v>2204</v>
      </c>
      <c r="F502" s="7" t="s">
        <v>35</v>
      </c>
      <c r="G502" s="7" t="s">
        <v>12</v>
      </c>
      <c r="H502" s="13">
        <v>7</v>
      </c>
      <c r="I502" s="13" t="str">
        <f>IF(G502="Male",VLOOKUP(H502,'Shoe size conversion table'!$B$6:$D$22,2),VLOOKUP(H502,'Shoe size conversion table'!$J$6:$L$22,2))</f>
        <v>37-38</v>
      </c>
      <c r="J502" s="13">
        <f>IF(G502="Male",VLOOKUP(H502,'Shoe size conversion table'!$B$6:$D$22,3),VLOOKUP(H502,'Shoe size conversion table'!$J$6:$L$22,3))</f>
        <v>5</v>
      </c>
      <c r="K502" s="11">
        <v>179</v>
      </c>
      <c r="L502" s="12">
        <v>0.3</v>
      </c>
      <c r="M502" s="7">
        <f t="shared" si="22"/>
        <v>2014</v>
      </c>
      <c r="N502" s="7">
        <f t="shared" si="23"/>
        <v>3</v>
      </c>
      <c r="O502" s="30">
        <f t="shared" si="24"/>
        <v>125.3</v>
      </c>
    </row>
    <row r="503" spans="2:15" x14ac:dyDescent="0.2">
      <c r="B503" s="13">
        <v>52804</v>
      </c>
      <c r="C503" s="14">
        <v>41708.346111111139</v>
      </c>
      <c r="D503" s="7" t="s">
        <v>10</v>
      </c>
      <c r="E503" s="13">
        <v>2181</v>
      </c>
      <c r="F503" s="7" t="s">
        <v>36</v>
      </c>
      <c r="G503" s="7" t="s">
        <v>12</v>
      </c>
      <c r="H503" s="13">
        <v>10</v>
      </c>
      <c r="I503" s="13" t="str">
        <f>IF(G503="Male",VLOOKUP(H503,'Shoe size conversion table'!$B$6:$D$22,2),VLOOKUP(H503,'Shoe size conversion table'!$J$6:$L$22,2))</f>
        <v>40-41</v>
      </c>
      <c r="J503" s="13">
        <f>IF(G503="Male",VLOOKUP(H503,'Shoe size conversion table'!$B$6:$D$22,3),VLOOKUP(H503,'Shoe size conversion table'!$J$6:$L$22,3))</f>
        <v>8</v>
      </c>
      <c r="K503" s="11">
        <v>169</v>
      </c>
      <c r="L503" s="12">
        <v>0</v>
      </c>
      <c r="M503" s="7">
        <f t="shared" si="22"/>
        <v>2014</v>
      </c>
      <c r="N503" s="7">
        <f t="shared" si="23"/>
        <v>3</v>
      </c>
      <c r="O503" s="30">
        <f t="shared" si="24"/>
        <v>169</v>
      </c>
    </row>
    <row r="504" spans="2:15" x14ac:dyDescent="0.2">
      <c r="B504" s="13">
        <v>52805</v>
      </c>
      <c r="C504" s="14">
        <v>41708.676111111141</v>
      </c>
      <c r="D504" s="7" t="s">
        <v>8</v>
      </c>
      <c r="E504" s="13">
        <v>2230</v>
      </c>
      <c r="F504" s="7" t="s">
        <v>38</v>
      </c>
      <c r="G504" s="7" t="s">
        <v>11</v>
      </c>
      <c r="H504" s="13">
        <v>11</v>
      </c>
      <c r="I504" s="13">
        <f>IF(G504="Male",VLOOKUP(H504,'Shoe size conversion table'!$B$6:$D$22,2),VLOOKUP(H504,'Shoe size conversion table'!$J$6:$L$22,2))</f>
        <v>44</v>
      </c>
      <c r="J504" s="13">
        <f>IF(G504="Male",VLOOKUP(H504,'Shoe size conversion table'!$B$6:$D$22,3),VLOOKUP(H504,'Shoe size conversion table'!$J$6:$L$22,3))</f>
        <v>10.5</v>
      </c>
      <c r="K504" s="11">
        <v>189</v>
      </c>
      <c r="L504" s="12">
        <v>0.5</v>
      </c>
      <c r="M504" s="7">
        <f t="shared" si="22"/>
        <v>2014</v>
      </c>
      <c r="N504" s="7">
        <f t="shared" si="23"/>
        <v>3</v>
      </c>
      <c r="O504" s="30">
        <f t="shared" si="24"/>
        <v>94.5</v>
      </c>
    </row>
    <row r="505" spans="2:15" x14ac:dyDescent="0.2">
      <c r="B505" s="13">
        <v>52806</v>
      </c>
      <c r="C505" s="14">
        <v>41708.70611111114</v>
      </c>
      <c r="D505" s="7" t="s">
        <v>7</v>
      </c>
      <c r="E505" s="13">
        <v>2174</v>
      </c>
      <c r="F505" s="7" t="s">
        <v>51</v>
      </c>
      <c r="G505" s="7" t="s">
        <v>11</v>
      </c>
      <c r="H505" s="13">
        <v>9.5</v>
      </c>
      <c r="I505" s="13" t="str">
        <f>IF(G505="Male",VLOOKUP(H505,'Shoe size conversion table'!$B$6:$D$22,2),VLOOKUP(H505,'Shoe size conversion table'!$J$6:$L$22,2))</f>
        <v>42-43</v>
      </c>
      <c r="J505" s="13">
        <f>IF(G505="Male",VLOOKUP(H505,'Shoe size conversion table'!$B$6:$D$22,3),VLOOKUP(H505,'Shoe size conversion table'!$J$6:$L$22,3))</f>
        <v>9</v>
      </c>
      <c r="K505" s="11">
        <v>149</v>
      </c>
      <c r="L505" s="12">
        <v>0.3</v>
      </c>
      <c r="M505" s="7">
        <f t="shared" si="22"/>
        <v>2014</v>
      </c>
      <c r="N505" s="7">
        <f t="shared" si="23"/>
        <v>3</v>
      </c>
      <c r="O505" s="30">
        <f t="shared" si="24"/>
        <v>104.3</v>
      </c>
    </row>
    <row r="506" spans="2:15" x14ac:dyDescent="0.2">
      <c r="B506" s="13">
        <v>52807</v>
      </c>
      <c r="C506" s="14">
        <v>41708.856111111141</v>
      </c>
      <c r="D506" s="7" t="s">
        <v>8</v>
      </c>
      <c r="E506" s="13">
        <v>2240</v>
      </c>
      <c r="F506" s="7" t="s">
        <v>41</v>
      </c>
      <c r="G506" s="7" t="s">
        <v>11</v>
      </c>
      <c r="H506" s="13">
        <v>10</v>
      </c>
      <c r="I506" s="13">
        <f>IF(G506="Male",VLOOKUP(H506,'Shoe size conversion table'!$B$6:$D$22,2),VLOOKUP(H506,'Shoe size conversion table'!$J$6:$L$22,2))</f>
        <v>43</v>
      </c>
      <c r="J506" s="13">
        <f>IF(G506="Male",VLOOKUP(H506,'Shoe size conversion table'!$B$6:$D$22,3),VLOOKUP(H506,'Shoe size conversion table'!$J$6:$L$22,3))</f>
        <v>9.5</v>
      </c>
      <c r="K506" s="11">
        <v>129</v>
      </c>
      <c r="L506" s="12">
        <v>0.3</v>
      </c>
      <c r="M506" s="7">
        <f t="shared" si="22"/>
        <v>2014</v>
      </c>
      <c r="N506" s="7">
        <f t="shared" si="23"/>
        <v>3</v>
      </c>
      <c r="O506" s="30">
        <f t="shared" si="24"/>
        <v>90.3</v>
      </c>
    </row>
    <row r="507" spans="2:15" x14ac:dyDescent="0.2">
      <c r="B507" s="13">
        <v>52808</v>
      </c>
      <c r="C507" s="14">
        <v>41709.13611111114</v>
      </c>
      <c r="D507" s="7" t="s">
        <v>10</v>
      </c>
      <c r="E507" s="13">
        <v>2186</v>
      </c>
      <c r="F507" s="7" t="s">
        <v>34</v>
      </c>
      <c r="G507" s="7" t="s">
        <v>11</v>
      </c>
      <c r="H507" s="13">
        <v>8.5</v>
      </c>
      <c r="I507" s="13" t="str">
        <f>IF(G507="Male",VLOOKUP(H507,'Shoe size conversion table'!$B$6:$D$22,2),VLOOKUP(H507,'Shoe size conversion table'!$J$6:$L$22,2))</f>
        <v>41-42</v>
      </c>
      <c r="J507" s="13">
        <f>IF(G507="Male",VLOOKUP(H507,'Shoe size conversion table'!$B$6:$D$22,3),VLOOKUP(H507,'Shoe size conversion table'!$J$6:$L$22,3))</f>
        <v>8</v>
      </c>
      <c r="K507" s="11">
        <v>159</v>
      </c>
      <c r="L507" s="12">
        <v>0</v>
      </c>
      <c r="M507" s="7">
        <f t="shared" si="22"/>
        <v>2014</v>
      </c>
      <c r="N507" s="7">
        <f t="shared" si="23"/>
        <v>3</v>
      </c>
      <c r="O507" s="30">
        <f t="shared" si="24"/>
        <v>159</v>
      </c>
    </row>
    <row r="508" spans="2:15" x14ac:dyDescent="0.2">
      <c r="B508" s="13">
        <v>52809</v>
      </c>
      <c r="C508" s="14">
        <v>41709.276111111139</v>
      </c>
      <c r="D508" s="7" t="s">
        <v>10</v>
      </c>
      <c r="E508" s="13">
        <v>2189</v>
      </c>
      <c r="F508" s="7" t="s">
        <v>35</v>
      </c>
      <c r="G508" s="7" t="s">
        <v>12</v>
      </c>
      <c r="H508" s="13">
        <v>7</v>
      </c>
      <c r="I508" s="13" t="str">
        <f>IF(G508="Male",VLOOKUP(H508,'Shoe size conversion table'!$B$6:$D$22,2),VLOOKUP(H508,'Shoe size conversion table'!$J$6:$L$22,2))</f>
        <v>37-38</v>
      </c>
      <c r="J508" s="13">
        <f>IF(G508="Male",VLOOKUP(H508,'Shoe size conversion table'!$B$6:$D$22,3),VLOOKUP(H508,'Shoe size conversion table'!$J$6:$L$22,3))</f>
        <v>5</v>
      </c>
      <c r="K508" s="11">
        <v>189</v>
      </c>
      <c r="L508" s="12">
        <v>0</v>
      </c>
      <c r="M508" s="7">
        <f t="shared" si="22"/>
        <v>2014</v>
      </c>
      <c r="N508" s="7">
        <f t="shared" si="23"/>
        <v>3</v>
      </c>
      <c r="O508" s="30">
        <f t="shared" si="24"/>
        <v>189</v>
      </c>
    </row>
    <row r="509" spans="2:15" x14ac:dyDescent="0.2">
      <c r="B509" s="13">
        <v>52810</v>
      </c>
      <c r="C509" s="14">
        <v>41709.676111111141</v>
      </c>
      <c r="D509" s="7" t="s">
        <v>8</v>
      </c>
      <c r="E509" s="13">
        <v>2179</v>
      </c>
      <c r="F509" s="7" t="s">
        <v>39</v>
      </c>
      <c r="G509" s="7" t="s">
        <v>11</v>
      </c>
      <c r="H509" s="13">
        <v>8</v>
      </c>
      <c r="I509" s="13">
        <f>IF(G509="Male",VLOOKUP(H509,'Shoe size conversion table'!$B$6:$D$22,2),VLOOKUP(H509,'Shoe size conversion table'!$J$6:$L$22,2))</f>
        <v>41</v>
      </c>
      <c r="J509" s="13">
        <f>IF(G509="Male",VLOOKUP(H509,'Shoe size conversion table'!$B$6:$D$22,3),VLOOKUP(H509,'Shoe size conversion table'!$J$6:$L$22,3))</f>
        <v>7.5</v>
      </c>
      <c r="K509" s="11">
        <v>189</v>
      </c>
      <c r="L509" s="12">
        <v>0</v>
      </c>
      <c r="M509" s="7">
        <f t="shared" si="22"/>
        <v>2014</v>
      </c>
      <c r="N509" s="7">
        <f t="shared" si="23"/>
        <v>3</v>
      </c>
      <c r="O509" s="30">
        <f t="shared" si="24"/>
        <v>189</v>
      </c>
    </row>
    <row r="510" spans="2:15" x14ac:dyDescent="0.2">
      <c r="B510" s="13">
        <v>52811</v>
      </c>
      <c r="C510" s="14">
        <v>41709.856111111141</v>
      </c>
      <c r="D510" s="7" t="s">
        <v>7</v>
      </c>
      <c r="E510" s="13">
        <v>2190</v>
      </c>
      <c r="F510" s="7" t="s">
        <v>56</v>
      </c>
      <c r="G510" s="7" t="s">
        <v>12</v>
      </c>
      <c r="H510" s="13">
        <v>7</v>
      </c>
      <c r="I510" s="13" t="str">
        <f>IF(G510="Male",VLOOKUP(H510,'Shoe size conversion table'!$B$6:$D$22,2),VLOOKUP(H510,'Shoe size conversion table'!$J$6:$L$22,2))</f>
        <v>37-38</v>
      </c>
      <c r="J510" s="13">
        <f>IF(G510="Male",VLOOKUP(H510,'Shoe size conversion table'!$B$6:$D$22,3),VLOOKUP(H510,'Shoe size conversion table'!$J$6:$L$22,3))</f>
        <v>5</v>
      </c>
      <c r="K510" s="11">
        <v>169</v>
      </c>
      <c r="L510" s="12">
        <v>0</v>
      </c>
      <c r="M510" s="7">
        <f t="shared" si="22"/>
        <v>2014</v>
      </c>
      <c r="N510" s="7">
        <f t="shared" si="23"/>
        <v>3</v>
      </c>
      <c r="O510" s="30">
        <f t="shared" si="24"/>
        <v>169</v>
      </c>
    </row>
    <row r="511" spans="2:15" x14ac:dyDescent="0.2">
      <c r="B511" s="13">
        <v>52811</v>
      </c>
      <c r="C511" s="14">
        <v>41709.856111111141</v>
      </c>
      <c r="D511" s="7" t="s">
        <v>7</v>
      </c>
      <c r="E511" s="13">
        <v>2200</v>
      </c>
      <c r="F511" s="7" t="s">
        <v>43</v>
      </c>
      <c r="G511" s="7" t="s">
        <v>11</v>
      </c>
      <c r="H511" s="13">
        <v>10.5</v>
      </c>
      <c r="I511" s="13" t="str">
        <f>IF(G511="Male",VLOOKUP(H511,'Shoe size conversion table'!$B$6:$D$22,2),VLOOKUP(H511,'Shoe size conversion table'!$J$6:$L$22,2))</f>
        <v>43-44</v>
      </c>
      <c r="J511" s="13">
        <f>IF(G511="Male",VLOOKUP(H511,'Shoe size conversion table'!$B$6:$D$22,3),VLOOKUP(H511,'Shoe size conversion table'!$J$6:$L$22,3))</f>
        <v>10</v>
      </c>
      <c r="K511" s="11">
        <v>169</v>
      </c>
      <c r="L511" s="12">
        <v>0</v>
      </c>
      <c r="M511" s="7">
        <f t="shared" si="22"/>
        <v>2014</v>
      </c>
      <c r="N511" s="7">
        <f t="shared" si="23"/>
        <v>3</v>
      </c>
      <c r="O511" s="30">
        <f t="shared" si="24"/>
        <v>169</v>
      </c>
    </row>
    <row r="512" spans="2:15" x14ac:dyDescent="0.2">
      <c r="B512" s="13">
        <v>52812</v>
      </c>
      <c r="C512" s="14">
        <v>41710.13611111114</v>
      </c>
      <c r="D512" s="7" t="s">
        <v>10</v>
      </c>
      <c r="E512" s="13">
        <v>2227</v>
      </c>
      <c r="F512" s="7" t="s">
        <v>36</v>
      </c>
      <c r="G512" s="7" t="s">
        <v>11</v>
      </c>
      <c r="H512" s="13">
        <v>10</v>
      </c>
      <c r="I512" s="13">
        <f>IF(G512="Male",VLOOKUP(H512,'Shoe size conversion table'!$B$6:$D$22,2),VLOOKUP(H512,'Shoe size conversion table'!$J$6:$L$22,2))</f>
        <v>43</v>
      </c>
      <c r="J512" s="13">
        <f>IF(G512="Male",VLOOKUP(H512,'Shoe size conversion table'!$B$6:$D$22,3),VLOOKUP(H512,'Shoe size conversion table'!$J$6:$L$22,3))</f>
        <v>9.5</v>
      </c>
      <c r="K512" s="11">
        <v>159</v>
      </c>
      <c r="L512" s="12">
        <v>0</v>
      </c>
      <c r="M512" s="7">
        <f t="shared" si="22"/>
        <v>2014</v>
      </c>
      <c r="N512" s="7">
        <f t="shared" si="23"/>
        <v>3</v>
      </c>
      <c r="O512" s="30">
        <f t="shared" si="24"/>
        <v>159</v>
      </c>
    </row>
    <row r="513" spans="2:15" x14ac:dyDescent="0.2">
      <c r="B513" s="13">
        <v>52813</v>
      </c>
      <c r="C513" s="14">
        <v>41710.20611111114</v>
      </c>
      <c r="D513" s="7" t="s">
        <v>7</v>
      </c>
      <c r="E513" s="13">
        <v>2162</v>
      </c>
      <c r="F513" s="7" t="s">
        <v>51</v>
      </c>
      <c r="G513" s="7" t="s">
        <v>12</v>
      </c>
      <c r="H513" s="13">
        <v>9</v>
      </c>
      <c r="I513" s="13" t="str">
        <f>IF(G513="Male",VLOOKUP(H513,'Shoe size conversion table'!$B$6:$D$22,2),VLOOKUP(H513,'Shoe size conversion table'!$J$6:$L$22,2))</f>
        <v>39-40</v>
      </c>
      <c r="J513" s="13">
        <f>IF(G513="Male",VLOOKUP(H513,'Shoe size conversion table'!$B$6:$D$22,3),VLOOKUP(H513,'Shoe size conversion table'!$J$6:$L$22,3))</f>
        <v>7</v>
      </c>
      <c r="K513" s="11">
        <v>159</v>
      </c>
      <c r="L513" s="12">
        <v>0</v>
      </c>
      <c r="M513" s="7">
        <f t="shared" si="22"/>
        <v>2014</v>
      </c>
      <c r="N513" s="7">
        <f t="shared" si="23"/>
        <v>3</v>
      </c>
      <c r="O513" s="30">
        <f t="shared" si="24"/>
        <v>159</v>
      </c>
    </row>
    <row r="514" spans="2:15" x14ac:dyDescent="0.2">
      <c r="B514" s="13">
        <v>52813</v>
      </c>
      <c r="C514" s="14">
        <v>41710.20611111114</v>
      </c>
      <c r="D514" s="7" t="s">
        <v>7</v>
      </c>
      <c r="E514" s="13">
        <v>2224</v>
      </c>
      <c r="F514" s="7" t="s">
        <v>44</v>
      </c>
      <c r="G514" s="7" t="s">
        <v>11</v>
      </c>
      <c r="H514" s="13">
        <v>10</v>
      </c>
      <c r="I514" s="13">
        <f>IF(G514="Male",VLOOKUP(H514,'Shoe size conversion table'!$B$6:$D$22,2),VLOOKUP(H514,'Shoe size conversion table'!$J$6:$L$22,2))</f>
        <v>43</v>
      </c>
      <c r="J514" s="13">
        <f>IF(G514="Male",VLOOKUP(H514,'Shoe size conversion table'!$B$6:$D$22,3),VLOOKUP(H514,'Shoe size conversion table'!$J$6:$L$22,3))</f>
        <v>9.5</v>
      </c>
      <c r="K514" s="11">
        <v>179</v>
      </c>
      <c r="L514" s="12">
        <v>0.2</v>
      </c>
      <c r="M514" s="7">
        <f t="shared" si="22"/>
        <v>2014</v>
      </c>
      <c r="N514" s="7">
        <f t="shared" si="23"/>
        <v>3</v>
      </c>
      <c r="O514" s="30">
        <f t="shared" si="24"/>
        <v>143.20000000000002</v>
      </c>
    </row>
    <row r="515" spans="2:15" x14ac:dyDescent="0.2">
      <c r="B515" s="13">
        <v>52814</v>
      </c>
      <c r="C515" s="14">
        <v>41710.276111111139</v>
      </c>
      <c r="D515" s="7" t="s">
        <v>8</v>
      </c>
      <c r="E515" s="13">
        <v>2230</v>
      </c>
      <c r="F515" s="7" t="s">
        <v>38</v>
      </c>
      <c r="G515" s="7" t="s">
        <v>11</v>
      </c>
      <c r="H515" s="13">
        <v>11</v>
      </c>
      <c r="I515" s="13">
        <f>IF(G515="Male",VLOOKUP(H515,'Shoe size conversion table'!$B$6:$D$22,2),VLOOKUP(H515,'Shoe size conversion table'!$J$6:$L$22,2))</f>
        <v>44</v>
      </c>
      <c r="J515" s="13">
        <f>IF(G515="Male",VLOOKUP(H515,'Shoe size conversion table'!$B$6:$D$22,3),VLOOKUP(H515,'Shoe size conversion table'!$J$6:$L$22,3))</f>
        <v>10.5</v>
      </c>
      <c r="K515" s="11">
        <v>189</v>
      </c>
      <c r="L515" s="12">
        <v>0.5</v>
      </c>
      <c r="M515" s="7">
        <f t="shared" si="22"/>
        <v>2014</v>
      </c>
      <c r="N515" s="7">
        <f t="shared" si="23"/>
        <v>3</v>
      </c>
      <c r="O515" s="30">
        <f t="shared" si="24"/>
        <v>94.5</v>
      </c>
    </row>
    <row r="516" spans="2:15" x14ac:dyDescent="0.2">
      <c r="B516" s="13">
        <v>52815</v>
      </c>
      <c r="C516" s="14">
        <v>41710.836111111137</v>
      </c>
      <c r="D516" s="7" t="s">
        <v>7</v>
      </c>
      <c r="E516" s="13">
        <v>2159</v>
      </c>
      <c r="F516" s="7" t="s">
        <v>43</v>
      </c>
      <c r="G516" s="7" t="s">
        <v>12</v>
      </c>
      <c r="H516" s="13">
        <v>9.5</v>
      </c>
      <c r="I516" s="13">
        <f>IF(G516="Male",VLOOKUP(H516,'Shoe size conversion table'!$B$6:$D$22,2),VLOOKUP(H516,'Shoe size conversion table'!$J$6:$L$22,2))</f>
        <v>40</v>
      </c>
      <c r="J516" s="13">
        <f>IF(G516="Male",VLOOKUP(H516,'Shoe size conversion table'!$B$6:$D$22,3),VLOOKUP(H516,'Shoe size conversion table'!$J$6:$L$22,3))</f>
        <v>7.5</v>
      </c>
      <c r="K516" s="11">
        <v>179</v>
      </c>
      <c r="L516" s="12">
        <v>0</v>
      </c>
      <c r="M516" s="7">
        <f t="shared" si="22"/>
        <v>2014</v>
      </c>
      <c r="N516" s="7">
        <f t="shared" si="23"/>
        <v>3</v>
      </c>
      <c r="O516" s="30">
        <f t="shared" si="24"/>
        <v>179</v>
      </c>
    </row>
    <row r="517" spans="2:15" x14ac:dyDescent="0.2">
      <c r="B517" s="13">
        <v>52816</v>
      </c>
      <c r="C517" s="14">
        <v>41710.856111111141</v>
      </c>
      <c r="D517" s="7" t="s">
        <v>8</v>
      </c>
      <c r="E517" s="13">
        <v>2223</v>
      </c>
      <c r="F517" s="7" t="s">
        <v>37</v>
      </c>
      <c r="G517" s="7" t="s">
        <v>12</v>
      </c>
      <c r="H517" s="13">
        <v>9.5</v>
      </c>
      <c r="I517" s="13">
        <f>IF(G517="Male",VLOOKUP(H517,'Shoe size conversion table'!$B$6:$D$22,2),VLOOKUP(H517,'Shoe size conversion table'!$J$6:$L$22,2))</f>
        <v>40</v>
      </c>
      <c r="J517" s="13">
        <f>IF(G517="Male",VLOOKUP(H517,'Shoe size conversion table'!$B$6:$D$22,3),VLOOKUP(H517,'Shoe size conversion table'!$J$6:$L$22,3))</f>
        <v>7.5</v>
      </c>
      <c r="K517" s="11">
        <v>159</v>
      </c>
      <c r="L517" s="12">
        <v>0.1</v>
      </c>
      <c r="M517" s="7">
        <f t="shared" ref="M517:M580" si="25">YEAR(C517)</f>
        <v>2014</v>
      </c>
      <c r="N517" s="7">
        <f t="shared" si="23"/>
        <v>3</v>
      </c>
      <c r="O517" s="30">
        <f t="shared" si="24"/>
        <v>143.1</v>
      </c>
    </row>
    <row r="518" spans="2:15" x14ac:dyDescent="0.2">
      <c r="B518" s="13">
        <v>52817</v>
      </c>
      <c r="C518" s="14">
        <v>41710.856111111141</v>
      </c>
      <c r="D518" s="7" t="s">
        <v>7</v>
      </c>
      <c r="E518" s="13">
        <v>2186</v>
      </c>
      <c r="F518" s="7" t="s">
        <v>49</v>
      </c>
      <c r="G518" s="7" t="s">
        <v>12</v>
      </c>
      <c r="H518" s="13">
        <v>7</v>
      </c>
      <c r="I518" s="13" t="str">
        <f>IF(G518="Male",VLOOKUP(H518,'Shoe size conversion table'!$B$6:$D$22,2),VLOOKUP(H518,'Shoe size conversion table'!$J$6:$L$22,2))</f>
        <v>37-38</v>
      </c>
      <c r="J518" s="13">
        <f>IF(G518="Male",VLOOKUP(H518,'Shoe size conversion table'!$B$6:$D$22,3),VLOOKUP(H518,'Shoe size conversion table'!$J$6:$L$22,3))</f>
        <v>5</v>
      </c>
      <c r="K518" s="11">
        <v>179</v>
      </c>
      <c r="L518" s="12">
        <v>0.1</v>
      </c>
      <c r="M518" s="7">
        <f t="shared" si="25"/>
        <v>2014</v>
      </c>
      <c r="N518" s="7">
        <f t="shared" ref="N518:N581" si="26">MONTH(C518:C15485)</f>
        <v>3</v>
      </c>
      <c r="O518" s="30">
        <f t="shared" ref="O518:O581" si="27">K518*(1-L518)</f>
        <v>161.1</v>
      </c>
    </row>
    <row r="519" spans="2:15" x14ac:dyDescent="0.2">
      <c r="B519" s="13">
        <v>52818</v>
      </c>
      <c r="C519" s="14">
        <v>41711.20611111114</v>
      </c>
      <c r="D519" s="7" t="s">
        <v>7</v>
      </c>
      <c r="E519" s="13">
        <v>2178</v>
      </c>
      <c r="F519" s="7" t="s">
        <v>53</v>
      </c>
      <c r="G519" s="7" t="s">
        <v>11</v>
      </c>
      <c r="H519" s="13">
        <v>9.5</v>
      </c>
      <c r="I519" s="13" t="str">
        <f>IF(G519="Male",VLOOKUP(H519,'Shoe size conversion table'!$B$6:$D$22,2),VLOOKUP(H519,'Shoe size conversion table'!$J$6:$L$22,2))</f>
        <v>42-43</v>
      </c>
      <c r="J519" s="13">
        <f>IF(G519="Male",VLOOKUP(H519,'Shoe size conversion table'!$B$6:$D$22,3),VLOOKUP(H519,'Shoe size conversion table'!$J$6:$L$22,3))</f>
        <v>9</v>
      </c>
      <c r="K519" s="11">
        <v>149</v>
      </c>
      <c r="L519" s="12">
        <v>0.3</v>
      </c>
      <c r="M519" s="7">
        <f t="shared" si="25"/>
        <v>2014</v>
      </c>
      <c r="N519" s="7">
        <f t="shared" si="26"/>
        <v>3</v>
      </c>
      <c r="O519" s="30">
        <f t="shared" si="27"/>
        <v>104.3</v>
      </c>
    </row>
    <row r="520" spans="2:15" x14ac:dyDescent="0.2">
      <c r="B520" s="13">
        <v>52819</v>
      </c>
      <c r="C520" s="14">
        <v>41711.20611111114</v>
      </c>
      <c r="D520" s="7" t="s">
        <v>9</v>
      </c>
      <c r="E520" s="13">
        <v>2182</v>
      </c>
      <c r="F520" s="7" t="s">
        <v>61</v>
      </c>
      <c r="G520" s="7" t="s">
        <v>11</v>
      </c>
      <c r="H520" s="13">
        <v>10</v>
      </c>
      <c r="I520" s="13">
        <f>IF(G520="Male",VLOOKUP(H520,'Shoe size conversion table'!$B$6:$D$22,2),VLOOKUP(H520,'Shoe size conversion table'!$J$6:$L$22,2))</f>
        <v>43</v>
      </c>
      <c r="J520" s="13">
        <f>IF(G520="Male",VLOOKUP(H520,'Shoe size conversion table'!$B$6:$D$22,3),VLOOKUP(H520,'Shoe size conversion table'!$J$6:$L$22,3))</f>
        <v>9.5</v>
      </c>
      <c r="K520" s="11">
        <v>169</v>
      </c>
      <c r="L520" s="12">
        <v>0</v>
      </c>
      <c r="M520" s="7">
        <f t="shared" si="25"/>
        <v>2014</v>
      </c>
      <c r="N520" s="7">
        <f t="shared" si="26"/>
        <v>3</v>
      </c>
      <c r="O520" s="30">
        <f t="shared" si="27"/>
        <v>169</v>
      </c>
    </row>
    <row r="521" spans="2:15" x14ac:dyDescent="0.2">
      <c r="B521" s="13">
        <v>52820</v>
      </c>
      <c r="C521" s="14">
        <v>41711.296111111136</v>
      </c>
      <c r="D521" s="7" t="s">
        <v>7</v>
      </c>
      <c r="E521" s="13">
        <v>2177</v>
      </c>
      <c r="F521" s="7" t="s">
        <v>56</v>
      </c>
      <c r="G521" s="7" t="s">
        <v>12</v>
      </c>
      <c r="H521" s="13">
        <v>8</v>
      </c>
      <c r="I521" s="13" t="str">
        <f>IF(G521="Male",VLOOKUP(H521,'Shoe size conversion table'!$B$6:$D$22,2),VLOOKUP(H521,'Shoe size conversion table'!$J$6:$L$22,2))</f>
        <v>38-39</v>
      </c>
      <c r="J521" s="13">
        <f>IF(G521="Male",VLOOKUP(H521,'Shoe size conversion table'!$B$6:$D$22,3),VLOOKUP(H521,'Shoe size conversion table'!$J$6:$L$22,3))</f>
        <v>6</v>
      </c>
      <c r="K521" s="11">
        <v>189</v>
      </c>
      <c r="L521" s="12">
        <v>0</v>
      </c>
      <c r="M521" s="7">
        <f t="shared" si="25"/>
        <v>2014</v>
      </c>
      <c r="N521" s="7">
        <f t="shared" si="26"/>
        <v>3</v>
      </c>
      <c r="O521" s="30">
        <f t="shared" si="27"/>
        <v>189</v>
      </c>
    </row>
    <row r="522" spans="2:15" x14ac:dyDescent="0.2">
      <c r="B522" s="13">
        <v>52821</v>
      </c>
      <c r="C522" s="14">
        <v>41711.836111111137</v>
      </c>
      <c r="D522" s="7" t="s">
        <v>7</v>
      </c>
      <c r="E522" s="13">
        <v>2169</v>
      </c>
      <c r="F522" s="7" t="s">
        <v>50</v>
      </c>
      <c r="G522" s="7" t="s">
        <v>11</v>
      </c>
      <c r="H522" s="13">
        <v>8</v>
      </c>
      <c r="I522" s="13">
        <f>IF(G522="Male",VLOOKUP(H522,'Shoe size conversion table'!$B$6:$D$22,2),VLOOKUP(H522,'Shoe size conversion table'!$J$6:$L$22,2))</f>
        <v>41</v>
      </c>
      <c r="J522" s="13">
        <f>IF(G522="Male",VLOOKUP(H522,'Shoe size conversion table'!$B$6:$D$22,3),VLOOKUP(H522,'Shoe size conversion table'!$J$6:$L$22,3))</f>
        <v>7.5</v>
      </c>
      <c r="K522" s="11">
        <v>129</v>
      </c>
      <c r="L522" s="12">
        <v>0</v>
      </c>
      <c r="M522" s="7">
        <f t="shared" si="25"/>
        <v>2014</v>
      </c>
      <c r="N522" s="7">
        <f t="shared" si="26"/>
        <v>3</v>
      </c>
      <c r="O522" s="30">
        <f t="shared" si="27"/>
        <v>129</v>
      </c>
    </row>
    <row r="523" spans="2:15" x14ac:dyDescent="0.2">
      <c r="B523" s="13">
        <v>52822</v>
      </c>
      <c r="C523" s="14">
        <v>41711.856111111141</v>
      </c>
      <c r="D523" s="7" t="s">
        <v>8</v>
      </c>
      <c r="E523" s="13">
        <v>2195</v>
      </c>
      <c r="F523" s="7" t="s">
        <v>40</v>
      </c>
      <c r="G523" s="7" t="s">
        <v>12</v>
      </c>
      <c r="H523" s="13">
        <v>9.5</v>
      </c>
      <c r="I523" s="13">
        <f>IF(G523="Male",VLOOKUP(H523,'Shoe size conversion table'!$B$6:$D$22,2),VLOOKUP(H523,'Shoe size conversion table'!$J$6:$L$22,2))</f>
        <v>40</v>
      </c>
      <c r="J523" s="13">
        <f>IF(G523="Male",VLOOKUP(H523,'Shoe size conversion table'!$B$6:$D$22,3),VLOOKUP(H523,'Shoe size conversion table'!$J$6:$L$22,3))</f>
        <v>7.5</v>
      </c>
      <c r="K523" s="11">
        <v>129</v>
      </c>
      <c r="L523" s="12">
        <v>0.1</v>
      </c>
      <c r="M523" s="7">
        <f t="shared" si="25"/>
        <v>2014</v>
      </c>
      <c r="N523" s="7">
        <f t="shared" si="26"/>
        <v>3</v>
      </c>
      <c r="O523" s="30">
        <f t="shared" si="27"/>
        <v>116.10000000000001</v>
      </c>
    </row>
    <row r="524" spans="2:15" x14ac:dyDescent="0.2">
      <c r="B524" s="13">
        <v>52823</v>
      </c>
      <c r="C524" s="14">
        <v>41712.20611111114</v>
      </c>
      <c r="D524" s="7" t="s">
        <v>7</v>
      </c>
      <c r="E524" s="13">
        <v>2212</v>
      </c>
      <c r="F524" s="7" t="s">
        <v>51</v>
      </c>
      <c r="G524" s="7" t="s">
        <v>12</v>
      </c>
      <c r="H524" s="13">
        <v>9</v>
      </c>
      <c r="I524" s="13" t="str">
        <f>IF(G524="Male",VLOOKUP(H524,'Shoe size conversion table'!$B$6:$D$22,2),VLOOKUP(H524,'Shoe size conversion table'!$J$6:$L$22,2))</f>
        <v>39-40</v>
      </c>
      <c r="J524" s="13">
        <f>IF(G524="Male",VLOOKUP(H524,'Shoe size conversion table'!$B$6:$D$22,3),VLOOKUP(H524,'Shoe size conversion table'!$J$6:$L$22,3))</f>
        <v>7</v>
      </c>
      <c r="K524" s="11">
        <v>189</v>
      </c>
      <c r="L524" s="12">
        <v>0</v>
      </c>
      <c r="M524" s="7">
        <f t="shared" si="25"/>
        <v>2014</v>
      </c>
      <c r="N524" s="7">
        <f t="shared" si="26"/>
        <v>3</v>
      </c>
      <c r="O524" s="30">
        <f t="shared" si="27"/>
        <v>189</v>
      </c>
    </row>
    <row r="525" spans="2:15" x14ac:dyDescent="0.2">
      <c r="B525" s="13">
        <v>52823</v>
      </c>
      <c r="C525" s="14">
        <v>41712.20611111114</v>
      </c>
      <c r="D525" s="7" t="s">
        <v>7</v>
      </c>
      <c r="E525" s="13">
        <v>2184</v>
      </c>
      <c r="F525" s="7" t="s">
        <v>51</v>
      </c>
      <c r="G525" s="7" t="s">
        <v>12</v>
      </c>
      <c r="H525" s="13">
        <v>10.5</v>
      </c>
      <c r="I525" s="13">
        <f>IF(G525="Male",VLOOKUP(H525,'Shoe size conversion table'!$B$6:$D$22,2),VLOOKUP(H525,'Shoe size conversion table'!$J$6:$L$22,2))</f>
        <v>41</v>
      </c>
      <c r="J525" s="13">
        <f>IF(G525="Male",VLOOKUP(H525,'Shoe size conversion table'!$B$6:$D$22,3),VLOOKUP(H525,'Shoe size conversion table'!$J$6:$L$22,3))</f>
        <v>8.5</v>
      </c>
      <c r="K525" s="11">
        <v>139</v>
      </c>
      <c r="L525" s="12">
        <v>0</v>
      </c>
      <c r="M525" s="7">
        <f t="shared" si="25"/>
        <v>2014</v>
      </c>
      <c r="N525" s="7">
        <f t="shared" si="26"/>
        <v>3</v>
      </c>
      <c r="O525" s="30">
        <f t="shared" si="27"/>
        <v>139</v>
      </c>
    </row>
    <row r="526" spans="2:15" x14ac:dyDescent="0.2">
      <c r="B526" s="13">
        <v>52824</v>
      </c>
      <c r="C526" s="14">
        <v>41712.226111111137</v>
      </c>
      <c r="D526" s="7" t="s">
        <v>7</v>
      </c>
      <c r="E526" s="13">
        <v>2230</v>
      </c>
      <c r="F526" s="7" t="s">
        <v>57</v>
      </c>
      <c r="G526" s="7" t="s">
        <v>11</v>
      </c>
      <c r="H526" s="13">
        <v>9.5</v>
      </c>
      <c r="I526" s="13" t="str">
        <f>IF(G526="Male",VLOOKUP(H526,'Shoe size conversion table'!$B$6:$D$22,2),VLOOKUP(H526,'Shoe size conversion table'!$J$6:$L$22,2))</f>
        <v>42-43</v>
      </c>
      <c r="J526" s="13">
        <f>IF(G526="Male",VLOOKUP(H526,'Shoe size conversion table'!$B$6:$D$22,3),VLOOKUP(H526,'Shoe size conversion table'!$J$6:$L$22,3))</f>
        <v>9</v>
      </c>
      <c r="K526" s="11">
        <v>139</v>
      </c>
      <c r="L526" s="12">
        <v>0.2</v>
      </c>
      <c r="M526" s="7">
        <f t="shared" si="25"/>
        <v>2014</v>
      </c>
      <c r="N526" s="7">
        <f t="shared" si="26"/>
        <v>3</v>
      </c>
      <c r="O526" s="30">
        <f t="shared" si="27"/>
        <v>111.2</v>
      </c>
    </row>
    <row r="527" spans="2:15" x14ac:dyDescent="0.2">
      <c r="B527" s="13">
        <v>52825</v>
      </c>
      <c r="C527" s="14">
        <v>41712.296111111136</v>
      </c>
      <c r="D527" s="7" t="s">
        <v>7</v>
      </c>
      <c r="E527" s="13">
        <v>2184</v>
      </c>
      <c r="F527" s="7" t="s">
        <v>55</v>
      </c>
      <c r="G527" s="7" t="s">
        <v>12</v>
      </c>
      <c r="H527" s="13">
        <v>8</v>
      </c>
      <c r="I527" s="13" t="str">
        <f>IF(G527="Male",VLOOKUP(H527,'Shoe size conversion table'!$B$6:$D$22,2),VLOOKUP(H527,'Shoe size conversion table'!$J$6:$L$22,2))</f>
        <v>38-39</v>
      </c>
      <c r="J527" s="13">
        <f>IF(G527="Male",VLOOKUP(H527,'Shoe size conversion table'!$B$6:$D$22,3),VLOOKUP(H527,'Shoe size conversion table'!$J$6:$L$22,3))</f>
        <v>6</v>
      </c>
      <c r="K527" s="11">
        <v>149</v>
      </c>
      <c r="L527" s="12">
        <v>0</v>
      </c>
      <c r="M527" s="7">
        <f t="shared" si="25"/>
        <v>2014</v>
      </c>
      <c r="N527" s="7">
        <f t="shared" si="26"/>
        <v>3</v>
      </c>
      <c r="O527" s="30">
        <f t="shared" si="27"/>
        <v>149</v>
      </c>
    </row>
    <row r="528" spans="2:15" x14ac:dyDescent="0.2">
      <c r="B528" s="13">
        <v>52826</v>
      </c>
      <c r="C528" s="14">
        <v>41712.816111111133</v>
      </c>
      <c r="D528" s="7" t="s">
        <v>8</v>
      </c>
      <c r="E528" s="13">
        <v>2239</v>
      </c>
      <c r="F528" s="7" t="s">
        <v>39</v>
      </c>
      <c r="G528" s="7" t="s">
        <v>12</v>
      </c>
      <c r="H528" s="13">
        <v>8</v>
      </c>
      <c r="I528" s="13" t="str">
        <f>IF(G528="Male",VLOOKUP(H528,'Shoe size conversion table'!$B$6:$D$22,2),VLOOKUP(H528,'Shoe size conversion table'!$J$6:$L$22,2))</f>
        <v>38-39</v>
      </c>
      <c r="J528" s="13">
        <f>IF(G528="Male",VLOOKUP(H528,'Shoe size conversion table'!$B$6:$D$22,3),VLOOKUP(H528,'Shoe size conversion table'!$J$6:$L$22,3))</f>
        <v>6</v>
      </c>
      <c r="K528" s="11">
        <v>149</v>
      </c>
      <c r="L528" s="12">
        <v>0.1</v>
      </c>
      <c r="M528" s="7">
        <f t="shared" si="25"/>
        <v>2014</v>
      </c>
      <c r="N528" s="7">
        <f t="shared" si="26"/>
        <v>3</v>
      </c>
      <c r="O528" s="30">
        <f t="shared" si="27"/>
        <v>134.1</v>
      </c>
    </row>
    <row r="529" spans="2:15" x14ac:dyDescent="0.2">
      <c r="B529" s="13">
        <v>52827</v>
      </c>
      <c r="C529" s="14">
        <v>41712.836111111137</v>
      </c>
      <c r="D529" s="7" t="s">
        <v>7</v>
      </c>
      <c r="E529" s="13">
        <v>2202</v>
      </c>
      <c r="F529" s="7" t="s">
        <v>51</v>
      </c>
      <c r="G529" s="7" t="s">
        <v>11</v>
      </c>
      <c r="H529" s="13">
        <v>10.5</v>
      </c>
      <c r="I529" s="13" t="str">
        <f>IF(G529="Male",VLOOKUP(H529,'Shoe size conversion table'!$B$6:$D$22,2),VLOOKUP(H529,'Shoe size conversion table'!$J$6:$L$22,2))</f>
        <v>43-44</v>
      </c>
      <c r="J529" s="13">
        <f>IF(G529="Male",VLOOKUP(H529,'Shoe size conversion table'!$B$6:$D$22,3),VLOOKUP(H529,'Shoe size conversion table'!$J$6:$L$22,3))</f>
        <v>10</v>
      </c>
      <c r="K529" s="11">
        <v>159</v>
      </c>
      <c r="L529" s="12">
        <v>0.1</v>
      </c>
      <c r="M529" s="7">
        <f t="shared" si="25"/>
        <v>2014</v>
      </c>
      <c r="N529" s="7">
        <f t="shared" si="26"/>
        <v>3</v>
      </c>
      <c r="O529" s="30">
        <f t="shared" si="27"/>
        <v>143.1</v>
      </c>
    </row>
    <row r="530" spans="2:15" x14ac:dyDescent="0.2">
      <c r="B530" s="13">
        <v>52828</v>
      </c>
      <c r="C530" s="14">
        <v>41713.226111111137</v>
      </c>
      <c r="D530" s="7" t="s">
        <v>7</v>
      </c>
      <c r="E530" s="13">
        <v>2159</v>
      </c>
      <c r="F530" s="7" t="s">
        <v>43</v>
      </c>
      <c r="G530" s="7" t="s">
        <v>12</v>
      </c>
      <c r="H530" s="13">
        <v>9.5</v>
      </c>
      <c r="I530" s="13">
        <f>IF(G530="Male",VLOOKUP(H530,'Shoe size conversion table'!$B$6:$D$22,2),VLOOKUP(H530,'Shoe size conversion table'!$J$6:$L$22,2))</f>
        <v>40</v>
      </c>
      <c r="J530" s="13">
        <f>IF(G530="Male",VLOOKUP(H530,'Shoe size conversion table'!$B$6:$D$22,3),VLOOKUP(H530,'Shoe size conversion table'!$J$6:$L$22,3))</f>
        <v>7.5</v>
      </c>
      <c r="K530" s="11">
        <v>179</v>
      </c>
      <c r="L530" s="12">
        <v>0</v>
      </c>
      <c r="M530" s="7">
        <f t="shared" si="25"/>
        <v>2014</v>
      </c>
      <c r="N530" s="7">
        <f t="shared" si="26"/>
        <v>3</v>
      </c>
      <c r="O530" s="30">
        <f t="shared" si="27"/>
        <v>179</v>
      </c>
    </row>
    <row r="531" spans="2:15" x14ac:dyDescent="0.2">
      <c r="B531" s="13">
        <v>52829</v>
      </c>
      <c r="C531" s="14">
        <v>41713.296111111136</v>
      </c>
      <c r="D531" s="7" t="s">
        <v>7</v>
      </c>
      <c r="E531" s="13">
        <v>2152</v>
      </c>
      <c r="F531" s="7" t="s">
        <v>51</v>
      </c>
      <c r="G531" s="7" t="s">
        <v>11</v>
      </c>
      <c r="H531" s="13">
        <v>11.5</v>
      </c>
      <c r="I531" s="13" t="str">
        <f>IF(G531="Male",VLOOKUP(H531,'Shoe size conversion table'!$B$6:$D$22,2),VLOOKUP(H531,'Shoe size conversion table'!$J$6:$L$22,2))</f>
        <v>44-45</v>
      </c>
      <c r="J531" s="13">
        <f>IF(G531="Male",VLOOKUP(H531,'Shoe size conversion table'!$B$6:$D$22,3),VLOOKUP(H531,'Shoe size conversion table'!$J$6:$L$22,3))</f>
        <v>11</v>
      </c>
      <c r="K531" s="11">
        <v>149</v>
      </c>
      <c r="L531" s="12">
        <v>0.5</v>
      </c>
      <c r="M531" s="7">
        <f t="shared" si="25"/>
        <v>2014</v>
      </c>
      <c r="N531" s="7">
        <f t="shared" si="26"/>
        <v>3</v>
      </c>
      <c r="O531" s="30">
        <f t="shared" si="27"/>
        <v>74.5</v>
      </c>
    </row>
    <row r="532" spans="2:15" x14ac:dyDescent="0.2">
      <c r="B532" s="13">
        <v>52830</v>
      </c>
      <c r="C532" s="14">
        <v>41713.546111111136</v>
      </c>
      <c r="D532" s="7" t="s">
        <v>7</v>
      </c>
      <c r="E532" s="13">
        <v>2209</v>
      </c>
      <c r="F532" s="7" t="s">
        <v>48</v>
      </c>
      <c r="G532" s="7" t="s">
        <v>11</v>
      </c>
      <c r="H532" s="13">
        <v>10.5</v>
      </c>
      <c r="I532" s="13" t="str">
        <f>IF(G532="Male",VLOOKUP(H532,'Shoe size conversion table'!$B$6:$D$22,2),VLOOKUP(H532,'Shoe size conversion table'!$J$6:$L$22,2))</f>
        <v>43-44</v>
      </c>
      <c r="J532" s="13">
        <f>IF(G532="Male",VLOOKUP(H532,'Shoe size conversion table'!$B$6:$D$22,3),VLOOKUP(H532,'Shoe size conversion table'!$J$6:$L$22,3))</f>
        <v>10</v>
      </c>
      <c r="K532" s="11">
        <v>179</v>
      </c>
      <c r="L532" s="12">
        <v>0</v>
      </c>
      <c r="M532" s="7">
        <f t="shared" si="25"/>
        <v>2014</v>
      </c>
      <c r="N532" s="7">
        <f t="shared" si="26"/>
        <v>3</v>
      </c>
      <c r="O532" s="30">
        <f t="shared" si="27"/>
        <v>179</v>
      </c>
    </row>
    <row r="533" spans="2:15" x14ac:dyDescent="0.2">
      <c r="B533" s="13">
        <v>52831</v>
      </c>
      <c r="C533" s="14">
        <v>41713.546111111136</v>
      </c>
      <c r="D533" s="7" t="s">
        <v>10</v>
      </c>
      <c r="E533" s="13">
        <v>2208</v>
      </c>
      <c r="F533" s="7" t="s">
        <v>34</v>
      </c>
      <c r="G533" s="7" t="s">
        <v>11</v>
      </c>
      <c r="H533" s="13">
        <v>9</v>
      </c>
      <c r="I533" s="13">
        <f>IF(G533="Male",VLOOKUP(H533,'Shoe size conversion table'!$B$6:$D$22,2),VLOOKUP(H533,'Shoe size conversion table'!$J$6:$L$22,2))</f>
        <v>42</v>
      </c>
      <c r="J533" s="13">
        <f>IF(G533="Male",VLOOKUP(H533,'Shoe size conversion table'!$B$6:$D$22,3),VLOOKUP(H533,'Shoe size conversion table'!$J$6:$L$22,3))</f>
        <v>8.5</v>
      </c>
      <c r="K533" s="11">
        <v>129</v>
      </c>
      <c r="L533" s="12">
        <v>0.1</v>
      </c>
      <c r="M533" s="7">
        <f t="shared" si="25"/>
        <v>2014</v>
      </c>
      <c r="N533" s="7">
        <f t="shared" si="26"/>
        <v>3</v>
      </c>
      <c r="O533" s="30">
        <f t="shared" si="27"/>
        <v>116.10000000000001</v>
      </c>
    </row>
    <row r="534" spans="2:15" x14ac:dyDescent="0.2">
      <c r="B534" s="13">
        <v>52832</v>
      </c>
      <c r="C534" s="14">
        <v>41713.776111111139</v>
      </c>
      <c r="D534" s="7" t="s">
        <v>8</v>
      </c>
      <c r="E534" s="13">
        <v>2242</v>
      </c>
      <c r="F534" s="7" t="s">
        <v>38</v>
      </c>
      <c r="G534" s="7" t="s">
        <v>11</v>
      </c>
      <c r="H534" s="13">
        <v>10.5</v>
      </c>
      <c r="I534" s="13" t="str">
        <f>IF(G534="Male",VLOOKUP(H534,'Shoe size conversion table'!$B$6:$D$22,2),VLOOKUP(H534,'Shoe size conversion table'!$J$6:$L$22,2))</f>
        <v>43-44</v>
      </c>
      <c r="J534" s="13">
        <f>IF(G534="Male",VLOOKUP(H534,'Shoe size conversion table'!$B$6:$D$22,3),VLOOKUP(H534,'Shoe size conversion table'!$J$6:$L$22,3))</f>
        <v>10</v>
      </c>
      <c r="K534" s="11">
        <v>189</v>
      </c>
      <c r="L534" s="12">
        <v>0</v>
      </c>
      <c r="M534" s="7">
        <f t="shared" si="25"/>
        <v>2014</v>
      </c>
      <c r="N534" s="7">
        <f t="shared" si="26"/>
        <v>3</v>
      </c>
      <c r="O534" s="30">
        <f t="shared" si="27"/>
        <v>189</v>
      </c>
    </row>
    <row r="535" spans="2:15" x14ac:dyDescent="0.2">
      <c r="B535" s="13">
        <v>52833</v>
      </c>
      <c r="C535" s="14">
        <v>41713.816111111133</v>
      </c>
      <c r="D535" s="7" t="s">
        <v>8</v>
      </c>
      <c r="E535" s="13">
        <v>2182</v>
      </c>
      <c r="F535" s="7" t="s">
        <v>39</v>
      </c>
      <c r="G535" s="7" t="s">
        <v>12</v>
      </c>
      <c r="H535" s="13">
        <v>8</v>
      </c>
      <c r="I535" s="13" t="str">
        <f>IF(G535="Male",VLOOKUP(H535,'Shoe size conversion table'!$B$6:$D$22,2),VLOOKUP(H535,'Shoe size conversion table'!$J$6:$L$22,2))</f>
        <v>38-39</v>
      </c>
      <c r="J535" s="13">
        <f>IF(G535="Male",VLOOKUP(H535,'Shoe size conversion table'!$B$6:$D$22,3),VLOOKUP(H535,'Shoe size conversion table'!$J$6:$L$22,3))</f>
        <v>6</v>
      </c>
      <c r="K535" s="11">
        <v>129</v>
      </c>
      <c r="L535" s="12">
        <v>0.1</v>
      </c>
      <c r="M535" s="7">
        <f t="shared" si="25"/>
        <v>2014</v>
      </c>
      <c r="N535" s="7">
        <f t="shared" si="26"/>
        <v>3</v>
      </c>
      <c r="O535" s="30">
        <f t="shared" si="27"/>
        <v>116.10000000000001</v>
      </c>
    </row>
    <row r="536" spans="2:15" x14ac:dyDescent="0.2">
      <c r="B536" s="13">
        <v>52834</v>
      </c>
      <c r="C536" s="14">
        <v>41713.846111111139</v>
      </c>
      <c r="D536" s="7" t="s">
        <v>9</v>
      </c>
      <c r="E536" s="13">
        <v>2199</v>
      </c>
      <c r="F536" s="7" t="s">
        <v>61</v>
      </c>
      <c r="G536" s="7" t="s">
        <v>11</v>
      </c>
      <c r="H536" s="13">
        <v>14</v>
      </c>
      <c r="I536" s="13">
        <f>IF(G536="Male",VLOOKUP(H536,'Shoe size conversion table'!$B$6:$D$22,2),VLOOKUP(H536,'Shoe size conversion table'!$J$6:$L$22,2))</f>
        <v>47</v>
      </c>
      <c r="J536" s="13">
        <f>IF(G536="Male",VLOOKUP(H536,'Shoe size conversion table'!$B$6:$D$22,3),VLOOKUP(H536,'Shoe size conversion table'!$J$6:$L$22,3))</f>
        <v>13.5</v>
      </c>
      <c r="K536" s="11">
        <v>129</v>
      </c>
      <c r="L536" s="12">
        <v>0</v>
      </c>
      <c r="M536" s="7">
        <f t="shared" si="25"/>
        <v>2014</v>
      </c>
      <c r="N536" s="7">
        <f t="shared" si="26"/>
        <v>3</v>
      </c>
      <c r="O536" s="30">
        <f t="shared" si="27"/>
        <v>129</v>
      </c>
    </row>
    <row r="537" spans="2:15" x14ac:dyDescent="0.2">
      <c r="B537" s="13">
        <v>52835</v>
      </c>
      <c r="C537" s="14">
        <v>41714.226111111137</v>
      </c>
      <c r="D537" s="7" t="s">
        <v>7</v>
      </c>
      <c r="E537" s="13">
        <v>2169</v>
      </c>
      <c r="F537" s="7" t="s">
        <v>50</v>
      </c>
      <c r="G537" s="7" t="s">
        <v>11</v>
      </c>
      <c r="H537" s="13">
        <v>8</v>
      </c>
      <c r="I537" s="13">
        <f>IF(G537="Male",VLOOKUP(H537,'Shoe size conversion table'!$B$6:$D$22,2),VLOOKUP(H537,'Shoe size conversion table'!$J$6:$L$22,2))</f>
        <v>41</v>
      </c>
      <c r="J537" s="13">
        <f>IF(G537="Male",VLOOKUP(H537,'Shoe size conversion table'!$B$6:$D$22,3),VLOOKUP(H537,'Shoe size conversion table'!$J$6:$L$22,3))</f>
        <v>7.5</v>
      </c>
      <c r="K537" s="11">
        <v>129</v>
      </c>
      <c r="L537" s="12">
        <v>0</v>
      </c>
      <c r="M537" s="7">
        <f t="shared" si="25"/>
        <v>2014</v>
      </c>
      <c r="N537" s="7">
        <f t="shared" si="26"/>
        <v>3</v>
      </c>
      <c r="O537" s="30">
        <f t="shared" si="27"/>
        <v>129</v>
      </c>
    </row>
    <row r="538" spans="2:15" x14ac:dyDescent="0.2">
      <c r="B538" s="13">
        <v>52836</v>
      </c>
      <c r="C538" s="14">
        <v>41714.546111111136</v>
      </c>
      <c r="D538" s="7" t="s">
        <v>7</v>
      </c>
      <c r="E538" s="13">
        <v>2190</v>
      </c>
      <c r="F538" s="7" t="s">
        <v>43</v>
      </c>
      <c r="G538" s="7" t="s">
        <v>11</v>
      </c>
      <c r="H538" s="13">
        <v>10.5</v>
      </c>
      <c r="I538" s="13" t="str">
        <f>IF(G538="Male",VLOOKUP(H538,'Shoe size conversion table'!$B$6:$D$22,2),VLOOKUP(H538,'Shoe size conversion table'!$J$6:$L$22,2))</f>
        <v>43-44</v>
      </c>
      <c r="J538" s="13">
        <f>IF(G538="Male",VLOOKUP(H538,'Shoe size conversion table'!$B$6:$D$22,3),VLOOKUP(H538,'Shoe size conversion table'!$J$6:$L$22,3))</f>
        <v>10</v>
      </c>
      <c r="K538" s="11">
        <v>149</v>
      </c>
      <c r="L538" s="12">
        <v>0</v>
      </c>
      <c r="M538" s="7">
        <f t="shared" si="25"/>
        <v>2014</v>
      </c>
      <c r="N538" s="7">
        <f t="shared" si="26"/>
        <v>3</v>
      </c>
      <c r="O538" s="30">
        <f t="shared" si="27"/>
        <v>149</v>
      </c>
    </row>
    <row r="539" spans="2:15" x14ac:dyDescent="0.2">
      <c r="B539" s="13">
        <v>52837</v>
      </c>
      <c r="C539" s="14">
        <v>41714.546111111136</v>
      </c>
      <c r="D539" s="7" t="s">
        <v>10</v>
      </c>
      <c r="E539" s="13">
        <v>2149</v>
      </c>
      <c r="F539" s="7" t="s">
        <v>34</v>
      </c>
      <c r="G539" s="7" t="s">
        <v>11</v>
      </c>
      <c r="H539" s="13">
        <v>10.5</v>
      </c>
      <c r="I539" s="13" t="str">
        <f>IF(G539="Male",VLOOKUP(H539,'Shoe size conversion table'!$B$6:$D$22,2),VLOOKUP(H539,'Shoe size conversion table'!$J$6:$L$22,2))</f>
        <v>43-44</v>
      </c>
      <c r="J539" s="13">
        <f>IF(G539="Male",VLOOKUP(H539,'Shoe size conversion table'!$B$6:$D$22,3),VLOOKUP(H539,'Shoe size conversion table'!$J$6:$L$22,3))</f>
        <v>10</v>
      </c>
      <c r="K539" s="11">
        <v>149</v>
      </c>
      <c r="L539" s="12">
        <v>0</v>
      </c>
      <c r="M539" s="7">
        <f t="shared" si="25"/>
        <v>2014</v>
      </c>
      <c r="N539" s="7">
        <f t="shared" si="26"/>
        <v>3</v>
      </c>
      <c r="O539" s="30">
        <f t="shared" si="27"/>
        <v>149</v>
      </c>
    </row>
    <row r="540" spans="2:15" x14ac:dyDescent="0.2">
      <c r="B540" s="13">
        <v>52838</v>
      </c>
      <c r="C540" s="14">
        <v>41714.546111111136</v>
      </c>
      <c r="D540" s="7" t="s">
        <v>7</v>
      </c>
      <c r="E540" s="13">
        <v>2224</v>
      </c>
      <c r="F540" s="7" t="s">
        <v>48</v>
      </c>
      <c r="G540" s="7" t="s">
        <v>11</v>
      </c>
      <c r="H540" s="13">
        <v>9.5</v>
      </c>
      <c r="I540" s="13" t="str">
        <f>IF(G540="Male",VLOOKUP(H540,'Shoe size conversion table'!$B$6:$D$22,2),VLOOKUP(H540,'Shoe size conversion table'!$J$6:$L$22,2))</f>
        <v>42-43</v>
      </c>
      <c r="J540" s="13">
        <f>IF(G540="Male",VLOOKUP(H540,'Shoe size conversion table'!$B$6:$D$22,3),VLOOKUP(H540,'Shoe size conversion table'!$J$6:$L$22,3))</f>
        <v>9</v>
      </c>
      <c r="K540" s="11">
        <v>129</v>
      </c>
      <c r="L540" s="12">
        <v>0.2</v>
      </c>
      <c r="M540" s="7">
        <f t="shared" si="25"/>
        <v>2014</v>
      </c>
      <c r="N540" s="7">
        <f t="shared" si="26"/>
        <v>3</v>
      </c>
      <c r="O540" s="30">
        <f t="shared" si="27"/>
        <v>103.2</v>
      </c>
    </row>
    <row r="541" spans="2:15" x14ac:dyDescent="0.2">
      <c r="B541" s="13">
        <v>52839</v>
      </c>
      <c r="C541" s="14">
        <v>41714.546111111136</v>
      </c>
      <c r="D541" s="7" t="s">
        <v>10</v>
      </c>
      <c r="E541" s="13">
        <v>2167</v>
      </c>
      <c r="F541" s="7" t="s">
        <v>35</v>
      </c>
      <c r="G541" s="7" t="s">
        <v>11</v>
      </c>
      <c r="H541" s="13">
        <v>12</v>
      </c>
      <c r="I541" s="13">
        <f>IF(G541="Male",VLOOKUP(H541,'Shoe size conversion table'!$B$6:$D$22,2),VLOOKUP(H541,'Shoe size conversion table'!$J$6:$L$22,2))</f>
        <v>45</v>
      </c>
      <c r="J541" s="13">
        <f>IF(G541="Male",VLOOKUP(H541,'Shoe size conversion table'!$B$6:$D$22,3),VLOOKUP(H541,'Shoe size conversion table'!$J$6:$L$22,3))</f>
        <v>11.5</v>
      </c>
      <c r="K541" s="11">
        <v>159</v>
      </c>
      <c r="L541" s="12">
        <v>0.2</v>
      </c>
      <c r="M541" s="7">
        <f t="shared" si="25"/>
        <v>2014</v>
      </c>
      <c r="N541" s="7">
        <f t="shared" si="26"/>
        <v>3</v>
      </c>
      <c r="O541" s="30">
        <f t="shared" si="27"/>
        <v>127.2</v>
      </c>
    </row>
    <row r="542" spans="2:15" x14ac:dyDescent="0.2">
      <c r="B542" s="13">
        <v>52840</v>
      </c>
      <c r="C542" s="14">
        <v>41714.626111111138</v>
      </c>
      <c r="D542" s="7" t="s">
        <v>7</v>
      </c>
      <c r="E542" s="13">
        <v>2237</v>
      </c>
      <c r="F542" s="7" t="s">
        <v>49</v>
      </c>
      <c r="G542" s="7" t="s">
        <v>12</v>
      </c>
      <c r="H542" s="13">
        <v>8.5</v>
      </c>
      <c r="I542" s="13">
        <f>IF(G542="Male",VLOOKUP(H542,'Shoe size conversion table'!$B$6:$D$22,2),VLOOKUP(H542,'Shoe size conversion table'!$J$6:$L$22,2))</f>
        <v>39</v>
      </c>
      <c r="J542" s="13">
        <f>IF(G542="Male",VLOOKUP(H542,'Shoe size conversion table'!$B$6:$D$22,3),VLOOKUP(H542,'Shoe size conversion table'!$J$6:$L$22,3))</f>
        <v>6.5</v>
      </c>
      <c r="K542" s="11">
        <v>139</v>
      </c>
      <c r="L542" s="12">
        <v>0.5</v>
      </c>
      <c r="M542" s="7">
        <f t="shared" si="25"/>
        <v>2014</v>
      </c>
      <c r="N542" s="7">
        <f t="shared" si="26"/>
        <v>3</v>
      </c>
      <c r="O542" s="30">
        <f t="shared" si="27"/>
        <v>69.5</v>
      </c>
    </row>
    <row r="543" spans="2:15" x14ac:dyDescent="0.2">
      <c r="B543" s="13">
        <v>52841</v>
      </c>
      <c r="C543" s="14">
        <v>41714.776111111139</v>
      </c>
      <c r="D543" s="7" t="s">
        <v>8</v>
      </c>
      <c r="E543" s="13">
        <v>2198</v>
      </c>
      <c r="F543" s="7" t="s">
        <v>37</v>
      </c>
      <c r="G543" s="7" t="s">
        <v>11</v>
      </c>
      <c r="H543" s="13">
        <v>11</v>
      </c>
      <c r="I543" s="13">
        <f>IF(G543="Male",VLOOKUP(H543,'Shoe size conversion table'!$B$6:$D$22,2),VLOOKUP(H543,'Shoe size conversion table'!$J$6:$L$22,2))</f>
        <v>44</v>
      </c>
      <c r="J543" s="13">
        <f>IF(G543="Male",VLOOKUP(H543,'Shoe size conversion table'!$B$6:$D$22,3),VLOOKUP(H543,'Shoe size conversion table'!$J$6:$L$22,3))</f>
        <v>10.5</v>
      </c>
      <c r="K543" s="11">
        <v>129</v>
      </c>
      <c r="L543" s="12">
        <v>0</v>
      </c>
      <c r="M543" s="7">
        <f t="shared" si="25"/>
        <v>2014</v>
      </c>
      <c r="N543" s="7">
        <f t="shared" si="26"/>
        <v>3</v>
      </c>
      <c r="O543" s="30">
        <f t="shared" si="27"/>
        <v>129</v>
      </c>
    </row>
    <row r="544" spans="2:15" x14ac:dyDescent="0.2">
      <c r="B544" s="13">
        <v>52842</v>
      </c>
      <c r="C544" s="14">
        <v>41714.816111111133</v>
      </c>
      <c r="D544" s="7" t="s">
        <v>8</v>
      </c>
      <c r="E544" s="13">
        <v>2238</v>
      </c>
      <c r="F544" s="7" t="s">
        <v>41</v>
      </c>
      <c r="G544" s="7" t="s">
        <v>12</v>
      </c>
      <c r="H544" s="13">
        <v>8</v>
      </c>
      <c r="I544" s="13" t="str">
        <f>IF(G544="Male",VLOOKUP(H544,'Shoe size conversion table'!$B$6:$D$22,2),VLOOKUP(H544,'Shoe size conversion table'!$J$6:$L$22,2))</f>
        <v>38-39</v>
      </c>
      <c r="J544" s="13">
        <f>IF(G544="Male",VLOOKUP(H544,'Shoe size conversion table'!$B$6:$D$22,3),VLOOKUP(H544,'Shoe size conversion table'!$J$6:$L$22,3))</f>
        <v>6</v>
      </c>
      <c r="K544" s="11">
        <v>189</v>
      </c>
      <c r="L544" s="12">
        <v>0.1</v>
      </c>
      <c r="M544" s="7">
        <f t="shared" si="25"/>
        <v>2014</v>
      </c>
      <c r="N544" s="7">
        <f t="shared" si="26"/>
        <v>3</v>
      </c>
      <c r="O544" s="30">
        <f t="shared" si="27"/>
        <v>170.1</v>
      </c>
    </row>
    <row r="545" spans="2:15" x14ac:dyDescent="0.2">
      <c r="B545" s="13">
        <v>52843</v>
      </c>
      <c r="C545" s="14">
        <v>41714.846111111139</v>
      </c>
      <c r="D545" s="7" t="s">
        <v>9</v>
      </c>
      <c r="E545" s="13">
        <v>2179</v>
      </c>
      <c r="F545" s="7" t="s">
        <v>61</v>
      </c>
      <c r="G545" s="7" t="s">
        <v>11</v>
      </c>
      <c r="H545" s="13">
        <v>9</v>
      </c>
      <c r="I545" s="13">
        <f>IF(G545="Male",VLOOKUP(H545,'Shoe size conversion table'!$B$6:$D$22,2),VLOOKUP(H545,'Shoe size conversion table'!$J$6:$L$22,2))</f>
        <v>42</v>
      </c>
      <c r="J545" s="13">
        <f>IF(G545="Male",VLOOKUP(H545,'Shoe size conversion table'!$B$6:$D$22,3),VLOOKUP(H545,'Shoe size conversion table'!$J$6:$L$22,3))</f>
        <v>8.5</v>
      </c>
      <c r="K545" s="11">
        <v>129</v>
      </c>
      <c r="L545" s="12">
        <v>0.2</v>
      </c>
      <c r="M545" s="7">
        <f t="shared" si="25"/>
        <v>2014</v>
      </c>
      <c r="N545" s="7">
        <f t="shared" si="26"/>
        <v>3</v>
      </c>
      <c r="O545" s="30">
        <f t="shared" si="27"/>
        <v>103.2</v>
      </c>
    </row>
    <row r="546" spans="2:15" x14ac:dyDescent="0.2">
      <c r="B546" s="13">
        <v>52844</v>
      </c>
      <c r="C546" s="14">
        <v>41715.366111111136</v>
      </c>
      <c r="D546" s="7" t="s">
        <v>10</v>
      </c>
      <c r="E546" s="13">
        <v>2231</v>
      </c>
      <c r="F546" s="7" t="s">
        <v>35</v>
      </c>
      <c r="G546" s="7" t="s">
        <v>11</v>
      </c>
      <c r="H546" s="13">
        <v>8.5</v>
      </c>
      <c r="I546" s="13" t="str">
        <f>IF(G546="Male",VLOOKUP(H546,'Shoe size conversion table'!$B$6:$D$22,2),VLOOKUP(H546,'Shoe size conversion table'!$J$6:$L$22,2))</f>
        <v>41-42</v>
      </c>
      <c r="J546" s="13">
        <f>IF(G546="Male",VLOOKUP(H546,'Shoe size conversion table'!$B$6:$D$22,3),VLOOKUP(H546,'Shoe size conversion table'!$J$6:$L$22,3))</f>
        <v>8</v>
      </c>
      <c r="K546" s="11">
        <v>189</v>
      </c>
      <c r="L546" s="12">
        <v>0</v>
      </c>
      <c r="M546" s="7">
        <f t="shared" si="25"/>
        <v>2014</v>
      </c>
      <c r="N546" s="7">
        <f t="shared" si="26"/>
        <v>3</v>
      </c>
      <c r="O546" s="30">
        <f t="shared" si="27"/>
        <v>189</v>
      </c>
    </row>
    <row r="547" spans="2:15" x14ac:dyDescent="0.2">
      <c r="B547" s="13">
        <v>52845</v>
      </c>
      <c r="C547" s="14">
        <v>41715.546111111136</v>
      </c>
      <c r="D547" s="7" t="s">
        <v>7</v>
      </c>
      <c r="E547" s="13">
        <v>2178</v>
      </c>
      <c r="F547" s="7" t="s">
        <v>51</v>
      </c>
      <c r="G547" s="7" t="s">
        <v>12</v>
      </c>
      <c r="H547" s="13">
        <v>7.5</v>
      </c>
      <c r="I547" s="13">
        <f>IF(G547="Male",VLOOKUP(H547,'Shoe size conversion table'!$B$6:$D$22,2),VLOOKUP(H547,'Shoe size conversion table'!$J$6:$L$22,2))</f>
        <v>38</v>
      </c>
      <c r="J547" s="13">
        <f>IF(G547="Male",VLOOKUP(H547,'Shoe size conversion table'!$B$6:$D$22,3),VLOOKUP(H547,'Shoe size conversion table'!$J$6:$L$22,3))</f>
        <v>5.5</v>
      </c>
      <c r="K547" s="11">
        <v>169</v>
      </c>
      <c r="L547" s="12">
        <v>0.1</v>
      </c>
      <c r="M547" s="7">
        <f t="shared" si="25"/>
        <v>2014</v>
      </c>
      <c r="N547" s="7">
        <f t="shared" si="26"/>
        <v>3</v>
      </c>
      <c r="O547" s="30">
        <f t="shared" si="27"/>
        <v>152.1</v>
      </c>
    </row>
    <row r="548" spans="2:15" x14ac:dyDescent="0.2">
      <c r="B548" s="13">
        <v>52845</v>
      </c>
      <c r="C548" s="14">
        <v>41715.546111111136</v>
      </c>
      <c r="D548" s="7" t="s">
        <v>7</v>
      </c>
      <c r="E548" s="13">
        <v>2192</v>
      </c>
      <c r="F548" s="7" t="s">
        <v>51</v>
      </c>
      <c r="G548" s="7" t="s">
        <v>11</v>
      </c>
      <c r="H548" s="13">
        <v>8.5</v>
      </c>
      <c r="I548" s="13" t="str">
        <f>IF(G548="Male",VLOOKUP(H548,'Shoe size conversion table'!$B$6:$D$22,2),VLOOKUP(H548,'Shoe size conversion table'!$J$6:$L$22,2))</f>
        <v>41-42</v>
      </c>
      <c r="J548" s="13">
        <f>IF(G548="Male",VLOOKUP(H548,'Shoe size conversion table'!$B$6:$D$22,3),VLOOKUP(H548,'Shoe size conversion table'!$J$6:$L$22,3))</f>
        <v>8</v>
      </c>
      <c r="K548" s="11">
        <v>169</v>
      </c>
      <c r="L548" s="12">
        <v>0</v>
      </c>
      <c r="M548" s="7">
        <f t="shared" si="25"/>
        <v>2014</v>
      </c>
      <c r="N548" s="7">
        <f t="shared" si="26"/>
        <v>3</v>
      </c>
      <c r="O548" s="30">
        <f t="shared" si="27"/>
        <v>169</v>
      </c>
    </row>
    <row r="549" spans="2:15" x14ac:dyDescent="0.2">
      <c r="B549" s="13">
        <v>52846</v>
      </c>
      <c r="C549" s="14">
        <v>41715.546111111136</v>
      </c>
      <c r="D549" s="7" t="s">
        <v>9</v>
      </c>
      <c r="E549" s="13">
        <v>2167</v>
      </c>
      <c r="F549" s="7" t="s">
        <v>59</v>
      </c>
      <c r="G549" s="7" t="s">
        <v>12</v>
      </c>
      <c r="H549" s="13">
        <v>8</v>
      </c>
      <c r="I549" s="13" t="str">
        <f>IF(G549="Male",VLOOKUP(H549,'Shoe size conversion table'!$B$6:$D$22,2),VLOOKUP(H549,'Shoe size conversion table'!$J$6:$L$22,2))</f>
        <v>38-39</v>
      </c>
      <c r="J549" s="13">
        <f>IF(G549="Male",VLOOKUP(H549,'Shoe size conversion table'!$B$6:$D$22,3),VLOOKUP(H549,'Shoe size conversion table'!$J$6:$L$22,3))</f>
        <v>6</v>
      </c>
      <c r="K549" s="11">
        <v>149</v>
      </c>
      <c r="L549" s="12">
        <v>0</v>
      </c>
      <c r="M549" s="7">
        <f t="shared" si="25"/>
        <v>2014</v>
      </c>
      <c r="N549" s="7">
        <f t="shared" si="26"/>
        <v>3</v>
      </c>
      <c r="O549" s="30">
        <f t="shared" si="27"/>
        <v>149</v>
      </c>
    </row>
    <row r="550" spans="2:15" x14ac:dyDescent="0.2">
      <c r="B550" s="13">
        <v>52846</v>
      </c>
      <c r="C550" s="14">
        <v>41715.546111111136</v>
      </c>
      <c r="D550" s="7" t="s">
        <v>9</v>
      </c>
      <c r="E550" s="13">
        <v>2196</v>
      </c>
      <c r="F550" s="7" t="s">
        <v>62</v>
      </c>
      <c r="G550" s="7" t="s">
        <v>12</v>
      </c>
      <c r="H550" s="13">
        <v>8.5</v>
      </c>
      <c r="I550" s="13">
        <f>IF(G550="Male",VLOOKUP(H550,'Shoe size conversion table'!$B$6:$D$22,2),VLOOKUP(H550,'Shoe size conversion table'!$J$6:$L$22,2))</f>
        <v>39</v>
      </c>
      <c r="J550" s="13">
        <f>IF(G550="Male",VLOOKUP(H550,'Shoe size conversion table'!$B$6:$D$22,3),VLOOKUP(H550,'Shoe size conversion table'!$J$6:$L$22,3))</f>
        <v>6.5</v>
      </c>
      <c r="K550" s="11">
        <v>199</v>
      </c>
      <c r="L550" s="12">
        <v>0</v>
      </c>
      <c r="M550" s="7">
        <f t="shared" si="25"/>
        <v>2014</v>
      </c>
      <c r="N550" s="7">
        <f t="shared" si="26"/>
        <v>3</v>
      </c>
      <c r="O550" s="30">
        <f t="shared" si="27"/>
        <v>199</v>
      </c>
    </row>
    <row r="551" spans="2:15" x14ac:dyDescent="0.2">
      <c r="B551" s="13">
        <v>52847</v>
      </c>
      <c r="C551" s="14">
        <v>41715.626111111138</v>
      </c>
      <c r="D551" s="7" t="s">
        <v>7</v>
      </c>
      <c r="E551" s="13">
        <v>2186</v>
      </c>
      <c r="F551" s="7" t="s">
        <v>48</v>
      </c>
      <c r="G551" s="7" t="s">
        <v>11</v>
      </c>
      <c r="H551" s="13">
        <v>9.5</v>
      </c>
      <c r="I551" s="13" t="str">
        <f>IF(G551="Male",VLOOKUP(H551,'Shoe size conversion table'!$B$6:$D$22,2),VLOOKUP(H551,'Shoe size conversion table'!$J$6:$L$22,2))</f>
        <v>42-43</v>
      </c>
      <c r="J551" s="13">
        <f>IF(G551="Male",VLOOKUP(H551,'Shoe size conversion table'!$B$6:$D$22,3),VLOOKUP(H551,'Shoe size conversion table'!$J$6:$L$22,3))</f>
        <v>9</v>
      </c>
      <c r="K551" s="11">
        <v>169</v>
      </c>
      <c r="L551" s="12">
        <v>0</v>
      </c>
      <c r="M551" s="7">
        <f t="shared" si="25"/>
        <v>2014</v>
      </c>
      <c r="N551" s="7">
        <f t="shared" si="26"/>
        <v>3</v>
      </c>
      <c r="O551" s="30">
        <f t="shared" si="27"/>
        <v>169</v>
      </c>
    </row>
    <row r="552" spans="2:15" x14ac:dyDescent="0.2">
      <c r="B552" s="13">
        <v>52848</v>
      </c>
      <c r="C552" s="14">
        <v>41715.776111111139</v>
      </c>
      <c r="D552" s="7" t="s">
        <v>8</v>
      </c>
      <c r="E552" s="13">
        <v>2202</v>
      </c>
      <c r="F552" s="7" t="s">
        <v>39</v>
      </c>
      <c r="G552" s="7" t="s">
        <v>11</v>
      </c>
      <c r="H552" s="13">
        <v>14</v>
      </c>
      <c r="I552" s="13">
        <f>IF(G552="Male",VLOOKUP(H552,'Shoe size conversion table'!$B$6:$D$22,2),VLOOKUP(H552,'Shoe size conversion table'!$J$6:$L$22,2))</f>
        <v>47</v>
      </c>
      <c r="J552" s="13">
        <f>IF(G552="Male",VLOOKUP(H552,'Shoe size conversion table'!$B$6:$D$22,3),VLOOKUP(H552,'Shoe size conversion table'!$J$6:$L$22,3))</f>
        <v>13.5</v>
      </c>
      <c r="K552" s="11">
        <v>179</v>
      </c>
      <c r="L552" s="12">
        <v>0.3</v>
      </c>
      <c r="M552" s="7">
        <f t="shared" si="25"/>
        <v>2014</v>
      </c>
      <c r="N552" s="7">
        <f t="shared" si="26"/>
        <v>3</v>
      </c>
      <c r="O552" s="30">
        <f t="shared" si="27"/>
        <v>125.3</v>
      </c>
    </row>
    <row r="553" spans="2:15" x14ac:dyDescent="0.2">
      <c r="B553" s="13">
        <v>52849</v>
      </c>
      <c r="C553" s="14">
        <v>41715.846111111139</v>
      </c>
      <c r="D553" s="7" t="s">
        <v>9</v>
      </c>
      <c r="E553" s="13">
        <v>2207</v>
      </c>
      <c r="F553" s="7" t="s">
        <v>62</v>
      </c>
      <c r="G553" s="7" t="s">
        <v>11</v>
      </c>
      <c r="H553" s="13">
        <v>8</v>
      </c>
      <c r="I553" s="13">
        <f>IF(G553="Male",VLOOKUP(H553,'Shoe size conversion table'!$B$6:$D$22,2),VLOOKUP(H553,'Shoe size conversion table'!$J$6:$L$22,2))</f>
        <v>41</v>
      </c>
      <c r="J553" s="13">
        <f>IF(G553="Male",VLOOKUP(H553,'Shoe size conversion table'!$B$6:$D$22,3),VLOOKUP(H553,'Shoe size conversion table'!$J$6:$L$22,3))</f>
        <v>7.5</v>
      </c>
      <c r="K553" s="11">
        <v>129</v>
      </c>
      <c r="L553" s="12">
        <v>0</v>
      </c>
      <c r="M553" s="7">
        <f t="shared" si="25"/>
        <v>2014</v>
      </c>
      <c r="N553" s="7">
        <f t="shared" si="26"/>
        <v>3</v>
      </c>
      <c r="O553" s="30">
        <f t="shared" si="27"/>
        <v>129</v>
      </c>
    </row>
    <row r="554" spans="2:15" x14ac:dyDescent="0.2">
      <c r="B554" s="13">
        <v>52850</v>
      </c>
      <c r="C554" s="14">
        <v>41716.326111111135</v>
      </c>
      <c r="D554" s="7" t="s">
        <v>10</v>
      </c>
      <c r="E554" s="13">
        <v>2199</v>
      </c>
      <c r="F554" s="7" t="s">
        <v>35</v>
      </c>
      <c r="G554" s="7" t="s">
        <v>12</v>
      </c>
      <c r="H554" s="13">
        <v>9</v>
      </c>
      <c r="I554" s="13" t="str">
        <f>IF(G554="Male",VLOOKUP(H554,'Shoe size conversion table'!$B$6:$D$22,2),VLOOKUP(H554,'Shoe size conversion table'!$J$6:$L$22,2))</f>
        <v>39-40</v>
      </c>
      <c r="J554" s="13">
        <f>IF(G554="Male",VLOOKUP(H554,'Shoe size conversion table'!$B$6:$D$22,3),VLOOKUP(H554,'Shoe size conversion table'!$J$6:$L$22,3))</f>
        <v>7</v>
      </c>
      <c r="K554" s="11">
        <v>189</v>
      </c>
      <c r="L554" s="12">
        <v>0.5</v>
      </c>
      <c r="M554" s="7">
        <f t="shared" si="25"/>
        <v>2014</v>
      </c>
      <c r="N554" s="7">
        <f t="shared" si="26"/>
        <v>3</v>
      </c>
      <c r="O554" s="30">
        <f t="shared" si="27"/>
        <v>94.5</v>
      </c>
    </row>
    <row r="555" spans="2:15" x14ac:dyDescent="0.2">
      <c r="B555" s="13">
        <v>52851</v>
      </c>
      <c r="C555" s="14">
        <v>41716.366111111136</v>
      </c>
      <c r="D555" s="7" t="s">
        <v>10</v>
      </c>
      <c r="E555" s="13">
        <v>2236</v>
      </c>
      <c r="F555" s="7" t="s">
        <v>35</v>
      </c>
      <c r="G555" s="7" t="s">
        <v>11</v>
      </c>
      <c r="H555" s="13">
        <v>8</v>
      </c>
      <c r="I555" s="13">
        <f>IF(G555="Male",VLOOKUP(H555,'Shoe size conversion table'!$B$6:$D$22,2),VLOOKUP(H555,'Shoe size conversion table'!$J$6:$L$22,2))</f>
        <v>41</v>
      </c>
      <c r="J555" s="13">
        <f>IF(G555="Male",VLOOKUP(H555,'Shoe size conversion table'!$B$6:$D$22,3),VLOOKUP(H555,'Shoe size conversion table'!$J$6:$L$22,3))</f>
        <v>7.5</v>
      </c>
      <c r="K555" s="11">
        <v>169</v>
      </c>
      <c r="L555" s="12">
        <v>0.3</v>
      </c>
      <c r="M555" s="7">
        <f t="shared" si="25"/>
        <v>2014</v>
      </c>
      <c r="N555" s="7">
        <f t="shared" si="26"/>
        <v>3</v>
      </c>
      <c r="O555" s="30">
        <f t="shared" si="27"/>
        <v>118.3</v>
      </c>
    </row>
    <row r="556" spans="2:15" x14ac:dyDescent="0.2">
      <c r="B556" s="13">
        <v>52852</v>
      </c>
      <c r="C556" s="14">
        <v>41716.546111111136</v>
      </c>
      <c r="D556" s="7" t="s">
        <v>7</v>
      </c>
      <c r="E556" s="13">
        <v>2201</v>
      </c>
      <c r="F556" s="7" t="s">
        <v>51</v>
      </c>
      <c r="G556" s="7" t="s">
        <v>12</v>
      </c>
      <c r="H556" s="13">
        <v>7.5</v>
      </c>
      <c r="I556" s="13">
        <f>IF(G556="Male",VLOOKUP(H556,'Shoe size conversion table'!$B$6:$D$22,2),VLOOKUP(H556,'Shoe size conversion table'!$J$6:$L$22,2))</f>
        <v>38</v>
      </c>
      <c r="J556" s="13">
        <f>IF(G556="Male",VLOOKUP(H556,'Shoe size conversion table'!$B$6:$D$22,3),VLOOKUP(H556,'Shoe size conversion table'!$J$6:$L$22,3))</f>
        <v>5.5</v>
      </c>
      <c r="K556" s="11">
        <v>189</v>
      </c>
      <c r="L556" s="12">
        <v>0</v>
      </c>
      <c r="M556" s="7">
        <f t="shared" si="25"/>
        <v>2014</v>
      </c>
      <c r="N556" s="7">
        <f t="shared" si="26"/>
        <v>3</v>
      </c>
      <c r="O556" s="30">
        <f t="shared" si="27"/>
        <v>189</v>
      </c>
    </row>
    <row r="557" spans="2:15" x14ac:dyDescent="0.2">
      <c r="B557" s="13">
        <v>52852</v>
      </c>
      <c r="C557" s="14">
        <v>41716.546111111136</v>
      </c>
      <c r="D557" s="7" t="s">
        <v>7</v>
      </c>
      <c r="E557" s="13">
        <v>2192</v>
      </c>
      <c r="F557" s="7" t="s">
        <v>51</v>
      </c>
      <c r="G557" s="7" t="s">
        <v>12</v>
      </c>
      <c r="H557" s="13">
        <v>10</v>
      </c>
      <c r="I557" s="13" t="str">
        <f>IF(G557="Male",VLOOKUP(H557,'Shoe size conversion table'!$B$6:$D$22,2),VLOOKUP(H557,'Shoe size conversion table'!$J$6:$L$22,2))</f>
        <v>40-41</v>
      </c>
      <c r="J557" s="13">
        <f>IF(G557="Male",VLOOKUP(H557,'Shoe size conversion table'!$B$6:$D$22,3),VLOOKUP(H557,'Shoe size conversion table'!$J$6:$L$22,3))</f>
        <v>8</v>
      </c>
      <c r="K557" s="11">
        <v>139</v>
      </c>
      <c r="L557" s="12">
        <v>0</v>
      </c>
      <c r="M557" s="7">
        <f t="shared" si="25"/>
        <v>2014</v>
      </c>
      <c r="N557" s="7">
        <f t="shared" si="26"/>
        <v>3</v>
      </c>
      <c r="O557" s="30">
        <f t="shared" si="27"/>
        <v>139</v>
      </c>
    </row>
    <row r="558" spans="2:15" x14ac:dyDescent="0.2">
      <c r="B558" s="13">
        <v>52853</v>
      </c>
      <c r="C558" s="14">
        <v>41716.626111111138</v>
      </c>
      <c r="D558" s="7" t="s">
        <v>7</v>
      </c>
      <c r="E558" s="13">
        <v>2217</v>
      </c>
      <c r="F558" s="7" t="s">
        <v>48</v>
      </c>
      <c r="G558" s="7" t="s">
        <v>12</v>
      </c>
      <c r="H558" s="13">
        <v>8.5</v>
      </c>
      <c r="I558" s="13">
        <f>IF(G558="Male",VLOOKUP(H558,'Shoe size conversion table'!$B$6:$D$22,2),VLOOKUP(H558,'Shoe size conversion table'!$J$6:$L$22,2))</f>
        <v>39</v>
      </c>
      <c r="J558" s="13">
        <f>IF(G558="Male",VLOOKUP(H558,'Shoe size conversion table'!$B$6:$D$22,3),VLOOKUP(H558,'Shoe size conversion table'!$J$6:$L$22,3))</f>
        <v>6.5</v>
      </c>
      <c r="K558" s="11">
        <v>189</v>
      </c>
      <c r="L558" s="12">
        <v>0.3</v>
      </c>
      <c r="M558" s="7">
        <f t="shared" si="25"/>
        <v>2014</v>
      </c>
      <c r="N558" s="7">
        <f t="shared" si="26"/>
        <v>3</v>
      </c>
      <c r="O558" s="30">
        <f t="shared" si="27"/>
        <v>132.29999999999998</v>
      </c>
    </row>
    <row r="559" spans="2:15" x14ac:dyDescent="0.2">
      <c r="B559" s="13">
        <v>52854</v>
      </c>
      <c r="C559" s="14">
        <v>41716.826111111135</v>
      </c>
      <c r="D559" s="7" t="s">
        <v>8</v>
      </c>
      <c r="E559" s="13">
        <v>2169</v>
      </c>
      <c r="F559" s="7" t="s">
        <v>41</v>
      </c>
      <c r="G559" s="7" t="s">
        <v>12</v>
      </c>
      <c r="H559" s="13">
        <v>8</v>
      </c>
      <c r="I559" s="13" t="str">
        <f>IF(G559="Male",VLOOKUP(H559,'Shoe size conversion table'!$B$6:$D$22,2),VLOOKUP(H559,'Shoe size conversion table'!$J$6:$L$22,2))</f>
        <v>38-39</v>
      </c>
      <c r="J559" s="13">
        <f>IF(G559="Male",VLOOKUP(H559,'Shoe size conversion table'!$B$6:$D$22,3),VLOOKUP(H559,'Shoe size conversion table'!$J$6:$L$22,3))</f>
        <v>6</v>
      </c>
      <c r="K559" s="11">
        <v>169</v>
      </c>
      <c r="L559" s="12">
        <v>0.3</v>
      </c>
      <c r="M559" s="7">
        <f t="shared" si="25"/>
        <v>2014</v>
      </c>
      <c r="N559" s="7">
        <f t="shared" si="26"/>
        <v>3</v>
      </c>
      <c r="O559" s="30">
        <f t="shared" si="27"/>
        <v>118.3</v>
      </c>
    </row>
    <row r="560" spans="2:15" x14ac:dyDescent="0.2">
      <c r="B560" s="13">
        <v>52855</v>
      </c>
      <c r="C560" s="14">
        <v>41717.326111111135</v>
      </c>
      <c r="D560" s="7" t="s">
        <v>9</v>
      </c>
      <c r="E560" s="13">
        <v>2199</v>
      </c>
      <c r="F560" s="7" t="s">
        <v>61</v>
      </c>
      <c r="G560" s="7" t="s">
        <v>11</v>
      </c>
      <c r="H560" s="13">
        <v>14</v>
      </c>
      <c r="I560" s="13">
        <f>IF(G560="Male",VLOOKUP(H560,'Shoe size conversion table'!$B$6:$D$22,2),VLOOKUP(H560,'Shoe size conversion table'!$J$6:$L$22,2))</f>
        <v>47</v>
      </c>
      <c r="J560" s="13">
        <f>IF(G560="Male",VLOOKUP(H560,'Shoe size conversion table'!$B$6:$D$22,3),VLOOKUP(H560,'Shoe size conversion table'!$J$6:$L$22,3))</f>
        <v>13.5</v>
      </c>
      <c r="K560" s="11">
        <v>129</v>
      </c>
      <c r="L560" s="12">
        <v>0</v>
      </c>
      <c r="M560" s="7">
        <f t="shared" si="25"/>
        <v>2014</v>
      </c>
      <c r="N560" s="7">
        <f t="shared" si="26"/>
        <v>3</v>
      </c>
      <c r="O560" s="30">
        <f t="shared" si="27"/>
        <v>129</v>
      </c>
    </row>
    <row r="561" spans="2:15" x14ac:dyDescent="0.2">
      <c r="B561" s="13">
        <v>52856</v>
      </c>
      <c r="C561" s="14">
        <v>41717.366111111136</v>
      </c>
      <c r="D561" s="7" t="s">
        <v>10</v>
      </c>
      <c r="E561" s="13">
        <v>2186</v>
      </c>
      <c r="F561" s="7" t="s">
        <v>34</v>
      </c>
      <c r="G561" s="7" t="s">
        <v>11</v>
      </c>
      <c r="H561" s="13">
        <v>8.5</v>
      </c>
      <c r="I561" s="13" t="str">
        <f>IF(G561="Male",VLOOKUP(H561,'Shoe size conversion table'!$B$6:$D$22,2),VLOOKUP(H561,'Shoe size conversion table'!$J$6:$L$22,2))</f>
        <v>41-42</v>
      </c>
      <c r="J561" s="13">
        <f>IF(G561="Male",VLOOKUP(H561,'Shoe size conversion table'!$B$6:$D$22,3),VLOOKUP(H561,'Shoe size conversion table'!$J$6:$L$22,3))</f>
        <v>8</v>
      </c>
      <c r="K561" s="11">
        <v>159</v>
      </c>
      <c r="L561" s="12">
        <v>0</v>
      </c>
      <c r="M561" s="7">
        <f t="shared" si="25"/>
        <v>2014</v>
      </c>
      <c r="N561" s="7">
        <f t="shared" si="26"/>
        <v>3</v>
      </c>
      <c r="O561" s="30">
        <f t="shared" si="27"/>
        <v>159</v>
      </c>
    </row>
    <row r="562" spans="2:15" x14ac:dyDescent="0.2">
      <c r="B562" s="13">
        <v>52857</v>
      </c>
      <c r="C562" s="14">
        <v>41717.386111111133</v>
      </c>
      <c r="D562" s="7" t="s">
        <v>10</v>
      </c>
      <c r="E562" s="13">
        <v>2157</v>
      </c>
      <c r="F562" s="7" t="s">
        <v>34</v>
      </c>
      <c r="G562" s="7" t="s">
        <v>12</v>
      </c>
      <c r="H562" s="13">
        <v>7</v>
      </c>
      <c r="I562" s="13" t="str">
        <f>IF(G562="Male",VLOOKUP(H562,'Shoe size conversion table'!$B$6:$D$22,2),VLOOKUP(H562,'Shoe size conversion table'!$J$6:$L$22,2))</f>
        <v>37-38</v>
      </c>
      <c r="J562" s="13">
        <f>IF(G562="Male",VLOOKUP(H562,'Shoe size conversion table'!$B$6:$D$22,3),VLOOKUP(H562,'Shoe size conversion table'!$J$6:$L$22,3))</f>
        <v>5</v>
      </c>
      <c r="K562" s="11">
        <v>179</v>
      </c>
      <c r="L562" s="12">
        <v>0</v>
      </c>
      <c r="M562" s="7">
        <f t="shared" si="25"/>
        <v>2014</v>
      </c>
      <c r="N562" s="7">
        <f t="shared" si="26"/>
        <v>3</v>
      </c>
      <c r="O562" s="30">
        <f t="shared" si="27"/>
        <v>179</v>
      </c>
    </row>
    <row r="563" spans="2:15" x14ac:dyDescent="0.2">
      <c r="B563" s="13">
        <v>52858</v>
      </c>
      <c r="C563" s="14">
        <v>41717.826111111135</v>
      </c>
      <c r="D563" s="7" t="s">
        <v>10</v>
      </c>
      <c r="E563" s="13">
        <v>2231</v>
      </c>
      <c r="F563" s="7" t="s">
        <v>35</v>
      </c>
      <c r="G563" s="7" t="s">
        <v>11</v>
      </c>
      <c r="H563" s="13">
        <v>8.5</v>
      </c>
      <c r="I563" s="13" t="str">
        <f>IF(G563="Male",VLOOKUP(H563,'Shoe size conversion table'!$B$6:$D$22,2),VLOOKUP(H563,'Shoe size conversion table'!$J$6:$L$22,2))</f>
        <v>41-42</v>
      </c>
      <c r="J563" s="13">
        <f>IF(G563="Male",VLOOKUP(H563,'Shoe size conversion table'!$B$6:$D$22,3),VLOOKUP(H563,'Shoe size conversion table'!$J$6:$L$22,3))</f>
        <v>8</v>
      </c>
      <c r="K563" s="11">
        <v>189</v>
      </c>
      <c r="L563" s="12">
        <v>0</v>
      </c>
      <c r="M563" s="7">
        <f t="shared" si="25"/>
        <v>2014</v>
      </c>
      <c r="N563" s="7">
        <f t="shared" si="26"/>
        <v>3</v>
      </c>
      <c r="O563" s="30">
        <f t="shared" si="27"/>
        <v>189</v>
      </c>
    </row>
    <row r="564" spans="2:15" x14ac:dyDescent="0.2">
      <c r="B564" s="13">
        <v>52859</v>
      </c>
      <c r="C564" s="14">
        <v>41718.326111111135</v>
      </c>
      <c r="D564" s="7" t="s">
        <v>9</v>
      </c>
      <c r="E564" s="13">
        <v>2179</v>
      </c>
      <c r="F564" s="7" t="s">
        <v>61</v>
      </c>
      <c r="G564" s="7" t="s">
        <v>11</v>
      </c>
      <c r="H564" s="13">
        <v>9</v>
      </c>
      <c r="I564" s="13">
        <f>IF(G564="Male",VLOOKUP(H564,'Shoe size conversion table'!$B$6:$D$22,2),VLOOKUP(H564,'Shoe size conversion table'!$J$6:$L$22,2))</f>
        <v>42</v>
      </c>
      <c r="J564" s="13">
        <f>IF(G564="Male",VLOOKUP(H564,'Shoe size conversion table'!$B$6:$D$22,3),VLOOKUP(H564,'Shoe size conversion table'!$J$6:$L$22,3))</f>
        <v>8.5</v>
      </c>
      <c r="K564" s="11">
        <v>129</v>
      </c>
      <c r="L564" s="12">
        <v>0.2</v>
      </c>
      <c r="M564" s="7">
        <f t="shared" si="25"/>
        <v>2014</v>
      </c>
      <c r="N564" s="7">
        <f t="shared" si="26"/>
        <v>3</v>
      </c>
      <c r="O564" s="30">
        <f t="shared" si="27"/>
        <v>103.2</v>
      </c>
    </row>
    <row r="565" spans="2:15" x14ac:dyDescent="0.2">
      <c r="B565" s="13">
        <v>52860</v>
      </c>
      <c r="C565" s="14">
        <v>41718.366111111136</v>
      </c>
      <c r="D565" s="7" t="s">
        <v>7</v>
      </c>
      <c r="E565" s="13">
        <v>2237</v>
      </c>
      <c r="F565" s="7" t="s">
        <v>57</v>
      </c>
      <c r="G565" s="7" t="s">
        <v>11</v>
      </c>
      <c r="H565" s="13">
        <v>10</v>
      </c>
      <c r="I565" s="13">
        <f>IF(G565="Male",VLOOKUP(H565,'Shoe size conversion table'!$B$6:$D$22,2),VLOOKUP(H565,'Shoe size conversion table'!$J$6:$L$22,2))</f>
        <v>43</v>
      </c>
      <c r="J565" s="13">
        <f>IF(G565="Male",VLOOKUP(H565,'Shoe size conversion table'!$B$6:$D$22,3),VLOOKUP(H565,'Shoe size conversion table'!$J$6:$L$22,3))</f>
        <v>9.5</v>
      </c>
      <c r="K565" s="11">
        <v>149</v>
      </c>
      <c r="L565" s="12">
        <v>0.2</v>
      </c>
      <c r="M565" s="7">
        <f t="shared" si="25"/>
        <v>2014</v>
      </c>
      <c r="N565" s="7">
        <f t="shared" si="26"/>
        <v>3</v>
      </c>
      <c r="O565" s="30">
        <f t="shared" si="27"/>
        <v>119.2</v>
      </c>
    </row>
    <row r="566" spans="2:15" x14ac:dyDescent="0.2">
      <c r="B566" s="13">
        <v>52861</v>
      </c>
      <c r="C566" s="14">
        <v>41718.386111111133</v>
      </c>
      <c r="D566" s="7" t="s">
        <v>8</v>
      </c>
      <c r="E566" s="13">
        <v>2242</v>
      </c>
      <c r="F566" s="7" t="s">
        <v>38</v>
      </c>
      <c r="G566" s="7" t="s">
        <v>11</v>
      </c>
      <c r="H566" s="13">
        <v>10.5</v>
      </c>
      <c r="I566" s="13" t="str">
        <f>IF(G566="Male",VLOOKUP(H566,'Shoe size conversion table'!$B$6:$D$22,2),VLOOKUP(H566,'Shoe size conversion table'!$J$6:$L$22,2))</f>
        <v>43-44</v>
      </c>
      <c r="J566" s="13">
        <f>IF(G566="Male",VLOOKUP(H566,'Shoe size conversion table'!$B$6:$D$22,3),VLOOKUP(H566,'Shoe size conversion table'!$J$6:$L$22,3))</f>
        <v>10</v>
      </c>
      <c r="K566" s="11">
        <v>189</v>
      </c>
      <c r="L566" s="12">
        <v>0</v>
      </c>
      <c r="M566" s="7">
        <f t="shared" si="25"/>
        <v>2014</v>
      </c>
      <c r="N566" s="7">
        <f t="shared" si="26"/>
        <v>3</v>
      </c>
      <c r="O566" s="30">
        <f t="shared" si="27"/>
        <v>189</v>
      </c>
    </row>
    <row r="567" spans="2:15" x14ac:dyDescent="0.2">
      <c r="B567" s="13">
        <v>52862</v>
      </c>
      <c r="C567" s="14">
        <v>41718.826111111135</v>
      </c>
      <c r="D567" s="7" t="s">
        <v>10</v>
      </c>
      <c r="E567" s="13">
        <v>2236</v>
      </c>
      <c r="F567" s="7" t="s">
        <v>35</v>
      </c>
      <c r="G567" s="7" t="s">
        <v>11</v>
      </c>
      <c r="H567" s="13">
        <v>8</v>
      </c>
      <c r="I567" s="13">
        <f>IF(G567="Male",VLOOKUP(H567,'Shoe size conversion table'!$B$6:$D$22,2),VLOOKUP(H567,'Shoe size conversion table'!$J$6:$L$22,2))</f>
        <v>41</v>
      </c>
      <c r="J567" s="13">
        <f>IF(G567="Male",VLOOKUP(H567,'Shoe size conversion table'!$B$6:$D$22,3),VLOOKUP(H567,'Shoe size conversion table'!$J$6:$L$22,3))</f>
        <v>7.5</v>
      </c>
      <c r="K567" s="11">
        <v>169</v>
      </c>
      <c r="L567" s="12">
        <v>0.3</v>
      </c>
      <c r="M567" s="7">
        <f t="shared" si="25"/>
        <v>2014</v>
      </c>
      <c r="N567" s="7">
        <f t="shared" si="26"/>
        <v>3</v>
      </c>
      <c r="O567" s="30">
        <f t="shared" si="27"/>
        <v>118.3</v>
      </c>
    </row>
    <row r="568" spans="2:15" x14ac:dyDescent="0.2">
      <c r="B568" s="13">
        <v>52863</v>
      </c>
      <c r="C568" s="14">
        <v>41719.266111111137</v>
      </c>
      <c r="D568" s="7" t="s">
        <v>10</v>
      </c>
      <c r="E568" s="13">
        <v>2190</v>
      </c>
      <c r="F568" s="7" t="s">
        <v>36</v>
      </c>
      <c r="G568" s="7" t="s">
        <v>12</v>
      </c>
      <c r="H568" s="13">
        <v>7</v>
      </c>
      <c r="I568" s="13" t="str">
        <f>IF(G568="Male",VLOOKUP(H568,'Shoe size conversion table'!$B$6:$D$22,2),VLOOKUP(H568,'Shoe size conversion table'!$J$6:$L$22,2))</f>
        <v>37-38</v>
      </c>
      <c r="J568" s="13">
        <f>IF(G568="Male",VLOOKUP(H568,'Shoe size conversion table'!$B$6:$D$22,3),VLOOKUP(H568,'Shoe size conversion table'!$J$6:$L$22,3))</f>
        <v>5</v>
      </c>
      <c r="K568" s="11">
        <v>159</v>
      </c>
      <c r="L568" s="12">
        <v>0</v>
      </c>
      <c r="M568" s="7">
        <f t="shared" si="25"/>
        <v>2014</v>
      </c>
      <c r="N568" s="7">
        <f t="shared" si="26"/>
        <v>3</v>
      </c>
      <c r="O568" s="30">
        <f t="shared" si="27"/>
        <v>159</v>
      </c>
    </row>
    <row r="569" spans="2:15" x14ac:dyDescent="0.2">
      <c r="B569" s="13">
        <v>52864</v>
      </c>
      <c r="C569" s="14">
        <v>41719.366111111136</v>
      </c>
      <c r="D569" s="7" t="s">
        <v>7</v>
      </c>
      <c r="E569" s="13">
        <v>2192</v>
      </c>
      <c r="F569" s="7" t="s">
        <v>57</v>
      </c>
      <c r="G569" s="7" t="s">
        <v>11</v>
      </c>
      <c r="H569" s="13">
        <v>7.5</v>
      </c>
      <c r="I569" s="13" t="str">
        <f>IF(G569="Male",VLOOKUP(H569,'Shoe size conversion table'!$B$6:$D$22,2),VLOOKUP(H569,'Shoe size conversion table'!$J$6:$L$22,2))</f>
        <v>40-41</v>
      </c>
      <c r="J569" s="13">
        <f>IF(G569="Male",VLOOKUP(H569,'Shoe size conversion table'!$B$6:$D$22,3),VLOOKUP(H569,'Shoe size conversion table'!$J$6:$L$22,3))</f>
        <v>7</v>
      </c>
      <c r="K569" s="11">
        <v>149</v>
      </c>
      <c r="L569" s="12">
        <v>0</v>
      </c>
      <c r="M569" s="7">
        <f t="shared" si="25"/>
        <v>2014</v>
      </c>
      <c r="N569" s="7">
        <f t="shared" si="26"/>
        <v>3</v>
      </c>
      <c r="O569" s="30">
        <f t="shared" si="27"/>
        <v>149</v>
      </c>
    </row>
    <row r="570" spans="2:15" x14ac:dyDescent="0.2">
      <c r="B570" s="13">
        <v>52865</v>
      </c>
      <c r="C570" s="14">
        <v>41719.386111111133</v>
      </c>
      <c r="D570" s="7" t="s">
        <v>8</v>
      </c>
      <c r="E570" s="13">
        <v>2198</v>
      </c>
      <c r="F570" s="7" t="s">
        <v>37</v>
      </c>
      <c r="G570" s="7" t="s">
        <v>11</v>
      </c>
      <c r="H570" s="13">
        <v>11</v>
      </c>
      <c r="I570" s="13">
        <f>IF(G570="Male",VLOOKUP(H570,'Shoe size conversion table'!$B$6:$D$22,2),VLOOKUP(H570,'Shoe size conversion table'!$J$6:$L$22,2))</f>
        <v>44</v>
      </c>
      <c r="J570" s="13">
        <f>IF(G570="Male",VLOOKUP(H570,'Shoe size conversion table'!$B$6:$D$22,3),VLOOKUP(H570,'Shoe size conversion table'!$J$6:$L$22,3))</f>
        <v>10.5</v>
      </c>
      <c r="K570" s="11">
        <v>129</v>
      </c>
      <c r="L570" s="12">
        <v>0</v>
      </c>
      <c r="M570" s="7">
        <f t="shared" si="25"/>
        <v>2014</v>
      </c>
      <c r="N570" s="7">
        <f t="shared" si="26"/>
        <v>3</v>
      </c>
      <c r="O570" s="30">
        <f t="shared" si="27"/>
        <v>129</v>
      </c>
    </row>
    <row r="571" spans="2:15" x14ac:dyDescent="0.2">
      <c r="B571" s="13">
        <v>52866</v>
      </c>
      <c r="C571" s="14">
        <v>41719.45611111114</v>
      </c>
      <c r="D571" s="7" t="s">
        <v>7</v>
      </c>
      <c r="E571" s="13">
        <v>2206</v>
      </c>
      <c r="F571" s="7" t="s">
        <v>51</v>
      </c>
      <c r="G571" s="7" t="s">
        <v>11</v>
      </c>
      <c r="H571" s="13">
        <v>14</v>
      </c>
      <c r="I571" s="13">
        <f>IF(G571="Male",VLOOKUP(H571,'Shoe size conversion table'!$B$6:$D$22,2),VLOOKUP(H571,'Shoe size conversion table'!$J$6:$L$22,2))</f>
        <v>47</v>
      </c>
      <c r="J571" s="13">
        <f>IF(G571="Male",VLOOKUP(H571,'Shoe size conversion table'!$B$6:$D$22,3),VLOOKUP(H571,'Shoe size conversion table'!$J$6:$L$22,3))</f>
        <v>13.5</v>
      </c>
      <c r="K571" s="11">
        <v>179</v>
      </c>
      <c r="L571" s="12">
        <v>0</v>
      </c>
      <c r="M571" s="7">
        <f t="shared" si="25"/>
        <v>2014</v>
      </c>
      <c r="N571" s="7">
        <f t="shared" si="26"/>
        <v>3</v>
      </c>
      <c r="O571" s="30">
        <f t="shared" si="27"/>
        <v>179</v>
      </c>
    </row>
    <row r="572" spans="2:15" x14ac:dyDescent="0.2">
      <c r="B572" s="13">
        <v>52867</v>
      </c>
      <c r="C572" s="14">
        <v>41719.626111111138</v>
      </c>
      <c r="D572" s="7" t="s">
        <v>7</v>
      </c>
      <c r="E572" s="13">
        <v>2238</v>
      </c>
      <c r="F572" s="7" t="s">
        <v>56</v>
      </c>
      <c r="G572" s="7" t="s">
        <v>11</v>
      </c>
      <c r="H572" s="13">
        <v>9</v>
      </c>
      <c r="I572" s="13">
        <f>IF(G572="Male",VLOOKUP(H572,'Shoe size conversion table'!$B$6:$D$22,2),VLOOKUP(H572,'Shoe size conversion table'!$J$6:$L$22,2))</f>
        <v>42</v>
      </c>
      <c r="J572" s="13">
        <f>IF(G572="Male",VLOOKUP(H572,'Shoe size conversion table'!$B$6:$D$22,3),VLOOKUP(H572,'Shoe size conversion table'!$J$6:$L$22,3))</f>
        <v>8.5</v>
      </c>
      <c r="K572" s="11">
        <v>199</v>
      </c>
      <c r="L572" s="12">
        <v>0</v>
      </c>
      <c r="M572" s="7">
        <f t="shared" si="25"/>
        <v>2014</v>
      </c>
      <c r="N572" s="7">
        <f t="shared" si="26"/>
        <v>3</v>
      </c>
      <c r="O572" s="30">
        <f t="shared" si="27"/>
        <v>199</v>
      </c>
    </row>
    <row r="573" spans="2:15" x14ac:dyDescent="0.2">
      <c r="B573" s="13">
        <v>52868</v>
      </c>
      <c r="C573" s="14">
        <v>41719.88611111114</v>
      </c>
      <c r="D573" s="7" t="s">
        <v>10</v>
      </c>
      <c r="E573" s="13">
        <v>2201</v>
      </c>
      <c r="F573" s="7" t="s">
        <v>35</v>
      </c>
      <c r="G573" s="7" t="s">
        <v>11</v>
      </c>
      <c r="H573" s="13">
        <v>11</v>
      </c>
      <c r="I573" s="13">
        <f>IF(G573="Male",VLOOKUP(H573,'Shoe size conversion table'!$B$6:$D$22,2),VLOOKUP(H573,'Shoe size conversion table'!$J$6:$L$22,2))</f>
        <v>44</v>
      </c>
      <c r="J573" s="13">
        <f>IF(G573="Male",VLOOKUP(H573,'Shoe size conversion table'!$B$6:$D$22,3),VLOOKUP(H573,'Shoe size conversion table'!$J$6:$L$22,3))</f>
        <v>10.5</v>
      </c>
      <c r="K573" s="11">
        <v>169</v>
      </c>
      <c r="L573" s="12">
        <v>0.1</v>
      </c>
      <c r="M573" s="7">
        <f t="shared" si="25"/>
        <v>2014</v>
      </c>
      <c r="N573" s="7">
        <f t="shared" si="26"/>
        <v>3</v>
      </c>
      <c r="O573" s="30">
        <f t="shared" si="27"/>
        <v>152.1</v>
      </c>
    </row>
    <row r="574" spans="2:15" x14ac:dyDescent="0.2">
      <c r="B574" s="13">
        <v>52869</v>
      </c>
      <c r="C574" s="14">
        <v>41720.266111111137</v>
      </c>
      <c r="D574" s="7" t="s">
        <v>10</v>
      </c>
      <c r="E574" s="13">
        <v>2157</v>
      </c>
      <c r="F574" s="7" t="s">
        <v>34</v>
      </c>
      <c r="G574" s="7" t="s">
        <v>12</v>
      </c>
      <c r="H574" s="13">
        <v>7</v>
      </c>
      <c r="I574" s="13" t="str">
        <f>IF(G574="Male",VLOOKUP(H574,'Shoe size conversion table'!$B$6:$D$22,2),VLOOKUP(H574,'Shoe size conversion table'!$J$6:$L$22,2))</f>
        <v>37-38</v>
      </c>
      <c r="J574" s="13">
        <f>IF(G574="Male",VLOOKUP(H574,'Shoe size conversion table'!$B$6:$D$22,3),VLOOKUP(H574,'Shoe size conversion table'!$J$6:$L$22,3))</f>
        <v>5</v>
      </c>
      <c r="K574" s="11">
        <v>179</v>
      </c>
      <c r="L574" s="12">
        <v>0</v>
      </c>
      <c r="M574" s="7">
        <f t="shared" si="25"/>
        <v>2014</v>
      </c>
      <c r="N574" s="7">
        <f t="shared" si="26"/>
        <v>3</v>
      </c>
      <c r="O574" s="30">
        <f t="shared" si="27"/>
        <v>179</v>
      </c>
    </row>
    <row r="575" spans="2:15" x14ac:dyDescent="0.2">
      <c r="B575" s="13">
        <v>52870</v>
      </c>
      <c r="C575" s="14">
        <v>41720.326111111142</v>
      </c>
      <c r="D575" s="7" t="s">
        <v>7</v>
      </c>
      <c r="E575" s="13">
        <v>2150</v>
      </c>
      <c r="F575" s="7" t="s">
        <v>51</v>
      </c>
      <c r="G575" s="7" t="s">
        <v>11</v>
      </c>
      <c r="H575" s="13">
        <v>8.5</v>
      </c>
      <c r="I575" s="13" t="str">
        <f>IF(G575="Male",VLOOKUP(H575,'Shoe size conversion table'!$B$6:$D$22,2),VLOOKUP(H575,'Shoe size conversion table'!$J$6:$L$22,2))</f>
        <v>41-42</v>
      </c>
      <c r="J575" s="13">
        <f>IF(G575="Male",VLOOKUP(H575,'Shoe size conversion table'!$B$6:$D$22,3),VLOOKUP(H575,'Shoe size conversion table'!$J$6:$L$22,3))</f>
        <v>8</v>
      </c>
      <c r="K575" s="11">
        <v>169</v>
      </c>
      <c r="L575" s="12">
        <v>0.3</v>
      </c>
      <c r="M575" s="7">
        <f t="shared" si="25"/>
        <v>2014</v>
      </c>
      <c r="N575" s="7">
        <f t="shared" si="26"/>
        <v>3</v>
      </c>
      <c r="O575" s="30">
        <f t="shared" si="27"/>
        <v>118.3</v>
      </c>
    </row>
    <row r="576" spans="2:15" x14ac:dyDescent="0.2">
      <c r="B576" s="13">
        <v>52871</v>
      </c>
      <c r="C576" s="14">
        <v>41720.326111111142</v>
      </c>
      <c r="D576" s="7" t="s">
        <v>8</v>
      </c>
      <c r="E576" s="13">
        <v>2161</v>
      </c>
      <c r="F576" s="7" t="s">
        <v>42</v>
      </c>
      <c r="G576" s="7" t="s">
        <v>12</v>
      </c>
      <c r="H576" s="13">
        <v>10</v>
      </c>
      <c r="I576" s="13" t="str">
        <f>IF(G576="Male",VLOOKUP(H576,'Shoe size conversion table'!$B$6:$D$22,2),VLOOKUP(H576,'Shoe size conversion table'!$J$6:$L$22,2))</f>
        <v>40-41</v>
      </c>
      <c r="J576" s="13">
        <f>IF(G576="Male",VLOOKUP(H576,'Shoe size conversion table'!$B$6:$D$22,3),VLOOKUP(H576,'Shoe size conversion table'!$J$6:$L$22,3))</f>
        <v>8</v>
      </c>
      <c r="K576" s="11">
        <v>199</v>
      </c>
      <c r="L576" s="12">
        <v>0</v>
      </c>
      <c r="M576" s="7">
        <f t="shared" si="25"/>
        <v>2014</v>
      </c>
      <c r="N576" s="7">
        <f t="shared" si="26"/>
        <v>3</v>
      </c>
      <c r="O576" s="30">
        <f t="shared" si="27"/>
        <v>199</v>
      </c>
    </row>
    <row r="577" spans="2:15" x14ac:dyDescent="0.2">
      <c r="B577" s="13">
        <v>52872</v>
      </c>
      <c r="C577" s="14">
        <v>41720.366111111136</v>
      </c>
      <c r="D577" s="7" t="s">
        <v>7</v>
      </c>
      <c r="E577" s="13">
        <v>2230</v>
      </c>
      <c r="F577" s="7" t="s">
        <v>57</v>
      </c>
      <c r="G577" s="7" t="s">
        <v>11</v>
      </c>
      <c r="H577" s="13">
        <v>9.5</v>
      </c>
      <c r="I577" s="13" t="str">
        <f>IF(G577="Male",VLOOKUP(H577,'Shoe size conversion table'!$B$6:$D$22,2),VLOOKUP(H577,'Shoe size conversion table'!$J$6:$L$22,2))</f>
        <v>42-43</v>
      </c>
      <c r="J577" s="13">
        <f>IF(G577="Male",VLOOKUP(H577,'Shoe size conversion table'!$B$6:$D$22,3),VLOOKUP(H577,'Shoe size conversion table'!$J$6:$L$22,3))</f>
        <v>9</v>
      </c>
      <c r="K577" s="11">
        <v>139</v>
      </c>
      <c r="L577" s="12">
        <v>0.2</v>
      </c>
      <c r="M577" s="7">
        <f t="shared" si="25"/>
        <v>2014</v>
      </c>
      <c r="N577" s="7">
        <f t="shared" si="26"/>
        <v>3</v>
      </c>
      <c r="O577" s="30">
        <f t="shared" si="27"/>
        <v>111.2</v>
      </c>
    </row>
    <row r="578" spans="2:15" x14ac:dyDescent="0.2">
      <c r="B578" s="13">
        <v>52873</v>
      </c>
      <c r="C578" s="14">
        <v>41720.45611111114</v>
      </c>
      <c r="D578" s="7" t="s">
        <v>7</v>
      </c>
      <c r="E578" s="13">
        <v>2215</v>
      </c>
      <c r="F578" s="7" t="s">
        <v>47</v>
      </c>
      <c r="G578" s="7" t="s">
        <v>12</v>
      </c>
      <c r="H578" s="13">
        <v>8</v>
      </c>
      <c r="I578" s="13" t="str">
        <f>IF(G578="Male",VLOOKUP(H578,'Shoe size conversion table'!$B$6:$D$22,2),VLOOKUP(H578,'Shoe size conversion table'!$J$6:$L$22,2))</f>
        <v>38-39</v>
      </c>
      <c r="J578" s="13">
        <f>IF(G578="Male",VLOOKUP(H578,'Shoe size conversion table'!$B$6:$D$22,3),VLOOKUP(H578,'Shoe size conversion table'!$J$6:$L$22,3))</f>
        <v>6</v>
      </c>
      <c r="K578" s="11">
        <v>169</v>
      </c>
      <c r="L578" s="12">
        <v>0</v>
      </c>
      <c r="M578" s="7">
        <f t="shared" si="25"/>
        <v>2014</v>
      </c>
      <c r="N578" s="7">
        <f t="shared" si="26"/>
        <v>3</v>
      </c>
      <c r="O578" s="30">
        <f t="shared" si="27"/>
        <v>169</v>
      </c>
    </row>
    <row r="579" spans="2:15" x14ac:dyDescent="0.2">
      <c r="B579" s="13">
        <v>52874</v>
      </c>
      <c r="C579" s="14">
        <v>41720.626111111138</v>
      </c>
      <c r="D579" s="7" t="s">
        <v>7</v>
      </c>
      <c r="E579" s="13">
        <v>2237</v>
      </c>
      <c r="F579" s="7" t="s">
        <v>57</v>
      </c>
      <c r="G579" s="7" t="s">
        <v>11</v>
      </c>
      <c r="H579" s="13">
        <v>10</v>
      </c>
      <c r="I579" s="13">
        <f>IF(G579="Male",VLOOKUP(H579,'Shoe size conversion table'!$B$6:$D$22,2),VLOOKUP(H579,'Shoe size conversion table'!$J$6:$L$22,2))</f>
        <v>43</v>
      </c>
      <c r="J579" s="13">
        <f>IF(G579="Male",VLOOKUP(H579,'Shoe size conversion table'!$B$6:$D$22,3),VLOOKUP(H579,'Shoe size conversion table'!$J$6:$L$22,3))</f>
        <v>9.5</v>
      </c>
      <c r="K579" s="11">
        <v>149</v>
      </c>
      <c r="L579" s="12">
        <v>0.2</v>
      </c>
      <c r="M579" s="7">
        <f t="shared" si="25"/>
        <v>2014</v>
      </c>
      <c r="N579" s="7">
        <f t="shared" si="26"/>
        <v>3</v>
      </c>
      <c r="O579" s="30">
        <f t="shared" si="27"/>
        <v>119.2</v>
      </c>
    </row>
    <row r="580" spans="2:15" x14ac:dyDescent="0.2">
      <c r="B580" s="13">
        <v>52875</v>
      </c>
      <c r="C580" s="14">
        <v>41720.88611111114</v>
      </c>
      <c r="D580" s="7" t="s">
        <v>8</v>
      </c>
      <c r="E580" s="13">
        <v>2169</v>
      </c>
      <c r="F580" s="7" t="s">
        <v>41</v>
      </c>
      <c r="G580" s="7" t="s">
        <v>12</v>
      </c>
      <c r="H580" s="13">
        <v>8</v>
      </c>
      <c r="I580" s="13" t="str">
        <f>IF(G580="Male",VLOOKUP(H580,'Shoe size conversion table'!$B$6:$D$22,2),VLOOKUP(H580,'Shoe size conversion table'!$J$6:$L$22,2))</f>
        <v>38-39</v>
      </c>
      <c r="J580" s="13">
        <f>IF(G580="Male",VLOOKUP(H580,'Shoe size conversion table'!$B$6:$D$22,3),VLOOKUP(H580,'Shoe size conversion table'!$J$6:$L$22,3))</f>
        <v>6</v>
      </c>
      <c r="K580" s="11">
        <v>169</v>
      </c>
      <c r="L580" s="12">
        <v>0.3</v>
      </c>
      <c r="M580" s="7">
        <f t="shared" si="25"/>
        <v>2014</v>
      </c>
      <c r="N580" s="7">
        <f t="shared" si="26"/>
        <v>3</v>
      </c>
      <c r="O580" s="30">
        <f t="shared" si="27"/>
        <v>118.3</v>
      </c>
    </row>
    <row r="581" spans="2:15" x14ac:dyDescent="0.2">
      <c r="B581" s="13">
        <v>52876</v>
      </c>
      <c r="C581" s="14">
        <v>41720.896111111142</v>
      </c>
      <c r="D581" s="7" t="s">
        <v>10</v>
      </c>
      <c r="E581" s="13">
        <v>2225</v>
      </c>
      <c r="F581" s="7" t="s">
        <v>35</v>
      </c>
      <c r="G581" s="7" t="s">
        <v>12</v>
      </c>
      <c r="H581" s="13">
        <v>9</v>
      </c>
      <c r="I581" s="13" t="str">
        <f>IF(G581="Male",VLOOKUP(H581,'Shoe size conversion table'!$B$6:$D$22,2),VLOOKUP(H581,'Shoe size conversion table'!$J$6:$L$22,2))</f>
        <v>39-40</v>
      </c>
      <c r="J581" s="13">
        <f>IF(G581="Male",VLOOKUP(H581,'Shoe size conversion table'!$B$6:$D$22,3),VLOOKUP(H581,'Shoe size conversion table'!$J$6:$L$22,3))</f>
        <v>7</v>
      </c>
      <c r="K581" s="11">
        <v>179</v>
      </c>
      <c r="L581" s="12">
        <v>0</v>
      </c>
      <c r="M581" s="7">
        <f t="shared" ref="M581:M644" si="28">YEAR(C581)</f>
        <v>2014</v>
      </c>
      <c r="N581" s="7">
        <f t="shared" si="26"/>
        <v>3</v>
      </c>
      <c r="O581" s="30">
        <f t="shared" si="27"/>
        <v>179</v>
      </c>
    </row>
    <row r="582" spans="2:15" x14ac:dyDescent="0.2">
      <c r="B582" s="13">
        <v>52877</v>
      </c>
      <c r="C582" s="14">
        <v>41720.986111111139</v>
      </c>
      <c r="D582" s="7" t="s">
        <v>7</v>
      </c>
      <c r="E582" s="13">
        <v>2204</v>
      </c>
      <c r="F582" s="7" t="s">
        <v>51</v>
      </c>
      <c r="G582" s="7" t="s">
        <v>12</v>
      </c>
      <c r="H582" s="13">
        <v>9</v>
      </c>
      <c r="I582" s="13" t="str">
        <f>IF(G582="Male",VLOOKUP(H582,'Shoe size conversion table'!$B$6:$D$22,2),VLOOKUP(H582,'Shoe size conversion table'!$J$6:$L$22,2))</f>
        <v>39-40</v>
      </c>
      <c r="J582" s="13">
        <f>IF(G582="Male",VLOOKUP(H582,'Shoe size conversion table'!$B$6:$D$22,3),VLOOKUP(H582,'Shoe size conversion table'!$J$6:$L$22,3))</f>
        <v>7</v>
      </c>
      <c r="K582" s="11">
        <v>179</v>
      </c>
      <c r="L582" s="12">
        <v>0</v>
      </c>
      <c r="M582" s="7">
        <f t="shared" si="28"/>
        <v>2014</v>
      </c>
      <c r="N582" s="7">
        <f t="shared" ref="N582:N645" si="29">MONTH(C582:C15549)</f>
        <v>3</v>
      </c>
      <c r="O582" s="30">
        <f t="shared" ref="O582:O645" si="30">K582*(1-L582)</f>
        <v>179</v>
      </c>
    </row>
    <row r="583" spans="2:15" x14ac:dyDescent="0.2">
      <c r="B583" s="13">
        <v>52878</v>
      </c>
      <c r="C583" s="14">
        <v>41721.266111111137</v>
      </c>
      <c r="D583" s="7" t="s">
        <v>8</v>
      </c>
      <c r="E583" s="13">
        <v>2242</v>
      </c>
      <c r="F583" s="7" t="s">
        <v>38</v>
      </c>
      <c r="G583" s="7" t="s">
        <v>11</v>
      </c>
      <c r="H583" s="13">
        <v>10.5</v>
      </c>
      <c r="I583" s="13" t="str">
        <f>IF(G583="Male",VLOOKUP(H583,'Shoe size conversion table'!$B$6:$D$22,2),VLOOKUP(H583,'Shoe size conversion table'!$J$6:$L$22,2))</f>
        <v>43-44</v>
      </c>
      <c r="J583" s="13">
        <f>IF(G583="Male",VLOOKUP(H583,'Shoe size conversion table'!$B$6:$D$22,3),VLOOKUP(H583,'Shoe size conversion table'!$J$6:$L$22,3))</f>
        <v>10</v>
      </c>
      <c r="K583" s="11">
        <v>189</v>
      </c>
      <c r="L583" s="12">
        <v>0</v>
      </c>
      <c r="M583" s="7">
        <f t="shared" si="28"/>
        <v>2014</v>
      </c>
      <c r="N583" s="7">
        <f t="shared" si="29"/>
        <v>3</v>
      </c>
      <c r="O583" s="30">
        <f t="shared" si="30"/>
        <v>189</v>
      </c>
    </row>
    <row r="584" spans="2:15" x14ac:dyDescent="0.2">
      <c r="B584" s="13">
        <v>52879</v>
      </c>
      <c r="C584" s="14">
        <v>41721.326111111142</v>
      </c>
      <c r="D584" s="7" t="s">
        <v>8</v>
      </c>
      <c r="E584" s="13">
        <v>2161</v>
      </c>
      <c r="F584" s="7" t="s">
        <v>42</v>
      </c>
      <c r="G584" s="7" t="s">
        <v>12</v>
      </c>
      <c r="H584" s="13">
        <v>10</v>
      </c>
      <c r="I584" s="13" t="str">
        <f>IF(G584="Male",VLOOKUP(H584,'Shoe size conversion table'!$B$6:$D$22,2),VLOOKUP(H584,'Shoe size conversion table'!$J$6:$L$22,2))</f>
        <v>40-41</v>
      </c>
      <c r="J584" s="13">
        <f>IF(G584="Male",VLOOKUP(H584,'Shoe size conversion table'!$B$6:$D$22,3),VLOOKUP(H584,'Shoe size conversion table'!$J$6:$L$22,3))</f>
        <v>8</v>
      </c>
      <c r="K584" s="11">
        <v>199</v>
      </c>
      <c r="L584" s="12">
        <v>0</v>
      </c>
      <c r="M584" s="7">
        <f t="shared" si="28"/>
        <v>2014</v>
      </c>
      <c r="N584" s="7">
        <f t="shared" si="29"/>
        <v>3</v>
      </c>
      <c r="O584" s="30">
        <f t="shared" si="30"/>
        <v>199</v>
      </c>
    </row>
    <row r="585" spans="2:15" x14ac:dyDescent="0.2">
      <c r="B585" s="13">
        <v>52880</v>
      </c>
      <c r="C585" s="14">
        <v>41721.326111111142</v>
      </c>
      <c r="D585" s="7" t="s">
        <v>7</v>
      </c>
      <c r="E585" s="13">
        <v>2238</v>
      </c>
      <c r="F585" s="7" t="s">
        <v>56</v>
      </c>
      <c r="G585" s="7" t="s">
        <v>11</v>
      </c>
      <c r="H585" s="13">
        <v>9</v>
      </c>
      <c r="I585" s="13">
        <f>IF(G585="Male",VLOOKUP(H585,'Shoe size conversion table'!$B$6:$D$22,2),VLOOKUP(H585,'Shoe size conversion table'!$J$6:$L$22,2))</f>
        <v>42</v>
      </c>
      <c r="J585" s="13">
        <f>IF(G585="Male",VLOOKUP(H585,'Shoe size conversion table'!$B$6:$D$22,3),VLOOKUP(H585,'Shoe size conversion table'!$J$6:$L$22,3))</f>
        <v>8.5</v>
      </c>
      <c r="K585" s="11">
        <v>199</v>
      </c>
      <c r="L585" s="12">
        <v>0</v>
      </c>
      <c r="M585" s="7">
        <f t="shared" si="28"/>
        <v>2014</v>
      </c>
      <c r="N585" s="7">
        <f t="shared" si="29"/>
        <v>3</v>
      </c>
      <c r="O585" s="30">
        <f t="shared" si="30"/>
        <v>199</v>
      </c>
    </row>
    <row r="586" spans="2:15" x14ac:dyDescent="0.2">
      <c r="B586" s="13">
        <v>52881</v>
      </c>
      <c r="C586" s="14">
        <v>41721.45611111114</v>
      </c>
      <c r="D586" s="7" t="s">
        <v>7</v>
      </c>
      <c r="E586" s="13">
        <v>2234</v>
      </c>
      <c r="F586" s="7" t="s">
        <v>51</v>
      </c>
      <c r="G586" s="7" t="s">
        <v>11</v>
      </c>
      <c r="H586" s="13">
        <v>9.5</v>
      </c>
      <c r="I586" s="13" t="str">
        <f>IF(G586="Male",VLOOKUP(H586,'Shoe size conversion table'!$B$6:$D$22,2),VLOOKUP(H586,'Shoe size conversion table'!$J$6:$L$22,2))</f>
        <v>42-43</v>
      </c>
      <c r="J586" s="13">
        <f>IF(G586="Male",VLOOKUP(H586,'Shoe size conversion table'!$B$6:$D$22,3),VLOOKUP(H586,'Shoe size conversion table'!$J$6:$L$22,3))</f>
        <v>9</v>
      </c>
      <c r="K586" s="11">
        <v>159</v>
      </c>
      <c r="L586" s="12">
        <v>0.5</v>
      </c>
      <c r="M586" s="7">
        <f t="shared" si="28"/>
        <v>2014</v>
      </c>
      <c r="N586" s="7">
        <f t="shared" si="29"/>
        <v>3</v>
      </c>
      <c r="O586" s="30">
        <f t="shared" si="30"/>
        <v>79.5</v>
      </c>
    </row>
    <row r="587" spans="2:15" x14ac:dyDescent="0.2">
      <c r="B587" s="13">
        <v>52882</v>
      </c>
      <c r="C587" s="14">
        <v>41721.626111111138</v>
      </c>
      <c r="D587" s="7" t="s">
        <v>7</v>
      </c>
      <c r="E587" s="13">
        <v>2192</v>
      </c>
      <c r="F587" s="7" t="s">
        <v>57</v>
      </c>
      <c r="G587" s="7" t="s">
        <v>11</v>
      </c>
      <c r="H587" s="13">
        <v>7.5</v>
      </c>
      <c r="I587" s="13" t="str">
        <f>IF(G587="Male",VLOOKUP(H587,'Shoe size conversion table'!$B$6:$D$22,2),VLOOKUP(H587,'Shoe size conversion table'!$J$6:$L$22,2))</f>
        <v>40-41</v>
      </c>
      <c r="J587" s="13">
        <f>IF(G587="Male",VLOOKUP(H587,'Shoe size conversion table'!$B$6:$D$22,3),VLOOKUP(H587,'Shoe size conversion table'!$J$6:$L$22,3))</f>
        <v>7</v>
      </c>
      <c r="K587" s="11">
        <v>149</v>
      </c>
      <c r="L587" s="12">
        <v>0</v>
      </c>
      <c r="M587" s="7">
        <f t="shared" si="28"/>
        <v>2014</v>
      </c>
      <c r="N587" s="7">
        <f t="shared" si="29"/>
        <v>3</v>
      </c>
      <c r="O587" s="30">
        <f t="shared" si="30"/>
        <v>149</v>
      </c>
    </row>
    <row r="588" spans="2:15" x14ac:dyDescent="0.2">
      <c r="B588" s="13">
        <v>52883</v>
      </c>
      <c r="C588" s="14">
        <v>41721.846111111139</v>
      </c>
      <c r="D588" s="7" t="s">
        <v>7</v>
      </c>
      <c r="E588" s="13">
        <v>2228</v>
      </c>
      <c r="F588" s="7" t="s">
        <v>49</v>
      </c>
      <c r="G588" s="7" t="s">
        <v>11</v>
      </c>
      <c r="H588" s="13">
        <v>9.5</v>
      </c>
      <c r="I588" s="13" t="str">
        <f>IF(G588="Male",VLOOKUP(H588,'Shoe size conversion table'!$B$6:$D$22,2),VLOOKUP(H588,'Shoe size conversion table'!$J$6:$L$22,2))</f>
        <v>42-43</v>
      </c>
      <c r="J588" s="13">
        <f>IF(G588="Male",VLOOKUP(H588,'Shoe size conversion table'!$B$6:$D$22,3),VLOOKUP(H588,'Shoe size conversion table'!$J$6:$L$22,3))</f>
        <v>9</v>
      </c>
      <c r="K588" s="11">
        <v>189</v>
      </c>
      <c r="L588" s="12">
        <v>0.1</v>
      </c>
      <c r="M588" s="7">
        <f t="shared" si="28"/>
        <v>2014</v>
      </c>
      <c r="N588" s="7">
        <f t="shared" si="29"/>
        <v>3</v>
      </c>
      <c r="O588" s="30">
        <f t="shared" si="30"/>
        <v>170.1</v>
      </c>
    </row>
    <row r="589" spans="2:15" x14ac:dyDescent="0.2">
      <c r="B589" s="13">
        <v>52884</v>
      </c>
      <c r="C589" s="14">
        <v>41721.88611111114</v>
      </c>
      <c r="D589" s="7" t="s">
        <v>10</v>
      </c>
      <c r="E589" s="13">
        <v>2231</v>
      </c>
      <c r="F589" s="7" t="s">
        <v>35</v>
      </c>
      <c r="G589" s="7" t="s">
        <v>11</v>
      </c>
      <c r="H589" s="13">
        <v>8.5</v>
      </c>
      <c r="I589" s="13" t="str">
        <f>IF(G589="Male",VLOOKUP(H589,'Shoe size conversion table'!$B$6:$D$22,2),VLOOKUP(H589,'Shoe size conversion table'!$J$6:$L$22,2))</f>
        <v>41-42</v>
      </c>
      <c r="J589" s="13">
        <f>IF(G589="Male",VLOOKUP(H589,'Shoe size conversion table'!$B$6:$D$22,3),VLOOKUP(H589,'Shoe size conversion table'!$J$6:$L$22,3))</f>
        <v>8</v>
      </c>
      <c r="K589" s="11">
        <v>189</v>
      </c>
      <c r="L589" s="12">
        <v>0</v>
      </c>
      <c r="M589" s="7">
        <f t="shared" si="28"/>
        <v>2014</v>
      </c>
      <c r="N589" s="7">
        <f t="shared" si="29"/>
        <v>3</v>
      </c>
      <c r="O589" s="30">
        <f t="shared" si="30"/>
        <v>189</v>
      </c>
    </row>
    <row r="590" spans="2:15" x14ac:dyDescent="0.2">
      <c r="B590" s="13">
        <v>52885</v>
      </c>
      <c r="C590" s="14">
        <v>41721.896111111142</v>
      </c>
      <c r="D590" s="7" t="s">
        <v>10</v>
      </c>
      <c r="E590" s="13">
        <v>2199</v>
      </c>
      <c r="F590" s="7" t="s">
        <v>35</v>
      </c>
      <c r="G590" s="7" t="s">
        <v>12</v>
      </c>
      <c r="H590" s="13">
        <v>9</v>
      </c>
      <c r="I590" s="13" t="str">
        <f>IF(G590="Male",VLOOKUP(H590,'Shoe size conversion table'!$B$6:$D$22,2),VLOOKUP(H590,'Shoe size conversion table'!$J$6:$L$22,2))</f>
        <v>39-40</v>
      </c>
      <c r="J590" s="13">
        <f>IF(G590="Male",VLOOKUP(H590,'Shoe size conversion table'!$B$6:$D$22,3),VLOOKUP(H590,'Shoe size conversion table'!$J$6:$L$22,3))</f>
        <v>7</v>
      </c>
      <c r="K590" s="11">
        <v>189</v>
      </c>
      <c r="L590" s="12">
        <v>0.5</v>
      </c>
      <c r="M590" s="7">
        <f t="shared" si="28"/>
        <v>2014</v>
      </c>
      <c r="N590" s="7">
        <f t="shared" si="29"/>
        <v>3</v>
      </c>
      <c r="O590" s="30">
        <f t="shared" si="30"/>
        <v>94.5</v>
      </c>
    </row>
    <row r="591" spans="2:15" x14ac:dyDescent="0.2">
      <c r="B591" s="13">
        <v>52886</v>
      </c>
      <c r="C591" s="14">
        <v>41721.976111111137</v>
      </c>
      <c r="D591" s="7" t="s">
        <v>8</v>
      </c>
      <c r="E591" s="13">
        <v>2183</v>
      </c>
      <c r="F591" s="7" t="s">
        <v>40</v>
      </c>
      <c r="G591" s="7" t="s">
        <v>11</v>
      </c>
      <c r="H591" s="13">
        <v>9</v>
      </c>
      <c r="I591" s="13">
        <f>IF(G591="Male",VLOOKUP(H591,'Shoe size conversion table'!$B$6:$D$22,2),VLOOKUP(H591,'Shoe size conversion table'!$J$6:$L$22,2))</f>
        <v>42</v>
      </c>
      <c r="J591" s="13">
        <f>IF(G591="Male",VLOOKUP(H591,'Shoe size conversion table'!$B$6:$D$22,3),VLOOKUP(H591,'Shoe size conversion table'!$J$6:$L$22,3))</f>
        <v>8.5</v>
      </c>
      <c r="K591" s="11">
        <v>129</v>
      </c>
      <c r="L591" s="12">
        <v>0.1</v>
      </c>
      <c r="M591" s="7">
        <f t="shared" si="28"/>
        <v>2014</v>
      </c>
      <c r="N591" s="7">
        <f t="shared" si="29"/>
        <v>3</v>
      </c>
      <c r="O591" s="30">
        <f t="shared" si="30"/>
        <v>116.10000000000001</v>
      </c>
    </row>
    <row r="592" spans="2:15" x14ac:dyDescent="0.2">
      <c r="B592" s="13">
        <v>52887</v>
      </c>
      <c r="C592" s="14">
        <v>41721.986111111139</v>
      </c>
      <c r="D592" s="7" t="s">
        <v>9</v>
      </c>
      <c r="E592" s="13">
        <v>2229</v>
      </c>
      <c r="F592" s="7" t="s">
        <v>59</v>
      </c>
      <c r="G592" s="7" t="s">
        <v>11</v>
      </c>
      <c r="H592" s="13">
        <v>11</v>
      </c>
      <c r="I592" s="13">
        <f>IF(G592="Male",VLOOKUP(H592,'Shoe size conversion table'!$B$6:$D$22,2),VLOOKUP(H592,'Shoe size conversion table'!$J$6:$L$22,2))</f>
        <v>44</v>
      </c>
      <c r="J592" s="13">
        <f>IF(G592="Male",VLOOKUP(H592,'Shoe size conversion table'!$B$6:$D$22,3),VLOOKUP(H592,'Shoe size conversion table'!$J$6:$L$22,3))</f>
        <v>10.5</v>
      </c>
      <c r="K592" s="11">
        <v>169</v>
      </c>
      <c r="L592" s="12">
        <v>0</v>
      </c>
      <c r="M592" s="7">
        <f t="shared" si="28"/>
        <v>2014</v>
      </c>
      <c r="N592" s="7">
        <f t="shared" si="29"/>
        <v>3</v>
      </c>
      <c r="O592" s="30">
        <f t="shared" si="30"/>
        <v>169</v>
      </c>
    </row>
    <row r="593" spans="2:15" x14ac:dyDescent="0.2">
      <c r="B593" s="13">
        <v>52888</v>
      </c>
      <c r="C593" s="14">
        <v>41722.326111111142</v>
      </c>
      <c r="D593" s="7" t="s">
        <v>7</v>
      </c>
      <c r="E593" s="13">
        <v>2237</v>
      </c>
      <c r="F593" s="7" t="s">
        <v>57</v>
      </c>
      <c r="G593" s="7" t="s">
        <v>11</v>
      </c>
      <c r="H593" s="13">
        <v>10</v>
      </c>
      <c r="I593" s="13">
        <f>IF(G593="Male",VLOOKUP(H593,'Shoe size conversion table'!$B$6:$D$22,2),VLOOKUP(H593,'Shoe size conversion table'!$J$6:$L$22,2))</f>
        <v>43</v>
      </c>
      <c r="J593" s="13">
        <f>IF(G593="Male",VLOOKUP(H593,'Shoe size conversion table'!$B$6:$D$22,3),VLOOKUP(H593,'Shoe size conversion table'!$J$6:$L$22,3))</f>
        <v>9.5</v>
      </c>
      <c r="K593" s="11">
        <v>149</v>
      </c>
      <c r="L593" s="12">
        <v>0.2</v>
      </c>
      <c r="M593" s="7">
        <f t="shared" si="28"/>
        <v>2014</v>
      </c>
      <c r="N593" s="7">
        <f t="shared" si="29"/>
        <v>3</v>
      </c>
      <c r="O593" s="30">
        <f t="shared" si="30"/>
        <v>119.2</v>
      </c>
    </row>
    <row r="594" spans="2:15" x14ac:dyDescent="0.2">
      <c r="B594" s="13">
        <v>52888</v>
      </c>
      <c r="C594" s="14">
        <v>41722.326111111142</v>
      </c>
      <c r="D594" s="7" t="s">
        <v>7</v>
      </c>
      <c r="E594" s="13">
        <v>2238</v>
      </c>
      <c r="F594" s="7" t="s">
        <v>56</v>
      </c>
      <c r="G594" s="7" t="s">
        <v>11</v>
      </c>
      <c r="H594" s="13">
        <v>9</v>
      </c>
      <c r="I594" s="13">
        <f>IF(G594="Male",VLOOKUP(H594,'Shoe size conversion table'!$B$6:$D$22,2),VLOOKUP(H594,'Shoe size conversion table'!$J$6:$L$22,2))</f>
        <v>42</v>
      </c>
      <c r="J594" s="13">
        <f>IF(G594="Male",VLOOKUP(H594,'Shoe size conversion table'!$B$6:$D$22,3),VLOOKUP(H594,'Shoe size conversion table'!$J$6:$L$22,3))</f>
        <v>8.5</v>
      </c>
      <c r="K594" s="11">
        <v>199</v>
      </c>
      <c r="L594" s="12">
        <v>0</v>
      </c>
      <c r="M594" s="7">
        <f t="shared" si="28"/>
        <v>2014</v>
      </c>
      <c r="N594" s="7">
        <f t="shared" si="29"/>
        <v>3</v>
      </c>
      <c r="O594" s="30">
        <f t="shared" si="30"/>
        <v>199</v>
      </c>
    </row>
    <row r="595" spans="2:15" x14ac:dyDescent="0.2">
      <c r="B595" s="13">
        <v>52889</v>
      </c>
      <c r="C595" s="14">
        <v>41722.546111111136</v>
      </c>
      <c r="D595" s="7" t="s">
        <v>7</v>
      </c>
      <c r="E595" s="13">
        <v>2197</v>
      </c>
      <c r="F595" s="7" t="s">
        <v>51</v>
      </c>
      <c r="G595" s="7" t="s">
        <v>11</v>
      </c>
      <c r="H595" s="13">
        <v>10</v>
      </c>
      <c r="I595" s="13">
        <f>IF(G595="Male",VLOOKUP(H595,'Shoe size conversion table'!$B$6:$D$22,2),VLOOKUP(H595,'Shoe size conversion table'!$J$6:$L$22,2))</f>
        <v>43</v>
      </c>
      <c r="J595" s="13">
        <f>IF(G595="Male",VLOOKUP(H595,'Shoe size conversion table'!$B$6:$D$22,3),VLOOKUP(H595,'Shoe size conversion table'!$J$6:$L$22,3))</f>
        <v>9.5</v>
      </c>
      <c r="K595" s="11">
        <v>189</v>
      </c>
      <c r="L595" s="12">
        <v>0.2</v>
      </c>
      <c r="M595" s="7">
        <f t="shared" si="28"/>
        <v>2014</v>
      </c>
      <c r="N595" s="7">
        <f t="shared" si="29"/>
        <v>3</v>
      </c>
      <c r="O595" s="30">
        <f t="shared" si="30"/>
        <v>151.20000000000002</v>
      </c>
    </row>
    <row r="596" spans="2:15" x14ac:dyDescent="0.2">
      <c r="B596" s="13">
        <v>52890</v>
      </c>
      <c r="C596" s="14">
        <v>41722.686111111136</v>
      </c>
      <c r="D596" s="7" t="s">
        <v>7</v>
      </c>
      <c r="E596" s="13">
        <v>2150</v>
      </c>
      <c r="F596" s="7" t="s">
        <v>51</v>
      </c>
      <c r="G596" s="7" t="s">
        <v>11</v>
      </c>
      <c r="H596" s="13">
        <v>9</v>
      </c>
      <c r="I596" s="13">
        <f>IF(G596="Male",VLOOKUP(H596,'Shoe size conversion table'!$B$6:$D$22,2),VLOOKUP(H596,'Shoe size conversion table'!$J$6:$L$22,2))</f>
        <v>42</v>
      </c>
      <c r="J596" s="13">
        <f>IF(G596="Male",VLOOKUP(H596,'Shoe size conversion table'!$B$6:$D$22,3),VLOOKUP(H596,'Shoe size conversion table'!$J$6:$L$22,3))</f>
        <v>8.5</v>
      </c>
      <c r="K596" s="11">
        <v>159</v>
      </c>
      <c r="L596" s="12">
        <v>0</v>
      </c>
      <c r="M596" s="7">
        <f t="shared" si="28"/>
        <v>2014</v>
      </c>
      <c r="N596" s="7">
        <f t="shared" si="29"/>
        <v>3</v>
      </c>
      <c r="O596" s="30">
        <f t="shared" si="30"/>
        <v>159</v>
      </c>
    </row>
    <row r="597" spans="2:15" x14ac:dyDescent="0.2">
      <c r="B597" s="13">
        <v>52891</v>
      </c>
      <c r="C597" s="14">
        <v>41722.806111111138</v>
      </c>
      <c r="D597" s="7" t="s">
        <v>10</v>
      </c>
      <c r="E597" s="13">
        <v>2206</v>
      </c>
      <c r="F597" s="7" t="s">
        <v>34</v>
      </c>
      <c r="G597" s="7" t="s">
        <v>11</v>
      </c>
      <c r="H597" s="13">
        <v>10.5</v>
      </c>
      <c r="I597" s="13" t="str">
        <f>IF(G597="Male",VLOOKUP(H597,'Shoe size conversion table'!$B$6:$D$22,2),VLOOKUP(H597,'Shoe size conversion table'!$J$6:$L$22,2))</f>
        <v>43-44</v>
      </c>
      <c r="J597" s="13">
        <f>IF(G597="Male",VLOOKUP(H597,'Shoe size conversion table'!$B$6:$D$22,3),VLOOKUP(H597,'Shoe size conversion table'!$J$6:$L$22,3))</f>
        <v>10</v>
      </c>
      <c r="K597" s="11">
        <v>139</v>
      </c>
      <c r="L597" s="12">
        <v>0.3</v>
      </c>
      <c r="M597" s="7">
        <f t="shared" si="28"/>
        <v>2014</v>
      </c>
      <c r="N597" s="7">
        <f t="shared" si="29"/>
        <v>3</v>
      </c>
      <c r="O597" s="30">
        <f t="shared" si="30"/>
        <v>97.3</v>
      </c>
    </row>
    <row r="598" spans="2:15" x14ac:dyDescent="0.2">
      <c r="B598" s="13">
        <v>52892</v>
      </c>
      <c r="C598" s="14">
        <v>41722.846111111139</v>
      </c>
      <c r="D598" s="7" t="s">
        <v>7</v>
      </c>
      <c r="E598" s="13">
        <v>2175</v>
      </c>
      <c r="F598" s="7" t="s">
        <v>45</v>
      </c>
      <c r="G598" s="7" t="s">
        <v>11</v>
      </c>
      <c r="H598" s="13">
        <v>7</v>
      </c>
      <c r="I598" s="13">
        <f>IF(G598="Male",VLOOKUP(H598,'Shoe size conversion table'!$B$6:$D$22,2),VLOOKUP(H598,'Shoe size conversion table'!$J$6:$L$22,2))</f>
        <v>40</v>
      </c>
      <c r="J598" s="13">
        <f>IF(G598="Male",VLOOKUP(H598,'Shoe size conversion table'!$B$6:$D$22,3),VLOOKUP(H598,'Shoe size conversion table'!$J$6:$L$22,3))</f>
        <v>6.5</v>
      </c>
      <c r="K598" s="11">
        <v>129</v>
      </c>
      <c r="L598" s="12">
        <v>0</v>
      </c>
      <c r="M598" s="7">
        <f t="shared" si="28"/>
        <v>2014</v>
      </c>
      <c r="N598" s="7">
        <f t="shared" si="29"/>
        <v>3</v>
      </c>
      <c r="O598" s="30">
        <f t="shared" si="30"/>
        <v>129</v>
      </c>
    </row>
    <row r="599" spans="2:15" x14ac:dyDescent="0.2">
      <c r="B599" s="13">
        <v>52893</v>
      </c>
      <c r="C599" s="14">
        <v>41722.896111111142</v>
      </c>
      <c r="D599" s="7" t="s">
        <v>9</v>
      </c>
      <c r="E599" s="13">
        <v>2199</v>
      </c>
      <c r="F599" s="7" t="s">
        <v>61</v>
      </c>
      <c r="G599" s="7" t="s">
        <v>11</v>
      </c>
      <c r="H599" s="13">
        <v>14</v>
      </c>
      <c r="I599" s="13">
        <f>IF(G599="Male",VLOOKUP(H599,'Shoe size conversion table'!$B$6:$D$22,2),VLOOKUP(H599,'Shoe size conversion table'!$J$6:$L$22,2))</f>
        <v>47</v>
      </c>
      <c r="J599" s="13">
        <f>IF(G599="Male",VLOOKUP(H599,'Shoe size conversion table'!$B$6:$D$22,3),VLOOKUP(H599,'Shoe size conversion table'!$J$6:$L$22,3))</f>
        <v>13.5</v>
      </c>
      <c r="K599" s="11">
        <v>129</v>
      </c>
      <c r="L599" s="12">
        <v>0</v>
      </c>
      <c r="M599" s="7">
        <f t="shared" si="28"/>
        <v>2014</v>
      </c>
      <c r="N599" s="7">
        <f t="shared" si="29"/>
        <v>3</v>
      </c>
      <c r="O599" s="30">
        <f t="shared" si="30"/>
        <v>129</v>
      </c>
    </row>
    <row r="600" spans="2:15" x14ac:dyDescent="0.2">
      <c r="B600" s="13">
        <v>52894</v>
      </c>
      <c r="C600" s="14">
        <v>41722.976111111137</v>
      </c>
      <c r="D600" s="7" t="s">
        <v>10</v>
      </c>
      <c r="E600" s="13">
        <v>2242</v>
      </c>
      <c r="F600" s="7" t="s">
        <v>35</v>
      </c>
      <c r="G600" s="7" t="s">
        <v>12</v>
      </c>
      <c r="H600" s="13">
        <v>7</v>
      </c>
      <c r="I600" s="13" t="str">
        <f>IF(G600="Male",VLOOKUP(H600,'Shoe size conversion table'!$B$6:$D$22,2),VLOOKUP(H600,'Shoe size conversion table'!$J$6:$L$22,2))</f>
        <v>37-38</v>
      </c>
      <c r="J600" s="13">
        <f>IF(G600="Male",VLOOKUP(H600,'Shoe size conversion table'!$B$6:$D$22,3),VLOOKUP(H600,'Shoe size conversion table'!$J$6:$L$22,3))</f>
        <v>5</v>
      </c>
      <c r="K600" s="11">
        <v>179</v>
      </c>
      <c r="L600" s="12">
        <v>0</v>
      </c>
      <c r="M600" s="7">
        <f t="shared" si="28"/>
        <v>2014</v>
      </c>
      <c r="N600" s="7">
        <f t="shared" si="29"/>
        <v>3</v>
      </c>
      <c r="O600" s="30">
        <f t="shared" si="30"/>
        <v>179</v>
      </c>
    </row>
    <row r="601" spans="2:15" x14ac:dyDescent="0.2">
      <c r="B601" s="13">
        <v>52895</v>
      </c>
      <c r="C601" s="14">
        <v>41722.986111111139</v>
      </c>
      <c r="D601" s="7" t="s">
        <v>7</v>
      </c>
      <c r="E601" s="13">
        <v>2162</v>
      </c>
      <c r="F601" s="7" t="s">
        <v>51</v>
      </c>
      <c r="G601" s="7" t="s">
        <v>12</v>
      </c>
      <c r="H601" s="13">
        <v>9</v>
      </c>
      <c r="I601" s="13" t="str">
        <f>IF(G601="Male",VLOOKUP(H601,'Shoe size conversion table'!$B$6:$D$22,2),VLOOKUP(H601,'Shoe size conversion table'!$J$6:$L$22,2))</f>
        <v>39-40</v>
      </c>
      <c r="J601" s="13">
        <f>IF(G601="Male",VLOOKUP(H601,'Shoe size conversion table'!$B$6:$D$22,3),VLOOKUP(H601,'Shoe size conversion table'!$J$6:$L$22,3))</f>
        <v>7</v>
      </c>
      <c r="K601" s="11">
        <v>159</v>
      </c>
      <c r="L601" s="12">
        <v>0</v>
      </c>
      <c r="M601" s="7">
        <f t="shared" si="28"/>
        <v>2014</v>
      </c>
      <c r="N601" s="7">
        <f t="shared" si="29"/>
        <v>3</v>
      </c>
      <c r="O601" s="30">
        <f t="shared" si="30"/>
        <v>159</v>
      </c>
    </row>
    <row r="602" spans="2:15" x14ac:dyDescent="0.2">
      <c r="B602" s="13">
        <v>52896</v>
      </c>
      <c r="C602" s="14">
        <v>41723.326111111135</v>
      </c>
      <c r="D602" s="7" t="s">
        <v>8</v>
      </c>
      <c r="E602" s="13">
        <v>2237</v>
      </c>
      <c r="F602" s="7" t="s">
        <v>41</v>
      </c>
      <c r="G602" s="7" t="s">
        <v>12</v>
      </c>
      <c r="H602" s="13">
        <v>8</v>
      </c>
      <c r="I602" s="13" t="str">
        <f>IF(G602="Male",VLOOKUP(H602,'Shoe size conversion table'!$B$6:$D$22,2),VLOOKUP(H602,'Shoe size conversion table'!$J$6:$L$22,2))</f>
        <v>38-39</v>
      </c>
      <c r="J602" s="13">
        <f>IF(G602="Male",VLOOKUP(H602,'Shoe size conversion table'!$B$6:$D$22,3),VLOOKUP(H602,'Shoe size conversion table'!$J$6:$L$22,3))</f>
        <v>6</v>
      </c>
      <c r="K602" s="11">
        <v>129</v>
      </c>
      <c r="L602" s="12">
        <v>0</v>
      </c>
      <c r="M602" s="7">
        <f t="shared" si="28"/>
        <v>2014</v>
      </c>
      <c r="N602" s="7">
        <f t="shared" si="29"/>
        <v>3</v>
      </c>
      <c r="O602" s="30">
        <f t="shared" si="30"/>
        <v>129</v>
      </c>
    </row>
    <row r="603" spans="2:15" x14ac:dyDescent="0.2">
      <c r="B603" s="13">
        <v>52897</v>
      </c>
      <c r="C603" s="14">
        <v>41723.546111111136</v>
      </c>
      <c r="D603" s="7" t="s">
        <v>7</v>
      </c>
      <c r="E603" s="13">
        <v>2153</v>
      </c>
      <c r="F603" s="7" t="s">
        <v>48</v>
      </c>
      <c r="G603" s="7" t="s">
        <v>11</v>
      </c>
      <c r="H603" s="13">
        <v>9.5</v>
      </c>
      <c r="I603" s="13" t="str">
        <f>IF(G603="Male",VLOOKUP(H603,'Shoe size conversion table'!$B$6:$D$22,2),VLOOKUP(H603,'Shoe size conversion table'!$J$6:$L$22,2))</f>
        <v>42-43</v>
      </c>
      <c r="J603" s="13">
        <f>IF(G603="Male",VLOOKUP(H603,'Shoe size conversion table'!$B$6:$D$22,3),VLOOKUP(H603,'Shoe size conversion table'!$J$6:$L$22,3))</f>
        <v>9</v>
      </c>
      <c r="K603" s="11">
        <v>129</v>
      </c>
      <c r="L603" s="12">
        <v>0.3</v>
      </c>
      <c r="M603" s="7">
        <f t="shared" si="28"/>
        <v>2014</v>
      </c>
      <c r="N603" s="7">
        <f t="shared" si="29"/>
        <v>3</v>
      </c>
      <c r="O603" s="30">
        <f t="shared" si="30"/>
        <v>90.3</v>
      </c>
    </row>
    <row r="604" spans="2:15" x14ac:dyDescent="0.2">
      <c r="B604" s="13">
        <v>52898</v>
      </c>
      <c r="C604" s="14">
        <v>41723.686111111136</v>
      </c>
      <c r="D604" s="7" t="s">
        <v>7</v>
      </c>
      <c r="E604" s="13">
        <v>2194</v>
      </c>
      <c r="F604" s="7" t="s">
        <v>51</v>
      </c>
      <c r="G604" s="7" t="s">
        <v>11</v>
      </c>
      <c r="H604" s="13">
        <v>8</v>
      </c>
      <c r="I604" s="13">
        <f>IF(G604="Male",VLOOKUP(H604,'Shoe size conversion table'!$B$6:$D$22,2),VLOOKUP(H604,'Shoe size conversion table'!$J$6:$L$22,2))</f>
        <v>41</v>
      </c>
      <c r="J604" s="13">
        <f>IF(G604="Male",VLOOKUP(H604,'Shoe size conversion table'!$B$6:$D$22,3),VLOOKUP(H604,'Shoe size conversion table'!$J$6:$L$22,3))</f>
        <v>7.5</v>
      </c>
      <c r="K604" s="11">
        <v>139</v>
      </c>
      <c r="L604" s="12">
        <v>0.1</v>
      </c>
      <c r="M604" s="7">
        <f t="shared" si="28"/>
        <v>2014</v>
      </c>
      <c r="N604" s="7">
        <f t="shared" si="29"/>
        <v>3</v>
      </c>
      <c r="O604" s="30">
        <f t="shared" si="30"/>
        <v>125.10000000000001</v>
      </c>
    </row>
    <row r="605" spans="2:15" x14ac:dyDescent="0.2">
      <c r="B605" s="13">
        <v>52899</v>
      </c>
      <c r="C605" s="14">
        <v>41723.806111111138</v>
      </c>
      <c r="D605" s="7" t="s">
        <v>10</v>
      </c>
      <c r="E605" s="13">
        <v>2236</v>
      </c>
      <c r="F605" s="7" t="s">
        <v>34</v>
      </c>
      <c r="G605" s="7" t="s">
        <v>11</v>
      </c>
      <c r="H605" s="13">
        <v>11.5</v>
      </c>
      <c r="I605" s="13" t="str">
        <f>IF(G605="Male",VLOOKUP(H605,'Shoe size conversion table'!$B$6:$D$22,2),VLOOKUP(H605,'Shoe size conversion table'!$J$6:$L$22,2))</f>
        <v>44-45</v>
      </c>
      <c r="J605" s="13">
        <f>IF(G605="Male",VLOOKUP(H605,'Shoe size conversion table'!$B$6:$D$22,3),VLOOKUP(H605,'Shoe size conversion table'!$J$6:$L$22,3))</f>
        <v>11</v>
      </c>
      <c r="K605" s="11">
        <v>169</v>
      </c>
      <c r="L605" s="12">
        <v>0</v>
      </c>
      <c r="M605" s="7">
        <f t="shared" si="28"/>
        <v>2014</v>
      </c>
      <c r="N605" s="7">
        <f t="shared" si="29"/>
        <v>3</v>
      </c>
      <c r="O605" s="30">
        <f t="shared" si="30"/>
        <v>169</v>
      </c>
    </row>
    <row r="606" spans="2:15" x14ac:dyDescent="0.2">
      <c r="B606" s="13">
        <v>52900</v>
      </c>
      <c r="C606" s="14">
        <v>41723.846111111139</v>
      </c>
      <c r="D606" s="7" t="s">
        <v>7</v>
      </c>
      <c r="E606" s="13">
        <v>2230</v>
      </c>
      <c r="F606" s="7" t="s">
        <v>50</v>
      </c>
      <c r="G606" s="7" t="s">
        <v>12</v>
      </c>
      <c r="H606" s="13">
        <v>9</v>
      </c>
      <c r="I606" s="13" t="str">
        <f>IF(G606="Male",VLOOKUP(H606,'Shoe size conversion table'!$B$6:$D$22,2),VLOOKUP(H606,'Shoe size conversion table'!$J$6:$L$22,2))</f>
        <v>39-40</v>
      </c>
      <c r="J606" s="13">
        <f>IF(G606="Male",VLOOKUP(H606,'Shoe size conversion table'!$B$6:$D$22,3),VLOOKUP(H606,'Shoe size conversion table'!$J$6:$L$22,3))</f>
        <v>7</v>
      </c>
      <c r="K606" s="11">
        <v>179</v>
      </c>
      <c r="L606" s="12">
        <v>0</v>
      </c>
      <c r="M606" s="7">
        <f t="shared" si="28"/>
        <v>2014</v>
      </c>
      <c r="N606" s="7">
        <f t="shared" si="29"/>
        <v>3</v>
      </c>
      <c r="O606" s="30">
        <f t="shared" si="30"/>
        <v>179</v>
      </c>
    </row>
    <row r="607" spans="2:15" x14ac:dyDescent="0.2">
      <c r="B607" s="13">
        <v>52901</v>
      </c>
      <c r="C607" s="14">
        <v>41723.976111111137</v>
      </c>
      <c r="D607" s="7" t="s">
        <v>10</v>
      </c>
      <c r="E607" s="13">
        <v>2220</v>
      </c>
      <c r="F607" s="7" t="s">
        <v>36</v>
      </c>
      <c r="G607" s="7" t="s">
        <v>12</v>
      </c>
      <c r="H607" s="13">
        <v>7</v>
      </c>
      <c r="I607" s="13" t="str">
        <f>IF(G607="Male",VLOOKUP(H607,'Shoe size conversion table'!$B$6:$D$22,2),VLOOKUP(H607,'Shoe size conversion table'!$J$6:$L$22,2))</f>
        <v>37-38</v>
      </c>
      <c r="J607" s="13">
        <f>IF(G607="Male",VLOOKUP(H607,'Shoe size conversion table'!$B$6:$D$22,3),VLOOKUP(H607,'Shoe size conversion table'!$J$6:$L$22,3))</f>
        <v>5</v>
      </c>
      <c r="K607" s="11">
        <v>169</v>
      </c>
      <c r="L607" s="12">
        <v>0</v>
      </c>
      <c r="M607" s="7">
        <f t="shared" si="28"/>
        <v>2014</v>
      </c>
      <c r="N607" s="7">
        <f t="shared" si="29"/>
        <v>3</v>
      </c>
      <c r="O607" s="30">
        <f t="shared" si="30"/>
        <v>169</v>
      </c>
    </row>
    <row r="608" spans="2:15" x14ac:dyDescent="0.2">
      <c r="B608" s="13">
        <v>52902</v>
      </c>
      <c r="C608" s="14">
        <v>41723.996111111133</v>
      </c>
      <c r="D608" s="7" t="s">
        <v>7</v>
      </c>
      <c r="E608" s="13">
        <v>2225</v>
      </c>
      <c r="F608" s="7" t="s">
        <v>51</v>
      </c>
      <c r="G608" s="7" t="s">
        <v>11</v>
      </c>
      <c r="H608" s="13">
        <v>9.5</v>
      </c>
      <c r="I608" s="13" t="str">
        <f>IF(G608="Male",VLOOKUP(H608,'Shoe size conversion table'!$B$6:$D$22,2),VLOOKUP(H608,'Shoe size conversion table'!$J$6:$L$22,2))</f>
        <v>42-43</v>
      </c>
      <c r="J608" s="13">
        <f>IF(G608="Male",VLOOKUP(H608,'Shoe size conversion table'!$B$6:$D$22,3),VLOOKUP(H608,'Shoe size conversion table'!$J$6:$L$22,3))</f>
        <v>9</v>
      </c>
      <c r="K608" s="11">
        <v>159</v>
      </c>
      <c r="L608" s="12">
        <v>0</v>
      </c>
      <c r="M608" s="7">
        <f t="shared" si="28"/>
        <v>2014</v>
      </c>
      <c r="N608" s="7">
        <f t="shared" si="29"/>
        <v>3</v>
      </c>
      <c r="O608" s="30">
        <f t="shared" si="30"/>
        <v>159</v>
      </c>
    </row>
    <row r="609" spans="2:15" x14ac:dyDescent="0.2">
      <c r="B609" s="13">
        <v>52902</v>
      </c>
      <c r="C609" s="14">
        <v>41723.996111111133</v>
      </c>
      <c r="D609" s="7" t="s">
        <v>7</v>
      </c>
      <c r="E609" s="13">
        <v>2217</v>
      </c>
      <c r="F609" s="7" t="s">
        <v>51</v>
      </c>
      <c r="G609" s="7" t="s">
        <v>11</v>
      </c>
      <c r="H609" s="13">
        <v>15</v>
      </c>
      <c r="I609" s="13">
        <f>IF(G609="Male",VLOOKUP(H609,'Shoe size conversion table'!$B$6:$D$22,2),VLOOKUP(H609,'Shoe size conversion table'!$J$6:$L$22,2))</f>
        <v>48</v>
      </c>
      <c r="J609" s="13">
        <f>IF(G609="Male",VLOOKUP(H609,'Shoe size conversion table'!$B$6:$D$22,3),VLOOKUP(H609,'Shoe size conversion table'!$J$6:$L$22,3))</f>
        <v>14.5</v>
      </c>
      <c r="K609" s="11">
        <v>179</v>
      </c>
      <c r="L609" s="12">
        <v>0</v>
      </c>
      <c r="M609" s="7">
        <f t="shared" si="28"/>
        <v>2014</v>
      </c>
      <c r="N609" s="7">
        <f t="shared" si="29"/>
        <v>3</v>
      </c>
      <c r="O609" s="30">
        <f t="shared" si="30"/>
        <v>179</v>
      </c>
    </row>
    <row r="610" spans="2:15" x14ac:dyDescent="0.2">
      <c r="B610" s="13">
        <v>52903</v>
      </c>
      <c r="C610" s="14">
        <v>41724.056111111131</v>
      </c>
      <c r="D610" s="7" t="s">
        <v>10</v>
      </c>
      <c r="E610" s="13">
        <v>2175</v>
      </c>
      <c r="F610" s="7" t="s">
        <v>34</v>
      </c>
      <c r="G610" s="7" t="s">
        <v>11</v>
      </c>
      <c r="H610" s="13">
        <v>9.5</v>
      </c>
      <c r="I610" s="13" t="str">
        <f>IF(G610="Male",VLOOKUP(H610,'Shoe size conversion table'!$B$6:$D$22,2),VLOOKUP(H610,'Shoe size conversion table'!$J$6:$L$22,2))</f>
        <v>42-43</v>
      </c>
      <c r="J610" s="13">
        <f>IF(G610="Male",VLOOKUP(H610,'Shoe size conversion table'!$B$6:$D$22,3),VLOOKUP(H610,'Shoe size conversion table'!$J$6:$L$22,3))</f>
        <v>9</v>
      </c>
      <c r="K610" s="11">
        <v>199</v>
      </c>
      <c r="L610" s="12">
        <v>0.5</v>
      </c>
      <c r="M610" s="7">
        <f t="shared" si="28"/>
        <v>2014</v>
      </c>
      <c r="N610" s="7">
        <f t="shared" si="29"/>
        <v>3</v>
      </c>
      <c r="O610" s="30">
        <f t="shared" si="30"/>
        <v>99.5</v>
      </c>
    </row>
    <row r="611" spans="2:15" x14ac:dyDescent="0.2">
      <c r="B611" s="13">
        <v>52904</v>
      </c>
      <c r="C611" s="14">
        <v>41724.26611111113</v>
      </c>
      <c r="D611" s="7" t="s">
        <v>8</v>
      </c>
      <c r="E611" s="13">
        <v>2229</v>
      </c>
      <c r="F611" s="7" t="s">
        <v>40</v>
      </c>
      <c r="G611" s="7" t="s">
        <v>12</v>
      </c>
      <c r="H611" s="13">
        <v>9.5</v>
      </c>
      <c r="I611" s="13">
        <f>IF(G611="Male",VLOOKUP(H611,'Shoe size conversion table'!$B$6:$D$22,2),VLOOKUP(H611,'Shoe size conversion table'!$J$6:$L$22,2))</f>
        <v>40</v>
      </c>
      <c r="J611" s="13">
        <f>IF(G611="Male",VLOOKUP(H611,'Shoe size conversion table'!$B$6:$D$22,3),VLOOKUP(H611,'Shoe size conversion table'!$J$6:$L$22,3))</f>
        <v>7.5</v>
      </c>
      <c r="K611" s="11">
        <v>159</v>
      </c>
      <c r="L611" s="12">
        <v>0.3</v>
      </c>
      <c r="M611" s="7">
        <f t="shared" si="28"/>
        <v>2014</v>
      </c>
      <c r="N611" s="7">
        <f t="shared" si="29"/>
        <v>3</v>
      </c>
      <c r="O611" s="30">
        <f t="shared" si="30"/>
        <v>111.3</v>
      </c>
    </row>
    <row r="612" spans="2:15" x14ac:dyDescent="0.2">
      <c r="B612" s="13">
        <v>52905</v>
      </c>
      <c r="C612" s="14">
        <v>41724.326111111135</v>
      </c>
      <c r="D612" s="7" t="s">
        <v>10</v>
      </c>
      <c r="E612" s="13">
        <v>2168</v>
      </c>
      <c r="F612" s="7" t="s">
        <v>36</v>
      </c>
      <c r="G612" s="7" t="s">
        <v>11</v>
      </c>
      <c r="H612" s="13">
        <v>8.5</v>
      </c>
      <c r="I612" s="13" t="str">
        <f>IF(G612="Male",VLOOKUP(H612,'Shoe size conversion table'!$B$6:$D$22,2),VLOOKUP(H612,'Shoe size conversion table'!$J$6:$L$22,2))</f>
        <v>41-42</v>
      </c>
      <c r="J612" s="13">
        <f>IF(G612="Male",VLOOKUP(H612,'Shoe size conversion table'!$B$6:$D$22,3),VLOOKUP(H612,'Shoe size conversion table'!$J$6:$L$22,3))</f>
        <v>8</v>
      </c>
      <c r="K612" s="11">
        <v>149</v>
      </c>
      <c r="L612" s="12">
        <v>0.3</v>
      </c>
      <c r="M612" s="7">
        <f t="shared" si="28"/>
        <v>2014</v>
      </c>
      <c r="N612" s="7">
        <f t="shared" si="29"/>
        <v>3</v>
      </c>
      <c r="O612" s="30">
        <f t="shared" si="30"/>
        <v>104.3</v>
      </c>
    </row>
    <row r="613" spans="2:15" x14ac:dyDescent="0.2">
      <c r="B613" s="13">
        <v>52906</v>
      </c>
      <c r="C613" s="14">
        <v>41724.546111111136</v>
      </c>
      <c r="D613" s="7" t="s">
        <v>9</v>
      </c>
      <c r="E613" s="13">
        <v>2180</v>
      </c>
      <c r="F613" s="7" t="s">
        <v>58</v>
      </c>
      <c r="G613" s="7" t="s">
        <v>12</v>
      </c>
      <c r="H613" s="13">
        <v>9.5</v>
      </c>
      <c r="I613" s="13">
        <f>IF(G613="Male",VLOOKUP(H613,'Shoe size conversion table'!$B$6:$D$22,2),VLOOKUP(H613,'Shoe size conversion table'!$J$6:$L$22,2))</f>
        <v>40</v>
      </c>
      <c r="J613" s="13">
        <f>IF(G613="Male",VLOOKUP(H613,'Shoe size conversion table'!$B$6:$D$22,3),VLOOKUP(H613,'Shoe size conversion table'!$J$6:$L$22,3))</f>
        <v>7.5</v>
      </c>
      <c r="K613" s="11">
        <v>169</v>
      </c>
      <c r="L613" s="12">
        <v>0</v>
      </c>
      <c r="M613" s="7">
        <f t="shared" si="28"/>
        <v>2014</v>
      </c>
      <c r="N613" s="7">
        <f t="shared" si="29"/>
        <v>3</v>
      </c>
      <c r="O613" s="30">
        <f t="shared" si="30"/>
        <v>169</v>
      </c>
    </row>
    <row r="614" spans="2:15" x14ac:dyDescent="0.2">
      <c r="B614" s="13">
        <v>52907</v>
      </c>
      <c r="C614" s="14">
        <v>41724.686111111136</v>
      </c>
      <c r="D614" s="7" t="s">
        <v>7</v>
      </c>
      <c r="E614" s="13">
        <v>2206</v>
      </c>
      <c r="F614" s="7" t="s">
        <v>51</v>
      </c>
      <c r="G614" s="7" t="s">
        <v>11</v>
      </c>
      <c r="H614" s="13">
        <v>14</v>
      </c>
      <c r="I614" s="13">
        <f>IF(G614="Male",VLOOKUP(H614,'Shoe size conversion table'!$B$6:$D$22,2),VLOOKUP(H614,'Shoe size conversion table'!$J$6:$L$22,2))</f>
        <v>47</v>
      </c>
      <c r="J614" s="13">
        <f>IF(G614="Male",VLOOKUP(H614,'Shoe size conversion table'!$B$6:$D$22,3),VLOOKUP(H614,'Shoe size conversion table'!$J$6:$L$22,3))</f>
        <v>13.5</v>
      </c>
      <c r="K614" s="11">
        <v>179</v>
      </c>
      <c r="L614" s="12">
        <v>0</v>
      </c>
      <c r="M614" s="7">
        <f t="shared" si="28"/>
        <v>2014</v>
      </c>
      <c r="N614" s="7">
        <f t="shared" si="29"/>
        <v>3</v>
      </c>
      <c r="O614" s="30">
        <f t="shared" si="30"/>
        <v>179</v>
      </c>
    </row>
    <row r="615" spans="2:15" x14ac:dyDescent="0.2">
      <c r="B615" s="13">
        <v>52908</v>
      </c>
      <c r="C615" s="14">
        <v>41724.796111111129</v>
      </c>
      <c r="D615" s="7" t="s">
        <v>7</v>
      </c>
      <c r="E615" s="13">
        <v>2188</v>
      </c>
      <c r="F615" s="7" t="s">
        <v>51</v>
      </c>
      <c r="G615" s="7" t="s">
        <v>11</v>
      </c>
      <c r="H615" s="13">
        <v>9.5</v>
      </c>
      <c r="I615" s="13" t="str">
        <f>IF(G615="Male",VLOOKUP(H615,'Shoe size conversion table'!$B$6:$D$22,2),VLOOKUP(H615,'Shoe size conversion table'!$J$6:$L$22,2))</f>
        <v>42-43</v>
      </c>
      <c r="J615" s="13">
        <f>IF(G615="Male",VLOOKUP(H615,'Shoe size conversion table'!$B$6:$D$22,3),VLOOKUP(H615,'Shoe size conversion table'!$J$6:$L$22,3))</f>
        <v>9</v>
      </c>
      <c r="K615" s="11">
        <v>159</v>
      </c>
      <c r="L615" s="12">
        <v>0</v>
      </c>
      <c r="M615" s="7">
        <f t="shared" si="28"/>
        <v>2014</v>
      </c>
      <c r="N615" s="7">
        <f t="shared" si="29"/>
        <v>3</v>
      </c>
      <c r="O615" s="30">
        <f t="shared" si="30"/>
        <v>159</v>
      </c>
    </row>
    <row r="616" spans="2:15" x14ac:dyDescent="0.2">
      <c r="B616" s="13">
        <v>52909</v>
      </c>
      <c r="C616" s="14">
        <v>41724.806111111138</v>
      </c>
      <c r="D616" s="7" t="s">
        <v>9</v>
      </c>
      <c r="E616" s="13">
        <v>2149</v>
      </c>
      <c r="F616" s="7" t="s">
        <v>58</v>
      </c>
      <c r="G616" s="7" t="s">
        <v>12</v>
      </c>
      <c r="H616" s="13">
        <v>8</v>
      </c>
      <c r="I616" s="13" t="str">
        <f>IF(G616="Male",VLOOKUP(H616,'Shoe size conversion table'!$B$6:$D$22,2),VLOOKUP(H616,'Shoe size conversion table'!$J$6:$L$22,2))</f>
        <v>38-39</v>
      </c>
      <c r="J616" s="13">
        <f>IF(G616="Male",VLOOKUP(H616,'Shoe size conversion table'!$B$6:$D$22,3),VLOOKUP(H616,'Shoe size conversion table'!$J$6:$L$22,3))</f>
        <v>6</v>
      </c>
      <c r="K616" s="11">
        <v>149</v>
      </c>
      <c r="L616" s="12">
        <v>0.1</v>
      </c>
      <c r="M616" s="7">
        <f t="shared" si="28"/>
        <v>2014</v>
      </c>
      <c r="N616" s="7">
        <f t="shared" si="29"/>
        <v>3</v>
      </c>
      <c r="O616" s="30">
        <f t="shared" si="30"/>
        <v>134.1</v>
      </c>
    </row>
    <row r="617" spans="2:15" x14ac:dyDescent="0.2">
      <c r="B617" s="13">
        <v>52910</v>
      </c>
      <c r="C617" s="14">
        <v>41724.996111111133</v>
      </c>
      <c r="D617" s="7" t="s">
        <v>7</v>
      </c>
      <c r="E617" s="13">
        <v>2150</v>
      </c>
      <c r="F617" s="7" t="s">
        <v>51</v>
      </c>
      <c r="G617" s="7" t="s">
        <v>11</v>
      </c>
      <c r="H617" s="13">
        <v>9</v>
      </c>
      <c r="I617" s="13">
        <f>IF(G617="Male",VLOOKUP(H617,'Shoe size conversion table'!$B$6:$D$22,2),VLOOKUP(H617,'Shoe size conversion table'!$J$6:$L$22,2))</f>
        <v>42</v>
      </c>
      <c r="J617" s="13">
        <f>IF(G617="Male",VLOOKUP(H617,'Shoe size conversion table'!$B$6:$D$22,3),VLOOKUP(H617,'Shoe size conversion table'!$J$6:$L$22,3))</f>
        <v>8.5</v>
      </c>
      <c r="K617" s="11">
        <v>159</v>
      </c>
      <c r="L617" s="12">
        <v>0</v>
      </c>
      <c r="M617" s="7">
        <f t="shared" si="28"/>
        <v>2014</v>
      </c>
      <c r="N617" s="7">
        <f t="shared" si="29"/>
        <v>3</v>
      </c>
      <c r="O617" s="30">
        <f t="shared" si="30"/>
        <v>159</v>
      </c>
    </row>
    <row r="618" spans="2:15" x14ac:dyDescent="0.2">
      <c r="B618" s="13">
        <v>52910</v>
      </c>
      <c r="C618" s="14">
        <v>41724.996111111133</v>
      </c>
      <c r="D618" s="7" t="s">
        <v>7</v>
      </c>
      <c r="E618" s="13">
        <v>2225</v>
      </c>
      <c r="F618" s="7" t="s">
        <v>51</v>
      </c>
      <c r="G618" s="7" t="s">
        <v>11</v>
      </c>
      <c r="H618" s="13">
        <v>9.5</v>
      </c>
      <c r="I618" s="13" t="str">
        <f>IF(G618="Male",VLOOKUP(H618,'Shoe size conversion table'!$B$6:$D$22,2),VLOOKUP(H618,'Shoe size conversion table'!$J$6:$L$22,2))</f>
        <v>42-43</v>
      </c>
      <c r="J618" s="13">
        <f>IF(G618="Male",VLOOKUP(H618,'Shoe size conversion table'!$B$6:$D$22,3),VLOOKUP(H618,'Shoe size conversion table'!$J$6:$L$22,3))</f>
        <v>9</v>
      </c>
      <c r="K618" s="11">
        <v>159</v>
      </c>
      <c r="L618" s="12">
        <v>0</v>
      </c>
      <c r="M618" s="7">
        <f t="shared" si="28"/>
        <v>2014</v>
      </c>
      <c r="N618" s="7">
        <f t="shared" si="29"/>
        <v>3</v>
      </c>
      <c r="O618" s="30">
        <f t="shared" si="30"/>
        <v>159</v>
      </c>
    </row>
    <row r="619" spans="2:15" x14ac:dyDescent="0.2">
      <c r="B619" s="13">
        <v>52911</v>
      </c>
      <c r="C619" s="14">
        <v>41725.056111111131</v>
      </c>
      <c r="D619" s="7" t="s">
        <v>10</v>
      </c>
      <c r="E619" s="13">
        <v>2191</v>
      </c>
      <c r="F619" s="7" t="s">
        <v>36</v>
      </c>
      <c r="G619" s="7" t="s">
        <v>11</v>
      </c>
      <c r="H619" s="13">
        <v>10</v>
      </c>
      <c r="I619" s="13">
        <f>IF(G619="Male",VLOOKUP(H619,'Shoe size conversion table'!$B$6:$D$22,2),VLOOKUP(H619,'Shoe size conversion table'!$J$6:$L$22,2))</f>
        <v>43</v>
      </c>
      <c r="J619" s="13">
        <f>IF(G619="Male",VLOOKUP(H619,'Shoe size conversion table'!$B$6:$D$22,3),VLOOKUP(H619,'Shoe size conversion table'!$J$6:$L$22,3))</f>
        <v>9.5</v>
      </c>
      <c r="K619" s="11">
        <v>199</v>
      </c>
      <c r="L619" s="12">
        <v>0.3</v>
      </c>
      <c r="M619" s="7">
        <f t="shared" si="28"/>
        <v>2014</v>
      </c>
      <c r="N619" s="7">
        <f t="shared" si="29"/>
        <v>3</v>
      </c>
      <c r="O619" s="30">
        <f t="shared" si="30"/>
        <v>139.29999999999998</v>
      </c>
    </row>
    <row r="620" spans="2:15" x14ac:dyDescent="0.2">
      <c r="B620" s="13">
        <v>52912</v>
      </c>
      <c r="C620" s="14">
        <v>41725.26611111113</v>
      </c>
      <c r="D620" s="7" t="s">
        <v>7</v>
      </c>
      <c r="E620" s="13">
        <v>2200</v>
      </c>
      <c r="F620" s="7" t="s">
        <v>43</v>
      </c>
      <c r="G620" s="7" t="s">
        <v>11</v>
      </c>
      <c r="H620" s="13">
        <v>10.5</v>
      </c>
      <c r="I620" s="13" t="str">
        <f>IF(G620="Male",VLOOKUP(H620,'Shoe size conversion table'!$B$6:$D$22,2),VLOOKUP(H620,'Shoe size conversion table'!$J$6:$L$22,2))</f>
        <v>43-44</v>
      </c>
      <c r="J620" s="13">
        <f>IF(G620="Male",VLOOKUP(H620,'Shoe size conversion table'!$B$6:$D$22,3),VLOOKUP(H620,'Shoe size conversion table'!$J$6:$L$22,3))</f>
        <v>10</v>
      </c>
      <c r="K620" s="11">
        <v>169</v>
      </c>
      <c r="L620" s="12">
        <v>0</v>
      </c>
      <c r="M620" s="7">
        <f t="shared" si="28"/>
        <v>2014</v>
      </c>
      <c r="N620" s="7">
        <f t="shared" si="29"/>
        <v>3</v>
      </c>
      <c r="O620" s="30">
        <f t="shared" si="30"/>
        <v>169</v>
      </c>
    </row>
    <row r="621" spans="2:15" x14ac:dyDescent="0.2">
      <c r="B621" s="13">
        <v>52913</v>
      </c>
      <c r="C621" s="14">
        <v>41725.326111111135</v>
      </c>
      <c r="D621" s="7" t="s">
        <v>10</v>
      </c>
      <c r="E621" s="13">
        <v>2201</v>
      </c>
      <c r="F621" s="7" t="s">
        <v>35</v>
      </c>
      <c r="G621" s="7" t="s">
        <v>11</v>
      </c>
      <c r="H621" s="13">
        <v>11</v>
      </c>
      <c r="I621" s="13">
        <f>IF(G621="Male",VLOOKUP(H621,'Shoe size conversion table'!$B$6:$D$22,2),VLOOKUP(H621,'Shoe size conversion table'!$J$6:$L$22,2))</f>
        <v>44</v>
      </c>
      <c r="J621" s="13">
        <f>IF(G621="Male",VLOOKUP(H621,'Shoe size conversion table'!$B$6:$D$22,3),VLOOKUP(H621,'Shoe size conversion table'!$J$6:$L$22,3))</f>
        <v>10.5</v>
      </c>
      <c r="K621" s="11">
        <v>169</v>
      </c>
      <c r="L621" s="12">
        <v>0.1</v>
      </c>
      <c r="M621" s="7">
        <f t="shared" si="28"/>
        <v>2014</v>
      </c>
      <c r="N621" s="7">
        <f t="shared" si="29"/>
        <v>3</v>
      </c>
      <c r="O621" s="30">
        <f t="shared" si="30"/>
        <v>152.1</v>
      </c>
    </row>
    <row r="622" spans="2:15" x14ac:dyDescent="0.2">
      <c r="B622" s="13">
        <v>52914</v>
      </c>
      <c r="C622" s="14">
        <v>41725.506111111128</v>
      </c>
      <c r="D622" s="7" t="s">
        <v>9</v>
      </c>
      <c r="E622" s="13">
        <v>2191</v>
      </c>
      <c r="F622" s="7" t="s">
        <v>60</v>
      </c>
      <c r="G622" s="7" t="s">
        <v>11</v>
      </c>
      <c r="H622" s="13">
        <v>10</v>
      </c>
      <c r="I622" s="13">
        <f>IF(G622="Male",VLOOKUP(H622,'Shoe size conversion table'!$B$6:$D$22,2),VLOOKUP(H622,'Shoe size conversion table'!$J$6:$L$22,2))</f>
        <v>43</v>
      </c>
      <c r="J622" s="13">
        <f>IF(G622="Male",VLOOKUP(H622,'Shoe size conversion table'!$B$6:$D$22,3),VLOOKUP(H622,'Shoe size conversion table'!$J$6:$L$22,3))</f>
        <v>9.5</v>
      </c>
      <c r="K622" s="11">
        <v>129</v>
      </c>
      <c r="L622" s="12">
        <v>0.1</v>
      </c>
      <c r="M622" s="7">
        <f t="shared" si="28"/>
        <v>2014</v>
      </c>
      <c r="N622" s="7">
        <f t="shared" si="29"/>
        <v>3</v>
      </c>
      <c r="O622" s="30">
        <f t="shared" si="30"/>
        <v>116.10000000000001</v>
      </c>
    </row>
    <row r="623" spans="2:15" x14ac:dyDescent="0.2">
      <c r="B623" s="13">
        <v>52915</v>
      </c>
      <c r="C623" s="14">
        <v>41725.796111111129</v>
      </c>
      <c r="D623" s="7" t="s">
        <v>7</v>
      </c>
      <c r="E623" s="13">
        <v>2217</v>
      </c>
      <c r="F623" s="7" t="s">
        <v>51</v>
      </c>
      <c r="G623" s="7" t="s">
        <v>11</v>
      </c>
      <c r="H623" s="13">
        <v>15</v>
      </c>
      <c r="I623" s="13">
        <f>IF(G623="Male",VLOOKUP(H623,'Shoe size conversion table'!$B$6:$D$22,2),VLOOKUP(H623,'Shoe size conversion table'!$J$6:$L$22,2))</f>
        <v>48</v>
      </c>
      <c r="J623" s="13">
        <f>IF(G623="Male",VLOOKUP(H623,'Shoe size conversion table'!$B$6:$D$22,3),VLOOKUP(H623,'Shoe size conversion table'!$J$6:$L$22,3))</f>
        <v>14.5</v>
      </c>
      <c r="K623" s="11">
        <v>179</v>
      </c>
      <c r="L623" s="12">
        <v>0</v>
      </c>
      <c r="M623" s="7">
        <f t="shared" si="28"/>
        <v>2014</v>
      </c>
      <c r="N623" s="7">
        <f t="shared" si="29"/>
        <v>3</v>
      </c>
      <c r="O623" s="30">
        <f t="shared" si="30"/>
        <v>179</v>
      </c>
    </row>
    <row r="624" spans="2:15" x14ac:dyDescent="0.2">
      <c r="B624" s="13">
        <v>52916</v>
      </c>
      <c r="C624" s="14">
        <v>41725.996111111133</v>
      </c>
      <c r="D624" s="7" t="s">
        <v>7</v>
      </c>
      <c r="E624" s="13">
        <v>2194</v>
      </c>
      <c r="F624" s="7" t="s">
        <v>51</v>
      </c>
      <c r="G624" s="7" t="s">
        <v>11</v>
      </c>
      <c r="H624" s="13">
        <v>8</v>
      </c>
      <c r="I624" s="13">
        <f>IF(G624="Male",VLOOKUP(H624,'Shoe size conversion table'!$B$6:$D$22,2),VLOOKUP(H624,'Shoe size conversion table'!$J$6:$L$22,2))</f>
        <v>41</v>
      </c>
      <c r="J624" s="13">
        <f>IF(G624="Male",VLOOKUP(H624,'Shoe size conversion table'!$B$6:$D$22,3),VLOOKUP(H624,'Shoe size conversion table'!$J$6:$L$22,3))</f>
        <v>7.5</v>
      </c>
      <c r="K624" s="11">
        <v>139</v>
      </c>
      <c r="L624" s="12">
        <v>0.1</v>
      </c>
      <c r="M624" s="7">
        <f t="shared" si="28"/>
        <v>2014</v>
      </c>
      <c r="N624" s="7">
        <f t="shared" si="29"/>
        <v>3</v>
      </c>
      <c r="O624" s="30">
        <f t="shared" si="30"/>
        <v>125.10000000000001</v>
      </c>
    </row>
    <row r="625" spans="2:15" x14ac:dyDescent="0.2">
      <c r="B625" s="13">
        <v>52916</v>
      </c>
      <c r="C625" s="14">
        <v>41725.996111111133</v>
      </c>
      <c r="D625" s="7" t="s">
        <v>7</v>
      </c>
      <c r="E625" s="13">
        <v>2150</v>
      </c>
      <c r="F625" s="7" t="s">
        <v>51</v>
      </c>
      <c r="G625" s="7" t="s">
        <v>11</v>
      </c>
      <c r="H625" s="13">
        <v>9</v>
      </c>
      <c r="I625" s="13">
        <f>IF(G625="Male",VLOOKUP(H625,'Shoe size conversion table'!$B$6:$D$22,2),VLOOKUP(H625,'Shoe size conversion table'!$J$6:$L$22,2))</f>
        <v>42</v>
      </c>
      <c r="J625" s="13">
        <f>IF(G625="Male",VLOOKUP(H625,'Shoe size conversion table'!$B$6:$D$22,3),VLOOKUP(H625,'Shoe size conversion table'!$J$6:$L$22,3))</f>
        <v>8.5</v>
      </c>
      <c r="K625" s="11">
        <v>159</v>
      </c>
      <c r="L625" s="12">
        <v>0</v>
      </c>
      <c r="M625" s="7">
        <f t="shared" si="28"/>
        <v>2014</v>
      </c>
      <c r="N625" s="7">
        <f t="shared" si="29"/>
        <v>3</v>
      </c>
      <c r="O625" s="30">
        <f t="shared" si="30"/>
        <v>159</v>
      </c>
    </row>
    <row r="626" spans="2:15" x14ac:dyDescent="0.2">
      <c r="B626" s="13">
        <v>52917</v>
      </c>
      <c r="C626" s="14">
        <v>41726.056111111131</v>
      </c>
      <c r="D626" s="7" t="s">
        <v>9</v>
      </c>
      <c r="E626" s="13">
        <v>2183</v>
      </c>
      <c r="F626" s="7" t="s">
        <v>59</v>
      </c>
      <c r="G626" s="7" t="s">
        <v>12</v>
      </c>
      <c r="H626" s="13">
        <v>7.5</v>
      </c>
      <c r="I626" s="13">
        <f>IF(G626="Male",VLOOKUP(H626,'Shoe size conversion table'!$B$6:$D$22,2),VLOOKUP(H626,'Shoe size conversion table'!$J$6:$L$22,2))</f>
        <v>38</v>
      </c>
      <c r="J626" s="13">
        <f>IF(G626="Male",VLOOKUP(H626,'Shoe size conversion table'!$B$6:$D$22,3),VLOOKUP(H626,'Shoe size conversion table'!$J$6:$L$22,3))</f>
        <v>5.5</v>
      </c>
      <c r="K626" s="11">
        <v>129</v>
      </c>
      <c r="L626" s="12">
        <v>0</v>
      </c>
      <c r="M626" s="7">
        <f t="shared" si="28"/>
        <v>2014</v>
      </c>
      <c r="N626" s="7">
        <f t="shared" si="29"/>
        <v>3</v>
      </c>
      <c r="O626" s="30">
        <f t="shared" si="30"/>
        <v>129</v>
      </c>
    </row>
    <row r="627" spans="2:15" x14ac:dyDescent="0.2">
      <c r="B627" s="13">
        <v>52918</v>
      </c>
      <c r="C627" s="14">
        <v>41726.26611111113</v>
      </c>
      <c r="D627" s="7" t="s">
        <v>8</v>
      </c>
      <c r="E627" s="13">
        <v>2223</v>
      </c>
      <c r="F627" s="7" t="s">
        <v>37</v>
      </c>
      <c r="G627" s="7" t="s">
        <v>12</v>
      </c>
      <c r="H627" s="13">
        <v>9.5</v>
      </c>
      <c r="I627" s="13">
        <f>IF(G627="Male",VLOOKUP(H627,'Shoe size conversion table'!$B$6:$D$22,2),VLOOKUP(H627,'Shoe size conversion table'!$J$6:$L$22,2))</f>
        <v>40</v>
      </c>
      <c r="J627" s="13">
        <f>IF(G627="Male",VLOOKUP(H627,'Shoe size conversion table'!$B$6:$D$22,3),VLOOKUP(H627,'Shoe size conversion table'!$J$6:$L$22,3))</f>
        <v>7.5</v>
      </c>
      <c r="K627" s="11">
        <v>159</v>
      </c>
      <c r="L627" s="12">
        <v>0.1</v>
      </c>
      <c r="M627" s="7">
        <f t="shared" si="28"/>
        <v>2014</v>
      </c>
      <c r="N627" s="7">
        <f t="shared" si="29"/>
        <v>3</v>
      </c>
      <c r="O627" s="30">
        <f t="shared" si="30"/>
        <v>143.1</v>
      </c>
    </row>
    <row r="628" spans="2:15" x14ac:dyDescent="0.2">
      <c r="B628" s="13">
        <v>52919</v>
      </c>
      <c r="C628" s="14">
        <v>41726.40611111113</v>
      </c>
      <c r="D628" s="7" t="s">
        <v>8</v>
      </c>
      <c r="E628" s="13">
        <v>2220</v>
      </c>
      <c r="F628" s="7" t="s">
        <v>38</v>
      </c>
      <c r="G628" s="7" t="s">
        <v>11</v>
      </c>
      <c r="H628" s="13">
        <v>10</v>
      </c>
      <c r="I628" s="13">
        <f>IF(G628="Male",VLOOKUP(H628,'Shoe size conversion table'!$B$6:$D$22,2),VLOOKUP(H628,'Shoe size conversion table'!$J$6:$L$22,2))</f>
        <v>43</v>
      </c>
      <c r="J628" s="13">
        <f>IF(G628="Male",VLOOKUP(H628,'Shoe size conversion table'!$B$6:$D$22,3),VLOOKUP(H628,'Shoe size conversion table'!$J$6:$L$22,3))</f>
        <v>9.5</v>
      </c>
      <c r="K628" s="11">
        <v>189</v>
      </c>
      <c r="L628" s="12">
        <v>0</v>
      </c>
      <c r="M628" s="7">
        <f t="shared" si="28"/>
        <v>2014</v>
      </c>
      <c r="N628" s="7">
        <f t="shared" si="29"/>
        <v>3</v>
      </c>
      <c r="O628" s="30">
        <f t="shared" si="30"/>
        <v>189</v>
      </c>
    </row>
    <row r="629" spans="2:15" x14ac:dyDescent="0.2">
      <c r="B629" s="13">
        <v>52919</v>
      </c>
      <c r="C629" s="14">
        <v>41726.40611111113</v>
      </c>
      <c r="D629" s="7" t="s">
        <v>8</v>
      </c>
      <c r="E629" s="13">
        <v>2181</v>
      </c>
      <c r="F629" s="7" t="s">
        <v>40</v>
      </c>
      <c r="G629" s="7" t="s">
        <v>12</v>
      </c>
      <c r="H629" s="13">
        <v>9</v>
      </c>
      <c r="I629" s="13" t="str">
        <f>IF(G629="Male",VLOOKUP(H629,'Shoe size conversion table'!$B$6:$D$22,2),VLOOKUP(H629,'Shoe size conversion table'!$J$6:$L$22,2))</f>
        <v>39-40</v>
      </c>
      <c r="J629" s="13">
        <f>IF(G629="Male",VLOOKUP(H629,'Shoe size conversion table'!$B$6:$D$22,3),VLOOKUP(H629,'Shoe size conversion table'!$J$6:$L$22,3))</f>
        <v>7</v>
      </c>
      <c r="K629" s="11">
        <v>139</v>
      </c>
      <c r="L629" s="12">
        <v>0.1</v>
      </c>
      <c r="M629" s="7">
        <f t="shared" si="28"/>
        <v>2014</v>
      </c>
      <c r="N629" s="7">
        <f t="shared" si="29"/>
        <v>3</v>
      </c>
      <c r="O629" s="30">
        <f t="shared" si="30"/>
        <v>125.10000000000001</v>
      </c>
    </row>
    <row r="630" spans="2:15" x14ac:dyDescent="0.2">
      <c r="B630" s="13">
        <v>52920</v>
      </c>
      <c r="C630" s="14">
        <v>41726.506111111128</v>
      </c>
      <c r="D630" s="7" t="s">
        <v>10</v>
      </c>
      <c r="E630" s="13">
        <v>2233</v>
      </c>
      <c r="F630" s="7" t="s">
        <v>35</v>
      </c>
      <c r="G630" s="7" t="s">
        <v>12</v>
      </c>
      <c r="H630" s="13">
        <v>9</v>
      </c>
      <c r="I630" s="13" t="str">
        <f>IF(G630="Male",VLOOKUP(H630,'Shoe size conversion table'!$B$6:$D$22,2),VLOOKUP(H630,'Shoe size conversion table'!$J$6:$L$22,2))</f>
        <v>39-40</v>
      </c>
      <c r="J630" s="13">
        <f>IF(G630="Male",VLOOKUP(H630,'Shoe size conversion table'!$B$6:$D$22,3),VLOOKUP(H630,'Shoe size conversion table'!$J$6:$L$22,3))</f>
        <v>7</v>
      </c>
      <c r="K630" s="11">
        <v>129</v>
      </c>
      <c r="L630" s="12">
        <v>0.5</v>
      </c>
      <c r="M630" s="7">
        <f t="shared" si="28"/>
        <v>2014</v>
      </c>
      <c r="N630" s="7">
        <f t="shared" si="29"/>
        <v>3</v>
      </c>
      <c r="O630" s="30">
        <f t="shared" si="30"/>
        <v>64.5</v>
      </c>
    </row>
    <row r="631" spans="2:15" x14ac:dyDescent="0.2">
      <c r="B631" s="13">
        <v>52921</v>
      </c>
      <c r="C631" s="14">
        <v>41726.796111111129</v>
      </c>
      <c r="D631" s="7" t="s">
        <v>7</v>
      </c>
      <c r="E631" s="13">
        <v>2225</v>
      </c>
      <c r="F631" s="7" t="s">
        <v>51</v>
      </c>
      <c r="G631" s="7" t="s">
        <v>11</v>
      </c>
      <c r="H631" s="13">
        <v>9.5</v>
      </c>
      <c r="I631" s="13" t="str">
        <f>IF(G631="Male",VLOOKUP(H631,'Shoe size conversion table'!$B$6:$D$22,2),VLOOKUP(H631,'Shoe size conversion table'!$J$6:$L$22,2))</f>
        <v>42-43</v>
      </c>
      <c r="J631" s="13">
        <f>IF(G631="Male",VLOOKUP(H631,'Shoe size conversion table'!$B$6:$D$22,3),VLOOKUP(H631,'Shoe size conversion table'!$J$6:$L$22,3))</f>
        <v>9</v>
      </c>
      <c r="K631" s="11">
        <v>159</v>
      </c>
      <c r="L631" s="12">
        <v>0</v>
      </c>
      <c r="M631" s="7">
        <f t="shared" si="28"/>
        <v>2014</v>
      </c>
      <c r="N631" s="7">
        <f t="shared" si="29"/>
        <v>3</v>
      </c>
      <c r="O631" s="30">
        <f t="shared" si="30"/>
        <v>159</v>
      </c>
    </row>
    <row r="632" spans="2:15" x14ac:dyDescent="0.2">
      <c r="B632" s="13">
        <v>52922</v>
      </c>
      <c r="C632" s="14">
        <v>41727.056111111131</v>
      </c>
      <c r="D632" s="7" t="s">
        <v>8</v>
      </c>
      <c r="E632" s="13">
        <v>2169</v>
      </c>
      <c r="F632" s="7" t="s">
        <v>41</v>
      </c>
      <c r="G632" s="7" t="s">
        <v>12</v>
      </c>
      <c r="H632" s="13">
        <v>10</v>
      </c>
      <c r="I632" s="13" t="str">
        <f>IF(G632="Male",VLOOKUP(H632,'Shoe size conversion table'!$B$6:$D$22,2),VLOOKUP(H632,'Shoe size conversion table'!$J$6:$L$22,2))</f>
        <v>40-41</v>
      </c>
      <c r="J632" s="13">
        <f>IF(G632="Male",VLOOKUP(H632,'Shoe size conversion table'!$B$6:$D$22,3),VLOOKUP(H632,'Shoe size conversion table'!$J$6:$L$22,3))</f>
        <v>8</v>
      </c>
      <c r="K632" s="11">
        <v>199</v>
      </c>
      <c r="L632" s="12">
        <v>0.2</v>
      </c>
      <c r="M632" s="7">
        <f t="shared" si="28"/>
        <v>2014</v>
      </c>
      <c r="N632" s="7">
        <f t="shared" si="29"/>
        <v>3</v>
      </c>
      <c r="O632" s="30">
        <f t="shared" si="30"/>
        <v>159.20000000000002</v>
      </c>
    </row>
    <row r="633" spans="2:15" x14ac:dyDescent="0.2">
      <c r="B633" s="13">
        <v>52923</v>
      </c>
      <c r="C633" s="14">
        <v>41727.056111111131</v>
      </c>
      <c r="D633" s="7" t="s">
        <v>7</v>
      </c>
      <c r="E633" s="13">
        <v>2216</v>
      </c>
      <c r="F633" s="7" t="s">
        <v>49</v>
      </c>
      <c r="G633" s="7" t="s">
        <v>11</v>
      </c>
      <c r="H633" s="13">
        <v>10.5</v>
      </c>
      <c r="I633" s="13" t="str">
        <f>IF(G633="Male",VLOOKUP(H633,'Shoe size conversion table'!$B$6:$D$22,2),VLOOKUP(H633,'Shoe size conversion table'!$J$6:$L$22,2))</f>
        <v>43-44</v>
      </c>
      <c r="J633" s="13">
        <f>IF(G633="Male",VLOOKUP(H633,'Shoe size conversion table'!$B$6:$D$22,3),VLOOKUP(H633,'Shoe size conversion table'!$J$6:$L$22,3))</f>
        <v>10</v>
      </c>
      <c r="K633" s="11">
        <v>189</v>
      </c>
      <c r="L633" s="12">
        <v>0</v>
      </c>
      <c r="M633" s="7">
        <f t="shared" si="28"/>
        <v>2014</v>
      </c>
      <c r="N633" s="7">
        <f t="shared" si="29"/>
        <v>3</v>
      </c>
      <c r="O633" s="30">
        <f t="shared" si="30"/>
        <v>189</v>
      </c>
    </row>
    <row r="634" spans="2:15" x14ac:dyDescent="0.2">
      <c r="B634" s="13">
        <v>52924</v>
      </c>
      <c r="C634" s="14">
        <v>41727.40611111113</v>
      </c>
      <c r="D634" s="7" t="s">
        <v>7</v>
      </c>
      <c r="E634" s="13">
        <v>2155</v>
      </c>
      <c r="F634" s="7" t="s">
        <v>50</v>
      </c>
      <c r="G634" s="7" t="s">
        <v>11</v>
      </c>
      <c r="H634" s="13">
        <v>9</v>
      </c>
      <c r="I634" s="13">
        <f>IF(G634="Male",VLOOKUP(H634,'Shoe size conversion table'!$B$6:$D$22,2),VLOOKUP(H634,'Shoe size conversion table'!$J$6:$L$22,2))</f>
        <v>42</v>
      </c>
      <c r="J634" s="13">
        <f>IF(G634="Male",VLOOKUP(H634,'Shoe size conversion table'!$B$6:$D$22,3),VLOOKUP(H634,'Shoe size conversion table'!$J$6:$L$22,3))</f>
        <v>8.5</v>
      </c>
      <c r="K634" s="11">
        <v>129</v>
      </c>
      <c r="L634" s="12">
        <v>0.2</v>
      </c>
      <c r="M634" s="7">
        <f t="shared" si="28"/>
        <v>2014</v>
      </c>
      <c r="N634" s="7">
        <f t="shared" si="29"/>
        <v>3</v>
      </c>
      <c r="O634" s="30">
        <f t="shared" si="30"/>
        <v>103.2</v>
      </c>
    </row>
    <row r="635" spans="2:15" x14ac:dyDescent="0.2">
      <c r="B635" s="13">
        <v>52925</v>
      </c>
      <c r="C635" s="14">
        <v>41727.40611111113</v>
      </c>
      <c r="D635" s="7" t="s">
        <v>8</v>
      </c>
      <c r="E635" s="13">
        <v>2195</v>
      </c>
      <c r="F635" s="7" t="s">
        <v>38</v>
      </c>
      <c r="G635" s="7" t="s">
        <v>11</v>
      </c>
      <c r="H635" s="13">
        <v>15</v>
      </c>
      <c r="I635" s="13">
        <f>IF(G635="Male",VLOOKUP(H635,'Shoe size conversion table'!$B$6:$D$22,2),VLOOKUP(H635,'Shoe size conversion table'!$J$6:$L$22,2))</f>
        <v>48</v>
      </c>
      <c r="J635" s="13">
        <f>IF(G635="Male",VLOOKUP(H635,'Shoe size conversion table'!$B$6:$D$22,3),VLOOKUP(H635,'Shoe size conversion table'!$J$6:$L$22,3))</f>
        <v>14.5</v>
      </c>
      <c r="K635" s="11">
        <v>199</v>
      </c>
      <c r="L635" s="12">
        <v>0</v>
      </c>
      <c r="M635" s="7">
        <f t="shared" si="28"/>
        <v>2014</v>
      </c>
      <c r="N635" s="7">
        <f t="shared" si="29"/>
        <v>3</v>
      </c>
      <c r="O635" s="30">
        <f t="shared" si="30"/>
        <v>199</v>
      </c>
    </row>
    <row r="636" spans="2:15" x14ac:dyDescent="0.2">
      <c r="B636" s="13">
        <v>52926</v>
      </c>
      <c r="C636" s="14">
        <v>41727.506111111128</v>
      </c>
      <c r="D636" s="7" t="s">
        <v>9</v>
      </c>
      <c r="E636" s="13">
        <v>2181</v>
      </c>
      <c r="F636" s="7" t="s">
        <v>59</v>
      </c>
      <c r="G636" s="7" t="s">
        <v>11</v>
      </c>
      <c r="H636" s="13">
        <v>11</v>
      </c>
      <c r="I636" s="13">
        <f>IF(G636="Male",VLOOKUP(H636,'Shoe size conversion table'!$B$6:$D$22,2),VLOOKUP(H636,'Shoe size conversion table'!$J$6:$L$22,2))</f>
        <v>44</v>
      </c>
      <c r="J636" s="13">
        <f>IF(G636="Male",VLOOKUP(H636,'Shoe size conversion table'!$B$6:$D$22,3),VLOOKUP(H636,'Shoe size conversion table'!$J$6:$L$22,3))</f>
        <v>10.5</v>
      </c>
      <c r="K636" s="11">
        <v>189</v>
      </c>
      <c r="L636" s="12">
        <v>0.2</v>
      </c>
      <c r="M636" s="7">
        <f t="shared" si="28"/>
        <v>2014</v>
      </c>
      <c r="N636" s="7">
        <f t="shared" si="29"/>
        <v>3</v>
      </c>
      <c r="O636" s="30">
        <f t="shared" si="30"/>
        <v>151.20000000000002</v>
      </c>
    </row>
    <row r="637" spans="2:15" x14ac:dyDescent="0.2">
      <c r="B637" s="13">
        <v>52927</v>
      </c>
      <c r="C637" s="14">
        <v>41727.58611111113</v>
      </c>
      <c r="D637" s="7" t="s">
        <v>10</v>
      </c>
      <c r="E637" s="13">
        <v>2191</v>
      </c>
      <c r="F637" s="7" t="s">
        <v>35</v>
      </c>
      <c r="G637" s="7" t="s">
        <v>12</v>
      </c>
      <c r="H637" s="13">
        <v>7</v>
      </c>
      <c r="I637" s="13" t="str">
        <f>IF(G637="Male",VLOOKUP(H637,'Shoe size conversion table'!$B$6:$D$22,2),VLOOKUP(H637,'Shoe size conversion table'!$J$6:$L$22,2))</f>
        <v>37-38</v>
      </c>
      <c r="J637" s="13">
        <f>IF(G637="Male",VLOOKUP(H637,'Shoe size conversion table'!$B$6:$D$22,3),VLOOKUP(H637,'Shoe size conversion table'!$J$6:$L$22,3))</f>
        <v>5</v>
      </c>
      <c r="K637" s="11">
        <v>139</v>
      </c>
      <c r="L637" s="12">
        <v>0.2</v>
      </c>
      <c r="M637" s="7">
        <f t="shared" si="28"/>
        <v>2014</v>
      </c>
      <c r="N637" s="7">
        <f t="shared" si="29"/>
        <v>3</v>
      </c>
      <c r="O637" s="30">
        <f t="shared" si="30"/>
        <v>111.2</v>
      </c>
    </row>
    <row r="638" spans="2:15" x14ac:dyDescent="0.2">
      <c r="B638" s="13">
        <v>52928</v>
      </c>
      <c r="C638" s="14">
        <v>41728.056111111131</v>
      </c>
      <c r="D638" s="7" t="s">
        <v>7</v>
      </c>
      <c r="E638" s="13">
        <v>2211</v>
      </c>
      <c r="F638" s="7" t="s">
        <v>52</v>
      </c>
      <c r="G638" s="7" t="s">
        <v>11</v>
      </c>
      <c r="H638" s="13">
        <v>9.5</v>
      </c>
      <c r="I638" s="13" t="str">
        <f>IF(G638="Male",VLOOKUP(H638,'Shoe size conversion table'!$B$6:$D$22,2),VLOOKUP(H638,'Shoe size conversion table'!$J$6:$L$22,2))</f>
        <v>42-43</v>
      </c>
      <c r="J638" s="13">
        <f>IF(G638="Male",VLOOKUP(H638,'Shoe size conversion table'!$B$6:$D$22,3),VLOOKUP(H638,'Shoe size conversion table'!$J$6:$L$22,3))</f>
        <v>9</v>
      </c>
      <c r="K638" s="11">
        <v>159</v>
      </c>
      <c r="L638" s="12">
        <v>0.3</v>
      </c>
      <c r="M638" s="7">
        <f t="shared" si="28"/>
        <v>2014</v>
      </c>
      <c r="N638" s="7">
        <f t="shared" si="29"/>
        <v>3</v>
      </c>
      <c r="O638" s="30">
        <f t="shared" si="30"/>
        <v>111.3</v>
      </c>
    </row>
    <row r="639" spans="2:15" x14ac:dyDescent="0.2">
      <c r="B639" s="13">
        <v>52928</v>
      </c>
      <c r="C639" s="14">
        <v>41728.056111111131</v>
      </c>
      <c r="D639" s="7" t="s">
        <v>7</v>
      </c>
      <c r="E639" s="13">
        <v>2216</v>
      </c>
      <c r="F639" s="7" t="s">
        <v>49</v>
      </c>
      <c r="G639" s="7" t="s">
        <v>11</v>
      </c>
      <c r="H639" s="13">
        <v>10.5</v>
      </c>
      <c r="I639" s="13" t="str">
        <f>IF(G639="Male",VLOOKUP(H639,'Shoe size conversion table'!$B$6:$D$22,2),VLOOKUP(H639,'Shoe size conversion table'!$J$6:$L$22,2))</f>
        <v>43-44</v>
      </c>
      <c r="J639" s="13">
        <f>IF(G639="Male",VLOOKUP(H639,'Shoe size conversion table'!$B$6:$D$22,3),VLOOKUP(H639,'Shoe size conversion table'!$J$6:$L$22,3))</f>
        <v>10</v>
      </c>
      <c r="K639" s="11">
        <v>189</v>
      </c>
      <c r="L639" s="12">
        <v>0</v>
      </c>
      <c r="M639" s="7">
        <f t="shared" si="28"/>
        <v>2014</v>
      </c>
      <c r="N639" s="7">
        <f t="shared" si="29"/>
        <v>3</v>
      </c>
      <c r="O639" s="30">
        <f t="shared" si="30"/>
        <v>189</v>
      </c>
    </row>
    <row r="640" spans="2:15" x14ac:dyDescent="0.2">
      <c r="B640" s="13">
        <v>52929</v>
      </c>
      <c r="C640" s="14">
        <v>41728.306111111131</v>
      </c>
      <c r="D640" s="7" t="s">
        <v>10</v>
      </c>
      <c r="E640" s="13">
        <v>2164</v>
      </c>
      <c r="F640" s="7" t="s">
        <v>35</v>
      </c>
      <c r="G640" s="7" t="s">
        <v>11</v>
      </c>
      <c r="H640" s="13">
        <v>11</v>
      </c>
      <c r="I640" s="13">
        <f>IF(G640="Male",VLOOKUP(H640,'Shoe size conversion table'!$B$6:$D$22,2),VLOOKUP(H640,'Shoe size conversion table'!$J$6:$L$22,2))</f>
        <v>44</v>
      </c>
      <c r="J640" s="13">
        <f>IF(G640="Male",VLOOKUP(H640,'Shoe size conversion table'!$B$6:$D$22,3),VLOOKUP(H640,'Shoe size conversion table'!$J$6:$L$22,3))</f>
        <v>10.5</v>
      </c>
      <c r="K640" s="11">
        <v>199</v>
      </c>
      <c r="L640" s="12">
        <v>0</v>
      </c>
      <c r="M640" s="7">
        <f t="shared" si="28"/>
        <v>2014</v>
      </c>
      <c r="N640" s="7">
        <f t="shared" si="29"/>
        <v>3</v>
      </c>
      <c r="O640" s="30">
        <f t="shared" si="30"/>
        <v>199</v>
      </c>
    </row>
    <row r="641" spans="2:15" x14ac:dyDescent="0.2">
      <c r="B641" s="13">
        <v>52930</v>
      </c>
      <c r="C641" s="14">
        <v>41728.40611111113</v>
      </c>
      <c r="D641" s="7" t="s">
        <v>8</v>
      </c>
      <c r="E641" s="13">
        <v>2230</v>
      </c>
      <c r="F641" s="7" t="s">
        <v>39</v>
      </c>
      <c r="G641" s="7" t="s">
        <v>11</v>
      </c>
      <c r="H641" s="13">
        <v>10</v>
      </c>
      <c r="I641" s="13">
        <f>IF(G641="Male",VLOOKUP(H641,'Shoe size conversion table'!$B$6:$D$22,2),VLOOKUP(H641,'Shoe size conversion table'!$J$6:$L$22,2))</f>
        <v>43</v>
      </c>
      <c r="J641" s="13">
        <f>IF(G641="Male",VLOOKUP(H641,'Shoe size conversion table'!$B$6:$D$22,3),VLOOKUP(H641,'Shoe size conversion table'!$J$6:$L$22,3))</f>
        <v>9.5</v>
      </c>
      <c r="K641" s="11">
        <v>139</v>
      </c>
      <c r="L641" s="12">
        <v>0.2</v>
      </c>
      <c r="M641" s="7">
        <f t="shared" si="28"/>
        <v>2014</v>
      </c>
      <c r="N641" s="7">
        <f t="shared" si="29"/>
        <v>3</v>
      </c>
      <c r="O641" s="30">
        <f t="shared" si="30"/>
        <v>111.2</v>
      </c>
    </row>
    <row r="642" spans="2:15" x14ac:dyDescent="0.2">
      <c r="B642" s="13">
        <v>52930</v>
      </c>
      <c r="C642" s="14">
        <v>41728.40611111113</v>
      </c>
      <c r="D642" s="7" t="s">
        <v>8</v>
      </c>
      <c r="E642" s="13">
        <v>2227</v>
      </c>
      <c r="F642" s="7" t="s">
        <v>39</v>
      </c>
      <c r="G642" s="7" t="s">
        <v>12</v>
      </c>
      <c r="H642" s="13">
        <v>9</v>
      </c>
      <c r="I642" s="13" t="str">
        <f>IF(G642="Male",VLOOKUP(H642,'Shoe size conversion table'!$B$6:$D$22,2),VLOOKUP(H642,'Shoe size conversion table'!$J$6:$L$22,2))</f>
        <v>39-40</v>
      </c>
      <c r="J642" s="13">
        <f>IF(G642="Male",VLOOKUP(H642,'Shoe size conversion table'!$B$6:$D$22,3),VLOOKUP(H642,'Shoe size conversion table'!$J$6:$L$22,3))</f>
        <v>7</v>
      </c>
      <c r="K642" s="11">
        <v>129</v>
      </c>
      <c r="L642" s="12">
        <v>0</v>
      </c>
      <c r="M642" s="7">
        <f t="shared" si="28"/>
        <v>2014</v>
      </c>
      <c r="N642" s="7">
        <f t="shared" si="29"/>
        <v>3</v>
      </c>
      <c r="O642" s="30">
        <f t="shared" si="30"/>
        <v>129</v>
      </c>
    </row>
    <row r="643" spans="2:15" x14ac:dyDescent="0.2">
      <c r="B643" s="13">
        <v>52931</v>
      </c>
      <c r="C643" s="14">
        <v>41728.51611111113</v>
      </c>
      <c r="D643" s="7" t="s">
        <v>9</v>
      </c>
      <c r="E643" s="13">
        <v>2207</v>
      </c>
      <c r="F643" s="7" t="s">
        <v>58</v>
      </c>
      <c r="G643" s="7" t="s">
        <v>12</v>
      </c>
      <c r="H643" s="13">
        <v>7.5</v>
      </c>
      <c r="I643" s="13">
        <f>IF(G643="Male",VLOOKUP(H643,'Shoe size conversion table'!$B$6:$D$22,2),VLOOKUP(H643,'Shoe size conversion table'!$J$6:$L$22,2))</f>
        <v>38</v>
      </c>
      <c r="J643" s="13">
        <f>IF(G643="Male",VLOOKUP(H643,'Shoe size conversion table'!$B$6:$D$22,3),VLOOKUP(H643,'Shoe size conversion table'!$J$6:$L$22,3))</f>
        <v>5.5</v>
      </c>
      <c r="K643" s="11">
        <v>179</v>
      </c>
      <c r="L643" s="12">
        <v>0.2</v>
      </c>
      <c r="M643" s="7">
        <f t="shared" si="28"/>
        <v>2014</v>
      </c>
      <c r="N643" s="7">
        <f t="shared" si="29"/>
        <v>3</v>
      </c>
      <c r="O643" s="30">
        <f t="shared" si="30"/>
        <v>143.20000000000002</v>
      </c>
    </row>
    <row r="644" spans="2:15" x14ac:dyDescent="0.2">
      <c r="B644" s="13">
        <v>52932</v>
      </c>
      <c r="C644" s="14">
        <v>41728.58611111113</v>
      </c>
      <c r="D644" s="7" t="s">
        <v>8</v>
      </c>
      <c r="E644" s="13">
        <v>2220</v>
      </c>
      <c r="F644" s="7" t="s">
        <v>38</v>
      </c>
      <c r="G644" s="7" t="s">
        <v>11</v>
      </c>
      <c r="H644" s="13">
        <v>10</v>
      </c>
      <c r="I644" s="13">
        <f>IF(G644="Male",VLOOKUP(H644,'Shoe size conversion table'!$B$6:$D$22,2),VLOOKUP(H644,'Shoe size conversion table'!$J$6:$L$22,2))</f>
        <v>43</v>
      </c>
      <c r="J644" s="13">
        <f>IF(G644="Male",VLOOKUP(H644,'Shoe size conversion table'!$B$6:$D$22,3),VLOOKUP(H644,'Shoe size conversion table'!$J$6:$L$22,3))</f>
        <v>9.5</v>
      </c>
      <c r="K644" s="11">
        <v>189</v>
      </c>
      <c r="L644" s="12">
        <v>0</v>
      </c>
      <c r="M644" s="7">
        <f t="shared" si="28"/>
        <v>2014</v>
      </c>
      <c r="N644" s="7">
        <f t="shared" si="29"/>
        <v>3</v>
      </c>
      <c r="O644" s="30">
        <f t="shared" si="30"/>
        <v>189</v>
      </c>
    </row>
    <row r="645" spans="2:15" x14ac:dyDescent="0.2">
      <c r="B645" s="13">
        <v>52933</v>
      </c>
      <c r="C645" s="14">
        <v>41729.056111111131</v>
      </c>
      <c r="D645" s="7" t="s">
        <v>7</v>
      </c>
      <c r="E645" s="13">
        <v>2150</v>
      </c>
      <c r="F645" s="7" t="s">
        <v>51</v>
      </c>
      <c r="G645" s="7" t="s">
        <v>11</v>
      </c>
      <c r="H645" s="13">
        <v>8.5</v>
      </c>
      <c r="I645" s="13" t="str">
        <f>IF(G645="Male",VLOOKUP(H645,'Shoe size conversion table'!$B$6:$D$22,2),VLOOKUP(H645,'Shoe size conversion table'!$J$6:$L$22,2))</f>
        <v>41-42</v>
      </c>
      <c r="J645" s="13">
        <f>IF(G645="Male",VLOOKUP(H645,'Shoe size conversion table'!$B$6:$D$22,3),VLOOKUP(H645,'Shoe size conversion table'!$J$6:$L$22,3))</f>
        <v>8</v>
      </c>
      <c r="K645" s="11">
        <v>169</v>
      </c>
      <c r="L645" s="12">
        <v>0.3</v>
      </c>
      <c r="M645" s="7">
        <f t="shared" ref="M645:M708" si="31">YEAR(C645)</f>
        <v>2014</v>
      </c>
      <c r="N645" s="7">
        <f t="shared" si="29"/>
        <v>3</v>
      </c>
      <c r="O645" s="30">
        <f t="shared" si="30"/>
        <v>118.3</v>
      </c>
    </row>
    <row r="646" spans="2:15" x14ac:dyDescent="0.2">
      <c r="B646" s="13">
        <v>52933</v>
      </c>
      <c r="C646" s="14">
        <v>41729.056111111131</v>
      </c>
      <c r="D646" s="7" t="s">
        <v>7</v>
      </c>
      <c r="E646" s="13">
        <v>2211</v>
      </c>
      <c r="F646" s="7" t="s">
        <v>52</v>
      </c>
      <c r="G646" s="7" t="s">
        <v>11</v>
      </c>
      <c r="H646" s="13">
        <v>9.5</v>
      </c>
      <c r="I646" s="13" t="str">
        <f>IF(G646="Male",VLOOKUP(H646,'Shoe size conversion table'!$B$6:$D$22,2),VLOOKUP(H646,'Shoe size conversion table'!$J$6:$L$22,2))</f>
        <v>42-43</v>
      </c>
      <c r="J646" s="13">
        <f>IF(G646="Male",VLOOKUP(H646,'Shoe size conversion table'!$B$6:$D$22,3),VLOOKUP(H646,'Shoe size conversion table'!$J$6:$L$22,3))</f>
        <v>9</v>
      </c>
      <c r="K646" s="11">
        <v>159</v>
      </c>
      <c r="L646" s="12">
        <v>0.3</v>
      </c>
      <c r="M646" s="7">
        <f t="shared" si="31"/>
        <v>2014</v>
      </c>
      <c r="N646" s="7">
        <f t="shared" ref="N646:N709" si="32">MONTH(C646:C15613)</f>
        <v>3</v>
      </c>
      <c r="O646" s="30">
        <f t="shared" ref="O646:O709" si="33">K646*(1-L646)</f>
        <v>111.3</v>
      </c>
    </row>
    <row r="647" spans="2:15" x14ac:dyDescent="0.2">
      <c r="B647" s="13">
        <v>52934</v>
      </c>
      <c r="C647" s="14">
        <v>41729.216111111127</v>
      </c>
      <c r="D647" s="7" t="s">
        <v>10</v>
      </c>
      <c r="E647" s="13">
        <v>2184</v>
      </c>
      <c r="F647" s="7" t="s">
        <v>35</v>
      </c>
      <c r="G647" s="7" t="s">
        <v>12</v>
      </c>
      <c r="H647" s="13">
        <v>6</v>
      </c>
      <c r="I647" s="13" t="str">
        <f>IF(G647="Male",VLOOKUP(H647,'Shoe size conversion table'!$B$6:$D$22,2),VLOOKUP(H647,'Shoe size conversion table'!$J$6:$L$22,2))</f>
        <v>36-37</v>
      </c>
      <c r="J647" s="13">
        <f>IF(G647="Male",VLOOKUP(H647,'Shoe size conversion table'!$B$6:$D$22,3),VLOOKUP(H647,'Shoe size conversion table'!$J$6:$L$22,3))</f>
        <v>4</v>
      </c>
      <c r="K647" s="11">
        <v>159</v>
      </c>
      <c r="L647" s="12">
        <v>0.3</v>
      </c>
      <c r="M647" s="7">
        <f t="shared" si="31"/>
        <v>2014</v>
      </c>
      <c r="N647" s="7">
        <f t="shared" si="32"/>
        <v>3</v>
      </c>
      <c r="O647" s="30">
        <f t="shared" si="33"/>
        <v>111.3</v>
      </c>
    </row>
    <row r="648" spans="2:15" x14ac:dyDescent="0.2">
      <c r="B648" s="13">
        <v>52934</v>
      </c>
      <c r="C648" s="14">
        <v>41729.216111111127</v>
      </c>
      <c r="D648" s="7" t="s">
        <v>10</v>
      </c>
      <c r="E648" s="13">
        <v>2163</v>
      </c>
      <c r="F648" s="7" t="s">
        <v>34</v>
      </c>
      <c r="G648" s="7" t="s">
        <v>11</v>
      </c>
      <c r="H648" s="13">
        <v>10.5</v>
      </c>
      <c r="I648" s="13" t="str">
        <f>IF(G648="Male",VLOOKUP(H648,'Shoe size conversion table'!$B$6:$D$22,2),VLOOKUP(H648,'Shoe size conversion table'!$J$6:$L$22,2))</f>
        <v>43-44</v>
      </c>
      <c r="J648" s="13">
        <f>IF(G648="Male",VLOOKUP(H648,'Shoe size conversion table'!$B$6:$D$22,3),VLOOKUP(H648,'Shoe size conversion table'!$J$6:$L$22,3))</f>
        <v>10</v>
      </c>
      <c r="K648" s="11">
        <v>159</v>
      </c>
      <c r="L648" s="12">
        <v>0.1</v>
      </c>
      <c r="M648" s="7">
        <f t="shared" si="31"/>
        <v>2014</v>
      </c>
      <c r="N648" s="7">
        <f t="shared" si="32"/>
        <v>3</v>
      </c>
      <c r="O648" s="30">
        <f t="shared" si="33"/>
        <v>143.1</v>
      </c>
    </row>
    <row r="649" spans="2:15" x14ac:dyDescent="0.2">
      <c r="B649" s="13">
        <v>52935</v>
      </c>
      <c r="C649" s="14">
        <v>41729.306111111131</v>
      </c>
      <c r="D649" s="7" t="s">
        <v>8</v>
      </c>
      <c r="E649" s="13">
        <v>2237</v>
      </c>
      <c r="F649" s="7" t="s">
        <v>41</v>
      </c>
      <c r="G649" s="7" t="s">
        <v>12</v>
      </c>
      <c r="H649" s="13">
        <v>8</v>
      </c>
      <c r="I649" s="13" t="str">
        <f>IF(G649="Male",VLOOKUP(H649,'Shoe size conversion table'!$B$6:$D$22,2),VLOOKUP(H649,'Shoe size conversion table'!$J$6:$L$22,2))</f>
        <v>38-39</v>
      </c>
      <c r="J649" s="13">
        <f>IF(G649="Male",VLOOKUP(H649,'Shoe size conversion table'!$B$6:$D$22,3),VLOOKUP(H649,'Shoe size conversion table'!$J$6:$L$22,3))</f>
        <v>6</v>
      </c>
      <c r="K649" s="11">
        <v>129</v>
      </c>
      <c r="L649" s="12">
        <v>0</v>
      </c>
      <c r="M649" s="7">
        <f t="shared" si="31"/>
        <v>2014</v>
      </c>
      <c r="N649" s="7">
        <f t="shared" si="32"/>
        <v>3</v>
      </c>
      <c r="O649" s="30">
        <f t="shared" si="33"/>
        <v>129</v>
      </c>
    </row>
    <row r="650" spans="2:15" x14ac:dyDescent="0.2">
      <c r="B650" s="13">
        <v>52936</v>
      </c>
      <c r="C650" s="14">
        <v>41729.40611111113</v>
      </c>
      <c r="D650" s="7" t="s">
        <v>8</v>
      </c>
      <c r="E650" s="13">
        <v>2207</v>
      </c>
      <c r="F650" s="7" t="s">
        <v>39</v>
      </c>
      <c r="G650" s="7" t="s">
        <v>11</v>
      </c>
      <c r="H650" s="13">
        <v>9</v>
      </c>
      <c r="I650" s="13">
        <f>IF(G650="Male",VLOOKUP(H650,'Shoe size conversion table'!$B$6:$D$22,2),VLOOKUP(H650,'Shoe size conversion table'!$J$6:$L$22,2))</f>
        <v>42</v>
      </c>
      <c r="J650" s="13">
        <f>IF(G650="Male",VLOOKUP(H650,'Shoe size conversion table'!$B$6:$D$22,3),VLOOKUP(H650,'Shoe size conversion table'!$J$6:$L$22,3))</f>
        <v>8.5</v>
      </c>
      <c r="K650" s="11">
        <v>169</v>
      </c>
      <c r="L650" s="12">
        <v>0</v>
      </c>
      <c r="M650" s="7">
        <f t="shared" si="31"/>
        <v>2014</v>
      </c>
      <c r="N650" s="7">
        <f t="shared" si="32"/>
        <v>3</v>
      </c>
      <c r="O650" s="30">
        <f t="shared" si="33"/>
        <v>169</v>
      </c>
    </row>
    <row r="651" spans="2:15" x14ac:dyDescent="0.2">
      <c r="B651" s="13">
        <v>52937</v>
      </c>
      <c r="C651" s="14">
        <v>41729.51611111113</v>
      </c>
      <c r="D651" s="7" t="s">
        <v>10</v>
      </c>
      <c r="E651" s="13">
        <v>2237</v>
      </c>
      <c r="F651" s="7" t="s">
        <v>35</v>
      </c>
      <c r="G651" s="7" t="s">
        <v>11</v>
      </c>
      <c r="H651" s="13">
        <v>9.5</v>
      </c>
      <c r="I651" s="13" t="str">
        <f>IF(G651="Male",VLOOKUP(H651,'Shoe size conversion table'!$B$6:$D$22,2),VLOOKUP(H651,'Shoe size conversion table'!$J$6:$L$22,2))</f>
        <v>42-43</v>
      </c>
      <c r="J651" s="13">
        <f>IF(G651="Male",VLOOKUP(H651,'Shoe size conversion table'!$B$6:$D$22,3),VLOOKUP(H651,'Shoe size conversion table'!$J$6:$L$22,3))</f>
        <v>9</v>
      </c>
      <c r="K651" s="11">
        <v>189</v>
      </c>
      <c r="L651" s="12">
        <v>0</v>
      </c>
      <c r="M651" s="7">
        <f t="shared" si="31"/>
        <v>2014</v>
      </c>
      <c r="N651" s="7">
        <f t="shared" si="32"/>
        <v>3</v>
      </c>
      <c r="O651" s="30">
        <f t="shared" si="33"/>
        <v>189</v>
      </c>
    </row>
    <row r="652" spans="2:15" x14ac:dyDescent="0.2">
      <c r="B652" s="13">
        <v>52938</v>
      </c>
      <c r="C652" s="14">
        <v>41729.58611111113</v>
      </c>
      <c r="D652" s="7" t="s">
        <v>8</v>
      </c>
      <c r="E652" s="13">
        <v>2195</v>
      </c>
      <c r="F652" s="7" t="s">
        <v>38</v>
      </c>
      <c r="G652" s="7" t="s">
        <v>11</v>
      </c>
      <c r="H652" s="13">
        <v>15</v>
      </c>
      <c r="I652" s="13">
        <f>IF(G652="Male",VLOOKUP(H652,'Shoe size conversion table'!$B$6:$D$22,2),VLOOKUP(H652,'Shoe size conversion table'!$J$6:$L$22,2))</f>
        <v>48</v>
      </c>
      <c r="J652" s="13">
        <f>IF(G652="Male",VLOOKUP(H652,'Shoe size conversion table'!$B$6:$D$22,3),VLOOKUP(H652,'Shoe size conversion table'!$J$6:$L$22,3))</f>
        <v>14.5</v>
      </c>
      <c r="K652" s="11">
        <v>199</v>
      </c>
      <c r="L652" s="12">
        <v>0</v>
      </c>
      <c r="M652" s="7">
        <f t="shared" si="31"/>
        <v>2014</v>
      </c>
      <c r="N652" s="7">
        <f t="shared" si="32"/>
        <v>3</v>
      </c>
      <c r="O652" s="30">
        <f t="shared" si="33"/>
        <v>199</v>
      </c>
    </row>
    <row r="653" spans="2:15" x14ac:dyDescent="0.2">
      <c r="B653" s="13">
        <v>52939</v>
      </c>
      <c r="C653" s="14">
        <v>41730.206111111132</v>
      </c>
      <c r="D653" s="7" t="s">
        <v>7</v>
      </c>
      <c r="E653" s="13">
        <v>2205</v>
      </c>
      <c r="F653" s="7" t="s">
        <v>51</v>
      </c>
      <c r="G653" s="7" t="s">
        <v>12</v>
      </c>
      <c r="H653" s="13">
        <v>8</v>
      </c>
      <c r="I653" s="13" t="str">
        <f>IF(G653="Male",VLOOKUP(H653,'Shoe size conversion table'!$B$6:$D$22,2),VLOOKUP(H653,'Shoe size conversion table'!$J$6:$L$22,2))</f>
        <v>38-39</v>
      </c>
      <c r="J653" s="13">
        <f>IF(G653="Male",VLOOKUP(H653,'Shoe size conversion table'!$B$6:$D$22,3),VLOOKUP(H653,'Shoe size conversion table'!$J$6:$L$22,3))</f>
        <v>6</v>
      </c>
      <c r="K653" s="11">
        <v>129</v>
      </c>
      <c r="L653" s="12">
        <v>0</v>
      </c>
      <c r="M653" s="7">
        <f t="shared" si="31"/>
        <v>2014</v>
      </c>
      <c r="N653" s="7">
        <f t="shared" si="32"/>
        <v>4</v>
      </c>
      <c r="O653" s="30">
        <f t="shared" si="33"/>
        <v>129</v>
      </c>
    </row>
    <row r="654" spans="2:15" x14ac:dyDescent="0.2">
      <c r="B654" s="13">
        <v>52940</v>
      </c>
      <c r="C654" s="14">
        <v>41730.216111111127</v>
      </c>
      <c r="D654" s="7" t="s">
        <v>10</v>
      </c>
      <c r="E654" s="13">
        <v>2150</v>
      </c>
      <c r="F654" s="7" t="s">
        <v>35</v>
      </c>
      <c r="G654" s="7" t="s">
        <v>11</v>
      </c>
      <c r="H654" s="13">
        <v>9.5</v>
      </c>
      <c r="I654" s="13" t="str">
        <f>IF(G654="Male",VLOOKUP(H654,'Shoe size conversion table'!$B$6:$D$22,2),VLOOKUP(H654,'Shoe size conversion table'!$J$6:$L$22,2))</f>
        <v>42-43</v>
      </c>
      <c r="J654" s="13">
        <f>IF(G654="Male",VLOOKUP(H654,'Shoe size conversion table'!$B$6:$D$22,3),VLOOKUP(H654,'Shoe size conversion table'!$J$6:$L$22,3))</f>
        <v>9</v>
      </c>
      <c r="K654" s="11">
        <v>179</v>
      </c>
      <c r="L654" s="12">
        <v>0</v>
      </c>
      <c r="M654" s="7">
        <f t="shared" si="31"/>
        <v>2014</v>
      </c>
      <c r="N654" s="7">
        <f t="shared" si="32"/>
        <v>4</v>
      </c>
      <c r="O654" s="30">
        <f t="shared" si="33"/>
        <v>179</v>
      </c>
    </row>
    <row r="655" spans="2:15" x14ac:dyDescent="0.2">
      <c r="B655" s="13">
        <v>52941</v>
      </c>
      <c r="C655" s="14">
        <v>41730.216111111127</v>
      </c>
      <c r="D655" s="7" t="s">
        <v>8</v>
      </c>
      <c r="E655" s="13">
        <v>2180</v>
      </c>
      <c r="F655" s="7" t="s">
        <v>39</v>
      </c>
      <c r="G655" s="7" t="s">
        <v>11</v>
      </c>
      <c r="H655" s="13">
        <v>12</v>
      </c>
      <c r="I655" s="13">
        <f>IF(G655="Male",VLOOKUP(H655,'Shoe size conversion table'!$B$6:$D$22,2),VLOOKUP(H655,'Shoe size conversion table'!$J$6:$L$22,2))</f>
        <v>45</v>
      </c>
      <c r="J655" s="13">
        <f>IF(G655="Male",VLOOKUP(H655,'Shoe size conversion table'!$B$6:$D$22,3),VLOOKUP(H655,'Shoe size conversion table'!$J$6:$L$22,3))</f>
        <v>11.5</v>
      </c>
      <c r="K655" s="11">
        <v>189</v>
      </c>
      <c r="L655" s="12">
        <v>0.3</v>
      </c>
      <c r="M655" s="7">
        <f t="shared" si="31"/>
        <v>2014</v>
      </c>
      <c r="N655" s="7">
        <f t="shared" si="32"/>
        <v>4</v>
      </c>
      <c r="O655" s="30">
        <f t="shared" si="33"/>
        <v>132.29999999999998</v>
      </c>
    </row>
    <row r="656" spans="2:15" x14ac:dyDescent="0.2">
      <c r="B656" s="13">
        <v>52942</v>
      </c>
      <c r="C656" s="14">
        <v>41730.306111111131</v>
      </c>
      <c r="D656" s="7" t="s">
        <v>10</v>
      </c>
      <c r="E656" s="13">
        <v>2168</v>
      </c>
      <c r="F656" s="7" t="s">
        <v>36</v>
      </c>
      <c r="G656" s="7" t="s">
        <v>11</v>
      </c>
      <c r="H656" s="13">
        <v>8.5</v>
      </c>
      <c r="I656" s="13" t="str">
        <f>IF(G656="Male",VLOOKUP(H656,'Shoe size conversion table'!$B$6:$D$22,2),VLOOKUP(H656,'Shoe size conversion table'!$J$6:$L$22,2))</f>
        <v>41-42</v>
      </c>
      <c r="J656" s="13">
        <f>IF(G656="Male",VLOOKUP(H656,'Shoe size conversion table'!$B$6:$D$22,3),VLOOKUP(H656,'Shoe size conversion table'!$J$6:$L$22,3))</f>
        <v>8</v>
      </c>
      <c r="K656" s="11">
        <v>149</v>
      </c>
      <c r="L656" s="12">
        <v>0.3</v>
      </c>
      <c r="M656" s="7">
        <f t="shared" si="31"/>
        <v>2014</v>
      </c>
      <c r="N656" s="7">
        <f t="shared" si="32"/>
        <v>4</v>
      </c>
      <c r="O656" s="30">
        <f t="shared" si="33"/>
        <v>104.3</v>
      </c>
    </row>
    <row r="657" spans="2:15" x14ac:dyDescent="0.2">
      <c r="B657" s="13">
        <v>52943</v>
      </c>
      <c r="C657" s="14">
        <v>41730.40611111113</v>
      </c>
      <c r="D657" s="7" t="s">
        <v>10</v>
      </c>
      <c r="E657" s="13">
        <v>2191</v>
      </c>
      <c r="F657" s="7" t="s">
        <v>35</v>
      </c>
      <c r="G657" s="7" t="s">
        <v>12</v>
      </c>
      <c r="H657" s="13">
        <v>7</v>
      </c>
      <c r="I657" s="13" t="str">
        <f>IF(G657="Male",VLOOKUP(H657,'Shoe size conversion table'!$B$6:$D$22,2),VLOOKUP(H657,'Shoe size conversion table'!$J$6:$L$22,2))</f>
        <v>37-38</v>
      </c>
      <c r="J657" s="13">
        <f>IF(G657="Male",VLOOKUP(H657,'Shoe size conversion table'!$B$6:$D$22,3),VLOOKUP(H657,'Shoe size conversion table'!$J$6:$L$22,3))</f>
        <v>5</v>
      </c>
      <c r="K657" s="11">
        <v>139</v>
      </c>
      <c r="L657" s="12">
        <v>0.2</v>
      </c>
      <c r="M657" s="7">
        <f t="shared" si="31"/>
        <v>2014</v>
      </c>
      <c r="N657" s="7">
        <f t="shared" si="32"/>
        <v>4</v>
      </c>
      <c r="O657" s="30">
        <f t="shared" si="33"/>
        <v>111.2</v>
      </c>
    </row>
    <row r="658" spans="2:15" x14ac:dyDescent="0.2">
      <c r="B658" s="13">
        <v>52944</v>
      </c>
      <c r="C658" s="14">
        <v>41730.51611111113</v>
      </c>
      <c r="D658" s="7" t="s">
        <v>9</v>
      </c>
      <c r="E658" s="13">
        <v>2165</v>
      </c>
      <c r="F658" s="7" t="s">
        <v>58</v>
      </c>
      <c r="G658" s="7" t="s">
        <v>12</v>
      </c>
      <c r="H658" s="13">
        <v>7.5</v>
      </c>
      <c r="I658" s="13">
        <f>IF(G658="Male",VLOOKUP(H658,'Shoe size conversion table'!$B$6:$D$22,2),VLOOKUP(H658,'Shoe size conversion table'!$J$6:$L$22,2))</f>
        <v>38</v>
      </c>
      <c r="J658" s="13">
        <f>IF(G658="Male",VLOOKUP(H658,'Shoe size conversion table'!$B$6:$D$22,3),VLOOKUP(H658,'Shoe size conversion table'!$J$6:$L$22,3))</f>
        <v>5.5</v>
      </c>
      <c r="K658" s="11">
        <v>149</v>
      </c>
      <c r="L658" s="12">
        <v>0</v>
      </c>
      <c r="M658" s="7">
        <f t="shared" si="31"/>
        <v>2014</v>
      </c>
      <c r="N658" s="7">
        <f t="shared" si="32"/>
        <v>4</v>
      </c>
      <c r="O658" s="30">
        <f t="shared" si="33"/>
        <v>149</v>
      </c>
    </row>
    <row r="659" spans="2:15" x14ac:dyDescent="0.2">
      <c r="B659" s="13">
        <v>52945</v>
      </c>
      <c r="C659" s="14">
        <v>41730.546111111129</v>
      </c>
      <c r="D659" s="7" t="s">
        <v>7</v>
      </c>
      <c r="E659" s="13">
        <v>2158</v>
      </c>
      <c r="F659" s="7" t="s">
        <v>52</v>
      </c>
      <c r="G659" s="7" t="s">
        <v>11</v>
      </c>
      <c r="H659" s="13">
        <v>9.5</v>
      </c>
      <c r="I659" s="13" t="str">
        <f>IF(G659="Male",VLOOKUP(H659,'Shoe size conversion table'!$B$6:$D$22,2),VLOOKUP(H659,'Shoe size conversion table'!$J$6:$L$22,2))</f>
        <v>42-43</v>
      </c>
      <c r="J659" s="13">
        <f>IF(G659="Male",VLOOKUP(H659,'Shoe size conversion table'!$B$6:$D$22,3),VLOOKUP(H659,'Shoe size conversion table'!$J$6:$L$22,3))</f>
        <v>9</v>
      </c>
      <c r="K659" s="11">
        <v>149</v>
      </c>
      <c r="L659" s="12">
        <v>0</v>
      </c>
      <c r="M659" s="7">
        <f t="shared" si="31"/>
        <v>2014</v>
      </c>
      <c r="N659" s="7">
        <f t="shared" si="32"/>
        <v>4</v>
      </c>
      <c r="O659" s="30">
        <f t="shared" si="33"/>
        <v>149</v>
      </c>
    </row>
    <row r="660" spans="2:15" x14ac:dyDescent="0.2">
      <c r="B660" s="13">
        <v>52946</v>
      </c>
      <c r="C660" s="14">
        <v>41731.006111111128</v>
      </c>
      <c r="D660" s="7" t="s">
        <v>7</v>
      </c>
      <c r="E660" s="13">
        <v>2218</v>
      </c>
      <c r="F660" s="7" t="s">
        <v>52</v>
      </c>
      <c r="G660" s="7" t="s">
        <v>12</v>
      </c>
      <c r="H660" s="13">
        <v>8</v>
      </c>
      <c r="I660" s="13" t="str">
        <f>IF(G660="Male",VLOOKUP(H660,'Shoe size conversion table'!$B$6:$D$22,2),VLOOKUP(H660,'Shoe size conversion table'!$J$6:$L$22,2))</f>
        <v>38-39</v>
      </c>
      <c r="J660" s="13">
        <f>IF(G660="Male",VLOOKUP(H660,'Shoe size conversion table'!$B$6:$D$22,3),VLOOKUP(H660,'Shoe size conversion table'!$J$6:$L$22,3))</f>
        <v>6</v>
      </c>
      <c r="K660" s="11">
        <v>179</v>
      </c>
      <c r="L660" s="12">
        <v>0</v>
      </c>
      <c r="M660" s="7">
        <f t="shared" si="31"/>
        <v>2014</v>
      </c>
      <c r="N660" s="7">
        <f t="shared" si="32"/>
        <v>4</v>
      </c>
      <c r="O660" s="30">
        <f t="shared" si="33"/>
        <v>179</v>
      </c>
    </row>
    <row r="661" spans="2:15" x14ac:dyDescent="0.2">
      <c r="B661" s="13">
        <v>52947</v>
      </c>
      <c r="C661" s="14">
        <v>41731.206111111132</v>
      </c>
      <c r="D661" s="7" t="s">
        <v>7</v>
      </c>
      <c r="E661" s="13">
        <v>2188</v>
      </c>
      <c r="F661" s="7" t="s">
        <v>51</v>
      </c>
      <c r="G661" s="7" t="s">
        <v>11</v>
      </c>
      <c r="H661" s="13">
        <v>9.5</v>
      </c>
      <c r="I661" s="13" t="str">
        <f>IF(G661="Male",VLOOKUP(H661,'Shoe size conversion table'!$B$6:$D$22,2),VLOOKUP(H661,'Shoe size conversion table'!$J$6:$L$22,2))</f>
        <v>42-43</v>
      </c>
      <c r="J661" s="13">
        <f>IF(G661="Male",VLOOKUP(H661,'Shoe size conversion table'!$B$6:$D$22,3),VLOOKUP(H661,'Shoe size conversion table'!$J$6:$L$22,3))</f>
        <v>9</v>
      </c>
      <c r="K661" s="11">
        <v>159</v>
      </c>
      <c r="L661" s="12">
        <v>0</v>
      </c>
      <c r="M661" s="7">
        <f t="shared" si="31"/>
        <v>2014</v>
      </c>
      <c r="N661" s="7">
        <f t="shared" si="32"/>
        <v>4</v>
      </c>
      <c r="O661" s="30">
        <f t="shared" si="33"/>
        <v>159</v>
      </c>
    </row>
    <row r="662" spans="2:15" x14ac:dyDescent="0.2">
      <c r="B662" s="13">
        <v>52948</v>
      </c>
      <c r="C662" s="14">
        <v>41731.216111111127</v>
      </c>
      <c r="D662" s="7" t="s">
        <v>10</v>
      </c>
      <c r="E662" s="13">
        <v>2208</v>
      </c>
      <c r="F662" s="7" t="s">
        <v>36</v>
      </c>
      <c r="G662" s="7" t="s">
        <v>12</v>
      </c>
      <c r="H662" s="13">
        <v>6</v>
      </c>
      <c r="I662" s="13" t="str">
        <f>IF(G662="Male",VLOOKUP(H662,'Shoe size conversion table'!$B$6:$D$22,2),VLOOKUP(H662,'Shoe size conversion table'!$J$6:$L$22,2))</f>
        <v>36-37</v>
      </c>
      <c r="J662" s="13">
        <f>IF(G662="Male",VLOOKUP(H662,'Shoe size conversion table'!$B$6:$D$22,3),VLOOKUP(H662,'Shoe size conversion table'!$J$6:$L$22,3))</f>
        <v>4</v>
      </c>
      <c r="K662" s="11">
        <v>159</v>
      </c>
      <c r="L662" s="12">
        <v>0</v>
      </c>
      <c r="M662" s="7">
        <f t="shared" si="31"/>
        <v>2014</v>
      </c>
      <c r="N662" s="7">
        <f t="shared" si="32"/>
        <v>4</v>
      </c>
      <c r="O662" s="30">
        <f t="shared" si="33"/>
        <v>159</v>
      </c>
    </row>
    <row r="663" spans="2:15" x14ac:dyDescent="0.2">
      <c r="B663" s="13">
        <v>52948</v>
      </c>
      <c r="C663" s="14">
        <v>41731.216111111127</v>
      </c>
      <c r="D663" s="7" t="s">
        <v>10</v>
      </c>
      <c r="E663" s="13">
        <v>2164</v>
      </c>
      <c r="F663" s="7" t="s">
        <v>35</v>
      </c>
      <c r="G663" s="7" t="s">
        <v>11</v>
      </c>
      <c r="H663" s="13">
        <v>11</v>
      </c>
      <c r="I663" s="13">
        <f>IF(G663="Male",VLOOKUP(H663,'Shoe size conversion table'!$B$6:$D$22,2),VLOOKUP(H663,'Shoe size conversion table'!$J$6:$L$22,2))</f>
        <v>44</v>
      </c>
      <c r="J663" s="13">
        <f>IF(G663="Male",VLOOKUP(H663,'Shoe size conversion table'!$B$6:$D$22,3),VLOOKUP(H663,'Shoe size conversion table'!$J$6:$L$22,3))</f>
        <v>10.5</v>
      </c>
      <c r="K663" s="11">
        <v>199</v>
      </c>
      <c r="L663" s="12">
        <v>0</v>
      </c>
      <c r="M663" s="7">
        <f t="shared" si="31"/>
        <v>2014</v>
      </c>
      <c r="N663" s="7">
        <f t="shared" si="32"/>
        <v>4</v>
      </c>
      <c r="O663" s="30">
        <f t="shared" si="33"/>
        <v>199</v>
      </c>
    </row>
    <row r="664" spans="2:15" x14ac:dyDescent="0.2">
      <c r="B664" s="13">
        <v>52949</v>
      </c>
      <c r="C664" s="14">
        <v>41731.296111111129</v>
      </c>
      <c r="D664" s="7" t="s">
        <v>8</v>
      </c>
      <c r="E664" s="13">
        <v>2242</v>
      </c>
      <c r="F664" s="7" t="s">
        <v>40</v>
      </c>
      <c r="G664" s="7" t="s">
        <v>11</v>
      </c>
      <c r="H664" s="13">
        <v>9</v>
      </c>
      <c r="I664" s="13">
        <f>IF(G664="Male",VLOOKUP(H664,'Shoe size conversion table'!$B$6:$D$22,2),VLOOKUP(H664,'Shoe size conversion table'!$J$6:$L$22,2))</f>
        <v>42</v>
      </c>
      <c r="J664" s="13">
        <f>IF(G664="Male",VLOOKUP(H664,'Shoe size conversion table'!$B$6:$D$22,3),VLOOKUP(H664,'Shoe size conversion table'!$J$6:$L$22,3))</f>
        <v>8.5</v>
      </c>
      <c r="K664" s="11">
        <v>139</v>
      </c>
      <c r="L664" s="12">
        <v>0</v>
      </c>
      <c r="M664" s="7">
        <f t="shared" si="31"/>
        <v>2014</v>
      </c>
      <c r="N664" s="7">
        <f t="shared" si="32"/>
        <v>4</v>
      </c>
      <c r="O664" s="30">
        <f t="shared" si="33"/>
        <v>139</v>
      </c>
    </row>
    <row r="665" spans="2:15" x14ac:dyDescent="0.2">
      <c r="B665" s="13">
        <v>52949</v>
      </c>
      <c r="C665" s="14">
        <v>41731.296111111129</v>
      </c>
      <c r="D665" s="7" t="s">
        <v>8</v>
      </c>
      <c r="E665" s="13">
        <v>2158</v>
      </c>
      <c r="F665" s="7" t="s">
        <v>42</v>
      </c>
      <c r="G665" s="7" t="s">
        <v>11</v>
      </c>
      <c r="H665" s="13">
        <v>9.5</v>
      </c>
      <c r="I665" s="13" t="str">
        <f>IF(G665="Male",VLOOKUP(H665,'Shoe size conversion table'!$B$6:$D$22,2),VLOOKUP(H665,'Shoe size conversion table'!$J$6:$L$22,2))</f>
        <v>42-43</v>
      </c>
      <c r="J665" s="13">
        <f>IF(G665="Male",VLOOKUP(H665,'Shoe size conversion table'!$B$6:$D$22,3),VLOOKUP(H665,'Shoe size conversion table'!$J$6:$L$22,3))</f>
        <v>9</v>
      </c>
      <c r="K665" s="11">
        <v>189</v>
      </c>
      <c r="L665" s="12">
        <v>0</v>
      </c>
      <c r="M665" s="7">
        <f t="shared" si="31"/>
        <v>2014</v>
      </c>
      <c r="N665" s="7">
        <f t="shared" si="32"/>
        <v>4</v>
      </c>
      <c r="O665" s="30">
        <f t="shared" si="33"/>
        <v>189</v>
      </c>
    </row>
    <row r="666" spans="2:15" x14ac:dyDescent="0.2">
      <c r="B666" s="13">
        <v>52949</v>
      </c>
      <c r="C666" s="14">
        <v>41731.296111111129</v>
      </c>
      <c r="D666" s="7" t="s">
        <v>8</v>
      </c>
      <c r="E666" s="13">
        <v>2209</v>
      </c>
      <c r="F666" s="7" t="s">
        <v>40</v>
      </c>
      <c r="G666" s="7" t="s">
        <v>11</v>
      </c>
      <c r="H666" s="13">
        <v>9</v>
      </c>
      <c r="I666" s="13">
        <f>IF(G666="Male",VLOOKUP(H666,'Shoe size conversion table'!$B$6:$D$22,2),VLOOKUP(H666,'Shoe size conversion table'!$J$6:$L$22,2))</f>
        <v>42</v>
      </c>
      <c r="J666" s="13">
        <f>IF(G666="Male",VLOOKUP(H666,'Shoe size conversion table'!$B$6:$D$22,3),VLOOKUP(H666,'Shoe size conversion table'!$J$6:$L$22,3))</f>
        <v>8.5</v>
      </c>
      <c r="K666" s="11">
        <v>199</v>
      </c>
      <c r="L666" s="12">
        <v>0</v>
      </c>
      <c r="M666" s="7">
        <f t="shared" si="31"/>
        <v>2014</v>
      </c>
      <c r="N666" s="7">
        <f t="shared" si="32"/>
        <v>4</v>
      </c>
      <c r="O666" s="30">
        <f t="shared" si="33"/>
        <v>199</v>
      </c>
    </row>
    <row r="667" spans="2:15" x14ac:dyDescent="0.2">
      <c r="B667" s="13">
        <v>52949</v>
      </c>
      <c r="C667" s="14">
        <v>41731.296111111129</v>
      </c>
      <c r="D667" s="7" t="s">
        <v>8</v>
      </c>
      <c r="E667" s="13">
        <v>2190</v>
      </c>
      <c r="F667" s="7" t="s">
        <v>38</v>
      </c>
      <c r="G667" s="7" t="s">
        <v>12</v>
      </c>
      <c r="H667" s="13">
        <v>9.5</v>
      </c>
      <c r="I667" s="13">
        <f>IF(G667="Male",VLOOKUP(H667,'Shoe size conversion table'!$B$6:$D$22,2),VLOOKUP(H667,'Shoe size conversion table'!$J$6:$L$22,2))</f>
        <v>40</v>
      </c>
      <c r="J667" s="13">
        <f>IF(G667="Male",VLOOKUP(H667,'Shoe size conversion table'!$B$6:$D$22,3),VLOOKUP(H667,'Shoe size conversion table'!$J$6:$L$22,3))</f>
        <v>7.5</v>
      </c>
      <c r="K667" s="11">
        <v>179</v>
      </c>
      <c r="L667" s="12">
        <v>0</v>
      </c>
      <c r="M667" s="7">
        <f t="shared" si="31"/>
        <v>2014</v>
      </c>
      <c r="N667" s="7">
        <f t="shared" si="32"/>
        <v>4</v>
      </c>
      <c r="O667" s="30">
        <f t="shared" si="33"/>
        <v>179</v>
      </c>
    </row>
    <row r="668" spans="2:15" x14ac:dyDescent="0.2">
      <c r="B668" s="13">
        <v>52950</v>
      </c>
      <c r="C668" s="14">
        <v>41731.40611111113</v>
      </c>
      <c r="D668" s="7" t="s">
        <v>8</v>
      </c>
      <c r="E668" s="13">
        <v>2220</v>
      </c>
      <c r="F668" s="7" t="s">
        <v>38</v>
      </c>
      <c r="G668" s="7" t="s">
        <v>11</v>
      </c>
      <c r="H668" s="13">
        <v>10</v>
      </c>
      <c r="I668" s="13">
        <f>IF(G668="Male",VLOOKUP(H668,'Shoe size conversion table'!$B$6:$D$22,2),VLOOKUP(H668,'Shoe size conversion table'!$J$6:$L$22,2))</f>
        <v>43</v>
      </c>
      <c r="J668" s="13">
        <f>IF(G668="Male",VLOOKUP(H668,'Shoe size conversion table'!$B$6:$D$22,3),VLOOKUP(H668,'Shoe size conversion table'!$J$6:$L$22,3))</f>
        <v>9.5</v>
      </c>
      <c r="K668" s="11">
        <v>189</v>
      </c>
      <c r="L668" s="12">
        <v>0</v>
      </c>
      <c r="M668" s="7">
        <f t="shared" si="31"/>
        <v>2014</v>
      </c>
      <c r="N668" s="7">
        <f t="shared" si="32"/>
        <v>4</v>
      </c>
      <c r="O668" s="30">
        <f t="shared" si="33"/>
        <v>189</v>
      </c>
    </row>
    <row r="669" spans="2:15" x14ac:dyDescent="0.2">
      <c r="B669" s="13">
        <v>52951</v>
      </c>
      <c r="C669" s="14">
        <v>41731.546111111129</v>
      </c>
      <c r="D669" s="7" t="s">
        <v>8</v>
      </c>
      <c r="E669" s="13">
        <v>2169</v>
      </c>
      <c r="F669" s="7" t="s">
        <v>41</v>
      </c>
      <c r="G669" s="7" t="s">
        <v>12</v>
      </c>
      <c r="H669" s="13">
        <v>10</v>
      </c>
      <c r="I669" s="13" t="str">
        <f>IF(G669="Male",VLOOKUP(H669,'Shoe size conversion table'!$B$6:$D$22,2),VLOOKUP(H669,'Shoe size conversion table'!$J$6:$L$22,2))</f>
        <v>40-41</v>
      </c>
      <c r="J669" s="13">
        <f>IF(G669="Male",VLOOKUP(H669,'Shoe size conversion table'!$B$6:$D$22,3),VLOOKUP(H669,'Shoe size conversion table'!$J$6:$L$22,3))</f>
        <v>8</v>
      </c>
      <c r="K669" s="11">
        <v>199</v>
      </c>
      <c r="L669" s="12">
        <v>0.2</v>
      </c>
      <c r="M669" s="7">
        <f t="shared" si="31"/>
        <v>2014</v>
      </c>
      <c r="N669" s="7">
        <f t="shared" si="32"/>
        <v>4</v>
      </c>
      <c r="O669" s="30">
        <f t="shared" si="33"/>
        <v>159.20000000000002</v>
      </c>
    </row>
    <row r="670" spans="2:15" x14ac:dyDescent="0.2">
      <c r="B670" s="13">
        <v>52952</v>
      </c>
      <c r="C670" s="14">
        <v>41731.846111111132</v>
      </c>
      <c r="D670" s="7" t="s">
        <v>7</v>
      </c>
      <c r="E670" s="13">
        <v>2168</v>
      </c>
      <c r="F670" s="7" t="s">
        <v>51</v>
      </c>
      <c r="G670" s="7" t="s">
        <v>12</v>
      </c>
      <c r="H670" s="13">
        <v>9.5</v>
      </c>
      <c r="I670" s="13">
        <f>IF(G670="Male",VLOOKUP(H670,'Shoe size conversion table'!$B$6:$D$22,2),VLOOKUP(H670,'Shoe size conversion table'!$J$6:$L$22,2))</f>
        <v>40</v>
      </c>
      <c r="J670" s="13">
        <f>IF(G670="Male",VLOOKUP(H670,'Shoe size conversion table'!$B$6:$D$22,3),VLOOKUP(H670,'Shoe size conversion table'!$J$6:$L$22,3))</f>
        <v>7.5</v>
      </c>
      <c r="K670" s="11">
        <v>149</v>
      </c>
      <c r="L670" s="12">
        <v>0.5</v>
      </c>
      <c r="M670" s="7">
        <f t="shared" si="31"/>
        <v>2014</v>
      </c>
      <c r="N670" s="7">
        <f t="shared" si="32"/>
        <v>4</v>
      </c>
      <c r="O670" s="30">
        <f t="shared" si="33"/>
        <v>74.5</v>
      </c>
    </row>
    <row r="671" spans="2:15" x14ac:dyDescent="0.2">
      <c r="B671" s="13">
        <v>52953</v>
      </c>
      <c r="C671" s="14">
        <v>41732.006111111128</v>
      </c>
      <c r="D671" s="7" t="s">
        <v>7</v>
      </c>
      <c r="E671" s="13">
        <v>2205</v>
      </c>
      <c r="F671" s="7" t="s">
        <v>51</v>
      </c>
      <c r="G671" s="7" t="s">
        <v>12</v>
      </c>
      <c r="H671" s="13">
        <v>8</v>
      </c>
      <c r="I671" s="13" t="str">
        <f>IF(G671="Male",VLOOKUP(H671,'Shoe size conversion table'!$B$6:$D$22,2),VLOOKUP(H671,'Shoe size conversion table'!$J$6:$L$22,2))</f>
        <v>38-39</v>
      </c>
      <c r="J671" s="13">
        <f>IF(G671="Male",VLOOKUP(H671,'Shoe size conversion table'!$B$6:$D$22,3),VLOOKUP(H671,'Shoe size conversion table'!$J$6:$L$22,3))</f>
        <v>6</v>
      </c>
      <c r="K671" s="11">
        <v>129</v>
      </c>
      <c r="L671" s="12">
        <v>0</v>
      </c>
      <c r="M671" s="7">
        <f t="shared" si="31"/>
        <v>2014</v>
      </c>
      <c r="N671" s="7">
        <f t="shared" si="32"/>
        <v>4</v>
      </c>
      <c r="O671" s="30">
        <f t="shared" si="33"/>
        <v>129</v>
      </c>
    </row>
    <row r="672" spans="2:15" x14ac:dyDescent="0.2">
      <c r="B672" s="13">
        <v>52954</v>
      </c>
      <c r="C672" s="14">
        <v>41732.206111111132</v>
      </c>
      <c r="D672" s="7" t="s">
        <v>7</v>
      </c>
      <c r="E672" s="13">
        <v>2217</v>
      </c>
      <c r="F672" s="7" t="s">
        <v>51</v>
      </c>
      <c r="G672" s="7" t="s">
        <v>11</v>
      </c>
      <c r="H672" s="13">
        <v>15</v>
      </c>
      <c r="I672" s="13">
        <f>IF(G672="Male",VLOOKUP(H672,'Shoe size conversion table'!$B$6:$D$22,2),VLOOKUP(H672,'Shoe size conversion table'!$J$6:$L$22,2))</f>
        <v>48</v>
      </c>
      <c r="J672" s="13">
        <f>IF(G672="Male",VLOOKUP(H672,'Shoe size conversion table'!$B$6:$D$22,3),VLOOKUP(H672,'Shoe size conversion table'!$J$6:$L$22,3))</f>
        <v>14.5</v>
      </c>
      <c r="K672" s="11">
        <v>179</v>
      </c>
      <c r="L672" s="12">
        <v>0</v>
      </c>
      <c r="M672" s="7">
        <f t="shared" si="31"/>
        <v>2014</v>
      </c>
      <c r="N672" s="7">
        <f t="shared" si="32"/>
        <v>4</v>
      </c>
      <c r="O672" s="30">
        <f t="shared" si="33"/>
        <v>179</v>
      </c>
    </row>
    <row r="673" spans="2:15" x14ac:dyDescent="0.2">
      <c r="B673" s="13">
        <v>52955</v>
      </c>
      <c r="C673" s="14">
        <v>41732.296111111129</v>
      </c>
      <c r="D673" s="7" t="s">
        <v>8</v>
      </c>
      <c r="E673" s="13">
        <v>2176</v>
      </c>
      <c r="F673" s="7" t="s">
        <v>41</v>
      </c>
      <c r="G673" s="7" t="s">
        <v>11</v>
      </c>
      <c r="H673" s="13">
        <v>9.5</v>
      </c>
      <c r="I673" s="13" t="str">
        <f>IF(G673="Male",VLOOKUP(H673,'Shoe size conversion table'!$B$6:$D$22,2),VLOOKUP(H673,'Shoe size conversion table'!$J$6:$L$22,2))</f>
        <v>42-43</v>
      </c>
      <c r="J673" s="13">
        <f>IF(G673="Male",VLOOKUP(H673,'Shoe size conversion table'!$B$6:$D$22,3),VLOOKUP(H673,'Shoe size conversion table'!$J$6:$L$22,3))</f>
        <v>9</v>
      </c>
      <c r="K673" s="11">
        <v>189</v>
      </c>
      <c r="L673" s="12">
        <v>0.2</v>
      </c>
      <c r="M673" s="7">
        <f t="shared" si="31"/>
        <v>2014</v>
      </c>
      <c r="N673" s="7">
        <f t="shared" si="32"/>
        <v>4</v>
      </c>
      <c r="O673" s="30">
        <f t="shared" si="33"/>
        <v>151.20000000000002</v>
      </c>
    </row>
    <row r="674" spans="2:15" x14ac:dyDescent="0.2">
      <c r="B674" s="13">
        <v>52955</v>
      </c>
      <c r="C674" s="14">
        <v>41732.296111111129</v>
      </c>
      <c r="D674" s="7" t="s">
        <v>8</v>
      </c>
      <c r="E674" s="13">
        <v>2242</v>
      </c>
      <c r="F674" s="7" t="s">
        <v>40</v>
      </c>
      <c r="G674" s="7" t="s">
        <v>11</v>
      </c>
      <c r="H674" s="13">
        <v>9</v>
      </c>
      <c r="I674" s="13">
        <f>IF(G674="Male",VLOOKUP(H674,'Shoe size conversion table'!$B$6:$D$22,2),VLOOKUP(H674,'Shoe size conversion table'!$J$6:$L$22,2))</f>
        <v>42</v>
      </c>
      <c r="J674" s="13">
        <f>IF(G674="Male",VLOOKUP(H674,'Shoe size conversion table'!$B$6:$D$22,3),VLOOKUP(H674,'Shoe size conversion table'!$J$6:$L$22,3))</f>
        <v>8.5</v>
      </c>
      <c r="K674" s="11">
        <v>139</v>
      </c>
      <c r="L674" s="12">
        <v>0</v>
      </c>
      <c r="M674" s="7">
        <f t="shared" si="31"/>
        <v>2014</v>
      </c>
      <c r="N674" s="7">
        <f t="shared" si="32"/>
        <v>4</v>
      </c>
      <c r="O674" s="30">
        <f t="shared" si="33"/>
        <v>139</v>
      </c>
    </row>
    <row r="675" spans="2:15" x14ac:dyDescent="0.2">
      <c r="B675" s="13">
        <v>52955</v>
      </c>
      <c r="C675" s="14">
        <v>41732.296111111129</v>
      </c>
      <c r="D675" s="7" t="s">
        <v>8</v>
      </c>
      <c r="E675" s="13">
        <v>2158</v>
      </c>
      <c r="F675" s="7" t="s">
        <v>42</v>
      </c>
      <c r="G675" s="7" t="s">
        <v>11</v>
      </c>
      <c r="H675" s="13">
        <v>9.5</v>
      </c>
      <c r="I675" s="13" t="str">
        <f>IF(G675="Male",VLOOKUP(H675,'Shoe size conversion table'!$B$6:$D$22,2),VLOOKUP(H675,'Shoe size conversion table'!$J$6:$L$22,2))</f>
        <v>42-43</v>
      </c>
      <c r="J675" s="13">
        <f>IF(G675="Male",VLOOKUP(H675,'Shoe size conversion table'!$B$6:$D$22,3),VLOOKUP(H675,'Shoe size conversion table'!$J$6:$L$22,3))</f>
        <v>9</v>
      </c>
      <c r="K675" s="11">
        <v>189</v>
      </c>
      <c r="L675" s="12">
        <v>0</v>
      </c>
      <c r="M675" s="7">
        <f t="shared" si="31"/>
        <v>2014</v>
      </c>
      <c r="N675" s="7">
        <f t="shared" si="32"/>
        <v>4</v>
      </c>
      <c r="O675" s="30">
        <f t="shared" si="33"/>
        <v>189</v>
      </c>
    </row>
    <row r="676" spans="2:15" x14ac:dyDescent="0.2">
      <c r="B676" s="13">
        <v>52955</v>
      </c>
      <c r="C676" s="14">
        <v>41732.296111111129</v>
      </c>
      <c r="D676" s="7" t="s">
        <v>8</v>
      </c>
      <c r="E676" s="13">
        <v>2195</v>
      </c>
      <c r="F676" s="7" t="s">
        <v>37</v>
      </c>
      <c r="G676" s="7" t="s">
        <v>12</v>
      </c>
      <c r="H676" s="13">
        <v>9.5</v>
      </c>
      <c r="I676" s="13">
        <f>IF(G676="Male",VLOOKUP(H676,'Shoe size conversion table'!$B$6:$D$22,2),VLOOKUP(H676,'Shoe size conversion table'!$J$6:$L$22,2))</f>
        <v>40</v>
      </c>
      <c r="J676" s="13">
        <f>IF(G676="Male",VLOOKUP(H676,'Shoe size conversion table'!$B$6:$D$22,3),VLOOKUP(H676,'Shoe size conversion table'!$J$6:$L$22,3))</f>
        <v>7.5</v>
      </c>
      <c r="K676" s="11">
        <v>199</v>
      </c>
      <c r="L676" s="12">
        <v>0</v>
      </c>
      <c r="M676" s="7">
        <f t="shared" si="31"/>
        <v>2014</v>
      </c>
      <c r="N676" s="7">
        <f t="shared" si="32"/>
        <v>4</v>
      </c>
      <c r="O676" s="30">
        <f t="shared" si="33"/>
        <v>199</v>
      </c>
    </row>
    <row r="677" spans="2:15" x14ac:dyDescent="0.2">
      <c r="B677" s="13">
        <v>52956</v>
      </c>
      <c r="C677" s="14">
        <v>41732.326111111135</v>
      </c>
      <c r="D677" s="7" t="s">
        <v>10</v>
      </c>
      <c r="E677" s="13">
        <v>2218</v>
      </c>
      <c r="F677" s="7" t="s">
        <v>36</v>
      </c>
      <c r="G677" s="7" t="s">
        <v>12</v>
      </c>
      <c r="H677" s="13">
        <v>9</v>
      </c>
      <c r="I677" s="13" t="str">
        <f>IF(G677="Male",VLOOKUP(H677,'Shoe size conversion table'!$B$6:$D$22,2),VLOOKUP(H677,'Shoe size conversion table'!$J$6:$L$22,2))</f>
        <v>39-40</v>
      </c>
      <c r="J677" s="13">
        <f>IF(G677="Male",VLOOKUP(H677,'Shoe size conversion table'!$B$6:$D$22,3),VLOOKUP(H677,'Shoe size conversion table'!$J$6:$L$22,3))</f>
        <v>7</v>
      </c>
      <c r="K677" s="11">
        <v>149</v>
      </c>
      <c r="L677" s="12">
        <v>0</v>
      </c>
      <c r="M677" s="7">
        <f t="shared" si="31"/>
        <v>2014</v>
      </c>
      <c r="N677" s="7">
        <f t="shared" si="32"/>
        <v>4</v>
      </c>
      <c r="O677" s="30">
        <f t="shared" si="33"/>
        <v>149</v>
      </c>
    </row>
    <row r="678" spans="2:15" x14ac:dyDescent="0.2">
      <c r="B678" s="13">
        <v>52957</v>
      </c>
      <c r="C678" s="14">
        <v>41732.546111111129</v>
      </c>
      <c r="D678" s="7" t="s">
        <v>7</v>
      </c>
      <c r="E678" s="13">
        <v>2216</v>
      </c>
      <c r="F678" s="7" t="s">
        <v>49</v>
      </c>
      <c r="G678" s="7" t="s">
        <v>11</v>
      </c>
      <c r="H678" s="13">
        <v>10.5</v>
      </c>
      <c r="I678" s="13" t="str">
        <f>IF(G678="Male",VLOOKUP(H678,'Shoe size conversion table'!$B$6:$D$22,2),VLOOKUP(H678,'Shoe size conversion table'!$J$6:$L$22,2))</f>
        <v>43-44</v>
      </c>
      <c r="J678" s="13">
        <f>IF(G678="Male",VLOOKUP(H678,'Shoe size conversion table'!$B$6:$D$22,3),VLOOKUP(H678,'Shoe size conversion table'!$J$6:$L$22,3))</f>
        <v>10</v>
      </c>
      <c r="K678" s="11">
        <v>189</v>
      </c>
      <c r="L678" s="12">
        <v>0</v>
      </c>
      <c r="M678" s="7">
        <f t="shared" si="31"/>
        <v>2014</v>
      </c>
      <c r="N678" s="7">
        <f t="shared" si="32"/>
        <v>4</v>
      </c>
      <c r="O678" s="30">
        <f t="shared" si="33"/>
        <v>189</v>
      </c>
    </row>
    <row r="679" spans="2:15" x14ac:dyDescent="0.2">
      <c r="B679" s="13">
        <v>52958</v>
      </c>
      <c r="C679" s="14">
        <v>41732.846111111132</v>
      </c>
      <c r="D679" s="7" t="s">
        <v>7</v>
      </c>
      <c r="E679" s="13">
        <v>2235</v>
      </c>
      <c r="F679" s="7" t="s">
        <v>51</v>
      </c>
      <c r="G679" s="7" t="s">
        <v>12</v>
      </c>
      <c r="H679" s="13">
        <v>9.5</v>
      </c>
      <c r="I679" s="13">
        <f>IF(G679="Male",VLOOKUP(H679,'Shoe size conversion table'!$B$6:$D$22,2),VLOOKUP(H679,'Shoe size conversion table'!$J$6:$L$22,2))</f>
        <v>40</v>
      </c>
      <c r="J679" s="13">
        <f>IF(G679="Male",VLOOKUP(H679,'Shoe size conversion table'!$B$6:$D$22,3),VLOOKUP(H679,'Shoe size conversion table'!$J$6:$L$22,3))</f>
        <v>7.5</v>
      </c>
      <c r="K679" s="11">
        <v>139</v>
      </c>
      <c r="L679" s="12">
        <v>0</v>
      </c>
      <c r="M679" s="7">
        <f t="shared" si="31"/>
        <v>2014</v>
      </c>
      <c r="N679" s="7">
        <f t="shared" si="32"/>
        <v>4</v>
      </c>
      <c r="O679" s="30">
        <f t="shared" si="33"/>
        <v>139</v>
      </c>
    </row>
    <row r="680" spans="2:15" x14ac:dyDescent="0.2">
      <c r="B680" s="13">
        <v>52959</v>
      </c>
      <c r="C680" s="14">
        <v>41733.006111111128</v>
      </c>
      <c r="D680" s="7" t="s">
        <v>7</v>
      </c>
      <c r="E680" s="13">
        <v>2188</v>
      </c>
      <c r="F680" s="7" t="s">
        <v>51</v>
      </c>
      <c r="G680" s="7" t="s">
        <v>11</v>
      </c>
      <c r="H680" s="13">
        <v>9.5</v>
      </c>
      <c r="I680" s="13" t="str">
        <f>IF(G680="Male",VLOOKUP(H680,'Shoe size conversion table'!$B$6:$D$22,2),VLOOKUP(H680,'Shoe size conversion table'!$J$6:$L$22,2))</f>
        <v>42-43</v>
      </c>
      <c r="J680" s="13">
        <f>IF(G680="Male",VLOOKUP(H680,'Shoe size conversion table'!$B$6:$D$22,3),VLOOKUP(H680,'Shoe size conversion table'!$J$6:$L$22,3))</f>
        <v>9</v>
      </c>
      <c r="K680" s="11">
        <v>159</v>
      </c>
      <c r="L680" s="12">
        <v>0</v>
      </c>
      <c r="M680" s="7">
        <f t="shared" si="31"/>
        <v>2014</v>
      </c>
      <c r="N680" s="7">
        <f t="shared" si="32"/>
        <v>4</v>
      </c>
      <c r="O680" s="30">
        <f t="shared" si="33"/>
        <v>159</v>
      </c>
    </row>
    <row r="681" spans="2:15" x14ac:dyDescent="0.2">
      <c r="B681" s="13">
        <v>52960</v>
      </c>
      <c r="C681" s="14">
        <v>41733.226111111137</v>
      </c>
      <c r="D681" s="7" t="s">
        <v>8</v>
      </c>
      <c r="E681" s="13">
        <v>2231</v>
      </c>
      <c r="F681" s="7" t="s">
        <v>38</v>
      </c>
      <c r="G681" s="7" t="s">
        <v>12</v>
      </c>
      <c r="H681" s="13">
        <v>8</v>
      </c>
      <c r="I681" s="13" t="str">
        <f>IF(G681="Male",VLOOKUP(H681,'Shoe size conversion table'!$B$6:$D$22,2),VLOOKUP(H681,'Shoe size conversion table'!$J$6:$L$22,2))</f>
        <v>38-39</v>
      </c>
      <c r="J681" s="13">
        <f>IF(G681="Male",VLOOKUP(H681,'Shoe size conversion table'!$B$6:$D$22,3),VLOOKUP(H681,'Shoe size conversion table'!$J$6:$L$22,3))</f>
        <v>6</v>
      </c>
      <c r="K681" s="11">
        <v>189</v>
      </c>
      <c r="L681" s="12">
        <v>0.2</v>
      </c>
      <c r="M681" s="7">
        <f t="shared" si="31"/>
        <v>2014</v>
      </c>
      <c r="N681" s="7">
        <f t="shared" si="32"/>
        <v>4</v>
      </c>
      <c r="O681" s="30">
        <f t="shared" si="33"/>
        <v>151.20000000000002</v>
      </c>
    </row>
    <row r="682" spans="2:15" x14ac:dyDescent="0.2">
      <c r="B682" s="13">
        <v>52961</v>
      </c>
      <c r="C682" s="14">
        <v>41733.226111111137</v>
      </c>
      <c r="D682" s="7" t="s">
        <v>10</v>
      </c>
      <c r="E682" s="13">
        <v>2173</v>
      </c>
      <c r="F682" s="7" t="s">
        <v>34</v>
      </c>
      <c r="G682" s="7" t="s">
        <v>11</v>
      </c>
      <c r="H682" s="13">
        <v>9.5</v>
      </c>
      <c r="I682" s="13" t="str">
        <f>IF(G682="Male",VLOOKUP(H682,'Shoe size conversion table'!$B$6:$D$22,2),VLOOKUP(H682,'Shoe size conversion table'!$J$6:$L$22,2))</f>
        <v>42-43</v>
      </c>
      <c r="J682" s="13">
        <f>IF(G682="Male",VLOOKUP(H682,'Shoe size conversion table'!$B$6:$D$22,3),VLOOKUP(H682,'Shoe size conversion table'!$J$6:$L$22,3))</f>
        <v>9</v>
      </c>
      <c r="K682" s="11">
        <v>179</v>
      </c>
      <c r="L682" s="12">
        <v>0.1</v>
      </c>
      <c r="M682" s="7">
        <f t="shared" si="31"/>
        <v>2014</v>
      </c>
      <c r="N682" s="7">
        <f t="shared" si="32"/>
        <v>4</v>
      </c>
      <c r="O682" s="30">
        <f t="shared" si="33"/>
        <v>161.1</v>
      </c>
    </row>
    <row r="683" spans="2:15" x14ac:dyDescent="0.2">
      <c r="B683" s="13">
        <v>52962</v>
      </c>
      <c r="C683" s="14">
        <v>41733.296111111129</v>
      </c>
      <c r="D683" s="7" t="s">
        <v>8</v>
      </c>
      <c r="E683" s="13">
        <v>2207</v>
      </c>
      <c r="F683" s="7" t="s">
        <v>39</v>
      </c>
      <c r="G683" s="7" t="s">
        <v>11</v>
      </c>
      <c r="H683" s="13">
        <v>9</v>
      </c>
      <c r="I683" s="13">
        <f>IF(G683="Male",VLOOKUP(H683,'Shoe size conversion table'!$B$6:$D$22,2),VLOOKUP(H683,'Shoe size conversion table'!$J$6:$L$22,2))</f>
        <v>42</v>
      </c>
      <c r="J683" s="13">
        <f>IF(G683="Male",VLOOKUP(H683,'Shoe size conversion table'!$B$6:$D$22,3),VLOOKUP(H683,'Shoe size conversion table'!$J$6:$L$22,3))</f>
        <v>8.5</v>
      </c>
      <c r="K683" s="11">
        <v>169</v>
      </c>
      <c r="L683" s="12">
        <v>0</v>
      </c>
      <c r="M683" s="7">
        <f t="shared" si="31"/>
        <v>2014</v>
      </c>
      <c r="N683" s="7">
        <f t="shared" si="32"/>
        <v>4</v>
      </c>
      <c r="O683" s="30">
        <f t="shared" si="33"/>
        <v>169</v>
      </c>
    </row>
    <row r="684" spans="2:15" x14ac:dyDescent="0.2">
      <c r="B684" s="13">
        <v>52962</v>
      </c>
      <c r="C684" s="14">
        <v>41733.296111111129</v>
      </c>
      <c r="D684" s="7" t="s">
        <v>8</v>
      </c>
      <c r="E684" s="13">
        <v>2176</v>
      </c>
      <c r="F684" s="7" t="s">
        <v>41</v>
      </c>
      <c r="G684" s="7" t="s">
        <v>11</v>
      </c>
      <c r="H684" s="13">
        <v>9.5</v>
      </c>
      <c r="I684" s="13" t="str">
        <f>IF(G684="Male",VLOOKUP(H684,'Shoe size conversion table'!$B$6:$D$22,2),VLOOKUP(H684,'Shoe size conversion table'!$J$6:$L$22,2))</f>
        <v>42-43</v>
      </c>
      <c r="J684" s="13">
        <f>IF(G684="Male",VLOOKUP(H684,'Shoe size conversion table'!$B$6:$D$22,3),VLOOKUP(H684,'Shoe size conversion table'!$J$6:$L$22,3))</f>
        <v>9</v>
      </c>
      <c r="K684" s="11">
        <v>189</v>
      </c>
      <c r="L684" s="12">
        <v>0.2</v>
      </c>
      <c r="M684" s="7">
        <f t="shared" si="31"/>
        <v>2014</v>
      </c>
      <c r="N684" s="7">
        <f t="shared" si="32"/>
        <v>4</v>
      </c>
      <c r="O684" s="30">
        <f t="shared" si="33"/>
        <v>151.20000000000002</v>
      </c>
    </row>
    <row r="685" spans="2:15" x14ac:dyDescent="0.2">
      <c r="B685" s="13">
        <v>52962</v>
      </c>
      <c r="C685" s="14">
        <v>41733.296111111129</v>
      </c>
      <c r="D685" s="7" t="s">
        <v>8</v>
      </c>
      <c r="E685" s="13">
        <v>2242</v>
      </c>
      <c r="F685" s="7" t="s">
        <v>40</v>
      </c>
      <c r="G685" s="7" t="s">
        <v>11</v>
      </c>
      <c r="H685" s="13">
        <v>9</v>
      </c>
      <c r="I685" s="13">
        <f>IF(G685="Male",VLOOKUP(H685,'Shoe size conversion table'!$B$6:$D$22,2),VLOOKUP(H685,'Shoe size conversion table'!$J$6:$L$22,2))</f>
        <v>42</v>
      </c>
      <c r="J685" s="13">
        <f>IF(G685="Male",VLOOKUP(H685,'Shoe size conversion table'!$B$6:$D$22,3),VLOOKUP(H685,'Shoe size conversion table'!$J$6:$L$22,3))</f>
        <v>8.5</v>
      </c>
      <c r="K685" s="11">
        <v>139</v>
      </c>
      <c r="L685" s="12">
        <v>0</v>
      </c>
      <c r="M685" s="7">
        <f t="shared" si="31"/>
        <v>2014</v>
      </c>
      <c r="N685" s="7">
        <f t="shared" si="32"/>
        <v>4</v>
      </c>
      <c r="O685" s="30">
        <f t="shared" si="33"/>
        <v>139</v>
      </c>
    </row>
    <row r="686" spans="2:15" x14ac:dyDescent="0.2">
      <c r="B686" s="13">
        <v>52962</v>
      </c>
      <c r="C686" s="14">
        <v>41733.296111111129</v>
      </c>
      <c r="D686" s="7" t="s">
        <v>8</v>
      </c>
      <c r="E686" s="13">
        <v>2229</v>
      </c>
      <c r="F686" s="7" t="s">
        <v>40</v>
      </c>
      <c r="G686" s="7" t="s">
        <v>12</v>
      </c>
      <c r="H686" s="13">
        <v>9.5</v>
      </c>
      <c r="I686" s="13">
        <f>IF(G686="Male",VLOOKUP(H686,'Shoe size conversion table'!$B$6:$D$22,2),VLOOKUP(H686,'Shoe size conversion table'!$J$6:$L$22,2))</f>
        <v>40</v>
      </c>
      <c r="J686" s="13">
        <f>IF(G686="Male",VLOOKUP(H686,'Shoe size conversion table'!$B$6:$D$22,3),VLOOKUP(H686,'Shoe size conversion table'!$J$6:$L$22,3))</f>
        <v>7.5</v>
      </c>
      <c r="K686" s="11">
        <v>159</v>
      </c>
      <c r="L686" s="12">
        <v>0.3</v>
      </c>
      <c r="M686" s="7">
        <f t="shared" si="31"/>
        <v>2014</v>
      </c>
      <c r="N686" s="7">
        <f t="shared" si="32"/>
        <v>4</v>
      </c>
      <c r="O686" s="30">
        <f t="shared" si="33"/>
        <v>111.3</v>
      </c>
    </row>
    <row r="687" spans="2:15" x14ac:dyDescent="0.2">
      <c r="B687" s="13">
        <v>52963</v>
      </c>
      <c r="C687" s="14">
        <v>41733.326111111135</v>
      </c>
      <c r="D687" s="7" t="s">
        <v>9</v>
      </c>
      <c r="E687" s="13">
        <v>2165</v>
      </c>
      <c r="F687" s="7" t="s">
        <v>62</v>
      </c>
      <c r="G687" s="7" t="s">
        <v>11</v>
      </c>
      <c r="H687" s="13">
        <v>10</v>
      </c>
      <c r="I687" s="13">
        <f>IF(G687="Male",VLOOKUP(H687,'Shoe size conversion table'!$B$6:$D$22,2),VLOOKUP(H687,'Shoe size conversion table'!$J$6:$L$22,2))</f>
        <v>43</v>
      </c>
      <c r="J687" s="13">
        <f>IF(G687="Male",VLOOKUP(H687,'Shoe size conversion table'!$B$6:$D$22,3),VLOOKUP(H687,'Shoe size conversion table'!$J$6:$L$22,3))</f>
        <v>9.5</v>
      </c>
      <c r="K687" s="11">
        <v>169</v>
      </c>
      <c r="L687" s="12">
        <v>0</v>
      </c>
      <c r="M687" s="7">
        <f t="shared" si="31"/>
        <v>2014</v>
      </c>
      <c r="N687" s="7">
        <f t="shared" si="32"/>
        <v>4</v>
      </c>
      <c r="O687" s="30">
        <f t="shared" si="33"/>
        <v>169</v>
      </c>
    </row>
    <row r="688" spans="2:15" x14ac:dyDescent="0.2">
      <c r="B688" s="13">
        <v>52964</v>
      </c>
      <c r="C688" s="14">
        <v>41733.806111111138</v>
      </c>
      <c r="D688" s="7" t="s">
        <v>9</v>
      </c>
      <c r="E688" s="13">
        <v>2213</v>
      </c>
      <c r="F688" s="7" t="s">
        <v>60</v>
      </c>
      <c r="G688" s="7" t="s">
        <v>11</v>
      </c>
      <c r="H688" s="13">
        <v>9.5</v>
      </c>
      <c r="I688" s="13" t="str">
        <f>IF(G688="Male",VLOOKUP(H688,'Shoe size conversion table'!$B$6:$D$22,2),VLOOKUP(H688,'Shoe size conversion table'!$J$6:$L$22,2))</f>
        <v>42-43</v>
      </c>
      <c r="J688" s="13">
        <f>IF(G688="Male",VLOOKUP(H688,'Shoe size conversion table'!$B$6:$D$22,3),VLOOKUP(H688,'Shoe size conversion table'!$J$6:$L$22,3))</f>
        <v>9</v>
      </c>
      <c r="K688" s="11">
        <v>159</v>
      </c>
      <c r="L688" s="12">
        <v>0</v>
      </c>
      <c r="M688" s="7">
        <f t="shared" si="31"/>
        <v>2014</v>
      </c>
      <c r="N688" s="7">
        <f t="shared" si="32"/>
        <v>4</v>
      </c>
      <c r="O688" s="30">
        <f t="shared" si="33"/>
        <v>159</v>
      </c>
    </row>
    <row r="689" spans="2:15" x14ac:dyDescent="0.2">
      <c r="B689" s="13">
        <v>52965</v>
      </c>
      <c r="C689" s="14">
        <v>41733.846111111132</v>
      </c>
      <c r="D689" s="7" t="s">
        <v>7</v>
      </c>
      <c r="E689" s="13">
        <v>2204</v>
      </c>
      <c r="F689" s="7" t="s">
        <v>51</v>
      </c>
      <c r="G689" s="7" t="s">
        <v>12</v>
      </c>
      <c r="H689" s="13">
        <v>9.5</v>
      </c>
      <c r="I689" s="13">
        <f>IF(G689="Male",VLOOKUP(H689,'Shoe size conversion table'!$B$6:$D$22,2),VLOOKUP(H689,'Shoe size conversion table'!$J$6:$L$22,2))</f>
        <v>40</v>
      </c>
      <c r="J689" s="13">
        <f>IF(G689="Male",VLOOKUP(H689,'Shoe size conversion table'!$B$6:$D$22,3),VLOOKUP(H689,'Shoe size conversion table'!$J$6:$L$22,3))</f>
        <v>7.5</v>
      </c>
      <c r="K689" s="11">
        <v>169</v>
      </c>
      <c r="L689" s="12">
        <v>0.1</v>
      </c>
      <c r="M689" s="7">
        <f t="shared" si="31"/>
        <v>2014</v>
      </c>
      <c r="N689" s="7">
        <f t="shared" si="32"/>
        <v>4</v>
      </c>
      <c r="O689" s="30">
        <f t="shared" si="33"/>
        <v>152.1</v>
      </c>
    </row>
    <row r="690" spans="2:15" x14ac:dyDescent="0.2">
      <c r="B690" s="13">
        <v>52966</v>
      </c>
      <c r="C690" s="14">
        <v>41734.226111111137</v>
      </c>
      <c r="D690" s="7" t="s">
        <v>10</v>
      </c>
      <c r="E690" s="13">
        <v>2163</v>
      </c>
      <c r="F690" s="7" t="s">
        <v>34</v>
      </c>
      <c r="G690" s="7" t="s">
        <v>11</v>
      </c>
      <c r="H690" s="13">
        <v>10.5</v>
      </c>
      <c r="I690" s="13" t="str">
        <f>IF(G690="Male",VLOOKUP(H690,'Shoe size conversion table'!$B$6:$D$22,2),VLOOKUP(H690,'Shoe size conversion table'!$J$6:$L$22,2))</f>
        <v>43-44</v>
      </c>
      <c r="J690" s="13">
        <f>IF(G690="Male",VLOOKUP(H690,'Shoe size conversion table'!$B$6:$D$22,3),VLOOKUP(H690,'Shoe size conversion table'!$J$6:$L$22,3))</f>
        <v>10</v>
      </c>
      <c r="K690" s="11">
        <v>159</v>
      </c>
      <c r="L690" s="12">
        <v>0.1</v>
      </c>
      <c r="M690" s="7">
        <f t="shared" si="31"/>
        <v>2014</v>
      </c>
      <c r="N690" s="7">
        <f t="shared" si="32"/>
        <v>4</v>
      </c>
      <c r="O690" s="30">
        <f t="shared" si="33"/>
        <v>143.1</v>
      </c>
    </row>
    <row r="691" spans="2:15" x14ac:dyDescent="0.2">
      <c r="B691" s="13">
        <v>52966</v>
      </c>
      <c r="C691" s="14">
        <v>41734.226111111137</v>
      </c>
      <c r="D691" s="7" t="s">
        <v>10</v>
      </c>
      <c r="E691" s="13">
        <v>2173</v>
      </c>
      <c r="F691" s="7" t="s">
        <v>34</v>
      </c>
      <c r="G691" s="7" t="s">
        <v>11</v>
      </c>
      <c r="H691" s="13">
        <v>9.5</v>
      </c>
      <c r="I691" s="13" t="str">
        <f>IF(G691="Male",VLOOKUP(H691,'Shoe size conversion table'!$B$6:$D$22,2),VLOOKUP(H691,'Shoe size conversion table'!$J$6:$L$22,2))</f>
        <v>42-43</v>
      </c>
      <c r="J691" s="13">
        <f>IF(G691="Male",VLOOKUP(H691,'Shoe size conversion table'!$B$6:$D$22,3),VLOOKUP(H691,'Shoe size conversion table'!$J$6:$L$22,3))</f>
        <v>9</v>
      </c>
      <c r="K691" s="11">
        <v>179</v>
      </c>
      <c r="L691" s="12">
        <v>0.1</v>
      </c>
      <c r="M691" s="7">
        <f t="shared" si="31"/>
        <v>2014</v>
      </c>
      <c r="N691" s="7">
        <f t="shared" si="32"/>
        <v>4</v>
      </c>
      <c r="O691" s="30">
        <f t="shared" si="33"/>
        <v>161.1</v>
      </c>
    </row>
    <row r="692" spans="2:15" x14ac:dyDescent="0.2">
      <c r="B692" s="13">
        <v>52967</v>
      </c>
      <c r="C692" s="14">
        <v>41734.326111111135</v>
      </c>
      <c r="D692" s="7" t="s">
        <v>9</v>
      </c>
      <c r="E692" s="13">
        <v>2191</v>
      </c>
      <c r="F692" s="7" t="s">
        <v>60</v>
      </c>
      <c r="G692" s="7" t="s">
        <v>11</v>
      </c>
      <c r="H692" s="13">
        <v>10</v>
      </c>
      <c r="I692" s="13">
        <f>IF(G692="Male",VLOOKUP(H692,'Shoe size conversion table'!$B$6:$D$22,2),VLOOKUP(H692,'Shoe size conversion table'!$J$6:$L$22,2))</f>
        <v>43</v>
      </c>
      <c r="J692" s="13">
        <f>IF(G692="Male",VLOOKUP(H692,'Shoe size conversion table'!$B$6:$D$22,3),VLOOKUP(H692,'Shoe size conversion table'!$J$6:$L$22,3))</f>
        <v>9.5</v>
      </c>
      <c r="K692" s="11">
        <v>129</v>
      </c>
      <c r="L692" s="12">
        <v>0.1</v>
      </c>
      <c r="M692" s="7">
        <f t="shared" si="31"/>
        <v>2014</v>
      </c>
      <c r="N692" s="7">
        <f t="shared" si="32"/>
        <v>4</v>
      </c>
      <c r="O692" s="30">
        <f t="shared" si="33"/>
        <v>116.10000000000001</v>
      </c>
    </row>
    <row r="693" spans="2:15" x14ac:dyDescent="0.2">
      <c r="B693" s="13">
        <v>52968</v>
      </c>
      <c r="C693" s="14">
        <v>41734.616111111136</v>
      </c>
      <c r="D693" s="7" t="s">
        <v>8</v>
      </c>
      <c r="E693" s="13">
        <v>2240</v>
      </c>
      <c r="F693" s="7" t="s">
        <v>38</v>
      </c>
      <c r="G693" s="7" t="s">
        <v>11</v>
      </c>
      <c r="H693" s="13">
        <v>10.5</v>
      </c>
      <c r="I693" s="13" t="str">
        <f>IF(G693="Male",VLOOKUP(H693,'Shoe size conversion table'!$B$6:$D$22,2),VLOOKUP(H693,'Shoe size conversion table'!$J$6:$L$22,2))</f>
        <v>43-44</v>
      </c>
      <c r="J693" s="13">
        <f>IF(G693="Male",VLOOKUP(H693,'Shoe size conversion table'!$B$6:$D$22,3),VLOOKUP(H693,'Shoe size conversion table'!$J$6:$L$22,3))</f>
        <v>10</v>
      </c>
      <c r="K693" s="11">
        <v>159</v>
      </c>
      <c r="L693" s="12">
        <v>0.5</v>
      </c>
      <c r="M693" s="7">
        <f t="shared" si="31"/>
        <v>2014</v>
      </c>
      <c r="N693" s="7">
        <f t="shared" si="32"/>
        <v>4</v>
      </c>
      <c r="O693" s="30">
        <f t="shared" si="33"/>
        <v>79.5</v>
      </c>
    </row>
    <row r="694" spans="2:15" x14ac:dyDescent="0.2">
      <c r="B694" s="13">
        <v>52969</v>
      </c>
      <c r="C694" s="14">
        <v>41734.806111111138</v>
      </c>
      <c r="D694" s="7" t="s">
        <v>10</v>
      </c>
      <c r="E694" s="13">
        <v>2218</v>
      </c>
      <c r="F694" s="7" t="s">
        <v>36</v>
      </c>
      <c r="G694" s="7" t="s">
        <v>12</v>
      </c>
      <c r="H694" s="13">
        <v>9</v>
      </c>
      <c r="I694" s="13" t="str">
        <f>IF(G694="Male",VLOOKUP(H694,'Shoe size conversion table'!$B$6:$D$22,2),VLOOKUP(H694,'Shoe size conversion table'!$J$6:$L$22,2))</f>
        <v>39-40</v>
      </c>
      <c r="J694" s="13">
        <f>IF(G694="Male",VLOOKUP(H694,'Shoe size conversion table'!$B$6:$D$22,3),VLOOKUP(H694,'Shoe size conversion table'!$J$6:$L$22,3))</f>
        <v>7</v>
      </c>
      <c r="K694" s="11">
        <v>149</v>
      </c>
      <c r="L694" s="12">
        <v>0</v>
      </c>
      <c r="M694" s="7">
        <f t="shared" si="31"/>
        <v>2014</v>
      </c>
      <c r="N694" s="7">
        <f t="shared" si="32"/>
        <v>4</v>
      </c>
      <c r="O694" s="30">
        <f t="shared" si="33"/>
        <v>149</v>
      </c>
    </row>
    <row r="695" spans="2:15" x14ac:dyDescent="0.2">
      <c r="B695" s="13">
        <v>52970</v>
      </c>
      <c r="C695" s="14">
        <v>41734.826111111135</v>
      </c>
      <c r="D695" s="7" t="s">
        <v>10</v>
      </c>
      <c r="E695" s="13">
        <v>2196</v>
      </c>
      <c r="F695" s="7" t="s">
        <v>34</v>
      </c>
      <c r="G695" s="7" t="s">
        <v>11</v>
      </c>
      <c r="H695" s="13">
        <v>10</v>
      </c>
      <c r="I695" s="13">
        <f>IF(G695="Male",VLOOKUP(H695,'Shoe size conversion table'!$B$6:$D$22,2),VLOOKUP(H695,'Shoe size conversion table'!$J$6:$L$22,2))</f>
        <v>43</v>
      </c>
      <c r="J695" s="13">
        <f>IF(G695="Male",VLOOKUP(H695,'Shoe size conversion table'!$B$6:$D$22,3),VLOOKUP(H695,'Shoe size conversion table'!$J$6:$L$22,3))</f>
        <v>9.5</v>
      </c>
      <c r="K695" s="11">
        <v>139</v>
      </c>
      <c r="L695" s="12">
        <v>0.5</v>
      </c>
      <c r="M695" s="7">
        <f t="shared" si="31"/>
        <v>2014</v>
      </c>
      <c r="N695" s="7">
        <f t="shared" si="32"/>
        <v>4</v>
      </c>
      <c r="O695" s="30">
        <f t="shared" si="33"/>
        <v>69.5</v>
      </c>
    </row>
    <row r="696" spans="2:15" x14ac:dyDescent="0.2">
      <c r="B696" s="13">
        <v>52971</v>
      </c>
      <c r="C696" s="14">
        <v>41735.226111111137</v>
      </c>
      <c r="D696" s="7" t="s">
        <v>10</v>
      </c>
      <c r="E696" s="13">
        <v>2150</v>
      </c>
      <c r="F696" s="7" t="s">
        <v>35</v>
      </c>
      <c r="G696" s="7" t="s">
        <v>11</v>
      </c>
      <c r="H696" s="13">
        <v>9.5</v>
      </c>
      <c r="I696" s="13" t="str">
        <f>IF(G696="Male",VLOOKUP(H696,'Shoe size conversion table'!$B$6:$D$22,2),VLOOKUP(H696,'Shoe size conversion table'!$J$6:$L$22,2))</f>
        <v>42-43</v>
      </c>
      <c r="J696" s="13">
        <f>IF(G696="Male",VLOOKUP(H696,'Shoe size conversion table'!$B$6:$D$22,3),VLOOKUP(H696,'Shoe size conversion table'!$J$6:$L$22,3))</f>
        <v>9</v>
      </c>
      <c r="K696" s="11">
        <v>179</v>
      </c>
      <c r="L696" s="12">
        <v>0</v>
      </c>
      <c r="M696" s="7">
        <f t="shared" si="31"/>
        <v>2014</v>
      </c>
      <c r="N696" s="7">
        <f t="shared" si="32"/>
        <v>4</v>
      </c>
      <c r="O696" s="30">
        <f t="shared" si="33"/>
        <v>179</v>
      </c>
    </row>
    <row r="697" spans="2:15" x14ac:dyDescent="0.2">
      <c r="B697" s="13">
        <v>52971</v>
      </c>
      <c r="C697" s="14">
        <v>41735.226111111137</v>
      </c>
      <c r="D697" s="7" t="s">
        <v>10</v>
      </c>
      <c r="E697" s="13">
        <v>2163</v>
      </c>
      <c r="F697" s="7" t="s">
        <v>34</v>
      </c>
      <c r="G697" s="7" t="s">
        <v>11</v>
      </c>
      <c r="H697" s="13">
        <v>10.5</v>
      </c>
      <c r="I697" s="13" t="str">
        <f>IF(G697="Male",VLOOKUP(H697,'Shoe size conversion table'!$B$6:$D$22,2),VLOOKUP(H697,'Shoe size conversion table'!$J$6:$L$22,2))</f>
        <v>43-44</v>
      </c>
      <c r="J697" s="13">
        <f>IF(G697="Male",VLOOKUP(H697,'Shoe size conversion table'!$B$6:$D$22,3),VLOOKUP(H697,'Shoe size conversion table'!$J$6:$L$22,3))</f>
        <v>10</v>
      </c>
      <c r="K697" s="11">
        <v>159</v>
      </c>
      <c r="L697" s="12">
        <v>0.1</v>
      </c>
      <c r="M697" s="7">
        <f t="shared" si="31"/>
        <v>2014</v>
      </c>
      <c r="N697" s="7">
        <f t="shared" si="32"/>
        <v>4</v>
      </c>
      <c r="O697" s="30">
        <f t="shared" si="33"/>
        <v>143.1</v>
      </c>
    </row>
    <row r="698" spans="2:15" x14ac:dyDescent="0.2">
      <c r="B698" s="13">
        <v>52972</v>
      </c>
      <c r="C698" s="14">
        <v>41735.606111111134</v>
      </c>
      <c r="D698" s="7" t="s">
        <v>7</v>
      </c>
      <c r="E698" s="13">
        <v>2216</v>
      </c>
      <c r="F698" s="7" t="s">
        <v>51</v>
      </c>
      <c r="G698" s="7" t="s">
        <v>12</v>
      </c>
      <c r="H698" s="13">
        <v>7</v>
      </c>
      <c r="I698" s="13" t="str">
        <f>IF(G698="Male",VLOOKUP(H698,'Shoe size conversion table'!$B$6:$D$22,2),VLOOKUP(H698,'Shoe size conversion table'!$J$6:$L$22,2))</f>
        <v>37-38</v>
      </c>
      <c r="J698" s="13">
        <f>IF(G698="Male",VLOOKUP(H698,'Shoe size conversion table'!$B$6:$D$22,3),VLOOKUP(H698,'Shoe size conversion table'!$J$6:$L$22,3))</f>
        <v>5</v>
      </c>
      <c r="K698" s="11">
        <v>169</v>
      </c>
      <c r="L698" s="12">
        <v>0</v>
      </c>
      <c r="M698" s="7">
        <f t="shared" si="31"/>
        <v>2014</v>
      </c>
      <c r="N698" s="7">
        <f t="shared" si="32"/>
        <v>4</v>
      </c>
      <c r="O698" s="30">
        <f t="shared" si="33"/>
        <v>169</v>
      </c>
    </row>
    <row r="699" spans="2:15" x14ac:dyDescent="0.2">
      <c r="B699" s="13">
        <v>52973</v>
      </c>
      <c r="C699" s="14">
        <v>41735.616111111136</v>
      </c>
      <c r="D699" s="7" t="s">
        <v>8</v>
      </c>
      <c r="E699" s="13">
        <v>2209</v>
      </c>
      <c r="F699" s="7" t="s">
        <v>40</v>
      </c>
      <c r="G699" s="7" t="s">
        <v>11</v>
      </c>
      <c r="H699" s="13">
        <v>9</v>
      </c>
      <c r="I699" s="13">
        <f>IF(G699="Male",VLOOKUP(H699,'Shoe size conversion table'!$B$6:$D$22,2),VLOOKUP(H699,'Shoe size conversion table'!$J$6:$L$22,2))</f>
        <v>42</v>
      </c>
      <c r="J699" s="13">
        <f>IF(G699="Male",VLOOKUP(H699,'Shoe size conversion table'!$B$6:$D$22,3),VLOOKUP(H699,'Shoe size conversion table'!$J$6:$L$22,3))</f>
        <v>8.5</v>
      </c>
      <c r="K699" s="11">
        <v>199</v>
      </c>
      <c r="L699" s="12">
        <v>0</v>
      </c>
      <c r="M699" s="7">
        <f t="shared" si="31"/>
        <v>2014</v>
      </c>
      <c r="N699" s="7">
        <f t="shared" si="32"/>
        <v>4</v>
      </c>
      <c r="O699" s="30">
        <f t="shared" si="33"/>
        <v>199</v>
      </c>
    </row>
    <row r="700" spans="2:15" x14ac:dyDescent="0.2">
      <c r="B700" s="13">
        <v>52974</v>
      </c>
      <c r="C700" s="14">
        <v>41735.806111111138</v>
      </c>
      <c r="D700" s="7" t="s">
        <v>9</v>
      </c>
      <c r="E700" s="13">
        <v>2165</v>
      </c>
      <c r="F700" s="7" t="s">
        <v>62</v>
      </c>
      <c r="G700" s="7" t="s">
        <v>11</v>
      </c>
      <c r="H700" s="13">
        <v>10</v>
      </c>
      <c r="I700" s="13">
        <f>IF(G700="Male",VLOOKUP(H700,'Shoe size conversion table'!$B$6:$D$22,2),VLOOKUP(H700,'Shoe size conversion table'!$J$6:$L$22,2))</f>
        <v>43</v>
      </c>
      <c r="J700" s="13">
        <f>IF(G700="Male",VLOOKUP(H700,'Shoe size conversion table'!$B$6:$D$22,3),VLOOKUP(H700,'Shoe size conversion table'!$J$6:$L$22,3))</f>
        <v>9.5</v>
      </c>
      <c r="K700" s="11">
        <v>169</v>
      </c>
      <c r="L700" s="12">
        <v>0</v>
      </c>
      <c r="M700" s="7">
        <f t="shared" si="31"/>
        <v>2014</v>
      </c>
      <c r="N700" s="7">
        <f t="shared" si="32"/>
        <v>4</v>
      </c>
      <c r="O700" s="30">
        <f t="shared" si="33"/>
        <v>169</v>
      </c>
    </row>
    <row r="701" spans="2:15" x14ac:dyDescent="0.2">
      <c r="B701" s="13">
        <v>52975</v>
      </c>
      <c r="C701" s="14">
        <v>41735.826111111135</v>
      </c>
      <c r="D701" s="7" t="s">
        <v>8</v>
      </c>
      <c r="E701" s="13">
        <v>2231</v>
      </c>
      <c r="F701" s="7" t="s">
        <v>38</v>
      </c>
      <c r="G701" s="7" t="s">
        <v>12</v>
      </c>
      <c r="H701" s="13">
        <v>8</v>
      </c>
      <c r="I701" s="13" t="str">
        <f>IF(G701="Male",VLOOKUP(H701,'Shoe size conversion table'!$B$6:$D$22,2),VLOOKUP(H701,'Shoe size conversion table'!$J$6:$L$22,2))</f>
        <v>38-39</v>
      </c>
      <c r="J701" s="13">
        <f>IF(G701="Male",VLOOKUP(H701,'Shoe size conversion table'!$B$6:$D$22,3),VLOOKUP(H701,'Shoe size conversion table'!$J$6:$L$22,3))</f>
        <v>6</v>
      </c>
      <c r="K701" s="11">
        <v>189</v>
      </c>
      <c r="L701" s="12">
        <v>0.2</v>
      </c>
      <c r="M701" s="7">
        <f t="shared" si="31"/>
        <v>2014</v>
      </c>
      <c r="N701" s="7">
        <f t="shared" si="32"/>
        <v>4</v>
      </c>
      <c r="O701" s="30">
        <f t="shared" si="33"/>
        <v>151.20000000000002</v>
      </c>
    </row>
    <row r="702" spans="2:15" x14ac:dyDescent="0.2">
      <c r="B702" s="13">
        <v>52976</v>
      </c>
      <c r="C702" s="14">
        <v>41736.206111111132</v>
      </c>
      <c r="D702" s="7" t="s">
        <v>8</v>
      </c>
      <c r="E702" s="13">
        <v>2218</v>
      </c>
      <c r="F702" s="7" t="s">
        <v>42</v>
      </c>
      <c r="G702" s="7" t="s">
        <v>11</v>
      </c>
      <c r="H702" s="13">
        <v>8.5</v>
      </c>
      <c r="I702" s="13" t="str">
        <f>IF(G702="Male",VLOOKUP(H702,'Shoe size conversion table'!$B$6:$D$22,2),VLOOKUP(H702,'Shoe size conversion table'!$J$6:$L$22,2))</f>
        <v>41-42</v>
      </c>
      <c r="J702" s="13">
        <f>IF(G702="Male",VLOOKUP(H702,'Shoe size conversion table'!$B$6:$D$22,3),VLOOKUP(H702,'Shoe size conversion table'!$J$6:$L$22,3))</f>
        <v>8</v>
      </c>
      <c r="K702" s="11">
        <v>129</v>
      </c>
      <c r="L702" s="12">
        <v>0.5</v>
      </c>
      <c r="M702" s="7">
        <f t="shared" si="31"/>
        <v>2014</v>
      </c>
      <c r="N702" s="7">
        <f t="shared" si="32"/>
        <v>4</v>
      </c>
      <c r="O702" s="30">
        <f t="shared" si="33"/>
        <v>64.5</v>
      </c>
    </row>
    <row r="703" spans="2:15" x14ac:dyDescent="0.2">
      <c r="B703" s="13">
        <v>52977</v>
      </c>
      <c r="C703" s="14">
        <v>41736.416111111132</v>
      </c>
      <c r="D703" s="7" t="s">
        <v>7</v>
      </c>
      <c r="E703" s="13">
        <v>2151</v>
      </c>
      <c r="F703" s="7" t="s">
        <v>51</v>
      </c>
      <c r="G703" s="7" t="s">
        <v>12</v>
      </c>
      <c r="H703" s="13">
        <v>5.5</v>
      </c>
      <c r="I703" s="13">
        <f>IF(G703="Male",VLOOKUP(H703,'Shoe size conversion table'!$B$6:$D$22,2),VLOOKUP(H703,'Shoe size conversion table'!$J$6:$L$22,2))</f>
        <v>36</v>
      </c>
      <c r="J703" s="13">
        <f>IF(G703="Male",VLOOKUP(H703,'Shoe size conversion table'!$B$6:$D$22,3),VLOOKUP(H703,'Shoe size conversion table'!$J$6:$L$22,3))</f>
        <v>3.5</v>
      </c>
      <c r="K703" s="11">
        <v>159</v>
      </c>
      <c r="L703" s="12">
        <v>0</v>
      </c>
      <c r="M703" s="7">
        <f t="shared" si="31"/>
        <v>2014</v>
      </c>
      <c r="N703" s="7">
        <f t="shared" si="32"/>
        <v>4</v>
      </c>
      <c r="O703" s="30">
        <f t="shared" si="33"/>
        <v>159</v>
      </c>
    </row>
    <row r="704" spans="2:15" x14ac:dyDescent="0.2">
      <c r="B704" s="13">
        <v>52978</v>
      </c>
      <c r="C704" s="14">
        <v>41736.606111111134</v>
      </c>
      <c r="D704" s="7" t="s">
        <v>8</v>
      </c>
      <c r="E704" s="13">
        <v>2240</v>
      </c>
      <c r="F704" s="7" t="s">
        <v>41</v>
      </c>
      <c r="G704" s="7" t="s">
        <v>11</v>
      </c>
      <c r="H704" s="13">
        <v>10</v>
      </c>
      <c r="I704" s="13">
        <f>IF(G704="Male",VLOOKUP(H704,'Shoe size conversion table'!$B$6:$D$22,2),VLOOKUP(H704,'Shoe size conversion table'!$J$6:$L$22,2))</f>
        <v>43</v>
      </c>
      <c r="J704" s="13">
        <f>IF(G704="Male",VLOOKUP(H704,'Shoe size conversion table'!$B$6:$D$22,3),VLOOKUP(H704,'Shoe size conversion table'!$J$6:$L$22,3))</f>
        <v>9.5</v>
      </c>
      <c r="K704" s="11">
        <v>129</v>
      </c>
      <c r="L704" s="12">
        <v>0.3</v>
      </c>
      <c r="M704" s="7">
        <f t="shared" si="31"/>
        <v>2014</v>
      </c>
      <c r="N704" s="7">
        <f t="shared" si="32"/>
        <v>4</v>
      </c>
      <c r="O704" s="30">
        <f t="shared" si="33"/>
        <v>90.3</v>
      </c>
    </row>
    <row r="705" spans="2:15" x14ac:dyDescent="0.2">
      <c r="B705" s="13">
        <v>52979</v>
      </c>
      <c r="C705" s="14">
        <v>41736.616111111136</v>
      </c>
      <c r="D705" s="7" t="s">
        <v>8</v>
      </c>
      <c r="E705" s="13">
        <v>2158</v>
      </c>
      <c r="F705" s="7" t="s">
        <v>42</v>
      </c>
      <c r="G705" s="7" t="s">
        <v>11</v>
      </c>
      <c r="H705" s="13">
        <v>9.5</v>
      </c>
      <c r="I705" s="13" t="str">
        <f>IF(G705="Male",VLOOKUP(H705,'Shoe size conversion table'!$B$6:$D$22,2),VLOOKUP(H705,'Shoe size conversion table'!$J$6:$L$22,2))</f>
        <v>42-43</v>
      </c>
      <c r="J705" s="13">
        <f>IF(G705="Male",VLOOKUP(H705,'Shoe size conversion table'!$B$6:$D$22,3),VLOOKUP(H705,'Shoe size conversion table'!$J$6:$L$22,3))</f>
        <v>9</v>
      </c>
      <c r="K705" s="11">
        <v>189</v>
      </c>
      <c r="L705" s="12">
        <v>0</v>
      </c>
      <c r="M705" s="7">
        <f t="shared" si="31"/>
        <v>2014</v>
      </c>
      <c r="N705" s="7">
        <f t="shared" si="32"/>
        <v>4</v>
      </c>
      <c r="O705" s="30">
        <f t="shared" si="33"/>
        <v>189</v>
      </c>
    </row>
    <row r="706" spans="2:15" x14ac:dyDescent="0.2">
      <c r="B706" s="13">
        <v>52980</v>
      </c>
      <c r="C706" s="14">
        <v>41736.826111111135</v>
      </c>
      <c r="D706" s="7" t="s">
        <v>10</v>
      </c>
      <c r="E706" s="13">
        <v>2173</v>
      </c>
      <c r="F706" s="7" t="s">
        <v>34</v>
      </c>
      <c r="G706" s="7" t="s">
        <v>11</v>
      </c>
      <c r="H706" s="13">
        <v>9.5</v>
      </c>
      <c r="I706" s="13" t="str">
        <f>IF(G706="Male",VLOOKUP(H706,'Shoe size conversion table'!$B$6:$D$22,2),VLOOKUP(H706,'Shoe size conversion table'!$J$6:$L$22,2))</f>
        <v>42-43</v>
      </c>
      <c r="J706" s="13">
        <f>IF(G706="Male",VLOOKUP(H706,'Shoe size conversion table'!$B$6:$D$22,3),VLOOKUP(H706,'Shoe size conversion table'!$J$6:$L$22,3))</f>
        <v>9</v>
      </c>
      <c r="K706" s="11">
        <v>179</v>
      </c>
      <c r="L706" s="12">
        <v>0.1</v>
      </c>
      <c r="M706" s="7">
        <f t="shared" si="31"/>
        <v>2014</v>
      </c>
      <c r="N706" s="7">
        <f t="shared" si="32"/>
        <v>4</v>
      </c>
      <c r="O706" s="30">
        <f t="shared" si="33"/>
        <v>161.1</v>
      </c>
    </row>
    <row r="707" spans="2:15" x14ac:dyDescent="0.2">
      <c r="B707" s="13">
        <v>52981</v>
      </c>
      <c r="C707" s="14">
        <v>41737.206111111132</v>
      </c>
      <c r="D707" s="7" t="s">
        <v>8</v>
      </c>
      <c r="E707" s="13">
        <v>2240</v>
      </c>
      <c r="F707" s="7" t="s">
        <v>38</v>
      </c>
      <c r="G707" s="7" t="s">
        <v>11</v>
      </c>
      <c r="H707" s="13">
        <v>10.5</v>
      </c>
      <c r="I707" s="13" t="str">
        <f>IF(G707="Male",VLOOKUP(H707,'Shoe size conversion table'!$B$6:$D$22,2),VLOOKUP(H707,'Shoe size conversion table'!$J$6:$L$22,2))</f>
        <v>43-44</v>
      </c>
      <c r="J707" s="13">
        <f>IF(G707="Male",VLOOKUP(H707,'Shoe size conversion table'!$B$6:$D$22,3),VLOOKUP(H707,'Shoe size conversion table'!$J$6:$L$22,3))</f>
        <v>10</v>
      </c>
      <c r="K707" s="11">
        <v>159</v>
      </c>
      <c r="L707" s="12">
        <v>0.5</v>
      </c>
      <c r="M707" s="7">
        <f t="shared" si="31"/>
        <v>2014</v>
      </c>
      <c r="N707" s="7">
        <f t="shared" si="32"/>
        <v>4</v>
      </c>
      <c r="O707" s="30">
        <f t="shared" si="33"/>
        <v>79.5</v>
      </c>
    </row>
    <row r="708" spans="2:15" x14ac:dyDescent="0.2">
      <c r="B708" s="13">
        <v>52982</v>
      </c>
      <c r="C708" s="14">
        <v>41737.256111111128</v>
      </c>
      <c r="D708" s="7" t="s">
        <v>10</v>
      </c>
      <c r="E708" s="13">
        <v>2187</v>
      </c>
      <c r="F708" s="7" t="s">
        <v>35</v>
      </c>
      <c r="G708" s="7" t="s">
        <v>11</v>
      </c>
      <c r="H708" s="13">
        <v>9</v>
      </c>
      <c r="I708" s="13">
        <f>IF(G708="Male",VLOOKUP(H708,'Shoe size conversion table'!$B$6:$D$22,2),VLOOKUP(H708,'Shoe size conversion table'!$J$6:$L$22,2))</f>
        <v>42</v>
      </c>
      <c r="J708" s="13">
        <f>IF(G708="Male",VLOOKUP(H708,'Shoe size conversion table'!$B$6:$D$22,3),VLOOKUP(H708,'Shoe size conversion table'!$J$6:$L$22,3))</f>
        <v>8.5</v>
      </c>
      <c r="K708" s="11">
        <v>139</v>
      </c>
      <c r="L708" s="12">
        <v>0.2</v>
      </c>
      <c r="M708" s="7">
        <f t="shared" si="31"/>
        <v>2014</v>
      </c>
      <c r="N708" s="7">
        <f t="shared" si="32"/>
        <v>4</v>
      </c>
      <c r="O708" s="30">
        <f t="shared" si="33"/>
        <v>111.2</v>
      </c>
    </row>
    <row r="709" spans="2:15" x14ac:dyDescent="0.2">
      <c r="B709" s="13">
        <v>52983</v>
      </c>
      <c r="C709" s="14">
        <v>41737.416111111132</v>
      </c>
      <c r="D709" s="7" t="s">
        <v>8</v>
      </c>
      <c r="E709" s="13">
        <v>2202</v>
      </c>
      <c r="F709" s="7" t="s">
        <v>39</v>
      </c>
      <c r="G709" s="7" t="s">
        <v>11</v>
      </c>
      <c r="H709" s="13">
        <v>9.5</v>
      </c>
      <c r="I709" s="13" t="str">
        <f>IF(G709="Male",VLOOKUP(H709,'Shoe size conversion table'!$B$6:$D$22,2),VLOOKUP(H709,'Shoe size conversion table'!$J$6:$L$22,2))</f>
        <v>42-43</v>
      </c>
      <c r="J709" s="13">
        <f>IF(G709="Male",VLOOKUP(H709,'Shoe size conversion table'!$B$6:$D$22,3),VLOOKUP(H709,'Shoe size conversion table'!$J$6:$L$22,3))</f>
        <v>9</v>
      </c>
      <c r="K709" s="11">
        <v>129</v>
      </c>
      <c r="L709" s="12">
        <v>0.2</v>
      </c>
      <c r="M709" s="7">
        <f t="shared" ref="M709:M772" si="34">YEAR(C709)</f>
        <v>2014</v>
      </c>
      <c r="N709" s="7">
        <f t="shared" si="32"/>
        <v>4</v>
      </c>
      <c r="O709" s="30">
        <f t="shared" si="33"/>
        <v>103.2</v>
      </c>
    </row>
    <row r="710" spans="2:15" x14ac:dyDescent="0.2">
      <c r="B710" s="13">
        <v>52984</v>
      </c>
      <c r="C710" s="14">
        <v>41737.606111111134</v>
      </c>
      <c r="D710" s="7" t="s">
        <v>7</v>
      </c>
      <c r="E710" s="13">
        <v>2190</v>
      </c>
      <c r="F710" s="7" t="s">
        <v>56</v>
      </c>
      <c r="G710" s="7" t="s">
        <v>12</v>
      </c>
      <c r="H710" s="13">
        <v>7</v>
      </c>
      <c r="I710" s="13" t="str">
        <f>IF(G710="Male",VLOOKUP(H710,'Shoe size conversion table'!$B$6:$D$22,2),VLOOKUP(H710,'Shoe size conversion table'!$J$6:$L$22,2))</f>
        <v>37-38</v>
      </c>
      <c r="J710" s="13">
        <f>IF(G710="Male",VLOOKUP(H710,'Shoe size conversion table'!$B$6:$D$22,3),VLOOKUP(H710,'Shoe size conversion table'!$J$6:$L$22,3))</f>
        <v>5</v>
      </c>
      <c r="K710" s="11">
        <v>169</v>
      </c>
      <c r="L710" s="12">
        <v>0</v>
      </c>
      <c r="M710" s="7">
        <f t="shared" si="34"/>
        <v>2014</v>
      </c>
      <c r="N710" s="7">
        <f t="shared" ref="N710:N773" si="35">MONTH(C710:C15677)</f>
        <v>4</v>
      </c>
      <c r="O710" s="30">
        <f t="shared" ref="O710:O773" si="36">K710*(1-L710)</f>
        <v>169</v>
      </c>
    </row>
    <row r="711" spans="2:15" x14ac:dyDescent="0.2">
      <c r="B711" s="13">
        <v>52985</v>
      </c>
      <c r="C711" s="14">
        <v>41737.826111111128</v>
      </c>
      <c r="D711" s="7" t="s">
        <v>7</v>
      </c>
      <c r="E711" s="13">
        <v>2227</v>
      </c>
      <c r="F711" s="7" t="s">
        <v>51</v>
      </c>
      <c r="G711" s="7" t="s">
        <v>11</v>
      </c>
      <c r="H711" s="13">
        <v>9</v>
      </c>
      <c r="I711" s="13">
        <f>IF(G711="Male",VLOOKUP(H711,'Shoe size conversion table'!$B$6:$D$22,2),VLOOKUP(H711,'Shoe size conversion table'!$J$6:$L$22,2))</f>
        <v>42</v>
      </c>
      <c r="J711" s="13">
        <f>IF(G711="Male",VLOOKUP(H711,'Shoe size conversion table'!$B$6:$D$22,3),VLOOKUP(H711,'Shoe size conversion table'!$J$6:$L$22,3))</f>
        <v>8.5</v>
      </c>
      <c r="K711" s="11">
        <v>159</v>
      </c>
      <c r="L711" s="12">
        <v>0</v>
      </c>
      <c r="M711" s="7">
        <f t="shared" si="34"/>
        <v>2014</v>
      </c>
      <c r="N711" s="7">
        <f t="shared" si="35"/>
        <v>4</v>
      </c>
      <c r="O711" s="30">
        <f t="shared" si="36"/>
        <v>159</v>
      </c>
    </row>
    <row r="712" spans="2:15" x14ac:dyDescent="0.2">
      <c r="B712" s="13">
        <v>52986</v>
      </c>
      <c r="C712" s="14">
        <v>41738.026111111125</v>
      </c>
      <c r="D712" s="7" t="s">
        <v>10</v>
      </c>
      <c r="E712" s="13">
        <v>2224</v>
      </c>
      <c r="F712" s="7" t="s">
        <v>35</v>
      </c>
      <c r="G712" s="7" t="s">
        <v>12</v>
      </c>
      <c r="H712" s="13">
        <v>7</v>
      </c>
      <c r="I712" s="13" t="str">
        <f>IF(G712="Male",VLOOKUP(H712,'Shoe size conversion table'!$B$6:$D$22,2),VLOOKUP(H712,'Shoe size conversion table'!$J$6:$L$22,2))</f>
        <v>37-38</v>
      </c>
      <c r="J712" s="13">
        <f>IF(G712="Male",VLOOKUP(H712,'Shoe size conversion table'!$B$6:$D$22,3),VLOOKUP(H712,'Shoe size conversion table'!$J$6:$L$22,3))</f>
        <v>5</v>
      </c>
      <c r="K712" s="11">
        <v>169</v>
      </c>
      <c r="L712" s="12">
        <v>0.1</v>
      </c>
      <c r="M712" s="7">
        <f t="shared" si="34"/>
        <v>2014</v>
      </c>
      <c r="N712" s="7">
        <f t="shared" si="35"/>
        <v>4</v>
      </c>
      <c r="O712" s="30">
        <f t="shared" si="36"/>
        <v>152.1</v>
      </c>
    </row>
    <row r="713" spans="2:15" x14ac:dyDescent="0.2">
      <c r="B713" s="13">
        <v>52986</v>
      </c>
      <c r="C713" s="14">
        <v>41738.026111111125</v>
      </c>
      <c r="D713" s="7" t="s">
        <v>10</v>
      </c>
      <c r="E713" s="13">
        <v>2205</v>
      </c>
      <c r="F713" s="7" t="s">
        <v>34</v>
      </c>
      <c r="G713" s="7" t="s">
        <v>12</v>
      </c>
      <c r="H713" s="13">
        <v>7</v>
      </c>
      <c r="I713" s="13" t="str">
        <f>IF(G713="Male",VLOOKUP(H713,'Shoe size conversion table'!$B$6:$D$22,2),VLOOKUP(H713,'Shoe size conversion table'!$J$6:$L$22,2))</f>
        <v>37-38</v>
      </c>
      <c r="J713" s="13">
        <f>IF(G713="Male",VLOOKUP(H713,'Shoe size conversion table'!$B$6:$D$22,3),VLOOKUP(H713,'Shoe size conversion table'!$J$6:$L$22,3))</f>
        <v>5</v>
      </c>
      <c r="K713" s="11">
        <v>199</v>
      </c>
      <c r="L713" s="12">
        <v>0</v>
      </c>
      <c r="M713" s="7">
        <f t="shared" si="34"/>
        <v>2014</v>
      </c>
      <c r="N713" s="7">
        <f t="shared" si="35"/>
        <v>4</v>
      </c>
      <c r="O713" s="30">
        <f t="shared" si="36"/>
        <v>199</v>
      </c>
    </row>
    <row r="714" spans="2:15" x14ac:dyDescent="0.2">
      <c r="B714" s="13">
        <v>52987</v>
      </c>
      <c r="C714" s="14">
        <v>41738.026111111125</v>
      </c>
      <c r="D714" s="7" t="s">
        <v>8</v>
      </c>
      <c r="E714" s="13">
        <v>2218</v>
      </c>
      <c r="F714" s="7" t="s">
        <v>38</v>
      </c>
      <c r="G714" s="7" t="s">
        <v>11</v>
      </c>
      <c r="H714" s="13">
        <v>11</v>
      </c>
      <c r="I714" s="13">
        <f>IF(G714="Male",VLOOKUP(H714,'Shoe size conversion table'!$B$6:$D$22,2),VLOOKUP(H714,'Shoe size conversion table'!$J$6:$L$22,2))</f>
        <v>44</v>
      </c>
      <c r="J714" s="13">
        <f>IF(G714="Male",VLOOKUP(H714,'Shoe size conversion table'!$B$6:$D$22,3),VLOOKUP(H714,'Shoe size conversion table'!$J$6:$L$22,3))</f>
        <v>10.5</v>
      </c>
      <c r="K714" s="11">
        <v>149</v>
      </c>
      <c r="L714" s="12">
        <v>0</v>
      </c>
      <c r="M714" s="7">
        <f t="shared" si="34"/>
        <v>2014</v>
      </c>
      <c r="N714" s="7">
        <f t="shared" si="35"/>
        <v>4</v>
      </c>
      <c r="O714" s="30">
        <f t="shared" si="36"/>
        <v>149</v>
      </c>
    </row>
    <row r="715" spans="2:15" x14ac:dyDescent="0.2">
      <c r="B715" s="13">
        <v>52988</v>
      </c>
      <c r="C715" s="14">
        <v>41738.206111111132</v>
      </c>
      <c r="D715" s="7" t="s">
        <v>8</v>
      </c>
      <c r="E715" s="13">
        <v>2209</v>
      </c>
      <c r="F715" s="7" t="s">
        <v>40</v>
      </c>
      <c r="G715" s="7" t="s">
        <v>11</v>
      </c>
      <c r="H715" s="13">
        <v>9</v>
      </c>
      <c r="I715" s="13">
        <f>IF(G715="Male",VLOOKUP(H715,'Shoe size conversion table'!$B$6:$D$22,2),VLOOKUP(H715,'Shoe size conversion table'!$J$6:$L$22,2))</f>
        <v>42</v>
      </c>
      <c r="J715" s="13">
        <f>IF(G715="Male",VLOOKUP(H715,'Shoe size conversion table'!$B$6:$D$22,3),VLOOKUP(H715,'Shoe size conversion table'!$J$6:$L$22,3))</f>
        <v>8.5</v>
      </c>
      <c r="K715" s="11">
        <v>199</v>
      </c>
      <c r="L715" s="12">
        <v>0</v>
      </c>
      <c r="M715" s="7">
        <f t="shared" si="34"/>
        <v>2014</v>
      </c>
      <c r="N715" s="7">
        <f t="shared" si="35"/>
        <v>4</v>
      </c>
      <c r="O715" s="30">
        <f t="shared" si="36"/>
        <v>199</v>
      </c>
    </row>
    <row r="716" spans="2:15" x14ac:dyDescent="0.2">
      <c r="B716" s="13">
        <v>52989</v>
      </c>
      <c r="C716" s="14">
        <v>41738.256111111128</v>
      </c>
      <c r="D716" s="7" t="s">
        <v>10</v>
      </c>
      <c r="E716" s="13">
        <v>2150</v>
      </c>
      <c r="F716" s="7" t="s">
        <v>34</v>
      </c>
      <c r="G716" s="7" t="s">
        <v>11</v>
      </c>
      <c r="H716" s="13">
        <v>10.5</v>
      </c>
      <c r="I716" s="13" t="str">
        <f>IF(G716="Male",VLOOKUP(H716,'Shoe size conversion table'!$B$6:$D$22,2),VLOOKUP(H716,'Shoe size conversion table'!$J$6:$L$22,2))</f>
        <v>43-44</v>
      </c>
      <c r="J716" s="13">
        <f>IF(G716="Male",VLOOKUP(H716,'Shoe size conversion table'!$B$6:$D$22,3),VLOOKUP(H716,'Shoe size conversion table'!$J$6:$L$22,3))</f>
        <v>10</v>
      </c>
      <c r="K716" s="11">
        <v>149</v>
      </c>
      <c r="L716" s="12">
        <v>0</v>
      </c>
      <c r="M716" s="7">
        <f t="shared" si="34"/>
        <v>2014</v>
      </c>
      <c r="N716" s="7">
        <f t="shared" si="35"/>
        <v>4</v>
      </c>
      <c r="O716" s="30">
        <f t="shared" si="36"/>
        <v>149</v>
      </c>
    </row>
    <row r="717" spans="2:15" x14ac:dyDescent="0.2">
      <c r="B717" s="13">
        <v>52990</v>
      </c>
      <c r="C717" s="14">
        <v>41738.346111111125</v>
      </c>
      <c r="D717" s="7" t="s">
        <v>10</v>
      </c>
      <c r="E717" s="13">
        <v>2225</v>
      </c>
      <c r="F717" s="7" t="s">
        <v>35</v>
      </c>
      <c r="G717" s="7" t="s">
        <v>11</v>
      </c>
      <c r="H717" s="13">
        <v>10.5</v>
      </c>
      <c r="I717" s="13" t="str">
        <f>IF(G717="Male",VLOOKUP(H717,'Shoe size conversion table'!$B$6:$D$22,2),VLOOKUP(H717,'Shoe size conversion table'!$J$6:$L$22,2))</f>
        <v>43-44</v>
      </c>
      <c r="J717" s="13">
        <f>IF(G717="Male",VLOOKUP(H717,'Shoe size conversion table'!$B$6:$D$22,3),VLOOKUP(H717,'Shoe size conversion table'!$J$6:$L$22,3))</f>
        <v>10</v>
      </c>
      <c r="K717" s="11">
        <v>139</v>
      </c>
      <c r="L717" s="12">
        <v>0.5</v>
      </c>
      <c r="M717" s="7">
        <f t="shared" si="34"/>
        <v>2014</v>
      </c>
      <c r="N717" s="7">
        <f t="shared" si="35"/>
        <v>4</v>
      </c>
      <c r="O717" s="30">
        <f t="shared" si="36"/>
        <v>69.5</v>
      </c>
    </row>
    <row r="718" spans="2:15" x14ac:dyDescent="0.2">
      <c r="B718" s="13">
        <v>52991</v>
      </c>
      <c r="C718" s="14">
        <v>41738.386111111126</v>
      </c>
      <c r="D718" s="7" t="s">
        <v>7</v>
      </c>
      <c r="E718" s="13">
        <v>2224</v>
      </c>
      <c r="F718" s="7" t="s">
        <v>51</v>
      </c>
      <c r="G718" s="7" t="s">
        <v>12</v>
      </c>
      <c r="H718" s="13">
        <v>9</v>
      </c>
      <c r="I718" s="13" t="str">
        <f>IF(G718="Male",VLOOKUP(H718,'Shoe size conversion table'!$B$6:$D$22,2),VLOOKUP(H718,'Shoe size conversion table'!$J$6:$L$22,2))</f>
        <v>39-40</v>
      </c>
      <c r="J718" s="13">
        <f>IF(G718="Male",VLOOKUP(H718,'Shoe size conversion table'!$B$6:$D$22,3),VLOOKUP(H718,'Shoe size conversion table'!$J$6:$L$22,3))</f>
        <v>7</v>
      </c>
      <c r="K718" s="11">
        <v>199</v>
      </c>
      <c r="L718" s="12">
        <v>0.1</v>
      </c>
      <c r="M718" s="7">
        <f t="shared" si="34"/>
        <v>2014</v>
      </c>
      <c r="N718" s="7">
        <f t="shared" si="35"/>
        <v>4</v>
      </c>
      <c r="O718" s="30">
        <f t="shared" si="36"/>
        <v>179.1</v>
      </c>
    </row>
    <row r="719" spans="2:15" x14ac:dyDescent="0.2">
      <c r="B719" s="13">
        <v>52992</v>
      </c>
      <c r="C719" s="14">
        <v>41738.416111111132</v>
      </c>
      <c r="D719" s="7" t="s">
        <v>7</v>
      </c>
      <c r="E719" s="13">
        <v>2234</v>
      </c>
      <c r="F719" s="7" t="s">
        <v>51</v>
      </c>
      <c r="G719" s="7" t="s">
        <v>12</v>
      </c>
      <c r="H719" s="13">
        <v>5.5</v>
      </c>
      <c r="I719" s="13">
        <f>IF(G719="Male",VLOOKUP(H719,'Shoe size conversion table'!$B$6:$D$22,2),VLOOKUP(H719,'Shoe size conversion table'!$J$6:$L$22,2))</f>
        <v>36</v>
      </c>
      <c r="J719" s="13">
        <f>IF(G719="Male",VLOOKUP(H719,'Shoe size conversion table'!$B$6:$D$22,3),VLOOKUP(H719,'Shoe size conversion table'!$J$6:$L$22,3))</f>
        <v>3.5</v>
      </c>
      <c r="K719" s="11">
        <v>169</v>
      </c>
      <c r="L719" s="12">
        <v>0</v>
      </c>
      <c r="M719" s="7">
        <f t="shared" si="34"/>
        <v>2014</v>
      </c>
      <c r="N719" s="7">
        <f t="shared" si="35"/>
        <v>4</v>
      </c>
      <c r="O719" s="30">
        <f t="shared" si="36"/>
        <v>169</v>
      </c>
    </row>
    <row r="720" spans="2:15" x14ac:dyDescent="0.2">
      <c r="B720" s="13">
        <v>52993</v>
      </c>
      <c r="C720" s="14">
        <v>41738.756111111128</v>
      </c>
      <c r="D720" s="7" t="s">
        <v>7</v>
      </c>
      <c r="E720" s="13">
        <v>2181</v>
      </c>
      <c r="F720" s="7" t="s">
        <v>53</v>
      </c>
      <c r="G720" s="7" t="s">
        <v>11</v>
      </c>
      <c r="H720" s="13">
        <v>9.5</v>
      </c>
      <c r="I720" s="13" t="str">
        <f>IF(G720="Male",VLOOKUP(H720,'Shoe size conversion table'!$B$6:$D$22,2),VLOOKUP(H720,'Shoe size conversion table'!$J$6:$L$22,2))</f>
        <v>42-43</v>
      </c>
      <c r="J720" s="13">
        <f>IF(G720="Male",VLOOKUP(H720,'Shoe size conversion table'!$B$6:$D$22,3),VLOOKUP(H720,'Shoe size conversion table'!$J$6:$L$22,3))</f>
        <v>9</v>
      </c>
      <c r="K720" s="11">
        <v>139</v>
      </c>
      <c r="L720" s="12">
        <v>0</v>
      </c>
      <c r="M720" s="7">
        <f t="shared" si="34"/>
        <v>2014</v>
      </c>
      <c r="N720" s="7">
        <f t="shared" si="35"/>
        <v>4</v>
      </c>
      <c r="O720" s="30">
        <f t="shared" si="36"/>
        <v>139</v>
      </c>
    </row>
    <row r="721" spans="2:15" x14ac:dyDescent="0.2">
      <c r="B721" s="13">
        <v>52994</v>
      </c>
      <c r="C721" s="14">
        <v>41738.796111111129</v>
      </c>
      <c r="D721" s="7" t="s">
        <v>9</v>
      </c>
      <c r="E721" s="13">
        <v>2219</v>
      </c>
      <c r="F721" s="7" t="s">
        <v>58</v>
      </c>
      <c r="G721" s="7" t="s">
        <v>12</v>
      </c>
      <c r="H721" s="13">
        <v>9</v>
      </c>
      <c r="I721" s="13" t="str">
        <f>IF(G721="Male",VLOOKUP(H721,'Shoe size conversion table'!$B$6:$D$22,2),VLOOKUP(H721,'Shoe size conversion table'!$J$6:$L$22,2))</f>
        <v>39-40</v>
      </c>
      <c r="J721" s="13">
        <f>IF(G721="Male",VLOOKUP(H721,'Shoe size conversion table'!$B$6:$D$22,3),VLOOKUP(H721,'Shoe size conversion table'!$J$6:$L$22,3))</f>
        <v>7</v>
      </c>
      <c r="K721" s="11">
        <v>179</v>
      </c>
      <c r="L721" s="12">
        <v>0</v>
      </c>
      <c r="M721" s="7">
        <f t="shared" si="34"/>
        <v>2014</v>
      </c>
      <c r="N721" s="7">
        <f t="shared" si="35"/>
        <v>4</v>
      </c>
      <c r="O721" s="30">
        <f t="shared" si="36"/>
        <v>179</v>
      </c>
    </row>
    <row r="722" spans="2:15" x14ac:dyDescent="0.2">
      <c r="B722" s="13">
        <v>52995</v>
      </c>
      <c r="C722" s="14">
        <v>41738.826111111128</v>
      </c>
      <c r="D722" s="7" t="s">
        <v>7</v>
      </c>
      <c r="E722" s="13">
        <v>2225</v>
      </c>
      <c r="F722" s="7" t="s">
        <v>50</v>
      </c>
      <c r="G722" s="7" t="s">
        <v>12</v>
      </c>
      <c r="H722" s="13">
        <v>8</v>
      </c>
      <c r="I722" s="13" t="str">
        <f>IF(G722="Male",VLOOKUP(H722,'Shoe size conversion table'!$B$6:$D$22,2),VLOOKUP(H722,'Shoe size conversion table'!$J$6:$L$22,2))</f>
        <v>38-39</v>
      </c>
      <c r="J722" s="13">
        <f>IF(G722="Male",VLOOKUP(H722,'Shoe size conversion table'!$B$6:$D$22,3),VLOOKUP(H722,'Shoe size conversion table'!$J$6:$L$22,3))</f>
        <v>6</v>
      </c>
      <c r="K722" s="11">
        <v>189</v>
      </c>
      <c r="L722" s="12">
        <v>0</v>
      </c>
      <c r="M722" s="7">
        <f t="shared" si="34"/>
        <v>2014</v>
      </c>
      <c r="N722" s="7">
        <f t="shared" si="35"/>
        <v>4</v>
      </c>
      <c r="O722" s="30">
        <f t="shared" si="36"/>
        <v>189</v>
      </c>
    </row>
    <row r="723" spans="2:15" x14ac:dyDescent="0.2">
      <c r="B723" s="13">
        <v>52996</v>
      </c>
      <c r="C723" s="14">
        <v>41739.026111111125</v>
      </c>
      <c r="D723" s="7" t="s">
        <v>10</v>
      </c>
      <c r="E723" s="13">
        <v>2224</v>
      </c>
      <c r="F723" s="7" t="s">
        <v>35</v>
      </c>
      <c r="G723" s="7" t="s">
        <v>12</v>
      </c>
      <c r="H723" s="13">
        <v>7</v>
      </c>
      <c r="I723" s="13" t="str">
        <f>IF(G723="Male",VLOOKUP(H723,'Shoe size conversion table'!$B$6:$D$22,2),VLOOKUP(H723,'Shoe size conversion table'!$J$6:$L$22,2))</f>
        <v>37-38</v>
      </c>
      <c r="J723" s="13">
        <f>IF(G723="Male",VLOOKUP(H723,'Shoe size conversion table'!$B$6:$D$22,3),VLOOKUP(H723,'Shoe size conversion table'!$J$6:$L$22,3))</f>
        <v>5</v>
      </c>
      <c r="K723" s="11">
        <v>169</v>
      </c>
      <c r="L723" s="12">
        <v>0.1</v>
      </c>
      <c r="M723" s="7">
        <f t="shared" si="34"/>
        <v>2014</v>
      </c>
      <c r="N723" s="7">
        <f t="shared" si="35"/>
        <v>4</v>
      </c>
      <c r="O723" s="30">
        <f t="shared" si="36"/>
        <v>152.1</v>
      </c>
    </row>
    <row r="724" spans="2:15" x14ac:dyDescent="0.2">
      <c r="B724" s="13">
        <v>52997</v>
      </c>
      <c r="C724" s="14">
        <v>41739.026111111125</v>
      </c>
      <c r="D724" s="7" t="s">
        <v>8</v>
      </c>
      <c r="E724" s="13">
        <v>2183</v>
      </c>
      <c r="F724" s="7" t="s">
        <v>41</v>
      </c>
      <c r="G724" s="7" t="s">
        <v>11</v>
      </c>
      <c r="H724" s="13">
        <v>9.5</v>
      </c>
      <c r="I724" s="13" t="str">
        <f>IF(G724="Male",VLOOKUP(H724,'Shoe size conversion table'!$B$6:$D$22,2),VLOOKUP(H724,'Shoe size conversion table'!$J$6:$L$22,2))</f>
        <v>42-43</v>
      </c>
      <c r="J724" s="13">
        <f>IF(G724="Male",VLOOKUP(H724,'Shoe size conversion table'!$B$6:$D$22,3),VLOOKUP(H724,'Shoe size conversion table'!$J$6:$L$22,3))</f>
        <v>9</v>
      </c>
      <c r="K724" s="11">
        <v>199</v>
      </c>
      <c r="L724" s="12">
        <v>0</v>
      </c>
      <c r="M724" s="7">
        <f t="shared" si="34"/>
        <v>2014</v>
      </c>
      <c r="N724" s="7">
        <f t="shared" si="35"/>
        <v>4</v>
      </c>
      <c r="O724" s="30">
        <f t="shared" si="36"/>
        <v>199</v>
      </c>
    </row>
    <row r="725" spans="2:15" x14ac:dyDescent="0.2">
      <c r="B725" s="13">
        <v>52997</v>
      </c>
      <c r="C725" s="14">
        <v>41739.026111111125</v>
      </c>
      <c r="D725" s="7" t="s">
        <v>8</v>
      </c>
      <c r="E725" s="13">
        <v>2218</v>
      </c>
      <c r="F725" s="7" t="s">
        <v>42</v>
      </c>
      <c r="G725" s="7" t="s">
        <v>11</v>
      </c>
      <c r="H725" s="13">
        <v>8.5</v>
      </c>
      <c r="I725" s="13" t="str">
        <f>IF(G725="Male",VLOOKUP(H725,'Shoe size conversion table'!$B$6:$D$22,2),VLOOKUP(H725,'Shoe size conversion table'!$J$6:$L$22,2))</f>
        <v>41-42</v>
      </c>
      <c r="J725" s="13">
        <f>IF(G725="Male",VLOOKUP(H725,'Shoe size conversion table'!$B$6:$D$22,3),VLOOKUP(H725,'Shoe size conversion table'!$J$6:$L$22,3))</f>
        <v>8</v>
      </c>
      <c r="K725" s="11">
        <v>129</v>
      </c>
      <c r="L725" s="12">
        <v>0.5</v>
      </c>
      <c r="M725" s="7">
        <f t="shared" si="34"/>
        <v>2014</v>
      </c>
      <c r="N725" s="7">
        <f t="shared" si="35"/>
        <v>4</v>
      </c>
      <c r="O725" s="30">
        <f t="shared" si="36"/>
        <v>64.5</v>
      </c>
    </row>
    <row r="726" spans="2:15" x14ac:dyDescent="0.2">
      <c r="B726" s="13">
        <v>52998</v>
      </c>
      <c r="C726" s="14">
        <v>41739.226111111129</v>
      </c>
      <c r="D726" s="7" t="s">
        <v>7</v>
      </c>
      <c r="E726" s="13">
        <v>2158</v>
      </c>
      <c r="F726" s="7" t="s">
        <v>54</v>
      </c>
      <c r="G726" s="7" t="s">
        <v>12</v>
      </c>
      <c r="H726" s="13">
        <v>8</v>
      </c>
      <c r="I726" s="13" t="str">
        <f>IF(G726="Male",VLOOKUP(H726,'Shoe size conversion table'!$B$6:$D$22,2),VLOOKUP(H726,'Shoe size conversion table'!$J$6:$L$22,2))</f>
        <v>38-39</v>
      </c>
      <c r="J726" s="13">
        <f>IF(G726="Male",VLOOKUP(H726,'Shoe size conversion table'!$B$6:$D$22,3),VLOOKUP(H726,'Shoe size conversion table'!$J$6:$L$22,3))</f>
        <v>6</v>
      </c>
      <c r="K726" s="11">
        <v>179</v>
      </c>
      <c r="L726" s="12">
        <v>0.1</v>
      </c>
      <c r="M726" s="7">
        <f t="shared" si="34"/>
        <v>2014</v>
      </c>
      <c r="N726" s="7">
        <f t="shared" si="35"/>
        <v>4</v>
      </c>
      <c r="O726" s="30">
        <f t="shared" si="36"/>
        <v>161.1</v>
      </c>
    </row>
    <row r="727" spans="2:15" x14ac:dyDescent="0.2">
      <c r="B727" s="13">
        <v>52998</v>
      </c>
      <c r="C727" s="14">
        <v>41739.226111111129</v>
      </c>
      <c r="D727" s="7" t="s">
        <v>7</v>
      </c>
      <c r="E727" s="13">
        <v>2192</v>
      </c>
      <c r="F727" s="7" t="s">
        <v>46</v>
      </c>
      <c r="G727" s="7" t="s">
        <v>12</v>
      </c>
      <c r="H727" s="13">
        <v>8</v>
      </c>
      <c r="I727" s="13" t="str">
        <f>IF(G727="Male",VLOOKUP(H727,'Shoe size conversion table'!$B$6:$D$22,2),VLOOKUP(H727,'Shoe size conversion table'!$J$6:$L$22,2))</f>
        <v>38-39</v>
      </c>
      <c r="J727" s="13">
        <f>IF(G727="Male",VLOOKUP(H727,'Shoe size conversion table'!$B$6:$D$22,3),VLOOKUP(H727,'Shoe size conversion table'!$J$6:$L$22,3))</f>
        <v>6</v>
      </c>
      <c r="K727" s="11">
        <v>189</v>
      </c>
      <c r="L727" s="12">
        <v>0.1</v>
      </c>
      <c r="M727" s="7">
        <f t="shared" si="34"/>
        <v>2014</v>
      </c>
      <c r="N727" s="7">
        <f t="shared" si="35"/>
        <v>4</v>
      </c>
      <c r="O727" s="30">
        <f t="shared" si="36"/>
        <v>170.1</v>
      </c>
    </row>
    <row r="728" spans="2:15" x14ac:dyDescent="0.2">
      <c r="B728" s="13">
        <v>52999</v>
      </c>
      <c r="C728" s="14">
        <v>41739.226111111129</v>
      </c>
      <c r="D728" s="7" t="s">
        <v>10</v>
      </c>
      <c r="E728" s="13">
        <v>2240</v>
      </c>
      <c r="F728" s="7" t="s">
        <v>34</v>
      </c>
      <c r="G728" s="7" t="s">
        <v>11</v>
      </c>
      <c r="H728" s="13">
        <v>12</v>
      </c>
      <c r="I728" s="13">
        <f>IF(G728="Male",VLOOKUP(H728,'Shoe size conversion table'!$B$6:$D$22,2),VLOOKUP(H728,'Shoe size conversion table'!$J$6:$L$22,2))</f>
        <v>45</v>
      </c>
      <c r="J728" s="13">
        <f>IF(G728="Male",VLOOKUP(H728,'Shoe size conversion table'!$B$6:$D$22,3),VLOOKUP(H728,'Shoe size conversion table'!$J$6:$L$22,3))</f>
        <v>11.5</v>
      </c>
      <c r="K728" s="11">
        <v>189</v>
      </c>
      <c r="L728" s="12">
        <v>0</v>
      </c>
      <c r="M728" s="7">
        <f t="shared" si="34"/>
        <v>2014</v>
      </c>
      <c r="N728" s="7">
        <f t="shared" si="35"/>
        <v>4</v>
      </c>
      <c r="O728" s="30">
        <f t="shared" si="36"/>
        <v>189</v>
      </c>
    </row>
    <row r="729" spans="2:15" x14ac:dyDescent="0.2">
      <c r="B729" s="13">
        <v>53000</v>
      </c>
      <c r="C729" s="14">
        <v>41739.256111111128</v>
      </c>
      <c r="D729" s="7" t="s">
        <v>10</v>
      </c>
      <c r="E729" s="13">
        <v>2222</v>
      </c>
      <c r="F729" s="7" t="s">
        <v>36</v>
      </c>
      <c r="G729" s="7" t="s">
        <v>12</v>
      </c>
      <c r="H729" s="13">
        <v>7.5</v>
      </c>
      <c r="I729" s="13">
        <f>IF(G729="Male",VLOOKUP(H729,'Shoe size conversion table'!$B$6:$D$22,2),VLOOKUP(H729,'Shoe size conversion table'!$J$6:$L$22,2))</f>
        <v>38</v>
      </c>
      <c r="J729" s="13">
        <f>IF(G729="Male",VLOOKUP(H729,'Shoe size conversion table'!$B$6:$D$22,3),VLOOKUP(H729,'Shoe size conversion table'!$J$6:$L$22,3))</f>
        <v>5.5</v>
      </c>
      <c r="K729" s="11">
        <v>199</v>
      </c>
      <c r="L729" s="12">
        <v>0</v>
      </c>
      <c r="M729" s="7">
        <f t="shared" si="34"/>
        <v>2014</v>
      </c>
      <c r="N729" s="7">
        <f t="shared" si="35"/>
        <v>4</v>
      </c>
      <c r="O729" s="30">
        <f t="shared" si="36"/>
        <v>199</v>
      </c>
    </row>
    <row r="730" spans="2:15" x14ac:dyDescent="0.2">
      <c r="B730" s="13">
        <v>53001</v>
      </c>
      <c r="C730" s="14">
        <v>41739.346111111125</v>
      </c>
      <c r="D730" s="7" t="s">
        <v>10</v>
      </c>
      <c r="E730" s="13">
        <v>2226</v>
      </c>
      <c r="F730" s="7" t="s">
        <v>35</v>
      </c>
      <c r="G730" s="7" t="s">
        <v>11</v>
      </c>
      <c r="H730" s="13">
        <v>10.5</v>
      </c>
      <c r="I730" s="13" t="str">
        <f>IF(G730="Male",VLOOKUP(H730,'Shoe size conversion table'!$B$6:$D$22,2),VLOOKUP(H730,'Shoe size conversion table'!$J$6:$L$22,2))</f>
        <v>43-44</v>
      </c>
      <c r="J730" s="13">
        <f>IF(G730="Male",VLOOKUP(H730,'Shoe size conversion table'!$B$6:$D$22,3),VLOOKUP(H730,'Shoe size conversion table'!$J$6:$L$22,3))</f>
        <v>10</v>
      </c>
      <c r="K730" s="11">
        <v>189</v>
      </c>
      <c r="L730" s="12">
        <v>0.5</v>
      </c>
      <c r="M730" s="7">
        <f t="shared" si="34"/>
        <v>2014</v>
      </c>
      <c r="N730" s="7">
        <f t="shared" si="35"/>
        <v>4</v>
      </c>
      <c r="O730" s="30">
        <f t="shared" si="36"/>
        <v>94.5</v>
      </c>
    </row>
    <row r="731" spans="2:15" x14ac:dyDescent="0.2">
      <c r="B731" s="13">
        <v>53002</v>
      </c>
      <c r="C731" s="14">
        <v>41739.386111111126</v>
      </c>
      <c r="D731" s="7" t="s">
        <v>9</v>
      </c>
      <c r="E731" s="13">
        <v>2242</v>
      </c>
      <c r="F731" s="7" t="s">
        <v>58</v>
      </c>
      <c r="G731" s="7" t="s">
        <v>11</v>
      </c>
      <c r="H731" s="13">
        <v>8</v>
      </c>
      <c r="I731" s="13">
        <f>IF(G731="Male",VLOOKUP(H731,'Shoe size conversion table'!$B$6:$D$22,2),VLOOKUP(H731,'Shoe size conversion table'!$J$6:$L$22,2))</f>
        <v>41</v>
      </c>
      <c r="J731" s="13">
        <f>IF(G731="Male",VLOOKUP(H731,'Shoe size conversion table'!$B$6:$D$22,3),VLOOKUP(H731,'Shoe size conversion table'!$J$6:$L$22,3))</f>
        <v>7.5</v>
      </c>
      <c r="K731" s="11">
        <v>129</v>
      </c>
      <c r="L731" s="12">
        <v>0.3</v>
      </c>
      <c r="M731" s="7">
        <f t="shared" si="34"/>
        <v>2014</v>
      </c>
      <c r="N731" s="7">
        <f t="shared" si="35"/>
        <v>4</v>
      </c>
      <c r="O731" s="30">
        <f t="shared" si="36"/>
        <v>90.3</v>
      </c>
    </row>
    <row r="732" spans="2:15" x14ac:dyDescent="0.2">
      <c r="B732" s="13">
        <v>53003</v>
      </c>
      <c r="C732" s="14">
        <v>41739.706111111132</v>
      </c>
      <c r="D732" s="7" t="s">
        <v>8</v>
      </c>
      <c r="E732" s="13">
        <v>2190</v>
      </c>
      <c r="F732" s="7" t="s">
        <v>41</v>
      </c>
      <c r="G732" s="7" t="s">
        <v>12</v>
      </c>
      <c r="H732" s="13">
        <v>10</v>
      </c>
      <c r="I732" s="13" t="str">
        <f>IF(G732="Male",VLOOKUP(H732,'Shoe size conversion table'!$B$6:$D$22,2),VLOOKUP(H732,'Shoe size conversion table'!$J$6:$L$22,2))</f>
        <v>40-41</v>
      </c>
      <c r="J732" s="13">
        <f>IF(G732="Male",VLOOKUP(H732,'Shoe size conversion table'!$B$6:$D$22,3),VLOOKUP(H732,'Shoe size conversion table'!$J$6:$L$22,3))</f>
        <v>8</v>
      </c>
      <c r="K732" s="11">
        <v>179</v>
      </c>
      <c r="L732" s="12">
        <v>0</v>
      </c>
      <c r="M732" s="7">
        <f t="shared" si="34"/>
        <v>2014</v>
      </c>
      <c r="N732" s="7">
        <f t="shared" si="35"/>
        <v>4</v>
      </c>
      <c r="O732" s="30">
        <f t="shared" si="36"/>
        <v>179</v>
      </c>
    </row>
    <row r="733" spans="2:15" x14ac:dyDescent="0.2">
      <c r="B733" s="13">
        <v>53004</v>
      </c>
      <c r="C733" s="14">
        <v>41739.756111111128</v>
      </c>
      <c r="D733" s="7" t="s">
        <v>7</v>
      </c>
      <c r="E733" s="13">
        <v>2206</v>
      </c>
      <c r="F733" s="7" t="s">
        <v>56</v>
      </c>
      <c r="G733" s="7" t="s">
        <v>11</v>
      </c>
      <c r="H733" s="13">
        <v>8.5</v>
      </c>
      <c r="I733" s="13" t="str">
        <f>IF(G733="Male",VLOOKUP(H733,'Shoe size conversion table'!$B$6:$D$22,2),VLOOKUP(H733,'Shoe size conversion table'!$J$6:$L$22,2))</f>
        <v>41-42</v>
      </c>
      <c r="J733" s="13">
        <f>IF(G733="Male",VLOOKUP(H733,'Shoe size conversion table'!$B$6:$D$22,3),VLOOKUP(H733,'Shoe size conversion table'!$J$6:$L$22,3))</f>
        <v>8</v>
      </c>
      <c r="K733" s="11">
        <v>189</v>
      </c>
      <c r="L733" s="12">
        <v>0</v>
      </c>
      <c r="M733" s="7">
        <f t="shared" si="34"/>
        <v>2014</v>
      </c>
      <c r="N733" s="7">
        <f t="shared" si="35"/>
        <v>4</v>
      </c>
      <c r="O733" s="30">
        <f t="shared" si="36"/>
        <v>189</v>
      </c>
    </row>
    <row r="734" spans="2:15" x14ac:dyDescent="0.2">
      <c r="B734" s="13">
        <v>53005</v>
      </c>
      <c r="C734" s="14">
        <v>41739.796111111129</v>
      </c>
      <c r="D734" s="7" t="s">
        <v>9</v>
      </c>
      <c r="E734" s="13">
        <v>2160</v>
      </c>
      <c r="F734" s="7" t="s">
        <v>60</v>
      </c>
      <c r="G734" s="7" t="s">
        <v>12</v>
      </c>
      <c r="H734" s="13">
        <v>9</v>
      </c>
      <c r="I734" s="13" t="str">
        <f>IF(G734="Male",VLOOKUP(H734,'Shoe size conversion table'!$B$6:$D$22,2),VLOOKUP(H734,'Shoe size conversion table'!$J$6:$L$22,2))</f>
        <v>39-40</v>
      </c>
      <c r="J734" s="13">
        <f>IF(G734="Male",VLOOKUP(H734,'Shoe size conversion table'!$B$6:$D$22,3),VLOOKUP(H734,'Shoe size conversion table'!$J$6:$L$22,3))</f>
        <v>7</v>
      </c>
      <c r="K734" s="11">
        <v>169</v>
      </c>
      <c r="L734" s="12">
        <v>0.2</v>
      </c>
      <c r="M734" s="7">
        <f t="shared" si="34"/>
        <v>2014</v>
      </c>
      <c r="N734" s="7">
        <f t="shared" si="35"/>
        <v>4</v>
      </c>
      <c r="O734" s="30">
        <f t="shared" si="36"/>
        <v>135.20000000000002</v>
      </c>
    </row>
    <row r="735" spans="2:15" x14ac:dyDescent="0.2">
      <c r="B735" s="13">
        <v>53006</v>
      </c>
      <c r="C735" s="14">
        <v>41739.826111111128</v>
      </c>
      <c r="D735" s="7" t="s">
        <v>7</v>
      </c>
      <c r="E735" s="13">
        <v>2220</v>
      </c>
      <c r="F735" s="7" t="s">
        <v>51</v>
      </c>
      <c r="G735" s="7" t="s">
        <v>11</v>
      </c>
      <c r="H735" s="13">
        <v>11</v>
      </c>
      <c r="I735" s="13">
        <f>IF(G735="Male",VLOOKUP(H735,'Shoe size conversion table'!$B$6:$D$22,2),VLOOKUP(H735,'Shoe size conversion table'!$J$6:$L$22,2))</f>
        <v>44</v>
      </c>
      <c r="J735" s="13">
        <f>IF(G735="Male",VLOOKUP(H735,'Shoe size conversion table'!$B$6:$D$22,3),VLOOKUP(H735,'Shoe size conversion table'!$J$6:$L$22,3))</f>
        <v>10.5</v>
      </c>
      <c r="K735" s="11">
        <v>139</v>
      </c>
      <c r="L735" s="12">
        <v>0</v>
      </c>
      <c r="M735" s="7">
        <f t="shared" si="34"/>
        <v>2014</v>
      </c>
      <c r="N735" s="7">
        <f t="shared" si="35"/>
        <v>4</v>
      </c>
      <c r="O735" s="30">
        <f t="shared" si="36"/>
        <v>139</v>
      </c>
    </row>
    <row r="736" spans="2:15" x14ac:dyDescent="0.2">
      <c r="B736" s="13">
        <v>53007</v>
      </c>
      <c r="C736" s="14">
        <v>41740.026111111125</v>
      </c>
      <c r="D736" s="7" t="s">
        <v>8</v>
      </c>
      <c r="E736" s="13">
        <v>2150</v>
      </c>
      <c r="F736" s="7" t="s">
        <v>38</v>
      </c>
      <c r="G736" s="7" t="s">
        <v>12</v>
      </c>
      <c r="H736" s="13">
        <v>6.5</v>
      </c>
      <c r="I736" s="13">
        <f>IF(G736="Male",VLOOKUP(H736,'Shoe size conversion table'!$B$6:$D$22,2),VLOOKUP(H736,'Shoe size conversion table'!$J$6:$L$22,2))</f>
        <v>37</v>
      </c>
      <c r="J736" s="13">
        <f>IF(G736="Male",VLOOKUP(H736,'Shoe size conversion table'!$B$6:$D$22,3),VLOOKUP(H736,'Shoe size conversion table'!$J$6:$L$22,3))</f>
        <v>4.5</v>
      </c>
      <c r="K736" s="11">
        <v>179</v>
      </c>
      <c r="L736" s="12">
        <v>0.2</v>
      </c>
      <c r="M736" s="7">
        <f t="shared" si="34"/>
        <v>2014</v>
      </c>
      <c r="N736" s="7">
        <f t="shared" si="35"/>
        <v>4</v>
      </c>
      <c r="O736" s="30">
        <f t="shared" si="36"/>
        <v>143.20000000000002</v>
      </c>
    </row>
    <row r="737" spans="2:15" x14ac:dyDescent="0.2">
      <c r="B737" s="13">
        <v>53007</v>
      </c>
      <c r="C737" s="14">
        <v>41740.026111111125</v>
      </c>
      <c r="D737" s="7" t="s">
        <v>8</v>
      </c>
      <c r="E737" s="13">
        <v>2240</v>
      </c>
      <c r="F737" s="7" t="s">
        <v>38</v>
      </c>
      <c r="G737" s="7" t="s">
        <v>11</v>
      </c>
      <c r="H737" s="13">
        <v>10.5</v>
      </c>
      <c r="I737" s="13" t="str">
        <f>IF(G737="Male",VLOOKUP(H737,'Shoe size conversion table'!$B$6:$D$22,2),VLOOKUP(H737,'Shoe size conversion table'!$J$6:$L$22,2))</f>
        <v>43-44</v>
      </c>
      <c r="J737" s="13">
        <f>IF(G737="Male",VLOOKUP(H737,'Shoe size conversion table'!$B$6:$D$22,3),VLOOKUP(H737,'Shoe size conversion table'!$J$6:$L$22,3))</f>
        <v>10</v>
      </c>
      <c r="K737" s="11">
        <v>159</v>
      </c>
      <c r="L737" s="12">
        <v>0.5</v>
      </c>
      <c r="M737" s="7">
        <f t="shared" si="34"/>
        <v>2014</v>
      </c>
      <c r="N737" s="7">
        <f t="shared" si="35"/>
        <v>4</v>
      </c>
      <c r="O737" s="30">
        <f t="shared" si="36"/>
        <v>79.5</v>
      </c>
    </row>
    <row r="738" spans="2:15" x14ac:dyDescent="0.2">
      <c r="B738" s="13">
        <v>53007</v>
      </c>
      <c r="C738" s="14">
        <v>41740.026111111125</v>
      </c>
      <c r="D738" s="7" t="s">
        <v>8</v>
      </c>
      <c r="E738" s="13">
        <v>2218</v>
      </c>
      <c r="F738" s="7" t="s">
        <v>42</v>
      </c>
      <c r="G738" s="7" t="s">
        <v>11</v>
      </c>
      <c r="H738" s="13">
        <v>8.5</v>
      </c>
      <c r="I738" s="13" t="str">
        <f>IF(G738="Male",VLOOKUP(H738,'Shoe size conversion table'!$B$6:$D$22,2),VLOOKUP(H738,'Shoe size conversion table'!$J$6:$L$22,2))</f>
        <v>41-42</v>
      </c>
      <c r="J738" s="13">
        <f>IF(G738="Male",VLOOKUP(H738,'Shoe size conversion table'!$B$6:$D$22,3),VLOOKUP(H738,'Shoe size conversion table'!$J$6:$L$22,3))</f>
        <v>8</v>
      </c>
      <c r="K738" s="11">
        <v>129</v>
      </c>
      <c r="L738" s="12">
        <v>0.5</v>
      </c>
      <c r="M738" s="7">
        <f t="shared" si="34"/>
        <v>2014</v>
      </c>
      <c r="N738" s="7">
        <f t="shared" si="35"/>
        <v>4</v>
      </c>
      <c r="O738" s="30">
        <f t="shared" si="36"/>
        <v>64.5</v>
      </c>
    </row>
    <row r="739" spans="2:15" x14ac:dyDescent="0.2">
      <c r="B739" s="13">
        <v>53008</v>
      </c>
      <c r="C739" s="14">
        <v>41740.226111111129</v>
      </c>
      <c r="D739" s="7" t="s">
        <v>7</v>
      </c>
      <c r="E739" s="13">
        <v>2239</v>
      </c>
      <c r="F739" s="7" t="s">
        <v>51</v>
      </c>
      <c r="G739" s="7" t="s">
        <v>12</v>
      </c>
      <c r="H739" s="13">
        <v>8</v>
      </c>
      <c r="I739" s="13" t="str">
        <f>IF(G739="Male",VLOOKUP(H739,'Shoe size conversion table'!$B$6:$D$22,2),VLOOKUP(H739,'Shoe size conversion table'!$J$6:$L$22,2))</f>
        <v>38-39</v>
      </c>
      <c r="J739" s="13">
        <f>IF(G739="Male",VLOOKUP(H739,'Shoe size conversion table'!$B$6:$D$22,3),VLOOKUP(H739,'Shoe size conversion table'!$J$6:$L$22,3))</f>
        <v>6</v>
      </c>
      <c r="K739" s="11">
        <v>189</v>
      </c>
      <c r="L739" s="12">
        <v>0</v>
      </c>
      <c r="M739" s="7">
        <f t="shared" si="34"/>
        <v>2014</v>
      </c>
      <c r="N739" s="7">
        <f t="shared" si="35"/>
        <v>4</v>
      </c>
      <c r="O739" s="30">
        <f t="shared" si="36"/>
        <v>189</v>
      </c>
    </row>
    <row r="740" spans="2:15" x14ac:dyDescent="0.2">
      <c r="B740" s="13">
        <v>53008</v>
      </c>
      <c r="C740" s="14">
        <v>41740.226111111129</v>
      </c>
      <c r="D740" s="7" t="s">
        <v>7</v>
      </c>
      <c r="E740" s="13">
        <v>2191</v>
      </c>
      <c r="F740" s="7" t="s">
        <v>51</v>
      </c>
      <c r="G740" s="7" t="s">
        <v>11</v>
      </c>
      <c r="H740" s="13">
        <v>9</v>
      </c>
      <c r="I740" s="13">
        <f>IF(G740="Male",VLOOKUP(H740,'Shoe size conversion table'!$B$6:$D$22,2),VLOOKUP(H740,'Shoe size conversion table'!$J$6:$L$22,2))</f>
        <v>42</v>
      </c>
      <c r="J740" s="13">
        <f>IF(G740="Male",VLOOKUP(H740,'Shoe size conversion table'!$B$6:$D$22,3),VLOOKUP(H740,'Shoe size conversion table'!$J$6:$L$22,3))</f>
        <v>8.5</v>
      </c>
      <c r="K740" s="11">
        <v>149</v>
      </c>
      <c r="L740" s="12">
        <v>0.3</v>
      </c>
      <c r="M740" s="7">
        <f t="shared" si="34"/>
        <v>2014</v>
      </c>
      <c r="N740" s="7">
        <f t="shared" si="35"/>
        <v>4</v>
      </c>
      <c r="O740" s="30">
        <f t="shared" si="36"/>
        <v>104.3</v>
      </c>
    </row>
    <row r="741" spans="2:15" x14ac:dyDescent="0.2">
      <c r="B741" s="13">
        <v>53008</v>
      </c>
      <c r="C741" s="14">
        <v>41740.226111111129</v>
      </c>
      <c r="D741" s="7" t="s">
        <v>7</v>
      </c>
      <c r="E741" s="13">
        <v>2158</v>
      </c>
      <c r="F741" s="7" t="s">
        <v>54</v>
      </c>
      <c r="G741" s="7" t="s">
        <v>12</v>
      </c>
      <c r="H741" s="13">
        <v>8</v>
      </c>
      <c r="I741" s="13" t="str">
        <f>IF(G741="Male",VLOOKUP(H741,'Shoe size conversion table'!$B$6:$D$22,2),VLOOKUP(H741,'Shoe size conversion table'!$J$6:$L$22,2))</f>
        <v>38-39</v>
      </c>
      <c r="J741" s="13">
        <f>IF(G741="Male",VLOOKUP(H741,'Shoe size conversion table'!$B$6:$D$22,3),VLOOKUP(H741,'Shoe size conversion table'!$J$6:$L$22,3))</f>
        <v>6</v>
      </c>
      <c r="K741" s="11">
        <v>179</v>
      </c>
      <c r="L741" s="12">
        <v>0.1</v>
      </c>
      <c r="M741" s="7">
        <f t="shared" si="34"/>
        <v>2014</v>
      </c>
      <c r="N741" s="7">
        <f t="shared" si="35"/>
        <v>4</v>
      </c>
      <c r="O741" s="30">
        <f t="shared" si="36"/>
        <v>161.1</v>
      </c>
    </row>
    <row r="742" spans="2:15" x14ac:dyDescent="0.2">
      <c r="B742" s="13">
        <v>53009</v>
      </c>
      <c r="C742" s="14">
        <v>41740.346111111125</v>
      </c>
      <c r="D742" s="7" t="s">
        <v>10</v>
      </c>
      <c r="E742" s="13">
        <v>2196</v>
      </c>
      <c r="F742" s="7" t="s">
        <v>34</v>
      </c>
      <c r="G742" s="7" t="s">
        <v>11</v>
      </c>
      <c r="H742" s="13">
        <v>10</v>
      </c>
      <c r="I742" s="13">
        <f>IF(G742="Male",VLOOKUP(H742,'Shoe size conversion table'!$B$6:$D$22,2),VLOOKUP(H742,'Shoe size conversion table'!$J$6:$L$22,2))</f>
        <v>43</v>
      </c>
      <c r="J742" s="13">
        <f>IF(G742="Male",VLOOKUP(H742,'Shoe size conversion table'!$B$6:$D$22,3),VLOOKUP(H742,'Shoe size conversion table'!$J$6:$L$22,3))</f>
        <v>9.5</v>
      </c>
      <c r="K742" s="11">
        <v>139</v>
      </c>
      <c r="L742" s="12">
        <v>0.5</v>
      </c>
      <c r="M742" s="7">
        <f t="shared" si="34"/>
        <v>2014</v>
      </c>
      <c r="N742" s="7">
        <f t="shared" si="35"/>
        <v>4</v>
      </c>
      <c r="O742" s="30">
        <f t="shared" si="36"/>
        <v>69.5</v>
      </c>
    </row>
    <row r="743" spans="2:15" x14ac:dyDescent="0.2">
      <c r="B743" s="13">
        <v>53010</v>
      </c>
      <c r="C743" s="14">
        <v>41740.346111111132</v>
      </c>
      <c r="D743" s="7" t="s">
        <v>8</v>
      </c>
      <c r="E743" s="13">
        <v>2202</v>
      </c>
      <c r="F743" s="7" t="s">
        <v>39</v>
      </c>
      <c r="G743" s="7" t="s">
        <v>12</v>
      </c>
      <c r="H743" s="13">
        <v>8</v>
      </c>
      <c r="I743" s="13" t="str">
        <f>IF(G743="Male",VLOOKUP(H743,'Shoe size conversion table'!$B$6:$D$22,2),VLOOKUP(H743,'Shoe size conversion table'!$J$6:$L$22,2))</f>
        <v>38-39</v>
      </c>
      <c r="J743" s="13">
        <f>IF(G743="Male",VLOOKUP(H743,'Shoe size conversion table'!$B$6:$D$22,3),VLOOKUP(H743,'Shoe size conversion table'!$J$6:$L$22,3))</f>
        <v>6</v>
      </c>
      <c r="K743" s="11">
        <v>149</v>
      </c>
      <c r="L743" s="12">
        <v>0</v>
      </c>
      <c r="M743" s="7">
        <f t="shared" si="34"/>
        <v>2014</v>
      </c>
      <c r="N743" s="7">
        <f t="shared" si="35"/>
        <v>4</v>
      </c>
      <c r="O743" s="30">
        <f t="shared" si="36"/>
        <v>149</v>
      </c>
    </row>
    <row r="744" spans="2:15" x14ac:dyDescent="0.2">
      <c r="B744" s="13">
        <v>53011</v>
      </c>
      <c r="C744" s="14">
        <v>41740.386111111126</v>
      </c>
      <c r="D744" s="7" t="s">
        <v>7</v>
      </c>
      <c r="E744" s="13">
        <v>2204</v>
      </c>
      <c r="F744" s="7" t="s">
        <v>51</v>
      </c>
      <c r="G744" s="7" t="s">
        <v>12</v>
      </c>
      <c r="H744" s="13">
        <v>9</v>
      </c>
      <c r="I744" s="13" t="str">
        <f>IF(G744="Male",VLOOKUP(H744,'Shoe size conversion table'!$B$6:$D$22,2),VLOOKUP(H744,'Shoe size conversion table'!$J$6:$L$22,2))</f>
        <v>39-40</v>
      </c>
      <c r="J744" s="13">
        <f>IF(G744="Male",VLOOKUP(H744,'Shoe size conversion table'!$B$6:$D$22,3),VLOOKUP(H744,'Shoe size conversion table'!$J$6:$L$22,3))</f>
        <v>7</v>
      </c>
      <c r="K744" s="11">
        <v>179</v>
      </c>
      <c r="L744" s="12">
        <v>0</v>
      </c>
      <c r="M744" s="7">
        <f t="shared" si="34"/>
        <v>2014</v>
      </c>
      <c r="N744" s="7">
        <f t="shared" si="35"/>
        <v>4</v>
      </c>
      <c r="O744" s="30">
        <f t="shared" si="36"/>
        <v>179</v>
      </c>
    </row>
    <row r="745" spans="2:15" x14ac:dyDescent="0.2">
      <c r="B745" s="13">
        <v>53012</v>
      </c>
      <c r="C745" s="14">
        <v>41740.706111111132</v>
      </c>
      <c r="D745" s="7" t="s">
        <v>7</v>
      </c>
      <c r="E745" s="13">
        <v>2181</v>
      </c>
      <c r="F745" s="7" t="s">
        <v>53</v>
      </c>
      <c r="G745" s="7" t="s">
        <v>11</v>
      </c>
      <c r="H745" s="13">
        <v>9.5</v>
      </c>
      <c r="I745" s="13" t="str">
        <f>IF(G745="Male",VLOOKUP(H745,'Shoe size conversion table'!$B$6:$D$22,2),VLOOKUP(H745,'Shoe size conversion table'!$J$6:$L$22,2))</f>
        <v>42-43</v>
      </c>
      <c r="J745" s="13">
        <f>IF(G745="Male",VLOOKUP(H745,'Shoe size conversion table'!$B$6:$D$22,3),VLOOKUP(H745,'Shoe size conversion table'!$J$6:$L$22,3))</f>
        <v>9</v>
      </c>
      <c r="K745" s="11">
        <v>139</v>
      </c>
      <c r="L745" s="12">
        <v>0</v>
      </c>
      <c r="M745" s="7">
        <f t="shared" si="34"/>
        <v>2014</v>
      </c>
      <c r="N745" s="7">
        <f t="shared" si="35"/>
        <v>4</v>
      </c>
      <c r="O745" s="30">
        <f t="shared" si="36"/>
        <v>139</v>
      </c>
    </row>
    <row r="746" spans="2:15" x14ac:dyDescent="0.2">
      <c r="B746" s="13">
        <v>53013</v>
      </c>
      <c r="C746" s="14">
        <v>41740.756111111128</v>
      </c>
      <c r="D746" s="7" t="s">
        <v>7</v>
      </c>
      <c r="E746" s="13">
        <v>2158</v>
      </c>
      <c r="F746" s="7" t="s">
        <v>52</v>
      </c>
      <c r="G746" s="7" t="s">
        <v>11</v>
      </c>
      <c r="H746" s="13">
        <v>9.5</v>
      </c>
      <c r="I746" s="13" t="str">
        <f>IF(G746="Male",VLOOKUP(H746,'Shoe size conversion table'!$B$6:$D$22,2),VLOOKUP(H746,'Shoe size conversion table'!$J$6:$L$22,2))</f>
        <v>42-43</v>
      </c>
      <c r="J746" s="13">
        <f>IF(G746="Male",VLOOKUP(H746,'Shoe size conversion table'!$B$6:$D$22,3),VLOOKUP(H746,'Shoe size conversion table'!$J$6:$L$22,3))</f>
        <v>9</v>
      </c>
      <c r="K746" s="11">
        <v>149</v>
      </c>
      <c r="L746" s="12">
        <v>0</v>
      </c>
      <c r="M746" s="7">
        <f t="shared" si="34"/>
        <v>2014</v>
      </c>
      <c r="N746" s="7">
        <f t="shared" si="35"/>
        <v>4</v>
      </c>
      <c r="O746" s="30">
        <f t="shared" si="36"/>
        <v>149</v>
      </c>
    </row>
    <row r="747" spans="2:15" x14ac:dyDescent="0.2">
      <c r="B747" s="13">
        <v>53014</v>
      </c>
      <c r="C747" s="14">
        <v>41740.796111111129</v>
      </c>
      <c r="D747" s="7" t="s">
        <v>9</v>
      </c>
      <c r="E747" s="13">
        <v>2168</v>
      </c>
      <c r="F747" s="7" t="s">
        <v>58</v>
      </c>
      <c r="G747" s="7" t="s">
        <v>12</v>
      </c>
      <c r="H747" s="13">
        <v>9</v>
      </c>
      <c r="I747" s="13" t="str">
        <f>IF(G747="Male",VLOOKUP(H747,'Shoe size conversion table'!$B$6:$D$22,2),VLOOKUP(H747,'Shoe size conversion table'!$J$6:$L$22,2))</f>
        <v>39-40</v>
      </c>
      <c r="J747" s="13">
        <f>IF(G747="Male",VLOOKUP(H747,'Shoe size conversion table'!$B$6:$D$22,3),VLOOKUP(H747,'Shoe size conversion table'!$J$6:$L$22,3))</f>
        <v>7</v>
      </c>
      <c r="K747" s="11">
        <v>139</v>
      </c>
      <c r="L747" s="12">
        <v>0</v>
      </c>
      <c r="M747" s="7">
        <f t="shared" si="34"/>
        <v>2014</v>
      </c>
      <c r="N747" s="7">
        <f t="shared" si="35"/>
        <v>4</v>
      </c>
      <c r="O747" s="30">
        <f t="shared" si="36"/>
        <v>139</v>
      </c>
    </row>
    <row r="748" spans="2:15" x14ac:dyDescent="0.2">
      <c r="B748" s="13">
        <v>53015</v>
      </c>
      <c r="C748" s="14">
        <v>41740.986111111131</v>
      </c>
      <c r="D748" s="7" t="s">
        <v>7</v>
      </c>
      <c r="E748" s="13">
        <v>2194</v>
      </c>
      <c r="F748" s="7" t="s">
        <v>51</v>
      </c>
      <c r="G748" s="7" t="s">
        <v>11</v>
      </c>
      <c r="H748" s="13">
        <v>6.5</v>
      </c>
      <c r="I748" s="13">
        <f>IF(G748="Male",VLOOKUP(H748,'Shoe size conversion table'!$B$6:$D$22,2),VLOOKUP(H748,'Shoe size conversion table'!$J$6:$L$22,2))</f>
        <v>39</v>
      </c>
      <c r="J748" s="13">
        <f>IF(G748="Male",VLOOKUP(H748,'Shoe size conversion table'!$B$6:$D$22,3),VLOOKUP(H748,'Shoe size conversion table'!$J$6:$L$22,3))</f>
        <v>6</v>
      </c>
      <c r="K748" s="11">
        <v>199</v>
      </c>
      <c r="L748" s="12">
        <v>0</v>
      </c>
      <c r="M748" s="7">
        <f t="shared" si="34"/>
        <v>2014</v>
      </c>
      <c r="N748" s="7">
        <f t="shared" si="35"/>
        <v>4</v>
      </c>
      <c r="O748" s="30">
        <f t="shared" si="36"/>
        <v>199</v>
      </c>
    </row>
    <row r="749" spans="2:15" x14ac:dyDescent="0.2">
      <c r="B749" s="13">
        <v>53015</v>
      </c>
      <c r="C749" s="14">
        <v>41740.986111111131</v>
      </c>
      <c r="D749" s="7" t="s">
        <v>7</v>
      </c>
      <c r="E749" s="13">
        <v>2237</v>
      </c>
      <c r="F749" s="7" t="s">
        <v>54</v>
      </c>
      <c r="G749" s="7" t="s">
        <v>11</v>
      </c>
      <c r="H749" s="13">
        <v>8.5</v>
      </c>
      <c r="I749" s="13" t="str">
        <f>IF(G749="Male",VLOOKUP(H749,'Shoe size conversion table'!$B$6:$D$22,2),VLOOKUP(H749,'Shoe size conversion table'!$J$6:$L$22,2))</f>
        <v>41-42</v>
      </c>
      <c r="J749" s="13">
        <f>IF(G749="Male",VLOOKUP(H749,'Shoe size conversion table'!$B$6:$D$22,3),VLOOKUP(H749,'Shoe size conversion table'!$J$6:$L$22,3))</f>
        <v>8</v>
      </c>
      <c r="K749" s="11">
        <v>139</v>
      </c>
      <c r="L749" s="12">
        <v>0</v>
      </c>
      <c r="M749" s="7">
        <f t="shared" si="34"/>
        <v>2014</v>
      </c>
      <c r="N749" s="7">
        <f t="shared" si="35"/>
        <v>4</v>
      </c>
      <c r="O749" s="30">
        <f t="shared" si="36"/>
        <v>139</v>
      </c>
    </row>
    <row r="750" spans="2:15" x14ac:dyDescent="0.2">
      <c r="B750" s="13">
        <v>53016</v>
      </c>
      <c r="C750" s="14">
        <v>41741.226111111129</v>
      </c>
      <c r="D750" s="7" t="s">
        <v>7</v>
      </c>
      <c r="E750" s="13">
        <v>2204</v>
      </c>
      <c r="F750" s="7" t="s">
        <v>51</v>
      </c>
      <c r="G750" s="7" t="s">
        <v>12</v>
      </c>
      <c r="H750" s="13">
        <v>8</v>
      </c>
      <c r="I750" s="13" t="str">
        <f>IF(G750="Male",VLOOKUP(H750,'Shoe size conversion table'!$B$6:$D$22,2),VLOOKUP(H750,'Shoe size conversion table'!$J$6:$L$22,2))</f>
        <v>38-39</v>
      </c>
      <c r="J750" s="13">
        <f>IF(G750="Male",VLOOKUP(H750,'Shoe size conversion table'!$B$6:$D$22,3),VLOOKUP(H750,'Shoe size conversion table'!$J$6:$L$22,3))</f>
        <v>6</v>
      </c>
      <c r="K750" s="11">
        <v>149</v>
      </c>
      <c r="L750" s="12">
        <v>0.3</v>
      </c>
      <c r="M750" s="7">
        <f t="shared" si="34"/>
        <v>2014</v>
      </c>
      <c r="N750" s="7">
        <f t="shared" si="35"/>
        <v>4</v>
      </c>
      <c r="O750" s="30">
        <f t="shared" si="36"/>
        <v>104.3</v>
      </c>
    </row>
    <row r="751" spans="2:15" x14ac:dyDescent="0.2">
      <c r="B751" s="13">
        <v>53016</v>
      </c>
      <c r="C751" s="14">
        <v>41741.226111111129</v>
      </c>
      <c r="D751" s="7" t="s">
        <v>7</v>
      </c>
      <c r="E751" s="13">
        <v>2227</v>
      </c>
      <c r="F751" s="7" t="s">
        <v>51</v>
      </c>
      <c r="G751" s="7" t="s">
        <v>11</v>
      </c>
      <c r="H751" s="13">
        <v>9</v>
      </c>
      <c r="I751" s="13">
        <f>IF(G751="Male",VLOOKUP(H751,'Shoe size conversion table'!$B$6:$D$22,2),VLOOKUP(H751,'Shoe size conversion table'!$J$6:$L$22,2))</f>
        <v>42</v>
      </c>
      <c r="J751" s="13">
        <f>IF(G751="Male",VLOOKUP(H751,'Shoe size conversion table'!$B$6:$D$22,3),VLOOKUP(H751,'Shoe size conversion table'!$J$6:$L$22,3))</f>
        <v>8.5</v>
      </c>
      <c r="K751" s="11">
        <v>159</v>
      </c>
      <c r="L751" s="12">
        <v>0</v>
      </c>
      <c r="M751" s="7">
        <f t="shared" si="34"/>
        <v>2014</v>
      </c>
      <c r="N751" s="7">
        <f t="shared" si="35"/>
        <v>4</v>
      </c>
      <c r="O751" s="30">
        <f t="shared" si="36"/>
        <v>159</v>
      </c>
    </row>
    <row r="752" spans="2:15" x14ac:dyDescent="0.2">
      <c r="B752" s="13">
        <v>53016</v>
      </c>
      <c r="C752" s="14">
        <v>41741.226111111129</v>
      </c>
      <c r="D752" s="7" t="s">
        <v>7</v>
      </c>
      <c r="E752" s="13">
        <v>2191</v>
      </c>
      <c r="F752" s="7" t="s">
        <v>51</v>
      </c>
      <c r="G752" s="7" t="s">
        <v>11</v>
      </c>
      <c r="H752" s="13">
        <v>9</v>
      </c>
      <c r="I752" s="13">
        <f>IF(G752="Male",VLOOKUP(H752,'Shoe size conversion table'!$B$6:$D$22,2),VLOOKUP(H752,'Shoe size conversion table'!$J$6:$L$22,2))</f>
        <v>42</v>
      </c>
      <c r="J752" s="13">
        <f>IF(G752="Male",VLOOKUP(H752,'Shoe size conversion table'!$B$6:$D$22,3),VLOOKUP(H752,'Shoe size conversion table'!$J$6:$L$22,3))</f>
        <v>8.5</v>
      </c>
      <c r="K752" s="11">
        <v>149</v>
      </c>
      <c r="L752" s="12">
        <v>0.3</v>
      </c>
      <c r="M752" s="7">
        <f t="shared" si="34"/>
        <v>2014</v>
      </c>
      <c r="N752" s="7">
        <f t="shared" si="35"/>
        <v>4</v>
      </c>
      <c r="O752" s="30">
        <f t="shared" si="36"/>
        <v>104.3</v>
      </c>
    </row>
    <row r="753" spans="2:15" x14ac:dyDescent="0.2">
      <c r="B753" s="13">
        <v>53017</v>
      </c>
      <c r="C753" s="14">
        <v>41741.256111111128</v>
      </c>
      <c r="D753" s="7" t="s">
        <v>10</v>
      </c>
      <c r="E753" s="13">
        <v>2224</v>
      </c>
      <c r="F753" s="7" t="s">
        <v>36</v>
      </c>
      <c r="G753" s="7" t="s">
        <v>12</v>
      </c>
      <c r="H753" s="13">
        <v>9</v>
      </c>
      <c r="I753" s="13" t="str">
        <f>IF(G753="Male",VLOOKUP(H753,'Shoe size conversion table'!$B$6:$D$22,2),VLOOKUP(H753,'Shoe size conversion table'!$J$6:$L$22,2))</f>
        <v>39-40</v>
      </c>
      <c r="J753" s="13">
        <f>IF(G753="Male",VLOOKUP(H753,'Shoe size conversion table'!$B$6:$D$22,3),VLOOKUP(H753,'Shoe size conversion table'!$J$6:$L$22,3))</f>
        <v>7</v>
      </c>
      <c r="K753" s="11">
        <v>179</v>
      </c>
      <c r="L753" s="12">
        <v>0</v>
      </c>
      <c r="M753" s="7">
        <f t="shared" si="34"/>
        <v>2014</v>
      </c>
      <c r="N753" s="7">
        <f t="shared" si="35"/>
        <v>4</v>
      </c>
      <c r="O753" s="30">
        <f t="shared" si="36"/>
        <v>179</v>
      </c>
    </row>
    <row r="754" spans="2:15" x14ac:dyDescent="0.2">
      <c r="B754" s="13">
        <v>53018</v>
      </c>
      <c r="C754" s="14">
        <v>41741.346111111132</v>
      </c>
      <c r="D754" s="7" t="s">
        <v>10</v>
      </c>
      <c r="E754" s="13">
        <v>2225</v>
      </c>
      <c r="F754" s="7" t="s">
        <v>35</v>
      </c>
      <c r="G754" s="7" t="s">
        <v>11</v>
      </c>
      <c r="H754" s="13">
        <v>10.5</v>
      </c>
      <c r="I754" s="13" t="str">
        <f>IF(G754="Male",VLOOKUP(H754,'Shoe size conversion table'!$B$6:$D$22,2),VLOOKUP(H754,'Shoe size conversion table'!$J$6:$L$22,2))</f>
        <v>43-44</v>
      </c>
      <c r="J754" s="13">
        <f>IF(G754="Male",VLOOKUP(H754,'Shoe size conversion table'!$B$6:$D$22,3),VLOOKUP(H754,'Shoe size conversion table'!$J$6:$L$22,3))</f>
        <v>10</v>
      </c>
      <c r="K754" s="11">
        <v>139</v>
      </c>
      <c r="L754" s="12">
        <v>0.5</v>
      </c>
      <c r="M754" s="7">
        <f t="shared" si="34"/>
        <v>2014</v>
      </c>
      <c r="N754" s="7">
        <f t="shared" si="35"/>
        <v>4</v>
      </c>
      <c r="O754" s="30">
        <f t="shared" si="36"/>
        <v>69.5</v>
      </c>
    </row>
    <row r="755" spans="2:15" x14ac:dyDescent="0.2">
      <c r="B755" s="13">
        <v>53019</v>
      </c>
      <c r="C755" s="14">
        <v>41741.576111111128</v>
      </c>
      <c r="D755" s="7" t="s">
        <v>10</v>
      </c>
      <c r="E755" s="13">
        <v>2242</v>
      </c>
      <c r="F755" s="7" t="s">
        <v>36</v>
      </c>
      <c r="G755" s="7" t="s">
        <v>11</v>
      </c>
      <c r="H755" s="13">
        <v>10.5</v>
      </c>
      <c r="I755" s="13" t="str">
        <f>IF(G755="Male",VLOOKUP(H755,'Shoe size conversion table'!$B$6:$D$22,2),VLOOKUP(H755,'Shoe size conversion table'!$J$6:$L$22,2))</f>
        <v>43-44</v>
      </c>
      <c r="J755" s="13">
        <f>IF(G755="Male",VLOOKUP(H755,'Shoe size conversion table'!$B$6:$D$22,3),VLOOKUP(H755,'Shoe size conversion table'!$J$6:$L$22,3))</f>
        <v>10</v>
      </c>
      <c r="K755" s="11">
        <v>159</v>
      </c>
      <c r="L755" s="12">
        <v>0.2</v>
      </c>
      <c r="M755" s="7">
        <f t="shared" si="34"/>
        <v>2014</v>
      </c>
      <c r="N755" s="7">
        <f t="shared" si="35"/>
        <v>4</v>
      </c>
      <c r="O755" s="30">
        <f t="shared" si="36"/>
        <v>127.2</v>
      </c>
    </row>
    <row r="756" spans="2:15" x14ac:dyDescent="0.2">
      <c r="B756" s="13">
        <v>53020</v>
      </c>
      <c r="C756" s="14">
        <v>41741.706111111132</v>
      </c>
      <c r="D756" s="7" t="s">
        <v>7</v>
      </c>
      <c r="E756" s="13">
        <v>2206</v>
      </c>
      <c r="F756" s="7" t="s">
        <v>56</v>
      </c>
      <c r="G756" s="7" t="s">
        <v>11</v>
      </c>
      <c r="H756" s="13">
        <v>8.5</v>
      </c>
      <c r="I756" s="13" t="str">
        <f>IF(G756="Male",VLOOKUP(H756,'Shoe size conversion table'!$B$6:$D$22,2),VLOOKUP(H756,'Shoe size conversion table'!$J$6:$L$22,2))</f>
        <v>41-42</v>
      </c>
      <c r="J756" s="13">
        <f>IF(G756="Male",VLOOKUP(H756,'Shoe size conversion table'!$B$6:$D$22,3),VLOOKUP(H756,'Shoe size conversion table'!$J$6:$L$22,3))</f>
        <v>8</v>
      </c>
      <c r="K756" s="11">
        <v>189</v>
      </c>
      <c r="L756" s="12">
        <v>0</v>
      </c>
      <c r="M756" s="7">
        <f t="shared" si="34"/>
        <v>2014</v>
      </c>
      <c r="N756" s="7">
        <f t="shared" si="35"/>
        <v>4</v>
      </c>
      <c r="O756" s="30">
        <f t="shared" si="36"/>
        <v>189</v>
      </c>
    </row>
    <row r="757" spans="2:15" x14ac:dyDescent="0.2">
      <c r="B757" s="13">
        <v>53021</v>
      </c>
      <c r="C757" s="14">
        <v>41741.986111111131</v>
      </c>
      <c r="D757" s="7" t="s">
        <v>7</v>
      </c>
      <c r="E757" s="13">
        <v>2196</v>
      </c>
      <c r="F757" s="7" t="s">
        <v>49</v>
      </c>
      <c r="G757" s="7" t="s">
        <v>12</v>
      </c>
      <c r="H757" s="13">
        <v>8</v>
      </c>
      <c r="I757" s="13" t="str">
        <f>IF(G757="Male",VLOOKUP(H757,'Shoe size conversion table'!$B$6:$D$22,2),VLOOKUP(H757,'Shoe size conversion table'!$J$6:$L$22,2))</f>
        <v>38-39</v>
      </c>
      <c r="J757" s="13">
        <f>IF(G757="Male",VLOOKUP(H757,'Shoe size conversion table'!$B$6:$D$22,3),VLOOKUP(H757,'Shoe size conversion table'!$J$6:$L$22,3))</f>
        <v>6</v>
      </c>
      <c r="K757" s="11">
        <v>179</v>
      </c>
      <c r="L757" s="12">
        <v>0</v>
      </c>
      <c r="M757" s="7">
        <f t="shared" si="34"/>
        <v>2014</v>
      </c>
      <c r="N757" s="7">
        <f t="shared" si="35"/>
        <v>4</v>
      </c>
      <c r="O757" s="30">
        <f t="shared" si="36"/>
        <v>179</v>
      </c>
    </row>
    <row r="758" spans="2:15" x14ac:dyDescent="0.2">
      <c r="B758" s="13">
        <v>53021</v>
      </c>
      <c r="C758" s="14">
        <v>41741.986111111131</v>
      </c>
      <c r="D758" s="7" t="s">
        <v>7</v>
      </c>
      <c r="E758" s="13">
        <v>2168</v>
      </c>
      <c r="F758" s="7" t="s">
        <v>51</v>
      </c>
      <c r="G758" s="7" t="s">
        <v>12</v>
      </c>
      <c r="H758" s="13">
        <v>9.5</v>
      </c>
      <c r="I758" s="13">
        <f>IF(G758="Male",VLOOKUP(H758,'Shoe size conversion table'!$B$6:$D$22,2),VLOOKUP(H758,'Shoe size conversion table'!$J$6:$L$22,2))</f>
        <v>40</v>
      </c>
      <c r="J758" s="13">
        <f>IF(G758="Male",VLOOKUP(H758,'Shoe size conversion table'!$B$6:$D$22,3),VLOOKUP(H758,'Shoe size conversion table'!$J$6:$L$22,3))</f>
        <v>7.5</v>
      </c>
      <c r="K758" s="11">
        <v>149</v>
      </c>
      <c r="L758" s="12">
        <v>0.5</v>
      </c>
      <c r="M758" s="7">
        <f t="shared" si="34"/>
        <v>2014</v>
      </c>
      <c r="N758" s="7">
        <f t="shared" si="35"/>
        <v>4</v>
      </c>
      <c r="O758" s="30">
        <f t="shared" si="36"/>
        <v>74.5</v>
      </c>
    </row>
    <row r="759" spans="2:15" x14ac:dyDescent="0.2">
      <c r="B759" s="13">
        <v>53022</v>
      </c>
      <c r="C759" s="14">
        <v>41741.996111111126</v>
      </c>
      <c r="D759" s="7" t="s">
        <v>7</v>
      </c>
      <c r="E759" s="13">
        <v>2203</v>
      </c>
      <c r="F759" s="7" t="s">
        <v>49</v>
      </c>
      <c r="G759" s="7" t="s">
        <v>12</v>
      </c>
      <c r="H759" s="13">
        <v>10.5</v>
      </c>
      <c r="I759" s="13">
        <f>IF(G759="Male",VLOOKUP(H759,'Shoe size conversion table'!$B$6:$D$22,2),VLOOKUP(H759,'Shoe size conversion table'!$J$6:$L$22,2))</f>
        <v>41</v>
      </c>
      <c r="J759" s="13">
        <f>IF(G759="Male",VLOOKUP(H759,'Shoe size conversion table'!$B$6:$D$22,3),VLOOKUP(H759,'Shoe size conversion table'!$J$6:$L$22,3))</f>
        <v>8.5</v>
      </c>
      <c r="K759" s="11">
        <v>159</v>
      </c>
      <c r="L759" s="12">
        <v>0</v>
      </c>
      <c r="M759" s="7">
        <f t="shared" si="34"/>
        <v>2014</v>
      </c>
      <c r="N759" s="7">
        <f t="shared" si="35"/>
        <v>4</v>
      </c>
      <c r="O759" s="30">
        <f t="shared" si="36"/>
        <v>159</v>
      </c>
    </row>
    <row r="760" spans="2:15" x14ac:dyDescent="0.2">
      <c r="B760" s="13">
        <v>53023</v>
      </c>
      <c r="C760" s="14">
        <v>41742.256111111128</v>
      </c>
      <c r="D760" s="7" t="s">
        <v>10</v>
      </c>
      <c r="E760" s="13">
        <v>2195</v>
      </c>
      <c r="F760" s="7" t="s">
        <v>34</v>
      </c>
      <c r="G760" s="7" t="s">
        <v>12</v>
      </c>
      <c r="H760" s="13">
        <v>9</v>
      </c>
      <c r="I760" s="13" t="str">
        <f>IF(G760="Male",VLOOKUP(H760,'Shoe size conversion table'!$B$6:$D$22,2),VLOOKUP(H760,'Shoe size conversion table'!$J$6:$L$22,2))</f>
        <v>39-40</v>
      </c>
      <c r="J760" s="13">
        <f>IF(G760="Male",VLOOKUP(H760,'Shoe size conversion table'!$B$6:$D$22,3),VLOOKUP(H760,'Shoe size conversion table'!$J$6:$L$22,3))</f>
        <v>7</v>
      </c>
      <c r="K760" s="11">
        <v>179</v>
      </c>
      <c r="L760" s="12">
        <v>0.2</v>
      </c>
      <c r="M760" s="7">
        <f t="shared" si="34"/>
        <v>2014</v>
      </c>
      <c r="N760" s="7">
        <f t="shared" si="35"/>
        <v>4</v>
      </c>
      <c r="O760" s="30">
        <f t="shared" si="36"/>
        <v>143.20000000000002</v>
      </c>
    </row>
    <row r="761" spans="2:15" x14ac:dyDescent="0.2">
      <c r="B761" s="13">
        <v>53024</v>
      </c>
      <c r="C761" s="14">
        <v>41742.346111111132</v>
      </c>
      <c r="D761" s="7" t="s">
        <v>10</v>
      </c>
      <c r="E761" s="13">
        <v>2226</v>
      </c>
      <c r="F761" s="7" t="s">
        <v>35</v>
      </c>
      <c r="G761" s="7" t="s">
        <v>11</v>
      </c>
      <c r="H761" s="13">
        <v>10.5</v>
      </c>
      <c r="I761" s="13" t="str">
        <f>IF(G761="Male",VLOOKUP(H761,'Shoe size conversion table'!$B$6:$D$22,2),VLOOKUP(H761,'Shoe size conversion table'!$J$6:$L$22,2))</f>
        <v>43-44</v>
      </c>
      <c r="J761" s="13">
        <f>IF(G761="Male",VLOOKUP(H761,'Shoe size conversion table'!$B$6:$D$22,3),VLOOKUP(H761,'Shoe size conversion table'!$J$6:$L$22,3))</f>
        <v>10</v>
      </c>
      <c r="K761" s="11">
        <v>189</v>
      </c>
      <c r="L761" s="12">
        <v>0.5</v>
      </c>
      <c r="M761" s="7">
        <f t="shared" si="34"/>
        <v>2014</v>
      </c>
      <c r="N761" s="7">
        <f t="shared" si="35"/>
        <v>4</v>
      </c>
      <c r="O761" s="30">
        <f t="shared" si="36"/>
        <v>94.5</v>
      </c>
    </row>
    <row r="762" spans="2:15" x14ac:dyDescent="0.2">
      <c r="B762" s="13">
        <v>53025</v>
      </c>
      <c r="C762" s="14">
        <v>41742.536111111127</v>
      </c>
      <c r="D762" s="7" t="s">
        <v>10</v>
      </c>
      <c r="E762" s="13">
        <v>2156</v>
      </c>
      <c r="F762" s="7" t="s">
        <v>36</v>
      </c>
      <c r="G762" s="7" t="s">
        <v>11</v>
      </c>
      <c r="H762" s="13">
        <v>10</v>
      </c>
      <c r="I762" s="13">
        <f>IF(G762="Male",VLOOKUP(H762,'Shoe size conversion table'!$B$6:$D$22,2),VLOOKUP(H762,'Shoe size conversion table'!$J$6:$L$22,2))</f>
        <v>43</v>
      </c>
      <c r="J762" s="13">
        <f>IF(G762="Male",VLOOKUP(H762,'Shoe size conversion table'!$B$6:$D$22,3),VLOOKUP(H762,'Shoe size conversion table'!$J$6:$L$22,3))</f>
        <v>9.5</v>
      </c>
      <c r="K762" s="11">
        <v>159</v>
      </c>
      <c r="L762" s="12">
        <v>0.5</v>
      </c>
      <c r="M762" s="7">
        <f t="shared" si="34"/>
        <v>2014</v>
      </c>
      <c r="N762" s="7">
        <f t="shared" si="35"/>
        <v>4</v>
      </c>
      <c r="O762" s="30">
        <f t="shared" si="36"/>
        <v>79.5</v>
      </c>
    </row>
    <row r="763" spans="2:15" x14ac:dyDescent="0.2">
      <c r="B763" s="13">
        <v>53026</v>
      </c>
      <c r="C763" s="14">
        <v>41742.576111111128</v>
      </c>
      <c r="D763" s="7" t="s">
        <v>8</v>
      </c>
      <c r="E763" s="13">
        <v>2239</v>
      </c>
      <c r="F763" s="7" t="s">
        <v>39</v>
      </c>
      <c r="G763" s="7" t="s">
        <v>12</v>
      </c>
      <c r="H763" s="13">
        <v>8</v>
      </c>
      <c r="I763" s="13" t="str">
        <f>IF(G763="Male",VLOOKUP(H763,'Shoe size conversion table'!$B$6:$D$22,2),VLOOKUP(H763,'Shoe size conversion table'!$J$6:$L$22,2))</f>
        <v>38-39</v>
      </c>
      <c r="J763" s="13">
        <f>IF(G763="Male",VLOOKUP(H763,'Shoe size conversion table'!$B$6:$D$22,3),VLOOKUP(H763,'Shoe size conversion table'!$J$6:$L$22,3))</f>
        <v>6</v>
      </c>
      <c r="K763" s="11">
        <v>149</v>
      </c>
      <c r="L763" s="12">
        <v>0.1</v>
      </c>
      <c r="M763" s="7">
        <f t="shared" si="34"/>
        <v>2014</v>
      </c>
      <c r="N763" s="7">
        <f t="shared" si="35"/>
        <v>4</v>
      </c>
      <c r="O763" s="30">
        <f t="shared" si="36"/>
        <v>134.1</v>
      </c>
    </row>
    <row r="764" spans="2:15" x14ac:dyDescent="0.2">
      <c r="B764" s="13">
        <v>53027</v>
      </c>
      <c r="C764" s="14">
        <v>41742.786111111127</v>
      </c>
      <c r="D764" s="7" t="s">
        <v>8</v>
      </c>
      <c r="E764" s="13">
        <v>2231</v>
      </c>
      <c r="F764" s="7" t="s">
        <v>38</v>
      </c>
      <c r="G764" s="7" t="s">
        <v>12</v>
      </c>
      <c r="H764" s="13">
        <v>10</v>
      </c>
      <c r="I764" s="13" t="str">
        <f>IF(G764="Male",VLOOKUP(H764,'Shoe size conversion table'!$B$6:$D$22,2),VLOOKUP(H764,'Shoe size conversion table'!$J$6:$L$22,2))</f>
        <v>40-41</v>
      </c>
      <c r="J764" s="13">
        <f>IF(G764="Male",VLOOKUP(H764,'Shoe size conversion table'!$B$6:$D$22,3),VLOOKUP(H764,'Shoe size conversion table'!$J$6:$L$22,3))</f>
        <v>8</v>
      </c>
      <c r="K764" s="11">
        <v>129</v>
      </c>
      <c r="L764" s="12">
        <v>0.2</v>
      </c>
      <c r="M764" s="7">
        <f t="shared" si="34"/>
        <v>2014</v>
      </c>
      <c r="N764" s="7">
        <f t="shared" si="35"/>
        <v>4</v>
      </c>
      <c r="O764" s="30">
        <f t="shared" si="36"/>
        <v>103.2</v>
      </c>
    </row>
    <row r="765" spans="2:15" x14ac:dyDescent="0.2">
      <c r="B765" s="13">
        <v>53028</v>
      </c>
      <c r="C765" s="14">
        <v>41742.786111111127</v>
      </c>
      <c r="D765" s="7" t="s">
        <v>7</v>
      </c>
      <c r="E765" s="13">
        <v>2191</v>
      </c>
      <c r="F765" s="7" t="s">
        <v>48</v>
      </c>
      <c r="G765" s="7" t="s">
        <v>11</v>
      </c>
      <c r="H765" s="13">
        <v>9</v>
      </c>
      <c r="I765" s="13">
        <f>IF(G765="Male",VLOOKUP(H765,'Shoe size conversion table'!$B$6:$D$22,2),VLOOKUP(H765,'Shoe size conversion table'!$J$6:$L$22,2))</f>
        <v>42</v>
      </c>
      <c r="J765" s="13">
        <f>IF(G765="Male",VLOOKUP(H765,'Shoe size conversion table'!$B$6:$D$22,3),VLOOKUP(H765,'Shoe size conversion table'!$J$6:$L$22,3))</f>
        <v>8.5</v>
      </c>
      <c r="K765" s="11">
        <v>189</v>
      </c>
      <c r="L765" s="12">
        <v>0</v>
      </c>
      <c r="M765" s="7">
        <f t="shared" si="34"/>
        <v>2014</v>
      </c>
      <c r="N765" s="7">
        <f t="shared" si="35"/>
        <v>4</v>
      </c>
      <c r="O765" s="30">
        <f t="shared" si="36"/>
        <v>189</v>
      </c>
    </row>
    <row r="766" spans="2:15" x14ac:dyDescent="0.2">
      <c r="B766" s="13">
        <v>53029</v>
      </c>
      <c r="C766" s="14">
        <v>41742.786111111127</v>
      </c>
      <c r="D766" s="7" t="s">
        <v>10</v>
      </c>
      <c r="E766" s="13">
        <v>2222</v>
      </c>
      <c r="F766" s="7" t="s">
        <v>34</v>
      </c>
      <c r="G766" s="7" t="s">
        <v>11</v>
      </c>
      <c r="H766" s="13">
        <v>10</v>
      </c>
      <c r="I766" s="13">
        <f>IF(G766="Male",VLOOKUP(H766,'Shoe size conversion table'!$B$6:$D$22,2),VLOOKUP(H766,'Shoe size conversion table'!$J$6:$L$22,2))</f>
        <v>43</v>
      </c>
      <c r="J766" s="13">
        <f>IF(G766="Male",VLOOKUP(H766,'Shoe size conversion table'!$B$6:$D$22,3),VLOOKUP(H766,'Shoe size conversion table'!$J$6:$L$22,3))</f>
        <v>9.5</v>
      </c>
      <c r="K766" s="11">
        <v>159</v>
      </c>
      <c r="L766" s="12">
        <v>0</v>
      </c>
      <c r="M766" s="7">
        <f t="shared" si="34"/>
        <v>2014</v>
      </c>
      <c r="N766" s="7">
        <f t="shared" si="35"/>
        <v>4</v>
      </c>
      <c r="O766" s="30">
        <f t="shared" si="36"/>
        <v>159</v>
      </c>
    </row>
    <row r="767" spans="2:15" x14ac:dyDescent="0.2">
      <c r="B767" s="13">
        <v>53030</v>
      </c>
      <c r="C767" s="14">
        <v>41742.786111111127</v>
      </c>
      <c r="D767" s="7" t="s">
        <v>8</v>
      </c>
      <c r="E767" s="13">
        <v>2183</v>
      </c>
      <c r="F767" s="7" t="s">
        <v>42</v>
      </c>
      <c r="G767" s="7" t="s">
        <v>12</v>
      </c>
      <c r="H767" s="13">
        <v>6.5</v>
      </c>
      <c r="I767" s="13">
        <f>IF(G767="Male",VLOOKUP(H767,'Shoe size conversion table'!$B$6:$D$22,2),VLOOKUP(H767,'Shoe size conversion table'!$J$6:$L$22,2))</f>
        <v>37</v>
      </c>
      <c r="J767" s="13">
        <f>IF(G767="Male",VLOOKUP(H767,'Shoe size conversion table'!$B$6:$D$22,3),VLOOKUP(H767,'Shoe size conversion table'!$J$6:$L$22,3))</f>
        <v>4.5</v>
      </c>
      <c r="K767" s="11">
        <v>139</v>
      </c>
      <c r="L767" s="12">
        <v>0</v>
      </c>
      <c r="M767" s="7">
        <f t="shared" si="34"/>
        <v>2014</v>
      </c>
      <c r="N767" s="7">
        <f t="shared" si="35"/>
        <v>4</v>
      </c>
      <c r="O767" s="30">
        <f t="shared" si="36"/>
        <v>139</v>
      </c>
    </row>
    <row r="768" spans="2:15" x14ac:dyDescent="0.2">
      <c r="B768" s="13">
        <v>53031</v>
      </c>
      <c r="C768" s="14">
        <v>41742.986111111131</v>
      </c>
      <c r="D768" s="7" t="s">
        <v>7</v>
      </c>
      <c r="E768" s="13">
        <v>2220</v>
      </c>
      <c r="F768" s="7" t="s">
        <v>51</v>
      </c>
      <c r="G768" s="7" t="s">
        <v>11</v>
      </c>
      <c r="H768" s="13">
        <v>9.5</v>
      </c>
      <c r="I768" s="13" t="str">
        <f>IF(G768="Male",VLOOKUP(H768,'Shoe size conversion table'!$B$6:$D$22,2),VLOOKUP(H768,'Shoe size conversion table'!$J$6:$L$22,2))</f>
        <v>42-43</v>
      </c>
      <c r="J768" s="13">
        <f>IF(G768="Male",VLOOKUP(H768,'Shoe size conversion table'!$B$6:$D$22,3),VLOOKUP(H768,'Shoe size conversion table'!$J$6:$L$22,3))</f>
        <v>9</v>
      </c>
      <c r="K768" s="11">
        <v>139</v>
      </c>
      <c r="L768" s="12">
        <v>0.5</v>
      </c>
      <c r="M768" s="7">
        <f t="shared" si="34"/>
        <v>2014</v>
      </c>
      <c r="N768" s="7">
        <f t="shared" si="35"/>
        <v>4</v>
      </c>
      <c r="O768" s="30">
        <f t="shared" si="36"/>
        <v>69.5</v>
      </c>
    </row>
    <row r="769" spans="2:15" x14ac:dyDescent="0.2">
      <c r="B769" s="13">
        <v>53031</v>
      </c>
      <c r="C769" s="14">
        <v>41742.986111111131</v>
      </c>
      <c r="D769" s="7" t="s">
        <v>7</v>
      </c>
      <c r="E769" s="13">
        <v>2235</v>
      </c>
      <c r="F769" s="7" t="s">
        <v>51</v>
      </c>
      <c r="G769" s="7" t="s">
        <v>12</v>
      </c>
      <c r="H769" s="13">
        <v>9.5</v>
      </c>
      <c r="I769" s="13">
        <f>IF(G769="Male",VLOOKUP(H769,'Shoe size conversion table'!$B$6:$D$22,2),VLOOKUP(H769,'Shoe size conversion table'!$J$6:$L$22,2))</f>
        <v>40</v>
      </c>
      <c r="J769" s="13">
        <f>IF(G769="Male",VLOOKUP(H769,'Shoe size conversion table'!$B$6:$D$22,3),VLOOKUP(H769,'Shoe size conversion table'!$J$6:$L$22,3))</f>
        <v>7.5</v>
      </c>
      <c r="K769" s="11">
        <v>139</v>
      </c>
      <c r="L769" s="12">
        <v>0</v>
      </c>
      <c r="M769" s="7">
        <f t="shared" si="34"/>
        <v>2014</v>
      </c>
      <c r="N769" s="7">
        <f t="shared" si="35"/>
        <v>4</v>
      </c>
      <c r="O769" s="30">
        <f t="shared" si="36"/>
        <v>139</v>
      </c>
    </row>
    <row r="770" spans="2:15" x14ac:dyDescent="0.2">
      <c r="B770" s="13">
        <v>53032</v>
      </c>
      <c r="C770" s="14">
        <v>41742.996111111126</v>
      </c>
      <c r="D770" s="7" t="s">
        <v>7</v>
      </c>
      <c r="E770" s="13">
        <v>2172</v>
      </c>
      <c r="F770" s="7" t="s">
        <v>51</v>
      </c>
      <c r="G770" s="7" t="s">
        <v>12</v>
      </c>
      <c r="H770" s="13">
        <v>10.5</v>
      </c>
      <c r="I770" s="13">
        <f>IF(G770="Male",VLOOKUP(H770,'Shoe size conversion table'!$B$6:$D$22,2),VLOOKUP(H770,'Shoe size conversion table'!$J$6:$L$22,2))</f>
        <v>41</v>
      </c>
      <c r="J770" s="13">
        <f>IF(G770="Male",VLOOKUP(H770,'Shoe size conversion table'!$B$6:$D$22,3),VLOOKUP(H770,'Shoe size conversion table'!$J$6:$L$22,3))</f>
        <v>8.5</v>
      </c>
      <c r="K770" s="11">
        <v>159</v>
      </c>
      <c r="L770" s="12">
        <v>0</v>
      </c>
      <c r="M770" s="7">
        <f t="shared" si="34"/>
        <v>2014</v>
      </c>
      <c r="N770" s="7">
        <f t="shared" si="35"/>
        <v>4</v>
      </c>
      <c r="O770" s="30">
        <f t="shared" si="36"/>
        <v>159</v>
      </c>
    </row>
    <row r="771" spans="2:15" x14ac:dyDescent="0.2">
      <c r="B771" s="13">
        <v>53033</v>
      </c>
      <c r="C771" s="14">
        <v>41743.206111111125</v>
      </c>
      <c r="D771" s="7" t="s">
        <v>8</v>
      </c>
      <c r="E771" s="13">
        <v>2155</v>
      </c>
      <c r="F771" s="7" t="s">
        <v>40</v>
      </c>
      <c r="G771" s="7" t="s">
        <v>11</v>
      </c>
      <c r="H771" s="13">
        <v>14</v>
      </c>
      <c r="I771" s="13">
        <f>IF(G771="Male",VLOOKUP(H771,'Shoe size conversion table'!$B$6:$D$22,2),VLOOKUP(H771,'Shoe size conversion table'!$J$6:$L$22,2))</f>
        <v>47</v>
      </c>
      <c r="J771" s="13">
        <f>IF(G771="Male",VLOOKUP(H771,'Shoe size conversion table'!$B$6:$D$22,3),VLOOKUP(H771,'Shoe size conversion table'!$J$6:$L$22,3))</f>
        <v>13.5</v>
      </c>
      <c r="K771" s="11">
        <v>169</v>
      </c>
      <c r="L771" s="12">
        <v>0</v>
      </c>
      <c r="M771" s="7">
        <f t="shared" si="34"/>
        <v>2014</v>
      </c>
      <c r="N771" s="7">
        <f t="shared" si="35"/>
        <v>4</v>
      </c>
      <c r="O771" s="30">
        <f t="shared" si="36"/>
        <v>169</v>
      </c>
    </row>
    <row r="772" spans="2:15" x14ac:dyDescent="0.2">
      <c r="B772" s="13">
        <v>53034</v>
      </c>
      <c r="C772" s="14">
        <v>41743.206111111125</v>
      </c>
      <c r="D772" s="7" t="s">
        <v>10</v>
      </c>
      <c r="E772" s="13">
        <v>2152</v>
      </c>
      <c r="F772" s="7" t="s">
        <v>35</v>
      </c>
      <c r="G772" s="7" t="s">
        <v>12</v>
      </c>
      <c r="H772" s="13">
        <v>7</v>
      </c>
      <c r="I772" s="13" t="str">
        <f>IF(G772="Male",VLOOKUP(H772,'Shoe size conversion table'!$B$6:$D$22,2),VLOOKUP(H772,'Shoe size conversion table'!$J$6:$L$22,2))</f>
        <v>37-38</v>
      </c>
      <c r="J772" s="13">
        <f>IF(G772="Male",VLOOKUP(H772,'Shoe size conversion table'!$B$6:$D$22,3),VLOOKUP(H772,'Shoe size conversion table'!$J$6:$L$22,3))</f>
        <v>5</v>
      </c>
      <c r="K772" s="11">
        <v>189</v>
      </c>
      <c r="L772" s="12">
        <v>0</v>
      </c>
      <c r="M772" s="7">
        <f t="shared" si="34"/>
        <v>2014</v>
      </c>
      <c r="N772" s="7">
        <f t="shared" si="35"/>
        <v>4</v>
      </c>
      <c r="O772" s="30">
        <f t="shared" si="36"/>
        <v>189</v>
      </c>
    </row>
    <row r="773" spans="2:15" x14ac:dyDescent="0.2">
      <c r="B773" s="13">
        <v>53035</v>
      </c>
      <c r="C773" s="14">
        <v>41743.256111111128</v>
      </c>
      <c r="D773" s="7" t="s">
        <v>9</v>
      </c>
      <c r="E773" s="13">
        <v>2213</v>
      </c>
      <c r="F773" s="7" t="s">
        <v>60</v>
      </c>
      <c r="G773" s="7" t="s">
        <v>11</v>
      </c>
      <c r="H773" s="13">
        <v>9.5</v>
      </c>
      <c r="I773" s="13" t="str">
        <f>IF(G773="Male",VLOOKUP(H773,'Shoe size conversion table'!$B$6:$D$22,2),VLOOKUP(H773,'Shoe size conversion table'!$J$6:$L$22,2))</f>
        <v>42-43</v>
      </c>
      <c r="J773" s="13">
        <f>IF(G773="Male",VLOOKUP(H773,'Shoe size conversion table'!$B$6:$D$22,3),VLOOKUP(H773,'Shoe size conversion table'!$J$6:$L$22,3))</f>
        <v>9</v>
      </c>
      <c r="K773" s="11">
        <v>159</v>
      </c>
      <c r="L773" s="12">
        <v>0</v>
      </c>
      <c r="M773" s="7">
        <f t="shared" ref="M773:M836" si="37">YEAR(C773)</f>
        <v>2014</v>
      </c>
      <c r="N773" s="7">
        <f t="shared" si="35"/>
        <v>4</v>
      </c>
      <c r="O773" s="30">
        <f t="shared" si="36"/>
        <v>159</v>
      </c>
    </row>
    <row r="774" spans="2:15" x14ac:dyDescent="0.2">
      <c r="B774" s="13">
        <v>53036</v>
      </c>
      <c r="C774" s="14">
        <v>41743.296111111122</v>
      </c>
      <c r="D774" s="7" t="s">
        <v>8</v>
      </c>
      <c r="E774" s="13">
        <v>2182</v>
      </c>
      <c r="F774" s="7" t="s">
        <v>39</v>
      </c>
      <c r="G774" s="7" t="s">
        <v>12</v>
      </c>
      <c r="H774" s="13">
        <v>10</v>
      </c>
      <c r="I774" s="13" t="str">
        <f>IF(G774="Male",VLOOKUP(H774,'Shoe size conversion table'!$B$6:$D$22,2),VLOOKUP(H774,'Shoe size conversion table'!$J$6:$L$22,2))</f>
        <v>40-41</v>
      </c>
      <c r="J774" s="13">
        <f>IF(G774="Male",VLOOKUP(H774,'Shoe size conversion table'!$B$6:$D$22,3),VLOOKUP(H774,'Shoe size conversion table'!$J$6:$L$22,3))</f>
        <v>8</v>
      </c>
      <c r="K774" s="11">
        <v>199</v>
      </c>
      <c r="L774" s="12">
        <v>0.1</v>
      </c>
      <c r="M774" s="7">
        <f t="shared" si="37"/>
        <v>2014</v>
      </c>
      <c r="N774" s="7">
        <f t="shared" ref="N774:N837" si="38">MONTH(C774:C15741)</f>
        <v>4</v>
      </c>
      <c r="O774" s="30">
        <f t="shared" ref="O774:O837" si="39">K774*(1-L774)</f>
        <v>179.1</v>
      </c>
    </row>
    <row r="775" spans="2:15" x14ac:dyDescent="0.2">
      <c r="B775" s="13">
        <v>53037</v>
      </c>
      <c r="C775" s="14">
        <v>41743.296111111122</v>
      </c>
      <c r="D775" s="7" t="s">
        <v>7</v>
      </c>
      <c r="E775" s="13">
        <v>2237</v>
      </c>
      <c r="F775" s="7" t="s">
        <v>55</v>
      </c>
      <c r="G775" s="7" t="s">
        <v>12</v>
      </c>
      <c r="H775" s="13">
        <v>7</v>
      </c>
      <c r="I775" s="13" t="str">
        <f>IF(G775="Male",VLOOKUP(H775,'Shoe size conversion table'!$B$6:$D$22,2),VLOOKUP(H775,'Shoe size conversion table'!$J$6:$L$22,2))</f>
        <v>37-38</v>
      </c>
      <c r="J775" s="13">
        <f>IF(G775="Male",VLOOKUP(H775,'Shoe size conversion table'!$B$6:$D$22,3),VLOOKUP(H775,'Shoe size conversion table'!$J$6:$L$22,3))</f>
        <v>5</v>
      </c>
      <c r="K775" s="11">
        <v>169</v>
      </c>
      <c r="L775" s="12">
        <v>0</v>
      </c>
      <c r="M775" s="7">
        <f t="shared" si="37"/>
        <v>2014</v>
      </c>
      <c r="N775" s="7">
        <f t="shared" si="38"/>
        <v>4</v>
      </c>
      <c r="O775" s="30">
        <f t="shared" si="39"/>
        <v>169</v>
      </c>
    </row>
    <row r="776" spans="2:15" x14ac:dyDescent="0.2">
      <c r="B776" s="13">
        <v>53038</v>
      </c>
      <c r="C776" s="14">
        <v>41743.536111111127</v>
      </c>
      <c r="D776" s="7" t="s">
        <v>10</v>
      </c>
      <c r="E776" s="13">
        <v>2242</v>
      </c>
      <c r="F776" s="7" t="s">
        <v>36</v>
      </c>
      <c r="G776" s="7" t="s">
        <v>11</v>
      </c>
      <c r="H776" s="13">
        <v>10.5</v>
      </c>
      <c r="I776" s="13" t="str">
        <f>IF(G776="Male",VLOOKUP(H776,'Shoe size conversion table'!$B$6:$D$22,2),VLOOKUP(H776,'Shoe size conversion table'!$J$6:$L$22,2))</f>
        <v>43-44</v>
      </c>
      <c r="J776" s="13">
        <f>IF(G776="Male",VLOOKUP(H776,'Shoe size conversion table'!$B$6:$D$22,3),VLOOKUP(H776,'Shoe size conversion table'!$J$6:$L$22,3))</f>
        <v>10</v>
      </c>
      <c r="K776" s="11">
        <v>159</v>
      </c>
      <c r="L776" s="12">
        <v>0.2</v>
      </c>
      <c r="M776" s="7">
        <f t="shared" si="37"/>
        <v>2014</v>
      </c>
      <c r="N776" s="7">
        <f t="shared" si="38"/>
        <v>4</v>
      </c>
      <c r="O776" s="30">
        <f t="shared" si="39"/>
        <v>127.2</v>
      </c>
    </row>
    <row r="777" spans="2:15" x14ac:dyDescent="0.2">
      <c r="B777" s="13">
        <v>53039</v>
      </c>
      <c r="C777" s="14">
        <v>41743.576111111128</v>
      </c>
      <c r="D777" s="7" t="s">
        <v>8</v>
      </c>
      <c r="E777" s="13">
        <v>2182</v>
      </c>
      <c r="F777" s="7" t="s">
        <v>39</v>
      </c>
      <c r="G777" s="7" t="s">
        <v>12</v>
      </c>
      <c r="H777" s="13">
        <v>8</v>
      </c>
      <c r="I777" s="13" t="str">
        <f>IF(G777="Male",VLOOKUP(H777,'Shoe size conversion table'!$B$6:$D$22,2),VLOOKUP(H777,'Shoe size conversion table'!$J$6:$L$22,2))</f>
        <v>38-39</v>
      </c>
      <c r="J777" s="13">
        <f>IF(G777="Male",VLOOKUP(H777,'Shoe size conversion table'!$B$6:$D$22,3),VLOOKUP(H777,'Shoe size conversion table'!$J$6:$L$22,3))</f>
        <v>6</v>
      </c>
      <c r="K777" s="11">
        <v>129</v>
      </c>
      <c r="L777" s="12">
        <v>0.1</v>
      </c>
      <c r="M777" s="7">
        <f t="shared" si="37"/>
        <v>2014</v>
      </c>
      <c r="N777" s="7">
        <f t="shared" si="38"/>
        <v>4</v>
      </c>
      <c r="O777" s="30">
        <f t="shared" si="39"/>
        <v>116.10000000000001</v>
      </c>
    </row>
    <row r="778" spans="2:15" x14ac:dyDescent="0.2">
      <c r="B778" s="13">
        <v>53040</v>
      </c>
      <c r="C778" s="14">
        <v>41743.786111111127</v>
      </c>
      <c r="D778" s="7" t="s">
        <v>8</v>
      </c>
      <c r="E778" s="13">
        <v>2190</v>
      </c>
      <c r="F778" s="7" t="s">
        <v>41</v>
      </c>
      <c r="G778" s="7" t="s">
        <v>12</v>
      </c>
      <c r="H778" s="13">
        <v>10</v>
      </c>
      <c r="I778" s="13" t="str">
        <f>IF(G778="Male",VLOOKUP(H778,'Shoe size conversion table'!$B$6:$D$22,2),VLOOKUP(H778,'Shoe size conversion table'!$J$6:$L$22,2))</f>
        <v>40-41</v>
      </c>
      <c r="J778" s="13">
        <f>IF(G778="Male",VLOOKUP(H778,'Shoe size conversion table'!$B$6:$D$22,3),VLOOKUP(H778,'Shoe size conversion table'!$J$6:$L$22,3))</f>
        <v>8</v>
      </c>
      <c r="K778" s="11">
        <v>179</v>
      </c>
      <c r="L778" s="12">
        <v>0</v>
      </c>
      <c r="M778" s="7">
        <f t="shared" si="37"/>
        <v>2014</v>
      </c>
      <c r="N778" s="7">
        <f t="shared" si="38"/>
        <v>4</v>
      </c>
      <c r="O778" s="30">
        <f t="shared" si="39"/>
        <v>179</v>
      </c>
    </row>
    <row r="779" spans="2:15" x14ac:dyDescent="0.2">
      <c r="B779" s="13">
        <v>53041</v>
      </c>
      <c r="C779" s="14">
        <v>41743.786111111127</v>
      </c>
      <c r="D779" s="7" t="s">
        <v>7</v>
      </c>
      <c r="E779" s="13">
        <v>2223</v>
      </c>
      <c r="F779" s="7" t="s">
        <v>57</v>
      </c>
      <c r="G779" s="7" t="s">
        <v>12</v>
      </c>
      <c r="H779" s="13">
        <v>6</v>
      </c>
      <c r="I779" s="13" t="str">
        <f>IF(G779="Male",VLOOKUP(H779,'Shoe size conversion table'!$B$6:$D$22,2),VLOOKUP(H779,'Shoe size conversion table'!$J$6:$L$22,2))</f>
        <v>36-37</v>
      </c>
      <c r="J779" s="13">
        <f>IF(G779="Male",VLOOKUP(H779,'Shoe size conversion table'!$B$6:$D$22,3),VLOOKUP(H779,'Shoe size conversion table'!$J$6:$L$22,3))</f>
        <v>4</v>
      </c>
      <c r="K779" s="11">
        <v>179</v>
      </c>
      <c r="L779" s="12">
        <v>0</v>
      </c>
      <c r="M779" s="7">
        <f t="shared" si="37"/>
        <v>2014</v>
      </c>
      <c r="N779" s="7">
        <f t="shared" si="38"/>
        <v>4</v>
      </c>
      <c r="O779" s="30">
        <f t="shared" si="39"/>
        <v>179</v>
      </c>
    </row>
    <row r="780" spans="2:15" x14ac:dyDescent="0.2">
      <c r="B780" s="13">
        <v>53041</v>
      </c>
      <c r="C780" s="14">
        <v>41743.786111111127</v>
      </c>
      <c r="D780" s="7" t="s">
        <v>7</v>
      </c>
      <c r="E780" s="13">
        <v>2203</v>
      </c>
      <c r="F780" s="7" t="s">
        <v>44</v>
      </c>
      <c r="G780" s="7" t="s">
        <v>12</v>
      </c>
      <c r="H780" s="13">
        <v>8</v>
      </c>
      <c r="I780" s="13" t="str">
        <f>IF(G780="Male",VLOOKUP(H780,'Shoe size conversion table'!$B$6:$D$22,2),VLOOKUP(H780,'Shoe size conversion table'!$J$6:$L$22,2))</f>
        <v>38-39</v>
      </c>
      <c r="J780" s="13">
        <f>IF(G780="Male",VLOOKUP(H780,'Shoe size conversion table'!$B$6:$D$22,3),VLOOKUP(H780,'Shoe size conversion table'!$J$6:$L$22,3))</f>
        <v>6</v>
      </c>
      <c r="K780" s="11">
        <v>179</v>
      </c>
      <c r="L780" s="12">
        <v>0.5</v>
      </c>
      <c r="M780" s="7">
        <f t="shared" si="37"/>
        <v>2014</v>
      </c>
      <c r="N780" s="7">
        <f t="shared" si="38"/>
        <v>4</v>
      </c>
      <c r="O780" s="30">
        <f t="shared" si="39"/>
        <v>89.5</v>
      </c>
    </row>
    <row r="781" spans="2:15" x14ac:dyDescent="0.2">
      <c r="B781" s="13">
        <v>53041</v>
      </c>
      <c r="C781" s="14">
        <v>41743.786111111127</v>
      </c>
      <c r="D781" s="7" t="s">
        <v>7</v>
      </c>
      <c r="E781" s="13">
        <v>2173</v>
      </c>
      <c r="F781" s="7" t="s">
        <v>57</v>
      </c>
      <c r="G781" s="7" t="s">
        <v>12</v>
      </c>
      <c r="H781" s="13">
        <v>8.5</v>
      </c>
      <c r="I781" s="13">
        <f>IF(G781="Male",VLOOKUP(H781,'Shoe size conversion table'!$B$6:$D$22,2),VLOOKUP(H781,'Shoe size conversion table'!$J$6:$L$22,2))</f>
        <v>39</v>
      </c>
      <c r="J781" s="13">
        <f>IF(G781="Male",VLOOKUP(H781,'Shoe size conversion table'!$B$6:$D$22,3),VLOOKUP(H781,'Shoe size conversion table'!$J$6:$L$22,3))</f>
        <v>6.5</v>
      </c>
      <c r="K781" s="11">
        <v>199</v>
      </c>
      <c r="L781" s="12">
        <v>0</v>
      </c>
      <c r="M781" s="7">
        <f t="shared" si="37"/>
        <v>2014</v>
      </c>
      <c r="N781" s="7">
        <f t="shared" si="38"/>
        <v>4</v>
      </c>
      <c r="O781" s="30">
        <f t="shared" si="39"/>
        <v>199</v>
      </c>
    </row>
    <row r="782" spans="2:15" x14ac:dyDescent="0.2">
      <c r="B782" s="13">
        <v>53042</v>
      </c>
      <c r="C782" s="14">
        <v>41743.996111111126</v>
      </c>
      <c r="D782" s="7" t="s">
        <v>7</v>
      </c>
      <c r="E782" s="13">
        <v>2147</v>
      </c>
      <c r="F782" s="7" t="s">
        <v>51</v>
      </c>
      <c r="G782" s="7" t="s">
        <v>12</v>
      </c>
      <c r="H782" s="13">
        <v>10.5</v>
      </c>
      <c r="I782" s="13">
        <f>IF(G782="Male",VLOOKUP(H782,'Shoe size conversion table'!$B$6:$D$22,2),VLOOKUP(H782,'Shoe size conversion table'!$J$6:$L$22,2))</f>
        <v>41</v>
      </c>
      <c r="J782" s="13">
        <f>IF(G782="Male",VLOOKUP(H782,'Shoe size conversion table'!$B$6:$D$22,3),VLOOKUP(H782,'Shoe size conversion table'!$J$6:$L$22,3))</f>
        <v>8.5</v>
      </c>
      <c r="K782" s="11">
        <v>179</v>
      </c>
      <c r="L782" s="12">
        <v>0</v>
      </c>
      <c r="M782" s="7">
        <f t="shared" si="37"/>
        <v>2014</v>
      </c>
      <c r="N782" s="7">
        <f t="shared" si="38"/>
        <v>4</v>
      </c>
      <c r="O782" s="30">
        <f t="shared" si="39"/>
        <v>179</v>
      </c>
    </row>
    <row r="783" spans="2:15" x14ac:dyDescent="0.2">
      <c r="B783" s="13">
        <v>53043</v>
      </c>
      <c r="C783" s="14">
        <v>41744.046111111122</v>
      </c>
      <c r="D783" s="7" t="s">
        <v>7</v>
      </c>
      <c r="E783" s="13">
        <v>2240</v>
      </c>
      <c r="F783" s="7" t="s">
        <v>51</v>
      </c>
      <c r="G783" s="7" t="s">
        <v>11</v>
      </c>
      <c r="H783" s="13">
        <v>15</v>
      </c>
      <c r="I783" s="13">
        <f>IF(G783="Male",VLOOKUP(H783,'Shoe size conversion table'!$B$6:$D$22,2),VLOOKUP(H783,'Shoe size conversion table'!$J$6:$L$22,2))</f>
        <v>48</v>
      </c>
      <c r="J783" s="13">
        <f>IF(G783="Male",VLOOKUP(H783,'Shoe size conversion table'!$B$6:$D$22,3),VLOOKUP(H783,'Shoe size conversion table'!$J$6:$L$22,3))</f>
        <v>14.5</v>
      </c>
      <c r="K783" s="11">
        <v>189</v>
      </c>
      <c r="L783" s="12">
        <v>0</v>
      </c>
      <c r="M783" s="7">
        <f t="shared" si="37"/>
        <v>2014</v>
      </c>
      <c r="N783" s="7">
        <f t="shared" si="38"/>
        <v>4</v>
      </c>
      <c r="O783" s="30">
        <f t="shared" si="39"/>
        <v>189</v>
      </c>
    </row>
    <row r="784" spans="2:15" x14ac:dyDescent="0.2">
      <c r="B784" s="13">
        <v>53044</v>
      </c>
      <c r="C784" s="14">
        <v>41744.206111111125</v>
      </c>
      <c r="D784" s="7" t="s">
        <v>8</v>
      </c>
      <c r="E784" s="13">
        <v>2195</v>
      </c>
      <c r="F784" s="7" t="s">
        <v>40</v>
      </c>
      <c r="G784" s="7" t="s">
        <v>11</v>
      </c>
      <c r="H784" s="13">
        <v>10</v>
      </c>
      <c r="I784" s="13">
        <f>IF(G784="Male",VLOOKUP(H784,'Shoe size conversion table'!$B$6:$D$22,2),VLOOKUP(H784,'Shoe size conversion table'!$J$6:$L$22,2))</f>
        <v>43</v>
      </c>
      <c r="J784" s="13">
        <f>IF(G784="Male",VLOOKUP(H784,'Shoe size conversion table'!$B$6:$D$22,3),VLOOKUP(H784,'Shoe size conversion table'!$J$6:$L$22,3))</f>
        <v>9.5</v>
      </c>
      <c r="K784" s="11">
        <v>159</v>
      </c>
      <c r="L784" s="12">
        <v>0.3</v>
      </c>
      <c r="M784" s="7">
        <f t="shared" si="37"/>
        <v>2014</v>
      </c>
      <c r="N784" s="7">
        <f t="shared" si="38"/>
        <v>4</v>
      </c>
      <c r="O784" s="30">
        <f t="shared" si="39"/>
        <v>111.3</v>
      </c>
    </row>
    <row r="785" spans="2:15" x14ac:dyDescent="0.2">
      <c r="B785" s="13">
        <v>53045</v>
      </c>
      <c r="C785" s="14">
        <v>41744.206111111125</v>
      </c>
      <c r="D785" s="7" t="s">
        <v>10</v>
      </c>
      <c r="E785" s="13">
        <v>2203</v>
      </c>
      <c r="F785" s="7" t="s">
        <v>35</v>
      </c>
      <c r="G785" s="7" t="s">
        <v>12</v>
      </c>
      <c r="H785" s="13">
        <v>7</v>
      </c>
      <c r="I785" s="13" t="str">
        <f>IF(G785="Male",VLOOKUP(H785,'Shoe size conversion table'!$B$6:$D$22,2),VLOOKUP(H785,'Shoe size conversion table'!$J$6:$L$22,2))</f>
        <v>37-38</v>
      </c>
      <c r="J785" s="13">
        <f>IF(G785="Male",VLOOKUP(H785,'Shoe size conversion table'!$B$6:$D$22,3),VLOOKUP(H785,'Shoe size conversion table'!$J$6:$L$22,3))</f>
        <v>5</v>
      </c>
      <c r="K785" s="11">
        <v>169</v>
      </c>
      <c r="L785" s="12">
        <v>0</v>
      </c>
      <c r="M785" s="7">
        <f t="shared" si="37"/>
        <v>2014</v>
      </c>
      <c r="N785" s="7">
        <f t="shared" si="38"/>
        <v>4</v>
      </c>
      <c r="O785" s="30">
        <f t="shared" si="39"/>
        <v>169</v>
      </c>
    </row>
    <row r="786" spans="2:15" x14ac:dyDescent="0.2">
      <c r="B786" s="13">
        <v>53046</v>
      </c>
      <c r="C786" s="14">
        <v>41744.296111111122</v>
      </c>
      <c r="D786" s="7" t="s">
        <v>8</v>
      </c>
      <c r="E786" s="13">
        <v>2175</v>
      </c>
      <c r="F786" s="7" t="s">
        <v>37</v>
      </c>
      <c r="G786" s="7" t="s">
        <v>11</v>
      </c>
      <c r="H786" s="13">
        <v>8</v>
      </c>
      <c r="I786" s="13">
        <f>IF(G786="Male",VLOOKUP(H786,'Shoe size conversion table'!$B$6:$D$22,2),VLOOKUP(H786,'Shoe size conversion table'!$J$6:$L$22,2))</f>
        <v>41</v>
      </c>
      <c r="J786" s="13">
        <f>IF(G786="Male",VLOOKUP(H786,'Shoe size conversion table'!$B$6:$D$22,3),VLOOKUP(H786,'Shoe size conversion table'!$J$6:$L$22,3))</f>
        <v>7.5</v>
      </c>
      <c r="K786" s="11">
        <v>149</v>
      </c>
      <c r="L786" s="12">
        <v>0.3</v>
      </c>
      <c r="M786" s="7">
        <f t="shared" si="37"/>
        <v>2014</v>
      </c>
      <c r="N786" s="7">
        <f t="shared" si="38"/>
        <v>4</v>
      </c>
      <c r="O786" s="30">
        <f t="shared" si="39"/>
        <v>104.3</v>
      </c>
    </row>
    <row r="787" spans="2:15" x14ac:dyDescent="0.2">
      <c r="B787" s="13">
        <v>53046</v>
      </c>
      <c r="C787" s="14">
        <v>41744.296111111122</v>
      </c>
      <c r="D787" s="7" t="s">
        <v>8</v>
      </c>
      <c r="E787" s="13">
        <v>2218</v>
      </c>
      <c r="F787" s="7" t="s">
        <v>40</v>
      </c>
      <c r="G787" s="7" t="s">
        <v>12</v>
      </c>
      <c r="H787" s="13">
        <v>10</v>
      </c>
      <c r="I787" s="13" t="str">
        <f>IF(G787="Male",VLOOKUP(H787,'Shoe size conversion table'!$B$6:$D$22,2),VLOOKUP(H787,'Shoe size conversion table'!$J$6:$L$22,2))</f>
        <v>40-41</v>
      </c>
      <c r="J787" s="13">
        <f>IF(G787="Male",VLOOKUP(H787,'Shoe size conversion table'!$B$6:$D$22,3),VLOOKUP(H787,'Shoe size conversion table'!$J$6:$L$22,3))</f>
        <v>8</v>
      </c>
      <c r="K787" s="11">
        <v>169</v>
      </c>
      <c r="L787" s="12">
        <v>0.2</v>
      </c>
      <c r="M787" s="7">
        <f t="shared" si="37"/>
        <v>2014</v>
      </c>
      <c r="N787" s="7">
        <f t="shared" si="38"/>
        <v>4</v>
      </c>
      <c r="O787" s="30">
        <f t="shared" si="39"/>
        <v>135.20000000000002</v>
      </c>
    </row>
    <row r="788" spans="2:15" x14ac:dyDescent="0.2">
      <c r="B788" s="13">
        <v>53047</v>
      </c>
      <c r="C788" s="14">
        <v>41744.536111111127</v>
      </c>
      <c r="D788" s="7" t="s">
        <v>8</v>
      </c>
      <c r="E788" s="13">
        <v>2239</v>
      </c>
      <c r="F788" s="7" t="s">
        <v>39</v>
      </c>
      <c r="G788" s="7" t="s">
        <v>12</v>
      </c>
      <c r="H788" s="13">
        <v>8</v>
      </c>
      <c r="I788" s="13" t="str">
        <f>IF(G788="Male",VLOOKUP(H788,'Shoe size conversion table'!$B$6:$D$22,2),VLOOKUP(H788,'Shoe size conversion table'!$J$6:$L$22,2))</f>
        <v>38-39</v>
      </c>
      <c r="J788" s="13">
        <f>IF(G788="Male",VLOOKUP(H788,'Shoe size conversion table'!$B$6:$D$22,3),VLOOKUP(H788,'Shoe size conversion table'!$J$6:$L$22,3))</f>
        <v>6</v>
      </c>
      <c r="K788" s="11">
        <v>149</v>
      </c>
      <c r="L788" s="12">
        <v>0.1</v>
      </c>
      <c r="M788" s="7">
        <f t="shared" si="37"/>
        <v>2014</v>
      </c>
      <c r="N788" s="7">
        <f t="shared" si="38"/>
        <v>4</v>
      </c>
      <c r="O788" s="30">
        <f t="shared" si="39"/>
        <v>134.1</v>
      </c>
    </row>
    <row r="789" spans="2:15" x14ac:dyDescent="0.2">
      <c r="B789" s="13">
        <v>53048</v>
      </c>
      <c r="C789" s="14">
        <v>41744.786111111127</v>
      </c>
      <c r="D789" s="7" t="s">
        <v>7</v>
      </c>
      <c r="E789" s="13">
        <v>2227</v>
      </c>
      <c r="F789" s="7" t="s">
        <v>50</v>
      </c>
      <c r="G789" s="7" t="s">
        <v>12</v>
      </c>
      <c r="H789" s="13">
        <v>6</v>
      </c>
      <c r="I789" s="13" t="str">
        <f>IF(G789="Male",VLOOKUP(H789,'Shoe size conversion table'!$B$6:$D$22,2),VLOOKUP(H789,'Shoe size conversion table'!$J$6:$L$22,2))</f>
        <v>36-37</v>
      </c>
      <c r="J789" s="13">
        <f>IF(G789="Male",VLOOKUP(H789,'Shoe size conversion table'!$B$6:$D$22,3),VLOOKUP(H789,'Shoe size conversion table'!$J$6:$L$22,3))</f>
        <v>4</v>
      </c>
      <c r="K789" s="11">
        <v>139</v>
      </c>
      <c r="L789" s="12">
        <v>0</v>
      </c>
      <c r="M789" s="7">
        <f t="shared" si="37"/>
        <v>2014</v>
      </c>
      <c r="N789" s="7">
        <f t="shared" si="38"/>
        <v>4</v>
      </c>
      <c r="O789" s="30">
        <f t="shared" si="39"/>
        <v>139</v>
      </c>
    </row>
    <row r="790" spans="2:15" x14ac:dyDescent="0.2">
      <c r="B790" s="13">
        <v>53048</v>
      </c>
      <c r="C790" s="14">
        <v>41744.786111111127</v>
      </c>
      <c r="D790" s="7" t="s">
        <v>7</v>
      </c>
      <c r="E790" s="13">
        <v>2226</v>
      </c>
      <c r="F790" s="7" t="s">
        <v>44</v>
      </c>
      <c r="G790" s="7" t="s">
        <v>12</v>
      </c>
      <c r="H790" s="13">
        <v>8</v>
      </c>
      <c r="I790" s="13" t="str">
        <f>IF(G790="Male",VLOOKUP(H790,'Shoe size conversion table'!$B$6:$D$22,2),VLOOKUP(H790,'Shoe size conversion table'!$J$6:$L$22,2))</f>
        <v>38-39</v>
      </c>
      <c r="J790" s="13">
        <f>IF(G790="Male",VLOOKUP(H790,'Shoe size conversion table'!$B$6:$D$22,3),VLOOKUP(H790,'Shoe size conversion table'!$J$6:$L$22,3))</f>
        <v>6</v>
      </c>
      <c r="K790" s="11">
        <v>199</v>
      </c>
      <c r="L790" s="12">
        <v>0.3</v>
      </c>
      <c r="M790" s="7">
        <f t="shared" si="37"/>
        <v>2014</v>
      </c>
      <c r="N790" s="7">
        <f t="shared" si="38"/>
        <v>4</v>
      </c>
      <c r="O790" s="30">
        <f t="shared" si="39"/>
        <v>139.29999999999998</v>
      </c>
    </row>
    <row r="791" spans="2:15" x14ac:dyDescent="0.2">
      <c r="B791" s="13">
        <v>53048</v>
      </c>
      <c r="C791" s="14">
        <v>41744.786111111127</v>
      </c>
      <c r="D791" s="7" t="s">
        <v>7</v>
      </c>
      <c r="E791" s="13">
        <v>2237</v>
      </c>
      <c r="F791" s="7" t="s">
        <v>49</v>
      </c>
      <c r="G791" s="7" t="s">
        <v>12</v>
      </c>
      <c r="H791" s="13">
        <v>8.5</v>
      </c>
      <c r="I791" s="13">
        <f>IF(G791="Male",VLOOKUP(H791,'Shoe size conversion table'!$B$6:$D$22,2),VLOOKUP(H791,'Shoe size conversion table'!$J$6:$L$22,2))</f>
        <v>39</v>
      </c>
      <c r="J791" s="13">
        <f>IF(G791="Male",VLOOKUP(H791,'Shoe size conversion table'!$B$6:$D$22,3),VLOOKUP(H791,'Shoe size conversion table'!$J$6:$L$22,3))</f>
        <v>6.5</v>
      </c>
      <c r="K791" s="11">
        <v>139</v>
      </c>
      <c r="L791" s="12">
        <v>0.5</v>
      </c>
      <c r="M791" s="7">
        <f t="shared" si="37"/>
        <v>2014</v>
      </c>
      <c r="N791" s="7">
        <f t="shared" si="38"/>
        <v>4</v>
      </c>
      <c r="O791" s="30">
        <f t="shared" si="39"/>
        <v>69.5</v>
      </c>
    </row>
    <row r="792" spans="2:15" x14ac:dyDescent="0.2">
      <c r="B792" s="13">
        <v>53048</v>
      </c>
      <c r="C792" s="14">
        <v>41744.786111111127</v>
      </c>
      <c r="D792" s="7" t="s">
        <v>7</v>
      </c>
      <c r="E792" s="13">
        <v>2181</v>
      </c>
      <c r="F792" s="7" t="s">
        <v>53</v>
      </c>
      <c r="G792" s="7" t="s">
        <v>11</v>
      </c>
      <c r="H792" s="13">
        <v>9.5</v>
      </c>
      <c r="I792" s="13" t="str">
        <f>IF(G792="Male",VLOOKUP(H792,'Shoe size conversion table'!$B$6:$D$22,2),VLOOKUP(H792,'Shoe size conversion table'!$J$6:$L$22,2))</f>
        <v>42-43</v>
      </c>
      <c r="J792" s="13">
        <f>IF(G792="Male",VLOOKUP(H792,'Shoe size conversion table'!$B$6:$D$22,3),VLOOKUP(H792,'Shoe size conversion table'!$J$6:$L$22,3))</f>
        <v>9</v>
      </c>
      <c r="K792" s="11">
        <v>139</v>
      </c>
      <c r="L792" s="12">
        <v>0</v>
      </c>
      <c r="M792" s="7">
        <f t="shared" si="37"/>
        <v>2014</v>
      </c>
      <c r="N792" s="7">
        <f t="shared" si="38"/>
        <v>4</v>
      </c>
      <c r="O792" s="30">
        <f t="shared" si="39"/>
        <v>139</v>
      </c>
    </row>
    <row r="793" spans="2:15" x14ac:dyDescent="0.2">
      <c r="B793" s="13">
        <v>53049</v>
      </c>
      <c r="C793" s="14">
        <v>41745.016111111123</v>
      </c>
      <c r="D793" s="7" t="s">
        <v>9</v>
      </c>
      <c r="E793" s="13">
        <v>2190</v>
      </c>
      <c r="F793" s="7" t="s">
        <v>59</v>
      </c>
      <c r="G793" s="7" t="s">
        <v>11</v>
      </c>
      <c r="H793" s="13">
        <v>9.5</v>
      </c>
      <c r="I793" s="13" t="str">
        <f>IF(G793="Male",VLOOKUP(H793,'Shoe size conversion table'!$B$6:$D$22,2),VLOOKUP(H793,'Shoe size conversion table'!$J$6:$L$22,2))</f>
        <v>42-43</v>
      </c>
      <c r="J793" s="13">
        <f>IF(G793="Male",VLOOKUP(H793,'Shoe size conversion table'!$B$6:$D$22,3),VLOOKUP(H793,'Shoe size conversion table'!$J$6:$L$22,3))</f>
        <v>9</v>
      </c>
      <c r="K793" s="11">
        <v>189</v>
      </c>
      <c r="L793" s="12">
        <v>0</v>
      </c>
      <c r="M793" s="7">
        <f t="shared" si="37"/>
        <v>2014</v>
      </c>
      <c r="N793" s="7">
        <f t="shared" si="38"/>
        <v>4</v>
      </c>
      <c r="O793" s="30">
        <f t="shared" si="39"/>
        <v>189</v>
      </c>
    </row>
    <row r="794" spans="2:15" x14ac:dyDescent="0.2">
      <c r="B794" s="13">
        <v>53050</v>
      </c>
      <c r="C794" s="14">
        <v>41745.046111111122</v>
      </c>
      <c r="D794" s="7" t="s">
        <v>7</v>
      </c>
      <c r="E794" s="13">
        <v>2222</v>
      </c>
      <c r="F794" s="7" t="s">
        <v>51</v>
      </c>
      <c r="G794" s="7" t="s">
        <v>11</v>
      </c>
      <c r="H794" s="13">
        <v>11</v>
      </c>
      <c r="I794" s="13">
        <f>IF(G794="Male",VLOOKUP(H794,'Shoe size conversion table'!$B$6:$D$22,2),VLOOKUP(H794,'Shoe size conversion table'!$J$6:$L$22,2))</f>
        <v>44</v>
      </c>
      <c r="J794" s="13">
        <f>IF(G794="Male",VLOOKUP(H794,'Shoe size conversion table'!$B$6:$D$22,3),VLOOKUP(H794,'Shoe size conversion table'!$J$6:$L$22,3))</f>
        <v>10.5</v>
      </c>
      <c r="K794" s="11">
        <v>149</v>
      </c>
      <c r="L794" s="12">
        <v>0.3</v>
      </c>
      <c r="M794" s="7">
        <f t="shared" si="37"/>
        <v>2014</v>
      </c>
      <c r="N794" s="7">
        <f t="shared" si="38"/>
        <v>4</v>
      </c>
      <c r="O794" s="30">
        <f t="shared" si="39"/>
        <v>104.3</v>
      </c>
    </row>
    <row r="795" spans="2:15" x14ac:dyDescent="0.2">
      <c r="B795" s="13">
        <v>53051</v>
      </c>
      <c r="C795" s="14">
        <v>41745.206111111125</v>
      </c>
      <c r="D795" s="7" t="s">
        <v>8</v>
      </c>
      <c r="E795" s="13">
        <v>2176</v>
      </c>
      <c r="F795" s="7" t="s">
        <v>41</v>
      </c>
      <c r="G795" s="7" t="s">
        <v>11</v>
      </c>
      <c r="H795" s="13">
        <v>9</v>
      </c>
      <c r="I795" s="13">
        <f>IF(G795="Male",VLOOKUP(H795,'Shoe size conversion table'!$B$6:$D$22,2),VLOOKUP(H795,'Shoe size conversion table'!$J$6:$L$22,2))</f>
        <v>42</v>
      </c>
      <c r="J795" s="13">
        <f>IF(G795="Male",VLOOKUP(H795,'Shoe size conversion table'!$B$6:$D$22,3),VLOOKUP(H795,'Shoe size conversion table'!$J$6:$L$22,3))</f>
        <v>8.5</v>
      </c>
      <c r="K795" s="11">
        <v>189</v>
      </c>
      <c r="L795" s="12">
        <v>0.1</v>
      </c>
      <c r="M795" s="7">
        <f t="shared" si="37"/>
        <v>2014</v>
      </c>
      <c r="N795" s="7">
        <f t="shared" si="38"/>
        <v>4</v>
      </c>
      <c r="O795" s="30">
        <f t="shared" si="39"/>
        <v>170.1</v>
      </c>
    </row>
    <row r="796" spans="2:15" x14ac:dyDescent="0.2">
      <c r="B796" s="13">
        <v>53051</v>
      </c>
      <c r="C796" s="14">
        <v>41745.206111111125</v>
      </c>
      <c r="D796" s="7" t="s">
        <v>8</v>
      </c>
      <c r="E796" s="13">
        <v>2175</v>
      </c>
      <c r="F796" s="7" t="s">
        <v>39</v>
      </c>
      <c r="G796" s="7" t="s">
        <v>12</v>
      </c>
      <c r="H796" s="13">
        <v>7.5</v>
      </c>
      <c r="I796" s="13">
        <f>IF(G796="Male",VLOOKUP(H796,'Shoe size conversion table'!$B$6:$D$22,2),VLOOKUP(H796,'Shoe size conversion table'!$J$6:$L$22,2))</f>
        <v>38</v>
      </c>
      <c r="J796" s="13">
        <f>IF(G796="Male",VLOOKUP(H796,'Shoe size conversion table'!$B$6:$D$22,3),VLOOKUP(H796,'Shoe size conversion table'!$J$6:$L$22,3))</f>
        <v>5.5</v>
      </c>
      <c r="K796" s="11">
        <v>179</v>
      </c>
      <c r="L796" s="12">
        <v>0</v>
      </c>
      <c r="M796" s="7">
        <f t="shared" si="37"/>
        <v>2014</v>
      </c>
      <c r="N796" s="7">
        <f t="shared" si="38"/>
        <v>4</v>
      </c>
      <c r="O796" s="30">
        <f t="shared" si="39"/>
        <v>179</v>
      </c>
    </row>
    <row r="797" spans="2:15" x14ac:dyDescent="0.2">
      <c r="B797" s="13">
        <v>53052</v>
      </c>
      <c r="C797" s="14">
        <v>41745.296111111122</v>
      </c>
      <c r="D797" s="7" t="s">
        <v>7</v>
      </c>
      <c r="E797" s="13">
        <v>2216</v>
      </c>
      <c r="F797" s="7" t="s">
        <v>51</v>
      </c>
      <c r="G797" s="7" t="s">
        <v>12</v>
      </c>
      <c r="H797" s="13">
        <v>7</v>
      </c>
      <c r="I797" s="13" t="str">
        <f>IF(G797="Male",VLOOKUP(H797,'Shoe size conversion table'!$B$6:$D$22,2),VLOOKUP(H797,'Shoe size conversion table'!$J$6:$L$22,2))</f>
        <v>37-38</v>
      </c>
      <c r="J797" s="13">
        <f>IF(G797="Male",VLOOKUP(H797,'Shoe size conversion table'!$B$6:$D$22,3),VLOOKUP(H797,'Shoe size conversion table'!$J$6:$L$22,3))</f>
        <v>5</v>
      </c>
      <c r="K797" s="11">
        <v>169</v>
      </c>
      <c r="L797" s="12">
        <v>0</v>
      </c>
      <c r="M797" s="7">
        <f t="shared" si="37"/>
        <v>2014</v>
      </c>
      <c r="N797" s="7">
        <f t="shared" si="38"/>
        <v>4</v>
      </c>
      <c r="O797" s="30">
        <f t="shared" si="39"/>
        <v>169</v>
      </c>
    </row>
    <row r="798" spans="2:15" x14ac:dyDescent="0.2">
      <c r="B798" s="13">
        <v>53052</v>
      </c>
      <c r="C798" s="14">
        <v>41745.296111111122</v>
      </c>
      <c r="D798" s="7" t="s">
        <v>7</v>
      </c>
      <c r="E798" s="13">
        <v>2151</v>
      </c>
      <c r="F798" s="7" t="s">
        <v>44</v>
      </c>
      <c r="G798" s="7" t="s">
        <v>11</v>
      </c>
      <c r="H798" s="13">
        <v>9</v>
      </c>
      <c r="I798" s="13">
        <f>IF(G798="Male",VLOOKUP(H798,'Shoe size conversion table'!$B$6:$D$22,2),VLOOKUP(H798,'Shoe size conversion table'!$J$6:$L$22,2))</f>
        <v>42</v>
      </c>
      <c r="J798" s="13">
        <f>IF(G798="Male",VLOOKUP(H798,'Shoe size conversion table'!$B$6:$D$22,3),VLOOKUP(H798,'Shoe size conversion table'!$J$6:$L$22,3))</f>
        <v>8.5</v>
      </c>
      <c r="K798" s="11">
        <v>189</v>
      </c>
      <c r="L798" s="12">
        <v>0.3</v>
      </c>
      <c r="M798" s="7">
        <f t="shared" si="37"/>
        <v>2014</v>
      </c>
      <c r="N798" s="7">
        <f t="shared" si="38"/>
        <v>4</v>
      </c>
      <c r="O798" s="30">
        <f t="shared" si="39"/>
        <v>132.29999999999998</v>
      </c>
    </row>
    <row r="799" spans="2:15" x14ac:dyDescent="0.2">
      <c r="B799" s="13">
        <v>53053</v>
      </c>
      <c r="C799" s="14">
        <v>41745.546111111122</v>
      </c>
      <c r="D799" s="7" t="s">
        <v>10</v>
      </c>
      <c r="E799" s="13">
        <v>2213</v>
      </c>
      <c r="F799" s="7" t="s">
        <v>35</v>
      </c>
      <c r="G799" s="7" t="s">
        <v>11</v>
      </c>
      <c r="H799" s="13">
        <v>10</v>
      </c>
      <c r="I799" s="13">
        <f>IF(G799="Male",VLOOKUP(H799,'Shoe size conversion table'!$B$6:$D$22,2),VLOOKUP(H799,'Shoe size conversion table'!$J$6:$L$22,2))</f>
        <v>43</v>
      </c>
      <c r="J799" s="13">
        <f>IF(G799="Male",VLOOKUP(H799,'Shoe size conversion table'!$B$6:$D$22,3),VLOOKUP(H799,'Shoe size conversion table'!$J$6:$L$22,3))</f>
        <v>9.5</v>
      </c>
      <c r="K799" s="11">
        <v>199</v>
      </c>
      <c r="L799" s="12">
        <v>0</v>
      </c>
      <c r="M799" s="7">
        <f t="shared" si="37"/>
        <v>2014</v>
      </c>
      <c r="N799" s="7">
        <f t="shared" si="38"/>
        <v>4</v>
      </c>
      <c r="O799" s="30">
        <f t="shared" si="39"/>
        <v>199</v>
      </c>
    </row>
    <row r="800" spans="2:15" x14ac:dyDescent="0.2">
      <c r="B800" s="13">
        <v>53054</v>
      </c>
      <c r="C800" s="14">
        <v>41745.546111111122</v>
      </c>
      <c r="D800" s="7" t="s">
        <v>8</v>
      </c>
      <c r="E800" s="13">
        <v>2153</v>
      </c>
      <c r="F800" s="7" t="s">
        <v>37</v>
      </c>
      <c r="G800" s="7" t="s">
        <v>11</v>
      </c>
      <c r="H800" s="13">
        <v>9.5</v>
      </c>
      <c r="I800" s="13" t="str">
        <f>IF(G800="Male",VLOOKUP(H800,'Shoe size conversion table'!$B$6:$D$22,2),VLOOKUP(H800,'Shoe size conversion table'!$J$6:$L$22,2))</f>
        <v>42-43</v>
      </c>
      <c r="J800" s="13">
        <f>IF(G800="Male",VLOOKUP(H800,'Shoe size conversion table'!$B$6:$D$22,3),VLOOKUP(H800,'Shoe size conversion table'!$J$6:$L$22,3))</f>
        <v>9</v>
      </c>
      <c r="K800" s="11">
        <v>139</v>
      </c>
      <c r="L800" s="12">
        <v>0.5</v>
      </c>
      <c r="M800" s="7">
        <f t="shared" si="37"/>
        <v>2014</v>
      </c>
      <c r="N800" s="7">
        <f t="shared" si="38"/>
        <v>4</v>
      </c>
      <c r="O800" s="30">
        <f t="shared" si="39"/>
        <v>69.5</v>
      </c>
    </row>
    <row r="801" spans="2:15" x14ac:dyDescent="0.2">
      <c r="B801" s="13">
        <v>53055</v>
      </c>
      <c r="C801" s="14">
        <v>41745.856111111119</v>
      </c>
      <c r="D801" s="7" t="s">
        <v>9</v>
      </c>
      <c r="E801" s="13">
        <v>2213</v>
      </c>
      <c r="F801" s="7" t="s">
        <v>61</v>
      </c>
      <c r="G801" s="7" t="s">
        <v>12</v>
      </c>
      <c r="H801" s="13">
        <v>8.5</v>
      </c>
      <c r="I801" s="13">
        <f>IF(G801="Male",VLOOKUP(H801,'Shoe size conversion table'!$B$6:$D$22,2),VLOOKUP(H801,'Shoe size conversion table'!$J$6:$L$22,2))</f>
        <v>39</v>
      </c>
      <c r="J801" s="13">
        <f>IF(G801="Male",VLOOKUP(H801,'Shoe size conversion table'!$B$6:$D$22,3),VLOOKUP(H801,'Shoe size conversion table'!$J$6:$L$22,3))</f>
        <v>6.5</v>
      </c>
      <c r="K801" s="11">
        <v>159</v>
      </c>
      <c r="L801" s="12">
        <v>0.2</v>
      </c>
      <c r="M801" s="7">
        <f t="shared" si="37"/>
        <v>2014</v>
      </c>
      <c r="N801" s="7">
        <f t="shared" si="38"/>
        <v>4</v>
      </c>
      <c r="O801" s="30">
        <f t="shared" si="39"/>
        <v>127.2</v>
      </c>
    </row>
    <row r="802" spans="2:15" x14ac:dyDescent="0.2">
      <c r="B802" s="13">
        <v>53056</v>
      </c>
      <c r="C802" s="14">
        <v>41746.016111111123</v>
      </c>
      <c r="D802" s="7" t="s">
        <v>9</v>
      </c>
      <c r="E802" s="13">
        <v>2219</v>
      </c>
      <c r="F802" s="7" t="s">
        <v>58</v>
      </c>
      <c r="G802" s="7" t="s">
        <v>12</v>
      </c>
      <c r="H802" s="13">
        <v>9</v>
      </c>
      <c r="I802" s="13" t="str">
        <f>IF(G802="Male",VLOOKUP(H802,'Shoe size conversion table'!$B$6:$D$22,2),VLOOKUP(H802,'Shoe size conversion table'!$J$6:$L$22,2))</f>
        <v>39-40</v>
      </c>
      <c r="J802" s="13">
        <f>IF(G802="Male",VLOOKUP(H802,'Shoe size conversion table'!$B$6:$D$22,3),VLOOKUP(H802,'Shoe size conversion table'!$J$6:$L$22,3))</f>
        <v>7</v>
      </c>
      <c r="K802" s="11">
        <v>179</v>
      </c>
      <c r="L802" s="12">
        <v>0</v>
      </c>
      <c r="M802" s="7">
        <f t="shared" si="37"/>
        <v>2014</v>
      </c>
      <c r="N802" s="7">
        <f t="shared" si="38"/>
        <v>4</v>
      </c>
      <c r="O802" s="30">
        <f t="shared" si="39"/>
        <v>179</v>
      </c>
    </row>
    <row r="803" spans="2:15" x14ac:dyDescent="0.2">
      <c r="B803" s="13">
        <v>53057</v>
      </c>
      <c r="C803" s="14">
        <v>41746.046111111122</v>
      </c>
      <c r="D803" s="7" t="s">
        <v>7</v>
      </c>
      <c r="E803" s="13">
        <v>2194</v>
      </c>
      <c r="F803" s="7" t="s">
        <v>51</v>
      </c>
      <c r="G803" s="7" t="s">
        <v>11</v>
      </c>
      <c r="H803" s="13">
        <v>6.5</v>
      </c>
      <c r="I803" s="13">
        <f>IF(G803="Male",VLOOKUP(H803,'Shoe size conversion table'!$B$6:$D$22,2),VLOOKUP(H803,'Shoe size conversion table'!$J$6:$L$22,2))</f>
        <v>39</v>
      </c>
      <c r="J803" s="13">
        <f>IF(G803="Male",VLOOKUP(H803,'Shoe size conversion table'!$B$6:$D$22,3),VLOOKUP(H803,'Shoe size conversion table'!$J$6:$L$22,3))</f>
        <v>6</v>
      </c>
      <c r="K803" s="11">
        <v>199</v>
      </c>
      <c r="L803" s="12">
        <v>0</v>
      </c>
      <c r="M803" s="7">
        <f t="shared" si="37"/>
        <v>2014</v>
      </c>
      <c r="N803" s="7">
        <f t="shared" si="38"/>
        <v>4</v>
      </c>
      <c r="O803" s="30">
        <f t="shared" si="39"/>
        <v>199</v>
      </c>
    </row>
    <row r="804" spans="2:15" x14ac:dyDescent="0.2">
      <c r="B804" s="13">
        <v>53058</v>
      </c>
      <c r="C804" s="14">
        <v>41746.156111111122</v>
      </c>
      <c r="D804" s="7" t="s">
        <v>7</v>
      </c>
      <c r="E804" s="13">
        <v>2183</v>
      </c>
      <c r="F804" s="7" t="s">
        <v>44</v>
      </c>
      <c r="G804" s="7" t="s">
        <v>11</v>
      </c>
      <c r="H804" s="13">
        <v>12</v>
      </c>
      <c r="I804" s="13">
        <f>IF(G804="Male",VLOOKUP(H804,'Shoe size conversion table'!$B$6:$D$22,2),VLOOKUP(H804,'Shoe size conversion table'!$J$6:$L$22,2))</f>
        <v>45</v>
      </c>
      <c r="J804" s="13">
        <f>IF(G804="Male",VLOOKUP(H804,'Shoe size conversion table'!$B$6:$D$22,3),VLOOKUP(H804,'Shoe size conversion table'!$J$6:$L$22,3))</f>
        <v>11.5</v>
      </c>
      <c r="K804" s="11">
        <v>159</v>
      </c>
      <c r="L804" s="12">
        <v>0</v>
      </c>
      <c r="M804" s="7">
        <f t="shared" si="37"/>
        <v>2014</v>
      </c>
      <c r="N804" s="7">
        <f t="shared" si="38"/>
        <v>4</v>
      </c>
      <c r="O804" s="30">
        <f t="shared" si="39"/>
        <v>159</v>
      </c>
    </row>
    <row r="805" spans="2:15" x14ac:dyDescent="0.2">
      <c r="B805" s="13">
        <v>53059</v>
      </c>
      <c r="C805" s="14">
        <v>41746.546111111122</v>
      </c>
      <c r="D805" s="7" t="s">
        <v>8</v>
      </c>
      <c r="E805" s="13">
        <v>2183</v>
      </c>
      <c r="F805" s="7" t="s">
        <v>40</v>
      </c>
      <c r="G805" s="7" t="s">
        <v>11</v>
      </c>
      <c r="H805" s="13">
        <v>9</v>
      </c>
      <c r="I805" s="13">
        <f>IF(G805="Male",VLOOKUP(H805,'Shoe size conversion table'!$B$6:$D$22,2),VLOOKUP(H805,'Shoe size conversion table'!$J$6:$L$22,2))</f>
        <v>42</v>
      </c>
      <c r="J805" s="13">
        <f>IF(G805="Male",VLOOKUP(H805,'Shoe size conversion table'!$B$6:$D$22,3),VLOOKUP(H805,'Shoe size conversion table'!$J$6:$L$22,3))</f>
        <v>8.5</v>
      </c>
      <c r="K805" s="11">
        <v>129</v>
      </c>
      <c r="L805" s="12">
        <v>0.1</v>
      </c>
      <c r="M805" s="7">
        <f t="shared" si="37"/>
        <v>2014</v>
      </c>
      <c r="N805" s="7">
        <f t="shared" si="38"/>
        <v>4</v>
      </c>
      <c r="O805" s="30">
        <f t="shared" si="39"/>
        <v>116.10000000000001</v>
      </c>
    </row>
    <row r="806" spans="2:15" x14ac:dyDescent="0.2">
      <c r="B806" s="13">
        <v>53059</v>
      </c>
      <c r="C806" s="14">
        <v>41746.546111111122</v>
      </c>
      <c r="D806" s="7" t="s">
        <v>8</v>
      </c>
      <c r="E806" s="13">
        <v>2202</v>
      </c>
      <c r="F806" s="7" t="s">
        <v>39</v>
      </c>
      <c r="G806" s="7" t="s">
        <v>12</v>
      </c>
      <c r="H806" s="13">
        <v>8</v>
      </c>
      <c r="I806" s="13" t="str">
        <f>IF(G806="Male",VLOOKUP(H806,'Shoe size conversion table'!$B$6:$D$22,2),VLOOKUP(H806,'Shoe size conversion table'!$J$6:$L$22,2))</f>
        <v>38-39</v>
      </c>
      <c r="J806" s="13">
        <f>IF(G806="Male",VLOOKUP(H806,'Shoe size conversion table'!$B$6:$D$22,3),VLOOKUP(H806,'Shoe size conversion table'!$J$6:$L$22,3))</f>
        <v>6</v>
      </c>
      <c r="K806" s="11">
        <v>149</v>
      </c>
      <c r="L806" s="12">
        <v>0</v>
      </c>
      <c r="M806" s="7">
        <f t="shared" si="37"/>
        <v>2014</v>
      </c>
      <c r="N806" s="7">
        <f t="shared" si="38"/>
        <v>4</v>
      </c>
      <c r="O806" s="30">
        <f t="shared" si="39"/>
        <v>149</v>
      </c>
    </row>
    <row r="807" spans="2:15" x14ac:dyDescent="0.2">
      <c r="B807" s="13">
        <v>53060</v>
      </c>
      <c r="C807" s="14">
        <v>41746.856111111119</v>
      </c>
      <c r="D807" s="7" t="s">
        <v>9</v>
      </c>
      <c r="E807" s="13">
        <v>2211</v>
      </c>
      <c r="F807" s="7" t="s">
        <v>59</v>
      </c>
      <c r="G807" s="7" t="s">
        <v>12</v>
      </c>
      <c r="H807" s="13">
        <v>8.5</v>
      </c>
      <c r="I807" s="13">
        <f>IF(G807="Male",VLOOKUP(H807,'Shoe size conversion table'!$B$6:$D$22,2),VLOOKUP(H807,'Shoe size conversion table'!$J$6:$L$22,2))</f>
        <v>39</v>
      </c>
      <c r="J807" s="13">
        <f>IF(G807="Male",VLOOKUP(H807,'Shoe size conversion table'!$B$6:$D$22,3),VLOOKUP(H807,'Shoe size conversion table'!$J$6:$L$22,3))</f>
        <v>6.5</v>
      </c>
      <c r="K807" s="11">
        <v>159</v>
      </c>
      <c r="L807" s="12">
        <v>0.1</v>
      </c>
      <c r="M807" s="7">
        <f t="shared" si="37"/>
        <v>2014</v>
      </c>
      <c r="N807" s="7">
        <f t="shared" si="38"/>
        <v>4</v>
      </c>
      <c r="O807" s="30">
        <f t="shared" si="39"/>
        <v>143.1</v>
      </c>
    </row>
    <row r="808" spans="2:15" x14ac:dyDescent="0.2">
      <c r="B808" s="13">
        <v>53061</v>
      </c>
      <c r="C808" s="14">
        <v>41746.906111111122</v>
      </c>
      <c r="D808" s="7" t="s">
        <v>10</v>
      </c>
      <c r="E808" s="13">
        <v>2187</v>
      </c>
      <c r="F808" s="7" t="s">
        <v>35</v>
      </c>
      <c r="G808" s="7" t="s">
        <v>11</v>
      </c>
      <c r="H808" s="13">
        <v>10</v>
      </c>
      <c r="I808" s="13">
        <f>IF(G808="Male",VLOOKUP(H808,'Shoe size conversion table'!$B$6:$D$22,2),VLOOKUP(H808,'Shoe size conversion table'!$J$6:$L$22,2))</f>
        <v>43</v>
      </c>
      <c r="J808" s="13">
        <f>IF(G808="Male",VLOOKUP(H808,'Shoe size conversion table'!$B$6:$D$22,3),VLOOKUP(H808,'Shoe size conversion table'!$J$6:$L$22,3))</f>
        <v>9.5</v>
      </c>
      <c r="K808" s="11">
        <v>199</v>
      </c>
      <c r="L808" s="12">
        <v>0</v>
      </c>
      <c r="M808" s="7">
        <f t="shared" si="37"/>
        <v>2014</v>
      </c>
      <c r="N808" s="7">
        <f t="shared" si="38"/>
        <v>4</v>
      </c>
      <c r="O808" s="30">
        <f t="shared" si="39"/>
        <v>199</v>
      </c>
    </row>
    <row r="809" spans="2:15" x14ac:dyDescent="0.2">
      <c r="B809" s="13">
        <v>53062</v>
      </c>
      <c r="C809" s="14">
        <v>41747.016111111123</v>
      </c>
      <c r="D809" s="7" t="s">
        <v>9</v>
      </c>
      <c r="E809" s="13">
        <v>2160</v>
      </c>
      <c r="F809" s="7" t="s">
        <v>60</v>
      </c>
      <c r="G809" s="7" t="s">
        <v>12</v>
      </c>
      <c r="H809" s="13">
        <v>9</v>
      </c>
      <c r="I809" s="13" t="str">
        <f>IF(G809="Male",VLOOKUP(H809,'Shoe size conversion table'!$B$6:$D$22,2),VLOOKUP(H809,'Shoe size conversion table'!$J$6:$L$22,2))</f>
        <v>39-40</v>
      </c>
      <c r="J809" s="13">
        <f>IF(G809="Male",VLOOKUP(H809,'Shoe size conversion table'!$B$6:$D$22,3),VLOOKUP(H809,'Shoe size conversion table'!$J$6:$L$22,3))</f>
        <v>7</v>
      </c>
      <c r="K809" s="11">
        <v>169</v>
      </c>
      <c r="L809" s="12">
        <v>0.2</v>
      </c>
      <c r="M809" s="7">
        <f t="shared" si="37"/>
        <v>2014</v>
      </c>
      <c r="N809" s="7">
        <f t="shared" si="38"/>
        <v>4</v>
      </c>
      <c r="O809" s="30">
        <f t="shared" si="39"/>
        <v>135.20000000000002</v>
      </c>
    </row>
    <row r="810" spans="2:15" x14ac:dyDescent="0.2">
      <c r="B810" s="13">
        <v>53063</v>
      </c>
      <c r="C810" s="14">
        <v>41747.03611111112</v>
      </c>
      <c r="D810" s="7" t="s">
        <v>8</v>
      </c>
      <c r="E810" s="13">
        <v>2184</v>
      </c>
      <c r="F810" s="7" t="s">
        <v>37</v>
      </c>
      <c r="G810" s="7" t="s">
        <v>12</v>
      </c>
      <c r="H810" s="13">
        <v>8.5</v>
      </c>
      <c r="I810" s="13">
        <f>IF(G810="Male",VLOOKUP(H810,'Shoe size conversion table'!$B$6:$D$22,2),VLOOKUP(H810,'Shoe size conversion table'!$J$6:$L$22,2))</f>
        <v>39</v>
      </c>
      <c r="J810" s="13">
        <f>IF(G810="Male",VLOOKUP(H810,'Shoe size conversion table'!$B$6:$D$22,3),VLOOKUP(H810,'Shoe size conversion table'!$J$6:$L$22,3))</f>
        <v>6.5</v>
      </c>
      <c r="K810" s="11">
        <v>169</v>
      </c>
      <c r="L810" s="12">
        <v>0.2</v>
      </c>
      <c r="M810" s="7">
        <f t="shared" si="37"/>
        <v>2014</v>
      </c>
      <c r="N810" s="7">
        <f t="shared" si="38"/>
        <v>4</v>
      </c>
      <c r="O810" s="30">
        <f t="shared" si="39"/>
        <v>135.20000000000002</v>
      </c>
    </row>
    <row r="811" spans="2:15" x14ac:dyDescent="0.2">
      <c r="B811" s="13">
        <v>53063</v>
      </c>
      <c r="C811" s="14">
        <v>41747.03611111112</v>
      </c>
      <c r="D811" s="7" t="s">
        <v>8</v>
      </c>
      <c r="E811" s="13">
        <v>2161</v>
      </c>
      <c r="F811" s="7" t="s">
        <v>42</v>
      </c>
      <c r="G811" s="7" t="s">
        <v>12</v>
      </c>
      <c r="H811" s="13">
        <v>8.5</v>
      </c>
      <c r="I811" s="13">
        <f>IF(G811="Male",VLOOKUP(H811,'Shoe size conversion table'!$B$6:$D$22,2),VLOOKUP(H811,'Shoe size conversion table'!$J$6:$L$22,2))</f>
        <v>39</v>
      </c>
      <c r="J811" s="13">
        <f>IF(G811="Male",VLOOKUP(H811,'Shoe size conversion table'!$B$6:$D$22,3),VLOOKUP(H811,'Shoe size conversion table'!$J$6:$L$22,3))</f>
        <v>6.5</v>
      </c>
      <c r="K811" s="11">
        <v>129</v>
      </c>
      <c r="L811" s="12">
        <v>0.5</v>
      </c>
      <c r="M811" s="7">
        <f t="shared" si="37"/>
        <v>2014</v>
      </c>
      <c r="N811" s="7">
        <f t="shared" si="38"/>
        <v>4</v>
      </c>
      <c r="O811" s="30">
        <f t="shared" si="39"/>
        <v>64.5</v>
      </c>
    </row>
    <row r="812" spans="2:15" x14ac:dyDescent="0.2">
      <c r="B812" s="13">
        <v>53064</v>
      </c>
      <c r="C812" s="14">
        <v>41747.156111111122</v>
      </c>
      <c r="D812" s="7" t="s">
        <v>7</v>
      </c>
      <c r="E812" s="13">
        <v>2159</v>
      </c>
      <c r="F812" s="7" t="s">
        <v>45</v>
      </c>
      <c r="G812" s="7" t="s">
        <v>11</v>
      </c>
      <c r="H812" s="13">
        <v>9</v>
      </c>
      <c r="I812" s="13">
        <f>IF(G812="Male",VLOOKUP(H812,'Shoe size conversion table'!$B$6:$D$22,2),VLOOKUP(H812,'Shoe size conversion table'!$J$6:$L$22,2))</f>
        <v>42</v>
      </c>
      <c r="J812" s="13">
        <f>IF(G812="Male",VLOOKUP(H812,'Shoe size conversion table'!$B$6:$D$22,3),VLOOKUP(H812,'Shoe size conversion table'!$J$6:$L$22,3))</f>
        <v>8.5</v>
      </c>
      <c r="K812" s="11">
        <v>149</v>
      </c>
      <c r="L812" s="12">
        <v>0.2</v>
      </c>
      <c r="M812" s="7">
        <f t="shared" si="37"/>
        <v>2014</v>
      </c>
      <c r="N812" s="7">
        <f t="shared" si="38"/>
        <v>4</v>
      </c>
      <c r="O812" s="30">
        <f t="shared" si="39"/>
        <v>119.2</v>
      </c>
    </row>
    <row r="813" spans="2:15" x14ac:dyDescent="0.2">
      <c r="B813" s="13">
        <v>53065</v>
      </c>
      <c r="C813" s="14">
        <v>41747.546111111122</v>
      </c>
      <c r="D813" s="7" t="s">
        <v>10</v>
      </c>
      <c r="E813" s="13">
        <v>2242</v>
      </c>
      <c r="F813" s="7" t="s">
        <v>35</v>
      </c>
      <c r="G813" s="7" t="s">
        <v>12</v>
      </c>
      <c r="H813" s="13">
        <v>7</v>
      </c>
      <c r="I813" s="13" t="str">
        <f>IF(G813="Male",VLOOKUP(H813,'Shoe size conversion table'!$B$6:$D$22,2),VLOOKUP(H813,'Shoe size conversion table'!$J$6:$L$22,2))</f>
        <v>37-38</v>
      </c>
      <c r="J813" s="13">
        <f>IF(G813="Male",VLOOKUP(H813,'Shoe size conversion table'!$B$6:$D$22,3),VLOOKUP(H813,'Shoe size conversion table'!$J$6:$L$22,3))</f>
        <v>5</v>
      </c>
      <c r="K813" s="11">
        <v>179</v>
      </c>
      <c r="L813" s="12">
        <v>0</v>
      </c>
      <c r="M813" s="7">
        <f t="shared" si="37"/>
        <v>2014</v>
      </c>
      <c r="N813" s="7">
        <f t="shared" si="38"/>
        <v>4</v>
      </c>
      <c r="O813" s="30">
        <f t="shared" si="39"/>
        <v>179</v>
      </c>
    </row>
    <row r="814" spans="2:15" x14ac:dyDescent="0.2">
      <c r="B814" s="13">
        <v>53065</v>
      </c>
      <c r="C814" s="14">
        <v>41747.546111111122</v>
      </c>
      <c r="D814" s="7" t="s">
        <v>10</v>
      </c>
      <c r="E814" s="13">
        <v>2225</v>
      </c>
      <c r="F814" s="7" t="s">
        <v>35</v>
      </c>
      <c r="G814" s="7" t="s">
        <v>11</v>
      </c>
      <c r="H814" s="13">
        <v>10.5</v>
      </c>
      <c r="I814" s="13" t="str">
        <f>IF(G814="Male",VLOOKUP(H814,'Shoe size conversion table'!$B$6:$D$22,2),VLOOKUP(H814,'Shoe size conversion table'!$J$6:$L$22,2))</f>
        <v>43-44</v>
      </c>
      <c r="J814" s="13">
        <f>IF(G814="Male",VLOOKUP(H814,'Shoe size conversion table'!$B$6:$D$22,3),VLOOKUP(H814,'Shoe size conversion table'!$J$6:$L$22,3))</f>
        <v>10</v>
      </c>
      <c r="K814" s="11">
        <v>139</v>
      </c>
      <c r="L814" s="12">
        <v>0.5</v>
      </c>
      <c r="M814" s="7">
        <f t="shared" si="37"/>
        <v>2014</v>
      </c>
      <c r="N814" s="7">
        <f t="shared" si="38"/>
        <v>4</v>
      </c>
      <c r="O814" s="30">
        <f t="shared" si="39"/>
        <v>69.5</v>
      </c>
    </row>
    <row r="815" spans="2:15" x14ac:dyDescent="0.2">
      <c r="B815" s="13">
        <v>53065</v>
      </c>
      <c r="C815" s="14">
        <v>41747.546111111122</v>
      </c>
      <c r="D815" s="7" t="s">
        <v>10</v>
      </c>
      <c r="E815" s="13">
        <v>2152</v>
      </c>
      <c r="F815" s="7" t="s">
        <v>35</v>
      </c>
      <c r="G815" s="7" t="s">
        <v>11</v>
      </c>
      <c r="H815" s="13">
        <v>7</v>
      </c>
      <c r="I815" s="13">
        <f>IF(G815="Male",VLOOKUP(H815,'Shoe size conversion table'!$B$6:$D$22,2),VLOOKUP(H815,'Shoe size conversion table'!$J$6:$L$22,2))</f>
        <v>40</v>
      </c>
      <c r="J815" s="13">
        <f>IF(G815="Male",VLOOKUP(H815,'Shoe size conversion table'!$B$6:$D$22,3),VLOOKUP(H815,'Shoe size conversion table'!$J$6:$L$22,3))</f>
        <v>6.5</v>
      </c>
      <c r="K815" s="11">
        <v>179</v>
      </c>
      <c r="L815" s="12">
        <v>0</v>
      </c>
      <c r="M815" s="7">
        <f t="shared" si="37"/>
        <v>2014</v>
      </c>
      <c r="N815" s="7">
        <f t="shared" si="38"/>
        <v>4</v>
      </c>
      <c r="O815" s="30">
        <f t="shared" si="39"/>
        <v>179</v>
      </c>
    </row>
    <row r="816" spans="2:15" x14ac:dyDescent="0.2">
      <c r="B816" s="13">
        <v>53066</v>
      </c>
      <c r="C816" s="14">
        <v>41747.686111111121</v>
      </c>
      <c r="D816" s="7" t="s">
        <v>8</v>
      </c>
      <c r="E816" s="13">
        <v>2179</v>
      </c>
      <c r="F816" s="7" t="s">
        <v>42</v>
      </c>
      <c r="G816" s="7" t="s">
        <v>11</v>
      </c>
      <c r="H816" s="13">
        <v>9</v>
      </c>
      <c r="I816" s="13">
        <f>IF(G816="Male",VLOOKUP(H816,'Shoe size conversion table'!$B$6:$D$22,2),VLOOKUP(H816,'Shoe size conversion table'!$J$6:$L$22,2))</f>
        <v>42</v>
      </c>
      <c r="J816" s="13">
        <f>IF(G816="Male",VLOOKUP(H816,'Shoe size conversion table'!$B$6:$D$22,3),VLOOKUP(H816,'Shoe size conversion table'!$J$6:$L$22,3))</f>
        <v>8.5</v>
      </c>
      <c r="K816" s="11">
        <v>149</v>
      </c>
      <c r="L816" s="12">
        <v>0.5</v>
      </c>
      <c r="M816" s="7">
        <f t="shared" si="37"/>
        <v>2014</v>
      </c>
      <c r="N816" s="7">
        <f t="shared" si="38"/>
        <v>4</v>
      </c>
      <c r="O816" s="30">
        <f t="shared" si="39"/>
        <v>74.5</v>
      </c>
    </row>
    <row r="817" spans="2:15" x14ac:dyDescent="0.2">
      <c r="B817" s="13">
        <v>53067</v>
      </c>
      <c r="C817" s="14">
        <v>41747.856111111119</v>
      </c>
      <c r="D817" s="7" t="s">
        <v>9</v>
      </c>
      <c r="E817" s="13">
        <v>2189</v>
      </c>
      <c r="F817" s="7" t="s">
        <v>62</v>
      </c>
      <c r="G817" s="7" t="s">
        <v>12</v>
      </c>
      <c r="H817" s="13">
        <v>8.5</v>
      </c>
      <c r="I817" s="13">
        <f>IF(G817="Male",VLOOKUP(H817,'Shoe size conversion table'!$B$6:$D$22,2),VLOOKUP(H817,'Shoe size conversion table'!$J$6:$L$22,2))</f>
        <v>39</v>
      </c>
      <c r="J817" s="13">
        <f>IF(G817="Male",VLOOKUP(H817,'Shoe size conversion table'!$B$6:$D$22,3),VLOOKUP(H817,'Shoe size conversion table'!$J$6:$L$22,3))</f>
        <v>6.5</v>
      </c>
      <c r="K817" s="11">
        <v>139</v>
      </c>
      <c r="L817" s="12">
        <v>0</v>
      </c>
      <c r="M817" s="7">
        <f t="shared" si="37"/>
        <v>2014</v>
      </c>
      <c r="N817" s="7">
        <f t="shared" si="38"/>
        <v>4</v>
      </c>
      <c r="O817" s="30">
        <f t="shared" si="39"/>
        <v>139</v>
      </c>
    </row>
    <row r="818" spans="2:15" x14ac:dyDescent="0.2">
      <c r="B818" s="13">
        <v>53068</v>
      </c>
      <c r="C818" s="14">
        <v>41747.906111111122</v>
      </c>
      <c r="D818" s="7" t="s">
        <v>10</v>
      </c>
      <c r="E818" s="13">
        <v>2178</v>
      </c>
      <c r="F818" s="7" t="s">
        <v>36</v>
      </c>
      <c r="G818" s="7" t="s">
        <v>11</v>
      </c>
      <c r="H818" s="13">
        <v>10.5</v>
      </c>
      <c r="I818" s="13" t="str">
        <f>IF(G818="Male",VLOOKUP(H818,'Shoe size conversion table'!$B$6:$D$22,2),VLOOKUP(H818,'Shoe size conversion table'!$J$6:$L$22,2))</f>
        <v>43-44</v>
      </c>
      <c r="J818" s="13">
        <f>IF(G818="Male",VLOOKUP(H818,'Shoe size conversion table'!$B$6:$D$22,3),VLOOKUP(H818,'Shoe size conversion table'!$J$6:$L$22,3))</f>
        <v>10</v>
      </c>
      <c r="K818" s="11">
        <v>169</v>
      </c>
      <c r="L818" s="12">
        <v>0.1</v>
      </c>
      <c r="M818" s="7">
        <f t="shared" si="37"/>
        <v>2014</v>
      </c>
      <c r="N818" s="7">
        <f t="shared" si="38"/>
        <v>4</v>
      </c>
      <c r="O818" s="30">
        <f t="shared" si="39"/>
        <v>152.1</v>
      </c>
    </row>
    <row r="819" spans="2:15" x14ac:dyDescent="0.2">
      <c r="B819" s="13">
        <v>53069</v>
      </c>
      <c r="C819" s="14">
        <v>41748.03611111112</v>
      </c>
      <c r="D819" s="7" t="s">
        <v>8</v>
      </c>
      <c r="E819" s="13">
        <v>2184</v>
      </c>
      <c r="F819" s="7" t="s">
        <v>37</v>
      </c>
      <c r="G819" s="7" t="s">
        <v>12</v>
      </c>
      <c r="H819" s="13">
        <v>8.5</v>
      </c>
      <c r="I819" s="13">
        <f>IF(G819="Male",VLOOKUP(H819,'Shoe size conversion table'!$B$6:$D$22,2),VLOOKUP(H819,'Shoe size conversion table'!$J$6:$L$22,2))</f>
        <v>39</v>
      </c>
      <c r="J819" s="13">
        <f>IF(G819="Male",VLOOKUP(H819,'Shoe size conversion table'!$B$6:$D$22,3),VLOOKUP(H819,'Shoe size conversion table'!$J$6:$L$22,3))</f>
        <v>6.5</v>
      </c>
      <c r="K819" s="11">
        <v>169</v>
      </c>
      <c r="L819" s="12">
        <v>0.2</v>
      </c>
      <c r="M819" s="7">
        <f t="shared" si="37"/>
        <v>2014</v>
      </c>
      <c r="N819" s="7">
        <f t="shared" si="38"/>
        <v>4</v>
      </c>
      <c r="O819" s="30">
        <f t="shared" si="39"/>
        <v>135.20000000000002</v>
      </c>
    </row>
    <row r="820" spans="2:15" x14ac:dyDescent="0.2">
      <c r="B820" s="13">
        <v>53070</v>
      </c>
      <c r="C820" s="14">
        <v>41748.03611111112</v>
      </c>
      <c r="D820" s="7" t="s">
        <v>7</v>
      </c>
      <c r="E820" s="13">
        <v>2240</v>
      </c>
      <c r="F820" s="7" t="s">
        <v>51</v>
      </c>
      <c r="G820" s="7" t="s">
        <v>11</v>
      </c>
      <c r="H820" s="13">
        <v>15</v>
      </c>
      <c r="I820" s="13">
        <f>IF(G820="Male",VLOOKUP(H820,'Shoe size conversion table'!$B$6:$D$22,2),VLOOKUP(H820,'Shoe size conversion table'!$J$6:$L$22,2))</f>
        <v>48</v>
      </c>
      <c r="J820" s="13">
        <f>IF(G820="Male",VLOOKUP(H820,'Shoe size conversion table'!$B$6:$D$22,3),VLOOKUP(H820,'Shoe size conversion table'!$J$6:$L$22,3))</f>
        <v>14.5</v>
      </c>
      <c r="K820" s="11">
        <v>189</v>
      </c>
      <c r="L820" s="12">
        <v>0</v>
      </c>
      <c r="M820" s="7">
        <f t="shared" si="37"/>
        <v>2014</v>
      </c>
      <c r="N820" s="7">
        <f t="shared" si="38"/>
        <v>4</v>
      </c>
      <c r="O820" s="30">
        <f t="shared" si="39"/>
        <v>189</v>
      </c>
    </row>
    <row r="821" spans="2:15" x14ac:dyDescent="0.2">
      <c r="B821" s="13">
        <v>53071</v>
      </c>
      <c r="C821" s="14">
        <v>41748.156111111122</v>
      </c>
      <c r="D821" s="7" t="s">
        <v>7</v>
      </c>
      <c r="E821" s="13">
        <v>2189</v>
      </c>
      <c r="F821" s="7" t="s">
        <v>54</v>
      </c>
      <c r="G821" s="7" t="s">
        <v>12</v>
      </c>
      <c r="H821" s="13">
        <v>10.5</v>
      </c>
      <c r="I821" s="13">
        <f>IF(G821="Male",VLOOKUP(H821,'Shoe size conversion table'!$B$6:$D$22,2),VLOOKUP(H821,'Shoe size conversion table'!$J$6:$L$22,2))</f>
        <v>41</v>
      </c>
      <c r="J821" s="13">
        <f>IF(G821="Male",VLOOKUP(H821,'Shoe size conversion table'!$B$6:$D$22,3),VLOOKUP(H821,'Shoe size conversion table'!$J$6:$L$22,3))</f>
        <v>8.5</v>
      </c>
      <c r="K821" s="11">
        <v>149</v>
      </c>
      <c r="L821" s="12">
        <v>0</v>
      </c>
      <c r="M821" s="7">
        <f t="shared" si="37"/>
        <v>2014</v>
      </c>
      <c r="N821" s="7">
        <f t="shared" si="38"/>
        <v>4</v>
      </c>
      <c r="O821" s="30">
        <f t="shared" si="39"/>
        <v>149</v>
      </c>
    </row>
    <row r="822" spans="2:15" x14ac:dyDescent="0.2">
      <c r="B822" s="13">
        <v>53072</v>
      </c>
      <c r="C822" s="14">
        <v>41748.21611111112</v>
      </c>
      <c r="D822" s="7" t="s">
        <v>7</v>
      </c>
      <c r="E822" s="13">
        <v>2223</v>
      </c>
      <c r="F822" s="7" t="s">
        <v>49</v>
      </c>
      <c r="G822" s="7" t="s">
        <v>11</v>
      </c>
      <c r="H822" s="13">
        <v>9</v>
      </c>
      <c r="I822" s="13">
        <f>IF(G822="Male",VLOOKUP(H822,'Shoe size conversion table'!$B$6:$D$22,2),VLOOKUP(H822,'Shoe size conversion table'!$J$6:$L$22,2))</f>
        <v>42</v>
      </c>
      <c r="J822" s="13">
        <f>IF(G822="Male",VLOOKUP(H822,'Shoe size conversion table'!$B$6:$D$22,3),VLOOKUP(H822,'Shoe size conversion table'!$J$6:$L$22,3))</f>
        <v>8.5</v>
      </c>
      <c r="K822" s="11">
        <v>179</v>
      </c>
      <c r="L822" s="12">
        <v>0.5</v>
      </c>
      <c r="M822" s="7">
        <f t="shared" si="37"/>
        <v>2014</v>
      </c>
      <c r="N822" s="7">
        <f t="shared" si="38"/>
        <v>4</v>
      </c>
      <c r="O822" s="30">
        <f t="shared" si="39"/>
        <v>89.5</v>
      </c>
    </row>
    <row r="823" spans="2:15" x14ac:dyDescent="0.2">
      <c r="B823" s="13">
        <v>53073</v>
      </c>
      <c r="C823" s="14">
        <v>41748.21611111112</v>
      </c>
      <c r="D823" s="7" t="s">
        <v>10</v>
      </c>
      <c r="E823" s="13">
        <v>2239</v>
      </c>
      <c r="F823" s="7" t="s">
        <v>34</v>
      </c>
      <c r="G823" s="7" t="s">
        <v>11</v>
      </c>
      <c r="H823" s="13">
        <v>10</v>
      </c>
      <c r="I823" s="13">
        <f>IF(G823="Male",VLOOKUP(H823,'Shoe size conversion table'!$B$6:$D$22,2),VLOOKUP(H823,'Shoe size conversion table'!$J$6:$L$22,2))</f>
        <v>43</v>
      </c>
      <c r="J823" s="13">
        <f>IF(G823="Male",VLOOKUP(H823,'Shoe size conversion table'!$B$6:$D$22,3),VLOOKUP(H823,'Shoe size conversion table'!$J$6:$L$22,3))</f>
        <v>9.5</v>
      </c>
      <c r="K823" s="11">
        <v>179</v>
      </c>
      <c r="L823" s="12">
        <v>0</v>
      </c>
      <c r="M823" s="7">
        <f t="shared" si="37"/>
        <v>2014</v>
      </c>
      <c r="N823" s="7">
        <f t="shared" si="38"/>
        <v>4</v>
      </c>
      <c r="O823" s="30">
        <f t="shared" si="39"/>
        <v>179</v>
      </c>
    </row>
    <row r="824" spans="2:15" x14ac:dyDescent="0.2">
      <c r="B824" s="13">
        <v>53074</v>
      </c>
      <c r="C824" s="14">
        <v>41748.486111111117</v>
      </c>
      <c r="D824" s="7" t="s">
        <v>8</v>
      </c>
      <c r="E824" s="13">
        <v>2214</v>
      </c>
      <c r="F824" s="7" t="s">
        <v>42</v>
      </c>
      <c r="G824" s="7" t="s">
        <v>11</v>
      </c>
      <c r="H824" s="13">
        <v>6.5</v>
      </c>
      <c r="I824" s="13">
        <f>IF(G824="Male",VLOOKUP(H824,'Shoe size conversion table'!$B$6:$D$22,2),VLOOKUP(H824,'Shoe size conversion table'!$J$6:$L$22,2))</f>
        <v>39</v>
      </c>
      <c r="J824" s="13">
        <f>IF(G824="Male",VLOOKUP(H824,'Shoe size conversion table'!$B$6:$D$22,3),VLOOKUP(H824,'Shoe size conversion table'!$J$6:$L$22,3))</f>
        <v>6</v>
      </c>
      <c r="K824" s="11">
        <v>129</v>
      </c>
      <c r="L824" s="12">
        <v>0</v>
      </c>
      <c r="M824" s="7">
        <f t="shared" si="37"/>
        <v>2014</v>
      </c>
      <c r="N824" s="7">
        <f t="shared" si="38"/>
        <v>4</v>
      </c>
      <c r="O824" s="30">
        <f t="shared" si="39"/>
        <v>129</v>
      </c>
    </row>
    <row r="825" spans="2:15" x14ac:dyDescent="0.2">
      <c r="B825" s="13">
        <v>53075</v>
      </c>
      <c r="C825" s="14">
        <v>41748.546111111122</v>
      </c>
      <c r="D825" s="7" t="s">
        <v>8</v>
      </c>
      <c r="E825" s="13">
        <v>2228</v>
      </c>
      <c r="F825" s="7" t="s">
        <v>42</v>
      </c>
      <c r="G825" s="7" t="s">
        <v>12</v>
      </c>
      <c r="H825" s="13">
        <v>8</v>
      </c>
      <c r="I825" s="13" t="str">
        <f>IF(G825="Male",VLOOKUP(H825,'Shoe size conversion table'!$B$6:$D$22,2),VLOOKUP(H825,'Shoe size conversion table'!$J$6:$L$22,2))</f>
        <v>38-39</v>
      </c>
      <c r="J825" s="13">
        <f>IF(G825="Male",VLOOKUP(H825,'Shoe size conversion table'!$B$6:$D$22,3),VLOOKUP(H825,'Shoe size conversion table'!$J$6:$L$22,3))</f>
        <v>6</v>
      </c>
      <c r="K825" s="11">
        <v>189</v>
      </c>
      <c r="L825" s="12">
        <v>0.3</v>
      </c>
      <c r="M825" s="7">
        <f t="shared" si="37"/>
        <v>2014</v>
      </c>
      <c r="N825" s="7">
        <f t="shared" si="38"/>
        <v>4</v>
      </c>
      <c r="O825" s="30">
        <f t="shared" si="39"/>
        <v>132.29999999999998</v>
      </c>
    </row>
    <row r="826" spans="2:15" x14ac:dyDescent="0.2">
      <c r="B826" s="13">
        <v>53076</v>
      </c>
      <c r="C826" s="14">
        <v>41748.686111111121</v>
      </c>
      <c r="D826" s="7" t="s">
        <v>8</v>
      </c>
      <c r="E826" s="13">
        <v>2160</v>
      </c>
      <c r="F826" s="7" t="s">
        <v>38</v>
      </c>
      <c r="G826" s="7" t="s">
        <v>11</v>
      </c>
      <c r="H826" s="13">
        <v>9</v>
      </c>
      <c r="I826" s="13">
        <f>IF(G826="Male",VLOOKUP(H826,'Shoe size conversion table'!$B$6:$D$22,2),VLOOKUP(H826,'Shoe size conversion table'!$J$6:$L$22,2))</f>
        <v>42</v>
      </c>
      <c r="J826" s="13">
        <f>IF(G826="Male",VLOOKUP(H826,'Shoe size conversion table'!$B$6:$D$22,3),VLOOKUP(H826,'Shoe size conversion table'!$J$6:$L$22,3))</f>
        <v>8.5</v>
      </c>
      <c r="K826" s="11">
        <v>149</v>
      </c>
      <c r="L826" s="12">
        <v>0</v>
      </c>
      <c r="M826" s="7">
        <f t="shared" si="37"/>
        <v>2014</v>
      </c>
      <c r="N826" s="7">
        <f t="shared" si="38"/>
        <v>4</v>
      </c>
      <c r="O826" s="30">
        <f t="shared" si="39"/>
        <v>149</v>
      </c>
    </row>
    <row r="827" spans="2:15" x14ac:dyDescent="0.2">
      <c r="B827" s="13">
        <v>53077</v>
      </c>
      <c r="C827" s="14">
        <v>41748.906111111122</v>
      </c>
      <c r="D827" s="7" t="s">
        <v>8</v>
      </c>
      <c r="E827" s="13">
        <v>2176</v>
      </c>
      <c r="F827" s="7" t="s">
        <v>42</v>
      </c>
      <c r="G827" s="7" t="s">
        <v>12</v>
      </c>
      <c r="H827" s="13">
        <v>8</v>
      </c>
      <c r="I827" s="13" t="str">
        <f>IF(G827="Male",VLOOKUP(H827,'Shoe size conversion table'!$B$6:$D$22,2),VLOOKUP(H827,'Shoe size conversion table'!$J$6:$L$22,2))</f>
        <v>38-39</v>
      </c>
      <c r="J827" s="13">
        <f>IF(G827="Male",VLOOKUP(H827,'Shoe size conversion table'!$B$6:$D$22,3),VLOOKUP(H827,'Shoe size conversion table'!$J$6:$L$22,3))</f>
        <v>6</v>
      </c>
      <c r="K827" s="11">
        <v>139</v>
      </c>
      <c r="L827" s="12">
        <v>0</v>
      </c>
      <c r="M827" s="7">
        <f t="shared" si="37"/>
        <v>2014</v>
      </c>
      <c r="N827" s="7">
        <f t="shared" si="38"/>
        <v>4</v>
      </c>
      <c r="O827" s="30">
        <f t="shared" si="39"/>
        <v>139</v>
      </c>
    </row>
    <row r="828" spans="2:15" x14ac:dyDescent="0.2">
      <c r="B828" s="13">
        <v>53078</v>
      </c>
      <c r="C828" s="14">
        <v>41749.03611111112</v>
      </c>
      <c r="D828" s="7" t="s">
        <v>7</v>
      </c>
      <c r="E828" s="13">
        <v>2222</v>
      </c>
      <c r="F828" s="7" t="s">
        <v>51</v>
      </c>
      <c r="G828" s="7" t="s">
        <v>11</v>
      </c>
      <c r="H828" s="13">
        <v>11</v>
      </c>
      <c r="I828" s="13">
        <f>IF(G828="Male",VLOOKUP(H828,'Shoe size conversion table'!$B$6:$D$22,2),VLOOKUP(H828,'Shoe size conversion table'!$J$6:$L$22,2))</f>
        <v>44</v>
      </c>
      <c r="J828" s="13">
        <f>IF(G828="Male",VLOOKUP(H828,'Shoe size conversion table'!$B$6:$D$22,3),VLOOKUP(H828,'Shoe size conversion table'!$J$6:$L$22,3))</f>
        <v>10.5</v>
      </c>
      <c r="K828" s="11">
        <v>149</v>
      </c>
      <c r="L828" s="12">
        <v>0.3</v>
      </c>
      <c r="M828" s="7">
        <f t="shared" si="37"/>
        <v>2014</v>
      </c>
      <c r="N828" s="7">
        <f t="shared" si="38"/>
        <v>4</v>
      </c>
      <c r="O828" s="30">
        <f t="shared" si="39"/>
        <v>104.3</v>
      </c>
    </row>
    <row r="829" spans="2:15" x14ac:dyDescent="0.2">
      <c r="B829" s="13">
        <v>53078</v>
      </c>
      <c r="C829" s="14">
        <v>41749.03611111112</v>
      </c>
      <c r="D829" s="7" t="s">
        <v>7</v>
      </c>
      <c r="E829" s="13">
        <v>2240</v>
      </c>
      <c r="F829" s="7" t="s">
        <v>51</v>
      </c>
      <c r="G829" s="7" t="s">
        <v>11</v>
      </c>
      <c r="H829" s="13">
        <v>15</v>
      </c>
      <c r="I829" s="13">
        <f>IF(G829="Male",VLOOKUP(H829,'Shoe size conversion table'!$B$6:$D$22,2),VLOOKUP(H829,'Shoe size conversion table'!$J$6:$L$22,2))</f>
        <v>48</v>
      </c>
      <c r="J829" s="13">
        <f>IF(G829="Male",VLOOKUP(H829,'Shoe size conversion table'!$B$6:$D$22,3),VLOOKUP(H829,'Shoe size conversion table'!$J$6:$L$22,3))</f>
        <v>14.5</v>
      </c>
      <c r="K829" s="11">
        <v>189</v>
      </c>
      <c r="L829" s="12">
        <v>0</v>
      </c>
      <c r="M829" s="7">
        <f t="shared" si="37"/>
        <v>2014</v>
      </c>
      <c r="N829" s="7">
        <f t="shared" si="38"/>
        <v>4</v>
      </c>
      <c r="O829" s="30">
        <f t="shared" si="39"/>
        <v>189</v>
      </c>
    </row>
    <row r="830" spans="2:15" x14ac:dyDescent="0.2">
      <c r="B830" s="13">
        <v>53079</v>
      </c>
      <c r="C830" s="14">
        <v>41749.21611111112</v>
      </c>
      <c r="D830" s="7" t="s">
        <v>10</v>
      </c>
      <c r="E830" s="13">
        <v>2210</v>
      </c>
      <c r="F830" s="7" t="s">
        <v>36</v>
      </c>
      <c r="G830" s="7" t="s">
        <v>11</v>
      </c>
      <c r="H830" s="13">
        <v>11</v>
      </c>
      <c r="I830" s="13">
        <f>IF(G830="Male",VLOOKUP(H830,'Shoe size conversion table'!$B$6:$D$22,2),VLOOKUP(H830,'Shoe size conversion table'!$J$6:$L$22,2))</f>
        <v>44</v>
      </c>
      <c r="J830" s="13">
        <f>IF(G830="Male",VLOOKUP(H830,'Shoe size conversion table'!$B$6:$D$22,3),VLOOKUP(H830,'Shoe size conversion table'!$J$6:$L$22,3))</f>
        <v>10.5</v>
      </c>
      <c r="K830" s="11">
        <v>129</v>
      </c>
      <c r="L830" s="12">
        <v>0</v>
      </c>
      <c r="M830" s="7">
        <f t="shared" si="37"/>
        <v>2014</v>
      </c>
      <c r="N830" s="7">
        <f t="shared" si="38"/>
        <v>4</v>
      </c>
      <c r="O830" s="30">
        <f t="shared" si="39"/>
        <v>129</v>
      </c>
    </row>
    <row r="831" spans="2:15" x14ac:dyDescent="0.2">
      <c r="B831" s="13">
        <v>53079</v>
      </c>
      <c r="C831" s="14">
        <v>41749.21611111112</v>
      </c>
      <c r="D831" s="7" t="s">
        <v>10</v>
      </c>
      <c r="E831" s="13">
        <v>2235</v>
      </c>
      <c r="F831" s="7" t="s">
        <v>34</v>
      </c>
      <c r="G831" s="7" t="s">
        <v>12</v>
      </c>
      <c r="H831" s="13">
        <v>8.5</v>
      </c>
      <c r="I831" s="13">
        <f>IF(G831="Male",VLOOKUP(H831,'Shoe size conversion table'!$B$6:$D$22,2),VLOOKUP(H831,'Shoe size conversion table'!$J$6:$L$22,2))</f>
        <v>39</v>
      </c>
      <c r="J831" s="13">
        <f>IF(G831="Male",VLOOKUP(H831,'Shoe size conversion table'!$B$6:$D$22,3),VLOOKUP(H831,'Shoe size conversion table'!$J$6:$L$22,3))</f>
        <v>6.5</v>
      </c>
      <c r="K831" s="11">
        <v>199</v>
      </c>
      <c r="L831" s="12">
        <v>0</v>
      </c>
      <c r="M831" s="7">
        <f t="shared" si="37"/>
        <v>2014</v>
      </c>
      <c r="N831" s="7">
        <f t="shared" si="38"/>
        <v>4</v>
      </c>
      <c r="O831" s="30">
        <f t="shared" si="39"/>
        <v>199</v>
      </c>
    </row>
    <row r="832" spans="2:15" x14ac:dyDescent="0.2">
      <c r="B832" s="13">
        <v>53080</v>
      </c>
      <c r="C832" s="14">
        <v>41749.346111111117</v>
      </c>
      <c r="D832" s="7" t="s">
        <v>7</v>
      </c>
      <c r="E832" s="13">
        <v>2172</v>
      </c>
      <c r="F832" s="7" t="s">
        <v>51</v>
      </c>
      <c r="G832" s="7" t="s">
        <v>12</v>
      </c>
      <c r="H832" s="13">
        <v>8.5</v>
      </c>
      <c r="I832" s="13">
        <f>IF(G832="Male",VLOOKUP(H832,'Shoe size conversion table'!$B$6:$D$22,2),VLOOKUP(H832,'Shoe size conversion table'!$J$6:$L$22,2))</f>
        <v>39</v>
      </c>
      <c r="J832" s="13">
        <f>IF(G832="Male",VLOOKUP(H832,'Shoe size conversion table'!$B$6:$D$22,3),VLOOKUP(H832,'Shoe size conversion table'!$J$6:$L$22,3))</f>
        <v>6.5</v>
      </c>
      <c r="K832" s="11">
        <v>149</v>
      </c>
      <c r="L832" s="12">
        <v>0</v>
      </c>
      <c r="M832" s="7">
        <f t="shared" si="37"/>
        <v>2014</v>
      </c>
      <c r="N832" s="7">
        <f t="shared" si="38"/>
        <v>4</v>
      </c>
      <c r="O832" s="30">
        <f t="shared" si="39"/>
        <v>149</v>
      </c>
    </row>
    <row r="833" spans="2:15" x14ac:dyDescent="0.2">
      <c r="B833" s="13">
        <v>53081</v>
      </c>
      <c r="C833" s="14">
        <v>41749.486111111117</v>
      </c>
      <c r="D833" s="7" t="s">
        <v>8</v>
      </c>
      <c r="E833" s="13">
        <v>2179</v>
      </c>
      <c r="F833" s="7" t="s">
        <v>42</v>
      </c>
      <c r="G833" s="7" t="s">
        <v>11</v>
      </c>
      <c r="H833" s="13">
        <v>9</v>
      </c>
      <c r="I833" s="13">
        <f>IF(G833="Male",VLOOKUP(H833,'Shoe size conversion table'!$B$6:$D$22,2),VLOOKUP(H833,'Shoe size conversion table'!$J$6:$L$22,2))</f>
        <v>42</v>
      </c>
      <c r="J833" s="13">
        <f>IF(G833="Male",VLOOKUP(H833,'Shoe size conversion table'!$B$6:$D$22,3),VLOOKUP(H833,'Shoe size conversion table'!$J$6:$L$22,3))</f>
        <v>8.5</v>
      </c>
      <c r="K833" s="11">
        <v>149</v>
      </c>
      <c r="L833" s="12">
        <v>0.5</v>
      </c>
      <c r="M833" s="7">
        <f t="shared" si="37"/>
        <v>2014</v>
      </c>
      <c r="N833" s="7">
        <f t="shared" si="38"/>
        <v>4</v>
      </c>
      <c r="O833" s="30">
        <f t="shared" si="39"/>
        <v>74.5</v>
      </c>
    </row>
    <row r="834" spans="2:15" x14ac:dyDescent="0.2">
      <c r="B834" s="13">
        <v>53082</v>
      </c>
      <c r="C834" s="14">
        <v>41749.546111111122</v>
      </c>
      <c r="D834" s="7" t="s">
        <v>10</v>
      </c>
      <c r="E834" s="13">
        <v>2213</v>
      </c>
      <c r="F834" s="7" t="s">
        <v>35</v>
      </c>
      <c r="G834" s="7" t="s">
        <v>11</v>
      </c>
      <c r="H834" s="13">
        <v>10</v>
      </c>
      <c r="I834" s="13">
        <f>IF(G834="Male",VLOOKUP(H834,'Shoe size conversion table'!$B$6:$D$22,2),VLOOKUP(H834,'Shoe size conversion table'!$J$6:$L$22,2))</f>
        <v>43</v>
      </c>
      <c r="J834" s="13">
        <f>IF(G834="Male",VLOOKUP(H834,'Shoe size conversion table'!$B$6:$D$22,3),VLOOKUP(H834,'Shoe size conversion table'!$J$6:$L$22,3))</f>
        <v>9.5</v>
      </c>
      <c r="K834" s="11">
        <v>199</v>
      </c>
      <c r="L834" s="12">
        <v>0</v>
      </c>
      <c r="M834" s="7">
        <f t="shared" si="37"/>
        <v>2014</v>
      </c>
      <c r="N834" s="7">
        <f t="shared" si="38"/>
        <v>4</v>
      </c>
      <c r="O834" s="30">
        <f t="shared" si="39"/>
        <v>199</v>
      </c>
    </row>
    <row r="835" spans="2:15" x14ac:dyDescent="0.2">
      <c r="B835" s="13">
        <v>53083</v>
      </c>
      <c r="C835" s="14">
        <v>41749.686111111121</v>
      </c>
      <c r="D835" s="7" t="s">
        <v>8</v>
      </c>
      <c r="E835" s="13">
        <v>2193</v>
      </c>
      <c r="F835" s="7" t="s">
        <v>38</v>
      </c>
      <c r="G835" s="7" t="s">
        <v>11</v>
      </c>
      <c r="H835" s="13">
        <v>10.5</v>
      </c>
      <c r="I835" s="13" t="str">
        <f>IF(G835="Male",VLOOKUP(H835,'Shoe size conversion table'!$B$6:$D$22,2),VLOOKUP(H835,'Shoe size conversion table'!$J$6:$L$22,2))</f>
        <v>43-44</v>
      </c>
      <c r="J835" s="13">
        <f>IF(G835="Male",VLOOKUP(H835,'Shoe size conversion table'!$B$6:$D$22,3),VLOOKUP(H835,'Shoe size conversion table'!$J$6:$L$22,3))</f>
        <v>10</v>
      </c>
      <c r="K835" s="11">
        <v>169</v>
      </c>
      <c r="L835" s="12">
        <v>0</v>
      </c>
      <c r="M835" s="7">
        <f t="shared" si="37"/>
        <v>2014</v>
      </c>
      <c r="N835" s="7">
        <f t="shared" si="38"/>
        <v>4</v>
      </c>
      <c r="O835" s="30">
        <f t="shared" si="39"/>
        <v>169</v>
      </c>
    </row>
    <row r="836" spans="2:15" x14ac:dyDescent="0.2">
      <c r="B836" s="13">
        <v>53084</v>
      </c>
      <c r="C836" s="14">
        <v>41750.21611111112</v>
      </c>
      <c r="D836" s="7" t="s">
        <v>10</v>
      </c>
      <c r="E836" s="13">
        <v>2152</v>
      </c>
      <c r="F836" s="7" t="s">
        <v>35</v>
      </c>
      <c r="G836" s="7" t="s">
        <v>11</v>
      </c>
      <c r="H836" s="13">
        <v>7</v>
      </c>
      <c r="I836" s="13">
        <f>IF(G836="Male",VLOOKUP(H836,'Shoe size conversion table'!$B$6:$D$22,2),VLOOKUP(H836,'Shoe size conversion table'!$J$6:$L$22,2))</f>
        <v>40</v>
      </c>
      <c r="J836" s="13">
        <f>IF(G836="Male",VLOOKUP(H836,'Shoe size conversion table'!$B$6:$D$22,3),VLOOKUP(H836,'Shoe size conversion table'!$J$6:$L$22,3))</f>
        <v>6.5</v>
      </c>
      <c r="K836" s="11">
        <v>179</v>
      </c>
      <c r="L836" s="12">
        <v>0</v>
      </c>
      <c r="M836" s="7">
        <f t="shared" si="37"/>
        <v>2014</v>
      </c>
      <c r="N836" s="7">
        <f t="shared" si="38"/>
        <v>4</v>
      </c>
      <c r="O836" s="30">
        <f t="shared" si="39"/>
        <v>179</v>
      </c>
    </row>
    <row r="837" spans="2:15" x14ac:dyDescent="0.2">
      <c r="B837" s="13">
        <v>53084</v>
      </c>
      <c r="C837" s="14">
        <v>41750.21611111112</v>
      </c>
      <c r="D837" s="7" t="s">
        <v>10</v>
      </c>
      <c r="E837" s="13">
        <v>2197</v>
      </c>
      <c r="F837" s="7" t="s">
        <v>36</v>
      </c>
      <c r="G837" s="7" t="s">
        <v>12</v>
      </c>
      <c r="H837" s="13">
        <v>8.5</v>
      </c>
      <c r="I837" s="13">
        <f>IF(G837="Male",VLOOKUP(H837,'Shoe size conversion table'!$B$6:$D$22,2),VLOOKUP(H837,'Shoe size conversion table'!$J$6:$L$22,2))</f>
        <v>39</v>
      </c>
      <c r="J837" s="13">
        <f>IF(G837="Male",VLOOKUP(H837,'Shoe size conversion table'!$B$6:$D$22,3),VLOOKUP(H837,'Shoe size conversion table'!$J$6:$L$22,3))</f>
        <v>6.5</v>
      </c>
      <c r="K837" s="11">
        <v>189</v>
      </c>
      <c r="L837" s="12">
        <v>0</v>
      </c>
      <c r="M837" s="7">
        <f t="shared" ref="M837:M900" si="40">YEAR(C837)</f>
        <v>2014</v>
      </c>
      <c r="N837" s="7">
        <f t="shared" si="38"/>
        <v>4</v>
      </c>
      <c r="O837" s="30">
        <f t="shared" si="39"/>
        <v>189</v>
      </c>
    </row>
    <row r="838" spans="2:15" x14ac:dyDescent="0.2">
      <c r="B838" s="13">
        <v>53085</v>
      </c>
      <c r="C838" s="14">
        <v>41750.296111111114</v>
      </c>
      <c r="D838" s="7" t="s">
        <v>8</v>
      </c>
      <c r="E838" s="13">
        <v>2169</v>
      </c>
      <c r="F838" s="7" t="s">
        <v>37</v>
      </c>
      <c r="G838" s="7" t="s">
        <v>11</v>
      </c>
      <c r="H838" s="13">
        <v>11</v>
      </c>
      <c r="I838" s="13">
        <f>IF(G838="Male",VLOOKUP(H838,'Shoe size conversion table'!$B$6:$D$22,2),VLOOKUP(H838,'Shoe size conversion table'!$J$6:$L$22,2))</f>
        <v>44</v>
      </c>
      <c r="J838" s="13">
        <f>IF(G838="Male",VLOOKUP(H838,'Shoe size conversion table'!$B$6:$D$22,3),VLOOKUP(H838,'Shoe size conversion table'!$J$6:$L$22,3))</f>
        <v>10.5</v>
      </c>
      <c r="K838" s="11">
        <v>159</v>
      </c>
      <c r="L838" s="12">
        <v>0.3</v>
      </c>
      <c r="M838" s="7">
        <f t="shared" si="40"/>
        <v>2014</v>
      </c>
      <c r="N838" s="7">
        <f t="shared" ref="N838:N901" si="41">MONTH(C838:C15805)</f>
        <v>4</v>
      </c>
      <c r="O838" s="30">
        <f t="shared" ref="O838:O901" si="42">K838*(1-L838)</f>
        <v>111.3</v>
      </c>
    </row>
    <row r="839" spans="2:15" x14ac:dyDescent="0.2">
      <c r="B839" s="13">
        <v>53086</v>
      </c>
      <c r="C839" s="14">
        <v>41750.346111111117</v>
      </c>
      <c r="D839" s="7" t="s">
        <v>7</v>
      </c>
      <c r="E839" s="13">
        <v>2147</v>
      </c>
      <c r="F839" s="7" t="s">
        <v>51</v>
      </c>
      <c r="G839" s="7" t="s">
        <v>12</v>
      </c>
      <c r="H839" s="13">
        <v>8.5</v>
      </c>
      <c r="I839" s="13">
        <f>IF(G839="Male",VLOOKUP(H839,'Shoe size conversion table'!$B$6:$D$22,2),VLOOKUP(H839,'Shoe size conversion table'!$J$6:$L$22,2))</f>
        <v>39</v>
      </c>
      <c r="J839" s="13">
        <f>IF(G839="Male",VLOOKUP(H839,'Shoe size conversion table'!$B$6:$D$22,3),VLOOKUP(H839,'Shoe size conversion table'!$J$6:$L$22,3))</f>
        <v>6.5</v>
      </c>
      <c r="K839" s="11">
        <v>169</v>
      </c>
      <c r="L839" s="12">
        <v>0</v>
      </c>
      <c r="M839" s="7">
        <f t="shared" si="40"/>
        <v>2014</v>
      </c>
      <c r="N839" s="7">
        <f t="shared" si="41"/>
        <v>4</v>
      </c>
      <c r="O839" s="30">
        <f t="shared" si="42"/>
        <v>169</v>
      </c>
    </row>
    <row r="840" spans="2:15" x14ac:dyDescent="0.2">
      <c r="B840" s="13">
        <v>53087</v>
      </c>
      <c r="C840" s="14">
        <v>41750.486111111117</v>
      </c>
      <c r="D840" s="7" t="s">
        <v>8</v>
      </c>
      <c r="E840" s="13">
        <v>2160</v>
      </c>
      <c r="F840" s="7" t="s">
        <v>38</v>
      </c>
      <c r="G840" s="7" t="s">
        <v>11</v>
      </c>
      <c r="H840" s="13">
        <v>9</v>
      </c>
      <c r="I840" s="13">
        <f>IF(G840="Male",VLOOKUP(H840,'Shoe size conversion table'!$B$6:$D$22,2),VLOOKUP(H840,'Shoe size conversion table'!$J$6:$L$22,2))</f>
        <v>42</v>
      </c>
      <c r="J840" s="13">
        <f>IF(G840="Male",VLOOKUP(H840,'Shoe size conversion table'!$B$6:$D$22,3),VLOOKUP(H840,'Shoe size conversion table'!$J$6:$L$22,3))</f>
        <v>8.5</v>
      </c>
      <c r="K840" s="11">
        <v>149</v>
      </c>
      <c r="L840" s="12">
        <v>0</v>
      </c>
      <c r="M840" s="7">
        <f t="shared" si="40"/>
        <v>2014</v>
      </c>
      <c r="N840" s="7">
        <f t="shared" si="41"/>
        <v>4</v>
      </c>
      <c r="O840" s="30">
        <f t="shared" si="42"/>
        <v>149</v>
      </c>
    </row>
    <row r="841" spans="2:15" x14ac:dyDescent="0.2">
      <c r="B841" s="13">
        <v>53088</v>
      </c>
      <c r="C841" s="14">
        <v>41751.026111111118</v>
      </c>
      <c r="D841" s="7" t="s">
        <v>9</v>
      </c>
      <c r="E841" s="13">
        <v>2188</v>
      </c>
      <c r="F841" s="7" t="s">
        <v>58</v>
      </c>
      <c r="G841" s="7" t="s">
        <v>12</v>
      </c>
      <c r="H841" s="13">
        <v>9.5</v>
      </c>
      <c r="I841" s="13">
        <f>IF(G841="Male",VLOOKUP(H841,'Shoe size conversion table'!$B$6:$D$22,2),VLOOKUP(H841,'Shoe size conversion table'!$J$6:$L$22,2))</f>
        <v>40</v>
      </c>
      <c r="J841" s="13">
        <f>IF(G841="Male",VLOOKUP(H841,'Shoe size conversion table'!$B$6:$D$22,3),VLOOKUP(H841,'Shoe size conversion table'!$J$6:$L$22,3))</f>
        <v>7.5</v>
      </c>
      <c r="K841" s="11">
        <v>179</v>
      </c>
      <c r="L841" s="12">
        <v>0.5</v>
      </c>
      <c r="M841" s="7">
        <f t="shared" si="40"/>
        <v>2014</v>
      </c>
      <c r="N841" s="7">
        <f t="shared" si="41"/>
        <v>4</v>
      </c>
      <c r="O841" s="30">
        <f t="shared" si="42"/>
        <v>89.5</v>
      </c>
    </row>
    <row r="842" spans="2:15" x14ac:dyDescent="0.2">
      <c r="B842" s="13">
        <v>53089</v>
      </c>
      <c r="C842" s="14">
        <v>41751.026111111118</v>
      </c>
      <c r="D842" s="7" t="s">
        <v>7</v>
      </c>
      <c r="E842" s="13">
        <v>2206</v>
      </c>
      <c r="F842" s="7" t="s">
        <v>48</v>
      </c>
      <c r="G842" s="7" t="s">
        <v>11</v>
      </c>
      <c r="H842" s="13">
        <v>8</v>
      </c>
      <c r="I842" s="13">
        <f>IF(G842="Male",VLOOKUP(H842,'Shoe size conversion table'!$B$6:$D$22,2),VLOOKUP(H842,'Shoe size conversion table'!$J$6:$L$22,2))</f>
        <v>41</v>
      </c>
      <c r="J842" s="13">
        <f>IF(G842="Male",VLOOKUP(H842,'Shoe size conversion table'!$B$6:$D$22,3),VLOOKUP(H842,'Shoe size conversion table'!$J$6:$L$22,3))</f>
        <v>7.5</v>
      </c>
      <c r="K842" s="11">
        <v>159</v>
      </c>
      <c r="L842" s="12">
        <v>0</v>
      </c>
      <c r="M842" s="7">
        <f t="shared" si="40"/>
        <v>2014</v>
      </c>
      <c r="N842" s="7">
        <f t="shared" si="41"/>
        <v>4</v>
      </c>
      <c r="O842" s="30">
        <f t="shared" si="42"/>
        <v>159</v>
      </c>
    </row>
    <row r="843" spans="2:15" x14ac:dyDescent="0.2">
      <c r="B843" s="13">
        <v>53090</v>
      </c>
      <c r="C843" s="14">
        <v>41751.296111111114</v>
      </c>
      <c r="D843" s="7" t="s">
        <v>8</v>
      </c>
      <c r="E843" s="13">
        <v>2214</v>
      </c>
      <c r="F843" s="7" t="s">
        <v>42</v>
      </c>
      <c r="G843" s="7" t="s">
        <v>11</v>
      </c>
      <c r="H843" s="13">
        <v>6.5</v>
      </c>
      <c r="I843" s="13">
        <f>IF(G843="Male",VLOOKUP(H843,'Shoe size conversion table'!$B$6:$D$22,2),VLOOKUP(H843,'Shoe size conversion table'!$J$6:$L$22,2))</f>
        <v>39</v>
      </c>
      <c r="J843" s="13">
        <f>IF(G843="Male",VLOOKUP(H843,'Shoe size conversion table'!$B$6:$D$22,3),VLOOKUP(H843,'Shoe size conversion table'!$J$6:$L$22,3))</f>
        <v>6</v>
      </c>
      <c r="K843" s="11">
        <v>129</v>
      </c>
      <c r="L843" s="12">
        <v>0</v>
      </c>
      <c r="M843" s="7">
        <f t="shared" si="40"/>
        <v>2014</v>
      </c>
      <c r="N843" s="7">
        <f t="shared" si="41"/>
        <v>4</v>
      </c>
      <c r="O843" s="30">
        <f t="shared" si="42"/>
        <v>129</v>
      </c>
    </row>
    <row r="844" spans="2:15" x14ac:dyDescent="0.2">
      <c r="B844" s="13">
        <v>53091</v>
      </c>
      <c r="C844" s="14">
        <v>41751.346111111117</v>
      </c>
      <c r="D844" s="7" t="s">
        <v>7</v>
      </c>
      <c r="E844" s="13">
        <v>2184</v>
      </c>
      <c r="F844" s="7" t="s">
        <v>51</v>
      </c>
      <c r="G844" s="7" t="s">
        <v>12</v>
      </c>
      <c r="H844" s="13">
        <v>8.5</v>
      </c>
      <c r="I844" s="13">
        <f>IF(G844="Male",VLOOKUP(H844,'Shoe size conversion table'!$B$6:$D$22,2),VLOOKUP(H844,'Shoe size conversion table'!$J$6:$L$22,2))</f>
        <v>39</v>
      </c>
      <c r="J844" s="13">
        <f>IF(G844="Male",VLOOKUP(H844,'Shoe size conversion table'!$B$6:$D$22,3),VLOOKUP(H844,'Shoe size conversion table'!$J$6:$L$22,3))</f>
        <v>6.5</v>
      </c>
      <c r="K844" s="11">
        <v>159</v>
      </c>
      <c r="L844" s="12">
        <v>0</v>
      </c>
      <c r="M844" s="7">
        <f t="shared" si="40"/>
        <v>2014</v>
      </c>
      <c r="N844" s="7">
        <f t="shared" si="41"/>
        <v>4</v>
      </c>
      <c r="O844" s="30">
        <f t="shared" si="42"/>
        <v>159</v>
      </c>
    </row>
    <row r="845" spans="2:15" x14ac:dyDescent="0.2">
      <c r="B845" s="13">
        <v>53092</v>
      </c>
      <c r="C845" s="14">
        <v>41751.64611111112</v>
      </c>
      <c r="D845" s="7" t="s">
        <v>7</v>
      </c>
      <c r="E845" s="13">
        <v>2213</v>
      </c>
      <c r="F845" s="7" t="s">
        <v>51</v>
      </c>
      <c r="G845" s="7" t="s">
        <v>12</v>
      </c>
      <c r="H845" s="13">
        <v>10</v>
      </c>
      <c r="I845" s="13" t="str">
        <f>IF(G845="Male",VLOOKUP(H845,'Shoe size conversion table'!$B$6:$D$22,2),VLOOKUP(H845,'Shoe size conversion table'!$J$6:$L$22,2))</f>
        <v>40-41</v>
      </c>
      <c r="J845" s="13">
        <f>IF(G845="Male",VLOOKUP(H845,'Shoe size conversion table'!$B$6:$D$22,3),VLOOKUP(H845,'Shoe size conversion table'!$J$6:$L$22,3))</f>
        <v>8</v>
      </c>
      <c r="K845" s="11">
        <v>199</v>
      </c>
      <c r="L845" s="12">
        <v>0</v>
      </c>
      <c r="M845" s="7">
        <f t="shared" si="40"/>
        <v>2014</v>
      </c>
      <c r="N845" s="7">
        <f t="shared" si="41"/>
        <v>4</v>
      </c>
      <c r="O845" s="30">
        <f t="shared" si="42"/>
        <v>199</v>
      </c>
    </row>
    <row r="846" spans="2:15" x14ac:dyDescent="0.2">
      <c r="B846" s="13">
        <v>53093</v>
      </c>
      <c r="C846" s="14">
        <v>41752.026111111118</v>
      </c>
      <c r="D846" s="7" t="s">
        <v>9</v>
      </c>
      <c r="E846" s="13">
        <v>2213</v>
      </c>
      <c r="F846" s="7" t="s">
        <v>61</v>
      </c>
      <c r="G846" s="7" t="s">
        <v>12</v>
      </c>
      <c r="H846" s="13">
        <v>8.5</v>
      </c>
      <c r="I846" s="13">
        <f>IF(G846="Male",VLOOKUP(H846,'Shoe size conversion table'!$B$6:$D$22,2),VLOOKUP(H846,'Shoe size conversion table'!$J$6:$L$22,2))</f>
        <v>39</v>
      </c>
      <c r="J846" s="13">
        <f>IF(G846="Male",VLOOKUP(H846,'Shoe size conversion table'!$B$6:$D$22,3),VLOOKUP(H846,'Shoe size conversion table'!$J$6:$L$22,3))</f>
        <v>6.5</v>
      </c>
      <c r="K846" s="11">
        <v>159</v>
      </c>
      <c r="L846" s="12">
        <v>0.2</v>
      </c>
      <c r="M846" s="7">
        <f t="shared" si="40"/>
        <v>2014</v>
      </c>
      <c r="N846" s="7">
        <f t="shared" si="41"/>
        <v>4</v>
      </c>
      <c r="O846" s="30">
        <f t="shared" si="42"/>
        <v>127.2</v>
      </c>
    </row>
    <row r="847" spans="2:15" x14ac:dyDescent="0.2">
      <c r="B847" s="13">
        <v>53093</v>
      </c>
      <c r="C847" s="14">
        <v>41752.026111111118</v>
      </c>
      <c r="D847" s="7" t="s">
        <v>9</v>
      </c>
      <c r="E847" s="13">
        <v>2203</v>
      </c>
      <c r="F847" s="7" t="s">
        <v>59</v>
      </c>
      <c r="G847" s="7" t="s">
        <v>12</v>
      </c>
      <c r="H847" s="13">
        <v>9.5</v>
      </c>
      <c r="I847" s="13">
        <f>IF(G847="Male",VLOOKUP(H847,'Shoe size conversion table'!$B$6:$D$22,2),VLOOKUP(H847,'Shoe size conversion table'!$J$6:$L$22,2))</f>
        <v>40</v>
      </c>
      <c r="J847" s="13">
        <f>IF(G847="Male",VLOOKUP(H847,'Shoe size conversion table'!$B$6:$D$22,3),VLOOKUP(H847,'Shoe size conversion table'!$J$6:$L$22,3))</f>
        <v>7.5</v>
      </c>
      <c r="K847" s="11">
        <v>149</v>
      </c>
      <c r="L847" s="12">
        <v>0</v>
      </c>
      <c r="M847" s="7">
        <f t="shared" si="40"/>
        <v>2014</v>
      </c>
      <c r="N847" s="7">
        <f t="shared" si="41"/>
        <v>4</v>
      </c>
      <c r="O847" s="30">
        <f t="shared" si="42"/>
        <v>149</v>
      </c>
    </row>
    <row r="848" spans="2:15" x14ac:dyDescent="0.2">
      <c r="B848" s="13">
        <v>53094</v>
      </c>
      <c r="C848" s="14">
        <v>41752.21611111112</v>
      </c>
      <c r="D848" s="7" t="s">
        <v>7</v>
      </c>
      <c r="E848" s="13">
        <v>2189</v>
      </c>
      <c r="F848" s="7" t="s">
        <v>48</v>
      </c>
      <c r="G848" s="7" t="s">
        <v>11</v>
      </c>
      <c r="H848" s="13">
        <v>8.5</v>
      </c>
      <c r="I848" s="13" t="str">
        <f>IF(G848="Male",VLOOKUP(H848,'Shoe size conversion table'!$B$6:$D$22,2),VLOOKUP(H848,'Shoe size conversion table'!$J$6:$L$22,2))</f>
        <v>41-42</v>
      </c>
      <c r="J848" s="13">
        <f>IF(G848="Male",VLOOKUP(H848,'Shoe size conversion table'!$B$6:$D$22,3),VLOOKUP(H848,'Shoe size conversion table'!$J$6:$L$22,3))</f>
        <v>8</v>
      </c>
      <c r="K848" s="11">
        <v>139</v>
      </c>
      <c r="L848" s="12">
        <v>0</v>
      </c>
      <c r="M848" s="7">
        <f t="shared" si="40"/>
        <v>2014</v>
      </c>
      <c r="N848" s="7">
        <f t="shared" si="41"/>
        <v>4</v>
      </c>
      <c r="O848" s="30">
        <f t="shared" si="42"/>
        <v>139</v>
      </c>
    </row>
    <row r="849" spans="2:15" x14ac:dyDescent="0.2">
      <c r="B849" s="13">
        <v>53095</v>
      </c>
      <c r="C849" s="14">
        <v>41752.296111111114</v>
      </c>
      <c r="D849" s="7" t="s">
        <v>8</v>
      </c>
      <c r="E849" s="13">
        <v>2179</v>
      </c>
      <c r="F849" s="7" t="s">
        <v>42</v>
      </c>
      <c r="G849" s="7" t="s">
        <v>11</v>
      </c>
      <c r="H849" s="13">
        <v>9</v>
      </c>
      <c r="I849" s="13">
        <f>IF(G849="Male",VLOOKUP(H849,'Shoe size conversion table'!$B$6:$D$22,2),VLOOKUP(H849,'Shoe size conversion table'!$J$6:$L$22,2))</f>
        <v>42</v>
      </c>
      <c r="J849" s="13">
        <f>IF(G849="Male",VLOOKUP(H849,'Shoe size conversion table'!$B$6:$D$22,3),VLOOKUP(H849,'Shoe size conversion table'!$J$6:$L$22,3))</f>
        <v>8.5</v>
      </c>
      <c r="K849" s="11">
        <v>149</v>
      </c>
      <c r="L849" s="12">
        <v>0.5</v>
      </c>
      <c r="M849" s="7">
        <f t="shared" si="40"/>
        <v>2014</v>
      </c>
      <c r="N849" s="7">
        <f t="shared" si="41"/>
        <v>4</v>
      </c>
      <c r="O849" s="30">
        <f t="shared" si="42"/>
        <v>74.5</v>
      </c>
    </row>
    <row r="850" spans="2:15" x14ac:dyDescent="0.2">
      <c r="B850" s="13">
        <v>53096</v>
      </c>
      <c r="C850" s="14">
        <v>41752.64611111112</v>
      </c>
      <c r="D850" s="7" t="s">
        <v>7</v>
      </c>
      <c r="E850" s="13">
        <v>2203</v>
      </c>
      <c r="F850" s="7" t="s">
        <v>51</v>
      </c>
      <c r="G850" s="7" t="s">
        <v>12</v>
      </c>
      <c r="H850" s="13">
        <v>10</v>
      </c>
      <c r="I850" s="13" t="str">
        <f>IF(G850="Male",VLOOKUP(H850,'Shoe size conversion table'!$B$6:$D$22,2),VLOOKUP(H850,'Shoe size conversion table'!$J$6:$L$22,2))</f>
        <v>40-41</v>
      </c>
      <c r="J850" s="13">
        <f>IF(G850="Male",VLOOKUP(H850,'Shoe size conversion table'!$B$6:$D$22,3),VLOOKUP(H850,'Shoe size conversion table'!$J$6:$L$22,3))</f>
        <v>8</v>
      </c>
      <c r="K850" s="11">
        <v>129</v>
      </c>
      <c r="L850" s="12">
        <v>0.2</v>
      </c>
      <c r="M850" s="7">
        <f t="shared" si="40"/>
        <v>2014</v>
      </c>
      <c r="N850" s="7">
        <f t="shared" si="41"/>
        <v>4</v>
      </c>
      <c r="O850" s="30">
        <f t="shared" si="42"/>
        <v>103.2</v>
      </c>
    </row>
    <row r="851" spans="2:15" x14ac:dyDescent="0.2">
      <c r="B851" s="13">
        <v>53097</v>
      </c>
      <c r="C851" s="14">
        <v>41753.016111111123</v>
      </c>
      <c r="D851" s="7" t="s">
        <v>7</v>
      </c>
      <c r="E851" s="13">
        <v>2154</v>
      </c>
      <c r="F851" s="7" t="s">
        <v>51</v>
      </c>
      <c r="G851" s="7" t="s">
        <v>12</v>
      </c>
      <c r="H851" s="13">
        <v>8.5</v>
      </c>
      <c r="I851" s="13">
        <f>IF(G851="Male",VLOOKUP(H851,'Shoe size conversion table'!$B$6:$D$22,2),VLOOKUP(H851,'Shoe size conversion table'!$J$6:$L$22,2))</f>
        <v>39</v>
      </c>
      <c r="J851" s="13">
        <f>IF(G851="Male",VLOOKUP(H851,'Shoe size conversion table'!$B$6:$D$22,3),VLOOKUP(H851,'Shoe size conversion table'!$J$6:$L$22,3))</f>
        <v>6.5</v>
      </c>
      <c r="K851" s="11">
        <v>149</v>
      </c>
      <c r="L851" s="12">
        <v>0</v>
      </c>
      <c r="M851" s="7">
        <f t="shared" si="40"/>
        <v>2014</v>
      </c>
      <c r="N851" s="7">
        <f t="shared" si="41"/>
        <v>4</v>
      </c>
      <c r="O851" s="30">
        <f t="shared" si="42"/>
        <v>149</v>
      </c>
    </row>
    <row r="852" spans="2:15" x14ac:dyDescent="0.2">
      <c r="B852" s="13">
        <v>53098</v>
      </c>
      <c r="C852" s="14">
        <v>41753.026111111118</v>
      </c>
      <c r="D852" s="7" t="s">
        <v>9</v>
      </c>
      <c r="E852" s="13">
        <v>2211</v>
      </c>
      <c r="F852" s="7" t="s">
        <v>59</v>
      </c>
      <c r="G852" s="7" t="s">
        <v>12</v>
      </c>
      <c r="H852" s="13">
        <v>8.5</v>
      </c>
      <c r="I852" s="13">
        <f>IF(G852="Male",VLOOKUP(H852,'Shoe size conversion table'!$B$6:$D$22,2),VLOOKUP(H852,'Shoe size conversion table'!$J$6:$L$22,2))</f>
        <v>39</v>
      </c>
      <c r="J852" s="13">
        <f>IF(G852="Male",VLOOKUP(H852,'Shoe size conversion table'!$B$6:$D$22,3),VLOOKUP(H852,'Shoe size conversion table'!$J$6:$L$22,3))</f>
        <v>6.5</v>
      </c>
      <c r="K852" s="11">
        <v>159</v>
      </c>
      <c r="L852" s="12">
        <v>0.1</v>
      </c>
      <c r="M852" s="7">
        <f t="shared" si="40"/>
        <v>2014</v>
      </c>
      <c r="N852" s="7">
        <f t="shared" si="41"/>
        <v>4</v>
      </c>
      <c r="O852" s="30">
        <f t="shared" si="42"/>
        <v>143.1</v>
      </c>
    </row>
    <row r="853" spans="2:15" x14ac:dyDescent="0.2">
      <c r="B853" s="13">
        <v>53098</v>
      </c>
      <c r="C853" s="14">
        <v>41753.026111111118</v>
      </c>
      <c r="D853" s="7" t="s">
        <v>9</v>
      </c>
      <c r="E853" s="13">
        <v>2170</v>
      </c>
      <c r="F853" s="7" t="s">
        <v>59</v>
      </c>
      <c r="G853" s="7" t="s">
        <v>12</v>
      </c>
      <c r="H853" s="13">
        <v>9.5</v>
      </c>
      <c r="I853" s="13">
        <f>IF(G853="Male",VLOOKUP(H853,'Shoe size conversion table'!$B$6:$D$22,2),VLOOKUP(H853,'Shoe size conversion table'!$J$6:$L$22,2))</f>
        <v>40</v>
      </c>
      <c r="J853" s="13">
        <f>IF(G853="Male",VLOOKUP(H853,'Shoe size conversion table'!$B$6:$D$22,3),VLOOKUP(H853,'Shoe size conversion table'!$J$6:$L$22,3))</f>
        <v>7.5</v>
      </c>
      <c r="K853" s="11">
        <v>159</v>
      </c>
      <c r="L853" s="12">
        <v>0.2</v>
      </c>
      <c r="M853" s="7">
        <f t="shared" si="40"/>
        <v>2014</v>
      </c>
      <c r="N853" s="7">
        <f t="shared" si="41"/>
        <v>4</v>
      </c>
      <c r="O853" s="30">
        <f t="shared" si="42"/>
        <v>127.2</v>
      </c>
    </row>
    <row r="854" spans="2:15" x14ac:dyDescent="0.2">
      <c r="B854" s="13">
        <v>53099</v>
      </c>
      <c r="C854" s="14">
        <v>41753.21611111112</v>
      </c>
      <c r="D854" s="7" t="s">
        <v>7</v>
      </c>
      <c r="E854" s="13">
        <v>2191</v>
      </c>
      <c r="F854" s="7" t="s">
        <v>48</v>
      </c>
      <c r="G854" s="7" t="s">
        <v>11</v>
      </c>
      <c r="H854" s="13">
        <v>9</v>
      </c>
      <c r="I854" s="13">
        <f>IF(G854="Male",VLOOKUP(H854,'Shoe size conversion table'!$B$6:$D$22,2),VLOOKUP(H854,'Shoe size conversion table'!$J$6:$L$22,2))</f>
        <v>42</v>
      </c>
      <c r="J854" s="13">
        <f>IF(G854="Male",VLOOKUP(H854,'Shoe size conversion table'!$B$6:$D$22,3),VLOOKUP(H854,'Shoe size conversion table'!$J$6:$L$22,3))</f>
        <v>8.5</v>
      </c>
      <c r="K854" s="11">
        <v>189</v>
      </c>
      <c r="L854" s="12">
        <v>0</v>
      </c>
      <c r="M854" s="7">
        <f t="shared" si="40"/>
        <v>2014</v>
      </c>
      <c r="N854" s="7">
        <f t="shared" si="41"/>
        <v>4</v>
      </c>
      <c r="O854" s="30">
        <f t="shared" si="42"/>
        <v>189</v>
      </c>
    </row>
    <row r="855" spans="2:15" x14ac:dyDescent="0.2">
      <c r="B855" s="13">
        <v>53100</v>
      </c>
      <c r="C855" s="14">
        <v>41753.64611111112</v>
      </c>
      <c r="D855" s="7" t="s">
        <v>7</v>
      </c>
      <c r="E855" s="13">
        <v>2235</v>
      </c>
      <c r="F855" s="7" t="s">
        <v>51</v>
      </c>
      <c r="G855" s="7" t="s">
        <v>12</v>
      </c>
      <c r="H855" s="13">
        <v>10</v>
      </c>
      <c r="I855" s="13" t="str">
        <f>IF(G855="Male",VLOOKUP(H855,'Shoe size conversion table'!$B$6:$D$22,2),VLOOKUP(H855,'Shoe size conversion table'!$J$6:$L$22,2))</f>
        <v>40-41</v>
      </c>
      <c r="J855" s="13">
        <f>IF(G855="Male",VLOOKUP(H855,'Shoe size conversion table'!$B$6:$D$22,3),VLOOKUP(H855,'Shoe size conversion table'!$J$6:$L$22,3))</f>
        <v>8</v>
      </c>
      <c r="K855" s="11">
        <v>129</v>
      </c>
      <c r="L855" s="12">
        <v>0.3</v>
      </c>
      <c r="M855" s="7">
        <f t="shared" si="40"/>
        <v>2014</v>
      </c>
      <c r="N855" s="7">
        <f t="shared" si="41"/>
        <v>4</v>
      </c>
      <c r="O855" s="30">
        <f t="shared" si="42"/>
        <v>90.3</v>
      </c>
    </row>
    <row r="856" spans="2:15" x14ac:dyDescent="0.2">
      <c r="B856" s="13">
        <v>53101</v>
      </c>
      <c r="C856" s="14">
        <v>41753.89611111112</v>
      </c>
      <c r="D856" s="7" t="s">
        <v>8</v>
      </c>
      <c r="E856" s="13">
        <v>2192</v>
      </c>
      <c r="F856" s="7" t="s">
        <v>37</v>
      </c>
      <c r="G856" s="7" t="s">
        <v>11</v>
      </c>
      <c r="H856" s="13">
        <v>9.5</v>
      </c>
      <c r="I856" s="13" t="str">
        <f>IF(G856="Male",VLOOKUP(H856,'Shoe size conversion table'!$B$6:$D$22,2),VLOOKUP(H856,'Shoe size conversion table'!$J$6:$L$22,2))</f>
        <v>42-43</v>
      </c>
      <c r="J856" s="13">
        <f>IF(G856="Male",VLOOKUP(H856,'Shoe size conversion table'!$B$6:$D$22,3),VLOOKUP(H856,'Shoe size conversion table'!$J$6:$L$22,3))</f>
        <v>9</v>
      </c>
      <c r="K856" s="11">
        <v>149</v>
      </c>
      <c r="L856" s="12">
        <v>0</v>
      </c>
      <c r="M856" s="7">
        <f t="shared" si="40"/>
        <v>2014</v>
      </c>
      <c r="N856" s="7">
        <f t="shared" si="41"/>
        <v>4</v>
      </c>
      <c r="O856" s="30">
        <f t="shared" si="42"/>
        <v>149</v>
      </c>
    </row>
    <row r="857" spans="2:15" x14ac:dyDescent="0.2">
      <c r="B857" s="13">
        <v>53102</v>
      </c>
      <c r="C857" s="14">
        <v>41754.016111111123</v>
      </c>
      <c r="D857" s="7" t="s">
        <v>7</v>
      </c>
      <c r="E857" s="13">
        <v>2172</v>
      </c>
      <c r="F857" s="7" t="s">
        <v>51</v>
      </c>
      <c r="G857" s="7" t="s">
        <v>12</v>
      </c>
      <c r="H857" s="13">
        <v>8.5</v>
      </c>
      <c r="I857" s="13">
        <f>IF(G857="Male",VLOOKUP(H857,'Shoe size conversion table'!$B$6:$D$22,2),VLOOKUP(H857,'Shoe size conversion table'!$J$6:$L$22,2))</f>
        <v>39</v>
      </c>
      <c r="J857" s="13">
        <f>IF(G857="Male",VLOOKUP(H857,'Shoe size conversion table'!$B$6:$D$22,3),VLOOKUP(H857,'Shoe size conversion table'!$J$6:$L$22,3))</f>
        <v>6.5</v>
      </c>
      <c r="K857" s="11">
        <v>149</v>
      </c>
      <c r="L857" s="12">
        <v>0</v>
      </c>
      <c r="M857" s="7">
        <f t="shared" si="40"/>
        <v>2014</v>
      </c>
      <c r="N857" s="7">
        <f t="shared" si="41"/>
        <v>4</v>
      </c>
      <c r="O857" s="30">
        <f t="shared" si="42"/>
        <v>149</v>
      </c>
    </row>
    <row r="858" spans="2:15" x14ac:dyDescent="0.2">
      <c r="B858" s="13">
        <v>53103</v>
      </c>
      <c r="C858" s="14">
        <v>41754.046111111122</v>
      </c>
      <c r="D858" s="7" t="s">
        <v>8</v>
      </c>
      <c r="E858" s="13">
        <v>2206</v>
      </c>
      <c r="F858" s="7" t="s">
        <v>38</v>
      </c>
      <c r="G858" s="7" t="s">
        <v>12</v>
      </c>
      <c r="H858" s="13">
        <v>8.5</v>
      </c>
      <c r="I858" s="13">
        <f>IF(G858="Male",VLOOKUP(H858,'Shoe size conversion table'!$B$6:$D$22,2),VLOOKUP(H858,'Shoe size conversion table'!$J$6:$L$22,2))</f>
        <v>39</v>
      </c>
      <c r="J858" s="13">
        <f>IF(G858="Male",VLOOKUP(H858,'Shoe size conversion table'!$B$6:$D$22,3),VLOOKUP(H858,'Shoe size conversion table'!$J$6:$L$22,3))</f>
        <v>6.5</v>
      </c>
      <c r="K858" s="11">
        <v>159</v>
      </c>
      <c r="L858" s="12">
        <v>0</v>
      </c>
      <c r="M858" s="7">
        <f t="shared" si="40"/>
        <v>2014</v>
      </c>
      <c r="N858" s="7">
        <f t="shared" si="41"/>
        <v>4</v>
      </c>
      <c r="O858" s="30">
        <f t="shared" si="42"/>
        <v>159</v>
      </c>
    </row>
    <row r="859" spans="2:15" x14ac:dyDescent="0.2">
      <c r="B859" s="13">
        <v>53104</v>
      </c>
      <c r="C859" s="14">
        <v>41754.21611111112</v>
      </c>
      <c r="D859" s="7" t="s">
        <v>7</v>
      </c>
      <c r="E859" s="13">
        <v>2173</v>
      </c>
      <c r="F859" s="7" t="s">
        <v>57</v>
      </c>
      <c r="G859" s="7" t="s">
        <v>12</v>
      </c>
      <c r="H859" s="13">
        <v>8.5</v>
      </c>
      <c r="I859" s="13">
        <f>IF(G859="Male",VLOOKUP(H859,'Shoe size conversion table'!$B$6:$D$22,2),VLOOKUP(H859,'Shoe size conversion table'!$J$6:$L$22,2))</f>
        <v>39</v>
      </c>
      <c r="J859" s="13">
        <f>IF(G859="Male",VLOOKUP(H859,'Shoe size conversion table'!$B$6:$D$22,3),VLOOKUP(H859,'Shoe size conversion table'!$J$6:$L$22,3))</f>
        <v>6.5</v>
      </c>
      <c r="K859" s="11">
        <v>199</v>
      </c>
      <c r="L859" s="12">
        <v>0</v>
      </c>
      <c r="M859" s="7">
        <f t="shared" si="40"/>
        <v>2014</v>
      </c>
      <c r="N859" s="7">
        <f t="shared" si="41"/>
        <v>4</v>
      </c>
      <c r="O859" s="30">
        <f t="shared" si="42"/>
        <v>199</v>
      </c>
    </row>
    <row r="860" spans="2:15" x14ac:dyDescent="0.2">
      <c r="B860" s="13">
        <v>53105</v>
      </c>
      <c r="C860" s="14">
        <v>41754.756111111121</v>
      </c>
      <c r="D860" s="7" t="s">
        <v>7</v>
      </c>
      <c r="E860" s="13">
        <v>2209</v>
      </c>
      <c r="F860" s="7" t="s">
        <v>48</v>
      </c>
      <c r="G860" s="7" t="s">
        <v>11</v>
      </c>
      <c r="H860" s="13">
        <v>9.5</v>
      </c>
      <c r="I860" s="13" t="str">
        <f>IF(G860="Male",VLOOKUP(H860,'Shoe size conversion table'!$B$6:$D$22,2),VLOOKUP(H860,'Shoe size conversion table'!$J$6:$L$22,2))</f>
        <v>42-43</v>
      </c>
      <c r="J860" s="13">
        <f>IF(G860="Male",VLOOKUP(H860,'Shoe size conversion table'!$B$6:$D$22,3),VLOOKUP(H860,'Shoe size conversion table'!$J$6:$L$22,3))</f>
        <v>9</v>
      </c>
      <c r="K860" s="11">
        <v>199</v>
      </c>
      <c r="L860" s="12">
        <v>0</v>
      </c>
      <c r="M860" s="7">
        <f t="shared" si="40"/>
        <v>2014</v>
      </c>
      <c r="N860" s="7">
        <f t="shared" si="41"/>
        <v>4</v>
      </c>
      <c r="O860" s="30">
        <f t="shared" si="42"/>
        <v>199</v>
      </c>
    </row>
    <row r="861" spans="2:15" x14ac:dyDescent="0.2">
      <c r="B861" s="13">
        <v>53106</v>
      </c>
      <c r="C861" s="14">
        <v>41754.89611111112</v>
      </c>
      <c r="D861" s="7" t="s">
        <v>8</v>
      </c>
      <c r="E861" s="13">
        <v>2169</v>
      </c>
      <c r="F861" s="7" t="s">
        <v>37</v>
      </c>
      <c r="G861" s="7" t="s">
        <v>11</v>
      </c>
      <c r="H861" s="13">
        <v>11</v>
      </c>
      <c r="I861" s="13">
        <f>IF(G861="Male",VLOOKUP(H861,'Shoe size conversion table'!$B$6:$D$22,2),VLOOKUP(H861,'Shoe size conversion table'!$J$6:$L$22,2))</f>
        <v>44</v>
      </c>
      <c r="J861" s="13">
        <f>IF(G861="Male",VLOOKUP(H861,'Shoe size conversion table'!$B$6:$D$22,3),VLOOKUP(H861,'Shoe size conversion table'!$J$6:$L$22,3))</f>
        <v>10.5</v>
      </c>
      <c r="K861" s="11">
        <v>159</v>
      </c>
      <c r="L861" s="12">
        <v>0.3</v>
      </c>
      <c r="M861" s="7">
        <f t="shared" si="40"/>
        <v>2014</v>
      </c>
      <c r="N861" s="7">
        <f t="shared" si="41"/>
        <v>4</v>
      </c>
      <c r="O861" s="30">
        <f t="shared" si="42"/>
        <v>111.3</v>
      </c>
    </row>
    <row r="862" spans="2:15" x14ac:dyDescent="0.2">
      <c r="B862" s="13">
        <v>53107</v>
      </c>
      <c r="C862" s="14">
        <v>41755.016111111123</v>
      </c>
      <c r="D862" s="7" t="s">
        <v>7</v>
      </c>
      <c r="E862" s="13">
        <v>2147</v>
      </c>
      <c r="F862" s="7" t="s">
        <v>51</v>
      </c>
      <c r="G862" s="7" t="s">
        <v>12</v>
      </c>
      <c r="H862" s="13">
        <v>8.5</v>
      </c>
      <c r="I862" s="13">
        <f>IF(G862="Male",VLOOKUP(H862,'Shoe size conversion table'!$B$6:$D$22,2),VLOOKUP(H862,'Shoe size conversion table'!$J$6:$L$22,2))</f>
        <v>39</v>
      </c>
      <c r="J862" s="13">
        <f>IF(G862="Male",VLOOKUP(H862,'Shoe size conversion table'!$B$6:$D$22,3),VLOOKUP(H862,'Shoe size conversion table'!$J$6:$L$22,3))</f>
        <v>6.5</v>
      </c>
      <c r="K862" s="11">
        <v>169</v>
      </c>
      <c r="L862" s="12">
        <v>0</v>
      </c>
      <c r="M862" s="7">
        <f t="shared" si="40"/>
        <v>2014</v>
      </c>
      <c r="N862" s="7">
        <f t="shared" si="41"/>
        <v>4</v>
      </c>
      <c r="O862" s="30">
        <f t="shared" si="42"/>
        <v>169</v>
      </c>
    </row>
    <row r="863" spans="2:15" x14ac:dyDescent="0.2">
      <c r="B863" s="13">
        <v>53108</v>
      </c>
      <c r="C863" s="14">
        <v>41755.046111111122</v>
      </c>
      <c r="D863" s="7" t="s">
        <v>8</v>
      </c>
      <c r="E863" s="13">
        <v>2153</v>
      </c>
      <c r="F863" s="7" t="s">
        <v>41</v>
      </c>
      <c r="G863" s="7" t="s">
        <v>12</v>
      </c>
      <c r="H863" s="13">
        <v>8.5</v>
      </c>
      <c r="I863" s="13">
        <f>IF(G863="Male",VLOOKUP(H863,'Shoe size conversion table'!$B$6:$D$22,2),VLOOKUP(H863,'Shoe size conversion table'!$J$6:$L$22,2))</f>
        <v>39</v>
      </c>
      <c r="J863" s="13">
        <f>IF(G863="Male",VLOOKUP(H863,'Shoe size conversion table'!$B$6:$D$22,3),VLOOKUP(H863,'Shoe size conversion table'!$J$6:$L$22,3))</f>
        <v>6.5</v>
      </c>
      <c r="K863" s="11">
        <v>149</v>
      </c>
      <c r="L863" s="12">
        <v>0</v>
      </c>
      <c r="M863" s="7">
        <f t="shared" si="40"/>
        <v>2014</v>
      </c>
      <c r="N863" s="7">
        <f t="shared" si="41"/>
        <v>4</v>
      </c>
      <c r="O863" s="30">
        <f t="shared" si="42"/>
        <v>149</v>
      </c>
    </row>
    <row r="864" spans="2:15" x14ac:dyDescent="0.2">
      <c r="B864" s="13">
        <v>53109</v>
      </c>
      <c r="C864" s="14">
        <v>41755.316111111119</v>
      </c>
      <c r="D864" s="7" t="s">
        <v>10</v>
      </c>
      <c r="E864" s="13">
        <v>2204</v>
      </c>
      <c r="F864" s="7" t="s">
        <v>35</v>
      </c>
      <c r="G864" s="7" t="s">
        <v>11</v>
      </c>
      <c r="H864" s="13">
        <v>11.5</v>
      </c>
      <c r="I864" s="13" t="str">
        <f>IF(G864="Male",VLOOKUP(H864,'Shoe size conversion table'!$B$6:$D$22,2),VLOOKUP(H864,'Shoe size conversion table'!$J$6:$L$22,2))</f>
        <v>44-45</v>
      </c>
      <c r="J864" s="13">
        <f>IF(G864="Male",VLOOKUP(H864,'Shoe size conversion table'!$B$6:$D$22,3),VLOOKUP(H864,'Shoe size conversion table'!$J$6:$L$22,3))</f>
        <v>11</v>
      </c>
      <c r="K864" s="11">
        <v>179</v>
      </c>
      <c r="L864" s="12">
        <v>0.3</v>
      </c>
      <c r="M864" s="7">
        <f t="shared" si="40"/>
        <v>2014</v>
      </c>
      <c r="N864" s="7">
        <f t="shared" si="41"/>
        <v>4</v>
      </c>
      <c r="O864" s="30">
        <f t="shared" si="42"/>
        <v>125.3</v>
      </c>
    </row>
    <row r="865" spans="2:15" x14ac:dyDescent="0.2">
      <c r="B865" s="13">
        <v>53109</v>
      </c>
      <c r="C865" s="14">
        <v>41755.316111111119</v>
      </c>
      <c r="D865" s="7" t="s">
        <v>10</v>
      </c>
      <c r="E865" s="13">
        <v>2197</v>
      </c>
      <c r="F865" s="7" t="s">
        <v>34</v>
      </c>
      <c r="G865" s="7" t="s">
        <v>11</v>
      </c>
      <c r="H865" s="13">
        <v>11.5</v>
      </c>
      <c r="I865" s="13" t="str">
        <f>IF(G865="Male",VLOOKUP(H865,'Shoe size conversion table'!$B$6:$D$22,2),VLOOKUP(H865,'Shoe size conversion table'!$J$6:$L$22,2))</f>
        <v>44-45</v>
      </c>
      <c r="J865" s="13">
        <f>IF(G865="Male",VLOOKUP(H865,'Shoe size conversion table'!$B$6:$D$22,3),VLOOKUP(H865,'Shoe size conversion table'!$J$6:$L$22,3))</f>
        <v>11</v>
      </c>
      <c r="K865" s="11">
        <v>169</v>
      </c>
      <c r="L865" s="12">
        <v>0</v>
      </c>
      <c r="M865" s="7">
        <f t="shared" si="40"/>
        <v>2014</v>
      </c>
      <c r="N865" s="7">
        <f t="shared" si="41"/>
        <v>4</v>
      </c>
      <c r="O865" s="30">
        <f t="shared" si="42"/>
        <v>169</v>
      </c>
    </row>
    <row r="866" spans="2:15" x14ac:dyDescent="0.2">
      <c r="B866" s="13">
        <v>53109</v>
      </c>
      <c r="C866" s="14">
        <v>41755.316111111119</v>
      </c>
      <c r="D866" s="7" t="s">
        <v>10</v>
      </c>
      <c r="E866" s="13">
        <v>2228</v>
      </c>
      <c r="F866" s="7" t="s">
        <v>35</v>
      </c>
      <c r="G866" s="7" t="s">
        <v>11</v>
      </c>
      <c r="H866" s="13">
        <v>10.5</v>
      </c>
      <c r="I866" s="13" t="str">
        <f>IF(G866="Male",VLOOKUP(H866,'Shoe size conversion table'!$B$6:$D$22,2),VLOOKUP(H866,'Shoe size conversion table'!$J$6:$L$22,2))</f>
        <v>43-44</v>
      </c>
      <c r="J866" s="13">
        <f>IF(G866="Male",VLOOKUP(H866,'Shoe size conversion table'!$B$6:$D$22,3),VLOOKUP(H866,'Shoe size conversion table'!$J$6:$L$22,3))</f>
        <v>10</v>
      </c>
      <c r="K866" s="11">
        <v>169</v>
      </c>
      <c r="L866" s="12">
        <v>0</v>
      </c>
      <c r="M866" s="7">
        <f t="shared" si="40"/>
        <v>2014</v>
      </c>
      <c r="N866" s="7">
        <f t="shared" si="41"/>
        <v>4</v>
      </c>
      <c r="O866" s="30">
        <f t="shared" si="42"/>
        <v>169</v>
      </c>
    </row>
    <row r="867" spans="2:15" x14ac:dyDescent="0.2">
      <c r="B867" s="13">
        <v>53110</v>
      </c>
      <c r="C867" s="14">
        <v>41755.416111111117</v>
      </c>
      <c r="D867" s="7" t="s">
        <v>8</v>
      </c>
      <c r="E867" s="13">
        <v>2172</v>
      </c>
      <c r="F867" s="7" t="s">
        <v>40</v>
      </c>
      <c r="G867" s="7" t="s">
        <v>11</v>
      </c>
      <c r="H867" s="13">
        <v>9.5</v>
      </c>
      <c r="I867" s="13" t="str">
        <f>IF(G867="Male",VLOOKUP(H867,'Shoe size conversion table'!$B$6:$D$22,2),VLOOKUP(H867,'Shoe size conversion table'!$J$6:$L$22,2))</f>
        <v>42-43</v>
      </c>
      <c r="J867" s="13">
        <f>IF(G867="Male",VLOOKUP(H867,'Shoe size conversion table'!$B$6:$D$22,3),VLOOKUP(H867,'Shoe size conversion table'!$J$6:$L$22,3))</f>
        <v>9</v>
      </c>
      <c r="K867" s="11">
        <v>149</v>
      </c>
      <c r="L867" s="12">
        <v>0</v>
      </c>
      <c r="M867" s="7">
        <f t="shared" si="40"/>
        <v>2014</v>
      </c>
      <c r="N867" s="7">
        <f t="shared" si="41"/>
        <v>4</v>
      </c>
      <c r="O867" s="30">
        <f t="shared" si="42"/>
        <v>149</v>
      </c>
    </row>
    <row r="868" spans="2:15" x14ac:dyDescent="0.2">
      <c r="B868" s="13">
        <v>53111</v>
      </c>
      <c r="C868" s="14">
        <v>41755.756111111121</v>
      </c>
      <c r="D868" s="7" t="s">
        <v>7</v>
      </c>
      <c r="E868" s="13">
        <v>2206</v>
      </c>
      <c r="F868" s="7" t="s">
        <v>48</v>
      </c>
      <c r="G868" s="7" t="s">
        <v>11</v>
      </c>
      <c r="H868" s="13">
        <v>8</v>
      </c>
      <c r="I868" s="13">
        <f>IF(G868="Male",VLOOKUP(H868,'Shoe size conversion table'!$B$6:$D$22,2),VLOOKUP(H868,'Shoe size conversion table'!$J$6:$L$22,2))</f>
        <v>41</v>
      </c>
      <c r="J868" s="13">
        <f>IF(G868="Male",VLOOKUP(H868,'Shoe size conversion table'!$B$6:$D$22,3),VLOOKUP(H868,'Shoe size conversion table'!$J$6:$L$22,3))</f>
        <v>7.5</v>
      </c>
      <c r="K868" s="11">
        <v>159</v>
      </c>
      <c r="L868" s="12">
        <v>0</v>
      </c>
      <c r="M868" s="7">
        <f t="shared" si="40"/>
        <v>2014</v>
      </c>
      <c r="N868" s="7">
        <f t="shared" si="41"/>
        <v>4</v>
      </c>
      <c r="O868" s="30">
        <f t="shared" si="42"/>
        <v>159</v>
      </c>
    </row>
    <row r="869" spans="2:15" x14ac:dyDescent="0.2">
      <c r="B869" s="13">
        <v>53112</v>
      </c>
      <c r="C869" s="14">
        <v>41755.856111111119</v>
      </c>
      <c r="D869" s="7" t="s">
        <v>10</v>
      </c>
      <c r="E869" s="13">
        <v>2206</v>
      </c>
      <c r="F869" s="7" t="s">
        <v>36</v>
      </c>
      <c r="G869" s="7" t="s">
        <v>11</v>
      </c>
      <c r="H869" s="13">
        <v>9.5</v>
      </c>
      <c r="I869" s="13" t="str">
        <f>IF(G869="Male",VLOOKUP(H869,'Shoe size conversion table'!$B$6:$D$22,2),VLOOKUP(H869,'Shoe size conversion table'!$J$6:$L$22,2))</f>
        <v>42-43</v>
      </c>
      <c r="J869" s="13">
        <f>IF(G869="Male",VLOOKUP(H869,'Shoe size conversion table'!$B$6:$D$22,3),VLOOKUP(H869,'Shoe size conversion table'!$J$6:$L$22,3))</f>
        <v>9</v>
      </c>
      <c r="K869" s="11">
        <v>179</v>
      </c>
      <c r="L869" s="12">
        <v>0.1</v>
      </c>
      <c r="M869" s="7">
        <f t="shared" si="40"/>
        <v>2014</v>
      </c>
      <c r="N869" s="7">
        <f t="shared" si="41"/>
        <v>4</v>
      </c>
      <c r="O869" s="30">
        <f t="shared" si="42"/>
        <v>161.1</v>
      </c>
    </row>
    <row r="870" spans="2:15" x14ac:dyDescent="0.2">
      <c r="B870" s="13">
        <v>53112</v>
      </c>
      <c r="C870" s="14">
        <v>41755.856111111119</v>
      </c>
      <c r="D870" s="7" t="s">
        <v>10</v>
      </c>
      <c r="E870" s="13">
        <v>2209</v>
      </c>
      <c r="F870" s="7" t="s">
        <v>34</v>
      </c>
      <c r="G870" s="7" t="s">
        <v>11</v>
      </c>
      <c r="H870" s="13">
        <v>10.5</v>
      </c>
      <c r="I870" s="13" t="str">
        <f>IF(G870="Male",VLOOKUP(H870,'Shoe size conversion table'!$B$6:$D$22,2),VLOOKUP(H870,'Shoe size conversion table'!$J$6:$L$22,2))</f>
        <v>43-44</v>
      </c>
      <c r="J870" s="13">
        <f>IF(G870="Male",VLOOKUP(H870,'Shoe size conversion table'!$B$6:$D$22,3),VLOOKUP(H870,'Shoe size conversion table'!$J$6:$L$22,3))</f>
        <v>10</v>
      </c>
      <c r="K870" s="11">
        <v>139</v>
      </c>
      <c r="L870" s="12">
        <v>0.5</v>
      </c>
      <c r="M870" s="7">
        <f t="shared" si="40"/>
        <v>2014</v>
      </c>
      <c r="N870" s="7">
        <f t="shared" si="41"/>
        <v>4</v>
      </c>
      <c r="O870" s="30">
        <f t="shared" si="42"/>
        <v>69.5</v>
      </c>
    </row>
    <row r="871" spans="2:15" x14ac:dyDescent="0.2">
      <c r="B871" s="13">
        <v>53113</v>
      </c>
      <c r="C871" s="14">
        <v>41755.89611111112</v>
      </c>
      <c r="D871" s="7" t="s">
        <v>8</v>
      </c>
      <c r="E871" s="13">
        <v>2214</v>
      </c>
      <c r="F871" s="7" t="s">
        <v>42</v>
      </c>
      <c r="G871" s="7" t="s">
        <v>11</v>
      </c>
      <c r="H871" s="13">
        <v>6.5</v>
      </c>
      <c r="I871" s="13">
        <f>IF(G871="Male",VLOOKUP(H871,'Shoe size conversion table'!$B$6:$D$22,2),VLOOKUP(H871,'Shoe size conversion table'!$J$6:$L$22,2))</f>
        <v>39</v>
      </c>
      <c r="J871" s="13">
        <f>IF(G871="Male",VLOOKUP(H871,'Shoe size conversion table'!$B$6:$D$22,3),VLOOKUP(H871,'Shoe size conversion table'!$J$6:$L$22,3))</f>
        <v>6</v>
      </c>
      <c r="K871" s="11">
        <v>129</v>
      </c>
      <c r="L871" s="12">
        <v>0</v>
      </c>
      <c r="M871" s="7">
        <f t="shared" si="40"/>
        <v>2014</v>
      </c>
      <c r="N871" s="7">
        <f t="shared" si="41"/>
        <v>4</v>
      </c>
      <c r="O871" s="30">
        <f t="shared" si="42"/>
        <v>129</v>
      </c>
    </row>
    <row r="872" spans="2:15" x14ac:dyDescent="0.2">
      <c r="B872" s="13">
        <v>53114</v>
      </c>
      <c r="C872" s="14">
        <v>41756.046111111122</v>
      </c>
      <c r="D872" s="7" t="s">
        <v>7</v>
      </c>
      <c r="E872" s="13">
        <v>2191</v>
      </c>
      <c r="F872" s="7" t="s">
        <v>51</v>
      </c>
      <c r="G872" s="7" t="s">
        <v>11</v>
      </c>
      <c r="H872" s="13">
        <v>9</v>
      </c>
      <c r="I872" s="13">
        <f>IF(G872="Male",VLOOKUP(H872,'Shoe size conversion table'!$B$6:$D$22,2),VLOOKUP(H872,'Shoe size conversion table'!$J$6:$L$22,2))</f>
        <v>42</v>
      </c>
      <c r="J872" s="13">
        <f>IF(G872="Male",VLOOKUP(H872,'Shoe size conversion table'!$B$6:$D$22,3),VLOOKUP(H872,'Shoe size conversion table'!$J$6:$L$22,3))</f>
        <v>8.5</v>
      </c>
      <c r="K872" s="11">
        <v>169</v>
      </c>
      <c r="L872" s="12">
        <v>0</v>
      </c>
      <c r="M872" s="7">
        <f t="shared" si="40"/>
        <v>2014</v>
      </c>
      <c r="N872" s="7">
        <f t="shared" si="41"/>
        <v>4</v>
      </c>
      <c r="O872" s="30">
        <f t="shared" si="42"/>
        <v>169</v>
      </c>
    </row>
    <row r="873" spans="2:15" x14ac:dyDescent="0.2">
      <c r="B873" s="13">
        <v>53115</v>
      </c>
      <c r="C873" s="14">
        <v>41756.136111111118</v>
      </c>
      <c r="D873" s="7" t="s">
        <v>10</v>
      </c>
      <c r="E873" s="13">
        <v>2161</v>
      </c>
      <c r="F873" s="7" t="s">
        <v>34</v>
      </c>
      <c r="G873" s="7" t="s">
        <v>12</v>
      </c>
      <c r="H873" s="13">
        <v>7</v>
      </c>
      <c r="I873" s="13" t="str">
        <f>IF(G873="Male",VLOOKUP(H873,'Shoe size conversion table'!$B$6:$D$22,2),VLOOKUP(H873,'Shoe size conversion table'!$J$6:$L$22,2))</f>
        <v>37-38</v>
      </c>
      <c r="J873" s="13">
        <f>IF(G873="Male",VLOOKUP(H873,'Shoe size conversion table'!$B$6:$D$22,3),VLOOKUP(H873,'Shoe size conversion table'!$J$6:$L$22,3))</f>
        <v>5</v>
      </c>
      <c r="K873" s="11">
        <v>129</v>
      </c>
      <c r="L873" s="12">
        <v>0</v>
      </c>
      <c r="M873" s="7">
        <f t="shared" si="40"/>
        <v>2014</v>
      </c>
      <c r="N873" s="7">
        <f t="shared" si="41"/>
        <v>4</v>
      </c>
      <c r="O873" s="30">
        <f t="shared" si="42"/>
        <v>129</v>
      </c>
    </row>
    <row r="874" spans="2:15" x14ac:dyDescent="0.2">
      <c r="B874" s="13">
        <v>53116</v>
      </c>
      <c r="C874" s="14">
        <v>41756.316111111119</v>
      </c>
      <c r="D874" s="7" t="s">
        <v>10</v>
      </c>
      <c r="E874" s="13">
        <v>2239</v>
      </c>
      <c r="F874" s="7" t="s">
        <v>34</v>
      </c>
      <c r="G874" s="7" t="s">
        <v>11</v>
      </c>
      <c r="H874" s="13">
        <v>10</v>
      </c>
      <c r="I874" s="13">
        <f>IF(G874="Male",VLOOKUP(H874,'Shoe size conversion table'!$B$6:$D$22,2),VLOOKUP(H874,'Shoe size conversion table'!$J$6:$L$22,2))</f>
        <v>43</v>
      </c>
      <c r="J874" s="13">
        <f>IF(G874="Male",VLOOKUP(H874,'Shoe size conversion table'!$B$6:$D$22,3),VLOOKUP(H874,'Shoe size conversion table'!$J$6:$L$22,3))</f>
        <v>9.5</v>
      </c>
      <c r="K874" s="11">
        <v>179</v>
      </c>
      <c r="L874" s="12">
        <v>0</v>
      </c>
      <c r="M874" s="7">
        <f t="shared" si="40"/>
        <v>2014</v>
      </c>
      <c r="N874" s="7">
        <f t="shared" si="41"/>
        <v>4</v>
      </c>
      <c r="O874" s="30">
        <f t="shared" si="42"/>
        <v>179</v>
      </c>
    </row>
    <row r="875" spans="2:15" x14ac:dyDescent="0.2">
      <c r="B875" s="13">
        <v>53116</v>
      </c>
      <c r="C875" s="14">
        <v>41756.316111111119</v>
      </c>
      <c r="D875" s="7" t="s">
        <v>10</v>
      </c>
      <c r="E875" s="13">
        <v>2204</v>
      </c>
      <c r="F875" s="7" t="s">
        <v>35</v>
      </c>
      <c r="G875" s="7" t="s">
        <v>11</v>
      </c>
      <c r="H875" s="13">
        <v>11.5</v>
      </c>
      <c r="I875" s="13" t="str">
        <f>IF(G875="Male",VLOOKUP(H875,'Shoe size conversion table'!$B$6:$D$22,2),VLOOKUP(H875,'Shoe size conversion table'!$J$6:$L$22,2))</f>
        <v>44-45</v>
      </c>
      <c r="J875" s="13">
        <f>IF(G875="Male",VLOOKUP(H875,'Shoe size conversion table'!$B$6:$D$22,3),VLOOKUP(H875,'Shoe size conversion table'!$J$6:$L$22,3))</f>
        <v>11</v>
      </c>
      <c r="K875" s="11">
        <v>179</v>
      </c>
      <c r="L875" s="12">
        <v>0.3</v>
      </c>
      <c r="M875" s="7">
        <f t="shared" si="40"/>
        <v>2014</v>
      </c>
      <c r="N875" s="7">
        <f t="shared" si="41"/>
        <v>4</v>
      </c>
      <c r="O875" s="30">
        <f t="shared" si="42"/>
        <v>125.3</v>
      </c>
    </row>
    <row r="876" spans="2:15" x14ac:dyDescent="0.2">
      <c r="B876" s="13">
        <v>53116</v>
      </c>
      <c r="C876" s="14">
        <v>41756.316111111119</v>
      </c>
      <c r="D876" s="7" t="s">
        <v>10</v>
      </c>
      <c r="E876" s="13">
        <v>2197</v>
      </c>
      <c r="F876" s="7" t="s">
        <v>34</v>
      </c>
      <c r="G876" s="7" t="s">
        <v>11</v>
      </c>
      <c r="H876" s="13">
        <v>11.5</v>
      </c>
      <c r="I876" s="13" t="str">
        <f>IF(G876="Male",VLOOKUP(H876,'Shoe size conversion table'!$B$6:$D$22,2),VLOOKUP(H876,'Shoe size conversion table'!$J$6:$L$22,2))</f>
        <v>44-45</v>
      </c>
      <c r="J876" s="13">
        <f>IF(G876="Male",VLOOKUP(H876,'Shoe size conversion table'!$B$6:$D$22,3),VLOOKUP(H876,'Shoe size conversion table'!$J$6:$L$22,3))</f>
        <v>11</v>
      </c>
      <c r="K876" s="11">
        <v>169</v>
      </c>
      <c r="L876" s="12">
        <v>0</v>
      </c>
      <c r="M876" s="7">
        <f t="shared" si="40"/>
        <v>2014</v>
      </c>
      <c r="N876" s="7">
        <f t="shared" si="41"/>
        <v>4</v>
      </c>
      <c r="O876" s="30">
        <f t="shared" si="42"/>
        <v>169</v>
      </c>
    </row>
    <row r="877" spans="2:15" x14ac:dyDescent="0.2">
      <c r="B877" s="13">
        <v>53117</v>
      </c>
      <c r="C877" s="14">
        <v>41756.416111111117</v>
      </c>
      <c r="D877" s="7" t="s">
        <v>8</v>
      </c>
      <c r="E877" s="13">
        <v>2192</v>
      </c>
      <c r="F877" s="7" t="s">
        <v>37</v>
      </c>
      <c r="G877" s="7" t="s">
        <v>11</v>
      </c>
      <c r="H877" s="13">
        <v>9.5</v>
      </c>
      <c r="I877" s="13" t="str">
        <f>IF(G877="Male",VLOOKUP(H877,'Shoe size conversion table'!$B$6:$D$22,2),VLOOKUP(H877,'Shoe size conversion table'!$J$6:$L$22,2))</f>
        <v>42-43</v>
      </c>
      <c r="J877" s="13">
        <f>IF(G877="Male",VLOOKUP(H877,'Shoe size conversion table'!$B$6:$D$22,3),VLOOKUP(H877,'Shoe size conversion table'!$J$6:$L$22,3))</f>
        <v>9</v>
      </c>
      <c r="K877" s="11">
        <v>149</v>
      </c>
      <c r="L877" s="12">
        <v>0</v>
      </c>
      <c r="M877" s="7">
        <f t="shared" si="40"/>
        <v>2014</v>
      </c>
      <c r="N877" s="7">
        <f t="shared" si="41"/>
        <v>4</v>
      </c>
      <c r="O877" s="30">
        <f t="shared" si="42"/>
        <v>149</v>
      </c>
    </row>
    <row r="878" spans="2:15" x14ac:dyDescent="0.2">
      <c r="B878" s="13">
        <v>53118</v>
      </c>
      <c r="C878" s="14">
        <v>41756.756111111121</v>
      </c>
      <c r="D878" s="7" t="s">
        <v>9</v>
      </c>
      <c r="E878" s="13">
        <v>2213</v>
      </c>
      <c r="F878" s="7" t="s">
        <v>61</v>
      </c>
      <c r="G878" s="7" t="s">
        <v>12</v>
      </c>
      <c r="H878" s="13">
        <v>8.5</v>
      </c>
      <c r="I878" s="13">
        <f>IF(G878="Male",VLOOKUP(H878,'Shoe size conversion table'!$B$6:$D$22,2),VLOOKUP(H878,'Shoe size conversion table'!$J$6:$L$22,2))</f>
        <v>39</v>
      </c>
      <c r="J878" s="13">
        <f>IF(G878="Male",VLOOKUP(H878,'Shoe size conversion table'!$B$6:$D$22,3),VLOOKUP(H878,'Shoe size conversion table'!$J$6:$L$22,3))</f>
        <v>6.5</v>
      </c>
      <c r="K878" s="11">
        <v>159</v>
      </c>
      <c r="L878" s="12">
        <v>0.2</v>
      </c>
      <c r="M878" s="7">
        <f t="shared" si="40"/>
        <v>2014</v>
      </c>
      <c r="N878" s="7">
        <f t="shared" si="41"/>
        <v>4</v>
      </c>
      <c r="O878" s="30">
        <f t="shared" si="42"/>
        <v>127.2</v>
      </c>
    </row>
    <row r="879" spans="2:15" x14ac:dyDescent="0.2">
      <c r="B879" s="13">
        <v>53119</v>
      </c>
      <c r="C879" s="14">
        <v>41756.856111111119</v>
      </c>
      <c r="D879" s="7" t="s">
        <v>10</v>
      </c>
      <c r="E879" s="13">
        <v>2228</v>
      </c>
      <c r="F879" s="7" t="s">
        <v>35</v>
      </c>
      <c r="G879" s="7" t="s">
        <v>11</v>
      </c>
      <c r="H879" s="13">
        <v>10.5</v>
      </c>
      <c r="I879" s="13" t="str">
        <f>IF(G879="Male",VLOOKUP(H879,'Shoe size conversion table'!$B$6:$D$22,2),VLOOKUP(H879,'Shoe size conversion table'!$J$6:$L$22,2))</f>
        <v>43-44</v>
      </c>
      <c r="J879" s="13">
        <f>IF(G879="Male",VLOOKUP(H879,'Shoe size conversion table'!$B$6:$D$22,3),VLOOKUP(H879,'Shoe size conversion table'!$J$6:$L$22,3))</f>
        <v>10</v>
      </c>
      <c r="K879" s="11">
        <v>169</v>
      </c>
      <c r="L879" s="12">
        <v>0</v>
      </c>
      <c r="M879" s="7">
        <f t="shared" si="40"/>
        <v>2014</v>
      </c>
      <c r="N879" s="7">
        <f t="shared" si="41"/>
        <v>4</v>
      </c>
      <c r="O879" s="30">
        <f t="shared" si="42"/>
        <v>169</v>
      </c>
    </row>
    <row r="880" spans="2:15" x14ac:dyDescent="0.2">
      <c r="B880" s="13">
        <v>53119</v>
      </c>
      <c r="C880" s="14">
        <v>41756.856111111119</v>
      </c>
      <c r="D880" s="7" t="s">
        <v>10</v>
      </c>
      <c r="E880" s="13">
        <v>2206</v>
      </c>
      <c r="F880" s="7" t="s">
        <v>36</v>
      </c>
      <c r="G880" s="7" t="s">
        <v>11</v>
      </c>
      <c r="H880" s="13">
        <v>9.5</v>
      </c>
      <c r="I880" s="13" t="str">
        <f>IF(G880="Male",VLOOKUP(H880,'Shoe size conversion table'!$B$6:$D$22,2),VLOOKUP(H880,'Shoe size conversion table'!$J$6:$L$22,2))</f>
        <v>42-43</v>
      </c>
      <c r="J880" s="13">
        <f>IF(G880="Male",VLOOKUP(H880,'Shoe size conversion table'!$B$6:$D$22,3),VLOOKUP(H880,'Shoe size conversion table'!$J$6:$L$22,3))</f>
        <v>9</v>
      </c>
      <c r="K880" s="11">
        <v>179</v>
      </c>
      <c r="L880" s="12">
        <v>0.1</v>
      </c>
      <c r="M880" s="7">
        <f t="shared" si="40"/>
        <v>2014</v>
      </c>
      <c r="N880" s="7">
        <f t="shared" si="41"/>
        <v>4</v>
      </c>
      <c r="O880" s="30">
        <f t="shared" si="42"/>
        <v>161.1</v>
      </c>
    </row>
    <row r="881" spans="2:15" x14ac:dyDescent="0.2">
      <c r="B881" s="13">
        <v>53120</v>
      </c>
      <c r="C881" s="14">
        <v>41757.006111111121</v>
      </c>
      <c r="D881" s="7" t="s">
        <v>10</v>
      </c>
      <c r="E881" s="13">
        <v>2211</v>
      </c>
      <c r="F881" s="7" t="s">
        <v>35</v>
      </c>
      <c r="G881" s="7" t="s">
        <v>11</v>
      </c>
      <c r="H881" s="13">
        <v>11.5</v>
      </c>
      <c r="I881" s="13" t="str">
        <f>IF(G881="Male",VLOOKUP(H881,'Shoe size conversion table'!$B$6:$D$22,2),VLOOKUP(H881,'Shoe size conversion table'!$J$6:$L$22,2))</f>
        <v>44-45</v>
      </c>
      <c r="J881" s="13">
        <f>IF(G881="Male",VLOOKUP(H881,'Shoe size conversion table'!$B$6:$D$22,3),VLOOKUP(H881,'Shoe size conversion table'!$J$6:$L$22,3))</f>
        <v>11</v>
      </c>
      <c r="K881" s="11">
        <v>139</v>
      </c>
      <c r="L881" s="12">
        <v>0.1</v>
      </c>
      <c r="M881" s="7">
        <f t="shared" si="40"/>
        <v>2014</v>
      </c>
      <c r="N881" s="7">
        <f t="shared" si="41"/>
        <v>4</v>
      </c>
      <c r="O881" s="30">
        <f t="shared" si="42"/>
        <v>125.10000000000001</v>
      </c>
    </row>
    <row r="882" spans="2:15" x14ac:dyDescent="0.2">
      <c r="B882" s="13">
        <v>53121</v>
      </c>
      <c r="C882" s="14">
        <v>41757.136111111118</v>
      </c>
      <c r="D882" s="7" t="s">
        <v>8</v>
      </c>
      <c r="E882" s="13">
        <v>2172</v>
      </c>
      <c r="F882" s="7" t="s">
        <v>40</v>
      </c>
      <c r="G882" s="7" t="s">
        <v>11</v>
      </c>
      <c r="H882" s="13">
        <v>9.5</v>
      </c>
      <c r="I882" s="13" t="str">
        <f>IF(G882="Male",VLOOKUP(H882,'Shoe size conversion table'!$B$6:$D$22,2),VLOOKUP(H882,'Shoe size conversion table'!$J$6:$L$22,2))</f>
        <v>42-43</v>
      </c>
      <c r="J882" s="13">
        <f>IF(G882="Male",VLOOKUP(H882,'Shoe size conversion table'!$B$6:$D$22,3),VLOOKUP(H882,'Shoe size conversion table'!$J$6:$L$22,3))</f>
        <v>9</v>
      </c>
      <c r="K882" s="11">
        <v>149</v>
      </c>
      <c r="L882" s="12">
        <v>0</v>
      </c>
      <c r="M882" s="7">
        <f t="shared" si="40"/>
        <v>2014</v>
      </c>
      <c r="N882" s="7">
        <f t="shared" si="41"/>
        <v>4</v>
      </c>
      <c r="O882" s="30">
        <f t="shared" si="42"/>
        <v>149</v>
      </c>
    </row>
    <row r="883" spans="2:15" x14ac:dyDescent="0.2">
      <c r="B883" s="13">
        <v>53122</v>
      </c>
      <c r="C883" s="14">
        <v>41757.316111111119</v>
      </c>
      <c r="D883" s="7" t="s">
        <v>10</v>
      </c>
      <c r="E883" s="13">
        <v>2210</v>
      </c>
      <c r="F883" s="7" t="s">
        <v>36</v>
      </c>
      <c r="G883" s="7" t="s">
        <v>11</v>
      </c>
      <c r="H883" s="13">
        <v>11</v>
      </c>
      <c r="I883" s="13">
        <f>IF(G883="Male",VLOOKUP(H883,'Shoe size conversion table'!$B$6:$D$22,2),VLOOKUP(H883,'Shoe size conversion table'!$J$6:$L$22,2))</f>
        <v>44</v>
      </c>
      <c r="J883" s="13">
        <f>IF(G883="Male",VLOOKUP(H883,'Shoe size conversion table'!$B$6:$D$22,3),VLOOKUP(H883,'Shoe size conversion table'!$J$6:$L$22,3))</f>
        <v>10.5</v>
      </c>
      <c r="K883" s="11">
        <v>129</v>
      </c>
      <c r="L883" s="12">
        <v>0</v>
      </c>
      <c r="M883" s="7">
        <f t="shared" si="40"/>
        <v>2014</v>
      </c>
      <c r="N883" s="7">
        <f t="shared" si="41"/>
        <v>4</v>
      </c>
      <c r="O883" s="30">
        <f t="shared" si="42"/>
        <v>129</v>
      </c>
    </row>
    <row r="884" spans="2:15" x14ac:dyDescent="0.2">
      <c r="B884" s="13">
        <v>53122</v>
      </c>
      <c r="C884" s="14">
        <v>41757.316111111119</v>
      </c>
      <c r="D884" s="7" t="s">
        <v>10</v>
      </c>
      <c r="E884" s="13">
        <v>2239</v>
      </c>
      <c r="F884" s="7" t="s">
        <v>34</v>
      </c>
      <c r="G884" s="7" t="s">
        <v>11</v>
      </c>
      <c r="H884" s="13">
        <v>10</v>
      </c>
      <c r="I884" s="13">
        <f>IF(G884="Male",VLOOKUP(H884,'Shoe size conversion table'!$B$6:$D$22,2),VLOOKUP(H884,'Shoe size conversion table'!$J$6:$L$22,2))</f>
        <v>43</v>
      </c>
      <c r="J884" s="13">
        <f>IF(G884="Male",VLOOKUP(H884,'Shoe size conversion table'!$B$6:$D$22,3),VLOOKUP(H884,'Shoe size conversion table'!$J$6:$L$22,3))</f>
        <v>9.5</v>
      </c>
      <c r="K884" s="11">
        <v>179</v>
      </c>
      <c r="L884" s="12">
        <v>0</v>
      </c>
      <c r="M884" s="7">
        <f t="shared" si="40"/>
        <v>2014</v>
      </c>
      <c r="N884" s="7">
        <f t="shared" si="41"/>
        <v>4</v>
      </c>
      <c r="O884" s="30">
        <f t="shared" si="42"/>
        <v>179</v>
      </c>
    </row>
    <row r="885" spans="2:15" x14ac:dyDescent="0.2">
      <c r="B885" s="13">
        <v>53122</v>
      </c>
      <c r="C885" s="14">
        <v>41757.316111111119</v>
      </c>
      <c r="D885" s="7" t="s">
        <v>10</v>
      </c>
      <c r="E885" s="13">
        <v>2204</v>
      </c>
      <c r="F885" s="7" t="s">
        <v>35</v>
      </c>
      <c r="G885" s="7" t="s">
        <v>11</v>
      </c>
      <c r="H885" s="13">
        <v>11.5</v>
      </c>
      <c r="I885" s="13" t="str">
        <f>IF(G885="Male",VLOOKUP(H885,'Shoe size conversion table'!$B$6:$D$22,2),VLOOKUP(H885,'Shoe size conversion table'!$J$6:$L$22,2))</f>
        <v>44-45</v>
      </c>
      <c r="J885" s="13">
        <f>IF(G885="Male",VLOOKUP(H885,'Shoe size conversion table'!$B$6:$D$22,3),VLOOKUP(H885,'Shoe size conversion table'!$J$6:$L$22,3))</f>
        <v>11</v>
      </c>
      <c r="K885" s="11">
        <v>179</v>
      </c>
      <c r="L885" s="12">
        <v>0.3</v>
      </c>
      <c r="M885" s="7">
        <f t="shared" si="40"/>
        <v>2014</v>
      </c>
      <c r="N885" s="7">
        <f t="shared" si="41"/>
        <v>4</v>
      </c>
      <c r="O885" s="30">
        <f t="shared" si="42"/>
        <v>125.3</v>
      </c>
    </row>
    <row r="886" spans="2:15" x14ac:dyDescent="0.2">
      <c r="B886" s="13">
        <v>53123</v>
      </c>
      <c r="C886" s="14">
        <v>41757.416111111117</v>
      </c>
      <c r="D886" s="7" t="s">
        <v>8</v>
      </c>
      <c r="E886" s="13">
        <v>2169</v>
      </c>
      <c r="F886" s="7" t="s">
        <v>37</v>
      </c>
      <c r="G886" s="7" t="s">
        <v>11</v>
      </c>
      <c r="H886" s="13">
        <v>11</v>
      </c>
      <c r="I886" s="13">
        <f>IF(G886="Male",VLOOKUP(H886,'Shoe size conversion table'!$B$6:$D$22,2),VLOOKUP(H886,'Shoe size conversion table'!$J$6:$L$22,2))</f>
        <v>44</v>
      </c>
      <c r="J886" s="13">
        <f>IF(G886="Male",VLOOKUP(H886,'Shoe size conversion table'!$B$6:$D$22,3),VLOOKUP(H886,'Shoe size conversion table'!$J$6:$L$22,3))</f>
        <v>10.5</v>
      </c>
      <c r="K886" s="11">
        <v>159</v>
      </c>
      <c r="L886" s="12">
        <v>0.3</v>
      </c>
      <c r="M886" s="7">
        <f t="shared" si="40"/>
        <v>2014</v>
      </c>
      <c r="N886" s="7">
        <f t="shared" si="41"/>
        <v>4</v>
      </c>
      <c r="O886" s="30">
        <f t="shared" si="42"/>
        <v>111.3</v>
      </c>
    </row>
    <row r="887" spans="2:15" x14ac:dyDescent="0.2">
      <c r="B887" s="13">
        <v>53124</v>
      </c>
      <c r="C887" s="14">
        <v>41757.726111111122</v>
      </c>
      <c r="D887" s="7" t="s">
        <v>8</v>
      </c>
      <c r="E887" s="13">
        <v>2159</v>
      </c>
      <c r="F887" s="7" t="s">
        <v>38</v>
      </c>
      <c r="G887" s="7" t="s">
        <v>11</v>
      </c>
      <c r="H887" s="13">
        <v>9.5</v>
      </c>
      <c r="I887" s="13" t="str">
        <f>IF(G887="Male",VLOOKUP(H887,'Shoe size conversion table'!$B$6:$D$22,2),VLOOKUP(H887,'Shoe size conversion table'!$J$6:$L$22,2))</f>
        <v>42-43</v>
      </c>
      <c r="J887" s="13">
        <f>IF(G887="Male",VLOOKUP(H887,'Shoe size conversion table'!$B$6:$D$22,3),VLOOKUP(H887,'Shoe size conversion table'!$J$6:$L$22,3))</f>
        <v>9</v>
      </c>
      <c r="K887" s="11">
        <v>169</v>
      </c>
      <c r="L887" s="12">
        <v>0.5</v>
      </c>
      <c r="M887" s="7">
        <f t="shared" si="40"/>
        <v>2014</v>
      </c>
      <c r="N887" s="7">
        <f t="shared" si="41"/>
        <v>4</v>
      </c>
      <c r="O887" s="30">
        <f t="shared" si="42"/>
        <v>84.5</v>
      </c>
    </row>
    <row r="888" spans="2:15" x14ac:dyDescent="0.2">
      <c r="B888" s="13">
        <v>53125</v>
      </c>
      <c r="C888" s="14">
        <v>41757.78611111112</v>
      </c>
      <c r="D888" s="7" t="s">
        <v>7</v>
      </c>
      <c r="E888" s="13">
        <v>2189</v>
      </c>
      <c r="F888" s="7" t="s">
        <v>54</v>
      </c>
      <c r="G888" s="7" t="s">
        <v>11</v>
      </c>
      <c r="H888" s="13">
        <v>10.5</v>
      </c>
      <c r="I888" s="13" t="str">
        <f>IF(G888="Male",VLOOKUP(H888,'Shoe size conversion table'!$B$6:$D$22,2),VLOOKUP(H888,'Shoe size conversion table'!$J$6:$L$22,2))</f>
        <v>43-44</v>
      </c>
      <c r="J888" s="13">
        <f>IF(G888="Male",VLOOKUP(H888,'Shoe size conversion table'!$B$6:$D$22,3),VLOOKUP(H888,'Shoe size conversion table'!$J$6:$L$22,3))</f>
        <v>10</v>
      </c>
      <c r="K888" s="11">
        <v>129</v>
      </c>
      <c r="L888" s="12">
        <v>0</v>
      </c>
      <c r="M888" s="7">
        <f t="shared" si="40"/>
        <v>2014</v>
      </c>
      <c r="N888" s="7">
        <f t="shared" si="41"/>
        <v>4</v>
      </c>
      <c r="O888" s="30">
        <f t="shared" si="42"/>
        <v>129</v>
      </c>
    </row>
    <row r="889" spans="2:15" x14ac:dyDescent="0.2">
      <c r="B889" s="13">
        <v>53126</v>
      </c>
      <c r="C889" s="14">
        <v>41757.856111111119</v>
      </c>
      <c r="D889" s="7" t="s">
        <v>10</v>
      </c>
      <c r="E889" s="13">
        <v>2197</v>
      </c>
      <c r="F889" s="7" t="s">
        <v>34</v>
      </c>
      <c r="G889" s="7" t="s">
        <v>11</v>
      </c>
      <c r="H889" s="13">
        <v>11.5</v>
      </c>
      <c r="I889" s="13" t="str">
        <f>IF(G889="Male",VLOOKUP(H889,'Shoe size conversion table'!$B$6:$D$22,2),VLOOKUP(H889,'Shoe size conversion table'!$J$6:$L$22,2))</f>
        <v>44-45</v>
      </c>
      <c r="J889" s="13">
        <f>IF(G889="Male",VLOOKUP(H889,'Shoe size conversion table'!$B$6:$D$22,3),VLOOKUP(H889,'Shoe size conversion table'!$J$6:$L$22,3))</f>
        <v>11</v>
      </c>
      <c r="K889" s="11">
        <v>169</v>
      </c>
      <c r="L889" s="12">
        <v>0</v>
      </c>
      <c r="M889" s="7">
        <f t="shared" si="40"/>
        <v>2014</v>
      </c>
      <c r="N889" s="7">
        <f t="shared" si="41"/>
        <v>4</v>
      </c>
      <c r="O889" s="30">
        <f t="shared" si="42"/>
        <v>169</v>
      </c>
    </row>
    <row r="890" spans="2:15" x14ac:dyDescent="0.2">
      <c r="B890" s="13">
        <v>53126</v>
      </c>
      <c r="C890" s="14">
        <v>41757.856111111119</v>
      </c>
      <c r="D890" s="7" t="s">
        <v>10</v>
      </c>
      <c r="E890" s="13">
        <v>2228</v>
      </c>
      <c r="F890" s="7" t="s">
        <v>35</v>
      </c>
      <c r="G890" s="7" t="s">
        <v>11</v>
      </c>
      <c r="H890" s="13">
        <v>10.5</v>
      </c>
      <c r="I890" s="13" t="str">
        <f>IF(G890="Male",VLOOKUP(H890,'Shoe size conversion table'!$B$6:$D$22,2),VLOOKUP(H890,'Shoe size conversion table'!$J$6:$L$22,2))</f>
        <v>43-44</v>
      </c>
      <c r="J890" s="13">
        <f>IF(G890="Male",VLOOKUP(H890,'Shoe size conversion table'!$B$6:$D$22,3),VLOOKUP(H890,'Shoe size conversion table'!$J$6:$L$22,3))</f>
        <v>10</v>
      </c>
      <c r="K890" s="11">
        <v>169</v>
      </c>
      <c r="L890" s="12">
        <v>0</v>
      </c>
      <c r="M890" s="7">
        <f t="shared" si="40"/>
        <v>2014</v>
      </c>
      <c r="N890" s="7">
        <f t="shared" si="41"/>
        <v>4</v>
      </c>
      <c r="O890" s="30">
        <f t="shared" si="42"/>
        <v>169</v>
      </c>
    </row>
    <row r="891" spans="2:15" x14ac:dyDescent="0.2">
      <c r="B891" s="13">
        <v>53127</v>
      </c>
      <c r="C891" s="14">
        <v>41758.006111111121</v>
      </c>
      <c r="D891" s="7" t="s">
        <v>10</v>
      </c>
      <c r="E891" s="13">
        <v>2240</v>
      </c>
      <c r="F891" s="7" t="s">
        <v>34</v>
      </c>
      <c r="G891" s="7" t="s">
        <v>11</v>
      </c>
      <c r="H891" s="13">
        <v>12</v>
      </c>
      <c r="I891" s="13">
        <f>IF(G891="Male",VLOOKUP(H891,'Shoe size conversion table'!$B$6:$D$22,2),VLOOKUP(H891,'Shoe size conversion table'!$J$6:$L$22,2))</f>
        <v>45</v>
      </c>
      <c r="J891" s="13">
        <f>IF(G891="Male",VLOOKUP(H891,'Shoe size conversion table'!$B$6:$D$22,3),VLOOKUP(H891,'Shoe size conversion table'!$J$6:$L$22,3))</f>
        <v>11.5</v>
      </c>
      <c r="K891" s="11">
        <v>189</v>
      </c>
      <c r="L891" s="12">
        <v>0</v>
      </c>
      <c r="M891" s="7">
        <f t="shared" si="40"/>
        <v>2014</v>
      </c>
      <c r="N891" s="7">
        <f t="shared" si="41"/>
        <v>4</v>
      </c>
      <c r="O891" s="30">
        <f t="shared" si="42"/>
        <v>189</v>
      </c>
    </row>
    <row r="892" spans="2:15" x14ac:dyDescent="0.2">
      <c r="B892" s="13">
        <v>53128</v>
      </c>
      <c r="C892" s="14">
        <v>41758.056111111116</v>
      </c>
      <c r="D892" s="7" t="s">
        <v>9</v>
      </c>
      <c r="E892" s="13">
        <v>2176</v>
      </c>
      <c r="F892" s="7" t="s">
        <v>59</v>
      </c>
      <c r="G892" s="7" t="s">
        <v>11</v>
      </c>
      <c r="H892" s="13">
        <v>10</v>
      </c>
      <c r="I892" s="13">
        <f>IF(G892="Male",VLOOKUP(H892,'Shoe size conversion table'!$B$6:$D$22,2),VLOOKUP(H892,'Shoe size conversion table'!$J$6:$L$22,2))</f>
        <v>43</v>
      </c>
      <c r="J892" s="13">
        <f>IF(G892="Male",VLOOKUP(H892,'Shoe size conversion table'!$B$6:$D$22,3),VLOOKUP(H892,'Shoe size conversion table'!$J$6:$L$22,3))</f>
        <v>9.5</v>
      </c>
      <c r="K892" s="11">
        <v>169</v>
      </c>
      <c r="L892" s="12">
        <v>0.3</v>
      </c>
      <c r="M892" s="7">
        <f t="shared" si="40"/>
        <v>2014</v>
      </c>
      <c r="N892" s="7">
        <f t="shared" si="41"/>
        <v>4</v>
      </c>
      <c r="O892" s="30">
        <f t="shared" si="42"/>
        <v>118.3</v>
      </c>
    </row>
    <row r="893" spans="2:15" x14ac:dyDescent="0.2">
      <c r="B893" s="13">
        <v>53129</v>
      </c>
      <c r="C893" s="14">
        <v>41758.136111111118</v>
      </c>
      <c r="D893" s="7" t="s">
        <v>8</v>
      </c>
      <c r="E893" s="13">
        <v>2192</v>
      </c>
      <c r="F893" s="7" t="s">
        <v>37</v>
      </c>
      <c r="G893" s="7" t="s">
        <v>11</v>
      </c>
      <c r="H893" s="13">
        <v>9.5</v>
      </c>
      <c r="I893" s="13" t="str">
        <f>IF(G893="Male",VLOOKUP(H893,'Shoe size conversion table'!$B$6:$D$22,2),VLOOKUP(H893,'Shoe size conversion table'!$J$6:$L$22,2))</f>
        <v>42-43</v>
      </c>
      <c r="J893" s="13">
        <f>IF(G893="Male",VLOOKUP(H893,'Shoe size conversion table'!$B$6:$D$22,3),VLOOKUP(H893,'Shoe size conversion table'!$J$6:$L$22,3))</f>
        <v>9</v>
      </c>
      <c r="K893" s="11">
        <v>149</v>
      </c>
      <c r="L893" s="12">
        <v>0</v>
      </c>
      <c r="M893" s="7">
        <f t="shared" si="40"/>
        <v>2014</v>
      </c>
      <c r="N893" s="7">
        <f t="shared" si="41"/>
        <v>4</v>
      </c>
      <c r="O893" s="30">
        <f t="shared" si="42"/>
        <v>149</v>
      </c>
    </row>
    <row r="894" spans="2:15" x14ac:dyDescent="0.2">
      <c r="B894" s="13">
        <v>53130</v>
      </c>
      <c r="C894" s="14">
        <v>41758.526111111118</v>
      </c>
      <c r="D894" s="7" t="s">
        <v>10</v>
      </c>
      <c r="E894" s="13">
        <v>2193</v>
      </c>
      <c r="F894" s="7" t="s">
        <v>34</v>
      </c>
      <c r="G894" s="7" t="s">
        <v>11</v>
      </c>
      <c r="H894" s="13">
        <v>13</v>
      </c>
      <c r="I894" s="13">
        <f>IF(G894="Male",VLOOKUP(H894,'Shoe size conversion table'!$B$6:$D$22,2),VLOOKUP(H894,'Shoe size conversion table'!$J$6:$L$22,2))</f>
        <v>46</v>
      </c>
      <c r="J894" s="13">
        <f>IF(G894="Male",VLOOKUP(H894,'Shoe size conversion table'!$B$6:$D$22,3),VLOOKUP(H894,'Shoe size conversion table'!$J$6:$L$22,3))</f>
        <v>12.5</v>
      </c>
      <c r="K894" s="11">
        <v>169</v>
      </c>
      <c r="L894" s="12">
        <v>0</v>
      </c>
      <c r="M894" s="7">
        <f t="shared" si="40"/>
        <v>2014</v>
      </c>
      <c r="N894" s="7">
        <f t="shared" si="41"/>
        <v>4</v>
      </c>
      <c r="O894" s="30">
        <f t="shared" si="42"/>
        <v>169</v>
      </c>
    </row>
    <row r="895" spans="2:15" x14ac:dyDescent="0.2">
      <c r="B895" s="13">
        <v>53131</v>
      </c>
      <c r="C895" s="14">
        <v>41758.726111111122</v>
      </c>
      <c r="D895" s="7" t="s">
        <v>8</v>
      </c>
      <c r="E895" s="13">
        <v>2203</v>
      </c>
      <c r="F895" s="7" t="s">
        <v>37</v>
      </c>
      <c r="G895" s="7" t="s">
        <v>11</v>
      </c>
      <c r="H895" s="13">
        <v>9</v>
      </c>
      <c r="I895" s="13">
        <f>IF(G895="Male",VLOOKUP(H895,'Shoe size conversion table'!$B$6:$D$22,2),VLOOKUP(H895,'Shoe size conversion table'!$J$6:$L$22,2))</f>
        <v>42</v>
      </c>
      <c r="J895" s="13">
        <f>IF(G895="Male",VLOOKUP(H895,'Shoe size conversion table'!$B$6:$D$22,3),VLOOKUP(H895,'Shoe size conversion table'!$J$6:$L$22,3))</f>
        <v>8.5</v>
      </c>
      <c r="K895" s="11">
        <v>179</v>
      </c>
      <c r="L895" s="12">
        <v>0.1</v>
      </c>
      <c r="M895" s="7">
        <f t="shared" si="40"/>
        <v>2014</v>
      </c>
      <c r="N895" s="7">
        <f t="shared" si="41"/>
        <v>4</v>
      </c>
      <c r="O895" s="30">
        <f t="shared" si="42"/>
        <v>161.1</v>
      </c>
    </row>
    <row r="896" spans="2:15" x14ac:dyDescent="0.2">
      <c r="B896" s="13">
        <v>53132</v>
      </c>
      <c r="C896" s="14">
        <v>41758.78611111112</v>
      </c>
      <c r="D896" s="7" t="s">
        <v>7</v>
      </c>
      <c r="E896" s="13">
        <v>2237</v>
      </c>
      <c r="F896" s="7" t="s">
        <v>54</v>
      </c>
      <c r="G896" s="7" t="s">
        <v>11</v>
      </c>
      <c r="H896" s="13">
        <v>8.5</v>
      </c>
      <c r="I896" s="13" t="str">
        <f>IF(G896="Male",VLOOKUP(H896,'Shoe size conversion table'!$B$6:$D$22,2),VLOOKUP(H896,'Shoe size conversion table'!$J$6:$L$22,2))</f>
        <v>41-42</v>
      </c>
      <c r="J896" s="13">
        <f>IF(G896="Male",VLOOKUP(H896,'Shoe size conversion table'!$B$6:$D$22,3),VLOOKUP(H896,'Shoe size conversion table'!$J$6:$L$22,3))</f>
        <v>8</v>
      </c>
      <c r="K896" s="11">
        <v>139</v>
      </c>
      <c r="L896" s="12">
        <v>0</v>
      </c>
      <c r="M896" s="7">
        <f t="shared" si="40"/>
        <v>2014</v>
      </c>
      <c r="N896" s="7">
        <f t="shared" si="41"/>
        <v>4</v>
      </c>
      <c r="O896" s="30">
        <f t="shared" si="42"/>
        <v>139</v>
      </c>
    </row>
    <row r="897" spans="2:15" x14ac:dyDescent="0.2">
      <c r="B897" s="13">
        <v>53133</v>
      </c>
      <c r="C897" s="14">
        <v>41759.006111111121</v>
      </c>
      <c r="D897" s="7" t="s">
        <v>7</v>
      </c>
      <c r="E897" s="13">
        <v>2239</v>
      </c>
      <c r="F897" s="7" t="s">
        <v>51</v>
      </c>
      <c r="G897" s="7" t="s">
        <v>12</v>
      </c>
      <c r="H897" s="13">
        <v>8</v>
      </c>
      <c r="I897" s="13" t="str">
        <f>IF(G897="Male",VLOOKUP(H897,'Shoe size conversion table'!$B$6:$D$22,2),VLOOKUP(H897,'Shoe size conversion table'!$J$6:$L$22,2))</f>
        <v>38-39</v>
      </c>
      <c r="J897" s="13">
        <f>IF(G897="Male",VLOOKUP(H897,'Shoe size conversion table'!$B$6:$D$22,3),VLOOKUP(H897,'Shoe size conversion table'!$J$6:$L$22,3))</f>
        <v>6</v>
      </c>
      <c r="K897" s="11">
        <v>189</v>
      </c>
      <c r="L897" s="12">
        <v>0</v>
      </c>
      <c r="M897" s="7">
        <f t="shared" si="40"/>
        <v>2014</v>
      </c>
      <c r="N897" s="7">
        <f t="shared" si="41"/>
        <v>4</v>
      </c>
      <c r="O897" s="30">
        <f t="shared" si="42"/>
        <v>189</v>
      </c>
    </row>
    <row r="898" spans="2:15" x14ac:dyDescent="0.2">
      <c r="B898" s="13">
        <v>53134</v>
      </c>
      <c r="C898" s="14">
        <v>41759.056111111116</v>
      </c>
      <c r="D898" s="7" t="s">
        <v>10</v>
      </c>
      <c r="E898" s="13">
        <v>2149</v>
      </c>
      <c r="F898" s="7" t="s">
        <v>34</v>
      </c>
      <c r="G898" s="7" t="s">
        <v>12</v>
      </c>
      <c r="H898" s="13">
        <v>9</v>
      </c>
      <c r="I898" s="13" t="str">
        <f>IF(G898="Male",VLOOKUP(H898,'Shoe size conversion table'!$B$6:$D$22,2),VLOOKUP(H898,'Shoe size conversion table'!$J$6:$L$22,2))</f>
        <v>39-40</v>
      </c>
      <c r="J898" s="13">
        <f>IF(G898="Male",VLOOKUP(H898,'Shoe size conversion table'!$B$6:$D$22,3),VLOOKUP(H898,'Shoe size conversion table'!$J$6:$L$22,3))</f>
        <v>7</v>
      </c>
      <c r="K898" s="11">
        <v>179</v>
      </c>
      <c r="L898" s="12">
        <v>0</v>
      </c>
      <c r="M898" s="7">
        <f t="shared" si="40"/>
        <v>2014</v>
      </c>
      <c r="N898" s="7">
        <f t="shared" si="41"/>
        <v>4</v>
      </c>
      <c r="O898" s="30">
        <f t="shared" si="42"/>
        <v>179</v>
      </c>
    </row>
    <row r="899" spans="2:15" x14ac:dyDescent="0.2">
      <c r="B899" s="13">
        <v>53135</v>
      </c>
      <c r="C899" s="14">
        <v>41759.21611111112</v>
      </c>
      <c r="D899" s="7" t="s">
        <v>7</v>
      </c>
      <c r="E899" s="13">
        <v>2162</v>
      </c>
      <c r="F899" s="7" t="s">
        <v>53</v>
      </c>
      <c r="G899" s="7" t="s">
        <v>12</v>
      </c>
      <c r="H899" s="13">
        <v>8.5</v>
      </c>
      <c r="I899" s="13">
        <f>IF(G899="Male",VLOOKUP(H899,'Shoe size conversion table'!$B$6:$D$22,2),VLOOKUP(H899,'Shoe size conversion table'!$J$6:$L$22,2))</f>
        <v>39</v>
      </c>
      <c r="J899" s="13">
        <f>IF(G899="Male",VLOOKUP(H899,'Shoe size conversion table'!$B$6:$D$22,3),VLOOKUP(H899,'Shoe size conversion table'!$J$6:$L$22,3))</f>
        <v>6.5</v>
      </c>
      <c r="K899" s="11">
        <v>129</v>
      </c>
      <c r="L899" s="12">
        <v>0.1</v>
      </c>
      <c r="M899" s="7">
        <f t="shared" si="40"/>
        <v>2014</v>
      </c>
      <c r="N899" s="7">
        <f t="shared" si="41"/>
        <v>4</v>
      </c>
      <c r="O899" s="30">
        <f t="shared" si="42"/>
        <v>116.10000000000001</v>
      </c>
    </row>
    <row r="900" spans="2:15" x14ac:dyDescent="0.2">
      <c r="B900" s="13">
        <v>53136</v>
      </c>
      <c r="C900" s="14">
        <v>41759.526111111118</v>
      </c>
      <c r="D900" s="7" t="s">
        <v>10</v>
      </c>
      <c r="E900" s="13">
        <v>2209</v>
      </c>
      <c r="F900" s="7" t="s">
        <v>34</v>
      </c>
      <c r="G900" s="7" t="s">
        <v>11</v>
      </c>
      <c r="H900" s="13">
        <v>10.5</v>
      </c>
      <c r="I900" s="13" t="str">
        <f>IF(G900="Male",VLOOKUP(H900,'Shoe size conversion table'!$B$6:$D$22,2),VLOOKUP(H900,'Shoe size conversion table'!$J$6:$L$22,2))</f>
        <v>43-44</v>
      </c>
      <c r="J900" s="13">
        <f>IF(G900="Male",VLOOKUP(H900,'Shoe size conversion table'!$B$6:$D$22,3),VLOOKUP(H900,'Shoe size conversion table'!$J$6:$L$22,3))</f>
        <v>10</v>
      </c>
      <c r="K900" s="11">
        <v>139</v>
      </c>
      <c r="L900" s="12">
        <v>0.5</v>
      </c>
      <c r="M900" s="7">
        <f t="shared" si="40"/>
        <v>2014</v>
      </c>
      <c r="N900" s="7">
        <f t="shared" si="41"/>
        <v>4</v>
      </c>
      <c r="O900" s="30">
        <f t="shared" si="42"/>
        <v>69.5</v>
      </c>
    </row>
    <row r="901" spans="2:15" x14ac:dyDescent="0.2">
      <c r="B901" s="13">
        <v>53137</v>
      </c>
      <c r="C901" s="14">
        <v>41759.676111111119</v>
      </c>
      <c r="D901" s="7" t="s">
        <v>10</v>
      </c>
      <c r="E901" s="13">
        <v>2242</v>
      </c>
      <c r="F901" s="7" t="s">
        <v>36</v>
      </c>
      <c r="G901" s="7" t="s">
        <v>11</v>
      </c>
      <c r="H901" s="13">
        <v>9</v>
      </c>
      <c r="I901" s="13">
        <f>IF(G901="Male",VLOOKUP(H901,'Shoe size conversion table'!$B$6:$D$22,2),VLOOKUP(H901,'Shoe size conversion table'!$J$6:$L$22,2))</f>
        <v>42</v>
      </c>
      <c r="J901" s="13">
        <f>IF(G901="Male",VLOOKUP(H901,'Shoe size conversion table'!$B$6:$D$22,3),VLOOKUP(H901,'Shoe size conversion table'!$J$6:$L$22,3))</f>
        <v>8.5</v>
      </c>
      <c r="K901" s="11">
        <v>179</v>
      </c>
      <c r="L901" s="12">
        <v>0.1</v>
      </c>
      <c r="M901" s="7">
        <f t="shared" ref="M901:M964" si="43">YEAR(C901)</f>
        <v>2014</v>
      </c>
      <c r="N901" s="7">
        <f t="shared" si="41"/>
        <v>4</v>
      </c>
      <c r="O901" s="30">
        <f t="shared" si="42"/>
        <v>161.1</v>
      </c>
    </row>
    <row r="902" spans="2:15" x14ac:dyDescent="0.2">
      <c r="B902" s="13">
        <v>53138</v>
      </c>
      <c r="C902" s="14">
        <v>41759.726111111122</v>
      </c>
      <c r="D902" s="7" t="s">
        <v>9</v>
      </c>
      <c r="E902" s="13">
        <v>2181</v>
      </c>
      <c r="F902" s="7" t="s">
        <v>58</v>
      </c>
      <c r="G902" s="7" t="s">
        <v>12</v>
      </c>
      <c r="H902" s="13">
        <v>7</v>
      </c>
      <c r="I902" s="13" t="str">
        <f>IF(G902="Male",VLOOKUP(H902,'Shoe size conversion table'!$B$6:$D$22,2),VLOOKUP(H902,'Shoe size conversion table'!$J$6:$L$22,2))</f>
        <v>37-38</v>
      </c>
      <c r="J902" s="13">
        <f>IF(G902="Male",VLOOKUP(H902,'Shoe size conversion table'!$B$6:$D$22,3),VLOOKUP(H902,'Shoe size conversion table'!$J$6:$L$22,3))</f>
        <v>5</v>
      </c>
      <c r="K902" s="11">
        <v>179</v>
      </c>
      <c r="L902" s="12">
        <v>0.5</v>
      </c>
      <c r="M902" s="7">
        <f t="shared" si="43"/>
        <v>2014</v>
      </c>
      <c r="N902" s="7">
        <f t="shared" ref="N902:N965" si="44">MONTH(C902:C15869)</f>
        <v>4</v>
      </c>
      <c r="O902" s="30">
        <f t="shared" ref="O902:O965" si="45">K902*(1-L902)</f>
        <v>89.5</v>
      </c>
    </row>
    <row r="903" spans="2:15" x14ac:dyDescent="0.2">
      <c r="B903" s="13">
        <v>53139</v>
      </c>
      <c r="C903" s="14">
        <v>41759.78611111112</v>
      </c>
      <c r="D903" s="7" t="s">
        <v>7</v>
      </c>
      <c r="E903" s="13">
        <v>2168</v>
      </c>
      <c r="F903" s="7" t="s">
        <v>51</v>
      </c>
      <c r="G903" s="7" t="s">
        <v>12</v>
      </c>
      <c r="H903" s="13">
        <v>9.5</v>
      </c>
      <c r="I903" s="13">
        <f>IF(G903="Male",VLOOKUP(H903,'Shoe size conversion table'!$B$6:$D$22,2),VLOOKUP(H903,'Shoe size conversion table'!$J$6:$L$22,2))</f>
        <v>40</v>
      </c>
      <c r="J903" s="13">
        <f>IF(G903="Male",VLOOKUP(H903,'Shoe size conversion table'!$B$6:$D$22,3),VLOOKUP(H903,'Shoe size conversion table'!$J$6:$L$22,3))</f>
        <v>7.5</v>
      </c>
      <c r="K903" s="11">
        <v>149</v>
      </c>
      <c r="L903" s="12">
        <v>0.5</v>
      </c>
      <c r="M903" s="7">
        <f t="shared" si="43"/>
        <v>2014</v>
      </c>
      <c r="N903" s="7">
        <f t="shared" si="44"/>
        <v>4</v>
      </c>
      <c r="O903" s="30">
        <f t="shared" si="45"/>
        <v>74.5</v>
      </c>
    </row>
    <row r="904" spans="2:15" x14ac:dyDescent="0.2">
      <c r="B904" s="13">
        <v>53140</v>
      </c>
      <c r="C904" s="14">
        <v>41759.856111111119</v>
      </c>
      <c r="D904" s="7" t="s">
        <v>7</v>
      </c>
      <c r="E904" s="13">
        <v>2240</v>
      </c>
      <c r="F904" s="7" t="s">
        <v>48</v>
      </c>
      <c r="G904" s="7" t="s">
        <v>11</v>
      </c>
      <c r="H904" s="13">
        <v>10.5</v>
      </c>
      <c r="I904" s="13" t="str">
        <f>IF(G904="Male",VLOOKUP(H904,'Shoe size conversion table'!$B$6:$D$22,2),VLOOKUP(H904,'Shoe size conversion table'!$J$6:$L$22,2))</f>
        <v>43-44</v>
      </c>
      <c r="J904" s="13">
        <f>IF(G904="Male",VLOOKUP(H904,'Shoe size conversion table'!$B$6:$D$22,3),VLOOKUP(H904,'Shoe size conversion table'!$J$6:$L$22,3))</f>
        <v>10</v>
      </c>
      <c r="K904" s="11">
        <v>199</v>
      </c>
      <c r="L904" s="12">
        <v>0</v>
      </c>
      <c r="M904" s="7">
        <f t="shared" si="43"/>
        <v>2014</v>
      </c>
      <c r="N904" s="7">
        <f t="shared" si="44"/>
        <v>4</v>
      </c>
      <c r="O904" s="30">
        <f t="shared" si="45"/>
        <v>199</v>
      </c>
    </row>
    <row r="905" spans="2:15" x14ac:dyDescent="0.2">
      <c r="B905" s="13">
        <v>53141</v>
      </c>
      <c r="C905" s="14">
        <v>41759.956111111118</v>
      </c>
      <c r="D905" s="7" t="s">
        <v>7</v>
      </c>
      <c r="E905" s="13">
        <v>2182</v>
      </c>
      <c r="F905" s="7" t="s">
        <v>46</v>
      </c>
      <c r="G905" s="7" t="s">
        <v>12</v>
      </c>
      <c r="H905" s="13">
        <v>9.5</v>
      </c>
      <c r="I905" s="13">
        <f>IF(G905="Male",VLOOKUP(H905,'Shoe size conversion table'!$B$6:$D$22,2),VLOOKUP(H905,'Shoe size conversion table'!$J$6:$L$22,2))</f>
        <v>40</v>
      </c>
      <c r="J905" s="13">
        <f>IF(G905="Male",VLOOKUP(H905,'Shoe size conversion table'!$B$6:$D$22,3),VLOOKUP(H905,'Shoe size conversion table'!$J$6:$L$22,3))</f>
        <v>7.5</v>
      </c>
      <c r="K905" s="11">
        <v>139</v>
      </c>
      <c r="L905" s="12">
        <v>0</v>
      </c>
      <c r="M905" s="7">
        <f t="shared" si="43"/>
        <v>2014</v>
      </c>
      <c r="N905" s="7">
        <f t="shared" si="44"/>
        <v>4</v>
      </c>
      <c r="O905" s="30">
        <f t="shared" si="45"/>
        <v>139</v>
      </c>
    </row>
    <row r="906" spans="2:15" x14ac:dyDescent="0.2">
      <c r="B906" s="13">
        <v>53142</v>
      </c>
      <c r="C906" s="14">
        <v>41760.056111111116</v>
      </c>
      <c r="D906" s="7" t="s">
        <v>9</v>
      </c>
      <c r="E906" s="13">
        <v>2176</v>
      </c>
      <c r="F906" s="7" t="s">
        <v>58</v>
      </c>
      <c r="G906" s="7" t="s">
        <v>11</v>
      </c>
      <c r="H906" s="13">
        <v>10.5</v>
      </c>
      <c r="I906" s="13" t="str">
        <f>IF(G906="Male",VLOOKUP(H906,'Shoe size conversion table'!$B$6:$D$22,2),VLOOKUP(H906,'Shoe size conversion table'!$J$6:$L$22,2))</f>
        <v>43-44</v>
      </c>
      <c r="J906" s="13">
        <f>IF(G906="Male",VLOOKUP(H906,'Shoe size conversion table'!$B$6:$D$22,3),VLOOKUP(H906,'Shoe size conversion table'!$J$6:$L$22,3))</f>
        <v>10</v>
      </c>
      <c r="K906" s="11">
        <v>199</v>
      </c>
      <c r="L906" s="12">
        <v>0</v>
      </c>
      <c r="M906" s="7">
        <f t="shared" si="43"/>
        <v>2014</v>
      </c>
      <c r="N906" s="7">
        <f t="shared" si="44"/>
        <v>5</v>
      </c>
      <c r="O906" s="30">
        <f t="shared" si="45"/>
        <v>199</v>
      </c>
    </row>
    <row r="907" spans="2:15" x14ac:dyDescent="0.2">
      <c r="B907" s="13">
        <v>53143</v>
      </c>
      <c r="C907" s="14">
        <v>41760.21611111112</v>
      </c>
      <c r="D907" s="7" t="s">
        <v>7</v>
      </c>
      <c r="E907" s="13">
        <v>2168</v>
      </c>
      <c r="F907" s="7" t="s">
        <v>56</v>
      </c>
      <c r="G907" s="7" t="s">
        <v>12</v>
      </c>
      <c r="H907" s="13">
        <v>8.5</v>
      </c>
      <c r="I907" s="13">
        <f>IF(G907="Male",VLOOKUP(H907,'Shoe size conversion table'!$B$6:$D$22,2),VLOOKUP(H907,'Shoe size conversion table'!$J$6:$L$22,2))</f>
        <v>39</v>
      </c>
      <c r="J907" s="13">
        <f>IF(G907="Male",VLOOKUP(H907,'Shoe size conversion table'!$B$6:$D$22,3),VLOOKUP(H907,'Shoe size conversion table'!$J$6:$L$22,3))</f>
        <v>6.5</v>
      </c>
      <c r="K907" s="11">
        <v>129</v>
      </c>
      <c r="L907" s="12">
        <v>0</v>
      </c>
      <c r="M907" s="7">
        <f t="shared" si="43"/>
        <v>2014</v>
      </c>
      <c r="N907" s="7">
        <f t="shared" si="44"/>
        <v>5</v>
      </c>
      <c r="O907" s="30">
        <f t="shared" si="45"/>
        <v>129</v>
      </c>
    </row>
    <row r="908" spans="2:15" x14ac:dyDescent="0.2">
      <c r="B908" s="13">
        <v>53144</v>
      </c>
      <c r="C908" s="14">
        <v>41760.526111111118</v>
      </c>
      <c r="D908" s="7" t="s">
        <v>10</v>
      </c>
      <c r="E908" s="13">
        <v>2206</v>
      </c>
      <c r="F908" s="7" t="s">
        <v>36</v>
      </c>
      <c r="G908" s="7" t="s">
        <v>11</v>
      </c>
      <c r="H908" s="13">
        <v>9.5</v>
      </c>
      <c r="I908" s="13" t="str">
        <f>IF(G908="Male",VLOOKUP(H908,'Shoe size conversion table'!$B$6:$D$22,2),VLOOKUP(H908,'Shoe size conversion table'!$J$6:$L$22,2))</f>
        <v>42-43</v>
      </c>
      <c r="J908" s="13">
        <f>IF(G908="Male",VLOOKUP(H908,'Shoe size conversion table'!$B$6:$D$22,3),VLOOKUP(H908,'Shoe size conversion table'!$J$6:$L$22,3))</f>
        <v>9</v>
      </c>
      <c r="K908" s="11">
        <v>179</v>
      </c>
      <c r="L908" s="12">
        <v>0.1</v>
      </c>
      <c r="M908" s="7">
        <f t="shared" si="43"/>
        <v>2014</v>
      </c>
      <c r="N908" s="7">
        <f t="shared" si="44"/>
        <v>5</v>
      </c>
      <c r="O908" s="30">
        <f t="shared" si="45"/>
        <v>161.1</v>
      </c>
    </row>
    <row r="909" spans="2:15" x14ac:dyDescent="0.2">
      <c r="B909" s="13">
        <v>53145</v>
      </c>
      <c r="C909" s="14">
        <v>41760.676111111119</v>
      </c>
      <c r="D909" s="7" t="s">
        <v>10</v>
      </c>
      <c r="E909" s="13">
        <v>2149</v>
      </c>
      <c r="F909" s="7" t="s">
        <v>34</v>
      </c>
      <c r="G909" s="7" t="s">
        <v>11</v>
      </c>
      <c r="H909" s="13">
        <v>10.5</v>
      </c>
      <c r="I909" s="13" t="str">
        <f>IF(G909="Male",VLOOKUP(H909,'Shoe size conversion table'!$B$6:$D$22,2),VLOOKUP(H909,'Shoe size conversion table'!$J$6:$L$22,2))</f>
        <v>43-44</v>
      </c>
      <c r="J909" s="13">
        <f>IF(G909="Male",VLOOKUP(H909,'Shoe size conversion table'!$B$6:$D$22,3),VLOOKUP(H909,'Shoe size conversion table'!$J$6:$L$22,3))</f>
        <v>10</v>
      </c>
      <c r="K909" s="11">
        <v>149</v>
      </c>
      <c r="L909" s="12">
        <v>0</v>
      </c>
      <c r="M909" s="7">
        <f t="shared" si="43"/>
        <v>2014</v>
      </c>
      <c r="N909" s="7">
        <f t="shared" si="44"/>
        <v>5</v>
      </c>
      <c r="O909" s="30">
        <f t="shared" si="45"/>
        <v>149</v>
      </c>
    </row>
    <row r="910" spans="2:15" x14ac:dyDescent="0.2">
      <c r="B910" s="13">
        <v>53146</v>
      </c>
      <c r="C910" s="14">
        <v>41760.856111111119</v>
      </c>
      <c r="D910" s="7" t="s">
        <v>9</v>
      </c>
      <c r="E910" s="13">
        <v>2176</v>
      </c>
      <c r="F910" s="7" t="s">
        <v>59</v>
      </c>
      <c r="G910" s="7" t="s">
        <v>12</v>
      </c>
      <c r="H910" s="13">
        <v>8.5</v>
      </c>
      <c r="I910" s="13">
        <f>IF(G910="Male",VLOOKUP(H910,'Shoe size conversion table'!$B$6:$D$22,2),VLOOKUP(H910,'Shoe size conversion table'!$J$6:$L$22,2))</f>
        <v>39</v>
      </c>
      <c r="J910" s="13">
        <f>IF(G910="Male",VLOOKUP(H910,'Shoe size conversion table'!$B$6:$D$22,3),VLOOKUP(H910,'Shoe size conversion table'!$J$6:$L$22,3))</f>
        <v>6.5</v>
      </c>
      <c r="K910" s="11">
        <v>149</v>
      </c>
      <c r="L910" s="12">
        <v>0</v>
      </c>
      <c r="M910" s="7">
        <f t="shared" si="43"/>
        <v>2014</v>
      </c>
      <c r="N910" s="7">
        <f t="shared" si="44"/>
        <v>5</v>
      </c>
      <c r="O910" s="30">
        <f t="shared" si="45"/>
        <v>149</v>
      </c>
    </row>
    <row r="911" spans="2:15" x14ac:dyDescent="0.2">
      <c r="B911" s="13">
        <v>53147</v>
      </c>
      <c r="C911" s="14">
        <v>41760.89611111112</v>
      </c>
      <c r="D911" s="7" t="s">
        <v>8</v>
      </c>
      <c r="E911" s="13">
        <v>2232</v>
      </c>
      <c r="F911" s="7" t="s">
        <v>37</v>
      </c>
      <c r="G911" s="7" t="s">
        <v>11</v>
      </c>
      <c r="H911" s="13">
        <v>9.5</v>
      </c>
      <c r="I911" s="13" t="str">
        <f>IF(G911="Male",VLOOKUP(H911,'Shoe size conversion table'!$B$6:$D$22,2),VLOOKUP(H911,'Shoe size conversion table'!$J$6:$L$22,2))</f>
        <v>42-43</v>
      </c>
      <c r="J911" s="13">
        <f>IF(G911="Male",VLOOKUP(H911,'Shoe size conversion table'!$B$6:$D$22,3),VLOOKUP(H911,'Shoe size conversion table'!$J$6:$L$22,3))</f>
        <v>9</v>
      </c>
      <c r="K911" s="11">
        <v>139</v>
      </c>
      <c r="L911" s="12">
        <v>0</v>
      </c>
      <c r="M911" s="7">
        <f t="shared" si="43"/>
        <v>2014</v>
      </c>
      <c r="N911" s="7">
        <f t="shared" si="44"/>
        <v>5</v>
      </c>
      <c r="O911" s="30">
        <f t="shared" si="45"/>
        <v>139</v>
      </c>
    </row>
    <row r="912" spans="2:15" x14ac:dyDescent="0.2">
      <c r="B912" s="13">
        <v>53148</v>
      </c>
      <c r="C912" s="14">
        <v>41760.956111111118</v>
      </c>
      <c r="D912" s="7" t="s">
        <v>7</v>
      </c>
      <c r="E912" s="13">
        <v>2228</v>
      </c>
      <c r="F912" s="7" t="s">
        <v>52</v>
      </c>
      <c r="G912" s="7" t="s">
        <v>12</v>
      </c>
      <c r="H912" s="13">
        <v>9.5</v>
      </c>
      <c r="I912" s="13">
        <f>IF(G912="Male",VLOOKUP(H912,'Shoe size conversion table'!$B$6:$D$22,2),VLOOKUP(H912,'Shoe size conversion table'!$J$6:$L$22,2))</f>
        <v>40</v>
      </c>
      <c r="J912" s="13">
        <f>IF(G912="Male",VLOOKUP(H912,'Shoe size conversion table'!$B$6:$D$22,3),VLOOKUP(H912,'Shoe size conversion table'!$J$6:$L$22,3))</f>
        <v>7.5</v>
      </c>
      <c r="K912" s="11">
        <v>179</v>
      </c>
      <c r="L912" s="12">
        <v>0.3</v>
      </c>
      <c r="M912" s="7">
        <f t="shared" si="43"/>
        <v>2014</v>
      </c>
      <c r="N912" s="7">
        <f t="shared" si="44"/>
        <v>5</v>
      </c>
      <c r="O912" s="30">
        <f t="shared" si="45"/>
        <v>125.3</v>
      </c>
    </row>
    <row r="913" spans="2:15" x14ac:dyDescent="0.2">
      <c r="B913" s="13">
        <v>53149</v>
      </c>
      <c r="C913" s="14">
        <v>41761.21611111112</v>
      </c>
      <c r="D913" s="7" t="s">
        <v>7</v>
      </c>
      <c r="E913" s="13">
        <v>2217</v>
      </c>
      <c r="F913" s="7" t="s">
        <v>52</v>
      </c>
      <c r="G913" s="7" t="s">
        <v>12</v>
      </c>
      <c r="H913" s="13">
        <v>8.5</v>
      </c>
      <c r="I913" s="13">
        <f>IF(G913="Male",VLOOKUP(H913,'Shoe size conversion table'!$B$6:$D$22,2),VLOOKUP(H913,'Shoe size conversion table'!$J$6:$L$22,2))</f>
        <v>39</v>
      </c>
      <c r="J913" s="13">
        <f>IF(G913="Male",VLOOKUP(H913,'Shoe size conversion table'!$B$6:$D$22,3),VLOOKUP(H913,'Shoe size conversion table'!$J$6:$L$22,3))</f>
        <v>6.5</v>
      </c>
      <c r="K913" s="11">
        <v>139</v>
      </c>
      <c r="L913" s="12">
        <v>0.5</v>
      </c>
      <c r="M913" s="7">
        <f t="shared" si="43"/>
        <v>2014</v>
      </c>
      <c r="N913" s="7">
        <f t="shared" si="44"/>
        <v>5</v>
      </c>
      <c r="O913" s="30">
        <f t="shared" si="45"/>
        <v>69.5</v>
      </c>
    </row>
    <row r="914" spans="2:15" x14ac:dyDescent="0.2">
      <c r="B914" s="13">
        <v>53150</v>
      </c>
      <c r="C914" s="14">
        <v>41761.426111111119</v>
      </c>
      <c r="D914" s="7" t="s">
        <v>10</v>
      </c>
      <c r="E914" s="13">
        <v>2160</v>
      </c>
      <c r="F914" s="7" t="s">
        <v>34</v>
      </c>
      <c r="G914" s="7" t="s">
        <v>12</v>
      </c>
      <c r="H914" s="13">
        <v>9</v>
      </c>
      <c r="I914" s="13" t="str">
        <f>IF(G914="Male",VLOOKUP(H914,'Shoe size conversion table'!$B$6:$D$22,2),VLOOKUP(H914,'Shoe size conversion table'!$J$6:$L$22,2))</f>
        <v>39-40</v>
      </c>
      <c r="J914" s="13">
        <f>IF(G914="Male",VLOOKUP(H914,'Shoe size conversion table'!$B$6:$D$22,3),VLOOKUP(H914,'Shoe size conversion table'!$J$6:$L$22,3))</f>
        <v>7</v>
      </c>
      <c r="K914" s="11">
        <v>129</v>
      </c>
      <c r="L914" s="12">
        <v>0</v>
      </c>
      <c r="M914" s="7">
        <f t="shared" si="43"/>
        <v>2014</v>
      </c>
      <c r="N914" s="7">
        <f t="shared" si="44"/>
        <v>5</v>
      </c>
      <c r="O914" s="30">
        <f t="shared" si="45"/>
        <v>129</v>
      </c>
    </row>
    <row r="915" spans="2:15" x14ac:dyDescent="0.2">
      <c r="B915" s="13">
        <v>53151</v>
      </c>
      <c r="C915" s="14">
        <v>41761.546111111122</v>
      </c>
      <c r="D915" s="7" t="s">
        <v>8</v>
      </c>
      <c r="E915" s="13">
        <v>2147</v>
      </c>
      <c r="F915" s="7" t="s">
        <v>37</v>
      </c>
      <c r="G915" s="7" t="s">
        <v>12</v>
      </c>
      <c r="H915" s="13">
        <v>8</v>
      </c>
      <c r="I915" s="13" t="str">
        <f>IF(G915="Male",VLOOKUP(H915,'Shoe size conversion table'!$B$6:$D$22,2),VLOOKUP(H915,'Shoe size conversion table'!$J$6:$L$22,2))</f>
        <v>38-39</v>
      </c>
      <c r="J915" s="13">
        <f>IF(G915="Male",VLOOKUP(H915,'Shoe size conversion table'!$B$6:$D$22,3),VLOOKUP(H915,'Shoe size conversion table'!$J$6:$L$22,3))</f>
        <v>6</v>
      </c>
      <c r="K915" s="11">
        <v>159</v>
      </c>
      <c r="L915" s="12">
        <v>0.1</v>
      </c>
      <c r="M915" s="7">
        <f t="shared" si="43"/>
        <v>2014</v>
      </c>
      <c r="N915" s="7">
        <f t="shared" si="44"/>
        <v>5</v>
      </c>
      <c r="O915" s="30">
        <f t="shared" si="45"/>
        <v>143.1</v>
      </c>
    </row>
    <row r="916" spans="2:15" x14ac:dyDescent="0.2">
      <c r="B916" s="13">
        <v>53152</v>
      </c>
      <c r="C916" s="14">
        <v>41761.676111111119</v>
      </c>
      <c r="D916" s="7" t="s">
        <v>7</v>
      </c>
      <c r="E916" s="13">
        <v>2178</v>
      </c>
      <c r="F916" s="7" t="s">
        <v>51</v>
      </c>
      <c r="G916" s="7" t="s">
        <v>12</v>
      </c>
      <c r="H916" s="13">
        <v>7.5</v>
      </c>
      <c r="I916" s="13">
        <f>IF(G916="Male",VLOOKUP(H916,'Shoe size conversion table'!$B$6:$D$22,2),VLOOKUP(H916,'Shoe size conversion table'!$J$6:$L$22,2))</f>
        <v>38</v>
      </c>
      <c r="J916" s="13">
        <f>IF(G916="Male",VLOOKUP(H916,'Shoe size conversion table'!$B$6:$D$22,3),VLOOKUP(H916,'Shoe size conversion table'!$J$6:$L$22,3))</f>
        <v>5.5</v>
      </c>
      <c r="K916" s="11">
        <v>169</v>
      </c>
      <c r="L916" s="12">
        <v>0.1</v>
      </c>
      <c r="M916" s="7">
        <f t="shared" si="43"/>
        <v>2014</v>
      </c>
      <c r="N916" s="7">
        <f t="shared" si="44"/>
        <v>5</v>
      </c>
      <c r="O916" s="30">
        <f t="shared" si="45"/>
        <v>152.1</v>
      </c>
    </row>
    <row r="917" spans="2:15" x14ac:dyDescent="0.2">
      <c r="B917" s="13">
        <v>53153</v>
      </c>
      <c r="C917" s="14">
        <v>41761.856111111119</v>
      </c>
      <c r="D917" s="7" t="s">
        <v>9</v>
      </c>
      <c r="E917" s="13">
        <v>2230</v>
      </c>
      <c r="F917" s="7" t="s">
        <v>60</v>
      </c>
      <c r="G917" s="7" t="s">
        <v>12</v>
      </c>
      <c r="H917" s="13">
        <v>8.5</v>
      </c>
      <c r="I917" s="13">
        <f>IF(G917="Male",VLOOKUP(H917,'Shoe size conversion table'!$B$6:$D$22,2),VLOOKUP(H917,'Shoe size conversion table'!$J$6:$L$22,2))</f>
        <v>39</v>
      </c>
      <c r="J917" s="13">
        <f>IF(G917="Male",VLOOKUP(H917,'Shoe size conversion table'!$B$6:$D$22,3),VLOOKUP(H917,'Shoe size conversion table'!$J$6:$L$22,3))</f>
        <v>6.5</v>
      </c>
      <c r="K917" s="11">
        <v>189</v>
      </c>
      <c r="L917" s="12">
        <v>0</v>
      </c>
      <c r="M917" s="7">
        <f t="shared" si="43"/>
        <v>2014</v>
      </c>
      <c r="N917" s="7">
        <f t="shared" si="44"/>
        <v>5</v>
      </c>
      <c r="O917" s="30">
        <f t="shared" si="45"/>
        <v>189</v>
      </c>
    </row>
    <row r="918" spans="2:15" x14ac:dyDescent="0.2">
      <c r="B918" s="13">
        <v>53154</v>
      </c>
      <c r="C918" s="14">
        <v>41761.89611111112</v>
      </c>
      <c r="D918" s="7" t="s">
        <v>10</v>
      </c>
      <c r="E918" s="13">
        <v>2161</v>
      </c>
      <c r="F918" s="7" t="s">
        <v>34</v>
      </c>
      <c r="G918" s="7" t="s">
        <v>12</v>
      </c>
      <c r="H918" s="13">
        <v>7</v>
      </c>
      <c r="I918" s="13" t="str">
        <f>IF(G918="Male",VLOOKUP(H918,'Shoe size conversion table'!$B$6:$D$22,2),VLOOKUP(H918,'Shoe size conversion table'!$J$6:$L$22,2))</f>
        <v>37-38</v>
      </c>
      <c r="J918" s="13">
        <f>IF(G918="Male",VLOOKUP(H918,'Shoe size conversion table'!$B$6:$D$22,3),VLOOKUP(H918,'Shoe size conversion table'!$J$6:$L$22,3))</f>
        <v>5</v>
      </c>
      <c r="K918" s="11">
        <v>129</v>
      </c>
      <c r="L918" s="12">
        <v>0</v>
      </c>
      <c r="M918" s="7">
        <f t="shared" si="43"/>
        <v>2014</v>
      </c>
      <c r="N918" s="7">
        <f t="shared" si="44"/>
        <v>5</v>
      </c>
      <c r="O918" s="30">
        <f t="shared" si="45"/>
        <v>129</v>
      </c>
    </row>
    <row r="919" spans="2:15" x14ac:dyDescent="0.2">
      <c r="B919" s="13">
        <v>53155</v>
      </c>
      <c r="C919" s="14">
        <v>41761.946111111123</v>
      </c>
      <c r="D919" s="7" t="s">
        <v>10</v>
      </c>
      <c r="E919" s="13">
        <v>2154</v>
      </c>
      <c r="F919" s="7" t="s">
        <v>36</v>
      </c>
      <c r="G919" s="7" t="s">
        <v>12</v>
      </c>
      <c r="H919" s="13">
        <v>9</v>
      </c>
      <c r="I919" s="13" t="str">
        <f>IF(G919="Male",VLOOKUP(H919,'Shoe size conversion table'!$B$6:$D$22,2),VLOOKUP(H919,'Shoe size conversion table'!$J$6:$L$22,2))</f>
        <v>39-40</v>
      </c>
      <c r="J919" s="13">
        <f>IF(G919="Male",VLOOKUP(H919,'Shoe size conversion table'!$B$6:$D$22,3),VLOOKUP(H919,'Shoe size conversion table'!$J$6:$L$22,3))</f>
        <v>7</v>
      </c>
      <c r="K919" s="11">
        <v>169</v>
      </c>
      <c r="L919" s="12">
        <v>0</v>
      </c>
      <c r="M919" s="7">
        <f t="shared" si="43"/>
        <v>2014</v>
      </c>
      <c r="N919" s="7">
        <f t="shared" si="44"/>
        <v>5</v>
      </c>
      <c r="O919" s="30">
        <f t="shared" si="45"/>
        <v>169</v>
      </c>
    </row>
    <row r="920" spans="2:15" x14ac:dyDescent="0.2">
      <c r="B920" s="13">
        <v>53156</v>
      </c>
      <c r="C920" s="14">
        <v>41761.956111111118</v>
      </c>
      <c r="D920" s="7" t="s">
        <v>7</v>
      </c>
      <c r="E920" s="13">
        <v>2206</v>
      </c>
      <c r="F920" s="7" t="s">
        <v>52</v>
      </c>
      <c r="G920" s="7" t="s">
        <v>12</v>
      </c>
      <c r="H920" s="13">
        <v>9.5</v>
      </c>
      <c r="I920" s="13">
        <f>IF(G920="Male",VLOOKUP(H920,'Shoe size conversion table'!$B$6:$D$22,2),VLOOKUP(H920,'Shoe size conversion table'!$J$6:$L$22,2))</f>
        <v>40</v>
      </c>
      <c r="J920" s="13">
        <f>IF(G920="Male",VLOOKUP(H920,'Shoe size conversion table'!$B$6:$D$22,3),VLOOKUP(H920,'Shoe size conversion table'!$J$6:$L$22,3))</f>
        <v>7.5</v>
      </c>
      <c r="K920" s="11">
        <v>139</v>
      </c>
      <c r="L920" s="12">
        <v>0</v>
      </c>
      <c r="M920" s="7">
        <f t="shared" si="43"/>
        <v>2014</v>
      </c>
      <c r="N920" s="7">
        <f t="shared" si="44"/>
        <v>5</v>
      </c>
      <c r="O920" s="30">
        <f t="shared" si="45"/>
        <v>139</v>
      </c>
    </row>
    <row r="921" spans="2:15" x14ac:dyDescent="0.2">
      <c r="B921" s="13">
        <v>53157</v>
      </c>
      <c r="C921" s="14">
        <v>41762.206111111125</v>
      </c>
      <c r="D921" s="7" t="s">
        <v>10</v>
      </c>
      <c r="E921" s="13">
        <v>2149</v>
      </c>
      <c r="F921" s="7" t="s">
        <v>34</v>
      </c>
      <c r="G921" s="7" t="s">
        <v>11</v>
      </c>
      <c r="H921" s="13">
        <v>10.5</v>
      </c>
      <c r="I921" s="13" t="str">
        <f>IF(G921="Male",VLOOKUP(H921,'Shoe size conversion table'!$B$6:$D$22,2),VLOOKUP(H921,'Shoe size conversion table'!$J$6:$L$22,2))</f>
        <v>43-44</v>
      </c>
      <c r="J921" s="13">
        <f>IF(G921="Male",VLOOKUP(H921,'Shoe size conversion table'!$B$6:$D$22,3),VLOOKUP(H921,'Shoe size conversion table'!$J$6:$L$22,3))</f>
        <v>10</v>
      </c>
      <c r="K921" s="11">
        <v>169</v>
      </c>
      <c r="L921" s="12">
        <v>0.2</v>
      </c>
      <c r="M921" s="7">
        <f t="shared" si="43"/>
        <v>2014</v>
      </c>
      <c r="N921" s="7">
        <f t="shared" si="44"/>
        <v>5</v>
      </c>
      <c r="O921" s="30">
        <f t="shared" si="45"/>
        <v>135.20000000000002</v>
      </c>
    </row>
    <row r="922" spans="2:15" x14ac:dyDescent="0.2">
      <c r="B922" s="13">
        <v>53158</v>
      </c>
      <c r="C922" s="14">
        <v>41762.286111111127</v>
      </c>
      <c r="D922" s="7" t="s">
        <v>8</v>
      </c>
      <c r="E922" s="13">
        <v>2226</v>
      </c>
      <c r="F922" s="7" t="s">
        <v>40</v>
      </c>
      <c r="G922" s="7" t="s">
        <v>12</v>
      </c>
      <c r="H922" s="13">
        <v>8.5</v>
      </c>
      <c r="I922" s="13">
        <f>IF(G922="Male",VLOOKUP(H922,'Shoe size conversion table'!$B$6:$D$22,2),VLOOKUP(H922,'Shoe size conversion table'!$J$6:$L$22,2))</f>
        <v>39</v>
      </c>
      <c r="J922" s="13">
        <f>IF(G922="Male",VLOOKUP(H922,'Shoe size conversion table'!$B$6:$D$22,3),VLOOKUP(H922,'Shoe size conversion table'!$J$6:$L$22,3))</f>
        <v>6.5</v>
      </c>
      <c r="K922" s="11">
        <v>149</v>
      </c>
      <c r="L922" s="12">
        <v>0.3</v>
      </c>
      <c r="M922" s="7">
        <f t="shared" si="43"/>
        <v>2014</v>
      </c>
      <c r="N922" s="7">
        <f t="shared" si="44"/>
        <v>5</v>
      </c>
      <c r="O922" s="30">
        <f t="shared" si="45"/>
        <v>104.3</v>
      </c>
    </row>
    <row r="923" spans="2:15" x14ac:dyDescent="0.2">
      <c r="B923" s="13">
        <v>53159</v>
      </c>
      <c r="C923" s="14">
        <v>41762.426111111119</v>
      </c>
      <c r="D923" s="7" t="s">
        <v>9</v>
      </c>
      <c r="E923" s="13">
        <v>2148</v>
      </c>
      <c r="F923" s="7" t="s">
        <v>59</v>
      </c>
      <c r="G923" s="7" t="s">
        <v>11</v>
      </c>
      <c r="H923" s="13">
        <v>9.5</v>
      </c>
      <c r="I923" s="13" t="str">
        <f>IF(G923="Male",VLOOKUP(H923,'Shoe size conversion table'!$B$6:$D$22,2),VLOOKUP(H923,'Shoe size conversion table'!$J$6:$L$22,2))</f>
        <v>42-43</v>
      </c>
      <c r="J923" s="13">
        <f>IF(G923="Male",VLOOKUP(H923,'Shoe size conversion table'!$B$6:$D$22,3),VLOOKUP(H923,'Shoe size conversion table'!$J$6:$L$22,3))</f>
        <v>9</v>
      </c>
      <c r="K923" s="11">
        <v>139</v>
      </c>
      <c r="L923" s="12">
        <v>0</v>
      </c>
      <c r="M923" s="7">
        <f t="shared" si="43"/>
        <v>2014</v>
      </c>
      <c r="N923" s="7">
        <f t="shared" si="44"/>
        <v>5</v>
      </c>
      <c r="O923" s="30">
        <f t="shared" si="45"/>
        <v>139</v>
      </c>
    </row>
    <row r="924" spans="2:15" x14ac:dyDescent="0.2">
      <c r="B924" s="13">
        <v>53160</v>
      </c>
      <c r="C924" s="14">
        <v>41762.496111111126</v>
      </c>
      <c r="D924" s="7" t="s">
        <v>8</v>
      </c>
      <c r="E924" s="13">
        <v>2192</v>
      </c>
      <c r="F924" s="7" t="s">
        <v>38</v>
      </c>
      <c r="G924" s="7" t="s">
        <v>11</v>
      </c>
      <c r="H924" s="13">
        <v>10</v>
      </c>
      <c r="I924" s="13">
        <f>IF(G924="Male",VLOOKUP(H924,'Shoe size conversion table'!$B$6:$D$22,2),VLOOKUP(H924,'Shoe size conversion table'!$J$6:$L$22,2))</f>
        <v>43</v>
      </c>
      <c r="J924" s="13">
        <f>IF(G924="Male",VLOOKUP(H924,'Shoe size conversion table'!$B$6:$D$22,3),VLOOKUP(H924,'Shoe size conversion table'!$J$6:$L$22,3))</f>
        <v>9.5</v>
      </c>
      <c r="K924" s="11">
        <v>199</v>
      </c>
      <c r="L924" s="12">
        <v>0</v>
      </c>
      <c r="M924" s="7">
        <f t="shared" si="43"/>
        <v>2014</v>
      </c>
      <c r="N924" s="7">
        <f t="shared" si="44"/>
        <v>5</v>
      </c>
      <c r="O924" s="30">
        <f t="shared" si="45"/>
        <v>199</v>
      </c>
    </row>
    <row r="925" spans="2:15" x14ac:dyDescent="0.2">
      <c r="B925" s="13">
        <v>53160</v>
      </c>
      <c r="C925" s="14">
        <v>41762.496111111126</v>
      </c>
      <c r="D925" s="7" t="s">
        <v>8</v>
      </c>
      <c r="E925" s="13">
        <v>2209</v>
      </c>
      <c r="F925" s="7" t="s">
        <v>38</v>
      </c>
      <c r="G925" s="7" t="s">
        <v>12</v>
      </c>
      <c r="H925" s="13">
        <v>8</v>
      </c>
      <c r="I925" s="13" t="str">
        <f>IF(G925="Male",VLOOKUP(H925,'Shoe size conversion table'!$B$6:$D$22,2),VLOOKUP(H925,'Shoe size conversion table'!$J$6:$L$22,2))</f>
        <v>38-39</v>
      </c>
      <c r="J925" s="13">
        <f>IF(G925="Male",VLOOKUP(H925,'Shoe size conversion table'!$B$6:$D$22,3),VLOOKUP(H925,'Shoe size conversion table'!$J$6:$L$22,3))</f>
        <v>6</v>
      </c>
      <c r="K925" s="11">
        <v>169</v>
      </c>
      <c r="L925" s="12">
        <v>0</v>
      </c>
      <c r="M925" s="7">
        <f t="shared" si="43"/>
        <v>2014</v>
      </c>
      <c r="N925" s="7">
        <f t="shared" si="44"/>
        <v>5</v>
      </c>
      <c r="O925" s="30">
        <f t="shared" si="45"/>
        <v>169</v>
      </c>
    </row>
    <row r="926" spans="2:15" x14ac:dyDescent="0.2">
      <c r="B926" s="13">
        <v>53161</v>
      </c>
      <c r="C926" s="14">
        <v>41762.546111111122</v>
      </c>
      <c r="D926" s="7" t="s">
        <v>10</v>
      </c>
      <c r="E926" s="13">
        <v>2193</v>
      </c>
      <c r="F926" s="7" t="s">
        <v>34</v>
      </c>
      <c r="G926" s="7" t="s">
        <v>11</v>
      </c>
      <c r="H926" s="13">
        <v>13</v>
      </c>
      <c r="I926" s="13">
        <f>IF(G926="Male",VLOOKUP(H926,'Shoe size conversion table'!$B$6:$D$22,2),VLOOKUP(H926,'Shoe size conversion table'!$J$6:$L$22,2))</f>
        <v>46</v>
      </c>
      <c r="J926" s="13">
        <f>IF(G926="Male",VLOOKUP(H926,'Shoe size conversion table'!$B$6:$D$22,3),VLOOKUP(H926,'Shoe size conversion table'!$J$6:$L$22,3))</f>
        <v>12.5</v>
      </c>
      <c r="K926" s="11">
        <v>169</v>
      </c>
      <c r="L926" s="12">
        <v>0</v>
      </c>
      <c r="M926" s="7">
        <f t="shared" si="43"/>
        <v>2014</v>
      </c>
      <c r="N926" s="7">
        <f t="shared" si="44"/>
        <v>5</v>
      </c>
      <c r="O926" s="30">
        <f t="shared" si="45"/>
        <v>169</v>
      </c>
    </row>
    <row r="927" spans="2:15" x14ac:dyDescent="0.2">
      <c r="B927" s="13">
        <v>53162</v>
      </c>
      <c r="C927" s="14">
        <v>41762.89611111112</v>
      </c>
      <c r="D927" s="7" t="s">
        <v>8</v>
      </c>
      <c r="E927" s="13">
        <v>2172</v>
      </c>
      <c r="F927" s="7" t="s">
        <v>40</v>
      </c>
      <c r="G927" s="7" t="s">
        <v>11</v>
      </c>
      <c r="H927" s="13">
        <v>9.5</v>
      </c>
      <c r="I927" s="13" t="str">
        <f>IF(G927="Male",VLOOKUP(H927,'Shoe size conversion table'!$B$6:$D$22,2),VLOOKUP(H927,'Shoe size conversion table'!$J$6:$L$22,2))</f>
        <v>42-43</v>
      </c>
      <c r="J927" s="13">
        <f>IF(G927="Male",VLOOKUP(H927,'Shoe size conversion table'!$B$6:$D$22,3),VLOOKUP(H927,'Shoe size conversion table'!$J$6:$L$22,3))</f>
        <v>9</v>
      </c>
      <c r="K927" s="11">
        <v>149</v>
      </c>
      <c r="L927" s="12">
        <v>0</v>
      </c>
      <c r="M927" s="7">
        <f t="shared" si="43"/>
        <v>2014</v>
      </c>
      <c r="N927" s="7">
        <f t="shared" si="44"/>
        <v>5</v>
      </c>
      <c r="O927" s="30">
        <f t="shared" si="45"/>
        <v>149</v>
      </c>
    </row>
    <row r="928" spans="2:15" x14ac:dyDescent="0.2">
      <c r="B928" s="13">
        <v>53163</v>
      </c>
      <c r="C928" s="14">
        <v>41762.946111111123</v>
      </c>
      <c r="D928" s="7" t="s">
        <v>10</v>
      </c>
      <c r="E928" s="13">
        <v>2160</v>
      </c>
      <c r="F928" s="7" t="s">
        <v>34</v>
      </c>
      <c r="G928" s="7" t="s">
        <v>12</v>
      </c>
      <c r="H928" s="13">
        <v>9</v>
      </c>
      <c r="I928" s="13" t="str">
        <f>IF(G928="Male",VLOOKUP(H928,'Shoe size conversion table'!$B$6:$D$22,2),VLOOKUP(H928,'Shoe size conversion table'!$J$6:$L$22,2))</f>
        <v>39-40</v>
      </c>
      <c r="J928" s="13">
        <f>IF(G928="Male",VLOOKUP(H928,'Shoe size conversion table'!$B$6:$D$22,3),VLOOKUP(H928,'Shoe size conversion table'!$J$6:$L$22,3))</f>
        <v>7</v>
      </c>
      <c r="K928" s="11">
        <v>129</v>
      </c>
      <c r="L928" s="12">
        <v>0</v>
      </c>
      <c r="M928" s="7">
        <f t="shared" si="43"/>
        <v>2014</v>
      </c>
      <c r="N928" s="7">
        <f t="shared" si="44"/>
        <v>5</v>
      </c>
      <c r="O928" s="30">
        <f t="shared" si="45"/>
        <v>129</v>
      </c>
    </row>
    <row r="929" spans="2:15" x14ac:dyDescent="0.2">
      <c r="B929" s="13">
        <v>53164</v>
      </c>
      <c r="C929" s="14">
        <v>41763.026111111125</v>
      </c>
      <c r="D929" s="7" t="s">
        <v>10</v>
      </c>
      <c r="E929" s="13">
        <v>2156</v>
      </c>
      <c r="F929" s="7" t="s">
        <v>35</v>
      </c>
      <c r="G929" s="7" t="s">
        <v>12</v>
      </c>
      <c r="H929" s="13">
        <v>7</v>
      </c>
      <c r="I929" s="13" t="str">
        <f>IF(G929="Male",VLOOKUP(H929,'Shoe size conversion table'!$B$6:$D$22,2),VLOOKUP(H929,'Shoe size conversion table'!$J$6:$L$22,2))</f>
        <v>37-38</v>
      </c>
      <c r="J929" s="13">
        <f>IF(G929="Male",VLOOKUP(H929,'Shoe size conversion table'!$B$6:$D$22,3),VLOOKUP(H929,'Shoe size conversion table'!$J$6:$L$22,3))</f>
        <v>5</v>
      </c>
      <c r="K929" s="11">
        <v>169</v>
      </c>
      <c r="L929" s="12">
        <v>0</v>
      </c>
      <c r="M929" s="7">
        <f t="shared" si="43"/>
        <v>2014</v>
      </c>
      <c r="N929" s="7">
        <f t="shared" si="44"/>
        <v>5</v>
      </c>
      <c r="O929" s="30">
        <f t="shared" si="45"/>
        <v>169</v>
      </c>
    </row>
    <row r="930" spans="2:15" x14ac:dyDescent="0.2">
      <c r="B930" s="13">
        <v>53165</v>
      </c>
      <c r="C930" s="14">
        <v>41763.206111111125</v>
      </c>
      <c r="D930" s="7" t="s">
        <v>8</v>
      </c>
      <c r="E930" s="13">
        <v>2147</v>
      </c>
      <c r="F930" s="7" t="s">
        <v>37</v>
      </c>
      <c r="G930" s="7" t="s">
        <v>12</v>
      </c>
      <c r="H930" s="13">
        <v>8</v>
      </c>
      <c r="I930" s="13" t="str">
        <f>IF(G930="Male",VLOOKUP(H930,'Shoe size conversion table'!$B$6:$D$22,2),VLOOKUP(H930,'Shoe size conversion table'!$J$6:$L$22,2))</f>
        <v>38-39</v>
      </c>
      <c r="J930" s="13">
        <f>IF(G930="Male",VLOOKUP(H930,'Shoe size conversion table'!$B$6:$D$22,3),VLOOKUP(H930,'Shoe size conversion table'!$J$6:$L$22,3))</f>
        <v>6</v>
      </c>
      <c r="K930" s="11">
        <v>159</v>
      </c>
      <c r="L930" s="12">
        <v>0.1</v>
      </c>
      <c r="M930" s="7">
        <f t="shared" si="43"/>
        <v>2014</v>
      </c>
      <c r="N930" s="7">
        <f t="shared" si="44"/>
        <v>5</v>
      </c>
      <c r="O930" s="30">
        <f t="shared" si="45"/>
        <v>143.1</v>
      </c>
    </row>
    <row r="931" spans="2:15" x14ac:dyDescent="0.2">
      <c r="B931" s="13">
        <v>53166</v>
      </c>
      <c r="C931" s="14">
        <v>41763.286111111127</v>
      </c>
      <c r="D931" s="7" t="s">
        <v>8</v>
      </c>
      <c r="E931" s="13">
        <v>2210</v>
      </c>
      <c r="F931" s="7" t="s">
        <v>41</v>
      </c>
      <c r="G931" s="7" t="s">
        <v>12</v>
      </c>
      <c r="H931" s="13">
        <v>8.5</v>
      </c>
      <c r="I931" s="13">
        <f>IF(G931="Male",VLOOKUP(H931,'Shoe size conversion table'!$B$6:$D$22,2),VLOOKUP(H931,'Shoe size conversion table'!$J$6:$L$22,2))</f>
        <v>39</v>
      </c>
      <c r="J931" s="13">
        <f>IF(G931="Male",VLOOKUP(H931,'Shoe size conversion table'!$B$6:$D$22,3),VLOOKUP(H931,'Shoe size conversion table'!$J$6:$L$22,3))</f>
        <v>6.5</v>
      </c>
      <c r="K931" s="11">
        <v>199</v>
      </c>
      <c r="L931" s="12">
        <v>0.5</v>
      </c>
      <c r="M931" s="7">
        <f t="shared" si="43"/>
        <v>2014</v>
      </c>
      <c r="N931" s="7">
        <f t="shared" si="44"/>
        <v>5</v>
      </c>
      <c r="O931" s="30">
        <f t="shared" si="45"/>
        <v>99.5</v>
      </c>
    </row>
    <row r="932" spans="2:15" x14ac:dyDescent="0.2">
      <c r="B932" s="13">
        <v>53167</v>
      </c>
      <c r="C932" s="14">
        <v>41763.426111111119</v>
      </c>
      <c r="D932" s="7" t="s">
        <v>9</v>
      </c>
      <c r="E932" s="13">
        <v>2176</v>
      </c>
      <c r="F932" s="7" t="s">
        <v>59</v>
      </c>
      <c r="G932" s="7" t="s">
        <v>11</v>
      </c>
      <c r="H932" s="13">
        <v>10</v>
      </c>
      <c r="I932" s="13">
        <f>IF(G932="Male",VLOOKUP(H932,'Shoe size conversion table'!$B$6:$D$22,2),VLOOKUP(H932,'Shoe size conversion table'!$J$6:$L$22,2))</f>
        <v>43</v>
      </c>
      <c r="J932" s="13">
        <f>IF(G932="Male",VLOOKUP(H932,'Shoe size conversion table'!$B$6:$D$22,3),VLOOKUP(H932,'Shoe size conversion table'!$J$6:$L$22,3))</f>
        <v>9.5</v>
      </c>
      <c r="K932" s="11">
        <v>169</v>
      </c>
      <c r="L932" s="12">
        <v>0.3</v>
      </c>
      <c r="M932" s="7">
        <f t="shared" si="43"/>
        <v>2014</v>
      </c>
      <c r="N932" s="7">
        <f t="shared" si="44"/>
        <v>5</v>
      </c>
      <c r="O932" s="30">
        <f t="shared" si="45"/>
        <v>118.3</v>
      </c>
    </row>
    <row r="933" spans="2:15" x14ac:dyDescent="0.2">
      <c r="B933" s="13">
        <v>53168</v>
      </c>
      <c r="C933" s="14">
        <v>41763.496111111126</v>
      </c>
      <c r="D933" s="7" t="s">
        <v>8</v>
      </c>
      <c r="E933" s="13">
        <v>2222</v>
      </c>
      <c r="F933" s="7" t="s">
        <v>40</v>
      </c>
      <c r="G933" s="7" t="s">
        <v>11</v>
      </c>
      <c r="H933" s="13">
        <v>9</v>
      </c>
      <c r="I933" s="13">
        <f>IF(G933="Male",VLOOKUP(H933,'Shoe size conversion table'!$B$6:$D$22,2),VLOOKUP(H933,'Shoe size conversion table'!$J$6:$L$22,2))</f>
        <v>42</v>
      </c>
      <c r="J933" s="13">
        <f>IF(G933="Male",VLOOKUP(H933,'Shoe size conversion table'!$B$6:$D$22,3),VLOOKUP(H933,'Shoe size conversion table'!$J$6:$L$22,3))</f>
        <v>8.5</v>
      </c>
      <c r="K933" s="11">
        <v>129</v>
      </c>
      <c r="L933" s="12">
        <v>0.5</v>
      </c>
      <c r="M933" s="7">
        <f t="shared" si="43"/>
        <v>2014</v>
      </c>
      <c r="N933" s="7">
        <f t="shared" si="44"/>
        <v>5</v>
      </c>
      <c r="O933" s="30">
        <f t="shared" si="45"/>
        <v>64.5</v>
      </c>
    </row>
    <row r="934" spans="2:15" x14ac:dyDescent="0.2">
      <c r="B934" s="13">
        <v>53168</v>
      </c>
      <c r="C934" s="14">
        <v>41763.496111111126</v>
      </c>
      <c r="D934" s="7" t="s">
        <v>8</v>
      </c>
      <c r="E934" s="13">
        <v>2187</v>
      </c>
      <c r="F934" s="7" t="s">
        <v>40</v>
      </c>
      <c r="G934" s="7" t="s">
        <v>12</v>
      </c>
      <c r="H934" s="13">
        <v>8</v>
      </c>
      <c r="I934" s="13" t="str">
        <f>IF(G934="Male",VLOOKUP(H934,'Shoe size conversion table'!$B$6:$D$22,2),VLOOKUP(H934,'Shoe size conversion table'!$J$6:$L$22,2))</f>
        <v>38-39</v>
      </c>
      <c r="J934" s="13">
        <f>IF(G934="Male",VLOOKUP(H934,'Shoe size conversion table'!$B$6:$D$22,3),VLOOKUP(H934,'Shoe size conversion table'!$J$6:$L$22,3))</f>
        <v>6</v>
      </c>
      <c r="K934" s="11">
        <v>199</v>
      </c>
      <c r="L934" s="12">
        <v>0</v>
      </c>
      <c r="M934" s="7">
        <f t="shared" si="43"/>
        <v>2014</v>
      </c>
      <c r="N934" s="7">
        <f t="shared" si="44"/>
        <v>5</v>
      </c>
      <c r="O934" s="30">
        <f t="shared" si="45"/>
        <v>199</v>
      </c>
    </row>
    <row r="935" spans="2:15" x14ac:dyDescent="0.2">
      <c r="B935" s="13">
        <v>53169</v>
      </c>
      <c r="C935" s="14">
        <v>41763.546111111122</v>
      </c>
      <c r="D935" s="7" t="s">
        <v>10</v>
      </c>
      <c r="E935" s="13">
        <v>2209</v>
      </c>
      <c r="F935" s="7" t="s">
        <v>34</v>
      </c>
      <c r="G935" s="7" t="s">
        <v>11</v>
      </c>
      <c r="H935" s="13">
        <v>10.5</v>
      </c>
      <c r="I935" s="13" t="str">
        <f>IF(G935="Male",VLOOKUP(H935,'Shoe size conversion table'!$B$6:$D$22,2),VLOOKUP(H935,'Shoe size conversion table'!$J$6:$L$22,2))</f>
        <v>43-44</v>
      </c>
      <c r="J935" s="13">
        <f>IF(G935="Male",VLOOKUP(H935,'Shoe size conversion table'!$B$6:$D$22,3),VLOOKUP(H935,'Shoe size conversion table'!$J$6:$L$22,3))</f>
        <v>10</v>
      </c>
      <c r="K935" s="11">
        <v>139</v>
      </c>
      <c r="L935" s="12">
        <v>0.5</v>
      </c>
      <c r="M935" s="7">
        <f t="shared" si="43"/>
        <v>2014</v>
      </c>
      <c r="N935" s="7">
        <f t="shared" si="44"/>
        <v>5</v>
      </c>
      <c r="O935" s="30">
        <f t="shared" si="45"/>
        <v>69.5</v>
      </c>
    </row>
    <row r="936" spans="2:15" x14ac:dyDescent="0.2">
      <c r="B936" s="13">
        <v>53170</v>
      </c>
      <c r="C936" s="14">
        <v>41763.686111111128</v>
      </c>
      <c r="D936" s="7" t="s">
        <v>7</v>
      </c>
      <c r="E936" s="13">
        <v>2202</v>
      </c>
      <c r="F936" s="7" t="s">
        <v>48</v>
      </c>
      <c r="G936" s="7" t="s">
        <v>11</v>
      </c>
      <c r="H936" s="13">
        <v>7.5</v>
      </c>
      <c r="I936" s="13" t="str">
        <f>IF(G936="Male",VLOOKUP(H936,'Shoe size conversion table'!$B$6:$D$22,2),VLOOKUP(H936,'Shoe size conversion table'!$J$6:$L$22,2))</f>
        <v>40-41</v>
      </c>
      <c r="J936" s="13">
        <f>IF(G936="Male",VLOOKUP(H936,'Shoe size conversion table'!$B$6:$D$22,3),VLOOKUP(H936,'Shoe size conversion table'!$J$6:$L$22,3))</f>
        <v>7</v>
      </c>
      <c r="K936" s="11">
        <v>169</v>
      </c>
      <c r="L936" s="12">
        <v>0</v>
      </c>
      <c r="M936" s="7">
        <f t="shared" si="43"/>
        <v>2014</v>
      </c>
      <c r="N936" s="7">
        <f t="shared" si="44"/>
        <v>5</v>
      </c>
      <c r="O936" s="30">
        <f t="shared" si="45"/>
        <v>169</v>
      </c>
    </row>
    <row r="937" spans="2:15" x14ac:dyDescent="0.2">
      <c r="B937" s="13">
        <v>53171</v>
      </c>
      <c r="C937" s="14">
        <v>41763.946111111123</v>
      </c>
      <c r="D937" s="7" t="s">
        <v>9</v>
      </c>
      <c r="E937" s="13">
        <v>2148</v>
      </c>
      <c r="F937" s="7" t="s">
        <v>59</v>
      </c>
      <c r="G937" s="7" t="s">
        <v>11</v>
      </c>
      <c r="H937" s="13">
        <v>9.5</v>
      </c>
      <c r="I937" s="13" t="str">
        <f>IF(G937="Male",VLOOKUP(H937,'Shoe size conversion table'!$B$6:$D$22,2),VLOOKUP(H937,'Shoe size conversion table'!$J$6:$L$22,2))</f>
        <v>42-43</v>
      </c>
      <c r="J937" s="13">
        <f>IF(G937="Male",VLOOKUP(H937,'Shoe size conversion table'!$B$6:$D$22,3),VLOOKUP(H937,'Shoe size conversion table'!$J$6:$L$22,3))</f>
        <v>9</v>
      </c>
      <c r="K937" s="11">
        <v>139</v>
      </c>
      <c r="L937" s="12">
        <v>0</v>
      </c>
      <c r="M937" s="7">
        <f t="shared" si="43"/>
        <v>2014</v>
      </c>
      <c r="N937" s="7">
        <f t="shared" si="44"/>
        <v>5</v>
      </c>
      <c r="O937" s="30">
        <f t="shared" si="45"/>
        <v>139</v>
      </c>
    </row>
    <row r="938" spans="2:15" x14ac:dyDescent="0.2">
      <c r="B938" s="13">
        <v>53172</v>
      </c>
      <c r="C938" s="14">
        <v>41763.966111111127</v>
      </c>
      <c r="D938" s="7" t="s">
        <v>7</v>
      </c>
      <c r="E938" s="13">
        <v>2206</v>
      </c>
      <c r="F938" s="7" t="s">
        <v>51</v>
      </c>
      <c r="G938" s="7" t="s">
        <v>11</v>
      </c>
      <c r="H938" s="13">
        <v>8</v>
      </c>
      <c r="I938" s="13">
        <f>IF(G938="Male",VLOOKUP(H938,'Shoe size conversion table'!$B$6:$D$22,2),VLOOKUP(H938,'Shoe size conversion table'!$J$6:$L$22,2))</f>
        <v>41</v>
      </c>
      <c r="J938" s="13">
        <f>IF(G938="Male",VLOOKUP(H938,'Shoe size conversion table'!$B$6:$D$22,3),VLOOKUP(H938,'Shoe size conversion table'!$J$6:$L$22,3))</f>
        <v>7.5</v>
      </c>
      <c r="K938" s="11">
        <v>139</v>
      </c>
      <c r="L938" s="12">
        <v>0.3</v>
      </c>
      <c r="M938" s="7">
        <f t="shared" si="43"/>
        <v>2014</v>
      </c>
      <c r="N938" s="7">
        <f t="shared" si="44"/>
        <v>5</v>
      </c>
      <c r="O938" s="30">
        <f t="shared" si="45"/>
        <v>97.3</v>
      </c>
    </row>
    <row r="939" spans="2:15" x14ac:dyDescent="0.2">
      <c r="B939" s="13">
        <v>53173</v>
      </c>
      <c r="C939" s="14">
        <v>41763.966111111127</v>
      </c>
      <c r="D939" s="7" t="s">
        <v>8</v>
      </c>
      <c r="E939" s="13">
        <v>2226</v>
      </c>
      <c r="F939" s="7" t="s">
        <v>42</v>
      </c>
      <c r="G939" s="7" t="s">
        <v>11</v>
      </c>
      <c r="H939" s="13">
        <v>14</v>
      </c>
      <c r="I939" s="13">
        <f>IF(G939="Male",VLOOKUP(H939,'Shoe size conversion table'!$B$6:$D$22,2),VLOOKUP(H939,'Shoe size conversion table'!$J$6:$L$22,2))</f>
        <v>47</v>
      </c>
      <c r="J939" s="13">
        <f>IF(G939="Male",VLOOKUP(H939,'Shoe size conversion table'!$B$6:$D$22,3),VLOOKUP(H939,'Shoe size conversion table'!$J$6:$L$22,3))</f>
        <v>13.5</v>
      </c>
      <c r="K939" s="11">
        <v>149</v>
      </c>
      <c r="L939" s="12">
        <v>0</v>
      </c>
      <c r="M939" s="7">
        <f t="shared" si="43"/>
        <v>2014</v>
      </c>
      <c r="N939" s="7">
        <f t="shared" si="44"/>
        <v>5</v>
      </c>
      <c r="O939" s="30">
        <f t="shared" si="45"/>
        <v>149</v>
      </c>
    </row>
    <row r="940" spans="2:15" x14ac:dyDescent="0.2">
      <c r="B940" s="13">
        <v>53174</v>
      </c>
      <c r="C940" s="14">
        <v>41764.026111111125</v>
      </c>
      <c r="D940" s="7" t="s">
        <v>10</v>
      </c>
      <c r="E940" s="13">
        <v>2184</v>
      </c>
      <c r="F940" s="7" t="s">
        <v>35</v>
      </c>
      <c r="G940" s="7" t="s">
        <v>12</v>
      </c>
      <c r="H940" s="13">
        <v>7</v>
      </c>
      <c r="I940" s="13" t="str">
        <f>IF(G940="Male",VLOOKUP(H940,'Shoe size conversion table'!$B$6:$D$22,2),VLOOKUP(H940,'Shoe size conversion table'!$J$6:$L$22,2))</f>
        <v>37-38</v>
      </c>
      <c r="J940" s="13">
        <f>IF(G940="Male",VLOOKUP(H940,'Shoe size conversion table'!$B$6:$D$22,3),VLOOKUP(H940,'Shoe size conversion table'!$J$6:$L$22,3))</f>
        <v>5</v>
      </c>
      <c r="K940" s="11">
        <v>199</v>
      </c>
      <c r="L940" s="12">
        <v>0</v>
      </c>
      <c r="M940" s="7">
        <f t="shared" si="43"/>
        <v>2014</v>
      </c>
      <c r="N940" s="7">
        <f t="shared" si="44"/>
        <v>5</v>
      </c>
      <c r="O940" s="30">
        <f t="shared" si="45"/>
        <v>199</v>
      </c>
    </row>
    <row r="941" spans="2:15" x14ac:dyDescent="0.2">
      <c r="B941" s="13">
        <v>53175</v>
      </c>
      <c r="C941" s="14">
        <v>41764.206111111125</v>
      </c>
      <c r="D941" s="7" t="s">
        <v>10</v>
      </c>
      <c r="E941" s="13">
        <v>2193</v>
      </c>
      <c r="F941" s="7" t="s">
        <v>34</v>
      </c>
      <c r="G941" s="7" t="s">
        <v>11</v>
      </c>
      <c r="H941" s="13">
        <v>13</v>
      </c>
      <c r="I941" s="13">
        <f>IF(G941="Male",VLOOKUP(H941,'Shoe size conversion table'!$B$6:$D$22,2),VLOOKUP(H941,'Shoe size conversion table'!$J$6:$L$22,2))</f>
        <v>46</v>
      </c>
      <c r="J941" s="13">
        <f>IF(G941="Male",VLOOKUP(H941,'Shoe size conversion table'!$B$6:$D$22,3),VLOOKUP(H941,'Shoe size conversion table'!$J$6:$L$22,3))</f>
        <v>12.5</v>
      </c>
      <c r="K941" s="11">
        <v>169</v>
      </c>
      <c r="L941" s="12">
        <v>0</v>
      </c>
      <c r="M941" s="7">
        <f t="shared" si="43"/>
        <v>2014</v>
      </c>
      <c r="N941" s="7">
        <f t="shared" si="44"/>
        <v>5</v>
      </c>
      <c r="O941" s="30">
        <f t="shared" si="45"/>
        <v>169</v>
      </c>
    </row>
    <row r="942" spans="2:15" x14ac:dyDescent="0.2">
      <c r="B942" s="13">
        <v>53176</v>
      </c>
      <c r="C942" s="14">
        <v>41764.286111111127</v>
      </c>
      <c r="D942" s="7" t="s">
        <v>8</v>
      </c>
      <c r="E942" s="13">
        <v>2225</v>
      </c>
      <c r="F942" s="7" t="s">
        <v>37</v>
      </c>
      <c r="G942" s="7" t="s">
        <v>12</v>
      </c>
      <c r="H942" s="13">
        <v>8.5</v>
      </c>
      <c r="I942" s="13">
        <f>IF(G942="Male",VLOOKUP(H942,'Shoe size conversion table'!$B$6:$D$22,2),VLOOKUP(H942,'Shoe size conversion table'!$J$6:$L$22,2))</f>
        <v>39</v>
      </c>
      <c r="J942" s="13">
        <f>IF(G942="Male",VLOOKUP(H942,'Shoe size conversion table'!$B$6:$D$22,3),VLOOKUP(H942,'Shoe size conversion table'!$J$6:$L$22,3))</f>
        <v>6.5</v>
      </c>
      <c r="K942" s="11">
        <v>189</v>
      </c>
      <c r="L942" s="12">
        <v>0</v>
      </c>
      <c r="M942" s="7">
        <f t="shared" si="43"/>
        <v>2014</v>
      </c>
      <c r="N942" s="7">
        <f t="shared" si="44"/>
        <v>5</v>
      </c>
      <c r="O942" s="30">
        <f t="shared" si="45"/>
        <v>189</v>
      </c>
    </row>
    <row r="943" spans="2:15" x14ac:dyDescent="0.2">
      <c r="B943" s="13">
        <v>53177</v>
      </c>
      <c r="C943" s="14">
        <v>41764.496111111126</v>
      </c>
      <c r="D943" s="7" t="s">
        <v>10</v>
      </c>
      <c r="E943" s="13">
        <v>2237</v>
      </c>
      <c r="F943" s="7" t="s">
        <v>35</v>
      </c>
      <c r="G943" s="7" t="s">
        <v>12</v>
      </c>
      <c r="H943" s="13">
        <v>7</v>
      </c>
      <c r="I943" s="13" t="str">
        <f>IF(G943="Male",VLOOKUP(H943,'Shoe size conversion table'!$B$6:$D$22,2),VLOOKUP(H943,'Shoe size conversion table'!$J$6:$L$22,2))</f>
        <v>37-38</v>
      </c>
      <c r="J943" s="13">
        <f>IF(G943="Male",VLOOKUP(H943,'Shoe size conversion table'!$B$6:$D$22,3),VLOOKUP(H943,'Shoe size conversion table'!$J$6:$L$22,3))</f>
        <v>5</v>
      </c>
      <c r="K943" s="11">
        <v>189</v>
      </c>
      <c r="L943" s="12">
        <v>0.1</v>
      </c>
      <c r="M943" s="7">
        <f t="shared" si="43"/>
        <v>2014</v>
      </c>
      <c r="N943" s="7">
        <f t="shared" si="44"/>
        <v>5</v>
      </c>
      <c r="O943" s="30">
        <f t="shared" si="45"/>
        <v>170.1</v>
      </c>
    </row>
    <row r="944" spans="2:15" x14ac:dyDescent="0.2">
      <c r="B944" s="13">
        <v>53177</v>
      </c>
      <c r="C944" s="14">
        <v>41764.496111111126</v>
      </c>
      <c r="D944" s="7" t="s">
        <v>10</v>
      </c>
      <c r="E944" s="13">
        <v>2149</v>
      </c>
      <c r="F944" s="7" t="s">
        <v>34</v>
      </c>
      <c r="G944" s="7" t="s">
        <v>11</v>
      </c>
      <c r="H944" s="13">
        <v>10.5</v>
      </c>
      <c r="I944" s="13" t="str">
        <f>IF(G944="Male",VLOOKUP(H944,'Shoe size conversion table'!$B$6:$D$22,2),VLOOKUP(H944,'Shoe size conversion table'!$J$6:$L$22,2))</f>
        <v>43-44</v>
      </c>
      <c r="J944" s="13">
        <f>IF(G944="Male",VLOOKUP(H944,'Shoe size conversion table'!$B$6:$D$22,3),VLOOKUP(H944,'Shoe size conversion table'!$J$6:$L$22,3))</f>
        <v>10</v>
      </c>
      <c r="K944" s="11">
        <v>169</v>
      </c>
      <c r="L944" s="12">
        <v>0.2</v>
      </c>
      <c r="M944" s="7">
        <f t="shared" si="43"/>
        <v>2014</v>
      </c>
      <c r="N944" s="7">
        <f t="shared" si="44"/>
        <v>5</v>
      </c>
      <c r="O944" s="30">
        <f t="shared" si="45"/>
        <v>135.20000000000002</v>
      </c>
    </row>
    <row r="945" spans="2:15" x14ac:dyDescent="0.2">
      <c r="B945" s="13">
        <v>53178</v>
      </c>
      <c r="C945" s="14">
        <v>41764.666111111124</v>
      </c>
      <c r="D945" s="7" t="s">
        <v>9</v>
      </c>
      <c r="E945" s="13">
        <v>2150</v>
      </c>
      <c r="F945" s="7" t="s">
        <v>59</v>
      </c>
      <c r="G945" s="7" t="s">
        <v>12</v>
      </c>
      <c r="H945" s="13">
        <v>9</v>
      </c>
      <c r="I945" s="13" t="str">
        <f>IF(G945="Male",VLOOKUP(H945,'Shoe size conversion table'!$B$6:$D$22,2),VLOOKUP(H945,'Shoe size conversion table'!$J$6:$L$22,2))</f>
        <v>39-40</v>
      </c>
      <c r="J945" s="13">
        <f>IF(G945="Male",VLOOKUP(H945,'Shoe size conversion table'!$B$6:$D$22,3),VLOOKUP(H945,'Shoe size conversion table'!$J$6:$L$22,3))</f>
        <v>7</v>
      </c>
      <c r="K945" s="11">
        <v>159</v>
      </c>
      <c r="L945" s="12">
        <v>0</v>
      </c>
      <c r="M945" s="7">
        <f t="shared" si="43"/>
        <v>2014</v>
      </c>
      <c r="N945" s="7">
        <f t="shared" si="44"/>
        <v>5</v>
      </c>
      <c r="O945" s="30">
        <f t="shared" si="45"/>
        <v>159</v>
      </c>
    </row>
    <row r="946" spans="2:15" x14ac:dyDescent="0.2">
      <c r="B946" s="13">
        <v>53179</v>
      </c>
      <c r="C946" s="14">
        <v>41764.686111111128</v>
      </c>
      <c r="D946" s="7" t="s">
        <v>7</v>
      </c>
      <c r="E946" s="13">
        <v>2162</v>
      </c>
      <c r="F946" s="7" t="s">
        <v>53</v>
      </c>
      <c r="G946" s="7" t="s">
        <v>12</v>
      </c>
      <c r="H946" s="13">
        <v>8.5</v>
      </c>
      <c r="I946" s="13">
        <f>IF(G946="Male",VLOOKUP(H946,'Shoe size conversion table'!$B$6:$D$22,2),VLOOKUP(H946,'Shoe size conversion table'!$J$6:$L$22,2))</f>
        <v>39</v>
      </c>
      <c r="J946" s="13">
        <f>IF(G946="Male",VLOOKUP(H946,'Shoe size conversion table'!$B$6:$D$22,3),VLOOKUP(H946,'Shoe size conversion table'!$J$6:$L$22,3))</f>
        <v>6.5</v>
      </c>
      <c r="K946" s="11">
        <v>129</v>
      </c>
      <c r="L946" s="12">
        <v>0.1</v>
      </c>
      <c r="M946" s="7">
        <f t="shared" si="43"/>
        <v>2014</v>
      </c>
      <c r="N946" s="7">
        <f t="shared" si="44"/>
        <v>5</v>
      </c>
      <c r="O946" s="30">
        <f t="shared" si="45"/>
        <v>116.10000000000001</v>
      </c>
    </row>
    <row r="947" spans="2:15" x14ac:dyDescent="0.2">
      <c r="B947" s="13">
        <v>53180</v>
      </c>
      <c r="C947" s="14">
        <v>41764.966111111127</v>
      </c>
      <c r="D947" s="7" t="s">
        <v>8</v>
      </c>
      <c r="E947" s="13">
        <v>2181</v>
      </c>
      <c r="F947" s="7" t="s">
        <v>37</v>
      </c>
      <c r="G947" s="7" t="s">
        <v>12</v>
      </c>
      <c r="H947" s="13">
        <v>7.5</v>
      </c>
      <c r="I947" s="13">
        <f>IF(G947="Male",VLOOKUP(H947,'Shoe size conversion table'!$B$6:$D$22,2),VLOOKUP(H947,'Shoe size conversion table'!$J$6:$L$22,2))</f>
        <v>38</v>
      </c>
      <c r="J947" s="13">
        <f>IF(G947="Male",VLOOKUP(H947,'Shoe size conversion table'!$B$6:$D$22,3),VLOOKUP(H947,'Shoe size conversion table'!$J$6:$L$22,3))</f>
        <v>5.5</v>
      </c>
      <c r="K947" s="11">
        <v>189</v>
      </c>
      <c r="L947" s="12">
        <v>0.5</v>
      </c>
      <c r="M947" s="7">
        <f t="shared" si="43"/>
        <v>2014</v>
      </c>
      <c r="N947" s="7">
        <f t="shared" si="44"/>
        <v>5</v>
      </c>
      <c r="O947" s="30">
        <f t="shared" si="45"/>
        <v>94.5</v>
      </c>
    </row>
    <row r="948" spans="2:15" x14ac:dyDescent="0.2">
      <c r="B948" s="13">
        <v>53180</v>
      </c>
      <c r="C948" s="14">
        <v>41764.966111111127</v>
      </c>
      <c r="D948" s="7" t="s">
        <v>8</v>
      </c>
      <c r="E948" s="13">
        <v>2226</v>
      </c>
      <c r="F948" s="7" t="s">
        <v>40</v>
      </c>
      <c r="G948" s="7" t="s">
        <v>12</v>
      </c>
      <c r="H948" s="13">
        <v>8.5</v>
      </c>
      <c r="I948" s="13">
        <f>IF(G948="Male",VLOOKUP(H948,'Shoe size conversion table'!$B$6:$D$22,2),VLOOKUP(H948,'Shoe size conversion table'!$J$6:$L$22,2))</f>
        <v>39</v>
      </c>
      <c r="J948" s="13">
        <f>IF(G948="Male",VLOOKUP(H948,'Shoe size conversion table'!$B$6:$D$22,3),VLOOKUP(H948,'Shoe size conversion table'!$J$6:$L$22,3))</f>
        <v>6.5</v>
      </c>
      <c r="K948" s="11">
        <v>149</v>
      </c>
      <c r="L948" s="12">
        <v>0.3</v>
      </c>
      <c r="M948" s="7">
        <f t="shared" si="43"/>
        <v>2014</v>
      </c>
      <c r="N948" s="7">
        <f t="shared" si="44"/>
        <v>5</v>
      </c>
      <c r="O948" s="30">
        <f t="shared" si="45"/>
        <v>104.3</v>
      </c>
    </row>
    <row r="949" spans="2:15" x14ac:dyDescent="0.2">
      <c r="B949" s="13">
        <v>53181</v>
      </c>
      <c r="C949" s="14">
        <v>41765.026111111125</v>
      </c>
      <c r="D949" s="7" t="s">
        <v>8</v>
      </c>
      <c r="E949" s="13">
        <v>2232</v>
      </c>
      <c r="F949" s="7" t="s">
        <v>37</v>
      </c>
      <c r="G949" s="7" t="s">
        <v>11</v>
      </c>
      <c r="H949" s="13">
        <v>9.5</v>
      </c>
      <c r="I949" s="13" t="str">
        <f>IF(G949="Male",VLOOKUP(H949,'Shoe size conversion table'!$B$6:$D$22,2),VLOOKUP(H949,'Shoe size conversion table'!$J$6:$L$22,2))</f>
        <v>42-43</v>
      </c>
      <c r="J949" s="13">
        <f>IF(G949="Male",VLOOKUP(H949,'Shoe size conversion table'!$B$6:$D$22,3),VLOOKUP(H949,'Shoe size conversion table'!$J$6:$L$22,3))</f>
        <v>9</v>
      </c>
      <c r="K949" s="11">
        <v>139</v>
      </c>
      <c r="L949" s="12">
        <v>0</v>
      </c>
      <c r="M949" s="7">
        <f t="shared" si="43"/>
        <v>2014</v>
      </c>
      <c r="N949" s="7">
        <f t="shared" si="44"/>
        <v>5</v>
      </c>
      <c r="O949" s="30">
        <f t="shared" si="45"/>
        <v>139</v>
      </c>
    </row>
    <row r="950" spans="2:15" x14ac:dyDescent="0.2">
      <c r="B950" s="13">
        <v>53182</v>
      </c>
      <c r="C950" s="14">
        <v>41765.456111111125</v>
      </c>
      <c r="D950" s="7" t="s">
        <v>10</v>
      </c>
      <c r="E950" s="13">
        <v>2203</v>
      </c>
      <c r="F950" s="7" t="s">
        <v>35</v>
      </c>
      <c r="G950" s="7" t="s">
        <v>12</v>
      </c>
      <c r="H950" s="13">
        <v>8</v>
      </c>
      <c r="I950" s="13" t="str">
        <f>IF(G950="Male",VLOOKUP(H950,'Shoe size conversion table'!$B$6:$D$22,2),VLOOKUP(H950,'Shoe size conversion table'!$J$6:$L$22,2))</f>
        <v>38-39</v>
      </c>
      <c r="J950" s="13">
        <f>IF(G950="Male",VLOOKUP(H950,'Shoe size conversion table'!$B$6:$D$22,3),VLOOKUP(H950,'Shoe size conversion table'!$J$6:$L$22,3))</f>
        <v>6</v>
      </c>
      <c r="K950" s="11">
        <v>159</v>
      </c>
      <c r="L950" s="12">
        <v>0.3</v>
      </c>
      <c r="M950" s="7">
        <f t="shared" si="43"/>
        <v>2014</v>
      </c>
      <c r="N950" s="7">
        <f t="shared" si="44"/>
        <v>5</v>
      </c>
      <c r="O950" s="30">
        <f t="shared" si="45"/>
        <v>111.3</v>
      </c>
    </row>
    <row r="951" spans="2:15" x14ac:dyDescent="0.2">
      <c r="B951" s="13">
        <v>53182</v>
      </c>
      <c r="C951" s="14">
        <v>41765.456111111125</v>
      </c>
      <c r="D951" s="7" t="s">
        <v>10</v>
      </c>
      <c r="E951" s="13">
        <v>2215</v>
      </c>
      <c r="F951" s="7" t="s">
        <v>34</v>
      </c>
      <c r="G951" s="7" t="s">
        <v>12</v>
      </c>
      <c r="H951" s="13">
        <v>9.5</v>
      </c>
      <c r="I951" s="13">
        <f>IF(G951="Male",VLOOKUP(H951,'Shoe size conversion table'!$B$6:$D$22,2),VLOOKUP(H951,'Shoe size conversion table'!$J$6:$L$22,2))</f>
        <v>40</v>
      </c>
      <c r="J951" s="13">
        <f>IF(G951="Male",VLOOKUP(H951,'Shoe size conversion table'!$B$6:$D$22,3),VLOOKUP(H951,'Shoe size conversion table'!$J$6:$L$22,3))</f>
        <v>7.5</v>
      </c>
      <c r="K951" s="11">
        <v>189</v>
      </c>
      <c r="L951" s="12">
        <v>0</v>
      </c>
      <c r="M951" s="7">
        <f t="shared" si="43"/>
        <v>2014</v>
      </c>
      <c r="N951" s="7">
        <f t="shared" si="44"/>
        <v>5</v>
      </c>
      <c r="O951" s="30">
        <f t="shared" si="45"/>
        <v>189</v>
      </c>
    </row>
    <row r="952" spans="2:15" x14ac:dyDescent="0.2">
      <c r="B952" s="13">
        <v>53183</v>
      </c>
      <c r="C952" s="14">
        <v>41765.666111111124</v>
      </c>
      <c r="D952" s="7" t="s">
        <v>9</v>
      </c>
      <c r="E952" s="13">
        <v>2190</v>
      </c>
      <c r="F952" s="7" t="s">
        <v>59</v>
      </c>
      <c r="G952" s="7" t="s">
        <v>11</v>
      </c>
      <c r="H952" s="13">
        <v>9.5</v>
      </c>
      <c r="I952" s="13" t="str">
        <f>IF(G952="Male",VLOOKUP(H952,'Shoe size conversion table'!$B$6:$D$22,2),VLOOKUP(H952,'Shoe size conversion table'!$J$6:$L$22,2))</f>
        <v>42-43</v>
      </c>
      <c r="J952" s="13">
        <f>IF(G952="Male",VLOOKUP(H952,'Shoe size conversion table'!$B$6:$D$22,3),VLOOKUP(H952,'Shoe size conversion table'!$J$6:$L$22,3))</f>
        <v>9</v>
      </c>
      <c r="K952" s="11">
        <v>189</v>
      </c>
      <c r="L952" s="12">
        <v>0</v>
      </c>
      <c r="M952" s="7">
        <f t="shared" si="43"/>
        <v>2014</v>
      </c>
      <c r="N952" s="7">
        <f t="shared" si="44"/>
        <v>5</v>
      </c>
      <c r="O952" s="30">
        <f t="shared" si="45"/>
        <v>189</v>
      </c>
    </row>
    <row r="953" spans="2:15" x14ac:dyDescent="0.2">
      <c r="B953" s="13">
        <v>53184</v>
      </c>
      <c r="C953" s="14">
        <v>41765.686111111128</v>
      </c>
      <c r="D953" s="7" t="s">
        <v>7</v>
      </c>
      <c r="E953" s="13">
        <v>2168</v>
      </c>
      <c r="F953" s="7" t="s">
        <v>56</v>
      </c>
      <c r="G953" s="7" t="s">
        <v>12</v>
      </c>
      <c r="H953" s="13">
        <v>8.5</v>
      </c>
      <c r="I953" s="13">
        <f>IF(G953="Male",VLOOKUP(H953,'Shoe size conversion table'!$B$6:$D$22,2),VLOOKUP(H953,'Shoe size conversion table'!$J$6:$L$22,2))</f>
        <v>39</v>
      </c>
      <c r="J953" s="13">
        <f>IF(G953="Male",VLOOKUP(H953,'Shoe size conversion table'!$B$6:$D$22,3),VLOOKUP(H953,'Shoe size conversion table'!$J$6:$L$22,3))</f>
        <v>6.5</v>
      </c>
      <c r="K953" s="11">
        <v>129</v>
      </c>
      <c r="L953" s="12">
        <v>0</v>
      </c>
      <c r="M953" s="7">
        <f t="shared" si="43"/>
        <v>2014</v>
      </c>
      <c r="N953" s="7">
        <f t="shared" si="44"/>
        <v>5</v>
      </c>
      <c r="O953" s="30">
        <f t="shared" si="45"/>
        <v>129</v>
      </c>
    </row>
    <row r="954" spans="2:15" x14ac:dyDescent="0.2">
      <c r="B954" s="13">
        <v>53185</v>
      </c>
      <c r="C954" s="14">
        <v>41765.966111111127</v>
      </c>
      <c r="D954" s="7" t="s">
        <v>8</v>
      </c>
      <c r="E954" s="13">
        <v>2204</v>
      </c>
      <c r="F954" s="7" t="s">
        <v>37</v>
      </c>
      <c r="G954" s="7" t="s">
        <v>12</v>
      </c>
      <c r="H954" s="13">
        <v>7.5</v>
      </c>
      <c r="I954" s="13">
        <f>IF(G954="Male",VLOOKUP(H954,'Shoe size conversion table'!$B$6:$D$22,2),VLOOKUP(H954,'Shoe size conversion table'!$J$6:$L$22,2))</f>
        <v>38</v>
      </c>
      <c r="J954" s="13">
        <f>IF(G954="Male",VLOOKUP(H954,'Shoe size conversion table'!$B$6:$D$22,3),VLOOKUP(H954,'Shoe size conversion table'!$J$6:$L$22,3))</f>
        <v>5.5</v>
      </c>
      <c r="K954" s="11">
        <v>149</v>
      </c>
      <c r="L954" s="12">
        <v>0</v>
      </c>
      <c r="M954" s="7">
        <f t="shared" si="43"/>
        <v>2014</v>
      </c>
      <c r="N954" s="7">
        <f t="shared" si="44"/>
        <v>5</v>
      </c>
      <c r="O954" s="30">
        <f t="shared" si="45"/>
        <v>149</v>
      </c>
    </row>
    <row r="955" spans="2:15" x14ac:dyDescent="0.2">
      <c r="B955" s="13">
        <v>53185</v>
      </c>
      <c r="C955" s="14">
        <v>41765.966111111127</v>
      </c>
      <c r="D955" s="7" t="s">
        <v>8</v>
      </c>
      <c r="E955" s="13">
        <v>2210</v>
      </c>
      <c r="F955" s="7" t="s">
        <v>41</v>
      </c>
      <c r="G955" s="7" t="s">
        <v>12</v>
      </c>
      <c r="H955" s="13">
        <v>8.5</v>
      </c>
      <c r="I955" s="13">
        <f>IF(G955="Male",VLOOKUP(H955,'Shoe size conversion table'!$B$6:$D$22,2),VLOOKUP(H955,'Shoe size conversion table'!$J$6:$L$22,2))</f>
        <v>39</v>
      </c>
      <c r="J955" s="13">
        <f>IF(G955="Male",VLOOKUP(H955,'Shoe size conversion table'!$B$6:$D$22,3),VLOOKUP(H955,'Shoe size conversion table'!$J$6:$L$22,3))</f>
        <v>6.5</v>
      </c>
      <c r="K955" s="11">
        <v>199</v>
      </c>
      <c r="L955" s="12">
        <v>0.5</v>
      </c>
      <c r="M955" s="7">
        <f t="shared" si="43"/>
        <v>2014</v>
      </c>
      <c r="N955" s="7">
        <f t="shared" si="44"/>
        <v>5</v>
      </c>
      <c r="O955" s="30">
        <f t="shared" si="45"/>
        <v>99.5</v>
      </c>
    </row>
    <row r="956" spans="2:15" x14ac:dyDescent="0.2">
      <c r="B956" s="13">
        <v>53186</v>
      </c>
      <c r="C956" s="14">
        <v>41766.266111111123</v>
      </c>
      <c r="D956" s="7" t="s">
        <v>8</v>
      </c>
      <c r="E956" s="13">
        <v>2231</v>
      </c>
      <c r="F956" s="7" t="s">
        <v>38</v>
      </c>
      <c r="G956" s="7" t="s">
        <v>12</v>
      </c>
      <c r="H956" s="13">
        <v>9</v>
      </c>
      <c r="I956" s="13" t="str">
        <f>IF(G956="Male",VLOOKUP(H956,'Shoe size conversion table'!$B$6:$D$22,2),VLOOKUP(H956,'Shoe size conversion table'!$J$6:$L$22,2))</f>
        <v>39-40</v>
      </c>
      <c r="J956" s="13">
        <f>IF(G956="Male",VLOOKUP(H956,'Shoe size conversion table'!$B$6:$D$22,3),VLOOKUP(H956,'Shoe size conversion table'!$J$6:$L$22,3))</f>
        <v>7</v>
      </c>
      <c r="K956" s="11">
        <v>139</v>
      </c>
      <c r="L956" s="12">
        <v>0.1</v>
      </c>
      <c r="M956" s="7">
        <f t="shared" si="43"/>
        <v>2014</v>
      </c>
      <c r="N956" s="7">
        <f t="shared" si="44"/>
        <v>5</v>
      </c>
      <c r="O956" s="30">
        <f t="shared" si="45"/>
        <v>125.10000000000001</v>
      </c>
    </row>
    <row r="957" spans="2:15" x14ac:dyDescent="0.2">
      <c r="B957" s="13">
        <v>53187</v>
      </c>
      <c r="C957" s="14">
        <v>41766.266111111123</v>
      </c>
      <c r="D957" s="7" t="s">
        <v>10</v>
      </c>
      <c r="E957" s="13">
        <v>2220</v>
      </c>
      <c r="F957" s="7" t="s">
        <v>36</v>
      </c>
      <c r="G957" s="7" t="s">
        <v>12</v>
      </c>
      <c r="H957" s="13">
        <v>7</v>
      </c>
      <c r="I957" s="13" t="str">
        <f>IF(G957="Male",VLOOKUP(H957,'Shoe size conversion table'!$B$6:$D$22,2),VLOOKUP(H957,'Shoe size conversion table'!$J$6:$L$22,2))</f>
        <v>37-38</v>
      </c>
      <c r="J957" s="13">
        <f>IF(G957="Male",VLOOKUP(H957,'Shoe size conversion table'!$B$6:$D$22,3),VLOOKUP(H957,'Shoe size conversion table'!$J$6:$L$22,3))</f>
        <v>5</v>
      </c>
      <c r="K957" s="11">
        <v>169</v>
      </c>
      <c r="L957" s="12">
        <v>0</v>
      </c>
      <c r="M957" s="7">
        <f t="shared" si="43"/>
        <v>2014</v>
      </c>
      <c r="N957" s="7">
        <f t="shared" si="44"/>
        <v>5</v>
      </c>
      <c r="O957" s="30">
        <f t="shared" si="45"/>
        <v>169</v>
      </c>
    </row>
    <row r="958" spans="2:15" x14ac:dyDescent="0.2">
      <c r="B958" s="13">
        <v>53188</v>
      </c>
      <c r="C958" s="14">
        <v>41766.456111111125</v>
      </c>
      <c r="D958" s="7" t="s">
        <v>7</v>
      </c>
      <c r="E958" s="13">
        <v>2229</v>
      </c>
      <c r="F958" s="7" t="s">
        <v>50</v>
      </c>
      <c r="G958" s="7" t="s">
        <v>11</v>
      </c>
      <c r="H958" s="13">
        <v>9</v>
      </c>
      <c r="I958" s="13">
        <f>IF(G958="Male",VLOOKUP(H958,'Shoe size conversion table'!$B$6:$D$22,2),VLOOKUP(H958,'Shoe size conversion table'!$J$6:$L$22,2))</f>
        <v>42</v>
      </c>
      <c r="J958" s="13">
        <f>IF(G958="Male",VLOOKUP(H958,'Shoe size conversion table'!$B$6:$D$22,3),VLOOKUP(H958,'Shoe size conversion table'!$J$6:$L$22,3))</f>
        <v>8.5</v>
      </c>
      <c r="K958" s="11">
        <v>129</v>
      </c>
      <c r="L958" s="12">
        <v>0</v>
      </c>
      <c r="M958" s="7">
        <f t="shared" si="43"/>
        <v>2014</v>
      </c>
      <c r="N958" s="7">
        <f t="shared" si="44"/>
        <v>5</v>
      </c>
      <c r="O958" s="30">
        <f t="shared" si="45"/>
        <v>129</v>
      </c>
    </row>
    <row r="959" spans="2:15" x14ac:dyDescent="0.2">
      <c r="B959" s="13">
        <v>53189</v>
      </c>
      <c r="C959" s="14">
        <v>41766.456111111125</v>
      </c>
      <c r="D959" s="7" t="s">
        <v>10</v>
      </c>
      <c r="E959" s="13">
        <v>2201</v>
      </c>
      <c r="F959" s="7" t="s">
        <v>34</v>
      </c>
      <c r="G959" s="7" t="s">
        <v>12</v>
      </c>
      <c r="H959" s="13">
        <v>8</v>
      </c>
      <c r="I959" s="13" t="str">
        <f>IF(G959="Male",VLOOKUP(H959,'Shoe size conversion table'!$B$6:$D$22,2),VLOOKUP(H959,'Shoe size conversion table'!$J$6:$L$22,2))</f>
        <v>38-39</v>
      </c>
      <c r="J959" s="13">
        <f>IF(G959="Male",VLOOKUP(H959,'Shoe size conversion table'!$B$6:$D$22,3),VLOOKUP(H959,'Shoe size conversion table'!$J$6:$L$22,3))</f>
        <v>6</v>
      </c>
      <c r="K959" s="11">
        <v>199</v>
      </c>
      <c r="L959" s="12">
        <v>0.2</v>
      </c>
      <c r="M959" s="7">
        <f t="shared" si="43"/>
        <v>2014</v>
      </c>
      <c r="N959" s="7">
        <f t="shared" si="44"/>
        <v>5</v>
      </c>
      <c r="O959" s="30">
        <f t="shared" si="45"/>
        <v>159.20000000000002</v>
      </c>
    </row>
    <row r="960" spans="2:15" x14ac:dyDescent="0.2">
      <c r="B960" s="13">
        <v>53190</v>
      </c>
      <c r="C960" s="14">
        <v>41766.516111111123</v>
      </c>
      <c r="D960" s="7" t="s">
        <v>10</v>
      </c>
      <c r="E960" s="13">
        <v>2200</v>
      </c>
      <c r="F960" s="7" t="s">
        <v>35</v>
      </c>
      <c r="G960" s="7" t="s">
        <v>11</v>
      </c>
      <c r="H960" s="13">
        <v>9.5</v>
      </c>
      <c r="I960" s="13" t="str">
        <f>IF(G960="Male",VLOOKUP(H960,'Shoe size conversion table'!$B$6:$D$22,2),VLOOKUP(H960,'Shoe size conversion table'!$J$6:$L$22,2))</f>
        <v>42-43</v>
      </c>
      <c r="J960" s="13">
        <f>IF(G960="Male",VLOOKUP(H960,'Shoe size conversion table'!$B$6:$D$22,3),VLOOKUP(H960,'Shoe size conversion table'!$J$6:$L$22,3))</f>
        <v>9</v>
      </c>
      <c r="K960" s="11">
        <v>179</v>
      </c>
      <c r="L960" s="12">
        <v>0</v>
      </c>
      <c r="M960" s="7">
        <f t="shared" si="43"/>
        <v>2014</v>
      </c>
      <c r="N960" s="7">
        <f t="shared" si="44"/>
        <v>5</v>
      </c>
      <c r="O960" s="30">
        <f t="shared" si="45"/>
        <v>179</v>
      </c>
    </row>
    <row r="961" spans="2:15" x14ac:dyDescent="0.2">
      <c r="B961" s="13">
        <v>53191</v>
      </c>
      <c r="C961" s="14">
        <v>41766.64611111112</v>
      </c>
      <c r="D961" s="7" t="s">
        <v>10</v>
      </c>
      <c r="E961" s="13">
        <v>2194</v>
      </c>
      <c r="F961" s="7" t="s">
        <v>35</v>
      </c>
      <c r="G961" s="7" t="s">
        <v>12</v>
      </c>
      <c r="H961" s="13">
        <v>9</v>
      </c>
      <c r="I961" s="13" t="str">
        <f>IF(G961="Male",VLOOKUP(H961,'Shoe size conversion table'!$B$6:$D$22,2),VLOOKUP(H961,'Shoe size conversion table'!$J$6:$L$22,2))</f>
        <v>39-40</v>
      </c>
      <c r="J961" s="13">
        <f>IF(G961="Male",VLOOKUP(H961,'Shoe size conversion table'!$B$6:$D$22,3),VLOOKUP(H961,'Shoe size conversion table'!$J$6:$L$22,3))</f>
        <v>7</v>
      </c>
      <c r="K961" s="11">
        <v>199</v>
      </c>
      <c r="L961" s="12">
        <v>0.2</v>
      </c>
      <c r="M961" s="7">
        <f t="shared" si="43"/>
        <v>2014</v>
      </c>
      <c r="N961" s="7">
        <f t="shared" si="44"/>
        <v>5</v>
      </c>
      <c r="O961" s="30">
        <f t="shared" si="45"/>
        <v>159.20000000000002</v>
      </c>
    </row>
    <row r="962" spans="2:15" x14ac:dyDescent="0.2">
      <c r="B962" s="13">
        <v>53192</v>
      </c>
      <c r="C962" s="14">
        <v>41766.666111111124</v>
      </c>
      <c r="D962" s="7" t="s">
        <v>9</v>
      </c>
      <c r="E962" s="13">
        <v>2219</v>
      </c>
      <c r="F962" s="7" t="s">
        <v>58</v>
      </c>
      <c r="G962" s="7" t="s">
        <v>12</v>
      </c>
      <c r="H962" s="13">
        <v>9</v>
      </c>
      <c r="I962" s="13" t="str">
        <f>IF(G962="Male",VLOOKUP(H962,'Shoe size conversion table'!$B$6:$D$22,2),VLOOKUP(H962,'Shoe size conversion table'!$J$6:$L$22,2))</f>
        <v>39-40</v>
      </c>
      <c r="J962" s="13">
        <f>IF(G962="Male",VLOOKUP(H962,'Shoe size conversion table'!$B$6:$D$22,3),VLOOKUP(H962,'Shoe size conversion table'!$J$6:$L$22,3))</f>
        <v>7</v>
      </c>
      <c r="K962" s="11">
        <v>179</v>
      </c>
      <c r="L962" s="12">
        <v>0</v>
      </c>
      <c r="M962" s="7">
        <f t="shared" si="43"/>
        <v>2014</v>
      </c>
      <c r="N962" s="7">
        <f t="shared" si="44"/>
        <v>5</v>
      </c>
      <c r="O962" s="30">
        <f t="shared" si="45"/>
        <v>179</v>
      </c>
    </row>
    <row r="963" spans="2:15" x14ac:dyDescent="0.2">
      <c r="B963" s="13">
        <v>53193</v>
      </c>
      <c r="C963" s="14">
        <v>41767.156111111122</v>
      </c>
      <c r="D963" s="7" t="s">
        <v>9</v>
      </c>
      <c r="E963" s="13">
        <v>2188</v>
      </c>
      <c r="F963" s="7" t="s">
        <v>59</v>
      </c>
      <c r="G963" s="7" t="s">
        <v>12</v>
      </c>
      <c r="H963" s="13">
        <v>8.5</v>
      </c>
      <c r="I963" s="13">
        <f>IF(G963="Male",VLOOKUP(H963,'Shoe size conversion table'!$B$6:$D$22,2),VLOOKUP(H963,'Shoe size conversion table'!$J$6:$L$22,2))</f>
        <v>39</v>
      </c>
      <c r="J963" s="13">
        <f>IF(G963="Male",VLOOKUP(H963,'Shoe size conversion table'!$B$6:$D$22,3),VLOOKUP(H963,'Shoe size conversion table'!$J$6:$L$22,3))</f>
        <v>6.5</v>
      </c>
      <c r="K963" s="11">
        <v>169</v>
      </c>
      <c r="L963" s="12">
        <v>0</v>
      </c>
      <c r="M963" s="7">
        <f t="shared" si="43"/>
        <v>2014</v>
      </c>
      <c r="N963" s="7">
        <f t="shared" si="44"/>
        <v>5</v>
      </c>
      <c r="O963" s="30">
        <f t="shared" si="45"/>
        <v>169</v>
      </c>
    </row>
    <row r="964" spans="2:15" x14ac:dyDescent="0.2">
      <c r="B964" s="13">
        <v>53194</v>
      </c>
      <c r="C964" s="14">
        <v>41767.266111111123</v>
      </c>
      <c r="D964" s="7" t="s">
        <v>8</v>
      </c>
      <c r="E964" s="13">
        <v>2152</v>
      </c>
      <c r="F964" s="7" t="s">
        <v>37</v>
      </c>
      <c r="G964" s="7" t="s">
        <v>11</v>
      </c>
      <c r="H964" s="13">
        <v>9.5</v>
      </c>
      <c r="I964" s="13" t="str">
        <f>IF(G964="Male",VLOOKUP(H964,'Shoe size conversion table'!$B$6:$D$22,2),VLOOKUP(H964,'Shoe size conversion table'!$J$6:$L$22,2))</f>
        <v>42-43</v>
      </c>
      <c r="J964" s="13">
        <f>IF(G964="Male",VLOOKUP(H964,'Shoe size conversion table'!$B$6:$D$22,3),VLOOKUP(H964,'Shoe size conversion table'!$J$6:$L$22,3))</f>
        <v>9</v>
      </c>
      <c r="K964" s="11">
        <v>159</v>
      </c>
      <c r="L964" s="12">
        <v>0.3</v>
      </c>
      <c r="M964" s="7">
        <f t="shared" si="43"/>
        <v>2014</v>
      </c>
      <c r="N964" s="7">
        <f t="shared" si="44"/>
        <v>5</v>
      </c>
      <c r="O964" s="30">
        <f t="shared" si="45"/>
        <v>111.3</v>
      </c>
    </row>
    <row r="965" spans="2:15" x14ac:dyDescent="0.2">
      <c r="B965" s="13">
        <v>53194</v>
      </c>
      <c r="C965" s="14">
        <v>41767.266111111123</v>
      </c>
      <c r="D965" s="7" t="s">
        <v>8</v>
      </c>
      <c r="E965" s="13">
        <v>2226</v>
      </c>
      <c r="F965" s="7" t="s">
        <v>41</v>
      </c>
      <c r="G965" s="7" t="s">
        <v>12</v>
      </c>
      <c r="H965" s="13">
        <v>9</v>
      </c>
      <c r="I965" s="13" t="str">
        <f>IF(G965="Male",VLOOKUP(H965,'Shoe size conversion table'!$B$6:$D$22,2),VLOOKUP(H965,'Shoe size conversion table'!$J$6:$L$22,2))</f>
        <v>39-40</v>
      </c>
      <c r="J965" s="13">
        <f>IF(G965="Male",VLOOKUP(H965,'Shoe size conversion table'!$B$6:$D$22,3),VLOOKUP(H965,'Shoe size conversion table'!$J$6:$L$22,3))</f>
        <v>7</v>
      </c>
      <c r="K965" s="11">
        <v>199</v>
      </c>
      <c r="L965" s="12">
        <v>0</v>
      </c>
      <c r="M965" s="7">
        <f t="shared" ref="M965:M1028" si="46">YEAR(C965)</f>
        <v>2014</v>
      </c>
      <c r="N965" s="7">
        <f t="shared" si="44"/>
        <v>5</v>
      </c>
      <c r="O965" s="30">
        <f t="shared" si="45"/>
        <v>199</v>
      </c>
    </row>
    <row r="966" spans="2:15" x14ac:dyDescent="0.2">
      <c r="B966" s="13">
        <v>53195</v>
      </c>
      <c r="C966" s="14">
        <v>41767.456111111125</v>
      </c>
      <c r="D966" s="7" t="s">
        <v>10</v>
      </c>
      <c r="E966" s="13">
        <v>2215</v>
      </c>
      <c r="F966" s="7" t="s">
        <v>34</v>
      </c>
      <c r="G966" s="7" t="s">
        <v>12</v>
      </c>
      <c r="H966" s="13">
        <v>8</v>
      </c>
      <c r="I966" s="13" t="str">
        <f>IF(G966="Male",VLOOKUP(H966,'Shoe size conversion table'!$B$6:$D$22,2),VLOOKUP(H966,'Shoe size conversion table'!$J$6:$L$22,2))</f>
        <v>38-39</v>
      </c>
      <c r="J966" s="13">
        <f>IF(G966="Male",VLOOKUP(H966,'Shoe size conversion table'!$B$6:$D$22,3),VLOOKUP(H966,'Shoe size conversion table'!$J$6:$L$22,3))</f>
        <v>6</v>
      </c>
      <c r="K966" s="11">
        <v>159</v>
      </c>
      <c r="L966" s="12">
        <v>0.5</v>
      </c>
      <c r="M966" s="7">
        <f t="shared" si="46"/>
        <v>2014</v>
      </c>
      <c r="N966" s="7">
        <f t="shared" ref="N966:N1029" si="47">MONTH(C966:C15933)</f>
        <v>5</v>
      </c>
      <c r="O966" s="30">
        <f t="shared" ref="O966:O1029" si="48">K966*(1-L966)</f>
        <v>79.5</v>
      </c>
    </row>
    <row r="967" spans="2:15" x14ac:dyDescent="0.2">
      <c r="B967" s="13">
        <v>53195</v>
      </c>
      <c r="C967" s="14">
        <v>41767.456111111125</v>
      </c>
      <c r="D967" s="7" t="s">
        <v>10</v>
      </c>
      <c r="E967" s="13">
        <v>2157</v>
      </c>
      <c r="F967" s="7" t="s">
        <v>35</v>
      </c>
      <c r="G967" s="7" t="s">
        <v>12</v>
      </c>
      <c r="H967" s="13">
        <v>9.5</v>
      </c>
      <c r="I967" s="13">
        <f>IF(G967="Male",VLOOKUP(H967,'Shoe size conversion table'!$B$6:$D$22,2),VLOOKUP(H967,'Shoe size conversion table'!$J$6:$L$22,2))</f>
        <v>40</v>
      </c>
      <c r="J967" s="13">
        <f>IF(G967="Male",VLOOKUP(H967,'Shoe size conversion table'!$B$6:$D$22,3),VLOOKUP(H967,'Shoe size conversion table'!$J$6:$L$22,3))</f>
        <v>7.5</v>
      </c>
      <c r="K967" s="11">
        <v>169</v>
      </c>
      <c r="L967" s="12">
        <v>0.1</v>
      </c>
      <c r="M967" s="7">
        <f t="shared" si="46"/>
        <v>2014</v>
      </c>
      <c r="N967" s="7">
        <f t="shared" si="47"/>
        <v>5</v>
      </c>
      <c r="O967" s="30">
        <f t="shared" si="48"/>
        <v>152.1</v>
      </c>
    </row>
    <row r="968" spans="2:15" x14ac:dyDescent="0.2">
      <c r="B968" s="13">
        <v>53196</v>
      </c>
      <c r="C968" s="14">
        <v>41767.516111111123</v>
      </c>
      <c r="D968" s="7" t="s">
        <v>10</v>
      </c>
      <c r="E968" s="13">
        <v>2222</v>
      </c>
      <c r="F968" s="7" t="s">
        <v>34</v>
      </c>
      <c r="G968" s="7" t="s">
        <v>11</v>
      </c>
      <c r="H968" s="13">
        <v>10</v>
      </c>
      <c r="I968" s="13">
        <f>IF(G968="Male",VLOOKUP(H968,'Shoe size conversion table'!$B$6:$D$22,2),VLOOKUP(H968,'Shoe size conversion table'!$J$6:$L$22,2))</f>
        <v>43</v>
      </c>
      <c r="J968" s="13">
        <f>IF(G968="Male",VLOOKUP(H968,'Shoe size conversion table'!$B$6:$D$22,3),VLOOKUP(H968,'Shoe size conversion table'!$J$6:$L$22,3))</f>
        <v>9.5</v>
      </c>
      <c r="K968" s="11">
        <v>159</v>
      </c>
      <c r="L968" s="12">
        <v>0</v>
      </c>
      <c r="M968" s="7">
        <f t="shared" si="46"/>
        <v>2014</v>
      </c>
      <c r="N968" s="7">
        <f t="shared" si="47"/>
        <v>5</v>
      </c>
      <c r="O968" s="30">
        <f t="shared" si="48"/>
        <v>159</v>
      </c>
    </row>
    <row r="969" spans="2:15" x14ac:dyDescent="0.2">
      <c r="B969" s="13">
        <v>53197</v>
      </c>
      <c r="C969" s="14">
        <v>41767.64611111112</v>
      </c>
      <c r="D969" s="7" t="s">
        <v>10</v>
      </c>
      <c r="E969" s="13">
        <v>2227</v>
      </c>
      <c r="F969" s="7" t="s">
        <v>34</v>
      </c>
      <c r="G969" s="7" t="s">
        <v>12</v>
      </c>
      <c r="H969" s="13">
        <v>9</v>
      </c>
      <c r="I969" s="13" t="str">
        <f>IF(G969="Male",VLOOKUP(H969,'Shoe size conversion table'!$B$6:$D$22,2),VLOOKUP(H969,'Shoe size conversion table'!$J$6:$L$22,2))</f>
        <v>39-40</v>
      </c>
      <c r="J969" s="13">
        <f>IF(G969="Male",VLOOKUP(H969,'Shoe size conversion table'!$B$6:$D$22,3),VLOOKUP(H969,'Shoe size conversion table'!$J$6:$L$22,3))</f>
        <v>7</v>
      </c>
      <c r="K969" s="11">
        <v>149</v>
      </c>
      <c r="L969" s="12">
        <v>0.1</v>
      </c>
      <c r="M969" s="7">
        <f t="shared" si="46"/>
        <v>2014</v>
      </c>
      <c r="N969" s="7">
        <f t="shared" si="47"/>
        <v>5</v>
      </c>
      <c r="O969" s="30">
        <f t="shared" si="48"/>
        <v>134.1</v>
      </c>
    </row>
    <row r="970" spans="2:15" x14ac:dyDescent="0.2">
      <c r="B970" s="13">
        <v>53198</v>
      </c>
      <c r="C970" s="14">
        <v>41767.846111111125</v>
      </c>
      <c r="D970" s="7" t="s">
        <v>8</v>
      </c>
      <c r="E970" s="13">
        <v>2219</v>
      </c>
      <c r="F970" s="7" t="s">
        <v>38</v>
      </c>
      <c r="G970" s="7" t="s">
        <v>12</v>
      </c>
      <c r="H970" s="13">
        <v>10</v>
      </c>
      <c r="I970" s="13" t="str">
        <f>IF(G970="Male",VLOOKUP(H970,'Shoe size conversion table'!$B$6:$D$22,2),VLOOKUP(H970,'Shoe size conversion table'!$J$6:$L$22,2))</f>
        <v>40-41</v>
      </c>
      <c r="J970" s="13">
        <f>IF(G970="Male",VLOOKUP(H970,'Shoe size conversion table'!$B$6:$D$22,3),VLOOKUP(H970,'Shoe size conversion table'!$J$6:$L$22,3))</f>
        <v>8</v>
      </c>
      <c r="K970" s="11">
        <v>179</v>
      </c>
      <c r="L970" s="12">
        <v>0.5</v>
      </c>
      <c r="M970" s="7">
        <f t="shared" si="46"/>
        <v>2014</v>
      </c>
      <c r="N970" s="7">
        <f t="shared" si="47"/>
        <v>5</v>
      </c>
      <c r="O970" s="30">
        <f t="shared" si="48"/>
        <v>89.5</v>
      </c>
    </row>
    <row r="971" spans="2:15" x14ac:dyDescent="0.2">
      <c r="B971" s="13">
        <v>53199</v>
      </c>
      <c r="C971" s="14">
        <v>41768.156111111122</v>
      </c>
      <c r="D971" s="7" t="s">
        <v>7</v>
      </c>
      <c r="E971" s="13">
        <v>2240</v>
      </c>
      <c r="F971" s="7" t="s">
        <v>48</v>
      </c>
      <c r="G971" s="7" t="s">
        <v>11</v>
      </c>
      <c r="H971" s="13">
        <v>10.5</v>
      </c>
      <c r="I971" s="13" t="str">
        <f>IF(G971="Male",VLOOKUP(H971,'Shoe size conversion table'!$B$6:$D$22,2),VLOOKUP(H971,'Shoe size conversion table'!$J$6:$L$22,2))</f>
        <v>43-44</v>
      </c>
      <c r="J971" s="13">
        <f>IF(G971="Male",VLOOKUP(H971,'Shoe size conversion table'!$B$6:$D$22,3),VLOOKUP(H971,'Shoe size conversion table'!$J$6:$L$22,3))</f>
        <v>10</v>
      </c>
      <c r="K971" s="11">
        <v>199</v>
      </c>
      <c r="L971" s="12">
        <v>0</v>
      </c>
      <c r="M971" s="7">
        <f t="shared" si="46"/>
        <v>2014</v>
      </c>
      <c r="N971" s="7">
        <f t="shared" si="47"/>
        <v>5</v>
      </c>
      <c r="O971" s="30">
        <f t="shared" si="48"/>
        <v>199</v>
      </c>
    </row>
    <row r="972" spans="2:15" x14ac:dyDescent="0.2">
      <c r="B972" s="13">
        <v>53200</v>
      </c>
      <c r="C972" s="14">
        <v>41768.266111111123</v>
      </c>
      <c r="D972" s="7" t="s">
        <v>8</v>
      </c>
      <c r="E972" s="13">
        <v>2169</v>
      </c>
      <c r="F972" s="7" t="s">
        <v>38</v>
      </c>
      <c r="G972" s="7" t="s">
        <v>11</v>
      </c>
      <c r="H972" s="13">
        <v>9.5</v>
      </c>
      <c r="I972" s="13" t="str">
        <f>IF(G972="Male",VLOOKUP(H972,'Shoe size conversion table'!$B$6:$D$22,2),VLOOKUP(H972,'Shoe size conversion table'!$J$6:$L$22,2))</f>
        <v>42-43</v>
      </c>
      <c r="J972" s="13">
        <f>IF(G972="Male",VLOOKUP(H972,'Shoe size conversion table'!$B$6:$D$22,3),VLOOKUP(H972,'Shoe size conversion table'!$J$6:$L$22,3))</f>
        <v>9</v>
      </c>
      <c r="K972" s="11">
        <v>169</v>
      </c>
      <c r="L972" s="12">
        <v>0.3</v>
      </c>
      <c r="M972" s="7">
        <f t="shared" si="46"/>
        <v>2014</v>
      </c>
      <c r="N972" s="7">
        <f t="shared" si="47"/>
        <v>5</v>
      </c>
      <c r="O972" s="30">
        <f t="shared" si="48"/>
        <v>118.3</v>
      </c>
    </row>
    <row r="973" spans="2:15" x14ac:dyDescent="0.2">
      <c r="B973" s="13">
        <v>53200</v>
      </c>
      <c r="C973" s="14">
        <v>41768.266111111123</v>
      </c>
      <c r="D973" s="7" t="s">
        <v>8</v>
      </c>
      <c r="E973" s="13">
        <v>2181</v>
      </c>
      <c r="F973" s="7" t="s">
        <v>40</v>
      </c>
      <c r="G973" s="7" t="s">
        <v>12</v>
      </c>
      <c r="H973" s="13">
        <v>9</v>
      </c>
      <c r="I973" s="13" t="str">
        <f>IF(G973="Male",VLOOKUP(H973,'Shoe size conversion table'!$B$6:$D$22,2),VLOOKUP(H973,'Shoe size conversion table'!$J$6:$L$22,2))</f>
        <v>39-40</v>
      </c>
      <c r="J973" s="13">
        <f>IF(G973="Male",VLOOKUP(H973,'Shoe size conversion table'!$B$6:$D$22,3),VLOOKUP(H973,'Shoe size conversion table'!$J$6:$L$22,3))</f>
        <v>7</v>
      </c>
      <c r="K973" s="11">
        <v>139</v>
      </c>
      <c r="L973" s="12">
        <v>0.1</v>
      </c>
      <c r="M973" s="7">
        <f t="shared" si="46"/>
        <v>2014</v>
      </c>
      <c r="N973" s="7">
        <f t="shared" si="47"/>
        <v>5</v>
      </c>
      <c r="O973" s="30">
        <f t="shared" si="48"/>
        <v>125.10000000000001</v>
      </c>
    </row>
    <row r="974" spans="2:15" x14ac:dyDescent="0.2">
      <c r="B974" s="13">
        <v>53201</v>
      </c>
      <c r="C974" s="14">
        <v>41768.516111111123</v>
      </c>
      <c r="D974" s="7" t="s">
        <v>7</v>
      </c>
      <c r="E974" s="13">
        <v>2203</v>
      </c>
      <c r="F974" s="7" t="s">
        <v>44</v>
      </c>
      <c r="G974" s="7" t="s">
        <v>12</v>
      </c>
      <c r="H974" s="13">
        <v>8</v>
      </c>
      <c r="I974" s="13" t="str">
        <f>IF(G974="Male",VLOOKUP(H974,'Shoe size conversion table'!$B$6:$D$22,2),VLOOKUP(H974,'Shoe size conversion table'!$J$6:$L$22,2))</f>
        <v>38-39</v>
      </c>
      <c r="J974" s="13">
        <f>IF(G974="Male",VLOOKUP(H974,'Shoe size conversion table'!$B$6:$D$22,3),VLOOKUP(H974,'Shoe size conversion table'!$J$6:$L$22,3))</f>
        <v>6</v>
      </c>
      <c r="K974" s="11">
        <v>179</v>
      </c>
      <c r="L974" s="12">
        <v>0.5</v>
      </c>
      <c r="M974" s="7">
        <f t="shared" si="46"/>
        <v>2014</v>
      </c>
      <c r="N974" s="7">
        <f t="shared" si="47"/>
        <v>5</v>
      </c>
      <c r="O974" s="30">
        <f t="shared" si="48"/>
        <v>89.5</v>
      </c>
    </row>
    <row r="975" spans="2:15" x14ac:dyDescent="0.2">
      <c r="B975" s="13">
        <v>53202</v>
      </c>
      <c r="C975" s="14">
        <v>41768.636111111126</v>
      </c>
      <c r="D975" s="7" t="s">
        <v>8</v>
      </c>
      <c r="E975" s="13">
        <v>2240</v>
      </c>
      <c r="F975" s="7" t="s">
        <v>38</v>
      </c>
      <c r="G975" s="7" t="s">
        <v>11</v>
      </c>
      <c r="H975" s="13">
        <v>8.5</v>
      </c>
      <c r="I975" s="13" t="str">
        <f>IF(G975="Male",VLOOKUP(H975,'Shoe size conversion table'!$B$6:$D$22,2),VLOOKUP(H975,'Shoe size conversion table'!$J$6:$L$22,2))</f>
        <v>41-42</v>
      </c>
      <c r="J975" s="13">
        <f>IF(G975="Male",VLOOKUP(H975,'Shoe size conversion table'!$B$6:$D$22,3),VLOOKUP(H975,'Shoe size conversion table'!$J$6:$L$22,3))</f>
        <v>8</v>
      </c>
      <c r="K975" s="11">
        <v>189</v>
      </c>
      <c r="L975" s="12">
        <v>0</v>
      </c>
      <c r="M975" s="7">
        <f t="shared" si="46"/>
        <v>2014</v>
      </c>
      <c r="N975" s="7">
        <f t="shared" si="47"/>
        <v>5</v>
      </c>
      <c r="O975" s="30">
        <f t="shared" si="48"/>
        <v>189</v>
      </c>
    </row>
    <row r="976" spans="2:15" x14ac:dyDescent="0.2">
      <c r="B976" s="13">
        <v>53203</v>
      </c>
      <c r="C976" s="14">
        <v>41768.64611111112</v>
      </c>
      <c r="D976" s="7" t="s">
        <v>10</v>
      </c>
      <c r="E976" s="13">
        <v>2189</v>
      </c>
      <c r="F976" s="7" t="s">
        <v>36</v>
      </c>
      <c r="G976" s="7" t="s">
        <v>12</v>
      </c>
      <c r="H976" s="13">
        <v>9</v>
      </c>
      <c r="I976" s="13" t="str">
        <f>IF(G976="Male",VLOOKUP(H976,'Shoe size conversion table'!$B$6:$D$22,2),VLOOKUP(H976,'Shoe size conversion table'!$J$6:$L$22,2))</f>
        <v>39-40</v>
      </c>
      <c r="J976" s="13">
        <f>IF(G976="Male",VLOOKUP(H976,'Shoe size conversion table'!$B$6:$D$22,3),VLOOKUP(H976,'Shoe size conversion table'!$J$6:$L$22,3))</f>
        <v>7</v>
      </c>
      <c r="K976" s="11">
        <v>149</v>
      </c>
      <c r="L976" s="12">
        <v>0.3</v>
      </c>
      <c r="M976" s="7">
        <f t="shared" si="46"/>
        <v>2014</v>
      </c>
      <c r="N976" s="7">
        <f t="shared" si="47"/>
        <v>5</v>
      </c>
      <c r="O976" s="30">
        <f t="shared" si="48"/>
        <v>104.3</v>
      </c>
    </row>
    <row r="977" spans="2:15" x14ac:dyDescent="0.2">
      <c r="B977" s="13">
        <v>53204</v>
      </c>
      <c r="C977" s="14">
        <v>41768.826111111128</v>
      </c>
      <c r="D977" s="7" t="s">
        <v>8</v>
      </c>
      <c r="E977" s="13">
        <v>2168</v>
      </c>
      <c r="F977" s="7" t="s">
        <v>38</v>
      </c>
      <c r="G977" s="7" t="s">
        <v>11</v>
      </c>
      <c r="H977" s="13">
        <v>10</v>
      </c>
      <c r="I977" s="13">
        <f>IF(G977="Male",VLOOKUP(H977,'Shoe size conversion table'!$B$6:$D$22,2),VLOOKUP(H977,'Shoe size conversion table'!$J$6:$L$22,2))</f>
        <v>43</v>
      </c>
      <c r="J977" s="13">
        <f>IF(G977="Male",VLOOKUP(H977,'Shoe size conversion table'!$B$6:$D$22,3),VLOOKUP(H977,'Shoe size conversion table'!$J$6:$L$22,3))</f>
        <v>9.5</v>
      </c>
      <c r="K977" s="11">
        <v>129</v>
      </c>
      <c r="L977" s="12">
        <v>0</v>
      </c>
      <c r="M977" s="7">
        <f t="shared" si="46"/>
        <v>2014</v>
      </c>
      <c r="N977" s="7">
        <f t="shared" si="47"/>
        <v>5</v>
      </c>
      <c r="O977" s="30">
        <f t="shared" si="48"/>
        <v>129</v>
      </c>
    </row>
    <row r="978" spans="2:15" x14ac:dyDescent="0.2">
      <c r="B978" s="13">
        <v>53205</v>
      </c>
      <c r="C978" s="14">
        <v>41768.83611111113</v>
      </c>
      <c r="D978" s="7" t="s">
        <v>10</v>
      </c>
      <c r="E978" s="13">
        <v>2242</v>
      </c>
      <c r="F978" s="7" t="s">
        <v>35</v>
      </c>
      <c r="G978" s="7" t="s">
        <v>12</v>
      </c>
      <c r="H978" s="13">
        <v>7</v>
      </c>
      <c r="I978" s="13" t="str">
        <f>IF(G978="Male",VLOOKUP(H978,'Shoe size conversion table'!$B$6:$D$22,2),VLOOKUP(H978,'Shoe size conversion table'!$J$6:$L$22,2))</f>
        <v>37-38</v>
      </c>
      <c r="J978" s="13">
        <f>IF(G978="Male",VLOOKUP(H978,'Shoe size conversion table'!$B$6:$D$22,3),VLOOKUP(H978,'Shoe size conversion table'!$J$6:$L$22,3))</f>
        <v>5</v>
      </c>
      <c r="K978" s="11">
        <v>179</v>
      </c>
      <c r="L978" s="12">
        <v>0</v>
      </c>
      <c r="M978" s="7">
        <f t="shared" si="46"/>
        <v>2014</v>
      </c>
      <c r="N978" s="7">
        <f t="shared" si="47"/>
        <v>5</v>
      </c>
      <c r="O978" s="30">
        <f t="shared" si="48"/>
        <v>179</v>
      </c>
    </row>
    <row r="979" spans="2:15" x14ac:dyDescent="0.2">
      <c r="B979" s="13">
        <v>53206</v>
      </c>
      <c r="C979" s="14">
        <v>41768.846111111125</v>
      </c>
      <c r="D979" s="7" t="s">
        <v>7</v>
      </c>
      <c r="E979" s="13">
        <v>2236</v>
      </c>
      <c r="F979" s="7" t="s">
        <v>57</v>
      </c>
      <c r="G979" s="7" t="s">
        <v>11</v>
      </c>
      <c r="H979" s="13">
        <v>9.5</v>
      </c>
      <c r="I979" s="13" t="str">
        <f>IF(G979="Male",VLOOKUP(H979,'Shoe size conversion table'!$B$6:$D$22,2),VLOOKUP(H979,'Shoe size conversion table'!$J$6:$L$22,2))</f>
        <v>42-43</v>
      </c>
      <c r="J979" s="13">
        <f>IF(G979="Male",VLOOKUP(H979,'Shoe size conversion table'!$B$6:$D$22,3),VLOOKUP(H979,'Shoe size conversion table'!$J$6:$L$22,3))</f>
        <v>9</v>
      </c>
      <c r="K979" s="11">
        <v>169</v>
      </c>
      <c r="L979" s="12">
        <v>0.2</v>
      </c>
      <c r="M979" s="7">
        <f t="shared" si="46"/>
        <v>2014</v>
      </c>
      <c r="N979" s="7">
        <f t="shared" si="47"/>
        <v>5</v>
      </c>
      <c r="O979" s="30">
        <f t="shared" si="48"/>
        <v>135.20000000000002</v>
      </c>
    </row>
    <row r="980" spans="2:15" x14ac:dyDescent="0.2">
      <c r="B980" s="13">
        <v>53207</v>
      </c>
      <c r="C980" s="14">
        <v>41769.156111111122</v>
      </c>
      <c r="D980" s="7" t="s">
        <v>9</v>
      </c>
      <c r="E980" s="13">
        <v>2176</v>
      </c>
      <c r="F980" s="7" t="s">
        <v>59</v>
      </c>
      <c r="G980" s="7" t="s">
        <v>12</v>
      </c>
      <c r="H980" s="13">
        <v>8.5</v>
      </c>
      <c r="I980" s="13">
        <f>IF(G980="Male",VLOOKUP(H980,'Shoe size conversion table'!$B$6:$D$22,2),VLOOKUP(H980,'Shoe size conversion table'!$J$6:$L$22,2))</f>
        <v>39</v>
      </c>
      <c r="J980" s="13">
        <f>IF(G980="Male",VLOOKUP(H980,'Shoe size conversion table'!$B$6:$D$22,3),VLOOKUP(H980,'Shoe size conversion table'!$J$6:$L$22,3))</f>
        <v>6.5</v>
      </c>
      <c r="K980" s="11">
        <v>149</v>
      </c>
      <c r="L980" s="12">
        <v>0</v>
      </c>
      <c r="M980" s="7">
        <f t="shared" si="46"/>
        <v>2014</v>
      </c>
      <c r="N980" s="7">
        <f t="shared" si="47"/>
        <v>5</v>
      </c>
      <c r="O980" s="30">
        <f t="shared" si="48"/>
        <v>149</v>
      </c>
    </row>
    <row r="981" spans="2:15" x14ac:dyDescent="0.2">
      <c r="B981" s="13">
        <v>53208</v>
      </c>
      <c r="C981" s="14">
        <v>41769.206111111132</v>
      </c>
      <c r="D981" s="7" t="s">
        <v>7</v>
      </c>
      <c r="E981" s="13">
        <v>2187</v>
      </c>
      <c r="F981" s="7" t="s">
        <v>51</v>
      </c>
      <c r="G981" s="7" t="s">
        <v>12</v>
      </c>
      <c r="H981" s="13">
        <v>8.5</v>
      </c>
      <c r="I981" s="13">
        <f>IF(G981="Male",VLOOKUP(H981,'Shoe size conversion table'!$B$6:$D$22,2),VLOOKUP(H981,'Shoe size conversion table'!$J$6:$L$22,2))</f>
        <v>39</v>
      </c>
      <c r="J981" s="13">
        <f>IF(G981="Male",VLOOKUP(H981,'Shoe size conversion table'!$B$6:$D$22,3),VLOOKUP(H981,'Shoe size conversion table'!$J$6:$L$22,3))</f>
        <v>6.5</v>
      </c>
      <c r="K981" s="11">
        <v>189</v>
      </c>
      <c r="L981" s="12">
        <v>0</v>
      </c>
      <c r="M981" s="7">
        <f t="shared" si="46"/>
        <v>2014</v>
      </c>
      <c r="N981" s="7">
        <f t="shared" si="47"/>
        <v>5</v>
      </c>
      <c r="O981" s="30">
        <f t="shared" si="48"/>
        <v>189</v>
      </c>
    </row>
    <row r="982" spans="2:15" x14ac:dyDescent="0.2">
      <c r="B982" s="13">
        <v>53209</v>
      </c>
      <c r="C982" s="14">
        <v>41769.40611111113</v>
      </c>
      <c r="D982" s="7" t="s">
        <v>9</v>
      </c>
      <c r="E982" s="13">
        <v>2151</v>
      </c>
      <c r="F982" s="7" t="s">
        <v>60</v>
      </c>
      <c r="G982" s="7" t="s">
        <v>11</v>
      </c>
      <c r="H982" s="13">
        <v>9.5</v>
      </c>
      <c r="I982" s="13" t="str">
        <f>IF(G982="Male",VLOOKUP(H982,'Shoe size conversion table'!$B$6:$D$22,2),VLOOKUP(H982,'Shoe size conversion table'!$J$6:$L$22,2))</f>
        <v>42-43</v>
      </c>
      <c r="J982" s="13">
        <f>IF(G982="Male",VLOOKUP(H982,'Shoe size conversion table'!$B$6:$D$22,3),VLOOKUP(H982,'Shoe size conversion table'!$J$6:$L$22,3))</f>
        <v>9</v>
      </c>
      <c r="K982" s="11">
        <v>169</v>
      </c>
      <c r="L982" s="12">
        <v>0</v>
      </c>
      <c r="M982" s="7">
        <f t="shared" si="46"/>
        <v>2014</v>
      </c>
      <c r="N982" s="7">
        <f t="shared" si="47"/>
        <v>5</v>
      </c>
      <c r="O982" s="30">
        <f t="shared" si="48"/>
        <v>169</v>
      </c>
    </row>
    <row r="983" spans="2:15" x14ac:dyDescent="0.2">
      <c r="B983" s="13">
        <v>53210</v>
      </c>
      <c r="C983" s="14">
        <v>41769.40611111113</v>
      </c>
      <c r="D983" s="7" t="s">
        <v>10</v>
      </c>
      <c r="E983" s="13">
        <v>2185</v>
      </c>
      <c r="F983" s="7" t="s">
        <v>35</v>
      </c>
      <c r="G983" s="7" t="s">
        <v>12</v>
      </c>
      <c r="H983" s="13">
        <v>8.5</v>
      </c>
      <c r="I983" s="13">
        <f>IF(G983="Male",VLOOKUP(H983,'Shoe size conversion table'!$B$6:$D$22,2),VLOOKUP(H983,'Shoe size conversion table'!$J$6:$L$22,2))</f>
        <v>39</v>
      </c>
      <c r="J983" s="13">
        <f>IF(G983="Male",VLOOKUP(H983,'Shoe size conversion table'!$B$6:$D$22,3),VLOOKUP(H983,'Shoe size conversion table'!$J$6:$L$22,3))</f>
        <v>6.5</v>
      </c>
      <c r="K983" s="11">
        <v>199</v>
      </c>
      <c r="L983" s="12">
        <v>0</v>
      </c>
      <c r="M983" s="7">
        <f t="shared" si="46"/>
        <v>2014</v>
      </c>
      <c r="N983" s="7">
        <f t="shared" si="47"/>
        <v>5</v>
      </c>
      <c r="O983" s="30">
        <f t="shared" si="48"/>
        <v>199</v>
      </c>
    </row>
    <row r="984" spans="2:15" x14ac:dyDescent="0.2">
      <c r="B984" s="13">
        <v>53210</v>
      </c>
      <c r="C984" s="14">
        <v>41769.40611111113</v>
      </c>
      <c r="D984" s="7" t="s">
        <v>10</v>
      </c>
      <c r="E984" s="13">
        <v>2179</v>
      </c>
      <c r="F984" s="7" t="s">
        <v>35</v>
      </c>
      <c r="G984" s="7" t="s">
        <v>12</v>
      </c>
      <c r="H984" s="13">
        <v>9</v>
      </c>
      <c r="I984" s="13" t="str">
        <f>IF(G984="Male",VLOOKUP(H984,'Shoe size conversion table'!$B$6:$D$22,2),VLOOKUP(H984,'Shoe size conversion table'!$J$6:$L$22,2))</f>
        <v>39-40</v>
      </c>
      <c r="J984" s="13">
        <f>IF(G984="Male",VLOOKUP(H984,'Shoe size conversion table'!$B$6:$D$22,3),VLOOKUP(H984,'Shoe size conversion table'!$J$6:$L$22,3))</f>
        <v>7</v>
      </c>
      <c r="K984" s="11">
        <v>159</v>
      </c>
      <c r="L984" s="12">
        <v>0</v>
      </c>
      <c r="M984" s="7">
        <f t="shared" si="46"/>
        <v>2014</v>
      </c>
      <c r="N984" s="7">
        <f t="shared" si="47"/>
        <v>5</v>
      </c>
      <c r="O984" s="30">
        <f t="shared" si="48"/>
        <v>159</v>
      </c>
    </row>
    <row r="985" spans="2:15" x14ac:dyDescent="0.2">
      <c r="B985" s="13">
        <v>53211</v>
      </c>
      <c r="C985" s="14">
        <v>41769.496111111126</v>
      </c>
      <c r="D985" s="7" t="s">
        <v>10</v>
      </c>
      <c r="E985" s="13">
        <v>2169</v>
      </c>
      <c r="F985" s="7" t="s">
        <v>35</v>
      </c>
      <c r="G985" s="7" t="s">
        <v>11</v>
      </c>
      <c r="H985" s="13">
        <v>11</v>
      </c>
      <c r="I985" s="13">
        <f>IF(G985="Male",VLOOKUP(H985,'Shoe size conversion table'!$B$6:$D$22,2),VLOOKUP(H985,'Shoe size conversion table'!$J$6:$L$22,2))</f>
        <v>44</v>
      </c>
      <c r="J985" s="13">
        <f>IF(G985="Male",VLOOKUP(H985,'Shoe size conversion table'!$B$6:$D$22,3),VLOOKUP(H985,'Shoe size conversion table'!$J$6:$L$22,3))</f>
        <v>10.5</v>
      </c>
      <c r="K985" s="11">
        <v>199</v>
      </c>
      <c r="L985" s="12">
        <v>0.5</v>
      </c>
      <c r="M985" s="7">
        <f t="shared" si="46"/>
        <v>2014</v>
      </c>
      <c r="N985" s="7">
        <f t="shared" si="47"/>
        <v>5</v>
      </c>
      <c r="O985" s="30">
        <f t="shared" si="48"/>
        <v>99.5</v>
      </c>
    </row>
    <row r="986" spans="2:15" x14ac:dyDescent="0.2">
      <c r="B986" s="13">
        <v>53212</v>
      </c>
      <c r="C986" s="14">
        <v>41769.636111111126</v>
      </c>
      <c r="D986" s="7" t="s">
        <v>10</v>
      </c>
      <c r="E986" s="13">
        <v>2195</v>
      </c>
      <c r="F986" s="7" t="s">
        <v>36</v>
      </c>
      <c r="G986" s="7" t="s">
        <v>12</v>
      </c>
      <c r="H986" s="13">
        <v>5</v>
      </c>
      <c r="I986" s="13" t="str">
        <f>IF(G986="Male",VLOOKUP(H986,'Shoe size conversion table'!$B$6:$D$22,2),VLOOKUP(H986,'Shoe size conversion table'!$J$6:$L$22,2))</f>
        <v>35-36</v>
      </c>
      <c r="J986" s="13">
        <f>IF(G986="Male",VLOOKUP(H986,'Shoe size conversion table'!$B$6:$D$22,3),VLOOKUP(H986,'Shoe size conversion table'!$J$6:$L$22,3))</f>
        <v>3</v>
      </c>
      <c r="K986" s="11">
        <v>189</v>
      </c>
      <c r="L986" s="12">
        <v>0</v>
      </c>
      <c r="M986" s="7">
        <f t="shared" si="46"/>
        <v>2014</v>
      </c>
      <c r="N986" s="7">
        <f t="shared" si="47"/>
        <v>5</v>
      </c>
      <c r="O986" s="30">
        <f t="shared" si="48"/>
        <v>189</v>
      </c>
    </row>
    <row r="987" spans="2:15" x14ac:dyDescent="0.2">
      <c r="B987" s="13">
        <v>53213</v>
      </c>
      <c r="C987" s="14">
        <v>41769.666111111124</v>
      </c>
      <c r="D987" s="7" t="s">
        <v>10</v>
      </c>
      <c r="E987" s="13">
        <v>2226</v>
      </c>
      <c r="F987" s="7" t="s">
        <v>35</v>
      </c>
      <c r="G987" s="7" t="s">
        <v>11</v>
      </c>
      <c r="H987" s="13">
        <v>12</v>
      </c>
      <c r="I987" s="13">
        <f>IF(G987="Male",VLOOKUP(H987,'Shoe size conversion table'!$B$6:$D$22,2),VLOOKUP(H987,'Shoe size conversion table'!$J$6:$L$22,2))</f>
        <v>45</v>
      </c>
      <c r="J987" s="13">
        <f>IF(G987="Male",VLOOKUP(H987,'Shoe size conversion table'!$B$6:$D$22,3),VLOOKUP(H987,'Shoe size conversion table'!$J$6:$L$22,3))</f>
        <v>11.5</v>
      </c>
      <c r="K987" s="11">
        <v>129</v>
      </c>
      <c r="L987" s="12">
        <v>0.3</v>
      </c>
      <c r="M987" s="7">
        <f t="shared" si="46"/>
        <v>2014</v>
      </c>
      <c r="N987" s="7">
        <f t="shared" si="47"/>
        <v>5</v>
      </c>
      <c r="O987" s="30">
        <f t="shared" si="48"/>
        <v>90.3</v>
      </c>
    </row>
    <row r="988" spans="2:15" x14ac:dyDescent="0.2">
      <c r="B988" s="13">
        <v>53213</v>
      </c>
      <c r="C988" s="14">
        <v>41769.666111111124</v>
      </c>
      <c r="D988" s="7" t="s">
        <v>10</v>
      </c>
      <c r="E988" s="13">
        <v>2224</v>
      </c>
      <c r="F988" s="7" t="s">
        <v>35</v>
      </c>
      <c r="G988" s="7" t="s">
        <v>11</v>
      </c>
      <c r="H988" s="13">
        <v>14</v>
      </c>
      <c r="I988" s="13">
        <f>IF(G988="Male",VLOOKUP(H988,'Shoe size conversion table'!$B$6:$D$22,2),VLOOKUP(H988,'Shoe size conversion table'!$J$6:$L$22,2))</f>
        <v>47</v>
      </c>
      <c r="J988" s="13">
        <f>IF(G988="Male",VLOOKUP(H988,'Shoe size conversion table'!$B$6:$D$22,3),VLOOKUP(H988,'Shoe size conversion table'!$J$6:$L$22,3))</f>
        <v>13.5</v>
      </c>
      <c r="K988" s="11">
        <v>189</v>
      </c>
      <c r="L988" s="12">
        <v>0</v>
      </c>
      <c r="M988" s="7">
        <f t="shared" si="46"/>
        <v>2014</v>
      </c>
      <c r="N988" s="7">
        <f t="shared" si="47"/>
        <v>5</v>
      </c>
      <c r="O988" s="30">
        <f t="shared" si="48"/>
        <v>189</v>
      </c>
    </row>
    <row r="989" spans="2:15" x14ac:dyDescent="0.2">
      <c r="B989" s="13">
        <v>53214</v>
      </c>
      <c r="C989" s="14">
        <v>41769.826111111128</v>
      </c>
      <c r="D989" s="7" t="s">
        <v>9</v>
      </c>
      <c r="E989" s="13">
        <v>2159</v>
      </c>
      <c r="F989" s="7" t="s">
        <v>62</v>
      </c>
      <c r="G989" s="7" t="s">
        <v>12</v>
      </c>
      <c r="H989" s="13">
        <v>6</v>
      </c>
      <c r="I989" s="13" t="str">
        <f>IF(G989="Male",VLOOKUP(H989,'Shoe size conversion table'!$B$6:$D$22,2),VLOOKUP(H989,'Shoe size conversion table'!$J$6:$L$22,2))</f>
        <v>36-37</v>
      </c>
      <c r="J989" s="13">
        <f>IF(G989="Male",VLOOKUP(H989,'Shoe size conversion table'!$B$6:$D$22,3),VLOOKUP(H989,'Shoe size conversion table'!$J$6:$L$22,3))</f>
        <v>4</v>
      </c>
      <c r="K989" s="11">
        <v>189</v>
      </c>
      <c r="L989" s="12">
        <v>0.5</v>
      </c>
      <c r="M989" s="7">
        <f t="shared" si="46"/>
        <v>2014</v>
      </c>
      <c r="N989" s="7">
        <f t="shared" si="47"/>
        <v>5</v>
      </c>
      <c r="O989" s="30">
        <f t="shared" si="48"/>
        <v>94.5</v>
      </c>
    </row>
    <row r="990" spans="2:15" x14ac:dyDescent="0.2">
      <c r="B990" s="13">
        <v>53215</v>
      </c>
      <c r="C990" s="14">
        <v>41769.83611111113</v>
      </c>
      <c r="D990" s="7" t="s">
        <v>10</v>
      </c>
      <c r="E990" s="13">
        <v>2220</v>
      </c>
      <c r="F990" s="7" t="s">
        <v>36</v>
      </c>
      <c r="G990" s="7" t="s">
        <v>12</v>
      </c>
      <c r="H990" s="13">
        <v>7</v>
      </c>
      <c r="I990" s="13" t="str">
        <f>IF(G990="Male",VLOOKUP(H990,'Shoe size conversion table'!$B$6:$D$22,2),VLOOKUP(H990,'Shoe size conversion table'!$J$6:$L$22,2))</f>
        <v>37-38</v>
      </c>
      <c r="J990" s="13">
        <f>IF(G990="Male",VLOOKUP(H990,'Shoe size conversion table'!$B$6:$D$22,3),VLOOKUP(H990,'Shoe size conversion table'!$J$6:$L$22,3))</f>
        <v>5</v>
      </c>
      <c r="K990" s="11">
        <v>169</v>
      </c>
      <c r="L990" s="12">
        <v>0</v>
      </c>
      <c r="M990" s="7">
        <f t="shared" si="46"/>
        <v>2014</v>
      </c>
      <c r="N990" s="7">
        <f t="shared" si="47"/>
        <v>5</v>
      </c>
      <c r="O990" s="30">
        <f t="shared" si="48"/>
        <v>169</v>
      </c>
    </row>
    <row r="991" spans="2:15" x14ac:dyDescent="0.2">
      <c r="B991" s="13">
        <v>53216</v>
      </c>
      <c r="C991" s="14">
        <v>41769.846111111125</v>
      </c>
      <c r="D991" s="7" t="s">
        <v>7</v>
      </c>
      <c r="E991" s="13">
        <v>2172</v>
      </c>
      <c r="F991" s="7" t="s">
        <v>53</v>
      </c>
      <c r="G991" s="7" t="s">
        <v>11</v>
      </c>
      <c r="H991" s="13">
        <v>9</v>
      </c>
      <c r="I991" s="13">
        <f>IF(G991="Male",VLOOKUP(H991,'Shoe size conversion table'!$B$6:$D$22,2),VLOOKUP(H991,'Shoe size conversion table'!$J$6:$L$22,2))</f>
        <v>42</v>
      </c>
      <c r="J991" s="13">
        <f>IF(G991="Male",VLOOKUP(H991,'Shoe size conversion table'!$B$6:$D$22,3),VLOOKUP(H991,'Shoe size conversion table'!$J$6:$L$22,3))</f>
        <v>8.5</v>
      </c>
      <c r="K991" s="11">
        <v>139</v>
      </c>
      <c r="L991" s="12">
        <v>0.1</v>
      </c>
      <c r="M991" s="7">
        <f t="shared" si="46"/>
        <v>2014</v>
      </c>
      <c r="N991" s="7">
        <f t="shared" si="47"/>
        <v>5</v>
      </c>
      <c r="O991" s="30">
        <f t="shared" si="48"/>
        <v>125.10000000000001</v>
      </c>
    </row>
    <row r="992" spans="2:15" x14ac:dyDescent="0.2">
      <c r="B992" s="13">
        <v>53217</v>
      </c>
      <c r="C992" s="14">
        <v>41770.206111111132</v>
      </c>
      <c r="D992" s="7" t="s">
        <v>7</v>
      </c>
      <c r="E992" s="13">
        <v>2154</v>
      </c>
      <c r="F992" s="7" t="s">
        <v>51</v>
      </c>
      <c r="G992" s="7" t="s">
        <v>12</v>
      </c>
      <c r="H992" s="13">
        <v>8.5</v>
      </c>
      <c r="I992" s="13">
        <f>IF(G992="Male",VLOOKUP(H992,'Shoe size conversion table'!$B$6:$D$22,2),VLOOKUP(H992,'Shoe size conversion table'!$J$6:$L$22,2))</f>
        <v>39</v>
      </c>
      <c r="J992" s="13">
        <f>IF(G992="Male",VLOOKUP(H992,'Shoe size conversion table'!$B$6:$D$22,3),VLOOKUP(H992,'Shoe size conversion table'!$J$6:$L$22,3))</f>
        <v>6.5</v>
      </c>
      <c r="K992" s="11">
        <v>149</v>
      </c>
      <c r="L992" s="12">
        <v>0</v>
      </c>
      <c r="M992" s="7">
        <f t="shared" si="46"/>
        <v>2014</v>
      </c>
      <c r="N992" s="7">
        <f t="shared" si="47"/>
        <v>5</v>
      </c>
      <c r="O992" s="30">
        <f t="shared" si="48"/>
        <v>149</v>
      </c>
    </row>
    <row r="993" spans="2:15" x14ac:dyDescent="0.2">
      <c r="B993" s="13">
        <v>53218</v>
      </c>
      <c r="C993" s="14">
        <v>41770.40611111113</v>
      </c>
      <c r="D993" s="7" t="s">
        <v>10</v>
      </c>
      <c r="E993" s="13">
        <v>2194</v>
      </c>
      <c r="F993" s="7" t="s">
        <v>35</v>
      </c>
      <c r="G993" s="7" t="s">
        <v>12</v>
      </c>
      <c r="H993" s="13">
        <v>9</v>
      </c>
      <c r="I993" s="13" t="str">
        <f>IF(G993="Male",VLOOKUP(H993,'Shoe size conversion table'!$B$6:$D$22,2),VLOOKUP(H993,'Shoe size conversion table'!$J$6:$L$22,2))</f>
        <v>39-40</v>
      </c>
      <c r="J993" s="13">
        <f>IF(G993="Male",VLOOKUP(H993,'Shoe size conversion table'!$B$6:$D$22,3),VLOOKUP(H993,'Shoe size conversion table'!$J$6:$L$22,3))</f>
        <v>7</v>
      </c>
      <c r="K993" s="11">
        <v>199</v>
      </c>
      <c r="L993" s="12">
        <v>0.2</v>
      </c>
      <c r="M993" s="7">
        <f t="shared" si="46"/>
        <v>2014</v>
      </c>
      <c r="N993" s="7">
        <f t="shared" si="47"/>
        <v>5</v>
      </c>
      <c r="O993" s="30">
        <f t="shared" si="48"/>
        <v>159.20000000000002</v>
      </c>
    </row>
    <row r="994" spans="2:15" x14ac:dyDescent="0.2">
      <c r="B994" s="13">
        <v>53218</v>
      </c>
      <c r="C994" s="14">
        <v>41770.40611111113</v>
      </c>
      <c r="D994" s="7" t="s">
        <v>10</v>
      </c>
      <c r="E994" s="13">
        <v>2179</v>
      </c>
      <c r="F994" s="7" t="s">
        <v>35</v>
      </c>
      <c r="G994" s="7" t="s">
        <v>12</v>
      </c>
      <c r="H994" s="13">
        <v>9</v>
      </c>
      <c r="I994" s="13" t="str">
        <f>IF(G994="Male",VLOOKUP(H994,'Shoe size conversion table'!$B$6:$D$22,2),VLOOKUP(H994,'Shoe size conversion table'!$J$6:$L$22,2))</f>
        <v>39-40</v>
      </c>
      <c r="J994" s="13">
        <f>IF(G994="Male",VLOOKUP(H994,'Shoe size conversion table'!$B$6:$D$22,3),VLOOKUP(H994,'Shoe size conversion table'!$J$6:$L$22,3))</f>
        <v>7</v>
      </c>
      <c r="K994" s="11">
        <v>159</v>
      </c>
      <c r="L994" s="12">
        <v>0</v>
      </c>
      <c r="M994" s="7">
        <f t="shared" si="46"/>
        <v>2014</v>
      </c>
      <c r="N994" s="7">
        <f t="shared" si="47"/>
        <v>5</v>
      </c>
      <c r="O994" s="30">
        <f t="shared" si="48"/>
        <v>159</v>
      </c>
    </row>
    <row r="995" spans="2:15" x14ac:dyDescent="0.2">
      <c r="B995" s="13">
        <v>53219</v>
      </c>
      <c r="C995" s="14">
        <v>41770.40611111113</v>
      </c>
      <c r="D995" s="7" t="s">
        <v>7</v>
      </c>
      <c r="E995" s="13">
        <v>2223</v>
      </c>
      <c r="F995" s="7" t="s">
        <v>49</v>
      </c>
      <c r="G995" s="7" t="s">
        <v>11</v>
      </c>
      <c r="H995" s="13">
        <v>9</v>
      </c>
      <c r="I995" s="13">
        <f>IF(G995="Male",VLOOKUP(H995,'Shoe size conversion table'!$B$6:$D$22,2),VLOOKUP(H995,'Shoe size conversion table'!$J$6:$L$22,2))</f>
        <v>42</v>
      </c>
      <c r="J995" s="13">
        <f>IF(G995="Male",VLOOKUP(H995,'Shoe size conversion table'!$B$6:$D$22,3),VLOOKUP(H995,'Shoe size conversion table'!$J$6:$L$22,3))</f>
        <v>8.5</v>
      </c>
      <c r="K995" s="11">
        <v>179</v>
      </c>
      <c r="L995" s="12">
        <v>0.5</v>
      </c>
      <c r="M995" s="7">
        <f t="shared" si="46"/>
        <v>2014</v>
      </c>
      <c r="N995" s="7">
        <f t="shared" si="47"/>
        <v>5</v>
      </c>
      <c r="O995" s="30">
        <f t="shared" si="48"/>
        <v>89.5</v>
      </c>
    </row>
    <row r="996" spans="2:15" x14ac:dyDescent="0.2">
      <c r="B996" s="13">
        <v>53220</v>
      </c>
      <c r="C996" s="14">
        <v>41770.496111111126</v>
      </c>
      <c r="D996" s="7" t="s">
        <v>10</v>
      </c>
      <c r="E996" s="13">
        <v>2218</v>
      </c>
      <c r="F996" s="7" t="s">
        <v>34</v>
      </c>
      <c r="G996" s="7" t="s">
        <v>11</v>
      </c>
      <c r="H996" s="13">
        <v>9</v>
      </c>
      <c r="I996" s="13">
        <f>IF(G996="Male",VLOOKUP(H996,'Shoe size conversion table'!$B$6:$D$22,2),VLOOKUP(H996,'Shoe size conversion table'!$J$6:$L$22,2))</f>
        <v>42</v>
      </c>
      <c r="J996" s="13">
        <f>IF(G996="Male",VLOOKUP(H996,'Shoe size conversion table'!$B$6:$D$22,3),VLOOKUP(H996,'Shoe size conversion table'!$J$6:$L$22,3))</f>
        <v>8.5</v>
      </c>
      <c r="K996" s="11">
        <v>129</v>
      </c>
      <c r="L996" s="12">
        <v>0</v>
      </c>
      <c r="M996" s="7">
        <f t="shared" si="46"/>
        <v>2014</v>
      </c>
      <c r="N996" s="7">
        <f t="shared" si="47"/>
        <v>5</v>
      </c>
      <c r="O996" s="30">
        <f t="shared" si="48"/>
        <v>129</v>
      </c>
    </row>
    <row r="997" spans="2:15" x14ac:dyDescent="0.2">
      <c r="B997" s="13">
        <v>53221</v>
      </c>
      <c r="C997" s="14">
        <v>41770.566111111126</v>
      </c>
      <c r="D997" s="7" t="s">
        <v>7</v>
      </c>
      <c r="E997" s="13">
        <v>2227</v>
      </c>
      <c r="F997" s="7" t="s">
        <v>51</v>
      </c>
      <c r="G997" s="7" t="s">
        <v>11</v>
      </c>
      <c r="H997" s="13">
        <v>9</v>
      </c>
      <c r="I997" s="13">
        <f>IF(G997="Male",VLOOKUP(H997,'Shoe size conversion table'!$B$6:$D$22,2),VLOOKUP(H997,'Shoe size conversion table'!$J$6:$L$22,2))</f>
        <v>42</v>
      </c>
      <c r="J997" s="13">
        <f>IF(G997="Male",VLOOKUP(H997,'Shoe size conversion table'!$B$6:$D$22,3),VLOOKUP(H997,'Shoe size conversion table'!$J$6:$L$22,3))</f>
        <v>8.5</v>
      </c>
      <c r="K997" s="11">
        <v>149</v>
      </c>
      <c r="L997" s="12">
        <v>0.5</v>
      </c>
      <c r="M997" s="7">
        <f t="shared" si="46"/>
        <v>2014</v>
      </c>
      <c r="N997" s="7">
        <f t="shared" si="47"/>
        <v>5</v>
      </c>
      <c r="O997" s="30">
        <f t="shared" si="48"/>
        <v>74.5</v>
      </c>
    </row>
    <row r="998" spans="2:15" x14ac:dyDescent="0.2">
      <c r="B998" s="13">
        <v>53222</v>
      </c>
      <c r="C998" s="14">
        <v>41770.636111111126</v>
      </c>
      <c r="D998" s="7" t="s">
        <v>10</v>
      </c>
      <c r="E998" s="13">
        <v>2178</v>
      </c>
      <c r="F998" s="7" t="s">
        <v>35</v>
      </c>
      <c r="G998" s="7" t="s">
        <v>12</v>
      </c>
      <c r="H998" s="13">
        <v>5</v>
      </c>
      <c r="I998" s="13" t="str">
        <f>IF(G998="Male",VLOOKUP(H998,'Shoe size conversion table'!$B$6:$D$22,2),VLOOKUP(H998,'Shoe size conversion table'!$J$6:$L$22,2))</f>
        <v>35-36</v>
      </c>
      <c r="J998" s="13">
        <f>IF(G998="Male",VLOOKUP(H998,'Shoe size conversion table'!$B$6:$D$22,3),VLOOKUP(H998,'Shoe size conversion table'!$J$6:$L$22,3))</f>
        <v>3</v>
      </c>
      <c r="K998" s="11">
        <v>139</v>
      </c>
      <c r="L998" s="12">
        <v>0.1</v>
      </c>
      <c r="M998" s="7">
        <f t="shared" si="46"/>
        <v>2014</v>
      </c>
      <c r="N998" s="7">
        <f t="shared" si="47"/>
        <v>5</v>
      </c>
      <c r="O998" s="30">
        <f t="shared" si="48"/>
        <v>125.10000000000001</v>
      </c>
    </row>
    <row r="999" spans="2:15" x14ac:dyDescent="0.2">
      <c r="B999" s="13">
        <v>53223</v>
      </c>
      <c r="C999" s="14">
        <v>41770.666111111124</v>
      </c>
      <c r="D999" s="7" t="s">
        <v>10</v>
      </c>
      <c r="E999" s="13">
        <v>2156</v>
      </c>
      <c r="F999" s="7" t="s">
        <v>36</v>
      </c>
      <c r="G999" s="7" t="s">
        <v>11</v>
      </c>
      <c r="H999" s="13">
        <v>10</v>
      </c>
      <c r="I999" s="13">
        <f>IF(G999="Male",VLOOKUP(H999,'Shoe size conversion table'!$B$6:$D$22,2),VLOOKUP(H999,'Shoe size conversion table'!$J$6:$L$22,2))</f>
        <v>43</v>
      </c>
      <c r="J999" s="13">
        <f>IF(G999="Male",VLOOKUP(H999,'Shoe size conversion table'!$B$6:$D$22,3),VLOOKUP(H999,'Shoe size conversion table'!$J$6:$L$22,3))</f>
        <v>9.5</v>
      </c>
      <c r="K999" s="11">
        <v>159</v>
      </c>
      <c r="L999" s="12">
        <v>0.5</v>
      </c>
      <c r="M999" s="7">
        <f t="shared" si="46"/>
        <v>2014</v>
      </c>
      <c r="N999" s="7">
        <f t="shared" si="47"/>
        <v>5</v>
      </c>
      <c r="O999" s="30">
        <f t="shared" si="48"/>
        <v>79.5</v>
      </c>
    </row>
    <row r="1000" spans="2:15" x14ac:dyDescent="0.2">
      <c r="B1000" s="13">
        <v>53223</v>
      </c>
      <c r="C1000" s="14">
        <v>41770.666111111124</v>
      </c>
      <c r="D1000" s="7" t="s">
        <v>10</v>
      </c>
      <c r="E1000" s="13">
        <v>2226</v>
      </c>
      <c r="F1000" s="7" t="s">
        <v>35</v>
      </c>
      <c r="G1000" s="7" t="s">
        <v>11</v>
      </c>
      <c r="H1000" s="13">
        <v>12</v>
      </c>
      <c r="I1000" s="13">
        <f>IF(G1000="Male",VLOOKUP(H1000,'Shoe size conversion table'!$B$6:$D$22,2),VLOOKUP(H1000,'Shoe size conversion table'!$J$6:$L$22,2))</f>
        <v>45</v>
      </c>
      <c r="J1000" s="13">
        <f>IF(G1000="Male",VLOOKUP(H1000,'Shoe size conversion table'!$B$6:$D$22,3),VLOOKUP(H1000,'Shoe size conversion table'!$J$6:$L$22,3))</f>
        <v>11.5</v>
      </c>
      <c r="K1000" s="11">
        <v>129</v>
      </c>
      <c r="L1000" s="12">
        <v>0.3</v>
      </c>
      <c r="M1000" s="7">
        <f t="shared" si="46"/>
        <v>2014</v>
      </c>
      <c r="N1000" s="7">
        <f t="shared" si="47"/>
        <v>5</v>
      </c>
      <c r="O1000" s="30">
        <f t="shared" si="48"/>
        <v>90.3</v>
      </c>
    </row>
    <row r="1001" spans="2:15" x14ac:dyDescent="0.2">
      <c r="B1001" s="13">
        <v>53224</v>
      </c>
      <c r="C1001" s="14">
        <v>41770.826111111128</v>
      </c>
      <c r="D1001" s="7" t="s">
        <v>9</v>
      </c>
      <c r="E1001" s="13">
        <v>2158</v>
      </c>
      <c r="F1001" s="7" t="s">
        <v>61</v>
      </c>
      <c r="G1001" s="7" t="s">
        <v>12</v>
      </c>
      <c r="H1001" s="13">
        <v>6</v>
      </c>
      <c r="I1001" s="13" t="str">
        <f>IF(G1001="Male",VLOOKUP(H1001,'Shoe size conversion table'!$B$6:$D$22,2),VLOOKUP(H1001,'Shoe size conversion table'!$J$6:$L$22,2))</f>
        <v>36-37</v>
      </c>
      <c r="J1001" s="13">
        <f>IF(G1001="Male",VLOOKUP(H1001,'Shoe size conversion table'!$B$6:$D$22,3),VLOOKUP(H1001,'Shoe size conversion table'!$J$6:$L$22,3))</f>
        <v>4</v>
      </c>
      <c r="K1001" s="11">
        <v>189</v>
      </c>
      <c r="L1001" s="12">
        <v>0</v>
      </c>
      <c r="M1001" s="7">
        <f t="shared" si="46"/>
        <v>2014</v>
      </c>
      <c r="N1001" s="7">
        <f t="shared" si="47"/>
        <v>5</v>
      </c>
      <c r="O1001" s="30">
        <f t="shared" si="48"/>
        <v>189</v>
      </c>
    </row>
    <row r="1002" spans="2:15" x14ac:dyDescent="0.2">
      <c r="B1002" s="13">
        <v>53225</v>
      </c>
      <c r="C1002" s="14">
        <v>41770.83611111113</v>
      </c>
      <c r="D1002" s="7" t="s">
        <v>8</v>
      </c>
      <c r="E1002" s="13">
        <v>2152</v>
      </c>
      <c r="F1002" s="7" t="s">
        <v>37</v>
      </c>
      <c r="G1002" s="7" t="s">
        <v>11</v>
      </c>
      <c r="H1002" s="13">
        <v>9.5</v>
      </c>
      <c r="I1002" s="13" t="str">
        <f>IF(G1002="Male",VLOOKUP(H1002,'Shoe size conversion table'!$B$6:$D$22,2),VLOOKUP(H1002,'Shoe size conversion table'!$J$6:$L$22,2))</f>
        <v>42-43</v>
      </c>
      <c r="J1002" s="13">
        <f>IF(G1002="Male",VLOOKUP(H1002,'Shoe size conversion table'!$B$6:$D$22,3),VLOOKUP(H1002,'Shoe size conversion table'!$J$6:$L$22,3))</f>
        <v>9</v>
      </c>
      <c r="K1002" s="11">
        <v>159</v>
      </c>
      <c r="L1002" s="12">
        <v>0.3</v>
      </c>
      <c r="M1002" s="7">
        <f t="shared" si="46"/>
        <v>2014</v>
      </c>
      <c r="N1002" s="7">
        <f t="shared" si="47"/>
        <v>5</v>
      </c>
      <c r="O1002" s="30">
        <f t="shared" si="48"/>
        <v>111.3</v>
      </c>
    </row>
    <row r="1003" spans="2:15" x14ac:dyDescent="0.2">
      <c r="B1003" s="13">
        <v>53226</v>
      </c>
      <c r="C1003" s="14">
        <v>41771.016111111123</v>
      </c>
      <c r="D1003" s="7" t="s">
        <v>7</v>
      </c>
      <c r="E1003" s="13">
        <v>2186</v>
      </c>
      <c r="F1003" s="7" t="s">
        <v>47</v>
      </c>
      <c r="G1003" s="7" t="s">
        <v>11</v>
      </c>
      <c r="H1003" s="13">
        <v>9.5</v>
      </c>
      <c r="I1003" s="13" t="str">
        <f>IF(G1003="Male",VLOOKUP(H1003,'Shoe size conversion table'!$B$6:$D$22,2),VLOOKUP(H1003,'Shoe size conversion table'!$J$6:$L$22,2))</f>
        <v>42-43</v>
      </c>
      <c r="J1003" s="13">
        <f>IF(G1003="Male",VLOOKUP(H1003,'Shoe size conversion table'!$B$6:$D$22,3),VLOOKUP(H1003,'Shoe size conversion table'!$J$6:$L$22,3))</f>
        <v>9</v>
      </c>
      <c r="K1003" s="11">
        <v>199</v>
      </c>
      <c r="L1003" s="12">
        <v>0.3</v>
      </c>
      <c r="M1003" s="7">
        <f t="shared" si="46"/>
        <v>2014</v>
      </c>
      <c r="N1003" s="7">
        <f t="shared" si="47"/>
        <v>5</v>
      </c>
      <c r="O1003" s="30">
        <f t="shared" si="48"/>
        <v>139.29999999999998</v>
      </c>
    </row>
    <row r="1004" spans="2:15" x14ac:dyDescent="0.2">
      <c r="B1004" s="13">
        <v>53227</v>
      </c>
      <c r="C1004" s="14">
        <v>41771.136111111126</v>
      </c>
      <c r="D1004" s="7" t="s">
        <v>8</v>
      </c>
      <c r="E1004" s="13">
        <v>2151</v>
      </c>
      <c r="F1004" s="7" t="s">
        <v>42</v>
      </c>
      <c r="G1004" s="7" t="s">
        <v>12</v>
      </c>
      <c r="H1004" s="13">
        <v>8.5</v>
      </c>
      <c r="I1004" s="13">
        <f>IF(G1004="Male",VLOOKUP(H1004,'Shoe size conversion table'!$B$6:$D$22,2),VLOOKUP(H1004,'Shoe size conversion table'!$J$6:$L$22,2))</f>
        <v>39</v>
      </c>
      <c r="J1004" s="13">
        <f>IF(G1004="Male",VLOOKUP(H1004,'Shoe size conversion table'!$B$6:$D$22,3),VLOOKUP(H1004,'Shoe size conversion table'!$J$6:$L$22,3))</f>
        <v>6.5</v>
      </c>
      <c r="K1004" s="11">
        <v>159</v>
      </c>
      <c r="L1004" s="12">
        <v>0</v>
      </c>
      <c r="M1004" s="7">
        <f t="shared" si="46"/>
        <v>2014</v>
      </c>
      <c r="N1004" s="7">
        <f t="shared" si="47"/>
        <v>5</v>
      </c>
      <c r="O1004" s="30">
        <f t="shared" si="48"/>
        <v>159</v>
      </c>
    </row>
    <row r="1005" spans="2:15" x14ac:dyDescent="0.2">
      <c r="B1005" s="13">
        <v>53228</v>
      </c>
      <c r="C1005" s="14">
        <v>41771.206111111132</v>
      </c>
      <c r="D1005" s="7" t="s">
        <v>7</v>
      </c>
      <c r="E1005" s="13">
        <v>2172</v>
      </c>
      <c r="F1005" s="7" t="s">
        <v>51</v>
      </c>
      <c r="G1005" s="7" t="s">
        <v>12</v>
      </c>
      <c r="H1005" s="13">
        <v>8.5</v>
      </c>
      <c r="I1005" s="13">
        <f>IF(G1005="Male",VLOOKUP(H1005,'Shoe size conversion table'!$B$6:$D$22,2),VLOOKUP(H1005,'Shoe size conversion table'!$J$6:$L$22,2))</f>
        <v>39</v>
      </c>
      <c r="J1005" s="13">
        <f>IF(G1005="Male",VLOOKUP(H1005,'Shoe size conversion table'!$B$6:$D$22,3),VLOOKUP(H1005,'Shoe size conversion table'!$J$6:$L$22,3))</f>
        <v>6.5</v>
      </c>
      <c r="K1005" s="11">
        <v>149</v>
      </c>
      <c r="L1005" s="12">
        <v>0</v>
      </c>
      <c r="M1005" s="7">
        <f t="shared" si="46"/>
        <v>2014</v>
      </c>
      <c r="N1005" s="7">
        <f t="shared" si="47"/>
        <v>5</v>
      </c>
      <c r="O1005" s="30">
        <f t="shared" si="48"/>
        <v>149</v>
      </c>
    </row>
    <row r="1006" spans="2:15" x14ac:dyDescent="0.2">
      <c r="B1006" s="13">
        <v>53229</v>
      </c>
      <c r="C1006" s="14">
        <v>41771.40611111113</v>
      </c>
      <c r="D1006" s="7" t="s">
        <v>10</v>
      </c>
      <c r="E1006" s="13">
        <v>2235</v>
      </c>
      <c r="F1006" s="7" t="s">
        <v>34</v>
      </c>
      <c r="G1006" s="7" t="s">
        <v>12</v>
      </c>
      <c r="H1006" s="13">
        <v>8.5</v>
      </c>
      <c r="I1006" s="13">
        <f>IF(G1006="Male",VLOOKUP(H1006,'Shoe size conversion table'!$B$6:$D$22,2),VLOOKUP(H1006,'Shoe size conversion table'!$J$6:$L$22,2))</f>
        <v>39</v>
      </c>
      <c r="J1006" s="13">
        <f>IF(G1006="Male",VLOOKUP(H1006,'Shoe size conversion table'!$B$6:$D$22,3),VLOOKUP(H1006,'Shoe size conversion table'!$J$6:$L$22,3))</f>
        <v>6.5</v>
      </c>
      <c r="K1006" s="11">
        <v>199</v>
      </c>
      <c r="L1006" s="12">
        <v>0</v>
      </c>
      <c r="M1006" s="7">
        <f t="shared" si="46"/>
        <v>2014</v>
      </c>
      <c r="N1006" s="7">
        <f t="shared" si="47"/>
        <v>5</v>
      </c>
      <c r="O1006" s="30">
        <f t="shared" si="48"/>
        <v>199</v>
      </c>
    </row>
    <row r="1007" spans="2:15" x14ac:dyDescent="0.2">
      <c r="B1007" s="13">
        <v>53229</v>
      </c>
      <c r="C1007" s="14">
        <v>41771.40611111113</v>
      </c>
      <c r="D1007" s="7" t="s">
        <v>10</v>
      </c>
      <c r="E1007" s="13">
        <v>2227</v>
      </c>
      <c r="F1007" s="7" t="s">
        <v>34</v>
      </c>
      <c r="G1007" s="7" t="s">
        <v>12</v>
      </c>
      <c r="H1007" s="13">
        <v>9</v>
      </c>
      <c r="I1007" s="13" t="str">
        <f>IF(G1007="Male",VLOOKUP(H1007,'Shoe size conversion table'!$B$6:$D$22,2),VLOOKUP(H1007,'Shoe size conversion table'!$J$6:$L$22,2))</f>
        <v>39-40</v>
      </c>
      <c r="J1007" s="13">
        <f>IF(G1007="Male",VLOOKUP(H1007,'Shoe size conversion table'!$B$6:$D$22,3),VLOOKUP(H1007,'Shoe size conversion table'!$J$6:$L$22,3))</f>
        <v>7</v>
      </c>
      <c r="K1007" s="11">
        <v>149</v>
      </c>
      <c r="L1007" s="12">
        <v>0.1</v>
      </c>
      <c r="M1007" s="7">
        <f t="shared" si="46"/>
        <v>2014</v>
      </c>
      <c r="N1007" s="7">
        <f t="shared" si="47"/>
        <v>5</v>
      </c>
      <c r="O1007" s="30">
        <f t="shared" si="48"/>
        <v>134.1</v>
      </c>
    </row>
    <row r="1008" spans="2:15" x14ac:dyDescent="0.2">
      <c r="B1008" s="13">
        <v>53229</v>
      </c>
      <c r="C1008" s="14">
        <v>41771.40611111113</v>
      </c>
      <c r="D1008" s="7" t="s">
        <v>10</v>
      </c>
      <c r="E1008" s="13">
        <v>2194</v>
      </c>
      <c r="F1008" s="7" t="s">
        <v>35</v>
      </c>
      <c r="G1008" s="7" t="s">
        <v>12</v>
      </c>
      <c r="H1008" s="13">
        <v>9</v>
      </c>
      <c r="I1008" s="13" t="str">
        <f>IF(G1008="Male",VLOOKUP(H1008,'Shoe size conversion table'!$B$6:$D$22,2),VLOOKUP(H1008,'Shoe size conversion table'!$J$6:$L$22,2))</f>
        <v>39-40</v>
      </c>
      <c r="J1008" s="13">
        <f>IF(G1008="Male",VLOOKUP(H1008,'Shoe size conversion table'!$B$6:$D$22,3),VLOOKUP(H1008,'Shoe size conversion table'!$J$6:$L$22,3))</f>
        <v>7</v>
      </c>
      <c r="K1008" s="11">
        <v>199</v>
      </c>
      <c r="L1008" s="12">
        <v>0.2</v>
      </c>
      <c r="M1008" s="7">
        <f t="shared" si="46"/>
        <v>2014</v>
      </c>
      <c r="N1008" s="7">
        <f t="shared" si="47"/>
        <v>5</v>
      </c>
      <c r="O1008" s="30">
        <f t="shared" si="48"/>
        <v>159.20000000000002</v>
      </c>
    </row>
    <row r="1009" spans="2:15" x14ac:dyDescent="0.2">
      <c r="B1009" s="13">
        <v>53230</v>
      </c>
      <c r="C1009" s="14">
        <v>41771.496111111126</v>
      </c>
      <c r="D1009" s="7" t="s">
        <v>8</v>
      </c>
      <c r="E1009" s="13">
        <v>2215</v>
      </c>
      <c r="F1009" s="7" t="s">
        <v>38</v>
      </c>
      <c r="G1009" s="7" t="s">
        <v>12</v>
      </c>
      <c r="H1009" s="13">
        <v>8</v>
      </c>
      <c r="I1009" s="13" t="str">
        <f>IF(G1009="Male",VLOOKUP(H1009,'Shoe size conversion table'!$B$6:$D$22,2),VLOOKUP(H1009,'Shoe size conversion table'!$J$6:$L$22,2))</f>
        <v>38-39</v>
      </c>
      <c r="J1009" s="13">
        <f>IF(G1009="Male",VLOOKUP(H1009,'Shoe size conversion table'!$B$6:$D$22,3),VLOOKUP(H1009,'Shoe size conversion table'!$J$6:$L$22,3))</f>
        <v>6</v>
      </c>
      <c r="K1009" s="11">
        <v>189</v>
      </c>
      <c r="L1009" s="12">
        <v>0.3</v>
      </c>
      <c r="M1009" s="7">
        <f t="shared" si="46"/>
        <v>2014</v>
      </c>
      <c r="N1009" s="7">
        <f t="shared" si="47"/>
        <v>5</v>
      </c>
      <c r="O1009" s="30">
        <f t="shared" si="48"/>
        <v>132.29999999999998</v>
      </c>
    </row>
    <row r="1010" spans="2:15" x14ac:dyDescent="0.2">
      <c r="B1010" s="13">
        <v>53231</v>
      </c>
      <c r="C1010" s="14">
        <v>41771.566111111126</v>
      </c>
      <c r="D1010" s="7" t="s">
        <v>7</v>
      </c>
      <c r="E1010" s="13">
        <v>2153</v>
      </c>
      <c r="F1010" s="7" t="s">
        <v>51</v>
      </c>
      <c r="G1010" s="7" t="s">
        <v>11</v>
      </c>
      <c r="H1010" s="13">
        <v>10.5</v>
      </c>
      <c r="I1010" s="13" t="str">
        <f>IF(G1010="Male",VLOOKUP(H1010,'Shoe size conversion table'!$B$6:$D$22,2),VLOOKUP(H1010,'Shoe size conversion table'!$J$6:$L$22,2))</f>
        <v>43-44</v>
      </c>
      <c r="J1010" s="13">
        <f>IF(G1010="Male",VLOOKUP(H1010,'Shoe size conversion table'!$B$6:$D$22,3),VLOOKUP(H1010,'Shoe size conversion table'!$J$6:$L$22,3))</f>
        <v>10</v>
      </c>
      <c r="K1010" s="11">
        <v>189</v>
      </c>
      <c r="L1010" s="12">
        <v>0.1</v>
      </c>
      <c r="M1010" s="7">
        <f t="shared" si="46"/>
        <v>2014</v>
      </c>
      <c r="N1010" s="7">
        <f t="shared" si="47"/>
        <v>5</v>
      </c>
      <c r="O1010" s="30">
        <f t="shared" si="48"/>
        <v>170.1</v>
      </c>
    </row>
    <row r="1011" spans="2:15" x14ac:dyDescent="0.2">
      <c r="B1011" s="13">
        <v>53232</v>
      </c>
      <c r="C1011" s="14">
        <v>41771.666111111124</v>
      </c>
      <c r="D1011" s="7" t="s">
        <v>10</v>
      </c>
      <c r="E1011" s="13">
        <v>2242</v>
      </c>
      <c r="F1011" s="7" t="s">
        <v>36</v>
      </c>
      <c r="G1011" s="7" t="s">
        <v>11</v>
      </c>
      <c r="H1011" s="13">
        <v>10.5</v>
      </c>
      <c r="I1011" s="13" t="str">
        <f>IF(G1011="Male",VLOOKUP(H1011,'Shoe size conversion table'!$B$6:$D$22,2),VLOOKUP(H1011,'Shoe size conversion table'!$J$6:$L$22,2))</f>
        <v>43-44</v>
      </c>
      <c r="J1011" s="13">
        <f>IF(G1011="Male",VLOOKUP(H1011,'Shoe size conversion table'!$B$6:$D$22,3),VLOOKUP(H1011,'Shoe size conversion table'!$J$6:$L$22,3))</f>
        <v>10</v>
      </c>
      <c r="K1011" s="11">
        <v>159</v>
      </c>
      <c r="L1011" s="12">
        <v>0.2</v>
      </c>
      <c r="M1011" s="7">
        <f t="shared" si="46"/>
        <v>2014</v>
      </c>
      <c r="N1011" s="7">
        <f t="shared" si="47"/>
        <v>5</v>
      </c>
      <c r="O1011" s="30">
        <f t="shared" si="48"/>
        <v>127.2</v>
      </c>
    </row>
    <row r="1012" spans="2:15" x14ac:dyDescent="0.2">
      <c r="B1012" s="13">
        <v>53232</v>
      </c>
      <c r="C1012" s="14">
        <v>41771.666111111124</v>
      </c>
      <c r="D1012" s="7" t="s">
        <v>10</v>
      </c>
      <c r="E1012" s="13">
        <v>2156</v>
      </c>
      <c r="F1012" s="7" t="s">
        <v>36</v>
      </c>
      <c r="G1012" s="7" t="s">
        <v>11</v>
      </c>
      <c r="H1012" s="13">
        <v>10</v>
      </c>
      <c r="I1012" s="13">
        <f>IF(G1012="Male",VLOOKUP(H1012,'Shoe size conversion table'!$B$6:$D$22,2),VLOOKUP(H1012,'Shoe size conversion table'!$J$6:$L$22,2))</f>
        <v>43</v>
      </c>
      <c r="J1012" s="13">
        <f>IF(G1012="Male",VLOOKUP(H1012,'Shoe size conversion table'!$B$6:$D$22,3),VLOOKUP(H1012,'Shoe size conversion table'!$J$6:$L$22,3))</f>
        <v>9.5</v>
      </c>
      <c r="K1012" s="11">
        <v>159</v>
      </c>
      <c r="L1012" s="12">
        <v>0.5</v>
      </c>
      <c r="M1012" s="7">
        <f t="shared" si="46"/>
        <v>2014</v>
      </c>
      <c r="N1012" s="7">
        <f t="shared" si="47"/>
        <v>5</v>
      </c>
      <c r="O1012" s="30">
        <f t="shared" si="48"/>
        <v>79.5</v>
      </c>
    </row>
    <row r="1013" spans="2:15" x14ac:dyDescent="0.2">
      <c r="B1013" s="13">
        <v>53233</v>
      </c>
      <c r="C1013" s="14">
        <v>41772.016111111123</v>
      </c>
      <c r="D1013" s="7" t="s">
        <v>8</v>
      </c>
      <c r="E1013" s="13">
        <v>2219</v>
      </c>
      <c r="F1013" s="7" t="s">
        <v>38</v>
      </c>
      <c r="G1013" s="7" t="s">
        <v>12</v>
      </c>
      <c r="H1013" s="13">
        <v>10</v>
      </c>
      <c r="I1013" s="13" t="str">
        <f>IF(G1013="Male",VLOOKUP(H1013,'Shoe size conversion table'!$B$6:$D$22,2),VLOOKUP(H1013,'Shoe size conversion table'!$J$6:$L$22,2))</f>
        <v>40-41</v>
      </c>
      <c r="J1013" s="13">
        <f>IF(G1013="Male",VLOOKUP(H1013,'Shoe size conversion table'!$B$6:$D$22,3),VLOOKUP(H1013,'Shoe size conversion table'!$J$6:$L$22,3))</f>
        <v>8</v>
      </c>
      <c r="K1013" s="11">
        <v>179</v>
      </c>
      <c r="L1013" s="12">
        <v>0.5</v>
      </c>
      <c r="M1013" s="7">
        <f t="shared" si="46"/>
        <v>2014</v>
      </c>
      <c r="N1013" s="7">
        <f t="shared" si="47"/>
        <v>5</v>
      </c>
      <c r="O1013" s="30">
        <f t="shared" si="48"/>
        <v>89.5</v>
      </c>
    </row>
    <row r="1014" spans="2:15" x14ac:dyDescent="0.2">
      <c r="B1014" s="13">
        <v>53234</v>
      </c>
      <c r="C1014" s="14">
        <v>41772.046111111129</v>
      </c>
      <c r="D1014" s="7" t="s">
        <v>7</v>
      </c>
      <c r="E1014" s="13">
        <v>2163</v>
      </c>
      <c r="F1014" s="7" t="s">
        <v>46</v>
      </c>
      <c r="G1014" s="7" t="s">
        <v>12</v>
      </c>
      <c r="H1014" s="13">
        <v>9</v>
      </c>
      <c r="I1014" s="13" t="str">
        <f>IF(G1014="Male",VLOOKUP(H1014,'Shoe size conversion table'!$B$6:$D$22,2),VLOOKUP(H1014,'Shoe size conversion table'!$J$6:$L$22,2))</f>
        <v>39-40</v>
      </c>
      <c r="J1014" s="13">
        <f>IF(G1014="Male",VLOOKUP(H1014,'Shoe size conversion table'!$B$6:$D$22,3),VLOOKUP(H1014,'Shoe size conversion table'!$J$6:$L$22,3))</f>
        <v>7</v>
      </c>
      <c r="K1014" s="11">
        <v>169</v>
      </c>
      <c r="L1014" s="12">
        <v>0.3</v>
      </c>
      <c r="M1014" s="7">
        <f t="shared" si="46"/>
        <v>2014</v>
      </c>
      <c r="N1014" s="7">
        <f t="shared" si="47"/>
        <v>5</v>
      </c>
      <c r="O1014" s="30">
        <f t="shared" si="48"/>
        <v>118.3</v>
      </c>
    </row>
    <row r="1015" spans="2:15" x14ac:dyDescent="0.2">
      <c r="B1015" s="13">
        <v>53235</v>
      </c>
      <c r="C1015" s="14">
        <v>41772.136111111126</v>
      </c>
      <c r="D1015" s="7" t="s">
        <v>7</v>
      </c>
      <c r="E1015" s="13">
        <v>2227</v>
      </c>
      <c r="F1015" s="7" t="s">
        <v>51</v>
      </c>
      <c r="G1015" s="7" t="s">
        <v>11</v>
      </c>
      <c r="H1015" s="13">
        <v>9</v>
      </c>
      <c r="I1015" s="13">
        <f>IF(G1015="Male",VLOOKUP(H1015,'Shoe size conversion table'!$B$6:$D$22,2),VLOOKUP(H1015,'Shoe size conversion table'!$J$6:$L$22,2))</f>
        <v>42</v>
      </c>
      <c r="J1015" s="13">
        <f>IF(G1015="Male",VLOOKUP(H1015,'Shoe size conversion table'!$B$6:$D$22,3),VLOOKUP(H1015,'Shoe size conversion table'!$J$6:$L$22,3))</f>
        <v>8.5</v>
      </c>
      <c r="K1015" s="11">
        <v>149</v>
      </c>
      <c r="L1015" s="12">
        <v>0.5</v>
      </c>
      <c r="M1015" s="7">
        <f t="shared" si="46"/>
        <v>2014</v>
      </c>
      <c r="N1015" s="7">
        <f t="shared" si="47"/>
        <v>5</v>
      </c>
      <c r="O1015" s="30">
        <f t="shared" si="48"/>
        <v>74.5</v>
      </c>
    </row>
    <row r="1016" spans="2:15" x14ac:dyDescent="0.2">
      <c r="B1016" s="13">
        <v>53236</v>
      </c>
      <c r="C1016" s="14">
        <v>41772.376111111131</v>
      </c>
      <c r="D1016" s="7" t="s">
        <v>9</v>
      </c>
      <c r="E1016" s="13">
        <v>2189</v>
      </c>
      <c r="F1016" s="7" t="s">
        <v>61</v>
      </c>
      <c r="G1016" s="7" t="s">
        <v>11</v>
      </c>
      <c r="H1016" s="13">
        <v>7.5</v>
      </c>
      <c r="I1016" s="13" t="str">
        <f>IF(G1016="Male",VLOOKUP(H1016,'Shoe size conversion table'!$B$6:$D$22,2),VLOOKUP(H1016,'Shoe size conversion table'!$J$6:$L$22,2))</f>
        <v>40-41</v>
      </c>
      <c r="J1016" s="13">
        <f>IF(G1016="Male",VLOOKUP(H1016,'Shoe size conversion table'!$B$6:$D$22,3),VLOOKUP(H1016,'Shoe size conversion table'!$J$6:$L$22,3))</f>
        <v>7</v>
      </c>
      <c r="K1016" s="11">
        <v>139</v>
      </c>
      <c r="L1016" s="12">
        <v>0</v>
      </c>
      <c r="M1016" s="7">
        <f t="shared" si="46"/>
        <v>2014</v>
      </c>
      <c r="N1016" s="7">
        <f t="shared" si="47"/>
        <v>5</v>
      </c>
      <c r="O1016" s="30">
        <f t="shared" si="48"/>
        <v>139</v>
      </c>
    </row>
    <row r="1017" spans="2:15" x14ac:dyDescent="0.2">
      <c r="B1017" s="13">
        <v>53237</v>
      </c>
      <c r="C1017" s="14">
        <v>41772.566111111126</v>
      </c>
      <c r="D1017" s="7" t="s">
        <v>7</v>
      </c>
      <c r="E1017" s="13">
        <v>2147</v>
      </c>
      <c r="F1017" s="7" t="s">
        <v>51</v>
      </c>
      <c r="G1017" s="7" t="s">
        <v>11</v>
      </c>
      <c r="H1017" s="13">
        <v>9.5</v>
      </c>
      <c r="I1017" s="13" t="str">
        <f>IF(G1017="Male",VLOOKUP(H1017,'Shoe size conversion table'!$B$6:$D$22,2),VLOOKUP(H1017,'Shoe size conversion table'!$J$6:$L$22,2))</f>
        <v>42-43</v>
      </c>
      <c r="J1017" s="13">
        <f>IF(G1017="Male",VLOOKUP(H1017,'Shoe size conversion table'!$B$6:$D$22,3),VLOOKUP(H1017,'Shoe size conversion table'!$J$6:$L$22,3))</f>
        <v>9</v>
      </c>
      <c r="K1017" s="11">
        <v>129</v>
      </c>
      <c r="L1017" s="12">
        <v>0</v>
      </c>
      <c r="M1017" s="7">
        <f t="shared" si="46"/>
        <v>2014</v>
      </c>
      <c r="N1017" s="7">
        <f t="shared" si="47"/>
        <v>5</v>
      </c>
      <c r="O1017" s="30">
        <f t="shared" si="48"/>
        <v>129</v>
      </c>
    </row>
    <row r="1018" spans="2:15" x14ac:dyDescent="0.2">
      <c r="B1018" s="13">
        <v>53238</v>
      </c>
      <c r="C1018" s="14">
        <v>41772.866111111129</v>
      </c>
      <c r="D1018" s="7" t="s">
        <v>8</v>
      </c>
      <c r="E1018" s="13">
        <v>2199</v>
      </c>
      <c r="F1018" s="7" t="s">
        <v>37</v>
      </c>
      <c r="G1018" s="7" t="s">
        <v>12</v>
      </c>
      <c r="H1018" s="13">
        <v>8.5</v>
      </c>
      <c r="I1018" s="13">
        <f>IF(G1018="Male",VLOOKUP(H1018,'Shoe size conversion table'!$B$6:$D$22,2),VLOOKUP(H1018,'Shoe size conversion table'!$J$6:$L$22,2))</f>
        <v>39</v>
      </c>
      <c r="J1018" s="13">
        <f>IF(G1018="Male",VLOOKUP(H1018,'Shoe size conversion table'!$B$6:$D$22,3),VLOOKUP(H1018,'Shoe size conversion table'!$J$6:$L$22,3))</f>
        <v>6.5</v>
      </c>
      <c r="K1018" s="11">
        <v>169</v>
      </c>
      <c r="L1018" s="12">
        <v>0</v>
      </c>
      <c r="M1018" s="7">
        <f t="shared" si="46"/>
        <v>2014</v>
      </c>
      <c r="N1018" s="7">
        <f t="shared" si="47"/>
        <v>5</v>
      </c>
      <c r="O1018" s="30">
        <f t="shared" si="48"/>
        <v>169</v>
      </c>
    </row>
    <row r="1019" spans="2:15" x14ac:dyDescent="0.2">
      <c r="B1019" s="13">
        <v>53239</v>
      </c>
      <c r="C1019" s="14">
        <v>41773.016111111123</v>
      </c>
      <c r="D1019" s="7" t="s">
        <v>7</v>
      </c>
      <c r="E1019" s="13">
        <v>2236</v>
      </c>
      <c r="F1019" s="7" t="s">
        <v>57</v>
      </c>
      <c r="G1019" s="7" t="s">
        <v>11</v>
      </c>
      <c r="H1019" s="13">
        <v>9.5</v>
      </c>
      <c r="I1019" s="13" t="str">
        <f>IF(G1019="Male",VLOOKUP(H1019,'Shoe size conversion table'!$B$6:$D$22,2),VLOOKUP(H1019,'Shoe size conversion table'!$J$6:$L$22,2))</f>
        <v>42-43</v>
      </c>
      <c r="J1019" s="13">
        <f>IF(G1019="Male",VLOOKUP(H1019,'Shoe size conversion table'!$B$6:$D$22,3),VLOOKUP(H1019,'Shoe size conversion table'!$J$6:$L$22,3))</f>
        <v>9</v>
      </c>
      <c r="K1019" s="11">
        <v>169</v>
      </c>
      <c r="L1019" s="12">
        <v>0.2</v>
      </c>
      <c r="M1019" s="7">
        <f t="shared" si="46"/>
        <v>2014</v>
      </c>
      <c r="N1019" s="7">
        <f t="shared" si="47"/>
        <v>5</v>
      </c>
      <c r="O1019" s="30">
        <f t="shared" si="48"/>
        <v>135.20000000000002</v>
      </c>
    </row>
    <row r="1020" spans="2:15" x14ac:dyDescent="0.2">
      <c r="B1020" s="13">
        <v>53240</v>
      </c>
      <c r="C1020" s="14">
        <v>41773.046111111129</v>
      </c>
      <c r="D1020" s="7" t="s">
        <v>7</v>
      </c>
      <c r="E1020" s="13">
        <v>2238</v>
      </c>
      <c r="F1020" s="7" t="s">
        <v>51</v>
      </c>
      <c r="G1020" s="7" t="s">
        <v>11</v>
      </c>
      <c r="H1020" s="13">
        <v>9</v>
      </c>
      <c r="I1020" s="13">
        <f>IF(G1020="Male",VLOOKUP(H1020,'Shoe size conversion table'!$B$6:$D$22,2),VLOOKUP(H1020,'Shoe size conversion table'!$J$6:$L$22,2))</f>
        <v>42</v>
      </c>
      <c r="J1020" s="13">
        <f>IF(G1020="Male",VLOOKUP(H1020,'Shoe size conversion table'!$B$6:$D$22,3),VLOOKUP(H1020,'Shoe size conversion table'!$J$6:$L$22,3))</f>
        <v>8.5</v>
      </c>
      <c r="K1020" s="11">
        <v>149</v>
      </c>
      <c r="L1020" s="12">
        <v>0</v>
      </c>
      <c r="M1020" s="7">
        <f t="shared" si="46"/>
        <v>2014</v>
      </c>
      <c r="N1020" s="7">
        <f t="shared" si="47"/>
        <v>5</v>
      </c>
      <c r="O1020" s="30">
        <f t="shared" si="48"/>
        <v>149</v>
      </c>
    </row>
    <row r="1021" spans="2:15" x14ac:dyDescent="0.2">
      <c r="B1021" s="13">
        <v>53241</v>
      </c>
      <c r="C1021" s="14">
        <v>41773.136111111126</v>
      </c>
      <c r="D1021" s="7" t="s">
        <v>7</v>
      </c>
      <c r="E1021" s="13">
        <v>2153</v>
      </c>
      <c r="F1021" s="7" t="s">
        <v>51</v>
      </c>
      <c r="G1021" s="7" t="s">
        <v>11</v>
      </c>
      <c r="H1021" s="13">
        <v>10.5</v>
      </c>
      <c r="I1021" s="13" t="str">
        <f>IF(G1021="Male",VLOOKUP(H1021,'Shoe size conversion table'!$B$6:$D$22,2),VLOOKUP(H1021,'Shoe size conversion table'!$J$6:$L$22,2))</f>
        <v>43-44</v>
      </c>
      <c r="J1021" s="13">
        <f>IF(G1021="Male",VLOOKUP(H1021,'Shoe size conversion table'!$B$6:$D$22,3),VLOOKUP(H1021,'Shoe size conversion table'!$J$6:$L$22,3))</f>
        <v>10</v>
      </c>
      <c r="K1021" s="11">
        <v>189</v>
      </c>
      <c r="L1021" s="12">
        <v>0.1</v>
      </c>
      <c r="M1021" s="7">
        <f t="shared" si="46"/>
        <v>2014</v>
      </c>
      <c r="N1021" s="7">
        <f t="shared" si="47"/>
        <v>5</v>
      </c>
      <c r="O1021" s="30">
        <f t="shared" si="48"/>
        <v>170.1</v>
      </c>
    </row>
    <row r="1022" spans="2:15" x14ac:dyDescent="0.2">
      <c r="B1022" s="13">
        <v>53242</v>
      </c>
      <c r="C1022" s="14">
        <v>41773.376111111131</v>
      </c>
      <c r="D1022" s="7" t="s">
        <v>9</v>
      </c>
      <c r="E1022" s="13">
        <v>2148</v>
      </c>
      <c r="F1022" s="7" t="s">
        <v>59</v>
      </c>
      <c r="G1022" s="7" t="s">
        <v>11</v>
      </c>
      <c r="H1022" s="13">
        <v>11.5</v>
      </c>
      <c r="I1022" s="13" t="str">
        <f>IF(G1022="Male",VLOOKUP(H1022,'Shoe size conversion table'!$B$6:$D$22,2),VLOOKUP(H1022,'Shoe size conversion table'!$J$6:$L$22,2))</f>
        <v>44-45</v>
      </c>
      <c r="J1022" s="13">
        <f>IF(G1022="Male",VLOOKUP(H1022,'Shoe size conversion table'!$B$6:$D$22,3),VLOOKUP(H1022,'Shoe size conversion table'!$J$6:$L$22,3))</f>
        <v>11</v>
      </c>
      <c r="K1022" s="11">
        <v>189</v>
      </c>
      <c r="L1022" s="12">
        <v>0</v>
      </c>
      <c r="M1022" s="7">
        <f t="shared" si="46"/>
        <v>2014</v>
      </c>
      <c r="N1022" s="7">
        <f t="shared" si="47"/>
        <v>5</v>
      </c>
      <c r="O1022" s="30">
        <f t="shared" si="48"/>
        <v>189</v>
      </c>
    </row>
    <row r="1023" spans="2:15" x14ac:dyDescent="0.2">
      <c r="B1023" s="13">
        <v>53243</v>
      </c>
      <c r="C1023" s="14">
        <v>41773.44611111113</v>
      </c>
      <c r="D1023" s="7" t="s">
        <v>7</v>
      </c>
      <c r="E1023" s="13">
        <v>2185</v>
      </c>
      <c r="F1023" s="7" t="s">
        <v>47</v>
      </c>
      <c r="G1023" s="7" t="s">
        <v>11</v>
      </c>
      <c r="H1023" s="13">
        <v>9</v>
      </c>
      <c r="I1023" s="13">
        <f>IF(G1023="Male",VLOOKUP(H1023,'Shoe size conversion table'!$B$6:$D$22,2),VLOOKUP(H1023,'Shoe size conversion table'!$J$6:$L$22,2))</f>
        <v>42</v>
      </c>
      <c r="J1023" s="13">
        <f>IF(G1023="Male",VLOOKUP(H1023,'Shoe size conversion table'!$B$6:$D$22,3),VLOOKUP(H1023,'Shoe size conversion table'!$J$6:$L$22,3))</f>
        <v>8.5</v>
      </c>
      <c r="K1023" s="11">
        <v>159</v>
      </c>
      <c r="L1023" s="12">
        <v>0.3</v>
      </c>
      <c r="M1023" s="7">
        <f t="shared" si="46"/>
        <v>2014</v>
      </c>
      <c r="N1023" s="7">
        <f t="shared" si="47"/>
        <v>5</v>
      </c>
      <c r="O1023" s="30">
        <f t="shared" si="48"/>
        <v>111.3</v>
      </c>
    </row>
    <row r="1024" spans="2:15" x14ac:dyDescent="0.2">
      <c r="B1024" s="13">
        <v>53244</v>
      </c>
      <c r="C1024" s="14">
        <v>41773.866111111129</v>
      </c>
      <c r="D1024" s="7" t="s">
        <v>8</v>
      </c>
      <c r="E1024" s="13">
        <v>2151</v>
      </c>
      <c r="F1024" s="7" t="s">
        <v>42</v>
      </c>
      <c r="G1024" s="7" t="s">
        <v>12</v>
      </c>
      <c r="H1024" s="13">
        <v>8.5</v>
      </c>
      <c r="I1024" s="13">
        <f>IF(G1024="Male",VLOOKUP(H1024,'Shoe size conversion table'!$B$6:$D$22,2),VLOOKUP(H1024,'Shoe size conversion table'!$J$6:$L$22,2))</f>
        <v>39</v>
      </c>
      <c r="J1024" s="13">
        <f>IF(G1024="Male",VLOOKUP(H1024,'Shoe size conversion table'!$B$6:$D$22,3),VLOOKUP(H1024,'Shoe size conversion table'!$J$6:$L$22,3))</f>
        <v>6.5</v>
      </c>
      <c r="K1024" s="11">
        <v>159</v>
      </c>
      <c r="L1024" s="12">
        <v>0</v>
      </c>
      <c r="M1024" s="7">
        <f t="shared" si="46"/>
        <v>2014</v>
      </c>
      <c r="N1024" s="7">
        <f t="shared" si="47"/>
        <v>5</v>
      </c>
      <c r="O1024" s="30">
        <f t="shared" si="48"/>
        <v>159</v>
      </c>
    </row>
    <row r="1025" spans="2:15" x14ac:dyDescent="0.2">
      <c r="B1025" s="13">
        <v>53245</v>
      </c>
      <c r="C1025" s="14">
        <v>41773.996111111133</v>
      </c>
      <c r="D1025" s="7" t="s">
        <v>8</v>
      </c>
      <c r="E1025" s="13">
        <v>2176</v>
      </c>
      <c r="F1025" s="7" t="s">
        <v>42</v>
      </c>
      <c r="G1025" s="7" t="s">
        <v>12</v>
      </c>
      <c r="H1025" s="13">
        <v>8</v>
      </c>
      <c r="I1025" s="13" t="str">
        <f>IF(G1025="Male",VLOOKUP(H1025,'Shoe size conversion table'!$B$6:$D$22,2),VLOOKUP(H1025,'Shoe size conversion table'!$J$6:$L$22,2))</f>
        <v>38-39</v>
      </c>
      <c r="J1025" s="13">
        <f>IF(G1025="Male",VLOOKUP(H1025,'Shoe size conversion table'!$B$6:$D$22,3),VLOOKUP(H1025,'Shoe size conversion table'!$J$6:$L$22,3))</f>
        <v>6</v>
      </c>
      <c r="K1025" s="11">
        <v>139</v>
      </c>
      <c r="L1025" s="12">
        <v>0</v>
      </c>
      <c r="M1025" s="7">
        <f t="shared" si="46"/>
        <v>2014</v>
      </c>
      <c r="N1025" s="7">
        <f t="shared" si="47"/>
        <v>5</v>
      </c>
      <c r="O1025" s="30">
        <f t="shared" si="48"/>
        <v>139</v>
      </c>
    </row>
    <row r="1026" spans="2:15" x14ac:dyDescent="0.2">
      <c r="B1026" s="13">
        <v>53246</v>
      </c>
      <c r="C1026" s="14">
        <v>41774.046111111129</v>
      </c>
      <c r="D1026" s="7" t="s">
        <v>7</v>
      </c>
      <c r="E1026" s="13">
        <v>2176</v>
      </c>
      <c r="F1026" s="7" t="s">
        <v>53</v>
      </c>
      <c r="G1026" s="7" t="s">
        <v>12</v>
      </c>
      <c r="H1026" s="13">
        <v>9</v>
      </c>
      <c r="I1026" s="13" t="str">
        <f>IF(G1026="Male",VLOOKUP(H1026,'Shoe size conversion table'!$B$6:$D$22,2),VLOOKUP(H1026,'Shoe size conversion table'!$J$6:$L$22,2))</f>
        <v>39-40</v>
      </c>
      <c r="J1026" s="13">
        <f>IF(G1026="Male",VLOOKUP(H1026,'Shoe size conversion table'!$B$6:$D$22,3),VLOOKUP(H1026,'Shoe size conversion table'!$J$6:$L$22,3))</f>
        <v>7</v>
      </c>
      <c r="K1026" s="11">
        <v>139</v>
      </c>
      <c r="L1026" s="12">
        <v>0</v>
      </c>
      <c r="M1026" s="7">
        <f t="shared" si="46"/>
        <v>2014</v>
      </c>
      <c r="N1026" s="7">
        <f t="shared" si="47"/>
        <v>5</v>
      </c>
      <c r="O1026" s="30">
        <f t="shared" si="48"/>
        <v>139</v>
      </c>
    </row>
    <row r="1027" spans="2:15" x14ac:dyDescent="0.2">
      <c r="B1027" s="13">
        <v>53247</v>
      </c>
      <c r="C1027" s="14">
        <v>41774.236111111131</v>
      </c>
      <c r="D1027" s="7" t="s">
        <v>10</v>
      </c>
      <c r="E1027" s="13">
        <v>2152</v>
      </c>
      <c r="F1027" s="7" t="s">
        <v>35</v>
      </c>
      <c r="G1027" s="7" t="s">
        <v>12</v>
      </c>
      <c r="H1027" s="13">
        <v>9</v>
      </c>
      <c r="I1027" s="13" t="str">
        <f>IF(G1027="Male",VLOOKUP(H1027,'Shoe size conversion table'!$B$6:$D$22,2),VLOOKUP(H1027,'Shoe size conversion table'!$J$6:$L$22,2))</f>
        <v>39-40</v>
      </c>
      <c r="J1027" s="13">
        <f>IF(G1027="Male",VLOOKUP(H1027,'Shoe size conversion table'!$B$6:$D$22,3),VLOOKUP(H1027,'Shoe size conversion table'!$J$6:$L$22,3))</f>
        <v>7</v>
      </c>
      <c r="K1027" s="11">
        <v>199</v>
      </c>
      <c r="L1027" s="12">
        <v>0.5</v>
      </c>
      <c r="M1027" s="7">
        <f t="shared" si="46"/>
        <v>2014</v>
      </c>
      <c r="N1027" s="7">
        <f t="shared" si="47"/>
        <v>5</v>
      </c>
      <c r="O1027" s="30">
        <f t="shared" si="48"/>
        <v>99.5</v>
      </c>
    </row>
    <row r="1028" spans="2:15" x14ac:dyDescent="0.2">
      <c r="B1028" s="13">
        <v>53248</v>
      </c>
      <c r="C1028" s="14">
        <v>41774.236111111131</v>
      </c>
      <c r="D1028" s="7" t="s">
        <v>9</v>
      </c>
      <c r="E1028" s="13">
        <v>2153</v>
      </c>
      <c r="F1028" s="7" t="s">
        <v>58</v>
      </c>
      <c r="G1028" s="7" t="s">
        <v>11</v>
      </c>
      <c r="H1028" s="13">
        <v>10.5</v>
      </c>
      <c r="I1028" s="13" t="str">
        <f>IF(G1028="Male",VLOOKUP(H1028,'Shoe size conversion table'!$B$6:$D$22,2),VLOOKUP(H1028,'Shoe size conversion table'!$J$6:$L$22,2))</f>
        <v>43-44</v>
      </c>
      <c r="J1028" s="13">
        <f>IF(G1028="Male",VLOOKUP(H1028,'Shoe size conversion table'!$B$6:$D$22,3),VLOOKUP(H1028,'Shoe size conversion table'!$J$6:$L$22,3))</f>
        <v>10</v>
      </c>
      <c r="K1028" s="11">
        <v>179</v>
      </c>
      <c r="L1028" s="12">
        <v>0.5</v>
      </c>
      <c r="M1028" s="7">
        <f t="shared" si="46"/>
        <v>2014</v>
      </c>
      <c r="N1028" s="7">
        <f t="shared" si="47"/>
        <v>5</v>
      </c>
      <c r="O1028" s="30">
        <f t="shared" si="48"/>
        <v>89.5</v>
      </c>
    </row>
    <row r="1029" spans="2:15" x14ac:dyDescent="0.2">
      <c r="B1029" s="13">
        <v>53249</v>
      </c>
      <c r="C1029" s="14">
        <v>41774.376111111131</v>
      </c>
      <c r="D1029" s="7" t="s">
        <v>9</v>
      </c>
      <c r="E1029" s="13">
        <v>2160</v>
      </c>
      <c r="F1029" s="7" t="s">
        <v>58</v>
      </c>
      <c r="G1029" s="7" t="s">
        <v>11</v>
      </c>
      <c r="H1029" s="13">
        <v>9</v>
      </c>
      <c r="I1029" s="13">
        <f>IF(G1029="Male",VLOOKUP(H1029,'Shoe size conversion table'!$B$6:$D$22,2),VLOOKUP(H1029,'Shoe size conversion table'!$J$6:$L$22,2))</f>
        <v>42</v>
      </c>
      <c r="J1029" s="13">
        <f>IF(G1029="Male",VLOOKUP(H1029,'Shoe size conversion table'!$B$6:$D$22,3),VLOOKUP(H1029,'Shoe size conversion table'!$J$6:$L$22,3))</f>
        <v>8.5</v>
      </c>
      <c r="K1029" s="11">
        <v>189</v>
      </c>
      <c r="L1029" s="12">
        <v>0</v>
      </c>
      <c r="M1029" s="7">
        <f t="shared" ref="M1029:M1092" si="49">YEAR(C1029)</f>
        <v>2014</v>
      </c>
      <c r="N1029" s="7">
        <f t="shared" si="47"/>
        <v>5</v>
      </c>
      <c r="O1029" s="30">
        <f t="shared" si="48"/>
        <v>189</v>
      </c>
    </row>
    <row r="1030" spans="2:15" x14ac:dyDescent="0.2">
      <c r="B1030" s="13">
        <v>53250</v>
      </c>
      <c r="C1030" s="14">
        <v>41774.44611111113</v>
      </c>
      <c r="D1030" s="7" t="s">
        <v>8</v>
      </c>
      <c r="E1030" s="13">
        <v>2182</v>
      </c>
      <c r="F1030" s="7" t="s">
        <v>37</v>
      </c>
      <c r="G1030" s="7" t="s">
        <v>12</v>
      </c>
      <c r="H1030" s="13">
        <v>10</v>
      </c>
      <c r="I1030" s="13" t="str">
        <f>IF(G1030="Male",VLOOKUP(H1030,'Shoe size conversion table'!$B$6:$D$22,2),VLOOKUP(H1030,'Shoe size conversion table'!$J$6:$L$22,2))</f>
        <v>40-41</v>
      </c>
      <c r="J1030" s="13">
        <f>IF(G1030="Male",VLOOKUP(H1030,'Shoe size conversion table'!$B$6:$D$22,3),VLOOKUP(H1030,'Shoe size conversion table'!$J$6:$L$22,3))</f>
        <v>8</v>
      </c>
      <c r="K1030" s="11">
        <v>189</v>
      </c>
      <c r="L1030" s="12">
        <v>0</v>
      </c>
      <c r="M1030" s="7">
        <f t="shared" si="49"/>
        <v>2014</v>
      </c>
      <c r="N1030" s="7">
        <f t="shared" ref="N1030:N1093" si="50">MONTH(C1030:C15997)</f>
        <v>5</v>
      </c>
      <c r="O1030" s="30">
        <f t="shared" ref="O1030:O1093" si="51">K1030*(1-L1030)</f>
        <v>189</v>
      </c>
    </row>
    <row r="1031" spans="2:15" x14ac:dyDescent="0.2">
      <c r="B1031" s="13">
        <v>53251</v>
      </c>
      <c r="C1031" s="14">
        <v>41774.866111111129</v>
      </c>
      <c r="D1031" s="7" t="s">
        <v>7</v>
      </c>
      <c r="E1031" s="13">
        <v>2227</v>
      </c>
      <c r="F1031" s="7" t="s">
        <v>51</v>
      </c>
      <c r="G1031" s="7" t="s">
        <v>11</v>
      </c>
      <c r="H1031" s="13">
        <v>9</v>
      </c>
      <c r="I1031" s="13">
        <f>IF(G1031="Male",VLOOKUP(H1031,'Shoe size conversion table'!$B$6:$D$22,2),VLOOKUP(H1031,'Shoe size conversion table'!$J$6:$L$22,2))</f>
        <v>42</v>
      </c>
      <c r="J1031" s="13">
        <f>IF(G1031="Male",VLOOKUP(H1031,'Shoe size conversion table'!$B$6:$D$22,3),VLOOKUP(H1031,'Shoe size conversion table'!$J$6:$L$22,3))</f>
        <v>8.5</v>
      </c>
      <c r="K1031" s="11">
        <v>149</v>
      </c>
      <c r="L1031" s="12">
        <v>0.5</v>
      </c>
      <c r="M1031" s="7">
        <f t="shared" si="49"/>
        <v>2014</v>
      </c>
      <c r="N1031" s="7">
        <f t="shared" si="50"/>
        <v>5</v>
      </c>
      <c r="O1031" s="30">
        <f t="shared" si="51"/>
        <v>74.5</v>
      </c>
    </row>
    <row r="1032" spans="2:15" x14ac:dyDescent="0.2">
      <c r="B1032" s="13">
        <v>53252</v>
      </c>
      <c r="C1032" s="14">
        <v>41774.996111111133</v>
      </c>
      <c r="D1032" s="7" t="s">
        <v>10</v>
      </c>
      <c r="E1032" s="13">
        <v>2224</v>
      </c>
      <c r="F1032" s="7" t="s">
        <v>35</v>
      </c>
      <c r="G1032" s="7" t="s">
        <v>11</v>
      </c>
      <c r="H1032" s="13">
        <v>14</v>
      </c>
      <c r="I1032" s="13">
        <f>IF(G1032="Male",VLOOKUP(H1032,'Shoe size conversion table'!$B$6:$D$22,2),VLOOKUP(H1032,'Shoe size conversion table'!$J$6:$L$22,2))</f>
        <v>47</v>
      </c>
      <c r="J1032" s="13">
        <f>IF(G1032="Male",VLOOKUP(H1032,'Shoe size conversion table'!$B$6:$D$22,3),VLOOKUP(H1032,'Shoe size conversion table'!$J$6:$L$22,3))</f>
        <v>13.5</v>
      </c>
      <c r="K1032" s="11">
        <v>189</v>
      </c>
      <c r="L1032" s="12">
        <v>0</v>
      </c>
      <c r="M1032" s="7">
        <f t="shared" si="49"/>
        <v>2014</v>
      </c>
      <c r="N1032" s="7">
        <f t="shared" si="50"/>
        <v>5</v>
      </c>
      <c r="O1032" s="30">
        <f t="shared" si="51"/>
        <v>189</v>
      </c>
    </row>
    <row r="1033" spans="2:15" x14ac:dyDescent="0.2">
      <c r="B1033" s="13">
        <v>53253</v>
      </c>
      <c r="C1033" s="14">
        <v>41775.126111111131</v>
      </c>
      <c r="D1033" s="7" t="s">
        <v>7</v>
      </c>
      <c r="E1033" s="13">
        <v>2154</v>
      </c>
      <c r="F1033" s="7" t="s">
        <v>49</v>
      </c>
      <c r="G1033" s="7" t="s">
        <v>11</v>
      </c>
      <c r="H1033" s="13">
        <v>10.5</v>
      </c>
      <c r="I1033" s="13" t="str">
        <f>IF(G1033="Male",VLOOKUP(H1033,'Shoe size conversion table'!$B$6:$D$22,2),VLOOKUP(H1033,'Shoe size conversion table'!$J$6:$L$22,2))</f>
        <v>43-44</v>
      </c>
      <c r="J1033" s="13">
        <f>IF(G1033="Male",VLOOKUP(H1033,'Shoe size conversion table'!$B$6:$D$22,3),VLOOKUP(H1033,'Shoe size conversion table'!$J$6:$L$22,3))</f>
        <v>10</v>
      </c>
      <c r="K1033" s="11">
        <v>179</v>
      </c>
      <c r="L1033" s="12">
        <v>0.1</v>
      </c>
      <c r="M1033" s="7">
        <f t="shared" si="49"/>
        <v>2014</v>
      </c>
      <c r="N1033" s="7">
        <f t="shared" si="50"/>
        <v>5</v>
      </c>
      <c r="O1033" s="30">
        <f t="shared" si="51"/>
        <v>161.1</v>
      </c>
    </row>
    <row r="1034" spans="2:15" x14ac:dyDescent="0.2">
      <c r="B1034" s="13">
        <v>53254</v>
      </c>
      <c r="C1034" s="14">
        <v>41775.236111111131</v>
      </c>
      <c r="D1034" s="7" t="s">
        <v>9</v>
      </c>
      <c r="E1034" s="13">
        <v>2189</v>
      </c>
      <c r="F1034" s="7" t="s">
        <v>61</v>
      </c>
      <c r="G1034" s="7" t="s">
        <v>11</v>
      </c>
      <c r="H1034" s="13">
        <v>7.5</v>
      </c>
      <c r="I1034" s="13" t="str">
        <f>IF(G1034="Male",VLOOKUP(H1034,'Shoe size conversion table'!$B$6:$D$22,2),VLOOKUP(H1034,'Shoe size conversion table'!$J$6:$L$22,2))</f>
        <v>40-41</v>
      </c>
      <c r="J1034" s="13">
        <f>IF(G1034="Male",VLOOKUP(H1034,'Shoe size conversion table'!$B$6:$D$22,3),VLOOKUP(H1034,'Shoe size conversion table'!$J$6:$L$22,3))</f>
        <v>7</v>
      </c>
      <c r="K1034" s="11">
        <v>139</v>
      </c>
      <c r="L1034" s="12">
        <v>0</v>
      </c>
      <c r="M1034" s="7">
        <f t="shared" si="49"/>
        <v>2014</v>
      </c>
      <c r="N1034" s="7">
        <f t="shared" si="50"/>
        <v>5</v>
      </c>
      <c r="O1034" s="30">
        <f t="shared" si="51"/>
        <v>139</v>
      </c>
    </row>
    <row r="1035" spans="2:15" x14ac:dyDescent="0.2">
      <c r="B1035" s="13">
        <v>53254</v>
      </c>
      <c r="C1035" s="14">
        <v>41775.236111111131</v>
      </c>
      <c r="D1035" s="7" t="s">
        <v>9</v>
      </c>
      <c r="E1035" s="13">
        <v>2153</v>
      </c>
      <c r="F1035" s="7" t="s">
        <v>58</v>
      </c>
      <c r="G1035" s="7" t="s">
        <v>11</v>
      </c>
      <c r="H1035" s="13">
        <v>10.5</v>
      </c>
      <c r="I1035" s="13" t="str">
        <f>IF(G1035="Male",VLOOKUP(H1035,'Shoe size conversion table'!$B$6:$D$22,2),VLOOKUP(H1035,'Shoe size conversion table'!$J$6:$L$22,2))</f>
        <v>43-44</v>
      </c>
      <c r="J1035" s="13">
        <f>IF(G1035="Male",VLOOKUP(H1035,'Shoe size conversion table'!$B$6:$D$22,3),VLOOKUP(H1035,'Shoe size conversion table'!$J$6:$L$22,3))</f>
        <v>10</v>
      </c>
      <c r="K1035" s="11">
        <v>179</v>
      </c>
      <c r="L1035" s="12">
        <v>0.5</v>
      </c>
      <c r="M1035" s="7">
        <f t="shared" si="49"/>
        <v>2014</v>
      </c>
      <c r="N1035" s="7">
        <f t="shared" si="50"/>
        <v>5</v>
      </c>
      <c r="O1035" s="30">
        <f t="shared" si="51"/>
        <v>89.5</v>
      </c>
    </row>
    <row r="1036" spans="2:15" x14ac:dyDescent="0.2">
      <c r="B1036" s="13">
        <v>53255</v>
      </c>
      <c r="C1036" s="14">
        <v>41775.44611111113</v>
      </c>
      <c r="D1036" s="7" t="s">
        <v>7</v>
      </c>
      <c r="E1036" s="13">
        <v>2186</v>
      </c>
      <c r="F1036" s="7" t="s">
        <v>47</v>
      </c>
      <c r="G1036" s="7" t="s">
        <v>11</v>
      </c>
      <c r="H1036" s="13">
        <v>9.5</v>
      </c>
      <c r="I1036" s="13" t="str">
        <f>IF(G1036="Male",VLOOKUP(H1036,'Shoe size conversion table'!$B$6:$D$22,2),VLOOKUP(H1036,'Shoe size conversion table'!$J$6:$L$22,2))</f>
        <v>42-43</v>
      </c>
      <c r="J1036" s="13">
        <f>IF(G1036="Male",VLOOKUP(H1036,'Shoe size conversion table'!$B$6:$D$22,3),VLOOKUP(H1036,'Shoe size conversion table'!$J$6:$L$22,3))</f>
        <v>9</v>
      </c>
      <c r="K1036" s="11">
        <v>199</v>
      </c>
      <c r="L1036" s="12">
        <v>0.3</v>
      </c>
      <c r="M1036" s="7">
        <f t="shared" si="49"/>
        <v>2014</v>
      </c>
      <c r="N1036" s="7">
        <f t="shared" si="50"/>
        <v>5</v>
      </c>
      <c r="O1036" s="30">
        <f t="shared" si="51"/>
        <v>139.29999999999998</v>
      </c>
    </row>
    <row r="1037" spans="2:15" x14ac:dyDescent="0.2">
      <c r="B1037" s="13">
        <v>53256</v>
      </c>
      <c r="C1037" s="14">
        <v>41775.686111111128</v>
      </c>
      <c r="D1037" s="7" t="s">
        <v>9</v>
      </c>
      <c r="E1037" s="13">
        <v>2228</v>
      </c>
      <c r="F1037" s="7" t="s">
        <v>58</v>
      </c>
      <c r="G1037" s="7" t="s">
        <v>12</v>
      </c>
      <c r="H1037" s="13">
        <v>8.5</v>
      </c>
      <c r="I1037" s="13">
        <f>IF(G1037="Male",VLOOKUP(H1037,'Shoe size conversion table'!$B$6:$D$22,2),VLOOKUP(H1037,'Shoe size conversion table'!$J$6:$L$22,2))</f>
        <v>39</v>
      </c>
      <c r="J1037" s="13">
        <f>IF(G1037="Male",VLOOKUP(H1037,'Shoe size conversion table'!$B$6:$D$22,3),VLOOKUP(H1037,'Shoe size conversion table'!$J$6:$L$22,3))</f>
        <v>6.5</v>
      </c>
      <c r="K1037" s="11">
        <v>159</v>
      </c>
      <c r="L1037" s="12">
        <v>0</v>
      </c>
      <c r="M1037" s="7">
        <f t="shared" si="49"/>
        <v>2014</v>
      </c>
      <c r="N1037" s="7">
        <f t="shared" si="50"/>
        <v>5</v>
      </c>
      <c r="O1037" s="30">
        <f t="shared" si="51"/>
        <v>159</v>
      </c>
    </row>
    <row r="1038" spans="2:15" x14ac:dyDescent="0.2">
      <c r="B1038" s="13">
        <v>53256</v>
      </c>
      <c r="C1038" s="14">
        <v>41775.686111111128</v>
      </c>
      <c r="D1038" s="7" t="s">
        <v>9</v>
      </c>
      <c r="E1038" s="13">
        <v>2201</v>
      </c>
      <c r="F1038" s="7" t="s">
        <v>60</v>
      </c>
      <c r="G1038" s="7" t="s">
        <v>11</v>
      </c>
      <c r="H1038" s="13">
        <v>9</v>
      </c>
      <c r="I1038" s="13">
        <f>IF(G1038="Male",VLOOKUP(H1038,'Shoe size conversion table'!$B$6:$D$22,2),VLOOKUP(H1038,'Shoe size conversion table'!$J$6:$L$22,2))</f>
        <v>42</v>
      </c>
      <c r="J1038" s="13">
        <f>IF(G1038="Male",VLOOKUP(H1038,'Shoe size conversion table'!$B$6:$D$22,3),VLOOKUP(H1038,'Shoe size conversion table'!$J$6:$L$22,3))</f>
        <v>8.5</v>
      </c>
      <c r="K1038" s="11">
        <v>199</v>
      </c>
      <c r="L1038" s="12">
        <v>0.5</v>
      </c>
      <c r="M1038" s="7">
        <f t="shared" si="49"/>
        <v>2014</v>
      </c>
      <c r="N1038" s="7">
        <f t="shared" si="50"/>
        <v>5</v>
      </c>
      <c r="O1038" s="30">
        <f t="shared" si="51"/>
        <v>99.5</v>
      </c>
    </row>
    <row r="1039" spans="2:15" x14ac:dyDescent="0.2">
      <c r="B1039" s="13">
        <v>53257</v>
      </c>
      <c r="C1039" s="14">
        <v>41775.996111111133</v>
      </c>
      <c r="D1039" s="7" t="s">
        <v>10</v>
      </c>
      <c r="E1039" s="13">
        <v>2226</v>
      </c>
      <c r="F1039" s="7" t="s">
        <v>35</v>
      </c>
      <c r="G1039" s="7" t="s">
        <v>11</v>
      </c>
      <c r="H1039" s="13">
        <v>12</v>
      </c>
      <c r="I1039" s="13">
        <f>IF(G1039="Male",VLOOKUP(H1039,'Shoe size conversion table'!$B$6:$D$22,2),VLOOKUP(H1039,'Shoe size conversion table'!$J$6:$L$22,2))</f>
        <v>45</v>
      </c>
      <c r="J1039" s="13">
        <f>IF(G1039="Male",VLOOKUP(H1039,'Shoe size conversion table'!$B$6:$D$22,3),VLOOKUP(H1039,'Shoe size conversion table'!$J$6:$L$22,3))</f>
        <v>11.5</v>
      </c>
      <c r="K1039" s="11">
        <v>129</v>
      </c>
      <c r="L1039" s="12">
        <v>0.3</v>
      </c>
      <c r="M1039" s="7">
        <f t="shared" si="49"/>
        <v>2014</v>
      </c>
      <c r="N1039" s="7">
        <f t="shared" si="50"/>
        <v>5</v>
      </c>
      <c r="O1039" s="30">
        <f t="shared" si="51"/>
        <v>90.3</v>
      </c>
    </row>
    <row r="1040" spans="2:15" x14ac:dyDescent="0.2">
      <c r="B1040" s="13">
        <v>53258</v>
      </c>
      <c r="C1040" s="14">
        <v>41776.126111111131</v>
      </c>
      <c r="D1040" s="7" t="s">
        <v>7</v>
      </c>
      <c r="E1040" s="13">
        <v>2187</v>
      </c>
      <c r="F1040" s="7" t="s">
        <v>51</v>
      </c>
      <c r="G1040" s="7" t="s">
        <v>12</v>
      </c>
      <c r="H1040" s="13">
        <v>8.5</v>
      </c>
      <c r="I1040" s="13">
        <f>IF(G1040="Male",VLOOKUP(H1040,'Shoe size conversion table'!$B$6:$D$22,2),VLOOKUP(H1040,'Shoe size conversion table'!$J$6:$L$22,2))</f>
        <v>39</v>
      </c>
      <c r="J1040" s="13">
        <f>IF(G1040="Male",VLOOKUP(H1040,'Shoe size conversion table'!$B$6:$D$22,3),VLOOKUP(H1040,'Shoe size conversion table'!$J$6:$L$22,3))</f>
        <v>6.5</v>
      </c>
      <c r="K1040" s="11">
        <v>189</v>
      </c>
      <c r="L1040" s="12">
        <v>0</v>
      </c>
      <c r="M1040" s="7">
        <f t="shared" si="49"/>
        <v>2014</v>
      </c>
      <c r="N1040" s="7">
        <f t="shared" si="50"/>
        <v>5</v>
      </c>
      <c r="O1040" s="30">
        <f t="shared" si="51"/>
        <v>189</v>
      </c>
    </row>
    <row r="1041" spans="2:15" x14ac:dyDescent="0.2">
      <c r="B1041" s="13">
        <v>53259</v>
      </c>
      <c r="C1041" s="14">
        <v>41776.236111111131</v>
      </c>
      <c r="D1041" s="7" t="s">
        <v>9</v>
      </c>
      <c r="E1041" s="13">
        <v>2148</v>
      </c>
      <c r="F1041" s="7" t="s">
        <v>59</v>
      </c>
      <c r="G1041" s="7" t="s">
        <v>11</v>
      </c>
      <c r="H1041" s="13">
        <v>11.5</v>
      </c>
      <c r="I1041" s="13" t="str">
        <f>IF(G1041="Male",VLOOKUP(H1041,'Shoe size conversion table'!$B$6:$D$22,2),VLOOKUP(H1041,'Shoe size conversion table'!$J$6:$L$22,2))</f>
        <v>44-45</v>
      </c>
      <c r="J1041" s="13">
        <f>IF(G1041="Male",VLOOKUP(H1041,'Shoe size conversion table'!$B$6:$D$22,3),VLOOKUP(H1041,'Shoe size conversion table'!$J$6:$L$22,3))</f>
        <v>11</v>
      </c>
      <c r="K1041" s="11">
        <v>189</v>
      </c>
      <c r="L1041" s="12">
        <v>0</v>
      </c>
      <c r="M1041" s="7">
        <f t="shared" si="49"/>
        <v>2014</v>
      </c>
      <c r="N1041" s="7">
        <f t="shared" si="50"/>
        <v>5</v>
      </c>
      <c r="O1041" s="30">
        <f t="shared" si="51"/>
        <v>189</v>
      </c>
    </row>
    <row r="1042" spans="2:15" x14ac:dyDescent="0.2">
      <c r="B1042" s="13">
        <v>53259</v>
      </c>
      <c r="C1042" s="14">
        <v>41776.236111111131</v>
      </c>
      <c r="D1042" s="7" t="s">
        <v>9</v>
      </c>
      <c r="E1042" s="13">
        <v>2189</v>
      </c>
      <c r="F1042" s="7" t="s">
        <v>61</v>
      </c>
      <c r="G1042" s="7" t="s">
        <v>11</v>
      </c>
      <c r="H1042" s="13">
        <v>7.5</v>
      </c>
      <c r="I1042" s="13" t="str">
        <f>IF(G1042="Male",VLOOKUP(H1042,'Shoe size conversion table'!$B$6:$D$22,2),VLOOKUP(H1042,'Shoe size conversion table'!$J$6:$L$22,2))</f>
        <v>40-41</v>
      </c>
      <c r="J1042" s="13">
        <f>IF(G1042="Male",VLOOKUP(H1042,'Shoe size conversion table'!$B$6:$D$22,3),VLOOKUP(H1042,'Shoe size conversion table'!$J$6:$L$22,3))</f>
        <v>7</v>
      </c>
      <c r="K1042" s="11">
        <v>139</v>
      </c>
      <c r="L1042" s="12">
        <v>0</v>
      </c>
      <c r="M1042" s="7">
        <f t="shared" si="49"/>
        <v>2014</v>
      </c>
      <c r="N1042" s="7">
        <f t="shared" si="50"/>
        <v>5</v>
      </c>
      <c r="O1042" s="30">
        <f t="shared" si="51"/>
        <v>139</v>
      </c>
    </row>
    <row r="1043" spans="2:15" x14ac:dyDescent="0.2">
      <c r="B1043" s="13">
        <v>53260</v>
      </c>
      <c r="C1043" s="14">
        <v>41776.316111111126</v>
      </c>
      <c r="D1043" s="7" t="s">
        <v>7</v>
      </c>
      <c r="E1043" s="13">
        <v>2209</v>
      </c>
      <c r="F1043" s="7" t="s">
        <v>51</v>
      </c>
      <c r="G1043" s="7" t="s">
        <v>12</v>
      </c>
      <c r="H1043" s="13">
        <v>8.5</v>
      </c>
      <c r="I1043" s="13">
        <f>IF(G1043="Male",VLOOKUP(H1043,'Shoe size conversion table'!$B$6:$D$22,2),VLOOKUP(H1043,'Shoe size conversion table'!$J$6:$L$22,2))</f>
        <v>39</v>
      </c>
      <c r="J1043" s="13">
        <f>IF(G1043="Male",VLOOKUP(H1043,'Shoe size conversion table'!$B$6:$D$22,3),VLOOKUP(H1043,'Shoe size conversion table'!$J$6:$L$22,3))</f>
        <v>6.5</v>
      </c>
      <c r="K1043" s="11">
        <v>159</v>
      </c>
      <c r="L1043" s="12">
        <v>0</v>
      </c>
      <c r="M1043" s="7">
        <f t="shared" si="49"/>
        <v>2014</v>
      </c>
      <c r="N1043" s="7">
        <f t="shared" si="50"/>
        <v>5</v>
      </c>
      <c r="O1043" s="30">
        <f t="shared" si="51"/>
        <v>159</v>
      </c>
    </row>
    <row r="1044" spans="2:15" x14ac:dyDescent="0.2">
      <c r="B1044" s="13">
        <v>53261</v>
      </c>
      <c r="C1044" s="14">
        <v>41776.686111111128</v>
      </c>
      <c r="D1044" s="7" t="s">
        <v>10</v>
      </c>
      <c r="E1044" s="13">
        <v>2152</v>
      </c>
      <c r="F1044" s="7" t="s">
        <v>35</v>
      </c>
      <c r="G1044" s="7" t="s">
        <v>12</v>
      </c>
      <c r="H1044" s="13">
        <v>9</v>
      </c>
      <c r="I1044" s="13" t="str">
        <f>IF(G1044="Male",VLOOKUP(H1044,'Shoe size conversion table'!$B$6:$D$22,2),VLOOKUP(H1044,'Shoe size conversion table'!$J$6:$L$22,2))</f>
        <v>39-40</v>
      </c>
      <c r="J1044" s="13">
        <f>IF(G1044="Male",VLOOKUP(H1044,'Shoe size conversion table'!$B$6:$D$22,3),VLOOKUP(H1044,'Shoe size conversion table'!$J$6:$L$22,3))</f>
        <v>7</v>
      </c>
      <c r="K1044" s="11">
        <v>199</v>
      </c>
      <c r="L1044" s="12">
        <v>0.5</v>
      </c>
      <c r="M1044" s="7">
        <f t="shared" si="49"/>
        <v>2014</v>
      </c>
      <c r="N1044" s="7">
        <f t="shared" si="50"/>
        <v>5</v>
      </c>
      <c r="O1044" s="30">
        <f t="shared" si="51"/>
        <v>99.5</v>
      </c>
    </row>
    <row r="1045" spans="2:15" x14ac:dyDescent="0.2">
      <c r="B1045" s="13">
        <v>53262</v>
      </c>
      <c r="C1045" s="14">
        <v>41776.686111111128</v>
      </c>
      <c r="D1045" s="7" t="s">
        <v>7</v>
      </c>
      <c r="E1045" s="13">
        <v>2169</v>
      </c>
      <c r="F1045" s="7" t="s">
        <v>48</v>
      </c>
      <c r="G1045" s="7" t="s">
        <v>11</v>
      </c>
      <c r="H1045" s="13">
        <v>10.5</v>
      </c>
      <c r="I1045" s="13" t="str">
        <f>IF(G1045="Male",VLOOKUP(H1045,'Shoe size conversion table'!$B$6:$D$22,2),VLOOKUP(H1045,'Shoe size conversion table'!$J$6:$L$22,2))</f>
        <v>43-44</v>
      </c>
      <c r="J1045" s="13">
        <f>IF(G1045="Male",VLOOKUP(H1045,'Shoe size conversion table'!$B$6:$D$22,3),VLOOKUP(H1045,'Shoe size conversion table'!$J$6:$L$22,3))</f>
        <v>10</v>
      </c>
      <c r="K1045" s="11">
        <v>189</v>
      </c>
      <c r="L1045" s="12">
        <v>0</v>
      </c>
      <c r="M1045" s="7">
        <f t="shared" si="49"/>
        <v>2014</v>
      </c>
      <c r="N1045" s="7">
        <f t="shared" si="50"/>
        <v>5</v>
      </c>
      <c r="O1045" s="30">
        <f t="shared" si="51"/>
        <v>189</v>
      </c>
    </row>
    <row r="1046" spans="2:15" x14ac:dyDescent="0.2">
      <c r="B1046" s="13">
        <v>53263</v>
      </c>
      <c r="C1046" s="14">
        <v>41777.016111111123</v>
      </c>
      <c r="D1046" s="7" t="s">
        <v>10</v>
      </c>
      <c r="E1046" s="13">
        <v>2157</v>
      </c>
      <c r="F1046" s="7" t="s">
        <v>34</v>
      </c>
      <c r="G1046" s="7" t="s">
        <v>11</v>
      </c>
      <c r="H1046" s="13">
        <v>9</v>
      </c>
      <c r="I1046" s="13">
        <f>IF(G1046="Male",VLOOKUP(H1046,'Shoe size conversion table'!$B$6:$D$22,2),VLOOKUP(H1046,'Shoe size conversion table'!$J$6:$L$22,2))</f>
        <v>42</v>
      </c>
      <c r="J1046" s="13">
        <f>IF(G1046="Male",VLOOKUP(H1046,'Shoe size conversion table'!$B$6:$D$22,3),VLOOKUP(H1046,'Shoe size conversion table'!$J$6:$L$22,3))</f>
        <v>8.5</v>
      </c>
      <c r="K1046" s="11">
        <v>129</v>
      </c>
      <c r="L1046" s="12">
        <v>0</v>
      </c>
      <c r="M1046" s="7">
        <f t="shared" si="49"/>
        <v>2014</v>
      </c>
      <c r="N1046" s="7">
        <f t="shared" si="50"/>
        <v>5</v>
      </c>
      <c r="O1046" s="30">
        <f t="shared" si="51"/>
        <v>129</v>
      </c>
    </row>
    <row r="1047" spans="2:15" x14ac:dyDescent="0.2">
      <c r="B1047" s="13">
        <v>53264</v>
      </c>
      <c r="C1047" s="14">
        <v>41777.126111111131</v>
      </c>
      <c r="D1047" s="7" t="s">
        <v>7</v>
      </c>
      <c r="E1047" s="13">
        <v>2154</v>
      </c>
      <c r="F1047" s="7" t="s">
        <v>51</v>
      </c>
      <c r="G1047" s="7" t="s">
        <v>12</v>
      </c>
      <c r="H1047" s="13">
        <v>8.5</v>
      </c>
      <c r="I1047" s="13">
        <f>IF(G1047="Male",VLOOKUP(H1047,'Shoe size conversion table'!$B$6:$D$22,2),VLOOKUP(H1047,'Shoe size conversion table'!$J$6:$L$22,2))</f>
        <v>39</v>
      </c>
      <c r="J1047" s="13">
        <f>IF(G1047="Male",VLOOKUP(H1047,'Shoe size conversion table'!$B$6:$D$22,3),VLOOKUP(H1047,'Shoe size conversion table'!$J$6:$L$22,3))</f>
        <v>6.5</v>
      </c>
      <c r="K1047" s="11">
        <v>149</v>
      </c>
      <c r="L1047" s="12">
        <v>0</v>
      </c>
      <c r="M1047" s="7">
        <f t="shared" si="49"/>
        <v>2014</v>
      </c>
      <c r="N1047" s="7">
        <f t="shared" si="50"/>
        <v>5</v>
      </c>
      <c r="O1047" s="30">
        <f t="shared" si="51"/>
        <v>149</v>
      </c>
    </row>
    <row r="1048" spans="2:15" x14ac:dyDescent="0.2">
      <c r="B1048" s="13">
        <v>53265</v>
      </c>
      <c r="C1048" s="14">
        <v>41777.256111111121</v>
      </c>
      <c r="D1048" s="7" t="s">
        <v>7</v>
      </c>
      <c r="E1048" s="13">
        <v>2198</v>
      </c>
      <c r="F1048" s="7" t="s">
        <v>49</v>
      </c>
      <c r="G1048" s="7" t="s">
        <v>11</v>
      </c>
      <c r="H1048" s="13">
        <v>8.5</v>
      </c>
      <c r="I1048" s="13" t="str">
        <f>IF(G1048="Male",VLOOKUP(H1048,'Shoe size conversion table'!$B$6:$D$22,2),VLOOKUP(H1048,'Shoe size conversion table'!$J$6:$L$22,2))</f>
        <v>41-42</v>
      </c>
      <c r="J1048" s="13">
        <f>IF(G1048="Male",VLOOKUP(H1048,'Shoe size conversion table'!$B$6:$D$22,3),VLOOKUP(H1048,'Shoe size conversion table'!$J$6:$L$22,3))</f>
        <v>8</v>
      </c>
      <c r="K1048" s="11">
        <v>189</v>
      </c>
      <c r="L1048" s="12">
        <v>0.1</v>
      </c>
      <c r="M1048" s="7">
        <f t="shared" si="49"/>
        <v>2014</v>
      </c>
      <c r="N1048" s="7">
        <f t="shared" si="50"/>
        <v>5</v>
      </c>
      <c r="O1048" s="30">
        <f t="shared" si="51"/>
        <v>170.1</v>
      </c>
    </row>
    <row r="1049" spans="2:15" x14ac:dyDescent="0.2">
      <c r="B1049" s="13">
        <v>53265</v>
      </c>
      <c r="C1049" s="14">
        <v>41777.256111111121</v>
      </c>
      <c r="D1049" s="7" t="s">
        <v>7</v>
      </c>
      <c r="E1049" s="13">
        <v>2239</v>
      </c>
      <c r="F1049" s="7" t="s">
        <v>49</v>
      </c>
      <c r="G1049" s="7" t="s">
        <v>11</v>
      </c>
      <c r="H1049" s="13">
        <v>9.5</v>
      </c>
      <c r="I1049" s="13" t="str">
        <f>IF(G1049="Male",VLOOKUP(H1049,'Shoe size conversion table'!$B$6:$D$22,2),VLOOKUP(H1049,'Shoe size conversion table'!$J$6:$L$22,2))</f>
        <v>42-43</v>
      </c>
      <c r="J1049" s="13">
        <f>IF(G1049="Male",VLOOKUP(H1049,'Shoe size conversion table'!$B$6:$D$22,3),VLOOKUP(H1049,'Shoe size conversion table'!$J$6:$L$22,3))</f>
        <v>9</v>
      </c>
      <c r="K1049" s="11">
        <v>169</v>
      </c>
      <c r="L1049" s="12">
        <v>0</v>
      </c>
      <c r="M1049" s="7">
        <f t="shared" si="49"/>
        <v>2014</v>
      </c>
      <c r="N1049" s="7">
        <f t="shared" si="50"/>
        <v>5</v>
      </c>
      <c r="O1049" s="30">
        <f t="shared" si="51"/>
        <v>169</v>
      </c>
    </row>
    <row r="1050" spans="2:15" x14ac:dyDescent="0.2">
      <c r="B1050" s="13">
        <v>53266</v>
      </c>
      <c r="C1050" s="14">
        <v>41777.256111111121</v>
      </c>
      <c r="D1050" s="7" t="s">
        <v>8</v>
      </c>
      <c r="E1050" s="13">
        <v>2153</v>
      </c>
      <c r="F1050" s="7" t="s">
        <v>39</v>
      </c>
      <c r="G1050" s="7" t="s">
        <v>11</v>
      </c>
      <c r="H1050" s="13">
        <v>11.5</v>
      </c>
      <c r="I1050" s="13" t="str">
        <f>IF(G1050="Male",VLOOKUP(H1050,'Shoe size conversion table'!$B$6:$D$22,2),VLOOKUP(H1050,'Shoe size conversion table'!$J$6:$L$22,2))</f>
        <v>44-45</v>
      </c>
      <c r="J1050" s="13">
        <f>IF(G1050="Male",VLOOKUP(H1050,'Shoe size conversion table'!$B$6:$D$22,3),VLOOKUP(H1050,'Shoe size conversion table'!$J$6:$L$22,3))</f>
        <v>11</v>
      </c>
      <c r="K1050" s="11">
        <v>149</v>
      </c>
      <c r="L1050" s="12">
        <v>0.5</v>
      </c>
      <c r="M1050" s="7">
        <f t="shared" si="49"/>
        <v>2014</v>
      </c>
      <c r="N1050" s="7">
        <f t="shared" si="50"/>
        <v>5</v>
      </c>
      <c r="O1050" s="30">
        <f t="shared" si="51"/>
        <v>74.5</v>
      </c>
    </row>
    <row r="1051" spans="2:15" x14ac:dyDescent="0.2">
      <c r="B1051" s="13">
        <v>53267</v>
      </c>
      <c r="C1051" s="14">
        <v>41777.316111111126</v>
      </c>
      <c r="D1051" s="7" t="s">
        <v>7</v>
      </c>
      <c r="E1051" s="13">
        <v>2202</v>
      </c>
      <c r="F1051" s="7" t="s">
        <v>48</v>
      </c>
      <c r="G1051" s="7" t="s">
        <v>11</v>
      </c>
      <c r="H1051" s="13">
        <v>7.5</v>
      </c>
      <c r="I1051" s="13" t="str">
        <f>IF(G1051="Male",VLOOKUP(H1051,'Shoe size conversion table'!$B$6:$D$22,2),VLOOKUP(H1051,'Shoe size conversion table'!$J$6:$L$22,2))</f>
        <v>40-41</v>
      </c>
      <c r="J1051" s="13">
        <f>IF(G1051="Male",VLOOKUP(H1051,'Shoe size conversion table'!$B$6:$D$22,3),VLOOKUP(H1051,'Shoe size conversion table'!$J$6:$L$22,3))</f>
        <v>7</v>
      </c>
      <c r="K1051" s="11">
        <v>169</v>
      </c>
      <c r="L1051" s="12">
        <v>0</v>
      </c>
      <c r="M1051" s="7">
        <f t="shared" si="49"/>
        <v>2014</v>
      </c>
      <c r="N1051" s="7">
        <f t="shared" si="50"/>
        <v>5</v>
      </c>
      <c r="O1051" s="30">
        <f t="shared" si="51"/>
        <v>169</v>
      </c>
    </row>
    <row r="1052" spans="2:15" x14ac:dyDescent="0.2">
      <c r="B1052" s="13">
        <v>53268</v>
      </c>
      <c r="C1052" s="14">
        <v>41777.686111111128</v>
      </c>
      <c r="D1052" s="7" t="s">
        <v>9</v>
      </c>
      <c r="E1052" s="13">
        <v>2188</v>
      </c>
      <c r="F1052" s="7" t="s">
        <v>59</v>
      </c>
      <c r="G1052" s="7" t="s">
        <v>12</v>
      </c>
      <c r="H1052" s="13">
        <v>8.5</v>
      </c>
      <c r="I1052" s="13">
        <f>IF(G1052="Male",VLOOKUP(H1052,'Shoe size conversion table'!$B$6:$D$22,2),VLOOKUP(H1052,'Shoe size conversion table'!$J$6:$L$22,2))</f>
        <v>39</v>
      </c>
      <c r="J1052" s="13">
        <f>IF(G1052="Male",VLOOKUP(H1052,'Shoe size conversion table'!$B$6:$D$22,3),VLOOKUP(H1052,'Shoe size conversion table'!$J$6:$L$22,3))</f>
        <v>6.5</v>
      </c>
      <c r="K1052" s="11">
        <v>169</v>
      </c>
      <c r="L1052" s="12">
        <v>0</v>
      </c>
      <c r="M1052" s="7">
        <f t="shared" si="49"/>
        <v>2014</v>
      </c>
      <c r="N1052" s="7">
        <f t="shared" si="50"/>
        <v>5</v>
      </c>
      <c r="O1052" s="30">
        <f t="shared" si="51"/>
        <v>169</v>
      </c>
    </row>
    <row r="1053" spans="2:15" x14ac:dyDescent="0.2">
      <c r="B1053" s="13">
        <v>53268</v>
      </c>
      <c r="C1053" s="14">
        <v>41777.686111111128</v>
      </c>
      <c r="D1053" s="7" t="s">
        <v>9</v>
      </c>
      <c r="E1053" s="13">
        <v>2153</v>
      </c>
      <c r="F1053" s="7" t="s">
        <v>58</v>
      </c>
      <c r="G1053" s="7" t="s">
        <v>11</v>
      </c>
      <c r="H1053" s="13">
        <v>10.5</v>
      </c>
      <c r="I1053" s="13" t="str">
        <f>IF(G1053="Male",VLOOKUP(H1053,'Shoe size conversion table'!$B$6:$D$22,2),VLOOKUP(H1053,'Shoe size conversion table'!$J$6:$L$22,2))</f>
        <v>43-44</v>
      </c>
      <c r="J1053" s="13">
        <f>IF(G1053="Male",VLOOKUP(H1053,'Shoe size conversion table'!$B$6:$D$22,3),VLOOKUP(H1053,'Shoe size conversion table'!$J$6:$L$22,3))</f>
        <v>10</v>
      </c>
      <c r="K1053" s="11">
        <v>179</v>
      </c>
      <c r="L1053" s="12">
        <v>0.5</v>
      </c>
      <c r="M1053" s="7">
        <f t="shared" si="49"/>
        <v>2014</v>
      </c>
      <c r="N1053" s="7">
        <f t="shared" si="50"/>
        <v>5</v>
      </c>
      <c r="O1053" s="30">
        <f t="shared" si="51"/>
        <v>89.5</v>
      </c>
    </row>
    <row r="1054" spans="2:15" x14ac:dyDescent="0.2">
      <c r="B1054" s="13">
        <v>53269</v>
      </c>
      <c r="C1054" s="14">
        <v>41777.96611111112</v>
      </c>
      <c r="D1054" s="7" t="s">
        <v>8</v>
      </c>
      <c r="E1054" s="13">
        <v>2177</v>
      </c>
      <c r="F1054" s="7" t="s">
        <v>38</v>
      </c>
      <c r="G1054" s="7" t="s">
        <v>11</v>
      </c>
      <c r="H1054" s="13">
        <v>10</v>
      </c>
      <c r="I1054" s="13">
        <f>IF(G1054="Male",VLOOKUP(H1054,'Shoe size conversion table'!$B$6:$D$22,2),VLOOKUP(H1054,'Shoe size conversion table'!$J$6:$L$22,2))</f>
        <v>43</v>
      </c>
      <c r="J1054" s="13">
        <f>IF(G1054="Male",VLOOKUP(H1054,'Shoe size conversion table'!$B$6:$D$22,3),VLOOKUP(H1054,'Shoe size conversion table'!$J$6:$L$22,3))</f>
        <v>9.5</v>
      </c>
      <c r="K1054" s="11">
        <v>199</v>
      </c>
      <c r="L1054" s="12">
        <v>0</v>
      </c>
      <c r="M1054" s="7">
        <f t="shared" si="49"/>
        <v>2014</v>
      </c>
      <c r="N1054" s="7">
        <f t="shared" si="50"/>
        <v>5</v>
      </c>
      <c r="O1054" s="30">
        <f t="shared" si="51"/>
        <v>199</v>
      </c>
    </row>
    <row r="1055" spans="2:15" x14ac:dyDescent="0.2">
      <c r="B1055" s="13">
        <v>53270</v>
      </c>
      <c r="C1055" s="14">
        <v>41778.016111111123</v>
      </c>
      <c r="D1055" s="7" t="s">
        <v>10</v>
      </c>
      <c r="E1055" s="13">
        <v>2149</v>
      </c>
      <c r="F1055" s="7" t="s">
        <v>34</v>
      </c>
      <c r="G1055" s="7" t="s">
        <v>11</v>
      </c>
      <c r="H1055" s="13">
        <v>10</v>
      </c>
      <c r="I1055" s="13">
        <f>IF(G1055="Male",VLOOKUP(H1055,'Shoe size conversion table'!$B$6:$D$22,2),VLOOKUP(H1055,'Shoe size conversion table'!$J$6:$L$22,2))</f>
        <v>43</v>
      </c>
      <c r="J1055" s="13">
        <f>IF(G1055="Male",VLOOKUP(H1055,'Shoe size conversion table'!$B$6:$D$22,3),VLOOKUP(H1055,'Shoe size conversion table'!$J$6:$L$22,3))</f>
        <v>9.5</v>
      </c>
      <c r="K1055" s="11">
        <v>159</v>
      </c>
      <c r="L1055" s="12">
        <v>0</v>
      </c>
      <c r="M1055" s="7">
        <f t="shared" si="49"/>
        <v>2014</v>
      </c>
      <c r="N1055" s="7">
        <f t="shared" si="50"/>
        <v>5</v>
      </c>
      <c r="O1055" s="30">
        <f t="shared" si="51"/>
        <v>159</v>
      </c>
    </row>
    <row r="1056" spans="2:15" x14ac:dyDescent="0.2">
      <c r="B1056" s="13">
        <v>53271</v>
      </c>
      <c r="C1056" s="14">
        <v>41778.256111111121</v>
      </c>
      <c r="D1056" s="7" t="s">
        <v>7</v>
      </c>
      <c r="E1056" s="13">
        <v>2205</v>
      </c>
      <c r="F1056" s="7" t="s">
        <v>51</v>
      </c>
      <c r="G1056" s="7" t="s">
        <v>12</v>
      </c>
      <c r="H1056" s="13">
        <v>7</v>
      </c>
      <c r="I1056" s="13" t="str">
        <f>IF(G1056="Male",VLOOKUP(H1056,'Shoe size conversion table'!$B$6:$D$22,2),VLOOKUP(H1056,'Shoe size conversion table'!$J$6:$L$22,2))</f>
        <v>37-38</v>
      </c>
      <c r="J1056" s="13">
        <f>IF(G1056="Male",VLOOKUP(H1056,'Shoe size conversion table'!$B$6:$D$22,3),VLOOKUP(H1056,'Shoe size conversion table'!$J$6:$L$22,3))</f>
        <v>5</v>
      </c>
      <c r="K1056" s="11">
        <v>159</v>
      </c>
      <c r="L1056" s="12">
        <v>0</v>
      </c>
      <c r="M1056" s="7">
        <f t="shared" si="49"/>
        <v>2014</v>
      </c>
      <c r="N1056" s="7">
        <f t="shared" si="50"/>
        <v>5</v>
      </c>
      <c r="O1056" s="30">
        <f t="shared" si="51"/>
        <v>159</v>
      </c>
    </row>
    <row r="1057" spans="2:15" x14ac:dyDescent="0.2">
      <c r="B1057" s="13">
        <v>53271</v>
      </c>
      <c r="C1057" s="14">
        <v>41778.256111111121</v>
      </c>
      <c r="D1057" s="7" t="s">
        <v>7</v>
      </c>
      <c r="E1057" s="13">
        <v>2154</v>
      </c>
      <c r="F1057" s="7" t="s">
        <v>49</v>
      </c>
      <c r="G1057" s="7" t="s">
        <v>11</v>
      </c>
      <c r="H1057" s="13">
        <v>10.5</v>
      </c>
      <c r="I1057" s="13" t="str">
        <f>IF(G1057="Male",VLOOKUP(H1057,'Shoe size conversion table'!$B$6:$D$22,2),VLOOKUP(H1057,'Shoe size conversion table'!$J$6:$L$22,2))</f>
        <v>43-44</v>
      </c>
      <c r="J1057" s="13">
        <f>IF(G1057="Male",VLOOKUP(H1057,'Shoe size conversion table'!$B$6:$D$22,3),VLOOKUP(H1057,'Shoe size conversion table'!$J$6:$L$22,3))</f>
        <v>10</v>
      </c>
      <c r="K1057" s="11">
        <v>179</v>
      </c>
      <c r="L1057" s="12">
        <v>0.1</v>
      </c>
      <c r="M1057" s="7">
        <f t="shared" si="49"/>
        <v>2014</v>
      </c>
      <c r="N1057" s="7">
        <f t="shared" si="50"/>
        <v>5</v>
      </c>
      <c r="O1057" s="30">
        <f t="shared" si="51"/>
        <v>161.1</v>
      </c>
    </row>
    <row r="1058" spans="2:15" x14ac:dyDescent="0.2">
      <c r="B1058" s="13">
        <v>53271</v>
      </c>
      <c r="C1058" s="14">
        <v>41778.256111111121</v>
      </c>
      <c r="D1058" s="7" t="s">
        <v>7</v>
      </c>
      <c r="E1058" s="13">
        <v>2156</v>
      </c>
      <c r="F1058" s="7" t="s">
        <v>51</v>
      </c>
      <c r="G1058" s="7" t="s">
        <v>12</v>
      </c>
      <c r="H1058" s="13">
        <v>8.5</v>
      </c>
      <c r="I1058" s="13">
        <f>IF(G1058="Male",VLOOKUP(H1058,'Shoe size conversion table'!$B$6:$D$22,2),VLOOKUP(H1058,'Shoe size conversion table'!$J$6:$L$22,2))</f>
        <v>39</v>
      </c>
      <c r="J1058" s="13">
        <f>IF(G1058="Male",VLOOKUP(H1058,'Shoe size conversion table'!$B$6:$D$22,3),VLOOKUP(H1058,'Shoe size conversion table'!$J$6:$L$22,3))</f>
        <v>6.5</v>
      </c>
      <c r="K1058" s="11">
        <v>159</v>
      </c>
      <c r="L1058" s="12">
        <v>0.5</v>
      </c>
      <c r="M1058" s="7">
        <f t="shared" si="49"/>
        <v>2014</v>
      </c>
      <c r="N1058" s="7">
        <f t="shared" si="50"/>
        <v>5</v>
      </c>
      <c r="O1058" s="30">
        <f t="shared" si="51"/>
        <v>79.5</v>
      </c>
    </row>
    <row r="1059" spans="2:15" x14ac:dyDescent="0.2">
      <c r="B1059" s="13">
        <v>53272</v>
      </c>
      <c r="C1059" s="14">
        <v>41778.316111111126</v>
      </c>
      <c r="D1059" s="7" t="s">
        <v>7</v>
      </c>
      <c r="E1059" s="13">
        <v>2162</v>
      </c>
      <c r="F1059" s="7" t="s">
        <v>53</v>
      </c>
      <c r="G1059" s="7" t="s">
        <v>12</v>
      </c>
      <c r="H1059" s="13">
        <v>8.5</v>
      </c>
      <c r="I1059" s="13">
        <f>IF(G1059="Male",VLOOKUP(H1059,'Shoe size conversion table'!$B$6:$D$22,2),VLOOKUP(H1059,'Shoe size conversion table'!$J$6:$L$22,2))</f>
        <v>39</v>
      </c>
      <c r="J1059" s="13">
        <f>IF(G1059="Male",VLOOKUP(H1059,'Shoe size conversion table'!$B$6:$D$22,3),VLOOKUP(H1059,'Shoe size conversion table'!$J$6:$L$22,3))</f>
        <v>6.5</v>
      </c>
      <c r="K1059" s="11">
        <v>129</v>
      </c>
      <c r="L1059" s="12">
        <v>0.1</v>
      </c>
      <c r="M1059" s="7">
        <f t="shared" si="49"/>
        <v>2014</v>
      </c>
      <c r="N1059" s="7">
        <f t="shared" si="50"/>
        <v>5</v>
      </c>
      <c r="O1059" s="30">
        <f t="shared" si="51"/>
        <v>116.10000000000001</v>
      </c>
    </row>
    <row r="1060" spans="2:15" x14ac:dyDescent="0.2">
      <c r="B1060" s="13">
        <v>53273</v>
      </c>
      <c r="C1060" s="14">
        <v>41778.446111111123</v>
      </c>
      <c r="D1060" s="7" t="s">
        <v>10</v>
      </c>
      <c r="E1060" s="13">
        <v>2239</v>
      </c>
      <c r="F1060" s="7" t="s">
        <v>35</v>
      </c>
      <c r="G1060" s="7" t="s">
        <v>12</v>
      </c>
      <c r="H1060" s="13">
        <v>9</v>
      </c>
      <c r="I1060" s="13" t="str">
        <f>IF(G1060="Male",VLOOKUP(H1060,'Shoe size conversion table'!$B$6:$D$22,2),VLOOKUP(H1060,'Shoe size conversion table'!$J$6:$L$22,2))</f>
        <v>39-40</v>
      </c>
      <c r="J1060" s="13">
        <f>IF(G1060="Male",VLOOKUP(H1060,'Shoe size conversion table'!$B$6:$D$22,3),VLOOKUP(H1060,'Shoe size conversion table'!$J$6:$L$22,3))</f>
        <v>7</v>
      </c>
      <c r="K1060" s="11">
        <v>149</v>
      </c>
      <c r="L1060" s="12">
        <v>0</v>
      </c>
      <c r="M1060" s="7">
        <f t="shared" si="49"/>
        <v>2014</v>
      </c>
      <c r="N1060" s="7">
        <f t="shared" si="50"/>
        <v>5</v>
      </c>
      <c r="O1060" s="30">
        <f t="shared" si="51"/>
        <v>149</v>
      </c>
    </row>
    <row r="1061" spans="2:15" x14ac:dyDescent="0.2">
      <c r="B1061" s="13">
        <v>53274</v>
      </c>
      <c r="C1061" s="14">
        <v>41778.806111111124</v>
      </c>
      <c r="D1061" s="7" t="s">
        <v>10</v>
      </c>
      <c r="E1061" s="13">
        <v>2169</v>
      </c>
      <c r="F1061" s="7" t="s">
        <v>34</v>
      </c>
      <c r="G1061" s="7" t="s">
        <v>11</v>
      </c>
      <c r="H1061" s="13">
        <v>8</v>
      </c>
      <c r="I1061" s="13">
        <f>IF(G1061="Male",VLOOKUP(H1061,'Shoe size conversion table'!$B$6:$D$22,2),VLOOKUP(H1061,'Shoe size conversion table'!$J$6:$L$22,2))</f>
        <v>41</v>
      </c>
      <c r="J1061" s="13">
        <f>IF(G1061="Male",VLOOKUP(H1061,'Shoe size conversion table'!$B$6:$D$22,3),VLOOKUP(H1061,'Shoe size conversion table'!$J$6:$L$22,3))</f>
        <v>7.5</v>
      </c>
      <c r="K1061" s="11">
        <v>179</v>
      </c>
      <c r="L1061" s="12">
        <v>0</v>
      </c>
      <c r="M1061" s="7">
        <f t="shared" si="49"/>
        <v>2014</v>
      </c>
      <c r="N1061" s="7">
        <f t="shared" si="50"/>
        <v>5</v>
      </c>
      <c r="O1061" s="30">
        <f t="shared" si="51"/>
        <v>179</v>
      </c>
    </row>
    <row r="1062" spans="2:15" x14ac:dyDescent="0.2">
      <c r="B1062" s="13">
        <v>53275</v>
      </c>
      <c r="C1062" s="14">
        <v>41778.96611111112</v>
      </c>
      <c r="D1062" s="7" t="s">
        <v>8</v>
      </c>
      <c r="E1062" s="13">
        <v>2153</v>
      </c>
      <c r="F1062" s="7" t="s">
        <v>37</v>
      </c>
      <c r="G1062" s="7" t="s">
        <v>11</v>
      </c>
      <c r="H1062" s="13">
        <v>9.5</v>
      </c>
      <c r="I1062" s="13" t="str">
        <f>IF(G1062="Male",VLOOKUP(H1062,'Shoe size conversion table'!$B$6:$D$22,2),VLOOKUP(H1062,'Shoe size conversion table'!$J$6:$L$22,2))</f>
        <v>42-43</v>
      </c>
      <c r="J1062" s="13">
        <f>IF(G1062="Male",VLOOKUP(H1062,'Shoe size conversion table'!$B$6:$D$22,3),VLOOKUP(H1062,'Shoe size conversion table'!$J$6:$L$22,3))</f>
        <v>9</v>
      </c>
      <c r="K1062" s="11">
        <v>139</v>
      </c>
      <c r="L1062" s="12">
        <v>0.5</v>
      </c>
      <c r="M1062" s="7">
        <f t="shared" si="49"/>
        <v>2014</v>
      </c>
      <c r="N1062" s="7">
        <f t="shared" si="50"/>
        <v>5</v>
      </c>
      <c r="O1062" s="30">
        <f t="shared" si="51"/>
        <v>69.5</v>
      </c>
    </row>
    <row r="1063" spans="2:15" x14ac:dyDescent="0.2">
      <c r="B1063" s="13">
        <v>53276</v>
      </c>
      <c r="C1063" s="14">
        <v>41779.016111111123</v>
      </c>
      <c r="D1063" s="7" t="s">
        <v>8</v>
      </c>
      <c r="E1063" s="13">
        <v>2213</v>
      </c>
      <c r="F1063" s="7" t="s">
        <v>40</v>
      </c>
      <c r="G1063" s="7" t="s">
        <v>12</v>
      </c>
      <c r="H1063" s="13">
        <v>8</v>
      </c>
      <c r="I1063" s="13" t="str">
        <f>IF(G1063="Male",VLOOKUP(H1063,'Shoe size conversion table'!$B$6:$D$22,2),VLOOKUP(H1063,'Shoe size conversion table'!$J$6:$L$22,2))</f>
        <v>38-39</v>
      </c>
      <c r="J1063" s="13">
        <f>IF(G1063="Male",VLOOKUP(H1063,'Shoe size conversion table'!$B$6:$D$22,3),VLOOKUP(H1063,'Shoe size conversion table'!$J$6:$L$22,3))</f>
        <v>6</v>
      </c>
      <c r="K1063" s="11">
        <v>169</v>
      </c>
      <c r="L1063" s="12">
        <v>0.3</v>
      </c>
      <c r="M1063" s="7">
        <f t="shared" si="49"/>
        <v>2014</v>
      </c>
      <c r="N1063" s="7">
        <f t="shared" si="50"/>
        <v>5</v>
      </c>
      <c r="O1063" s="30">
        <f t="shared" si="51"/>
        <v>118.3</v>
      </c>
    </row>
    <row r="1064" spans="2:15" x14ac:dyDescent="0.2">
      <c r="B1064" s="13">
        <v>53277</v>
      </c>
      <c r="C1064" s="14">
        <v>41779.116111111121</v>
      </c>
      <c r="D1064" s="7" t="s">
        <v>9</v>
      </c>
      <c r="E1064" s="13">
        <v>2169</v>
      </c>
      <c r="F1064" s="7" t="s">
        <v>61</v>
      </c>
      <c r="G1064" s="7" t="s">
        <v>11</v>
      </c>
      <c r="H1064" s="13">
        <v>10</v>
      </c>
      <c r="I1064" s="13">
        <f>IF(G1064="Male",VLOOKUP(H1064,'Shoe size conversion table'!$B$6:$D$22,2),VLOOKUP(H1064,'Shoe size conversion table'!$J$6:$L$22,2))</f>
        <v>43</v>
      </c>
      <c r="J1064" s="13">
        <f>IF(G1064="Male",VLOOKUP(H1064,'Shoe size conversion table'!$B$6:$D$22,3),VLOOKUP(H1064,'Shoe size conversion table'!$J$6:$L$22,3))</f>
        <v>9.5</v>
      </c>
      <c r="K1064" s="11">
        <v>169</v>
      </c>
      <c r="L1064" s="12">
        <v>0.1</v>
      </c>
      <c r="M1064" s="7">
        <f t="shared" si="49"/>
        <v>2014</v>
      </c>
      <c r="N1064" s="7">
        <f t="shared" si="50"/>
        <v>5</v>
      </c>
      <c r="O1064" s="30">
        <f t="shared" si="51"/>
        <v>152.1</v>
      </c>
    </row>
    <row r="1065" spans="2:15" x14ac:dyDescent="0.2">
      <c r="B1065" s="13">
        <v>53278</v>
      </c>
      <c r="C1065" s="14">
        <v>41779.256111111121</v>
      </c>
      <c r="D1065" s="7" t="s">
        <v>7</v>
      </c>
      <c r="E1065" s="13">
        <v>2186</v>
      </c>
      <c r="F1065" s="7" t="s">
        <v>51</v>
      </c>
      <c r="G1065" s="7" t="s">
        <v>12</v>
      </c>
      <c r="H1065" s="13">
        <v>7</v>
      </c>
      <c r="I1065" s="13" t="str">
        <f>IF(G1065="Male",VLOOKUP(H1065,'Shoe size conversion table'!$B$6:$D$22,2),VLOOKUP(H1065,'Shoe size conversion table'!$J$6:$L$22,2))</f>
        <v>37-38</v>
      </c>
      <c r="J1065" s="13">
        <f>IF(G1065="Male",VLOOKUP(H1065,'Shoe size conversion table'!$B$6:$D$22,3),VLOOKUP(H1065,'Shoe size conversion table'!$J$6:$L$22,3))</f>
        <v>5</v>
      </c>
      <c r="K1065" s="11">
        <v>179</v>
      </c>
      <c r="L1065" s="12">
        <v>0.1</v>
      </c>
      <c r="M1065" s="7">
        <f t="shared" si="49"/>
        <v>2014</v>
      </c>
      <c r="N1065" s="7">
        <f t="shared" si="50"/>
        <v>5</v>
      </c>
      <c r="O1065" s="30">
        <f t="shared" si="51"/>
        <v>161.1</v>
      </c>
    </row>
    <row r="1066" spans="2:15" x14ac:dyDescent="0.2">
      <c r="B1066" s="13">
        <v>53278</v>
      </c>
      <c r="C1066" s="14">
        <v>41779.256111111121</v>
      </c>
      <c r="D1066" s="7" t="s">
        <v>7</v>
      </c>
      <c r="E1066" s="13">
        <v>2187</v>
      </c>
      <c r="F1066" s="7" t="s">
        <v>51</v>
      </c>
      <c r="G1066" s="7" t="s">
        <v>12</v>
      </c>
      <c r="H1066" s="13">
        <v>8.5</v>
      </c>
      <c r="I1066" s="13">
        <f>IF(G1066="Male",VLOOKUP(H1066,'Shoe size conversion table'!$B$6:$D$22,2),VLOOKUP(H1066,'Shoe size conversion table'!$J$6:$L$22,2))</f>
        <v>39</v>
      </c>
      <c r="J1066" s="13">
        <f>IF(G1066="Male",VLOOKUP(H1066,'Shoe size conversion table'!$B$6:$D$22,3),VLOOKUP(H1066,'Shoe size conversion table'!$J$6:$L$22,3))</f>
        <v>6.5</v>
      </c>
      <c r="K1066" s="11">
        <v>189</v>
      </c>
      <c r="L1066" s="12">
        <v>0</v>
      </c>
      <c r="M1066" s="7">
        <f t="shared" si="49"/>
        <v>2014</v>
      </c>
      <c r="N1066" s="7">
        <f t="shared" si="50"/>
        <v>5</v>
      </c>
      <c r="O1066" s="30">
        <f t="shared" si="51"/>
        <v>189</v>
      </c>
    </row>
    <row r="1067" spans="2:15" x14ac:dyDescent="0.2">
      <c r="B1067" s="13">
        <v>53278</v>
      </c>
      <c r="C1067" s="14">
        <v>41779.256111111121</v>
      </c>
      <c r="D1067" s="7" t="s">
        <v>7</v>
      </c>
      <c r="E1067" s="13">
        <v>2235</v>
      </c>
      <c r="F1067" s="7" t="s">
        <v>51</v>
      </c>
      <c r="G1067" s="7" t="s">
        <v>12</v>
      </c>
      <c r="H1067" s="13">
        <v>8.5</v>
      </c>
      <c r="I1067" s="13">
        <f>IF(G1067="Male",VLOOKUP(H1067,'Shoe size conversion table'!$B$6:$D$22,2),VLOOKUP(H1067,'Shoe size conversion table'!$J$6:$L$22,2))</f>
        <v>39</v>
      </c>
      <c r="J1067" s="13">
        <f>IF(G1067="Male",VLOOKUP(H1067,'Shoe size conversion table'!$B$6:$D$22,3),VLOOKUP(H1067,'Shoe size conversion table'!$J$6:$L$22,3))</f>
        <v>6.5</v>
      </c>
      <c r="K1067" s="11">
        <v>139</v>
      </c>
      <c r="L1067" s="12">
        <v>0</v>
      </c>
      <c r="M1067" s="7">
        <f t="shared" si="49"/>
        <v>2014</v>
      </c>
      <c r="N1067" s="7">
        <f t="shared" si="50"/>
        <v>5</v>
      </c>
      <c r="O1067" s="30">
        <f t="shared" si="51"/>
        <v>139</v>
      </c>
    </row>
    <row r="1068" spans="2:15" x14ac:dyDescent="0.2">
      <c r="B1068" s="13">
        <v>53279</v>
      </c>
      <c r="C1068" s="14">
        <v>41779.446111111123</v>
      </c>
      <c r="D1068" s="7" t="s">
        <v>10</v>
      </c>
      <c r="E1068" s="13">
        <v>2229</v>
      </c>
      <c r="F1068" s="7" t="s">
        <v>34</v>
      </c>
      <c r="G1068" s="7" t="s">
        <v>12</v>
      </c>
      <c r="H1068" s="13">
        <v>9</v>
      </c>
      <c r="I1068" s="13" t="str">
        <f>IF(G1068="Male",VLOOKUP(H1068,'Shoe size conversion table'!$B$6:$D$22,2),VLOOKUP(H1068,'Shoe size conversion table'!$J$6:$L$22,2))</f>
        <v>39-40</v>
      </c>
      <c r="J1068" s="13">
        <f>IF(G1068="Male",VLOOKUP(H1068,'Shoe size conversion table'!$B$6:$D$22,3),VLOOKUP(H1068,'Shoe size conversion table'!$J$6:$L$22,3))</f>
        <v>7</v>
      </c>
      <c r="K1068" s="11">
        <v>179</v>
      </c>
      <c r="L1068" s="12">
        <v>0</v>
      </c>
      <c r="M1068" s="7">
        <f t="shared" si="49"/>
        <v>2014</v>
      </c>
      <c r="N1068" s="7">
        <f t="shared" si="50"/>
        <v>5</v>
      </c>
      <c r="O1068" s="30">
        <f t="shared" si="51"/>
        <v>179</v>
      </c>
    </row>
    <row r="1069" spans="2:15" x14ac:dyDescent="0.2">
      <c r="B1069" s="13">
        <v>53280</v>
      </c>
      <c r="C1069" s="14">
        <v>41779.806111111124</v>
      </c>
      <c r="D1069" s="7" t="s">
        <v>7</v>
      </c>
      <c r="E1069" s="13">
        <v>2207</v>
      </c>
      <c r="F1069" s="7" t="s">
        <v>51</v>
      </c>
      <c r="G1069" s="7" t="s">
        <v>12</v>
      </c>
      <c r="H1069" s="13">
        <v>8</v>
      </c>
      <c r="I1069" s="13" t="str">
        <f>IF(G1069="Male",VLOOKUP(H1069,'Shoe size conversion table'!$B$6:$D$22,2),VLOOKUP(H1069,'Shoe size conversion table'!$J$6:$L$22,2))</f>
        <v>38-39</v>
      </c>
      <c r="J1069" s="13">
        <f>IF(G1069="Male",VLOOKUP(H1069,'Shoe size conversion table'!$B$6:$D$22,3),VLOOKUP(H1069,'Shoe size conversion table'!$J$6:$L$22,3))</f>
        <v>6</v>
      </c>
      <c r="K1069" s="11">
        <v>129</v>
      </c>
      <c r="L1069" s="12">
        <v>0.1</v>
      </c>
      <c r="M1069" s="7">
        <f t="shared" si="49"/>
        <v>2014</v>
      </c>
      <c r="N1069" s="7">
        <f t="shared" si="50"/>
        <v>5</v>
      </c>
      <c r="O1069" s="30">
        <f t="shared" si="51"/>
        <v>116.10000000000001</v>
      </c>
    </row>
    <row r="1070" spans="2:15" x14ac:dyDescent="0.2">
      <c r="B1070" s="13">
        <v>53281</v>
      </c>
      <c r="C1070" s="14">
        <v>41779.96611111112</v>
      </c>
      <c r="D1070" s="7" t="s">
        <v>8</v>
      </c>
      <c r="E1070" s="13">
        <v>2183</v>
      </c>
      <c r="F1070" s="7" t="s">
        <v>40</v>
      </c>
      <c r="G1070" s="7" t="s">
        <v>11</v>
      </c>
      <c r="H1070" s="13">
        <v>9</v>
      </c>
      <c r="I1070" s="13">
        <f>IF(G1070="Male",VLOOKUP(H1070,'Shoe size conversion table'!$B$6:$D$22,2),VLOOKUP(H1070,'Shoe size conversion table'!$J$6:$L$22,2))</f>
        <v>42</v>
      </c>
      <c r="J1070" s="13">
        <f>IF(G1070="Male",VLOOKUP(H1070,'Shoe size conversion table'!$B$6:$D$22,3),VLOOKUP(H1070,'Shoe size conversion table'!$J$6:$L$22,3))</f>
        <v>8.5</v>
      </c>
      <c r="K1070" s="11">
        <v>129</v>
      </c>
      <c r="L1070" s="12">
        <v>0.1</v>
      </c>
      <c r="M1070" s="7">
        <f t="shared" si="49"/>
        <v>2014</v>
      </c>
      <c r="N1070" s="7">
        <f t="shared" si="50"/>
        <v>5</v>
      </c>
      <c r="O1070" s="30">
        <f t="shared" si="51"/>
        <v>116.10000000000001</v>
      </c>
    </row>
    <row r="1071" spans="2:15" x14ac:dyDescent="0.2">
      <c r="B1071" s="13">
        <v>53282</v>
      </c>
      <c r="C1071" s="14">
        <v>41780.066111111119</v>
      </c>
      <c r="D1071" s="7" t="s">
        <v>8</v>
      </c>
      <c r="E1071" s="13">
        <v>2178</v>
      </c>
      <c r="F1071" s="7" t="s">
        <v>40</v>
      </c>
      <c r="G1071" s="7" t="s">
        <v>12</v>
      </c>
      <c r="H1071" s="13">
        <v>10</v>
      </c>
      <c r="I1071" s="13" t="str">
        <f>IF(G1071="Male",VLOOKUP(H1071,'Shoe size conversion table'!$B$6:$D$22,2),VLOOKUP(H1071,'Shoe size conversion table'!$J$6:$L$22,2))</f>
        <v>40-41</v>
      </c>
      <c r="J1071" s="13">
        <f>IF(G1071="Male",VLOOKUP(H1071,'Shoe size conversion table'!$B$6:$D$22,3),VLOOKUP(H1071,'Shoe size conversion table'!$J$6:$L$22,3))</f>
        <v>8</v>
      </c>
      <c r="K1071" s="11">
        <v>179</v>
      </c>
      <c r="L1071" s="12">
        <v>0</v>
      </c>
      <c r="M1071" s="7">
        <f t="shared" si="49"/>
        <v>2014</v>
      </c>
      <c r="N1071" s="7">
        <f t="shared" si="50"/>
        <v>5</v>
      </c>
      <c r="O1071" s="30">
        <f t="shared" si="51"/>
        <v>179</v>
      </c>
    </row>
    <row r="1072" spans="2:15" x14ac:dyDescent="0.2">
      <c r="B1072" s="13">
        <v>53283</v>
      </c>
      <c r="C1072" s="14">
        <v>41780.116111111121</v>
      </c>
      <c r="D1072" s="7" t="s">
        <v>9</v>
      </c>
      <c r="E1072" s="13">
        <v>2183</v>
      </c>
      <c r="F1072" s="7" t="s">
        <v>62</v>
      </c>
      <c r="G1072" s="7" t="s">
        <v>11</v>
      </c>
      <c r="H1072" s="13">
        <v>9.5</v>
      </c>
      <c r="I1072" s="13" t="str">
        <f>IF(G1072="Male",VLOOKUP(H1072,'Shoe size conversion table'!$B$6:$D$22,2),VLOOKUP(H1072,'Shoe size conversion table'!$J$6:$L$22,2))</f>
        <v>42-43</v>
      </c>
      <c r="J1072" s="13">
        <f>IF(G1072="Male",VLOOKUP(H1072,'Shoe size conversion table'!$B$6:$D$22,3),VLOOKUP(H1072,'Shoe size conversion table'!$J$6:$L$22,3))</f>
        <v>9</v>
      </c>
      <c r="K1072" s="11">
        <v>169</v>
      </c>
      <c r="L1072" s="12">
        <v>0.5</v>
      </c>
      <c r="M1072" s="7">
        <f t="shared" si="49"/>
        <v>2014</v>
      </c>
      <c r="N1072" s="7">
        <f t="shared" si="50"/>
        <v>5</v>
      </c>
      <c r="O1072" s="30">
        <f t="shared" si="51"/>
        <v>84.5</v>
      </c>
    </row>
    <row r="1073" spans="2:15" x14ac:dyDescent="0.2">
      <c r="B1073" s="13">
        <v>53284</v>
      </c>
      <c r="C1073" s="14">
        <v>41780.206111111118</v>
      </c>
      <c r="D1073" s="7" t="s">
        <v>7</v>
      </c>
      <c r="E1073" s="13">
        <v>2241</v>
      </c>
      <c r="F1073" s="7" t="s">
        <v>51</v>
      </c>
      <c r="G1073" s="7" t="s">
        <v>11</v>
      </c>
      <c r="H1073" s="13">
        <v>11</v>
      </c>
      <c r="I1073" s="13">
        <f>IF(G1073="Male",VLOOKUP(H1073,'Shoe size conversion table'!$B$6:$D$22,2),VLOOKUP(H1073,'Shoe size conversion table'!$J$6:$L$22,2))</f>
        <v>44</v>
      </c>
      <c r="J1073" s="13">
        <f>IF(G1073="Male",VLOOKUP(H1073,'Shoe size conversion table'!$B$6:$D$22,3),VLOOKUP(H1073,'Shoe size conversion table'!$J$6:$L$22,3))</f>
        <v>10.5</v>
      </c>
      <c r="K1073" s="11">
        <v>179</v>
      </c>
      <c r="L1073" s="12">
        <v>0.1</v>
      </c>
      <c r="M1073" s="7">
        <f t="shared" si="49"/>
        <v>2014</v>
      </c>
      <c r="N1073" s="7">
        <f t="shared" si="50"/>
        <v>5</v>
      </c>
      <c r="O1073" s="30">
        <f t="shared" si="51"/>
        <v>161.1</v>
      </c>
    </row>
    <row r="1074" spans="2:15" x14ac:dyDescent="0.2">
      <c r="B1074" s="13">
        <v>53284</v>
      </c>
      <c r="C1074" s="14">
        <v>41780.206111111118</v>
      </c>
      <c r="D1074" s="7" t="s">
        <v>7</v>
      </c>
      <c r="E1074" s="13">
        <v>2184</v>
      </c>
      <c r="F1074" s="7" t="s">
        <v>51</v>
      </c>
      <c r="G1074" s="7" t="s">
        <v>11</v>
      </c>
      <c r="H1074" s="13">
        <v>12</v>
      </c>
      <c r="I1074" s="13">
        <f>IF(G1074="Male",VLOOKUP(H1074,'Shoe size conversion table'!$B$6:$D$22,2),VLOOKUP(H1074,'Shoe size conversion table'!$J$6:$L$22,2))</f>
        <v>45</v>
      </c>
      <c r="J1074" s="13">
        <f>IF(G1074="Male",VLOOKUP(H1074,'Shoe size conversion table'!$B$6:$D$22,3),VLOOKUP(H1074,'Shoe size conversion table'!$J$6:$L$22,3))</f>
        <v>11.5</v>
      </c>
      <c r="K1074" s="11">
        <v>169</v>
      </c>
      <c r="L1074" s="12">
        <v>0</v>
      </c>
      <c r="M1074" s="7">
        <f t="shared" si="49"/>
        <v>2014</v>
      </c>
      <c r="N1074" s="7">
        <f t="shared" si="50"/>
        <v>5</v>
      </c>
      <c r="O1074" s="30">
        <f t="shared" si="51"/>
        <v>169</v>
      </c>
    </row>
    <row r="1075" spans="2:15" x14ac:dyDescent="0.2">
      <c r="B1075" s="13">
        <v>53285</v>
      </c>
      <c r="C1075" s="14">
        <v>41780.446111111123</v>
      </c>
      <c r="D1075" s="7" t="s">
        <v>9</v>
      </c>
      <c r="E1075" s="13">
        <v>2201</v>
      </c>
      <c r="F1075" s="7" t="s">
        <v>60</v>
      </c>
      <c r="G1075" s="7" t="s">
        <v>11</v>
      </c>
      <c r="H1075" s="13">
        <v>9</v>
      </c>
      <c r="I1075" s="13">
        <f>IF(G1075="Male",VLOOKUP(H1075,'Shoe size conversion table'!$B$6:$D$22,2),VLOOKUP(H1075,'Shoe size conversion table'!$J$6:$L$22,2))</f>
        <v>42</v>
      </c>
      <c r="J1075" s="13">
        <f>IF(G1075="Male",VLOOKUP(H1075,'Shoe size conversion table'!$B$6:$D$22,3),VLOOKUP(H1075,'Shoe size conversion table'!$J$6:$L$22,3))</f>
        <v>8.5</v>
      </c>
      <c r="K1075" s="11">
        <v>199</v>
      </c>
      <c r="L1075" s="12">
        <v>0.5</v>
      </c>
      <c r="M1075" s="7">
        <f t="shared" si="49"/>
        <v>2014</v>
      </c>
      <c r="N1075" s="7">
        <f t="shared" si="50"/>
        <v>5</v>
      </c>
      <c r="O1075" s="30">
        <f t="shared" si="51"/>
        <v>99.5</v>
      </c>
    </row>
    <row r="1076" spans="2:15" x14ac:dyDescent="0.2">
      <c r="B1076" s="13">
        <v>53286</v>
      </c>
      <c r="C1076" s="14">
        <v>41780.806111111124</v>
      </c>
      <c r="D1076" s="7" t="s">
        <v>7</v>
      </c>
      <c r="E1076" s="13">
        <v>2182</v>
      </c>
      <c r="F1076" s="7" t="s">
        <v>51</v>
      </c>
      <c r="G1076" s="7" t="s">
        <v>12</v>
      </c>
      <c r="H1076" s="13">
        <v>8</v>
      </c>
      <c r="I1076" s="13" t="str">
        <f>IF(G1076="Male",VLOOKUP(H1076,'Shoe size conversion table'!$B$6:$D$22,2),VLOOKUP(H1076,'Shoe size conversion table'!$J$6:$L$22,2))</f>
        <v>38-39</v>
      </c>
      <c r="J1076" s="13">
        <f>IF(G1076="Male",VLOOKUP(H1076,'Shoe size conversion table'!$B$6:$D$22,3),VLOOKUP(H1076,'Shoe size conversion table'!$J$6:$L$22,3))</f>
        <v>6</v>
      </c>
      <c r="K1076" s="11">
        <v>199</v>
      </c>
      <c r="L1076" s="12">
        <v>0</v>
      </c>
      <c r="M1076" s="7">
        <f t="shared" si="49"/>
        <v>2014</v>
      </c>
      <c r="N1076" s="7">
        <f t="shared" si="50"/>
        <v>5</v>
      </c>
      <c r="O1076" s="30">
        <f t="shared" si="51"/>
        <v>199</v>
      </c>
    </row>
    <row r="1077" spans="2:15" x14ac:dyDescent="0.2">
      <c r="B1077" s="13">
        <v>53287</v>
      </c>
      <c r="C1077" s="14">
        <v>41780.886111111118</v>
      </c>
      <c r="D1077" s="7" t="s">
        <v>10</v>
      </c>
      <c r="E1077" s="13">
        <v>2178</v>
      </c>
      <c r="F1077" s="7" t="s">
        <v>36</v>
      </c>
      <c r="G1077" s="7" t="s">
        <v>11</v>
      </c>
      <c r="H1077" s="13">
        <v>10.5</v>
      </c>
      <c r="I1077" s="13" t="str">
        <f>IF(G1077="Male",VLOOKUP(H1077,'Shoe size conversion table'!$B$6:$D$22,2),VLOOKUP(H1077,'Shoe size conversion table'!$J$6:$L$22,2))</f>
        <v>43-44</v>
      </c>
      <c r="J1077" s="13">
        <f>IF(G1077="Male",VLOOKUP(H1077,'Shoe size conversion table'!$B$6:$D$22,3),VLOOKUP(H1077,'Shoe size conversion table'!$J$6:$L$22,3))</f>
        <v>10</v>
      </c>
      <c r="K1077" s="11">
        <v>169</v>
      </c>
      <c r="L1077" s="12">
        <v>0.1</v>
      </c>
      <c r="M1077" s="7">
        <f t="shared" si="49"/>
        <v>2014</v>
      </c>
      <c r="N1077" s="7">
        <f t="shared" si="50"/>
        <v>5</v>
      </c>
      <c r="O1077" s="30">
        <f t="shared" si="51"/>
        <v>152.1</v>
      </c>
    </row>
    <row r="1078" spans="2:15" x14ac:dyDescent="0.2">
      <c r="B1078" s="13">
        <v>53288</v>
      </c>
      <c r="C1078" s="14">
        <v>41781.066111111119</v>
      </c>
      <c r="D1078" s="7" t="s">
        <v>7</v>
      </c>
      <c r="E1078" s="13">
        <v>2220</v>
      </c>
      <c r="F1078" s="7" t="s">
        <v>46</v>
      </c>
      <c r="G1078" s="7" t="s">
        <v>11</v>
      </c>
      <c r="H1078" s="13">
        <v>9</v>
      </c>
      <c r="I1078" s="13">
        <f>IF(G1078="Male",VLOOKUP(H1078,'Shoe size conversion table'!$B$6:$D$22,2),VLOOKUP(H1078,'Shoe size conversion table'!$J$6:$L$22,2))</f>
        <v>42</v>
      </c>
      <c r="J1078" s="13">
        <f>IF(G1078="Male",VLOOKUP(H1078,'Shoe size conversion table'!$B$6:$D$22,3),VLOOKUP(H1078,'Shoe size conversion table'!$J$6:$L$22,3))</f>
        <v>8.5</v>
      </c>
      <c r="K1078" s="11">
        <v>159</v>
      </c>
      <c r="L1078" s="12">
        <v>0.5</v>
      </c>
      <c r="M1078" s="7">
        <f t="shared" si="49"/>
        <v>2014</v>
      </c>
      <c r="N1078" s="7">
        <f t="shared" si="50"/>
        <v>5</v>
      </c>
      <c r="O1078" s="30">
        <f t="shared" si="51"/>
        <v>79.5</v>
      </c>
    </row>
    <row r="1079" spans="2:15" x14ac:dyDescent="0.2">
      <c r="B1079" s="13">
        <v>53289</v>
      </c>
      <c r="C1079" s="14">
        <v>41781.116111111121</v>
      </c>
      <c r="D1079" s="7" t="s">
        <v>9</v>
      </c>
      <c r="E1079" s="13">
        <v>2150</v>
      </c>
      <c r="F1079" s="7" t="s">
        <v>59</v>
      </c>
      <c r="G1079" s="7" t="s">
        <v>12</v>
      </c>
      <c r="H1079" s="13">
        <v>9</v>
      </c>
      <c r="I1079" s="13" t="str">
        <f>IF(G1079="Male",VLOOKUP(H1079,'Shoe size conversion table'!$B$6:$D$22,2),VLOOKUP(H1079,'Shoe size conversion table'!$J$6:$L$22,2))</f>
        <v>39-40</v>
      </c>
      <c r="J1079" s="13">
        <f>IF(G1079="Male",VLOOKUP(H1079,'Shoe size conversion table'!$B$6:$D$22,3),VLOOKUP(H1079,'Shoe size conversion table'!$J$6:$L$22,3))</f>
        <v>7</v>
      </c>
      <c r="K1079" s="11">
        <v>159</v>
      </c>
      <c r="L1079" s="12">
        <v>0</v>
      </c>
      <c r="M1079" s="7">
        <f t="shared" si="49"/>
        <v>2014</v>
      </c>
      <c r="N1079" s="7">
        <f t="shared" si="50"/>
        <v>5</v>
      </c>
      <c r="O1079" s="30">
        <f t="shared" si="51"/>
        <v>159</v>
      </c>
    </row>
    <row r="1080" spans="2:15" x14ac:dyDescent="0.2">
      <c r="B1080" s="13">
        <v>53290</v>
      </c>
      <c r="C1080" s="14">
        <v>41781.206111111118</v>
      </c>
      <c r="D1080" s="7" t="s">
        <v>7</v>
      </c>
      <c r="E1080" s="13">
        <v>2192</v>
      </c>
      <c r="F1080" s="7" t="s">
        <v>51</v>
      </c>
      <c r="G1080" s="7" t="s">
        <v>11</v>
      </c>
      <c r="H1080" s="13">
        <v>7</v>
      </c>
      <c r="I1080" s="13">
        <f>IF(G1080="Male",VLOOKUP(H1080,'Shoe size conversion table'!$B$6:$D$22,2),VLOOKUP(H1080,'Shoe size conversion table'!$J$6:$L$22,2))</f>
        <v>40</v>
      </c>
      <c r="J1080" s="13">
        <f>IF(G1080="Male",VLOOKUP(H1080,'Shoe size conversion table'!$B$6:$D$22,3),VLOOKUP(H1080,'Shoe size conversion table'!$J$6:$L$22,3))</f>
        <v>6.5</v>
      </c>
      <c r="K1080" s="11">
        <v>169</v>
      </c>
      <c r="L1080" s="12">
        <v>0</v>
      </c>
      <c r="M1080" s="7">
        <f t="shared" si="49"/>
        <v>2014</v>
      </c>
      <c r="N1080" s="7">
        <f t="shared" si="50"/>
        <v>5</v>
      </c>
      <c r="O1080" s="30">
        <f t="shared" si="51"/>
        <v>169</v>
      </c>
    </row>
    <row r="1081" spans="2:15" x14ac:dyDescent="0.2">
      <c r="B1081" s="13">
        <v>53290</v>
      </c>
      <c r="C1081" s="14">
        <v>41781.206111111118</v>
      </c>
      <c r="D1081" s="7" t="s">
        <v>7</v>
      </c>
      <c r="E1081" s="13">
        <v>2241</v>
      </c>
      <c r="F1081" s="7" t="s">
        <v>51</v>
      </c>
      <c r="G1081" s="7" t="s">
        <v>11</v>
      </c>
      <c r="H1081" s="13">
        <v>11</v>
      </c>
      <c r="I1081" s="13">
        <f>IF(G1081="Male",VLOOKUP(H1081,'Shoe size conversion table'!$B$6:$D$22,2),VLOOKUP(H1081,'Shoe size conversion table'!$J$6:$L$22,2))</f>
        <v>44</v>
      </c>
      <c r="J1081" s="13">
        <f>IF(G1081="Male",VLOOKUP(H1081,'Shoe size conversion table'!$B$6:$D$22,3),VLOOKUP(H1081,'Shoe size conversion table'!$J$6:$L$22,3))</f>
        <v>10.5</v>
      </c>
      <c r="K1081" s="11">
        <v>179</v>
      </c>
      <c r="L1081" s="12">
        <v>0.1</v>
      </c>
      <c r="M1081" s="7">
        <f t="shared" si="49"/>
        <v>2014</v>
      </c>
      <c r="N1081" s="7">
        <f t="shared" si="50"/>
        <v>5</v>
      </c>
      <c r="O1081" s="30">
        <f t="shared" si="51"/>
        <v>161.1</v>
      </c>
    </row>
    <row r="1082" spans="2:15" x14ac:dyDescent="0.2">
      <c r="B1082" s="13">
        <v>53291</v>
      </c>
      <c r="C1082" s="14">
        <v>41781.46611111112</v>
      </c>
      <c r="D1082" s="7" t="s">
        <v>8</v>
      </c>
      <c r="E1082" s="13">
        <v>2167</v>
      </c>
      <c r="F1082" s="7" t="s">
        <v>40</v>
      </c>
      <c r="G1082" s="7" t="s">
        <v>12</v>
      </c>
      <c r="H1082" s="13">
        <v>8.5</v>
      </c>
      <c r="I1082" s="13">
        <f>IF(G1082="Male",VLOOKUP(H1082,'Shoe size conversion table'!$B$6:$D$22,2),VLOOKUP(H1082,'Shoe size conversion table'!$J$6:$L$22,2))</f>
        <v>39</v>
      </c>
      <c r="J1082" s="13">
        <f>IF(G1082="Male",VLOOKUP(H1082,'Shoe size conversion table'!$B$6:$D$22,3),VLOOKUP(H1082,'Shoe size conversion table'!$J$6:$L$22,3))</f>
        <v>6.5</v>
      </c>
      <c r="K1082" s="11">
        <v>179</v>
      </c>
      <c r="L1082" s="12">
        <v>0</v>
      </c>
      <c r="M1082" s="7">
        <f t="shared" si="49"/>
        <v>2014</v>
      </c>
      <c r="N1082" s="7">
        <f t="shared" si="50"/>
        <v>5</v>
      </c>
      <c r="O1082" s="30">
        <f t="shared" si="51"/>
        <v>179</v>
      </c>
    </row>
    <row r="1083" spans="2:15" x14ac:dyDescent="0.2">
      <c r="B1083" s="13">
        <v>53292</v>
      </c>
      <c r="C1083" s="14">
        <v>41781.886111111118</v>
      </c>
      <c r="D1083" s="7" t="s">
        <v>8</v>
      </c>
      <c r="E1083" s="13">
        <v>2176</v>
      </c>
      <c r="F1083" s="7" t="s">
        <v>42</v>
      </c>
      <c r="G1083" s="7" t="s">
        <v>12</v>
      </c>
      <c r="H1083" s="13">
        <v>8</v>
      </c>
      <c r="I1083" s="13" t="str">
        <f>IF(G1083="Male",VLOOKUP(H1083,'Shoe size conversion table'!$B$6:$D$22,2),VLOOKUP(H1083,'Shoe size conversion table'!$J$6:$L$22,2))</f>
        <v>38-39</v>
      </c>
      <c r="J1083" s="13">
        <f>IF(G1083="Male",VLOOKUP(H1083,'Shoe size conversion table'!$B$6:$D$22,3),VLOOKUP(H1083,'Shoe size conversion table'!$J$6:$L$22,3))</f>
        <v>6</v>
      </c>
      <c r="K1083" s="11">
        <v>139</v>
      </c>
      <c r="L1083" s="12">
        <v>0</v>
      </c>
      <c r="M1083" s="7">
        <f t="shared" si="49"/>
        <v>2014</v>
      </c>
      <c r="N1083" s="7">
        <f t="shared" si="50"/>
        <v>5</v>
      </c>
      <c r="O1083" s="30">
        <f t="shared" si="51"/>
        <v>139</v>
      </c>
    </row>
    <row r="1084" spans="2:15" x14ac:dyDescent="0.2">
      <c r="B1084" s="13">
        <v>53293</v>
      </c>
      <c r="C1084" s="14">
        <v>41782.066111111119</v>
      </c>
      <c r="D1084" s="7" t="s">
        <v>7</v>
      </c>
      <c r="E1084" s="13">
        <v>2185</v>
      </c>
      <c r="F1084" s="7" t="s">
        <v>47</v>
      </c>
      <c r="G1084" s="7" t="s">
        <v>11</v>
      </c>
      <c r="H1084" s="13">
        <v>9</v>
      </c>
      <c r="I1084" s="13">
        <f>IF(G1084="Male",VLOOKUP(H1084,'Shoe size conversion table'!$B$6:$D$22,2),VLOOKUP(H1084,'Shoe size conversion table'!$J$6:$L$22,2))</f>
        <v>42</v>
      </c>
      <c r="J1084" s="13">
        <f>IF(G1084="Male",VLOOKUP(H1084,'Shoe size conversion table'!$B$6:$D$22,3),VLOOKUP(H1084,'Shoe size conversion table'!$J$6:$L$22,3))</f>
        <v>8.5</v>
      </c>
      <c r="K1084" s="11">
        <v>159</v>
      </c>
      <c r="L1084" s="12">
        <v>0.3</v>
      </c>
      <c r="M1084" s="7">
        <f t="shared" si="49"/>
        <v>2014</v>
      </c>
      <c r="N1084" s="7">
        <f t="shared" si="50"/>
        <v>5</v>
      </c>
      <c r="O1084" s="30">
        <f t="shared" si="51"/>
        <v>111.3</v>
      </c>
    </row>
    <row r="1085" spans="2:15" x14ac:dyDescent="0.2">
      <c r="B1085" s="13">
        <v>53294</v>
      </c>
      <c r="C1085" s="14">
        <v>41782.206111111118</v>
      </c>
      <c r="D1085" s="7" t="s">
        <v>7</v>
      </c>
      <c r="E1085" s="13">
        <v>2185</v>
      </c>
      <c r="F1085" s="7" t="s">
        <v>51</v>
      </c>
      <c r="G1085" s="7" t="s">
        <v>11</v>
      </c>
      <c r="H1085" s="13">
        <v>10</v>
      </c>
      <c r="I1085" s="13">
        <f>IF(G1085="Male",VLOOKUP(H1085,'Shoe size conversion table'!$B$6:$D$22,2),VLOOKUP(H1085,'Shoe size conversion table'!$J$6:$L$22,2))</f>
        <v>43</v>
      </c>
      <c r="J1085" s="13">
        <f>IF(G1085="Male",VLOOKUP(H1085,'Shoe size conversion table'!$B$6:$D$22,3),VLOOKUP(H1085,'Shoe size conversion table'!$J$6:$L$22,3))</f>
        <v>9.5</v>
      </c>
      <c r="K1085" s="11">
        <v>169</v>
      </c>
      <c r="L1085" s="12">
        <v>0.2</v>
      </c>
      <c r="M1085" s="7">
        <f t="shared" si="49"/>
        <v>2014</v>
      </c>
      <c r="N1085" s="7">
        <f t="shared" si="50"/>
        <v>5</v>
      </c>
      <c r="O1085" s="30">
        <f t="shared" si="51"/>
        <v>135.20000000000002</v>
      </c>
    </row>
    <row r="1086" spans="2:15" x14ac:dyDescent="0.2">
      <c r="B1086" s="13">
        <v>53294</v>
      </c>
      <c r="C1086" s="14">
        <v>41782.206111111118</v>
      </c>
      <c r="D1086" s="7" t="s">
        <v>7</v>
      </c>
      <c r="E1086" s="13">
        <v>2192</v>
      </c>
      <c r="F1086" s="7" t="s">
        <v>51</v>
      </c>
      <c r="G1086" s="7" t="s">
        <v>11</v>
      </c>
      <c r="H1086" s="13">
        <v>7</v>
      </c>
      <c r="I1086" s="13">
        <f>IF(G1086="Male",VLOOKUP(H1086,'Shoe size conversion table'!$B$6:$D$22,2),VLOOKUP(H1086,'Shoe size conversion table'!$J$6:$L$22,2))</f>
        <v>40</v>
      </c>
      <c r="J1086" s="13">
        <f>IF(G1086="Male",VLOOKUP(H1086,'Shoe size conversion table'!$B$6:$D$22,3),VLOOKUP(H1086,'Shoe size conversion table'!$J$6:$L$22,3))</f>
        <v>6.5</v>
      </c>
      <c r="K1086" s="11">
        <v>169</v>
      </c>
      <c r="L1086" s="12">
        <v>0</v>
      </c>
      <c r="M1086" s="7">
        <f t="shared" si="49"/>
        <v>2014</v>
      </c>
      <c r="N1086" s="7">
        <f t="shared" si="50"/>
        <v>5</v>
      </c>
      <c r="O1086" s="30">
        <f t="shared" si="51"/>
        <v>169</v>
      </c>
    </row>
    <row r="1087" spans="2:15" x14ac:dyDescent="0.2">
      <c r="B1087" s="13">
        <v>53295</v>
      </c>
      <c r="C1087" s="14">
        <v>41782.246111111119</v>
      </c>
      <c r="D1087" s="7" t="s">
        <v>7</v>
      </c>
      <c r="E1087" s="13">
        <v>2232</v>
      </c>
      <c r="F1087" s="7" t="s">
        <v>56</v>
      </c>
      <c r="G1087" s="7" t="s">
        <v>11</v>
      </c>
      <c r="H1087" s="13">
        <v>9</v>
      </c>
      <c r="I1087" s="13">
        <f>IF(G1087="Male",VLOOKUP(H1087,'Shoe size conversion table'!$B$6:$D$22,2),VLOOKUP(H1087,'Shoe size conversion table'!$J$6:$L$22,2))</f>
        <v>42</v>
      </c>
      <c r="J1087" s="13">
        <f>IF(G1087="Male",VLOOKUP(H1087,'Shoe size conversion table'!$B$6:$D$22,3),VLOOKUP(H1087,'Shoe size conversion table'!$J$6:$L$22,3))</f>
        <v>8.5</v>
      </c>
      <c r="K1087" s="11">
        <v>199</v>
      </c>
      <c r="L1087" s="12">
        <v>0.5</v>
      </c>
      <c r="M1087" s="7">
        <f t="shared" si="49"/>
        <v>2014</v>
      </c>
      <c r="N1087" s="7">
        <f t="shared" si="50"/>
        <v>5</v>
      </c>
      <c r="O1087" s="30">
        <f t="shared" si="51"/>
        <v>99.5</v>
      </c>
    </row>
    <row r="1088" spans="2:15" x14ac:dyDescent="0.2">
      <c r="B1088" s="13">
        <v>53296</v>
      </c>
      <c r="C1088" s="14">
        <v>41782.46611111112</v>
      </c>
      <c r="D1088" s="7" t="s">
        <v>7</v>
      </c>
      <c r="E1088" s="13">
        <v>2184</v>
      </c>
      <c r="F1088" s="7" t="s">
        <v>51</v>
      </c>
      <c r="G1088" s="7" t="s">
        <v>11</v>
      </c>
      <c r="H1088" s="13">
        <v>12</v>
      </c>
      <c r="I1088" s="13">
        <f>IF(G1088="Male",VLOOKUP(H1088,'Shoe size conversion table'!$B$6:$D$22,2),VLOOKUP(H1088,'Shoe size conversion table'!$J$6:$L$22,2))</f>
        <v>45</v>
      </c>
      <c r="J1088" s="13">
        <f>IF(G1088="Male",VLOOKUP(H1088,'Shoe size conversion table'!$B$6:$D$22,3),VLOOKUP(H1088,'Shoe size conversion table'!$J$6:$L$22,3))</f>
        <v>11.5</v>
      </c>
      <c r="K1088" s="11">
        <v>169</v>
      </c>
      <c r="L1088" s="12">
        <v>0</v>
      </c>
      <c r="M1088" s="7">
        <f t="shared" si="49"/>
        <v>2014</v>
      </c>
      <c r="N1088" s="7">
        <f t="shared" si="50"/>
        <v>5</v>
      </c>
      <c r="O1088" s="30">
        <f t="shared" si="51"/>
        <v>169</v>
      </c>
    </row>
    <row r="1089" spans="2:15" x14ac:dyDescent="0.2">
      <c r="B1089" s="13">
        <v>53297</v>
      </c>
      <c r="C1089" s="14">
        <v>41782.886111111118</v>
      </c>
      <c r="D1089" s="7" t="s">
        <v>10</v>
      </c>
      <c r="E1089" s="13">
        <v>2224</v>
      </c>
      <c r="F1089" s="7" t="s">
        <v>35</v>
      </c>
      <c r="G1089" s="7" t="s">
        <v>11</v>
      </c>
      <c r="H1089" s="13">
        <v>14</v>
      </c>
      <c r="I1089" s="13">
        <f>IF(G1089="Male",VLOOKUP(H1089,'Shoe size conversion table'!$B$6:$D$22,2),VLOOKUP(H1089,'Shoe size conversion table'!$J$6:$L$22,2))</f>
        <v>47</v>
      </c>
      <c r="J1089" s="13">
        <f>IF(G1089="Male",VLOOKUP(H1089,'Shoe size conversion table'!$B$6:$D$22,3),VLOOKUP(H1089,'Shoe size conversion table'!$J$6:$L$22,3))</f>
        <v>13.5</v>
      </c>
      <c r="K1089" s="11">
        <v>189</v>
      </c>
      <c r="L1089" s="12">
        <v>0</v>
      </c>
      <c r="M1089" s="7">
        <f t="shared" si="49"/>
        <v>2014</v>
      </c>
      <c r="N1089" s="7">
        <f t="shared" si="50"/>
        <v>5</v>
      </c>
      <c r="O1089" s="30">
        <f t="shared" si="51"/>
        <v>189</v>
      </c>
    </row>
    <row r="1090" spans="2:15" x14ac:dyDescent="0.2">
      <c r="B1090" s="13">
        <v>53298</v>
      </c>
      <c r="C1090" s="14">
        <v>41782.986111111117</v>
      </c>
      <c r="D1090" s="7" t="s">
        <v>9</v>
      </c>
      <c r="E1090" s="13">
        <v>2196</v>
      </c>
      <c r="F1090" s="7" t="s">
        <v>60</v>
      </c>
      <c r="G1090" s="7" t="s">
        <v>12</v>
      </c>
      <c r="H1090" s="13">
        <v>9</v>
      </c>
      <c r="I1090" s="13" t="str">
        <f>IF(G1090="Male",VLOOKUP(H1090,'Shoe size conversion table'!$B$6:$D$22,2),VLOOKUP(H1090,'Shoe size conversion table'!$J$6:$L$22,2))</f>
        <v>39-40</v>
      </c>
      <c r="J1090" s="13">
        <f>IF(G1090="Male",VLOOKUP(H1090,'Shoe size conversion table'!$B$6:$D$22,3),VLOOKUP(H1090,'Shoe size conversion table'!$J$6:$L$22,3))</f>
        <v>7</v>
      </c>
      <c r="K1090" s="11">
        <v>129</v>
      </c>
      <c r="L1090" s="12">
        <v>0.2</v>
      </c>
      <c r="M1090" s="7">
        <f t="shared" si="49"/>
        <v>2014</v>
      </c>
      <c r="N1090" s="7">
        <f t="shared" si="50"/>
        <v>5</v>
      </c>
      <c r="O1090" s="30">
        <f t="shared" si="51"/>
        <v>103.2</v>
      </c>
    </row>
    <row r="1091" spans="2:15" x14ac:dyDescent="0.2">
      <c r="B1091" s="13">
        <v>53299</v>
      </c>
      <c r="C1091" s="14">
        <v>41783.246111111119</v>
      </c>
      <c r="D1091" s="7" t="s">
        <v>8</v>
      </c>
      <c r="E1091" s="13">
        <v>2178</v>
      </c>
      <c r="F1091" s="7" t="s">
        <v>40</v>
      </c>
      <c r="G1091" s="7" t="s">
        <v>12</v>
      </c>
      <c r="H1091" s="13">
        <v>10</v>
      </c>
      <c r="I1091" s="13" t="str">
        <f>IF(G1091="Male",VLOOKUP(H1091,'Shoe size conversion table'!$B$6:$D$22,2),VLOOKUP(H1091,'Shoe size conversion table'!$J$6:$L$22,2))</f>
        <v>40-41</v>
      </c>
      <c r="J1091" s="13">
        <f>IF(G1091="Male",VLOOKUP(H1091,'Shoe size conversion table'!$B$6:$D$22,3),VLOOKUP(H1091,'Shoe size conversion table'!$J$6:$L$22,3))</f>
        <v>8</v>
      </c>
      <c r="K1091" s="11">
        <v>179</v>
      </c>
      <c r="L1091" s="12">
        <v>0</v>
      </c>
      <c r="M1091" s="7">
        <f t="shared" si="49"/>
        <v>2014</v>
      </c>
      <c r="N1091" s="7">
        <f t="shared" si="50"/>
        <v>5</v>
      </c>
      <c r="O1091" s="30">
        <f t="shared" si="51"/>
        <v>179</v>
      </c>
    </row>
    <row r="1092" spans="2:15" x14ac:dyDescent="0.2">
      <c r="B1092" s="13">
        <v>53300</v>
      </c>
      <c r="C1092" s="14">
        <v>41783.46611111112</v>
      </c>
      <c r="D1092" s="7" t="s">
        <v>7</v>
      </c>
      <c r="E1092" s="13">
        <v>2241</v>
      </c>
      <c r="F1092" s="7" t="s">
        <v>51</v>
      </c>
      <c r="G1092" s="7" t="s">
        <v>11</v>
      </c>
      <c r="H1092" s="13">
        <v>11</v>
      </c>
      <c r="I1092" s="13">
        <f>IF(G1092="Male",VLOOKUP(H1092,'Shoe size conversion table'!$B$6:$D$22,2),VLOOKUP(H1092,'Shoe size conversion table'!$J$6:$L$22,2))</f>
        <v>44</v>
      </c>
      <c r="J1092" s="13">
        <f>IF(G1092="Male",VLOOKUP(H1092,'Shoe size conversion table'!$B$6:$D$22,3),VLOOKUP(H1092,'Shoe size conversion table'!$J$6:$L$22,3))</f>
        <v>10.5</v>
      </c>
      <c r="K1092" s="11">
        <v>179</v>
      </c>
      <c r="L1092" s="12">
        <v>0.1</v>
      </c>
      <c r="M1092" s="7">
        <f t="shared" si="49"/>
        <v>2014</v>
      </c>
      <c r="N1092" s="7">
        <f t="shared" si="50"/>
        <v>5</v>
      </c>
      <c r="O1092" s="30">
        <f t="shared" si="51"/>
        <v>161.1</v>
      </c>
    </row>
    <row r="1093" spans="2:15" x14ac:dyDescent="0.2">
      <c r="B1093" s="13">
        <v>53301</v>
      </c>
      <c r="C1093" s="14">
        <v>41783.526111111118</v>
      </c>
      <c r="D1093" s="7" t="s">
        <v>7</v>
      </c>
      <c r="E1093" s="13">
        <v>2191</v>
      </c>
      <c r="F1093" s="7" t="s">
        <v>45</v>
      </c>
      <c r="G1093" s="7" t="s">
        <v>11</v>
      </c>
      <c r="H1093" s="13">
        <v>10.5</v>
      </c>
      <c r="I1093" s="13" t="str">
        <f>IF(G1093="Male",VLOOKUP(H1093,'Shoe size conversion table'!$B$6:$D$22,2),VLOOKUP(H1093,'Shoe size conversion table'!$J$6:$L$22,2))</f>
        <v>43-44</v>
      </c>
      <c r="J1093" s="13">
        <f>IF(G1093="Male",VLOOKUP(H1093,'Shoe size conversion table'!$B$6:$D$22,3),VLOOKUP(H1093,'Shoe size conversion table'!$J$6:$L$22,3))</f>
        <v>10</v>
      </c>
      <c r="K1093" s="11">
        <v>199</v>
      </c>
      <c r="L1093" s="12">
        <v>0</v>
      </c>
      <c r="M1093" s="7">
        <f t="shared" ref="M1093:M1156" si="52">YEAR(C1093)</f>
        <v>2014</v>
      </c>
      <c r="N1093" s="7">
        <f t="shared" si="50"/>
        <v>5</v>
      </c>
      <c r="O1093" s="30">
        <f t="shared" si="51"/>
        <v>199</v>
      </c>
    </row>
    <row r="1094" spans="2:15" x14ac:dyDescent="0.2">
      <c r="B1094" s="13">
        <v>53302</v>
      </c>
      <c r="C1094" s="14">
        <v>41783.986111111117</v>
      </c>
      <c r="D1094" s="7" t="s">
        <v>9</v>
      </c>
      <c r="E1094" s="13">
        <v>2229</v>
      </c>
      <c r="F1094" s="7" t="s">
        <v>61</v>
      </c>
      <c r="G1094" s="7" t="s">
        <v>11</v>
      </c>
      <c r="H1094" s="13">
        <v>9.5</v>
      </c>
      <c r="I1094" s="13" t="str">
        <f>IF(G1094="Male",VLOOKUP(H1094,'Shoe size conversion table'!$B$6:$D$22,2),VLOOKUP(H1094,'Shoe size conversion table'!$J$6:$L$22,2))</f>
        <v>42-43</v>
      </c>
      <c r="J1094" s="13">
        <f>IF(G1094="Male",VLOOKUP(H1094,'Shoe size conversion table'!$B$6:$D$22,3),VLOOKUP(H1094,'Shoe size conversion table'!$J$6:$L$22,3))</f>
        <v>9</v>
      </c>
      <c r="K1094" s="11">
        <v>179</v>
      </c>
      <c r="L1094" s="12">
        <v>0</v>
      </c>
      <c r="M1094" s="7">
        <f t="shared" si="52"/>
        <v>2014</v>
      </c>
      <c r="N1094" s="7">
        <f t="shared" ref="N1094:N1157" si="53">MONTH(C1094:C16061)</f>
        <v>5</v>
      </c>
      <c r="O1094" s="30">
        <f t="shared" ref="O1094:O1157" si="54">K1094*(1-L1094)</f>
        <v>179</v>
      </c>
    </row>
    <row r="1095" spans="2:15" x14ac:dyDescent="0.2">
      <c r="B1095" s="13">
        <v>53303</v>
      </c>
      <c r="C1095" s="14">
        <v>41784.246111111119</v>
      </c>
      <c r="D1095" s="7" t="s">
        <v>7</v>
      </c>
      <c r="E1095" s="13">
        <v>2220</v>
      </c>
      <c r="F1095" s="7" t="s">
        <v>46</v>
      </c>
      <c r="G1095" s="7" t="s">
        <v>11</v>
      </c>
      <c r="H1095" s="13">
        <v>9</v>
      </c>
      <c r="I1095" s="13">
        <f>IF(G1095="Male",VLOOKUP(H1095,'Shoe size conversion table'!$B$6:$D$22,2),VLOOKUP(H1095,'Shoe size conversion table'!$J$6:$L$22,2))</f>
        <v>42</v>
      </c>
      <c r="J1095" s="13">
        <f>IF(G1095="Male",VLOOKUP(H1095,'Shoe size conversion table'!$B$6:$D$22,3),VLOOKUP(H1095,'Shoe size conversion table'!$J$6:$L$22,3))</f>
        <v>8.5</v>
      </c>
      <c r="K1095" s="11">
        <v>159</v>
      </c>
      <c r="L1095" s="12">
        <v>0.5</v>
      </c>
      <c r="M1095" s="7">
        <f t="shared" si="52"/>
        <v>2014</v>
      </c>
      <c r="N1095" s="7">
        <f t="shared" si="53"/>
        <v>5</v>
      </c>
      <c r="O1095" s="30">
        <f t="shared" si="54"/>
        <v>79.5</v>
      </c>
    </row>
    <row r="1096" spans="2:15" x14ac:dyDescent="0.2">
      <c r="B1096" s="13">
        <v>53304</v>
      </c>
      <c r="C1096" s="14">
        <v>41784.486111111117</v>
      </c>
      <c r="D1096" s="7" t="s">
        <v>10</v>
      </c>
      <c r="E1096" s="13">
        <v>2234</v>
      </c>
      <c r="F1096" s="7" t="s">
        <v>34</v>
      </c>
      <c r="G1096" s="7" t="s">
        <v>11</v>
      </c>
      <c r="H1096" s="13">
        <v>10.5</v>
      </c>
      <c r="I1096" s="13" t="str">
        <f>IF(G1096="Male",VLOOKUP(H1096,'Shoe size conversion table'!$B$6:$D$22,2),VLOOKUP(H1096,'Shoe size conversion table'!$J$6:$L$22,2))</f>
        <v>43-44</v>
      </c>
      <c r="J1096" s="13">
        <f>IF(G1096="Male",VLOOKUP(H1096,'Shoe size conversion table'!$B$6:$D$22,3),VLOOKUP(H1096,'Shoe size conversion table'!$J$6:$L$22,3))</f>
        <v>10</v>
      </c>
      <c r="K1096" s="11">
        <v>189</v>
      </c>
      <c r="L1096" s="12">
        <v>0.5</v>
      </c>
      <c r="M1096" s="7">
        <f t="shared" si="52"/>
        <v>2014</v>
      </c>
      <c r="N1096" s="7">
        <f t="shared" si="53"/>
        <v>5</v>
      </c>
      <c r="O1096" s="30">
        <f t="shared" si="54"/>
        <v>94.5</v>
      </c>
    </row>
    <row r="1097" spans="2:15" x14ac:dyDescent="0.2">
      <c r="B1097" s="13">
        <v>53305</v>
      </c>
      <c r="C1097" s="14">
        <v>41784.526111111118</v>
      </c>
      <c r="D1097" s="7" t="s">
        <v>7</v>
      </c>
      <c r="E1097" s="13">
        <v>2182</v>
      </c>
      <c r="F1097" s="7" t="s">
        <v>46</v>
      </c>
      <c r="G1097" s="7" t="s">
        <v>12</v>
      </c>
      <c r="H1097" s="13">
        <v>9.5</v>
      </c>
      <c r="I1097" s="13">
        <f>IF(G1097="Male",VLOOKUP(H1097,'Shoe size conversion table'!$B$6:$D$22,2),VLOOKUP(H1097,'Shoe size conversion table'!$J$6:$L$22,2))</f>
        <v>40</v>
      </c>
      <c r="J1097" s="13">
        <f>IF(G1097="Male",VLOOKUP(H1097,'Shoe size conversion table'!$B$6:$D$22,3),VLOOKUP(H1097,'Shoe size conversion table'!$J$6:$L$22,3))</f>
        <v>7.5</v>
      </c>
      <c r="K1097" s="11">
        <v>139</v>
      </c>
      <c r="L1097" s="12">
        <v>0</v>
      </c>
      <c r="M1097" s="7">
        <f t="shared" si="52"/>
        <v>2014</v>
      </c>
      <c r="N1097" s="7">
        <f t="shared" si="53"/>
        <v>5</v>
      </c>
      <c r="O1097" s="30">
        <f t="shared" si="54"/>
        <v>139</v>
      </c>
    </row>
    <row r="1098" spans="2:15" x14ac:dyDescent="0.2">
      <c r="B1098" s="13">
        <v>53306</v>
      </c>
      <c r="C1098" s="14">
        <v>41784.986111111117</v>
      </c>
      <c r="D1098" s="7" t="s">
        <v>9</v>
      </c>
      <c r="E1098" s="13">
        <v>2184</v>
      </c>
      <c r="F1098" s="7" t="s">
        <v>61</v>
      </c>
      <c r="G1098" s="7" t="s">
        <v>12</v>
      </c>
      <c r="H1098" s="13">
        <v>9</v>
      </c>
      <c r="I1098" s="13" t="str">
        <f>IF(G1098="Male",VLOOKUP(H1098,'Shoe size conversion table'!$B$6:$D$22,2),VLOOKUP(H1098,'Shoe size conversion table'!$J$6:$L$22,2))</f>
        <v>39-40</v>
      </c>
      <c r="J1098" s="13">
        <f>IF(G1098="Male",VLOOKUP(H1098,'Shoe size conversion table'!$B$6:$D$22,3),VLOOKUP(H1098,'Shoe size conversion table'!$J$6:$L$22,3))</f>
        <v>7</v>
      </c>
      <c r="K1098" s="11">
        <v>159</v>
      </c>
      <c r="L1098" s="12">
        <v>0.5</v>
      </c>
      <c r="M1098" s="7">
        <f t="shared" si="52"/>
        <v>2014</v>
      </c>
      <c r="N1098" s="7">
        <f t="shared" si="53"/>
        <v>5</v>
      </c>
      <c r="O1098" s="30">
        <f t="shared" si="54"/>
        <v>79.5</v>
      </c>
    </row>
    <row r="1099" spans="2:15" x14ac:dyDescent="0.2">
      <c r="B1099" s="13">
        <v>53307</v>
      </c>
      <c r="C1099" s="14">
        <v>41785.136111111118</v>
      </c>
      <c r="D1099" s="7" t="s">
        <v>10</v>
      </c>
      <c r="E1099" s="13">
        <v>2194</v>
      </c>
      <c r="F1099" s="7" t="s">
        <v>35</v>
      </c>
      <c r="G1099" s="7" t="s">
        <v>12</v>
      </c>
      <c r="H1099" s="13">
        <v>6.5</v>
      </c>
      <c r="I1099" s="13">
        <f>IF(G1099="Male",VLOOKUP(H1099,'Shoe size conversion table'!$B$6:$D$22,2),VLOOKUP(H1099,'Shoe size conversion table'!$J$6:$L$22,2))</f>
        <v>37</v>
      </c>
      <c r="J1099" s="13">
        <f>IF(G1099="Male",VLOOKUP(H1099,'Shoe size conversion table'!$B$6:$D$22,3),VLOOKUP(H1099,'Shoe size conversion table'!$J$6:$L$22,3))</f>
        <v>4.5</v>
      </c>
      <c r="K1099" s="11">
        <v>179</v>
      </c>
      <c r="L1099" s="12">
        <v>0</v>
      </c>
      <c r="M1099" s="7">
        <f t="shared" si="52"/>
        <v>2014</v>
      </c>
      <c r="N1099" s="7">
        <f t="shared" si="53"/>
        <v>5</v>
      </c>
      <c r="O1099" s="30">
        <f t="shared" si="54"/>
        <v>179</v>
      </c>
    </row>
    <row r="1100" spans="2:15" x14ac:dyDescent="0.2">
      <c r="B1100" s="13">
        <v>53308</v>
      </c>
      <c r="C1100" s="14">
        <v>41785.186111111121</v>
      </c>
      <c r="D1100" s="7" t="s">
        <v>7</v>
      </c>
      <c r="E1100" s="13">
        <v>2200</v>
      </c>
      <c r="F1100" s="7" t="s">
        <v>54</v>
      </c>
      <c r="G1100" s="7" t="s">
        <v>11</v>
      </c>
      <c r="H1100" s="13">
        <v>9.5</v>
      </c>
      <c r="I1100" s="13" t="str">
        <f>IF(G1100="Male",VLOOKUP(H1100,'Shoe size conversion table'!$B$6:$D$22,2),VLOOKUP(H1100,'Shoe size conversion table'!$J$6:$L$22,2))</f>
        <v>42-43</v>
      </c>
      <c r="J1100" s="13">
        <f>IF(G1100="Male",VLOOKUP(H1100,'Shoe size conversion table'!$B$6:$D$22,3),VLOOKUP(H1100,'Shoe size conversion table'!$J$6:$L$22,3))</f>
        <v>9</v>
      </c>
      <c r="K1100" s="11">
        <v>199</v>
      </c>
      <c r="L1100" s="12">
        <v>0</v>
      </c>
      <c r="M1100" s="7">
        <f t="shared" si="52"/>
        <v>2014</v>
      </c>
      <c r="N1100" s="7">
        <f t="shared" si="53"/>
        <v>5</v>
      </c>
      <c r="O1100" s="30">
        <f t="shared" si="54"/>
        <v>199</v>
      </c>
    </row>
    <row r="1101" spans="2:15" x14ac:dyDescent="0.2">
      <c r="B1101" s="13">
        <v>53309</v>
      </c>
      <c r="C1101" s="14">
        <v>41785.486111111117</v>
      </c>
      <c r="D1101" s="7" t="s">
        <v>10</v>
      </c>
      <c r="E1101" s="13">
        <v>2208</v>
      </c>
      <c r="F1101" s="7" t="s">
        <v>35</v>
      </c>
      <c r="G1101" s="7" t="s">
        <v>11</v>
      </c>
      <c r="H1101" s="13">
        <v>11</v>
      </c>
      <c r="I1101" s="13">
        <f>IF(G1101="Male",VLOOKUP(H1101,'Shoe size conversion table'!$B$6:$D$22,2),VLOOKUP(H1101,'Shoe size conversion table'!$J$6:$L$22,2))</f>
        <v>44</v>
      </c>
      <c r="J1101" s="13">
        <f>IF(G1101="Male",VLOOKUP(H1101,'Shoe size conversion table'!$B$6:$D$22,3),VLOOKUP(H1101,'Shoe size conversion table'!$J$6:$L$22,3))</f>
        <v>10.5</v>
      </c>
      <c r="K1101" s="11">
        <v>129</v>
      </c>
      <c r="L1101" s="12">
        <v>0</v>
      </c>
      <c r="M1101" s="7">
        <f t="shared" si="52"/>
        <v>2014</v>
      </c>
      <c r="N1101" s="7">
        <f t="shared" si="53"/>
        <v>5</v>
      </c>
      <c r="O1101" s="30">
        <f t="shared" si="54"/>
        <v>129</v>
      </c>
    </row>
    <row r="1102" spans="2:15" x14ac:dyDescent="0.2">
      <c r="B1102" s="13">
        <v>53309</v>
      </c>
      <c r="C1102" s="14">
        <v>41785.486111111124</v>
      </c>
      <c r="D1102" s="7" t="s">
        <v>10</v>
      </c>
      <c r="E1102" s="13">
        <v>2237</v>
      </c>
      <c r="F1102" s="7" t="s">
        <v>35</v>
      </c>
      <c r="G1102" s="7" t="s">
        <v>12</v>
      </c>
      <c r="H1102" s="13">
        <v>7</v>
      </c>
      <c r="I1102" s="13" t="str">
        <f>IF(G1102="Male",VLOOKUP(H1102,'Shoe size conversion table'!$B$6:$D$22,2),VLOOKUP(H1102,'Shoe size conversion table'!$J$6:$L$22,2))</f>
        <v>37-38</v>
      </c>
      <c r="J1102" s="13">
        <f>IF(G1102="Male",VLOOKUP(H1102,'Shoe size conversion table'!$B$6:$D$22,3),VLOOKUP(H1102,'Shoe size conversion table'!$J$6:$L$22,3))</f>
        <v>5</v>
      </c>
      <c r="K1102" s="11">
        <v>189</v>
      </c>
      <c r="L1102" s="12">
        <v>0.1</v>
      </c>
      <c r="M1102" s="7">
        <f t="shared" si="52"/>
        <v>2014</v>
      </c>
      <c r="N1102" s="7">
        <f t="shared" si="53"/>
        <v>5</v>
      </c>
      <c r="O1102" s="30">
        <f t="shared" si="54"/>
        <v>170.1</v>
      </c>
    </row>
    <row r="1103" spans="2:15" x14ac:dyDescent="0.2">
      <c r="B1103" s="13">
        <v>53310</v>
      </c>
      <c r="C1103" s="14">
        <v>41785.526111111118</v>
      </c>
      <c r="D1103" s="7" t="s">
        <v>7</v>
      </c>
      <c r="E1103" s="13">
        <v>2228</v>
      </c>
      <c r="F1103" s="7" t="s">
        <v>52</v>
      </c>
      <c r="G1103" s="7" t="s">
        <v>12</v>
      </c>
      <c r="H1103" s="13">
        <v>9.5</v>
      </c>
      <c r="I1103" s="13">
        <f>IF(G1103="Male",VLOOKUP(H1103,'Shoe size conversion table'!$B$6:$D$22,2),VLOOKUP(H1103,'Shoe size conversion table'!$J$6:$L$22,2))</f>
        <v>40</v>
      </c>
      <c r="J1103" s="13">
        <f>IF(G1103="Male",VLOOKUP(H1103,'Shoe size conversion table'!$B$6:$D$22,3),VLOOKUP(H1103,'Shoe size conversion table'!$J$6:$L$22,3))</f>
        <v>7.5</v>
      </c>
      <c r="K1103" s="11">
        <v>179</v>
      </c>
      <c r="L1103" s="12">
        <v>0.3</v>
      </c>
      <c r="M1103" s="7">
        <f t="shared" si="52"/>
        <v>2014</v>
      </c>
      <c r="N1103" s="7">
        <f t="shared" si="53"/>
        <v>5</v>
      </c>
      <c r="O1103" s="30">
        <f t="shared" si="54"/>
        <v>125.3</v>
      </c>
    </row>
    <row r="1104" spans="2:15" x14ac:dyDescent="0.2">
      <c r="B1104" s="13">
        <v>53311</v>
      </c>
      <c r="C1104" s="14">
        <v>41785.836111111123</v>
      </c>
      <c r="D1104" s="7" t="s">
        <v>10</v>
      </c>
      <c r="E1104" s="13">
        <v>2218</v>
      </c>
      <c r="F1104" s="7" t="s">
        <v>34</v>
      </c>
      <c r="G1104" s="7" t="s">
        <v>11</v>
      </c>
      <c r="H1104" s="13">
        <v>9</v>
      </c>
      <c r="I1104" s="13">
        <f>IF(G1104="Male",VLOOKUP(H1104,'Shoe size conversion table'!$B$6:$D$22,2),VLOOKUP(H1104,'Shoe size conversion table'!$J$6:$L$22,2))</f>
        <v>42</v>
      </c>
      <c r="J1104" s="13">
        <f>IF(G1104="Male",VLOOKUP(H1104,'Shoe size conversion table'!$B$6:$D$22,3),VLOOKUP(H1104,'Shoe size conversion table'!$J$6:$L$22,3))</f>
        <v>8.5</v>
      </c>
      <c r="K1104" s="11">
        <v>129</v>
      </c>
      <c r="L1104" s="12">
        <v>0</v>
      </c>
      <c r="M1104" s="7">
        <f t="shared" si="52"/>
        <v>2014</v>
      </c>
      <c r="N1104" s="7">
        <f t="shared" si="53"/>
        <v>5</v>
      </c>
      <c r="O1104" s="30">
        <f t="shared" si="54"/>
        <v>129</v>
      </c>
    </row>
    <row r="1105" spans="2:15" x14ac:dyDescent="0.2">
      <c r="B1105" s="13">
        <v>53312</v>
      </c>
      <c r="C1105" s="14">
        <v>41785.836111111123</v>
      </c>
      <c r="D1105" s="7" t="s">
        <v>8</v>
      </c>
      <c r="E1105" s="13">
        <v>2215</v>
      </c>
      <c r="F1105" s="7" t="s">
        <v>38</v>
      </c>
      <c r="G1105" s="7" t="s">
        <v>12</v>
      </c>
      <c r="H1105" s="13">
        <v>8</v>
      </c>
      <c r="I1105" s="13" t="str">
        <f>IF(G1105="Male",VLOOKUP(H1105,'Shoe size conversion table'!$B$6:$D$22,2),VLOOKUP(H1105,'Shoe size conversion table'!$J$6:$L$22,2))</f>
        <v>38-39</v>
      </c>
      <c r="J1105" s="13">
        <f>IF(G1105="Male",VLOOKUP(H1105,'Shoe size conversion table'!$B$6:$D$22,3),VLOOKUP(H1105,'Shoe size conversion table'!$J$6:$L$22,3))</f>
        <v>6</v>
      </c>
      <c r="K1105" s="11">
        <v>189</v>
      </c>
      <c r="L1105" s="12">
        <v>0.3</v>
      </c>
      <c r="M1105" s="7">
        <f t="shared" si="52"/>
        <v>2014</v>
      </c>
      <c r="N1105" s="7">
        <f t="shared" si="53"/>
        <v>5</v>
      </c>
      <c r="O1105" s="30">
        <f t="shared" si="54"/>
        <v>132.29999999999998</v>
      </c>
    </row>
    <row r="1106" spans="2:15" x14ac:dyDescent="0.2">
      <c r="B1106" s="13">
        <v>53313</v>
      </c>
      <c r="C1106" s="14">
        <v>41786.136111111118</v>
      </c>
      <c r="D1106" s="7" t="s">
        <v>8</v>
      </c>
      <c r="E1106" s="13">
        <v>2241</v>
      </c>
      <c r="F1106" s="7" t="s">
        <v>39</v>
      </c>
      <c r="G1106" s="7" t="s">
        <v>11</v>
      </c>
      <c r="H1106" s="13">
        <v>10</v>
      </c>
      <c r="I1106" s="13">
        <f>IF(G1106="Male",VLOOKUP(H1106,'Shoe size conversion table'!$B$6:$D$22,2),VLOOKUP(H1106,'Shoe size conversion table'!$J$6:$L$22,2))</f>
        <v>43</v>
      </c>
      <c r="J1106" s="13">
        <f>IF(G1106="Male",VLOOKUP(H1106,'Shoe size conversion table'!$B$6:$D$22,3),VLOOKUP(H1106,'Shoe size conversion table'!$J$6:$L$22,3))</f>
        <v>9.5</v>
      </c>
      <c r="K1106" s="11">
        <v>159</v>
      </c>
      <c r="L1106" s="12">
        <v>0</v>
      </c>
      <c r="M1106" s="7">
        <f t="shared" si="52"/>
        <v>2014</v>
      </c>
      <c r="N1106" s="7">
        <f t="shared" si="53"/>
        <v>5</v>
      </c>
      <c r="O1106" s="30">
        <f t="shared" si="54"/>
        <v>159</v>
      </c>
    </row>
    <row r="1107" spans="2:15" x14ac:dyDescent="0.2">
      <c r="B1107" s="13">
        <v>53314</v>
      </c>
      <c r="C1107" s="14">
        <v>41786.186111111121</v>
      </c>
      <c r="D1107" s="7" t="s">
        <v>8</v>
      </c>
      <c r="E1107" s="13">
        <v>2231</v>
      </c>
      <c r="F1107" s="7" t="s">
        <v>39</v>
      </c>
      <c r="G1107" s="7" t="s">
        <v>12</v>
      </c>
      <c r="H1107" s="13">
        <v>10</v>
      </c>
      <c r="I1107" s="13" t="str">
        <f>IF(G1107="Male",VLOOKUP(H1107,'Shoe size conversion table'!$B$6:$D$22,2),VLOOKUP(H1107,'Shoe size conversion table'!$J$6:$L$22,2))</f>
        <v>40-41</v>
      </c>
      <c r="J1107" s="13">
        <f>IF(G1107="Male",VLOOKUP(H1107,'Shoe size conversion table'!$B$6:$D$22,3),VLOOKUP(H1107,'Shoe size conversion table'!$J$6:$L$22,3))</f>
        <v>8</v>
      </c>
      <c r="K1107" s="11">
        <v>189</v>
      </c>
      <c r="L1107" s="12">
        <v>0</v>
      </c>
      <c r="M1107" s="7">
        <f t="shared" si="52"/>
        <v>2014</v>
      </c>
      <c r="N1107" s="7">
        <f t="shared" si="53"/>
        <v>5</v>
      </c>
      <c r="O1107" s="30">
        <f t="shared" si="54"/>
        <v>189</v>
      </c>
    </row>
    <row r="1108" spans="2:15" x14ac:dyDescent="0.2">
      <c r="B1108" s="13">
        <v>53315</v>
      </c>
      <c r="C1108" s="14">
        <v>41786.21611111112</v>
      </c>
      <c r="D1108" s="7" t="s">
        <v>7</v>
      </c>
      <c r="E1108" s="13">
        <v>2186</v>
      </c>
      <c r="F1108" s="7" t="s">
        <v>48</v>
      </c>
      <c r="G1108" s="7" t="s">
        <v>11</v>
      </c>
      <c r="H1108" s="13">
        <v>8</v>
      </c>
      <c r="I1108" s="13">
        <f>IF(G1108="Male",VLOOKUP(H1108,'Shoe size conversion table'!$B$6:$D$22,2),VLOOKUP(H1108,'Shoe size conversion table'!$J$6:$L$22,2))</f>
        <v>41</v>
      </c>
      <c r="J1108" s="13">
        <f>IF(G1108="Male",VLOOKUP(H1108,'Shoe size conversion table'!$B$6:$D$22,3),VLOOKUP(H1108,'Shoe size conversion table'!$J$6:$L$22,3))</f>
        <v>7.5</v>
      </c>
      <c r="K1108" s="11">
        <v>199</v>
      </c>
      <c r="L1108" s="12">
        <v>0</v>
      </c>
      <c r="M1108" s="7">
        <f t="shared" si="52"/>
        <v>2014</v>
      </c>
      <c r="N1108" s="7">
        <f t="shared" si="53"/>
        <v>5</v>
      </c>
      <c r="O1108" s="30">
        <f t="shared" si="54"/>
        <v>199</v>
      </c>
    </row>
    <row r="1109" spans="2:15" x14ac:dyDescent="0.2">
      <c r="B1109" s="13">
        <v>53316</v>
      </c>
      <c r="C1109" s="14">
        <v>41786.486111111117</v>
      </c>
      <c r="D1109" s="7" t="s">
        <v>9</v>
      </c>
      <c r="E1109" s="13">
        <v>2207</v>
      </c>
      <c r="F1109" s="7" t="s">
        <v>58</v>
      </c>
      <c r="G1109" s="7" t="s">
        <v>12</v>
      </c>
      <c r="H1109" s="13">
        <v>7.5</v>
      </c>
      <c r="I1109" s="13">
        <f>IF(G1109="Male",VLOOKUP(H1109,'Shoe size conversion table'!$B$6:$D$22,2),VLOOKUP(H1109,'Shoe size conversion table'!$J$6:$L$22,2))</f>
        <v>38</v>
      </c>
      <c r="J1109" s="13">
        <f>IF(G1109="Male",VLOOKUP(H1109,'Shoe size conversion table'!$B$6:$D$22,3),VLOOKUP(H1109,'Shoe size conversion table'!$J$6:$L$22,3))</f>
        <v>5.5</v>
      </c>
      <c r="K1109" s="11">
        <v>179</v>
      </c>
      <c r="L1109" s="12">
        <v>0.2</v>
      </c>
      <c r="M1109" s="7">
        <f t="shared" si="52"/>
        <v>2014</v>
      </c>
      <c r="N1109" s="7">
        <f t="shared" si="53"/>
        <v>5</v>
      </c>
      <c r="O1109" s="30">
        <f t="shared" si="54"/>
        <v>143.20000000000002</v>
      </c>
    </row>
    <row r="1110" spans="2:15" x14ac:dyDescent="0.2">
      <c r="B1110" s="13">
        <v>53317</v>
      </c>
      <c r="C1110" s="14">
        <v>41786.486111111124</v>
      </c>
      <c r="D1110" s="7" t="s">
        <v>8</v>
      </c>
      <c r="E1110" s="13">
        <v>2177</v>
      </c>
      <c r="F1110" s="7" t="s">
        <v>38</v>
      </c>
      <c r="G1110" s="7" t="s">
        <v>11</v>
      </c>
      <c r="H1110" s="13">
        <v>10</v>
      </c>
      <c r="I1110" s="13">
        <f>IF(G1110="Male",VLOOKUP(H1110,'Shoe size conversion table'!$B$6:$D$22,2),VLOOKUP(H1110,'Shoe size conversion table'!$J$6:$L$22,2))</f>
        <v>43</v>
      </c>
      <c r="J1110" s="13">
        <f>IF(G1110="Male",VLOOKUP(H1110,'Shoe size conversion table'!$B$6:$D$22,3),VLOOKUP(H1110,'Shoe size conversion table'!$J$6:$L$22,3))</f>
        <v>9.5</v>
      </c>
      <c r="K1110" s="11">
        <v>199</v>
      </c>
      <c r="L1110" s="12">
        <v>0</v>
      </c>
      <c r="M1110" s="7">
        <f t="shared" si="52"/>
        <v>2014</v>
      </c>
      <c r="N1110" s="7">
        <f t="shared" si="53"/>
        <v>5</v>
      </c>
      <c r="O1110" s="30">
        <f t="shared" si="54"/>
        <v>199</v>
      </c>
    </row>
    <row r="1111" spans="2:15" x14ac:dyDescent="0.2">
      <c r="B1111" s="13">
        <v>53318</v>
      </c>
      <c r="C1111" s="14">
        <v>41786.746111111119</v>
      </c>
      <c r="D1111" s="7" t="s">
        <v>9</v>
      </c>
      <c r="E1111" s="13">
        <v>2158</v>
      </c>
      <c r="F1111" s="7" t="s">
        <v>62</v>
      </c>
      <c r="G1111" s="7" t="s">
        <v>12</v>
      </c>
      <c r="H1111" s="13">
        <v>8.5</v>
      </c>
      <c r="I1111" s="13">
        <f>IF(G1111="Male",VLOOKUP(H1111,'Shoe size conversion table'!$B$6:$D$22,2),VLOOKUP(H1111,'Shoe size conversion table'!$J$6:$L$22,2))</f>
        <v>39</v>
      </c>
      <c r="J1111" s="13">
        <f>IF(G1111="Male",VLOOKUP(H1111,'Shoe size conversion table'!$B$6:$D$22,3),VLOOKUP(H1111,'Shoe size conversion table'!$J$6:$L$22,3))</f>
        <v>6.5</v>
      </c>
      <c r="K1111" s="11">
        <v>179</v>
      </c>
      <c r="L1111" s="12">
        <v>0.3</v>
      </c>
      <c r="M1111" s="7">
        <f t="shared" si="52"/>
        <v>2014</v>
      </c>
      <c r="N1111" s="7">
        <f t="shared" si="53"/>
        <v>5</v>
      </c>
      <c r="O1111" s="30">
        <f t="shared" si="54"/>
        <v>125.3</v>
      </c>
    </row>
    <row r="1112" spans="2:15" x14ac:dyDescent="0.2">
      <c r="B1112" s="13">
        <v>53319</v>
      </c>
      <c r="C1112" s="14">
        <v>41786.836111111123</v>
      </c>
      <c r="D1112" s="7" t="s">
        <v>8</v>
      </c>
      <c r="E1112" s="13">
        <v>2215</v>
      </c>
      <c r="F1112" s="7" t="s">
        <v>38</v>
      </c>
      <c r="G1112" s="7" t="s">
        <v>12</v>
      </c>
      <c r="H1112" s="13">
        <v>8</v>
      </c>
      <c r="I1112" s="13" t="str">
        <f>IF(G1112="Male",VLOOKUP(H1112,'Shoe size conversion table'!$B$6:$D$22,2),VLOOKUP(H1112,'Shoe size conversion table'!$J$6:$L$22,2))</f>
        <v>38-39</v>
      </c>
      <c r="J1112" s="13">
        <f>IF(G1112="Male",VLOOKUP(H1112,'Shoe size conversion table'!$B$6:$D$22,3),VLOOKUP(H1112,'Shoe size conversion table'!$J$6:$L$22,3))</f>
        <v>6</v>
      </c>
      <c r="K1112" s="11">
        <v>189</v>
      </c>
      <c r="L1112" s="12">
        <v>0.3</v>
      </c>
      <c r="M1112" s="7">
        <f t="shared" si="52"/>
        <v>2014</v>
      </c>
      <c r="N1112" s="7">
        <f t="shared" si="53"/>
        <v>5</v>
      </c>
      <c r="O1112" s="30">
        <f t="shared" si="54"/>
        <v>132.29999999999998</v>
      </c>
    </row>
    <row r="1113" spans="2:15" x14ac:dyDescent="0.2">
      <c r="B1113" s="13">
        <v>53320</v>
      </c>
      <c r="C1113" s="14">
        <v>41786.836111111123</v>
      </c>
      <c r="D1113" s="7" t="s">
        <v>10</v>
      </c>
      <c r="E1113" s="13">
        <v>2187</v>
      </c>
      <c r="F1113" s="7" t="s">
        <v>35</v>
      </c>
      <c r="G1113" s="7" t="s">
        <v>11</v>
      </c>
      <c r="H1113" s="13">
        <v>10</v>
      </c>
      <c r="I1113" s="13">
        <f>IF(G1113="Male",VLOOKUP(H1113,'Shoe size conversion table'!$B$6:$D$22,2),VLOOKUP(H1113,'Shoe size conversion table'!$J$6:$L$22,2))</f>
        <v>43</v>
      </c>
      <c r="J1113" s="13">
        <f>IF(G1113="Male",VLOOKUP(H1113,'Shoe size conversion table'!$B$6:$D$22,3),VLOOKUP(H1113,'Shoe size conversion table'!$J$6:$L$22,3))</f>
        <v>9.5</v>
      </c>
      <c r="K1113" s="11">
        <v>199</v>
      </c>
      <c r="L1113" s="12">
        <v>0</v>
      </c>
      <c r="M1113" s="7">
        <f t="shared" si="52"/>
        <v>2014</v>
      </c>
      <c r="N1113" s="7">
        <f t="shared" si="53"/>
        <v>5</v>
      </c>
      <c r="O1113" s="30">
        <f t="shared" si="54"/>
        <v>199</v>
      </c>
    </row>
    <row r="1114" spans="2:15" x14ac:dyDescent="0.2">
      <c r="B1114" s="13">
        <v>53321</v>
      </c>
      <c r="C1114" s="14">
        <v>41787.136111111118</v>
      </c>
      <c r="D1114" s="7" t="s">
        <v>10</v>
      </c>
      <c r="E1114" s="13">
        <v>2151</v>
      </c>
      <c r="F1114" s="7" t="s">
        <v>35</v>
      </c>
      <c r="G1114" s="7" t="s">
        <v>12</v>
      </c>
      <c r="H1114" s="13">
        <v>6.5</v>
      </c>
      <c r="I1114" s="13">
        <f>IF(G1114="Male",VLOOKUP(H1114,'Shoe size conversion table'!$B$6:$D$22,2),VLOOKUP(H1114,'Shoe size conversion table'!$J$6:$L$22,2))</f>
        <v>37</v>
      </c>
      <c r="J1114" s="13">
        <f>IF(G1114="Male",VLOOKUP(H1114,'Shoe size conversion table'!$B$6:$D$22,3),VLOOKUP(H1114,'Shoe size conversion table'!$J$6:$L$22,3))</f>
        <v>4.5</v>
      </c>
      <c r="K1114" s="11">
        <v>139</v>
      </c>
      <c r="L1114" s="12">
        <v>0.1</v>
      </c>
      <c r="M1114" s="7">
        <f t="shared" si="52"/>
        <v>2014</v>
      </c>
      <c r="N1114" s="7">
        <f t="shared" si="53"/>
        <v>5</v>
      </c>
      <c r="O1114" s="30">
        <f t="shared" si="54"/>
        <v>125.10000000000001</v>
      </c>
    </row>
    <row r="1115" spans="2:15" x14ac:dyDescent="0.2">
      <c r="B1115" s="13">
        <v>53322</v>
      </c>
      <c r="C1115" s="14">
        <v>41787.186111111121</v>
      </c>
      <c r="D1115" s="7" t="s">
        <v>7</v>
      </c>
      <c r="E1115" s="13">
        <v>2232</v>
      </c>
      <c r="F1115" s="7" t="s">
        <v>56</v>
      </c>
      <c r="G1115" s="7" t="s">
        <v>11</v>
      </c>
      <c r="H1115" s="13">
        <v>9</v>
      </c>
      <c r="I1115" s="13">
        <f>IF(G1115="Male",VLOOKUP(H1115,'Shoe size conversion table'!$B$6:$D$22,2),VLOOKUP(H1115,'Shoe size conversion table'!$J$6:$L$22,2))</f>
        <v>42</v>
      </c>
      <c r="J1115" s="13">
        <f>IF(G1115="Male",VLOOKUP(H1115,'Shoe size conversion table'!$B$6:$D$22,3),VLOOKUP(H1115,'Shoe size conversion table'!$J$6:$L$22,3))</f>
        <v>8.5</v>
      </c>
      <c r="K1115" s="11">
        <v>199</v>
      </c>
      <c r="L1115" s="12">
        <v>0.5</v>
      </c>
      <c r="M1115" s="7">
        <f t="shared" si="52"/>
        <v>2014</v>
      </c>
      <c r="N1115" s="7">
        <f t="shared" si="53"/>
        <v>5</v>
      </c>
      <c r="O1115" s="30">
        <f t="shared" si="54"/>
        <v>99.5</v>
      </c>
    </row>
    <row r="1116" spans="2:15" x14ac:dyDescent="0.2">
      <c r="B1116" s="13">
        <v>53323</v>
      </c>
      <c r="C1116" s="14">
        <v>41787.21611111112</v>
      </c>
      <c r="D1116" s="7" t="s">
        <v>7</v>
      </c>
      <c r="E1116" s="13">
        <v>2237</v>
      </c>
      <c r="F1116" s="7" t="s">
        <v>56</v>
      </c>
      <c r="G1116" s="7" t="s">
        <v>12</v>
      </c>
      <c r="H1116" s="13">
        <v>8.5</v>
      </c>
      <c r="I1116" s="13">
        <f>IF(G1116="Male",VLOOKUP(H1116,'Shoe size conversion table'!$B$6:$D$22,2),VLOOKUP(H1116,'Shoe size conversion table'!$J$6:$L$22,2))</f>
        <v>39</v>
      </c>
      <c r="J1116" s="13">
        <f>IF(G1116="Male",VLOOKUP(H1116,'Shoe size conversion table'!$B$6:$D$22,3),VLOOKUP(H1116,'Shoe size conversion table'!$J$6:$L$22,3))</f>
        <v>6.5</v>
      </c>
      <c r="K1116" s="11">
        <v>199</v>
      </c>
      <c r="L1116" s="12">
        <v>0.1</v>
      </c>
      <c r="M1116" s="7">
        <f t="shared" si="52"/>
        <v>2014</v>
      </c>
      <c r="N1116" s="7">
        <f t="shared" si="53"/>
        <v>5</v>
      </c>
      <c r="O1116" s="30">
        <f t="shared" si="54"/>
        <v>179.1</v>
      </c>
    </row>
    <row r="1117" spans="2:15" x14ac:dyDescent="0.2">
      <c r="B1117" s="13">
        <v>53324</v>
      </c>
      <c r="C1117" s="14">
        <v>41787.486111111124</v>
      </c>
      <c r="D1117" s="7" t="s">
        <v>8</v>
      </c>
      <c r="E1117" s="13">
        <v>2153</v>
      </c>
      <c r="F1117" s="7" t="s">
        <v>37</v>
      </c>
      <c r="G1117" s="7" t="s">
        <v>11</v>
      </c>
      <c r="H1117" s="13">
        <v>9.5</v>
      </c>
      <c r="I1117" s="13" t="str">
        <f>IF(G1117="Male",VLOOKUP(H1117,'Shoe size conversion table'!$B$6:$D$22,2),VLOOKUP(H1117,'Shoe size conversion table'!$J$6:$L$22,2))</f>
        <v>42-43</v>
      </c>
      <c r="J1117" s="13">
        <f>IF(G1117="Male",VLOOKUP(H1117,'Shoe size conversion table'!$B$6:$D$22,3),VLOOKUP(H1117,'Shoe size conversion table'!$J$6:$L$22,3))</f>
        <v>9</v>
      </c>
      <c r="K1117" s="11">
        <v>139</v>
      </c>
      <c r="L1117" s="12">
        <v>0.5</v>
      </c>
      <c r="M1117" s="7">
        <f t="shared" si="52"/>
        <v>2014</v>
      </c>
      <c r="N1117" s="7">
        <f t="shared" si="53"/>
        <v>5</v>
      </c>
      <c r="O1117" s="30">
        <f t="shared" si="54"/>
        <v>69.5</v>
      </c>
    </row>
    <row r="1118" spans="2:15" x14ac:dyDescent="0.2">
      <c r="B1118" s="13">
        <v>53325</v>
      </c>
      <c r="C1118" s="14">
        <v>41787.616111111121</v>
      </c>
      <c r="D1118" s="7" t="s">
        <v>7</v>
      </c>
      <c r="E1118" s="13">
        <v>2151</v>
      </c>
      <c r="F1118" s="7" t="s">
        <v>49</v>
      </c>
      <c r="G1118" s="7" t="s">
        <v>11</v>
      </c>
      <c r="H1118" s="13">
        <v>10</v>
      </c>
      <c r="I1118" s="13">
        <f>IF(G1118="Male",VLOOKUP(H1118,'Shoe size conversion table'!$B$6:$D$22,2),VLOOKUP(H1118,'Shoe size conversion table'!$J$6:$L$22,2))</f>
        <v>43</v>
      </c>
      <c r="J1118" s="13">
        <f>IF(G1118="Male",VLOOKUP(H1118,'Shoe size conversion table'!$B$6:$D$22,3),VLOOKUP(H1118,'Shoe size conversion table'!$J$6:$L$22,3))</f>
        <v>9.5</v>
      </c>
      <c r="K1118" s="11">
        <v>169</v>
      </c>
      <c r="L1118" s="12">
        <v>0.5</v>
      </c>
      <c r="M1118" s="7">
        <f t="shared" si="52"/>
        <v>2014</v>
      </c>
      <c r="N1118" s="7">
        <f t="shared" si="53"/>
        <v>5</v>
      </c>
      <c r="O1118" s="30">
        <f t="shared" si="54"/>
        <v>84.5</v>
      </c>
    </row>
    <row r="1119" spans="2:15" x14ac:dyDescent="0.2">
      <c r="B1119" s="13">
        <v>53326</v>
      </c>
      <c r="C1119" s="14">
        <v>41787.746111111119</v>
      </c>
      <c r="D1119" s="7" t="s">
        <v>7</v>
      </c>
      <c r="E1119" s="13">
        <v>2164</v>
      </c>
      <c r="F1119" s="7" t="s">
        <v>48</v>
      </c>
      <c r="G1119" s="7" t="s">
        <v>11</v>
      </c>
      <c r="H1119" s="13">
        <v>10</v>
      </c>
      <c r="I1119" s="13">
        <f>IF(G1119="Male",VLOOKUP(H1119,'Shoe size conversion table'!$B$6:$D$22,2),VLOOKUP(H1119,'Shoe size conversion table'!$J$6:$L$22,2))</f>
        <v>43</v>
      </c>
      <c r="J1119" s="13">
        <f>IF(G1119="Male",VLOOKUP(H1119,'Shoe size conversion table'!$B$6:$D$22,3),VLOOKUP(H1119,'Shoe size conversion table'!$J$6:$L$22,3))</f>
        <v>9.5</v>
      </c>
      <c r="K1119" s="11">
        <v>139</v>
      </c>
      <c r="L1119" s="12">
        <v>0</v>
      </c>
      <c r="M1119" s="7">
        <f t="shared" si="52"/>
        <v>2014</v>
      </c>
      <c r="N1119" s="7">
        <f t="shared" si="53"/>
        <v>5</v>
      </c>
      <c r="O1119" s="30">
        <f t="shared" si="54"/>
        <v>139</v>
      </c>
    </row>
    <row r="1120" spans="2:15" x14ac:dyDescent="0.2">
      <c r="B1120" s="13">
        <v>53327</v>
      </c>
      <c r="C1120" s="14">
        <v>41787.836111111123</v>
      </c>
      <c r="D1120" s="7" t="s">
        <v>10</v>
      </c>
      <c r="E1120" s="13">
        <v>2178</v>
      </c>
      <c r="F1120" s="7" t="s">
        <v>36</v>
      </c>
      <c r="G1120" s="7" t="s">
        <v>11</v>
      </c>
      <c r="H1120" s="13">
        <v>10.5</v>
      </c>
      <c r="I1120" s="13" t="str">
        <f>IF(G1120="Male",VLOOKUP(H1120,'Shoe size conversion table'!$B$6:$D$22,2),VLOOKUP(H1120,'Shoe size conversion table'!$J$6:$L$22,2))</f>
        <v>43-44</v>
      </c>
      <c r="J1120" s="13">
        <f>IF(G1120="Male",VLOOKUP(H1120,'Shoe size conversion table'!$B$6:$D$22,3),VLOOKUP(H1120,'Shoe size conversion table'!$J$6:$L$22,3))</f>
        <v>10</v>
      </c>
      <c r="K1120" s="11">
        <v>169</v>
      </c>
      <c r="L1120" s="12">
        <v>0.1</v>
      </c>
      <c r="M1120" s="7">
        <f t="shared" si="52"/>
        <v>2014</v>
      </c>
      <c r="N1120" s="7">
        <f t="shared" si="53"/>
        <v>5</v>
      </c>
      <c r="O1120" s="30">
        <f t="shared" si="54"/>
        <v>152.1</v>
      </c>
    </row>
    <row r="1121" spans="2:15" x14ac:dyDescent="0.2">
      <c r="B1121" s="13">
        <v>53327</v>
      </c>
      <c r="C1121" s="14">
        <v>41787.836111111123</v>
      </c>
      <c r="D1121" s="7" t="s">
        <v>10</v>
      </c>
      <c r="E1121" s="13">
        <v>2187</v>
      </c>
      <c r="F1121" s="7" t="s">
        <v>35</v>
      </c>
      <c r="G1121" s="7" t="s">
        <v>11</v>
      </c>
      <c r="H1121" s="13">
        <v>10</v>
      </c>
      <c r="I1121" s="13">
        <f>IF(G1121="Male",VLOOKUP(H1121,'Shoe size conversion table'!$B$6:$D$22,2),VLOOKUP(H1121,'Shoe size conversion table'!$J$6:$L$22,2))</f>
        <v>43</v>
      </c>
      <c r="J1121" s="13">
        <f>IF(G1121="Male",VLOOKUP(H1121,'Shoe size conversion table'!$B$6:$D$22,3),VLOOKUP(H1121,'Shoe size conversion table'!$J$6:$L$22,3))</f>
        <v>9.5</v>
      </c>
      <c r="K1121" s="11">
        <v>199</v>
      </c>
      <c r="L1121" s="12">
        <v>0</v>
      </c>
      <c r="M1121" s="7">
        <f t="shared" si="52"/>
        <v>2014</v>
      </c>
      <c r="N1121" s="7">
        <f t="shared" si="53"/>
        <v>5</v>
      </c>
      <c r="O1121" s="30">
        <f t="shared" si="54"/>
        <v>199</v>
      </c>
    </row>
    <row r="1122" spans="2:15" x14ac:dyDescent="0.2">
      <c r="B1122" s="13">
        <v>53328</v>
      </c>
      <c r="C1122" s="14">
        <v>41788.21611111112</v>
      </c>
      <c r="D1122" s="7" t="s">
        <v>7</v>
      </c>
      <c r="E1122" s="13">
        <v>2209</v>
      </c>
      <c r="F1122" s="7" t="s">
        <v>51</v>
      </c>
      <c r="G1122" s="7" t="s">
        <v>12</v>
      </c>
      <c r="H1122" s="13">
        <v>8.5</v>
      </c>
      <c r="I1122" s="13">
        <f>IF(G1122="Male",VLOOKUP(H1122,'Shoe size conversion table'!$B$6:$D$22,2),VLOOKUP(H1122,'Shoe size conversion table'!$J$6:$L$22,2))</f>
        <v>39</v>
      </c>
      <c r="J1122" s="13">
        <f>IF(G1122="Male",VLOOKUP(H1122,'Shoe size conversion table'!$B$6:$D$22,3),VLOOKUP(H1122,'Shoe size conversion table'!$J$6:$L$22,3))</f>
        <v>6.5</v>
      </c>
      <c r="K1122" s="11">
        <v>159</v>
      </c>
      <c r="L1122" s="12">
        <v>0</v>
      </c>
      <c r="M1122" s="7">
        <f t="shared" si="52"/>
        <v>2014</v>
      </c>
      <c r="N1122" s="7">
        <f t="shared" si="53"/>
        <v>5</v>
      </c>
      <c r="O1122" s="30">
        <f t="shared" si="54"/>
        <v>159</v>
      </c>
    </row>
    <row r="1123" spans="2:15" x14ac:dyDescent="0.2">
      <c r="B1123" s="13">
        <v>53329</v>
      </c>
      <c r="C1123" s="14">
        <v>41788.596111111125</v>
      </c>
      <c r="D1123" s="7" t="s">
        <v>7</v>
      </c>
      <c r="E1123" s="13">
        <v>2162</v>
      </c>
      <c r="F1123" s="7" t="s">
        <v>49</v>
      </c>
      <c r="G1123" s="7" t="s">
        <v>11</v>
      </c>
      <c r="H1123" s="13">
        <v>9</v>
      </c>
      <c r="I1123" s="13">
        <f>IF(G1123="Male",VLOOKUP(H1123,'Shoe size conversion table'!$B$6:$D$22,2),VLOOKUP(H1123,'Shoe size conversion table'!$J$6:$L$22,2))</f>
        <v>42</v>
      </c>
      <c r="J1123" s="13">
        <f>IF(G1123="Male",VLOOKUP(H1123,'Shoe size conversion table'!$B$6:$D$22,3),VLOOKUP(H1123,'Shoe size conversion table'!$J$6:$L$22,3))</f>
        <v>8.5</v>
      </c>
      <c r="K1123" s="11">
        <v>149</v>
      </c>
      <c r="L1123" s="12">
        <v>0.5</v>
      </c>
      <c r="M1123" s="7">
        <f t="shared" si="52"/>
        <v>2014</v>
      </c>
      <c r="N1123" s="7">
        <f t="shared" si="53"/>
        <v>5</v>
      </c>
      <c r="O1123" s="30">
        <f t="shared" si="54"/>
        <v>74.5</v>
      </c>
    </row>
    <row r="1124" spans="2:15" x14ac:dyDescent="0.2">
      <c r="B1124" s="13">
        <v>53330</v>
      </c>
      <c r="C1124" s="14">
        <v>41788.616111111121</v>
      </c>
      <c r="D1124" s="7" t="s">
        <v>7</v>
      </c>
      <c r="E1124" s="13">
        <v>2150</v>
      </c>
      <c r="F1124" s="7" t="s">
        <v>49</v>
      </c>
      <c r="G1124" s="7" t="s">
        <v>11</v>
      </c>
      <c r="H1124" s="13">
        <v>9.5</v>
      </c>
      <c r="I1124" s="13" t="str">
        <f>IF(G1124="Male",VLOOKUP(H1124,'Shoe size conversion table'!$B$6:$D$22,2),VLOOKUP(H1124,'Shoe size conversion table'!$J$6:$L$22,2))</f>
        <v>42-43</v>
      </c>
      <c r="J1124" s="13">
        <f>IF(G1124="Male",VLOOKUP(H1124,'Shoe size conversion table'!$B$6:$D$22,3),VLOOKUP(H1124,'Shoe size conversion table'!$J$6:$L$22,3))</f>
        <v>9</v>
      </c>
      <c r="K1124" s="11">
        <v>199</v>
      </c>
      <c r="L1124" s="12">
        <v>0.3</v>
      </c>
      <c r="M1124" s="7">
        <f t="shared" si="52"/>
        <v>2014</v>
      </c>
      <c r="N1124" s="7">
        <f t="shared" si="53"/>
        <v>5</v>
      </c>
      <c r="O1124" s="30">
        <f t="shared" si="54"/>
        <v>139.29999999999998</v>
      </c>
    </row>
    <row r="1125" spans="2:15" x14ac:dyDescent="0.2">
      <c r="B1125" s="13">
        <v>53331</v>
      </c>
      <c r="C1125" s="14">
        <v>41788.746111111119</v>
      </c>
      <c r="D1125" s="7" t="s">
        <v>9</v>
      </c>
      <c r="E1125" s="13">
        <v>2228</v>
      </c>
      <c r="F1125" s="7" t="s">
        <v>58</v>
      </c>
      <c r="G1125" s="7" t="s">
        <v>12</v>
      </c>
      <c r="H1125" s="13">
        <v>8.5</v>
      </c>
      <c r="I1125" s="13">
        <f>IF(G1125="Male",VLOOKUP(H1125,'Shoe size conversion table'!$B$6:$D$22,2),VLOOKUP(H1125,'Shoe size conversion table'!$J$6:$L$22,2))</f>
        <v>39</v>
      </c>
      <c r="J1125" s="13">
        <f>IF(G1125="Male",VLOOKUP(H1125,'Shoe size conversion table'!$B$6:$D$22,3),VLOOKUP(H1125,'Shoe size conversion table'!$J$6:$L$22,3))</f>
        <v>6.5</v>
      </c>
      <c r="K1125" s="11">
        <v>159</v>
      </c>
      <c r="L1125" s="12">
        <v>0</v>
      </c>
      <c r="M1125" s="7">
        <f t="shared" si="52"/>
        <v>2014</v>
      </c>
      <c r="N1125" s="7">
        <f t="shared" si="53"/>
        <v>5</v>
      </c>
      <c r="O1125" s="30">
        <f t="shared" si="54"/>
        <v>159</v>
      </c>
    </row>
    <row r="1126" spans="2:15" x14ac:dyDescent="0.2">
      <c r="B1126" s="13">
        <v>53332</v>
      </c>
      <c r="C1126" s="14">
        <v>41789.216111111127</v>
      </c>
      <c r="D1126" s="7" t="s">
        <v>8</v>
      </c>
      <c r="E1126" s="13">
        <v>2222</v>
      </c>
      <c r="F1126" s="7" t="s">
        <v>40</v>
      </c>
      <c r="G1126" s="7" t="s">
        <v>11</v>
      </c>
      <c r="H1126" s="13">
        <v>9</v>
      </c>
      <c r="I1126" s="13">
        <f>IF(G1126="Male",VLOOKUP(H1126,'Shoe size conversion table'!$B$6:$D$22,2),VLOOKUP(H1126,'Shoe size conversion table'!$J$6:$L$22,2))</f>
        <v>42</v>
      </c>
      <c r="J1126" s="13">
        <f>IF(G1126="Male",VLOOKUP(H1126,'Shoe size conversion table'!$B$6:$D$22,3),VLOOKUP(H1126,'Shoe size conversion table'!$J$6:$L$22,3))</f>
        <v>8.5</v>
      </c>
      <c r="K1126" s="11">
        <v>129</v>
      </c>
      <c r="L1126" s="12">
        <v>0.5</v>
      </c>
      <c r="M1126" s="7">
        <f t="shared" si="52"/>
        <v>2014</v>
      </c>
      <c r="N1126" s="7">
        <f t="shared" si="53"/>
        <v>5</v>
      </c>
      <c r="O1126" s="30">
        <f t="shared" si="54"/>
        <v>64.5</v>
      </c>
    </row>
    <row r="1127" spans="2:15" x14ac:dyDescent="0.2">
      <c r="B1127" s="13">
        <v>53332</v>
      </c>
      <c r="C1127" s="14">
        <v>41789.216111111127</v>
      </c>
      <c r="D1127" s="7" t="s">
        <v>8</v>
      </c>
      <c r="E1127" s="13">
        <v>2237</v>
      </c>
      <c r="F1127" s="7" t="s">
        <v>42</v>
      </c>
      <c r="G1127" s="7" t="s">
        <v>12</v>
      </c>
      <c r="H1127" s="13">
        <v>8.5</v>
      </c>
      <c r="I1127" s="13">
        <f>IF(G1127="Male",VLOOKUP(H1127,'Shoe size conversion table'!$B$6:$D$22,2),VLOOKUP(H1127,'Shoe size conversion table'!$J$6:$L$22,2))</f>
        <v>39</v>
      </c>
      <c r="J1127" s="13">
        <f>IF(G1127="Male",VLOOKUP(H1127,'Shoe size conversion table'!$B$6:$D$22,3),VLOOKUP(H1127,'Shoe size conversion table'!$J$6:$L$22,3))</f>
        <v>6.5</v>
      </c>
      <c r="K1127" s="11">
        <v>199</v>
      </c>
      <c r="L1127" s="12">
        <v>0</v>
      </c>
      <c r="M1127" s="7">
        <f t="shared" si="52"/>
        <v>2014</v>
      </c>
      <c r="N1127" s="7">
        <f t="shared" si="53"/>
        <v>5</v>
      </c>
      <c r="O1127" s="30">
        <f t="shared" si="54"/>
        <v>199</v>
      </c>
    </row>
    <row r="1128" spans="2:15" x14ac:dyDescent="0.2">
      <c r="B1128" s="13">
        <v>53333</v>
      </c>
      <c r="C1128" s="14">
        <v>41789.326111111128</v>
      </c>
      <c r="D1128" s="7" t="s">
        <v>10</v>
      </c>
      <c r="E1128" s="13">
        <v>2155</v>
      </c>
      <c r="F1128" s="7" t="s">
        <v>35</v>
      </c>
      <c r="G1128" s="7" t="s">
        <v>12</v>
      </c>
      <c r="H1128" s="13">
        <v>10</v>
      </c>
      <c r="I1128" s="13" t="str">
        <f>IF(G1128="Male",VLOOKUP(H1128,'Shoe size conversion table'!$B$6:$D$22,2),VLOOKUP(H1128,'Shoe size conversion table'!$J$6:$L$22,2))</f>
        <v>40-41</v>
      </c>
      <c r="J1128" s="13">
        <f>IF(G1128="Male",VLOOKUP(H1128,'Shoe size conversion table'!$B$6:$D$22,3),VLOOKUP(H1128,'Shoe size conversion table'!$J$6:$L$22,3))</f>
        <v>8</v>
      </c>
      <c r="K1128" s="11">
        <v>179</v>
      </c>
      <c r="L1128" s="12">
        <v>0</v>
      </c>
      <c r="M1128" s="7">
        <f t="shared" si="52"/>
        <v>2014</v>
      </c>
      <c r="N1128" s="7">
        <f t="shared" si="53"/>
        <v>5</v>
      </c>
      <c r="O1128" s="30">
        <f t="shared" si="54"/>
        <v>179</v>
      </c>
    </row>
    <row r="1129" spans="2:15" x14ac:dyDescent="0.2">
      <c r="B1129" s="13">
        <v>53334</v>
      </c>
      <c r="C1129" s="14">
        <v>41789.326111111128</v>
      </c>
      <c r="D1129" s="7" t="s">
        <v>7</v>
      </c>
      <c r="E1129" s="13">
        <v>2155</v>
      </c>
      <c r="F1129" s="7" t="s">
        <v>51</v>
      </c>
      <c r="G1129" s="7" t="s">
        <v>11</v>
      </c>
      <c r="H1129" s="13">
        <v>8.5</v>
      </c>
      <c r="I1129" s="13" t="str">
        <f>IF(G1129="Male",VLOOKUP(H1129,'Shoe size conversion table'!$B$6:$D$22,2),VLOOKUP(H1129,'Shoe size conversion table'!$J$6:$L$22,2))</f>
        <v>41-42</v>
      </c>
      <c r="J1129" s="13">
        <f>IF(G1129="Male",VLOOKUP(H1129,'Shoe size conversion table'!$B$6:$D$22,3),VLOOKUP(H1129,'Shoe size conversion table'!$J$6:$L$22,3))</f>
        <v>8</v>
      </c>
      <c r="K1129" s="11">
        <v>139</v>
      </c>
      <c r="L1129" s="12">
        <v>0.2</v>
      </c>
      <c r="M1129" s="7">
        <f t="shared" si="52"/>
        <v>2014</v>
      </c>
      <c r="N1129" s="7">
        <f t="shared" si="53"/>
        <v>5</v>
      </c>
      <c r="O1129" s="30">
        <f t="shared" si="54"/>
        <v>111.2</v>
      </c>
    </row>
    <row r="1130" spans="2:15" x14ac:dyDescent="0.2">
      <c r="B1130" s="13">
        <v>53335</v>
      </c>
      <c r="C1130" s="14">
        <v>41789.596111111125</v>
      </c>
      <c r="D1130" s="7" t="s">
        <v>7</v>
      </c>
      <c r="E1130" s="13">
        <v>2197</v>
      </c>
      <c r="F1130" s="7" t="s">
        <v>52</v>
      </c>
      <c r="G1130" s="7" t="s">
        <v>11</v>
      </c>
      <c r="H1130" s="13">
        <v>10.5</v>
      </c>
      <c r="I1130" s="13" t="str">
        <f>IF(G1130="Male",VLOOKUP(H1130,'Shoe size conversion table'!$B$6:$D$22,2),VLOOKUP(H1130,'Shoe size conversion table'!$J$6:$L$22,2))</f>
        <v>43-44</v>
      </c>
      <c r="J1130" s="13">
        <f>IF(G1130="Male",VLOOKUP(H1130,'Shoe size conversion table'!$B$6:$D$22,3),VLOOKUP(H1130,'Shoe size conversion table'!$J$6:$L$22,3))</f>
        <v>10</v>
      </c>
      <c r="K1130" s="11">
        <v>149</v>
      </c>
      <c r="L1130" s="12">
        <v>0</v>
      </c>
      <c r="M1130" s="7">
        <f t="shared" si="52"/>
        <v>2014</v>
      </c>
      <c r="N1130" s="7">
        <f t="shared" si="53"/>
        <v>5</v>
      </c>
      <c r="O1130" s="30">
        <f t="shared" si="54"/>
        <v>149</v>
      </c>
    </row>
    <row r="1131" spans="2:15" x14ac:dyDescent="0.2">
      <c r="B1131" s="13">
        <v>53336</v>
      </c>
      <c r="C1131" s="14">
        <v>41789.616111111121</v>
      </c>
      <c r="D1131" s="7" t="s">
        <v>10</v>
      </c>
      <c r="E1131" s="13">
        <v>2185</v>
      </c>
      <c r="F1131" s="7" t="s">
        <v>35</v>
      </c>
      <c r="G1131" s="7" t="s">
        <v>12</v>
      </c>
      <c r="H1131" s="13">
        <v>8.5</v>
      </c>
      <c r="I1131" s="13">
        <f>IF(G1131="Male",VLOOKUP(H1131,'Shoe size conversion table'!$B$6:$D$22,2),VLOOKUP(H1131,'Shoe size conversion table'!$J$6:$L$22,2))</f>
        <v>39</v>
      </c>
      <c r="J1131" s="13">
        <f>IF(G1131="Male",VLOOKUP(H1131,'Shoe size conversion table'!$B$6:$D$22,3),VLOOKUP(H1131,'Shoe size conversion table'!$J$6:$L$22,3))</f>
        <v>6.5</v>
      </c>
      <c r="K1131" s="11">
        <v>199</v>
      </c>
      <c r="L1131" s="12">
        <v>0</v>
      </c>
      <c r="M1131" s="7">
        <f t="shared" si="52"/>
        <v>2014</v>
      </c>
      <c r="N1131" s="7">
        <f t="shared" si="53"/>
        <v>5</v>
      </c>
      <c r="O1131" s="30">
        <f t="shared" si="54"/>
        <v>199</v>
      </c>
    </row>
    <row r="1132" spans="2:15" x14ac:dyDescent="0.2">
      <c r="B1132" s="13">
        <v>53337</v>
      </c>
      <c r="C1132" s="14">
        <v>41789.846111111125</v>
      </c>
      <c r="D1132" s="7" t="s">
        <v>8</v>
      </c>
      <c r="E1132" s="13">
        <v>2185</v>
      </c>
      <c r="F1132" s="7" t="s">
        <v>40</v>
      </c>
      <c r="G1132" s="7" t="s">
        <v>11</v>
      </c>
      <c r="H1132" s="13">
        <v>8.5</v>
      </c>
      <c r="I1132" s="13" t="str">
        <f>IF(G1132="Male",VLOOKUP(H1132,'Shoe size conversion table'!$B$6:$D$22,2),VLOOKUP(H1132,'Shoe size conversion table'!$J$6:$L$22,2))</f>
        <v>41-42</v>
      </c>
      <c r="J1132" s="13">
        <f>IF(G1132="Male",VLOOKUP(H1132,'Shoe size conversion table'!$B$6:$D$22,3),VLOOKUP(H1132,'Shoe size conversion table'!$J$6:$L$22,3))</f>
        <v>8</v>
      </c>
      <c r="K1132" s="11">
        <v>199</v>
      </c>
      <c r="L1132" s="12">
        <v>0</v>
      </c>
      <c r="M1132" s="7">
        <f t="shared" si="52"/>
        <v>2014</v>
      </c>
      <c r="N1132" s="7">
        <f t="shared" si="53"/>
        <v>5</v>
      </c>
      <c r="O1132" s="30">
        <f t="shared" si="54"/>
        <v>199</v>
      </c>
    </row>
    <row r="1133" spans="2:15" x14ac:dyDescent="0.2">
      <c r="B1133" s="13">
        <v>53338</v>
      </c>
      <c r="C1133" s="14">
        <v>41789.846111111125</v>
      </c>
      <c r="D1133" s="7" t="s">
        <v>10</v>
      </c>
      <c r="E1133" s="13">
        <v>2169</v>
      </c>
      <c r="F1133" s="7" t="s">
        <v>35</v>
      </c>
      <c r="G1133" s="7" t="s">
        <v>12</v>
      </c>
      <c r="H1133" s="13">
        <v>7</v>
      </c>
      <c r="I1133" s="13" t="str">
        <f>IF(G1133="Male",VLOOKUP(H1133,'Shoe size conversion table'!$B$6:$D$22,2),VLOOKUP(H1133,'Shoe size conversion table'!$J$6:$L$22,2))</f>
        <v>37-38</v>
      </c>
      <c r="J1133" s="13">
        <f>IF(G1133="Male",VLOOKUP(H1133,'Shoe size conversion table'!$B$6:$D$22,3),VLOOKUP(H1133,'Shoe size conversion table'!$J$6:$L$22,3))</f>
        <v>5</v>
      </c>
      <c r="K1133" s="11">
        <v>189</v>
      </c>
      <c r="L1133" s="12">
        <v>0</v>
      </c>
      <c r="M1133" s="7">
        <f t="shared" si="52"/>
        <v>2014</v>
      </c>
      <c r="N1133" s="7">
        <f t="shared" si="53"/>
        <v>5</v>
      </c>
      <c r="O1133" s="30">
        <f t="shared" si="54"/>
        <v>189</v>
      </c>
    </row>
    <row r="1134" spans="2:15" x14ac:dyDescent="0.2">
      <c r="B1134" s="13">
        <v>53339</v>
      </c>
      <c r="C1134" s="14">
        <v>41789.976111111122</v>
      </c>
      <c r="D1134" s="7" t="s">
        <v>8</v>
      </c>
      <c r="E1134" s="13">
        <v>2172</v>
      </c>
      <c r="F1134" s="7" t="s">
        <v>41</v>
      </c>
      <c r="G1134" s="7" t="s">
        <v>12</v>
      </c>
      <c r="H1134" s="13">
        <v>8.5</v>
      </c>
      <c r="I1134" s="13">
        <f>IF(G1134="Male",VLOOKUP(H1134,'Shoe size conversion table'!$B$6:$D$22,2),VLOOKUP(H1134,'Shoe size conversion table'!$J$6:$L$22,2))</f>
        <v>39</v>
      </c>
      <c r="J1134" s="13">
        <f>IF(G1134="Male",VLOOKUP(H1134,'Shoe size conversion table'!$B$6:$D$22,3),VLOOKUP(H1134,'Shoe size conversion table'!$J$6:$L$22,3))</f>
        <v>6.5</v>
      </c>
      <c r="K1134" s="11">
        <v>139</v>
      </c>
      <c r="L1134" s="12">
        <v>0</v>
      </c>
      <c r="M1134" s="7">
        <f t="shared" si="52"/>
        <v>2014</v>
      </c>
      <c r="N1134" s="7">
        <f t="shared" si="53"/>
        <v>5</v>
      </c>
      <c r="O1134" s="30">
        <f t="shared" si="54"/>
        <v>139</v>
      </c>
    </row>
    <row r="1135" spans="2:15" x14ac:dyDescent="0.2">
      <c r="B1135" s="13">
        <v>53340</v>
      </c>
      <c r="C1135" s="14">
        <v>41790.216111111127</v>
      </c>
      <c r="D1135" s="7" t="s">
        <v>7</v>
      </c>
      <c r="E1135" s="13">
        <v>2206</v>
      </c>
      <c r="F1135" s="7" t="s">
        <v>51</v>
      </c>
      <c r="G1135" s="7" t="s">
        <v>11</v>
      </c>
      <c r="H1135" s="13">
        <v>8</v>
      </c>
      <c r="I1135" s="13">
        <f>IF(G1135="Male",VLOOKUP(H1135,'Shoe size conversion table'!$B$6:$D$22,2),VLOOKUP(H1135,'Shoe size conversion table'!$J$6:$L$22,2))</f>
        <v>41</v>
      </c>
      <c r="J1135" s="13">
        <f>IF(G1135="Male",VLOOKUP(H1135,'Shoe size conversion table'!$B$6:$D$22,3),VLOOKUP(H1135,'Shoe size conversion table'!$J$6:$L$22,3))</f>
        <v>7.5</v>
      </c>
      <c r="K1135" s="11">
        <v>139</v>
      </c>
      <c r="L1135" s="12">
        <v>0.3</v>
      </c>
      <c r="M1135" s="7">
        <f t="shared" si="52"/>
        <v>2014</v>
      </c>
      <c r="N1135" s="7">
        <f t="shared" si="53"/>
        <v>5</v>
      </c>
      <c r="O1135" s="30">
        <f t="shared" si="54"/>
        <v>97.3</v>
      </c>
    </row>
    <row r="1136" spans="2:15" x14ac:dyDescent="0.2">
      <c r="B1136" s="13">
        <v>53341</v>
      </c>
      <c r="C1136" s="14">
        <v>41790.216111111127</v>
      </c>
      <c r="D1136" s="7" t="s">
        <v>10</v>
      </c>
      <c r="E1136" s="13">
        <v>2237</v>
      </c>
      <c r="F1136" s="7" t="s">
        <v>35</v>
      </c>
      <c r="G1136" s="7" t="s">
        <v>12</v>
      </c>
      <c r="H1136" s="13">
        <v>7</v>
      </c>
      <c r="I1136" s="13" t="str">
        <f>IF(G1136="Male",VLOOKUP(H1136,'Shoe size conversion table'!$B$6:$D$22,2),VLOOKUP(H1136,'Shoe size conversion table'!$J$6:$L$22,2))</f>
        <v>37-38</v>
      </c>
      <c r="J1136" s="13">
        <f>IF(G1136="Male",VLOOKUP(H1136,'Shoe size conversion table'!$B$6:$D$22,3),VLOOKUP(H1136,'Shoe size conversion table'!$J$6:$L$22,3))</f>
        <v>5</v>
      </c>
      <c r="K1136" s="11">
        <v>189</v>
      </c>
      <c r="L1136" s="12">
        <v>0.1</v>
      </c>
      <c r="M1136" s="7">
        <f t="shared" si="52"/>
        <v>2014</v>
      </c>
      <c r="N1136" s="7">
        <f t="shared" si="53"/>
        <v>5</v>
      </c>
      <c r="O1136" s="30">
        <f t="shared" si="54"/>
        <v>170.1</v>
      </c>
    </row>
    <row r="1137" spans="2:15" x14ac:dyDescent="0.2">
      <c r="B1137" s="13">
        <v>53342</v>
      </c>
      <c r="C1137" s="14">
        <v>41790.326111111128</v>
      </c>
      <c r="D1137" s="7" t="s">
        <v>7</v>
      </c>
      <c r="E1137" s="13">
        <v>2162</v>
      </c>
      <c r="F1137" s="7" t="s">
        <v>49</v>
      </c>
      <c r="G1137" s="7" t="s">
        <v>11</v>
      </c>
      <c r="H1137" s="13">
        <v>9</v>
      </c>
      <c r="I1137" s="13">
        <f>IF(G1137="Male",VLOOKUP(H1137,'Shoe size conversion table'!$B$6:$D$22,2),VLOOKUP(H1137,'Shoe size conversion table'!$J$6:$L$22,2))</f>
        <v>42</v>
      </c>
      <c r="J1137" s="13">
        <f>IF(G1137="Male",VLOOKUP(H1137,'Shoe size conversion table'!$B$6:$D$22,3),VLOOKUP(H1137,'Shoe size conversion table'!$J$6:$L$22,3))</f>
        <v>8.5</v>
      </c>
      <c r="K1137" s="11">
        <v>149</v>
      </c>
      <c r="L1137" s="12">
        <v>0.5</v>
      </c>
      <c r="M1137" s="7">
        <f t="shared" si="52"/>
        <v>2014</v>
      </c>
      <c r="N1137" s="7">
        <f t="shared" si="53"/>
        <v>5</v>
      </c>
      <c r="O1137" s="30">
        <f t="shared" si="54"/>
        <v>74.5</v>
      </c>
    </row>
    <row r="1138" spans="2:15" x14ac:dyDescent="0.2">
      <c r="B1138" s="13">
        <v>53342</v>
      </c>
      <c r="C1138" s="14">
        <v>41790.326111111128</v>
      </c>
      <c r="D1138" s="7" t="s">
        <v>7</v>
      </c>
      <c r="E1138" s="13">
        <v>2155</v>
      </c>
      <c r="F1138" s="7" t="s">
        <v>51</v>
      </c>
      <c r="G1138" s="7" t="s">
        <v>11</v>
      </c>
      <c r="H1138" s="13">
        <v>8.5</v>
      </c>
      <c r="I1138" s="13" t="str">
        <f>IF(G1138="Male",VLOOKUP(H1138,'Shoe size conversion table'!$B$6:$D$22,2),VLOOKUP(H1138,'Shoe size conversion table'!$J$6:$L$22,2))</f>
        <v>41-42</v>
      </c>
      <c r="J1138" s="13">
        <f>IF(G1138="Male",VLOOKUP(H1138,'Shoe size conversion table'!$B$6:$D$22,3),VLOOKUP(H1138,'Shoe size conversion table'!$J$6:$L$22,3))</f>
        <v>8</v>
      </c>
      <c r="K1138" s="11">
        <v>139</v>
      </c>
      <c r="L1138" s="12">
        <v>0.2</v>
      </c>
      <c r="M1138" s="7">
        <f t="shared" si="52"/>
        <v>2014</v>
      </c>
      <c r="N1138" s="7">
        <f t="shared" si="53"/>
        <v>5</v>
      </c>
      <c r="O1138" s="30">
        <f t="shared" si="54"/>
        <v>111.2</v>
      </c>
    </row>
    <row r="1139" spans="2:15" x14ac:dyDescent="0.2">
      <c r="B1139" s="13">
        <v>53343</v>
      </c>
      <c r="C1139" s="14">
        <v>41790.53611111112</v>
      </c>
      <c r="D1139" s="7" t="s">
        <v>7</v>
      </c>
      <c r="E1139" s="13">
        <v>2219</v>
      </c>
      <c r="F1139" s="7" t="s">
        <v>50</v>
      </c>
      <c r="G1139" s="7" t="s">
        <v>11</v>
      </c>
      <c r="H1139" s="13">
        <v>9.5</v>
      </c>
      <c r="I1139" s="13" t="str">
        <f>IF(G1139="Male",VLOOKUP(H1139,'Shoe size conversion table'!$B$6:$D$22,2),VLOOKUP(H1139,'Shoe size conversion table'!$J$6:$L$22,2))</f>
        <v>42-43</v>
      </c>
      <c r="J1139" s="13">
        <f>IF(G1139="Male",VLOOKUP(H1139,'Shoe size conversion table'!$B$6:$D$22,3),VLOOKUP(H1139,'Shoe size conversion table'!$J$6:$L$22,3))</f>
        <v>9</v>
      </c>
      <c r="K1139" s="11">
        <v>199</v>
      </c>
      <c r="L1139" s="12">
        <v>0</v>
      </c>
      <c r="M1139" s="7">
        <f t="shared" si="52"/>
        <v>2014</v>
      </c>
      <c r="N1139" s="7">
        <f t="shared" si="53"/>
        <v>5</v>
      </c>
      <c r="O1139" s="30">
        <f t="shared" si="54"/>
        <v>199</v>
      </c>
    </row>
    <row r="1140" spans="2:15" x14ac:dyDescent="0.2">
      <c r="B1140" s="13">
        <v>53344</v>
      </c>
      <c r="C1140" s="14">
        <v>41790.596111111125</v>
      </c>
      <c r="D1140" s="7" t="s">
        <v>7</v>
      </c>
      <c r="E1140" s="13">
        <v>2200</v>
      </c>
      <c r="F1140" s="7" t="s">
        <v>54</v>
      </c>
      <c r="G1140" s="7" t="s">
        <v>11</v>
      </c>
      <c r="H1140" s="13">
        <v>9.5</v>
      </c>
      <c r="I1140" s="13" t="str">
        <f>IF(G1140="Male",VLOOKUP(H1140,'Shoe size conversion table'!$B$6:$D$22,2),VLOOKUP(H1140,'Shoe size conversion table'!$J$6:$L$22,2))</f>
        <v>42-43</v>
      </c>
      <c r="J1140" s="13">
        <f>IF(G1140="Male",VLOOKUP(H1140,'Shoe size conversion table'!$B$6:$D$22,3),VLOOKUP(H1140,'Shoe size conversion table'!$J$6:$L$22,3))</f>
        <v>9</v>
      </c>
      <c r="K1140" s="11">
        <v>199</v>
      </c>
      <c r="L1140" s="12">
        <v>0</v>
      </c>
      <c r="M1140" s="7">
        <f t="shared" si="52"/>
        <v>2014</v>
      </c>
      <c r="N1140" s="7">
        <f t="shared" si="53"/>
        <v>5</v>
      </c>
      <c r="O1140" s="30">
        <f t="shared" si="54"/>
        <v>199</v>
      </c>
    </row>
    <row r="1141" spans="2:15" x14ac:dyDescent="0.2">
      <c r="B1141" s="13">
        <v>53345</v>
      </c>
      <c r="C1141" s="14">
        <v>41790.846111111125</v>
      </c>
      <c r="D1141" s="7" t="s">
        <v>10</v>
      </c>
      <c r="E1141" s="13">
        <v>2169</v>
      </c>
      <c r="F1141" s="7" t="s">
        <v>35</v>
      </c>
      <c r="G1141" s="7" t="s">
        <v>12</v>
      </c>
      <c r="H1141" s="13">
        <v>7</v>
      </c>
      <c r="I1141" s="13" t="str">
        <f>IF(G1141="Male",VLOOKUP(H1141,'Shoe size conversion table'!$B$6:$D$22,2),VLOOKUP(H1141,'Shoe size conversion table'!$J$6:$L$22,2))</f>
        <v>37-38</v>
      </c>
      <c r="J1141" s="13">
        <f>IF(G1141="Male",VLOOKUP(H1141,'Shoe size conversion table'!$B$6:$D$22,3),VLOOKUP(H1141,'Shoe size conversion table'!$J$6:$L$22,3))</f>
        <v>5</v>
      </c>
      <c r="K1141" s="11">
        <v>189</v>
      </c>
      <c r="L1141" s="12">
        <v>0</v>
      </c>
      <c r="M1141" s="7">
        <f t="shared" si="52"/>
        <v>2014</v>
      </c>
      <c r="N1141" s="7">
        <f t="shared" si="53"/>
        <v>5</v>
      </c>
      <c r="O1141" s="30">
        <f t="shared" si="54"/>
        <v>189</v>
      </c>
    </row>
    <row r="1142" spans="2:15" x14ac:dyDescent="0.2">
      <c r="B1142" s="13">
        <v>53346</v>
      </c>
      <c r="C1142" s="14">
        <v>41790.846111111125</v>
      </c>
      <c r="D1142" s="7" t="s">
        <v>8</v>
      </c>
      <c r="E1142" s="13">
        <v>2192</v>
      </c>
      <c r="F1142" s="7" t="s">
        <v>38</v>
      </c>
      <c r="G1142" s="7" t="s">
        <v>11</v>
      </c>
      <c r="H1142" s="13">
        <v>10</v>
      </c>
      <c r="I1142" s="13">
        <f>IF(G1142="Male",VLOOKUP(H1142,'Shoe size conversion table'!$B$6:$D$22,2),VLOOKUP(H1142,'Shoe size conversion table'!$J$6:$L$22,2))</f>
        <v>43</v>
      </c>
      <c r="J1142" s="13">
        <f>IF(G1142="Male",VLOOKUP(H1142,'Shoe size conversion table'!$B$6:$D$22,3),VLOOKUP(H1142,'Shoe size conversion table'!$J$6:$L$22,3))</f>
        <v>9.5</v>
      </c>
      <c r="K1142" s="11">
        <v>199</v>
      </c>
      <c r="L1142" s="12">
        <v>0</v>
      </c>
      <c r="M1142" s="7">
        <f t="shared" si="52"/>
        <v>2014</v>
      </c>
      <c r="N1142" s="7">
        <f t="shared" si="53"/>
        <v>5</v>
      </c>
      <c r="O1142" s="30">
        <f t="shared" si="54"/>
        <v>199</v>
      </c>
    </row>
    <row r="1143" spans="2:15" x14ac:dyDescent="0.2">
      <c r="B1143" s="13">
        <v>53347</v>
      </c>
      <c r="C1143" s="14">
        <v>41790.976111111122</v>
      </c>
      <c r="D1143" s="7" t="s">
        <v>8</v>
      </c>
      <c r="E1143" s="13">
        <v>2167</v>
      </c>
      <c r="F1143" s="7" t="s">
        <v>40</v>
      </c>
      <c r="G1143" s="7" t="s">
        <v>12</v>
      </c>
      <c r="H1143" s="13">
        <v>8.5</v>
      </c>
      <c r="I1143" s="13">
        <f>IF(G1143="Male",VLOOKUP(H1143,'Shoe size conversion table'!$B$6:$D$22,2),VLOOKUP(H1143,'Shoe size conversion table'!$J$6:$L$22,2))</f>
        <v>39</v>
      </c>
      <c r="J1143" s="13">
        <f>IF(G1143="Male",VLOOKUP(H1143,'Shoe size conversion table'!$B$6:$D$22,3),VLOOKUP(H1143,'Shoe size conversion table'!$J$6:$L$22,3))</f>
        <v>6.5</v>
      </c>
      <c r="K1143" s="11">
        <v>179</v>
      </c>
      <c r="L1143" s="12">
        <v>0</v>
      </c>
      <c r="M1143" s="7">
        <f t="shared" si="52"/>
        <v>2014</v>
      </c>
      <c r="N1143" s="7">
        <f t="shared" si="53"/>
        <v>5</v>
      </c>
      <c r="O1143" s="30">
        <f t="shared" si="54"/>
        <v>179</v>
      </c>
    </row>
    <row r="1144" spans="2:15" x14ac:dyDescent="0.2">
      <c r="B1144" s="13">
        <v>53348</v>
      </c>
      <c r="C1144" s="14">
        <v>41791.076111111121</v>
      </c>
      <c r="D1144" s="7" t="s">
        <v>9</v>
      </c>
      <c r="E1144" s="13">
        <v>2189</v>
      </c>
      <c r="F1144" s="7" t="s">
        <v>59</v>
      </c>
      <c r="G1144" s="7" t="s">
        <v>11</v>
      </c>
      <c r="H1144" s="13">
        <v>9</v>
      </c>
      <c r="I1144" s="13">
        <f>IF(G1144="Male",VLOOKUP(H1144,'Shoe size conversion table'!$B$6:$D$22,2),VLOOKUP(H1144,'Shoe size conversion table'!$J$6:$L$22,2))</f>
        <v>42</v>
      </c>
      <c r="J1144" s="13">
        <f>IF(G1144="Male",VLOOKUP(H1144,'Shoe size conversion table'!$B$6:$D$22,3),VLOOKUP(H1144,'Shoe size conversion table'!$J$6:$L$22,3))</f>
        <v>8.5</v>
      </c>
      <c r="K1144" s="11">
        <v>169</v>
      </c>
      <c r="L1144" s="12">
        <v>0</v>
      </c>
      <c r="M1144" s="7">
        <f t="shared" si="52"/>
        <v>2014</v>
      </c>
      <c r="N1144" s="7">
        <f t="shared" si="53"/>
        <v>6</v>
      </c>
      <c r="O1144" s="30">
        <f t="shared" si="54"/>
        <v>169</v>
      </c>
    </row>
    <row r="1145" spans="2:15" x14ac:dyDescent="0.2">
      <c r="B1145" s="13">
        <v>53349</v>
      </c>
      <c r="C1145" s="14">
        <v>41791.216111111127</v>
      </c>
      <c r="D1145" s="7" t="s">
        <v>8</v>
      </c>
      <c r="E1145" s="13">
        <v>2177</v>
      </c>
      <c r="F1145" s="7" t="s">
        <v>38</v>
      </c>
      <c r="G1145" s="7" t="s">
        <v>11</v>
      </c>
      <c r="H1145" s="13">
        <v>10</v>
      </c>
      <c r="I1145" s="13">
        <f>IF(G1145="Male",VLOOKUP(H1145,'Shoe size conversion table'!$B$6:$D$22,2),VLOOKUP(H1145,'Shoe size conversion table'!$J$6:$L$22,2))</f>
        <v>43</v>
      </c>
      <c r="J1145" s="13">
        <f>IF(G1145="Male",VLOOKUP(H1145,'Shoe size conversion table'!$B$6:$D$22,3),VLOOKUP(H1145,'Shoe size conversion table'!$J$6:$L$22,3))</f>
        <v>9.5</v>
      </c>
      <c r="K1145" s="11">
        <v>199</v>
      </c>
      <c r="L1145" s="12">
        <v>0</v>
      </c>
      <c r="M1145" s="7">
        <f t="shared" si="52"/>
        <v>2014</v>
      </c>
      <c r="N1145" s="7">
        <f t="shared" si="53"/>
        <v>6</v>
      </c>
      <c r="O1145" s="30">
        <f t="shared" si="54"/>
        <v>199</v>
      </c>
    </row>
    <row r="1146" spans="2:15" x14ac:dyDescent="0.2">
      <c r="B1146" s="13">
        <v>53349</v>
      </c>
      <c r="C1146" s="14">
        <v>41791.216111111127</v>
      </c>
      <c r="D1146" s="7" t="s">
        <v>8</v>
      </c>
      <c r="E1146" s="13">
        <v>2226</v>
      </c>
      <c r="F1146" s="7" t="s">
        <v>40</v>
      </c>
      <c r="G1146" s="7" t="s">
        <v>12</v>
      </c>
      <c r="H1146" s="13">
        <v>8.5</v>
      </c>
      <c r="I1146" s="13">
        <f>IF(G1146="Male",VLOOKUP(H1146,'Shoe size conversion table'!$B$6:$D$22,2),VLOOKUP(H1146,'Shoe size conversion table'!$J$6:$L$22,2))</f>
        <v>39</v>
      </c>
      <c r="J1146" s="13">
        <f>IF(G1146="Male",VLOOKUP(H1146,'Shoe size conversion table'!$B$6:$D$22,3),VLOOKUP(H1146,'Shoe size conversion table'!$J$6:$L$22,3))</f>
        <v>6.5</v>
      </c>
      <c r="K1146" s="11">
        <v>149</v>
      </c>
      <c r="L1146" s="12">
        <v>0.3</v>
      </c>
      <c r="M1146" s="7">
        <f t="shared" si="52"/>
        <v>2014</v>
      </c>
      <c r="N1146" s="7">
        <f t="shared" si="53"/>
        <v>6</v>
      </c>
      <c r="O1146" s="30">
        <f t="shared" si="54"/>
        <v>104.3</v>
      </c>
    </row>
    <row r="1147" spans="2:15" x14ac:dyDescent="0.2">
      <c r="B1147" s="13">
        <v>53350</v>
      </c>
      <c r="C1147" s="14">
        <v>41791.326111111128</v>
      </c>
      <c r="D1147" s="7" t="s">
        <v>7</v>
      </c>
      <c r="E1147" s="13">
        <v>2197</v>
      </c>
      <c r="F1147" s="7" t="s">
        <v>52</v>
      </c>
      <c r="G1147" s="7" t="s">
        <v>11</v>
      </c>
      <c r="H1147" s="13">
        <v>10.5</v>
      </c>
      <c r="I1147" s="13" t="str">
        <f>IF(G1147="Male",VLOOKUP(H1147,'Shoe size conversion table'!$B$6:$D$22,2),VLOOKUP(H1147,'Shoe size conversion table'!$J$6:$L$22,2))</f>
        <v>43-44</v>
      </c>
      <c r="J1147" s="13">
        <f>IF(G1147="Male",VLOOKUP(H1147,'Shoe size conversion table'!$B$6:$D$22,3),VLOOKUP(H1147,'Shoe size conversion table'!$J$6:$L$22,3))</f>
        <v>10</v>
      </c>
      <c r="K1147" s="11">
        <v>149</v>
      </c>
      <c r="L1147" s="12">
        <v>0</v>
      </c>
      <c r="M1147" s="7">
        <f t="shared" si="52"/>
        <v>2014</v>
      </c>
      <c r="N1147" s="7">
        <f t="shared" si="53"/>
        <v>6</v>
      </c>
      <c r="O1147" s="30">
        <f t="shared" si="54"/>
        <v>149</v>
      </c>
    </row>
    <row r="1148" spans="2:15" x14ac:dyDescent="0.2">
      <c r="B1148" s="13">
        <v>53350</v>
      </c>
      <c r="C1148" s="14">
        <v>41791.326111111128</v>
      </c>
      <c r="D1148" s="7" t="s">
        <v>7</v>
      </c>
      <c r="E1148" s="13">
        <v>2162</v>
      </c>
      <c r="F1148" s="7" t="s">
        <v>49</v>
      </c>
      <c r="G1148" s="7" t="s">
        <v>11</v>
      </c>
      <c r="H1148" s="13">
        <v>9</v>
      </c>
      <c r="I1148" s="13">
        <f>IF(G1148="Male",VLOOKUP(H1148,'Shoe size conversion table'!$B$6:$D$22,2),VLOOKUP(H1148,'Shoe size conversion table'!$J$6:$L$22,2))</f>
        <v>42</v>
      </c>
      <c r="J1148" s="13">
        <f>IF(G1148="Male",VLOOKUP(H1148,'Shoe size conversion table'!$B$6:$D$22,3),VLOOKUP(H1148,'Shoe size conversion table'!$J$6:$L$22,3))</f>
        <v>8.5</v>
      </c>
      <c r="K1148" s="11">
        <v>149</v>
      </c>
      <c r="L1148" s="12">
        <v>0.5</v>
      </c>
      <c r="M1148" s="7">
        <f t="shared" si="52"/>
        <v>2014</v>
      </c>
      <c r="N1148" s="7">
        <f t="shared" si="53"/>
        <v>6</v>
      </c>
      <c r="O1148" s="30">
        <f t="shared" si="54"/>
        <v>74.5</v>
      </c>
    </row>
    <row r="1149" spans="2:15" x14ac:dyDescent="0.2">
      <c r="B1149" s="13">
        <v>53351</v>
      </c>
      <c r="C1149" s="14">
        <v>41791.376111111123</v>
      </c>
      <c r="D1149" s="7" t="s">
        <v>8</v>
      </c>
      <c r="E1149" s="13">
        <v>2173</v>
      </c>
      <c r="F1149" s="7" t="s">
        <v>38</v>
      </c>
      <c r="G1149" s="7" t="s">
        <v>11</v>
      </c>
      <c r="H1149" s="13">
        <v>10.5</v>
      </c>
      <c r="I1149" s="13" t="str">
        <f>IF(G1149="Male",VLOOKUP(H1149,'Shoe size conversion table'!$B$6:$D$22,2),VLOOKUP(H1149,'Shoe size conversion table'!$J$6:$L$22,2))</f>
        <v>43-44</v>
      </c>
      <c r="J1149" s="13">
        <f>IF(G1149="Male",VLOOKUP(H1149,'Shoe size conversion table'!$B$6:$D$22,3),VLOOKUP(H1149,'Shoe size conversion table'!$J$6:$L$22,3))</f>
        <v>10</v>
      </c>
      <c r="K1149" s="11">
        <v>179</v>
      </c>
      <c r="L1149" s="12">
        <v>0</v>
      </c>
      <c r="M1149" s="7">
        <f t="shared" si="52"/>
        <v>2014</v>
      </c>
      <c r="N1149" s="7">
        <f t="shared" si="53"/>
        <v>6</v>
      </c>
      <c r="O1149" s="30">
        <f t="shared" si="54"/>
        <v>179</v>
      </c>
    </row>
    <row r="1150" spans="2:15" x14ac:dyDescent="0.2">
      <c r="B1150" s="13">
        <v>53352</v>
      </c>
      <c r="C1150" s="14">
        <v>41791.53611111112</v>
      </c>
      <c r="D1150" s="7" t="s">
        <v>10</v>
      </c>
      <c r="E1150" s="13">
        <v>2155</v>
      </c>
      <c r="F1150" s="7" t="s">
        <v>35</v>
      </c>
      <c r="G1150" s="7" t="s">
        <v>12</v>
      </c>
      <c r="H1150" s="13">
        <v>10</v>
      </c>
      <c r="I1150" s="13" t="str">
        <f>IF(G1150="Male",VLOOKUP(H1150,'Shoe size conversion table'!$B$6:$D$22,2),VLOOKUP(H1150,'Shoe size conversion table'!$J$6:$L$22,2))</f>
        <v>40-41</v>
      </c>
      <c r="J1150" s="13">
        <f>IF(G1150="Male",VLOOKUP(H1150,'Shoe size conversion table'!$B$6:$D$22,3),VLOOKUP(H1150,'Shoe size conversion table'!$J$6:$L$22,3))</f>
        <v>8</v>
      </c>
      <c r="K1150" s="11">
        <v>179</v>
      </c>
      <c r="L1150" s="12">
        <v>0</v>
      </c>
      <c r="M1150" s="7">
        <f t="shared" si="52"/>
        <v>2014</v>
      </c>
      <c r="N1150" s="7">
        <f t="shared" si="53"/>
        <v>6</v>
      </c>
      <c r="O1150" s="30">
        <f t="shared" si="54"/>
        <v>179</v>
      </c>
    </row>
    <row r="1151" spans="2:15" x14ac:dyDescent="0.2">
      <c r="B1151" s="13">
        <v>53353</v>
      </c>
      <c r="C1151" s="14">
        <v>41791.796111111122</v>
      </c>
      <c r="D1151" s="7" t="s">
        <v>7</v>
      </c>
      <c r="E1151" s="13">
        <v>2161</v>
      </c>
      <c r="F1151" s="7" t="s">
        <v>51</v>
      </c>
      <c r="G1151" s="7" t="s">
        <v>12</v>
      </c>
      <c r="H1151" s="13">
        <v>7.5</v>
      </c>
      <c r="I1151" s="13">
        <f>IF(G1151="Male",VLOOKUP(H1151,'Shoe size conversion table'!$B$6:$D$22,2),VLOOKUP(H1151,'Shoe size conversion table'!$J$6:$L$22,2))</f>
        <v>38</v>
      </c>
      <c r="J1151" s="13">
        <f>IF(G1151="Male",VLOOKUP(H1151,'Shoe size conversion table'!$B$6:$D$22,3),VLOOKUP(H1151,'Shoe size conversion table'!$J$6:$L$22,3))</f>
        <v>5.5</v>
      </c>
      <c r="K1151" s="11">
        <v>139</v>
      </c>
      <c r="L1151" s="12">
        <v>0</v>
      </c>
      <c r="M1151" s="7">
        <f t="shared" si="52"/>
        <v>2014</v>
      </c>
      <c r="N1151" s="7">
        <f t="shared" si="53"/>
        <v>6</v>
      </c>
      <c r="O1151" s="30">
        <f t="shared" si="54"/>
        <v>139</v>
      </c>
    </row>
    <row r="1152" spans="2:15" x14ac:dyDescent="0.2">
      <c r="B1152" s="13">
        <v>53354</v>
      </c>
      <c r="C1152" s="14">
        <v>41791.846111111125</v>
      </c>
      <c r="D1152" s="7" t="s">
        <v>8</v>
      </c>
      <c r="E1152" s="13">
        <v>2222</v>
      </c>
      <c r="F1152" s="7" t="s">
        <v>40</v>
      </c>
      <c r="G1152" s="7" t="s">
        <v>11</v>
      </c>
      <c r="H1152" s="13">
        <v>9</v>
      </c>
      <c r="I1152" s="13">
        <f>IF(G1152="Male",VLOOKUP(H1152,'Shoe size conversion table'!$B$6:$D$22,2),VLOOKUP(H1152,'Shoe size conversion table'!$J$6:$L$22,2))</f>
        <v>42</v>
      </c>
      <c r="J1152" s="13">
        <f>IF(G1152="Male",VLOOKUP(H1152,'Shoe size conversion table'!$B$6:$D$22,3),VLOOKUP(H1152,'Shoe size conversion table'!$J$6:$L$22,3))</f>
        <v>8.5</v>
      </c>
      <c r="K1152" s="11">
        <v>129</v>
      </c>
      <c r="L1152" s="12">
        <v>0.5</v>
      </c>
      <c r="M1152" s="7">
        <f t="shared" si="52"/>
        <v>2014</v>
      </c>
      <c r="N1152" s="7">
        <f t="shared" si="53"/>
        <v>6</v>
      </c>
      <c r="O1152" s="30">
        <f t="shared" si="54"/>
        <v>64.5</v>
      </c>
    </row>
    <row r="1153" spans="2:15" x14ac:dyDescent="0.2">
      <c r="B1153" s="13">
        <v>53354</v>
      </c>
      <c r="C1153" s="14">
        <v>41791.846111111125</v>
      </c>
      <c r="D1153" s="7" t="s">
        <v>8</v>
      </c>
      <c r="E1153" s="13">
        <v>2192</v>
      </c>
      <c r="F1153" s="7" t="s">
        <v>38</v>
      </c>
      <c r="G1153" s="7" t="s">
        <v>11</v>
      </c>
      <c r="H1153" s="13">
        <v>10</v>
      </c>
      <c r="I1153" s="13">
        <f>IF(G1153="Male",VLOOKUP(H1153,'Shoe size conversion table'!$B$6:$D$22,2),VLOOKUP(H1153,'Shoe size conversion table'!$J$6:$L$22,2))</f>
        <v>43</v>
      </c>
      <c r="J1153" s="13">
        <f>IF(G1153="Male",VLOOKUP(H1153,'Shoe size conversion table'!$B$6:$D$22,3),VLOOKUP(H1153,'Shoe size conversion table'!$J$6:$L$22,3))</f>
        <v>9.5</v>
      </c>
      <c r="K1153" s="11">
        <v>199</v>
      </c>
      <c r="L1153" s="12">
        <v>0</v>
      </c>
      <c r="M1153" s="7">
        <f t="shared" si="52"/>
        <v>2014</v>
      </c>
      <c r="N1153" s="7">
        <f t="shared" si="53"/>
        <v>6</v>
      </c>
      <c r="O1153" s="30">
        <f t="shared" si="54"/>
        <v>199</v>
      </c>
    </row>
    <row r="1154" spans="2:15" x14ac:dyDescent="0.2">
      <c r="B1154" s="13">
        <v>53355</v>
      </c>
      <c r="C1154" s="14">
        <v>41791.976111111122</v>
      </c>
      <c r="D1154" s="7" t="s">
        <v>7</v>
      </c>
      <c r="E1154" s="13">
        <v>2184</v>
      </c>
      <c r="F1154" s="7" t="s">
        <v>51</v>
      </c>
      <c r="G1154" s="7" t="s">
        <v>11</v>
      </c>
      <c r="H1154" s="13">
        <v>12</v>
      </c>
      <c r="I1154" s="13">
        <f>IF(G1154="Male",VLOOKUP(H1154,'Shoe size conversion table'!$B$6:$D$22,2),VLOOKUP(H1154,'Shoe size conversion table'!$J$6:$L$22,2))</f>
        <v>45</v>
      </c>
      <c r="J1154" s="13">
        <f>IF(G1154="Male",VLOOKUP(H1154,'Shoe size conversion table'!$B$6:$D$22,3),VLOOKUP(H1154,'Shoe size conversion table'!$J$6:$L$22,3))</f>
        <v>11.5</v>
      </c>
      <c r="K1154" s="11">
        <v>169</v>
      </c>
      <c r="L1154" s="12">
        <v>0</v>
      </c>
      <c r="M1154" s="7">
        <f t="shared" si="52"/>
        <v>2014</v>
      </c>
      <c r="N1154" s="7">
        <f t="shared" si="53"/>
        <v>6</v>
      </c>
      <c r="O1154" s="30">
        <f t="shared" si="54"/>
        <v>169</v>
      </c>
    </row>
    <row r="1155" spans="2:15" x14ac:dyDescent="0.2">
      <c r="B1155" s="13">
        <v>53356</v>
      </c>
      <c r="C1155" s="14">
        <v>41792.076111111121</v>
      </c>
      <c r="D1155" s="7" t="s">
        <v>9</v>
      </c>
      <c r="E1155" s="13">
        <v>2200</v>
      </c>
      <c r="F1155" s="7" t="s">
        <v>60</v>
      </c>
      <c r="G1155" s="7" t="s">
        <v>11</v>
      </c>
      <c r="H1155" s="13">
        <v>11</v>
      </c>
      <c r="I1155" s="13">
        <f>IF(G1155="Male",VLOOKUP(H1155,'Shoe size conversion table'!$B$6:$D$22,2),VLOOKUP(H1155,'Shoe size conversion table'!$J$6:$L$22,2))</f>
        <v>44</v>
      </c>
      <c r="J1155" s="13">
        <f>IF(G1155="Male",VLOOKUP(H1155,'Shoe size conversion table'!$B$6:$D$22,3),VLOOKUP(H1155,'Shoe size conversion table'!$J$6:$L$22,3))</f>
        <v>10.5</v>
      </c>
      <c r="K1155" s="11">
        <v>179</v>
      </c>
      <c r="L1155" s="12">
        <v>0</v>
      </c>
      <c r="M1155" s="7">
        <f t="shared" si="52"/>
        <v>2014</v>
      </c>
      <c r="N1155" s="7">
        <f t="shared" si="53"/>
        <v>6</v>
      </c>
      <c r="O1155" s="30">
        <f t="shared" si="54"/>
        <v>179</v>
      </c>
    </row>
    <row r="1156" spans="2:15" x14ac:dyDescent="0.2">
      <c r="B1156" s="13">
        <v>53357</v>
      </c>
      <c r="C1156" s="14">
        <v>41792.376111111123</v>
      </c>
      <c r="D1156" s="7" t="s">
        <v>8</v>
      </c>
      <c r="E1156" s="13">
        <v>2197</v>
      </c>
      <c r="F1156" s="7" t="s">
        <v>38</v>
      </c>
      <c r="G1156" s="7" t="s">
        <v>11</v>
      </c>
      <c r="H1156" s="13">
        <v>9</v>
      </c>
      <c r="I1156" s="13">
        <f>IF(G1156="Male",VLOOKUP(H1156,'Shoe size conversion table'!$B$6:$D$22,2),VLOOKUP(H1156,'Shoe size conversion table'!$J$6:$L$22,2))</f>
        <v>42</v>
      </c>
      <c r="J1156" s="13">
        <f>IF(G1156="Male",VLOOKUP(H1156,'Shoe size conversion table'!$B$6:$D$22,3),VLOOKUP(H1156,'Shoe size conversion table'!$J$6:$L$22,3))</f>
        <v>8.5</v>
      </c>
      <c r="K1156" s="11">
        <v>159</v>
      </c>
      <c r="L1156" s="12">
        <v>0.3</v>
      </c>
      <c r="M1156" s="7">
        <f t="shared" si="52"/>
        <v>2014</v>
      </c>
      <c r="N1156" s="7">
        <f t="shared" si="53"/>
        <v>6</v>
      </c>
      <c r="O1156" s="30">
        <f t="shared" si="54"/>
        <v>111.3</v>
      </c>
    </row>
    <row r="1157" spans="2:15" x14ac:dyDescent="0.2">
      <c r="B1157" s="13">
        <v>53358</v>
      </c>
      <c r="C1157" s="14">
        <v>41792.53611111112</v>
      </c>
      <c r="D1157" s="7" t="s">
        <v>7</v>
      </c>
      <c r="E1157" s="13">
        <v>2155</v>
      </c>
      <c r="F1157" s="7" t="s">
        <v>51</v>
      </c>
      <c r="G1157" s="7" t="s">
        <v>11</v>
      </c>
      <c r="H1157" s="13">
        <v>8.5</v>
      </c>
      <c r="I1157" s="13" t="str">
        <f>IF(G1157="Male",VLOOKUP(H1157,'Shoe size conversion table'!$B$6:$D$22,2),VLOOKUP(H1157,'Shoe size conversion table'!$J$6:$L$22,2))</f>
        <v>41-42</v>
      </c>
      <c r="J1157" s="13">
        <f>IF(G1157="Male",VLOOKUP(H1157,'Shoe size conversion table'!$B$6:$D$22,3),VLOOKUP(H1157,'Shoe size conversion table'!$J$6:$L$22,3))</f>
        <v>8</v>
      </c>
      <c r="K1157" s="11">
        <v>139</v>
      </c>
      <c r="L1157" s="12">
        <v>0.2</v>
      </c>
      <c r="M1157" s="7">
        <f t="shared" ref="M1157:M1220" si="55">YEAR(C1157)</f>
        <v>2014</v>
      </c>
      <c r="N1157" s="7">
        <f t="shared" si="53"/>
        <v>6</v>
      </c>
      <c r="O1157" s="30">
        <f t="shared" si="54"/>
        <v>111.2</v>
      </c>
    </row>
    <row r="1158" spans="2:15" x14ac:dyDescent="0.2">
      <c r="B1158" s="13">
        <v>53359</v>
      </c>
      <c r="C1158" s="14">
        <v>41792.71611111112</v>
      </c>
      <c r="D1158" s="7" t="s">
        <v>10</v>
      </c>
      <c r="E1158" s="13">
        <v>2194</v>
      </c>
      <c r="F1158" s="7" t="s">
        <v>35</v>
      </c>
      <c r="G1158" s="7" t="s">
        <v>12</v>
      </c>
      <c r="H1158" s="13">
        <v>9</v>
      </c>
      <c r="I1158" s="13" t="str">
        <f>IF(G1158="Male",VLOOKUP(H1158,'Shoe size conversion table'!$B$6:$D$22,2),VLOOKUP(H1158,'Shoe size conversion table'!$J$6:$L$22,2))</f>
        <v>39-40</v>
      </c>
      <c r="J1158" s="13">
        <f>IF(G1158="Male",VLOOKUP(H1158,'Shoe size conversion table'!$B$6:$D$22,3),VLOOKUP(H1158,'Shoe size conversion table'!$J$6:$L$22,3))</f>
        <v>7</v>
      </c>
      <c r="K1158" s="11">
        <v>179</v>
      </c>
      <c r="L1158" s="12">
        <v>0</v>
      </c>
      <c r="M1158" s="7">
        <f t="shared" si="55"/>
        <v>2014</v>
      </c>
      <c r="N1158" s="7">
        <f t="shared" ref="N1158:N1221" si="56">MONTH(C1158:C16125)</f>
        <v>6</v>
      </c>
      <c r="O1158" s="30">
        <f t="shared" ref="O1158:O1221" si="57">K1158*(1-L1158)</f>
        <v>179</v>
      </c>
    </row>
    <row r="1159" spans="2:15" x14ac:dyDescent="0.2">
      <c r="B1159" s="13">
        <v>53360</v>
      </c>
      <c r="C1159" s="14">
        <v>41792.796111111122</v>
      </c>
      <c r="D1159" s="7" t="s">
        <v>10</v>
      </c>
      <c r="E1159" s="13">
        <v>2172</v>
      </c>
      <c r="F1159" s="7" t="s">
        <v>36</v>
      </c>
      <c r="G1159" s="7" t="s">
        <v>11</v>
      </c>
      <c r="H1159" s="13">
        <v>9.5</v>
      </c>
      <c r="I1159" s="13" t="str">
        <f>IF(G1159="Male",VLOOKUP(H1159,'Shoe size conversion table'!$B$6:$D$22,2),VLOOKUP(H1159,'Shoe size conversion table'!$J$6:$L$22,2))</f>
        <v>42-43</v>
      </c>
      <c r="J1159" s="13">
        <f>IF(G1159="Male",VLOOKUP(H1159,'Shoe size conversion table'!$B$6:$D$22,3),VLOOKUP(H1159,'Shoe size conversion table'!$J$6:$L$22,3))</f>
        <v>9</v>
      </c>
      <c r="K1159" s="11">
        <v>149</v>
      </c>
      <c r="L1159" s="12">
        <v>0.3</v>
      </c>
      <c r="M1159" s="7">
        <f t="shared" si="55"/>
        <v>2014</v>
      </c>
      <c r="N1159" s="7">
        <f t="shared" si="56"/>
        <v>6</v>
      </c>
      <c r="O1159" s="30">
        <f t="shared" si="57"/>
        <v>104.3</v>
      </c>
    </row>
    <row r="1160" spans="2:15" x14ac:dyDescent="0.2">
      <c r="B1160" s="13">
        <v>53361</v>
      </c>
      <c r="C1160" s="14">
        <v>41793.076111111121</v>
      </c>
      <c r="D1160" s="7" t="s">
        <v>9</v>
      </c>
      <c r="E1160" s="13">
        <v>2204</v>
      </c>
      <c r="F1160" s="7" t="s">
        <v>59</v>
      </c>
      <c r="G1160" s="7" t="s">
        <v>11</v>
      </c>
      <c r="H1160" s="13">
        <v>9.5</v>
      </c>
      <c r="I1160" s="13" t="str">
        <f>IF(G1160="Male",VLOOKUP(H1160,'Shoe size conversion table'!$B$6:$D$22,2),VLOOKUP(H1160,'Shoe size conversion table'!$J$6:$L$22,2))</f>
        <v>42-43</v>
      </c>
      <c r="J1160" s="13">
        <f>IF(G1160="Male",VLOOKUP(H1160,'Shoe size conversion table'!$B$6:$D$22,3),VLOOKUP(H1160,'Shoe size conversion table'!$J$6:$L$22,3))</f>
        <v>9</v>
      </c>
      <c r="K1160" s="11">
        <v>179</v>
      </c>
      <c r="L1160" s="12">
        <v>0.2</v>
      </c>
      <c r="M1160" s="7">
        <f t="shared" si="55"/>
        <v>2014</v>
      </c>
      <c r="N1160" s="7">
        <f t="shared" si="56"/>
        <v>6</v>
      </c>
      <c r="O1160" s="30">
        <f t="shared" si="57"/>
        <v>143.20000000000002</v>
      </c>
    </row>
    <row r="1161" spans="2:15" x14ac:dyDescent="0.2">
      <c r="B1161" s="13">
        <v>53362</v>
      </c>
      <c r="C1161" s="14">
        <v>41793.356111111119</v>
      </c>
      <c r="D1161" s="7" t="s">
        <v>10</v>
      </c>
      <c r="E1161" s="13">
        <v>2149</v>
      </c>
      <c r="F1161" s="7" t="s">
        <v>34</v>
      </c>
      <c r="G1161" s="7" t="s">
        <v>11</v>
      </c>
      <c r="H1161" s="13">
        <v>10</v>
      </c>
      <c r="I1161" s="13">
        <f>IF(G1161="Male",VLOOKUP(H1161,'Shoe size conversion table'!$B$6:$D$22,2),VLOOKUP(H1161,'Shoe size conversion table'!$J$6:$L$22,2))</f>
        <v>43</v>
      </c>
      <c r="J1161" s="13">
        <f>IF(G1161="Male",VLOOKUP(H1161,'Shoe size conversion table'!$B$6:$D$22,3),VLOOKUP(H1161,'Shoe size conversion table'!$J$6:$L$22,3))</f>
        <v>9.5</v>
      </c>
      <c r="K1161" s="11">
        <v>159</v>
      </c>
      <c r="L1161" s="12">
        <v>0</v>
      </c>
      <c r="M1161" s="7">
        <f t="shared" si="55"/>
        <v>2014</v>
      </c>
      <c r="N1161" s="7">
        <f t="shared" si="56"/>
        <v>6</v>
      </c>
      <c r="O1161" s="30">
        <f t="shared" si="57"/>
        <v>159</v>
      </c>
    </row>
    <row r="1162" spans="2:15" x14ac:dyDescent="0.2">
      <c r="B1162" s="13">
        <v>53363</v>
      </c>
      <c r="C1162" s="14">
        <v>41793.356111111119</v>
      </c>
      <c r="D1162" s="7" t="s">
        <v>8</v>
      </c>
      <c r="E1162" s="13">
        <v>2213</v>
      </c>
      <c r="F1162" s="7" t="s">
        <v>40</v>
      </c>
      <c r="G1162" s="7" t="s">
        <v>12</v>
      </c>
      <c r="H1162" s="13">
        <v>8</v>
      </c>
      <c r="I1162" s="13" t="str">
        <f>IF(G1162="Male",VLOOKUP(H1162,'Shoe size conversion table'!$B$6:$D$22,2),VLOOKUP(H1162,'Shoe size conversion table'!$J$6:$L$22,2))</f>
        <v>38-39</v>
      </c>
      <c r="J1162" s="13">
        <f>IF(G1162="Male",VLOOKUP(H1162,'Shoe size conversion table'!$B$6:$D$22,3),VLOOKUP(H1162,'Shoe size conversion table'!$J$6:$L$22,3))</f>
        <v>6</v>
      </c>
      <c r="K1162" s="11">
        <v>169</v>
      </c>
      <c r="L1162" s="12">
        <v>0.3</v>
      </c>
      <c r="M1162" s="7">
        <f t="shared" si="55"/>
        <v>2014</v>
      </c>
      <c r="N1162" s="7">
        <f t="shared" si="56"/>
        <v>6</v>
      </c>
      <c r="O1162" s="30">
        <f t="shared" si="57"/>
        <v>118.3</v>
      </c>
    </row>
    <row r="1163" spans="2:15" x14ac:dyDescent="0.2">
      <c r="B1163" s="13">
        <v>53364</v>
      </c>
      <c r="C1163" s="14">
        <v>41793.376111111123</v>
      </c>
      <c r="D1163" s="7" t="s">
        <v>7</v>
      </c>
      <c r="E1163" s="13">
        <v>2237</v>
      </c>
      <c r="F1163" s="7" t="s">
        <v>44</v>
      </c>
      <c r="G1163" s="7" t="s">
        <v>12</v>
      </c>
      <c r="H1163" s="13">
        <v>6.5</v>
      </c>
      <c r="I1163" s="13">
        <f>IF(G1163="Male",VLOOKUP(H1163,'Shoe size conversion table'!$B$6:$D$22,2),VLOOKUP(H1163,'Shoe size conversion table'!$J$6:$L$22,2))</f>
        <v>37</v>
      </c>
      <c r="J1163" s="13">
        <f>IF(G1163="Male",VLOOKUP(H1163,'Shoe size conversion table'!$B$6:$D$22,3),VLOOKUP(H1163,'Shoe size conversion table'!$J$6:$L$22,3))</f>
        <v>4.5</v>
      </c>
      <c r="K1163" s="11">
        <v>189</v>
      </c>
      <c r="L1163" s="12">
        <v>0.5</v>
      </c>
      <c r="M1163" s="7">
        <f t="shared" si="55"/>
        <v>2014</v>
      </c>
      <c r="N1163" s="7">
        <f t="shared" si="56"/>
        <v>6</v>
      </c>
      <c r="O1163" s="30">
        <f t="shared" si="57"/>
        <v>94.5</v>
      </c>
    </row>
    <row r="1164" spans="2:15" x14ac:dyDescent="0.2">
      <c r="B1164" s="13">
        <v>53365</v>
      </c>
      <c r="C1164" s="14">
        <v>41793.71611111112</v>
      </c>
      <c r="D1164" s="7" t="s">
        <v>9</v>
      </c>
      <c r="E1164" s="13">
        <v>2189</v>
      </c>
      <c r="F1164" s="7" t="s">
        <v>59</v>
      </c>
      <c r="G1164" s="7" t="s">
        <v>11</v>
      </c>
      <c r="H1164" s="13">
        <v>9</v>
      </c>
      <c r="I1164" s="13">
        <f>IF(G1164="Male",VLOOKUP(H1164,'Shoe size conversion table'!$B$6:$D$22,2),VLOOKUP(H1164,'Shoe size conversion table'!$J$6:$L$22,2))</f>
        <v>42</v>
      </c>
      <c r="J1164" s="13">
        <f>IF(G1164="Male",VLOOKUP(H1164,'Shoe size conversion table'!$B$6:$D$22,3),VLOOKUP(H1164,'Shoe size conversion table'!$J$6:$L$22,3))</f>
        <v>8.5</v>
      </c>
      <c r="K1164" s="11">
        <v>169</v>
      </c>
      <c r="L1164" s="12">
        <v>0</v>
      </c>
      <c r="M1164" s="7">
        <f t="shared" si="55"/>
        <v>2014</v>
      </c>
      <c r="N1164" s="7">
        <f t="shared" si="56"/>
        <v>6</v>
      </c>
      <c r="O1164" s="30">
        <f t="shared" si="57"/>
        <v>169</v>
      </c>
    </row>
    <row r="1165" spans="2:15" x14ac:dyDescent="0.2">
      <c r="B1165" s="13">
        <v>53366</v>
      </c>
      <c r="C1165" s="14">
        <v>41793.796111111122</v>
      </c>
      <c r="D1165" s="7" t="s">
        <v>7</v>
      </c>
      <c r="E1165" s="13">
        <v>2238</v>
      </c>
      <c r="F1165" s="7" t="s">
        <v>51</v>
      </c>
      <c r="G1165" s="7" t="s">
        <v>12</v>
      </c>
      <c r="H1165" s="13">
        <v>7.5</v>
      </c>
      <c r="I1165" s="13">
        <f>IF(G1165="Male",VLOOKUP(H1165,'Shoe size conversion table'!$B$6:$D$22,2),VLOOKUP(H1165,'Shoe size conversion table'!$J$6:$L$22,2))</f>
        <v>38</v>
      </c>
      <c r="J1165" s="13">
        <f>IF(G1165="Male",VLOOKUP(H1165,'Shoe size conversion table'!$B$6:$D$22,3),VLOOKUP(H1165,'Shoe size conversion table'!$J$6:$L$22,3))</f>
        <v>5.5</v>
      </c>
      <c r="K1165" s="11">
        <v>199</v>
      </c>
      <c r="L1165" s="12">
        <v>0</v>
      </c>
      <c r="M1165" s="7">
        <f t="shared" si="55"/>
        <v>2014</v>
      </c>
      <c r="N1165" s="7">
        <f t="shared" si="56"/>
        <v>6</v>
      </c>
      <c r="O1165" s="30">
        <f t="shared" si="57"/>
        <v>199</v>
      </c>
    </row>
    <row r="1166" spans="2:15" x14ac:dyDescent="0.2">
      <c r="B1166" s="13">
        <v>53367</v>
      </c>
      <c r="C1166" s="14">
        <v>41793.986111111117</v>
      </c>
      <c r="D1166" s="7" t="s">
        <v>9</v>
      </c>
      <c r="E1166" s="13">
        <v>2198</v>
      </c>
      <c r="F1166" s="7" t="s">
        <v>60</v>
      </c>
      <c r="G1166" s="7" t="s">
        <v>11</v>
      </c>
      <c r="H1166" s="13">
        <v>9.5</v>
      </c>
      <c r="I1166" s="13" t="str">
        <f>IF(G1166="Male",VLOOKUP(H1166,'Shoe size conversion table'!$B$6:$D$22,2),VLOOKUP(H1166,'Shoe size conversion table'!$J$6:$L$22,2))</f>
        <v>42-43</v>
      </c>
      <c r="J1166" s="13">
        <f>IF(G1166="Male",VLOOKUP(H1166,'Shoe size conversion table'!$B$6:$D$22,3),VLOOKUP(H1166,'Shoe size conversion table'!$J$6:$L$22,3))</f>
        <v>9</v>
      </c>
      <c r="K1166" s="11">
        <v>129</v>
      </c>
      <c r="L1166" s="12">
        <v>0.3</v>
      </c>
      <c r="M1166" s="7">
        <f t="shared" si="55"/>
        <v>2014</v>
      </c>
      <c r="N1166" s="7">
        <f t="shared" si="56"/>
        <v>6</v>
      </c>
      <c r="O1166" s="30">
        <f t="shared" si="57"/>
        <v>90.3</v>
      </c>
    </row>
    <row r="1167" spans="2:15" x14ac:dyDescent="0.2">
      <c r="B1167" s="13">
        <v>53368</v>
      </c>
      <c r="C1167" s="14">
        <v>41794.276111111118</v>
      </c>
      <c r="D1167" s="7" t="s">
        <v>8</v>
      </c>
      <c r="E1167" s="13">
        <v>2208</v>
      </c>
      <c r="F1167" s="7" t="s">
        <v>38</v>
      </c>
      <c r="G1167" s="7" t="s">
        <v>11</v>
      </c>
      <c r="H1167" s="13">
        <v>10.5</v>
      </c>
      <c r="I1167" s="13" t="str">
        <f>IF(G1167="Male",VLOOKUP(H1167,'Shoe size conversion table'!$B$6:$D$22,2),VLOOKUP(H1167,'Shoe size conversion table'!$J$6:$L$22,2))</f>
        <v>43-44</v>
      </c>
      <c r="J1167" s="13">
        <f>IF(G1167="Male",VLOOKUP(H1167,'Shoe size conversion table'!$B$6:$D$22,3),VLOOKUP(H1167,'Shoe size conversion table'!$J$6:$L$22,3))</f>
        <v>10</v>
      </c>
      <c r="K1167" s="11">
        <v>199</v>
      </c>
      <c r="L1167" s="12">
        <v>0</v>
      </c>
      <c r="M1167" s="7">
        <f t="shared" si="55"/>
        <v>2014</v>
      </c>
      <c r="N1167" s="7">
        <f t="shared" si="56"/>
        <v>6</v>
      </c>
      <c r="O1167" s="30">
        <f t="shared" si="57"/>
        <v>199</v>
      </c>
    </row>
    <row r="1168" spans="2:15" x14ac:dyDescent="0.2">
      <c r="B1168" s="13">
        <v>53369</v>
      </c>
      <c r="C1168" s="14">
        <v>41794.356111111119</v>
      </c>
      <c r="D1168" s="7" t="s">
        <v>8</v>
      </c>
      <c r="E1168" s="13">
        <v>2213</v>
      </c>
      <c r="F1168" s="7" t="s">
        <v>40</v>
      </c>
      <c r="G1168" s="7" t="s">
        <v>12</v>
      </c>
      <c r="H1168" s="13">
        <v>8</v>
      </c>
      <c r="I1168" s="13" t="str">
        <f>IF(G1168="Male",VLOOKUP(H1168,'Shoe size conversion table'!$B$6:$D$22,2),VLOOKUP(H1168,'Shoe size conversion table'!$J$6:$L$22,2))</f>
        <v>38-39</v>
      </c>
      <c r="J1168" s="13">
        <f>IF(G1168="Male",VLOOKUP(H1168,'Shoe size conversion table'!$B$6:$D$22,3),VLOOKUP(H1168,'Shoe size conversion table'!$J$6:$L$22,3))</f>
        <v>6</v>
      </c>
      <c r="K1168" s="11">
        <v>169</v>
      </c>
      <c r="L1168" s="12">
        <v>0.3</v>
      </c>
      <c r="M1168" s="7">
        <f t="shared" si="55"/>
        <v>2014</v>
      </c>
      <c r="N1168" s="7">
        <f t="shared" si="56"/>
        <v>6</v>
      </c>
      <c r="O1168" s="30">
        <f t="shared" si="57"/>
        <v>118.3</v>
      </c>
    </row>
    <row r="1169" spans="2:15" x14ac:dyDescent="0.2">
      <c r="B1169" s="13">
        <v>53370</v>
      </c>
      <c r="C1169" s="14">
        <v>41794.356111111119</v>
      </c>
      <c r="D1169" s="7" t="s">
        <v>10</v>
      </c>
      <c r="E1169" s="13">
        <v>2169</v>
      </c>
      <c r="F1169" s="7" t="s">
        <v>35</v>
      </c>
      <c r="G1169" s="7" t="s">
        <v>11</v>
      </c>
      <c r="H1169" s="13">
        <v>11</v>
      </c>
      <c r="I1169" s="13">
        <f>IF(G1169="Male",VLOOKUP(H1169,'Shoe size conversion table'!$B$6:$D$22,2),VLOOKUP(H1169,'Shoe size conversion table'!$J$6:$L$22,2))</f>
        <v>44</v>
      </c>
      <c r="J1169" s="13">
        <f>IF(G1169="Male",VLOOKUP(H1169,'Shoe size conversion table'!$B$6:$D$22,3),VLOOKUP(H1169,'Shoe size conversion table'!$J$6:$L$22,3))</f>
        <v>10.5</v>
      </c>
      <c r="K1169" s="11">
        <v>199</v>
      </c>
      <c r="L1169" s="12">
        <v>0.5</v>
      </c>
      <c r="M1169" s="7">
        <f t="shared" si="55"/>
        <v>2014</v>
      </c>
      <c r="N1169" s="7">
        <f t="shared" si="56"/>
        <v>6</v>
      </c>
      <c r="O1169" s="30">
        <f t="shared" si="57"/>
        <v>99.5</v>
      </c>
    </row>
    <row r="1170" spans="2:15" x14ac:dyDescent="0.2">
      <c r="B1170" s="13">
        <v>53371</v>
      </c>
      <c r="C1170" s="14">
        <v>41794.596111111117</v>
      </c>
      <c r="D1170" s="7" t="s">
        <v>10</v>
      </c>
      <c r="E1170" s="13">
        <v>2187</v>
      </c>
      <c r="F1170" s="7" t="s">
        <v>34</v>
      </c>
      <c r="G1170" s="7" t="s">
        <v>11</v>
      </c>
      <c r="H1170" s="13">
        <v>8</v>
      </c>
      <c r="I1170" s="13">
        <f>IF(G1170="Male",VLOOKUP(H1170,'Shoe size conversion table'!$B$6:$D$22,2),VLOOKUP(H1170,'Shoe size conversion table'!$J$6:$L$22,2))</f>
        <v>41</v>
      </c>
      <c r="J1170" s="13">
        <f>IF(G1170="Male",VLOOKUP(H1170,'Shoe size conversion table'!$B$6:$D$22,3),VLOOKUP(H1170,'Shoe size conversion table'!$J$6:$L$22,3))</f>
        <v>7.5</v>
      </c>
      <c r="K1170" s="11">
        <v>169</v>
      </c>
      <c r="L1170" s="12">
        <v>0</v>
      </c>
      <c r="M1170" s="7">
        <f t="shared" si="55"/>
        <v>2014</v>
      </c>
      <c r="N1170" s="7">
        <f t="shared" si="56"/>
        <v>6</v>
      </c>
      <c r="O1170" s="30">
        <f t="shared" si="57"/>
        <v>169</v>
      </c>
    </row>
    <row r="1171" spans="2:15" x14ac:dyDescent="0.2">
      <c r="B1171" s="13">
        <v>53372</v>
      </c>
      <c r="C1171" s="14">
        <v>41794.71611111112</v>
      </c>
      <c r="D1171" s="7" t="s">
        <v>9</v>
      </c>
      <c r="E1171" s="13">
        <v>2200</v>
      </c>
      <c r="F1171" s="7" t="s">
        <v>60</v>
      </c>
      <c r="G1171" s="7" t="s">
        <v>11</v>
      </c>
      <c r="H1171" s="13">
        <v>11</v>
      </c>
      <c r="I1171" s="13">
        <f>IF(G1171="Male",VLOOKUP(H1171,'Shoe size conversion table'!$B$6:$D$22,2),VLOOKUP(H1171,'Shoe size conversion table'!$J$6:$L$22,2))</f>
        <v>44</v>
      </c>
      <c r="J1171" s="13">
        <f>IF(G1171="Male",VLOOKUP(H1171,'Shoe size conversion table'!$B$6:$D$22,3),VLOOKUP(H1171,'Shoe size conversion table'!$J$6:$L$22,3))</f>
        <v>10.5</v>
      </c>
      <c r="K1171" s="11">
        <v>179</v>
      </c>
      <c r="L1171" s="12">
        <v>0</v>
      </c>
      <c r="M1171" s="7">
        <f t="shared" si="55"/>
        <v>2014</v>
      </c>
      <c r="N1171" s="7">
        <f t="shared" si="56"/>
        <v>6</v>
      </c>
      <c r="O1171" s="30">
        <f t="shared" si="57"/>
        <v>179</v>
      </c>
    </row>
    <row r="1172" spans="2:15" x14ac:dyDescent="0.2">
      <c r="B1172" s="13">
        <v>53373</v>
      </c>
      <c r="C1172" s="14">
        <v>41794.726111111115</v>
      </c>
      <c r="D1172" s="7" t="s">
        <v>8</v>
      </c>
      <c r="E1172" s="13">
        <v>2194</v>
      </c>
      <c r="F1172" s="7" t="s">
        <v>42</v>
      </c>
      <c r="G1172" s="7" t="s">
        <v>11</v>
      </c>
      <c r="H1172" s="13">
        <v>10.5</v>
      </c>
      <c r="I1172" s="13" t="str">
        <f>IF(G1172="Male",VLOOKUP(H1172,'Shoe size conversion table'!$B$6:$D$22,2),VLOOKUP(H1172,'Shoe size conversion table'!$J$6:$L$22,2))</f>
        <v>43-44</v>
      </c>
      <c r="J1172" s="13">
        <f>IF(G1172="Male",VLOOKUP(H1172,'Shoe size conversion table'!$B$6:$D$22,3),VLOOKUP(H1172,'Shoe size conversion table'!$J$6:$L$22,3))</f>
        <v>10</v>
      </c>
      <c r="K1172" s="11">
        <v>159</v>
      </c>
      <c r="L1172" s="12">
        <v>0</v>
      </c>
      <c r="M1172" s="7">
        <f t="shared" si="55"/>
        <v>2014</v>
      </c>
      <c r="N1172" s="7">
        <f t="shared" si="56"/>
        <v>6</v>
      </c>
      <c r="O1172" s="30">
        <f t="shared" si="57"/>
        <v>159</v>
      </c>
    </row>
    <row r="1173" spans="2:15" x14ac:dyDescent="0.2">
      <c r="B1173" s="13">
        <v>53374</v>
      </c>
      <c r="C1173" s="14">
        <v>41794.986111111117</v>
      </c>
      <c r="D1173" s="7" t="s">
        <v>10</v>
      </c>
      <c r="E1173" s="13">
        <v>2194</v>
      </c>
      <c r="F1173" s="7" t="s">
        <v>35</v>
      </c>
      <c r="G1173" s="7" t="s">
        <v>12</v>
      </c>
      <c r="H1173" s="13">
        <v>9</v>
      </c>
      <c r="I1173" s="13" t="str">
        <f>IF(G1173="Male",VLOOKUP(H1173,'Shoe size conversion table'!$B$6:$D$22,2),VLOOKUP(H1173,'Shoe size conversion table'!$J$6:$L$22,2))</f>
        <v>39-40</v>
      </c>
      <c r="J1173" s="13">
        <f>IF(G1173="Male",VLOOKUP(H1173,'Shoe size conversion table'!$B$6:$D$22,3),VLOOKUP(H1173,'Shoe size conversion table'!$J$6:$L$22,3))</f>
        <v>7</v>
      </c>
      <c r="K1173" s="11">
        <v>179</v>
      </c>
      <c r="L1173" s="12">
        <v>0</v>
      </c>
      <c r="M1173" s="7">
        <f t="shared" si="55"/>
        <v>2014</v>
      </c>
      <c r="N1173" s="7">
        <f t="shared" si="56"/>
        <v>6</v>
      </c>
      <c r="O1173" s="30">
        <f t="shared" si="57"/>
        <v>179</v>
      </c>
    </row>
    <row r="1174" spans="2:15" x14ac:dyDescent="0.2">
      <c r="B1174" s="13">
        <v>53375</v>
      </c>
      <c r="C1174" s="14">
        <v>41795.276111111118</v>
      </c>
      <c r="D1174" s="7" t="s">
        <v>8</v>
      </c>
      <c r="E1174" s="13">
        <v>2153</v>
      </c>
      <c r="F1174" s="7" t="s">
        <v>39</v>
      </c>
      <c r="G1174" s="7" t="s">
        <v>11</v>
      </c>
      <c r="H1174" s="13">
        <v>11.5</v>
      </c>
      <c r="I1174" s="13" t="str">
        <f>IF(G1174="Male",VLOOKUP(H1174,'Shoe size conversion table'!$B$6:$D$22,2),VLOOKUP(H1174,'Shoe size conversion table'!$J$6:$L$22,2))</f>
        <v>44-45</v>
      </c>
      <c r="J1174" s="13">
        <f>IF(G1174="Male",VLOOKUP(H1174,'Shoe size conversion table'!$B$6:$D$22,3),VLOOKUP(H1174,'Shoe size conversion table'!$J$6:$L$22,3))</f>
        <v>11</v>
      </c>
      <c r="K1174" s="11">
        <v>149</v>
      </c>
      <c r="L1174" s="12">
        <v>0.5</v>
      </c>
      <c r="M1174" s="7">
        <f t="shared" si="55"/>
        <v>2014</v>
      </c>
      <c r="N1174" s="7">
        <f t="shared" si="56"/>
        <v>6</v>
      </c>
      <c r="O1174" s="30">
        <f t="shared" si="57"/>
        <v>74.5</v>
      </c>
    </row>
    <row r="1175" spans="2:15" x14ac:dyDescent="0.2">
      <c r="B1175" s="13">
        <v>53376</v>
      </c>
      <c r="C1175" s="14">
        <v>41795.356111111119</v>
      </c>
      <c r="D1175" s="7" t="s">
        <v>10</v>
      </c>
      <c r="E1175" s="13">
        <v>2218</v>
      </c>
      <c r="F1175" s="7" t="s">
        <v>34</v>
      </c>
      <c r="G1175" s="7" t="s">
        <v>11</v>
      </c>
      <c r="H1175" s="13">
        <v>9</v>
      </c>
      <c r="I1175" s="13">
        <f>IF(G1175="Male",VLOOKUP(H1175,'Shoe size conversion table'!$B$6:$D$22,2),VLOOKUP(H1175,'Shoe size conversion table'!$J$6:$L$22,2))</f>
        <v>42</v>
      </c>
      <c r="J1175" s="13">
        <f>IF(G1175="Male",VLOOKUP(H1175,'Shoe size conversion table'!$B$6:$D$22,3),VLOOKUP(H1175,'Shoe size conversion table'!$J$6:$L$22,3))</f>
        <v>8.5</v>
      </c>
      <c r="K1175" s="11">
        <v>129</v>
      </c>
      <c r="L1175" s="12">
        <v>0</v>
      </c>
      <c r="M1175" s="7">
        <f t="shared" si="55"/>
        <v>2014</v>
      </c>
      <c r="N1175" s="7">
        <f t="shared" si="56"/>
        <v>6</v>
      </c>
      <c r="O1175" s="30">
        <f t="shared" si="57"/>
        <v>129</v>
      </c>
    </row>
    <row r="1176" spans="2:15" x14ac:dyDescent="0.2">
      <c r="B1176" s="13">
        <v>53376</v>
      </c>
      <c r="C1176" s="14">
        <v>41795.356111111119</v>
      </c>
      <c r="D1176" s="7" t="s">
        <v>10</v>
      </c>
      <c r="E1176" s="13">
        <v>2169</v>
      </c>
      <c r="F1176" s="7" t="s">
        <v>35</v>
      </c>
      <c r="G1176" s="7" t="s">
        <v>11</v>
      </c>
      <c r="H1176" s="13">
        <v>11</v>
      </c>
      <c r="I1176" s="13">
        <f>IF(G1176="Male",VLOOKUP(H1176,'Shoe size conversion table'!$B$6:$D$22,2),VLOOKUP(H1176,'Shoe size conversion table'!$J$6:$L$22,2))</f>
        <v>44</v>
      </c>
      <c r="J1176" s="13">
        <f>IF(G1176="Male",VLOOKUP(H1176,'Shoe size conversion table'!$B$6:$D$22,3),VLOOKUP(H1176,'Shoe size conversion table'!$J$6:$L$22,3))</f>
        <v>10.5</v>
      </c>
      <c r="K1176" s="11">
        <v>199</v>
      </c>
      <c r="L1176" s="12">
        <v>0.5</v>
      </c>
      <c r="M1176" s="7">
        <f t="shared" si="55"/>
        <v>2014</v>
      </c>
      <c r="N1176" s="7">
        <f t="shared" si="56"/>
        <v>6</v>
      </c>
      <c r="O1176" s="30">
        <f t="shared" si="57"/>
        <v>99.5</v>
      </c>
    </row>
    <row r="1177" spans="2:15" x14ac:dyDescent="0.2">
      <c r="B1177" s="13">
        <v>53377</v>
      </c>
      <c r="C1177" s="14">
        <v>41795.596111111117</v>
      </c>
      <c r="D1177" s="7" t="s">
        <v>10</v>
      </c>
      <c r="E1177" s="13">
        <v>2162</v>
      </c>
      <c r="F1177" s="7" t="s">
        <v>35</v>
      </c>
      <c r="G1177" s="7" t="s">
        <v>11</v>
      </c>
      <c r="H1177" s="13">
        <v>10</v>
      </c>
      <c r="I1177" s="13">
        <f>IF(G1177="Male",VLOOKUP(H1177,'Shoe size conversion table'!$B$6:$D$22,2),VLOOKUP(H1177,'Shoe size conversion table'!$J$6:$L$22,2))</f>
        <v>43</v>
      </c>
      <c r="J1177" s="13">
        <f>IF(G1177="Male",VLOOKUP(H1177,'Shoe size conversion table'!$B$6:$D$22,3),VLOOKUP(H1177,'Shoe size conversion table'!$J$6:$L$22,3))</f>
        <v>9.5</v>
      </c>
      <c r="K1177" s="11">
        <v>189</v>
      </c>
      <c r="L1177" s="12">
        <v>0</v>
      </c>
      <c r="M1177" s="7">
        <f t="shared" si="55"/>
        <v>2014</v>
      </c>
      <c r="N1177" s="7">
        <f t="shared" si="56"/>
        <v>6</v>
      </c>
      <c r="O1177" s="30">
        <f t="shared" si="57"/>
        <v>189</v>
      </c>
    </row>
    <row r="1178" spans="2:15" x14ac:dyDescent="0.2">
      <c r="B1178" s="13">
        <v>53378</v>
      </c>
      <c r="C1178" s="14">
        <v>41795.656111111115</v>
      </c>
      <c r="D1178" s="7" t="s">
        <v>7</v>
      </c>
      <c r="E1178" s="13">
        <v>2148</v>
      </c>
      <c r="F1178" s="7" t="s">
        <v>56</v>
      </c>
      <c r="G1178" s="7" t="s">
        <v>11</v>
      </c>
      <c r="H1178" s="13">
        <v>10</v>
      </c>
      <c r="I1178" s="13">
        <f>IF(G1178="Male",VLOOKUP(H1178,'Shoe size conversion table'!$B$6:$D$22,2),VLOOKUP(H1178,'Shoe size conversion table'!$J$6:$L$22,2))</f>
        <v>43</v>
      </c>
      <c r="J1178" s="13">
        <f>IF(G1178="Male",VLOOKUP(H1178,'Shoe size conversion table'!$B$6:$D$22,3),VLOOKUP(H1178,'Shoe size conversion table'!$J$6:$L$22,3))</f>
        <v>9.5</v>
      </c>
      <c r="K1178" s="11">
        <v>159</v>
      </c>
      <c r="L1178" s="12">
        <v>0</v>
      </c>
      <c r="M1178" s="7">
        <f t="shared" si="55"/>
        <v>2014</v>
      </c>
      <c r="N1178" s="7">
        <f t="shared" si="56"/>
        <v>6</v>
      </c>
      <c r="O1178" s="30">
        <f t="shared" si="57"/>
        <v>159</v>
      </c>
    </row>
    <row r="1179" spans="2:15" x14ac:dyDescent="0.2">
      <c r="B1179" s="13">
        <v>53379</v>
      </c>
      <c r="C1179" s="14">
        <v>41795.726111111115</v>
      </c>
      <c r="D1179" s="7" t="s">
        <v>8</v>
      </c>
      <c r="E1179" s="13">
        <v>2158</v>
      </c>
      <c r="F1179" s="7" t="s">
        <v>39</v>
      </c>
      <c r="G1179" s="7" t="s">
        <v>11</v>
      </c>
      <c r="H1179" s="13">
        <v>10.5</v>
      </c>
      <c r="I1179" s="13" t="str">
        <f>IF(G1179="Male",VLOOKUP(H1179,'Shoe size conversion table'!$B$6:$D$22,2),VLOOKUP(H1179,'Shoe size conversion table'!$J$6:$L$22,2))</f>
        <v>43-44</v>
      </c>
      <c r="J1179" s="13">
        <f>IF(G1179="Male",VLOOKUP(H1179,'Shoe size conversion table'!$B$6:$D$22,3),VLOOKUP(H1179,'Shoe size conversion table'!$J$6:$L$22,3))</f>
        <v>10</v>
      </c>
      <c r="K1179" s="11">
        <v>199</v>
      </c>
      <c r="L1179" s="12">
        <v>0</v>
      </c>
      <c r="M1179" s="7">
        <f t="shared" si="55"/>
        <v>2014</v>
      </c>
      <c r="N1179" s="7">
        <f t="shared" si="56"/>
        <v>6</v>
      </c>
      <c r="O1179" s="30">
        <f t="shared" si="57"/>
        <v>199</v>
      </c>
    </row>
    <row r="1180" spans="2:15" x14ac:dyDescent="0.2">
      <c r="B1180" s="13">
        <v>53380</v>
      </c>
      <c r="C1180" s="14">
        <v>41795.986111111117</v>
      </c>
      <c r="D1180" s="7" t="s">
        <v>9</v>
      </c>
      <c r="E1180" s="13">
        <v>2189</v>
      </c>
      <c r="F1180" s="7" t="s">
        <v>59</v>
      </c>
      <c r="G1180" s="7" t="s">
        <v>11</v>
      </c>
      <c r="H1180" s="13">
        <v>9</v>
      </c>
      <c r="I1180" s="13">
        <f>IF(G1180="Male",VLOOKUP(H1180,'Shoe size conversion table'!$B$6:$D$22,2),VLOOKUP(H1180,'Shoe size conversion table'!$J$6:$L$22,2))</f>
        <v>42</v>
      </c>
      <c r="J1180" s="13">
        <f>IF(G1180="Male",VLOOKUP(H1180,'Shoe size conversion table'!$B$6:$D$22,3),VLOOKUP(H1180,'Shoe size conversion table'!$J$6:$L$22,3))</f>
        <v>8.5</v>
      </c>
      <c r="K1180" s="11">
        <v>169</v>
      </c>
      <c r="L1180" s="12">
        <v>0</v>
      </c>
      <c r="M1180" s="7">
        <f t="shared" si="55"/>
        <v>2014</v>
      </c>
      <c r="N1180" s="7">
        <f t="shared" si="56"/>
        <v>6</v>
      </c>
      <c r="O1180" s="30">
        <f t="shared" si="57"/>
        <v>169</v>
      </c>
    </row>
    <row r="1181" spans="2:15" x14ac:dyDescent="0.2">
      <c r="B1181" s="13">
        <v>53381</v>
      </c>
      <c r="C1181" s="14">
        <v>41796.146111111113</v>
      </c>
      <c r="D1181" s="7" t="s">
        <v>7</v>
      </c>
      <c r="E1181" s="13">
        <v>2151</v>
      </c>
      <c r="F1181" s="7" t="s">
        <v>51</v>
      </c>
      <c r="G1181" s="7" t="s">
        <v>11</v>
      </c>
      <c r="H1181" s="13">
        <v>10.5</v>
      </c>
      <c r="I1181" s="13" t="str">
        <f>IF(G1181="Male",VLOOKUP(H1181,'Shoe size conversion table'!$B$6:$D$22,2),VLOOKUP(H1181,'Shoe size conversion table'!$J$6:$L$22,2))</f>
        <v>43-44</v>
      </c>
      <c r="J1181" s="13">
        <f>IF(G1181="Male",VLOOKUP(H1181,'Shoe size conversion table'!$B$6:$D$22,3),VLOOKUP(H1181,'Shoe size conversion table'!$J$6:$L$22,3))</f>
        <v>10</v>
      </c>
      <c r="K1181" s="11">
        <v>199</v>
      </c>
      <c r="L1181" s="12">
        <v>0</v>
      </c>
      <c r="M1181" s="7">
        <f t="shared" si="55"/>
        <v>2014</v>
      </c>
      <c r="N1181" s="7">
        <f t="shared" si="56"/>
        <v>6</v>
      </c>
      <c r="O1181" s="30">
        <f t="shared" si="57"/>
        <v>199</v>
      </c>
    </row>
    <row r="1182" spans="2:15" x14ac:dyDescent="0.2">
      <c r="B1182" s="13">
        <v>53382</v>
      </c>
      <c r="C1182" s="14">
        <v>41796.276111111118</v>
      </c>
      <c r="D1182" s="7" t="s">
        <v>7</v>
      </c>
      <c r="E1182" s="13">
        <v>2205</v>
      </c>
      <c r="F1182" s="7" t="s">
        <v>51</v>
      </c>
      <c r="G1182" s="7" t="s">
        <v>12</v>
      </c>
      <c r="H1182" s="13">
        <v>7</v>
      </c>
      <c r="I1182" s="13" t="str">
        <f>IF(G1182="Male",VLOOKUP(H1182,'Shoe size conversion table'!$B$6:$D$22,2),VLOOKUP(H1182,'Shoe size conversion table'!$J$6:$L$22,2))</f>
        <v>37-38</v>
      </c>
      <c r="J1182" s="13">
        <f>IF(G1182="Male",VLOOKUP(H1182,'Shoe size conversion table'!$B$6:$D$22,3),VLOOKUP(H1182,'Shoe size conversion table'!$J$6:$L$22,3))</f>
        <v>5</v>
      </c>
      <c r="K1182" s="11">
        <v>159</v>
      </c>
      <c r="L1182" s="12">
        <v>0</v>
      </c>
      <c r="M1182" s="7">
        <f t="shared" si="55"/>
        <v>2014</v>
      </c>
      <c r="N1182" s="7">
        <f t="shared" si="56"/>
        <v>6</v>
      </c>
      <c r="O1182" s="30">
        <f t="shared" si="57"/>
        <v>159</v>
      </c>
    </row>
    <row r="1183" spans="2:15" x14ac:dyDescent="0.2">
      <c r="B1183" s="13">
        <v>53383</v>
      </c>
      <c r="C1183" s="14">
        <v>41796.596111111117</v>
      </c>
      <c r="D1183" s="7" t="s">
        <v>9</v>
      </c>
      <c r="E1183" s="13">
        <v>2239</v>
      </c>
      <c r="F1183" s="7" t="s">
        <v>60</v>
      </c>
      <c r="G1183" s="7" t="s">
        <v>12</v>
      </c>
      <c r="H1183" s="13">
        <v>7.5</v>
      </c>
      <c r="I1183" s="13">
        <f>IF(G1183="Male",VLOOKUP(H1183,'Shoe size conversion table'!$B$6:$D$22,2),VLOOKUP(H1183,'Shoe size conversion table'!$J$6:$L$22,2))</f>
        <v>38</v>
      </c>
      <c r="J1183" s="13">
        <f>IF(G1183="Male",VLOOKUP(H1183,'Shoe size conversion table'!$B$6:$D$22,3),VLOOKUP(H1183,'Shoe size conversion table'!$J$6:$L$22,3))</f>
        <v>5.5</v>
      </c>
      <c r="K1183" s="11">
        <v>199</v>
      </c>
      <c r="L1183" s="12">
        <v>0.1</v>
      </c>
      <c r="M1183" s="7">
        <f t="shared" si="55"/>
        <v>2014</v>
      </c>
      <c r="N1183" s="7">
        <f t="shared" si="56"/>
        <v>6</v>
      </c>
      <c r="O1183" s="30">
        <f t="shared" si="57"/>
        <v>179.1</v>
      </c>
    </row>
    <row r="1184" spans="2:15" x14ac:dyDescent="0.2">
      <c r="B1184" s="13">
        <v>53384</v>
      </c>
      <c r="C1184" s="14">
        <v>41796.616111111114</v>
      </c>
      <c r="D1184" s="7" t="s">
        <v>10</v>
      </c>
      <c r="E1184" s="13">
        <v>2200</v>
      </c>
      <c r="F1184" s="7" t="s">
        <v>35</v>
      </c>
      <c r="G1184" s="7" t="s">
        <v>12</v>
      </c>
      <c r="H1184" s="13">
        <v>9</v>
      </c>
      <c r="I1184" s="13" t="str">
        <f>IF(G1184="Male",VLOOKUP(H1184,'Shoe size conversion table'!$B$6:$D$22,2),VLOOKUP(H1184,'Shoe size conversion table'!$J$6:$L$22,2))</f>
        <v>39-40</v>
      </c>
      <c r="J1184" s="13">
        <f>IF(G1184="Male",VLOOKUP(H1184,'Shoe size conversion table'!$B$6:$D$22,3),VLOOKUP(H1184,'Shoe size conversion table'!$J$6:$L$22,3))</f>
        <v>7</v>
      </c>
      <c r="K1184" s="11">
        <v>179</v>
      </c>
      <c r="L1184" s="12">
        <v>0</v>
      </c>
      <c r="M1184" s="7">
        <f t="shared" si="55"/>
        <v>2014</v>
      </c>
      <c r="N1184" s="7">
        <f t="shared" si="56"/>
        <v>6</v>
      </c>
      <c r="O1184" s="30">
        <f t="shared" si="57"/>
        <v>179</v>
      </c>
    </row>
    <row r="1185" spans="2:15" x14ac:dyDescent="0.2">
      <c r="B1185" s="13">
        <v>53385</v>
      </c>
      <c r="C1185" s="14">
        <v>41796.656111111115</v>
      </c>
      <c r="D1185" s="7" t="s">
        <v>10</v>
      </c>
      <c r="E1185" s="13">
        <v>2179</v>
      </c>
      <c r="F1185" s="7" t="s">
        <v>36</v>
      </c>
      <c r="G1185" s="7" t="s">
        <v>12</v>
      </c>
      <c r="H1185" s="13">
        <v>10</v>
      </c>
      <c r="I1185" s="13" t="str">
        <f>IF(G1185="Male",VLOOKUP(H1185,'Shoe size conversion table'!$B$6:$D$22,2),VLOOKUP(H1185,'Shoe size conversion table'!$J$6:$L$22,2))</f>
        <v>40-41</v>
      </c>
      <c r="J1185" s="13">
        <f>IF(G1185="Male",VLOOKUP(H1185,'Shoe size conversion table'!$B$6:$D$22,3),VLOOKUP(H1185,'Shoe size conversion table'!$J$6:$L$22,3))</f>
        <v>8</v>
      </c>
      <c r="K1185" s="11">
        <v>199</v>
      </c>
      <c r="L1185" s="12">
        <v>0.1</v>
      </c>
      <c r="M1185" s="7">
        <f t="shared" si="55"/>
        <v>2014</v>
      </c>
      <c r="N1185" s="7">
        <f t="shared" si="56"/>
        <v>6</v>
      </c>
      <c r="O1185" s="30">
        <f t="shared" si="57"/>
        <v>179.1</v>
      </c>
    </row>
    <row r="1186" spans="2:15" x14ac:dyDescent="0.2">
      <c r="B1186" s="13">
        <v>53386</v>
      </c>
      <c r="C1186" s="14">
        <v>41796.726111111115</v>
      </c>
      <c r="D1186" s="7" t="s">
        <v>8</v>
      </c>
      <c r="E1186" s="13">
        <v>2168</v>
      </c>
      <c r="F1186" s="7" t="s">
        <v>38</v>
      </c>
      <c r="G1186" s="7" t="s">
        <v>12</v>
      </c>
      <c r="H1186" s="13">
        <v>6.5</v>
      </c>
      <c r="I1186" s="13">
        <f>IF(G1186="Male",VLOOKUP(H1186,'Shoe size conversion table'!$B$6:$D$22,2),VLOOKUP(H1186,'Shoe size conversion table'!$J$6:$L$22,2))</f>
        <v>37</v>
      </c>
      <c r="J1186" s="13">
        <f>IF(G1186="Male",VLOOKUP(H1186,'Shoe size conversion table'!$B$6:$D$22,3),VLOOKUP(H1186,'Shoe size conversion table'!$J$6:$L$22,3))</f>
        <v>4.5</v>
      </c>
      <c r="K1186" s="11">
        <v>129</v>
      </c>
      <c r="L1186" s="12">
        <v>0.5</v>
      </c>
      <c r="M1186" s="7">
        <f t="shared" si="55"/>
        <v>2014</v>
      </c>
      <c r="N1186" s="7">
        <f t="shared" si="56"/>
        <v>6</v>
      </c>
      <c r="O1186" s="30">
        <f t="shared" si="57"/>
        <v>64.5</v>
      </c>
    </row>
    <row r="1187" spans="2:15" x14ac:dyDescent="0.2">
      <c r="B1187" s="13">
        <v>53387</v>
      </c>
      <c r="C1187" s="14">
        <v>41797.146111111113</v>
      </c>
      <c r="D1187" s="7" t="s">
        <v>8</v>
      </c>
      <c r="E1187" s="13">
        <v>2170</v>
      </c>
      <c r="F1187" s="7" t="s">
        <v>40</v>
      </c>
      <c r="G1187" s="7" t="s">
        <v>12</v>
      </c>
      <c r="H1187" s="13">
        <v>8.5</v>
      </c>
      <c r="I1187" s="13">
        <f>IF(G1187="Male",VLOOKUP(H1187,'Shoe size conversion table'!$B$6:$D$22,2),VLOOKUP(H1187,'Shoe size conversion table'!$J$6:$L$22,2))</f>
        <v>39</v>
      </c>
      <c r="J1187" s="13">
        <f>IF(G1187="Male",VLOOKUP(H1187,'Shoe size conversion table'!$B$6:$D$22,3),VLOOKUP(H1187,'Shoe size conversion table'!$J$6:$L$22,3))</f>
        <v>6.5</v>
      </c>
      <c r="K1187" s="11">
        <v>139</v>
      </c>
      <c r="L1187" s="12">
        <v>0.5</v>
      </c>
      <c r="M1187" s="7">
        <f t="shared" si="55"/>
        <v>2014</v>
      </c>
      <c r="N1187" s="7">
        <f t="shared" si="56"/>
        <v>6</v>
      </c>
      <c r="O1187" s="30">
        <f t="shared" si="57"/>
        <v>69.5</v>
      </c>
    </row>
    <row r="1188" spans="2:15" x14ac:dyDescent="0.2">
      <c r="B1188" s="13">
        <v>53388</v>
      </c>
      <c r="C1188" s="14">
        <v>41797.606111111112</v>
      </c>
      <c r="D1188" s="7" t="s">
        <v>7</v>
      </c>
      <c r="E1188" s="13">
        <v>2203</v>
      </c>
      <c r="F1188" s="7" t="s">
        <v>51</v>
      </c>
      <c r="G1188" s="7" t="s">
        <v>11</v>
      </c>
      <c r="H1188" s="13">
        <v>9.5</v>
      </c>
      <c r="I1188" s="13" t="str">
        <f>IF(G1188="Male",VLOOKUP(H1188,'Shoe size conversion table'!$B$6:$D$22,2),VLOOKUP(H1188,'Shoe size conversion table'!$J$6:$L$22,2))</f>
        <v>42-43</v>
      </c>
      <c r="J1188" s="13">
        <f>IF(G1188="Male",VLOOKUP(H1188,'Shoe size conversion table'!$B$6:$D$22,3),VLOOKUP(H1188,'Shoe size conversion table'!$J$6:$L$22,3))</f>
        <v>9</v>
      </c>
      <c r="K1188" s="11">
        <v>199</v>
      </c>
      <c r="L1188" s="12">
        <v>0.1</v>
      </c>
      <c r="M1188" s="7">
        <f t="shared" si="55"/>
        <v>2014</v>
      </c>
      <c r="N1188" s="7">
        <f t="shared" si="56"/>
        <v>6</v>
      </c>
      <c r="O1188" s="30">
        <f t="shared" si="57"/>
        <v>179.1</v>
      </c>
    </row>
    <row r="1189" spans="2:15" x14ac:dyDescent="0.2">
      <c r="B1189" s="13">
        <v>53388</v>
      </c>
      <c r="C1189" s="14">
        <v>41797.606111111112</v>
      </c>
      <c r="D1189" s="7" t="s">
        <v>7</v>
      </c>
      <c r="E1189" s="13">
        <v>2224</v>
      </c>
      <c r="F1189" s="7" t="s">
        <v>49</v>
      </c>
      <c r="G1189" s="7" t="s">
        <v>11</v>
      </c>
      <c r="H1189" s="13">
        <v>10</v>
      </c>
      <c r="I1189" s="13">
        <f>IF(G1189="Male",VLOOKUP(H1189,'Shoe size conversion table'!$B$6:$D$22,2),VLOOKUP(H1189,'Shoe size conversion table'!$J$6:$L$22,2))</f>
        <v>43</v>
      </c>
      <c r="J1189" s="13">
        <f>IF(G1189="Male",VLOOKUP(H1189,'Shoe size conversion table'!$B$6:$D$22,3),VLOOKUP(H1189,'Shoe size conversion table'!$J$6:$L$22,3))</f>
        <v>9.5</v>
      </c>
      <c r="K1189" s="11">
        <v>179</v>
      </c>
      <c r="L1189" s="12">
        <v>0</v>
      </c>
      <c r="M1189" s="7">
        <f t="shared" si="55"/>
        <v>2014</v>
      </c>
      <c r="N1189" s="7">
        <f t="shared" si="56"/>
        <v>6</v>
      </c>
      <c r="O1189" s="30">
        <f t="shared" si="57"/>
        <v>179</v>
      </c>
    </row>
    <row r="1190" spans="2:15" x14ac:dyDescent="0.2">
      <c r="B1190" s="13">
        <v>53389</v>
      </c>
      <c r="C1190" s="14">
        <v>41797.616111111114</v>
      </c>
      <c r="D1190" s="7" t="s">
        <v>9</v>
      </c>
      <c r="E1190" s="13">
        <v>2165</v>
      </c>
      <c r="F1190" s="7" t="s">
        <v>60</v>
      </c>
      <c r="G1190" s="7" t="s">
        <v>11</v>
      </c>
      <c r="H1190" s="13">
        <v>10</v>
      </c>
      <c r="I1190" s="13">
        <f>IF(G1190="Male",VLOOKUP(H1190,'Shoe size conversion table'!$B$6:$D$22,2),VLOOKUP(H1190,'Shoe size conversion table'!$J$6:$L$22,2))</f>
        <v>43</v>
      </c>
      <c r="J1190" s="13">
        <f>IF(G1190="Male",VLOOKUP(H1190,'Shoe size conversion table'!$B$6:$D$22,3),VLOOKUP(H1190,'Shoe size conversion table'!$J$6:$L$22,3))</f>
        <v>9.5</v>
      </c>
      <c r="K1190" s="11">
        <v>189</v>
      </c>
      <c r="L1190" s="12">
        <v>0.2</v>
      </c>
      <c r="M1190" s="7">
        <f t="shared" si="55"/>
        <v>2014</v>
      </c>
      <c r="N1190" s="7">
        <f t="shared" si="56"/>
        <v>6</v>
      </c>
      <c r="O1190" s="30">
        <f t="shared" si="57"/>
        <v>151.20000000000002</v>
      </c>
    </row>
    <row r="1191" spans="2:15" x14ac:dyDescent="0.2">
      <c r="B1191" s="13">
        <v>53390</v>
      </c>
      <c r="C1191" s="14">
        <v>41797.656111111115</v>
      </c>
      <c r="D1191" s="7" t="s">
        <v>7</v>
      </c>
      <c r="E1191" s="13">
        <v>2219</v>
      </c>
      <c r="F1191" s="7" t="s">
        <v>50</v>
      </c>
      <c r="G1191" s="7" t="s">
        <v>11</v>
      </c>
      <c r="H1191" s="13">
        <v>9.5</v>
      </c>
      <c r="I1191" s="13" t="str">
        <f>IF(G1191="Male",VLOOKUP(H1191,'Shoe size conversion table'!$B$6:$D$22,2),VLOOKUP(H1191,'Shoe size conversion table'!$J$6:$L$22,2))</f>
        <v>42-43</v>
      </c>
      <c r="J1191" s="13">
        <f>IF(G1191="Male",VLOOKUP(H1191,'Shoe size conversion table'!$B$6:$D$22,3),VLOOKUP(H1191,'Shoe size conversion table'!$J$6:$L$22,3))</f>
        <v>9</v>
      </c>
      <c r="K1191" s="11">
        <v>199</v>
      </c>
      <c r="L1191" s="12">
        <v>0</v>
      </c>
      <c r="M1191" s="7">
        <f t="shared" si="55"/>
        <v>2014</v>
      </c>
      <c r="N1191" s="7">
        <f t="shared" si="56"/>
        <v>6</v>
      </c>
      <c r="O1191" s="30">
        <f t="shared" si="57"/>
        <v>199</v>
      </c>
    </row>
    <row r="1192" spans="2:15" x14ac:dyDescent="0.2">
      <c r="B1192" s="13">
        <v>53391</v>
      </c>
      <c r="C1192" s="14">
        <v>41798.146111111113</v>
      </c>
      <c r="D1192" s="7" t="s">
        <v>7</v>
      </c>
      <c r="E1192" s="13">
        <v>2240</v>
      </c>
      <c r="F1192" s="7" t="s">
        <v>51</v>
      </c>
      <c r="G1192" s="7" t="s">
        <v>11</v>
      </c>
      <c r="H1192" s="13">
        <v>8.5</v>
      </c>
      <c r="I1192" s="13" t="str">
        <f>IF(G1192="Male",VLOOKUP(H1192,'Shoe size conversion table'!$B$6:$D$22,2),VLOOKUP(H1192,'Shoe size conversion table'!$J$6:$L$22,2))</f>
        <v>41-42</v>
      </c>
      <c r="J1192" s="13">
        <f>IF(G1192="Male",VLOOKUP(H1192,'Shoe size conversion table'!$B$6:$D$22,3),VLOOKUP(H1192,'Shoe size conversion table'!$J$6:$L$22,3))</f>
        <v>8</v>
      </c>
      <c r="K1192" s="11">
        <v>179</v>
      </c>
      <c r="L1192" s="12">
        <v>0.1</v>
      </c>
      <c r="M1192" s="7">
        <f t="shared" si="55"/>
        <v>2014</v>
      </c>
      <c r="N1192" s="7">
        <f t="shared" si="56"/>
        <v>6</v>
      </c>
      <c r="O1192" s="30">
        <f t="shared" si="57"/>
        <v>161.1</v>
      </c>
    </row>
    <row r="1193" spans="2:15" x14ac:dyDescent="0.2">
      <c r="B1193" s="13">
        <v>53392</v>
      </c>
      <c r="C1193" s="14">
        <v>41798.406111111115</v>
      </c>
      <c r="D1193" s="7" t="s">
        <v>9</v>
      </c>
      <c r="E1193" s="13">
        <v>2152</v>
      </c>
      <c r="F1193" s="7" t="s">
        <v>59</v>
      </c>
      <c r="G1193" s="7" t="s">
        <v>11</v>
      </c>
      <c r="H1193" s="13">
        <v>11</v>
      </c>
      <c r="I1193" s="13">
        <f>IF(G1193="Male",VLOOKUP(H1193,'Shoe size conversion table'!$B$6:$D$22,2),VLOOKUP(H1193,'Shoe size conversion table'!$J$6:$L$22,2))</f>
        <v>44</v>
      </c>
      <c r="J1193" s="13">
        <f>IF(G1193="Male",VLOOKUP(H1193,'Shoe size conversion table'!$B$6:$D$22,3),VLOOKUP(H1193,'Shoe size conversion table'!$J$6:$L$22,3))</f>
        <v>10.5</v>
      </c>
      <c r="K1193" s="11">
        <v>159</v>
      </c>
      <c r="L1193" s="12">
        <v>0</v>
      </c>
      <c r="M1193" s="7">
        <f t="shared" si="55"/>
        <v>2014</v>
      </c>
      <c r="N1193" s="7">
        <f t="shared" si="56"/>
        <v>6</v>
      </c>
      <c r="O1193" s="30">
        <f t="shared" si="57"/>
        <v>159</v>
      </c>
    </row>
    <row r="1194" spans="2:15" x14ac:dyDescent="0.2">
      <c r="B1194" s="13">
        <v>53393</v>
      </c>
      <c r="C1194" s="14">
        <v>41798.406111111115</v>
      </c>
      <c r="D1194" s="7" t="s">
        <v>10</v>
      </c>
      <c r="E1194" s="13">
        <v>2183</v>
      </c>
      <c r="F1194" s="7" t="s">
        <v>35</v>
      </c>
      <c r="G1194" s="7" t="s">
        <v>11</v>
      </c>
      <c r="H1194" s="13">
        <v>10.5</v>
      </c>
      <c r="I1194" s="13" t="str">
        <f>IF(G1194="Male",VLOOKUP(H1194,'Shoe size conversion table'!$B$6:$D$22,2),VLOOKUP(H1194,'Shoe size conversion table'!$J$6:$L$22,2))</f>
        <v>43-44</v>
      </c>
      <c r="J1194" s="13">
        <f>IF(G1194="Male",VLOOKUP(H1194,'Shoe size conversion table'!$B$6:$D$22,3),VLOOKUP(H1194,'Shoe size conversion table'!$J$6:$L$22,3))</f>
        <v>10</v>
      </c>
      <c r="K1194" s="11">
        <v>149</v>
      </c>
      <c r="L1194" s="12">
        <v>0</v>
      </c>
      <c r="M1194" s="7">
        <f t="shared" si="55"/>
        <v>2014</v>
      </c>
      <c r="N1194" s="7">
        <f t="shared" si="56"/>
        <v>6</v>
      </c>
      <c r="O1194" s="30">
        <f t="shared" si="57"/>
        <v>149</v>
      </c>
    </row>
    <row r="1195" spans="2:15" x14ac:dyDescent="0.2">
      <c r="B1195" s="13">
        <v>53394</v>
      </c>
      <c r="C1195" s="14">
        <v>41798.606111111112</v>
      </c>
      <c r="D1195" s="7" t="s">
        <v>7</v>
      </c>
      <c r="E1195" s="13">
        <v>2239</v>
      </c>
      <c r="F1195" s="7" t="s">
        <v>49</v>
      </c>
      <c r="G1195" s="7" t="s">
        <v>11</v>
      </c>
      <c r="H1195" s="13">
        <v>9.5</v>
      </c>
      <c r="I1195" s="13" t="str">
        <f>IF(G1195="Male",VLOOKUP(H1195,'Shoe size conversion table'!$B$6:$D$22,2),VLOOKUP(H1195,'Shoe size conversion table'!$J$6:$L$22,2))</f>
        <v>42-43</v>
      </c>
      <c r="J1195" s="13">
        <f>IF(G1195="Male",VLOOKUP(H1195,'Shoe size conversion table'!$B$6:$D$22,3),VLOOKUP(H1195,'Shoe size conversion table'!$J$6:$L$22,3))</f>
        <v>9</v>
      </c>
      <c r="K1195" s="11">
        <v>169</v>
      </c>
      <c r="L1195" s="12">
        <v>0</v>
      </c>
      <c r="M1195" s="7">
        <f t="shared" si="55"/>
        <v>2014</v>
      </c>
      <c r="N1195" s="7">
        <f t="shared" si="56"/>
        <v>6</v>
      </c>
      <c r="O1195" s="30">
        <f t="shared" si="57"/>
        <v>169</v>
      </c>
    </row>
    <row r="1196" spans="2:15" x14ac:dyDescent="0.2">
      <c r="B1196" s="13">
        <v>53395</v>
      </c>
      <c r="C1196" s="14">
        <v>41798.606111111112</v>
      </c>
      <c r="D1196" s="7" t="s">
        <v>8</v>
      </c>
      <c r="E1196" s="13">
        <v>2160</v>
      </c>
      <c r="F1196" s="7" t="s">
        <v>38</v>
      </c>
      <c r="G1196" s="7" t="s">
        <v>12</v>
      </c>
      <c r="H1196" s="13">
        <v>8.5</v>
      </c>
      <c r="I1196" s="13">
        <f>IF(G1196="Male",VLOOKUP(H1196,'Shoe size conversion table'!$B$6:$D$22,2),VLOOKUP(H1196,'Shoe size conversion table'!$J$6:$L$22,2))</f>
        <v>39</v>
      </c>
      <c r="J1196" s="13">
        <f>IF(G1196="Male",VLOOKUP(H1196,'Shoe size conversion table'!$B$6:$D$22,3),VLOOKUP(H1196,'Shoe size conversion table'!$J$6:$L$22,3))</f>
        <v>6.5</v>
      </c>
      <c r="K1196" s="11">
        <v>199</v>
      </c>
      <c r="L1196" s="12">
        <v>0.1</v>
      </c>
      <c r="M1196" s="7">
        <f t="shared" si="55"/>
        <v>2014</v>
      </c>
      <c r="N1196" s="7">
        <f t="shared" si="56"/>
        <v>6</v>
      </c>
      <c r="O1196" s="30">
        <f t="shared" si="57"/>
        <v>179.1</v>
      </c>
    </row>
    <row r="1197" spans="2:15" x14ac:dyDescent="0.2">
      <c r="B1197" s="13">
        <v>53396</v>
      </c>
      <c r="C1197" s="14">
        <v>41798.616111111114</v>
      </c>
      <c r="D1197" s="7" t="s">
        <v>9</v>
      </c>
      <c r="E1197" s="13">
        <v>2198</v>
      </c>
      <c r="F1197" s="7" t="s">
        <v>60</v>
      </c>
      <c r="G1197" s="7" t="s">
        <v>11</v>
      </c>
      <c r="H1197" s="13">
        <v>9.5</v>
      </c>
      <c r="I1197" s="13" t="str">
        <f>IF(G1197="Male",VLOOKUP(H1197,'Shoe size conversion table'!$B$6:$D$22,2),VLOOKUP(H1197,'Shoe size conversion table'!$J$6:$L$22,2))</f>
        <v>42-43</v>
      </c>
      <c r="J1197" s="13">
        <f>IF(G1197="Male",VLOOKUP(H1197,'Shoe size conversion table'!$B$6:$D$22,3),VLOOKUP(H1197,'Shoe size conversion table'!$J$6:$L$22,3))</f>
        <v>9</v>
      </c>
      <c r="K1197" s="11">
        <v>129</v>
      </c>
      <c r="L1197" s="12">
        <v>0.3</v>
      </c>
      <c r="M1197" s="7">
        <f t="shared" si="55"/>
        <v>2014</v>
      </c>
      <c r="N1197" s="7">
        <f t="shared" si="56"/>
        <v>6</v>
      </c>
      <c r="O1197" s="30">
        <f t="shared" si="57"/>
        <v>90.3</v>
      </c>
    </row>
    <row r="1198" spans="2:15" x14ac:dyDescent="0.2">
      <c r="B1198" s="13">
        <v>53397</v>
      </c>
      <c r="C1198" s="14">
        <v>41799.006111111114</v>
      </c>
      <c r="D1198" s="7" t="s">
        <v>7</v>
      </c>
      <c r="E1198" s="13">
        <v>2152</v>
      </c>
      <c r="F1198" s="7" t="s">
        <v>51</v>
      </c>
      <c r="G1198" s="7" t="s">
        <v>12</v>
      </c>
      <c r="H1198" s="13">
        <v>8</v>
      </c>
      <c r="I1198" s="13" t="str">
        <f>IF(G1198="Male",VLOOKUP(H1198,'Shoe size conversion table'!$B$6:$D$22,2),VLOOKUP(H1198,'Shoe size conversion table'!$J$6:$L$22,2))</f>
        <v>38-39</v>
      </c>
      <c r="J1198" s="13">
        <f>IF(G1198="Male",VLOOKUP(H1198,'Shoe size conversion table'!$B$6:$D$22,3),VLOOKUP(H1198,'Shoe size conversion table'!$J$6:$L$22,3))</f>
        <v>6</v>
      </c>
      <c r="K1198" s="11">
        <v>189</v>
      </c>
      <c r="L1198" s="12">
        <v>0</v>
      </c>
      <c r="M1198" s="7">
        <f t="shared" si="55"/>
        <v>2014</v>
      </c>
      <c r="N1198" s="7">
        <f t="shared" si="56"/>
        <v>6</v>
      </c>
      <c r="O1198" s="30">
        <f t="shared" si="57"/>
        <v>189</v>
      </c>
    </row>
    <row r="1199" spans="2:15" x14ac:dyDescent="0.2">
      <c r="B1199" s="13">
        <v>53398</v>
      </c>
      <c r="C1199" s="14">
        <v>41799.406111111115</v>
      </c>
      <c r="D1199" s="7" t="s">
        <v>10</v>
      </c>
      <c r="E1199" s="13">
        <v>2200</v>
      </c>
      <c r="F1199" s="7" t="s">
        <v>35</v>
      </c>
      <c r="G1199" s="7" t="s">
        <v>12</v>
      </c>
      <c r="H1199" s="13">
        <v>9</v>
      </c>
      <c r="I1199" s="13" t="str">
        <f>IF(G1199="Male",VLOOKUP(H1199,'Shoe size conversion table'!$B$6:$D$22,2),VLOOKUP(H1199,'Shoe size conversion table'!$J$6:$L$22,2))</f>
        <v>39-40</v>
      </c>
      <c r="J1199" s="13">
        <f>IF(G1199="Male",VLOOKUP(H1199,'Shoe size conversion table'!$B$6:$D$22,3),VLOOKUP(H1199,'Shoe size conversion table'!$J$6:$L$22,3))</f>
        <v>7</v>
      </c>
      <c r="K1199" s="11">
        <v>179</v>
      </c>
      <c r="L1199" s="12">
        <v>0</v>
      </c>
      <c r="M1199" s="7">
        <f t="shared" si="55"/>
        <v>2014</v>
      </c>
      <c r="N1199" s="7">
        <f t="shared" si="56"/>
        <v>6</v>
      </c>
      <c r="O1199" s="30">
        <f t="shared" si="57"/>
        <v>179</v>
      </c>
    </row>
    <row r="1200" spans="2:15" x14ac:dyDescent="0.2">
      <c r="B1200" s="13">
        <v>53399</v>
      </c>
      <c r="C1200" s="14">
        <v>41799.406111111115</v>
      </c>
      <c r="D1200" s="7" t="s">
        <v>10</v>
      </c>
      <c r="E1200" s="13">
        <v>2198</v>
      </c>
      <c r="F1200" s="7" t="s">
        <v>35</v>
      </c>
      <c r="G1200" s="7" t="s">
        <v>11</v>
      </c>
      <c r="H1200" s="13">
        <v>8.5</v>
      </c>
      <c r="I1200" s="13" t="str">
        <f>IF(G1200="Male",VLOOKUP(H1200,'Shoe size conversion table'!$B$6:$D$22,2),VLOOKUP(H1200,'Shoe size conversion table'!$J$6:$L$22,2))</f>
        <v>41-42</v>
      </c>
      <c r="J1200" s="13">
        <f>IF(G1200="Male",VLOOKUP(H1200,'Shoe size conversion table'!$B$6:$D$22,3),VLOOKUP(H1200,'Shoe size conversion table'!$J$6:$L$22,3))</f>
        <v>8</v>
      </c>
      <c r="K1200" s="11">
        <v>159</v>
      </c>
      <c r="L1200" s="12">
        <v>0</v>
      </c>
      <c r="M1200" s="7">
        <f t="shared" si="55"/>
        <v>2014</v>
      </c>
      <c r="N1200" s="7">
        <f t="shared" si="56"/>
        <v>6</v>
      </c>
      <c r="O1200" s="30">
        <f t="shared" si="57"/>
        <v>159</v>
      </c>
    </row>
    <row r="1201" spans="2:15" x14ac:dyDescent="0.2">
      <c r="B1201" s="13">
        <v>53400</v>
      </c>
      <c r="C1201" s="14">
        <v>41799.52611111111</v>
      </c>
      <c r="D1201" s="7" t="s">
        <v>9</v>
      </c>
      <c r="E1201" s="13">
        <v>2159</v>
      </c>
      <c r="F1201" s="7" t="s">
        <v>61</v>
      </c>
      <c r="G1201" s="7" t="s">
        <v>11</v>
      </c>
      <c r="H1201" s="13">
        <v>8</v>
      </c>
      <c r="I1201" s="13">
        <f>IF(G1201="Male",VLOOKUP(H1201,'Shoe size conversion table'!$B$6:$D$22,2),VLOOKUP(H1201,'Shoe size conversion table'!$J$6:$L$22,2))</f>
        <v>41</v>
      </c>
      <c r="J1201" s="13">
        <f>IF(G1201="Male",VLOOKUP(H1201,'Shoe size conversion table'!$B$6:$D$22,3),VLOOKUP(H1201,'Shoe size conversion table'!$J$6:$L$22,3))</f>
        <v>7.5</v>
      </c>
      <c r="K1201" s="11">
        <v>129</v>
      </c>
      <c r="L1201" s="12">
        <v>0.2</v>
      </c>
      <c r="M1201" s="7">
        <f t="shared" si="55"/>
        <v>2014</v>
      </c>
      <c r="N1201" s="7">
        <f t="shared" si="56"/>
        <v>6</v>
      </c>
      <c r="O1201" s="30">
        <f t="shared" si="57"/>
        <v>103.2</v>
      </c>
    </row>
    <row r="1202" spans="2:15" x14ac:dyDescent="0.2">
      <c r="B1202" s="13">
        <v>53401</v>
      </c>
      <c r="C1202" s="14">
        <v>41799.606111111112</v>
      </c>
      <c r="D1202" s="7" t="s">
        <v>7</v>
      </c>
      <c r="E1202" s="13">
        <v>2151</v>
      </c>
      <c r="F1202" s="7" t="s">
        <v>51</v>
      </c>
      <c r="G1202" s="7" t="s">
        <v>11</v>
      </c>
      <c r="H1202" s="13">
        <v>10.5</v>
      </c>
      <c r="I1202" s="13" t="str">
        <f>IF(G1202="Male",VLOOKUP(H1202,'Shoe size conversion table'!$B$6:$D$22,2),VLOOKUP(H1202,'Shoe size conversion table'!$J$6:$L$22,2))</f>
        <v>43-44</v>
      </c>
      <c r="J1202" s="13">
        <f>IF(G1202="Male",VLOOKUP(H1202,'Shoe size conversion table'!$B$6:$D$22,3),VLOOKUP(H1202,'Shoe size conversion table'!$J$6:$L$22,3))</f>
        <v>10</v>
      </c>
      <c r="K1202" s="11">
        <v>199</v>
      </c>
      <c r="L1202" s="12">
        <v>0</v>
      </c>
      <c r="M1202" s="7">
        <f t="shared" si="55"/>
        <v>2014</v>
      </c>
      <c r="N1202" s="7">
        <f t="shared" si="56"/>
        <v>6</v>
      </c>
      <c r="O1202" s="30">
        <f t="shared" si="57"/>
        <v>199</v>
      </c>
    </row>
    <row r="1203" spans="2:15" x14ac:dyDescent="0.2">
      <c r="B1203" s="13">
        <v>53401</v>
      </c>
      <c r="C1203" s="14">
        <v>41799.606111111112</v>
      </c>
      <c r="D1203" s="7" t="s">
        <v>7</v>
      </c>
      <c r="E1203" s="13">
        <v>2156</v>
      </c>
      <c r="F1203" s="7" t="s">
        <v>51</v>
      </c>
      <c r="G1203" s="7" t="s">
        <v>12</v>
      </c>
      <c r="H1203" s="13">
        <v>8.5</v>
      </c>
      <c r="I1203" s="13">
        <f>IF(G1203="Male",VLOOKUP(H1203,'Shoe size conversion table'!$B$6:$D$22,2),VLOOKUP(H1203,'Shoe size conversion table'!$J$6:$L$22,2))</f>
        <v>39</v>
      </c>
      <c r="J1203" s="13">
        <f>IF(G1203="Male",VLOOKUP(H1203,'Shoe size conversion table'!$B$6:$D$22,3),VLOOKUP(H1203,'Shoe size conversion table'!$J$6:$L$22,3))</f>
        <v>6.5</v>
      </c>
      <c r="K1203" s="11">
        <v>159</v>
      </c>
      <c r="L1203" s="12">
        <v>0.5</v>
      </c>
      <c r="M1203" s="7">
        <f t="shared" si="55"/>
        <v>2014</v>
      </c>
      <c r="N1203" s="7">
        <f t="shared" si="56"/>
        <v>6</v>
      </c>
      <c r="O1203" s="30">
        <f t="shared" si="57"/>
        <v>79.5</v>
      </c>
    </row>
    <row r="1204" spans="2:15" x14ac:dyDescent="0.2">
      <c r="B1204" s="13">
        <v>53402</v>
      </c>
      <c r="C1204" s="14">
        <v>41800.006111111114</v>
      </c>
      <c r="D1204" s="7" t="s">
        <v>10</v>
      </c>
      <c r="E1204" s="13">
        <v>2169</v>
      </c>
      <c r="F1204" s="7" t="s">
        <v>34</v>
      </c>
      <c r="G1204" s="7" t="s">
        <v>11</v>
      </c>
      <c r="H1204" s="13">
        <v>8</v>
      </c>
      <c r="I1204" s="13">
        <f>IF(G1204="Male",VLOOKUP(H1204,'Shoe size conversion table'!$B$6:$D$22,2),VLOOKUP(H1204,'Shoe size conversion table'!$J$6:$L$22,2))</f>
        <v>41</v>
      </c>
      <c r="J1204" s="13">
        <f>IF(G1204="Male",VLOOKUP(H1204,'Shoe size conversion table'!$B$6:$D$22,3),VLOOKUP(H1204,'Shoe size conversion table'!$J$6:$L$22,3))</f>
        <v>7.5</v>
      </c>
      <c r="K1204" s="11">
        <v>179</v>
      </c>
      <c r="L1204" s="12">
        <v>0</v>
      </c>
      <c r="M1204" s="7">
        <f t="shared" si="55"/>
        <v>2014</v>
      </c>
      <c r="N1204" s="7">
        <f t="shared" si="56"/>
        <v>6</v>
      </c>
      <c r="O1204" s="30">
        <f t="shared" si="57"/>
        <v>179</v>
      </c>
    </row>
    <row r="1205" spans="2:15" x14ac:dyDescent="0.2">
      <c r="B1205" s="13">
        <v>53403</v>
      </c>
      <c r="C1205" s="14">
        <v>41800.206111111111</v>
      </c>
      <c r="D1205" s="7" t="s">
        <v>10</v>
      </c>
      <c r="E1205" s="13">
        <v>2157</v>
      </c>
      <c r="F1205" s="7" t="s">
        <v>36</v>
      </c>
      <c r="G1205" s="7" t="s">
        <v>12</v>
      </c>
      <c r="H1205" s="13">
        <v>7</v>
      </c>
      <c r="I1205" s="13" t="str">
        <f>IF(G1205="Male",VLOOKUP(H1205,'Shoe size conversion table'!$B$6:$D$22,2),VLOOKUP(H1205,'Shoe size conversion table'!$J$6:$L$22,2))</f>
        <v>37-38</v>
      </c>
      <c r="J1205" s="13">
        <f>IF(G1205="Male",VLOOKUP(H1205,'Shoe size conversion table'!$B$6:$D$22,3),VLOOKUP(H1205,'Shoe size conversion table'!$J$6:$L$22,3))</f>
        <v>5</v>
      </c>
      <c r="K1205" s="11">
        <v>149</v>
      </c>
      <c r="L1205" s="12">
        <v>0.3</v>
      </c>
      <c r="M1205" s="7">
        <f t="shared" si="55"/>
        <v>2014</v>
      </c>
      <c r="N1205" s="7">
        <f t="shared" si="56"/>
        <v>6</v>
      </c>
      <c r="O1205" s="30">
        <f t="shared" si="57"/>
        <v>104.3</v>
      </c>
    </row>
    <row r="1206" spans="2:15" x14ac:dyDescent="0.2">
      <c r="B1206" s="13">
        <v>53404</v>
      </c>
      <c r="C1206" s="14">
        <v>41800.296111111107</v>
      </c>
      <c r="D1206" s="7" t="s">
        <v>10</v>
      </c>
      <c r="E1206" s="13">
        <v>2210</v>
      </c>
      <c r="F1206" s="7" t="s">
        <v>36</v>
      </c>
      <c r="G1206" s="7" t="s">
        <v>12</v>
      </c>
      <c r="H1206" s="13">
        <v>9</v>
      </c>
      <c r="I1206" s="13" t="str">
        <f>IF(G1206="Male",VLOOKUP(H1206,'Shoe size conversion table'!$B$6:$D$22,2),VLOOKUP(H1206,'Shoe size conversion table'!$J$6:$L$22,2))</f>
        <v>39-40</v>
      </c>
      <c r="J1206" s="13">
        <f>IF(G1206="Male",VLOOKUP(H1206,'Shoe size conversion table'!$B$6:$D$22,3),VLOOKUP(H1206,'Shoe size conversion table'!$J$6:$L$22,3))</f>
        <v>7</v>
      </c>
      <c r="K1206" s="11">
        <v>169</v>
      </c>
      <c r="L1206" s="12">
        <v>0.5</v>
      </c>
      <c r="M1206" s="7">
        <f t="shared" si="55"/>
        <v>2014</v>
      </c>
      <c r="N1206" s="7">
        <f t="shared" si="56"/>
        <v>6</v>
      </c>
      <c r="O1206" s="30">
        <f t="shared" si="57"/>
        <v>84.5</v>
      </c>
    </row>
    <row r="1207" spans="2:15" x14ac:dyDescent="0.2">
      <c r="B1207" s="13">
        <v>53405</v>
      </c>
      <c r="C1207" s="14">
        <v>41800.406111111115</v>
      </c>
      <c r="D1207" s="7" t="s">
        <v>9</v>
      </c>
      <c r="E1207" s="13">
        <v>2238</v>
      </c>
      <c r="F1207" s="7" t="s">
        <v>58</v>
      </c>
      <c r="G1207" s="7" t="s">
        <v>12</v>
      </c>
      <c r="H1207" s="13">
        <v>8</v>
      </c>
      <c r="I1207" s="13" t="str">
        <f>IF(G1207="Male",VLOOKUP(H1207,'Shoe size conversion table'!$B$6:$D$22,2),VLOOKUP(H1207,'Shoe size conversion table'!$J$6:$L$22,2))</f>
        <v>38-39</v>
      </c>
      <c r="J1207" s="13">
        <f>IF(G1207="Male",VLOOKUP(H1207,'Shoe size conversion table'!$B$6:$D$22,3),VLOOKUP(H1207,'Shoe size conversion table'!$J$6:$L$22,3))</f>
        <v>6</v>
      </c>
      <c r="K1207" s="11">
        <v>139</v>
      </c>
      <c r="L1207" s="12">
        <v>0</v>
      </c>
      <c r="M1207" s="7">
        <f t="shared" si="55"/>
        <v>2014</v>
      </c>
      <c r="N1207" s="7">
        <f t="shared" si="56"/>
        <v>6</v>
      </c>
      <c r="O1207" s="30">
        <f t="shared" si="57"/>
        <v>139</v>
      </c>
    </row>
    <row r="1208" spans="2:15" x14ac:dyDescent="0.2">
      <c r="B1208" s="13">
        <v>53405</v>
      </c>
      <c r="C1208" s="14">
        <v>41800.406111111115</v>
      </c>
      <c r="D1208" s="7" t="s">
        <v>9</v>
      </c>
      <c r="E1208" s="13">
        <v>2165</v>
      </c>
      <c r="F1208" s="7" t="s">
        <v>60</v>
      </c>
      <c r="G1208" s="7" t="s">
        <v>11</v>
      </c>
      <c r="H1208" s="13">
        <v>10</v>
      </c>
      <c r="I1208" s="13">
        <f>IF(G1208="Male",VLOOKUP(H1208,'Shoe size conversion table'!$B$6:$D$22,2),VLOOKUP(H1208,'Shoe size conversion table'!$J$6:$L$22,2))</f>
        <v>43</v>
      </c>
      <c r="J1208" s="13">
        <f>IF(G1208="Male",VLOOKUP(H1208,'Shoe size conversion table'!$B$6:$D$22,3),VLOOKUP(H1208,'Shoe size conversion table'!$J$6:$L$22,3))</f>
        <v>9.5</v>
      </c>
      <c r="K1208" s="11">
        <v>189</v>
      </c>
      <c r="L1208" s="12">
        <v>0.2</v>
      </c>
      <c r="M1208" s="7">
        <f t="shared" si="55"/>
        <v>2014</v>
      </c>
      <c r="N1208" s="7">
        <f t="shared" si="56"/>
        <v>6</v>
      </c>
      <c r="O1208" s="30">
        <f t="shared" si="57"/>
        <v>151.20000000000002</v>
      </c>
    </row>
    <row r="1209" spans="2:15" x14ac:dyDescent="0.2">
      <c r="B1209" s="13">
        <v>53406</v>
      </c>
      <c r="C1209" s="14">
        <v>41800.52611111111</v>
      </c>
      <c r="D1209" s="7" t="s">
        <v>9</v>
      </c>
      <c r="E1209" s="13">
        <v>2202</v>
      </c>
      <c r="F1209" s="7" t="s">
        <v>58</v>
      </c>
      <c r="G1209" s="7" t="s">
        <v>11</v>
      </c>
      <c r="H1209" s="13">
        <v>9.5</v>
      </c>
      <c r="I1209" s="13" t="str">
        <f>IF(G1209="Male",VLOOKUP(H1209,'Shoe size conversion table'!$B$6:$D$22,2),VLOOKUP(H1209,'Shoe size conversion table'!$J$6:$L$22,2))</f>
        <v>42-43</v>
      </c>
      <c r="J1209" s="13">
        <f>IF(G1209="Male",VLOOKUP(H1209,'Shoe size conversion table'!$B$6:$D$22,3),VLOOKUP(H1209,'Shoe size conversion table'!$J$6:$L$22,3))</f>
        <v>9</v>
      </c>
      <c r="K1209" s="11">
        <v>159</v>
      </c>
      <c r="L1209" s="12">
        <v>0.3</v>
      </c>
      <c r="M1209" s="7">
        <f t="shared" si="55"/>
        <v>2014</v>
      </c>
      <c r="N1209" s="7">
        <f t="shared" si="56"/>
        <v>6</v>
      </c>
      <c r="O1209" s="30">
        <f t="shared" si="57"/>
        <v>111.3</v>
      </c>
    </row>
    <row r="1210" spans="2:15" x14ac:dyDescent="0.2">
      <c r="B1210" s="13">
        <v>53407</v>
      </c>
      <c r="C1210" s="14">
        <v>41800.976111111107</v>
      </c>
      <c r="D1210" s="7" t="s">
        <v>7</v>
      </c>
      <c r="E1210" s="13">
        <v>2155</v>
      </c>
      <c r="F1210" s="7" t="s">
        <v>51</v>
      </c>
      <c r="G1210" s="7" t="s">
        <v>11</v>
      </c>
      <c r="H1210" s="13">
        <v>10</v>
      </c>
      <c r="I1210" s="13">
        <f>IF(G1210="Male",VLOOKUP(H1210,'Shoe size conversion table'!$B$6:$D$22,2),VLOOKUP(H1210,'Shoe size conversion table'!$J$6:$L$22,2))</f>
        <v>43</v>
      </c>
      <c r="J1210" s="13">
        <f>IF(G1210="Male",VLOOKUP(H1210,'Shoe size conversion table'!$B$6:$D$22,3),VLOOKUP(H1210,'Shoe size conversion table'!$J$6:$L$22,3))</f>
        <v>9.5</v>
      </c>
      <c r="K1210" s="11">
        <v>159</v>
      </c>
      <c r="L1210" s="12">
        <v>0.1</v>
      </c>
      <c r="M1210" s="7">
        <f t="shared" si="55"/>
        <v>2014</v>
      </c>
      <c r="N1210" s="7">
        <f t="shared" si="56"/>
        <v>6</v>
      </c>
      <c r="O1210" s="30">
        <f t="shared" si="57"/>
        <v>143.1</v>
      </c>
    </row>
    <row r="1211" spans="2:15" x14ac:dyDescent="0.2">
      <c r="B1211" s="13">
        <v>53408</v>
      </c>
      <c r="C1211" s="14">
        <v>41801.006111111114</v>
      </c>
      <c r="D1211" s="7" t="s">
        <v>7</v>
      </c>
      <c r="E1211" s="13">
        <v>2207</v>
      </c>
      <c r="F1211" s="7" t="s">
        <v>51</v>
      </c>
      <c r="G1211" s="7" t="s">
        <v>12</v>
      </c>
      <c r="H1211" s="13">
        <v>8</v>
      </c>
      <c r="I1211" s="13" t="str">
        <f>IF(G1211="Male",VLOOKUP(H1211,'Shoe size conversion table'!$B$6:$D$22,2),VLOOKUP(H1211,'Shoe size conversion table'!$J$6:$L$22,2))</f>
        <v>38-39</v>
      </c>
      <c r="J1211" s="13">
        <f>IF(G1211="Male",VLOOKUP(H1211,'Shoe size conversion table'!$B$6:$D$22,3),VLOOKUP(H1211,'Shoe size conversion table'!$J$6:$L$22,3))</f>
        <v>6</v>
      </c>
      <c r="K1211" s="11">
        <v>129</v>
      </c>
      <c r="L1211" s="12">
        <v>0.1</v>
      </c>
      <c r="M1211" s="7">
        <f t="shared" si="55"/>
        <v>2014</v>
      </c>
      <c r="N1211" s="7">
        <f t="shared" si="56"/>
        <v>6</v>
      </c>
      <c r="O1211" s="30">
        <f t="shared" si="57"/>
        <v>116.10000000000001</v>
      </c>
    </row>
    <row r="1212" spans="2:15" x14ac:dyDescent="0.2">
      <c r="B1212" s="13">
        <v>53409</v>
      </c>
      <c r="C1212" s="14">
        <v>41801.206111111111</v>
      </c>
      <c r="D1212" s="7" t="s">
        <v>10</v>
      </c>
      <c r="E1212" s="13">
        <v>2189</v>
      </c>
      <c r="F1212" s="7" t="s">
        <v>35</v>
      </c>
      <c r="G1212" s="7" t="s">
        <v>12</v>
      </c>
      <c r="H1212" s="13">
        <v>7</v>
      </c>
      <c r="I1212" s="13" t="str">
        <f>IF(G1212="Male",VLOOKUP(H1212,'Shoe size conversion table'!$B$6:$D$22,2),VLOOKUP(H1212,'Shoe size conversion table'!$J$6:$L$22,2))</f>
        <v>37-38</v>
      </c>
      <c r="J1212" s="13">
        <f>IF(G1212="Male",VLOOKUP(H1212,'Shoe size conversion table'!$B$6:$D$22,3),VLOOKUP(H1212,'Shoe size conversion table'!$J$6:$L$22,3))</f>
        <v>5</v>
      </c>
      <c r="K1212" s="11">
        <v>139</v>
      </c>
      <c r="L1212" s="12">
        <v>0.5</v>
      </c>
      <c r="M1212" s="7">
        <f t="shared" si="55"/>
        <v>2014</v>
      </c>
      <c r="N1212" s="7">
        <f t="shared" si="56"/>
        <v>6</v>
      </c>
      <c r="O1212" s="30">
        <f t="shared" si="57"/>
        <v>69.5</v>
      </c>
    </row>
    <row r="1213" spans="2:15" x14ac:dyDescent="0.2">
      <c r="B1213" s="13">
        <v>53410</v>
      </c>
      <c r="C1213" s="14">
        <v>41801.296111111107</v>
      </c>
      <c r="D1213" s="7" t="s">
        <v>9</v>
      </c>
      <c r="E1213" s="13">
        <v>2159</v>
      </c>
      <c r="F1213" s="7" t="s">
        <v>61</v>
      </c>
      <c r="G1213" s="7" t="s">
        <v>11</v>
      </c>
      <c r="H1213" s="13">
        <v>8</v>
      </c>
      <c r="I1213" s="13">
        <f>IF(G1213="Male",VLOOKUP(H1213,'Shoe size conversion table'!$B$6:$D$22,2),VLOOKUP(H1213,'Shoe size conversion table'!$J$6:$L$22,2))</f>
        <v>41</v>
      </c>
      <c r="J1213" s="13">
        <f>IF(G1213="Male",VLOOKUP(H1213,'Shoe size conversion table'!$B$6:$D$22,3),VLOOKUP(H1213,'Shoe size conversion table'!$J$6:$L$22,3))</f>
        <v>7.5</v>
      </c>
      <c r="K1213" s="11">
        <v>129</v>
      </c>
      <c r="L1213" s="12">
        <v>0.2</v>
      </c>
      <c r="M1213" s="7">
        <f t="shared" si="55"/>
        <v>2014</v>
      </c>
      <c r="N1213" s="7">
        <f t="shared" si="56"/>
        <v>6</v>
      </c>
      <c r="O1213" s="30">
        <f t="shared" si="57"/>
        <v>103.2</v>
      </c>
    </row>
    <row r="1214" spans="2:15" x14ac:dyDescent="0.2">
      <c r="B1214" s="13">
        <v>53411</v>
      </c>
      <c r="C1214" s="14">
        <v>41801.456111111111</v>
      </c>
      <c r="D1214" s="7" t="s">
        <v>7</v>
      </c>
      <c r="E1214" s="13">
        <v>2207</v>
      </c>
      <c r="F1214" s="7" t="s">
        <v>49</v>
      </c>
      <c r="G1214" s="7" t="s">
        <v>11</v>
      </c>
      <c r="H1214" s="13">
        <v>8.5</v>
      </c>
      <c r="I1214" s="13" t="str">
        <f>IF(G1214="Male",VLOOKUP(H1214,'Shoe size conversion table'!$B$6:$D$22,2),VLOOKUP(H1214,'Shoe size conversion table'!$J$6:$L$22,2))</f>
        <v>41-42</v>
      </c>
      <c r="J1214" s="13">
        <f>IF(G1214="Male",VLOOKUP(H1214,'Shoe size conversion table'!$B$6:$D$22,3),VLOOKUP(H1214,'Shoe size conversion table'!$J$6:$L$22,3))</f>
        <v>8</v>
      </c>
      <c r="K1214" s="11">
        <v>199</v>
      </c>
      <c r="L1214" s="12">
        <v>0.1</v>
      </c>
      <c r="M1214" s="7">
        <f t="shared" si="55"/>
        <v>2014</v>
      </c>
      <c r="N1214" s="7">
        <f t="shared" si="56"/>
        <v>6</v>
      </c>
      <c r="O1214" s="30">
        <f t="shared" si="57"/>
        <v>179.1</v>
      </c>
    </row>
    <row r="1215" spans="2:15" x14ac:dyDescent="0.2">
      <c r="B1215" s="13">
        <v>53412</v>
      </c>
      <c r="C1215" s="14">
        <v>41801.52611111111</v>
      </c>
      <c r="D1215" s="7" t="s">
        <v>9</v>
      </c>
      <c r="E1215" s="13">
        <v>2152</v>
      </c>
      <c r="F1215" s="7" t="s">
        <v>59</v>
      </c>
      <c r="G1215" s="7" t="s">
        <v>11</v>
      </c>
      <c r="H1215" s="13">
        <v>11</v>
      </c>
      <c r="I1215" s="13">
        <f>IF(G1215="Male",VLOOKUP(H1215,'Shoe size conversion table'!$B$6:$D$22,2),VLOOKUP(H1215,'Shoe size conversion table'!$J$6:$L$22,2))</f>
        <v>44</v>
      </c>
      <c r="J1215" s="13">
        <f>IF(G1215="Male",VLOOKUP(H1215,'Shoe size conversion table'!$B$6:$D$22,3),VLOOKUP(H1215,'Shoe size conversion table'!$J$6:$L$22,3))</f>
        <v>10.5</v>
      </c>
      <c r="K1215" s="11">
        <v>159</v>
      </c>
      <c r="L1215" s="12">
        <v>0</v>
      </c>
      <c r="M1215" s="7">
        <f t="shared" si="55"/>
        <v>2014</v>
      </c>
      <c r="N1215" s="7">
        <f t="shared" si="56"/>
        <v>6</v>
      </c>
      <c r="O1215" s="30">
        <f t="shared" si="57"/>
        <v>159</v>
      </c>
    </row>
    <row r="1216" spans="2:15" x14ac:dyDescent="0.2">
      <c r="B1216" s="13">
        <v>53413</v>
      </c>
      <c r="C1216" s="14">
        <v>41801.976111111107</v>
      </c>
      <c r="D1216" s="7" t="s">
        <v>8</v>
      </c>
      <c r="E1216" s="13">
        <v>2208</v>
      </c>
      <c r="F1216" s="7" t="s">
        <v>42</v>
      </c>
      <c r="G1216" s="7" t="s">
        <v>12</v>
      </c>
      <c r="H1216" s="13">
        <v>8.5</v>
      </c>
      <c r="I1216" s="13">
        <f>IF(G1216="Male",VLOOKUP(H1216,'Shoe size conversion table'!$B$6:$D$22,2),VLOOKUP(H1216,'Shoe size conversion table'!$J$6:$L$22,2))</f>
        <v>39</v>
      </c>
      <c r="J1216" s="13">
        <f>IF(G1216="Male",VLOOKUP(H1216,'Shoe size conversion table'!$B$6:$D$22,3),VLOOKUP(H1216,'Shoe size conversion table'!$J$6:$L$22,3))</f>
        <v>6.5</v>
      </c>
      <c r="K1216" s="11">
        <v>179</v>
      </c>
      <c r="L1216" s="12">
        <v>0</v>
      </c>
      <c r="M1216" s="7">
        <f t="shared" si="55"/>
        <v>2014</v>
      </c>
      <c r="N1216" s="7">
        <f t="shared" si="56"/>
        <v>6</v>
      </c>
      <c r="O1216" s="30">
        <f t="shared" si="57"/>
        <v>179</v>
      </c>
    </row>
    <row r="1217" spans="2:15" x14ac:dyDescent="0.2">
      <c r="B1217" s="13">
        <v>53414</v>
      </c>
      <c r="C1217" s="14">
        <v>41802.206111111111</v>
      </c>
      <c r="D1217" s="7" t="s">
        <v>8</v>
      </c>
      <c r="E1217" s="13">
        <v>2185</v>
      </c>
      <c r="F1217" s="7" t="s">
        <v>40</v>
      </c>
      <c r="G1217" s="7" t="s">
        <v>11</v>
      </c>
      <c r="H1217" s="13">
        <v>8.5</v>
      </c>
      <c r="I1217" s="13" t="str">
        <f>IF(G1217="Male",VLOOKUP(H1217,'Shoe size conversion table'!$B$6:$D$22,2),VLOOKUP(H1217,'Shoe size conversion table'!$J$6:$L$22,2))</f>
        <v>41-42</v>
      </c>
      <c r="J1217" s="13">
        <f>IF(G1217="Male",VLOOKUP(H1217,'Shoe size conversion table'!$B$6:$D$22,3),VLOOKUP(H1217,'Shoe size conversion table'!$J$6:$L$22,3))</f>
        <v>8</v>
      </c>
      <c r="K1217" s="11">
        <v>199</v>
      </c>
      <c r="L1217" s="12">
        <v>0</v>
      </c>
      <c r="M1217" s="7">
        <f t="shared" si="55"/>
        <v>2014</v>
      </c>
      <c r="N1217" s="7">
        <f t="shared" si="56"/>
        <v>6</v>
      </c>
      <c r="O1217" s="30">
        <f t="shared" si="57"/>
        <v>199</v>
      </c>
    </row>
    <row r="1218" spans="2:15" x14ac:dyDescent="0.2">
      <c r="B1218" s="13">
        <v>53415</v>
      </c>
      <c r="C1218" s="14">
        <v>41802.256111111114</v>
      </c>
      <c r="D1218" s="7" t="s">
        <v>9</v>
      </c>
      <c r="E1218" s="13">
        <v>2164</v>
      </c>
      <c r="F1218" s="7" t="s">
        <v>58</v>
      </c>
      <c r="G1218" s="7" t="s">
        <v>11</v>
      </c>
      <c r="H1218" s="13">
        <v>11</v>
      </c>
      <c r="I1218" s="13">
        <f>IF(G1218="Male",VLOOKUP(H1218,'Shoe size conversion table'!$B$6:$D$22,2),VLOOKUP(H1218,'Shoe size conversion table'!$J$6:$L$22,2))</f>
        <v>44</v>
      </c>
      <c r="J1218" s="13">
        <f>IF(G1218="Male",VLOOKUP(H1218,'Shoe size conversion table'!$B$6:$D$22,3),VLOOKUP(H1218,'Shoe size conversion table'!$J$6:$L$22,3))</f>
        <v>10.5</v>
      </c>
      <c r="K1218" s="11">
        <v>149</v>
      </c>
      <c r="L1218" s="12">
        <v>0</v>
      </c>
      <c r="M1218" s="7">
        <f t="shared" si="55"/>
        <v>2014</v>
      </c>
      <c r="N1218" s="7">
        <f t="shared" si="56"/>
        <v>6</v>
      </c>
      <c r="O1218" s="30">
        <f t="shared" si="57"/>
        <v>149</v>
      </c>
    </row>
    <row r="1219" spans="2:15" x14ac:dyDescent="0.2">
      <c r="B1219" s="13">
        <v>53416</v>
      </c>
      <c r="C1219" s="14">
        <v>41802.296111111107</v>
      </c>
      <c r="D1219" s="7" t="s">
        <v>9</v>
      </c>
      <c r="E1219" s="13">
        <v>2202</v>
      </c>
      <c r="F1219" s="7" t="s">
        <v>58</v>
      </c>
      <c r="G1219" s="7" t="s">
        <v>11</v>
      </c>
      <c r="H1219" s="13">
        <v>9.5</v>
      </c>
      <c r="I1219" s="13" t="str">
        <f>IF(G1219="Male",VLOOKUP(H1219,'Shoe size conversion table'!$B$6:$D$22,2),VLOOKUP(H1219,'Shoe size conversion table'!$J$6:$L$22,2))</f>
        <v>42-43</v>
      </c>
      <c r="J1219" s="13">
        <f>IF(G1219="Male",VLOOKUP(H1219,'Shoe size conversion table'!$B$6:$D$22,3),VLOOKUP(H1219,'Shoe size conversion table'!$J$6:$L$22,3))</f>
        <v>9</v>
      </c>
      <c r="K1219" s="11">
        <v>159</v>
      </c>
      <c r="L1219" s="12">
        <v>0.3</v>
      </c>
      <c r="M1219" s="7">
        <f t="shared" si="55"/>
        <v>2014</v>
      </c>
      <c r="N1219" s="7">
        <f t="shared" si="56"/>
        <v>6</v>
      </c>
      <c r="O1219" s="30">
        <f t="shared" si="57"/>
        <v>111.3</v>
      </c>
    </row>
    <row r="1220" spans="2:15" x14ac:dyDescent="0.2">
      <c r="B1220" s="13">
        <v>53417</v>
      </c>
      <c r="C1220" s="14">
        <v>41802.456111111111</v>
      </c>
      <c r="D1220" s="7" t="s">
        <v>7</v>
      </c>
      <c r="E1220" s="13">
        <v>2205</v>
      </c>
      <c r="F1220" s="7" t="s">
        <v>49</v>
      </c>
      <c r="G1220" s="7" t="s">
        <v>11</v>
      </c>
      <c r="H1220" s="13">
        <v>9.5</v>
      </c>
      <c r="I1220" s="13" t="str">
        <f>IF(G1220="Male",VLOOKUP(H1220,'Shoe size conversion table'!$B$6:$D$22,2),VLOOKUP(H1220,'Shoe size conversion table'!$J$6:$L$22,2))</f>
        <v>42-43</v>
      </c>
      <c r="J1220" s="13">
        <f>IF(G1220="Male",VLOOKUP(H1220,'Shoe size conversion table'!$B$6:$D$22,3),VLOOKUP(H1220,'Shoe size conversion table'!$J$6:$L$22,3))</f>
        <v>9</v>
      </c>
      <c r="K1220" s="11">
        <v>129</v>
      </c>
      <c r="L1220" s="12">
        <v>0.5</v>
      </c>
      <c r="M1220" s="7">
        <f t="shared" si="55"/>
        <v>2014</v>
      </c>
      <c r="N1220" s="7">
        <f t="shared" si="56"/>
        <v>6</v>
      </c>
      <c r="O1220" s="30">
        <f t="shared" si="57"/>
        <v>64.5</v>
      </c>
    </row>
    <row r="1221" spans="2:15" x14ac:dyDescent="0.2">
      <c r="B1221" s="13">
        <v>53418</v>
      </c>
      <c r="C1221" s="14">
        <v>41802.976111111107</v>
      </c>
      <c r="D1221" s="7" t="s">
        <v>7</v>
      </c>
      <c r="E1221" s="13">
        <v>2203</v>
      </c>
      <c r="F1221" s="7" t="s">
        <v>51</v>
      </c>
      <c r="G1221" s="7" t="s">
        <v>11</v>
      </c>
      <c r="H1221" s="13">
        <v>9.5</v>
      </c>
      <c r="I1221" s="13" t="str">
        <f>IF(G1221="Male",VLOOKUP(H1221,'Shoe size conversion table'!$B$6:$D$22,2),VLOOKUP(H1221,'Shoe size conversion table'!$J$6:$L$22,2))</f>
        <v>42-43</v>
      </c>
      <c r="J1221" s="13">
        <f>IF(G1221="Male",VLOOKUP(H1221,'Shoe size conversion table'!$B$6:$D$22,3),VLOOKUP(H1221,'Shoe size conversion table'!$J$6:$L$22,3))</f>
        <v>9</v>
      </c>
      <c r="K1221" s="11">
        <v>199</v>
      </c>
      <c r="L1221" s="12">
        <v>0.1</v>
      </c>
      <c r="M1221" s="7">
        <f t="shared" ref="M1221:M1284" si="58">YEAR(C1221)</f>
        <v>2014</v>
      </c>
      <c r="N1221" s="7">
        <f t="shared" si="56"/>
        <v>6</v>
      </c>
      <c r="O1221" s="30">
        <f t="shared" si="57"/>
        <v>179.1</v>
      </c>
    </row>
    <row r="1222" spans="2:15" x14ac:dyDescent="0.2">
      <c r="B1222" s="13">
        <v>53419</v>
      </c>
      <c r="C1222" s="14">
        <v>41803.146111111113</v>
      </c>
      <c r="D1222" s="7" t="s">
        <v>7</v>
      </c>
      <c r="E1222" s="13">
        <v>2201</v>
      </c>
      <c r="F1222" s="7" t="s">
        <v>50</v>
      </c>
      <c r="G1222" s="7" t="s">
        <v>12</v>
      </c>
      <c r="H1222" s="13">
        <v>7.5</v>
      </c>
      <c r="I1222" s="13">
        <f>IF(G1222="Male",VLOOKUP(H1222,'Shoe size conversion table'!$B$6:$D$22,2),VLOOKUP(H1222,'Shoe size conversion table'!$J$6:$L$22,2))</f>
        <v>38</v>
      </c>
      <c r="J1222" s="13">
        <f>IF(G1222="Male",VLOOKUP(H1222,'Shoe size conversion table'!$B$6:$D$22,3),VLOOKUP(H1222,'Shoe size conversion table'!$J$6:$L$22,3))</f>
        <v>5.5</v>
      </c>
      <c r="K1222" s="11">
        <v>159</v>
      </c>
      <c r="L1222" s="12">
        <v>0</v>
      </c>
      <c r="M1222" s="7">
        <f t="shared" si="58"/>
        <v>2014</v>
      </c>
      <c r="N1222" s="7">
        <f t="shared" ref="N1222:N1285" si="59">MONTH(C1222:C16189)</f>
        <v>6</v>
      </c>
      <c r="O1222" s="30">
        <f t="shared" ref="O1222:O1285" si="60">K1222*(1-L1222)</f>
        <v>159</v>
      </c>
    </row>
    <row r="1223" spans="2:15" x14ac:dyDescent="0.2">
      <c r="B1223" s="13">
        <v>53419</v>
      </c>
      <c r="C1223" s="14">
        <v>41803.146111111113</v>
      </c>
      <c r="D1223" s="7" t="s">
        <v>7</v>
      </c>
      <c r="E1223" s="13">
        <v>2233</v>
      </c>
      <c r="F1223" s="7" t="s">
        <v>56</v>
      </c>
      <c r="G1223" s="7" t="s">
        <v>11</v>
      </c>
      <c r="H1223" s="13">
        <v>15</v>
      </c>
      <c r="I1223" s="13">
        <f>IF(G1223="Male",VLOOKUP(H1223,'Shoe size conversion table'!$B$6:$D$22,2),VLOOKUP(H1223,'Shoe size conversion table'!$J$6:$L$22,2))</f>
        <v>48</v>
      </c>
      <c r="J1223" s="13">
        <f>IF(G1223="Male",VLOOKUP(H1223,'Shoe size conversion table'!$B$6:$D$22,3),VLOOKUP(H1223,'Shoe size conversion table'!$J$6:$L$22,3))</f>
        <v>14.5</v>
      </c>
      <c r="K1223" s="11">
        <v>139</v>
      </c>
      <c r="L1223" s="12">
        <v>0.1</v>
      </c>
      <c r="M1223" s="7">
        <f t="shared" si="58"/>
        <v>2014</v>
      </c>
      <c r="N1223" s="7">
        <f t="shared" si="59"/>
        <v>6</v>
      </c>
      <c r="O1223" s="30">
        <f t="shared" si="60"/>
        <v>125.10000000000001</v>
      </c>
    </row>
    <row r="1224" spans="2:15" x14ac:dyDescent="0.2">
      <c r="B1224" s="13">
        <v>53420</v>
      </c>
      <c r="C1224" s="14">
        <v>41803.206111111111</v>
      </c>
      <c r="D1224" s="7" t="s">
        <v>10</v>
      </c>
      <c r="E1224" s="13">
        <v>2189</v>
      </c>
      <c r="F1224" s="7" t="s">
        <v>36</v>
      </c>
      <c r="G1224" s="7" t="s">
        <v>12</v>
      </c>
      <c r="H1224" s="13">
        <v>9</v>
      </c>
      <c r="I1224" s="13" t="str">
        <f>IF(G1224="Male",VLOOKUP(H1224,'Shoe size conversion table'!$B$6:$D$22,2),VLOOKUP(H1224,'Shoe size conversion table'!$J$6:$L$22,2))</f>
        <v>39-40</v>
      </c>
      <c r="J1224" s="13">
        <f>IF(G1224="Male",VLOOKUP(H1224,'Shoe size conversion table'!$B$6:$D$22,3),VLOOKUP(H1224,'Shoe size conversion table'!$J$6:$L$22,3))</f>
        <v>7</v>
      </c>
      <c r="K1224" s="11">
        <v>149</v>
      </c>
      <c r="L1224" s="12">
        <v>0.3</v>
      </c>
      <c r="M1224" s="7">
        <f t="shared" si="58"/>
        <v>2014</v>
      </c>
      <c r="N1224" s="7">
        <f t="shared" si="59"/>
        <v>6</v>
      </c>
      <c r="O1224" s="30">
        <f t="shared" si="60"/>
        <v>104.3</v>
      </c>
    </row>
    <row r="1225" spans="2:15" x14ac:dyDescent="0.2">
      <c r="B1225" s="13">
        <v>53421</v>
      </c>
      <c r="C1225" s="14">
        <v>41803.256111111114</v>
      </c>
      <c r="D1225" s="7" t="s">
        <v>7</v>
      </c>
      <c r="E1225" s="13">
        <v>2180</v>
      </c>
      <c r="F1225" s="7" t="s">
        <v>51</v>
      </c>
      <c r="G1225" s="7" t="s">
        <v>12</v>
      </c>
      <c r="H1225" s="13">
        <v>9</v>
      </c>
      <c r="I1225" s="13" t="str">
        <f>IF(G1225="Male",VLOOKUP(H1225,'Shoe size conversion table'!$B$6:$D$22,2),VLOOKUP(H1225,'Shoe size conversion table'!$J$6:$L$22,2))</f>
        <v>39-40</v>
      </c>
      <c r="J1225" s="13">
        <f>IF(G1225="Male",VLOOKUP(H1225,'Shoe size conversion table'!$B$6:$D$22,3),VLOOKUP(H1225,'Shoe size conversion table'!$J$6:$L$22,3))</f>
        <v>7</v>
      </c>
      <c r="K1225" s="11">
        <v>199</v>
      </c>
      <c r="L1225" s="12">
        <v>0</v>
      </c>
      <c r="M1225" s="7">
        <f t="shared" si="58"/>
        <v>2014</v>
      </c>
      <c r="N1225" s="7">
        <f t="shared" si="59"/>
        <v>6</v>
      </c>
      <c r="O1225" s="30">
        <f t="shared" si="60"/>
        <v>199</v>
      </c>
    </row>
    <row r="1226" spans="2:15" x14ac:dyDescent="0.2">
      <c r="B1226" s="13">
        <v>53422</v>
      </c>
      <c r="C1226" s="14">
        <v>41803.456111111111</v>
      </c>
      <c r="D1226" s="7" t="s">
        <v>10</v>
      </c>
      <c r="E1226" s="13">
        <v>2213</v>
      </c>
      <c r="F1226" s="7" t="s">
        <v>34</v>
      </c>
      <c r="G1226" s="7" t="s">
        <v>12</v>
      </c>
      <c r="H1226" s="13">
        <v>8.5</v>
      </c>
      <c r="I1226" s="13">
        <f>IF(G1226="Male",VLOOKUP(H1226,'Shoe size conversion table'!$B$6:$D$22,2),VLOOKUP(H1226,'Shoe size conversion table'!$J$6:$L$22,2))</f>
        <v>39</v>
      </c>
      <c r="J1226" s="13">
        <f>IF(G1226="Male",VLOOKUP(H1226,'Shoe size conversion table'!$B$6:$D$22,3),VLOOKUP(H1226,'Shoe size conversion table'!$J$6:$L$22,3))</f>
        <v>6.5</v>
      </c>
      <c r="K1226" s="11">
        <v>129</v>
      </c>
      <c r="L1226" s="12">
        <v>0.3</v>
      </c>
      <c r="M1226" s="7">
        <f t="shared" si="58"/>
        <v>2014</v>
      </c>
      <c r="N1226" s="7">
        <f t="shared" si="59"/>
        <v>6</v>
      </c>
      <c r="O1226" s="30">
        <f t="shared" si="60"/>
        <v>90.3</v>
      </c>
    </row>
    <row r="1227" spans="2:15" x14ac:dyDescent="0.2">
      <c r="B1227" s="13">
        <v>53423</v>
      </c>
      <c r="C1227" s="14">
        <v>41803.726111111107</v>
      </c>
      <c r="D1227" s="7" t="s">
        <v>7</v>
      </c>
      <c r="E1227" s="13">
        <v>2221</v>
      </c>
      <c r="F1227" s="7" t="s">
        <v>50</v>
      </c>
      <c r="G1227" s="7" t="s">
        <v>11</v>
      </c>
      <c r="H1227" s="13">
        <v>10.5</v>
      </c>
      <c r="I1227" s="13" t="str">
        <f>IF(G1227="Male",VLOOKUP(H1227,'Shoe size conversion table'!$B$6:$D$22,2),VLOOKUP(H1227,'Shoe size conversion table'!$J$6:$L$22,2))</f>
        <v>43-44</v>
      </c>
      <c r="J1227" s="13">
        <f>IF(G1227="Male",VLOOKUP(H1227,'Shoe size conversion table'!$B$6:$D$22,3),VLOOKUP(H1227,'Shoe size conversion table'!$J$6:$L$22,3))</f>
        <v>10</v>
      </c>
      <c r="K1227" s="11">
        <v>159</v>
      </c>
      <c r="L1227" s="12">
        <v>0.2</v>
      </c>
      <c r="M1227" s="7">
        <f t="shared" si="58"/>
        <v>2014</v>
      </c>
      <c r="N1227" s="7">
        <f t="shared" si="59"/>
        <v>6</v>
      </c>
      <c r="O1227" s="30">
        <f t="shared" si="60"/>
        <v>127.2</v>
      </c>
    </row>
    <row r="1228" spans="2:15" x14ac:dyDescent="0.2">
      <c r="B1228" s="13">
        <v>53424</v>
      </c>
      <c r="C1228" s="14">
        <v>41804.146111111113</v>
      </c>
      <c r="D1228" s="7" t="s">
        <v>7</v>
      </c>
      <c r="E1228" s="13">
        <v>2181</v>
      </c>
      <c r="F1228" s="7" t="s">
        <v>43</v>
      </c>
      <c r="G1228" s="7" t="s">
        <v>11</v>
      </c>
      <c r="H1228" s="13">
        <v>9</v>
      </c>
      <c r="I1228" s="13">
        <f>IF(G1228="Male",VLOOKUP(H1228,'Shoe size conversion table'!$B$6:$D$22,2),VLOOKUP(H1228,'Shoe size conversion table'!$J$6:$L$22,2))</f>
        <v>42</v>
      </c>
      <c r="J1228" s="13">
        <f>IF(G1228="Male",VLOOKUP(H1228,'Shoe size conversion table'!$B$6:$D$22,3),VLOOKUP(H1228,'Shoe size conversion table'!$J$6:$L$22,3))</f>
        <v>8.5</v>
      </c>
      <c r="K1228" s="11">
        <v>199</v>
      </c>
      <c r="L1228" s="12">
        <v>0</v>
      </c>
      <c r="M1228" s="7">
        <f t="shared" si="58"/>
        <v>2014</v>
      </c>
      <c r="N1228" s="7">
        <f t="shared" si="59"/>
        <v>6</v>
      </c>
      <c r="O1228" s="30">
        <f t="shared" si="60"/>
        <v>199</v>
      </c>
    </row>
    <row r="1229" spans="2:15" x14ac:dyDescent="0.2">
      <c r="B1229" s="13">
        <v>53425</v>
      </c>
      <c r="C1229" s="14">
        <v>41804.146111111113</v>
      </c>
      <c r="D1229" s="7" t="s">
        <v>10</v>
      </c>
      <c r="E1229" s="13">
        <v>2192</v>
      </c>
      <c r="F1229" s="7" t="s">
        <v>34</v>
      </c>
      <c r="G1229" s="7" t="s">
        <v>11</v>
      </c>
      <c r="H1229" s="13">
        <v>11</v>
      </c>
      <c r="I1229" s="13">
        <f>IF(G1229="Male",VLOOKUP(H1229,'Shoe size conversion table'!$B$6:$D$22,2),VLOOKUP(H1229,'Shoe size conversion table'!$J$6:$L$22,2))</f>
        <v>44</v>
      </c>
      <c r="J1229" s="13">
        <f>IF(G1229="Male",VLOOKUP(H1229,'Shoe size conversion table'!$B$6:$D$22,3),VLOOKUP(H1229,'Shoe size conversion table'!$J$6:$L$22,3))</f>
        <v>10.5</v>
      </c>
      <c r="K1229" s="11">
        <v>199</v>
      </c>
      <c r="L1229" s="12">
        <v>0</v>
      </c>
      <c r="M1229" s="7">
        <f t="shared" si="58"/>
        <v>2014</v>
      </c>
      <c r="N1229" s="7">
        <f t="shared" si="59"/>
        <v>6</v>
      </c>
      <c r="O1229" s="30">
        <f t="shared" si="60"/>
        <v>199</v>
      </c>
    </row>
    <row r="1230" spans="2:15" x14ac:dyDescent="0.2">
      <c r="B1230" s="13">
        <v>53426</v>
      </c>
      <c r="C1230" s="14">
        <v>41804.206111111111</v>
      </c>
      <c r="D1230" s="7" t="s">
        <v>10</v>
      </c>
      <c r="E1230" s="13">
        <v>2210</v>
      </c>
      <c r="F1230" s="7" t="s">
        <v>36</v>
      </c>
      <c r="G1230" s="7" t="s">
        <v>12</v>
      </c>
      <c r="H1230" s="13">
        <v>9</v>
      </c>
      <c r="I1230" s="13" t="str">
        <f>IF(G1230="Male",VLOOKUP(H1230,'Shoe size conversion table'!$B$6:$D$22,2),VLOOKUP(H1230,'Shoe size conversion table'!$J$6:$L$22,2))</f>
        <v>39-40</v>
      </c>
      <c r="J1230" s="13">
        <f>IF(G1230="Male",VLOOKUP(H1230,'Shoe size conversion table'!$B$6:$D$22,3),VLOOKUP(H1230,'Shoe size conversion table'!$J$6:$L$22,3))</f>
        <v>7</v>
      </c>
      <c r="K1230" s="11">
        <v>169</v>
      </c>
      <c r="L1230" s="12">
        <v>0.5</v>
      </c>
      <c r="M1230" s="7">
        <f t="shared" si="58"/>
        <v>2014</v>
      </c>
      <c r="N1230" s="7">
        <f t="shared" si="59"/>
        <v>6</v>
      </c>
      <c r="O1230" s="30">
        <f t="shared" si="60"/>
        <v>84.5</v>
      </c>
    </row>
    <row r="1231" spans="2:15" x14ac:dyDescent="0.2">
      <c r="B1231" s="13">
        <v>53427</v>
      </c>
      <c r="C1231" s="14">
        <v>41804.256111111114</v>
      </c>
      <c r="D1231" s="7" t="s">
        <v>7</v>
      </c>
      <c r="E1231" s="13">
        <v>2224</v>
      </c>
      <c r="F1231" s="7" t="s">
        <v>51</v>
      </c>
      <c r="G1231" s="7" t="s">
        <v>12</v>
      </c>
      <c r="H1231" s="13">
        <v>9</v>
      </c>
      <c r="I1231" s="13" t="str">
        <f>IF(G1231="Male",VLOOKUP(H1231,'Shoe size conversion table'!$B$6:$D$22,2),VLOOKUP(H1231,'Shoe size conversion table'!$J$6:$L$22,2))</f>
        <v>39-40</v>
      </c>
      <c r="J1231" s="13">
        <f>IF(G1231="Male",VLOOKUP(H1231,'Shoe size conversion table'!$B$6:$D$22,3),VLOOKUP(H1231,'Shoe size conversion table'!$J$6:$L$22,3))</f>
        <v>7</v>
      </c>
      <c r="K1231" s="11">
        <v>199</v>
      </c>
      <c r="L1231" s="12">
        <v>0.1</v>
      </c>
      <c r="M1231" s="7">
        <f t="shared" si="58"/>
        <v>2014</v>
      </c>
      <c r="N1231" s="7">
        <f t="shared" si="59"/>
        <v>6</v>
      </c>
      <c r="O1231" s="30">
        <f t="shared" si="60"/>
        <v>179.1</v>
      </c>
    </row>
    <row r="1232" spans="2:15" x14ac:dyDescent="0.2">
      <c r="B1232" s="13">
        <v>53428</v>
      </c>
      <c r="C1232" s="14">
        <v>41804.356111111105</v>
      </c>
      <c r="D1232" s="7" t="s">
        <v>8</v>
      </c>
      <c r="E1232" s="13">
        <v>2178</v>
      </c>
      <c r="F1232" s="7" t="s">
        <v>42</v>
      </c>
      <c r="G1232" s="7" t="s">
        <v>12</v>
      </c>
      <c r="H1232" s="13">
        <v>8</v>
      </c>
      <c r="I1232" s="13" t="str">
        <f>IF(G1232="Male",VLOOKUP(H1232,'Shoe size conversion table'!$B$6:$D$22,2),VLOOKUP(H1232,'Shoe size conversion table'!$J$6:$L$22,2))</f>
        <v>38-39</v>
      </c>
      <c r="J1232" s="13">
        <f>IF(G1232="Male",VLOOKUP(H1232,'Shoe size conversion table'!$B$6:$D$22,3),VLOOKUP(H1232,'Shoe size conversion table'!$J$6:$L$22,3))</f>
        <v>6</v>
      </c>
      <c r="K1232" s="11">
        <v>159</v>
      </c>
      <c r="L1232" s="12">
        <v>0.2</v>
      </c>
      <c r="M1232" s="7">
        <f t="shared" si="58"/>
        <v>2014</v>
      </c>
      <c r="N1232" s="7">
        <f t="shared" si="59"/>
        <v>6</v>
      </c>
      <c r="O1232" s="30">
        <f t="shared" si="60"/>
        <v>127.2</v>
      </c>
    </row>
    <row r="1233" spans="2:15" x14ac:dyDescent="0.2">
      <c r="B1233" s="13">
        <v>53428</v>
      </c>
      <c r="C1233" s="14">
        <v>41804.356111111105</v>
      </c>
      <c r="D1233" s="7" t="s">
        <v>8</v>
      </c>
      <c r="E1233" s="13">
        <v>2240</v>
      </c>
      <c r="F1233" s="7" t="s">
        <v>42</v>
      </c>
      <c r="G1233" s="7" t="s">
        <v>12</v>
      </c>
      <c r="H1233" s="13">
        <v>8</v>
      </c>
      <c r="I1233" s="13" t="str">
        <f>IF(G1233="Male",VLOOKUP(H1233,'Shoe size conversion table'!$B$6:$D$22,2),VLOOKUP(H1233,'Shoe size conversion table'!$J$6:$L$22,2))</f>
        <v>38-39</v>
      </c>
      <c r="J1233" s="13">
        <f>IF(G1233="Male",VLOOKUP(H1233,'Shoe size conversion table'!$B$6:$D$22,3),VLOOKUP(H1233,'Shoe size conversion table'!$J$6:$L$22,3))</f>
        <v>6</v>
      </c>
      <c r="K1233" s="11">
        <v>139</v>
      </c>
      <c r="L1233" s="12">
        <v>0</v>
      </c>
      <c r="M1233" s="7">
        <f t="shared" si="58"/>
        <v>2014</v>
      </c>
      <c r="N1233" s="7">
        <f t="shared" si="59"/>
        <v>6</v>
      </c>
      <c r="O1233" s="30">
        <f t="shared" si="60"/>
        <v>139</v>
      </c>
    </row>
    <row r="1234" spans="2:15" x14ac:dyDescent="0.2">
      <c r="B1234" s="13">
        <v>53429</v>
      </c>
      <c r="C1234" s="14">
        <v>41804.356111111105</v>
      </c>
      <c r="D1234" s="7" t="s">
        <v>10</v>
      </c>
      <c r="E1234" s="13">
        <v>2189</v>
      </c>
      <c r="F1234" s="7" t="s">
        <v>35</v>
      </c>
      <c r="G1234" s="7" t="s">
        <v>12</v>
      </c>
      <c r="H1234" s="13">
        <v>7</v>
      </c>
      <c r="I1234" s="13" t="str">
        <f>IF(G1234="Male",VLOOKUP(H1234,'Shoe size conversion table'!$B$6:$D$22,2),VLOOKUP(H1234,'Shoe size conversion table'!$J$6:$L$22,2))</f>
        <v>37-38</v>
      </c>
      <c r="J1234" s="13">
        <f>IF(G1234="Male",VLOOKUP(H1234,'Shoe size conversion table'!$B$6:$D$22,3),VLOOKUP(H1234,'Shoe size conversion table'!$J$6:$L$22,3))</f>
        <v>5</v>
      </c>
      <c r="K1234" s="11">
        <v>139</v>
      </c>
      <c r="L1234" s="12">
        <v>0.5</v>
      </c>
      <c r="M1234" s="7">
        <f t="shared" si="58"/>
        <v>2014</v>
      </c>
      <c r="N1234" s="7">
        <f t="shared" si="59"/>
        <v>6</v>
      </c>
      <c r="O1234" s="30">
        <f t="shared" si="60"/>
        <v>69.5</v>
      </c>
    </row>
    <row r="1235" spans="2:15" x14ac:dyDescent="0.2">
      <c r="B1235" s="13">
        <v>53429</v>
      </c>
      <c r="C1235" s="14">
        <v>41804.356111111105</v>
      </c>
      <c r="D1235" s="7" t="s">
        <v>10</v>
      </c>
      <c r="E1235" s="13">
        <v>2214</v>
      </c>
      <c r="F1235" s="7" t="s">
        <v>35</v>
      </c>
      <c r="G1235" s="7" t="s">
        <v>11</v>
      </c>
      <c r="H1235" s="13">
        <v>10.5</v>
      </c>
      <c r="I1235" s="13" t="str">
        <f>IF(G1235="Male",VLOOKUP(H1235,'Shoe size conversion table'!$B$6:$D$22,2),VLOOKUP(H1235,'Shoe size conversion table'!$J$6:$L$22,2))</f>
        <v>43-44</v>
      </c>
      <c r="J1235" s="13">
        <f>IF(G1235="Male",VLOOKUP(H1235,'Shoe size conversion table'!$B$6:$D$22,3),VLOOKUP(H1235,'Shoe size conversion table'!$J$6:$L$22,3))</f>
        <v>10</v>
      </c>
      <c r="K1235" s="11">
        <v>149</v>
      </c>
      <c r="L1235" s="12">
        <v>0</v>
      </c>
      <c r="M1235" s="7">
        <f t="shared" si="58"/>
        <v>2014</v>
      </c>
      <c r="N1235" s="7">
        <f t="shared" si="59"/>
        <v>6</v>
      </c>
      <c r="O1235" s="30">
        <f t="shared" si="60"/>
        <v>149</v>
      </c>
    </row>
    <row r="1236" spans="2:15" x14ac:dyDescent="0.2">
      <c r="B1236" s="13">
        <v>53430</v>
      </c>
      <c r="C1236" s="14">
        <v>41804.416111111103</v>
      </c>
      <c r="D1236" s="7" t="s">
        <v>9</v>
      </c>
      <c r="E1236" s="13">
        <v>2172</v>
      </c>
      <c r="F1236" s="7" t="s">
        <v>58</v>
      </c>
      <c r="G1236" s="7" t="s">
        <v>12</v>
      </c>
      <c r="H1236" s="13">
        <v>8</v>
      </c>
      <c r="I1236" s="13" t="str">
        <f>IF(G1236="Male",VLOOKUP(H1236,'Shoe size conversion table'!$B$6:$D$22,2),VLOOKUP(H1236,'Shoe size conversion table'!$J$6:$L$22,2))</f>
        <v>38-39</v>
      </c>
      <c r="J1236" s="13">
        <f>IF(G1236="Male",VLOOKUP(H1236,'Shoe size conversion table'!$B$6:$D$22,3),VLOOKUP(H1236,'Shoe size conversion table'!$J$6:$L$22,3))</f>
        <v>6</v>
      </c>
      <c r="K1236" s="11">
        <v>129</v>
      </c>
      <c r="L1236" s="12">
        <v>0.5</v>
      </c>
      <c r="M1236" s="7">
        <f t="shared" si="58"/>
        <v>2014</v>
      </c>
      <c r="N1236" s="7">
        <f t="shared" si="59"/>
        <v>6</v>
      </c>
      <c r="O1236" s="30">
        <f t="shared" si="60"/>
        <v>64.5</v>
      </c>
    </row>
    <row r="1237" spans="2:15" x14ac:dyDescent="0.2">
      <c r="B1237" s="13">
        <v>53431</v>
      </c>
      <c r="C1237" s="14">
        <v>41804.726111111107</v>
      </c>
      <c r="D1237" s="7" t="s">
        <v>8</v>
      </c>
      <c r="E1237" s="13">
        <v>2231</v>
      </c>
      <c r="F1237" s="7" t="s">
        <v>38</v>
      </c>
      <c r="G1237" s="7" t="s">
        <v>12</v>
      </c>
      <c r="H1237" s="13">
        <v>9</v>
      </c>
      <c r="I1237" s="13" t="str">
        <f>IF(G1237="Male",VLOOKUP(H1237,'Shoe size conversion table'!$B$6:$D$22,2),VLOOKUP(H1237,'Shoe size conversion table'!$J$6:$L$22,2))</f>
        <v>39-40</v>
      </c>
      <c r="J1237" s="13">
        <f>IF(G1237="Male",VLOOKUP(H1237,'Shoe size conversion table'!$B$6:$D$22,3),VLOOKUP(H1237,'Shoe size conversion table'!$J$6:$L$22,3))</f>
        <v>7</v>
      </c>
      <c r="K1237" s="11">
        <v>139</v>
      </c>
      <c r="L1237" s="12">
        <v>0.1</v>
      </c>
      <c r="M1237" s="7">
        <f t="shared" si="58"/>
        <v>2014</v>
      </c>
      <c r="N1237" s="7">
        <f t="shared" si="59"/>
        <v>6</v>
      </c>
      <c r="O1237" s="30">
        <f t="shared" si="60"/>
        <v>125.10000000000001</v>
      </c>
    </row>
    <row r="1238" spans="2:15" x14ac:dyDescent="0.2">
      <c r="B1238" s="13">
        <v>53432</v>
      </c>
      <c r="C1238" s="14">
        <v>41805.136111111104</v>
      </c>
      <c r="D1238" s="7" t="s">
        <v>10</v>
      </c>
      <c r="E1238" s="13">
        <v>2199</v>
      </c>
      <c r="F1238" s="7" t="s">
        <v>35</v>
      </c>
      <c r="G1238" s="7" t="s">
        <v>11</v>
      </c>
      <c r="H1238" s="13">
        <v>10</v>
      </c>
      <c r="I1238" s="13">
        <f>IF(G1238="Male",VLOOKUP(H1238,'Shoe size conversion table'!$B$6:$D$22,2),VLOOKUP(H1238,'Shoe size conversion table'!$J$6:$L$22,2))</f>
        <v>43</v>
      </c>
      <c r="J1238" s="13">
        <f>IF(G1238="Male",VLOOKUP(H1238,'Shoe size conversion table'!$B$6:$D$22,3),VLOOKUP(H1238,'Shoe size conversion table'!$J$6:$L$22,3))</f>
        <v>9.5</v>
      </c>
      <c r="K1238" s="11">
        <v>159</v>
      </c>
      <c r="L1238" s="12">
        <v>0</v>
      </c>
      <c r="M1238" s="7">
        <f t="shared" si="58"/>
        <v>2014</v>
      </c>
      <c r="N1238" s="7">
        <f t="shared" si="59"/>
        <v>6</v>
      </c>
      <c r="O1238" s="30">
        <f t="shared" si="60"/>
        <v>159</v>
      </c>
    </row>
    <row r="1239" spans="2:15" x14ac:dyDescent="0.2">
      <c r="B1239" s="13">
        <v>53433</v>
      </c>
      <c r="C1239" s="14">
        <v>41805.136111111104</v>
      </c>
      <c r="D1239" s="7" t="s">
        <v>8</v>
      </c>
      <c r="E1239" s="13">
        <v>2219</v>
      </c>
      <c r="F1239" s="7" t="s">
        <v>41</v>
      </c>
      <c r="G1239" s="7" t="s">
        <v>11</v>
      </c>
      <c r="H1239" s="13">
        <v>8.5</v>
      </c>
      <c r="I1239" s="13" t="str">
        <f>IF(G1239="Male",VLOOKUP(H1239,'Shoe size conversion table'!$B$6:$D$22,2),VLOOKUP(H1239,'Shoe size conversion table'!$J$6:$L$22,2))</f>
        <v>41-42</v>
      </c>
      <c r="J1239" s="13">
        <f>IF(G1239="Male",VLOOKUP(H1239,'Shoe size conversion table'!$B$6:$D$22,3),VLOOKUP(H1239,'Shoe size conversion table'!$J$6:$L$22,3))</f>
        <v>8</v>
      </c>
      <c r="K1239" s="11">
        <v>129</v>
      </c>
      <c r="L1239" s="12">
        <v>0.3</v>
      </c>
      <c r="M1239" s="7">
        <f t="shared" si="58"/>
        <v>2014</v>
      </c>
      <c r="N1239" s="7">
        <f t="shared" si="59"/>
        <v>6</v>
      </c>
      <c r="O1239" s="30">
        <f t="shared" si="60"/>
        <v>90.3</v>
      </c>
    </row>
    <row r="1240" spans="2:15" x14ac:dyDescent="0.2">
      <c r="B1240" s="13">
        <v>53434</v>
      </c>
      <c r="C1240" s="14">
        <v>41805.146111111113</v>
      </c>
      <c r="D1240" s="7" t="s">
        <v>7</v>
      </c>
      <c r="E1240" s="13">
        <v>2177</v>
      </c>
      <c r="F1240" s="7" t="s">
        <v>55</v>
      </c>
      <c r="G1240" s="7" t="s">
        <v>12</v>
      </c>
      <c r="H1240" s="13">
        <v>7.5</v>
      </c>
      <c r="I1240" s="13">
        <f>IF(G1240="Male",VLOOKUP(H1240,'Shoe size conversion table'!$B$6:$D$22,2),VLOOKUP(H1240,'Shoe size conversion table'!$J$6:$L$22,2))</f>
        <v>38</v>
      </c>
      <c r="J1240" s="13">
        <f>IF(G1240="Male",VLOOKUP(H1240,'Shoe size conversion table'!$B$6:$D$22,3),VLOOKUP(H1240,'Shoe size conversion table'!$J$6:$L$22,3))</f>
        <v>5.5</v>
      </c>
      <c r="K1240" s="11">
        <v>159</v>
      </c>
      <c r="L1240" s="12">
        <v>0.2</v>
      </c>
      <c r="M1240" s="7">
        <f t="shared" si="58"/>
        <v>2014</v>
      </c>
      <c r="N1240" s="7">
        <f t="shared" si="59"/>
        <v>6</v>
      </c>
      <c r="O1240" s="30">
        <f t="shared" si="60"/>
        <v>127.2</v>
      </c>
    </row>
    <row r="1241" spans="2:15" x14ac:dyDescent="0.2">
      <c r="B1241" s="13">
        <v>53434</v>
      </c>
      <c r="C1241" s="14">
        <v>41805.146111111113</v>
      </c>
      <c r="D1241" s="7" t="s">
        <v>7</v>
      </c>
      <c r="E1241" s="13">
        <v>2148</v>
      </c>
      <c r="F1241" s="7" t="s">
        <v>56</v>
      </c>
      <c r="G1241" s="7" t="s">
        <v>11</v>
      </c>
      <c r="H1241" s="13">
        <v>10</v>
      </c>
      <c r="I1241" s="13">
        <f>IF(G1241="Male",VLOOKUP(H1241,'Shoe size conversion table'!$B$6:$D$22,2),VLOOKUP(H1241,'Shoe size conversion table'!$J$6:$L$22,2))</f>
        <v>43</v>
      </c>
      <c r="J1241" s="13">
        <f>IF(G1241="Male",VLOOKUP(H1241,'Shoe size conversion table'!$B$6:$D$22,3),VLOOKUP(H1241,'Shoe size conversion table'!$J$6:$L$22,3))</f>
        <v>9.5</v>
      </c>
      <c r="K1241" s="11">
        <v>159</v>
      </c>
      <c r="L1241" s="12">
        <v>0</v>
      </c>
      <c r="M1241" s="7">
        <f t="shared" si="58"/>
        <v>2014</v>
      </c>
      <c r="N1241" s="7">
        <f t="shared" si="59"/>
        <v>6</v>
      </c>
      <c r="O1241" s="30">
        <f t="shared" si="60"/>
        <v>159</v>
      </c>
    </row>
    <row r="1242" spans="2:15" x14ac:dyDescent="0.2">
      <c r="B1242" s="13">
        <v>53435</v>
      </c>
      <c r="C1242" s="14">
        <v>41805.206111111111</v>
      </c>
      <c r="D1242" s="7" t="s">
        <v>9</v>
      </c>
      <c r="E1242" s="13">
        <v>2159</v>
      </c>
      <c r="F1242" s="7" t="s">
        <v>61</v>
      </c>
      <c r="G1242" s="7" t="s">
        <v>11</v>
      </c>
      <c r="H1242" s="13">
        <v>8</v>
      </c>
      <c r="I1242" s="13">
        <f>IF(G1242="Male",VLOOKUP(H1242,'Shoe size conversion table'!$B$6:$D$22,2),VLOOKUP(H1242,'Shoe size conversion table'!$J$6:$L$22,2))</f>
        <v>41</v>
      </c>
      <c r="J1242" s="13">
        <f>IF(G1242="Male",VLOOKUP(H1242,'Shoe size conversion table'!$B$6:$D$22,3),VLOOKUP(H1242,'Shoe size conversion table'!$J$6:$L$22,3))</f>
        <v>7.5</v>
      </c>
      <c r="K1242" s="11">
        <v>129</v>
      </c>
      <c r="L1242" s="12">
        <v>0.2</v>
      </c>
      <c r="M1242" s="7">
        <f t="shared" si="58"/>
        <v>2014</v>
      </c>
      <c r="N1242" s="7">
        <f t="shared" si="59"/>
        <v>6</v>
      </c>
      <c r="O1242" s="30">
        <f t="shared" si="60"/>
        <v>103.2</v>
      </c>
    </row>
    <row r="1243" spans="2:15" x14ac:dyDescent="0.2">
      <c r="B1243" s="13">
        <v>53436</v>
      </c>
      <c r="C1243" s="14">
        <v>41805.356111111105</v>
      </c>
      <c r="D1243" s="7" t="s">
        <v>8</v>
      </c>
      <c r="E1243" s="13">
        <v>2178</v>
      </c>
      <c r="F1243" s="7" t="s">
        <v>42</v>
      </c>
      <c r="G1243" s="7" t="s">
        <v>12</v>
      </c>
      <c r="H1243" s="13">
        <v>8</v>
      </c>
      <c r="I1243" s="13" t="str">
        <f>IF(G1243="Male",VLOOKUP(H1243,'Shoe size conversion table'!$B$6:$D$22,2),VLOOKUP(H1243,'Shoe size conversion table'!$J$6:$L$22,2))</f>
        <v>38-39</v>
      </c>
      <c r="J1243" s="13">
        <f>IF(G1243="Male",VLOOKUP(H1243,'Shoe size conversion table'!$B$6:$D$22,3),VLOOKUP(H1243,'Shoe size conversion table'!$J$6:$L$22,3))</f>
        <v>6</v>
      </c>
      <c r="K1243" s="11">
        <v>159</v>
      </c>
      <c r="L1243" s="12">
        <v>0.2</v>
      </c>
      <c r="M1243" s="7">
        <f t="shared" si="58"/>
        <v>2014</v>
      </c>
      <c r="N1243" s="7">
        <f t="shared" si="59"/>
        <v>6</v>
      </c>
      <c r="O1243" s="30">
        <f t="shared" si="60"/>
        <v>127.2</v>
      </c>
    </row>
    <row r="1244" spans="2:15" x14ac:dyDescent="0.2">
      <c r="B1244" s="13">
        <v>53437</v>
      </c>
      <c r="C1244" s="14">
        <v>41805.356111111105</v>
      </c>
      <c r="D1244" s="7" t="s">
        <v>10</v>
      </c>
      <c r="E1244" s="13">
        <v>2157</v>
      </c>
      <c r="F1244" s="7" t="s">
        <v>34</v>
      </c>
      <c r="G1244" s="7" t="s">
        <v>11</v>
      </c>
      <c r="H1244" s="13">
        <v>9</v>
      </c>
      <c r="I1244" s="13">
        <f>IF(G1244="Male",VLOOKUP(H1244,'Shoe size conversion table'!$B$6:$D$22,2),VLOOKUP(H1244,'Shoe size conversion table'!$J$6:$L$22,2))</f>
        <v>42</v>
      </c>
      <c r="J1244" s="13">
        <f>IF(G1244="Male",VLOOKUP(H1244,'Shoe size conversion table'!$B$6:$D$22,3),VLOOKUP(H1244,'Shoe size conversion table'!$J$6:$L$22,3))</f>
        <v>8.5</v>
      </c>
      <c r="K1244" s="11">
        <v>129</v>
      </c>
      <c r="L1244" s="12">
        <v>0</v>
      </c>
      <c r="M1244" s="7">
        <f t="shared" si="58"/>
        <v>2014</v>
      </c>
      <c r="N1244" s="7">
        <f t="shared" si="59"/>
        <v>6</v>
      </c>
      <c r="O1244" s="30">
        <f t="shared" si="60"/>
        <v>129</v>
      </c>
    </row>
    <row r="1245" spans="2:15" x14ac:dyDescent="0.2">
      <c r="B1245" s="13">
        <v>53437</v>
      </c>
      <c r="C1245" s="14">
        <v>41805.356111111105</v>
      </c>
      <c r="D1245" s="7" t="s">
        <v>10</v>
      </c>
      <c r="E1245" s="13">
        <v>2214</v>
      </c>
      <c r="F1245" s="7" t="s">
        <v>35</v>
      </c>
      <c r="G1245" s="7" t="s">
        <v>11</v>
      </c>
      <c r="H1245" s="13">
        <v>10.5</v>
      </c>
      <c r="I1245" s="13" t="str">
        <f>IF(G1245="Male",VLOOKUP(H1245,'Shoe size conversion table'!$B$6:$D$22,2),VLOOKUP(H1245,'Shoe size conversion table'!$J$6:$L$22,2))</f>
        <v>43-44</v>
      </c>
      <c r="J1245" s="13">
        <f>IF(G1245="Male",VLOOKUP(H1245,'Shoe size conversion table'!$B$6:$D$22,3),VLOOKUP(H1245,'Shoe size conversion table'!$J$6:$L$22,3))</f>
        <v>10</v>
      </c>
      <c r="K1245" s="11">
        <v>149</v>
      </c>
      <c r="L1245" s="12">
        <v>0</v>
      </c>
      <c r="M1245" s="7">
        <f t="shared" si="58"/>
        <v>2014</v>
      </c>
      <c r="N1245" s="7">
        <f t="shared" si="59"/>
        <v>6</v>
      </c>
      <c r="O1245" s="30">
        <f t="shared" si="60"/>
        <v>149</v>
      </c>
    </row>
    <row r="1246" spans="2:15" x14ac:dyDescent="0.2">
      <c r="B1246" s="13">
        <v>53438</v>
      </c>
      <c r="C1246" s="14">
        <v>41805.356111111105</v>
      </c>
      <c r="D1246" s="7" t="s">
        <v>8</v>
      </c>
      <c r="E1246" s="13">
        <v>2185</v>
      </c>
      <c r="F1246" s="7" t="s">
        <v>40</v>
      </c>
      <c r="G1246" s="7" t="s">
        <v>11</v>
      </c>
      <c r="H1246" s="13">
        <v>8.5</v>
      </c>
      <c r="I1246" s="13" t="str">
        <f>IF(G1246="Male",VLOOKUP(H1246,'Shoe size conversion table'!$B$6:$D$22,2),VLOOKUP(H1246,'Shoe size conversion table'!$J$6:$L$22,2))</f>
        <v>41-42</v>
      </c>
      <c r="J1246" s="13">
        <f>IF(G1246="Male",VLOOKUP(H1246,'Shoe size conversion table'!$B$6:$D$22,3),VLOOKUP(H1246,'Shoe size conversion table'!$J$6:$L$22,3))</f>
        <v>8</v>
      </c>
      <c r="K1246" s="11">
        <v>199</v>
      </c>
      <c r="L1246" s="12">
        <v>0</v>
      </c>
      <c r="M1246" s="7">
        <f t="shared" si="58"/>
        <v>2014</v>
      </c>
      <c r="N1246" s="7">
        <f t="shared" si="59"/>
        <v>6</v>
      </c>
      <c r="O1246" s="30">
        <f t="shared" si="60"/>
        <v>199</v>
      </c>
    </row>
    <row r="1247" spans="2:15" x14ac:dyDescent="0.2">
      <c r="B1247" s="13">
        <v>53439</v>
      </c>
      <c r="C1247" s="14">
        <v>41805.416111111103</v>
      </c>
      <c r="D1247" s="7" t="s">
        <v>10</v>
      </c>
      <c r="E1247" s="13">
        <v>2191</v>
      </c>
      <c r="F1247" s="7" t="s">
        <v>35</v>
      </c>
      <c r="G1247" s="7" t="s">
        <v>11</v>
      </c>
      <c r="H1247" s="13">
        <v>10</v>
      </c>
      <c r="I1247" s="13">
        <f>IF(G1247="Male",VLOOKUP(H1247,'Shoe size conversion table'!$B$6:$D$22,2),VLOOKUP(H1247,'Shoe size conversion table'!$J$6:$L$22,2))</f>
        <v>43</v>
      </c>
      <c r="J1247" s="13">
        <f>IF(G1247="Male",VLOOKUP(H1247,'Shoe size conversion table'!$B$6:$D$22,3),VLOOKUP(H1247,'Shoe size conversion table'!$J$6:$L$22,3))</f>
        <v>9.5</v>
      </c>
      <c r="K1247" s="11">
        <v>169</v>
      </c>
      <c r="L1247" s="12">
        <v>0.2</v>
      </c>
      <c r="M1247" s="7">
        <f t="shared" si="58"/>
        <v>2014</v>
      </c>
      <c r="N1247" s="7">
        <f t="shared" si="59"/>
        <v>6</v>
      </c>
      <c r="O1247" s="30">
        <f t="shared" si="60"/>
        <v>135.20000000000002</v>
      </c>
    </row>
    <row r="1248" spans="2:15" x14ac:dyDescent="0.2">
      <c r="B1248" s="13">
        <v>53440</v>
      </c>
      <c r="C1248" s="14">
        <v>41805.686111111107</v>
      </c>
      <c r="D1248" s="7" t="s">
        <v>10</v>
      </c>
      <c r="E1248" s="13">
        <v>2181</v>
      </c>
      <c r="F1248" s="7" t="s">
        <v>36</v>
      </c>
      <c r="G1248" s="7" t="s">
        <v>12</v>
      </c>
      <c r="H1248" s="13">
        <v>10</v>
      </c>
      <c r="I1248" s="13" t="str">
        <f>IF(G1248="Male",VLOOKUP(H1248,'Shoe size conversion table'!$B$6:$D$22,2),VLOOKUP(H1248,'Shoe size conversion table'!$J$6:$L$22,2))</f>
        <v>40-41</v>
      </c>
      <c r="J1248" s="13">
        <f>IF(G1248="Male",VLOOKUP(H1248,'Shoe size conversion table'!$B$6:$D$22,3),VLOOKUP(H1248,'Shoe size conversion table'!$J$6:$L$22,3))</f>
        <v>8</v>
      </c>
      <c r="K1248" s="11">
        <v>129</v>
      </c>
      <c r="L1248" s="12">
        <v>0.3</v>
      </c>
      <c r="M1248" s="7">
        <f t="shared" si="58"/>
        <v>2014</v>
      </c>
      <c r="N1248" s="7">
        <f t="shared" si="59"/>
        <v>6</v>
      </c>
      <c r="O1248" s="30">
        <f t="shared" si="60"/>
        <v>90.3</v>
      </c>
    </row>
    <row r="1249" spans="2:15" x14ac:dyDescent="0.2">
      <c r="B1249" s="13">
        <v>53441</v>
      </c>
      <c r="C1249" s="14">
        <v>41805.686111111107</v>
      </c>
      <c r="D1249" s="7" t="s">
        <v>7</v>
      </c>
      <c r="E1249" s="13">
        <v>2184</v>
      </c>
      <c r="F1249" s="7" t="s">
        <v>53</v>
      </c>
      <c r="G1249" s="7" t="s">
        <v>11</v>
      </c>
      <c r="H1249" s="13">
        <v>9.5</v>
      </c>
      <c r="I1249" s="13" t="str">
        <f>IF(G1249="Male",VLOOKUP(H1249,'Shoe size conversion table'!$B$6:$D$22,2),VLOOKUP(H1249,'Shoe size conversion table'!$J$6:$L$22,2))</f>
        <v>42-43</v>
      </c>
      <c r="J1249" s="13">
        <f>IF(G1249="Male",VLOOKUP(H1249,'Shoe size conversion table'!$B$6:$D$22,3),VLOOKUP(H1249,'Shoe size conversion table'!$J$6:$L$22,3))</f>
        <v>9</v>
      </c>
      <c r="K1249" s="11">
        <v>159</v>
      </c>
      <c r="L1249" s="12">
        <v>0</v>
      </c>
      <c r="M1249" s="7">
        <f t="shared" si="58"/>
        <v>2014</v>
      </c>
      <c r="N1249" s="7">
        <f t="shared" si="59"/>
        <v>6</v>
      </c>
      <c r="O1249" s="30">
        <f t="shared" si="60"/>
        <v>159</v>
      </c>
    </row>
    <row r="1250" spans="2:15" x14ac:dyDescent="0.2">
      <c r="B1250" s="13">
        <v>53442</v>
      </c>
      <c r="C1250" s="14">
        <v>41805.726111111107</v>
      </c>
      <c r="D1250" s="7" t="s">
        <v>8</v>
      </c>
      <c r="E1250" s="13">
        <v>2226</v>
      </c>
      <c r="F1250" s="7" t="s">
        <v>41</v>
      </c>
      <c r="G1250" s="7" t="s">
        <v>12</v>
      </c>
      <c r="H1250" s="13">
        <v>9</v>
      </c>
      <c r="I1250" s="13" t="str">
        <f>IF(G1250="Male",VLOOKUP(H1250,'Shoe size conversion table'!$B$6:$D$22,2),VLOOKUP(H1250,'Shoe size conversion table'!$J$6:$L$22,2))</f>
        <v>39-40</v>
      </c>
      <c r="J1250" s="13">
        <f>IF(G1250="Male",VLOOKUP(H1250,'Shoe size conversion table'!$B$6:$D$22,3),VLOOKUP(H1250,'Shoe size conversion table'!$J$6:$L$22,3))</f>
        <v>7</v>
      </c>
      <c r="K1250" s="11">
        <v>199</v>
      </c>
      <c r="L1250" s="12">
        <v>0</v>
      </c>
      <c r="M1250" s="7">
        <f t="shared" si="58"/>
        <v>2014</v>
      </c>
      <c r="N1250" s="7">
        <f t="shared" si="59"/>
        <v>6</v>
      </c>
      <c r="O1250" s="30">
        <f t="shared" si="60"/>
        <v>199</v>
      </c>
    </row>
    <row r="1251" spans="2:15" x14ac:dyDescent="0.2">
      <c r="B1251" s="13">
        <v>53443</v>
      </c>
      <c r="C1251" s="14">
        <v>41806.136111111104</v>
      </c>
      <c r="D1251" s="7" t="s">
        <v>8</v>
      </c>
      <c r="E1251" s="13">
        <v>2226</v>
      </c>
      <c r="F1251" s="7" t="s">
        <v>42</v>
      </c>
      <c r="G1251" s="7" t="s">
        <v>11</v>
      </c>
      <c r="H1251" s="13">
        <v>14</v>
      </c>
      <c r="I1251" s="13">
        <f>IF(G1251="Male",VLOOKUP(H1251,'Shoe size conversion table'!$B$6:$D$22,2),VLOOKUP(H1251,'Shoe size conversion table'!$J$6:$L$22,2))</f>
        <v>47</v>
      </c>
      <c r="J1251" s="13">
        <f>IF(G1251="Male",VLOOKUP(H1251,'Shoe size conversion table'!$B$6:$D$22,3),VLOOKUP(H1251,'Shoe size conversion table'!$J$6:$L$22,3))</f>
        <v>13.5</v>
      </c>
      <c r="K1251" s="11">
        <v>149</v>
      </c>
      <c r="L1251" s="12">
        <v>0</v>
      </c>
      <c r="M1251" s="7">
        <f t="shared" si="58"/>
        <v>2014</v>
      </c>
      <c r="N1251" s="7">
        <f t="shared" si="59"/>
        <v>6</v>
      </c>
      <c r="O1251" s="30">
        <f t="shared" si="60"/>
        <v>149</v>
      </c>
    </row>
    <row r="1252" spans="2:15" x14ac:dyDescent="0.2">
      <c r="B1252" s="13">
        <v>53443</v>
      </c>
      <c r="C1252" s="14">
        <v>41806.136111111104</v>
      </c>
      <c r="D1252" s="7" t="s">
        <v>8</v>
      </c>
      <c r="E1252" s="13">
        <v>2240</v>
      </c>
      <c r="F1252" s="7" t="s">
        <v>42</v>
      </c>
      <c r="G1252" s="7" t="s">
        <v>12</v>
      </c>
      <c r="H1252" s="13">
        <v>8</v>
      </c>
      <c r="I1252" s="13" t="str">
        <f>IF(G1252="Male",VLOOKUP(H1252,'Shoe size conversion table'!$B$6:$D$22,2),VLOOKUP(H1252,'Shoe size conversion table'!$J$6:$L$22,2))</f>
        <v>38-39</v>
      </c>
      <c r="J1252" s="13">
        <f>IF(G1252="Male",VLOOKUP(H1252,'Shoe size conversion table'!$B$6:$D$22,3),VLOOKUP(H1252,'Shoe size conversion table'!$J$6:$L$22,3))</f>
        <v>6</v>
      </c>
      <c r="K1252" s="11">
        <v>139</v>
      </c>
      <c r="L1252" s="12">
        <v>0</v>
      </c>
      <c r="M1252" s="7">
        <f t="shared" si="58"/>
        <v>2014</v>
      </c>
      <c r="N1252" s="7">
        <f t="shared" si="59"/>
        <v>6</v>
      </c>
      <c r="O1252" s="30">
        <f t="shared" si="60"/>
        <v>139</v>
      </c>
    </row>
    <row r="1253" spans="2:15" x14ac:dyDescent="0.2">
      <c r="B1253" s="13">
        <v>53444</v>
      </c>
      <c r="C1253" s="14">
        <v>41806.356111111105</v>
      </c>
      <c r="D1253" s="7" t="s">
        <v>10</v>
      </c>
      <c r="E1253" s="13">
        <v>2169</v>
      </c>
      <c r="F1253" s="7" t="s">
        <v>35</v>
      </c>
      <c r="G1253" s="7" t="s">
        <v>12</v>
      </c>
      <c r="H1253" s="13">
        <v>7</v>
      </c>
      <c r="I1253" s="13" t="str">
        <f>IF(G1253="Male",VLOOKUP(H1253,'Shoe size conversion table'!$B$6:$D$22,2),VLOOKUP(H1253,'Shoe size conversion table'!$J$6:$L$22,2))</f>
        <v>37-38</v>
      </c>
      <c r="J1253" s="13">
        <f>IF(G1253="Male",VLOOKUP(H1253,'Shoe size conversion table'!$B$6:$D$22,3),VLOOKUP(H1253,'Shoe size conversion table'!$J$6:$L$22,3))</f>
        <v>5</v>
      </c>
      <c r="K1253" s="11">
        <v>189</v>
      </c>
      <c r="L1253" s="12">
        <v>0</v>
      </c>
      <c r="M1253" s="7">
        <f t="shared" si="58"/>
        <v>2014</v>
      </c>
      <c r="N1253" s="7">
        <f t="shared" si="59"/>
        <v>6</v>
      </c>
      <c r="O1253" s="30">
        <f t="shared" si="60"/>
        <v>189</v>
      </c>
    </row>
    <row r="1254" spans="2:15" x14ac:dyDescent="0.2">
      <c r="B1254" s="13">
        <v>53444</v>
      </c>
      <c r="C1254" s="14">
        <v>41806.356111111105</v>
      </c>
      <c r="D1254" s="7" t="s">
        <v>10</v>
      </c>
      <c r="E1254" s="13">
        <v>2149</v>
      </c>
      <c r="F1254" s="7" t="s">
        <v>34</v>
      </c>
      <c r="G1254" s="7" t="s">
        <v>11</v>
      </c>
      <c r="H1254" s="13">
        <v>10</v>
      </c>
      <c r="I1254" s="13">
        <f>IF(G1254="Male",VLOOKUP(H1254,'Shoe size conversion table'!$B$6:$D$22,2),VLOOKUP(H1254,'Shoe size conversion table'!$J$6:$L$22,2))</f>
        <v>43</v>
      </c>
      <c r="J1254" s="13">
        <f>IF(G1254="Male",VLOOKUP(H1254,'Shoe size conversion table'!$B$6:$D$22,3),VLOOKUP(H1254,'Shoe size conversion table'!$J$6:$L$22,3))</f>
        <v>9.5</v>
      </c>
      <c r="K1254" s="11">
        <v>159</v>
      </c>
      <c r="L1254" s="12">
        <v>0</v>
      </c>
      <c r="M1254" s="7">
        <f t="shared" si="58"/>
        <v>2014</v>
      </c>
      <c r="N1254" s="7">
        <f t="shared" si="59"/>
        <v>6</v>
      </c>
      <c r="O1254" s="30">
        <f t="shared" si="60"/>
        <v>159</v>
      </c>
    </row>
    <row r="1255" spans="2:15" x14ac:dyDescent="0.2">
      <c r="B1255" s="13">
        <v>53444</v>
      </c>
      <c r="C1255" s="14">
        <v>41806.356111111105</v>
      </c>
      <c r="D1255" s="7" t="s">
        <v>10</v>
      </c>
      <c r="E1255" s="13">
        <v>2157</v>
      </c>
      <c r="F1255" s="7" t="s">
        <v>34</v>
      </c>
      <c r="G1255" s="7" t="s">
        <v>11</v>
      </c>
      <c r="H1255" s="13">
        <v>9</v>
      </c>
      <c r="I1255" s="13">
        <f>IF(G1255="Male",VLOOKUP(H1255,'Shoe size conversion table'!$B$6:$D$22,2),VLOOKUP(H1255,'Shoe size conversion table'!$J$6:$L$22,2))</f>
        <v>42</v>
      </c>
      <c r="J1255" s="13">
        <f>IF(G1255="Male",VLOOKUP(H1255,'Shoe size conversion table'!$B$6:$D$22,3),VLOOKUP(H1255,'Shoe size conversion table'!$J$6:$L$22,3))</f>
        <v>8.5</v>
      </c>
      <c r="K1255" s="11">
        <v>129</v>
      </c>
      <c r="L1255" s="12">
        <v>0</v>
      </c>
      <c r="M1255" s="7">
        <f t="shared" si="58"/>
        <v>2014</v>
      </c>
      <c r="N1255" s="7">
        <f t="shared" si="59"/>
        <v>6</v>
      </c>
      <c r="O1255" s="30">
        <f t="shared" si="60"/>
        <v>129</v>
      </c>
    </row>
    <row r="1256" spans="2:15" x14ac:dyDescent="0.2">
      <c r="B1256" s="13">
        <v>53444</v>
      </c>
      <c r="C1256" s="14">
        <v>41806.356111111105</v>
      </c>
      <c r="D1256" s="7" t="s">
        <v>10</v>
      </c>
      <c r="E1256" s="13">
        <v>2214</v>
      </c>
      <c r="F1256" s="7" t="s">
        <v>35</v>
      </c>
      <c r="G1256" s="7" t="s">
        <v>11</v>
      </c>
      <c r="H1256" s="13">
        <v>10.5</v>
      </c>
      <c r="I1256" s="13" t="str">
        <f>IF(G1256="Male",VLOOKUP(H1256,'Shoe size conversion table'!$B$6:$D$22,2),VLOOKUP(H1256,'Shoe size conversion table'!$J$6:$L$22,2))</f>
        <v>43-44</v>
      </c>
      <c r="J1256" s="13">
        <f>IF(G1256="Male",VLOOKUP(H1256,'Shoe size conversion table'!$B$6:$D$22,3),VLOOKUP(H1256,'Shoe size conversion table'!$J$6:$L$22,3))</f>
        <v>10</v>
      </c>
      <c r="K1256" s="11">
        <v>149</v>
      </c>
      <c r="L1256" s="12">
        <v>0</v>
      </c>
      <c r="M1256" s="7">
        <f t="shared" si="58"/>
        <v>2014</v>
      </c>
      <c r="N1256" s="7">
        <f t="shared" si="59"/>
        <v>6</v>
      </c>
      <c r="O1256" s="30">
        <f t="shared" si="60"/>
        <v>149</v>
      </c>
    </row>
    <row r="1257" spans="2:15" x14ac:dyDescent="0.2">
      <c r="B1257" s="13">
        <v>53445</v>
      </c>
      <c r="C1257" s="14">
        <v>41806.416111111103</v>
      </c>
      <c r="D1257" s="7" t="s">
        <v>9</v>
      </c>
      <c r="E1257" s="13">
        <v>2228</v>
      </c>
      <c r="F1257" s="7" t="s">
        <v>60</v>
      </c>
      <c r="G1257" s="7" t="s">
        <v>12</v>
      </c>
      <c r="H1257" s="13">
        <v>8</v>
      </c>
      <c r="I1257" s="13" t="str">
        <f>IF(G1257="Male",VLOOKUP(H1257,'Shoe size conversion table'!$B$6:$D$22,2),VLOOKUP(H1257,'Shoe size conversion table'!$J$6:$L$22,2))</f>
        <v>38-39</v>
      </c>
      <c r="J1257" s="13">
        <f>IF(G1257="Male",VLOOKUP(H1257,'Shoe size conversion table'!$B$6:$D$22,3),VLOOKUP(H1257,'Shoe size conversion table'!$J$6:$L$22,3))</f>
        <v>6</v>
      </c>
      <c r="K1257" s="11">
        <v>159</v>
      </c>
      <c r="L1257" s="12">
        <v>0.3</v>
      </c>
      <c r="M1257" s="7">
        <f t="shared" si="58"/>
        <v>2014</v>
      </c>
      <c r="N1257" s="7">
        <f t="shared" si="59"/>
        <v>6</v>
      </c>
      <c r="O1257" s="30">
        <f t="shared" si="60"/>
        <v>111.3</v>
      </c>
    </row>
    <row r="1258" spans="2:15" x14ac:dyDescent="0.2">
      <c r="B1258" s="13">
        <v>53446</v>
      </c>
      <c r="C1258" s="14">
        <v>41806.526111111103</v>
      </c>
      <c r="D1258" s="7" t="s">
        <v>9</v>
      </c>
      <c r="E1258" s="13">
        <v>2181</v>
      </c>
      <c r="F1258" s="7" t="s">
        <v>60</v>
      </c>
      <c r="G1258" s="7" t="s">
        <v>12</v>
      </c>
      <c r="H1258" s="13">
        <v>10</v>
      </c>
      <c r="I1258" s="13" t="str">
        <f>IF(G1258="Male",VLOOKUP(H1258,'Shoe size conversion table'!$B$6:$D$22,2),VLOOKUP(H1258,'Shoe size conversion table'!$J$6:$L$22,2))</f>
        <v>40-41</v>
      </c>
      <c r="J1258" s="13">
        <f>IF(G1258="Male",VLOOKUP(H1258,'Shoe size conversion table'!$B$6:$D$22,3),VLOOKUP(H1258,'Shoe size conversion table'!$J$6:$L$22,3))</f>
        <v>8</v>
      </c>
      <c r="K1258" s="11">
        <v>139</v>
      </c>
      <c r="L1258" s="12">
        <v>0</v>
      </c>
      <c r="M1258" s="7">
        <f t="shared" si="58"/>
        <v>2014</v>
      </c>
      <c r="N1258" s="7">
        <f t="shared" si="59"/>
        <v>6</v>
      </c>
      <c r="O1258" s="30">
        <f t="shared" si="60"/>
        <v>139</v>
      </c>
    </row>
    <row r="1259" spans="2:15" x14ac:dyDescent="0.2">
      <c r="B1259" s="13">
        <v>53447</v>
      </c>
      <c r="C1259" s="14">
        <v>41806.686111111107</v>
      </c>
      <c r="D1259" s="7" t="s">
        <v>7</v>
      </c>
      <c r="E1259" s="13">
        <v>2233</v>
      </c>
      <c r="F1259" s="7" t="s">
        <v>56</v>
      </c>
      <c r="G1259" s="7" t="s">
        <v>11</v>
      </c>
      <c r="H1259" s="13">
        <v>15</v>
      </c>
      <c r="I1259" s="13">
        <f>IF(G1259="Male",VLOOKUP(H1259,'Shoe size conversion table'!$B$6:$D$22,2),VLOOKUP(H1259,'Shoe size conversion table'!$J$6:$L$22,2))</f>
        <v>48</v>
      </c>
      <c r="J1259" s="13">
        <f>IF(G1259="Male",VLOOKUP(H1259,'Shoe size conversion table'!$B$6:$D$22,3),VLOOKUP(H1259,'Shoe size conversion table'!$J$6:$L$22,3))</f>
        <v>14.5</v>
      </c>
      <c r="K1259" s="11">
        <v>139</v>
      </c>
      <c r="L1259" s="12">
        <v>0.1</v>
      </c>
      <c r="M1259" s="7">
        <f t="shared" si="58"/>
        <v>2014</v>
      </c>
      <c r="N1259" s="7">
        <f t="shared" si="59"/>
        <v>6</v>
      </c>
      <c r="O1259" s="30">
        <f t="shared" si="60"/>
        <v>125.10000000000001</v>
      </c>
    </row>
    <row r="1260" spans="2:15" x14ac:dyDescent="0.2">
      <c r="B1260" s="13">
        <v>53447</v>
      </c>
      <c r="C1260" s="14">
        <v>41806.686111111107</v>
      </c>
      <c r="D1260" s="7" t="s">
        <v>7</v>
      </c>
      <c r="E1260" s="13">
        <v>2184</v>
      </c>
      <c r="F1260" s="7" t="s">
        <v>53</v>
      </c>
      <c r="G1260" s="7" t="s">
        <v>11</v>
      </c>
      <c r="H1260" s="13">
        <v>9.5</v>
      </c>
      <c r="I1260" s="13" t="str">
        <f>IF(G1260="Male",VLOOKUP(H1260,'Shoe size conversion table'!$B$6:$D$22,2),VLOOKUP(H1260,'Shoe size conversion table'!$J$6:$L$22,2))</f>
        <v>42-43</v>
      </c>
      <c r="J1260" s="13">
        <f>IF(G1260="Male",VLOOKUP(H1260,'Shoe size conversion table'!$B$6:$D$22,3),VLOOKUP(H1260,'Shoe size conversion table'!$J$6:$L$22,3))</f>
        <v>9</v>
      </c>
      <c r="K1260" s="11">
        <v>159</v>
      </c>
      <c r="L1260" s="12">
        <v>0</v>
      </c>
      <c r="M1260" s="7">
        <f t="shared" si="58"/>
        <v>2014</v>
      </c>
      <c r="N1260" s="7">
        <f t="shared" si="59"/>
        <v>6</v>
      </c>
      <c r="O1260" s="30">
        <f t="shared" si="60"/>
        <v>159</v>
      </c>
    </row>
    <row r="1261" spans="2:15" x14ac:dyDescent="0.2">
      <c r="B1261" s="13">
        <v>53448</v>
      </c>
      <c r="C1261" s="14">
        <v>41806.936111111107</v>
      </c>
      <c r="D1261" s="7" t="s">
        <v>7</v>
      </c>
      <c r="E1261" s="13">
        <v>2237</v>
      </c>
      <c r="F1261" s="7" t="s">
        <v>52</v>
      </c>
      <c r="G1261" s="7" t="s">
        <v>11</v>
      </c>
      <c r="H1261" s="13">
        <v>9</v>
      </c>
      <c r="I1261" s="13">
        <f>IF(G1261="Male",VLOOKUP(H1261,'Shoe size conversion table'!$B$6:$D$22,2),VLOOKUP(H1261,'Shoe size conversion table'!$J$6:$L$22,2))</f>
        <v>42</v>
      </c>
      <c r="J1261" s="13">
        <f>IF(G1261="Male",VLOOKUP(H1261,'Shoe size conversion table'!$B$6:$D$22,3),VLOOKUP(H1261,'Shoe size conversion table'!$J$6:$L$22,3))</f>
        <v>8.5</v>
      </c>
      <c r="K1261" s="11">
        <v>169</v>
      </c>
      <c r="L1261" s="12">
        <v>0</v>
      </c>
      <c r="M1261" s="7">
        <f t="shared" si="58"/>
        <v>2014</v>
      </c>
      <c r="N1261" s="7">
        <f t="shared" si="59"/>
        <v>6</v>
      </c>
      <c r="O1261" s="30">
        <f t="shared" si="60"/>
        <v>169</v>
      </c>
    </row>
    <row r="1262" spans="2:15" x14ac:dyDescent="0.2">
      <c r="B1262" s="13">
        <v>53449</v>
      </c>
      <c r="C1262" s="14">
        <v>41807.136111111104</v>
      </c>
      <c r="D1262" s="7" t="s">
        <v>8</v>
      </c>
      <c r="E1262" s="13">
        <v>2181</v>
      </c>
      <c r="F1262" s="7" t="s">
        <v>37</v>
      </c>
      <c r="G1262" s="7" t="s">
        <v>12</v>
      </c>
      <c r="H1262" s="13">
        <v>7.5</v>
      </c>
      <c r="I1262" s="13">
        <f>IF(G1262="Male",VLOOKUP(H1262,'Shoe size conversion table'!$B$6:$D$22,2),VLOOKUP(H1262,'Shoe size conversion table'!$J$6:$L$22,2))</f>
        <v>38</v>
      </c>
      <c r="J1262" s="13">
        <f>IF(G1262="Male",VLOOKUP(H1262,'Shoe size conversion table'!$B$6:$D$22,3),VLOOKUP(H1262,'Shoe size conversion table'!$J$6:$L$22,3))</f>
        <v>5.5</v>
      </c>
      <c r="K1262" s="11">
        <v>189</v>
      </c>
      <c r="L1262" s="12">
        <v>0.5</v>
      </c>
      <c r="M1262" s="7">
        <f t="shared" si="58"/>
        <v>2014</v>
      </c>
      <c r="N1262" s="7">
        <f t="shared" si="59"/>
        <v>6</v>
      </c>
      <c r="O1262" s="30">
        <f t="shared" si="60"/>
        <v>94.5</v>
      </c>
    </row>
    <row r="1263" spans="2:15" x14ac:dyDescent="0.2">
      <c r="B1263" s="13">
        <v>53449</v>
      </c>
      <c r="C1263" s="14">
        <v>41807.136111111104</v>
      </c>
      <c r="D1263" s="7" t="s">
        <v>8</v>
      </c>
      <c r="E1263" s="13">
        <v>2178</v>
      </c>
      <c r="F1263" s="7" t="s">
        <v>42</v>
      </c>
      <c r="G1263" s="7" t="s">
        <v>12</v>
      </c>
      <c r="H1263" s="13">
        <v>8</v>
      </c>
      <c r="I1263" s="13" t="str">
        <f>IF(G1263="Male",VLOOKUP(H1263,'Shoe size conversion table'!$B$6:$D$22,2),VLOOKUP(H1263,'Shoe size conversion table'!$J$6:$L$22,2))</f>
        <v>38-39</v>
      </c>
      <c r="J1263" s="13">
        <f>IF(G1263="Male",VLOOKUP(H1263,'Shoe size conversion table'!$B$6:$D$22,3),VLOOKUP(H1263,'Shoe size conversion table'!$J$6:$L$22,3))</f>
        <v>6</v>
      </c>
      <c r="K1263" s="11">
        <v>159</v>
      </c>
      <c r="L1263" s="12">
        <v>0.2</v>
      </c>
      <c r="M1263" s="7">
        <f t="shared" si="58"/>
        <v>2014</v>
      </c>
      <c r="N1263" s="7">
        <f t="shared" si="59"/>
        <v>6</v>
      </c>
      <c r="O1263" s="30">
        <f t="shared" si="60"/>
        <v>127.2</v>
      </c>
    </row>
    <row r="1264" spans="2:15" x14ac:dyDescent="0.2">
      <c r="B1264" s="13">
        <v>53450</v>
      </c>
      <c r="C1264" s="14">
        <v>41807.196111111109</v>
      </c>
      <c r="D1264" s="7" t="s">
        <v>10</v>
      </c>
      <c r="E1264" s="13">
        <v>2190</v>
      </c>
      <c r="F1264" s="7" t="s">
        <v>34</v>
      </c>
      <c r="G1264" s="7" t="s">
        <v>12</v>
      </c>
      <c r="H1264" s="13">
        <v>7</v>
      </c>
      <c r="I1264" s="13" t="str">
        <f>IF(G1264="Male",VLOOKUP(H1264,'Shoe size conversion table'!$B$6:$D$22,2),VLOOKUP(H1264,'Shoe size conversion table'!$J$6:$L$22,2))</f>
        <v>37-38</v>
      </c>
      <c r="J1264" s="13">
        <f>IF(G1264="Male",VLOOKUP(H1264,'Shoe size conversion table'!$B$6:$D$22,3),VLOOKUP(H1264,'Shoe size conversion table'!$J$6:$L$22,3))</f>
        <v>5</v>
      </c>
      <c r="K1264" s="11">
        <v>159</v>
      </c>
      <c r="L1264" s="12">
        <v>0</v>
      </c>
      <c r="M1264" s="7">
        <f t="shared" si="58"/>
        <v>2014</v>
      </c>
      <c r="N1264" s="7">
        <f t="shared" si="59"/>
        <v>6</v>
      </c>
      <c r="O1264" s="30">
        <f t="shared" si="60"/>
        <v>159</v>
      </c>
    </row>
    <row r="1265" spans="2:15" x14ac:dyDescent="0.2">
      <c r="B1265" s="13">
        <v>53451</v>
      </c>
      <c r="C1265" s="14">
        <v>41807.526111111103</v>
      </c>
      <c r="D1265" s="7" t="s">
        <v>7</v>
      </c>
      <c r="E1265" s="13">
        <v>2187</v>
      </c>
      <c r="F1265" s="7" t="s">
        <v>57</v>
      </c>
      <c r="G1265" s="7" t="s">
        <v>11</v>
      </c>
      <c r="H1265" s="13">
        <v>9.5</v>
      </c>
      <c r="I1265" s="13" t="str">
        <f>IF(G1265="Male",VLOOKUP(H1265,'Shoe size conversion table'!$B$6:$D$22,2),VLOOKUP(H1265,'Shoe size conversion table'!$J$6:$L$22,2))</f>
        <v>42-43</v>
      </c>
      <c r="J1265" s="13">
        <f>IF(G1265="Male",VLOOKUP(H1265,'Shoe size conversion table'!$B$6:$D$22,3),VLOOKUP(H1265,'Shoe size conversion table'!$J$6:$L$22,3))</f>
        <v>9</v>
      </c>
      <c r="K1265" s="11">
        <v>179</v>
      </c>
      <c r="L1265" s="12">
        <v>0</v>
      </c>
      <c r="M1265" s="7">
        <f t="shared" si="58"/>
        <v>2014</v>
      </c>
      <c r="N1265" s="7">
        <f t="shared" si="59"/>
        <v>6</v>
      </c>
      <c r="O1265" s="30">
        <f t="shared" si="60"/>
        <v>179</v>
      </c>
    </row>
    <row r="1266" spans="2:15" x14ac:dyDescent="0.2">
      <c r="B1266" s="13">
        <v>53452</v>
      </c>
      <c r="C1266" s="14">
        <v>41807.686111111107</v>
      </c>
      <c r="D1266" s="7" t="s">
        <v>7</v>
      </c>
      <c r="E1266" s="13">
        <v>2181</v>
      </c>
      <c r="F1266" s="7" t="s">
        <v>43</v>
      </c>
      <c r="G1266" s="7" t="s">
        <v>11</v>
      </c>
      <c r="H1266" s="13">
        <v>9</v>
      </c>
      <c r="I1266" s="13">
        <f>IF(G1266="Male",VLOOKUP(H1266,'Shoe size conversion table'!$B$6:$D$22,2),VLOOKUP(H1266,'Shoe size conversion table'!$J$6:$L$22,2))</f>
        <v>42</v>
      </c>
      <c r="J1266" s="13">
        <f>IF(G1266="Male",VLOOKUP(H1266,'Shoe size conversion table'!$B$6:$D$22,3),VLOOKUP(H1266,'Shoe size conversion table'!$J$6:$L$22,3))</f>
        <v>8.5</v>
      </c>
      <c r="K1266" s="11">
        <v>199</v>
      </c>
      <c r="L1266" s="12">
        <v>0</v>
      </c>
      <c r="M1266" s="7">
        <f t="shared" si="58"/>
        <v>2014</v>
      </c>
      <c r="N1266" s="7">
        <f t="shared" si="59"/>
        <v>6</v>
      </c>
      <c r="O1266" s="30">
        <f t="shared" si="60"/>
        <v>199</v>
      </c>
    </row>
    <row r="1267" spans="2:15" x14ac:dyDescent="0.2">
      <c r="B1267" s="13">
        <v>53452</v>
      </c>
      <c r="C1267" s="14">
        <v>41807.686111111107</v>
      </c>
      <c r="D1267" s="7" t="s">
        <v>7</v>
      </c>
      <c r="E1267" s="13">
        <v>2233</v>
      </c>
      <c r="F1267" s="7" t="s">
        <v>56</v>
      </c>
      <c r="G1267" s="7" t="s">
        <v>11</v>
      </c>
      <c r="H1267" s="13">
        <v>15</v>
      </c>
      <c r="I1267" s="13">
        <f>IF(G1267="Male",VLOOKUP(H1267,'Shoe size conversion table'!$B$6:$D$22,2),VLOOKUP(H1267,'Shoe size conversion table'!$J$6:$L$22,2))</f>
        <v>48</v>
      </c>
      <c r="J1267" s="13">
        <f>IF(G1267="Male",VLOOKUP(H1267,'Shoe size conversion table'!$B$6:$D$22,3),VLOOKUP(H1267,'Shoe size conversion table'!$J$6:$L$22,3))</f>
        <v>14.5</v>
      </c>
      <c r="K1267" s="11">
        <v>139</v>
      </c>
      <c r="L1267" s="12">
        <v>0.1</v>
      </c>
      <c r="M1267" s="7">
        <f t="shared" si="58"/>
        <v>2014</v>
      </c>
      <c r="N1267" s="7">
        <f t="shared" si="59"/>
        <v>6</v>
      </c>
      <c r="O1267" s="30">
        <f t="shared" si="60"/>
        <v>125.10000000000001</v>
      </c>
    </row>
    <row r="1268" spans="2:15" x14ac:dyDescent="0.2">
      <c r="B1268" s="13">
        <v>53453</v>
      </c>
      <c r="C1268" s="14">
        <v>41807.716111111105</v>
      </c>
      <c r="D1268" s="7" t="s">
        <v>7</v>
      </c>
      <c r="E1268" s="13">
        <v>2221</v>
      </c>
      <c r="F1268" s="7" t="s">
        <v>46</v>
      </c>
      <c r="G1268" s="7" t="s">
        <v>12</v>
      </c>
      <c r="H1268" s="13">
        <v>8</v>
      </c>
      <c r="I1268" s="13" t="str">
        <f>IF(G1268="Male",VLOOKUP(H1268,'Shoe size conversion table'!$B$6:$D$22,2),VLOOKUP(H1268,'Shoe size conversion table'!$J$6:$L$22,2))</f>
        <v>38-39</v>
      </c>
      <c r="J1268" s="13">
        <f>IF(G1268="Male",VLOOKUP(H1268,'Shoe size conversion table'!$B$6:$D$22,3),VLOOKUP(H1268,'Shoe size conversion table'!$J$6:$L$22,3))</f>
        <v>6</v>
      </c>
      <c r="K1268" s="11">
        <v>159</v>
      </c>
      <c r="L1268" s="12">
        <v>0</v>
      </c>
      <c r="M1268" s="7">
        <f t="shared" si="58"/>
        <v>2014</v>
      </c>
      <c r="N1268" s="7">
        <f t="shared" si="59"/>
        <v>6</v>
      </c>
      <c r="O1268" s="30">
        <f t="shared" si="60"/>
        <v>159</v>
      </c>
    </row>
    <row r="1269" spans="2:15" x14ac:dyDescent="0.2">
      <c r="B1269" s="13">
        <v>53454</v>
      </c>
      <c r="C1269" s="14">
        <v>41807.936111111107</v>
      </c>
      <c r="D1269" s="7" t="s">
        <v>10</v>
      </c>
      <c r="E1269" s="13">
        <v>2181</v>
      </c>
      <c r="F1269" s="7" t="s">
        <v>36</v>
      </c>
      <c r="G1269" s="7" t="s">
        <v>12</v>
      </c>
      <c r="H1269" s="13">
        <v>10</v>
      </c>
      <c r="I1269" s="13" t="str">
        <f>IF(G1269="Male",VLOOKUP(H1269,'Shoe size conversion table'!$B$6:$D$22,2),VLOOKUP(H1269,'Shoe size conversion table'!$J$6:$L$22,2))</f>
        <v>40-41</v>
      </c>
      <c r="J1269" s="13">
        <f>IF(G1269="Male",VLOOKUP(H1269,'Shoe size conversion table'!$B$6:$D$22,3),VLOOKUP(H1269,'Shoe size conversion table'!$J$6:$L$22,3))</f>
        <v>8</v>
      </c>
      <c r="K1269" s="11">
        <v>129</v>
      </c>
      <c r="L1269" s="12">
        <v>0.3</v>
      </c>
      <c r="M1269" s="7">
        <f t="shared" si="58"/>
        <v>2014</v>
      </c>
      <c r="N1269" s="7">
        <f t="shared" si="59"/>
        <v>6</v>
      </c>
      <c r="O1269" s="30">
        <f t="shared" si="60"/>
        <v>90.3</v>
      </c>
    </row>
    <row r="1270" spans="2:15" x14ac:dyDescent="0.2">
      <c r="B1270" s="13">
        <v>53455</v>
      </c>
      <c r="C1270" s="14">
        <v>41807.986111111102</v>
      </c>
      <c r="D1270" s="7" t="s">
        <v>8</v>
      </c>
      <c r="E1270" s="13">
        <v>2183</v>
      </c>
      <c r="F1270" s="7" t="s">
        <v>38</v>
      </c>
      <c r="G1270" s="7" t="s">
        <v>11</v>
      </c>
      <c r="H1270" s="13">
        <v>8.5</v>
      </c>
      <c r="I1270" s="13" t="str">
        <f>IF(G1270="Male",VLOOKUP(H1270,'Shoe size conversion table'!$B$6:$D$22,2),VLOOKUP(H1270,'Shoe size conversion table'!$J$6:$L$22,2))</f>
        <v>41-42</v>
      </c>
      <c r="J1270" s="13">
        <f>IF(G1270="Male",VLOOKUP(H1270,'Shoe size conversion table'!$B$6:$D$22,3),VLOOKUP(H1270,'Shoe size conversion table'!$J$6:$L$22,3))</f>
        <v>8</v>
      </c>
      <c r="K1270" s="11">
        <v>189</v>
      </c>
      <c r="L1270" s="12">
        <v>0</v>
      </c>
      <c r="M1270" s="7">
        <f t="shared" si="58"/>
        <v>2014</v>
      </c>
      <c r="N1270" s="7">
        <f t="shared" si="59"/>
        <v>6</v>
      </c>
      <c r="O1270" s="30">
        <f t="shared" si="60"/>
        <v>189</v>
      </c>
    </row>
    <row r="1271" spans="2:15" x14ac:dyDescent="0.2">
      <c r="B1271" s="13">
        <v>53456</v>
      </c>
      <c r="C1271" s="14">
        <v>41808.196111111109</v>
      </c>
      <c r="D1271" s="7" t="s">
        <v>10</v>
      </c>
      <c r="E1271" s="13">
        <v>2207</v>
      </c>
      <c r="F1271" s="7" t="s">
        <v>34</v>
      </c>
      <c r="G1271" s="7" t="s">
        <v>12</v>
      </c>
      <c r="H1271" s="13">
        <v>7</v>
      </c>
      <c r="I1271" s="13" t="str">
        <f>IF(G1271="Male",VLOOKUP(H1271,'Shoe size conversion table'!$B$6:$D$22,2),VLOOKUP(H1271,'Shoe size conversion table'!$J$6:$L$22,2))</f>
        <v>37-38</v>
      </c>
      <c r="J1271" s="13">
        <f>IF(G1271="Male",VLOOKUP(H1271,'Shoe size conversion table'!$B$6:$D$22,3),VLOOKUP(H1271,'Shoe size conversion table'!$J$6:$L$22,3))</f>
        <v>5</v>
      </c>
      <c r="K1271" s="11">
        <v>159</v>
      </c>
      <c r="L1271" s="12">
        <v>0.3</v>
      </c>
      <c r="M1271" s="7">
        <f t="shared" si="58"/>
        <v>2014</v>
      </c>
      <c r="N1271" s="7">
        <f t="shared" si="59"/>
        <v>6</v>
      </c>
      <c r="O1271" s="30">
        <f t="shared" si="60"/>
        <v>111.3</v>
      </c>
    </row>
    <row r="1272" spans="2:15" x14ac:dyDescent="0.2">
      <c r="B1272" s="13">
        <v>53457</v>
      </c>
      <c r="C1272" s="14">
        <v>41808.346111111103</v>
      </c>
      <c r="D1272" s="7" t="s">
        <v>10</v>
      </c>
      <c r="E1272" s="13">
        <v>2147</v>
      </c>
      <c r="F1272" s="7" t="s">
        <v>34</v>
      </c>
      <c r="G1272" s="7" t="s">
        <v>12</v>
      </c>
      <c r="H1272" s="13">
        <v>10</v>
      </c>
      <c r="I1272" s="13" t="str">
        <f>IF(G1272="Male",VLOOKUP(H1272,'Shoe size conversion table'!$B$6:$D$22,2),VLOOKUP(H1272,'Shoe size conversion table'!$J$6:$L$22,2))</f>
        <v>40-41</v>
      </c>
      <c r="J1272" s="13">
        <f>IF(G1272="Male",VLOOKUP(H1272,'Shoe size conversion table'!$B$6:$D$22,3),VLOOKUP(H1272,'Shoe size conversion table'!$J$6:$L$22,3))</f>
        <v>8</v>
      </c>
      <c r="K1272" s="11">
        <v>179</v>
      </c>
      <c r="L1272" s="12">
        <v>0</v>
      </c>
      <c r="M1272" s="7">
        <f t="shared" si="58"/>
        <v>2014</v>
      </c>
      <c r="N1272" s="7">
        <f t="shared" si="59"/>
        <v>6</v>
      </c>
      <c r="O1272" s="30">
        <f t="shared" si="60"/>
        <v>179</v>
      </c>
    </row>
    <row r="1273" spans="2:15" x14ac:dyDescent="0.2">
      <c r="B1273" s="13">
        <v>53458</v>
      </c>
      <c r="C1273" s="14">
        <v>41808.526111111103</v>
      </c>
      <c r="D1273" s="7" t="s">
        <v>9</v>
      </c>
      <c r="E1273" s="13">
        <v>2155</v>
      </c>
      <c r="F1273" s="7" t="s">
        <v>62</v>
      </c>
      <c r="G1273" s="7" t="s">
        <v>12</v>
      </c>
      <c r="H1273" s="13">
        <v>10</v>
      </c>
      <c r="I1273" s="13" t="str">
        <f>IF(G1273="Male",VLOOKUP(H1273,'Shoe size conversion table'!$B$6:$D$22,2),VLOOKUP(H1273,'Shoe size conversion table'!$J$6:$L$22,2))</f>
        <v>40-41</v>
      </c>
      <c r="J1273" s="13">
        <f>IF(G1273="Male",VLOOKUP(H1273,'Shoe size conversion table'!$B$6:$D$22,3),VLOOKUP(H1273,'Shoe size conversion table'!$J$6:$L$22,3))</f>
        <v>8</v>
      </c>
      <c r="K1273" s="11">
        <v>129</v>
      </c>
      <c r="L1273" s="12">
        <v>0</v>
      </c>
      <c r="M1273" s="7">
        <f t="shared" si="58"/>
        <v>2014</v>
      </c>
      <c r="N1273" s="7">
        <f t="shared" si="59"/>
        <v>6</v>
      </c>
      <c r="O1273" s="30">
        <f t="shared" si="60"/>
        <v>129</v>
      </c>
    </row>
    <row r="1274" spans="2:15" x14ac:dyDescent="0.2">
      <c r="B1274" s="13">
        <v>53459</v>
      </c>
      <c r="C1274" s="14">
        <v>41808.716111111105</v>
      </c>
      <c r="D1274" s="7" t="s">
        <v>10</v>
      </c>
      <c r="E1274" s="13">
        <v>2158</v>
      </c>
      <c r="F1274" s="7" t="s">
        <v>34</v>
      </c>
      <c r="G1274" s="7" t="s">
        <v>11</v>
      </c>
      <c r="H1274" s="13">
        <v>10</v>
      </c>
      <c r="I1274" s="13">
        <f>IF(G1274="Male",VLOOKUP(H1274,'Shoe size conversion table'!$B$6:$D$22,2),VLOOKUP(H1274,'Shoe size conversion table'!$J$6:$L$22,2))</f>
        <v>43</v>
      </c>
      <c r="J1274" s="13">
        <f>IF(G1274="Male",VLOOKUP(H1274,'Shoe size conversion table'!$B$6:$D$22,3),VLOOKUP(H1274,'Shoe size conversion table'!$J$6:$L$22,3))</f>
        <v>9.5</v>
      </c>
      <c r="K1274" s="11">
        <v>159</v>
      </c>
      <c r="L1274" s="12">
        <v>0</v>
      </c>
      <c r="M1274" s="7">
        <f t="shared" si="58"/>
        <v>2014</v>
      </c>
      <c r="N1274" s="7">
        <f t="shared" si="59"/>
        <v>6</v>
      </c>
      <c r="O1274" s="30">
        <f t="shared" si="60"/>
        <v>159</v>
      </c>
    </row>
    <row r="1275" spans="2:15" x14ac:dyDescent="0.2">
      <c r="B1275" s="13">
        <v>53460</v>
      </c>
      <c r="C1275" s="14">
        <v>41808.936111111107</v>
      </c>
      <c r="D1275" s="7" t="s">
        <v>7</v>
      </c>
      <c r="E1275" s="13">
        <v>2184</v>
      </c>
      <c r="F1275" s="7" t="s">
        <v>53</v>
      </c>
      <c r="G1275" s="7" t="s">
        <v>11</v>
      </c>
      <c r="H1275" s="13">
        <v>9.5</v>
      </c>
      <c r="I1275" s="13" t="str">
        <f>IF(G1275="Male",VLOOKUP(H1275,'Shoe size conversion table'!$B$6:$D$22,2),VLOOKUP(H1275,'Shoe size conversion table'!$J$6:$L$22,2))</f>
        <v>42-43</v>
      </c>
      <c r="J1275" s="13">
        <f>IF(G1275="Male",VLOOKUP(H1275,'Shoe size conversion table'!$B$6:$D$22,3),VLOOKUP(H1275,'Shoe size conversion table'!$J$6:$L$22,3))</f>
        <v>9</v>
      </c>
      <c r="K1275" s="11">
        <v>159</v>
      </c>
      <c r="L1275" s="12">
        <v>0</v>
      </c>
      <c r="M1275" s="7">
        <f t="shared" si="58"/>
        <v>2014</v>
      </c>
      <c r="N1275" s="7">
        <f t="shared" si="59"/>
        <v>6</v>
      </c>
      <c r="O1275" s="30">
        <f t="shared" si="60"/>
        <v>159</v>
      </c>
    </row>
    <row r="1276" spans="2:15" x14ac:dyDescent="0.2">
      <c r="B1276" s="13">
        <v>53461</v>
      </c>
      <c r="C1276" s="14">
        <v>41808.986111111102</v>
      </c>
      <c r="D1276" s="7" t="s">
        <v>8</v>
      </c>
      <c r="E1276" s="13">
        <v>2240</v>
      </c>
      <c r="F1276" s="7" t="s">
        <v>38</v>
      </c>
      <c r="G1276" s="7" t="s">
        <v>11</v>
      </c>
      <c r="H1276" s="13">
        <v>8.5</v>
      </c>
      <c r="I1276" s="13" t="str">
        <f>IF(G1276="Male",VLOOKUP(H1276,'Shoe size conversion table'!$B$6:$D$22,2),VLOOKUP(H1276,'Shoe size conversion table'!$J$6:$L$22,2))</f>
        <v>41-42</v>
      </c>
      <c r="J1276" s="13">
        <f>IF(G1276="Male",VLOOKUP(H1276,'Shoe size conversion table'!$B$6:$D$22,3),VLOOKUP(H1276,'Shoe size conversion table'!$J$6:$L$22,3))</f>
        <v>8</v>
      </c>
      <c r="K1276" s="11">
        <v>189</v>
      </c>
      <c r="L1276" s="12">
        <v>0</v>
      </c>
      <c r="M1276" s="7">
        <f t="shared" si="58"/>
        <v>2014</v>
      </c>
      <c r="N1276" s="7">
        <f t="shared" si="59"/>
        <v>6</v>
      </c>
      <c r="O1276" s="30">
        <f t="shared" si="60"/>
        <v>189</v>
      </c>
    </row>
    <row r="1277" spans="2:15" x14ac:dyDescent="0.2">
      <c r="B1277" s="13">
        <v>53462</v>
      </c>
      <c r="C1277" s="14">
        <v>41809.1161111111</v>
      </c>
      <c r="D1277" s="7" t="s">
        <v>10</v>
      </c>
      <c r="E1277" s="13">
        <v>2212</v>
      </c>
      <c r="F1277" s="7" t="s">
        <v>35</v>
      </c>
      <c r="G1277" s="7" t="s">
        <v>11</v>
      </c>
      <c r="H1277" s="13">
        <v>10.5</v>
      </c>
      <c r="I1277" s="13" t="str">
        <f>IF(G1277="Male",VLOOKUP(H1277,'Shoe size conversion table'!$B$6:$D$22,2),VLOOKUP(H1277,'Shoe size conversion table'!$J$6:$L$22,2))</f>
        <v>43-44</v>
      </c>
      <c r="J1277" s="13">
        <f>IF(G1277="Male",VLOOKUP(H1277,'Shoe size conversion table'!$B$6:$D$22,3),VLOOKUP(H1277,'Shoe size conversion table'!$J$6:$L$22,3))</f>
        <v>10</v>
      </c>
      <c r="K1277" s="11">
        <v>179</v>
      </c>
      <c r="L1277" s="12">
        <v>0</v>
      </c>
      <c r="M1277" s="7">
        <f t="shared" si="58"/>
        <v>2014</v>
      </c>
      <c r="N1277" s="7">
        <f t="shared" si="59"/>
        <v>6</v>
      </c>
      <c r="O1277" s="30">
        <f t="shared" si="60"/>
        <v>179</v>
      </c>
    </row>
    <row r="1278" spans="2:15" x14ac:dyDescent="0.2">
      <c r="B1278" s="13">
        <v>53463</v>
      </c>
      <c r="C1278" s="14">
        <v>41809.196111111109</v>
      </c>
      <c r="D1278" s="7" t="s">
        <v>8</v>
      </c>
      <c r="E1278" s="13">
        <v>2157</v>
      </c>
      <c r="F1278" s="7" t="s">
        <v>37</v>
      </c>
      <c r="G1278" s="7" t="s">
        <v>11</v>
      </c>
      <c r="H1278" s="13">
        <v>9.5</v>
      </c>
      <c r="I1278" s="13" t="str">
        <f>IF(G1278="Male",VLOOKUP(H1278,'Shoe size conversion table'!$B$6:$D$22,2),VLOOKUP(H1278,'Shoe size conversion table'!$J$6:$L$22,2))</f>
        <v>42-43</v>
      </c>
      <c r="J1278" s="13">
        <f>IF(G1278="Male",VLOOKUP(H1278,'Shoe size conversion table'!$B$6:$D$22,3),VLOOKUP(H1278,'Shoe size conversion table'!$J$6:$L$22,3))</f>
        <v>9</v>
      </c>
      <c r="K1278" s="11">
        <v>199</v>
      </c>
      <c r="L1278" s="12">
        <v>0</v>
      </c>
      <c r="M1278" s="7">
        <f t="shared" si="58"/>
        <v>2014</v>
      </c>
      <c r="N1278" s="7">
        <f t="shared" si="59"/>
        <v>6</v>
      </c>
      <c r="O1278" s="30">
        <f t="shared" si="60"/>
        <v>199</v>
      </c>
    </row>
    <row r="1279" spans="2:15" x14ac:dyDescent="0.2">
      <c r="B1279" s="13">
        <v>53464</v>
      </c>
      <c r="C1279" s="14">
        <v>41809.346111111103</v>
      </c>
      <c r="D1279" s="7" t="s">
        <v>7</v>
      </c>
      <c r="E1279" s="13">
        <v>2148</v>
      </c>
      <c r="F1279" s="7" t="s">
        <v>44</v>
      </c>
      <c r="G1279" s="7" t="s">
        <v>11</v>
      </c>
      <c r="H1279" s="13">
        <v>10</v>
      </c>
      <c r="I1279" s="13">
        <f>IF(G1279="Male",VLOOKUP(H1279,'Shoe size conversion table'!$B$6:$D$22,2),VLOOKUP(H1279,'Shoe size conversion table'!$J$6:$L$22,2))</f>
        <v>43</v>
      </c>
      <c r="J1279" s="13">
        <f>IF(G1279="Male",VLOOKUP(H1279,'Shoe size conversion table'!$B$6:$D$22,3),VLOOKUP(H1279,'Shoe size conversion table'!$J$6:$L$22,3))</f>
        <v>9.5</v>
      </c>
      <c r="K1279" s="11">
        <v>169</v>
      </c>
      <c r="L1279" s="12">
        <v>0</v>
      </c>
      <c r="M1279" s="7">
        <f t="shared" si="58"/>
        <v>2014</v>
      </c>
      <c r="N1279" s="7">
        <f t="shared" si="59"/>
        <v>6</v>
      </c>
      <c r="O1279" s="30">
        <f t="shared" si="60"/>
        <v>169</v>
      </c>
    </row>
    <row r="1280" spans="2:15" x14ac:dyDescent="0.2">
      <c r="B1280" s="13">
        <v>53464</v>
      </c>
      <c r="C1280" s="14">
        <v>41809.346111111103</v>
      </c>
      <c r="D1280" s="7" t="s">
        <v>7</v>
      </c>
      <c r="E1280" s="13">
        <v>2175</v>
      </c>
      <c r="F1280" s="7" t="s">
        <v>51</v>
      </c>
      <c r="G1280" s="7" t="s">
        <v>11</v>
      </c>
      <c r="H1280" s="13">
        <v>10.5</v>
      </c>
      <c r="I1280" s="13" t="str">
        <f>IF(G1280="Male",VLOOKUP(H1280,'Shoe size conversion table'!$B$6:$D$22,2),VLOOKUP(H1280,'Shoe size conversion table'!$J$6:$L$22,2))</f>
        <v>43-44</v>
      </c>
      <c r="J1280" s="13">
        <f>IF(G1280="Male",VLOOKUP(H1280,'Shoe size conversion table'!$B$6:$D$22,3),VLOOKUP(H1280,'Shoe size conversion table'!$J$6:$L$22,3))</f>
        <v>10</v>
      </c>
      <c r="K1280" s="11">
        <v>149</v>
      </c>
      <c r="L1280" s="12">
        <v>0</v>
      </c>
      <c r="M1280" s="7">
        <f t="shared" si="58"/>
        <v>2014</v>
      </c>
      <c r="N1280" s="7">
        <f t="shared" si="59"/>
        <v>6</v>
      </c>
      <c r="O1280" s="30">
        <f t="shared" si="60"/>
        <v>149</v>
      </c>
    </row>
    <row r="1281" spans="2:15" x14ac:dyDescent="0.2">
      <c r="B1281" s="13">
        <v>53464</v>
      </c>
      <c r="C1281" s="14">
        <v>41809.346111111103</v>
      </c>
      <c r="D1281" s="7" t="s">
        <v>7</v>
      </c>
      <c r="E1281" s="13">
        <v>2202</v>
      </c>
      <c r="F1281" s="7" t="s">
        <v>51</v>
      </c>
      <c r="G1281" s="7" t="s">
        <v>11</v>
      </c>
      <c r="H1281" s="13">
        <v>14</v>
      </c>
      <c r="I1281" s="13">
        <f>IF(G1281="Male",VLOOKUP(H1281,'Shoe size conversion table'!$B$6:$D$22,2),VLOOKUP(H1281,'Shoe size conversion table'!$J$6:$L$22,2))</f>
        <v>47</v>
      </c>
      <c r="J1281" s="13">
        <f>IF(G1281="Male",VLOOKUP(H1281,'Shoe size conversion table'!$B$6:$D$22,3),VLOOKUP(H1281,'Shoe size conversion table'!$J$6:$L$22,3))</f>
        <v>13.5</v>
      </c>
      <c r="K1281" s="11">
        <v>149</v>
      </c>
      <c r="L1281" s="12">
        <v>0.1</v>
      </c>
      <c r="M1281" s="7">
        <f t="shared" si="58"/>
        <v>2014</v>
      </c>
      <c r="N1281" s="7">
        <f t="shared" si="59"/>
        <v>6</v>
      </c>
      <c r="O1281" s="30">
        <f t="shared" si="60"/>
        <v>134.1</v>
      </c>
    </row>
    <row r="1282" spans="2:15" x14ac:dyDescent="0.2">
      <c r="B1282" s="13">
        <v>53465</v>
      </c>
      <c r="C1282" s="14">
        <v>41809.716111111105</v>
      </c>
      <c r="D1282" s="7" t="s">
        <v>10</v>
      </c>
      <c r="E1282" s="13">
        <v>2224</v>
      </c>
      <c r="F1282" s="7" t="s">
        <v>35</v>
      </c>
      <c r="G1282" s="7" t="s">
        <v>11</v>
      </c>
      <c r="H1282" s="13">
        <v>9</v>
      </c>
      <c r="I1282" s="13">
        <f>IF(G1282="Male",VLOOKUP(H1282,'Shoe size conversion table'!$B$6:$D$22,2),VLOOKUP(H1282,'Shoe size conversion table'!$J$6:$L$22,2))</f>
        <v>42</v>
      </c>
      <c r="J1282" s="13">
        <f>IF(G1282="Male",VLOOKUP(H1282,'Shoe size conversion table'!$B$6:$D$22,3),VLOOKUP(H1282,'Shoe size conversion table'!$J$6:$L$22,3))</f>
        <v>8.5</v>
      </c>
      <c r="K1282" s="11">
        <v>199</v>
      </c>
      <c r="L1282" s="12">
        <v>0.2</v>
      </c>
      <c r="M1282" s="7">
        <f t="shared" si="58"/>
        <v>2014</v>
      </c>
      <c r="N1282" s="7">
        <f t="shared" si="59"/>
        <v>6</v>
      </c>
      <c r="O1282" s="30">
        <f t="shared" si="60"/>
        <v>159.20000000000002</v>
      </c>
    </row>
    <row r="1283" spans="2:15" x14ac:dyDescent="0.2">
      <c r="B1283" s="13">
        <v>53466</v>
      </c>
      <c r="C1283" s="14">
        <v>41809.716111111105</v>
      </c>
      <c r="D1283" s="7" t="s">
        <v>7</v>
      </c>
      <c r="E1283" s="13">
        <v>2152</v>
      </c>
      <c r="F1283" s="7" t="s">
        <v>47</v>
      </c>
      <c r="G1283" s="7" t="s">
        <v>12</v>
      </c>
      <c r="H1283" s="13">
        <v>8</v>
      </c>
      <c r="I1283" s="13" t="str">
        <f>IF(G1283="Male",VLOOKUP(H1283,'Shoe size conversion table'!$B$6:$D$22,2),VLOOKUP(H1283,'Shoe size conversion table'!$J$6:$L$22,2))</f>
        <v>38-39</v>
      </c>
      <c r="J1283" s="13">
        <f>IF(G1283="Male",VLOOKUP(H1283,'Shoe size conversion table'!$B$6:$D$22,3),VLOOKUP(H1283,'Shoe size conversion table'!$J$6:$L$22,3))</f>
        <v>6</v>
      </c>
      <c r="K1283" s="11">
        <v>169</v>
      </c>
      <c r="L1283" s="12">
        <v>0.5</v>
      </c>
      <c r="M1283" s="7">
        <f t="shared" si="58"/>
        <v>2014</v>
      </c>
      <c r="N1283" s="7">
        <f t="shared" si="59"/>
        <v>6</v>
      </c>
      <c r="O1283" s="30">
        <f t="shared" si="60"/>
        <v>84.5</v>
      </c>
    </row>
    <row r="1284" spans="2:15" x14ac:dyDescent="0.2">
      <c r="B1284" s="13">
        <v>53467</v>
      </c>
      <c r="C1284" s="14">
        <v>41809.906111111108</v>
      </c>
      <c r="D1284" s="7" t="s">
        <v>8</v>
      </c>
      <c r="E1284" s="13">
        <v>2183</v>
      </c>
      <c r="F1284" s="7" t="s">
        <v>40</v>
      </c>
      <c r="G1284" s="7" t="s">
        <v>12</v>
      </c>
      <c r="H1284" s="13">
        <v>8.5</v>
      </c>
      <c r="I1284" s="13">
        <f>IF(G1284="Male",VLOOKUP(H1284,'Shoe size conversion table'!$B$6:$D$22,2),VLOOKUP(H1284,'Shoe size conversion table'!$J$6:$L$22,2))</f>
        <v>39</v>
      </c>
      <c r="J1284" s="13">
        <f>IF(G1284="Male",VLOOKUP(H1284,'Shoe size conversion table'!$B$6:$D$22,3),VLOOKUP(H1284,'Shoe size conversion table'!$J$6:$L$22,3))</f>
        <v>6.5</v>
      </c>
      <c r="K1284" s="11">
        <v>149</v>
      </c>
      <c r="L1284" s="12">
        <v>0</v>
      </c>
      <c r="M1284" s="7">
        <f t="shared" si="58"/>
        <v>2014</v>
      </c>
      <c r="N1284" s="7">
        <f t="shared" si="59"/>
        <v>6</v>
      </c>
      <c r="O1284" s="30">
        <f t="shared" si="60"/>
        <v>149</v>
      </c>
    </row>
    <row r="1285" spans="2:15" x14ac:dyDescent="0.2">
      <c r="B1285" s="13">
        <v>53468</v>
      </c>
      <c r="C1285" s="14">
        <v>41809.986111111102</v>
      </c>
      <c r="D1285" s="7" t="s">
        <v>10</v>
      </c>
      <c r="E1285" s="13">
        <v>2195</v>
      </c>
      <c r="F1285" s="7" t="s">
        <v>36</v>
      </c>
      <c r="G1285" s="7" t="s">
        <v>12</v>
      </c>
      <c r="H1285" s="13">
        <v>5</v>
      </c>
      <c r="I1285" s="13" t="str">
        <f>IF(G1285="Male",VLOOKUP(H1285,'Shoe size conversion table'!$B$6:$D$22,2),VLOOKUP(H1285,'Shoe size conversion table'!$J$6:$L$22,2))</f>
        <v>35-36</v>
      </c>
      <c r="J1285" s="13">
        <f>IF(G1285="Male",VLOOKUP(H1285,'Shoe size conversion table'!$B$6:$D$22,3),VLOOKUP(H1285,'Shoe size conversion table'!$J$6:$L$22,3))</f>
        <v>3</v>
      </c>
      <c r="K1285" s="11">
        <v>189</v>
      </c>
      <c r="L1285" s="12">
        <v>0</v>
      </c>
      <c r="M1285" s="7">
        <f t="shared" ref="M1285:M1348" si="61">YEAR(C1285)</f>
        <v>2014</v>
      </c>
      <c r="N1285" s="7">
        <f t="shared" si="59"/>
        <v>6</v>
      </c>
      <c r="O1285" s="30">
        <f t="shared" si="60"/>
        <v>189</v>
      </c>
    </row>
    <row r="1286" spans="2:15" x14ac:dyDescent="0.2">
      <c r="B1286" s="13">
        <v>53469</v>
      </c>
      <c r="C1286" s="14">
        <v>41810.1161111111</v>
      </c>
      <c r="D1286" s="7" t="s">
        <v>10</v>
      </c>
      <c r="E1286" s="13">
        <v>2194</v>
      </c>
      <c r="F1286" s="7" t="s">
        <v>34</v>
      </c>
      <c r="G1286" s="7" t="s">
        <v>11</v>
      </c>
      <c r="H1286" s="13">
        <v>10</v>
      </c>
      <c r="I1286" s="13">
        <f>IF(G1286="Male",VLOOKUP(H1286,'Shoe size conversion table'!$B$6:$D$22,2),VLOOKUP(H1286,'Shoe size conversion table'!$J$6:$L$22,2))</f>
        <v>43</v>
      </c>
      <c r="J1286" s="13">
        <f>IF(G1286="Male",VLOOKUP(H1286,'Shoe size conversion table'!$B$6:$D$22,3),VLOOKUP(H1286,'Shoe size conversion table'!$J$6:$L$22,3))</f>
        <v>9.5</v>
      </c>
      <c r="K1286" s="11">
        <v>129</v>
      </c>
      <c r="L1286" s="12">
        <v>0</v>
      </c>
      <c r="M1286" s="7">
        <f t="shared" si="61"/>
        <v>2014</v>
      </c>
      <c r="N1286" s="7">
        <f t="shared" ref="N1286:N1349" si="62">MONTH(C1286:C16253)</f>
        <v>6</v>
      </c>
      <c r="O1286" s="30">
        <f t="shared" ref="O1286:O1349" si="63">K1286*(1-L1286)</f>
        <v>129</v>
      </c>
    </row>
    <row r="1287" spans="2:15" x14ac:dyDescent="0.2">
      <c r="B1287" s="13">
        <v>53470</v>
      </c>
      <c r="C1287" s="14">
        <v>41810.346111111103</v>
      </c>
      <c r="D1287" s="7" t="s">
        <v>7</v>
      </c>
      <c r="E1287" s="13">
        <v>2237</v>
      </c>
      <c r="F1287" s="7" t="s">
        <v>52</v>
      </c>
      <c r="G1287" s="7" t="s">
        <v>11</v>
      </c>
      <c r="H1287" s="13">
        <v>9</v>
      </c>
      <c r="I1287" s="13">
        <f>IF(G1287="Male",VLOOKUP(H1287,'Shoe size conversion table'!$B$6:$D$22,2),VLOOKUP(H1287,'Shoe size conversion table'!$J$6:$L$22,2))</f>
        <v>42</v>
      </c>
      <c r="J1287" s="13">
        <f>IF(G1287="Male",VLOOKUP(H1287,'Shoe size conversion table'!$B$6:$D$22,3),VLOOKUP(H1287,'Shoe size conversion table'!$J$6:$L$22,3))</f>
        <v>8.5</v>
      </c>
      <c r="K1287" s="11">
        <v>169</v>
      </c>
      <c r="L1287" s="12">
        <v>0</v>
      </c>
      <c r="M1287" s="7">
        <f t="shared" si="61"/>
        <v>2014</v>
      </c>
      <c r="N1287" s="7">
        <f t="shared" si="62"/>
        <v>6</v>
      </c>
      <c r="O1287" s="30">
        <f t="shared" si="63"/>
        <v>169</v>
      </c>
    </row>
    <row r="1288" spans="2:15" x14ac:dyDescent="0.2">
      <c r="B1288" s="13">
        <v>53470</v>
      </c>
      <c r="C1288" s="14">
        <v>41810.346111111103</v>
      </c>
      <c r="D1288" s="7" t="s">
        <v>7</v>
      </c>
      <c r="E1288" s="13">
        <v>2152</v>
      </c>
      <c r="F1288" s="7" t="s">
        <v>51</v>
      </c>
      <c r="G1288" s="7" t="s">
        <v>11</v>
      </c>
      <c r="H1288" s="13">
        <v>9.5</v>
      </c>
      <c r="I1288" s="13" t="str">
        <f>IF(G1288="Male",VLOOKUP(H1288,'Shoe size conversion table'!$B$6:$D$22,2),VLOOKUP(H1288,'Shoe size conversion table'!$J$6:$L$22,2))</f>
        <v>42-43</v>
      </c>
      <c r="J1288" s="13">
        <f>IF(G1288="Male",VLOOKUP(H1288,'Shoe size conversion table'!$B$6:$D$22,3),VLOOKUP(H1288,'Shoe size conversion table'!$J$6:$L$22,3))</f>
        <v>9</v>
      </c>
      <c r="K1288" s="11">
        <v>159</v>
      </c>
      <c r="L1288" s="12">
        <v>0</v>
      </c>
      <c r="M1288" s="7">
        <f t="shared" si="61"/>
        <v>2014</v>
      </c>
      <c r="N1288" s="7">
        <f t="shared" si="62"/>
        <v>6</v>
      </c>
      <c r="O1288" s="30">
        <f t="shared" si="63"/>
        <v>159</v>
      </c>
    </row>
    <row r="1289" spans="2:15" x14ac:dyDescent="0.2">
      <c r="B1289" s="13">
        <v>53470</v>
      </c>
      <c r="C1289" s="14">
        <v>41810.346111111103</v>
      </c>
      <c r="D1289" s="7" t="s">
        <v>7</v>
      </c>
      <c r="E1289" s="13">
        <v>2175</v>
      </c>
      <c r="F1289" s="7" t="s">
        <v>51</v>
      </c>
      <c r="G1289" s="7" t="s">
        <v>11</v>
      </c>
      <c r="H1289" s="13">
        <v>10.5</v>
      </c>
      <c r="I1289" s="13" t="str">
        <f>IF(G1289="Male",VLOOKUP(H1289,'Shoe size conversion table'!$B$6:$D$22,2),VLOOKUP(H1289,'Shoe size conversion table'!$J$6:$L$22,2))</f>
        <v>43-44</v>
      </c>
      <c r="J1289" s="13">
        <f>IF(G1289="Male",VLOOKUP(H1289,'Shoe size conversion table'!$B$6:$D$22,3),VLOOKUP(H1289,'Shoe size conversion table'!$J$6:$L$22,3))</f>
        <v>10</v>
      </c>
      <c r="K1289" s="11">
        <v>149</v>
      </c>
      <c r="L1289" s="12">
        <v>0</v>
      </c>
      <c r="M1289" s="7">
        <f t="shared" si="61"/>
        <v>2014</v>
      </c>
      <c r="N1289" s="7">
        <f t="shared" si="62"/>
        <v>6</v>
      </c>
      <c r="O1289" s="30">
        <f t="shared" si="63"/>
        <v>149</v>
      </c>
    </row>
    <row r="1290" spans="2:15" x14ac:dyDescent="0.2">
      <c r="B1290" s="13">
        <v>53471</v>
      </c>
      <c r="C1290" s="14">
        <v>41810.456111111111</v>
      </c>
      <c r="D1290" s="7" t="s">
        <v>10</v>
      </c>
      <c r="E1290" s="13">
        <v>2223</v>
      </c>
      <c r="F1290" s="7" t="s">
        <v>35</v>
      </c>
      <c r="G1290" s="7" t="s">
        <v>11</v>
      </c>
      <c r="H1290" s="13">
        <v>8.5</v>
      </c>
      <c r="I1290" s="13" t="str">
        <f>IF(G1290="Male",VLOOKUP(H1290,'Shoe size conversion table'!$B$6:$D$22,2),VLOOKUP(H1290,'Shoe size conversion table'!$J$6:$L$22,2))</f>
        <v>41-42</v>
      </c>
      <c r="J1290" s="13">
        <f>IF(G1290="Male",VLOOKUP(H1290,'Shoe size conversion table'!$B$6:$D$22,3),VLOOKUP(H1290,'Shoe size conversion table'!$J$6:$L$22,3))</f>
        <v>8</v>
      </c>
      <c r="K1290" s="11">
        <v>189</v>
      </c>
      <c r="L1290" s="12">
        <v>0</v>
      </c>
      <c r="M1290" s="7">
        <f t="shared" si="61"/>
        <v>2014</v>
      </c>
      <c r="N1290" s="7">
        <f t="shared" si="62"/>
        <v>6</v>
      </c>
      <c r="O1290" s="30">
        <f t="shared" si="63"/>
        <v>189</v>
      </c>
    </row>
    <row r="1291" spans="2:15" x14ac:dyDescent="0.2">
      <c r="B1291" s="13">
        <v>53472</v>
      </c>
      <c r="C1291" s="14">
        <v>41810.716111111105</v>
      </c>
      <c r="D1291" s="7" t="s">
        <v>10</v>
      </c>
      <c r="E1291" s="13">
        <v>2212</v>
      </c>
      <c r="F1291" s="7" t="s">
        <v>35</v>
      </c>
      <c r="G1291" s="7" t="s">
        <v>11</v>
      </c>
      <c r="H1291" s="13">
        <v>10.5</v>
      </c>
      <c r="I1291" s="13" t="str">
        <f>IF(G1291="Male",VLOOKUP(H1291,'Shoe size conversion table'!$B$6:$D$22,2),VLOOKUP(H1291,'Shoe size conversion table'!$J$6:$L$22,2))</f>
        <v>43-44</v>
      </c>
      <c r="J1291" s="13">
        <f>IF(G1291="Male",VLOOKUP(H1291,'Shoe size conversion table'!$B$6:$D$22,3),VLOOKUP(H1291,'Shoe size conversion table'!$J$6:$L$22,3))</f>
        <v>10</v>
      </c>
      <c r="K1291" s="11">
        <v>179</v>
      </c>
      <c r="L1291" s="12">
        <v>0</v>
      </c>
      <c r="M1291" s="7">
        <f t="shared" si="61"/>
        <v>2014</v>
      </c>
      <c r="N1291" s="7">
        <f t="shared" si="62"/>
        <v>6</v>
      </c>
      <c r="O1291" s="30">
        <f t="shared" si="63"/>
        <v>179</v>
      </c>
    </row>
    <row r="1292" spans="2:15" x14ac:dyDescent="0.2">
      <c r="B1292" s="13">
        <v>53473</v>
      </c>
      <c r="C1292" s="14">
        <v>41810.726111111107</v>
      </c>
      <c r="D1292" s="7" t="s">
        <v>7</v>
      </c>
      <c r="E1292" s="13">
        <v>2170</v>
      </c>
      <c r="F1292" s="7" t="s">
        <v>51</v>
      </c>
      <c r="G1292" s="7" t="s">
        <v>11</v>
      </c>
      <c r="H1292" s="13">
        <v>10.5</v>
      </c>
      <c r="I1292" s="13" t="str">
        <f>IF(G1292="Male",VLOOKUP(H1292,'Shoe size conversion table'!$B$6:$D$22,2),VLOOKUP(H1292,'Shoe size conversion table'!$J$6:$L$22,2))</f>
        <v>43-44</v>
      </c>
      <c r="J1292" s="13">
        <f>IF(G1292="Male",VLOOKUP(H1292,'Shoe size conversion table'!$B$6:$D$22,3),VLOOKUP(H1292,'Shoe size conversion table'!$J$6:$L$22,3))</f>
        <v>10</v>
      </c>
      <c r="K1292" s="11">
        <v>189</v>
      </c>
      <c r="L1292" s="12">
        <v>0</v>
      </c>
      <c r="M1292" s="7">
        <f t="shared" si="61"/>
        <v>2014</v>
      </c>
      <c r="N1292" s="7">
        <f t="shared" si="62"/>
        <v>6</v>
      </c>
      <c r="O1292" s="30">
        <f t="shared" si="63"/>
        <v>189</v>
      </c>
    </row>
    <row r="1293" spans="2:15" x14ac:dyDescent="0.2">
      <c r="B1293" s="13">
        <v>53474</v>
      </c>
      <c r="C1293" s="14">
        <v>41810.906111111108</v>
      </c>
      <c r="D1293" s="7" t="s">
        <v>7</v>
      </c>
      <c r="E1293" s="13">
        <v>2202</v>
      </c>
      <c r="F1293" s="7" t="s">
        <v>51</v>
      </c>
      <c r="G1293" s="7" t="s">
        <v>11</v>
      </c>
      <c r="H1293" s="13">
        <v>14</v>
      </c>
      <c r="I1293" s="13">
        <f>IF(G1293="Male",VLOOKUP(H1293,'Shoe size conversion table'!$B$6:$D$22,2),VLOOKUP(H1293,'Shoe size conversion table'!$J$6:$L$22,2))</f>
        <v>47</v>
      </c>
      <c r="J1293" s="13">
        <f>IF(G1293="Male",VLOOKUP(H1293,'Shoe size conversion table'!$B$6:$D$22,3),VLOOKUP(H1293,'Shoe size conversion table'!$J$6:$L$22,3))</f>
        <v>13.5</v>
      </c>
      <c r="K1293" s="11">
        <v>149</v>
      </c>
      <c r="L1293" s="12">
        <v>0.1</v>
      </c>
      <c r="M1293" s="7">
        <f t="shared" si="61"/>
        <v>2014</v>
      </c>
      <c r="N1293" s="7">
        <f t="shared" si="62"/>
        <v>6</v>
      </c>
      <c r="O1293" s="30">
        <f t="shared" si="63"/>
        <v>134.1</v>
      </c>
    </row>
    <row r="1294" spans="2:15" x14ac:dyDescent="0.2">
      <c r="B1294" s="13">
        <v>53475</v>
      </c>
      <c r="C1294" s="14">
        <v>41810.986111111109</v>
      </c>
      <c r="D1294" s="7" t="s">
        <v>7</v>
      </c>
      <c r="E1294" s="13">
        <v>2172</v>
      </c>
      <c r="F1294" s="7" t="s">
        <v>57</v>
      </c>
      <c r="G1294" s="7" t="s">
        <v>11</v>
      </c>
      <c r="H1294" s="13">
        <v>9.5</v>
      </c>
      <c r="I1294" s="13" t="str">
        <f>IF(G1294="Male",VLOOKUP(H1294,'Shoe size conversion table'!$B$6:$D$22,2),VLOOKUP(H1294,'Shoe size conversion table'!$J$6:$L$22,2))</f>
        <v>42-43</v>
      </c>
      <c r="J1294" s="13">
        <f>IF(G1294="Male",VLOOKUP(H1294,'Shoe size conversion table'!$B$6:$D$22,3),VLOOKUP(H1294,'Shoe size conversion table'!$J$6:$L$22,3))</f>
        <v>9</v>
      </c>
      <c r="K1294" s="11">
        <v>169</v>
      </c>
      <c r="L1294" s="12">
        <v>0</v>
      </c>
      <c r="M1294" s="7">
        <f t="shared" si="61"/>
        <v>2014</v>
      </c>
      <c r="N1294" s="7">
        <f t="shared" si="62"/>
        <v>6</v>
      </c>
      <c r="O1294" s="30">
        <f t="shared" si="63"/>
        <v>169</v>
      </c>
    </row>
    <row r="1295" spans="2:15" x14ac:dyDescent="0.2">
      <c r="B1295" s="13">
        <v>53476</v>
      </c>
      <c r="C1295" s="14">
        <v>41810.986111111109</v>
      </c>
      <c r="D1295" s="7" t="s">
        <v>10</v>
      </c>
      <c r="E1295" s="13">
        <v>2173</v>
      </c>
      <c r="F1295" s="7" t="s">
        <v>34</v>
      </c>
      <c r="G1295" s="7" t="s">
        <v>11</v>
      </c>
      <c r="H1295" s="13">
        <v>9.5</v>
      </c>
      <c r="I1295" s="13" t="str">
        <f>IF(G1295="Male",VLOOKUP(H1295,'Shoe size conversion table'!$B$6:$D$22,2),VLOOKUP(H1295,'Shoe size conversion table'!$J$6:$L$22,2))</f>
        <v>42-43</v>
      </c>
      <c r="J1295" s="13">
        <f>IF(G1295="Male",VLOOKUP(H1295,'Shoe size conversion table'!$B$6:$D$22,3),VLOOKUP(H1295,'Shoe size conversion table'!$J$6:$L$22,3))</f>
        <v>9</v>
      </c>
      <c r="K1295" s="11">
        <v>149</v>
      </c>
      <c r="L1295" s="12">
        <v>0</v>
      </c>
      <c r="M1295" s="7">
        <f t="shared" si="61"/>
        <v>2014</v>
      </c>
      <c r="N1295" s="7">
        <f t="shared" si="62"/>
        <v>6</v>
      </c>
      <c r="O1295" s="30">
        <f t="shared" si="63"/>
        <v>149</v>
      </c>
    </row>
    <row r="1296" spans="2:15" x14ac:dyDescent="0.2">
      <c r="B1296" s="13">
        <v>53477</v>
      </c>
      <c r="C1296" s="14">
        <v>41811.1161111111</v>
      </c>
      <c r="D1296" s="7" t="s">
        <v>10</v>
      </c>
      <c r="E1296" s="13">
        <v>2199</v>
      </c>
      <c r="F1296" s="7" t="s">
        <v>35</v>
      </c>
      <c r="G1296" s="7" t="s">
        <v>11</v>
      </c>
      <c r="H1296" s="13">
        <v>10</v>
      </c>
      <c r="I1296" s="13">
        <f>IF(G1296="Male",VLOOKUP(H1296,'Shoe size conversion table'!$B$6:$D$22,2),VLOOKUP(H1296,'Shoe size conversion table'!$J$6:$L$22,2))</f>
        <v>43</v>
      </c>
      <c r="J1296" s="13">
        <f>IF(G1296="Male",VLOOKUP(H1296,'Shoe size conversion table'!$B$6:$D$22,3),VLOOKUP(H1296,'Shoe size conversion table'!$J$6:$L$22,3))</f>
        <v>9.5</v>
      </c>
      <c r="K1296" s="11">
        <v>159</v>
      </c>
      <c r="L1296" s="12">
        <v>0</v>
      </c>
      <c r="M1296" s="7">
        <f t="shared" si="61"/>
        <v>2014</v>
      </c>
      <c r="N1296" s="7">
        <f t="shared" si="62"/>
        <v>6</v>
      </c>
      <c r="O1296" s="30">
        <f t="shared" si="63"/>
        <v>159</v>
      </c>
    </row>
    <row r="1297" spans="2:15" x14ac:dyDescent="0.2">
      <c r="B1297" s="13">
        <v>53478</v>
      </c>
      <c r="C1297" s="14">
        <v>41811.346111111103</v>
      </c>
      <c r="D1297" s="7" t="s">
        <v>7</v>
      </c>
      <c r="E1297" s="13">
        <v>2155</v>
      </c>
      <c r="F1297" s="7" t="s">
        <v>51</v>
      </c>
      <c r="G1297" s="7" t="s">
        <v>11</v>
      </c>
      <c r="H1297" s="13">
        <v>10</v>
      </c>
      <c r="I1297" s="13">
        <f>IF(G1297="Male",VLOOKUP(H1297,'Shoe size conversion table'!$B$6:$D$22,2),VLOOKUP(H1297,'Shoe size conversion table'!$J$6:$L$22,2))</f>
        <v>43</v>
      </c>
      <c r="J1297" s="13">
        <f>IF(G1297="Male",VLOOKUP(H1297,'Shoe size conversion table'!$B$6:$D$22,3),VLOOKUP(H1297,'Shoe size conversion table'!$J$6:$L$22,3))</f>
        <v>9.5</v>
      </c>
      <c r="K1297" s="11">
        <v>159</v>
      </c>
      <c r="L1297" s="12">
        <v>0.1</v>
      </c>
      <c r="M1297" s="7">
        <f t="shared" si="61"/>
        <v>2014</v>
      </c>
      <c r="N1297" s="7">
        <f t="shared" si="62"/>
        <v>6</v>
      </c>
      <c r="O1297" s="30">
        <f t="shared" si="63"/>
        <v>143.1</v>
      </c>
    </row>
    <row r="1298" spans="2:15" x14ac:dyDescent="0.2">
      <c r="B1298" s="13">
        <v>53478</v>
      </c>
      <c r="C1298" s="14">
        <v>41811.346111111103</v>
      </c>
      <c r="D1298" s="7" t="s">
        <v>7</v>
      </c>
      <c r="E1298" s="13">
        <v>2152</v>
      </c>
      <c r="F1298" s="7" t="s">
        <v>51</v>
      </c>
      <c r="G1298" s="7" t="s">
        <v>11</v>
      </c>
      <c r="H1298" s="13">
        <v>9.5</v>
      </c>
      <c r="I1298" s="13" t="str">
        <f>IF(G1298="Male",VLOOKUP(H1298,'Shoe size conversion table'!$B$6:$D$22,2),VLOOKUP(H1298,'Shoe size conversion table'!$J$6:$L$22,2))</f>
        <v>42-43</v>
      </c>
      <c r="J1298" s="13">
        <f>IF(G1298="Male",VLOOKUP(H1298,'Shoe size conversion table'!$B$6:$D$22,3),VLOOKUP(H1298,'Shoe size conversion table'!$J$6:$L$22,3))</f>
        <v>9</v>
      </c>
      <c r="K1298" s="11">
        <v>159</v>
      </c>
      <c r="L1298" s="12">
        <v>0</v>
      </c>
      <c r="M1298" s="7">
        <f t="shared" si="61"/>
        <v>2014</v>
      </c>
      <c r="N1298" s="7">
        <f t="shared" si="62"/>
        <v>6</v>
      </c>
      <c r="O1298" s="30">
        <f t="shared" si="63"/>
        <v>159</v>
      </c>
    </row>
    <row r="1299" spans="2:15" x14ac:dyDescent="0.2">
      <c r="B1299" s="13">
        <v>53479</v>
      </c>
      <c r="C1299" s="14">
        <v>41811.456111111111</v>
      </c>
      <c r="D1299" s="7" t="s">
        <v>10</v>
      </c>
      <c r="E1299" s="13">
        <v>2224</v>
      </c>
      <c r="F1299" s="7" t="s">
        <v>35</v>
      </c>
      <c r="G1299" s="7" t="s">
        <v>11</v>
      </c>
      <c r="H1299" s="13">
        <v>9</v>
      </c>
      <c r="I1299" s="13">
        <f>IF(G1299="Male",VLOOKUP(H1299,'Shoe size conversion table'!$B$6:$D$22,2),VLOOKUP(H1299,'Shoe size conversion table'!$J$6:$L$22,2))</f>
        <v>42</v>
      </c>
      <c r="J1299" s="13">
        <f>IF(G1299="Male",VLOOKUP(H1299,'Shoe size conversion table'!$B$6:$D$22,3),VLOOKUP(H1299,'Shoe size conversion table'!$J$6:$L$22,3))</f>
        <v>8.5</v>
      </c>
      <c r="K1299" s="11">
        <v>199</v>
      </c>
      <c r="L1299" s="12">
        <v>0.2</v>
      </c>
      <c r="M1299" s="7">
        <f t="shared" si="61"/>
        <v>2014</v>
      </c>
      <c r="N1299" s="7">
        <f t="shared" si="62"/>
        <v>6</v>
      </c>
      <c r="O1299" s="30">
        <f t="shared" si="63"/>
        <v>159.20000000000002</v>
      </c>
    </row>
    <row r="1300" spans="2:15" x14ac:dyDescent="0.2">
      <c r="B1300" s="13">
        <v>53480</v>
      </c>
      <c r="C1300" s="14">
        <v>41811.716111111105</v>
      </c>
      <c r="D1300" s="7" t="s">
        <v>10</v>
      </c>
      <c r="E1300" s="13">
        <v>2194</v>
      </c>
      <c r="F1300" s="7" t="s">
        <v>34</v>
      </c>
      <c r="G1300" s="7" t="s">
        <v>11</v>
      </c>
      <c r="H1300" s="13">
        <v>10</v>
      </c>
      <c r="I1300" s="13">
        <f>IF(G1300="Male",VLOOKUP(H1300,'Shoe size conversion table'!$B$6:$D$22,2),VLOOKUP(H1300,'Shoe size conversion table'!$J$6:$L$22,2))</f>
        <v>43</v>
      </c>
      <c r="J1300" s="13">
        <f>IF(G1300="Male",VLOOKUP(H1300,'Shoe size conversion table'!$B$6:$D$22,3),VLOOKUP(H1300,'Shoe size conversion table'!$J$6:$L$22,3))</f>
        <v>9.5</v>
      </c>
      <c r="K1300" s="11">
        <v>129</v>
      </c>
      <c r="L1300" s="12">
        <v>0</v>
      </c>
      <c r="M1300" s="7">
        <f t="shared" si="61"/>
        <v>2014</v>
      </c>
      <c r="N1300" s="7">
        <f t="shared" si="62"/>
        <v>6</v>
      </c>
      <c r="O1300" s="30">
        <f t="shared" si="63"/>
        <v>129</v>
      </c>
    </row>
    <row r="1301" spans="2:15" x14ac:dyDescent="0.2">
      <c r="B1301" s="13">
        <v>53481</v>
      </c>
      <c r="C1301" s="14">
        <v>41811.726111111107</v>
      </c>
      <c r="D1301" s="7" t="s">
        <v>8</v>
      </c>
      <c r="E1301" s="13">
        <v>2183</v>
      </c>
      <c r="F1301" s="7" t="s">
        <v>40</v>
      </c>
      <c r="G1301" s="7" t="s">
        <v>12</v>
      </c>
      <c r="H1301" s="13">
        <v>8.5</v>
      </c>
      <c r="I1301" s="13">
        <f>IF(G1301="Male",VLOOKUP(H1301,'Shoe size conversion table'!$B$6:$D$22,2),VLOOKUP(H1301,'Shoe size conversion table'!$J$6:$L$22,2))</f>
        <v>39</v>
      </c>
      <c r="J1301" s="13">
        <f>IF(G1301="Male",VLOOKUP(H1301,'Shoe size conversion table'!$B$6:$D$22,3),VLOOKUP(H1301,'Shoe size conversion table'!$J$6:$L$22,3))</f>
        <v>6.5</v>
      </c>
      <c r="K1301" s="11">
        <v>149</v>
      </c>
      <c r="L1301" s="12">
        <v>0</v>
      </c>
      <c r="M1301" s="7">
        <f t="shared" si="61"/>
        <v>2014</v>
      </c>
      <c r="N1301" s="7">
        <f t="shared" si="62"/>
        <v>6</v>
      </c>
      <c r="O1301" s="30">
        <f t="shared" si="63"/>
        <v>149</v>
      </c>
    </row>
    <row r="1302" spans="2:15" x14ac:dyDescent="0.2">
      <c r="B1302" s="13">
        <v>53482</v>
      </c>
      <c r="C1302" s="14">
        <v>41811.806111111109</v>
      </c>
      <c r="D1302" s="7" t="s">
        <v>10</v>
      </c>
      <c r="E1302" s="13">
        <v>2190</v>
      </c>
      <c r="F1302" s="7" t="s">
        <v>36</v>
      </c>
      <c r="G1302" s="7" t="s">
        <v>11</v>
      </c>
      <c r="H1302" s="13">
        <v>9.5</v>
      </c>
      <c r="I1302" s="13" t="str">
        <f>IF(G1302="Male",VLOOKUP(H1302,'Shoe size conversion table'!$B$6:$D$22,2),VLOOKUP(H1302,'Shoe size conversion table'!$J$6:$L$22,2))</f>
        <v>42-43</v>
      </c>
      <c r="J1302" s="13">
        <f>IF(G1302="Male",VLOOKUP(H1302,'Shoe size conversion table'!$B$6:$D$22,3),VLOOKUP(H1302,'Shoe size conversion table'!$J$6:$L$22,3))</f>
        <v>9</v>
      </c>
      <c r="K1302" s="11">
        <v>149</v>
      </c>
      <c r="L1302" s="12">
        <v>0</v>
      </c>
      <c r="M1302" s="7">
        <f t="shared" si="61"/>
        <v>2014</v>
      </c>
      <c r="N1302" s="7">
        <f t="shared" si="62"/>
        <v>6</v>
      </c>
      <c r="O1302" s="30">
        <f t="shared" si="63"/>
        <v>149</v>
      </c>
    </row>
    <row r="1303" spans="2:15" x14ac:dyDescent="0.2">
      <c r="B1303" s="13">
        <v>53483</v>
      </c>
      <c r="C1303" s="14">
        <v>41811.906111111108</v>
      </c>
      <c r="D1303" s="7" t="s">
        <v>7</v>
      </c>
      <c r="E1303" s="13">
        <v>2175</v>
      </c>
      <c r="F1303" s="7" t="s">
        <v>51</v>
      </c>
      <c r="G1303" s="7" t="s">
        <v>11</v>
      </c>
      <c r="H1303" s="13">
        <v>10.5</v>
      </c>
      <c r="I1303" s="13" t="str">
        <f>IF(G1303="Male",VLOOKUP(H1303,'Shoe size conversion table'!$B$6:$D$22,2),VLOOKUP(H1303,'Shoe size conversion table'!$J$6:$L$22,2))</f>
        <v>43-44</v>
      </c>
      <c r="J1303" s="13">
        <f>IF(G1303="Male",VLOOKUP(H1303,'Shoe size conversion table'!$B$6:$D$22,3),VLOOKUP(H1303,'Shoe size conversion table'!$J$6:$L$22,3))</f>
        <v>10</v>
      </c>
      <c r="K1303" s="11">
        <v>149</v>
      </c>
      <c r="L1303" s="12">
        <v>0</v>
      </c>
      <c r="M1303" s="7">
        <f t="shared" si="61"/>
        <v>2014</v>
      </c>
      <c r="N1303" s="7">
        <f t="shared" si="62"/>
        <v>6</v>
      </c>
      <c r="O1303" s="30">
        <f t="shared" si="63"/>
        <v>149</v>
      </c>
    </row>
    <row r="1304" spans="2:15" x14ac:dyDescent="0.2">
      <c r="B1304" s="13">
        <v>53484</v>
      </c>
      <c r="C1304" s="14">
        <v>41811.966111111113</v>
      </c>
      <c r="D1304" s="7" t="s">
        <v>10</v>
      </c>
      <c r="E1304" s="13">
        <v>2169</v>
      </c>
      <c r="F1304" s="7" t="s">
        <v>36</v>
      </c>
      <c r="G1304" s="7" t="s">
        <v>11</v>
      </c>
      <c r="H1304" s="13">
        <v>9.5</v>
      </c>
      <c r="I1304" s="13" t="str">
        <f>IF(G1304="Male",VLOOKUP(H1304,'Shoe size conversion table'!$B$6:$D$22,2),VLOOKUP(H1304,'Shoe size conversion table'!$J$6:$L$22,2))</f>
        <v>42-43</v>
      </c>
      <c r="J1304" s="13">
        <f>IF(G1304="Male",VLOOKUP(H1304,'Shoe size conversion table'!$B$6:$D$22,3),VLOOKUP(H1304,'Shoe size conversion table'!$J$6:$L$22,3))</f>
        <v>9</v>
      </c>
      <c r="K1304" s="11">
        <v>169</v>
      </c>
      <c r="L1304" s="12">
        <v>0</v>
      </c>
      <c r="M1304" s="7">
        <f t="shared" si="61"/>
        <v>2014</v>
      </c>
      <c r="N1304" s="7">
        <f t="shared" si="62"/>
        <v>6</v>
      </c>
      <c r="O1304" s="30">
        <f t="shared" si="63"/>
        <v>169</v>
      </c>
    </row>
    <row r="1305" spans="2:15" x14ac:dyDescent="0.2">
      <c r="B1305" s="13">
        <v>53485</v>
      </c>
      <c r="C1305" s="14">
        <v>41811.986111111109</v>
      </c>
      <c r="D1305" s="7" t="s">
        <v>10</v>
      </c>
      <c r="E1305" s="13">
        <v>2147</v>
      </c>
      <c r="F1305" s="7" t="s">
        <v>34</v>
      </c>
      <c r="G1305" s="7" t="s">
        <v>12</v>
      </c>
      <c r="H1305" s="13">
        <v>10</v>
      </c>
      <c r="I1305" s="13" t="str">
        <f>IF(G1305="Male",VLOOKUP(H1305,'Shoe size conversion table'!$B$6:$D$22,2),VLOOKUP(H1305,'Shoe size conversion table'!$J$6:$L$22,2))</f>
        <v>40-41</v>
      </c>
      <c r="J1305" s="13">
        <f>IF(G1305="Male",VLOOKUP(H1305,'Shoe size conversion table'!$B$6:$D$22,3),VLOOKUP(H1305,'Shoe size conversion table'!$J$6:$L$22,3))</f>
        <v>8</v>
      </c>
      <c r="K1305" s="11">
        <v>179</v>
      </c>
      <c r="L1305" s="12">
        <v>0</v>
      </c>
      <c r="M1305" s="7">
        <f t="shared" si="61"/>
        <v>2014</v>
      </c>
      <c r="N1305" s="7">
        <f t="shared" si="62"/>
        <v>6</v>
      </c>
      <c r="O1305" s="30">
        <f t="shared" si="63"/>
        <v>179</v>
      </c>
    </row>
    <row r="1306" spans="2:15" x14ac:dyDescent="0.2">
      <c r="B1306" s="13">
        <v>53486</v>
      </c>
      <c r="C1306" s="14">
        <v>41811.986111111109</v>
      </c>
      <c r="D1306" s="7" t="s">
        <v>10</v>
      </c>
      <c r="E1306" s="13">
        <v>2157</v>
      </c>
      <c r="F1306" s="7" t="s">
        <v>34</v>
      </c>
      <c r="G1306" s="7" t="s">
        <v>11</v>
      </c>
      <c r="H1306" s="13">
        <v>9</v>
      </c>
      <c r="I1306" s="13">
        <f>IF(G1306="Male",VLOOKUP(H1306,'Shoe size conversion table'!$B$6:$D$22,2),VLOOKUP(H1306,'Shoe size conversion table'!$J$6:$L$22,2))</f>
        <v>42</v>
      </c>
      <c r="J1306" s="13">
        <f>IF(G1306="Male",VLOOKUP(H1306,'Shoe size conversion table'!$B$6:$D$22,3),VLOOKUP(H1306,'Shoe size conversion table'!$J$6:$L$22,3))</f>
        <v>8.5</v>
      </c>
      <c r="K1306" s="11">
        <v>189</v>
      </c>
      <c r="L1306" s="12">
        <v>0.3</v>
      </c>
      <c r="M1306" s="7">
        <f t="shared" si="61"/>
        <v>2014</v>
      </c>
      <c r="N1306" s="7">
        <f t="shared" si="62"/>
        <v>6</v>
      </c>
      <c r="O1306" s="30">
        <f t="shared" si="63"/>
        <v>132.29999999999998</v>
      </c>
    </row>
    <row r="1307" spans="2:15" x14ac:dyDescent="0.2">
      <c r="B1307" s="13">
        <v>53487</v>
      </c>
      <c r="C1307" s="14">
        <v>41812.266111111116</v>
      </c>
      <c r="D1307" s="7" t="s">
        <v>10</v>
      </c>
      <c r="E1307" s="13">
        <v>2181</v>
      </c>
      <c r="F1307" s="7" t="s">
        <v>36</v>
      </c>
      <c r="G1307" s="7" t="s">
        <v>12</v>
      </c>
      <c r="H1307" s="13">
        <v>10</v>
      </c>
      <c r="I1307" s="13" t="str">
        <f>IF(G1307="Male",VLOOKUP(H1307,'Shoe size conversion table'!$B$6:$D$22,2),VLOOKUP(H1307,'Shoe size conversion table'!$J$6:$L$22,2))</f>
        <v>40-41</v>
      </c>
      <c r="J1307" s="13">
        <f>IF(G1307="Male",VLOOKUP(H1307,'Shoe size conversion table'!$B$6:$D$22,3),VLOOKUP(H1307,'Shoe size conversion table'!$J$6:$L$22,3))</f>
        <v>8</v>
      </c>
      <c r="K1307" s="11">
        <v>149</v>
      </c>
      <c r="L1307" s="12">
        <v>0</v>
      </c>
      <c r="M1307" s="7">
        <f t="shared" si="61"/>
        <v>2014</v>
      </c>
      <c r="N1307" s="7">
        <f t="shared" si="62"/>
        <v>6</v>
      </c>
      <c r="O1307" s="30">
        <f t="shared" si="63"/>
        <v>149</v>
      </c>
    </row>
    <row r="1308" spans="2:15" x14ac:dyDescent="0.2">
      <c r="B1308" s="13">
        <v>53488</v>
      </c>
      <c r="C1308" s="14">
        <v>41812.456111111111</v>
      </c>
      <c r="D1308" s="7" t="s">
        <v>10</v>
      </c>
      <c r="E1308" s="13">
        <v>2212</v>
      </c>
      <c r="F1308" s="7" t="s">
        <v>35</v>
      </c>
      <c r="G1308" s="7" t="s">
        <v>11</v>
      </c>
      <c r="H1308" s="13">
        <v>10.5</v>
      </c>
      <c r="I1308" s="13" t="str">
        <f>IF(G1308="Male",VLOOKUP(H1308,'Shoe size conversion table'!$B$6:$D$22,2),VLOOKUP(H1308,'Shoe size conversion table'!$J$6:$L$22,2))</f>
        <v>43-44</v>
      </c>
      <c r="J1308" s="13">
        <f>IF(G1308="Male",VLOOKUP(H1308,'Shoe size conversion table'!$B$6:$D$22,3),VLOOKUP(H1308,'Shoe size conversion table'!$J$6:$L$22,3))</f>
        <v>10</v>
      </c>
      <c r="K1308" s="11">
        <v>179</v>
      </c>
      <c r="L1308" s="12">
        <v>0</v>
      </c>
      <c r="M1308" s="7">
        <f t="shared" si="61"/>
        <v>2014</v>
      </c>
      <c r="N1308" s="7">
        <f t="shared" si="62"/>
        <v>6</v>
      </c>
      <c r="O1308" s="30">
        <f t="shared" si="63"/>
        <v>179</v>
      </c>
    </row>
    <row r="1309" spans="2:15" x14ac:dyDescent="0.2">
      <c r="B1309" s="13">
        <v>53489</v>
      </c>
      <c r="C1309" s="14">
        <v>41812.716111111113</v>
      </c>
      <c r="D1309" s="7" t="s">
        <v>8</v>
      </c>
      <c r="E1309" s="13">
        <v>2185</v>
      </c>
      <c r="F1309" s="7" t="s">
        <v>38</v>
      </c>
      <c r="G1309" s="7" t="s">
        <v>12</v>
      </c>
      <c r="H1309" s="13">
        <v>8</v>
      </c>
      <c r="I1309" s="13" t="str">
        <f>IF(G1309="Male",VLOOKUP(H1309,'Shoe size conversion table'!$B$6:$D$22,2),VLOOKUP(H1309,'Shoe size conversion table'!$J$6:$L$22,2))</f>
        <v>38-39</v>
      </c>
      <c r="J1309" s="13">
        <f>IF(G1309="Male",VLOOKUP(H1309,'Shoe size conversion table'!$B$6:$D$22,3),VLOOKUP(H1309,'Shoe size conversion table'!$J$6:$L$22,3))</f>
        <v>6</v>
      </c>
      <c r="K1309" s="11">
        <v>169</v>
      </c>
      <c r="L1309" s="12">
        <v>0.2</v>
      </c>
      <c r="M1309" s="7">
        <f t="shared" si="61"/>
        <v>2014</v>
      </c>
      <c r="N1309" s="7">
        <f t="shared" si="62"/>
        <v>6</v>
      </c>
      <c r="O1309" s="30">
        <f t="shared" si="63"/>
        <v>135.20000000000002</v>
      </c>
    </row>
    <row r="1310" spans="2:15" x14ac:dyDescent="0.2">
      <c r="B1310" s="13">
        <v>53490</v>
      </c>
      <c r="C1310" s="14">
        <v>41812.726111111107</v>
      </c>
      <c r="D1310" s="7" t="s">
        <v>7</v>
      </c>
      <c r="E1310" s="13">
        <v>2202</v>
      </c>
      <c r="F1310" s="7" t="s">
        <v>51</v>
      </c>
      <c r="G1310" s="7" t="s">
        <v>11</v>
      </c>
      <c r="H1310" s="13">
        <v>14</v>
      </c>
      <c r="I1310" s="13">
        <f>IF(G1310="Male",VLOOKUP(H1310,'Shoe size conversion table'!$B$6:$D$22,2),VLOOKUP(H1310,'Shoe size conversion table'!$J$6:$L$22,2))</f>
        <v>47</v>
      </c>
      <c r="J1310" s="13">
        <f>IF(G1310="Male",VLOOKUP(H1310,'Shoe size conversion table'!$B$6:$D$22,3),VLOOKUP(H1310,'Shoe size conversion table'!$J$6:$L$22,3))</f>
        <v>13.5</v>
      </c>
      <c r="K1310" s="11">
        <v>149</v>
      </c>
      <c r="L1310" s="12">
        <v>0.1</v>
      </c>
      <c r="M1310" s="7">
        <f t="shared" si="61"/>
        <v>2014</v>
      </c>
      <c r="N1310" s="7">
        <f t="shared" si="62"/>
        <v>6</v>
      </c>
      <c r="O1310" s="30">
        <f t="shared" si="63"/>
        <v>134.1</v>
      </c>
    </row>
    <row r="1311" spans="2:15" x14ac:dyDescent="0.2">
      <c r="B1311" s="13">
        <v>53491</v>
      </c>
      <c r="C1311" s="14">
        <v>41812.806111111109</v>
      </c>
      <c r="D1311" s="7" t="s">
        <v>10</v>
      </c>
      <c r="E1311" s="13">
        <v>2223</v>
      </c>
      <c r="F1311" s="7" t="s">
        <v>35</v>
      </c>
      <c r="G1311" s="7" t="s">
        <v>11</v>
      </c>
      <c r="H1311" s="13">
        <v>8.5</v>
      </c>
      <c r="I1311" s="13" t="str">
        <f>IF(G1311="Male",VLOOKUP(H1311,'Shoe size conversion table'!$B$6:$D$22,2),VLOOKUP(H1311,'Shoe size conversion table'!$J$6:$L$22,2))</f>
        <v>41-42</v>
      </c>
      <c r="J1311" s="13">
        <f>IF(G1311="Male",VLOOKUP(H1311,'Shoe size conversion table'!$B$6:$D$22,3),VLOOKUP(H1311,'Shoe size conversion table'!$J$6:$L$22,3))</f>
        <v>8</v>
      </c>
      <c r="K1311" s="11">
        <v>189</v>
      </c>
      <c r="L1311" s="12">
        <v>0</v>
      </c>
      <c r="M1311" s="7">
        <f t="shared" si="61"/>
        <v>2014</v>
      </c>
      <c r="N1311" s="7">
        <f t="shared" si="62"/>
        <v>6</v>
      </c>
      <c r="O1311" s="30">
        <f t="shared" si="63"/>
        <v>189</v>
      </c>
    </row>
    <row r="1312" spans="2:15" x14ac:dyDescent="0.2">
      <c r="B1312" s="13">
        <v>53492</v>
      </c>
      <c r="C1312" s="14">
        <v>41812.966111111113</v>
      </c>
      <c r="D1312" s="7" t="s">
        <v>10</v>
      </c>
      <c r="E1312" s="13">
        <v>2197</v>
      </c>
      <c r="F1312" s="7" t="s">
        <v>35</v>
      </c>
      <c r="G1312" s="7" t="s">
        <v>11</v>
      </c>
      <c r="H1312" s="13">
        <v>9.5</v>
      </c>
      <c r="I1312" s="13" t="str">
        <f>IF(G1312="Male",VLOOKUP(H1312,'Shoe size conversion table'!$B$6:$D$22,2),VLOOKUP(H1312,'Shoe size conversion table'!$J$6:$L$22,2))</f>
        <v>42-43</v>
      </c>
      <c r="J1312" s="13">
        <f>IF(G1312="Male",VLOOKUP(H1312,'Shoe size conversion table'!$B$6:$D$22,3),VLOOKUP(H1312,'Shoe size conversion table'!$J$6:$L$22,3))</f>
        <v>9</v>
      </c>
      <c r="K1312" s="11">
        <v>169</v>
      </c>
      <c r="L1312" s="12">
        <v>0</v>
      </c>
      <c r="M1312" s="7">
        <f t="shared" si="61"/>
        <v>2014</v>
      </c>
      <c r="N1312" s="7">
        <f t="shared" si="62"/>
        <v>6</v>
      </c>
      <c r="O1312" s="30">
        <f t="shared" si="63"/>
        <v>169</v>
      </c>
    </row>
    <row r="1313" spans="2:15" x14ac:dyDescent="0.2">
      <c r="B1313" s="13">
        <v>53493</v>
      </c>
      <c r="C1313" s="14">
        <v>41812.986111111109</v>
      </c>
      <c r="D1313" s="7" t="s">
        <v>7</v>
      </c>
      <c r="E1313" s="13">
        <v>2221</v>
      </c>
      <c r="F1313" s="7" t="s">
        <v>46</v>
      </c>
      <c r="G1313" s="7" t="s">
        <v>12</v>
      </c>
      <c r="H1313" s="13">
        <v>8</v>
      </c>
      <c r="I1313" s="13" t="str">
        <f>IF(G1313="Male",VLOOKUP(H1313,'Shoe size conversion table'!$B$6:$D$22,2),VLOOKUP(H1313,'Shoe size conversion table'!$J$6:$L$22,2))</f>
        <v>38-39</v>
      </c>
      <c r="J1313" s="13">
        <f>IF(G1313="Male",VLOOKUP(H1313,'Shoe size conversion table'!$B$6:$D$22,3),VLOOKUP(H1313,'Shoe size conversion table'!$J$6:$L$22,3))</f>
        <v>6</v>
      </c>
      <c r="K1313" s="11">
        <v>159</v>
      </c>
      <c r="L1313" s="12">
        <v>0</v>
      </c>
      <c r="M1313" s="7">
        <f t="shared" si="61"/>
        <v>2014</v>
      </c>
      <c r="N1313" s="7">
        <f t="shared" si="62"/>
        <v>6</v>
      </c>
      <c r="O1313" s="30">
        <f t="shared" si="63"/>
        <v>159</v>
      </c>
    </row>
    <row r="1314" spans="2:15" x14ac:dyDescent="0.2">
      <c r="B1314" s="13">
        <v>53493</v>
      </c>
      <c r="C1314" s="14">
        <v>41812.986111111109</v>
      </c>
      <c r="D1314" s="7" t="s">
        <v>7</v>
      </c>
      <c r="E1314" s="13">
        <v>2148</v>
      </c>
      <c r="F1314" s="7" t="s">
        <v>44</v>
      </c>
      <c r="G1314" s="7" t="s">
        <v>11</v>
      </c>
      <c r="H1314" s="13">
        <v>10</v>
      </c>
      <c r="I1314" s="13">
        <f>IF(G1314="Male",VLOOKUP(H1314,'Shoe size conversion table'!$B$6:$D$22,2),VLOOKUP(H1314,'Shoe size conversion table'!$J$6:$L$22,2))</f>
        <v>43</v>
      </c>
      <c r="J1314" s="13">
        <f>IF(G1314="Male",VLOOKUP(H1314,'Shoe size conversion table'!$B$6:$D$22,3),VLOOKUP(H1314,'Shoe size conversion table'!$J$6:$L$22,3))</f>
        <v>9.5</v>
      </c>
      <c r="K1314" s="11">
        <v>169</v>
      </c>
      <c r="L1314" s="12">
        <v>0</v>
      </c>
      <c r="M1314" s="7">
        <f t="shared" si="61"/>
        <v>2014</v>
      </c>
      <c r="N1314" s="7">
        <f t="shared" si="62"/>
        <v>6</v>
      </c>
      <c r="O1314" s="30">
        <f t="shared" si="63"/>
        <v>169</v>
      </c>
    </row>
    <row r="1315" spans="2:15" x14ac:dyDescent="0.2">
      <c r="B1315" s="13">
        <v>53494</v>
      </c>
      <c r="C1315" s="14">
        <v>41813.266111111116</v>
      </c>
      <c r="D1315" s="7" t="s">
        <v>10</v>
      </c>
      <c r="E1315" s="13">
        <v>2171</v>
      </c>
      <c r="F1315" s="7" t="s">
        <v>35</v>
      </c>
      <c r="G1315" s="7" t="s">
        <v>12</v>
      </c>
      <c r="H1315" s="13">
        <v>10</v>
      </c>
      <c r="I1315" s="13" t="str">
        <f>IF(G1315="Male",VLOOKUP(H1315,'Shoe size conversion table'!$B$6:$D$22,2),VLOOKUP(H1315,'Shoe size conversion table'!$J$6:$L$22,2))</f>
        <v>40-41</v>
      </c>
      <c r="J1315" s="13">
        <f>IF(G1315="Male",VLOOKUP(H1315,'Shoe size conversion table'!$B$6:$D$22,3),VLOOKUP(H1315,'Shoe size conversion table'!$J$6:$L$22,3))</f>
        <v>8</v>
      </c>
      <c r="K1315" s="11">
        <v>169</v>
      </c>
      <c r="L1315" s="12">
        <v>0</v>
      </c>
      <c r="M1315" s="7">
        <f t="shared" si="61"/>
        <v>2014</v>
      </c>
      <c r="N1315" s="7">
        <f t="shared" si="62"/>
        <v>6</v>
      </c>
      <c r="O1315" s="30">
        <f t="shared" si="63"/>
        <v>169</v>
      </c>
    </row>
    <row r="1316" spans="2:15" x14ac:dyDescent="0.2">
      <c r="B1316" s="13">
        <v>53495</v>
      </c>
      <c r="C1316" s="14">
        <v>41813.556111111109</v>
      </c>
      <c r="D1316" s="7" t="s">
        <v>7</v>
      </c>
      <c r="E1316" s="13">
        <v>2228</v>
      </c>
      <c r="F1316" s="7" t="s">
        <v>45</v>
      </c>
      <c r="G1316" s="7" t="s">
        <v>12</v>
      </c>
      <c r="H1316" s="13">
        <v>8</v>
      </c>
      <c r="I1316" s="13" t="str">
        <f>IF(G1316="Male",VLOOKUP(H1316,'Shoe size conversion table'!$B$6:$D$22,2),VLOOKUP(H1316,'Shoe size conversion table'!$J$6:$L$22,2))</f>
        <v>38-39</v>
      </c>
      <c r="J1316" s="13">
        <f>IF(G1316="Male",VLOOKUP(H1316,'Shoe size conversion table'!$B$6:$D$22,3),VLOOKUP(H1316,'Shoe size conversion table'!$J$6:$L$22,3))</f>
        <v>6</v>
      </c>
      <c r="K1316" s="11">
        <v>189</v>
      </c>
      <c r="L1316" s="12">
        <v>0</v>
      </c>
      <c r="M1316" s="7">
        <f t="shared" si="61"/>
        <v>2014</v>
      </c>
      <c r="N1316" s="7">
        <f t="shared" si="62"/>
        <v>6</v>
      </c>
      <c r="O1316" s="30">
        <f t="shared" si="63"/>
        <v>189</v>
      </c>
    </row>
    <row r="1317" spans="2:15" x14ac:dyDescent="0.2">
      <c r="B1317" s="13">
        <v>53495</v>
      </c>
      <c r="C1317" s="14">
        <v>41813.556111111109</v>
      </c>
      <c r="D1317" s="7" t="s">
        <v>7</v>
      </c>
      <c r="E1317" s="13">
        <v>2173</v>
      </c>
      <c r="F1317" s="7" t="s">
        <v>55</v>
      </c>
      <c r="G1317" s="7" t="s">
        <v>11</v>
      </c>
      <c r="H1317" s="13">
        <v>9.5</v>
      </c>
      <c r="I1317" s="13" t="str">
        <f>IF(G1317="Male",VLOOKUP(H1317,'Shoe size conversion table'!$B$6:$D$22,2),VLOOKUP(H1317,'Shoe size conversion table'!$J$6:$L$22,2))</f>
        <v>42-43</v>
      </c>
      <c r="J1317" s="13">
        <f>IF(G1317="Male",VLOOKUP(H1317,'Shoe size conversion table'!$B$6:$D$22,3),VLOOKUP(H1317,'Shoe size conversion table'!$J$6:$L$22,3))</f>
        <v>9</v>
      </c>
      <c r="K1317" s="11">
        <v>179</v>
      </c>
      <c r="L1317" s="12">
        <v>0</v>
      </c>
      <c r="M1317" s="7">
        <f t="shared" si="61"/>
        <v>2014</v>
      </c>
      <c r="N1317" s="7">
        <f t="shared" si="62"/>
        <v>6</v>
      </c>
      <c r="O1317" s="30">
        <f t="shared" si="63"/>
        <v>179</v>
      </c>
    </row>
    <row r="1318" spans="2:15" x14ac:dyDescent="0.2">
      <c r="B1318" s="13">
        <v>53496</v>
      </c>
      <c r="C1318" s="14">
        <v>41813.556111111109</v>
      </c>
      <c r="D1318" s="7" t="s">
        <v>8</v>
      </c>
      <c r="E1318" s="13">
        <v>2157</v>
      </c>
      <c r="F1318" s="7" t="s">
        <v>41</v>
      </c>
      <c r="G1318" s="7" t="s">
        <v>11</v>
      </c>
      <c r="H1318" s="13">
        <v>6</v>
      </c>
      <c r="I1318" s="13">
        <f>IF(G1318="Male",VLOOKUP(H1318,'Shoe size conversion table'!$B$6:$D$22,2),VLOOKUP(H1318,'Shoe size conversion table'!$J$6:$L$22,2))</f>
        <v>39</v>
      </c>
      <c r="J1318" s="13">
        <f>IF(G1318="Male",VLOOKUP(H1318,'Shoe size conversion table'!$B$6:$D$22,3),VLOOKUP(H1318,'Shoe size conversion table'!$J$6:$L$22,3))</f>
        <v>5.5</v>
      </c>
      <c r="K1318" s="11">
        <v>169</v>
      </c>
      <c r="L1318" s="12">
        <v>0</v>
      </c>
      <c r="M1318" s="7">
        <f t="shared" si="61"/>
        <v>2014</v>
      </c>
      <c r="N1318" s="7">
        <f t="shared" si="62"/>
        <v>6</v>
      </c>
      <c r="O1318" s="30">
        <f t="shared" si="63"/>
        <v>169</v>
      </c>
    </row>
    <row r="1319" spans="2:15" x14ac:dyDescent="0.2">
      <c r="B1319" s="13">
        <v>53497</v>
      </c>
      <c r="C1319" s="14">
        <v>41813.716111111113</v>
      </c>
      <c r="D1319" s="7" t="s">
        <v>10</v>
      </c>
      <c r="E1319" s="13">
        <v>2190</v>
      </c>
      <c r="F1319" s="7" t="s">
        <v>36</v>
      </c>
      <c r="G1319" s="7" t="s">
        <v>11</v>
      </c>
      <c r="H1319" s="13">
        <v>9.5</v>
      </c>
      <c r="I1319" s="13" t="str">
        <f>IF(G1319="Male",VLOOKUP(H1319,'Shoe size conversion table'!$B$6:$D$22,2),VLOOKUP(H1319,'Shoe size conversion table'!$J$6:$L$22,2))</f>
        <v>42-43</v>
      </c>
      <c r="J1319" s="13">
        <f>IF(G1319="Male",VLOOKUP(H1319,'Shoe size conversion table'!$B$6:$D$22,3),VLOOKUP(H1319,'Shoe size conversion table'!$J$6:$L$22,3))</f>
        <v>9</v>
      </c>
      <c r="K1319" s="11">
        <v>149</v>
      </c>
      <c r="L1319" s="12">
        <v>0</v>
      </c>
      <c r="M1319" s="7">
        <f t="shared" si="61"/>
        <v>2014</v>
      </c>
      <c r="N1319" s="7">
        <f t="shared" si="62"/>
        <v>6</v>
      </c>
      <c r="O1319" s="30">
        <f t="shared" si="63"/>
        <v>149</v>
      </c>
    </row>
    <row r="1320" spans="2:15" x14ac:dyDescent="0.2">
      <c r="B1320" s="13">
        <v>53498</v>
      </c>
      <c r="C1320" s="14">
        <v>41813.806111111109</v>
      </c>
      <c r="D1320" s="7" t="s">
        <v>10</v>
      </c>
      <c r="E1320" s="13">
        <v>2224</v>
      </c>
      <c r="F1320" s="7" t="s">
        <v>35</v>
      </c>
      <c r="G1320" s="7" t="s">
        <v>11</v>
      </c>
      <c r="H1320" s="13">
        <v>9</v>
      </c>
      <c r="I1320" s="13">
        <f>IF(G1320="Male",VLOOKUP(H1320,'Shoe size conversion table'!$B$6:$D$22,2),VLOOKUP(H1320,'Shoe size conversion table'!$J$6:$L$22,2))</f>
        <v>42</v>
      </c>
      <c r="J1320" s="13">
        <f>IF(G1320="Male",VLOOKUP(H1320,'Shoe size conversion table'!$B$6:$D$22,3),VLOOKUP(H1320,'Shoe size conversion table'!$J$6:$L$22,3))</f>
        <v>8.5</v>
      </c>
      <c r="K1320" s="11">
        <v>199</v>
      </c>
      <c r="L1320" s="12">
        <v>0.2</v>
      </c>
      <c r="M1320" s="7">
        <f t="shared" si="61"/>
        <v>2014</v>
      </c>
      <c r="N1320" s="7">
        <f t="shared" si="62"/>
        <v>6</v>
      </c>
      <c r="O1320" s="30">
        <f t="shared" si="63"/>
        <v>159.20000000000002</v>
      </c>
    </row>
    <row r="1321" spans="2:15" x14ac:dyDescent="0.2">
      <c r="B1321" s="13">
        <v>53499</v>
      </c>
      <c r="C1321" s="14">
        <v>41813.966111111113</v>
      </c>
      <c r="D1321" s="7" t="s">
        <v>7</v>
      </c>
      <c r="E1321" s="13">
        <v>2152</v>
      </c>
      <c r="F1321" s="7" t="s">
        <v>51</v>
      </c>
      <c r="G1321" s="7" t="s">
        <v>12</v>
      </c>
      <c r="H1321" s="13">
        <v>8</v>
      </c>
      <c r="I1321" s="13" t="str">
        <f>IF(G1321="Male",VLOOKUP(H1321,'Shoe size conversion table'!$B$6:$D$22,2),VLOOKUP(H1321,'Shoe size conversion table'!$J$6:$L$22,2))</f>
        <v>38-39</v>
      </c>
      <c r="J1321" s="13">
        <f>IF(G1321="Male",VLOOKUP(H1321,'Shoe size conversion table'!$B$6:$D$22,3),VLOOKUP(H1321,'Shoe size conversion table'!$J$6:$L$22,3))</f>
        <v>6</v>
      </c>
      <c r="K1321" s="11">
        <v>189</v>
      </c>
      <c r="L1321" s="12">
        <v>0</v>
      </c>
      <c r="M1321" s="7">
        <f t="shared" si="61"/>
        <v>2014</v>
      </c>
      <c r="N1321" s="7">
        <f t="shared" si="62"/>
        <v>6</v>
      </c>
      <c r="O1321" s="30">
        <f t="shared" si="63"/>
        <v>189</v>
      </c>
    </row>
    <row r="1322" spans="2:15" x14ac:dyDescent="0.2">
      <c r="B1322" s="13">
        <v>53500</v>
      </c>
      <c r="C1322" s="14">
        <v>41814.266111111116</v>
      </c>
      <c r="D1322" s="7" t="s">
        <v>7</v>
      </c>
      <c r="E1322" s="13">
        <v>2172</v>
      </c>
      <c r="F1322" s="7" t="s">
        <v>57</v>
      </c>
      <c r="G1322" s="7" t="s">
        <v>11</v>
      </c>
      <c r="H1322" s="13">
        <v>9.5</v>
      </c>
      <c r="I1322" s="13" t="str">
        <f>IF(G1322="Male",VLOOKUP(H1322,'Shoe size conversion table'!$B$6:$D$22,2),VLOOKUP(H1322,'Shoe size conversion table'!$J$6:$L$22,2))</f>
        <v>42-43</v>
      </c>
      <c r="J1322" s="13">
        <f>IF(G1322="Male",VLOOKUP(H1322,'Shoe size conversion table'!$B$6:$D$22,3),VLOOKUP(H1322,'Shoe size conversion table'!$J$6:$L$22,3))</f>
        <v>9</v>
      </c>
      <c r="K1322" s="11">
        <v>169</v>
      </c>
      <c r="L1322" s="12">
        <v>0</v>
      </c>
      <c r="M1322" s="7">
        <f t="shared" si="61"/>
        <v>2014</v>
      </c>
      <c r="N1322" s="7">
        <f t="shared" si="62"/>
        <v>6</v>
      </c>
      <c r="O1322" s="30">
        <f t="shared" si="63"/>
        <v>169</v>
      </c>
    </row>
    <row r="1323" spans="2:15" x14ac:dyDescent="0.2">
      <c r="B1323" s="13">
        <v>53501</v>
      </c>
      <c r="C1323" s="14">
        <v>41814.316111111111</v>
      </c>
      <c r="D1323" s="7" t="s">
        <v>8</v>
      </c>
      <c r="E1323" s="13">
        <v>2190</v>
      </c>
      <c r="F1323" s="7" t="s">
        <v>38</v>
      </c>
      <c r="G1323" s="7" t="s">
        <v>12</v>
      </c>
      <c r="H1323" s="13">
        <v>8.5</v>
      </c>
      <c r="I1323" s="13">
        <f>IF(G1323="Male",VLOOKUP(H1323,'Shoe size conversion table'!$B$6:$D$22,2),VLOOKUP(H1323,'Shoe size conversion table'!$J$6:$L$22,2))</f>
        <v>39</v>
      </c>
      <c r="J1323" s="13">
        <f>IF(G1323="Male",VLOOKUP(H1323,'Shoe size conversion table'!$B$6:$D$22,3),VLOOKUP(H1323,'Shoe size conversion table'!$J$6:$L$22,3))</f>
        <v>6.5</v>
      </c>
      <c r="K1323" s="11">
        <v>169</v>
      </c>
      <c r="L1323" s="12">
        <v>0.2</v>
      </c>
      <c r="M1323" s="7">
        <f t="shared" si="61"/>
        <v>2014</v>
      </c>
      <c r="N1323" s="7">
        <f t="shared" si="62"/>
        <v>6</v>
      </c>
      <c r="O1323" s="30">
        <f t="shared" si="63"/>
        <v>135.20000000000002</v>
      </c>
    </row>
    <row r="1324" spans="2:15" x14ac:dyDescent="0.2">
      <c r="B1324" s="13">
        <v>53502</v>
      </c>
      <c r="C1324" s="14">
        <v>41814.556111111109</v>
      </c>
      <c r="D1324" s="7" t="s">
        <v>10</v>
      </c>
      <c r="E1324" s="13">
        <v>2220</v>
      </c>
      <c r="F1324" s="7" t="s">
        <v>35</v>
      </c>
      <c r="G1324" s="7" t="s">
        <v>12</v>
      </c>
      <c r="H1324" s="13">
        <v>10</v>
      </c>
      <c r="I1324" s="13" t="str">
        <f>IF(G1324="Male",VLOOKUP(H1324,'Shoe size conversion table'!$B$6:$D$22,2),VLOOKUP(H1324,'Shoe size conversion table'!$J$6:$L$22,2))</f>
        <v>40-41</v>
      </c>
      <c r="J1324" s="13">
        <f>IF(G1324="Male",VLOOKUP(H1324,'Shoe size conversion table'!$B$6:$D$22,3),VLOOKUP(H1324,'Shoe size conversion table'!$J$6:$L$22,3))</f>
        <v>8</v>
      </c>
      <c r="K1324" s="11">
        <v>129</v>
      </c>
      <c r="L1324" s="12">
        <v>0</v>
      </c>
      <c r="M1324" s="7">
        <f t="shared" si="61"/>
        <v>2014</v>
      </c>
      <c r="N1324" s="7">
        <f t="shared" si="62"/>
        <v>6</v>
      </c>
      <c r="O1324" s="30">
        <f t="shared" si="63"/>
        <v>129</v>
      </c>
    </row>
    <row r="1325" spans="2:15" x14ac:dyDescent="0.2">
      <c r="B1325" s="13">
        <v>53503</v>
      </c>
      <c r="C1325" s="14">
        <v>41814.556111111109</v>
      </c>
      <c r="D1325" s="7" t="s">
        <v>10</v>
      </c>
      <c r="E1325" s="13">
        <v>2218</v>
      </c>
      <c r="F1325" s="7" t="s">
        <v>34</v>
      </c>
      <c r="G1325" s="7" t="s">
        <v>11</v>
      </c>
      <c r="H1325" s="13">
        <v>14</v>
      </c>
      <c r="I1325" s="13">
        <f>IF(G1325="Male",VLOOKUP(H1325,'Shoe size conversion table'!$B$6:$D$22,2),VLOOKUP(H1325,'Shoe size conversion table'!$J$6:$L$22,2))</f>
        <v>47</v>
      </c>
      <c r="J1325" s="13">
        <f>IF(G1325="Male",VLOOKUP(H1325,'Shoe size conversion table'!$B$6:$D$22,3),VLOOKUP(H1325,'Shoe size conversion table'!$J$6:$L$22,3))</f>
        <v>13.5</v>
      </c>
      <c r="K1325" s="11">
        <v>149</v>
      </c>
      <c r="L1325" s="12">
        <v>0.5</v>
      </c>
      <c r="M1325" s="7">
        <f t="shared" si="61"/>
        <v>2014</v>
      </c>
      <c r="N1325" s="7">
        <f t="shared" si="62"/>
        <v>6</v>
      </c>
      <c r="O1325" s="30">
        <f t="shared" si="63"/>
        <v>74.5</v>
      </c>
    </row>
    <row r="1326" spans="2:15" x14ac:dyDescent="0.2">
      <c r="B1326" s="13">
        <v>53504</v>
      </c>
      <c r="C1326" s="14">
        <v>41814.556111111109</v>
      </c>
      <c r="D1326" s="7" t="s">
        <v>8</v>
      </c>
      <c r="E1326" s="13">
        <v>2183</v>
      </c>
      <c r="F1326" s="7" t="s">
        <v>42</v>
      </c>
      <c r="G1326" s="7" t="s">
        <v>12</v>
      </c>
      <c r="H1326" s="13">
        <v>6.5</v>
      </c>
      <c r="I1326" s="13">
        <f>IF(G1326="Male",VLOOKUP(H1326,'Shoe size conversion table'!$B$6:$D$22,2),VLOOKUP(H1326,'Shoe size conversion table'!$J$6:$L$22,2))</f>
        <v>37</v>
      </c>
      <c r="J1326" s="13">
        <f>IF(G1326="Male",VLOOKUP(H1326,'Shoe size conversion table'!$B$6:$D$22,3),VLOOKUP(H1326,'Shoe size conversion table'!$J$6:$L$22,3))</f>
        <v>4.5</v>
      </c>
      <c r="K1326" s="11">
        <v>139</v>
      </c>
      <c r="L1326" s="12">
        <v>0</v>
      </c>
      <c r="M1326" s="7">
        <f t="shared" si="61"/>
        <v>2014</v>
      </c>
      <c r="N1326" s="7">
        <f t="shared" si="62"/>
        <v>6</v>
      </c>
      <c r="O1326" s="30">
        <f t="shared" si="63"/>
        <v>139</v>
      </c>
    </row>
    <row r="1327" spans="2:15" x14ac:dyDescent="0.2">
      <c r="B1327" s="13">
        <v>53505</v>
      </c>
      <c r="C1327" s="14">
        <v>41814.716111111113</v>
      </c>
      <c r="D1327" s="7" t="s">
        <v>10</v>
      </c>
      <c r="E1327" s="13">
        <v>2223</v>
      </c>
      <c r="F1327" s="7" t="s">
        <v>35</v>
      </c>
      <c r="G1327" s="7" t="s">
        <v>11</v>
      </c>
      <c r="H1327" s="13">
        <v>8.5</v>
      </c>
      <c r="I1327" s="13" t="str">
        <f>IF(G1327="Male",VLOOKUP(H1327,'Shoe size conversion table'!$B$6:$D$22,2),VLOOKUP(H1327,'Shoe size conversion table'!$J$6:$L$22,2))</f>
        <v>41-42</v>
      </c>
      <c r="J1327" s="13">
        <f>IF(G1327="Male",VLOOKUP(H1327,'Shoe size conversion table'!$B$6:$D$22,3),VLOOKUP(H1327,'Shoe size conversion table'!$J$6:$L$22,3))</f>
        <v>8</v>
      </c>
      <c r="K1327" s="11">
        <v>189</v>
      </c>
      <c r="L1327" s="12">
        <v>0</v>
      </c>
      <c r="M1327" s="7">
        <f t="shared" si="61"/>
        <v>2014</v>
      </c>
      <c r="N1327" s="7">
        <f t="shared" si="62"/>
        <v>6</v>
      </c>
      <c r="O1327" s="30">
        <f t="shared" si="63"/>
        <v>189</v>
      </c>
    </row>
    <row r="1328" spans="2:15" x14ac:dyDescent="0.2">
      <c r="B1328" s="13">
        <v>53506</v>
      </c>
      <c r="C1328" s="14">
        <v>41814.986111111109</v>
      </c>
      <c r="D1328" s="7" t="s">
        <v>8</v>
      </c>
      <c r="E1328" s="13">
        <v>2156</v>
      </c>
      <c r="F1328" s="7" t="s">
        <v>39</v>
      </c>
      <c r="G1328" s="7" t="s">
        <v>12</v>
      </c>
      <c r="H1328" s="13">
        <v>8.5</v>
      </c>
      <c r="I1328" s="13">
        <f>IF(G1328="Male",VLOOKUP(H1328,'Shoe size conversion table'!$B$6:$D$22,2),VLOOKUP(H1328,'Shoe size conversion table'!$J$6:$L$22,2))</f>
        <v>39</v>
      </c>
      <c r="J1328" s="13">
        <f>IF(G1328="Male",VLOOKUP(H1328,'Shoe size conversion table'!$B$6:$D$22,3),VLOOKUP(H1328,'Shoe size conversion table'!$J$6:$L$22,3))</f>
        <v>6.5</v>
      </c>
      <c r="K1328" s="11">
        <v>139</v>
      </c>
      <c r="L1328" s="12">
        <v>0</v>
      </c>
      <c r="M1328" s="7">
        <f t="shared" si="61"/>
        <v>2014</v>
      </c>
      <c r="N1328" s="7">
        <f t="shared" si="62"/>
        <v>6</v>
      </c>
      <c r="O1328" s="30">
        <f t="shared" si="63"/>
        <v>139</v>
      </c>
    </row>
    <row r="1329" spans="2:15" x14ac:dyDescent="0.2">
      <c r="B1329" s="13">
        <v>53507</v>
      </c>
      <c r="C1329" s="14">
        <v>41814.986111111109</v>
      </c>
      <c r="D1329" s="7" t="s">
        <v>7</v>
      </c>
      <c r="E1329" s="13">
        <v>2211</v>
      </c>
      <c r="F1329" s="7" t="s">
        <v>51</v>
      </c>
      <c r="G1329" s="7" t="s">
        <v>11</v>
      </c>
      <c r="H1329" s="13">
        <v>10</v>
      </c>
      <c r="I1329" s="13">
        <f>IF(G1329="Male",VLOOKUP(H1329,'Shoe size conversion table'!$B$6:$D$22,2),VLOOKUP(H1329,'Shoe size conversion table'!$J$6:$L$22,2))</f>
        <v>43</v>
      </c>
      <c r="J1329" s="13">
        <f>IF(G1329="Male",VLOOKUP(H1329,'Shoe size conversion table'!$B$6:$D$22,3),VLOOKUP(H1329,'Shoe size conversion table'!$J$6:$L$22,3))</f>
        <v>9.5</v>
      </c>
      <c r="K1329" s="11">
        <v>179</v>
      </c>
      <c r="L1329" s="12">
        <v>0.2</v>
      </c>
      <c r="M1329" s="7">
        <f t="shared" si="61"/>
        <v>2014</v>
      </c>
      <c r="N1329" s="7">
        <f t="shared" si="62"/>
        <v>6</v>
      </c>
      <c r="O1329" s="30">
        <f t="shared" si="63"/>
        <v>143.20000000000002</v>
      </c>
    </row>
    <row r="1330" spans="2:15" x14ac:dyDescent="0.2">
      <c r="B1330" s="13">
        <v>53508</v>
      </c>
      <c r="C1330" s="14">
        <v>41815.316111111111</v>
      </c>
      <c r="D1330" s="7" t="s">
        <v>7</v>
      </c>
      <c r="E1330" s="13">
        <v>2178</v>
      </c>
      <c r="F1330" s="7" t="s">
        <v>51</v>
      </c>
      <c r="G1330" s="7" t="s">
        <v>11</v>
      </c>
      <c r="H1330" s="13">
        <v>8.5</v>
      </c>
      <c r="I1330" s="13" t="str">
        <f>IF(G1330="Male",VLOOKUP(H1330,'Shoe size conversion table'!$B$6:$D$22,2),VLOOKUP(H1330,'Shoe size conversion table'!$J$6:$L$22,2))</f>
        <v>41-42</v>
      </c>
      <c r="J1330" s="13">
        <f>IF(G1330="Male",VLOOKUP(H1330,'Shoe size conversion table'!$B$6:$D$22,3),VLOOKUP(H1330,'Shoe size conversion table'!$J$6:$L$22,3))</f>
        <v>8</v>
      </c>
      <c r="K1330" s="11">
        <v>179</v>
      </c>
      <c r="L1330" s="12">
        <v>0.2</v>
      </c>
      <c r="M1330" s="7">
        <f t="shared" si="61"/>
        <v>2014</v>
      </c>
      <c r="N1330" s="7">
        <f t="shared" si="62"/>
        <v>6</v>
      </c>
      <c r="O1330" s="30">
        <f t="shared" si="63"/>
        <v>143.20000000000002</v>
      </c>
    </row>
    <row r="1331" spans="2:15" x14ac:dyDescent="0.2">
      <c r="B1331" s="13">
        <v>53509</v>
      </c>
      <c r="C1331" s="14">
        <v>41815.556111111109</v>
      </c>
      <c r="D1331" s="7" t="s">
        <v>7</v>
      </c>
      <c r="E1331" s="13">
        <v>2223</v>
      </c>
      <c r="F1331" s="7" t="s">
        <v>57</v>
      </c>
      <c r="G1331" s="7" t="s">
        <v>12</v>
      </c>
      <c r="H1331" s="13">
        <v>6</v>
      </c>
      <c r="I1331" s="13" t="str">
        <f>IF(G1331="Male",VLOOKUP(H1331,'Shoe size conversion table'!$B$6:$D$22,2),VLOOKUP(H1331,'Shoe size conversion table'!$J$6:$L$22,2))</f>
        <v>36-37</v>
      </c>
      <c r="J1331" s="13">
        <f>IF(G1331="Male",VLOOKUP(H1331,'Shoe size conversion table'!$B$6:$D$22,3),VLOOKUP(H1331,'Shoe size conversion table'!$J$6:$L$22,3))</f>
        <v>4</v>
      </c>
      <c r="K1331" s="11">
        <v>179</v>
      </c>
      <c r="L1331" s="12">
        <v>0</v>
      </c>
      <c r="M1331" s="7">
        <f t="shared" si="61"/>
        <v>2014</v>
      </c>
      <c r="N1331" s="7">
        <f t="shared" si="62"/>
        <v>6</v>
      </c>
      <c r="O1331" s="30">
        <f t="shared" si="63"/>
        <v>179</v>
      </c>
    </row>
    <row r="1332" spans="2:15" x14ac:dyDescent="0.2">
      <c r="B1332" s="13">
        <v>53509</v>
      </c>
      <c r="C1332" s="14">
        <v>41815.556111111109</v>
      </c>
      <c r="D1332" s="7" t="s">
        <v>7</v>
      </c>
      <c r="E1332" s="13">
        <v>2165</v>
      </c>
      <c r="F1332" s="7" t="s">
        <v>44</v>
      </c>
      <c r="G1332" s="7" t="s">
        <v>12</v>
      </c>
      <c r="H1332" s="13">
        <v>8</v>
      </c>
      <c r="I1332" s="13" t="str">
        <f>IF(G1332="Male",VLOOKUP(H1332,'Shoe size conversion table'!$B$6:$D$22,2),VLOOKUP(H1332,'Shoe size conversion table'!$J$6:$L$22,2))</f>
        <v>38-39</v>
      </c>
      <c r="J1332" s="13">
        <f>IF(G1332="Male",VLOOKUP(H1332,'Shoe size conversion table'!$B$6:$D$22,3),VLOOKUP(H1332,'Shoe size conversion table'!$J$6:$L$22,3))</f>
        <v>6</v>
      </c>
      <c r="K1332" s="11">
        <v>149</v>
      </c>
      <c r="L1332" s="12">
        <v>0</v>
      </c>
      <c r="M1332" s="7">
        <f t="shared" si="61"/>
        <v>2014</v>
      </c>
      <c r="N1332" s="7">
        <f t="shared" si="62"/>
        <v>6</v>
      </c>
      <c r="O1332" s="30">
        <f t="shared" si="63"/>
        <v>149</v>
      </c>
    </row>
    <row r="1333" spans="2:15" x14ac:dyDescent="0.2">
      <c r="B1333" s="13">
        <v>53509</v>
      </c>
      <c r="C1333" s="14">
        <v>41815.556111111109</v>
      </c>
      <c r="D1333" s="7" t="s">
        <v>7</v>
      </c>
      <c r="E1333" s="13">
        <v>2209</v>
      </c>
      <c r="F1333" s="7" t="s">
        <v>56</v>
      </c>
      <c r="G1333" s="7" t="s">
        <v>11</v>
      </c>
      <c r="H1333" s="13">
        <v>10</v>
      </c>
      <c r="I1333" s="13">
        <f>IF(G1333="Male",VLOOKUP(H1333,'Shoe size conversion table'!$B$6:$D$22,2),VLOOKUP(H1333,'Shoe size conversion table'!$J$6:$L$22,2))</f>
        <v>43</v>
      </c>
      <c r="J1333" s="13">
        <f>IF(G1333="Male",VLOOKUP(H1333,'Shoe size conversion table'!$B$6:$D$22,3),VLOOKUP(H1333,'Shoe size conversion table'!$J$6:$L$22,3))</f>
        <v>9.5</v>
      </c>
      <c r="K1333" s="11">
        <v>159</v>
      </c>
      <c r="L1333" s="12">
        <v>0.3</v>
      </c>
      <c r="M1333" s="7">
        <f t="shared" si="61"/>
        <v>2014</v>
      </c>
      <c r="N1333" s="7">
        <f t="shared" si="62"/>
        <v>6</v>
      </c>
      <c r="O1333" s="30">
        <f t="shared" si="63"/>
        <v>111.3</v>
      </c>
    </row>
    <row r="1334" spans="2:15" x14ac:dyDescent="0.2">
      <c r="B1334" s="13">
        <v>53510</v>
      </c>
      <c r="C1334" s="14">
        <v>41815.966111111113</v>
      </c>
      <c r="D1334" s="7" t="s">
        <v>10</v>
      </c>
      <c r="E1334" s="13">
        <v>2169</v>
      </c>
      <c r="F1334" s="7" t="s">
        <v>35</v>
      </c>
      <c r="G1334" s="7" t="s">
        <v>11</v>
      </c>
      <c r="H1334" s="13">
        <v>10.5</v>
      </c>
      <c r="I1334" s="13" t="str">
        <f>IF(G1334="Male",VLOOKUP(H1334,'Shoe size conversion table'!$B$6:$D$22,2),VLOOKUP(H1334,'Shoe size conversion table'!$J$6:$L$22,2))</f>
        <v>43-44</v>
      </c>
      <c r="J1334" s="13">
        <f>IF(G1334="Male",VLOOKUP(H1334,'Shoe size conversion table'!$B$6:$D$22,3),VLOOKUP(H1334,'Shoe size conversion table'!$J$6:$L$22,3))</f>
        <v>10</v>
      </c>
      <c r="K1334" s="11">
        <v>169</v>
      </c>
      <c r="L1334" s="12">
        <v>0</v>
      </c>
      <c r="M1334" s="7">
        <f t="shared" si="61"/>
        <v>2014</v>
      </c>
      <c r="N1334" s="7">
        <f t="shared" si="62"/>
        <v>6</v>
      </c>
      <c r="O1334" s="30">
        <f t="shared" si="63"/>
        <v>169</v>
      </c>
    </row>
    <row r="1335" spans="2:15" x14ac:dyDescent="0.2">
      <c r="B1335" s="13">
        <v>53511</v>
      </c>
      <c r="C1335" s="14">
        <v>41815.986111111109</v>
      </c>
      <c r="D1335" s="7" t="s">
        <v>7</v>
      </c>
      <c r="E1335" s="13">
        <v>2190</v>
      </c>
      <c r="F1335" s="7" t="s">
        <v>51</v>
      </c>
      <c r="G1335" s="7" t="s">
        <v>11</v>
      </c>
      <c r="H1335" s="13">
        <v>11.5</v>
      </c>
      <c r="I1335" s="13" t="str">
        <f>IF(G1335="Male",VLOOKUP(H1335,'Shoe size conversion table'!$B$6:$D$22,2),VLOOKUP(H1335,'Shoe size conversion table'!$J$6:$L$22,2))</f>
        <v>44-45</v>
      </c>
      <c r="J1335" s="13">
        <f>IF(G1335="Male",VLOOKUP(H1335,'Shoe size conversion table'!$B$6:$D$22,3),VLOOKUP(H1335,'Shoe size conversion table'!$J$6:$L$22,3))</f>
        <v>11</v>
      </c>
      <c r="K1335" s="11">
        <v>179</v>
      </c>
      <c r="L1335" s="12">
        <v>0</v>
      </c>
      <c r="M1335" s="7">
        <f t="shared" si="61"/>
        <v>2014</v>
      </c>
      <c r="N1335" s="7">
        <f t="shared" si="62"/>
        <v>6</v>
      </c>
      <c r="O1335" s="30">
        <f t="shared" si="63"/>
        <v>179</v>
      </c>
    </row>
    <row r="1336" spans="2:15" x14ac:dyDescent="0.2">
      <c r="B1336" s="13">
        <v>53511</v>
      </c>
      <c r="C1336" s="14">
        <v>41815.986111111109</v>
      </c>
      <c r="D1336" s="7" t="s">
        <v>7</v>
      </c>
      <c r="E1336" s="13">
        <v>2211</v>
      </c>
      <c r="F1336" s="7" t="s">
        <v>51</v>
      </c>
      <c r="G1336" s="7" t="s">
        <v>11</v>
      </c>
      <c r="H1336" s="13">
        <v>10</v>
      </c>
      <c r="I1336" s="13">
        <f>IF(G1336="Male",VLOOKUP(H1336,'Shoe size conversion table'!$B$6:$D$22,2),VLOOKUP(H1336,'Shoe size conversion table'!$J$6:$L$22,2))</f>
        <v>43</v>
      </c>
      <c r="J1336" s="13">
        <f>IF(G1336="Male",VLOOKUP(H1336,'Shoe size conversion table'!$B$6:$D$22,3),VLOOKUP(H1336,'Shoe size conversion table'!$J$6:$L$22,3))</f>
        <v>9.5</v>
      </c>
      <c r="K1336" s="11">
        <v>179</v>
      </c>
      <c r="L1336" s="12">
        <v>0.2</v>
      </c>
      <c r="M1336" s="7">
        <f t="shared" si="61"/>
        <v>2014</v>
      </c>
      <c r="N1336" s="7">
        <f t="shared" si="62"/>
        <v>6</v>
      </c>
      <c r="O1336" s="30">
        <f t="shared" si="63"/>
        <v>143.20000000000002</v>
      </c>
    </row>
    <row r="1337" spans="2:15" x14ac:dyDescent="0.2">
      <c r="B1337" s="13">
        <v>53512</v>
      </c>
      <c r="C1337" s="14">
        <v>41816.316111111111</v>
      </c>
      <c r="D1337" s="7" t="s">
        <v>8</v>
      </c>
      <c r="E1337" s="13">
        <v>2237</v>
      </c>
      <c r="F1337" s="7" t="s">
        <v>42</v>
      </c>
      <c r="G1337" s="7" t="s">
        <v>12</v>
      </c>
      <c r="H1337" s="13">
        <v>8.5</v>
      </c>
      <c r="I1337" s="13">
        <f>IF(G1337="Male",VLOOKUP(H1337,'Shoe size conversion table'!$B$6:$D$22,2),VLOOKUP(H1337,'Shoe size conversion table'!$J$6:$L$22,2))</f>
        <v>39</v>
      </c>
      <c r="J1337" s="13">
        <f>IF(G1337="Male",VLOOKUP(H1337,'Shoe size conversion table'!$B$6:$D$22,3),VLOOKUP(H1337,'Shoe size conversion table'!$J$6:$L$22,3))</f>
        <v>6.5</v>
      </c>
      <c r="K1337" s="11">
        <v>199</v>
      </c>
      <c r="L1337" s="12">
        <v>0</v>
      </c>
      <c r="M1337" s="7">
        <f t="shared" si="61"/>
        <v>2014</v>
      </c>
      <c r="N1337" s="7">
        <f t="shared" si="62"/>
        <v>6</v>
      </c>
      <c r="O1337" s="30">
        <f t="shared" si="63"/>
        <v>199</v>
      </c>
    </row>
    <row r="1338" spans="2:15" x14ac:dyDescent="0.2">
      <c r="B1338" s="13">
        <v>53513</v>
      </c>
      <c r="C1338" s="14">
        <v>41816.516111111116</v>
      </c>
      <c r="D1338" s="7" t="s">
        <v>7</v>
      </c>
      <c r="E1338" s="13">
        <v>2230</v>
      </c>
      <c r="F1338" s="7" t="s">
        <v>55</v>
      </c>
      <c r="G1338" s="7" t="s">
        <v>12</v>
      </c>
      <c r="H1338" s="13">
        <v>8</v>
      </c>
      <c r="I1338" s="13" t="str">
        <f>IF(G1338="Male",VLOOKUP(H1338,'Shoe size conversion table'!$B$6:$D$22,2),VLOOKUP(H1338,'Shoe size conversion table'!$J$6:$L$22,2))</f>
        <v>38-39</v>
      </c>
      <c r="J1338" s="13">
        <f>IF(G1338="Male",VLOOKUP(H1338,'Shoe size conversion table'!$B$6:$D$22,3),VLOOKUP(H1338,'Shoe size conversion table'!$J$6:$L$22,3))</f>
        <v>6</v>
      </c>
      <c r="K1338" s="11">
        <v>179</v>
      </c>
      <c r="L1338" s="12">
        <v>0</v>
      </c>
      <c r="M1338" s="7">
        <f t="shared" si="61"/>
        <v>2014</v>
      </c>
      <c r="N1338" s="7">
        <f t="shared" si="62"/>
        <v>6</v>
      </c>
      <c r="O1338" s="30">
        <f t="shared" si="63"/>
        <v>179</v>
      </c>
    </row>
    <row r="1339" spans="2:15" x14ac:dyDescent="0.2">
      <c r="B1339" s="13">
        <v>53514</v>
      </c>
      <c r="C1339" s="14">
        <v>41816.966111111113</v>
      </c>
      <c r="D1339" s="7" t="s">
        <v>8</v>
      </c>
      <c r="E1339" s="13">
        <v>2185</v>
      </c>
      <c r="F1339" s="7" t="s">
        <v>38</v>
      </c>
      <c r="G1339" s="7" t="s">
        <v>12</v>
      </c>
      <c r="H1339" s="13">
        <v>8</v>
      </c>
      <c r="I1339" s="13" t="str">
        <f>IF(G1339="Male",VLOOKUP(H1339,'Shoe size conversion table'!$B$6:$D$22,2),VLOOKUP(H1339,'Shoe size conversion table'!$J$6:$L$22,2))</f>
        <v>38-39</v>
      </c>
      <c r="J1339" s="13">
        <f>IF(G1339="Male",VLOOKUP(H1339,'Shoe size conversion table'!$B$6:$D$22,3),VLOOKUP(H1339,'Shoe size conversion table'!$J$6:$L$22,3))</f>
        <v>6</v>
      </c>
      <c r="K1339" s="11">
        <v>169</v>
      </c>
      <c r="L1339" s="12">
        <v>0.2</v>
      </c>
      <c r="M1339" s="7">
        <f t="shared" si="61"/>
        <v>2014</v>
      </c>
      <c r="N1339" s="7">
        <f t="shared" si="62"/>
        <v>6</v>
      </c>
      <c r="O1339" s="30">
        <f t="shared" si="63"/>
        <v>135.20000000000002</v>
      </c>
    </row>
    <row r="1340" spans="2:15" x14ac:dyDescent="0.2">
      <c r="B1340" s="13">
        <v>53515</v>
      </c>
      <c r="C1340" s="14">
        <v>41816.986111111109</v>
      </c>
      <c r="D1340" s="7" t="s">
        <v>7</v>
      </c>
      <c r="E1340" s="13">
        <v>2170</v>
      </c>
      <c r="F1340" s="7" t="s">
        <v>51</v>
      </c>
      <c r="G1340" s="7" t="s">
        <v>11</v>
      </c>
      <c r="H1340" s="13">
        <v>10.5</v>
      </c>
      <c r="I1340" s="13" t="str">
        <f>IF(G1340="Male",VLOOKUP(H1340,'Shoe size conversion table'!$B$6:$D$22,2),VLOOKUP(H1340,'Shoe size conversion table'!$J$6:$L$22,2))</f>
        <v>43-44</v>
      </c>
      <c r="J1340" s="13">
        <f>IF(G1340="Male",VLOOKUP(H1340,'Shoe size conversion table'!$B$6:$D$22,3),VLOOKUP(H1340,'Shoe size conversion table'!$J$6:$L$22,3))</f>
        <v>10</v>
      </c>
      <c r="K1340" s="11">
        <v>189</v>
      </c>
      <c r="L1340" s="12">
        <v>0</v>
      </c>
      <c r="M1340" s="7">
        <f t="shared" si="61"/>
        <v>2014</v>
      </c>
      <c r="N1340" s="7">
        <f t="shared" si="62"/>
        <v>6</v>
      </c>
      <c r="O1340" s="30">
        <f t="shared" si="63"/>
        <v>189</v>
      </c>
    </row>
    <row r="1341" spans="2:15" x14ac:dyDescent="0.2">
      <c r="B1341" s="13">
        <v>53515</v>
      </c>
      <c r="C1341" s="14">
        <v>41816.986111111109</v>
      </c>
      <c r="D1341" s="7" t="s">
        <v>7</v>
      </c>
      <c r="E1341" s="13">
        <v>2190</v>
      </c>
      <c r="F1341" s="7" t="s">
        <v>51</v>
      </c>
      <c r="G1341" s="7" t="s">
        <v>11</v>
      </c>
      <c r="H1341" s="13">
        <v>11.5</v>
      </c>
      <c r="I1341" s="13" t="str">
        <f>IF(G1341="Male",VLOOKUP(H1341,'Shoe size conversion table'!$B$6:$D$22,2),VLOOKUP(H1341,'Shoe size conversion table'!$J$6:$L$22,2))</f>
        <v>44-45</v>
      </c>
      <c r="J1341" s="13">
        <f>IF(G1341="Male",VLOOKUP(H1341,'Shoe size conversion table'!$B$6:$D$22,3),VLOOKUP(H1341,'Shoe size conversion table'!$J$6:$L$22,3))</f>
        <v>11</v>
      </c>
      <c r="K1341" s="11">
        <v>179</v>
      </c>
      <c r="L1341" s="12">
        <v>0</v>
      </c>
      <c r="M1341" s="7">
        <f t="shared" si="61"/>
        <v>2014</v>
      </c>
      <c r="N1341" s="7">
        <f t="shared" si="62"/>
        <v>6</v>
      </c>
      <c r="O1341" s="30">
        <f t="shared" si="63"/>
        <v>179</v>
      </c>
    </row>
    <row r="1342" spans="2:15" x14ac:dyDescent="0.2">
      <c r="B1342" s="13">
        <v>53516</v>
      </c>
      <c r="C1342" s="14">
        <v>41817.186111111114</v>
      </c>
      <c r="D1342" s="7" t="s">
        <v>7</v>
      </c>
      <c r="E1342" s="13">
        <v>2165</v>
      </c>
      <c r="F1342" s="7" t="s">
        <v>51</v>
      </c>
      <c r="G1342" s="7" t="s">
        <v>11</v>
      </c>
      <c r="H1342" s="13">
        <v>10.5</v>
      </c>
      <c r="I1342" s="13" t="str">
        <f>IF(G1342="Male",VLOOKUP(H1342,'Shoe size conversion table'!$B$6:$D$22,2),VLOOKUP(H1342,'Shoe size conversion table'!$J$6:$L$22,2))</f>
        <v>43-44</v>
      </c>
      <c r="J1342" s="13">
        <f>IF(G1342="Male",VLOOKUP(H1342,'Shoe size conversion table'!$B$6:$D$22,3),VLOOKUP(H1342,'Shoe size conversion table'!$J$6:$L$22,3))</f>
        <v>10</v>
      </c>
      <c r="K1342" s="11">
        <v>159</v>
      </c>
      <c r="L1342" s="12">
        <v>0</v>
      </c>
      <c r="M1342" s="7">
        <f t="shared" si="61"/>
        <v>2014</v>
      </c>
      <c r="N1342" s="7">
        <f t="shared" si="62"/>
        <v>6</v>
      </c>
      <c r="O1342" s="30">
        <f t="shared" si="63"/>
        <v>159</v>
      </c>
    </row>
    <row r="1343" spans="2:15" x14ac:dyDescent="0.2">
      <c r="B1343" s="13">
        <v>53517</v>
      </c>
      <c r="C1343" s="14">
        <v>41817.516111111116</v>
      </c>
      <c r="D1343" s="7" t="s">
        <v>10</v>
      </c>
      <c r="E1343" s="13">
        <v>2236</v>
      </c>
      <c r="F1343" s="7" t="s">
        <v>34</v>
      </c>
      <c r="G1343" s="7" t="s">
        <v>11</v>
      </c>
      <c r="H1343" s="13">
        <v>10.5</v>
      </c>
      <c r="I1343" s="13" t="str">
        <f>IF(G1343="Male",VLOOKUP(H1343,'Shoe size conversion table'!$B$6:$D$22,2),VLOOKUP(H1343,'Shoe size conversion table'!$J$6:$L$22,2))</f>
        <v>43-44</v>
      </c>
      <c r="J1343" s="13">
        <f>IF(G1343="Male",VLOOKUP(H1343,'Shoe size conversion table'!$B$6:$D$22,3),VLOOKUP(H1343,'Shoe size conversion table'!$J$6:$L$22,3))</f>
        <v>10</v>
      </c>
      <c r="K1343" s="11">
        <v>179</v>
      </c>
      <c r="L1343" s="12">
        <v>0.5</v>
      </c>
      <c r="M1343" s="7">
        <f t="shared" si="61"/>
        <v>2014</v>
      </c>
      <c r="N1343" s="7">
        <f t="shared" si="62"/>
        <v>6</v>
      </c>
      <c r="O1343" s="30">
        <f t="shared" si="63"/>
        <v>89.5</v>
      </c>
    </row>
    <row r="1344" spans="2:15" x14ac:dyDescent="0.2">
      <c r="B1344" s="13">
        <v>53518</v>
      </c>
      <c r="C1344" s="14">
        <v>41817.856111111112</v>
      </c>
      <c r="D1344" s="7" t="s">
        <v>7</v>
      </c>
      <c r="E1344" s="13">
        <v>2225</v>
      </c>
      <c r="F1344" s="7" t="s">
        <v>50</v>
      </c>
      <c r="G1344" s="7" t="s">
        <v>11</v>
      </c>
      <c r="H1344" s="13">
        <v>9</v>
      </c>
      <c r="I1344" s="13">
        <f>IF(G1344="Male",VLOOKUP(H1344,'Shoe size conversion table'!$B$6:$D$22,2),VLOOKUP(H1344,'Shoe size conversion table'!$J$6:$L$22,2))</f>
        <v>42</v>
      </c>
      <c r="J1344" s="13">
        <f>IF(G1344="Male",VLOOKUP(H1344,'Shoe size conversion table'!$B$6:$D$22,3),VLOOKUP(H1344,'Shoe size conversion table'!$J$6:$L$22,3))</f>
        <v>8.5</v>
      </c>
      <c r="K1344" s="11">
        <v>139</v>
      </c>
      <c r="L1344" s="12">
        <v>0.3</v>
      </c>
      <c r="M1344" s="7">
        <f t="shared" si="61"/>
        <v>2014</v>
      </c>
      <c r="N1344" s="7">
        <f t="shared" si="62"/>
        <v>6</v>
      </c>
      <c r="O1344" s="30">
        <f t="shared" si="63"/>
        <v>97.3</v>
      </c>
    </row>
    <row r="1345" spans="2:15" x14ac:dyDescent="0.2">
      <c r="B1345" s="13">
        <v>53519</v>
      </c>
      <c r="C1345" s="14">
        <v>41817.856111111112</v>
      </c>
      <c r="D1345" s="7" t="s">
        <v>8</v>
      </c>
      <c r="E1345" s="13">
        <v>2214</v>
      </c>
      <c r="F1345" s="7" t="s">
        <v>40</v>
      </c>
      <c r="G1345" s="7" t="s">
        <v>11</v>
      </c>
      <c r="H1345" s="13">
        <v>15</v>
      </c>
      <c r="I1345" s="13">
        <f>IF(G1345="Male",VLOOKUP(H1345,'Shoe size conversion table'!$B$6:$D$22,2),VLOOKUP(H1345,'Shoe size conversion table'!$J$6:$L$22,2))</f>
        <v>48</v>
      </c>
      <c r="J1345" s="13">
        <f>IF(G1345="Male",VLOOKUP(H1345,'Shoe size conversion table'!$B$6:$D$22,3),VLOOKUP(H1345,'Shoe size conversion table'!$J$6:$L$22,3))</f>
        <v>14.5</v>
      </c>
      <c r="K1345" s="11">
        <v>129</v>
      </c>
      <c r="L1345" s="12">
        <v>0.2</v>
      </c>
      <c r="M1345" s="7">
        <f t="shared" si="61"/>
        <v>2014</v>
      </c>
      <c r="N1345" s="7">
        <f t="shared" si="62"/>
        <v>6</v>
      </c>
      <c r="O1345" s="30">
        <f t="shared" si="63"/>
        <v>103.2</v>
      </c>
    </row>
    <row r="1346" spans="2:15" x14ac:dyDescent="0.2">
      <c r="B1346" s="13">
        <v>53519</v>
      </c>
      <c r="C1346" s="14">
        <v>41817.856111111112</v>
      </c>
      <c r="D1346" s="7" t="s">
        <v>8</v>
      </c>
      <c r="E1346" s="13">
        <v>2165</v>
      </c>
      <c r="F1346" s="7" t="s">
        <v>38</v>
      </c>
      <c r="G1346" s="7" t="s">
        <v>12</v>
      </c>
      <c r="H1346" s="13">
        <v>9</v>
      </c>
      <c r="I1346" s="13" t="str">
        <f>IF(G1346="Male",VLOOKUP(H1346,'Shoe size conversion table'!$B$6:$D$22,2),VLOOKUP(H1346,'Shoe size conversion table'!$J$6:$L$22,2))</f>
        <v>39-40</v>
      </c>
      <c r="J1346" s="13">
        <f>IF(G1346="Male",VLOOKUP(H1346,'Shoe size conversion table'!$B$6:$D$22,3),VLOOKUP(H1346,'Shoe size conversion table'!$J$6:$L$22,3))</f>
        <v>7</v>
      </c>
      <c r="K1346" s="11">
        <v>179</v>
      </c>
      <c r="L1346" s="12">
        <v>0.5</v>
      </c>
      <c r="M1346" s="7">
        <f t="shared" si="61"/>
        <v>2014</v>
      </c>
      <c r="N1346" s="7">
        <f t="shared" si="62"/>
        <v>6</v>
      </c>
      <c r="O1346" s="30">
        <f t="shared" si="63"/>
        <v>89.5</v>
      </c>
    </row>
    <row r="1347" spans="2:15" x14ac:dyDescent="0.2">
      <c r="B1347" s="13">
        <v>53520</v>
      </c>
      <c r="C1347" s="14">
        <v>41817.856111111112</v>
      </c>
      <c r="D1347" s="7" t="s">
        <v>10</v>
      </c>
      <c r="E1347" s="13">
        <v>2147</v>
      </c>
      <c r="F1347" s="7" t="s">
        <v>34</v>
      </c>
      <c r="G1347" s="7" t="s">
        <v>12</v>
      </c>
      <c r="H1347" s="13">
        <v>7</v>
      </c>
      <c r="I1347" s="13" t="str">
        <f>IF(G1347="Male",VLOOKUP(H1347,'Shoe size conversion table'!$B$6:$D$22,2),VLOOKUP(H1347,'Shoe size conversion table'!$J$6:$L$22,2))</f>
        <v>37-38</v>
      </c>
      <c r="J1347" s="13">
        <f>IF(G1347="Male",VLOOKUP(H1347,'Shoe size conversion table'!$B$6:$D$22,3),VLOOKUP(H1347,'Shoe size conversion table'!$J$6:$L$22,3))</f>
        <v>5</v>
      </c>
      <c r="K1347" s="11">
        <v>159</v>
      </c>
      <c r="L1347" s="12">
        <v>0</v>
      </c>
      <c r="M1347" s="7">
        <f t="shared" si="61"/>
        <v>2014</v>
      </c>
      <c r="N1347" s="7">
        <f t="shared" si="62"/>
        <v>6</v>
      </c>
      <c r="O1347" s="30">
        <f t="shared" si="63"/>
        <v>159</v>
      </c>
    </row>
    <row r="1348" spans="2:15" x14ac:dyDescent="0.2">
      <c r="B1348" s="13">
        <v>53521</v>
      </c>
      <c r="C1348" s="14">
        <v>41817.966111111113</v>
      </c>
      <c r="D1348" s="7" t="s">
        <v>10</v>
      </c>
      <c r="E1348" s="13">
        <v>2190</v>
      </c>
      <c r="F1348" s="7" t="s">
        <v>36</v>
      </c>
      <c r="G1348" s="7" t="s">
        <v>11</v>
      </c>
      <c r="H1348" s="13">
        <v>9.5</v>
      </c>
      <c r="I1348" s="13" t="str">
        <f>IF(G1348="Male",VLOOKUP(H1348,'Shoe size conversion table'!$B$6:$D$22,2),VLOOKUP(H1348,'Shoe size conversion table'!$J$6:$L$22,2))</f>
        <v>42-43</v>
      </c>
      <c r="J1348" s="13">
        <f>IF(G1348="Male",VLOOKUP(H1348,'Shoe size conversion table'!$B$6:$D$22,3),VLOOKUP(H1348,'Shoe size conversion table'!$J$6:$L$22,3))</f>
        <v>9</v>
      </c>
      <c r="K1348" s="11">
        <v>149</v>
      </c>
      <c r="L1348" s="12">
        <v>0</v>
      </c>
      <c r="M1348" s="7">
        <f t="shared" si="61"/>
        <v>2014</v>
      </c>
      <c r="N1348" s="7">
        <f t="shared" si="62"/>
        <v>6</v>
      </c>
      <c r="O1348" s="30">
        <f t="shared" si="63"/>
        <v>149</v>
      </c>
    </row>
    <row r="1349" spans="2:15" x14ac:dyDescent="0.2">
      <c r="B1349" s="13">
        <v>53522</v>
      </c>
      <c r="C1349" s="14">
        <v>41818.186111111114</v>
      </c>
      <c r="D1349" s="7" t="s">
        <v>8</v>
      </c>
      <c r="E1349" s="13">
        <v>2156</v>
      </c>
      <c r="F1349" s="7" t="s">
        <v>39</v>
      </c>
      <c r="G1349" s="7" t="s">
        <v>12</v>
      </c>
      <c r="H1349" s="13">
        <v>8.5</v>
      </c>
      <c r="I1349" s="13">
        <f>IF(G1349="Male",VLOOKUP(H1349,'Shoe size conversion table'!$B$6:$D$22,2),VLOOKUP(H1349,'Shoe size conversion table'!$J$6:$L$22,2))</f>
        <v>39</v>
      </c>
      <c r="J1349" s="13">
        <f>IF(G1349="Male",VLOOKUP(H1349,'Shoe size conversion table'!$B$6:$D$22,3),VLOOKUP(H1349,'Shoe size conversion table'!$J$6:$L$22,3))</f>
        <v>6.5</v>
      </c>
      <c r="K1349" s="11">
        <v>139</v>
      </c>
      <c r="L1349" s="12">
        <v>0</v>
      </c>
      <c r="M1349" s="7">
        <f t="shared" ref="M1349:M1412" si="64">YEAR(C1349)</f>
        <v>2014</v>
      </c>
      <c r="N1349" s="7">
        <f t="shared" si="62"/>
        <v>6</v>
      </c>
      <c r="O1349" s="30">
        <f t="shared" si="63"/>
        <v>139</v>
      </c>
    </row>
    <row r="1350" spans="2:15" x14ac:dyDescent="0.2">
      <c r="B1350" s="13">
        <v>53523</v>
      </c>
      <c r="C1350" s="14">
        <v>41818.516111111116</v>
      </c>
      <c r="D1350" s="7" t="s">
        <v>7</v>
      </c>
      <c r="E1350" s="13">
        <v>2228</v>
      </c>
      <c r="F1350" s="7" t="s">
        <v>45</v>
      </c>
      <c r="G1350" s="7" t="s">
        <v>12</v>
      </c>
      <c r="H1350" s="13">
        <v>8</v>
      </c>
      <c r="I1350" s="13" t="str">
        <f>IF(G1350="Male",VLOOKUP(H1350,'Shoe size conversion table'!$B$6:$D$22,2),VLOOKUP(H1350,'Shoe size conversion table'!$J$6:$L$22,2))</f>
        <v>38-39</v>
      </c>
      <c r="J1350" s="13">
        <f>IF(G1350="Male",VLOOKUP(H1350,'Shoe size conversion table'!$B$6:$D$22,3),VLOOKUP(H1350,'Shoe size conversion table'!$J$6:$L$22,3))</f>
        <v>6</v>
      </c>
      <c r="K1350" s="11">
        <v>189</v>
      </c>
      <c r="L1350" s="12">
        <v>0</v>
      </c>
      <c r="M1350" s="7">
        <f t="shared" si="64"/>
        <v>2014</v>
      </c>
      <c r="N1350" s="7">
        <f t="shared" ref="N1350:N1413" si="65">MONTH(C1350:C16317)</f>
        <v>6</v>
      </c>
      <c r="O1350" s="30">
        <f t="shared" ref="O1350:O1413" si="66">K1350*(1-L1350)</f>
        <v>189</v>
      </c>
    </row>
    <row r="1351" spans="2:15" x14ac:dyDescent="0.2">
      <c r="B1351" s="13">
        <v>53524</v>
      </c>
      <c r="C1351" s="14">
        <v>41818.836111111115</v>
      </c>
      <c r="D1351" s="7" t="s">
        <v>9</v>
      </c>
      <c r="E1351" s="13">
        <v>2207</v>
      </c>
      <c r="F1351" s="7" t="s">
        <v>59</v>
      </c>
      <c r="G1351" s="7" t="s">
        <v>11</v>
      </c>
      <c r="H1351" s="13">
        <v>11</v>
      </c>
      <c r="I1351" s="13">
        <f>IF(G1351="Male",VLOOKUP(H1351,'Shoe size conversion table'!$B$6:$D$22,2),VLOOKUP(H1351,'Shoe size conversion table'!$J$6:$L$22,2))</f>
        <v>44</v>
      </c>
      <c r="J1351" s="13">
        <f>IF(G1351="Male",VLOOKUP(H1351,'Shoe size conversion table'!$B$6:$D$22,3),VLOOKUP(H1351,'Shoe size conversion table'!$J$6:$L$22,3))</f>
        <v>10.5</v>
      </c>
      <c r="K1351" s="11">
        <v>139</v>
      </c>
      <c r="L1351" s="12">
        <v>0.3</v>
      </c>
      <c r="M1351" s="7">
        <f t="shared" si="64"/>
        <v>2014</v>
      </c>
      <c r="N1351" s="7">
        <f t="shared" si="65"/>
        <v>6</v>
      </c>
      <c r="O1351" s="30">
        <f t="shared" si="66"/>
        <v>97.3</v>
      </c>
    </row>
    <row r="1352" spans="2:15" x14ac:dyDescent="0.2">
      <c r="B1352" s="13">
        <v>53525</v>
      </c>
      <c r="C1352" s="14">
        <v>41818.856111111112</v>
      </c>
      <c r="D1352" s="7" t="s">
        <v>8</v>
      </c>
      <c r="E1352" s="13">
        <v>2239</v>
      </c>
      <c r="F1352" s="7" t="s">
        <v>40</v>
      </c>
      <c r="G1352" s="7" t="s">
        <v>12</v>
      </c>
      <c r="H1352" s="13">
        <v>9</v>
      </c>
      <c r="I1352" s="13" t="str">
        <f>IF(G1352="Male",VLOOKUP(H1352,'Shoe size conversion table'!$B$6:$D$22,2),VLOOKUP(H1352,'Shoe size conversion table'!$J$6:$L$22,2))</f>
        <v>39-40</v>
      </c>
      <c r="J1352" s="13">
        <f>IF(G1352="Male",VLOOKUP(H1352,'Shoe size conversion table'!$B$6:$D$22,3),VLOOKUP(H1352,'Shoe size conversion table'!$J$6:$L$22,3))</f>
        <v>7</v>
      </c>
      <c r="K1352" s="11">
        <v>159</v>
      </c>
      <c r="L1352" s="12">
        <v>0</v>
      </c>
      <c r="M1352" s="7">
        <f t="shared" si="64"/>
        <v>2014</v>
      </c>
      <c r="N1352" s="7">
        <f t="shared" si="65"/>
        <v>6</v>
      </c>
      <c r="O1352" s="30">
        <f t="shared" si="66"/>
        <v>159</v>
      </c>
    </row>
    <row r="1353" spans="2:15" x14ac:dyDescent="0.2">
      <c r="B1353" s="13">
        <v>53526</v>
      </c>
      <c r="C1353" s="14">
        <v>41818.856111111112</v>
      </c>
      <c r="D1353" s="7" t="s">
        <v>7</v>
      </c>
      <c r="E1353" s="13">
        <v>2221</v>
      </c>
      <c r="F1353" s="7" t="s">
        <v>50</v>
      </c>
      <c r="G1353" s="7" t="s">
        <v>11</v>
      </c>
      <c r="H1353" s="13">
        <v>10.5</v>
      </c>
      <c r="I1353" s="13" t="str">
        <f>IF(G1353="Male",VLOOKUP(H1353,'Shoe size conversion table'!$B$6:$D$22,2),VLOOKUP(H1353,'Shoe size conversion table'!$J$6:$L$22,2))</f>
        <v>43-44</v>
      </c>
      <c r="J1353" s="13">
        <f>IF(G1353="Male",VLOOKUP(H1353,'Shoe size conversion table'!$B$6:$D$22,3),VLOOKUP(H1353,'Shoe size conversion table'!$J$6:$L$22,3))</f>
        <v>10</v>
      </c>
      <c r="K1353" s="11">
        <v>159</v>
      </c>
      <c r="L1353" s="12">
        <v>0.2</v>
      </c>
      <c r="M1353" s="7">
        <f t="shared" si="64"/>
        <v>2014</v>
      </c>
      <c r="N1353" s="7">
        <f t="shared" si="65"/>
        <v>6</v>
      </c>
      <c r="O1353" s="30">
        <f t="shared" si="66"/>
        <v>127.2</v>
      </c>
    </row>
    <row r="1354" spans="2:15" x14ac:dyDescent="0.2">
      <c r="B1354" s="13">
        <v>53527</v>
      </c>
      <c r="C1354" s="14">
        <v>41818.856111111112</v>
      </c>
      <c r="D1354" s="7" t="s">
        <v>10</v>
      </c>
      <c r="E1354" s="13">
        <v>2147</v>
      </c>
      <c r="F1354" s="7" t="s">
        <v>34</v>
      </c>
      <c r="G1354" s="7" t="s">
        <v>12</v>
      </c>
      <c r="H1354" s="13">
        <v>7</v>
      </c>
      <c r="I1354" s="13" t="str">
        <f>IF(G1354="Male",VLOOKUP(H1354,'Shoe size conversion table'!$B$6:$D$22,2),VLOOKUP(H1354,'Shoe size conversion table'!$J$6:$L$22,2))</f>
        <v>37-38</v>
      </c>
      <c r="J1354" s="13">
        <f>IF(G1354="Male",VLOOKUP(H1354,'Shoe size conversion table'!$B$6:$D$22,3),VLOOKUP(H1354,'Shoe size conversion table'!$J$6:$L$22,3))</f>
        <v>5</v>
      </c>
      <c r="K1354" s="11">
        <v>159</v>
      </c>
      <c r="L1354" s="12">
        <v>0</v>
      </c>
      <c r="M1354" s="7">
        <f t="shared" si="64"/>
        <v>2014</v>
      </c>
      <c r="N1354" s="7">
        <f t="shared" si="65"/>
        <v>6</v>
      </c>
      <c r="O1354" s="30">
        <f t="shared" si="66"/>
        <v>159</v>
      </c>
    </row>
    <row r="1355" spans="2:15" x14ac:dyDescent="0.2">
      <c r="B1355" s="13">
        <v>53528</v>
      </c>
      <c r="C1355" s="14">
        <v>41818.856111111112</v>
      </c>
      <c r="D1355" s="7" t="s">
        <v>8</v>
      </c>
      <c r="E1355" s="13">
        <v>2183</v>
      </c>
      <c r="F1355" s="7" t="s">
        <v>40</v>
      </c>
      <c r="G1355" s="7" t="s">
        <v>11</v>
      </c>
      <c r="H1355" s="13">
        <v>12</v>
      </c>
      <c r="I1355" s="13">
        <f>IF(G1355="Male",VLOOKUP(H1355,'Shoe size conversion table'!$B$6:$D$22,2),VLOOKUP(H1355,'Shoe size conversion table'!$J$6:$L$22,2))</f>
        <v>45</v>
      </c>
      <c r="J1355" s="13">
        <f>IF(G1355="Male",VLOOKUP(H1355,'Shoe size conversion table'!$B$6:$D$22,3),VLOOKUP(H1355,'Shoe size conversion table'!$J$6:$L$22,3))</f>
        <v>11.5</v>
      </c>
      <c r="K1355" s="11">
        <v>169</v>
      </c>
      <c r="L1355" s="12">
        <v>0.3</v>
      </c>
      <c r="M1355" s="7">
        <f t="shared" si="64"/>
        <v>2014</v>
      </c>
      <c r="N1355" s="7">
        <f t="shared" si="65"/>
        <v>6</v>
      </c>
      <c r="O1355" s="30">
        <f t="shared" si="66"/>
        <v>118.3</v>
      </c>
    </row>
    <row r="1356" spans="2:15" x14ac:dyDescent="0.2">
      <c r="B1356" s="13">
        <v>53529</v>
      </c>
      <c r="C1356" s="14">
        <v>41819.176111111112</v>
      </c>
      <c r="D1356" s="7" t="s">
        <v>7</v>
      </c>
      <c r="E1356" s="13">
        <v>2209</v>
      </c>
      <c r="F1356" s="7" t="s">
        <v>56</v>
      </c>
      <c r="G1356" s="7" t="s">
        <v>11</v>
      </c>
      <c r="H1356" s="13">
        <v>14</v>
      </c>
      <c r="I1356" s="13">
        <f>IF(G1356="Male",VLOOKUP(H1356,'Shoe size conversion table'!$B$6:$D$22,2),VLOOKUP(H1356,'Shoe size conversion table'!$J$6:$L$22,2))</f>
        <v>47</v>
      </c>
      <c r="J1356" s="13">
        <f>IF(G1356="Male",VLOOKUP(H1356,'Shoe size conversion table'!$B$6:$D$22,3),VLOOKUP(H1356,'Shoe size conversion table'!$J$6:$L$22,3))</f>
        <v>13.5</v>
      </c>
      <c r="K1356" s="11">
        <v>199</v>
      </c>
      <c r="L1356" s="12">
        <v>0.2</v>
      </c>
      <c r="M1356" s="7">
        <f t="shared" si="64"/>
        <v>2014</v>
      </c>
      <c r="N1356" s="7">
        <f t="shared" si="65"/>
        <v>6</v>
      </c>
      <c r="O1356" s="30">
        <f t="shared" si="66"/>
        <v>159.20000000000002</v>
      </c>
    </row>
    <row r="1357" spans="2:15" x14ac:dyDescent="0.2">
      <c r="B1357" s="13">
        <v>53530</v>
      </c>
      <c r="C1357" s="14">
        <v>41819.186111111114</v>
      </c>
      <c r="D1357" s="7" t="s">
        <v>7</v>
      </c>
      <c r="E1357" s="13">
        <v>2211</v>
      </c>
      <c r="F1357" s="7" t="s">
        <v>51</v>
      </c>
      <c r="G1357" s="7" t="s">
        <v>11</v>
      </c>
      <c r="H1357" s="13">
        <v>10</v>
      </c>
      <c r="I1357" s="13">
        <f>IF(G1357="Male",VLOOKUP(H1357,'Shoe size conversion table'!$B$6:$D$22,2),VLOOKUP(H1357,'Shoe size conversion table'!$J$6:$L$22,2))</f>
        <v>43</v>
      </c>
      <c r="J1357" s="13">
        <f>IF(G1357="Male",VLOOKUP(H1357,'Shoe size conversion table'!$B$6:$D$22,3),VLOOKUP(H1357,'Shoe size conversion table'!$J$6:$L$22,3))</f>
        <v>9.5</v>
      </c>
      <c r="K1357" s="11">
        <v>179</v>
      </c>
      <c r="L1357" s="12">
        <v>0.2</v>
      </c>
      <c r="M1357" s="7">
        <f t="shared" si="64"/>
        <v>2014</v>
      </c>
      <c r="N1357" s="7">
        <f t="shared" si="65"/>
        <v>6</v>
      </c>
      <c r="O1357" s="30">
        <f t="shared" si="66"/>
        <v>143.20000000000002</v>
      </c>
    </row>
    <row r="1358" spans="2:15" x14ac:dyDescent="0.2">
      <c r="B1358" s="13">
        <v>53531</v>
      </c>
      <c r="C1358" s="14">
        <v>41819.77611111111</v>
      </c>
      <c r="D1358" s="7" t="s">
        <v>7</v>
      </c>
      <c r="E1358" s="13">
        <v>2222</v>
      </c>
      <c r="F1358" s="7" t="s">
        <v>51</v>
      </c>
      <c r="G1358" s="7" t="s">
        <v>12</v>
      </c>
      <c r="H1358" s="13">
        <v>9</v>
      </c>
      <c r="I1358" s="13" t="str">
        <f>IF(G1358="Male",VLOOKUP(H1358,'Shoe size conversion table'!$B$6:$D$22,2),VLOOKUP(H1358,'Shoe size conversion table'!$J$6:$L$22,2))</f>
        <v>39-40</v>
      </c>
      <c r="J1358" s="13">
        <f>IF(G1358="Male",VLOOKUP(H1358,'Shoe size conversion table'!$B$6:$D$22,3),VLOOKUP(H1358,'Shoe size conversion table'!$J$6:$L$22,3))</f>
        <v>7</v>
      </c>
      <c r="K1358" s="11">
        <v>169</v>
      </c>
      <c r="L1358" s="12">
        <v>0</v>
      </c>
      <c r="M1358" s="7">
        <f t="shared" si="64"/>
        <v>2014</v>
      </c>
      <c r="N1358" s="7">
        <f t="shared" si="65"/>
        <v>6</v>
      </c>
      <c r="O1358" s="30">
        <f t="shared" si="66"/>
        <v>169</v>
      </c>
    </row>
    <row r="1359" spans="2:15" x14ac:dyDescent="0.2">
      <c r="B1359" s="13">
        <v>53532</v>
      </c>
      <c r="C1359" s="14">
        <v>41819.836111111115</v>
      </c>
      <c r="D1359" s="7" t="s">
        <v>9</v>
      </c>
      <c r="E1359" s="13">
        <v>2151</v>
      </c>
      <c r="F1359" s="7" t="s">
        <v>60</v>
      </c>
      <c r="G1359" s="7" t="s">
        <v>11</v>
      </c>
      <c r="H1359" s="13">
        <v>9.5</v>
      </c>
      <c r="I1359" s="13" t="str">
        <f>IF(G1359="Male",VLOOKUP(H1359,'Shoe size conversion table'!$B$6:$D$22,2),VLOOKUP(H1359,'Shoe size conversion table'!$J$6:$L$22,2))</f>
        <v>42-43</v>
      </c>
      <c r="J1359" s="13">
        <f>IF(G1359="Male",VLOOKUP(H1359,'Shoe size conversion table'!$B$6:$D$22,3),VLOOKUP(H1359,'Shoe size conversion table'!$J$6:$L$22,3))</f>
        <v>9</v>
      </c>
      <c r="K1359" s="11">
        <v>169</v>
      </c>
      <c r="L1359" s="12">
        <v>0</v>
      </c>
      <c r="M1359" s="7">
        <f t="shared" si="64"/>
        <v>2014</v>
      </c>
      <c r="N1359" s="7">
        <f t="shared" si="65"/>
        <v>6</v>
      </c>
      <c r="O1359" s="30">
        <f t="shared" si="66"/>
        <v>169</v>
      </c>
    </row>
    <row r="1360" spans="2:15" x14ac:dyDescent="0.2">
      <c r="B1360" s="13">
        <v>53533</v>
      </c>
      <c r="C1360" s="14">
        <v>41819.856111111112</v>
      </c>
      <c r="D1360" s="7" t="s">
        <v>8</v>
      </c>
      <c r="E1360" s="13">
        <v>2151</v>
      </c>
      <c r="F1360" s="7" t="s">
        <v>38</v>
      </c>
      <c r="G1360" s="7" t="s">
        <v>11</v>
      </c>
      <c r="H1360" s="13">
        <v>13</v>
      </c>
      <c r="I1360" s="13">
        <f>IF(G1360="Male",VLOOKUP(H1360,'Shoe size conversion table'!$B$6:$D$22,2),VLOOKUP(H1360,'Shoe size conversion table'!$J$6:$L$22,2))</f>
        <v>46</v>
      </c>
      <c r="J1360" s="13">
        <f>IF(G1360="Male",VLOOKUP(H1360,'Shoe size conversion table'!$B$6:$D$22,3),VLOOKUP(H1360,'Shoe size conversion table'!$J$6:$L$22,3))</f>
        <v>12.5</v>
      </c>
      <c r="K1360" s="11">
        <v>139</v>
      </c>
      <c r="L1360" s="12">
        <v>0.5</v>
      </c>
      <c r="M1360" s="7">
        <f t="shared" si="64"/>
        <v>2014</v>
      </c>
      <c r="N1360" s="7">
        <f t="shared" si="65"/>
        <v>6</v>
      </c>
      <c r="O1360" s="30">
        <f t="shared" si="66"/>
        <v>69.5</v>
      </c>
    </row>
    <row r="1361" spans="2:15" x14ac:dyDescent="0.2">
      <c r="B1361" s="13">
        <v>53533</v>
      </c>
      <c r="C1361" s="14">
        <v>41819.856111111112</v>
      </c>
      <c r="D1361" s="7" t="s">
        <v>8</v>
      </c>
      <c r="E1361" s="13">
        <v>2183</v>
      </c>
      <c r="F1361" s="7" t="s">
        <v>40</v>
      </c>
      <c r="G1361" s="7" t="s">
        <v>11</v>
      </c>
      <c r="H1361" s="13">
        <v>12</v>
      </c>
      <c r="I1361" s="13">
        <f>IF(G1361="Male",VLOOKUP(H1361,'Shoe size conversion table'!$B$6:$D$22,2),VLOOKUP(H1361,'Shoe size conversion table'!$J$6:$L$22,2))</f>
        <v>45</v>
      </c>
      <c r="J1361" s="13">
        <f>IF(G1361="Male",VLOOKUP(H1361,'Shoe size conversion table'!$B$6:$D$22,3),VLOOKUP(H1361,'Shoe size conversion table'!$J$6:$L$22,3))</f>
        <v>11.5</v>
      </c>
      <c r="K1361" s="11">
        <v>169</v>
      </c>
      <c r="L1361" s="12">
        <v>0.3</v>
      </c>
      <c r="M1361" s="7">
        <f t="shared" si="64"/>
        <v>2014</v>
      </c>
      <c r="N1361" s="7">
        <f t="shared" si="65"/>
        <v>6</v>
      </c>
      <c r="O1361" s="30">
        <f t="shared" si="66"/>
        <v>118.3</v>
      </c>
    </row>
    <row r="1362" spans="2:15" x14ac:dyDescent="0.2">
      <c r="B1362" s="13">
        <v>53533</v>
      </c>
      <c r="C1362" s="14">
        <v>41819.856111111112</v>
      </c>
      <c r="D1362" s="7" t="s">
        <v>8</v>
      </c>
      <c r="E1362" s="13">
        <v>2231</v>
      </c>
      <c r="F1362" s="7" t="s">
        <v>38</v>
      </c>
      <c r="G1362" s="7" t="s">
        <v>12</v>
      </c>
      <c r="H1362" s="13">
        <v>9</v>
      </c>
      <c r="I1362" s="13" t="str">
        <f>IF(G1362="Male",VLOOKUP(H1362,'Shoe size conversion table'!$B$6:$D$22,2),VLOOKUP(H1362,'Shoe size conversion table'!$J$6:$L$22,2))</f>
        <v>39-40</v>
      </c>
      <c r="J1362" s="13">
        <f>IF(G1362="Male",VLOOKUP(H1362,'Shoe size conversion table'!$B$6:$D$22,3),VLOOKUP(H1362,'Shoe size conversion table'!$J$6:$L$22,3))</f>
        <v>7</v>
      </c>
      <c r="K1362" s="11">
        <v>139</v>
      </c>
      <c r="L1362" s="12">
        <v>0.1</v>
      </c>
      <c r="M1362" s="7">
        <f t="shared" si="64"/>
        <v>2014</v>
      </c>
      <c r="N1362" s="7">
        <f t="shared" si="65"/>
        <v>6</v>
      </c>
      <c r="O1362" s="30">
        <f t="shared" si="66"/>
        <v>125.10000000000001</v>
      </c>
    </row>
    <row r="1363" spans="2:15" x14ac:dyDescent="0.2">
      <c r="B1363" s="13">
        <v>53533</v>
      </c>
      <c r="C1363" s="14">
        <v>41819.856111111112</v>
      </c>
      <c r="D1363" s="7" t="s">
        <v>8</v>
      </c>
      <c r="E1363" s="13">
        <v>2165</v>
      </c>
      <c r="F1363" s="7" t="s">
        <v>38</v>
      </c>
      <c r="G1363" s="7" t="s">
        <v>12</v>
      </c>
      <c r="H1363" s="13">
        <v>9</v>
      </c>
      <c r="I1363" s="13" t="str">
        <f>IF(G1363="Male",VLOOKUP(H1363,'Shoe size conversion table'!$B$6:$D$22,2),VLOOKUP(H1363,'Shoe size conversion table'!$J$6:$L$22,2))</f>
        <v>39-40</v>
      </c>
      <c r="J1363" s="13">
        <f>IF(G1363="Male",VLOOKUP(H1363,'Shoe size conversion table'!$B$6:$D$22,3),VLOOKUP(H1363,'Shoe size conversion table'!$J$6:$L$22,3))</f>
        <v>7</v>
      </c>
      <c r="K1363" s="11">
        <v>179</v>
      </c>
      <c r="L1363" s="12">
        <v>0.5</v>
      </c>
      <c r="M1363" s="7">
        <f t="shared" si="64"/>
        <v>2014</v>
      </c>
      <c r="N1363" s="7">
        <f t="shared" si="65"/>
        <v>6</v>
      </c>
      <c r="O1363" s="30">
        <f t="shared" si="66"/>
        <v>89.5</v>
      </c>
    </row>
    <row r="1364" spans="2:15" x14ac:dyDescent="0.2">
      <c r="B1364" s="13">
        <v>53534</v>
      </c>
      <c r="C1364" s="14">
        <v>41820.176111111112</v>
      </c>
      <c r="D1364" s="7" t="s">
        <v>7</v>
      </c>
      <c r="E1364" s="13">
        <v>2191</v>
      </c>
      <c r="F1364" s="7" t="s">
        <v>47</v>
      </c>
      <c r="G1364" s="7" t="s">
        <v>11</v>
      </c>
      <c r="H1364" s="13">
        <v>10.5</v>
      </c>
      <c r="I1364" s="13" t="str">
        <f>IF(G1364="Male",VLOOKUP(H1364,'Shoe size conversion table'!$B$6:$D$22,2),VLOOKUP(H1364,'Shoe size conversion table'!$J$6:$L$22,2))</f>
        <v>43-44</v>
      </c>
      <c r="J1364" s="13">
        <f>IF(G1364="Male",VLOOKUP(H1364,'Shoe size conversion table'!$B$6:$D$22,3),VLOOKUP(H1364,'Shoe size conversion table'!$J$6:$L$22,3))</f>
        <v>10</v>
      </c>
      <c r="K1364" s="11">
        <v>199</v>
      </c>
      <c r="L1364" s="12">
        <v>0.1</v>
      </c>
      <c r="M1364" s="7">
        <f t="shared" si="64"/>
        <v>2014</v>
      </c>
      <c r="N1364" s="7">
        <f t="shared" si="65"/>
        <v>6</v>
      </c>
      <c r="O1364" s="30">
        <f t="shared" si="66"/>
        <v>179.1</v>
      </c>
    </row>
    <row r="1365" spans="2:15" x14ac:dyDescent="0.2">
      <c r="B1365" s="13">
        <v>53535</v>
      </c>
      <c r="C1365" s="14">
        <v>41820.52611111111</v>
      </c>
      <c r="D1365" s="7" t="s">
        <v>7</v>
      </c>
      <c r="E1365" s="13">
        <v>2238</v>
      </c>
      <c r="F1365" s="7" t="s">
        <v>48</v>
      </c>
      <c r="G1365" s="7" t="s">
        <v>11</v>
      </c>
      <c r="H1365" s="13">
        <v>10.5</v>
      </c>
      <c r="I1365" s="13" t="str">
        <f>IF(G1365="Male",VLOOKUP(H1365,'Shoe size conversion table'!$B$6:$D$22,2),VLOOKUP(H1365,'Shoe size conversion table'!$J$6:$L$22,2))</f>
        <v>43-44</v>
      </c>
      <c r="J1365" s="13">
        <f>IF(G1365="Male",VLOOKUP(H1365,'Shoe size conversion table'!$B$6:$D$22,3),VLOOKUP(H1365,'Shoe size conversion table'!$J$6:$L$22,3))</f>
        <v>10</v>
      </c>
      <c r="K1365" s="11">
        <v>189</v>
      </c>
      <c r="L1365" s="12">
        <v>0</v>
      </c>
      <c r="M1365" s="7">
        <f t="shared" si="64"/>
        <v>2014</v>
      </c>
      <c r="N1365" s="7">
        <f t="shared" si="65"/>
        <v>6</v>
      </c>
      <c r="O1365" s="30">
        <f t="shared" si="66"/>
        <v>189</v>
      </c>
    </row>
    <row r="1366" spans="2:15" x14ac:dyDescent="0.2">
      <c r="B1366" s="13">
        <v>53536</v>
      </c>
      <c r="C1366" s="14">
        <v>41820.77611111111</v>
      </c>
      <c r="D1366" s="7" t="s">
        <v>9</v>
      </c>
      <c r="E1366" s="13">
        <v>2164</v>
      </c>
      <c r="F1366" s="7" t="s">
        <v>58</v>
      </c>
      <c r="G1366" s="7" t="s">
        <v>11</v>
      </c>
      <c r="H1366" s="13">
        <v>11</v>
      </c>
      <c r="I1366" s="13">
        <f>IF(G1366="Male",VLOOKUP(H1366,'Shoe size conversion table'!$B$6:$D$22,2),VLOOKUP(H1366,'Shoe size conversion table'!$J$6:$L$22,2))</f>
        <v>44</v>
      </c>
      <c r="J1366" s="13">
        <f>IF(G1366="Male",VLOOKUP(H1366,'Shoe size conversion table'!$B$6:$D$22,3),VLOOKUP(H1366,'Shoe size conversion table'!$J$6:$L$22,3))</f>
        <v>10.5</v>
      </c>
      <c r="K1366" s="11">
        <v>149</v>
      </c>
      <c r="L1366" s="12">
        <v>0</v>
      </c>
      <c r="M1366" s="7">
        <f t="shared" si="64"/>
        <v>2014</v>
      </c>
      <c r="N1366" s="7">
        <f t="shared" si="65"/>
        <v>6</v>
      </c>
      <c r="O1366" s="30">
        <f t="shared" si="66"/>
        <v>149</v>
      </c>
    </row>
    <row r="1367" spans="2:15" x14ac:dyDescent="0.2">
      <c r="B1367" s="13">
        <v>53537</v>
      </c>
      <c r="C1367" s="14">
        <v>41820.796111111107</v>
      </c>
      <c r="D1367" s="7" t="s">
        <v>10</v>
      </c>
      <c r="E1367" s="13">
        <v>2209</v>
      </c>
      <c r="F1367" s="7" t="s">
        <v>36</v>
      </c>
      <c r="G1367" s="7" t="s">
        <v>11</v>
      </c>
      <c r="H1367" s="13">
        <v>10</v>
      </c>
      <c r="I1367" s="13">
        <f>IF(G1367="Male",VLOOKUP(H1367,'Shoe size conversion table'!$B$6:$D$22,2),VLOOKUP(H1367,'Shoe size conversion table'!$J$6:$L$22,2))</f>
        <v>43</v>
      </c>
      <c r="J1367" s="13">
        <f>IF(G1367="Male",VLOOKUP(H1367,'Shoe size conversion table'!$B$6:$D$22,3),VLOOKUP(H1367,'Shoe size conversion table'!$J$6:$L$22,3))</f>
        <v>9.5</v>
      </c>
      <c r="K1367" s="11">
        <v>169</v>
      </c>
      <c r="L1367" s="12">
        <v>0.3</v>
      </c>
      <c r="M1367" s="7">
        <f t="shared" si="64"/>
        <v>2014</v>
      </c>
      <c r="N1367" s="7">
        <f t="shared" si="65"/>
        <v>6</v>
      </c>
      <c r="O1367" s="30">
        <f t="shared" si="66"/>
        <v>118.3</v>
      </c>
    </row>
    <row r="1368" spans="2:15" x14ac:dyDescent="0.2">
      <c r="B1368" s="13">
        <v>53538</v>
      </c>
      <c r="C1368" s="14">
        <v>41820.836111111115</v>
      </c>
      <c r="D1368" s="7" t="s">
        <v>10</v>
      </c>
      <c r="E1368" s="13">
        <v>2179</v>
      </c>
      <c r="F1368" s="7" t="s">
        <v>35</v>
      </c>
      <c r="G1368" s="7" t="s">
        <v>12</v>
      </c>
      <c r="H1368" s="13">
        <v>9</v>
      </c>
      <c r="I1368" s="13" t="str">
        <f>IF(G1368="Male",VLOOKUP(H1368,'Shoe size conversion table'!$B$6:$D$22,2),VLOOKUP(H1368,'Shoe size conversion table'!$J$6:$L$22,2))</f>
        <v>39-40</v>
      </c>
      <c r="J1368" s="13">
        <f>IF(G1368="Male",VLOOKUP(H1368,'Shoe size conversion table'!$B$6:$D$22,3),VLOOKUP(H1368,'Shoe size conversion table'!$J$6:$L$22,3))</f>
        <v>7</v>
      </c>
      <c r="K1368" s="11">
        <v>159</v>
      </c>
      <c r="L1368" s="12">
        <v>0</v>
      </c>
      <c r="M1368" s="7">
        <f t="shared" si="64"/>
        <v>2014</v>
      </c>
      <c r="N1368" s="7">
        <f t="shared" si="65"/>
        <v>6</v>
      </c>
      <c r="O1368" s="30">
        <f t="shared" si="66"/>
        <v>159</v>
      </c>
    </row>
    <row r="1369" spans="2:15" x14ac:dyDescent="0.2">
      <c r="B1369" s="13">
        <v>53539</v>
      </c>
      <c r="C1369" s="14">
        <v>41821.176111111112</v>
      </c>
      <c r="D1369" s="7" t="s">
        <v>7</v>
      </c>
      <c r="E1369" s="13">
        <v>2173</v>
      </c>
      <c r="F1369" s="7" t="s">
        <v>55</v>
      </c>
      <c r="G1369" s="7" t="s">
        <v>11</v>
      </c>
      <c r="H1369" s="13">
        <v>9.5</v>
      </c>
      <c r="I1369" s="13" t="str">
        <f>IF(G1369="Male",VLOOKUP(H1369,'Shoe size conversion table'!$B$6:$D$22,2),VLOOKUP(H1369,'Shoe size conversion table'!$J$6:$L$22,2))</f>
        <v>42-43</v>
      </c>
      <c r="J1369" s="13">
        <f>IF(G1369="Male",VLOOKUP(H1369,'Shoe size conversion table'!$B$6:$D$22,3),VLOOKUP(H1369,'Shoe size conversion table'!$J$6:$L$22,3))</f>
        <v>9</v>
      </c>
      <c r="K1369" s="11">
        <v>179</v>
      </c>
      <c r="L1369" s="12">
        <v>0</v>
      </c>
      <c r="M1369" s="7">
        <f t="shared" si="64"/>
        <v>2014</v>
      </c>
      <c r="N1369" s="7">
        <f t="shared" si="65"/>
        <v>7</v>
      </c>
      <c r="O1369" s="30">
        <f t="shared" si="66"/>
        <v>179</v>
      </c>
    </row>
    <row r="1370" spans="2:15" x14ac:dyDescent="0.2">
      <c r="B1370" s="13">
        <v>53540</v>
      </c>
      <c r="C1370" s="14">
        <v>41821.52611111111</v>
      </c>
      <c r="D1370" s="7" t="s">
        <v>7</v>
      </c>
      <c r="E1370" s="13">
        <v>2155</v>
      </c>
      <c r="F1370" s="7" t="s">
        <v>48</v>
      </c>
      <c r="G1370" s="7" t="s">
        <v>11</v>
      </c>
      <c r="H1370" s="13">
        <v>9.5</v>
      </c>
      <c r="I1370" s="13" t="str">
        <f>IF(G1370="Male",VLOOKUP(H1370,'Shoe size conversion table'!$B$6:$D$22,2),VLOOKUP(H1370,'Shoe size conversion table'!$J$6:$L$22,2))</f>
        <v>42-43</v>
      </c>
      <c r="J1370" s="13">
        <f>IF(G1370="Male",VLOOKUP(H1370,'Shoe size conversion table'!$B$6:$D$22,3),VLOOKUP(H1370,'Shoe size conversion table'!$J$6:$L$22,3))</f>
        <v>9</v>
      </c>
      <c r="K1370" s="11">
        <v>159</v>
      </c>
      <c r="L1370" s="12">
        <v>0.3</v>
      </c>
      <c r="M1370" s="7">
        <f t="shared" si="64"/>
        <v>2014</v>
      </c>
      <c r="N1370" s="7">
        <f t="shared" si="65"/>
        <v>7</v>
      </c>
      <c r="O1370" s="30">
        <f t="shared" si="66"/>
        <v>111.3</v>
      </c>
    </row>
    <row r="1371" spans="2:15" x14ac:dyDescent="0.2">
      <c r="B1371" s="13">
        <v>53541</v>
      </c>
      <c r="C1371" s="14">
        <v>41821.726111111107</v>
      </c>
      <c r="D1371" s="7" t="s">
        <v>10</v>
      </c>
      <c r="E1371" s="13">
        <v>2181</v>
      </c>
      <c r="F1371" s="7" t="s">
        <v>36</v>
      </c>
      <c r="G1371" s="7" t="s">
        <v>12</v>
      </c>
      <c r="H1371" s="13">
        <v>10</v>
      </c>
      <c r="I1371" s="13" t="str">
        <f>IF(G1371="Male",VLOOKUP(H1371,'Shoe size conversion table'!$B$6:$D$22,2),VLOOKUP(H1371,'Shoe size conversion table'!$J$6:$L$22,2))</f>
        <v>40-41</v>
      </c>
      <c r="J1371" s="13">
        <f>IF(G1371="Male",VLOOKUP(H1371,'Shoe size conversion table'!$B$6:$D$22,3),VLOOKUP(H1371,'Shoe size conversion table'!$J$6:$L$22,3))</f>
        <v>8</v>
      </c>
      <c r="K1371" s="11">
        <v>169</v>
      </c>
      <c r="L1371" s="12">
        <v>0</v>
      </c>
      <c r="M1371" s="7">
        <f t="shared" si="64"/>
        <v>2014</v>
      </c>
      <c r="N1371" s="7">
        <f t="shared" si="65"/>
        <v>7</v>
      </c>
      <c r="O1371" s="30">
        <f t="shared" si="66"/>
        <v>169</v>
      </c>
    </row>
    <row r="1372" spans="2:15" x14ac:dyDescent="0.2">
      <c r="B1372" s="13">
        <v>53542</v>
      </c>
      <c r="C1372" s="14">
        <v>41821.77611111111</v>
      </c>
      <c r="D1372" s="7" t="s">
        <v>7</v>
      </c>
      <c r="E1372" s="13">
        <v>2180</v>
      </c>
      <c r="F1372" s="7" t="s">
        <v>51</v>
      </c>
      <c r="G1372" s="7" t="s">
        <v>12</v>
      </c>
      <c r="H1372" s="13">
        <v>9</v>
      </c>
      <c r="I1372" s="13" t="str">
        <f>IF(G1372="Male",VLOOKUP(H1372,'Shoe size conversion table'!$B$6:$D$22,2),VLOOKUP(H1372,'Shoe size conversion table'!$J$6:$L$22,2))</f>
        <v>39-40</v>
      </c>
      <c r="J1372" s="13">
        <f>IF(G1372="Male",VLOOKUP(H1372,'Shoe size conversion table'!$B$6:$D$22,3),VLOOKUP(H1372,'Shoe size conversion table'!$J$6:$L$22,3))</f>
        <v>7</v>
      </c>
      <c r="K1372" s="11">
        <v>199</v>
      </c>
      <c r="L1372" s="12">
        <v>0</v>
      </c>
      <c r="M1372" s="7">
        <f t="shared" si="64"/>
        <v>2014</v>
      </c>
      <c r="N1372" s="7">
        <f t="shared" si="65"/>
        <v>7</v>
      </c>
      <c r="O1372" s="30">
        <f t="shared" si="66"/>
        <v>199</v>
      </c>
    </row>
    <row r="1373" spans="2:15" x14ac:dyDescent="0.2">
      <c r="B1373" s="13">
        <v>53543</v>
      </c>
      <c r="C1373" s="14">
        <v>41821.796111111107</v>
      </c>
      <c r="D1373" s="7" t="s">
        <v>10</v>
      </c>
      <c r="E1373" s="13">
        <v>2169</v>
      </c>
      <c r="F1373" s="7" t="s">
        <v>34</v>
      </c>
      <c r="G1373" s="7" t="s">
        <v>11</v>
      </c>
      <c r="H1373" s="13">
        <v>13</v>
      </c>
      <c r="I1373" s="13">
        <f>IF(G1373="Male",VLOOKUP(H1373,'Shoe size conversion table'!$B$6:$D$22,2),VLOOKUP(H1373,'Shoe size conversion table'!$J$6:$L$22,2))</f>
        <v>46</v>
      </c>
      <c r="J1373" s="13">
        <f>IF(G1373="Male",VLOOKUP(H1373,'Shoe size conversion table'!$B$6:$D$22,3),VLOOKUP(H1373,'Shoe size conversion table'!$J$6:$L$22,3))</f>
        <v>12.5</v>
      </c>
      <c r="K1373" s="11">
        <v>129</v>
      </c>
      <c r="L1373" s="12">
        <v>0</v>
      </c>
      <c r="M1373" s="7">
        <f t="shared" si="64"/>
        <v>2014</v>
      </c>
      <c r="N1373" s="7">
        <f t="shared" si="65"/>
        <v>7</v>
      </c>
      <c r="O1373" s="30">
        <f t="shared" si="66"/>
        <v>129</v>
      </c>
    </row>
    <row r="1374" spans="2:15" x14ac:dyDescent="0.2">
      <c r="B1374" s="13">
        <v>53544</v>
      </c>
      <c r="C1374" s="14">
        <v>41822.52611111111</v>
      </c>
      <c r="D1374" s="7" t="s">
        <v>9</v>
      </c>
      <c r="E1374" s="13">
        <v>2158</v>
      </c>
      <c r="F1374" s="7" t="s">
        <v>62</v>
      </c>
      <c r="G1374" s="7" t="s">
        <v>12</v>
      </c>
      <c r="H1374" s="13">
        <v>8.5</v>
      </c>
      <c r="I1374" s="13">
        <f>IF(G1374="Male",VLOOKUP(H1374,'Shoe size conversion table'!$B$6:$D$22,2),VLOOKUP(H1374,'Shoe size conversion table'!$J$6:$L$22,2))</f>
        <v>39</v>
      </c>
      <c r="J1374" s="13">
        <f>IF(G1374="Male",VLOOKUP(H1374,'Shoe size conversion table'!$B$6:$D$22,3),VLOOKUP(H1374,'Shoe size conversion table'!$J$6:$L$22,3))</f>
        <v>6.5</v>
      </c>
      <c r="K1374" s="11">
        <v>179</v>
      </c>
      <c r="L1374" s="12">
        <v>0.3</v>
      </c>
      <c r="M1374" s="7">
        <f t="shared" si="64"/>
        <v>2014</v>
      </c>
      <c r="N1374" s="7">
        <f t="shared" si="65"/>
        <v>7</v>
      </c>
      <c r="O1374" s="30">
        <f t="shared" si="66"/>
        <v>125.3</v>
      </c>
    </row>
    <row r="1375" spans="2:15" x14ac:dyDescent="0.2">
      <c r="B1375" s="13">
        <v>53545</v>
      </c>
      <c r="C1375" s="14">
        <v>41822.696111111109</v>
      </c>
      <c r="D1375" s="7" t="s">
        <v>10</v>
      </c>
      <c r="E1375" s="13">
        <v>2191</v>
      </c>
      <c r="F1375" s="7" t="s">
        <v>36</v>
      </c>
      <c r="G1375" s="7" t="s">
        <v>11</v>
      </c>
      <c r="H1375" s="13">
        <v>11</v>
      </c>
      <c r="I1375" s="13">
        <f>IF(G1375="Male",VLOOKUP(H1375,'Shoe size conversion table'!$B$6:$D$22,2),VLOOKUP(H1375,'Shoe size conversion table'!$J$6:$L$22,2))</f>
        <v>44</v>
      </c>
      <c r="J1375" s="13">
        <f>IF(G1375="Male",VLOOKUP(H1375,'Shoe size conversion table'!$B$6:$D$22,3),VLOOKUP(H1375,'Shoe size conversion table'!$J$6:$L$22,3))</f>
        <v>10.5</v>
      </c>
      <c r="K1375" s="11">
        <v>199</v>
      </c>
      <c r="L1375" s="12">
        <v>0</v>
      </c>
      <c r="M1375" s="7">
        <f t="shared" si="64"/>
        <v>2014</v>
      </c>
      <c r="N1375" s="7">
        <f t="shared" si="65"/>
        <v>7</v>
      </c>
      <c r="O1375" s="30">
        <f t="shared" si="66"/>
        <v>199</v>
      </c>
    </row>
    <row r="1376" spans="2:15" x14ac:dyDescent="0.2">
      <c r="B1376" s="13">
        <v>53546</v>
      </c>
      <c r="C1376" s="14">
        <v>41822.726111111107</v>
      </c>
      <c r="D1376" s="7" t="s">
        <v>7</v>
      </c>
      <c r="E1376" s="13">
        <v>2209</v>
      </c>
      <c r="F1376" s="7" t="s">
        <v>56</v>
      </c>
      <c r="G1376" s="7" t="s">
        <v>11</v>
      </c>
      <c r="H1376" s="13">
        <v>14</v>
      </c>
      <c r="I1376" s="13">
        <f>IF(G1376="Male",VLOOKUP(H1376,'Shoe size conversion table'!$B$6:$D$22,2),VLOOKUP(H1376,'Shoe size conversion table'!$J$6:$L$22,2))</f>
        <v>47</v>
      </c>
      <c r="J1376" s="13">
        <f>IF(G1376="Male",VLOOKUP(H1376,'Shoe size conversion table'!$B$6:$D$22,3),VLOOKUP(H1376,'Shoe size conversion table'!$J$6:$L$22,3))</f>
        <v>13.5</v>
      </c>
      <c r="K1376" s="11">
        <v>199</v>
      </c>
      <c r="L1376" s="12">
        <v>0.2</v>
      </c>
      <c r="M1376" s="7">
        <f t="shared" si="64"/>
        <v>2014</v>
      </c>
      <c r="N1376" s="7">
        <f t="shared" si="65"/>
        <v>7</v>
      </c>
      <c r="O1376" s="30">
        <f t="shared" si="66"/>
        <v>159.20000000000002</v>
      </c>
    </row>
    <row r="1377" spans="2:15" x14ac:dyDescent="0.2">
      <c r="B1377" s="13">
        <v>53547</v>
      </c>
      <c r="C1377" s="14">
        <v>41822.796111111107</v>
      </c>
      <c r="D1377" s="7" t="s">
        <v>10</v>
      </c>
      <c r="E1377" s="13">
        <v>2169</v>
      </c>
      <c r="F1377" s="7" t="s">
        <v>35</v>
      </c>
      <c r="G1377" s="7" t="s">
        <v>11</v>
      </c>
      <c r="H1377" s="13">
        <v>10.5</v>
      </c>
      <c r="I1377" s="13" t="str">
        <f>IF(G1377="Male",VLOOKUP(H1377,'Shoe size conversion table'!$B$6:$D$22,2),VLOOKUP(H1377,'Shoe size conversion table'!$J$6:$L$22,2))</f>
        <v>43-44</v>
      </c>
      <c r="J1377" s="13">
        <f>IF(G1377="Male",VLOOKUP(H1377,'Shoe size conversion table'!$B$6:$D$22,3),VLOOKUP(H1377,'Shoe size conversion table'!$J$6:$L$22,3))</f>
        <v>10</v>
      </c>
      <c r="K1377" s="11">
        <v>169</v>
      </c>
      <c r="L1377" s="12">
        <v>0</v>
      </c>
      <c r="M1377" s="7">
        <f t="shared" si="64"/>
        <v>2014</v>
      </c>
      <c r="N1377" s="7">
        <f t="shared" si="65"/>
        <v>7</v>
      </c>
      <c r="O1377" s="30">
        <f t="shared" si="66"/>
        <v>169</v>
      </c>
    </row>
    <row r="1378" spans="2:15" x14ac:dyDescent="0.2">
      <c r="B1378" s="13">
        <v>53548</v>
      </c>
      <c r="C1378" s="14">
        <v>41823.236111111109</v>
      </c>
      <c r="D1378" s="7" t="s">
        <v>7</v>
      </c>
      <c r="E1378" s="13">
        <v>2186</v>
      </c>
      <c r="F1378" s="7" t="s">
        <v>44</v>
      </c>
      <c r="G1378" s="7" t="s">
        <v>11</v>
      </c>
      <c r="H1378" s="13">
        <v>11.5</v>
      </c>
      <c r="I1378" s="13" t="str">
        <f>IF(G1378="Male",VLOOKUP(H1378,'Shoe size conversion table'!$B$6:$D$22,2),VLOOKUP(H1378,'Shoe size conversion table'!$J$6:$L$22,2))</f>
        <v>44-45</v>
      </c>
      <c r="J1378" s="13">
        <f>IF(G1378="Male",VLOOKUP(H1378,'Shoe size conversion table'!$B$6:$D$22,3),VLOOKUP(H1378,'Shoe size conversion table'!$J$6:$L$22,3))</f>
        <v>11</v>
      </c>
      <c r="K1378" s="11">
        <v>169</v>
      </c>
      <c r="L1378" s="12">
        <v>0</v>
      </c>
      <c r="M1378" s="7">
        <f t="shared" si="64"/>
        <v>2014</v>
      </c>
      <c r="N1378" s="7">
        <f t="shared" si="65"/>
        <v>7</v>
      </c>
      <c r="O1378" s="30">
        <f t="shared" si="66"/>
        <v>169</v>
      </c>
    </row>
    <row r="1379" spans="2:15" x14ac:dyDescent="0.2">
      <c r="B1379" s="13">
        <v>53549</v>
      </c>
      <c r="C1379" s="14">
        <v>41823.696111111109</v>
      </c>
      <c r="D1379" s="7" t="s">
        <v>10</v>
      </c>
      <c r="E1379" s="13">
        <v>2209</v>
      </c>
      <c r="F1379" s="7" t="s">
        <v>36</v>
      </c>
      <c r="G1379" s="7" t="s">
        <v>11</v>
      </c>
      <c r="H1379" s="13">
        <v>10</v>
      </c>
      <c r="I1379" s="13">
        <f>IF(G1379="Male",VLOOKUP(H1379,'Shoe size conversion table'!$B$6:$D$22,2),VLOOKUP(H1379,'Shoe size conversion table'!$J$6:$L$22,2))</f>
        <v>43</v>
      </c>
      <c r="J1379" s="13">
        <f>IF(G1379="Male",VLOOKUP(H1379,'Shoe size conversion table'!$B$6:$D$22,3),VLOOKUP(H1379,'Shoe size conversion table'!$J$6:$L$22,3))</f>
        <v>9.5</v>
      </c>
      <c r="K1379" s="11">
        <v>169</v>
      </c>
      <c r="L1379" s="12">
        <v>0.3</v>
      </c>
      <c r="M1379" s="7">
        <f t="shared" si="64"/>
        <v>2014</v>
      </c>
      <c r="N1379" s="7">
        <f t="shared" si="65"/>
        <v>7</v>
      </c>
      <c r="O1379" s="30">
        <f t="shared" si="66"/>
        <v>118.3</v>
      </c>
    </row>
    <row r="1380" spans="2:15" x14ac:dyDescent="0.2">
      <c r="B1380" s="13">
        <v>53550</v>
      </c>
      <c r="C1380" s="14">
        <v>41823.726111111107</v>
      </c>
      <c r="D1380" s="7" t="s">
        <v>7</v>
      </c>
      <c r="E1380" s="13">
        <v>2191</v>
      </c>
      <c r="F1380" s="7" t="s">
        <v>47</v>
      </c>
      <c r="G1380" s="7" t="s">
        <v>11</v>
      </c>
      <c r="H1380" s="13">
        <v>10.5</v>
      </c>
      <c r="I1380" s="13" t="str">
        <f>IF(G1380="Male",VLOOKUP(H1380,'Shoe size conversion table'!$B$6:$D$22,2),VLOOKUP(H1380,'Shoe size conversion table'!$J$6:$L$22,2))</f>
        <v>43-44</v>
      </c>
      <c r="J1380" s="13">
        <f>IF(G1380="Male",VLOOKUP(H1380,'Shoe size conversion table'!$B$6:$D$22,3),VLOOKUP(H1380,'Shoe size conversion table'!$J$6:$L$22,3))</f>
        <v>10</v>
      </c>
      <c r="K1380" s="11">
        <v>199</v>
      </c>
      <c r="L1380" s="12">
        <v>0.1</v>
      </c>
      <c r="M1380" s="7">
        <f t="shared" si="64"/>
        <v>2014</v>
      </c>
      <c r="N1380" s="7">
        <f t="shared" si="65"/>
        <v>7</v>
      </c>
      <c r="O1380" s="30">
        <f t="shared" si="66"/>
        <v>179.1</v>
      </c>
    </row>
    <row r="1381" spans="2:15" x14ac:dyDescent="0.2">
      <c r="B1381" s="13">
        <v>53551</v>
      </c>
      <c r="C1381" s="14">
        <v>41823.736111111109</v>
      </c>
      <c r="D1381" s="7" t="s">
        <v>8</v>
      </c>
      <c r="E1381" s="13">
        <v>2191</v>
      </c>
      <c r="F1381" s="7" t="s">
        <v>40</v>
      </c>
      <c r="G1381" s="7" t="s">
        <v>11</v>
      </c>
      <c r="H1381" s="13">
        <v>9.5</v>
      </c>
      <c r="I1381" s="13" t="str">
        <f>IF(G1381="Male",VLOOKUP(H1381,'Shoe size conversion table'!$B$6:$D$22,2),VLOOKUP(H1381,'Shoe size conversion table'!$J$6:$L$22,2))</f>
        <v>42-43</v>
      </c>
      <c r="J1381" s="13">
        <f>IF(G1381="Male",VLOOKUP(H1381,'Shoe size conversion table'!$B$6:$D$22,3),VLOOKUP(H1381,'Shoe size conversion table'!$J$6:$L$22,3))</f>
        <v>9</v>
      </c>
      <c r="K1381" s="11">
        <v>199</v>
      </c>
      <c r="L1381" s="12">
        <v>0</v>
      </c>
      <c r="M1381" s="7">
        <f t="shared" si="64"/>
        <v>2014</v>
      </c>
      <c r="N1381" s="7">
        <f t="shared" si="65"/>
        <v>7</v>
      </c>
      <c r="O1381" s="30">
        <f t="shared" si="66"/>
        <v>199</v>
      </c>
    </row>
    <row r="1382" spans="2:15" x14ac:dyDescent="0.2">
      <c r="B1382" s="13">
        <v>53552</v>
      </c>
      <c r="C1382" s="14">
        <v>41823.886111111111</v>
      </c>
      <c r="D1382" s="7" t="s">
        <v>8</v>
      </c>
      <c r="E1382" s="13">
        <v>2164</v>
      </c>
      <c r="F1382" s="7" t="s">
        <v>38</v>
      </c>
      <c r="G1382" s="7" t="s">
        <v>11</v>
      </c>
      <c r="H1382" s="13">
        <v>9.5</v>
      </c>
      <c r="I1382" s="13" t="str">
        <f>IF(G1382="Male",VLOOKUP(H1382,'Shoe size conversion table'!$B$6:$D$22,2),VLOOKUP(H1382,'Shoe size conversion table'!$J$6:$L$22,2))</f>
        <v>42-43</v>
      </c>
      <c r="J1382" s="13">
        <f>IF(G1382="Male",VLOOKUP(H1382,'Shoe size conversion table'!$B$6:$D$22,3),VLOOKUP(H1382,'Shoe size conversion table'!$J$6:$L$22,3))</f>
        <v>9</v>
      </c>
      <c r="K1382" s="11">
        <v>189</v>
      </c>
      <c r="L1382" s="12">
        <v>0</v>
      </c>
      <c r="M1382" s="7">
        <f t="shared" si="64"/>
        <v>2014</v>
      </c>
      <c r="N1382" s="7">
        <f t="shared" si="65"/>
        <v>7</v>
      </c>
      <c r="O1382" s="30">
        <f t="shared" si="66"/>
        <v>189</v>
      </c>
    </row>
    <row r="1383" spans="2:15" x14ac:dyDescent="0.2">
      <c r="B1383" s="13">
        <v>53553</v>
      </c>
      <c r="C1383" s="14">
        <v>41824.236111111109</v>
      </c>
      <c r="D1383" s="7" t="s">
        <v>10</v>
      </c>
      <c r="E1383" s="13">
        <v>2181</v>
      </c>
      <c r="F1383" s="7" t="s">
        <v>36</v>
      </c>
      <c r="G1383" s="7" t="s">
        <v>12</v>
      </c>
      <c r="H1383" s="13">
        <v>10</v>
      </c>
      <c r="I1383" s="13" t="str">
        <f>IF(G1383="Male",VLOOKUP(H1383,'Shoe size conversion table'!$B$6:$D$22,2),VLOOKUP(H1383,'Shoe size conversion table'!$J$6:$L$22,2))</f>
        <v>40-41</v>
      </c>
      <c r="J1383" s="13">
        <f>IF(G1383="Male",VLOOKUP(H1383,'Shoe size conversion table'!$B$6:$D$22,3),VLOOKUP(H1383,'Shoe size conversion table'!$J$6:$L$22,3))</f>
        <v>8</v>
      </c>
      <c r="K1383" s="11">
        <v>169</v>
      </c>
      <c r="L1383" s="12">
        <v>0</v>
      </c>
      <c r="M1383" s="7">
        <f t="shared" si="64"/>
        <v>2014</v>
      </c>
      <c r="N1383" s="7">
        <f t="shared" si="65"/>
        <v>7</v>
      </c>
      <c r="O1383" s="30">
        <f t="shared" si="66"/>
        <v>169</v>
      </c>
    </row>
    <row r="1384" spans="2:15" x14ac:dyDescent="0.2">
      <c r="B1384" s="13">
        <v>53554</v>
      </c>
      <c r="C1384" s="14">
        <v>41824.316111111111</v>
      </c>
      <c r="D1384" s="7" t="s">
        <v>9</v>
      </c>
      <c r="E1384" s="13">
        <v>2228</v>
      </c>
      <c r="F1384" s="7" t="s">
        <v>59</v>
      </c>
      <c r="G1384" s="7" t="s">
        <v>12</v>
      </c>
      <c r="H1384" s="13">
        <v>9.5</v>
      </c>
      <c r="I1384" s="13">
        <f>IF(G1384="Male",VLOOKUP(H1384,'Shoe size conversion table'!$B$6:$D$22,2),VLOOKUP(H1384,'Shoe size conversion table'!$J$6:$L$22,2))</f>
        <v>40</v>
      </c>
      <c r="J1384" s="13">
        <f>IF(G1384="Male",VLOOKUP(H1384,'Shoe size conversion table'!$B$6:$D$22,3),VLOOKUP(H1384,'Shoe size conversion table'!$J$6:$L$22,3))</f>
        <v>7.5</v>
      </c>
      <c r="K1384" s="11">
        <v>129</v>
      </c>
      <c r="L1384" s="12">
        <v>0.5</v>
      </c>
      <c r="M1384" s="7">
        <f t="shared" si="64"/>
        <v>2014</v>
      </c>
      <c r="N1384" s="7">
        <f t="shared" si="65"/>
        <v>7</v>
      </c>
      <c r="O1384" s="30">
        <f t="shared" si="66"/>
        <v>64.5</v>
      </c>
    </row>
    <row r="1385" spans="2:15" x14ac:dyDescent="0.2">
      <c r="B1385" s="13">
        <v>53555</v>
      </c>
      <c r="C1385" s="14">
        <v>41824.696111111109</v>
      </c>
      <c r="D1385" s="7" t="s">
        <v>10</v>
      </c>
      <c r="E1385" s="13">
        <v>2169</v>
      </c>
      <c r="F1385" s="7" t="s">
        <v>34</v>
      </c>
      <c r="G1385" s="7" t="s">
        <v>11</v>
      </c>
      <c r="H1385" s="13">
        <v>13</v>
      </c>
      <c r="I1385" s="13">
        <f>IF(G1385="Male",VLOOKUP(H1385,'Shoe size conversion table'!$B$6:$D$22,2),VLOOKUP(H1385,'Shoe size conversion table'!$J$6:$L$22,2))</f>
        <v>46</v>
      </c>
      <c r="J1385" s="13">
        <f>IF(G1385="Male",VLOOKUP(H1385,'Shoe size conversion table'!$B$6:$D$22,3),VLOOKUP(H1385,'Shoe size conversion table'!$J$6:$L$22,3))</f>
        <v>12.5</v>
      </c>
      <c r="K1385" s="11">
        <v>129</v>
      </c>
      <c r="L1385" s="12">
        <v>0</v>
      </c>
      <c r="M1385" s="7">
        <f t="shared" si="64"/>
        <v>2014</v>
      </c>
      <c r="N1385" s="7">
        <f t="shared" si="65"/>
        <v>7</v>
      </c>
      <c r="O1385" s="30">
        <f t="shared" si="66"/>
        <v>129</v>
      </c>
    </row>
    <row r="1386" spans="2:15" x14ac:dyDescent="0.2">
      <c r="B1386" s="13">
        <v>53556</v>
      </c>
      <c r="C1386" s="14">
        <v>41824.736111111109</v>
      </c>
      <c r="D1386" s="7" t="s">
        <v>8</v>
      </c>
      <c r="E1386" s="13">
        <v>2238</v>
      </c>
      <c r="F1386" s="7" t="s">
        <v>41</v>
      </c>
      <c r="G1386" s="7" t="s">
        <v>11</v>
      </c>
      <c r="H1386" s="13">
        <v>9</v>
      </c>
      <c r="I1386" s="13">
        <f>IF(G1386="Male",VLOOKUP(H1386,'Shoe size conversion table'!$B$6:$D$22,2),VLOOKUP(H1386,'Shoe size conversion table'!$J$6:$L$22,2))</f>
        <v>42</v>
      </c>
      <c r="J1386" s="13">
        <f>IF(G1386="Male",VLOOKUP(H1386,'Shoe size conversion table'!$B$6:$D$22,3),VLOOKUP(H1386,'Shoe size conversion table'!$J$6:$L$22,3))</f>
        <v>8.5</v>
      </c>
      <c r="K1386" s="11">
        <v>169</v>
      </c>
      <c r="L1386" s="12">
        <v>0</v>
      </c>
      <c r="M1386" s="7">
        <f t="shared" si="64"/>
        <v>2014</v>
      </c>
      <c r="N1386" s="7">
        <f t="shared" si="65"/>
        <v>7</v>
      </c>
      <c r="O1386" s="30">
        <f t="shared" si="66"/>
        <v>169</v>
      </c>
    </row>
    <row r="1387" spans="2:15" x14ac:dyDescent="0.2">
      <c r="B1387" s="13">
        <v>53557</v>
      </c>
      <c r="C1387" s="14">
        <v>41824.876111111109</v>
      </c>
      <c r="D1387" s="7" t="s">
        <v>8</v>
      </c>
      <c r="E1387" s="13">
        <v>2228</v>
      </c>
      <c r="F1387" s="7" t="s">
        <v>38</v>
      </c>
      <c r="G1387" s="7" t="s">
        <v>11</v>
      </c>
      <c r="H1387" s="13">
        <v>11.5</v>
      </c>
      <c r="I1387" s="13" t="str">
        <f>IF(G1387="Male",VLOOKUP(H1387,'Shoe size conversion table'!$B$6:$D$22,2),VLOOKUP(H1387,'Shoe size conversion table'!$J$6:$L$22,2))</f>
        <v>44-45</v>
      </c>
      <c r="J1387" s="13">
        <f>IF(G1387="Male",VLOOKUP(H1387,'Shoe size conversion table'!$B$6:$D$22,3),VLOOKUP(H1387,'Shoe size conversion table'!$J$6:$L$22,3))</f>
        <v>11</v>
      </c>
      <c r="K1387" s="11">
        <v>179</v>
      </c>
      <c r="L1387" s="12">
        <v>0</v>
      </c>
      <c r="M1387" s="7">
        <f t="shared" si="64"/>
        <v>2014</v>
      </c>
      <c r="N1387" s="7">
        <f t="shared" si="65"/>
        <v>7</v>
      </c>
      <c r="O1387" s="30">
        <f t="shared" si="66"/>
        <v>179</v>
      </c>
    </row>
    <row r="1388" spans="2:15" x14ac:dyDescent="0.2">
      <c r="B1388" s="13">
        <v>53558</v>
      </c>
      <c r="C1388" s="14">
        <v>41824.886111111111</v>
      </c>
      <c r="D1388" s="7" t="s">
        <v>8</v>
      </c>
      <c r="E1388" s="13">
        <v>2180</v>
      </c>
      <c r="F1388" s="7" t="s">
        <v>39</v>
      </c>
      <c r="G1388" s="7" t="s">
        <v>11</v>
      </c>
      <c r="H1388" s="13">
        <v>9.5</v>
      </c>
      <c r="I1388" s="13" t="str">
        <f>IF(G1388="Male",VLOOKUP(H1388,'Shoe size conversion table'!$B$6:$D$22,2),VLOOKUP(H1388,'Shoe size conversion table'!$J$6:$L$22,2))</f>
        <v>42-43</v>
      </c>
      <c r="J1388" s="13">
        <f>IF(G1388="Male",VLOOKUP(H1388,'Shoe size conversion table'!$B$6:$D$22,3),VLOOKUP(H1388,'Shoe size conversion table'!$J$6:$L$22,3))</f>
        <v>9</v>
      </c>
      <c r="K1388" s="11">
        <v>139</v>
      </c>
      <c r="L1388" s="12">
        <v>0</v>
      </c>
      <c r="M1388" s="7">
        <f t="shared" si="64"/>
        <v>2014</v>
      </c>
      <c r="N1388" s="7">
        <f t="shared" si="65"/>
        <v>7</v>
      </c>
      <c r="O1388" s="30">
        <f t="shared" si="66"/>
        <v>139</v>
      </c>
    </row>
    <row r="1389" spans="2:15" x14ac:dyDescent="0.2">
      <c r="B1389" s="13">
        <v>53559</v>
      </c>
      <c r="C1389" s="14">
        <v>41825.09611111111</v>
      </c>
      <c r="D1389" s="7" t="s">
        <v>7</v>
      </c>
      <c r="E1389" s="13">
        <v>2169</v>
      </c>
      <c r="F1389" s="7" t="s">
        <v>51</v>
      </c>
      <c r="G1389" s="7" t="s">
        <v>11</v>
      </c>
      <c r="H1389" s="13">
        <v>10</v>
      </c>
      <c r="I1389" s="13">
        <f>IF(G1389="Male",VLOOKUP(H1389,'Shoe size conversion table'!$B$6:$D$22,2),VLOOKUP(H1389,'Shoe size conversion table'!$J$6:$L$22,2))</f>
        <v>43</v>
      </c>
      <c r="J1389" s="13">
        <f>IF(G1389="Male",VLOOKUP(H1389,'Shoe size conversion table'!$B$6:$D$22,3),VLOOKUP(H1389,'Shoe size conversion table'!$J$6:$L$22,3))</f>
        <v>9.5</v>
      </c>
      <c r="K1389" s="11">
        <v>139</v>
      </c>
      <c r="L1389" s="12">
        <v>0.3</v>
      </c>
      <c r="M1389" s="7">
        <f t="shared" si="64"/>
        <v>2014</v>
      </c>
      <c r="N1389" s="7">
        <f t="shared" si="65"/>
        <v>7</v>
      </c>
      <c r="O1389" s="30">
        <f t="shared" si="66"/>
        <v>97.3</v>
      </c>
    </row>
    <row r="1390" spans="2:15" x14ac:dyDescent="0.2">
      <c r="B1390" s="13">
        <v>53560</v>
      </c>
      <c r="C1390" s="14">
        <v>41825.236111111109</v>
      </c>
      <c r="D1390" s="7" t="s">
        <v>7</v>
      </c>
      <c r="E1390" s="13">
        <v>2209</v>
      </c>
      <c r="F1390" s="7" t="s">
        <v>56</v>
      </c>
      <c r="G1390" s="7" t="s">
        <v>11</v>
      </c>
      <c r="H1390" s="13">
        <v>14</v>
      </c>
      <c r="I1390" s="13">
        <f>IF(G1390="Male",VLOOKUP(H1390,'Shoe size conversion table'!$B$6:$D$22,2),VLOOKUP(H1390,'Shoe size conversion table'!$J$6:$L$22,2))</f>
        <v>47</v>
      </c>
      <c r="J1390" s="13">
        <f>IF(G1390="Male",VLOOKUP(H1390,'Shoe size conversion table'!$B$6:$D$22,3),VLOOKUP(H1390,'Shoe size conversion table'!$J$6:$L$22,3))</f>
        <v>13.5</v>
      </c>
      <c r="K1390" s="11">
        <v>199</v>
      </c>
      <c r="L1390" s="12">
        <v>0.2</v>
      </c>
      <c r="M1390" s="7">
        <f t="shared" si="64"/>
        <v>2014</v>
      </c>
      <c r="N1390" s="7">
        <f t="shared" si="65"/>
        <v>7</v>
      </c>
      <c r="O1390" s="30">
        <f t="shared" si="66"/>
        <v>159.20000000000002</v>
      </c>
    </row>
    <row r="1391" spans="2:15" x14ac:dyDescent="0.2">
      <c r="B1391" s="13">
        <v>53561</v>
      </c>
      <c r="C1391" s="14">
        <v>41825.316111111111</v>
      </c>
      <c r="D1391" s="7" t="s">
        <v>9</v>
      </c>
      <c r="E1391" s="13">
        <v>2188</v>
      </c>
      <c r="F1391" s="7" t="s">
        <v>58</v>
      </c>
      <c r="G1391" s="7" t="s">
        <v>12</v>
      </c>
      <c r="H1391" s="13">
        <v>9.5</v>
      </c>
      <c r="I1391" s="13">
        <f>IF(G1391="Male",VLOOKUP(H1391,'Shoe size conversion table'!$B$6:$D$22,2),VLOOKUP(H1391,'Shoe size conversion table'!$J$6:$L$22,2))</f>
        <v>40</v>
      </c>
      <c r="J1391" s="13">
        <f>IF(G1391="Male",VLOOKUP(H1391,'Shoe size conversion table'!$B$6:$D$22,3),VLOOKUP(H1391,'Shoe size conversion table'!$J$6:$L$22,3))</f>
        <v>7.5</v>
      </c>
      <c r="K1391" s="11">
        <v>179</v>
      </c>
      <c r="L1391" s="12">
        <v>0.5</v>
      </c>
      <c r="M1391" s="7">
        <f t="shared" si="64"/>
        <v>2014</v>
      </c>
      <c r="N1391" s="7">
        <f t="shared" si="65"/>
        <v>7</v>
      </c>
      <c r="O1391" s="30">
        <f t="shared" si="66"/>
        <v>89.5</v>
      </c>
    </row>
    <row r="1392" spans="2:15" x14ac:dyDescent="0.2">
      <c r="B1392" s="13">
        <v>53562</v>
      </c>
      <c r="C1392" s="14">
        <v>41825.376111111109</v>
      </c>
      <c r="D1392" s="7" t="s">
        <v>8</v>
      </c>
      <c r="E1392" s="13">
        <v>2220</v>
      </c>
      <c r="F1392" s="7" t="s">
        <v>41</v>
      </c>
      <c r="G1392" s="7" t="s">
        <v>11</v>
      </c>
      <c r="H1392" s="13">
        <v>8</v>
      </c>
      <c r="I1392" s="13">
        <f>IF(G1392="Male",VLOOKUP(H1392,'Shoe size conversion table'!$B$6:$D$22,2),VLOOKUP(H1392,'Shoe size conversion table'!$J$6:$L$22,2))</f>
        <v>41</v>
      </c>
      <c r="J1392" s="13">
        <f>IF(G1392="Male",VLOOKUP(H1392,'Shoe size conversion table'!$B$6:$D$22,3),VLOOKUP(H1392,'Shoe size conversion table'!$J$6:$L$22,3))</f>
        <v>7.5</v>
      </c>
      <c r="K1392" s="11">
        <v>159</v>
      </c>
      <c r="L1392" s="12">
        <v>0</v>
      </c>
      <c r="M1392" s="7">
        <f t="shared" si="64"/>
        <v>2014</v>
      </c>
      <c r="N1392" s="7">
        <f t="shared" si="65"/>
        <v>7</v>
      </c>
      <c r="O1392" s="30">
        <f t="shared" si="66"/>
        <v>159</v>
      </c>
    </row>
    <row r="1393" spans="2:15" x14ac:dyDescent="0.2">
      <c r="B1393" s="13">
        <v>53563</v>
      </c>
      <c r="C1393" s="14">
        <v>41825.736111111109</v>
      </c>
      <c r="D1393" s="7" t="s">
        <v>9</v>
      </c>
      <c r="E1393" s="13">
        <v>2205</v>
      </c>
      <c r="F1393" s="7" t="s">
        <v>60</v>
      </c>
      <c r="G1393" s="7" t="s">
        <v>12</v>
      </c>
      <c r="H1393" s="13">
        <v>6.5</v>
      </c>
      <c r="I1393" s="13">
        <f>IF(G1393="Male",VLOOKUP(H1393,'Shoe size conversion table'!$B$6:$D$22,2),VLOOKUP(H1393,'Shoe size conversion table'!$J$6:$L$22,2))</f>
        <v>37</v>
      </c>
      <c r="J1393" s="13">
        <f>IF(G1393="Male",VLOOKUP(H1393,'Shoe size conversion table'!$B$6:$D$22,3),VLOOKUP(H1393,'Shoe size conversion table'!$J$6:$L$22,3))</f>
        <v>4.5</v>
      </c>
      <c r="K1393" s="11">
        <v>159</v>
      </c>
      <c r="L1393" s="12">
        <v>0</v>
      </c>
      <c r="M1393" s="7">
        <f t="shared" si="64"/>
        <v>2014</v>
      </c>
      <c r="N1393" s="7">
        <f t="shared" si="65"/>
        <v>7</v>
      </c>
      <c r="O1393" s="30">
        <f t="shared" si="66"/>
        <v>159</v>
      </c>
    </row>
    <row r="1394" spans="2:15" x14ac:dyDescent="0.2">
      <c r="B1394" s="13">
        <v>53564</v>
      </c>
      <c r="C1394" s="14">
        <v>41825.876111111109</v>
      </c>
      <c r="D1394" s="7" t="s">
        <v>8</v>
      </c>
      <c r="E1394" s="13">
        <v>2211</v>
      </c>
      <c r="F1394" s="7" t="s">
        <v>38</v>
      </c>
      <c r="G1394" s="7" t="s">
        <v>11</v>
      </c>
      <c r="H1394" s="13">
        <v>8.5</v>
      </c>
      <c r="I1394" s="13" t="str">
        <f>IF(G1394="Male",VLOOKUP(H1394,'Shoe size conversion table'!$B$6:$D$22,2),VLOOKUP(H1394,'Shoe size conversion table'!$J$6:$L$22,2))</f>
        <v>41-42</v>
      </c>
      <c r="J1394" s="13">
        <f>IF(G1394="Male",VLOOKUP(H1394,'Shoe size conversion table'!$B$6:$D$22,3),VLOOKUP(H1394,'Shoe size conversion table'!$J$6:$L$22,3))</f>
        <v>8</v>
      </c>
      <c r="K1394" s="11">
        <v>139</v>
      </c>
      <c r="L1394" s="12">
        <v>0</v>
      </c>
      <c r="M1394" s="7">
        <f t="shared" si="64"/>
        <v>2014</v>
      </c>
      <c r="N1394" s="7">
        <f t="shared" si="65"/>
        <v>7</v>
      </c>
      <c r="O1394" s="30">
        <f t="shared" si="66"/>
        <v>139</v>
      </c>
    </row>
    <row r="1395" spans="2:15" x14ac:dyDescent="0.2">
      <c r="B1395" s="13">
        <v>53565</v>
      </c>
      <c r="C1395" s="14">
        <v>41825.886111111111</v>
      </c>
      <c r="D1395" s="7" t="s">
        <v>7</v>
      </c>
      <c r="E1395" s="13">
        <v>2237</v>
      </c>
      <c r="F1395" s="7" t="s">
        <v>55</v>
      </c>
      <c r="G1395" s="7" t="s">
        <v>12</v>
      </c>
      <c r="H1395" s="13">
        <v>7</v>
      </c>
      <c r="I1395" s="13" t="str">
        <f>IF(G1395="Male",VLOOKUP(H1395,'Shoe size conversion table'!$B$6:$D$22,2),VLOOKUP(H1395,'Shoe size conversion table'!$J$6:$L$22,2))</f>
        <v>37-38</v>
      </c>
      <c r="J1395" s="13">
        <f>IF(G1395="Male",VLOOKUP(H1395,'Shoe size conversion table'!$B$6:$D$22,3),VLOOKUP(H1395,'Shoe size conversion table'!$J$6:$L$22,3))</f>
        <v>5</v>
      </c>
      <c r="K1395" s="11">
        <v>169</v>
      </c>
      <c r="L1395" s="12">
        <v>0</v>
      </c>
      <c r="M1395" s="7">
        <f t="shared" si="64"/>
        <v>2014</v>
      </c>
      <c r="N1395" s="7">
        <f t="shared" si="65"/>
        <v>7</v>
      </c>
      <c r="O1395" s="30">
        <f t="shared" si="66"/>
        <v>169</v>
      </c>
    </row>
    <row r="1396" spans="2:15" x14ac:dyDescent="0.2">
      <c r="B1396" s="13">
        <v>53566</v>
      </c>
      <c r="C1396" s="14">
        <v>41826.09611111111</v>
      </c>
      <c r="D1396" s="7" t="s">
        <v>7</v>
      </c>
      <c r="E1396" s="13">
        <v>2155</v>
      </c>
      <c r="F1396" s="7" t="s">
        <v>51</v>
      </c>
      <c r="G1396" s="7" t="s">
        <v>11</v>
      </c>
      <c r="H1396" s="13">
        <v>9</v>
      </c>
      <c r="I1396" s="13">
        <f>IF(G1396="Male",VLOOKUP(H1396,'Shoe size conversion table'!$B$6:$D$22,2),VLOOKUP(H1396,'Shoe size conversion table'!$J$6:$L$22,2))</f>
        <v>42</v>
      </c>
      <c r="J1396" s="13">
        <f>IF(G1396="Male",VLOOKUP(H1396,'Shoe size conversion table'!$B$6:$D$22,3),VLOOKUP(H1396,'Shoe size conversion table'!$J$6:$L$22,3))</f>
        <v>8.5</v>
      </c>
      <c r="K1396" s="11">
        <v>179</v>
      </c>
      <c r="L1396" s="12">
        <v>0</v>
      </c>
      <c r="M1396" s="7">
        <f t="shared" si="64"/>
        <v>2014</v>
      </c>
      <c r="N1396" s="7">
        <f t="shared" si="65"/>
        <v>7</v>
      </c>
      <c r="O1396" s="30">
        <f t="shared" si="66"/>
        <v>179</v>
      </c>
    </row>
    <row r="1397" spans="2:15" x14ac:dyDescent="0.2">
      <c r="B1397" s="13">
        <v>53567</v>
      </c>
      <c r="C1397" s="14">
        <v>41826.316111111111</v>
      </c>
      <c r="D1397" s="7" t="s">
        <v>9</v>
      </c>
      <c r="E1397" s="13">
        <v>2203</v>
      </c>
      <c r="F1397" s="7" t="s">
        <v>59</v>
      </c>
      <c r="G1397" s="7" t="s">
        <v>12</v>
      </c>
      <c r="H1397" s="13">
        <v>9.5</v>
      </c>
      <c r="I1397" s="13">
        <f>IF(G1397="Male",VLOOKUP(H1397,'Shoe size conversion table'!$B$6:$D$22,2),VLOOKUP(H1397,'Shoe size conversion table'!$J$6:$L$22,2))</f>
        <v>40</v>
      </c>
      <c r="J1397" s="13">
        <f>IF(G1397="Male",VLOOKUP(H1397,'Shoe size conversion table'!$B$6:$D$22,3),VLOOKUP(H1397,'Shoe size conversion table'!$J$6:$L$22,3))</f>
        <v>7.5</v>
      </c>
      <c r="K1397" s="11">
        <v>149</v>
      </c>
      <c r="L1397" s="12">
        <v>0</v>
      </c>
      <c r="M1397" s="7">
        <f t="shared" si="64"/>
        <v>2014</v>
      </c>
      <c r="N1397" s="7">
        <f t="shared" si="65"/>
        <v>7</v>
      </c>
      <c r="O1397" s="30">
        <f t="shared" si="66"/>
        <v>149</v>
      </c>
    </row>
    <row r="1398" spans="2:15" x14ac:dyDescent="0.2">
      <c r="B1398" s="13">
        <v>53568</v>
      </c>
      <c r="C1398" s="14">
        <v>41826.356111111112</v>
      </c>
      <c r="D1398" s="7" t="s">
        <v>9</v>
      </c>
      <c r="E1398" s="13">
        <v>2185</v>
      </c>
      <c r="F1398" s="7" t="s">
        <v>62</v>
      </c>
      <c r="G1398" s="7" t="s">
        <v>11</v>
      </c>
      <c r="H1398" s="13">
        <v>11.5</v>
      </c>
      <c r="I1398" s="13" t="str">
        <f>IF(G1398="Male",VLOOKUP(H1398,'Shoe size conversion table'!$B$6:$D$22,2),VLOOKUP(H1398,'Shoe size conversion table'!$J$6:$L$22,2))</f>
        <v>44-45</v>
      </c>
      <c r="J1398" s="13">
        <f>IF(G1398="Male",VLOOKUP(H1398,'Shoe size conversion table'!$B$6:$D$22,3),VLOOKUP(H1398,'Shoe size conversion table'!$J$6:$L$22,3))</f>
        <v>11</v>
      </c>
      <c r="K1398" s="11">
        <v>169</v>
      </c>
      <c r="L1398" s="12">
        <v>0.2</v>
      </c>
      <c r="M1398" s="7">
        <f t="shared" si="64"/>
        <v>2014</v>
      </c>
      <c r="N1398" s="7">
        <f t="shared" si="65"/>
        <v>7</v>
      </c>
      <c r="O1398" s="30">
        <f t="shared" si="66"/>
        <v>135.20000000000002</v>
      </c>
    </row>
    <row r="1399" spans="2:15" x14ac:dyDescent="0.2">
      <c r="B1399" s="13">
        <v>53569</v>
      </c>
      <c r="C1399" s="14">
        <v>41826.376111111109</v>
      </c>
      <c r="D1399" s="7" t="s">
        <v>8</v>
      </c>
      <c r="E1399" s="13">
        <v>2228</v>
      </c>
      <c r="F1399" s="7" t="s">
        <v>38</v>
      </c>
      <c r="G1399" s="7" t="s">
        <v>11</v>
      </c>
      <c r="H1399" s="13">
        <v>11.5</v>
      </c>
      <c r="I1399" s="13" t="str">
        <f>IF(G1399="Male",VLOOKUP(H1399,'Shoe size conversion table'!$B$6:$D$22,2),VLOOKUP(H1399,'Shoe size conversion table'!$J$6:$L$22,2))</f>
        <v>44-45</v>
      </c>
      <c r="J1399" s="13">
        <f>IF(G1399="Male",VLOOKUP(H1399,'Shoe size conversion table'!$B$6:$D$22,3),VLOOKUP(H1399,'Shoe size conversion table'!$J$6:$L$22,3))</f>
        <v>11</v>
      </c>
      <c r="K1399" s="11">
        <v>179</v>
      </c>
      <c r="L1399" s="12">
        <v>0</v>
      </c>
      <c r="M1399" s="7">
        <f t="shared" si="64"/>
        <v>2014</v>
      </c>
      <c r="N1399" s="7">
        <f t="shared" si="65"/>
        <v>7</v>
      </c>
      <c r="O1399" s="30">
        <f t="shared" si="66"/>
        <v>179</v>
      </c>
    </row>
    <row r="1400" spans="2:15" x14ac:dyDescent="0.2">
      <c r="B1400" s="13">
        <v>53570</v>
      </c>
      <c r="C1400" s="14">
        <v>41826.696111111109</v>
      </c>
      <c r="D1400" s="7" t="s">
        <v>10</v>
      </c>
      <c r="E1400" s="13">
        <v>2151</v>
      </c>
      <c r="F1400" s="7" t="s">
        <v>35</v>
      </c>
      <c r="G1400" s="7" t="s">
        <v>12</v>
      </c>
      <c r="H1400" s="13">
        <v>10</v>
      </c>
      <c r="I1400" s="13" t="str">
        <f>IF(G1400="Male",VLOOKUP(H1400,'Shoe size conversion table'!$B$6:$D$22,2),VLOOKUP(H1400,'Shoe size conversion table'!$J$6:$L$22,2))</f>
        <v>40-41</v>
      </c>
      <c r="J1400" s="13">
        <f>IF(G1400="Male",VLOOKUP(H1400,'Shoe size conversion table'!$B$6:$D$22,3),VLOOKUP(H1400,'Shoe size conversion table'!$J$6:$L$22,3))</f>
        <v>8</v>
      </c>
      <c r="K1400" s="11">
        <v>189</v>
      </c>
      <c r="L1400" s="12">
        <v>0.1</v>
      </c>
      <c r="M1400" s="7">
        <f t="shared" si="64"/>
        <v>2014</v>
      </c>
      <c r="N1400" s="7">
        <f t="shared" si="65"/>
        <v>7</v>
      </c>
      <c r="O1400" s="30">
        <f t="shared" si="66"/>
        <v>170.1</v>
      </c>
    </row>
    <row r="1401" spans="2:15" x14ac:dyDescent="0.2">
      <c r="B1401" s="13">
        <v>53571</v>
      </c>
      <c r="C1401" s="14">
        <v>41826.876111111109</v>
      </c>
      <c r="D1401" s="7" t="s">
        <v>8</v>
      </c>
      <c r="E1401" s="13">
        <v>2214</v>
      </c>
      <c r="F1401" s="7" t="s">
        <v>40</v>
      </c>
      <c r="G1401" s="7" t="s">
        <v>11</v>
      </c>
      <c r="H1401" s="13">
        <v>15</v>
      </c>
      <c r="I1401" s="13">
        <f>IF(G1401="Male",VLOOKUP(H1401,'Shoe size conversion table'!$B$6:$D$22,2),VLOOKUP(H1401,'Shoe size conversion table'!$J$6:$L$22,2))</f>
        <v>48</v>
      </c>
      <c r="J1401" s="13">
        <f>IF(G1401="Male",VLOOKUP(H1401,'Shoe size conversion table'!$B$6:$D$22,3),VLOOKUP(H1401,'Shoe size conversion table'!$J$6:$L$22,3))</f>
        <v>14.5</v>
      </c>
      <c r="K1401" s="11">
        <v>129</v>
      </c>
      <c r="L1401" s="12">
        <v>0.2</v>
      </c>
      <c r="M1401" s="7">
        <f t="shared" si="64"/>
        <v>2014</v>
      </c>
      <c r="N1401" s="7">
        <f t="shared" si="65"/>
        <v>7</v>
      </c>
      <c r="O1401" s="30">
        <f t="shared" si="66"/>
        <v>103.2</v>
      </c>
    </row>
    <row r="1402" spans="2:15" x14ac:dyDescent="0.2">
      <c r="B1402" s="13">
        <v>53572</v>
      </c>
      <c r="C1402" s="14">
        <v>41827.09611111111</v>
      </c>
      <c r="D1402" s="7" t="s">
        <v>7</v>
      </c>
      <c r="E1402" s="13">
        <v>2165</v>
      </c>
      <c r="F1402" s="7" t="s">
        <v>51</v>
      </c>
      <c r="G1402" s="7" t="s">
        <v>11</v>
      </c>
      <c r="H1402" s="13">
        <v>10.5</v>
      </c>
      <c r="I1402" s="13" t="str">
        <f>IF(G1402="Male",VLOOKUP(H1402,'Shoe size conversion table'!$B$6:$D$22,2),VLOOKUP(H1402,'Shoe size conversion table'!$J$6:$L$22,2))</f>
        <v>43-44</v>
      </c>
      <c r="J1402" s="13">
        <f>IF(G1402="Male",VLOOKUP(H1402,'Shoe size conversion table'!$B$6:$D$22,3),VLOOKUP(H1402,'Shoe size conversion table'!$J$6:$L$22,3))</f>
        <v>10</v>
      </c>
      <c r="K1402" s="11">
        <v>159</v>
      </c>
      <c r="L1402" s="12">
        <v>0</v>
      </c>
      <c r="M1402" s="7">
        <f t="shared" si="64"/>
        <v>2014</v>
      </c>
      <c r="N1402" s="7">
        <f t="shared" si="65"/>
        <v>7</v>
      </c>
      <c r="O1402" s="30">
        <f t="shared" si="66"/>
        <v>159</v>
      </c>
    </row>
    <row r="1403" spans="2:15" x14ac:dyDescent="0.2">
      <c r="B1403" s="13">
        <v>53573</v>
      </c>
      <c r="C1403" s="14">
        <v>41827.216111111105</v>
      </c>
      <c r="D1403" s="7" t="s">
        <v>7</v>
      </c>
      <c r="E1403" s="13">
        <v>2186</v>
      </c>
      <c r="F1403" s="7" t="s">
        <v>51</v>
      </c>
      <c r="G1403" s="7" t="s">
        <v>11</v>
      </c>
      <c r="H1403" s="13">
        <v>8</v>
      </c>
      <c r="I1403" s="13">
        <f>IF(G1403="Male",VLOOKUP(H1403,'Shoe size conversion table'!$B$6:$D$22,2),VLOOKUP(H1403,'Shoe size conversion table'!$J$6:$L$22,2))</f>
        <v>41</v>
      </c>
      <c r="J1403" s="13">
        <f>IF(G1403="Male",VLOOKUP(H1403,'Shoe size conversion table'!$B$6:$D$22,3),VLOOKUP(H1403,'Shoe size conversion table'!$J$6:$L$22,3))</f>
        <v>7.5</v>
      </c>
      <c r="K1403" s="11">
        <v>169</v>
      </c>
      <c r="L1403" s="12">
        <v>0</v>
      </c>
      <c r="M1403" s="7">
        <f t="shared" si="64"/>
        <v>2014</v>
      </c>
      <c r="N1403" s="7">
        <f t="shared" si="65"/>
        <v>7</v>
      </c>
      <c r="O1403" s="30">
        <f t="shared" si="66"/>
        <v>169</v>
      </c>
    </row>
    <row r="1404" spans="2:15" x14ac:dyDescent="0.2">
      <c r="B1404" s="13">
        <v>53573</v>
      </c>
      <c r="C1404" s="14">
        <v>41827.216111111105</v>
      </c>
      <c r="D1404" s="7" t="s">
        <v>7</v>
      </c>
      <c r="E1404" s="13">
        <v>2233</v>
      </c>
      <c r="F1404" s="7" t="s">
        <v>51</v>
      </c>
      <c r="G1404" s="7" t="s">
        <v>11</v>
      </c>
      <c r="H1404" s="13">
        <v>9</v>
      </c>
      <c r="I1404" s="13">
        <f>IF(G1404="Male",VLOOKUP(H1404,'Shoe size conversion table'!$B$6:$D$22,2),VLOOKUP(H1404,'Shoe size conversion table'!$J$6:$L$22,2))</f>
        <v>42</v>
      </c>
      <c r="J1404" s="13">
        <f>IF(G1404="Male",VLOOKUP(H1404,'Shoe size conversion table'!$B$6:$D$22,3),VLOOKUP(H1404,'Shoe size conversion table'!$J$6:$L$22,3))</f>
        <v>8.5</v>
      </c>
      <c r="K1404" s="11">
        <v>179</v>
      </c>
      <c r="L1404" s="12">
        <v>0</v>
      </c>
      <c r="M1404" s="7">
        <f t="shared" si="64"/>
        <v>2014</v>
      </c>
      <c r="N1404" s="7">
        <f t="shared" si="65"/>
        <v>7</v>
      </c>
      <c r="O1404" s="30">
        <f t="shared" si="66"/>
        <v>179</v>
      </c>
    </row>
    <row r="1405" spans="2:15" x14ac:dyDescent="0.2">
      <c r="B1405" s="13">
        <v>53574</v>
      </c>
      <c r="C1405" s="14">
        <v>41827.356111111112</v>
      </c>
      <c r="D1405" s="7" t="s">
        <v>9</v>
      </c>
      <c r="E1405" s="13">
        <v>2207</v>
      </c>
      <c r="F1405" s="7" t="s">
        <v>59</v>
      </c>
      <c r="G1405" s="7" t="s">
        <v>11</v>
      </c>
      <c r="H1405" s="13">
        <v>11</v>
      </c>
      <c r="I1405" s="13">
        <f>IF(G1405="Male",VLOOKUP(H1405,'Shoe size conversion table'!$B$6:$D$22,2),VLOOKUP(H1405,'Shoe size conversion table'!$J$6:$L$22,2))</f>
        <v>44</v>
      </c>
      <c r="J1405" s="13">
        <f>IF(G1405="Male",VLOOKUP(H1405,'Shoe size conversion table'!$B$6:$D$22,3),VLOOKUP(H1405,'Shoe size conversion table'!$J$6:$L$22,3))</f>
        <v>10.5</v>
      </c>
      <c r="K1405" s="11">
        <v>139</v>
      </c>
      <c r="L1405" s="12">
        <v>0.3</v>
      </c>
      <c r="M1405" s="7">
        <f t="shared" si="64"/>
        <v>2014</v>
      </c>
      <c r="N1405" s="7">
        <f t="shared" si="65"/>
        <v>7</v>
      </c>
      <c r="O1405" s="30">
        <f t="shared" si="66"/>
        <v>97.3</v>
      </c>
    </row>
    <row r="1406" spans="2:15" x14ac:dyDescent="0.2">
      <c r="B1406" s="13">
        <v>53575</v>
      </c>
      <c r="C1406" s="14">
        <v>41827.376111111109</v>
      </c>
      <c r="D1406" s="7" t="s">
        <v>8</v>
      </c>
      <c r="E1406" s="13">
        <v>2211</v>
      </c>
      <c r="F1406" s="7" t="s">
        <v>38</v>
      </c>
      <c r="G1406" s="7" t="s">
        <v>11</v>
      </c>
      <c r="H1406" s="13">
        <v>8.5</v>
      </c>
      <c r="I1406" s="13" t="str">
        <f>IF(G1406="Male",VLOOKUP(H1406,'Shoe size conversion table'!$B$6:$D$22,2),VLOOKUP(H1406,'Shoe size conversion table'!$J$6:$L$22,2))</f>
        <v>41-42</v>
      </c>
      <c r="J1406" s="13">
        <f>IF(G1406="Male",VLOOKUP(H1406,'Shoe size conversion table'!$B$6:$D$22,3),VLOOKUP(H1406,'Shoe size conversion table'!$J$6:$L$22,3))</f>
        <v>8</v>
      </c>
      <c r="K1406" s="11">
        <v>139</v>
      </c>
      <c r="L1406" s="12">
        <v>0</v>
      </c>
      <c r="M1406" s="7">
        <f t="shared" si="64"/>
        <v>2014</v>
      </c>
      <c r="N1406" s="7">
        <f t="shared" si="65"/>
        <v>7</v>
      </c>
      <c r="O1406" s="30">
        <f t="shared" si="66"/>
        <v>139</v>
      </c>
    </row>
    <row r="1407" spans="2:15" x14ac:dyDescent="0.2">
      <c r="B1407" s="13">
        <v>53576</v>
      </c>
      <c r="C1407" s="14">
        <v>41827.696111111109</v>
      </c>
      <c r="D1407" s="7" t="s">
        <v>10</v>
      </c>
      <c r="E1407" s="13">
        <v>2174</v>
      </c>
      <c r="F1407" s="7" t="s">
        <v>34</v>
      </c>
      <c r="G1407" s="7" t="s">
        <v>12</v>
      </c>
      <c r="H1407" s="13">
        <v>10</v>
      </c>
      <c r="I1407" s="13" t="str">
        <f>IF(G1407="Male",VLOOKUP(H1407,'Shoe size conversion table'!$B$6:$D$22,2),VLOOKUP(H1407,'Shoe size conversion table'!$J$6:$L$22,2))</f>
        <v>40-41</v>
      </c>
      <c r="J1407" s="13">
        <f>IF(G1407="Male",VLOOKUP(H1407,'Shoe size conversion table'!$B$6:$D$22,3),VLOOKUP(H1407,'Shoe size conversion table'!$J$6:$L$22,3))</f>
        <v>8</v>
      </c>
      <c r="K1407" s="11">
        <v>139</v>
      </c>
      <c r="L1407" s="12">
        <v>0</v>
      </c>
      <c r="M1407" s="7">
        <f t="shared" si="64"/>
        <v>2014</v>
      </c>
      <c r="N1407" s="7">
        <f t="shared" si="65"/>
        <v>7</v>
      </c>
      <c r="O1407" s="30">
        <f t="shared" si="66"/>
        <v>139</v>
      </c>
    </row>
    <row r="1408" spans="2:15" x14ac:dyDescent="0.2">
      <c r="B1408" s="13">
        <v>53577</v>
      </c>
      <c r="C1408" s="14">
        <v>41827.766111111108</v>
      </c>
      <c r="D1408" s="7" t="s">
        <v>8</v>
      </c>
      <c r="E1408" s="13">
        <v>2165</v>
      </c>
      <c r="F1408" s="7" t="s">
        <v>40</v>
      </c>
      <c r="G1408" s="7" t="s">
        <v>12</v>
      </c>
      <c r="H1408" s="13">
        <v>8</v>
      </c>
      <c r="I1408" s="13" t="str">
        <f>IF(G1408="Male",VLOOKUP(H1408,'Shoe size conversion table'!$B$6:$D$22,2),VLOOKUP(H1408,'Shoe size conversion table'!$J$6:$L$22,2))</f>
        <v>38-39</v>
      </c>
      <c r="J1408" s="13">
        <f>IF(G1408="Male",VLOOKUP(H1408,'Shoe size conversion table'!$B$6:$D$22,3),VLOOKUP(H1408,'Shoe size conversion table'!$J$6:$L$22,3))</f>
        <v>6</v>
      </c>
      <c r="K1408" s="11">
        <v>159</v>
      </c>
      <c r="L1408" s="12">
        <v>0</v>
      </c>
      <c r="M1408" s="7">
        <f t="shared" si="64"/>
        <v>2014</v>
      </c>
      <c r="N1408" s="7">
        <f t="shared" si="65"/>
        <v>7</v>
      </c>
      <c r="O1408" s="30">
        <f t="shared" si="66"/>
        <v>159</v>
      </c>
    </row>
    <row r="1409" spans="2:15" x14ac:dyDescent="0.2">
      <c r="B1409" s="13">
        <v>53578</v>
      </c>
      <c r="C1409" s="14">
        <v>41828.196111111109</v>
      </c>
      <c r="D1409" s="7" t="s">
        <v>9</v>
      </c>
      <c r="E1409" s="13">
        <v>2175</v>
      </c>
      <c r="F1409" s="7" t="s">
        <v>61</v>
      </c>
      <c r="G1409" s="7" t="s">
        <v>11</v>
      </c>
      <c r="H1409" s="13">
        <v>8</v>
      </c>
      <c r="I1409" s="13">
        <f>IF(G1409="Male",VLOOKUP(H1409,'Shoe size conversion table'!$B$6:$D$22,2),VLOOKUP(H1409,'Shoe size conversion table'!$J$6:$L$22,2))</f>
        <v>41</v>
      </c>
      <c r="J1409" s="13">
        <f>IF(G1409="Male",VLOOKUP(H1409,'Shoe size conversion table'!$B$6:$D$22,3),VLOOKUP(H1409,'Shoe size conversion table'!$J$6:$L$22,3))</f>
        <v>7.5</v>
      </c>
      <c r="K1409" s="11">
        <v>149</v>
      </c>
      <c r="L1409" s="12">
        <v>0</v>
      </c>
      <c r="M1409" s="7">
        <f t="shared" si="64"/>
        <v>2014</v>
      </c>
      <c r="N1409" s="7">
        <f t="shared" si="65"/>
        <v>7</v>
      </c>
      <c r="O1409" s="30">
        <f t="shared" si="66"/>
        <v>149</v>
      </c>
    </row>
    <row r="1410" spans="2:15" x14ac:dyDescent="0.2">
      <c r="B1410" s="13">
        <v>53579</v>
      </c>
      <c r="C1410" s="14">
        <v>41828.216111111105</v>
      </c>
      <c r="D1410" s="7" t="s">
        <v>7</v>
      </c>
      <c r="E1410" s="13">
        <v>2169</v>
      </c>
      <c r="F1410" s="7" t="s">
        <v>51</v>
      </c>
      <c r="G1410" s="7" t="s">
        <v>11</v>
      </c>
      <c r="H1410" s="13">
        <v>10</v>
      </c>
      <c r="I1410" s="13">
        <f>IF(G1410="Male",VLOOKUP(H1410,'Shoe size conversion table'!$B$6:$D$22,2),VLOOKUP(H1410,'Shoe size conversion table'!$J$6:$L$22,2))</f>
        <v>43</v>
      </c>
      <c r="J1410" s="13">
        <f>IF(G1410="Male",VLOOKUP(H1410,'Shoe size conversion table'!$B$6:$D$22,3),VLOOKUP(H1410,'Shoe size conversion table'!$J$6:$L$22,3))</f>
        <v>9.5</v>
      </c>
      <c r="K1410" s="11">
        <v>139</v>
      </c>
      <c r="L1410" s="12">
        <v>0.3</v>
      </c>
      <c r="M1410" s="7">
        <f t="shared" si="64"/>
        <v>2014</v>
      </c>
      <c r="N1410" s="7">
        <f t="shared" si="65"/>
        <v>7</v>
      </c>
      <c r="O1410" s="30">
        <f t="shared" si="66"/>
        <v>97.3</v>
      </c>
    </row>
    <row r="1411" spans="2:15" x14ac:dyDescent="0.2">
      <c r="B1411" s="13">
        <v>53579</v>
      </c>
      <c r="C1411" s="14">
        <v>41828.216111111105</v>
      </c>
      <c r="D1411" s="7" t="s">
        <v>7</v>
      </c>
      <c r="E1411" s="13">
        <v>2186</v>
      </c>
      <c r="F1411" s="7" t="s">
        <v>51</v>
      </c>
      <c r="G1411" s="7" t="s">
        <v>11</v>
      </c>
      <c r="H1411" s="13">
        <v>8</v>
      </c>
      <c r="I1411" s="13">
        <f>IF(G1411="Male",VLOOKUP(H1411,'Shoe size conversion table'!$B$6:$D$22,2),VLOOKUP(H1411,'Shoe size conversion table'!$J$6:$L$22,2))</f>
        <v>41</v>
      </c>
      <c r="J1411" s="13">
        <f>IF(G1411="Male",VLOOKUP(H1411,'Shoe size conversion table'!$B$6:$D$22,3),VLOOKUP(H1411,'Shoe size conversion table'!$J$6:$L$22,3))</f>
        <v>7.5</v>
      </c>
      <c r="K1411" s="11">
        <v>169</v>
      </c>
      <c r="L1411" s="12">
        <v>0</v>
      </c>
      <c r="M1411" s="7">
        <f t="shared" si="64"/>
        <v>2014</v>
      </c>
      <c r="N1411" s="7">
        <f t="shared" si="65"/>
        <v>7</v>
      </c>
      <c r="O1411" s="30">
        <f t="shared" si="66"/>
        <v>169</v>
      </c>
    </row>
    <row r="1412" spans="2:15" x14ac:dyDescent="0.2">
      <c r="B1412" s="13">
        <v>53580</v>
      </c>
      <c r="C1412" s="14">
        <v>41828.356111111112</v>
      </c>
      <c r="D1412" s="7" t="s">
        <v>9</v>
      </c>
      <c r="E1412" s="13">
        <v>2151</v>
      </c>
      <c r="F1412" s="7" t="s">
        <v>60</v>
      </c>
      <c r="G1412" s="7" t="s">
        <v>11</v>
      </c>
      <c r="H1412" s="13">
        <v>9.5</v>
      </c>
      <c r="I1412" s="13" t="str">
        <f>IF(G1412="Male",VLOOKUP(H1412,'Shoe size conversion table'!$B$6:$D$22,2),VLOOKUP(H1412,'Shoe size conversion table'!$J$6:$L$22,2))</f>
        <v>42-43</v>
      </c>
      <c r="J1412" s="13">
        <f>IF(G1412="Male",VLOOKUP(H1412,'Shoe size conversion table'!$B$6:$D$22,3),VLOOKUP(H1412,'Shoe size conversion table'!$J$6:$L$22,3))</f>
        <v>9</v>
      </c>
      <c r="K1412" s="11">
        <v>169</v>
      </c>
      <c r="L1412" s="12">
        <v>0</v>
      </c>
      <c r="M1412" s="7">
        <f t="shared" si="64"/>
        <v>2014</v>
      </c>
      <c r="N1412" s="7">
        <f t="shared" si="65"/>
        <v>7</v>
      </c>
      <c r="O1412" s="30">
        <f t="shared" si="66"/>
        <v>169</v>
      </c>
    </row>
    <row r="1413" spans="2:15" x14ac:dyDescent="0.2">
      <c r="B1413" s="13">
        <v>53581</v>
      </c>
      <c r="C1413" s="14">
        <v>41828.486111111109</v>
      </c>
      <c r="D1413" s="7" t="s">
        <v>7</v>
      </c>
      <c r="E1413" s="13">
        <v>2172</v>
      </c>
      <c r="F1413" s="7" t="s">
        <v>51</v>
      </c>
      <c r="G1413" s="7" t="s">
        <v>11</v>
      </c>
      <c r="H1413" s="13">
        <v>9.5</v>
      </c>
      <c r="I1413" s="13" t="str">
        <f>IF(G1413="Male",VLOOKUP(H1413,'Shoe size conversion table'!$B$6:$D$22,2),VLOOKUP(H1413,'Shoe size conversion table'!$J$6:$L$22,2))</f>
        <v>42-43</v>
      </c>
      <c r="J1413" s="13">
        <f>IF(G1413="Male",VLOOKUP(H1413,'Shoe size conversion table'!$B$6:$D$22,3),VLOOKUP(H1413,'Shoe size conversion table'!$J$6:$L$22,3))</f>
        <v>9</v>
      </c>
      <c r="K1413" s="11">
        <v>179</v>
      </c>
      <c r="L1413" s="12">
        <v>0</v>
      </c>
      <c r="M1413" s="7">
        <f t="shared" ref="M1413:M1476" si="67">YEAR(C1413)</f>
        <v>2014</v>
      </c>
      <c r="N1413" s="7">
        <f t="shared" si="65"/>
        <v>7</v>
      </c>
      <c r="O1413" s="30">
        <f t="shared" si="66"/>
        <v>179</v>
      </c>
    </row>
    <row r="1414" spans="2:15" x14ac:dyDescent="0.2">
      <c r="B1414" s="13">
        <v>53581</v>
      </c>
      <c r="C1414" s="14">
        <v>41828.486111111109</v>
      </c>
      <c r="D1414" s="7" t="s">
        <v>7</v>
      </c>
      <c r="E1414" s="13">
        <v>2205</v>
      </c>
      <c r="F1414" s="7" t="s">
        <v>51</v>
      </c>
      <c r="G1414" s="7" t="s">
        <v>11</v>
      </c>
      <c r="H1414" s="13">
        <v>9.5</v>
      </c>
      <c r="I1414" s="13" t="str">
        <f>IF(G1414="Male",VLOOKUP(H1414,'Shoe size conversion table'!$B$6:$D$22,2),VLOOKUP(H1414,'Shoe size conversion table'!$J$6:$L$22,2))</f>
        <v>42-43</v>
      </c>
      <c r="J1414" s="13">
        <f>IF(G1414="Male",VLOOKUP(H1414,'Shoe size conversion table'!$B$6:$D$22,3),VLOOKUP(H1414,'Shoe size conversion table'!$J$6:$L$22,3))</f>
        <v>9</v>
      </c>
      <c r="K1414" s="11">
        <v>159</v>
      </c>
      <c r="L1414" s="12">
        <v>0</v>
      </c>
      <c r="M1414" s="7">
        <f t="shared" si="67"/>
        <v>2014</v>
      </c>
      <c r="N1414" s="7">
        <f t="shared" ref="N1414:N1477" si="68">MONTH(C1414:C16381)</f>
        <v>7</v>
      </c>
      <c r="O1414" s="30">
        <f t="shared" ref="O1414:O1477" si="69">K1414*(1-L1414)</f>
        <v>159</v>
      </c>
    </row>
    <row r="1415" spans="2:15" x14ac:dyDescent="0.2">
      <c r="B1415" s="13">
        <v>53582</v>
      </c>
      <c r="C1415" s="14">
        <v>41828.696111111109</v>
      </c>
      <c r="D1415" s="7" t="s">
        <v>7</v>
      </c>
      <c r="E1415" s="13">
        <v>2186</v>
      </c>
      <c r="F1415" s="7" t="s">
        <v>44</v>
      </c>
      <c r="G1415" s="7" t="s">
        <v>11</v>
      </c>
      <c r="H1415" s="13">
        <v>11.5</v>
      </c>
      <c r="I1415" s="13" t="str">
        <f>IF(G1415="Male",VLOOKUP(H1415,'Shoe size conversion table'!$B$6:$D$22,2),VLOOKUP(H1415,'Shoe size conversion table'!$J$6:$L$22,2))</f>
        <v>44-45</v>
      </c>
      <c r="J1415" s="13">
        <f>IF(G1415="Male",VLOOKUP(H1415,'Shoe size conversion table'!$B$6:$D$22,3),VLOOKUP(H1415,'Shoe size conversion table'!$J$6:$L$22,3))</f>
        <v>11</v>
      </c>
      <c r="K1415" s="11">
        <v>169</v>
      </c>
      <c r="L1415" s="12">
        <v>0</v>
      </c>
      <c r="M1415" s="7">
        <f t="shared" si="67"/>
        <v>2014</v>
      </c>
      <c r="N1415" s="7">
        <f t="shared" si="68"/>
        <v>7</v>
      </c>
      <c r="O1415" s="30">
        <f t="shared" si="69"/>
        <v>169</v>
      </c>
    </row>
    <row r="1416" spans="2:15" x14ac:dyDescent="0.2">
      <c r="B1416" s="13">
        <v>53583</v>
      </c>
      <c r="C1416" s="14">
        <v>41828.766111111108</v>
      </c>
      <c r="D1416" s="7" t="s">
        <v>10</v>
      </c>
      <c r="E1416" s="13">
        <v>2191</v>
      </c>
      <c r="F1416" s="7" t="s">
        <v>36</v>
      </c>
      <c r="G1416" s="7" t="s">
        <v>11</v>
      </c>
      <c r="H1416" s="13">
        <v>11</v>
      </c>
      <c r="I1416" s="13">
        <f>IF(G1416="Male",VLOOKUP(H1416,'Shoe size conversion table'!$B$6:$D$22,2),VLOOKUP(H1416,'Shoe size conversion table'!$J$6:$L$22,2))</f>
        <v>44</v>
      </c>
      <c r="J1416" s="13">
        <f>IF(G1416="Male",VLOOKUP(H1416,'Shoe size conversion table'!$B$6:$D$22,3),VLOOKUP(H1416,'Shoe size conversion table'!$J$6:$L$22,3))</f>
        <v>10.5</v>
      </c>
      <c r="K1416" s="11">
        <v>199</v>
      </c>
      <c r="L1416" s="12">
        <v>0</v>
      </c>
      <c r="M1416" s="7">
        <f t="shared" si="67"/>
        <v>2014</v>
      </c>
      <c r="N1416" s="7">
        <f t="shared" si="68"/>
        <v>7</v>
      </c>
      <c r="O1416" s="30">
        <f t="shared" si="69"/>
        <v>199</v>
      </c>
    </row>
    <row r="1417" spans="2:15" x14ac:dyDescent="0.2">
      <c r="B1417" s="13">
        <v>53584</v>
      </c>
      <c r="C1417" s="14">
        <v>41829.076111111106</v>
      </c>
      <c r="D1417" s="7" t="s">
        <v>10</v>
      </c>
      <c r="E1417" s="13">
        <v>2226</v>
      </c>
      <c r="F1417" s="7" t="s">
        <v>36</v>
      </c>
      <c r="G1417" s="7" t="s">
        <v>11</v>
      </c>
      <c r="H1417" s="13">
        <v>9.5</v>
      </c>
      <c r="I1417" s="13" t="str">
        <f>IF(G1417="Male",VLOOKUP(H1417,'Shoe size conversion table'!$B$6:$D$22,2),VLOOKUP(H1417,'Shoe size conversion table'!$J$6:$L$22,2))</f>
        <v>42-43</v>
      </c>
      <c r="J1417" s="13">
        <f>IF(G1417="Male",VLOOKUP(H1417,'Shoe size conversion table'!$B$6:$D$22,3),VLOOKUP(H1417,'Shoe size conversion table'!$J$6:$L$22,3))</f>
        <v>9</v>
      </c>
      <c r="K1417" s="11">
        <v>199</v>
      </c>
      <c r="L1417" s="12">
        <v>0</v>
      </c>
      <c r="M1417" s="7">
        <f t="shared" si="67"/>
        <v>2014</v>
      </c>
      <c r="N1417" s="7">
        <f t="shared" si="68"/>
        <v>7</v>
      </c>
      <c r="O1417" s="30">
        <f t="shared" si="69"/>
        <v>199</v>
      </c>
    </row>
    <row r="1418" spans="2:15" x14ac:dyDescent="0.2">
      <c r="B1418" s="13">
        <v>53585</v>
      </c>
      <c r="C1418" s="14">
        <v>41829.196111111109</v>
      </c>
      <c r="D1418" s="7" t="s">
        <v>9</v>
      </c>
      <c r="E1418" s="13">
        <v>2185</v>
      </c>
      <c r="F1418" s="7" t="s">
        <v>62</v>
      </c>
      <c r="G1418" s="7" t="s">
        <v>11</v>
      </c>
      <c r="H1418" s="13">
        <v>11.5</v>
      </c>
      <c r="I1418" s="13" t="str">
        <f>IF(G1418="Male",VLOOKUP(H1418,'Shoe size conversion table'!$B$6:$D$22,2),VLOOKUP(H1418,'Shoe size conversion table'!$J$6:$L$22,2))</f>
        <v>44-45</v>
      </c>
      <c r="J1418" s="13">
        <f>IF(G1418="Male",VLOOKUP(H1418,'Shoe size conversion table'!$B$6:$D$22,3),VLOOKUP(H1418,'Shoe size conversion table'!$J$6:$L$22,3))</f>
        <v>11</v>
      </c>
      <c r="K1418" s="11">
        <v>169</v>
      </c>
      <c r="L1418" s="12">
        <v>0.2</v>
      </c>
      <c r="M1418" s="7">
        <f t="shared" si="67"/>
        <v>2014</v>
      </c>
      <c r="N1418" s="7">
        <f t="shared" si="68"/>
        <v>7</v>
      </c>
      <c r="O1418" s="30">
        <f t="shared" si="69"/>
        <v>135.20000000000002</v>
      </c>
    </row>
    <row r="1419" spans="2:15" x14ac:dyDescent="0.2">
      <c r="B1419" s="13">
        <v>53586</v>
      </c>
      <c r="C1419" s="14">
        <v>41829.216111111105</v>
      </c>
      <c r="D1419" s="7" t="s">
        <v>7</v>
      </c>
      <c r="E1419" s="13">
        <v>2155</v>
      </c>
      <c r="F1419" s="7" t="s">
        <v>51</v>
      </c>
      <c r="G1419" s="7" t="s">
        <v>11</v>
      </c>
      <c r="H1419" s="13">
        <v>9</v>
      </c>
      <c r="I1419" s="13">
        <f>IF(G1419="Male",VLOOKUP(H1419,'Shoe size conversion table'!$B$6:$D$22,2),VLOOKUP(H1419,'Shoe size conversion table'!$J$6:$L$22,2))</f>
        <v>42</v>
      </c>
      <c r="J1419" s="13">
        <f>IF(G1419="Male",VLOOKUP(H1419,'Shoe size conversion table'!$B$6:$D$22,3),VLOOKUP(H1419,'Shoe size conversion table'!$J$6:$L$22,3))</f>
        <v>8.5</v>
      </c>
      <c r="K1419" s="11">
        <v>179</v>
      </c>
      <c r="L1419" s="12">
        <v>0</v>
      </c>
      <c r="M1419" s="7">
        <f t="shared" si="67"/>
        <v>2014</v>
      </c>
      <c r="N1419" s="7">
        <f t="shared" si="68"/>
        <v>7</v>
      </c>
      <c r="O1419" s="30">
        <f t="shared" si="69"/>
        <v>179</v>
      </c>
    </row>
    <row r="1420" spans="2:15" x14ac:dyDescent="0.2">
      <c r="B1420" s="13">
        <v>53586</v>
      </c>
      <c r="C1420" s="14">
        <v>41829.216111111105</v>
      </c>
      <c r="D1420" s="7" t="s">
        <v>7</v>
      </c>
      <c r="E1420" s="13">
        <v>2169</v>
      </c>
      <c r="F1420" s="7" t="s">
        <v>51</v>
      </c>
      <c r="G1420" s="7" t="s">
        <v>11</v>
      </c>
      <c r="H1420" s="13">
        <v>10</v>
      </c>
      <c r="I1420" s="13">
        <f>IF(G1420="Male",VLOOKUP(H1420,'Shoe size conversion table'!$B$6:$D$22,2),VLOOKUP(H1420,'Shoe size conversion table'!$J$6:$L$22,2))</f>
        <v>43</v>
      </c>
      <c r="J1420" s="13">
        <f>IF(G1420="Male",VLOOKUP(H1420,'Shoe size conversion table'!$B$6:$D$22,3),VLOOKUP(H1420,'Shoe size conversion table'!$J$6:$L$22,3))</f>
        <v>9.5</v>
      </c>
      <c r="K1420" s="11">
        <v>139</v>
      </c>
      <c r="L1420" s="12">
        <v>0.3</v>
      </c>
      <c r="M1420" s="7">
        <f t="shared" si="67"/>
        <v>2014</v>
      </c>
      <c r="N1420" s="7">
        <f t="shared" si="68"/>
        <v>7</v>
      </c>
      <c r="O1420" s="30">
        <f t="shared" si="69"/>
        <v>97.3</v>
      </c>
    </row>
    <row r="1421" spans="2:15" x14ac:dyDescent="0.2">
      <c r="B1421" s="13">
        <v>53587</v>
      </c>
      <c r="C1421" s="14">
        <v>41829.416111111103</v>
      </c>
      <c r="D1421" s="7" t="s">
        <v>7</v>
      </c>
      <c r="E1421" s="13">
        <v>2205</v>
      </c>
      <c r="F1421" s="7" t="s">
        <v>48</v>
      </c>
      <c r="G1421" s="7" t="s">
        <v>11</v>
      </c>
      <c r="H1421" s="13">
        <v>9</v>
      </c>
      <c r="I1421" s="13">
        <f>IF(G1421="Male",VLOOKUP(H1421,'Shoe size conversion table'!$B$6:$D$22,2),VLOOKUP(H1421,'Shoe size conversion table'!$J$6:$L$22,2))</f>
        <v>42</v>
      </c>
      <c r="J1421" s="13">
        <f>IF(G1421="Male",VLOOKUP(H1421,'Shoe size conversion table'!$B$6:$D$22,3),VLOOKUP(H1421,'Shoe size conversion table'!$J$6:$L$22,3))</f>
        <v>8.5</v>
      </c>
      <c r="K1421" s="11">
        <v>169</v>
      </c>
      <c r="L1421" s="12">
        <v>0.2</v>
      </c>
      <c r="M1421" s="7">
        <f t="shared" si="67"/>
        <v>2014</v>
      </c>
      <c r="N1421" s="7">
        <f t="shared" si="68"/>
        <v>7</v>
      </c>
      <c r="O1421" s="30">
        <f t="shared" si="69"/>
        <v>135.20000000000002</v>
      </c>
    </row>
    <row r="1422" spans="2:15" x14ac:dyDescent="0.2">
      <c r="B1422" s="13">
        <v>53588</v>
      </c>
      <c r="C1422" s="14">
        <v>41829.486111111109</v>
      </c>
      <c r="D1422" s="7" t="s">
        <v>7</v>
      </c>
      <c r="E1422" s="13">
        <v>2233</v>
      </c>
      <c r="F1422" s="7" t="s">
        <v>51</v>
      </c>
      <c r="G1422" s="7" t="s">
        <v>11</v>
      </c>
      <c r="H1422" s="13">
        <v>9</v>
      </c>
      <c r="I1422" s="13">
        <f>IF(G1422="Male",VLOOKUP(H1422,'Shoe size conversion table'!$B$6:$D$22,2),VLOOKUP(H1422,'Shoe size conversion table'!$J$6:$L$22,2))</f>
        <v>42</v>
      </c>
      <c r="J1422" s="13">
        <f>IF(G1422="Male",VLOOKUP(H1422,'Shoe size conversion table'!$B$6:$D$22,3),VLOOKUP(H1422,'Shoe size conversion table'!$J$6:$L$22,3))</f>
        <v>8.5</v>
      </c>
      <c r="K1422" s="11">
        <v>179</v>
      </c>
      <c r="L1422" s="12">
        <v>0</v>
      </c>
      <c r="M1422" s="7">
        <f t="shared" si="67"/>
        <v>2014</v>
      </c>
      <c r="N1422" s="7">
        <f t="shared" si="68"/>
        <v>7</v>
      </c>
      <c r="O1422" s="30">
        <f t="shared" si="69"/>
        <v>179</v>
      </c>
    </row>
    <row r="1423" spans="2:15" x14ac:dyDescent="0.2">
      <c r="B1423" s="13">
        <v>53588</v>
      </c>
      <c r="C1423" s="14">
        <v>41829.486111111109</v>
      </c>
      <c r="D1423" s="7" t="s">
        <v>7</v>
      </c>
      <c r="E1423" s="13">
        <v>2172</v>
      </c>
      <c r="F1423" s="7" t="s">
        <v>51</v>
      </c>
      <c r="G1423" s="7" t="s">
        <v>11</v>
      </c>
      <c r="H1423" s="13">
        <v>9.5</v>
      </c>
      <c r="I1423" s="13" t="str">
        <f>IF(G1423="Male",VLOOKUP(H1423,'Shoe size conversion table'!$B$6:$D$22,2),VLOOKUP(H1423,'Shoe size conversion table'!$J$6:$L$22,2))</f>
        <v>42-43</v>
      </c>
      <c r="J1423" s="13">
        <f>IF(G1423="Male",VLOOKUP(H1423,'Shoe size conversion table'!$B$6:$D$22,3),VLOOKUP(H1423,'Shoe size conversion table'!$J$6:$L$22,3))</f>
        <v>9</v>
      </c>
      <c r="K1423" s="11">
        <v>179</v>
      </c>
      <c r="L1423" s="12">
        <v>0</v>
      </c>
      <c r="M1423" s="7">
        <f t="shared" si="67"/>
        <v>2014</v>
      </c>
      <c r="N1423" s="7">
        <f t="shared" si="68"/>
        <v>7</v>
      </c>
      <c r="O1423" s="30">
        <f t="shared" si="69"/>
        <v>179</v>
      </c>
    </row>
    <row r="1424" spans="2:15" x14ac:dyDescent="0.2">
      <c r="B1424" s="13">
        <v>53589</v>
      </c>
      <c r="C1424" s="14">
        <v>41829.766111111108</v>
      </c>
      <c r="D1424" s="7" t="s">
        <v>10</v>
      </c>
      <c r="E1424" s="13">
        <v>2209</v>
      </c>
      <c r="F1424" s="7" t="s">
        <v>36</v>
      </c>
      <c r="G1424" s="7" t="s">
        <v>11</v>
      </c>
      <c r="H1424" s="13">
        <v>10</v>
      </c>
      <c r="I1424" s="13">
        <f>IF(G1424="Male",VLOOKUP(H1424,'Shoe size conversion table'!$B$6:$D$22,2),VLOOKUP(H1424,'Shoe size conversion table'!$J$6:$L$22,2))</f>
        <v>43</v>
      </c>
      <c r="J1424" s="13">
        <f>IF(G1424="Male",VLOOKUP(H1424,'Shoe size conversion table'!$B$6:$D$22,3),VLOOKUP(H1424,'Shoe size conversion table'!$J$6:$L$22,3))</f>
        <v>9.5</v>
      </c>
      <c r="K1424" s="11">
        <v>169</v>
      </c>
      <c r="L1424" s="12">
        <v>0.3</v>
      </c>
      <c r="M1424" s="7">
        <f t="shared" si="67"/>
        <v>2014</v>
      </c>
      <c r="N1424" s="7">
        <f t="shared" si="68"/>
        <v>7</v>
      </c>
      <c r="O1424" s="30">
        <f t="shared" si="69"/>
        <v>118.3</v>
      </c>
    </row>
    <row r="1425" spans="2:15" x14ac:dyDescent="0.2">
      <c r="B1425" s="13">
        <v>53590</v>
      </c>
      <c r="C1425" s="14">
        <v>41830.076111111106</v>
      </c>
      <c r="D1425" s="7" t="s">
        <v>8</v>
      </c>
      <c r="E1425" s="13">
        <v>2165</v>
      </c>
      <c r="F1425" s="7" t="s">
        <v>40</v>
      </c>
      <c r="G1425" s="7" t="s">
        <v>12</v>
      </c>
      <c r="H1425" s="13">
        <v>8</v>
      </c>
      <c r="I1425" s="13" t="str">
        <f>IF(G1425="Male",VLOOKUP(H1425,'Shoe size conversion table'!$B$6:$D$22,2),VLOOKUP(H1425,'Shoe size conversion table'!$J$6:$L$22,2))</f>
        <v>38-39</v>
      </c>
      <c r="J1425" s="13">
        <f>IF(G1425="Male",VLOOKUP(H1425,'Shoe size conversion table'!$B$6:$D$22,3),VLOOKUP(H1425,'Shoe size conversion table'!$J$6:$L$22,3))</f>
        <v>6</v>
      </c>
      <c r="K1425" s="11">
        <v>159</v>
      </c>
      <c r="L1425" s="12">
        <v>0</v>
      </c>
      <c r="M1425" s="7">
        <f t="shared" si="67"/>
        <v>2014</v>
      </c>
      <c r="N1425" s="7">
        <f t="shared" si="68"/>
        <v>7</v>
      </c>
      <c r="O1425" s="30">
        <f t="shared" si="69"/>
        <v>159</v>
      </c>
    </row>
    <row r="1426" spans="2:15" x14ac:dyDescent="0.2">
      <c r="B1426" s="13">
        <v>53591</v>
      </c>
      <c r="C1426" s="14">
        <v>41830.136111111104</v>
      </c>
      <c r="D1426" s="7" t="s">
        <v>10</v>
      </c>
      <c r="E1426" s="13">
        <v>2176</v>
      </c>
      <c r="F1426" s="7" t="s">
        <v>35</v>
      </c>
      <c r="G1426" s="7" t="s">
        <v>11</v>
      </c>
      <c r="H1426" s="13">
        <v>10</v>
      </c>
      <c r="I1426" s="13">
        <f>IF(G1426="Male",VLOOKUP(H1426,'Shoe size conversion table'!$B$6:$D$22,2),VLOOKUP(H1426,'Shoe size conversion table'!$J$6:$L$22,2))</f>
        <v>43</v>
      </c>
      <c r="J1426" s="13">
        <f>IF(G1426="Male",VLOOKUP(H1426,'Shoe size conversion table'!$B$6:$D$22,3),VLOOKUP(H1426,'Shoe size conversion table'!$J$6:$L$22,3))</f>
        <v>9.5</v>
      </c>
      <c r="K1426" s="11">
        <v>169</v>
      </c>
      <c r="L1426" s="12">
        <v>0</v>
      </c>
      <c r="M1426" s="7">
        <f t="shared" si="67"/>
        <v>2014</v>
      </c>
      <c r="N1426" s="7">
        <f t="shared" si="68"/>
        <v>7</v>
      </c>
      <c r="O1426" s="30">
        <f t="shared" si="69"/>
        <v>169</v>
      </c>
    </row>
    <row r="1427" spans="2:15" x14ac:dyDescent="0.2">
      <c r="B1427" s="13">
        <v>53592</v>
      </c>
      <c r="C1427" s="14">
        <v>41830.196111111109</v>
      </c>
      <c r="D1427" s="7" t="s">
        <v>9</v>
      </c>
      <c r="E1427" s="13">
        <v>2207</v>
      </c>
      <c r="F1427" s="7" t="s">
        <v>59</v>
      </c>
      <c r="G1427" s="7" t="s">
        <v>11</v>
      </c>
      <c r="H1427" s="13">
        <v>11</v>
      </c>
      <c r="I1427" s="13">
        <f>IF(G1427="Male",VLOOKUP(H1427,'Shoe size conversion table'!$B$6:$D$22,2),VLOOKUP(H1427,'Shoe size conversion table'!$J$6:$L$22,2))</f>
        <v>44</v>
      </c>
      <c r="J1427" s="13">
        <f>IF(G1427="Male",VLOOKUP(H1427,'Shoe size conversion table'!$B$6:$D$22,3),VLOOKUP(H1427,'Shoe size conversion table'!$J$6:$L$22,3))</f>
        <v>10.5</v>
      </c>
      <c r="K1427" s="11">
        <v>139</v>
      </c>
      <c r="L1427" s="12">
        <v>0.3</v>
      </c>
      <c r="M1427" s="7">
        <f t="shared" si="67"/>
        <v>2014</v>
      </c>
      <c r="N1427" s="7">
        <f t="shared" si="68"/>
        <v>7</v>
      </c>
      <c r="O1427" s="30">
        <f t="shared" si="69"/>
        <v>97.3</v>
      </c>
    </row>
    <row r="1428" spans="2:15" x14ac:dyDescent="0.2">
      <c r="B1428" s="13">
        <v>53593</v>
      </c>
      <c r="C1428" s="14">
        <v>41830.326111111106</v>
      </c>
      <c r="D1428" s="7" t="s">
        <v>8</v>
      </c>
      <c r="E1428" s="13">
        <v>2222</v>
      </c>
      <c r="F1428" s="7" t="s">
        <v>40</v>
      </c>
      <c r="G1428" s="7" t="s">
        <v>12</v>
      </c>
      <c r="H1428" s="13">
        <v>11.5</v>
      </c>
      <c r="I1428" s="13">
        <f>IF(G1428="Male",VLOOKUP(H1428,'Shoe size conversion table'!$B$6:$D$22,2),VLOOKUP(H1428,'Shoe size conversion table'!$J$6:$L$22,2))</f>
        <v>42</v>
      </c>
      <c r="J1428" s="13">
        <f>IF(G1428="Male",VLOOKUP(H1428,'Shoe size conversion table'!$B$6:$D$22,3),VLOOKUP(H1428,'Shoe size conversion table'!$J$6:$L$22,3))</f>
        <v>9.5</v>
      </c>
      <c r="K1428" s="11">
        <v>159</v>
      </c>
      <c r="L1428" s="12">
        <v>0</v>
      </c>
      <c r="M1428" s="7">
        <f t="shared" si="67"/>
        <v>2014</v>
      </c>
      <c r="N1428" s="7">
        <f t="shared" si="68"/>
        <v>7</v>
      </c>
      <c r="O1428" s="30">
        <f t="shared" si="69"/>
        <v>159</v>
      </c>
    </row>
    <row r="1429" spans="2:15" x14ac:dyDescent="0.2">
      <c r="B1429" s="13">
        <v>53594</v>
      </c>
      <c r="C1429" s="14">
        <v>41830.416111111103</v>
      </c>
      <c r="D1429" s="7" t="s">
        <v>7</v>
      </c>
      <c r="E1429" s="13">
        <v>2186</v>
      </c>
      <c r="F1429" s="7" t="s">
        <v>48</v>
      </c>
      <c r="G1429" s="7" t="s">
        <v>11</v>
      </c>
      <c r="H1429" s="13">
        <v>8</v>
      </c>
      <c r="I1429" s="13">
        <f>IF(G1429="Male",VLOOKUP(H1429,'Shoe size conversion table'!$B$6:$D$22,2),VLOOKUP(H1429,'Shoe size conversion table'!$J$6:$L$22,2))</f>
        <v>41</v>
      </c>
      <c r="J1429" s="13">
        <f>IF(G1429="Male",VLOOKUP(H1429,'Shoe size conversion table'!$B$6:$D$22,3),VLOOKUP(H1429,'Shoe size conversion table'!$J$6:$L$22,3))</f>
        <v>7.5</v>
      </c>
      <c r="K1429" s="11">
        <v>199</v>
      </c>
      <c r="L1429" s="12">
        <v>0</v>
      </c>
      <c r="M1429" s="7">
        <f t="shared" si="67"/>
        <v>2014</v>
      </c>
      <c r="N1429" s="7">
        <f t="shared" si="68"/>
        <v>7</v>
      </c>
      <c r="O1429" s="30">
        <f t="shared" si="69"/>
        <v>199</v>
      </c>
    </row>
    <row r="1430" spans="2:15" x14ac:dyDescent="0.2">
      <c r="B1430" s="13">
        <v>53595</v>
      </c>
      <c r="C1430" s="14">
        <v>41830.426111111105</v>
      </c>
      <c r="D1430" s="7" t="s">
        <v>8</v>
      </c>
      <c r="E1430" s="13">
        <v>2151</v>
      </c>
      <c r="F1430" s="7" t="s">
        <v>42</v>
      </c>
      <c r="G1430" s="7" t="s">
        <v>12</v>
      </c>
      <c r="H1430" s="13">
        <v>8.5</v>
      </c>
      <c r="I1430" s="13">
        <f>IF(G1430="Male",VLOOKUP(H1430,'Shoe size conversion table'!$B$6:$D$22,2),VLOOKUP(H1430,'Shoe size conversion table'!$J$6:$L$22,2))</f>
        <v>39</v>
      </c>
      <c r="J1430" s="13">
        <f>IF(G1430="Male",VLOOKUP(H1430,'Shoe size conversion table'!$B$6:$D$22,3),VLOOKUP(H1430,'Shoe size conversion table'!$J$6:$L$22,3))</f>
        <v>6.5</v>
      </c>
      <c r="K1430" s="11">
        <v>129</v>
      </c>
      <c r="L1430" s="12">
        <v>0</v>
      </c>
      <c r="M1430" s="7">
        <f t="shared" si="67"/>
        <v>2014</v>
      </c>
      <c r="N1430" s="7">
        <f t="shared" si="68"/>
        <v>7</v>
      </c>
      <c r="O1430" s="30">
        <f t="shared" si="69"/>
        <v>129</v>
      </c>
    </row>
    <row r="1431" spans="2:15" x14ac:dyDescent="0.2">
      <c r="B1431" s="13">
        <v>53596</v>
      </c>
      <c r="C1431" s="14">
        <v>41830.486111111109</v>
      </c>
      <c r="D1431" s="7" t="s">
        <v>7</v>
      </c>
      <c r="E1431" s="13">
        <v>2186</v>
      </c>
      <c r="F1431" s="7" t="s">
        <v>51</v>
      </c>
      <c r="G1431" s="7" t="s">
        <v>11</v>
      </c>
      <c r="H1431" s="13">
        <v>8</v>
      </c>
      <c r="I1431" s="13">
        <f>IF(G1431="Male",VLOOKUP(H1431,'Shoe size conversion table'!$B$6:$D$22,2),VLOOKUP(H1431,'Shoe size conversion table'!$J$6:$L$22,2))</f>
        <v>41</v>
      </c>
      <c r="J1431" s="13">
        <f>IF(G1431="Male",VLOOKUP(H1431,'Shoe size conversion table'!$B$6:$D$22,3),VLOOKUP(H1431,'Shoe size conversion table'!$J$6:$L$22,3))</f>
        <v>7.5</v>
      </c>
      <c r="K1431" s="11">
        <v>169</v>
      </c>
      <c r="L1431" s="12">
        <v>0</v>
      </c>
      <c r="M1431" s="7">
        <f t="shared" si="67"/>
        <v>2014</v>
      </c>
      <c r="N1431" s="7">
        <f t="shared" si="68"/>
        <v>7</v>
      </c>
      <c r="O1431" s="30">
        <f t="shared" si="69"/>
        <v>169</v>
      </c>
    </row>
    <row r="1432" spans="2:15" x14ac:dyDescent="0.2">
      <c r="B1432" s="13">
        <v>53596</v>
      </c>
      <c r="C1432" s="14">
        <v>41830.486111111109</v>
      </c>
      <c r="D1432" s="7" t="s">
        <v>7</v>
      </c>
      <c r="E1432" s="13">
        <v>2233</v>
      </c>
      <c r="F1432" s="7" t="s">
        <v>51</v>
      </c>
      <c r="G1432" s="7" t="s">
        <v>11</v>
      </c>
      <c r="H1432" s="13">
        <v>9</v>
      </c>
      <c r="I1432" s="13">
        <f>IF(G1432="Male",VLOOKUP(H1432,'Shoe size conversion table'!$B$6:$D$22,2),VLOOKUP(H1432,'Shoe size conversion table'!$J$6:$L$22,2))</f>
        <v>42</v>
      </c>
      <c r="J1432" s="13">
        <f>IF(G1432="Male",VLOOKUP(H1432,'Shoe size conversion table'!$B$6:$D$22,3),VLOOKUP(H1432,'Shoe size conversion table'!$J$6:$L$22,3))</f>
        <v>8.5</v>
      </c>
      <c r="K1432" s="11">
        <v>179</v>
      </c>
      <c r="L1432" s="12">
        <v>0</v>
      </c>
      <c r="M1432" s="7">
        <f t="shared" si="67"/>
        <v>2014</v>
      </c>
      <c r="N1432" s="7">
        <f t="shared" si="68"/>
        <v>7</v>
      </c>
      <c r="O1432" s="30">
        <f t="shared" si="69"/>
        <v>179</v>
      </c>
    </row>
    <row r="1433" spans="2:15" x14ac:dyDescent="0.2">
      <c r="B1433" s="13">
        <v>53597</v>
      </c>
      <c r="C1433" s="14">
        <v>41830.586111111108</v>
      </c>
      <c r="D1433" s="7" t="s">
        <v>8</v>
      </c>
      <c r="E1433" s="13">
        <v>2183</v>
      </c>
      <c r="F1433" s="7" t="s">
        <v>38</v>
      </c>
      <c r="G1433" s="7" t="s">
        <v>12</v>
      </c>
      <c r="H1433" s="13">
        <v>8</v>
      </c>
      <c r="I1433" s="13" t="str">
        <f>IF(G1433="Male",VLOOKUP(H1433,'Shoe size conversion table'!$B$6:$D$22,2),VLOOKUP(H1433,'Shoe size conversion table'!$J$6:$L$22,2))</f>
        <v>38-39</v>
      </c>
      <c r="J1433" s="13">
        <f>IF(G1433="Male",VLOOKUP(H1433,'Shoe size conversion table'!$B$6:$D$22,3),VLOOKUP(H1433,'Shoe size conversion table'!$J$6:$L$22,3))</f>
        <v>6</v>
      </c>
      <c r="K1433" s="11">
        <v>199</v>
      </c>
      <c r="L1433" s="12">
        <v>0.3</v>
      </c>
      <c r="M1433" s="7">
        <f t="shared" si="67"/>
        <v>2014</v>
      </c>
      <c r="N1433" s="7">
        <f t="shared" si="68"/>
        <v>7</v>
      </c>
      <c r="O1433" s="30">
        <f t="shared" si="69"/>
        <v>139.29999999999998</v>
      </c>
    </row>
    <row r="1434" spans="2:15" x14ac:dyDescent="0.2">
      <c r="B1434" s="13">
        <v>53598</v>
      </c>
      <c r="C1434" s="14">
        <v>41831.076111111106</v>
      </c>
      <c r="D1434" s="7" t="s">
        <v>10</v>
      </c>
      <c r="E1434" s="13">
        <v>2191</v>
      </c>
      <c r="F1434" s="7" t="s">
        <v>36</v>
      </c>
      <c r="G1434" s="7" t="s">
        <v>11</v>
      </c>
      <c r="H1434" s="13">
        <v>11</v>
      </c>
      <c r="I1434" s="13">
        <f>IF(G1434="Male",VLOOKUP(H1434,'Shoe size conversion table'!$B$6:$D$22,2),VLOOKUP(H1434,'Shoe size conversion table'!$J$6:$L$22,2))</f>
        <v>44</v>
      </c>
      <c r="J1434" s="13">
        <f>IF(G1434="Male",VLOOKUP(H1434,'Shoe size conversion table'!$B$6:$D$22,3),VLOOKUP(H1434,'Shoe size conversion table'!$J$6:$L$22,3))</f>
        <v>10.5</v>
      </c>
      <c r="K1434" s="11">
        <v>199</v>
      </c>
      <c r="L1434" s="12">
        <v>0</v>
      </c>
      <c r="M1434" s="7">
        <f t="shared" si="67"/>
        <v>2014</v>
      </c>
      <c r="N1434" s="7">
        <f t="shared" si="68"/>
        <v>7</v>
      </c>
      <c r="O1434" s="30">
        <f t="shared" si="69"/>
        <v>199</v>
      </c>
    </row>
    <row r="1435" spans="2:15" x14ac:dyDescent="0.2">
      <c r="B1435" s="13">
        <v>53599</v>
      </c>
      <c r="C1435" s="14">
        <v>41831.116111111107</v>
      </c>
      <c r="D1435" s="7" t="s">
        <v>10</v>
      </c>
      <c r="E1435" s="13">
        <v>2196</v>
      </c>
      <c r="F1435" s="7" t="s">
        <v>35</v>
      </c>
      <c r="G1435" s="7" t="s">
        <v>12</v>
      </c>
      <c r="H1435" s="13">
        <v>9</v>
      </c>
      <c r="I1435" s="13" t="str">
        <f>IF(G1435="Male",VLOOKUP(H1435,'Shoe size conversion table'!$B$6:$D$22,2),VLOOKUP(H1435,'Shoe size conversion table'!$J$6:$L$22,2))</f>
        <v>39-40</v>
      </c>
      <c r="J1435" s="13">
        <f>IF(G1435="Male",VLOOKUP(H1435,'Shoe size conversion table'!$B$6:$D$22,3),VLOOKUP(H1435,'Shoe size conversion table'!$J$6:$L$22,3))</f>
        <v>7</v>
      </c>
      <c r="K1435" s="11">
        <v>159</v>
      </c>
      <c r="L1435" s="12">
        <v>0</v>
      </c>
      <c r="M1435" s="7">
        <f t="shared" si="67"/>
        <v>2014</v>
      </c>
      <c r="N1435" s="7">
        <f t="shared" si="68"/>
        <v>7</v>
      </c>
      <c r="O1435" s="30">
        <f t="shared" si="69"/>
        <v>159</v>
      </c>
    </row>
    <row r="1436" spans="2:15" x14ac:dyDescent="0.2">
      <c r="B1436" s="13">
        <v>53600</v>
      </c>
      <c r="C1436" s="14">
        <v>41831.116111111107</v>
      </c>
      <c r="D1436" s="7" t="s">
        <v>9</v>
      </c>
      <c r="E1436" s="13">
        <v>2216</v>
      </c>
      <c r="F1436" s="7" t="s">
        <v>61</v>
      </c>
      <c r="G1436" s="7" t="s">
        <v>11</v>
      </c>
      <c r="H1436" s="13">
        <v>14</v>
      </c>
      <c r="I1436" s="13">
        <f>IF(G1436="Male",VLOOKUP(H1436,'Shoe size conversion table'!$B$6:$D$22,2),VLOOKUP(H1436,'Shoe size conversion table'!$J$6:$L$22,2))</f>
        <v>47</v>
      </c>
      <c r="J1436" s="13">
        <f>IF(G1436="Male",VLOOKUP(H1436,'Shoe size conversion table'!$B$6:$D$22,3),VLOOKUP(H1436,'Shoe size conversion table'!$J$6:$L$22,3))</f>
        <v>13.5</v>
      </c>
      <c r="K1436" s="11">
        <v>179</v>
      </c>
      <c r="L1436" s="12">
        <v>0</v>
      </c>
      <c r="M1436" s="7">
        <f t="shared" si="67"/>
        <v>2014</v>
      </c>
      <c r="N1436" s="7">
        <f t="shared" si="68"/>
        <v>7</v>
      </c>
      <c r="O1436" s="30">
        <f t="shared" si="69"/>
        <v>179</v>
      </c>
    </row>
    <row r="1437" spans="2:15" x14ac:dyDescent="0.2">
      <c r="B1437" s="13">
        <v>53601</v>
      </c>
      <c r="C1437" s="14">
        <v>41831.136111111104</v>
      </c>
      <c r="D1437" s="7" t="s">
        <v>10</v>
      </c>
      <c r="E1437" s="13">
        <v>2203</v>
      </c>
      <c r="F1437" s="7" t="s">
        <v>35</v>
      </c>
      <c r="G1437" s="7" t="s">
        <v>12</v>
      </c>
      <c r="H1437" s="13">
        <v>8</v>
      </c>
      <c r="I1437" s="13" t="str">
        <f>IF(G1437="Male",VLOOKUP(H1437,'Shoe size conversion table'!$B$6:$D$22,2),VLOOKUP(H1437,'Shoe size conversion table'!$J$6:$L$22,2))</f>
        <v>38-39</v>
      </c>
      <c r="J1437" s="13">
        <f>IF(G1437="Male",VLOOKUP(H1437,'Shoe size conversion table'!$B$6:$D$22,3),VLOOKUP(H1437,'Shoe size conversion table'!$J$6:$L$22,3))</f>
        <v>6</v>
      </c>
      <c r="K1437" s="11">
        <v>159</v>
      </c>
      <c r="L1437" s="12">
        <v>0.3</v>
      </c>
      <c r="M1437" s="7">
        <f t="shared" si="67"/>
        <v>2014</v>
      </c>
      <c r="N1437" s="7">
        <f t="shared" si="68"/>
        <v>7</v>
      </c>
      <c r="O1437" s="30">
        <f t="shared" si="69"/>
        <v>111.3</v>
      </c>
    </row>
    <row r="1438" spans="2:15" x14ac:dyDescent="0.2">
      <c r="B1438" s="13">
        <v>53602</v>
      </c>
      <c r="C1438" s="14">
        <v>41831.326111111106</v>
      </c>
      <c r="D1438" s="7" t="s">
        <v>7</v>
      </c>
      <c r="E1438" s="13">
        <v>2214</v>
      </c>
      <c r="F1438" s="7" t="s">
        <v>45</v>
      </c>
      <c r="G1438" s="7" t="s">
        <v>11</v>
      </c>
      <c r="H1438" s="13">
        <v>9.5</v>
      </c>
      <c r="I1438" s="13" t="str">
        <f>IF(G1438="Male",VLOOKUP(H1438,'Shoe size conversion table'!$B$6:$D$22,2),VLOOKUP(H1438,'Shoe size conversion table'!$J$6:$L$22,2))</f>
        <v>42-43</v>
      </c>
      <c r="J1438" s="13">
        <f>IF(G1438="Male",VLOOKUP(H1438,'Shoe size conversion table'!$B$6:$D$22,3),VLOOKUP(H1438,'Shoe size conversion table'!$J$6:$L$22,3))</f>
        <v>9</v>
      </c>
      <c r="K1438" s="11">
        <v>159</v>
      </c>
      <c r="L1438" s="12">
        <v>0.5</v>
      </c>
      <c r="M1438" s="7">
        <f t="shared" si="67"/>
        <v>2014</v>
      </c>
      <c r="N1438" s="7">
        <f t="shared" si="68"/>
        <v>7</v>
      </c>
      <c r="O1438" s="30">
        <f t="shared" si="69"/>
        <v>79.5</v>
      </c>
    </row>
    <row r="1439" spans="2:15" x14ac:dyDescent="0.2">
      <c r="B1439" s="13">
        <v>53603</v>
      </c>
      <c r="C1439" s="14">
        <v>41831.416111111103</v>
      </c>
      <c r="D1439" s="7" t="s">
        <v>7</v>
      </c>
      <c r="E1439" s="13">
        <v>2237</v>
      </c>
      <c r="F1439" s="7" t="s">
        <v>56</v>
      </c>
      <c r="G1439" s="7" t="s">
        <v>12</v>
      </c>
      <c r="H1439" s="13">
        <v>8.5</v>
      </c>
      <c r="I1439" s="13">
        <f>IF(G1439="Male",VLOOKUP(H1439,'Shoe size conversion table'!$B$6:$D$22,2),VLOOKUP(H1439,'Shoe size conversion table'!$J$6:$L$22,2))</f>
        <v>39</v>
      </c>
      <c r="J1439" s="13">
        <f>IF(G1439="Male",VLOOKUP(H1439,'Shoe size conversion table'!$B$6:$D$22,3),VLOOKUP(H1439,'Shoe size conversion table'!$J$6:$L$22,3))</f>
        <v>6.5</v>
      </c>
      <c r="K1439" s="11">
        <v>199</v>
      </c>
      <c r="L1439" s="12">
        <v>0.1</v>
      </c>
      <c r="M1439" s="7">
        <f t="shared" si="67"/>
        <v>2014</v>
      </c>
      <c r="N1439" s="7">
        <f t="shared" si="68"/>
        <v>7</v>
      </c>
      <c r="O1439" s="30">
        <f t="shared" si="69"/>
        <v>179.1</v>
      </c>
    </row>
    <row r="1440" spans="2:15" x14ac:dyDescent="0.2">
      <c r="B1440" s="13">
        <v>53604</v>
      </c>
      <c r="C1440" s="14">
        <v>41831.426111111105</v>
      </c>
      <c r="D1440" s="7" t="s">
        <v>7</v>
      </c>
      <c r="E1440" s="13">
        <v>2205</v>
      </c>
      <c r="F1440" s="7" t="s">
        <v>51</v>
      </c>
      <c r="G1440" s="7" t="s">
        <v>11</v>
      </c>
      <c r="H1440" s="13">
        <v>9.5</v>
      </c>
      <c r="I1440" s="13" t="str">
        <f>IF(G1440="Male",VLOOKUP(H1440,'Shoe size conversion table'!$B$6:$D$22,2),VLOOKUP(H1440,'Shoe size conversion table'!$J$6:$L$22,2))</f>
        <v>42-43</v>
      </c>
      <c r="J1440" s="13">
        <f>IF(G1440="Male",VLOOKUP(H1440,'Shoe size conversion table'!$B$6:$D$22,3),VLOOKUP(H1440,'Shoe size conversion table'!$J$6:$L$22,3))</f>
        <v>9</v>
      </c>
      <c r="K1440" s="11">
        <v>159</v>
      </c>
      <c r="L1440" s="12">
        <v>0</v>
      </c>
      <c r="M1440" s="7">
        <f t="shared" si="67"/>
        <v>2014</v>
      </c>
      <c r="N1440" s="7">
        <f t="shared" si="68"/>
        <v>7</v>
      </c>
      <c r="O1440" s="30">
        <f t="shared" si="69"/>
        <v>159</v>
      </c>
    </row>
    <row r="1441" spans="2:15" x14ac:dyDescent="0.2">
      <c r="B1441" s="13">
        <v>53605</v>
      </c>
      <c r="C1441" s="14">
        <v>41831.586111111108</v>
      </c>
      <c r="D1441" s="7" t="s">
        <v>8</v>
      </c>
      <c r="E1441" s="13">
        <v>2202</v>
      </c>
      <c r="F1441" s="7" t="s">
        <v>39</v>
      </c>
      <c r="G1441" s="7" t="s">
        <v>12</v>
      </c>
      <c r="H1441" s="13">
        <v>8</v>
      </c>
      <c r="I1441" s="13" t="str">
        <f>IF(G1441="Male",VLOOKUP(H1441,'Shoe size conversion table'!$B$6:$D$22,2),VLOOKUP(H1441,'Shoe size conversion table'!$J$6:$L$22,2))</f>
        <v>38-39</v>
      </c>
      <c r="J1441" s="13">
        <f>IF(G1441="Male",VLOOKUP(H1441,'Shoe size conversion table'!$B$6:$D$22,3),VLOOKUP(H1441,'Shoe size conversion table'!$J$6:$L$22,3))</f>
        <v>6</v>
      </c>
      <c r="K1441" s="11">
        <v>139</v>
      </c>
      <c r="L1441" s="12">
        <v>0</v>
      </c>
      <c r="M1441" s="7">
        <f t="shared" si="67"/>
        <v>2014</v>
      </c>
      <c r="N1441" s="7">
        <f t="shared" si="68"/>
        <v>7</v>
      </c>
      <c r="O1441" s="30">
        <f t="shared" si="69"/>
        <v>139</v>
      </c>
    </row>
    <row r="1442" spans="2:15" x14ac:dyDescent="0.2">
      <c r="B1442" s="13">
        <v>53606</v>
      </c>
      <c r="C1442" s="14">
        <v>41831.736111111109</v>
      </c>
      <c r="D1442" s="7" t="s">
        <v>10</v>
      </c>
      <c r="E1442" s="13">
        <v>2174</v>
      </c>
      <c r="F1442" s="7" t="s">
        <v>34</v>
      </c>
      <c r="G1442" s="7" t="s">
        <v>11</v>
      </c>
      <c r="H1442" s="13">
        <v>10</v>
      </c>
      <c r="I1442" s="13">
        <f>IF(G1442="Male",VLOOKUP(H1442,'Shoe size conversion table'!$B$6:$D$22,2),VLOOKUP(H1442,'Shoe size conversion table'!$J$6:$L$22,2))</f>
        <v>43</v>
      </c>
      <c r="J1442" s="13">
        <f>IF(G1442="Male",VLOOKUP(H1442,'Shoe size conversion table'!$B$6:$D$22,3),VLOOKUP(H1442,'Shoe size conversion table'!$J$6:$L$22,3))</f>
        <v>9.5</v>
      </c>
      <c r="K1442" s="11">
        <v>189</v>
      </c>
      <c r="L1442" s="12">
        <v>0</v>
      </c>
      <c r="M1442" s="7">
        <f t="shared" si="67"/>
        <v>2014</v>
      </c>
      <c r="N1442" s="7">
        <f t="shared" si="68"/>
        <v>7</v>
      </c>
      <c r="O1442" s="30">
        <f t="shared" si="69"/>
        <v>189</v>
      </c>
    </row>
    <row r="1443" spans="2:15" x14ac:dyDescent="0.2">
      <c r="B1443" s="13">
        <v>53607</v>
      </c>
      <c r="C1443" s="14">
        <v>41831.84611111111</v>
      </c>
      <c r="D1443" s="7" t="s">
        <v>8</v>
      </c>
      <c r="E1443" s="13">
        <v>2225</v>
      </c>
      <c r="F1443" s="7" t="s">
        <v>41</v>
      </c>
      <c r="G1443" s="7" t="s">
        <v>11</v>
      </c>
      <c r="H1443" s="13">
        <v>11</v>
      </c>
      <c r="I1443" s="13">
        <f>IF(G1443="Male",VLOOKUP(H1443,'Shoe size conversion table'!$B$6:$D$22,2),VLOOKUP(H1443,'Shoe size conversion table'!$J$6:$L$22,2))</f>
        <v>44</v>
      </c>
      <c r="J1443" s="13">
        <f>IF(G1443="Male",VLOOKUP(H1443,'Shoe size conversion table'!$B$6:$D$22,3),VLOOKUP(H1443,'Shoe size conversion table'!$J$6:$L$22,3))</f>
        <v>10.5</v>
      </c>
      <c r="K1443" s="11">
        <v>149</v>
      </c>
      <c r="L1443" s="12">
        <v>0.2</v>
      </c>
      <c r="M1443" s="7">
        <f t="shared" si="67"/>
        <v>2014</v>
      </c>
      <c r="N1443" s="7">
        <f t="shared" si="68"/>
        <v>7</v>
      </c>
      <c r="O1443" s="30">
        <f t="shared" si="69"/>
        <v>119.2</v>
      </c>
    </row>
    <row r="1444" spans="2:15" x14ac:dyDescent="0.2">
      <c r="B1444" s="13">
        <v>53607</v>
      </c>
      <c r="C1444" s="14">
        <v>41831.84611111111</v>
      </c>
      <c r="D1444" s="7" t="s">
        <v>8</v>
      </c>
      <c r="E1444" s="13">
        <v>2235</v>
      </c>
      <c r="F1444" s="7" t="s">
        <v>39</v>
      </c>
      <c r="G1444" s="7" t="s">
        <v>11</v>
      </c>
      <c r="H1444" s="13">
        <v>9</v>
      </c>
      <c r="I1444" s="13">
        <f>IF(G1444="Male",VLOOKUP(H1444,'Shoe size conversion table'!$B$6:$D$22,2),VLOOKUP(H1444,'Shoe size conversion table'!$J$6:$L$22,2))</f>
        <v>42</v>
      </c>
      <c r="J1444" s="13">
        <f>IF(G1444="Male",VLOOKUP(H1444,'Shoe size conversion table'!$B$6:$D$22,3),VLOOKUP(H1444,'Shoe size conversion table'!$J$6:$L$22,3))</f>
        <v>8.5</v>
      </c>
      <c r="K1444" s="11">
        <v>189</v>
      </c>
      <c r="L1444" s="12">
        <v>0.3</v>
      </c>
      <c r="M1444" s="7">
        <f t="shared" si="67"/>
        <v>2014</v>
      </c>
      <c r="N1444" s="7">
        <f t="shared" si="68"/>
        <v>7</v>
      </c>
      <c r="O1444" s="30">
        <f t="shared" si="69"/>
        <v>132.29999999999998</v>
      </c>
    </row>
    <row r="1445" spans="2:15" x14ac:dyDescent="0.2">
      <c r="B1445" s="13">
        <v>53608</v>
      </c>
      <c r="C1445" s="14">
        <v>41832.116111111107</v>
      </c>
      <c r="D1445" s="7" t="s">
        <v>9</v>
      </c>
      <c r="E1445" s="13">
        <v>2175</v>
      </c>
      <c r="F1445" s="7" t="s">
        <v>61</v>
      </c>
      <c r="G1445" s="7" t="s">
        <v>11</v>
      </c>
      <c r="H1445" s="13">
        <v>8</v>
      </c>
      <c r="I1445" s="13">
        <f>IF(G1445="Male",VLOOKUP(H1445,'Shoe size conversion table'!$B$6:$D$22,2),VLOOKUP(H1445,'Shoe size conversion table'!$J$6:$L$22,2))</f>
        <v>41</v>
      </c>
      <c r="J1445" s="13">
        <f>IF(G1445="Male",VLOOKUP(H1445,'Shoe size conversion table'!$B$6:$D$22,3),VLOOKUP(H1445,'Shoe size conversion table'!$J$6:$L$22,3))</f>
        <v>7.5</v>
      </c>
      <c r="K1445" s="11">
        <v>149</v>
      </c>
      <c r="L1445" s="12">
        <v>0</v>
      </c>
      <c r="M1445" s="7">
        <f t="shared" si="67"/>
        <v>2014</v>
      </c>
      <c r="N1445" s="7">
        <f t="shared" si="68"/>
        <v>7</v>
      </c>
      <c r="O1445" s="30">
        <f t="shared" si="69"/>
        <v>149</v>
      </c>
    </row>
    <row r="1446" spans="2:15" x14ac:dyDescent="0.2">
      <c r="B1446" s="13">
        <v>53608</v>
      </c>
      <c r="C1446" s="14">
        <v>41832.116111111107</v>
      </c>
      <c r="D1446" s="7" t="s">
        <v>9</v>
      </c>
      <c r="E1446" s="13">
        <v>2216</v>
      </c>
      <c r="F1446" s="7" t="s">
        <v>61</v>
      </c>
      <c r="G1446" s="7" t="s">
        <v>11</v>
      </c>
      <c r="H1446" s="13">
        <v>14</v>
      </c>
      <c r="I1446" s="13">
        <f>IF(G1446="Male",VLOOKUP(H1446,'Shoe size conversion table'!$B$6:$D$22,2),VLOOKUP(H1446,'Shoe size conversion table'!$J$6:$L$22,2))</f>
        <v>47</v>
      </c>
      <c r="J1446" s="13">
        <f>IF(G1446="Male",VLOOKUP(H1446,'Shoe size conversion table'!$B$6:$D$22,3),VLOOKUP(H1446,'Shoe size conversion table'!$J$6:$L$22,3))</f>
        <v>13.5</v>
      </c>
      <c r="K1446" s="11">
        <v>179</v>
      </c>
      <c r="L1446" s="12">
        <v>0</v>
      </c>
      <c r="M1446" s="7">
        <f t="shared" si="67"/>
        <v>2014</v>
      </c>
      <c r="N1446" s="7">
        <f t="shared" si="68"/>
        <v>7</v>
      </c>
      <c r="O1446" s="30">
        <f t="shared" si="69"/>
        <v>179</v>
      </c>
    </row>
    <row r="1447" spans="2:15" x14ac:dyDescent="0.2">
      <c r="B1447" s="13">
        <v>53609</v>
      </c>
      <c r="C1447" s="14">
        <v>41832.136111111104</v>
      </c>
      <c r="D1447" s="7" t="s">
        <v>10</v>
      </c>
      <c r="E1447" s="13">
        <v>2201</v>
      </c>
      <c r="F1447" s="7" t="s">
        <v>34</v>
      </c>
      <c r="G1447" s="7" t="s">
        <v>12</v>
      </c>
      <c r="H1447" s="13">
        <v>8</v>
      </c>
      <c r="I1447" s="13" t="str">
        <f>IF(G1447="Male",VLOOKUP(H1447,'Shoe size conversion table'!$B$6:$D$22,2),VLOOKUP(H1447,'Shoe size conversion table'!$J$6:$L$22,2))</f>
        <v>38-39</v>
      </c>
      <c r="J1447" s="13">
        <f>IF(G1447="Male",VLOOKUP(H1447,'Shoe size conversion table'!$B$6:$D$22,3),VLOOKUP(H1447,'Shoe size conversion table'!$J$6:$L$22,3))</f>
        <v>6</v>
      </c>
      <c r="K1447" s="11">
        <v>199</v>
      </c>
      <c r="L1447" s="12">
        <v>0.2</v>
      </c>
      <c r="M1447" s="7">
        <f t="shared" si="67"/>
        <v>2014</v>
      </c>
      <c r="N1447" s="7">
        <f t="shared" si="68"/>
        <v>7</v>
      </c>
      <c r="O1447" s="30">
        <f t="shared" si="69"/>
        <v>159.20000000000002</v>
      </c>
    </row>
    <row r="1448" spans="2:15" x14ac:dyDescent="0.2">
      <c r="B1448" s="13">
        <v>53610</v>
      </c>
      <c r="C1448" s="14">
        <v>41832.326111111106</v>
      </c>
      <c r="D1448" s="7" t="s">
        <v>7</v>
      </c>
      <c r="E1448" s="13">
        <v>2173</v>
      </c>
      <c r="F1448" s="7" t="s">
        <v>45</v>
      </c>
      <c r="G1448" s="7" t="s">
        <v>12</v>
      </c>
      <c r="H1448" s="13">
        <v>11</v>
      </c>
      <c r="I1448" s="13" t="str">
        <f>IF(G1448="Male",VLOOKUP(H1448,'Shoe size conversion table'!$B$6:$D$22,2),VLOOKUP(H1448,'Shoe size conversion table'!$J$6:$L$22,2))</f>
        <v>41-42</v>
      </c>
      <c r="J1448" s="13">
        <f>IF(G1448="Male",VLOOKUP(H1448,'Shoe size conversion table'!$B$6:$D$22,3),VLOOKUP(H1448,'Shoe size conversion table'!$J$6:$L$22,3))</f>
        <v>9</v>
      </c>
      <c r="K1448" s="11">
        <v>149</v>
      </c>
      <c r="L1448" s="12">
        <v>0.5</v>
      </c>
      <c r="M1448" s="7">
        <f t="shared" si="67"/>
        <v>2014</v>
      </c>
      <c r="N1448" s="7">
        <f t="shared" si="68"/>
        <v>7</v>
      </c>
      <c r="O1448" s="30">
        <f t="shared" si="69"/>
        <v>74.5</v>
      </c>
    </row>
    <row r="1449" spans="2:15" x14ac:dyDescent="0.2">
      <c r="B1449" s="13">
        <v>53611</v>
      </c>
      <c r="C1449" s="14">
        <v>41832.426111111105</v>
      </c>
      <c r="D1449" s="7" t="s">
        <v>7</v>
      </c>
      <c r="E1449" s="13">
        <v>2172</v>
      </c>
      <c r="F1449" s="7" t="s">
        <v>51</v>
      </c>
      <c r="G1449" s="7" t="s">
        <v>11</v>
      </c>
      <c r="H1449" s="13">
        <v>9.5</v>
      </c>
      <c r="I1449" s="13" t="str">
        <f>IF(G1449="Male",VLOOKUP(H1449,'Shoe size conversion table'!$B$6:$D$22,2),VLOOKUP(H1449,'Shoe size conversion table'!$J$6:$L$22,2))</f>
        <v>42-43</v>
      </c>
      <c r="J1449" s="13">
        <f>IF(G1449="Male",VLOOKUP(H1449,'Shoe size conversion table'!$B$6:$D$22,3),VLOOKUP(H1449,'Shoe size conversion table'!$J$6:$L$22,3))</f>
        <v>9</v>
      </c>
      <c r="K1449" s="11">
        <v>179</v>
      </c>
      <c r="L1449" s="12">
        <v>0</v>
      </c>
      <c r="M1449" s="7">
        <f t="shared" si="67"/>
        <v>2014</v>
      </c>
      <c r="N1449" s="7">
        <f t="shared" si="68"/>
        <v>7</v>
      </c>
      <c r="O1449" s="30">
        <f t="shared" si="69"/>
        <v>179</v>
      </c>
    </row>
    <row r="1450" spans="2:15" x14ac:dyDescent="0.2">
      <c r="B1450" s="13">
        <v>53612</v>
      </c>
      <c r="C1450" s="14">
        <v>41832.576111111113</v>
      </c>
      <c r="D1450" s="7" t="s">
        <v>7</v>
      </c>
      <c r="E1450" s="13">
        <v>2190</v>
      </c>
      <c r="F1450" s="7" t="s">
        <v>51</v>
      </c>
      <c r="G1450" s="7" t="s">
        <v>11</v>
      </c>
      <c r="H1450" s="13">
        <v>12</v>
      </c>
      <c r="I1450" s="13">
        <f>IF(G1450="Male",VLOOKUP(H1450,'Shoe size conversion table'!$B$6:$D$22,2),VLOOKUP(H1450,'Shoe size conversion table'!$J$6:$L$22,2))</f>
        <v>45</v>
      </c>
      <c r="J1450" s="13">
        <f>IF(G1450="Male",VLOOKUP(H1450,'Shoe size conversion table'!$B$6:$D$22,3),VLOOKUP(H1450,'Shoe size conversion table'!$J$6:$L$22,3))</f>
        <v>11.5</v>
      </c>
      <c r="K1450" s="11">
        <v>179</v>
      </c>
      <c r="L1450" s="12">
        <v>0.2</v>
      </c>
      <c r="M1450" s="7">
        <f t="shared" si="67"/>
        <v>2014</v>
      </c>
      <c r="N1450" s="7">
        <f t="shared" si="68"/>
        <v>7</v>
      </c>
      <c r="O1450" s="30">
        <f t="shared" si="69"/>
        <v>143.20000000000002</v>
      </c>
    </row>
    <row r="1451" spans="2:15" x14ac:dyDescent="0.2">
      <c r="B1451" s="13">
        <v>53613</v>
      </c>
      <c r="C1451" s="14">
        <v>41832.586111111108</v>
      </c>
      <c r="D1451" s="7" t="s">
        <v>10</v>
      </c>
      <c r="E1451" s="13">
        <v>2226</v>
      </c>
      <c r="F1451" s="7" t="s">
        <v>36</v>
      </c>
      <c r="G1451" s="7" t="s">
        <v>11</v>
      </c>
      <c r="H1451" s="13">
        <v>9.5</v>
      </c>
      <c r="I1451" s="13" t="str">
        <f>IF(G1451="Male",VLOOKUP(H1451,'Shoe size conversion table'!$B$6:$D$22,2),VLOOKUP(H1451,'Shoe size conversion table'!$J$6:$L$22,2))</f>
        <v>42-43</v>
      </c>
      <c r="J1451" s="13">
        <f>IF(G1451="Male",VLOOKUP(H1451,'Shoe size conversion table'!$B$6:$D$22,3),VLOOKUP(H1451,'Shoe size conversion table'!$J$6:$L$22,3))</f>
        <v>9</v>
      </c>
      <c r="K1451" s="11">
        <v>199</v>
      </c>
      <c r="L1451" s="12">
        <v>0</v>
      </c>
      <c r="M1451" s="7">
        <f t="shared" si="67"/>
        <v>2014</v>
      </c>
      <c r="N1451" s="7">
        <f t="shared" si="68"/>
        <v>7</v>
      </c>
      <c r="O1451" s="30">
        <f t="shared" si="69"/>
        <v>199</v>
      </c>
    </row>
    <row r="1452" spans="2:15" x14ac:dyDescent="0.2">
      <c r="B1452" s="13">
        <v>53614</v>
      </c>
      <c r="C1452" s="14">
        <v>41832.736111111109</v>
      </c>
      <c r="D1452" s="7" t="s">
        <v>10</v>
      </c>
      <c r="E1452" s="13">
        <v>2176</v>
      </c>
      <c r="F1452" s="7" t="s">
        <v>35</v>
      </c>
      <c r="G1452" s="7" t="s">
        <v>11</v>
      </c>
      <c r="H1452" s="13">
        <v>10</v>
      </c>
      <c r="I1452" s="13">
        <f>IF(G1452="Male",VLOOKUP(H1452,'Shoe size conversion table'!$B$6:$D$22,2),VLOOKUP(H1452,'Shoe size conversion table'!$J$6:$L$22,2))</f>
        <v>43</v>
      </c>
      <c r="J1452" s="13">
        <f>IF(G1452="Male",VLOOKUP(H1452,'Shoe size conversion table'!$B$6:$D$22,3),VLOOKUP(H1452,'Shoe size conversion table'!$J$6:$L$22,3))</f>
        <v>9.5</v>
      </c>
      <c r="K1452" s="11">
        <v>169</v>
      </c>
      <c r="L1452" s="12">
        <v>0</v>
      </c>
      <c r="M1452" s="7">
        <f t="shared" si="67"/>
        <v>2014</v>
      </c>
      <c r="N1452" s="7">
        <f t="shared" si="68"/>
        <v>7</v>
      </c>
      <c r="O1452" s="30">
        <f t="shared" si="69"/>
        <v>169</v>
      </c>
    </row>
    <row r="1453" spans="2:15" x14ac:dyDescent="0.2">
      <c r="B1453" s="13">
        <v>53615</v>
      </c>
      <c r="C1453" s="14">
        <v>41832.84611111111</v>
      </c>
      <c r="D1453" s="7" t="s">
        <v>8</v>
      </c>
      <c r="E1453" s="13">
        <v>2220</v>
      </c>
      <c r="F1453" s="7" t="s">
        <v>41</v>
      </c>
      <c r="G1453" s="7" t="s">
        <v>11</v>
      </c>
      <c r="H1453" s="13">
        <v>8</v>
      </c>
      <c r="I1453" s="13">
        <f>IF(G1453="Male",VLOOKUP(H1453,'Shoe size conversion table'!$B$6:$D$22,2),VLOOKUP(H1453,'Shoe size conversion table'!$J$6:$L$22,2))</f>
        <v>41</v>
      </c>
      <c r="J1453" s="13">
        <f>IF(G1453="Male",VLOOKUP(H1453,'Shoe size conversion table'!$B$6:$D$22,3),VLOOKUP(H1453,'Shoe size conversion table'!$J$6:$L$22,3))</f>
        <v>7.5</v>
      </c>
      <c r="K1453" s="11">
        <v>159</v>
      </c>
      <c r="L1453" s="12">
        <v>0</v>
      </c>
      <c r="M1453" s="7">
        <f t="shared" si="67"/>
        <v>2014</v>
      </c>
      <c r="N1453" s="7">
        <f t="shared" si="68"/>
        <v>7</v>
      </c>
      <c r="O1453" s="30">
        <f t="shared" si="69"/>
        <v>159</v>
      </c>
    </row>
    <row r="1454" spans="2:15" x14ac:dyDescent="0.2">
      <c r="B1454" s="13">
        <v>53615</v>
      </c>
      <c r="C1454" s="14">
        <v>41832.84611111111</v>
      </c>
      <c r="D1454" s="7" t="s">
        <v>8</v>
      </c>
      <c r="E1454" s="13">
        <v>2225</v>
      </c>
      <c r="F1454" s="7" t="s">
        <v>41</v>
      </c>
      <c r="G1454" s="7" t="s">
        <v>11</v>
      </c>
      <c r="H1454" s="13">
        <v>11</v>
      </c>
      <c r="I1454" s="13">
        <f>IF(G1454="Male",VLOOKUP(H1454,'Shoe size conversion table'!$B$6:$D$22,2),VLOOKUP(H1454,'Shoe size conversion table'!$J$6:$L$22,2))</f>
        <v>44</v>
      </c>
      <c r="J1454" s="13">
        <f>IF(G1454="Male",VLOOKUP(H1454,'Shoe size conversion table'!$B$6:$D$22,3),VLOOKUP(H1454,'Shoe size conversion table'!$J$6:$L$22,3))</f>
        <v>10.5</v>
      </c>
      <c r="K1454" s="11">
        <v>149</v>
      </c>
      <c r="L1454" s="12">
        <v>0.2</v>
      </c>
      <c r="M1454" s="7">
        <f t="shared" si="67"/>
        <v>2014</v>
      </c>
      <c r="N1454" s="7">
        <f t="shared" si="68"/>
        <v>7</v>
      </c>
      <c r="O1454" s="30">
        <f t="shared" si="69"/>
        <v>119.2</v>
      </c>
    </row>
    <row r="1455" spans="2:15" x14ac:dyDescent="0.2">
      <c r="B1455" s="13">
        <v>53616</v>
      </c>
      <c r="C1455" s="14">
        <v>41833.116111111107</v>
      </c>
      <c r="D1455" s="7" t="s">
        <v>9</v>
      </c>
      <c r="E1455" s="13">
        <v>2185</v>
      </c>
      <c r="F1455" s="7" t="s">
        <v>62</v>
      </c>
      <c r="G1455" s="7" t="s">
        <v>11</v>
      </c>
      <c r="H1455" s="13">
        <v>11.5</v>
      </c>
      <c r="I1455" s="13" t="str">
        <f>IF(G1455="Male",VLOOKUP(H1455,'Shoe size conversion table'!$B$6:$D$22,2),VLOOKUP(H1455,'Shoe size conversion table'!$J$6:$L$22,2))</f>
        <v>44-45</v>
      </c>
      <c r="J1455" s="13">
        <f>IF(G1455="Male",VLOOKUP(H1455,'Shoe size conversion table'!$B$6:$D$22,3),VLOOKUP(H1455,'Shoe size conversion table'!$J$6:$L$22,3))</f>
        <v>11</v>
      </c>
      <c r="K1455" s="11">
        <v>169</v>
      </c>
      <c r="L1455" s="12">
        <v>0.2</v>
      </c>
      <c r="M1455" s="7">
        <f t="shared" si="67"/>
        <v>2014</v>
      </c>
      <c r="N1455" s="7">
        <f t="shared" si="68"/>
        <v>7</v>
      </c>
      <c r="O1455" s="30">
        <f t="shared" si="69"/>
        <v>135.20000000000002</v>
      </c>
    </row>
    <row r="1456" spans="2:15" x14ac:dyDescent="0.2">
      <c r="B1456" s="13">
        <v>53616</v>
      </c>
      <c r="C1456" s="14">
        <v>41833.116111111107</v>
      </c>
      <c r="D1456" s="7" t="s">
        <v>9</v>
      </c>
      <c r="E1456" s="13">
        <v>2175</v>
      </c>
      <c r="F1456" s="7" t="s">
        <v>61</v>
      </c>
      <c r="G1456" s="7" t="s">
        <v>11</v>
      </c>
      <c r="H1456" s="13">
        <v>8</v>
      </c>
      <c r="I1456" s="13">
        <f>IF(G1456="Male",VLOOKUP(H1456,'Shoe size conversion table'!$B$6:$D$22,2),VLOOKUP(H1456,'Shoe size conversion table'!$J$6:$L$22,2))</f>
        <v>41</v>
      </c>
      <c r="J1456" s="13">
        <f>IF(G1456="Male",VLOOKUP(H1456,'Shoe size conversion table'!$B$6:$D$22,3),VLOOKUP(H1456,'Shoe size conversion table'!$J$6:$L$22,3))</f>
        <v>7.5</v>
      </c>
      <c r="K1456" s="11">
        <v>149</v>
      </c>
      <c r="L1456" s="12">
        <v>0</v>
      </c>
      <c r="M1456" s="7">
        <f t="shared" si="67"/>
        <v>2014</v>
      </c>
      <c r="N1456" s="7">
        <f t="shared" si="68"/>
        <v>7</v>
      </c>
      <c r="O1456" s="30">
        <f t="shared" si="69"/>
        <v>149</v>
      </c>
    </row>
    <row r="1457" spans="2:15" x14ac:dyDescent="0.2">
      <c r="B1457" s="13">
        <v>53617</v>
      </c>
      <c r="C1457" s="14">
        <v>41833.566111111111</v>
      </c>
      <c r="D1457" s="7" t="s">
        <v>10</v>
      </c>
      <c r="E1457" s="13">
        <v>2170</v>
      </c>
      <c r="F1457" s="7" t="s">
        <v>35</v>
      </c>
      <c r="G1457" s="7" t="s">
        <v>12</v>
      </c>
      <c r="H1457" s="13">
        <v>9</v>
      </c>
      <c r="I1457" s="13" t="str">
        <f>IF(G1457="Male",VLOOKUP(H1457,'Shoe size conversion table'!$B$6:$D$22,2),VLOOKUP(H1457,'Shoe size conversion table'!$J$6:$L$22,2))</f>
        <v>39-40</v>
      </c>
      <c r="J1457" s="13">
        <f>IF(G1457="Male",VLOOKUP(H1457,'Shoe size conversion table'!$B$6:$D$22,3),VLOOKUP(H1457,'Shoe size conversion table'!$J$6:$L$22,3))</f>
        <v>7</v>
      </c>
      <c r="K1457" s="11">
        <v>169</v>
      </c>
      <c r="L1457" s="12">
        <v>0.5</v>
      </c>
      <c r="M1457" s="7">
        <f t="shared" si="67"/>
        <v>2014</v>
      </c>
      <c r="N1457" s="7">
        <f t="shared" si="68"/>
        <v>7</v>
      </c>
      <c r="O1457" s="30">
        <f t="shared" si="69"/>
        <v>84.5</v>
      </c>
    </row>
    <row r="1458" spans="2:15" x14ac:dyDescent="0.2">
      <c r="B1458" s="13">
        <v>53618</v>
      </c>
      <c r="C1458" s="14">
        <v>41833.576111111113</v>
      </c>
      <c r="D1458" s="7" t="s">
        <v>8</v>
      </c>
      <c r="E1458" s="13">
        <v>2151</v>
      </c>
      <c r="F1458" s="7" t="s">
        <v>42</v>
      </c>
      <c r="G1458" s="7" t="s">
        <v>12</v>
      </c>
      <c r="H1458" s="13">
        <v>8.5</v>
      </c>
      <c r="I1458" s="13">
        <f>IF(G1458="Male",VLOOKUP(H1458,'Shoe size conversion table'!$B$6:$D$22,2),VLOOKUP(H1458,'Shoe size conversion table'!$J$6:$L$22,2))</f>
        <v>39</v>
      </c>
      <c r="J1458" s="13">
        <f>IF(G1458="Male",VLOOKUP(H1458,'Shoe size conversion table'!$B$6:$D$22,3),VLOOKUP(H1458,'Shoe size conversion table'!$J$6:$L$22,3))</f>
        <v>6.5</v>
      </c>
      <c r="K1458" s="11">
        <v>129</v>
      </c>
      <c r="L1458" s="12">
        <v>0</v>
      </c>
      <c r="M1458" s="7">
        <f t="shared" si="67"/>
        <v>2014</v>
      </c>
      <c r="N1458" s="7">
        <f t="shared" si="68"/>
        <v>7</v>
      </c>
      <c r="O1458" s="30">
        <f t="shared" si="69"/>
        <v>129</v>
      </c>
    </row>
    <row r="1459" spans="2:15" x14ac:dyDescent="0.2">
      <c r="B1459" s="13">
        <v>53619</v>
      </c>
      <c r="C1459" s="14">
        <v>41833.736111111109</v>
      </c>
      <c r="D1459" s="7" t="s">
        <v>10</v>
      </c>
      <c r="E1459" s="13">
        <v>2203</v>
      </c>
      <c r="F1459" s="7" t="s">
        <v>35</v>
      </c>
      <c r="G1459" s="7" t="s">
        <v>12</v>
      </c>
      <c r="H1459" s="13">
        <v>8</v>
      </c>
      <c r="I1459" s="13" t="str">
        <f>IF(G1459="Male",VLOOKUP(H1459,'Shoe size conversion table'!$B$6:$D$22,2),VLOOKUP(H1459,'Shoe size conversion table'!$J$6:$L$22,2))</f>
        <v>38-39</v>
      </c>
      <c r="J1459" s="13">
        <f>IF(G1459="Male",VLOOKUP(H1459,'Shoe size conversion table'!$B$6:$D$22,3),VLOOKUP(H1459,'Shoe size conversion table'!$J$6:$L$22,3))</f>
        <v>6</v>
      </c>
      <c r="K1459" s="11">
        <v>159</v>
      </c>
      <c r="L1459" s="12">
        <v>0.3</v>
      </c>
      <c r="M1459" s="7">
        <f t="shared" si="67"/>
        <v>2014</v>
      </c>
      <c r="N1459" s="7">
        <f t="shared" si="68"/>
        <v>7</v>
      </c>
      <c r="O1459" s="30">
        <f t="shared" si="69"/>
        <v>111.3</v>
      </c>
    </row>
    <row r="1460" spans="2:15" x14ac:dyDescent="0.2">
      <c r="B1460" s="13">
        <v>53620</v>
      </c>
      <c r="C1460" s="14">
        <v>41833.84611111111</v>
      </c>
      <c r="D1460" s="7" t="s">
        <v>8</v>
      </c>
      <c r="E1460" s="13">
        <v>2228</v>
      </c>
      <c r="F1460" s="7" t="s">
        <v>38</v>
      </c>
      <c r="G1460" s="7" t="s">
        <v>11</v>
      </c>
      <c r="H1460" s="13">
        <v>11.5</v>
      </c>
      <c r="I1460" s="13" t="str">
        <f>IF(G1460="Male",VLOOKUP(H1460,'Shoe size conversion table'!$B$6:$D$22,2),VLOOKUP(H1460,'Shoe size conversion table'!$J$6:$L$22,2))</f>
        <v>44-45</v>
      </c>
      <c r="J1460" s="13">
        <f>IF(G1460="Male",VLOOKUP(H1460,'Shoe size conversion table'!$B$6:$D$22,3),VLOOKUP(H1460,'Shoe size conversion table'!$J$6:$L$22,3))</f>
        <v>11</v>
      </c>
      <c r="K1460" s="11">
        <v>179</v>
      </c>
      <c r="L1460" s="12">
        <v>0</v>
      </c>
      <c r="M1460" s="7">
        <f t="shared" si="67"/>
        <v>2014</v>
      </c>
      <c r="N1460" s="7">
        <f t="shared" si="68"/>
        <v>7</v>
      </c>
      <c r="O1460" s="30">
        <f t="shared" si="69"/>
        <v>179</v>
      </c>
    </row>
    <row r="1461" spans="2:15" x14ac:dyDescent="0.2">
      <c r="B1461" s="13">
        <v>53620</v>
      </c>
      <c r="C1461" s="14">
        <v>41833.84611111111</v>
      </c>
      <c r="D1461" s="7" t="s">
        <v>8</v>
      </c>
      <c r="E1461" s="13">
        <v>2220</v>
      </c>
      <c r="F1461" s="7" t="s">
        <v>41</v>
      </c>
      <c r="G1461" s="7" t="s">
        <v>11</v>
      </c>
      <c r="H1461" s="13">
        <v>8</v>
      </c>
      <c r="I1461" s="13">
        <f>IF(G1461="Male",VLOOKUP(H1461,'Shoe size conversion table'!$B$6:$D$22,2),VLOOKUP(H1461,'Shoe size conversion table'!$J$6:$L$22,2))</f>
        <v>41</v>
      </c>
      <c r="J1461" s="13">
        <f>IF(G1461="Male",VLOOKUP(H1461,'Shoe size conversion table'!$B$6:$D$22,3),VLOOKUP(H1461,'Shoe size conversion table'!$J$6:$L$22,3))</f>
        <v>7.5</v>
      </c>
      <c r="K1461" s="11">
        <v>159</v>
      </c>
      <c r="L1461" s="12">
        <v>0</v>
      </c>
      <c r="M1461" s="7">
        <f t="shared" si="67"/>
        <v>2014</v>
      </c>
      <c r="N1461" s="7">
        <f t="shared" si="68"/>
        <v>7</v>
      </c>
      <c r="O1461" s="30">
        <f t="shared" si="69"/>
        <v>159</v>
      </c>
    </row>
    <row r="1462" spans="2:15" x14ac:dyDescent="0.2">
      <c r="B1462" s="13">
        <v>53621</v>
      </c>
      <c r="C1462" s="14">
        <v>41834.02611111111</v>
      </c>
      <c r="D1462" s="7" t="s">
        <v>10</v>
      </c>
      <c r="E1462" s="13">
        <v>2217</v>
      </c>
      <c r="F1462" s="7" t="s">
        <v>35</v>
      </c>
      <c r="G1462" s="7" t="s">
        <v>11</v>
      </c>
      <c r="H1462" s="13">
        <v>8.5</v>
      </c>
      <c r="I1462" s="13" t="str">
        <f>IF(G1462="Male",VLOOKUP(H1462,'Shoe size conversion table'!$B$6:$D$22,2),VLOOKUP(H1462,'Shoe size conversion table'!$J$6:$L$22,2))</f>
        <v>41-42</v>
      </c>
      <c r="J1462" s="13">
        <f>IF(G1462="Male",VLOOKUP(H1462,'Shoe size conversion table'!$B$6:$D$22,3),VLOOKUP(H1462,'Shoe size conversion table'!$J$6:$L$22,3))</f>
        <v>8</v>
      </c>
      <c r="K1462" s="11">
        <v>189</v>
      </c>
      <c r="L1462" s="12">
        <v>0</v>
      </c>
      <c r="M1462" s="7">
        <f t="shared" si="67"/>
        <v>2014</v>
      </c>
      <c r="N1462" s="7">
        <f t="shared" si="68"/>
        <v>7</v>
      </c>
      <c r="O1462" s="30">
        <f t="shared" si="69"/>
        <v>189</v>
      </c>
    </row>
    <row r="1463" spans="2:15" x14ac:dyDescent="0.2">
      <c r="B1463" s="13">
        <v>53622</v>
      </c>
      <c r="C1463" s="14">
        <v>41834.566111111111</v>
      </c>
      <c r="D1463" s="7" t="s">
        <v>10</v>
      </c>
      <c r="E1463" s="13">
        <v>2196</v>
      </c>
      <c r="F1463" s="7" t="s">
        <v>35</v>
      </c>
      <c r="G1463" s="7" t="s">
        <v>12</v>
      </c>
      <c r="H1463" s="13">
        <v>9</v>
      </c>
      <c r="I1463" s="13" t="str">
        <f>IF(G1463="Male",VLOOKUP(H1463,'Shoe size conversion table'!$B$6:$D$22,2),VLOOKUP(H1463,'Shoe size conversion table'!$J$6:$L$22,2))</f>
        <v>39-40</v>
      </c>
      <c r="J1463" s="13">
        <f>IF(G1463="Male",VLOOKUP(H1463,'Shoe size conversion table'!$B$6:$D$22,3),VLOOKUP(H1463,'Shoe size conversion table'!$J$6:$L$22,3))</f>
        <v>7</v>
      </c>
      <c r="K1463" s="11">
        <v>159</v>
      </c>
      <c r="L1463" s="12">
        <v>0</v>
      </c>
      <c r="M1463" s="7">
        <f t="shared" si="67"/>
        <v>2014</v>
      </c>
      <c r="N1463" s="7">
        <f t="shared" si="68"/>
        <v>7</v>
      </c>
      <c r="O1463" s="30">
        <f t="shared" si="69"/>
        <v>159</v>
      </c>
    </row>
    <row r="1464" spans="2:15" x14ac:dyDescent="0.2">
      <c r="B1464" s="13">
        <v>53623</v>
      </c>
      <c r="C1464" s="14">
        <v>41834.576111111113</v>
      </c>
      <c r="D1464" s="7" t="s">
        <v>7</v>
      </c>
      <c r="E1464" s="13">
        <v>2205</v>
      </c>
      <c r="F1464" s="7" t="s">
        <v>51</v>
      </c>
      <c r="G1464" s="7" t="s">
        <v>11</v>
      </c>
      <c r="H1464" s="13">
        <v>9.5</v>
      </c>
      <c r="I1464" s="13" t="str">
        <f>IF(G1464="Male",VLOOKUP(H1464,'Shoe size conversion table'!$B$6:$D$22,2),VLOOKUP(H1464,'Shoe size conversion table'!$J$6:$L$22,2))</f>
        <v>42-43</v>
      </c>
      <c r="J1464" s="13">
        <f>IF(G1464="Male",VLOOKUP(H1464,'Shoe size conversion table'!$B$6:$D$22,3),VLOOKUP(H1464,'Shoe size conversion table'!$J$6:$L$22,3))</f>
        <v>9</v>
      </c>
      <c r="K1464" s="11">
        <v>159</v>
      </c>
      <c r="L1464" s="12">
        <v>0</v>
      </c>
      <c r="M1464" s="7">
        <f t="shared" si="67"/>
        <v>2014</v>
      </c>
      <c r="N1464" s="7">
        <f t="shared" si="68"/>
        <v>7</v>
      </c>
      <c r="O1464" s="30">
        <f t="shared" si="69"/>
        <v>159</v>
      </c>
    </row>
    <row r="1465" spans="2:15" x14ac:dyDescent="0.2">
      <c r="B1465" s="13">
        <v>53624</v>
      </c>
      <c r="C1465" s="14">
        <v>41834.736111111109</v>
      </c>
      <c r="D1465" s="7" t="s">
        <v>7</v>
      </c>
      <c r="E1465" s="13">
        <v>2223</v>
      </c>
      <c r="F1465" s="7" t="s">
        <v>57</v>
      </c>
      <c r="G1465" s="7" t="s">
        <v>11</v>
      </c>
      <c r="H1465" s="13">
        <v>10.5</v>
      </c>
      <c r="I1465" s="13" t="str">
        <f>IF(G1465="Male",VLOOKUP(H1465,'Shoe size conversion table'!$B$6:$D$22,2),VLOOKUP(H1465,'Shoe size conversion table'!$J$6:$L$22,2))</f>
        <v>43-44</v>
      </c>
      <c r="J1465" s="13">
        <f>IF(G1465="Male",VLOOKUP(H1465,'Shoe size conversion table'!$B$6:$D$22,3),VLOOKUP(H1465,'Shoe size conversion table'!$J$6:$L$22,3))</f>
        <v>10</v>
      </c>
      <c r="K1465" s="11">
        <v>159</v>
      </c>
      <c r="L1465" s="12">
        <v>0</v>
      </c>
      <c r="M1465" s="7">
        <f t="shared" si="67"/>
        <v>2014</v>
      </c>
      <c r="N1465" s="7">
        <f t="shared" si="68"/>
        <v>7</v>
      </c>
      <c r="O1465" s="30">
        <f t="shared" si="69"/>
        <v>159</v>
      </c>
    </row>
    <row r="1466" spans="2:15" x14ac:dyDescent="0.2">
      <c r="B1466" s="13">
        <v>53625</v>
      </c>
      <c r="C1466" s="14">
        <v>41834.736111111109</v>
      </c>
      <c r="D1466" s="7" t="s">
        <v>10</v>
      </c>
      <c r="E1466" s="13">
        <v>2179</v>
      </c>
      <c r="F1466" s="7" t="s">
        <v>34</v>
      </c>
      <c r="G1466" s="7" t="s">
        <v>12</v>
      </c>
      <c r="H1466" s="13">
        <v>10</v>
      </c>
      <c r="I1466" s="13" t="str">
        <f>IF(G1466="Male",VLOOKUP(H1466,'Shoe size conversion table'!$B$6:$D$22,2),VLOOKUP(H1466,'Shoe size conversion table'!$J$6:$L$22,2))</f>
        <v>40-41</v>
      </c>
      <c r="J1466" s="13">
        <f>IF(G1466="Male",VLOOKUP(H1466,'Shoe size conversion table'!$B$6:$D$22,3),VLOOKUP(H1466,'Shoe size conversion table'!$J$6:$L$22,3))</f>
        <v>8</v>
      </c>
      <c r="K1466" s="11">
        <v>159</v>
      </c>
      <c r="L1466" s="12">
        <v>0</v>
      </c>
      <c r="M1466" s="7">
        <f t="shared" si="67"/>
        <v>2014</v>
      </c>
      <c r="N1466" s="7">
        <f t="shared" si="68"/>
        <v>7</v>
      </c>
      <c r="O1466" s="30">
        <f t="shared" si="69"/>
        <v>159</v>
      </c>
    </row>
    <row r="1467" spans="2:15" x14ac:dyDescent="0.2">
      <c r="B1467" s="13">
        <v>53626</v>
      </c>
      <c r="C1467" s="14">
        <v>41834.736111111109</v>
      </c>
      <c r="D1467" s="7" t="s">
        <v>7</v>
      </c>
      <c r="E1467" s="13">
        <v>2169</v>
      </c>
      <c r="F1467" s="7" t="s">
        <v>44</v>
      </c>
      <c r="G1467" s="7" t="s">
        <v>12</v>
      </c>
      <c r="H1467" s="13">
        <v>6.5</v>
      </c>
      <c r="I1467" s="13">
        <f>IF(G1467="Male",VLOOKUP(H1467,'Shoe size conversion table'!$B$6:$D$22,2),VLOOKUP(H1467,'Shoe size conversion table'!$J$6:$L$22,2))</f>
        <v>37</v>
      </c>
      <c r="J1467" s="13">
        <f>IF(G1467="Male",VLOOKUP(H1467,'Shoe size conversion table'!$B$6:$D$22,3),VLOOKUP(H1467,'Shoe size conversion table'!$J$6:$L$22,3))</f>
        <v>4.5</v>
      </c>
      <c r="K1467" s="11">
        <v>169</v>
      </c>
      <c r="L1467" s="12">
        <v>0.5</v>
      </c>
      <c r="M1467" s="7">
        <f t="shared" si="67"/>
        <v>2014</v>
      </c>
      <c r="N1467" s="7">
        <f t="shared" si="68"/>
        <v>7</v>
      </c>
      <c r="O1467" s="30">
        <f t="shared" si="69"/>
        <v>84.5</v>
      </c>
    </row>
    <row r="1468" spans="2:15" x14ac:dyDescent="0.2">
      <c r="B1468" s="13">
        <v>53627</v>
      </c>
      <c r="C1468" s="14">
        <v>41835.02611111111</v>
      </c>
      <c r="D1468" s="7" t="s">
        <v>10</v>
      </c>
      <c r="E1468" s="13">
        <v>2226</v>
      </c>
      <c r="F1468" s="7" t="s">
        <v>35</v>
      </c>
      <c r="G1468" s="7" t="s">
        <v>11</v>
      </c>
      <c r="H1468" s="13">
        <v>9.5</v>
      </c>
      <c r="I1468" s="13" t="str">
        <f>IF(G1468="Male",VLOOKUP(H1468,'Shoe size conversion table'!$B$6:$D$22,2),VLOOKUP(H1468,'Shoe size conversion table'!$J$6:$L$22,2))</f>
        <v>42-43</v>
      </c>
      <c r="J1468" s="13">
        <f>IF(G1468="Male",VLOOKUP(H1468,'Shoe size conversion table'!$B$6:$D$22,3),VLOOKUP(H1468,'Shoe size conversion table'!$J$6:$L$22,3))</f>
        <v>9</v>
      </c>
      <c r="K1468" s="11">
        <v>149</v>
      </c>
      <c r="L1468" s="12">
        <v>0</v>
      </c>
      <c r="M1468" s="7">
        <f t="shared" si="67"/>
        <v>2014</v>
      </c>
      <c r="N1468" s="7">
        <f t="shared" si="68"/>
        <v>7</v>
      </c>
      <c r="O1468" s="30">
        <f t="shared" si="69"/>
        <v>149</v>
      </c>
    </row>
    <row r="1469" spans="2:15" x14ac:dyDescent="0.2">
      <c r="B1469" s="13">
        <v>53628</v>
      </c>
      <c r="C1469" s="14">
        <v>41835.566111111111</v>
      </c>
      <c r="D1469" s="7" t="s">
        <v>9</v>
      </c>
      <c r="E1469" s="13">
        <v>2216</v>
      </c>
      <c r="F1469" s="7" t="s">
        <v>61</v>
      </c>
      <c r="G1469" s="7" t="s">
        <v>11</v>
      </c>
      <c r="H1469" s="13">
        <v>14</v>
      </c>
      <c r="I1469" s="13">
        <f>IF(G1469="Male",VLOOKUP(H1469,'Shoe size conversion table'!$B$6:$D$22,2),VLOOKUP(H1469,'Shoe size conversion table'!$J$6:$L$22,2))</f>
        <v>47</v>
      </c>
      <c r="J1469" s="13">
        <f>IF(G1469="Male",VLOOKUP(H1469,'Shoe size conversion table'!$B$6:$D$22,3),VLOOKUP(H1469,'Shoe size conversion table'!$J$6:$L$22,3))</f>
        <v>13.5</v>
      </c>
      <c r="K1469" s="11">
        <v>179</v>
      </c>
      <c r="L1469" s="12">
        <v>0</v>
      </c>
      <c r="M1469" s="7">
        <f t="shared" si="67"/>
        <v>2014</v>
      </c>
      <c r="N1469" s="7">
        <f t="shared" si="68"/>
        <v>7</v>
      </c>
      <c r="O1469" s="30">
        <f t="shared" si="69"/>
        <v>179</v>
      </c>
    </row>
    <row r="1470" spans="2:15" x14ac:dyDescent="0.2">
      <c r="B1470" s="13">
        <v>53629</v>
      </c>
      <c r="C1470" s="14">
        <v>41835.716111111113</v>
      </c>
      <c r="D1470" s="7" t="s">
        <v>10</v>
      </c>
      <c r="E1470" s="13">
        <v>2204</v>
      </c>
      <c r="F1470" s="7" t="s">
        <v>35</v>
      </c>
      <c r="G1470" s="7" t="s">
        <v>12</v>
      </c>
      <c r="H1470" s="13">
        <v>7</v>
      </c>
      <c r="I1470" s="13" t="str">
        <f>IF(G1470="Male",VLOOKUP(H1470,'Shoe size conversion table'!$B$6:$D$22,2),VLOOKUP(H1470,'Shoe size conversion table'!$J$6:$L$22,2))</f>
        <v>37-38</v>
      </c>
      <c r="J1470" s="13">
        <f>IF(G1470="Male",VLOOKUP(H1470,'Shoe size conversion table'!$B$6:$D$22,3),VLOOKUP(H1470,'Shoe size conversion table'!$J$6:$L$22,3))</f>
        <v>5</v>
      </c>
      <c r="K1470" s="11">
        <v>129</v>
      </c>
      <c r="L1470" s="12">
        <v>0.5</v>
      </c>
      <c r="M1470" s="7">
        <f t="shared" si="67"/>
        <v>2014</v>
      </c>
      <c r="N1470" s="7">
        <f t="shared" si="68"/>
        <v>7</v>
      </c>
      <c r="O1470" s="30">
        <f t="shared" si="69"/>
        <v>64.5</v>
      </c>
    </row>
    <row r="1471" spans="2:15" x14ac:dyDescent="0.2">
      <c r="B1471" s="13">
        <v>53630</v>
      </c>
      <c r="C1471" s="14">
        <v>41835.716111111113</v>
      </c>
      <c r="D1471" s="7" t="s">
        <v>8</v>
      </c>
      <c r="E1471" s="13">
        <v>2190</v>
      </c>
      <c r="F1471" s="7" t="s">
        <v>37</v>
      </c>
      <c r="G1471" s="7" t="s">
        <v>11</v>
      </c>
      <c r="H1471" s="13">
        <v>10.5</v>
      </c>
      <c r="I1471" s="13" t="str">
        <f>IF(G1471="Male",VLOOKUP(H1471,'Shoe size conversion table'!$B$6:$D$22,2),VLOOKUP(H1471,'Shoe size conversion table'!$J$6:$L$22,2))</f>
        <v>43-44</v>
      </c>
      <c r="J1471" s="13">
        <f>IF(G1471="Male",VLOOKUP(H1471,'Shoe size conversion table'!$B$6:$D$22,3),VLOOKUP(H1471,'Shoe size conversion table'!$J$6:$L$22,3))</f>
        <v>10</v>
      </c>
      <c r="K1471" s="11">
        <v>129</v>
      </c>
      <c r="L1471" s="12">
        <v>0.5</v>
      </c>
      <c r="M1471" s="7">
        <f t="shared" si="67"/>
        <v>2014</v>
      </c>
      <c r="N1471" s="7">
        <f t="shared" si="68"/>
        <v>7</v>
      </c>
      <c r="O1471" s="30">
        <f t="shared" si="69"/>
        <v>64.5</v>
      </c>
    </row>
    <row r="1472" spans="2:15" x14ac:dyDescent="0.2">
      <c r="B1472" s="13">
        <v>53631</v>
      </c>
      <c r="C1472" s="14">
        <v>41835.736111111109</v>
      </c>
      <c r="D1472" s="7" t="s">
        <v>7</v>
      </c>
      <c r="E1472" s="13">
        <v>2210</v>
      </c>
      <c r="F1472" s="7" t="s">
        <v>50</v>
      </c>
      <c r="G1472" s="7" t="s">
        <v>11</v>
      </c>
      <c r="H1472" s="13">
        <v>9.5</v>
      </c>
      <c r="I1472" s="13" t="str">
        <f>IF(G1472="Male",VLOOKUP(H1472,'Shoe size conversion table'!$B$6:$D$22,2),VLOOKUP(H1472,'Shoe size conversion table'!$J$6:$L$22,2))</f>
        <v>42-43</v>
      </c>
      <c r="J1472" s="13">
        <f>IF(G1472="Male",VLOOKUP(H1472,'Shoe size conversion table'!$B$6:$D$22,3),VLOOKUP(H1472,'Shoe size conversion table'!$J$6:$L$22,3))</f>
        <v>9</v>
      </c>
      <c r="K1472" s="11">
        <v>159</v>
      </c>
      <c r="L1472" s="12">
        <v>0</v>
      </c>
      <c r="M1472" s="7">
        <f t="shared" si="67"/>
        <v>2014</v>
      </c>
      <c r="N1472" s="7">
        <f t="shared" si="68"/>
        <v>7</v>
      </c>
      <c r="O1472" s="30">
        <f t="shared" si="69"/>
        <v>159</v>
      </c>
    </row>
    <row r="1473" spans="2:15" x14ac:dyDescent="0.2">
      <c r="B1473" s="13">
        <v>53632</v>
      </c>
      <c r="C1473" s="14">
        <v>41835.736111111109</v>
      </c>
      <c r="D1473" s="7" t="s">
        <v>10</v>
      </c>
      <c r="E1473" s="13">
        <v>2216</v>
      </c>
      <c r="F1473" s="7" t="s">
        <v>34</v>
      </c>
      <c r="G1473" s="7" t="s">
        <v>12</v>
      </c>
      <c r="H1473" s="13">
        <v>10</v>
      </c>
      <c r="I1473" s="13" t="str">
        <f>IF(G1473="Male",VLOOKUP(H1473,'Shoe size conversion table'!$B$6:$D$22,2),VLOOKUP(H1473,'Shoe size conversion table'!$J$6:$L$22,2))</f>
        <v>40-41</v>
      </c>
      <c r="J1473" s="13">
        <f>IF(G1473="Male",VLOOKUP(H1473,'Shoe size conversion table'!$B$6:$D$22,3),VLOOKUP(H1473,'Shoe size conversion table'!$J$6:$L$22,3))</f>
        <v>8</v>
      </c>
      <c r="K1473" s="11">
        <v>179</v>
      </c>
      <c r="L1473" s="12">
        <v>0.5</v>
      </c>
      <c r="M1473" s="7">
        <f t="shared" si="67"/>
        <v>2014</v>
      </c>
      <c r="N1473" s="7">
        <f t="shared" si="68"/>
        <v>7</v>
      </c>
      <c r="O1473" s="30">
        <f t="shared" si="69"/>
        <v>89.5</v>
      </c>
    </row>
    <row r="1474" spans="2:15" x14ac:dyDescent="0.2">
      <c r="B1474" s="13">
        <v>53633</v>
      </c>
      <c r="C1474" s="14">
        <v>41835.736111111109</v>
      </c>
      <c r="D1474" s="7" t="s">
        <v>7</v>
      </c>
      <c r="E1474" s="13">
        <v>2184</v>
      </c>
      <c r="F1474" s="7" t="s">
        <v>46</v>
      </c>
      <c r="G1474" s="7" t="s">
        <v>12</v>
      </c>
      <c r="H1474" s="13">
        <v>6.5</v>
      </c>
      <c r="I1474" s="13">
        <f>IF(G1474="Male",VLOOKUP(H1474,'Shoe size conversion table'!$B$6:$D$22,2),VLOOKUP(H1474,'Shoe size conversion table'!$J$6:$L$22,2))</f>
        <v>37</v>
      </c>
      <c r="J1474" s="13">
        <f>IF(G1474="Male",VLOOKUP(H1474,'Shoe size conversion table'!$B$6:$D$22,3),VLOOKUP(H1474,'Shoe size conversion table'!$J$6:$L$22,3))</f>
        <v>4.5</v>
      </c>
      <c r="K1474" s="11">
        <v>199</v>
      </c>
      <c r="L1474" s="12">
        <v>0.2</v>
      </c>
      <c r="M1474" s="7">
        <f t="shared" si="67"/>
        <v>2014</v>
      </c>
      <c r="N1474" s="7">
        <f t="shared" si="68"/>
        <v>7</v>
      </c>
      <c r="O1474" s="30">
        <f t="shared" si="69"/>
        <v>159.20000000000002</v>
      </c>
    </row>
    <row r="1475" spans="2:15" x14ac:dyDescent="0.2">
      <c r="B1475" s="13">
        <v>53634</v>
      </c>
      <c r="C1475" s="14">
        <v>41836.02611111111</v>
      </c>
      <c r="D1475" s="7" t="s">
        <v>7</v>
      </c>
      <c r="E1475" s="13">
        <v>2161</v>
      </c>
      <c r="F1475" s="7" t="s">
        <v>51</v>
      </c>
      <c r="G1475" s="7" t="s">
        <v>12</v>
      </c>
      <c r="H1475" s="13">
        <v>7.5</v>
      </c>
      <c r="I1475" s="13">
        <f>IF(G1475="Male",VLOOKUP(H1475,'Shoe size conversion table'!$B$6:$D$22,2),VLOOKUP(H1475,'Shoe size conversion table'!$J$6:$L$22,2))</f>
        <v>38</v>
      </c>
      <c r="J1475" s="13">
        <f>IF(G1475="Male",VLOOKUP(H1475,'Shoe size conversion table'!$B$6:$D$22,3),VLOOKUP(H1475,'Shoe size conversion table'!$J$6:$L$22,3))</f>
        <v>5.5</v>
      </c>
      <c r="K1475" s="11">
        <v>139</v>
      </c>
      <c r="L1475" s="12">
        <v>0</v>
      </c>
      <c r="M1475" s="7">
        <f t="shared" si="67"/>
        <v>2014</v>
      </c>
      <c r="N1475" s="7">
        <f t="shared" si="68"/>
        <v>7</v>
      </c>
      <c r="O1475" s="30">
        <f t="shared" si="69"/>
        <v>139</v>
      </c>
    </row>
    <row r="1476" spans="2:15" x14ac:dyDescent="0.2">
      <c r="B1476" s="13">
        <v>53635</v>
      </c>
      <c r="C1476" s="14">
        <v>41836.246111111112</v>
      </c>
      <c r="D1476" s="7" t="s">
        <v>7</v>
      </c>
      <c r="E1476" s="13">
        <v>2187</v>
      </c>
      <c r="F1476" s="7" t="s">
        <v>51</v>
      </c>
      <c r="G1476" s="7" t="s">
        <v>11</v>
      </c>
      <c r="H1476" s="13">
        <v>10</v>
      </c>
      <c r="I1476" s="13">
        <f>IF(G1476="Male",VLOOKUP(H1476,'Shoe size conversion table'!$B$6:$D$22,2),VLOOKUP(H1476,'Shoe size conversion table'!$J$6:$L$22,2))</f>
        <v>43</v>
      </c>
      <c r="J1476" s="13">
        <f>IF(G1476="Male",VLOOKUP(H1476,'Shoe size conversion table'!$B$6:$D$22,3),VLOOKUP(H1476,'Shoe size conversion table'!$J$6:$L$22,3))</f>
        <v>9.5</v>
      </c>
      <c r="K1476" s="11">
        <v>149</v>
      </c>
      <c r="L1476" s="12">
        <v>0</v>
      </c>
      <c r="M1476" s="7">
        <f t="shared" si="67"/>
        <v>2014</v>
      </c>
      <c r="N1476" s="7">
        <f t="shared" si="68"/>
        <v>7</v>
      </c>
      <c r="O1476" s="30">
        <f t="shared" si="69"/>
        <v>149</v>
      </c>
    </row>
    <row r="1477" spans="2:15" x14ac:dyDescent="0.2">
      <c r="B1477" s="13">
        <v>53636</v>
      </c>
      <c r="C1477" s="14">
        <v>41836.716111111113</v>
      </c>
      <c r="D1477" s="7" t="s">
        <v>8</v>
      </c>
      <c r="E1477" s="13">
        <v>2235</v>
      </c>
      <c r="F1477" s="7" t="s">
        <v>39</v>
      </c>
      <c r="G1477" s="7" t="s">
        <v>11</v>
      </c>
      <c r="H1477" s="13">
        <v>9</v>
      </c>
      <c r="I1477" s="13">
        <f>IF(G1477="Male",VLOOKUP(H1477,'Shoe size conversion table'!$B$6:$D$22,2),VLOOKUP(H1477,'Shoe size conversion table'!$J$6:$L$22,2))</f>
        <v>42</v>
      </c>
      <c r="J1477" s="13">
        <f>IF(G1477="Male",VLOOKUP(H1477,'Shoe size conversion table'!$B$6:$D$22,3),VLOOKUP(H1477,'Shoe size conversion table'!$J$6:$L$22,3))</f>
        <v>8.5</v>
      </c>
      <c r="K1477" s="11">
        <v>189</v>
      </c>
      <c r="L1477" s="12">
        <v>0.3</v>
      </c>
      <c r="M1477" s="7">
        <f t="shared" ref="M1477:M1540" si="70">YEAR(C1477)</f>
        <v>2014</v>
      </c>
      <c r="N1477" s="7">
        <f t="shared" si="68"/>
        <v>7</v>
      </c>
      <c r="O1477" s="30">
        <f t="shared" si="69"/>
        <v>132.29999999999998</v>
      </c>
    </row>
    <row r="1478" spans="2:15" x14ac:dyDescent="0.2">
      <c r="B1478" s="13">
        <v>53636</v>
      </c>
      <c r="C1478" s="14">
        <v>41836.716111111113</v>
      </c>
      <c r="D1478" s="7" t="s">
        <v>8</v>
      </c>
      <c r="E1478" s="13">
        <v>2190</v>
      </c>
      <c r="F1478" s="7" t="s">
        <v>37</v>
      </c>
      <c r="G1478" s="7" t="s">
        <v>11</v>
      </c>
      <c r="H1478" s="13">
        <v>10.5</v>
      </c>
      <c r="I1478" s="13" t="str">
        <f>IF(G1478="Male",VLOOKUP(H1478,'Shoe size conversion table'!$B$6:$D$22,2),VLOOKUP(H1478,'Shoe size conversion table'!$J$6:$L$22,2))</f>
        <v>43-44</v>
      </c>
      <c r="J1478" s="13">
        <f>IF(G1478="Male",VLOOKUP(H1478,'Shoe size conversion table'!$B$6:$D$22,3),VLOOKUP(H1478,'Shoe size conversion table'!$J$6:$L$22,3))</f>
        <v>10</v>
      </c>
      <c r="K1478" s="11">
        <v>129</v>
      </c>
      <c r="L1478" s="12">
        <v>0.5</v>
      </c>
      <c r="M1478" s="7">
        <f t="shared" si="70"/>
        <v>2014</v>
      </c>
      <c r="N1478" s="7">
        <f t="shared" ref="N1478:N1541" si="71">MONTH(C1478:C16445)</f>
        <v>7</v>
      </c>
      <c r="O1478" s="30">
        <f t="shared" ref="O1478:O1541" si="72">K1478*(1-L1478)</f>
        <v>64.5</v>
      </c>
    </row>
    <row r="1479" spans="2:15" x14ac:dyDescent="0.2">
      <c r="B1479" s="13">
        <v>53637</v>
      </c>
      <c r="C1479" s="14">
        <v>41836.736111111109</v>
      </c>
      <c r="D1479" s="7" t="s">
        <v>7</v>
      </c>
      <c r="E1479" s="13">
        <v>2201</v>
      </c>
      <c r="F1479" s="7" t="s">
        <v>47</v>
      </c>
      <c r="G1479" s="7" t="s">
        <v>12</v>
      </c>
      <c r="H1479" s="13">
        <v>6.5</v>
      </c>
      <c r="I1479" s="13">
        <f>IF(G1479="Male",VLOOKUP(H1479,'Shoe size conversion table'!$B$6:$D$22,2),VLOOKUP(H1479,'Shoe size conversion table'!$J$6:$L$22,2))</f>
        <v>37</v>
      </c>
      <c r="J1479" s="13">
        <f>IF(G1479="Male",VLOOKUP(H1479,'Shoe size conversion table'!$B$6:$D$22,3),VLOOKUP(H1479,'Shoe size conversion table'!$J$6:$L$22,3))</f>
        <v>4.5</v>
      </c>
      <c r="K1479" s="11">
        <v>139</v>
      </c>
      <c r="L1479" s="12">
        <v>0</v>
      </c>
      <c r="M1479" s="7">
        <f t="shared" si="70"/>
        <v>2014</v>
      </c>
      <c r="N1479" s="7">
        <f t="shared" si="71"/>
        <v>7</v>
      </c>
      <c r="O1479" s="30">
        <f t="shared" si="72"/>
        <v>139</v>
      </c>
    </row>
    <row r="1480" spans="2:15" x14ac:dyDescent="0.2">
      <c r="B1480" s="13">
        <v>53637</v>
      </c>
      <c r="C1480" s="14">
        <v>41836.736111111109</v>
      </c>
      <c r="D1480" s="7" t="s">
        <v>7</v>
      </c>
      <c r="E1480" s="13">
        <v>2160</v>
      </c>
      <c r="F1480" s="7" t="s">
        <v>44</v>
      </c>
      <c r="G1480" s="7" t="s">
        <v>11</v>
      </c>
      <c r="H1480" s="13">
        <v>11</v>
      </c>
      <c r="I1480" s="13">
        <f>IF(G1480="Male",VLOOKUP(H1480,'Shoe size conversion table'!$B$6:$D$22,2),VLOOKUP(H1480,'Shoe size conversion table'!$J$6:$L$22,2))</f>
        <v>44</v>
      </c>
      <c r="J1480" s="13">
        <f>IF(G1480="Male",VLOOKUP(H1480,'Shoe size conversion table'!$B$6:$D$22,3),VLOOKUP(H1480,'Shoe size conversion table'!$J$6:$L$22,3))</f>
        <v>10.5</v>
      </c>
      <c r="K1480" s="11">
        <v>179</v>
      </c>
      <c r="L1480" s="12">
        <v>0.3</v>
      </c>
      <c r="M1480" s="7">
        <f t="shared" si="70"/>
        <v>2014</v>
      </c>
      <c r="N1480" s="7">
        <f t="shared" si="71"/>
        <v>7</v>
      </c>
      <c r="O1480" s="30">
        <f t="shared" si="72"/>
        <v>125.3</v>
      </c>
    </row>
    <row r="1481" spans="2:15" x14ac:dyDescent="0.2">
      <c r="B1481" s="13">
        <v>53637</v>
      </c>
      <c r="C1481" s="14">
        <v>41836.736111111109</v>
      </c>
      <c r="D1481" s="7" t="s">
        <v>7</v>
      </c>
      <c r="E1481" s="13">
        <v>2232</v>
      </c>
      <c r="F1481" s="7" t="s">
        <v>48</v>
      </c>
      <c r="G1481" s="7" t="s">
        <v>12</v>
      </c>
      <c r="H1481" s="13">
        <v>10</v>
      </c>
      <c r="I1481" s="13" t="str">
        <f>IF(G1481="Male",VLOOKUP(H1481,'Shoe size conversion table'!$B$6:$D$22,2),VLOOKUP(H1481,'Shoe size conversion table'!$J$6:$L$22,2))</f>
        <v>40-41</v>
      </c>
      <c r="J1481" s="13">
        <f>IF(G1481="Male",VLOOKUP(H1481,'Shoe size conversion table'!$B$6:$D$22,3),VLOOKUP(H1481,'Shoe size conversion table'!$J$6:$L$22,3))</f>
        <v>8</v>
      </c>
      <c r="K1481" s="11">
        <v>159</v>
      </c>
      <c r="L1481" s="12">
        <v>0.5</v>
      </c>
      <c r="M1481" s="7">
        <f t="shared" si="70"/>
        <v>2014</v>
      </c>
      <c r="N1481" s="7">
        <f t="shared" si="71"/>
        <v>7</v>
      </c>
      <c r="O1481" s="30">
        <f t="shared" si="72"/>
        <v>79.5</v>
      </c>
    </row>
    <row r="1482" spans="2:15" x14ac:dyDescent="0.2">
      <c r="B1482" s="13">
        <v>53638</v>
      </c>
      <c r="C1482" s="14">
        <v>41837.09611111111</v>
      </c>
      <c r="D1482" s="7" t="s">
        <v>10</v>
      </c>
      <c r="E1482" s="13">
        <v>2215</v>
      </c>
      <c r="F1482" s="7" t="s">
        <v>35</v>
      </c>
      <c r="G1482" s="7" t="s">
        <v>12</v>
      </c>
      <c r="H1482" s="13">
        <v>7</v>
      </c>
      <c r="I1482" s="13" t="str">
        <f>IF(G1482="Male",VLOOKUP(H1482,'Shoe size conversion table'!$B$6:$D$22,2),VLOOKUP(H1482,'Shoe size conversion table'!$J$6:$L$22,2))</f>
        <v>37-38</v>
      </c>
      <c r="J1482" s="13">
        <f>IF(G1482="Male",VLOOKUP(H1482,'Shoe size conversion table'!$B$6:$D$22,3),VLOOKUP(H1482,'Shoe size conversion table'!$J$6:$L$22,3))</f>
        <v>5</v>
      </c>
      <c r="K1482" s="11">
        <v>189</v>
      </c>
      <c r="L1482" s="12">
        <v>0.2</v>
      </c>
      <c r="M1482" s="7">
        <f t="shared" si="70"/>
        <v>2014</v>
      </c>
      <c r="N1482" s="7">
        <f t="shared" si="71"/>
        <v>7</v>
      </c>
      <c r="O1482" s="30">
        <f t="shared" si="72"/>
        <v>151.20000000000002</v>
      </c>
    </row>
    <row r="1483" spans="2:15" x14ac:dyDescent="0.2">
      <c r="B1483" s="13">
        <v>53639</v>
      </c>
      <c r="C1483" s="14">
        <v>41837.246111111112</v>
      </c>
      <c r="D1483" s="7" t="s">
        <v>7</v>
      </c>
      <c r="E1483" s="13">
        <v>2220</v>
      </c>
      <c r="F1483" s="7" t="s">
        <v>51</v>
      </c>
      <c r="G1483" s="7" t="s">
        <v>11</v>
      </c>
      <c r="H1483" s="13">
        <v>10.5</v>
      </c>
      <c r="I1483" s="13" t="str">
        <f>IF(G1483="Male",VLOOKUP(H1483,'Shoe size conversion table'!$B$6:$D$22,2),VLOOKUP(H1483,'Shoe size conversion table'!$J$6:$L$22,2))</f>
        <v>43-44</v>
      </c>
      <c r="J1483" s="13">
        <f>IF(G1483="Male",VLOOKUP(H1483,'Shoe size conversion table'!$B$6:$D$22,3),VLOOKUP(H1483,'Shoe size conversion table'!$J$6:$L$22,3))</f>
        <v>10</v>
      </c>
      <c r="K1483" s="11">
        <v>139</v>
      </c>
      <c r="L1483" s="12">
        <v>0</v>
      </c>
      <c r="M1483" s="7">
        <f t="shared" si="70"/>
        <v>2014</v>
      </c>
      <c r="N1483" s="7">
        <f t="shared" si="71"/>
        <v>7</v>
      </c>
      <c r="O1483" s="30">
        <f t="shared" si="72"/>
        <v>139</v>
      </c>
    </row>
    <row r="1484" spans="2:15" x14ac:dyDescent="0.2">
      <c r="B1484" s="13">
        <v>53640</v>
      </c>
      <c r="C1484" s="14">
        <v>41837.606111111112</v>
      </c>
      <c r="D1484" s="7" t="s">
        <v>10</v>
      </c>
      <c r="E1484" s="13">
        <v>2212</v>
      </c>
      <c r="F1484" s="7" t="s">
        <v>35</v>
      </c>
      <c r="G1484" s="7" t="s">
        <v>11</v>
      </c>
      <c r="H1484" s="13">
        <v>10.5</v>
      </c>
      <c r="I1484" s="13" t="str">
        <f>IF(G1484="Male",VLOOKUP(H1484,'Shoe size conversion table'!$B$6:$D$22,2),VLOOKUP(H1484,'Shoe size conversion table'!$J$6:$L$22,2))</f>
        <v>43-44</v>
      </c>
      <c r="J1484" s="13">
        <f>IF(G1484="Male",VLOOKUP(H1484,'Shoe size conversion table'!$B$6:$D$22,3),VLOOKUP(H1484,'Shoe size conversion table'!$J$6:$L$22,3))</f>
        <v>10</v>
      </c>
      <c r="K1484" s="11">
        <v>139</v>
      </c>
      <c r="L1484" s="12">
        <v>0.3</v>
      </c>
      <c r="M1484" s="7">
        <f t="shared" si="70"/>
        <v>2014</v>
      </c>
      <c r="N1484" s="7">
        <f t="shared" si="71"/>
        <v>7</v>
      </c>
      <c r="O1484" s="30">
        <f t="shared" si="72"/>
        <v>97.3</v>
      </c>
    </row>
    <row r="1485" spans="2:15" x14ac:dyDescent="0.2">
      <c r="B1485" s="13">
        <v>53641</v>
      </c>
      <c r="C1485" s="14">
        <v>41837.716111111113</v>
      </c>
      <c r="D1485" s="7" t="s">
        <v>8</v>
      </c>
      <c r="E1485" s="13">
        <v>2225</v>
      </c>
      <c r="F1485" s="7" t="s">
        <v>41</v>
      </c>
      <c r="G1485" s="7" t="s">
        <v>11</v>
      </c>
      <c r="H1485" s="13">
        <v>11</v>
      </c>
      <c r="I1485" s="13">
        <f>IF(G1485="Male",VLOOKUP(H1485,'Shoe size conversion table'!$B$6:$D$22,2),VLOOKUP(H1485,'Shoe size conversion table'!$J$6:$L$22,2))</f>
        <v>44</v>
      </c>
      <c r="J1485" s="13">
        <f>IF(G1485="Male",VLOOKUP(H1485,'Shoe size conversion table'!$B$6:$D$22,3),VLOOKUP(H1485,'Shoe size conversion table'!$J$6:$L$22,3))</f>
        <v>10.5</v>
      </c>
      <c r="K1485" s="11">
        <v>149</v>
      </c>
      <c r="L1485" s="12">
        <v>0.2</v>
      </c>
      <c r="M1485" s="7">
        <f t="shared" si="70"/>
        <v>2014</v>
      </c>
      <c r="N1485" s="7">
        <f t="shared" si="71"/>
        <v>7</v>
      </c>
      <c r="O1485" s="30">
        <f t="shared" si="72"/>
        <v>119.2</v>
      </c>
    </row>
    <row r="1486" spans="2:15" x14ac:dyDescent="0.2">
      <c r="B1486" s="13">
        <v>53641</v>
      </c>
      <c r="C1486" s="14">
        <v>41837.716111111113</v>
      </c>
      <c r="D1486" s="7" t="s">
        <v>8</v>
      </c>
      <c r="E1486" s="13">
        <v>2235</v>
      </c>
      <c r="F1486" s="7" t="s">
        <v>39</v>
      </c>
      <c r="G1486" s="7" t="s">
        <v>11</v>
      </c>
      <c r="H1486" s="13">
        <v>9</v>
      </c>
      <c r="I1486" s="13">
        <f>IF(G1486="Male",VLOOKUP(H1486,'Shoe size conversion table'!$B$6:$D$22,2),VLOOKUP(H1486,'Shoe size conversion table'!$J$6:$L$22,2))</f>
        <v>42</v>
      </c>
      <c r="J1486" s="13">
        <f>IF(G1486="Male",VLOOKUP(H1486,'Shoe size conversion table'!$B$6:$D$22,3),VLOOKUP(H1486,'Shoe size conversion table'!$J$6:$L$22,3))</f>
        <v>8.5</v>
      </c>
      <c r="K1486" s="11">
        <v>189</v>
      </c>
      <c r="L1486" s="12">
        <v>0.3</v>
      </c>
      <c r="M1486" s="7">
        <f t="shared" si="70"/>
        <v>2014</v>
      </c>
      <c r="N1486" s="7">
        <f t="shared" si="71"/>
        <v>7</v>
      </c>
      <c r="O1486" s="30">
        <f t="shared" si="72"/>
        <v>132.29999999999998</v>
      </c>
    </row>
    <row r="1487" spans="2:15" x14ac:dyDescent="0.2">
      <c r="B1487" s="13">
        <v>53642</v>
      </c>
      <c r="C1487" s="14">
        <v>41838.09611111111</v>
      </c>
      <c r="D1487" s="7" t="s">
        <v>10</v>
      </c>
      <c r="E1487" s="13">
        <v>2204</v>
      </c>
      <c r="F1487" s="7" t="s">
        <v>35</v>
      </c>
      <c r="G1487" s="7" t="s">
        <v>12</v>
      </c>
      <c r="H1487" s="13">
        <v>7</v>
      </c>
      <c r="I1487" s="13" t="str">
        <f>IF(G1487="Male",VLOOKUP(H1487,'Shoe size conversion table'!$B$6:$D$22,2),VLOOKUP(H1487,'Shoe size conversion table'!$J$6:$L$22,2))</f>
        <v>37-38</v>
      </c>
      <c r="J1487" s="13">
        <f>IF(G1487="Male",VLOOKUP(H1487,'Shoe size conversion table'!$B$6:$D$22,3),VLOOKUP(H1487,'Shoe size conversion table'!$J$6:$L$22,3))</f>
        <v>5</v>
      </c>
      <c r="K1487" s="11">
        <v>129</v>
      </c>
      <c r="L1487" s="12">
        <v>0.5</v>
      </c>
      <c r="M1487" s="7">
        <f t="shared" si="70"/>
        <v>2014</v>
      </c>
      <c r="N1487" s="7">
        <f t="shared" si="71"/>
        <v>7</v>
      </c>
      <c r="O1487" s="30">
        <f t="shared" si="72"/>
        <v>64.5</v>
      </c>
    </row>
    <row r="1488" spans="2:15" x14ac:dyDescent="0.2">
      <c r="B1488" s="13">
        <v>53643</v>
      </c>
      <c r="C1488" s="14">
        <v>41838.246111111112</v>
      </c>
      <c r="D1488" s="7" t="s">
        <v>7</v>
      </c>
      <c r="E1488" s="13">
        <v>2190</v>
      </c>
      <c r="F1488" s="7" t="s">
        <v>51</v>
      </c>
      <c r="G1488" s="7" t="s">
        <v>11</v>
      </c>
      <c r="H1488" s="13">
        <v>12</v>
      </c>
      <c r="I1488" s="13">
        <f>IF(G1488="Male",VLOOKUP(H1488,'Shoe size conversion table'!$B$6:$D$22,2),VLOOKUP(H1488,'Shoe size conversion table'!$J$6:$L$22,2))</f>
        <v>45</v>
      </c>
      <c r="J1488" s="13">
        <f>IF(G1488="Male",VLOOKUP(H1488,'Shoe size conversion table'!$B$6:$D$22,3),VLOOKUP(H1488,'Shoe size conversion table'!$J$6:$L$22,3))</f>
        <v>11.5</v>
      </c>
      <c r="K1488" s="11">
        <v>179</v>
      </c>
      <c r="L1488" s="12">
        <v>0.2</v>
      </c>
      <c r="M1488" s="7">
        <f t="shared" si="70"/>
        <v>2014</v>
      </c>
      <c r="N1488" s="7">
        <f t="shared" si="71"/>
        <v>7</v>
      </c>
      <c r="O1488" s="30">
        <f t="shared" si="72"/>
        <v>143.20000000000002</v>
      </c>
    </row>
    <row r="1489" spans="2:15" x14ac:dyDescent="0.2">
      <c r="B1489" s="13">
        <v>53644</v>
      </c>
      <c r="C1489" s="14">
        <v>41838.296111111114</v>
      </c>
      <c r="D1489" s="7" t="s">
        <v>7</v>
      </c>
      <c r="E1489" s="13">
        <v>2228</v>
      </c>
      <c r="F1489" s="7" t="s">
        <v>46</v>
      </c>
      <c r="G1489" s="7" t="s">
        <v>12</v>
      </c>
      <c r="H1489" s="13">
        <v>8.5</v>
      </c>
      <c r="I1489" s="13">
        <f>IF(G1489="Male",VLOOKUP(H1489,'Shoe size conversion table'!$B$6:$D$22,2),VLOOKUP(H1489,'Shoe size conversion table'!$J$6:$L$22,2))</f>
        <v>39</v>
      </c>
      <c r="J1489" s="13">
        <f>IF(G1489="Male",VLOOKUP(H1489,'Shoe size conversion table'!$B$6:$D$22,3),VLOOKUP(H1489,'Shoe size conversion table'!$J$6:$L$22,3))</f>
        <v>6.5</v>
      </c>
      <c r="K1489" s="11">
        <v>199</v>
      </c>
      <c r="L1489" s="12">
        <v>0</v>
      </c>
      <c r="M1489" s="7">
        <f t="shared" si="70"/>
        <v>2014</v>
      </c>
      <c r="N1489" s="7">
        <f t="shared" si="71"/>
        <v>7</v>
      </c>
      <c r="O1489" s="30">
        <f t="shared" si="72"/>
        <v>199</v>
      </c>
    </row>
    <row r="1490" spans="2:15" x14ac:dyDescent="0.2">
      <c r="B1490" s="13">
        <v>53645</v>
      </c>
      <c r="C1490" s="14">
        <v>41838.606111111112</v>
      </c>
      <c r="D1490" s="7" t="s">
        <v>10</v>
      </c>
      <c r="E1490" s="13">
        <v>2172</v>
      </c>
      <c r="F1490" s="7" t="s">
        <v>35</v>
      </c>
      <c r="G1490" s="7" t="s">
        <v>12</v>
      </c>
      <c r="H1490" s="13">
        <v>8</v>
      </c>
      <c r="I1490" s="13" t="str">
        <f>IF(G1490="Male",VLOOKUP(H1490,'Shoe size conversion table'!$B$6:$D$22,2),VLOOKUP(H1490,'Shoe size conversion table'!$J$6:$L$22,2))</f>
        <v>38-39</v>
      </c>
      <c r="J1490" s="13">
        <f>IF(G1490="Male",VLOOKUP(H1490,'Shoe size conversion table'!$B$6:$D$22,3),VLOOKUP(H1490,'Shoe size conversion table'!$J$6:$L$22,3))</f>
        <v>6</v>
      </c>
      <c r="K1490" s="11">
        <v>179</v>
      </c>
      <c r="L1490" s="12">
        <v>0.1</v>
      </c>
      <c r="M1490" s="7">
        <f t="shared" si="70"/>
        <v>2014</v>
      </c>
      <c r="N1490" s="7">
        <f t="shared" si="71"/>
        <v>7</v>
      </c>
      <c r="O1490" s="30">
        <f t="shared" si="72"/>
        <v>161.1</v>
      </c>
    </row>
    <row r="1491" spans="2:15" x14ac:dyDescent="0.2">
      <c r="B1491" s="13">
        <v>53646</v>
      </c>
      <c r="C1491" s="14">
        <v>41838.666111111117</v>
      </c>
      <c r="D1491" s="7" t="s">
        <v>10</v>
      </c>
      <c r="E1491" s="13">
        <v>2199</v>
      </c>
      <c r="F1491" s="7" t="s">
        <v>35</v>
      </c>
      <c r="G1491" s="7" t="s">
        <v>11</v>
      </c>
      <c r="H1491" s="13">
        <v>7</v>
      </c>
      <c r="I1491" s="13">
        <f>IF(G1491="Male",VLOOKUP(H1491,'Shoe size conversion table'!$B$6:$D$22,2),VLOOKUP(H1491,'Shoe size conversion table'!$J$6:$L$22,2))</f>
        <v>40</v>
      </c>
      <c r="J1491" s="13">
        <f>IF(G1491="Male",VLOOKUP(H1491,'Shoe size conversion table'!$B$6:$D$22,3),VLOOKUP(H1491,'Shoe size conversion table'!$J$6:$L$22,3))</f>
        <v>6.5</v>
      </c>
      <c r="K1491" s="11">
        <v>199</v>
      </c>
      <c r="L1491" s="12">
        <v>0.2</v>
      </c>
      <c r="M1491" s="7">
        <f t="shared" si="70"/>
        <v>2014</v>
      </c>
      <c r="N1491" s="7">
        <f t="shared" si="71"/>
        <v>7</v>
      </c>
      <c r="O1491" s="30">
        <f t="shared" si="72"/>
        <v>159.20000000000002</v>
      </c>
    </row>
    <row r="1492" spans="2:15" x14ac:dyDescent="0.2">
      <c r="B1492" s="13">
        <v>53647</v>
      </c>
      <c r="C1492" s="14">
        <v>41839.03611111112</v>
      </c>
      <c r="D1492" s="7" t="s">
        <v>7</v>
      </c>
      <c r="E1492" s="13">
        <v>2179</v>
      </c>
      <c r="F1492" s="7" t="s">
        <v>51</v>
      </c>
      <c r="G1492" s="7" t="s">
        <v>11</v>
      </c>
      <c r="H1492" s="13">
        <v>9.5</v>
      </c>
      <c r="I1492" s="13" t="str">
        <f>IF(G1492="Male",VLOOKUP(H1492,'Shoe size conversion table'!$B$6:$D$22,2),VLOOKUP(H1492,'Shoe size conversion table'!$J$6:$L$22,2))</f>
        <v>42-43</v>
      </c>
      <c r="J1492" s="13">
        <f>IF(G1492="Male",VLOOKUP(H1492,'Shoe size conversion table'!$B$6:$D$22,3),VLOOKUP(H1492,'Shoe size conversion table'!$J$6:$L$22,3))</f>
        <v>9</v>
      </c>
      <c r="K1492" s="11">
        <v>199</v>
      </c>
      <c r="L1492" s="12">
        <v>0.2</v>
      </c>
      <c r="M1492" s="7">
        <f t="shared" si="70"/>
        <v>2014</v>
      </c>
      <c r="N1492" s="7">
        <f t="shared" si="71"/>
        <v>7</v>
      </c>
      <c r="O1492" s="30">
        <f t="shared" si="72"/>
        <v>159.20000000000002</v>
      </c>
    </row>
    <row r="1493" spans="2:15" x14ac:dyDescent="0.2">
      <c r="B1493" s="13">
        <v>53648</v>
      </c>
      <c r="C1493" s="14">
        <v>41839.09611111111</v>
      </c>
      <c r="D1493" s="7" t="s">
        <v>8</v>
      </c>
      <c r="E1493" s="13">
        <v>2190</v>
      </c>
      <c r="F1493" s="7" t="s">
        <v>37</v>
      </c>
      <c r="G1493" s="7" t="s">
        <v>11</v>
      </c>
      <c r="H1493" s="13">
        <v>10.5</v>
      </c>
      <c r="I1493" s="13" t="str">
        <f>IF(G1493="Male",VLOOKUP(H1493,'Shoe size conversion table'!$B$6:$D$22,2),VLOOKUP(H1493,'Shoe size conversion table'!$J$6:$L$22,2))</f>
        <v>43-44</v>
      </c>
      <c r="J1493" s="13">
        <f>IF(G1493="Male",VLOOKUP(H1493,'Shoe size conversion table'!$B$6:$D$22,3),VLOOKUP(H1493,'Shoe size conversion table'!$J$6:$L$22,3))</f>
        <v>10</v>
      </c>
      <c r="K1493" s="11">
        <v>129</v>
      </c>
      <c r="L1493" s="12">
        <v>0.5</v>
      </c>
      <c r="M1493" s="7">
        <f t="shared" si="70"/>
        <v>2014</v>
      </c>
      <c r="N1493" s="7">
        <f t="shared" si="71"/>
        <v>7</v>
      </c>
      <c r="O1493" s="30">
        <f t="shared" si="72"/>
        <v>64.5</v>
      </c>
    </row>
    <row r="1494" spans="2:15" x14ac:dyDescent="0.2">
      <c r="B1494" s="13">
        <v>53649</v>
      </c>
      <c r="C1494" s="14">
        <v>41839.296111111114</v>
      </c>
      <c r="D1494" s="7" t="s">
        <v>7</v>
      </c>
      <c r="E1494" s="13">
        <v>2236</v>
      </c>
      <c r="F1494" s="7" t="s">
        <v>55</v>
      </c>
      <c r="G1494" s="7" t="s">
        <v>12</v>
      </c>
      <c r="H1494" s="13">
        <v>8.5</v>
      </c>
      <c r="I1494" s="13">
        <f>IF(G1494="Male",VLOOKUP(H1494,'Shoe size conversion table'!$B$6:$D$22,2),VLOOKUP(H1494,'Shoe size conversion table'!$J$6:$L$22,2))</f>
        <v>39</v>
      </c>
      <c r="J1494" s="13">
        <f>IF(G1494="Male",VLOOKUP(H1494,'Shoe size conversion table'!$B$6:$D$22,3),VLOOKUP(H1494,'Shoe size conversion table'!$J$6:$L$22,3))</f>
        <v>6.5</v>
      </c>
      <c r="K1494" s="11">
        <v>149</v>
      </c>
      <c r="L1494" s="12">
        <v>0.1</v>
      </c>
      <c r="M1494" s="7">
        <f t="shared" si="70"/>
        <v>2014</v>
      </c>
      <c r="N1494" s="7">
        <f t="shared" si="71"/>
        <v>7</v>
      </c>
      <c r="O1494" s="30">
        <f t="shared" si="72"/>
        <v>134.1</v>
      </c>
    </row>
    <row r="1495" spans="2:15" x14ac:dyDescent="0.2">
      <c r="B1495" s="13">
        <v>53650</v>
      </c>
      <c r="C1495" s="14">
        <v>41839.606111111112</v>
      </c>
      <c r="D1495" s="7" t="s">
        <v>10</v>
      </c>
      <c r="E1495" s="13">
        <v>2239</v>
      </c>
      <c r="F1495" s="7" t="s">
        <v>35</v>
      </c>
      <c r="G1495" s="7" t="s">
        <v>12</v>
      </c>
      <c r="H1495" s="13">
        <v>8</v>
      </c>
      <c r="I1495" s="13" t="str">
        <f>IF(G1495="Male",VLOOKUP(H1495,'Shoe size conversion table'!$B$6:$D$22,2),VLOOKUP(H1495,'Shoe size conversion table'!$J$6:$L$22,2))</f>
        <v>38-39</v>
      </c>
      <c r="J1495" s="13">
        <f>IF(G1495="Male",VLOOKUP(H1495,'Shoe size conversion table'!$B$6:$D$22,3),VLOOKUP(H1495,'Shoe size conversion table'!$J$6:$L$22,3))</f>
        <v>6</v>
      </c>
      <c r="K1495" s="11">
        <v>139</v>
      </c>
      <c r="L1495" s="12">
        <v>0</v>
      </c>
      <c r="M1495" s="7">
        <f t="shared" si="70"/>
        <v>2014</v>
      </c>
      <c r="N1495" s="7">
        <f t="shared" si="71"/>
        <v>7</v>
      </c>
      <c r="O1495" s="30">
        <f t="shared" si="72"/>
        <v>139</v>
      </c>
    </row>
    <row r="1496" spans="2:15" x14ac:dyDescent="0.2">
      <c r="B1496" s="13">
        <v>53651</v>
      </c>
      <c r="C1496" s="14">
        <v>41839.666111111117</v>
      </c>
      <c r="D1496" s="7" t="s">
        <v>10</v>
      </c>
      <c r="E1496" s="13">
        <v>2157</v>
      </c>
      <c r="F1496" s="7" t="s">
        <v>36</v>
      </c>
      <c r="G1496" s="7" t="s">
        <v>12</v>
      </c>
      <c r="H1496" s="13">
        <v>7.5</v>
      </c>
      <c r="I1496" s="13">
        <f>IF(G1496="Male",VLOOKUP(H1496,'Shoe size conversion table'!$B$6:$D$22,2),VLOOKUP(H1496,'Shoe size conversion table'!$J$6:$L$22,2))</f>
        <v>38</v>
      </c>
      <c r="J1496" s="13">
        <f>IF(G1496="Male",VLOOKUP(H1496,'Shoe size conversion table'!$B$6:$D$22,3),VLOOKUP(H1496,'Shoe size conversion table'!$J$6:$L$22,3))</f>
        <v>5.5</v>
      </c>
      <c r="K1496" s="11">
        <v>159</v>
      </c>
      <c r="L1496" s="12">
        <v>0.5</v>
      </c>
      <c r="M1496" s="7">
        <f t="shared" si="70"/>
        <v>2014</v>
      </c>
      <c r="N1496" s="7">
        <f t="shared" si="71"/>
        <v>7</v>
      </c>
      <c r="O1496" s="30">
        <f t="shared" si="72"/>
        <v>79.5</v>
      </c>
    </row>
    <row r="1497" spans="2:15" x14ac:dyDescent="0.2">
      <c r="B1497" s="13">
        <v>53652</v>
      </c>
      <c r="C1497" s="14">
        <v>41839.996111111119</v>
      </c>
      <c r="D1497" s="7" t="s">
        <v>10</v>
      </c>
      <c r="E1497" s="13">
        <v>2211</v>
      </c>
      <c r="F1497" s="7" t="s">
        <v>36</v>
      </c>
      <c r="G1497" s="7" t="s">
        <v>11</v>
      </c>
      <c r="H1497" s="13">
        <v>9.5</v>
      </c>
      <c r="I1497" s="13" t="str">
        <f>IF(G1497="Male",VLOOKUP(H1497,'Shoe size conversion table'!$B$6:$D$22,2),VLOOKUP(H1497,'Shoe size conversion table'!$J$6:$L$22,2))</f>
        <v>42-43</v>
      </c>
      <c r="J1497" s="13">
        <f>IF(G1497="Male",VLOOKUP(H1497,'Shoe size conversion table'!$B$6:$D$22,3),VLOOKUP(H1497,'Shoe size conversion table'!$J$6:$L$22,3))</f>
        <v>9</v>
      </c>
      <c r="K1497" s="11">
        <v>159</v>
      </c>
      <c r="L1497" s="12">
        <v>0</v>
      </c>
      <c r="M1497" s="7">
        <f t="shared" si="70"/>
        <v>2014</v>
      </c>
      <c r="N1497" s="7">
        <f t="shared" si="71"/>
        <v>7</v>
      </c>
      <c r="O1497" s="30">
        <f t="shared" si="72"/>
        <v>159</v>
      </c>
    </row>
    <row r="1498" spans="2:15" x14ac:dyDescent="0.2">
      <c r="B1498" s="13">
        <v>53653</v>
      </c>
      <c r="C1498" s="14">
        <v>41840.016111111116</v>
      </c>
      <c r="D1498" s="7" t="s">
        <v>10</v>
      </c>
      <c r="E1498" s="13">
        <v>2195</v>
      </c>
      <c r="F1498" s="7" t="s">
        <v>36</v>
      </c>
      <c r="G1498" s="7" t="s">
        <v>12</v>
      </c>
      <c r="H1498" s="13">
        <v>10</v>
      </c>
      <c r="I1498" s="13" t="str">
        <f>IF(G1498="Male",VLOOKUP(H1498,'Shoe size conversion table'!$B$6:$D$22,2),VLOOKUP(H1498,'Shoe size conversion table'!$J$6:$L$22,2))</f>
        <v>40-41</v>
      </c>
      <c r="J1498" s="13">
        <f>IF(G1498="Male",VLOOKUP(H1498,'Shoe size conversion table'!$B$6:$D$22,3),VLOOKUP(H1498,'Shoe size conversion table'!$J$6:$L$22,3))</f>
        <v>8</v>
      </c>
      <c r="K1498" s="11">
        <v>199</v>
      </c>
      <c r="L1498" s="12">
        <v>0</v>
      </c>
      <c r="M1498" s="7">
        <f t="shared" si="70"/>
        <v>2014</v>
      </c>
      <c r="N1498" s="7">
        <f t="shared" si="71"/>
        <v>7</v>
      </c>
      <c r="O1498" s="30">
        <f t="shared" si="72"/>
        <v>199</v>
      </c>
    </row>
    <row r="1499" spans="2:15" x14ac:dyDescent="0.2">
      <c r="B1499" s="13">
        <v>53654</v>
      </c>
      <c r="C1499" s="14">
        <v>41840.03611111112</v>
      </c>
      <c r="D1499" s="7" t="s">
        <v>7</v>
      </c>
      <c r="E1499" s="13">
        <v>2187</v>
      </c>
      <c r="F1499" s="7" t="s">
        <v>51</v>
      </c>
      <c r="G1499" s="7" t="s">
        <v>11</v>
      </c>
      <c r="H1499" s="13">
        <v>10</v>
      </c>
      <c r="I1499" s="13">
        <f>IF(G1499="Male",VLOOKUP(H1499,'Shoe size conversion table'!$B$6:$D$22,2),VLOOKUP(H1499,'Shoe size conversion table'!$J$6:$L$22,2))</f>
        <v>43</v>
      </c>
      <c r="J1499" s="13">
        <f>IF(G1499="Male",VLOOKUP(H1499,'Shoe size conversion table'!$B$6:$D$22,3),VLOOKUP(H1499,'Shoe size conversion table'!$J$6:$L$22,3))</f>
        <v>9.5</v>
      </c>
      <c r="K1499" s="11">
        <v>149</v>
      </c>
      <c r="L1499" s="12">
        <v>0</v>
      </c>
      <c r="M1499" s="7">
        <f t="shared" si="70"/>
        <v>2014</v>
      </c>
      <c r="N1499" s="7">
        <f t="shared" si="71"/>
        <v>7</v>
      </c>
      <c r="O1499" s="30">
        <f t="shared" si="72"/>
        <v>149</v>
      </c>
    </row>
    <row r="1500" spans="2:15" x14ac:dyDescent="0.2">
      <c r="B1500" s="13">
        <v>53655</v>
      </c>
      <c r="C1500" s="14">
        <v>41840.296111111114</v>
      </c>
      <c r="D1500" s="7" t="s">
        <v>7</v>
      </c>
      <c r="E1500" s="13">
        <v>2152</v>
      </c>
      <c r="F1500" s="7" t="s">
        <v>56</v>
      </c>
      <c r="G1500" s="7" t="s">
        <v>12</v>
      </c>
      <c r="H1500" s="13">
        <v>8.5</v>
      </c>
      <c r="I1500" s="13">
        <f>IF(G1500="Male",VLOOKUP(H1500,'Shoe size conversion table'!$B$6:$D$22,2),VLOOKUP(H1500,'Shoe size conversion table'!$J$6:$L$22,2))</f>
        <v>39</v>
      </c>
      <c r="J1500" s="13">
        <f>IF(G1500="Male",VLOOKUP(H1500,'Shoe size conversion table'!$B$6:$D$22,3),VLOOKUP(H1500,'Shoe size conversion table'!$J$6:$L$22,3))</f>
        <v>6.5</v>
      </c>
      <c r="K1500" s="11">
        <v>139</v>
      </c>
      <c r="L1500" s="12">
        <v>0</v>
      </c>
      <c r="M1500" s="7">
        <f t="shared" si="70"/>
        <v>2014</v>
      </c>
      <c r="N1500" s="7">
        <f t="shared" si="71"/>
        <v>7</v>
      </c>
      <c r="O1500" s="30">
        <f t="shared" si="72"/>
        <v>139</v>
      </c>
    </row>
    <row r="1501" spans="2:15" x14ac:dyDescent="0.2">
      <c r="B1501" s="13">
        <v>53656</v>
      </c>
      <c r="C1501" s="14">
        <v>41840.396111111113</v>
      </c>
      <c r="D1501" s="7" t="s">
        <v>8</v>
      </c>
      <c r="E1501" s="13">
        <v>2208</v>
      </c>
      <c r="F1501" s="7" t="s">
        <v>42</v>
      </c>
      <c r="G1501" s="7" t="s">
        <v>11</v>
      </c>
      <c r="H1501" s="13">
        <v>9.5</v>
      </c>
      <c r="I1501" s="13" t="str">
        <f>IF(G1501="Male",VLOOKUP(H1501,'Shoe size conversion table'!$B$6:$D$22,2),VLOOKUP(H1501,'Shoe size conversion table'!$J$6:$L$22,2))</f>
        <v>42-43</v>
      </c>
      <c r="J1501" s="13">
        <f>IF(G1501="Male",VLOOKUP(H1501,'Shoe size conversion table'!$B$6:$D$22,3),VLOOKUP(H1501,'Shoe size conversion table'!$J$6:$L$22,3))</f>
        <v>9</v>
      </c>
      <c r="K1501" s="11">
        <v>199</v>
      </c>
      <c r="L1501" s="12">
        <v>0</v>
      </c>
      <c r="M1501" s="7">
        <f t="shared" si="70"/>
        <v>2014</v>
      </c>
      <c r="N1501" s="7">
        <f t="shared" si="71"/>
        <v>7</v>
      </c>
      <c r="O1501" s="30">
        <f t="shared" si="72"/>
        <v>199</v>
      </c>
    </row>
    <row r="1502" spans="2:15" x14ac:dyDescent="0.2">
      <c r="B1502" s="13">
        <v>53657</v>
      </c>
      <c r="C1502" s="14">
        <v>41840.666111111117</v>
      </c>
      <c r="D1502" s="7" t="s">
        <v>10</v>
      </c>
      <c r="E1502" s="13">
        <v>2203</v>
      </c>
      <c r="F1502" s="7" t="s">
        <v>35</v>
      </c>
      <c r="G1502" s="7" t="s">
        <v>12</v>
      </c>
      <c r="H1502" s="13">
        <v>7.5</v>
      </c>
      <c r="I1502" s="13">
        <f>IF(G1502="Male",VLOOKUP(H1502,'Shoe size conversion table'!$B$6:$D$22,2),VLOOKUP(H1502,'Shoe size conversion table'!$J$6:$L$22,2))</f>
        <v>38</v>
      </c>
      <c r="J1502" s="13">
        <f>IF(G1502="Male",VLOOKUP(H1502,'Shoe size conversion table'!$B$6:$D$22,3),VLOOKUP(H1502,'Shoe size conversion table'!$J$6:$L$22,3))</f>
        <v>5.5</v>
      </c>
      <c r="K1502" s="11">
        <v>129</v>
      </c>
      <c r="L1502" s="12">
        <v>0</v>
      </c>
      <c r="M1502" s="7">
        <f t="shared" si="70"/>
        <v>2014</v>
      </c>
      <c r="N1502" s="7">
        <f t="shared" si="71"/>
        <v>7</v>
      </c>
      <c r="O1502" s="30">
        <f t="shared" si="72"/>
        <v>129</v>
      </c>
    </row>
    <row r="1503" spans="2:15" x14ac:dyDescent="0.2">
      <c r="B1503" s="13">
        <v>53658</v>
      </c>
      <c r="C1503" s="14">
        <v>41840.986111111109</v>
      </c>
      <c r="D1503" s="7" t="s">
        <v>7</v>
      </c>
      <c r="E1503" s="13">
        <v>2210</v>
      </c>
      <c r="F1503" s="7" t="s">
        <v>50</v>
      </c>
      <c r="G1503" s="7" t="s">
        <v>11</v>
      </c>
      <c r="H1503" s="13">
        <v>9</v>
      </c>
      <c r="I1503" s="13">
        <f>IF(G1503="Male",VLOOKUP(H1503,'Shoe size conversion table'!$B$6:$D$22,2),VLOOKUP(H1503,'Shoe size conversion table'!$J$6:$L$22,2))</f>
        <v>42</v>
      </c>
      <c r="J1503" s="13">
        <f>IF(G1503="Male",VLOOKUP(H1503,'Shoe size conversion table'!$B$6:$D$22,3),VLOOKUP(H1503,'Shoe size conversion table'!$J$6:$L$22,3))</f>
        <v>8.5</v>
      </c>
      <c r="K1503" s="11">
        <v>139</v>
      </c>
      <c r="L1503" s="12">
        <v>0</v>
      </c>
      <c r="M1503" s="7">
        <f t="shared" si="70"/>
        <v>2014</v>
      </c>
      <c r="N1503" s="7">
        <f t="shared" si="71"/>
        <v>7</v>
      </c>
      <c r="O1503" s="30">
        <f t="shared" si="72"/>
        <v>139</v>
      </c>
    </row>
    <row r="1504" spans="2:15" x14ac:dyDescent="0.2">
      <c r="B1504" s="13">
        <v>53659</v>
      </c>
      <c r="C1504" s="14">
        <v>41840.996111111119</v>
      </c>
      <c r="D1504" s="7" t="s">
        <v>8</v>
      </c>
      <c r="E1504" s="13">
        <v>2222</v>
      </c>
      <c r="F1504" s="7" t="s">
        <v>40</v>
      </c>
      <c r="G1504" s="7" t="s">
        <v>12</v>
      </c>
      <c r="H1504" s="13">
        <v>8</v>
      </c>
      <c r="I1504" s="13" t="str">
        <f>IF(G1504="Male",VLOOKUP(H1504,'Shoe size conversion table'!$B$6:$D$22,2),VLOOKUP(H1504,'Shoe size conversion table'!$J$6:$L$22,2))</f>
        <v>38-39</v>
      </c>
      <c r="J1504" s="13">
        <f>IF(G1504="Male",VLOOKUP(H1504,'Shoe size conversion table'!$B$6:$D$22,3),VLOOKUP(H1504,'Shoe size conversion table'!$J$6:$L$22,3))</f>
        <v>6</v>
      </c>
      <c r="K1504" s="11">
        <v>189</v>
      </c>
      <c r="L1504" s="12">
        <v>0</v>
      </c>
      <c r="M1504" s="7">
        <f t="shared" si="70"/>
        <v>2014</v>
      </c>
      <c r="N1504" s="7">
        <f t="shared" si="71"/>
        <v>7</v>
      </c>
      <c r="O1504" s="30">
        <f t="shared" si="72"/>
        <v>189</v>
      </c>
    </row>
    <row r="1505" spans="2:15" x14ac:dyDescent="0.2">
      <c r="B1505" s="13">
        <v>53660</v>
      </c>
      <c r="C1505" s="14">
        <v>41841.016111111116</v>
      </c>
      <c r="D1505" s="7" t="s">
        <v>7</v>
      </c>
      <c r="E1505" s="13">
        <v>2170</v>
      </c>
      <c r="F1505" s="7" t="s">
        <v>54</v>
      </c>
      <c r="G1505" s="7" t="s">
        <v>11</v>
      </c>
      <c r="H1505" s="13">
        <v>10.5</v>
      </c>
      <c r="I1505" s="13" t="str">
        <f>IF(G1505="Male",VLOOKUP(H1505,'Shoe size conversion table'!$B$6:$D$22,2),VLOOKUP(H1505,'Shoe size conversion table'!$J$6:$L$22,2))</f>
        <v>43-44</v>
      </c>
      <c r="J1505" s="13">
        <f>IF(G1505="Male",VLOOKUP(H1505,'Shoe size conversion table'!$B$6:$D$22,3),VLOOKUP(H1505,'Shoe size conversion table'!$J$6:$L$22,3))</f>
        <v>10</v>
      </c>
      <c r="K1505" s="11">
        <v>149</v>
      </c>
      <c r="L1505" s="12">
        <v>0.2</v>
      </c>
      <c r="M1505" s="7">
        <f t="shared" si="70"/>
        <v>2014</v>
      </c>
      <c r="N1505" s="7">
        <f t="shared" si="71"/>
        <v>7</v>
      </c>
      <c r="O1505" s="30">
        <f t="shared" si="72"/>
        <v>119.2</v>
      </c>
    </row>
    <row r="1506" spans="2:15" x14ac:dyDescent="0.2">
      <c r="B1506" s="13">
        <v>53661</v>
      </c>
      <c r="C1506" s="14">
        <v>41841.03611111112</v>
      </c>
      <c r="D1506" s="7" t="s">
        <v>7</v>
      </c>
      <c r="E1506" s="13">
        <v>2220</v>
      </c>
      <c r="F1506" s="7" t="s">
        <v>51</v>
      </c>
      <c r="G1506" s="7" t="s">
        <v>11</v>
      </c>
      <c r="H1506" s="13">
        <v>10.5</v>
      </c>
      <c r="I1506" s="13" t="str">
        <f>IF(G1506="Male",VLOOKUP(H1506,'Shoe size conversion table'!$B$6:$D$22,2),VLOOKUP(H1506,'Shoe size conversion table'!$J$6:$L$22,2))</f>
        <v>43-44</v>
      </c>
      <c r="J1506" s="13">
        <f>IF(G1506="Male",VLOOKUP(H1506,'Shoe size conversion table'!$B$6:$D$22,3),VLOOKUP(H1506,'Shoe size conversion table'!$J$6:$L$22,3))</f>
        <v>10</v>
      </c>
      <c r="K1506" s="11">
        <v>139</v>
      </c>
      <c r="L1506" s="12">
        <v>0</v>
      </c>
      <c r="M1506" s="7">
        <f t="shared" si="70"/>
        <v>2014</v>
      </c>
      <c r="N1506" s="7">
        <f t="shared" si="71"/>
        <v>7</v>
      </c>
      <c r="O1506" s="30">
        <f t="shared" si="72"/>
        <v>139</v>
      </c>
    </row>
    <row r="1507" spans="2:15" x14ac:dyDescent="0.2">
      <c r="B1507" s="13">
        <v>53662</v>
      </c>
      <c r="C1507" s="14">
        <v>41841.386111111111</v>
      </c>
      <c r="D1507" s="7" t="s">
        <v>7</v>
      </c>
      <c r="E1507" s="13">
        <v>2167</v>
      </c>
      <c r="F1507" s="7" t="s">
        <v>48</v>
      </c>
      <c r="G1507" s="7" t="s">
        <v>11</v>
      </c>
      <c r="H1507" s="13">
        <v>9.5</v>
      </c>
      <c r="I1507" s="13" t="str">
        <f>IF(G1507="Male",VLOOKUP(H1507,'Shoe size conversion table'!$B$6:$D$22,2),VLOOKUP(H1507,'Shoe size conversion table'!$J$6:$L$22,2))</f>
        <v>42-43</v>
      </c>
      <c r="J1507" s="13">
        <f>IF(G1507="Male",VLOOKUP(H1507,'Shoe size conversion table'!$B$6:$D$22,3),VLOOKUP(H1507,'Shoe size conversion table'!$J$6:$L$22,3))</f>
        <v>9</v>
      </c>
      <c r="K1507" s="11">
        <v>189</v>
      </c>
      <c r="L1507" s="12">
        <v>0</v>
      </c>
      <c r="M1507" s="7">
        <f t="shared" si="70"/>
        <v>2014</v>
      </c>
      <c r="N1507" s="7">
        <f t="shared" si="71"/>
        <v>7</v>
      </c>
      <c r="O1507" s="30">
        <f t="shared" si="72"/>
        <v>189</v>
      </c>
    </row>
    <row r="1508" spans="2:15" x14ac:dyDescent="0.2">
      <c r="B1508" s="13">
        <v>53663</v>
      </c>
      <c r="C1508" s="14">
        <v>41841.396111111113</v>
      </c>
      <c r="D1508" s="7" t="s">
        <v>8</v>
      </c>
      <c r="E1508" s="13">
        <v>2205</v>
      </c>
      <c r="F1508" s="7" t="s">
        <v>40</v>
      </c>
      <c r="G1508" s="7" t="s">
        <v>11</v>
      </c>
      <c r="H1508" s="13">
        <v>10</v>
      </c>
      <c r="I1508" s="13">
        <f>IF(G1508="Male",VLOOKUP(H1508,'Shoe size conversion table'!$B$6:$D$22,2),VLOOKUP(H1508,'Shoe size conversion table'!$J$6:$L$22,2))</f>
        <v>43</v>
      </c>
      <c r="J1508" s="13">
        <f>IF(G1508="Male",VLOOKUP(H1508,'Shoe size conversion table'!$B$6:$D$22,3),VLOOKUP(H1508,'Shoe size conversion table'!$J$6:$L$22,3))</f>
        <v>9.5</v>
      </c>
      <c r="K1508" s="11">
        <v>169</v>
      </c>
      <c r="L1508" s="12">
        <v>0.2</v>
      </c>
      <c r="M1508" s="7">
        <f t="shared" si="70"/>
        <v>2014</v>
      </c>
      <c r="N1508" s="7">
        <f t="shared" si="71"/>
        <v>7</v>
      </c>
      <c r="O1508" s="30">
        <f t="shared" si="72"/>
        <v>135.20000000000002</v>
      </c>
    </row>
    <row r="1509" spans="2:15" x14ac:dyDescent="0.2">
      <c r="B1509" s="13">
        <v>53664</v>
      </c>
      <c r="C1509" s="14">
        <v>41841.986111111109</v>
      </c>
      <c r="D1509" s="7" t="s">
        <v>7</v>
      </c>
      <c r="E1509" s="13">
        <v>2225</v>
      </c>
      <c r="F1509" s="7" t="s">
        <v>50</v>
      </c>
      <c r="G1509" s="7" t="s">
        <v>11</v>
      </c>
      <c r="H1509" s="13">
        <v>9</v>
      </c>
      <c r="I1509" s="13">
        <f>IF(G1509="Male",VLOOKUP(H1509,'Shoe size conversion table'!$B$6:$D$22,2),VLOOKUP(H1509,'Shoe size conversion table'!$J$6:$L$22,2))</f>
        <v>42</v>
      </c>
      <c r="J1509" s="13">
        <f>IF(G1509="Male",VLOOKUP(H1509,'Shoe size conversion table'!$B$6:$D$22,3),VLOOKUP(H1509,'Shoe size conversion table'!$J$6:$L$22,3))</f>
        <v>8.5</v>
      </c>
      <c r="K1509" s="11">
        <v>139</v>
      </c>
      <c r="L1509" s="12">
        <v>0.3</v>
      </c>
      <c r="M1509" s="7">
        <f t="shared" si="70"/>
        <v>2014</v>
      </c>
      <c r="N1509" s="7">
        <f t="shared" si="71"/>
        <v>7</v>
      </c>
      <c r="O1509" s="30">
        <f t="shared" si="72"/>
        <v>97.3</v>
      </c>
    </row>
    <row r="1510" spans="2:15" x14ac:dyDescent="0.2">
      <c r="B1510" s="13">
        <v>53665</v>
      </c>
      <c r="C1510" s="14">
        <v>41841.996111111119</v>
      </c>
      <c r="D1510" s="7" t="s">
        <v>10</v>
      </c>
      <c r="E1510" s="13">
        <v>2212</v>
      </c>
      <c r="F1510" s="7" t="s">
        <v>34</v>
      </c>
      <c r="G1510" s="7" t="s">
        <v>11</v>
      </c>
      <c r="H1510" s="13">
        <v>8</v>
      </c>
      <c r="I1510" s="13">
        <f>IF(G1510="Male",VLOOKUP(H1510,'Shoe size conversion table'!$B$6:$D$22,2),VLOOKUP(H1510,'Shoe size conversion table'!$J$6:$L$22,2))</f>
        <v>41</v>
      </c>
      <c r="J1510" s="13">
        <f>IF(G1510="Male",VLOOKUP(H1510,'Shoe size conversion table'!$B$6:$D$22,3),VLOOKUP(H1510,'Shoe size conversion table'!$J$6:$L$22,3))</f>
        <v>7.5</v>
      </c>
      <c r="K1510" s="11">
        <v>169</v>
      </c>
      <c r="L1510" s="12">
        <v>0.1</v>
      </c>
      <c r="M1510" s="7">
        <f t="shared" si="70"/>
        <v>2014</v>
      </c>
      <c r="N1510" s="7">
        <f t="shared" si="71"/>
        <v>7</v>
      </c>
      <c r="O1510" s="30">
        <f t="shared" si="72"/>
        <v>152.1</v>
      </c>
    </row>
    <row r="1511" spans="2:15" x14ac:dyDescent="0.2">
      <c r="B1511" s="13">
        <v>53666</v>
      </c>
      <c r="C1511" s="14">
        <v>41842.016111111116</v>
      </c>
      <c r="D1511" s="7" t="s">
        <v>7</v>
      </c>
      <c r="E1511" s="13">
        <v>2227</v>
      </c>
      <c r="F1511" s="7" t="s">
        <v>51</v>
      </c>
      <c r="G1511" s="7" t="s">
        <v>11</v>
      </c>
      <c r="H1511" s="13">
        <v>9</v>
      </c>
      <c r="I1511" s="13">
        <f>IF(G1511="Male",VLOOKUP(H1511,'Shoe size conversion table'!$B$6:$D$22,2),VLOOKUP(H1511,'Shoe size conversion table'!$J$6:$L$22,2))</f>
        <v>42</v>
      </c>
      <c r="J1511" s="13">
        <f>IF(G1511="Male",VLOOKUP(H1511,'Shoe size conversion table'!$B$6:$D$22,3),VLOOKUP(H1511,'Shoe size conversion table'!$J$6:$L$22,3))</f>
        <v>8.5</v>
      </c>
      <c r="K1511" s="11">
        <v>199</v>
      </c>
      <c r="L1511" s="12">
        <v>0</v>
      </c>
      <c r="M1511" s="7">
        <f t="shared" si="70"/>
        <v>2014</v>
      </c>
      <c r="N1511" s="7">
        <f t="shared" si="71"/>
        <v>7</v>
      </c>
      <c r="O1511" s="30">
        <f t="shared" si="72"/>
        <v>199</v>
      </c>
    </row>
    <row r="1512" spans="2:15" x14ac:dyDescent="0.2">
      <c r="B1512" s="13">
        <v>53667</v>
      </c>
      <c r="C1512" s="14">
        <v>41842.09611111111</v>
      </c>
      <c r="D1512" s="7" t="s">
        <v>8</v>
      </c>
      <c r="E1512" s="13">
        <v>2158</v>
      </c>
      <c r="F1512" s="7" t="s">
        <v>41</v>
      </c>
      <c r="G1512" s="7" t="s">
        <v>12</v>
      </c>
      <c r="H1512" s="13">
        <v>8.5</v>
      </c>
      <c r="I1512" s="13">
        <f>IF(G1512="Male",VLOOKUP(H1512,'Shoe size conversion table'!$B$6:$D$22,2),VLOOKUP(H1512,'Shoe size conversion table'!$J$6:$L$22,2))</f>
        <v>39</v>
      </c>
      <c r="J1512" s="13">
        <f>IF(G1512="Male",VLOOKUP(H1512,'Shoe size conversion table'!$B$6:$D$22,3),VLOOKUP(H1512,'Shoe size conversion table'!$J$6:$L$22,3))</f>
        <v>6.5</v>
      </c>
      <c r="K1512" s="11">
        <v>169</v>
      </c>
      <c r="L1512" s="12">
        <v>0</v>
      </c>
      <c r="M1512" s="7">
        <f t="shared" si="70"/>
        <v>2014</v>
      </c>
      <c r="N1512" s="7">
        <f t="shared" si="71"/>
        <v>7</v>
      </c>
      <c r="O1512" s="30">
        <f t="shared" si="72"/>
        <v>169</v>
      </c>
    </row>
    <row r="1513" spans="2:15" x14ac:dyDescent="0.2">
      <c r="B1513" s="13">
        <v>53668</v>
      </c>
      <c r="C1513" s="14">
        <v>41842.386111111111</v>
      </c>
      <c r="D1513" s="7" t="s">
        <v>7</v>
      </c>
      <c r="E1513" s="13">
        <v>2219</v>
      </c>
      <c r="F1513" s="7" t="s">
        <v>48</v>
      </c>
      <c r="G1513" s="7" t="s">
        <v>11</v>
      </c>
      <c r="H1513" s="13">
        <v>10</v>
      </c>
      <c r="I1513" s="13">
        <f>IF(G1513="Male",VLOOKUP(H1513,'Shoe size conversion table'!$B$6:$D$22,2),VLOOKUP(H1513,'Shoe size conversion table'!$J$6:$L$22,2))</f>
        <v>43</v>
      </c>
      <c r="J1513" s="13">
        <f>IF(G1513="Male",VLOOKUP(H1513,'Shoe size conversion table'!$B$6:$D$22,3),VLOOKUP(H1513,'Shoe size conversion table'!$J$6:$L$22,3))</f>
        <v>9.5</v>
      </c>
      <c r="K1513" s="11">
        <v>149</v>
      </c>
      <c r="L1513" s="12">
        <v>0</v>
      </c>
      <c r="M1513" s="7">
        <f t="shared" si="70"/>
        <v>2014</v>
      </c>
      <c r="N1513" s="7">
        <f t="shared" si="71"/>
        <v>7</v>
      </c>
      <c r="O1513" s="30">
        <f t="shared" si="72"/>
        <v>149</v>
      </c>
    </row>
    <row r="1514" spans="2:15" x14ac:dyDescent="0.2">
      <c r="B1514" s="13">
        <v>53669</v>
      </c>
      <c r="C1514" s="14">
        <v>41842.396111111113</v>
      </c>
      <c r="D1514" s="7" t="s">
        <v>9</v>
      </c>
      <c r="E1514" s="13">
        <v>2216</v>
      </c>
      <c r="F1514" s="7" t="s">
        <v>59</v>
      </c>
      <c r="G1514" s="7" t="s">
        <v>12</v>
      </c>
      <c r="H1514" s="13">
        <v>5.5</v>
      </c>
      <c r="I1514" s="13">
        <f>IF(G1514="Male",VLOOKUP(H1514,'Shoe size conversion table'!$B$6:$D$22,2),VLOOKUP(H1514,'Shoe size conversion table'!$J$6:$L$22,2))</f>
        <v>36</v>
      </c>
      <c r="J1514" s="13">
        <f>IF(G1514="Male",VLOOKUP(H1514,'Shoe size conversion table'!$B$6:$D$22,3),VLOOKUP(H1514,'Shoe size conversion table'!$J$6:$L$22,3))</f>
        <v>3.5</v>
      </c>
      <c r="K1514" s="11">
        <v>159</v>
      </c>
      <c r="L1514" s="12">
        <v>0.3</v>
      </c>
      <c r="M1514" s="7">
        <f t="shared" si="70"/>
        <v>2014</v>
      </c>
      <c r="N1514" s="7">
        <f t="shared" si="71"/>
        <v>7</v>
      </c>
      <c r="O1514" s="30">
        <f t="shared" si="72"/>
        <v>111.3</v>
      </c>
    </row>
    <row r="1515" spans="2:15" x14ac:dyDescent="0.2">
      <c r="B1515" s="13">
        <v>53670</v>
      </c>
      <c r="C1515" s="14">
        <v>41842.966111111113</v>
      </c>
      <c r="D1515" s="7" t="s">
        <v>8</v>
      </c>
      <c r="E1515" s="13">
        <v>2175</v>
      </c>
      <c r="F1515" s="7" t="s">
        <v>40</v>
      </c>
      <c r="G1515" s="7" t="s">
        <v>11</v>
      </c>
      <c r="H1515" s="13">
        <v>8.5</v>
      </c>
      <c r="I1515" s="13" t="str">
        <f>IF(G1515="Male",VLOOKUP(H1515,'Shoe size conversion table'!$B$6:$D$22,2),VLOOKUP(H1515,'Shoe size conversion table'!$J$6:$L$22,2))</f>
        <v>41-42</v>
      </c>
      <c r="J1515" s="13">
        <f>IF(G1515="Male",VLOOKUP(H1515,'Shoe size conversion table'!$B$6:$D$22,3),VLOOKUP(H1515,'Shoe size conversion table'!$J$6:$L$22,3))</f>
        <v>8</v>
      </c>
      <c r="K1515" s="11">
        <v>169</v>
      </c>
      <c r="L1515" s="12">
        <v>0</v>
      </c>
      <c r="M1515" s="7">
        <f t="shared" si="70"/>
        <v>2014</v>
      </c>
      <c r="N1515" s="7">
        <f t="shared" si="71"/>
        <v>7</v>
      </c>
      <c r="O1515" s="30">
        <f t="shared" si="72"/>
        <v>169</v>
      </c>
    </row>
    <row r="1516" spans="2:15" x14ac:dyDescent="0.2">
      <c r="B1516" s="13">
        <v>53671</v>
      </c>
      <c r="C1516" s="14">
        <v>41842.986111111109</v>
      </c>
      <c r="D1516" s="7" t="s">
        <v>8</v>
      </c>
      <c r="E1516" s="13">
        <v>2239</v>
      </c>
      <c r="F1516" s="7" t="s">
        <v>40</v>
      </c>
      <c r="G1516" s="7" t="s">
        <v>12</v>
      </c>
      <c r="H1516" s="13">
        <v>9</v>
      </c>
      <c r="I1516" s="13" t="str">
        <f>IF(G1516="Male",VLOOKUP(H1516,'Shoe size conversion table'!$B$6:$D$22,2),VLOOKUP(H1516,'Shoe size conversion table'!$J$6:$L$22,2))</f>
        <v>39-40</v>
      </c>
      <c r="J1516" s="13">
        <f>IF(G1516="Male",VLOOKUP(H1516,'Shoe size conversion table'!$B$6:$D$22,3),VLOOKUP(H1516,'Shoe size conversion table'!$J$6:$L$22,3))</f>
        <v>7</v>
      </c>
      <c r="K1516" s="11">
        <v>159</v>
      </c>
      <c r="L1516" s="12">
        <v>0</v>
      </c>
      <c r="M1516" s="7">
        <f t="shared" si="70"/>
        <v>2014</v>
      </c>
      <c r="N1516" s="7">
        <f t="shared" si="71"/>
        <v>7</v>
      </c>
      <c r="O1516" s="30">
        <f t="shared" si="72"/>
        <v>159</v>
      </c>
    </row>
    <row r="1517" spans="2:15" x14ac:dyDescent="0.2">
      <c r="B1517" s="13">
        <v>53672</v>
      </c>
      <c r="C1517" s="14">
        <v>41843.09611111111</v>
      </c>
      <c r="D1517" s="7" t="s">
        <v>7</v>
      </c>
      <c r="E1517" s="13">
        <v>2179</v>
      </c>
      <c r="F1517" s="7" t="s">
        <v>51</v>
      </c>
      <c r="G1517" s="7" t="s">
        <v>11</v>
      </c>
      <c r="H1517" s="13">
        <v>9.5</v>
      </c>
      <c r="I1517" s="13" t="str">
        <f>IF(G1517="Male",VLOOKUP(H1517,'Shoe size conversion table'!$B$6:$D$22,2),VLOOKUP(H1517,'Shoe size conversion table'!$J$6:$L$22,2))</f>
        <v>42-43</v>
      </c>
      <c r="J1517" s="13">
        <f>IF(G1517="Male",VLOOKUP(H1517,'Shoe size conversion table'!$B$6:$D$22,3),VLOOKUP(H1517,'Shoe size conversion table'!$J$6:$L$22,3))</f>
        <v>9</v>
      </c>
      <c r="K1517" s="11">
        <v>199</v>
      </c>
      <c r="L1517" s="12">
        <v>0.2</v>
      </c>
      <c r="M1517" s="7">
        <f t="shared" si="70"/>
        <v>2014</v>
      </c>
      <c r="N1517" s="7">
        <f t="shared" si="71"/>
        <v>7</v>
      </c>
      <c r="O1517" s="30">
        <f t="shared" si="72"/>
        <v>159.20000000000002</v>
      </c>
    </row>
    <row r="1518" spans="2:15" x14ac:dyDescent="0.2">
      <c r="B1518" s="13">
        <v>53673</v>
      </c>
      <c r="C1518" s="14">
        <v>41843.386111111111</v>
      </c>
      <c r="D1518" s="7" t="s">
        <v>9</v>
      </c>
      <c r="E1518" s="13">
        <v>2213</v>
      </c>
      <c r="F1518" s="7" t="s">
        <v>60</v>
      </c>
      <c r="G1518" s="7" t="s">
        <v>12</v>
      </c>
      <c r="H1518" s="13">
        <v>8.5</v>
      </c>
      <c r="I1518" s="13">
        <f>IF(G1518="Male",VLOOKUP(H1518,'Shoe size conversion table'!$B$6:$D$22,2),VLOOKUP(H1518,'Shoe size conversion table'!$J$6:$L$22,2))</f>
        <v>39</v>
      </c>
      <c r="J1518" s="13">
        <f>IF(G1518="Male",VLOOKUP(H1518,'Shoe size conversion table'!$B$6:$D$22,3),VLOOKUP(H1518,'Shoe size conversion table'!$J$6:$L$22,3))</f>
        <v>6.5</v>
      </c>
      <c r="K1518" s="11">
        <v>169</v>
      </c>
      <c r="L1518" s="12">
        <v>0.1</v>
      </c>
      <c r="M1518" s="7">
        <f t="shared" si="70"/>
        <v>2014</v>
      </c>
      <c r="N1518" s="7">
        <f t="shared" si="71"/>
        <v>7</v>
      </c>
      <c r="O1518" s="30">
        <f t="shared" si="72"/>
        <v>152.1</v>
      </c>
    </row>
    <row r="1519" spans="2:15" x14ac:dyDescent="0.2">
      <c r="B1519" s="13">
        <v>53674</v>
      </c>
      <c r="C1519" s="14">
        <v>41843.686111111114</v>
      </c>
      <c r="D1519" s="7" t="s">
        <v>10</v>
      </c>
      <c r="E1519" s="13">
        <v>2153</v>
      </c>
      <c r="F1519" s="7" t="s">
        <v>36</v>
      </c>
      <c r="G1519" s="7" t="s">
        <v>12</v>
      </c>
      <c r="H1519" s="13">
        <v>10</v>
      </c>
      <c r="I1519" s="13" t="str">
        <f>IF(G1519="Male",VLOOKUP(H1519,'Shoe size conversion table'!$B$6:$D$22,2),VLOOKUP(H1519,'Shoe size conversion table'!$J$6:$L$22,2))</f>
        <v>40-41</v>
      </c>
      <c r="J1519" s="13">
        <f>IF(G1519="Male",VLOOKUP(H1519,'Shoe size conversion table'!$B$6:$D$22,3),VLOOKUP(H1519,'Shoe size conversion table'!$J$6:$L$22,3))</f>
        <v>8</v>
      </c>
      <c r="K1519" s="11">
        <v>129</v>
      </c>
      <c r="L1519" s="12">
        <v>0.5</v>
      </c>
      <c r="M1519" s="7">
        <f t="shared" si="70"/>
        <v>2014</v>
      </c>
      <c r="N1519" s="7">
        <f t="shared" si="71"/>
        <v>7</v>
      </c>
      <c r="O1519" s="30">
        <f t="shared" si="72"/>
        <v>64.5</v>
      </c>
    </row>
    <row r="1520" spans="2:15" x14ac:dyDescent="0.2">
      <c r="B1520" s="13">
        <v>53675</v>
      </c>
      <c r="C1520" s="14">
        <v>41843.966111111113</v>
      </c>
      <c r="D1520" s="7" t="s">
        <v>8</v>
      </c>
      <c r="E1520" s="13">
        <v>2166</v>
      </c>
      <c r="F1520" s="7" t="s">
        <v>40</v>
      </c>
      <c r="G1520" s="7" t="s">
        <v>11</v>
      </c>
      <c r="H1520" s="13">
        <v>7.5</v>
      </c>
      <c r="I1520" s="13" t="str">
        <f>IF(G1520="Male",VLOOKUP(H1520,'Shoe size conversion table'!$B$6:$D$22,2),VLOOKUP(H1520,'Shoe size conversion table'!$J$6:$L$22,2))</f>
        <v>40-41</v>
      </c>
      <c r="J1520" s="13">
        <f>IF(G1520="Male",VLOOKUP(H1520,'Shoe size conversion table'!$B$6:$D$22,3),VLOOKUP(H1520,'Shoe size conversion table'!$J$6:$L$22,3))</f>
        <v>7</v>
      </c>
      <c r="K1520" s="11">
        <v>159</v>
      </c>
      <c r="L1520" s="12">
        <v>0</v>
      </c>
      <c r="M1520" s="7">
        <f t="shared" si="70"/>
        <v>2014</v>
      </c>
      <c r="N1520" s="7">
        <f t="shared" si="71"/>
        <v>7</v>
      </c>
      <c r="O1520" s="30">
        <f t="shared" si="72"/>
        <v>159</v>
      </c>
    </row>
    <row r="1521" spans="2:15" x14ac:dyDescent="0.2">
      <c r="B1521" s="13">
        <v>53676</v>
      </c>
      <c r="C1521" s="14">
        <v>41844.09611111111</v>
      </c>
      <c r="D1521" s="7" t="s">
        <v>7</v>
      </c>
      <c r="E1521" s="13">
        <v>2187</v>
      </c>
      <c r="F1521" s="7" t="s">
        <v>51</v>
      </c>
      <c r="G1521" s="7" t="s">
        <v>11</v>
      </c>
      <c r="H1521" s="13">
        <v>10</v>
      </c>
      <c r="I1521" s="13">
        <f>IF(G1521="Male",VLOOKUP(H1521,'Shoe size conversion table'!$B$6:$D$22,2),VLOOKUP(H1521,'Shoe size conversion table'!$J$6:$L$22,2))</f>
        <v>43</v>
      </c>
      <c r="J1521" s="13">
        <f>IF(G1521="Male",VLOOKUP(H1521,'Shoe size conversion table'!$B$6:$D$22,3),VLOOKUP(H1521,'Shoe size conversion table'!$J$6:$L$22,3))</f>
        <v>9.5</v>
      </c>
      <c r="K1521" s="11">
        <v>149</v>
      </c>
      <c r="L1521" s="12">
        <v>0</v>
      </c>
      <c r="M1521" s="7">
        <f t="shared" si="70"/>
        <v>2014</v>
      </c>
      <c r="N1521" s="7">
        <f t="shared" si="71"/>
        <v>7</v>
      </c>
      <c r="O1521" s="30">
        <f t="shared" si="72"/>
        <v>149</v>
      </c>
    </row>
    <row r="1522" spans="2:15" x14ac:dyDescent="0.2">
      <c r="B1522" s="13">
        <v>53677</v>
      </c>
      <c r="C1522" s="14">
        <v>41844.506111111114</v>
      </c>
      <c r="D1522" s="7" t="s">
        <v>10</v>
      </c>
      <c r="E1522" s="13">
        <v>2185</v>
      </c>
      <c r="F1522" s="7" t="s">
        <v>34</v>
      </c>
      <c r="G1522" s="7" t="s">
        <v>12</v>
      </c>
      <c r="H1522" s="13">
        <v>9</v>
      </c>
      <c r="I1522" s="13" t="str">
        <f>IF(G1522="Male",VLOOKUP(H1522,'Shoe size conversion table'!$B$6:$D$22,2),VLOOKUP(H1522,'Shoe size conversion table'!$J$6:$L$22,2))</f>
        <v>39-40</v>
      </c>
      <c r="J1522" s="13">
        <f>IF(G1522="Male",VLOOKUP(H1522,'Shoe size conversion table'!$B$6:$D$22,3),VLOOKUP(H1522,'Shoe size conversion table'!$J$6:$L$22,3))</f>
        <v>7</v>
      </c>
      <c r="K1522" s="11">
        <v>159</v>
      </c>
      <c r="L1522" s="12">
        <v>0</v>
      </c>
      <c r="M1522" s="7">
        <f t="shared" si="70"/>
        <v>2014</v>
      </c>
      <c r="N1522" s="7">
        <f t="shared" si="71"/>
        <v>7</v>
      </c>
      <c r="O1522" s="30">
        <f t="shared" si="72"/>
        <v>159</v>
      </c>
    </row>
    <row r="1523" spans="2:15" x14ac:dyDescent="0.2">
      <c r="B1523" s="13">
        <v>53677</v>
      </c>
      <c r="C1523" s="14">
        <v>41844.506111111114</v>
      </c>
      <c r="D1523" s="7" t="s">
        <v>10</v>
      </c>
      <c r="E1523" s="13">
        <v>2172</v>
      </c>
      <c r="F1523" s="7" t="s">
        <v>35</v>
      </c>
      <c r="G1523" s="7" t="s">
        <v>12</v>
      </c>
      <c r="H1523" s="13">
        <v>9</v>
      </c>
      <c r="I1523" s="13" t="str">
        <f>IF(G1523="Male",VLOOKUP(H1523,'Shoe size conversion table'!$B$6:$D$22,2),VLOOKUP(H1523,'Shoe size conversion table'!$J$6:$L$22,2))</f>
        <v>39-40</v>
      </c>
      <c r="J1523" s="13">
        <f>IF(G1523="Male",VLOOKUP(H1523,'Shoe size conversion table'!$B$6:$D$22,3),VLOOKUP(H1523,'Shoe size conversion table'!$J$6:$L$22,3))</f>
        <v>7</v>
      </c>
      <c r="K1523" s="11">
        <v>189</v>
      </c>
      <c r="L1523" s="12">
        <v>0</v>
      </c>
      <c r="M1523" s="7">
        <f t="shared" si="70"/>
        <v>2014</v>
      </c>
      <c r="N1523" s="7">
        <f t="shared" si="71"/>
        <v>7</v>
      </c>
      <c r="O1523" s="30">
        <f t="shared" si="72"/>
        <v>189</v>
      </c>
    </row>
    <row r="1524" spans="2:15" x14ac:dyDescent="0.2">
      <c r="B1524" s="13">
        <v>53678</v>
      </c>
      <c r="C1524" s="14">
        <v>41844.686111111114</v>
      </c>
      <c r="D1524" s="7" t="s">
        <v>10</v>
      </c>
      <c r="E1524" s="13">
        <v>2195</v>
      </c>
      <c r="F1524" s="7" t="s">
        <v>36</v>
      </c>
      <c r="G1524" s="7" t="s">
        <v>12</v>
      </c>
      <c r="H1524" s="13">
        <v>10</v>
      </c>
      <c r="I1524" s="13" t="str">
        <f>IF(G1524="Male",VLOOKUP(H1524,'Shoe size conversion table'!$B$6:$D$22,2),VLOOKUP(H1524,'Shoe size conversion table'!$J$6:$L$22,2))</f>
        <v>40-41</v>
      </c>
      <c r="J1524" s="13">
        <f>IF(G1524="Male",VLOOKUP(H1524,'Shoe size conversion table'!$B$6:$D$22,3),VLOOKUP(H1524,'Shoe size conversion table'!$J$6:$L$22,3))</f>
        <v>8</v>
      </c>
      <c r="K1524" s="11">
        <v>199</v>
      </c>
      <c r="L1524" s="12">
        <v>0</v>
      </c>
      <c r="M1524" s="7">
        <f t="shared" si="70"/>
        <v>2014</v>
      </c>
      <c r="N1524" s="7">
        <f t="shared" si="71"/>
        <v>7</v>
      </c>
      <c r="O1524" s="30">
        <f t="shared" si="72"/>
        <v>199</v>
      </c>
    </row>
    <row r="1525" spans="2:15" x14ac:dyDescent="0.2">
      <c r="B1525" s="13">
        <v>53679</v>
      </c>
      <c r="C1525" s="14">
        <v>41844.966111111113</v>
      </c>
      <c r="D1525" s="7" t="s">
        <v>8</v>
      </c>
      <c r="E1525" s="13">
        <v>2185</v>
      </c>
      <c r="F1525" s="7" t="s">
        <v>39</v>
      </c>
      <c r="G1525" s="7" t="s">
        <v>12</v>
      </c>
      <c r="H1525" s="13">
        <v>6.5</v>
      </c>
      <c r="I1525" s="13">
        <f>IF(G1525="Male",VLOOKUP(H1525,'Shoe size conversion table'!$B$6:$D$22,2),VLOOKUP(H1525,'Shoe size conversion table'!$J$6:$L$22,2))</f>
        <v>37</v>
      </c>
      <c r="J1525" s="13">
        <f>IF(G1525="Male",VLOOKUP(H1525,'Shoe size conversion table'!$B$6:$D$22,3),VLOOKUP(H1525,'Shoe size conversion table'!$J$6:$L$22,3))</f>
        <v>4.5</v>
      </c>
      <c r="K1525" s="11">
        <v>169</v>
      </c>
      <c r="L1525" s="12">
        <v>0.2</v>
      </c>
      <c r="M1525" s="7">
        <f t="shared" si="70"/>
        <v>2014</v>
      </c>
      <c r="N1525" s="7">
        <f t="shared" si="71"/>
        <v>7</v>
      </c>
      <c r="O1525" s="30">
        <f t="shared" si="72"/>
        <v>135.20000000000002</v>
      </c>
    </row>
    <row r="1526" spans="2:15" x14ac:dyDescent="0.2">
      <c r="B1526" s="13">
        <v>53680</v>
      </c>
      <c r="C1526" s="14">
        <v>41844.986111111117</v>
      </c>
      <c r="D1526" s="7" t="s">
        <v>7</v>
      </c>
      <c r="E1526" s="13">
        <v>2149</v>
      </c>
      <c r="F1526" s="7" t="s">
        <v>50</v>
      </c>
      <c r="G1526" s="7" t="s">
        <v>11</v>
      </c>
      <c r="H1526" s="13">
        <v>9.5</v>
      </c>
      <c r="I1526" s="13" t="str">
        <f>IF(G1526="Male",VLOOKUP(H1526,'Shoe size conversion table'!$B$6:$D$22,2),VLOOKUP(H1526,'Shoe size conversion table'!$J$6:$L$22,2))</f>
        <v>42-43</v>
      </c>
      <c r="J1526" s="13">
        <f>IF(G1526="Male",VLOOKUP(H1526,'Shoe size conversion table'!$B$6:$D$22,3),VLOOKUP(H1526,'Shoe size conversion table'!$J$6:$L$22,3))</f>
        <v>9</v>
      </c>
      <c r="K1526" s="11">
        <v>199</v>
      </c>
      <c r="L1526" s="12">
        <v>0</v>
      </c>
      <c r="M1526" s="7">
        <f t="shared" si="70"/>
        <v>2014</v>
      </c>
      <c r="N1526" s="7">
        <f t="shared" si="71"/>
        <v>7</v>
      </c>
      <c r="O1526" s="30">
        <f t="shared" si="72"/>
        <v>199</v>
      </c>
    </row>
    <row r="1527" spans="2:15" x14ac:dyDescent="0.2">
      <c r="B1527" s="13">
        <v>53681</v>
      </c>
      <c r="C1527" s="14">
        <v>41844.986111111117</v>
      </c>
      <c r="D1527" s="7" t="s">
        <v>10</v>
      </c>
      <c r="E1527" s="13">
        <v>2201</v>
      </c>
      <c r="F1527" s="7" t="s">
        <v>34</v>
      </c>
      <c r="G1527" s="7" t="s">
        <v>12</v>
      </c>
      <c r="H1527" s="13">
        <v>7</v>
      </c>
      <c r="I1527" s="13" t="str">
        <f>IF(G1527="Male",VLOOKUP(H1527,'Shoe size conversion table'!$B$6:$D$22,2),VLOOKUP(H1527,'Shoe size conversion table'!$J$6:$L$22,2))</f>
        <v>37-38</v>
      </c>
      <c r="J1527" s="13">
        <f>IF(G1527="Male",VLOOKUP(H1527,'Shoe size conversion table'!$B$6:$D$22,3),VLOOKUP(H1527,'Shoe size conversion table'!$J$6:$L$22,3))</f>
        <v>5</v>
      </c>
      <c r="K1527" s="11">
        <v>169</v>
      </c>
      <c r="L1527" s="12">
        <v>0</v>
      </c>
      <c r="M1527" s="7">
        <f t="shared" si="70"/>
        <v>2014</v>
      </c>
      <c r="N1527" s="7">
        <f t="shared" si="71"/>
        <v>7</v>
      </c>
      <c r="O1527" s="30">
        <f t="shared" si="72"/>
        <v>169</v>
      </c>
    </row>
    <row r="1528" spans="2:15" x14ac:dyDescent="0.2">
      <c r="B1528" s="13">
        <v>53682</v>
      </c>
      <c r="C1528" s="14">
        <v>41845.356111111119</v>
      </c>
      <c r="D1528" s="7" t="s">
        <v>10</v>
      </c>
      <c r="E1528" s="13">
        <v>2171</v>
      </c>
      <c r="F1528" s="7" t="s">
        <v>34</v>
      </c>
      <c r="G1528" s="7" t="s">
        <v>11</v>
      </c>
      <c r="H1528" s="13">
        <v>11.5</v>
      </c>
      <c r="I1528" s="13" t="str">
        <f>IF(G1528="Male",VLOOKUP(H1528,'Shoe size conversion table'!$B$6:$D$22,2),VLOOKUP(H1528,'Shoe size conversion table'!$J$6:$L$22,2))</f>
        <v>44-45</v>
      </c>
      <c r="J1528" s="13">
        <f>IF(G1528="Male",VLOOKUP(H1528,'Shoe size conversion table'!$B$6:$D$22,3),VLOOKUP(H1528,'Shoe size conversion table'!$J$6:$L$22,3))</f>
        <v>11</v>
      </c>
      <c r="K1528" s="11">
        <v>149</v>
      </c>
      <c r="L1528" s="12">
        <v>0.2</v>
      </c>
      <c r="M1528" s="7">
        <f t="shared" si="70"/>
        <v>2014</v>
      </c>
      <c r="N1528" s="7">
        <f t="shared" si="71"/>
        <v>7</v>
      </c>
      <c r="O1528" s="30">
        <f t="shared" si="72"/>
        <v>119.2</v>
      </c>
    </row>
    <row r="1529" spans="2:15" x14ac:dyDescent="0.2">
      <c r="B1529" s="13">
        <v>53683</v>
      </c>
      <c r="C1529" s="14">
        <v>41845.436111111121</v>
      </c>
      <c r="D1529" s="7" t="s">
        <v>8</v>
      </c>
      <c r="E1529" s="13">
        <v>2179</v>
      </c>
      <c r="F1529" s="7" t="s">
        <v>38</v>
      </c>
      <c r="G1529" s="7" t="s">
        <v>12</v>
      </c>
      <c r="H1529" s="13">
        <v>8.5</v>
      </c>
      <c r="I1529" s="13">
        <f>IF(G1529="Male",VLOOKUP(H1529,'Shoe size conversion table'!$B$6:$D$22,2),VLOOKUP(H1529,'Shoe size conversion table'!$J$6:$L$22,2))</f>
        <v>39</v>
      </c>
      <c r="J1529" s="13">
        <f>IF(G1529="Male",VLOOKUP(H1529,'Shoe size conversion table'!$B$6:$D$22,3),VLOOKUP(H1529,'Shoe size conversion table'!$J$6:$L$22,3))</f>
        <v>6.5</v>
      </c>
      <c r="K1529" s="11">
        <v>169</v>
      </c>
      <c r="L1529" s="12">
        <v>0</v>
      </c>
      <c r="M1529" s="7">
        <f t="shared" si="70"/>
        <v>2014</v>
      </c>
      <c r="N1529" s="7">
        <f t="shared" si="71"/>
        <v>7</v>
      </c>
      <c r="O1529" s="30">
        <f t="shared" si="72"/>
        <v>169</v>
      </c>
    </row>
    <row r="1530" spans="2:15" x14ac:dyDescent="0.2">
      <c r="B1530" s="13">
        <v>53684</v>
      </c>
      <c r="C1530" s="14">
        <v>41845.506111111114</v>
      </c>
      <c r="D1530" s="7" t="s">
        <v>10</v>
      </c>
      <c r="E1530" s="13">
        <v>2185</v>
      </c>
      <c r="F1530" s="7" t="s">
        <v>34</v>
      </c>
      <c r="G1530" s="7" t="s">
        <v>12</v>
      </c>
      <c r="H1530" s="13">
        <v>9</v>
      </c>
      <c r="I1530" s="13" t="str">
        <f>IF(G1530="Male",VLOOKUP(H1530,'Shoe size conversion table'!$B$6:$D$22,2),VLOOKUP(H1530,'Shoe size conversion table'!$J$6:$L$22,2))</f>
        <v>39-40</v>
      </c>
      <c r="J1530" s="13">
        <f>IF(G1530="Male",VLOOKUP(H1530,'Shoe size conversion table'!$B$6:$D$22,3),VLOOKUP(H1530,'Shoe size conversion table'!$J$6:$L$22,3))</f>
        <v>7</v>
      </c>
      <c r="K1530" s="11">
        <v>159</v>
      </c>
      <c r="L1530" s="12">
        <v>0</v>
      </c>
      <c r="M1530" s="7">
        <f t="shared" si="70"/>
        <v>2014</v>
      </c>
      <c r="N1530" s="7">
        <f t="shared" si="71"/>
        <v>7</v>
      </c>
      <c r="O1530" s="30">
        <f t="shared" si="72"/>
        <v>159</v>
      </c>
    </row>
    <row r="1531" spans="2:15" x14ac:dyDescent="0.2">
      <c r="B1531" s="13">
        <v>53685</v>
      </c>
      <c r="C1531" s="14">
        <v>41845.506111111114</v>
      </c>
      <c r="D1531" s="7" t="s">
        <v>9</v>
      </c>
      <c r="E1531" s="13">
        <v>2236</v>
      </c>
      <c r="F1531" s="7" t="s">
        <v>58</v>
      </c>
      <c r="G1531" s="7" t="s">
        <v>11</v>
      </c>
      <c r="H1531" s="13">
        <v>9</v>
      </c>
      <c r="I1531" s="13">
        <f>IF(G1531="Male",VLOOKUP(H1531,'Shoe size conversion table'!$B$6:$D$22,2),VLOOKUP(H1531,'Shoe size conversion table'!$J$6:$L$22,2))</f>
        <v>42</v>
      </c>
      <c r="J1531" s="13">
        <f>IF(G1531="Male",VLOOKUP(H1531,'Shoe size conversion table'!$B$6:$D$22,3),VLOOKUP(H1531,'Shoe size conversion table'!$J$6:$L$22,3))</f>
        <v>8.5</v>
      </c>
      <c r="K1531" s="11">
        <v>169</v>
      </c>
      <c r="L1531" s="12">
        <v>0</v>
      </c>
      <c r="M1531" s="7">
        <f t="shared" si="70"/>
        <v>2014</v>
      </c>
      <c r="N1531" s="7">
        <f t="shared" si="71"/>
        <v>7</v>
      </c>
      <c r="O1531" s="30">
        <f t="shared" si="72"/>
        <v>169</v>
      </c>
    </row>
    <row r="1532" spans="2:15" x14ac:dyDescent="0.2">
      <c r="B1532" s="13">
        <v>53686</v>
      </c>
      <c r="C1532" s="14">
        <v>41845.686111111114</v>
      </c>
      <c r="D1532" s="7" t="s">
        <v>7</v>
      </c>
      <c r="E1532" s="13">
        <v>2170</v>
      </c>
      <c r="F1532" s="7" t="s">
        <v>54</v>
      </c>
      <c r="G1532" s="7" t="s">
        <v>11</v>
      </c>
      <c r="H1532" s="13">
        <v>10.5</v>
      </c>
      <c r="I1532" s="13" t="str">
        <f>IF(G1532="Male",VLOOKUP(H1532,'Shoe size conversion table'!$B$6:$D$22,2),VLOOKUP(H1532,'Shoe size conversion table'!$J$6:$L$22,2))</f>
        <v>43-44</v>
      </c>
      <c r="J1532" s="13">
        <f>IF(G1532="Male",VLOOKUP(H1532,'Shoe size conversion table'!$B$6:$D$22,3),VLOOKUP(H1532,'Shoe size conversion table'!$J$6:$L$22,3))</f>
        <v>10</v>
      </c>
      <c r="K1532" s="11">
        <v>149</v>
      </c>
      <c r="L1532" s="12">
        <v>0.2</v>
      </c>
      <c r="M1532" s="7">
        <f t="shared" si="70"/>
        <v>2014</v>
      </c>
      <c r="N1532" s="7">
        <f t="shared" si="71"/>
        <v>7</v>
      </c>
      <c r="O1532" s="30">
        <f t="shared" si="72"/>
        <v>119.2</v>
      </c>
    </row>
    <row r="1533" spans="2:15" x14ac:dyDescent="0.2">
      <c r="B1533" s="13">
        <v>53687</v>
      </c>
      <c r="C1533" s="14">
        <v>41845.956111111118</v>
      </c>
      <c r="D1533" s="7" t="s">
        <v>8</v>
      </c>
      <c r="E1533" s="13">
        <v>2172</v>
      </c>
      <c r="F1533" s="7" t="s">
        <v>38</v>
      </c>
      <c r="G1533" s="7" t="s">
        <v>11</v>
      </c>
      <c r="H1533" s="13">
        <v>10</v>
      </c>
      <c r="I1533" s="13">
        <f>IF(G1533="Male",VLOOKUP(H1533,'Shoe size conversion table'!$B$6:$D$22,2),VLOOKUP(H1533,'Shoe size conversion table'!$J$6:$L$22,2))</f>
        <v>43</v>
      </c>
      <c r="J1533" s="13">
        <f>IF(G1533="Male",VLOOKUP(H1533,'Shoe size conversion table'!$B$6:$D$22,3),VLOOKUP(H1533,'Shoe size conversion table'!$J$6:$L$22,3))</f>
        <v>9.5</v>
      </c>
      <c r="K1533" s="11">
        <v>189</v>
      </c>
      <c r="L1533" s="12">
        <v>0.1</v>
      </c>
      <c r="M1533" s="7">
        <f t="shared" si="70"/>
        <v>2014</v>
      </c>
      <c r="N1533" s="7">
        <f t="shared" si="71"/>
        <v>7</v>
      </c>
      <c r="O1533" s="30">
        <f t="shared" si="72"/>
        <v>170.1</v>
      </c>
    </row>
    <row r="1534" spans="2:15" x14ac:dyDescent="0.2">
      <c r="B1534" s="13">
        <v>53688</v>
      </c>
      <c r="C1534" s="14">
        <v>41845.986111111117</v>
      </c>
      <c r="D1534" s="7" t="s">
        <v>7</v>
      </c>
      <c r="E1534" s="13">
        <v>2149</v>
      </c>
      <c r="F1534" s="7" t="s">
        <v>50</v>
      </c>
      <c r="G1534" s="7" t="s">
        <v>11</v>
      </c>
      <c r="H1534" s="13">
        <v>9.5</v>
      </c>
      <c r="I1534" s="13" t="str">
        <f>IF(G1534="Male",VLOOKUP(H1534,'Shoe size conversion table'!$B$6:$D$22,2),VLOOKUP(H1534,'Shoe size conversion table'!$J$6:$L$22,2))</f>
        <v>42-43</v>
      </c>
      <c r="J1534" s="13">
        <f>IF(G1534="Male",VLOOKUP(H1534,'Shoe size conversion table'!$B$6:$D$22,3),VLOOKUP(H1534,'Shoe size conversion table'!$J$6:$L$22,3))</f>
        <v>9</v>
      </c>
      <c r="K1534" s="11">
        <v>139</v>
      </c>
      <c r="L1534" s="12">
        <v>0</v>
      </c>
      <c r="M1534" s="7">
        <f t="shared" si="70"/>
        <v>2014</v>
      </c>
      <c r="N1534" s="7">
        <f t="shared" si="71"/>
        <v>7</v>
      </c>
      <c r="O1534" s="30">
        <f t="shared" si="72"/>
        <v>139</v>
      </c>
    </row>
    <row r="1535" spans="2:15" x14ac:dyDescent="0.2">
      <c r="B1535" s="13">
        <v>53689</v>
      </c>
      <c r="C1535" s="14">
        <v>41845.986111111117</v>
      </c>
      <c r="D1535" s="7" t="s">
        <v>8</v>
      </c>
      <c r="E1535" s="13">
        <v>2167</v>
      </c>
      <c r="F1535" s="7" t="s">
        <v>40</v>
      </c>
      <c r="G1535" s="7" t="s">
        <v>11</v>
      </c>
      <c r="H1535" s="13">
        <v>9</v>
      </c>
      <c r="I1535" s="13">
        <f>IF(G1535="Male",VLOOKUP(H1535,'Shoe size conversion table'!$B$6:$D$22,2),VLOOKUP(H1535,'Shoe size conversion table'!$J$6:$L$22,2))</f>
        <v>42</v>
      </c>
      <c r="J1535" s="13">
        <f>IF(G1535="Male",VLOOKUP(H1535,'Shoe size conversion table'!$B$6:$D$22,3),VLOOKUP(H1535,'Shoe size conversion table'!$J$6:$L$22,3))</f>
        <v>8.5</v>
      </c>
      <c r="K1535" s="11">
        <v>179</v>
      </c>
      <c r="L1535" s="12">
        <v>0.3</v>
      </c>
      <c r="M1535" s="7">
        <f t="shared" si="70"/>
        <v>2014</v>
      </c>
      <c r="N1535" s="7">
        <f t="shared" si="71"/>
        <v>7</v>
      </c>
      <c r="O1535" s="30">
        <f t="shared" si="72"/>
        <v>125.3</v>
      </c>
    </row>
    <row r="1536" spans="2:15" x14ac:dyDescent="0.2">
      <c r="B1536" s="13">
        <v>53690</v>
      </c>
      <c r="C1536" s="14">
        <v>41846.356111111119</v>
      </c>
      <c r="D1536" s="7" t="s">
        <v>10</v>
      </c>
      <c r="E1536" s="13">
        <v>2200</v>
      </c>
      <c r="F1536" s="7" t="s">
        <v>34</v>
      </c>
      <c r="G1536" s="7" t="s">
        <v>11</v>
      </c>
      <c r="H1536" s="13">
        <v>10</v>
      </c>
      <c r="I1536" s="13">
        <f>IF(G1536="Male",VLOOKUP(H1536,'Shoe size conversion table'!$B$6:$D$22,2),VLOOKUP(H1536,'Shoe size conversion table'!$J$6:$L$22,2))</f>
        <v>43</v>
      </c>
      <c r="J1536" s="13">
        <f>IF(G1536="Male",VLOOKUP(H1536,'Shoe size conversion table'!$B$6:$D$22,3),VLOOKUP(H1536,'Shoe size conversion table'!$J$6:$L$22,3))</f>
        <v>9.5</v>
      </c>
      <c r="K1536" s="11">
        <v>169</v>
      </c>
      <c r="L1536" s="12">
        <v>0.5</v>
      </c>
      <c r="M1536" s="7">
        <f t="shared" si="70"/>
        <v>2014</v>
      </c>
      <c r="N1536" s="7">
        <f t="shared" si="71"/>
        <v>7</v>
      </c>
      <c r="O1536" s="30">
        <f t="shared" si="72"/>
        <v>84.5</v>
      </c>
    </row>
    <row r="1537" spans="2:15" x14ac:dyDescent="0.2">
      <c r="B1537" s="13">
        <v>53691</v>
      </c>
      <c r="C1537" s="14">
        <v>41846.436111111121</v>
      </c>
      <c r="D1537" s="7" t="s">
        <v>8</v>
      </c>
      <c r="E1537" s="13">
        <v>2158</v>
      </c>
      <c r="F1537" s="7" t="s">
        <v>41</v>
      </c>
      <c r="G1537" s="7" t="s">
        <v>12</v>
      </c>
      <c r="H1537" s="13">
        <v>8.5</v>
      </c>
      <c r="I1537" s="13">
        <f>IF(G1537="Male",VLOOKUP(H1537,'Shoe size conversion table'!$B$6:$D$22,2),VLOOKUP(H1537,'Shoe size conversion table'!$J$6:$L$22,2))</f>
        <v>39</v>
      </c>
      <c r="J1537" s="13">
        <f>IF(G1537="Male",VLOOKUP(H1537,'Shoe size conversion table'!$B$6:$D$22,3),VLOOKUP(H1537,'Shoe size conversion table'!$J$6:$L$22,3))</f>
        <v>6.5</v>
      </c>
      <c r="K1537" s="11">
        <v>169</v>
      </c>
      <c r="L1537" s="12">
        <v>0</v>
      </c>
      <c r="M1537" s="7">
        <f t="shared" si="70"/>
        <v>2014</v>
      </c>
      <c r="N1537" s="7">
        <f t="shared" si="71"/>
        <v>7</v>
      </c>
      <c r="O1537" s="30">
        <f t="shared" si="72"/>
        <v>169</v>
      </c>
    </row>
    <row r="1538" spans="2:15" x14ac:dyDescent="0.2">
      <c r="B1538" s="13">
        <v>53692</v>
      </c>
      <c r="C1538" s="14">
        <v>41846.506111111114</v>
      </c>
      <c r="D1538" s="7" t="s">
        <v>9</v>
      </c>
      <c r="E1538" s="13">
        <v>2171</v>
      </c>
      <c r="F1538" s="7" t="s">
        <v>60</v>
      </c>
      <c r="G1538" s="7" t="s">
        <v>11</v>
      </c>
      <c r="H1538" s="13">
        <v>10</v>
      </c>
      <c r="I1538" s="13">
        <f>IF(G1538="Male",VLOOKUP(H1538,'Shoe size conversion table'!$B$6:$D$22,2),VLOOKUP(H1538,'Shoe size conversion table'!$J$6:$L$22,2))</f>
        <v>43</v>
      </c>
      <c r="J1538" s="13">
        <f>IF(G1538="Male",VLOOKUP(H1538,'Shoe size conversion table'!$B$6:$D$22,3),VLOOKUP(H1538,'Shoe size conversion table'!$J$6:$L$22,3))</f>
        <v>9.5</v>
      </c>
      <c r="K1538" s="11">
        <v>129</v>
      </c>
      <c r="L1538" s="12">
        <v>0.1</v>
      </c>
      <c r="M1538" s="7">
        <f t="shared" si="70"/>
        <v>2014</v>
      </c>
      <c r="N1538" s="7">
        <f t="shared" si="71"/>
        <v>7</v>
      </c>
      <c r="O1538" s="30">
        <f t="shared" si="72"/>
        <v>116.10000000000001</v>
      </c>
    </row>
    <row r="1539" spans="2:15" x14ac:dyDescent="0.2">
      <c r="B1539" s="13">
        <v>53692</v>
      </c>
      <c r="C1539" s="14">
        <v>41846.506111111114</v>
      </c>
      <c r="D1539" s="7" t="s">
        <v>9</v>
      </c>
      <c r="E1539" s="13">
        <v>2236</v>
      </c>
      <c r="F1539" s="7" t="s">
        <v>58</v>
      </c>
      <c r="G1539" s="7" t="s">
        <v>11</v>
      </c>
      <c r="H1539" s="13">
        <v>9</v>
      </c>
      <c r="I1539" s="13">
        <f>IF(G1539="Male",VLOOKUP(H1539,'Shoe size conversion table'!$B$6:$D$22,2),VLOOKUP(H1539,'Shoe size conversion table'!$J$6:$L$22,2))</f>
        <v>42</v>
      </c>
      <c r="J1539" s="13">
        <f>IF(G1539="Male",VLOOKUP(H1539,'Shoe size conversion table'!$B$6:$D$22,3),VLOOKUP(H1539,'Shoe size conversion table'!$J$6:$L$22,3))</f>
        <v>8.5</v>
      </c>
      <c r="K1539" s="11">
        <v>169</v>
      </c>
      <c r="L1539" s="12">
        <v>0</v>
      </c>
      <c r="M1539" s="7">
        <f t="shared" si="70"/>
        <v>2014</v>
      </c>
      <c r="N1539" s="7">
        <f t="shared" si="71"/>
        <v>7</v>
      </c>
      <c r="O1539" s="30">
        <f t="shared" si="72"/>
        <v>169</v>
      </c>
    </row>
    <row r="1540" spans="2:15" x14ac:dyDescent="0.2">
      <c r="B1540" s="13">
        <v>53693</v>
      </c>
      <c r="C1540" s="14">
        <v>41846.636111111118</v>
      </c>
      <c r="D1540" s="7" t="s">
        <v>7</v>
      </c>
      <c r="E1540" s="13">
        <v>2154</v>
      </c>
      <c r="F1540" s="7" t="s">
        <v>48</v>
      </c>
      <c r="G1540" s="7" t="s">
        <v>11</v>
      </c>
      <c r="H1540" s="13">
        <v>10</v>
      </c>
      <c r="I1540" s="13">
        <f>IF(G1540="Male",VLOOKUP(H1540,'Shoe size conversion table'!$B$6:$D$22,2),VLOOKUP(H1540,'Shoe size conversion table'!$J$6:$L$22,2))</f>
        <v>43</v>
      </c>
      <c r="J1540" s="13">
        <f>IF(G1540="Male",VLOOKUP(H1540,'Shoe size conversion table'!$B$6:$D$22,3),VLOOKUP(H1540,'Shoe size conversion table'!$J$6:$L$22,3))</f>
        <v>9.5</v>
      </c>
      <c r="K1540" s="11">
        <v>169</v>
      </c>
      <c r="L1540" s="12">
        <v>0</v>
      </c>
      <c r="M1540" s="7">
        <f t="shared" si="70"/>
        <v>2014</v>
      </c>
      <c r="N1540" s="7">
        <f t="shared" si="71"/>
        <v>7</v>
      </c>
      <c r="O1540" s="30">
        <f t="shared" si="72"/>
        <v>169</v>
      </c>
    </row>
    <row r="1541" spans="2:15" x14ac:dyDescent="0.2">
      <c r="B1541" s="13">
        <v>53693</v>
      </c>
      <c r="C1541" s="14">
        <v>41846.636111111118</v>
      </c>
      <c r="D1541" s="7" t="s">
        <v>7</v>
      </c>
      <c r="E1541" s="13">
        <v>2178</v>
      </c>
      <c r="F1541" s="7" t="s">
        <v>47</v>
      </c>
      <c r="G1541" s="7" t="s">
        <v>11</v>
      </c>
      <c r="H1541" s="13">
        <v>10.5</v>
      </c>
      <c r="I1541" s="13" t="str">
        <f>IF(G1541="Male",VLOOKUP(H1541,'Shoe size conversion table'!$B$6:$D$22,2),VLOOKUP(H1541,'Shoe size conversion table'!$J$6:$L$22,2))</f>
        <v>43-44</v>
      </c>
      <c r="J1541" s="13">
        <f>IF(G1541="Male",VLOOKUP(H1541,'Shoe size conversion table'!$B$6:$D$22,3),VLOOKUP(H1541,'Shoe size conversion table'!$J$6:$L$22,3))</f>
        <v>10</v>
      </c>
      <c r="K1541" s="11">
        <v>159</v>
      </c>
      <c r="L1541" s="12">
        <v>0.5</v>
      </c>
      <c r="M1541" s="7">
        <f t="shared" ref="M1541:M1604" si="73">YEAR(C1541)</f>
        <v>2014</v>
      </c>
      <c r="N1541" s="7">
        <f t="shared" si="71"/>
        <v>7</v>
      </c>
      <c r="O1541" s="30">
        <f t="shared" si="72"/>
        <v>79.5</v>
      </c>
    </row>
    <row r="1542" spans="2:15" x14ac:dyDescent="0.2">
      <c r="B1542" s="13">
        <v>53694</v>
      </c>
      <c r="C1542" s="14">
        <v>41846.956111111118</v>
      </c>
      <c r="D1542" s="7" t="s">
        <v>10</v>
      </c>
      <c r="E1542" s="13">
        <v>2223</v>
      </c>
      <c r="F1542" s="7" t="s">
        <v>34</v>
      </c>
      <c r="G1542" s="7" t="s">
        <v>12</v>
      </c>
      <c r="H1542" s="13">
        <v>6.5</v>
      </c>
      <c r="I1542" s="13">
        <f>IF(G1542="Male",VLOOKUP(H1542,'Shoe size conversion table'!$B$6:$D$22,2),VLOOKUP(H1542,'Shoe size conversion table'!$J$6:$L$22,2))</f>
        <v>37</v>
      </c>
      <c r="J1542" s="13">
        <f>IF(G1542="Male",VLOOKUP(H1542,'Shoe size conversion table'!$B$6:$D$22,3),VLOOKUP(H1542,'Shoe size conversion table'!$J$6:$L$22,3))</f>
        <v>4.5</v>
      </c>
      <c r="K1542" s="11">
        <v>149</v>
      </c>
      <c r="L1542" s="12">
        <v>0.1</v>
      </c>
      <c r="M1542" s="7">
        <f t="shared" si="73"/>
        <v>2014</v>
      </c>
      <c r="N1542" s="7">
        <f t="shared" ref="N1542:N1605" si="74">MONTH(C1542:C16509)</f>
        <v>7</v>
      </c>
      <c r="O1542" s="30">
        <f t="shared" ref="O1542:O1605" si="75">K1542*(1-L1542)</f>
        <v>134.1</v>
      </c>
    </row>
    <row r="1543" spans="2:15" x14ac:dyDescent="0.2">
      <c r="B1543" s="13">
        <v>53695</v>
      </c>
      <c r="C1543" s="14">
        <v>41846.986111111117</v>
      </c>
      <c r="D1543" s="7" t="s">
        <v>10</v>
      </c>
      <c r="E1543" s="13">
        <v>2196</v>
      </c>
      <c r="F1543" s="7" t="s">
        <v>35</v>
      </c>
      <c r="G1543" s="7" t="s">
        <v>11</v>
      </c>
      <c r="H1543" s="13">
        <v>9.5</v>
      </c>
      <c r="I1543" s="13" t="str">
        <f>IF(G1543="Male",VLOOKUP(H1543,'Shoe size conversion table'!$B$6:$D$22,2),VLOOKUP(H1543,'Shoe size conversion table'!$J$6:$L$22,2))</f>
        <v>42-43</v>
      </c>
      <c r="J1543" s="13">
        <f>IF(G1543="Male",VLOOKUP(H1543,'Shoe size conversion table'!$B$6:$D$22,3),VLOOKUP(H1543,'Shoe size conversion table'!$J$6:$L$22,3))</f>
        <v>9</v>
      </c>
      <c r="K1543" s="11">
        <v>149</v>
      </c>
      <c r="L1543" s="12">
        <v>0.5</v>
      </c>
      <c r="M1543" s="7">
        <f t="shared" si="73"/>
        <v>2014</v>
      </c>
      <c r="N1543" s="7">
        <f t="shared" si="74"/>
        <v>7</v>
      </c>
      <c r="O1543" s="30">
        <f t="shared" si="75"/>
        <v>74.5</v>
      </c>
    </row>
    <row r="1544" spans="2:15" x14ac:dyDescent="0.2">
      <c r="B1544" s="13">
        <v>53696</v>
      </c>
      <c r="C1544" s="14">
        <v>41846.986111111117</v>
      </c>
      <c r="D1544" s="7" t="s">
        <v>8</v>
      </c>
      <c r="E1544" s="13">
        <v>2183</v>
      </c>
      <c r="F1544" s="7" t="s">
        <v>42</v>
      </c>
      <c r="G1544" s="7" t="s">
        <v>11</v>
      </c>
      <c r="H1544" s="13">
        <v>10</v>
      </c>
      <c r="I1544" s="13">
        <f>IF(G1544="Male",VLOOKUP(H1544,'Shoe size conversion table'!$B$6:$D$22,2),VLOOKUP(H1544,'Shoe size conversion table'!$J$6:$L$22,2))</f>
        <v>43</v>
      </c>
      <c r="J1544" s="13">
        <f>IF(G1544="Male",VLOOKUP(H1544,'Shoe size conversion table'!$B$6:$D$22,3),VLOOKUP(H1544,'Shoe size conversion table'!$J$6:$L$22,3))</f>
        <v>9.5</v>
      </c>
      <c r="K1544" s="11">
        <v>199</v>
      </c>
      <c r="L1544" s="12">
        <v>0</v>
      </c>
      <c r="M1544" s="7">
        <f t="shared" si="73"/>
        <v>2014</v>
      </c>
      <c r="N1544" s="7">
        <f t="shared" si="74"/>
        <v>7</v>
      </c>
      <c r="O1544" s="30">
        <f t="shared" si="75"/>
        <v>199</v>
      </c>
    </row>
    <row r="1545" spans="2:15" x14ac:dyDescent="0.2">
      <c r="B1545" s="13">
        <v>53696</v>
      </c>
      <c r="C1545" s="14">
        <v>41846.986111111117</v>
      </c>
      <c r="D1545" s="7" t="s">
        <v>8</v>
      </c>
      <c r="E1545" s="13">
        <v>2152</v>
      </c>
      <c r="F1545" s="7" t="s">
        <v>39</v>
      </c>
      <c r="G1545" s="7" t="s">
        <v>12</v>
      </c>
      <c r="H1545" s="13">
        <v>9</v>
      </c>
      <c r="I1545" s="13" t="str">
        <f>IF(G1545="Male",VLOOKUP(H1545,'Shoe size conversion table'!$B$6:$D$22,2),VLOOKUP(H1545,'Shoe size conversion table'!$J$6:$L$22,2))</f>
        <v>39-40</v>
      </c>
      <c r="J1545" s="13">
        <f>IF(G1545="Male",VLOOKUP(H1545,'Shoe size conversion table'!$B$6:$D$22,3),VLOOKUP(H1545,'Shoe size conversion table'!$J$6:$L$22,3))</f>
        <v>7</v>
      </c>
      <c r="K1545" s="11">
        <v>169</v>
      </c>
      <c r="L1545" s="12">
        <v>0</v>
      </c>
      <c r="M1545" s="7">
        <f t="shared" si="73"/>
        <v>2014</v>
      </c>
      <c r="N1545" s="7">
        <f t="shared" si="74"/>
        <v>7</v>
      </c>
      <c r="O1545" s="30">
        <f t="shared" si="75"/>
        <v>169</v>
      </c>
    </row>
    <row r="1546" spans="2:15" x14ac:dyDescent="0.2">
      <c r="B1546" s="13">
        <v>53697</v>
      </c>
      <c r="C1546" s="14">
        <v>41847.356111111119</v>
      </c>
      <c r="D1546" s="7" t="s">
        <v>7</v>
      </c>
      <c r="E1546" s="13">
        <v>2230</v>
      </c>
      <c r="F1546" s="7" t="s">
        <v>55</v>
      </c>
      <c r="G1546" s="7" t="s">
        <v>12</v>
      </c>
      <c r="H1546" s="13">
        <v>8</v>
      </c>
      <c r="I1546" s="13" t="str">
        <f>IF(G1546="Male",VLOOKUP(H1546,'Shoe size conversion table'!$B$6:$D$22,2),VLOOKUP(H1546,'Shoe size conversion table'!$J$6:$L$22,2))</f>
        <v>38-39</v>
      </c>
      <c r="J1546" s="13">
        <f>IF(G1546="Male",VLOOKUP(H1546,'Shoe size conversion table'!$B$6:$D$22,3),VLOOKUP(H1546,'Shoe size conversion table'!$J$6:$L$22,3))</f>
        <v>6</v>
      </c>
      <c r="K1546" s="11">
        <v>179</v>
      </c>
      <c r="L1546" s="12">
        <v>0</v>
      </c>
      <c r="M1546" s="7">
        <f t="shared" si="73"/>
        <v>2014</v>
      </c>
      <c r="N1546" s="7">
        <f t="shared" si="74"/>
        <v>7</v>
      </c>
      <c r="O1546" s="30">
        <f t="shared" si="75"/>
        <v>179</v>
      </c>
    </row>
    <row r="1547" spans="2:15" x14ac:dyDescent="0.2">
      <c r="B1547" s="13">
        <v>53698</v>
      </c>
      <c r="C1547" s="14">
        <v>41847.436111111121</v>
      </c>
      <c r="D1547" s="7" t="s">
        <v>7</v>
      </c>
      <c r="E1547" s="13">
        <v>2179</v>
      </c>
      <c r="F1547" s="7" t="s">
        <v>51</v>
      </c>
      <c r="G1547" s="7" t="s">
        <v>11</v>
      </c>
      <c r="H1547" s="13">
        <v>9.5</v>
      </c>
      <c r="I1547" s="13" t="str">
        <f>IF(G1547="Male",VLOOKUP(H1547,'Shoe size conversion table'!$B$6:$D$22,2),VLOOKUP(H1547,'Shoe size conversion table'!$J$6:$L$22,2))</f>
        <v>42-43</v>
      </c>
      <c r="J1547" s="13">
        <f>IF(G1547="Male",VLOOKUP(H1547,'Shoe size conversion table'!$B$6:$D$22,3),VLOOKUP(H1547,'Shoe size conversion table'!$J$6:$L$22,3))</f>
        <v>9</v>
      </c>
      <c r="K1547" s="11">
        <v>199</v>
      </c>
      <c r="L1547" s="12">
        <v>0.2</v>
      </c>
      <c r="M1547" s="7">
        <f t="shared" si="73"/>
        <v>2014</v>
      </c>
      <c r="N1547" s="7">
        <f t="shared" si="74"/>
        <v>7</v>
      </c>
      <c r="O1547" s="30">
        <f t="shared" si="75"/>
        <v>159.20000000000002</v>
      </c>
    </row>
    <row r="1548" spans="2:15" x14ac:dyDescent="0.2">
      <c r="B1548" s="13">
        <v>53699</v>
      </c>
      <c r="C1548" s="14">
        <v>41847.496111111119</v>
      </c>
      <c r="D1548" s="7" t="s">
        <v>7</v>
      </c>
      <c r="E1548" s="13">
        <v>2237</v>
      </c>
      <c r="F1548" s="7" t="s">
        <v>51</v>
      </c>
      <c r="G1548" s="7" t="s">
        <v>12</v>
      </c>
      <c r="H1548" s="13">
        <v>7.5</v>
      </c>
      <c r="I1548" s="13">
        <f>IF(G1548="Male",VLOOKUP(H1548,'Shoe size conversion table'!$B$6:$D$22,2),VLOOKUP(H1548,'Shoe size conversion table'!$J$6:$L$22,2))</f>
        <v>38</v>
      </c>
      <c r="J1548" s="13">
        <f>IF(G1548="Male",VLOOKUP(H1548,'Shoe size conversion table'!$B$6:$D$22,3),VLOOKUP(H1548,'Shoe size conversion table'!$J$6:$L$22,3))</f>
        <v>5.5</v>
      </c>
      <c r="K1548" s="11">
        <v>179</v>
      </c>
      <c r="L1548" s="12">
        <v>0.1</v>
      </c>
      <c r="M1548" s="7">
        <f t="shared" si="73"/>
        <v>2014</v>
      </c>
      <c r="N1548" s="7">
        <f t="shared" si="74"/>
        <v>7</v>
      </c>
      <c r="O1548" s="30">
        <f t="shared" si="75"/>
        <v>161.1</v>
      </c>
    </row>
    <row r="1549" spans="2:15" x14ac:dyDescent="0.2">
      <c r="B1549" s="13">
        <v>53700</v>
      </c>
      <c r="C1549" s="14">
        <v>41847.636111111118</v>
      </c>
      <c r="D1549" s="7" t="s">
        <v>9</v>
      </c>
      <c r="E1549" s="13">
        <v>2222</v>
      </c>
      <c r="F1549" s="7" t="s">
        <v>61</v>
      </c>
      <c r="G1549" s="7" t="s">
        <v>12</v>
      </c>
      <c r="H1549" s="13">
        <v>8.5</v>
      </c>
      <c r="I1549" s="13">
        <f>IF(G1549="Male",VLOOKUP(H1549,'Shoe size conversion table'!$B$6:$D$22,2),VLOOKUP(H1549,'Shoe size conversion table'!$J$6:$L$22,2))</f>
        <v>39</v>
      </c>
      <c r="J1549" s="13">
        <f>IF(G1549="Male",VLOOKUP(H1549,'Shoe size conversion table'!$B$6:$D$22,3),VLOOKUP(H1549,'Shoe size conversion table'!$J$6:$L$22,3))</f>
        <v>6.5</v>
      </c>
      <c r="K1549" s="11">
        <v>149</v>
      </c>
      <c r="L1549" s="12">
        <v>0</v>
      </c>
      <c r="M1549" s="7">
        <f t="shared" si="73"/>
        <v>2014</v>
      </c>
      <c r="N1549" s="7">
        <f t="shared" si="74"/>
        <v>7</v>
      </c>
      <c r="O1549" s="30">
        <f t="shared" si="75"/>
        <v>149</v>
      </c>
    </row>
    <row r="1550" spans="2:15" x14ac:dyDescent="0.2">
      <c r="B1550" s="13">
        <v>53700</v>
      </c>
      <c r="C1550" s="14">
        <v>41847.636111111118</v>
      </c>
      <c r="D1550" s="7" t="s">
        <v>9</v>
      </c>
      <c r="E1550" s="13">
        <v>2228</v>
      </c>
      <c r="F1550" s="7" t="s">
        <v>59</v>
      </c>
      <c r="G1550" s="7" t="s">
        <v>12</v>
      </c>
      <c r="H1550" s="13">
        <v>9.5</v>
      </c>
      <c r="I1550" s="13">
        <f>IF(G1550="Male",VLOOKUP(H1550,'Shoe size conversion table'!$B$6:$D$22,2),VLOOKUP(H1550,'Shoe size conversion table'!$J$6:$L$22,2))</f>
        <v>40</v>
      </c>
      <c r="J1550" s="13">
        <f>IF(G1550="Male",VLOOKUP(H1550,'Shoe size conversion table'!$B$6:$D$22,3),VLOOKUP(H1550,'Shoe size conversion table'!$J$6:$L$22,3))</f>
        <v>7.5</v>
      </c>
      <c r="K1550" s="11">
        <v>129</v>
      </c>
      <c r="L1550" s="12">
        <v>0.5</v>
      </c>
      <c r="M1550" s="7">
        <f t="shared" si="73"/>
        <v>2014</v>
      </c>
      <c r="N1550" s="7">
        <f t="shared" si="74"/>
        <v>7</v>
      </c>
      <c r="O1550" s="30">
        <f t="shared" si="75"/>
        <v>64.5</v>
      </c>
    </row>
    <row r="1551" spans="2:15" x14ac:dyDescent="0.2">
      <c r="B1551" s="13">
        <v>53701</v>
      </c>
      <c r="C1551" s="14">
        <v>41847.956111111118</v>
      </c>
      <c r="D1551" s="7" t="s">
        <v>10</v>
      </c>
      <c r="E1551" s="13">
        <v>2194</v>
      </c>
      <c r="F1551" s="7" t="s">
        <v>35</v>
      </c>
      <c r="G1551" s="7" t="s">
        <v>12</v>
      </c>
      <c r="H1551" s="13">
        <v>6.5</v>
      </c>
      <c r="I1551" s="13">
        <f>IF(G1551="Male",VLOOKUP(H1551,'Shoe size conversion table'!$B$6:$D$22,2),VLOOKUP(H1551,'Shoe size conversion table'!$J$6:$L$22,2))</f>
        <v>37</v>
      </c>
      <c r="J1551" s="13">
        <f>IF(G1551="Male",VLOOKUP(H1551,'Shoe size conversion table'!$B$6:$D$22,3),VLOOKUP(H1551,'Shoe size conversion table'!$J$6:$L$22,3))</f>
        <v>4.5</v>
      </c>
      <c r="K1551" s="11">
        <v>179</v>
      </c>
      <c r="L1551" s="12">
        <v>0</v>
      </c>
      <c r="M1551" s="7">
        <f t="shared" si="73"/>
        <v>2014</v>
      </c>
      <c r="N1551" s="7">
        <f t="shared" si="74"/>
        <v>7</v>
      </c>
      <c r="O1551" s="30">
        <f t="shared" si="75"/>
        <v>179</v>
      </c>
    </row>
    <row r="1552" spans="2:15" x14ac:dyDescent="0.2">
      <c r="B1552" s="13">
        <v>53702</v>
      </c>
      <c r="C1552" s="14">
        <v>41847.986111111117</v>
      </c>
      <c r="D1552" s="7" t="s">
        <v>7</v>
      </c>
      <c r="E1552" s="13">
        <v>2215</v>
      </c>
      <c r="F1552" s="7" t="s">
        <v>56</v>
      </c>
      <c r="G1552" s="7" t="s">
        <v>12</v>
      </c>
      <c r="H1552" s="13">
        <v>8</v>
      </c>
      <c r="I1552" s="13" t="str">
        <f>IF(G1552="Male",VLOOKUP(H1552,'Shoe size conversion table'!$B$6:$D$22,2),VLOOKUP(H1552,'Shoe size conversion table'!$J$6:$L$22,2))</f>
        <v>38-39</v>
      </c>
      <c r="J1552" s="13">
        <f>IF(G1552="Male",VLOOKUP(H1552,'Shoe size conversion table'!$B$6:$D$22,3),VLOOKUP(H1552,'Shoe size conversion table'!$J$6:$L$22,3))</f>
        <v>6</v>
      </c>
      <c r="K1552" s="11">
        <v>149</v>
      </c>
      <c r="L1552" s="12">
        <v>0.3</v>
      </c>
      <c r="M1552" s="7">
        <f t="shared" si="73"/>
        <v>2014</v>
      </c>
      <c r="N1552" s="7">
        <f t="shared" si="74"/>
        <v>7</v>
      </c>
      <c r="O1552" s="30">
        <f t="shared" si="75"/>
        <v>104.3</v>
      </c>
    </row>
    <row r="1553" spans="2:15" x14ac:dyDescent="0.2">
      <c r="B1553" s="13">
        <v>53703</v>
      </c>
      <c r="C1553" s="14">
        <v>41848.126111111116</v>
      </c>
      <c r="D1553" s="7" t="s">
        <v>9</v>
      </c>
      <c r="E1553" s="13">
        <v>2238</v>
      </c>
      <c r="F1553" s="7" t="s">
        <v>58</v>
      </c>
      <c r="G1553" s="7" t="s">
        <v>11</v>
      </c>
      <c r="H1553" s="13">
        <v>8</v>
      </c>
      <c r="I1553" s="13">
        <f>IF(G1553="Male",VLOOKUP(H1553,'Shoe size conversion table'!$B$6:$D$22,2),VLOOKUP(H1553,'Shoe size conversion table'!$J$6:$L$22,2))</f>
        <v>41</v>
      </c>
      <c r="J1553" s="13">
        <f>IF(G1553="Male",VLOOKUP(H1553,'Shoe size conversion table'!$B$6:$D$22,3),VLOOKUP(H1553,'Shoe size conversion table'!$J$6:$L$22,3))</f>
        <v>7.5</v>
      </c>
      <c r="K1553" s="11">
        <v>159</v>
      </c>
      <c r="L1553" s="12">
        <v>0.5</v>
      </c>
      <c r="M1553" s="7">
        <f t="shared" si="73"/>
        <v>2014</v>
      </c>
      <c r="N1553" s="7">
        <f t="shared" si="74"/>
        <v>7</v>
      </c>
      <c r="O1553" s="30">
        <f t="shared" si="75"/>
        <v>79.5</v>
      </c>
    </row>
    <row r="1554" spans="2:15" x14ac:dyDescent="0.2">
      <c r="B1554" s="13">
        <v>53704</v>
      </c>
      <c r="C1554" s="14">
        <v>41848.126111111116</v>
      </c>
      <c r="D1554" s="7" t="s">
        <v>7</v>
      </c>
      <c r="E1554" s="13">
        <v>2223</v>
      </c>
      <c r="F1554" s="7" t="s">
        <v>48</v>
      </c>
      <c r="G1554" s="7" t="s">
        <v>11</v>
      </c>
      <c r="H1554" s="13">
        <v>13</v>
      </c>
      <c r="I1554" s="13">
        <f>IF(G1554="Male",VLOOKUP(H1554,'Shoe size conversion table'!$B$6:$D$22,2),VLOOKUP(H1554,'Shoe size conversion table'!$J$6:$L$22,2))</f>
        <v>46</v>
      </c>
      <c r="J1554" s="13">
        <f>IF(G1554="Male",VLOOKUP(H1554,'Shoe size conversion table'!$B$6:$D$22,3),VLOOKUP(H1554,'Shoe size conversion table'!$J$6:$L$22,3))</f>
        <v>12.5</v>
      </c>
      <c r="K1554" s="11">
        <v>189</v>
      </c>
      <c r="L1554" s="12">
        <v>0.3</v>
      </c>
      <c r="M1554" s="7">
        <f t="shared" si="73"/>
        <v>2014</v>
      </c>
      <c r="N1554" s="7">
        <f t="shared" si="74"/>
        <v>7</v>
      </c>
      <c r="O1554" s="30">
        <f t="shared" si="75"/>
        <v>132.29999999999998</v>
      </c>
    </row>
    <row r="1555" spans="2:15" x14ac:dyDescent="0.2">
      <c r="B1555" s="13">
        <v>53705</v>
      </c>
      <c r="C1555" s="14">
        <v>41848.466111111113</v>
      </c>
      <c r="D1555" s="7" t="s">
        <v>7</v>
      </c>
      <c r="E1555" s="13">
        <v>2171</v>
      </c>
      <c r="F1555" s="7" t="s">
        <v>51</v>
      </c>
      <c r="G1555" s="7" t="s">
        <v>12</v>
      </c>
      <c r="H1555" s="13">
        <v>9</v>
      </c>
      <c r="I1555" s="13" t="str">
        <f>IF(G1555="Male",VLOOKUP(H1555,'Shoe size conversion table'!$B$6:$D$22,2),VLOOKUP(H1555,'Shoe size conversion table'!$J$6:$L$22,2))</f>
        <v>39-40</v>
      </c>
      <c r="J1555" s="13">
        <f>IF(G1555="Male",VLOOKUP(H1555,'Shoe size conversion table'!$B$6:$D$22,3),VLOOKUP(H1555,'Shoe size conversion table'!$J$6:$L$22,3))</f>
        <v>7</v>
      </c>
      <c r="K1555" s="11">
        <v>139</v>
      </c>
      <c r="L1555" s="12">
        <v>0</v>
      </c>
      <c r="M1555" s="7">
        <f t="shared" si="73"/>
        <v>2014</v>
      </c>
      <c r="N1555" s="7">
        <f t="shared" si="74"/>
        <v>7</v>
      </c>
      <c r="O1555" s="30">
        <f t="shared" si="75"/>
        <v>139</v>
      </c>
    </row>
    <row r="1556" spans="2:15" x14ac:dyDescent="0.2">
      <c r="B1556" s="13">
        <v>53706</v>
      </c>
      <c r="C1556" s="14">
        <v>41848.496111111119</v>
      </c>
      <c r="D1556" s="7" t="s">
        <v>10</v>
      </c>
      <c r="E1556" s="13">
        <v>2228</v>
      </c>
      <c r="F1556" s="7" t="s">
        <v>35</v>
      </c>
      <c r="G1556" s="7" t="s">
        <v>11</v>
      </c>
      <c r="H1556" s="13">
        <v>9.5</v>
      </c>
      <c r="I1556" s="13" t="str">
        <f>IF(G1556="Male",VLOOKUP(H1556,'Shoe size conversion table'!$B$6:$D$22,2),VLOOKUP(H1556,'Shoe size conversion table'!$J$6:$L$22,2))</f>
        <v>42-43</v>
      </c>
      <c r="J1556" s="13">
        <f>IF(G1556="Male",VLOOKUP(H1556,'Shoe size conversion table'!$B$6:$D$22,3),VLOOKUP(H1556,'Shoe size conversion table'!$J$6:$L$22,3))</f>
        <v>9</v>
      </c>
      <c r="K1556" s="11">
        <v>139</v>
      </c>
      <c r="L1556" s="12">
        <v>0</v>
      </c>
      <c r="M1556" s="7">
        <f t="shared" si="73"/>
        <v>2014</v>
      </c>
      <c r="N1556" s="7">
        <f t="shared" si="74"/>
        <v>7</v>
      </c>
      <c r="O1556" s="30">
        <f t="shared" si="75"/>
        <v>139</v>
      </c>
    </row>
    <row r="1557" spans="2:15" x14ac:dyDescent="0.2">
      <c r="B1557" s="13">
        <v>53707</v>
      </c>
      <c r="C1557" s="14">
        <v>41848.636111111118</v>
      </c>
      <c r="D1557" s="7" t="s">
        <v>9</v>
      </c>
      <c r="E1557" s="13">
        <v>2217</v>
      </c>
      <c r="F1557" s="7" t="s">
        <v>61</v>
      </c>
      <c r="G1557" s="7" t="s">
        <v>12</v>
      </c>
      <c r="H1557" s="13">
        <v>8.5</v>
      </c>
      <c r="I1557" s="13">
        <f>IF(G1557="Male",VLOOKUP(H1557,'Shoe size conversion table'!$B$6:$D$22,2),VLOOKUP(H1557,'Shoe size conversion table'!$J$6:$L$22,2))</f>
        <v>39</v>
      </c>
      <c r="J1557" s="13">
        <f>IF(G1557="Male",VLOOKUP(H1557,'Shoe size conversion table'!$B$6:$D$22,3),VLOOKUP(H1557,'Shoe size conversion table'!$J$6:$L$22,3))</f>
        <v>6.5</v>
      </c>
      <c r="K1557" s="11">
        <v>179</v>
      </c>
      <c r="L1557" s="12">
        <v>0.3</v>
      </c>
      <c r="M1557" s="7">
        <f t="shared" si="73"/>
        <v>2014</v>
      </c>
      <c r="N1557" s="7">
        <f t="shared" si="74"/>
        <v>7</v>
      </c>
      <c r="O1557" s="30">
        <f t="shared" si="75"/>
        <v>125.3</v>
      </c>
    </row>
    <row r="1558" spans="2:15" x14ac:dyDescent="0.2">
      <c r="B1558" s="13">
        <v>53707</v>
      </c>
      <c r="C1558" s="14">
        <v>41848.636111111118</v>
      </c>
      <c r="D1558" s="7" t="s">
        <v>9</v>
      </c>
      <c r="E1558" s="13">
        <v>2188</v>
      </c>
      <c r="F1558" s="7" t="s">
        <v>58</v>
      </c>
      <c r="G1558" s="7" t="s">
        <v>12</v>
      </c>
      <c r="H1558" s="13">
        <v>9.5</v>
      </c>
      <c r="I1558" s="13">
        <f>IF(G1558="Male",VLOOKUP(H1558,'Shoe size conversion table'!$B$6:$D$22,2),VLOOKUP(H1558,'Shoe size conversion table'!$J$6:$L$22,2))</f>
        <v>40</v>
      </c>
      <c r="J1558" s="13">
        <f>IF(G1558="Male",VLOOKUP(H1558,'Shoe size conversion table'!$B$6:$D$22,3),VLOOKUP(H1558,'Shoe size conversion table'!$J$6:$L$22,3))</f>
        <v>7.5</v>
      </c>
      <c r="K1558" s="11">
        <v>179</v>
      </c>
      <c r="L1558" s="12">
        <v>0.5</v>
      </c>
      <c r="M1558" s="7">
        <f t="shared" si="73"/>
        <v>2014</v>
      </c>
      <c r="N1558" s="7">
        <f t="shared" si="74"/>
        <v>7</v>
      </c>
      <c r="O1558" s="30">
        <f t="shared" si="75"/>
        <v>89.5</v>
      </c>
    </row>
    <row r="1559" spans="2:15" x14ac:dyDescent="0.2">
      <c r="B1559" s="13">
        <v>53708</v>
      </c>
      <c r="C1559" s="14">
        <v>41848.906111111115</v>
      </c>
      <c r="D1559" s="7" t="s">
        <v>8</v>
      </c>
      <c r="E1559" s="13">
        <v>2231</v>
      </c>
      <c r="F1559" s="7" t="s">
        <v>38</v>
      </c>
      <c r="G1559" s="7" t="s">
        <v>11</v>
      </c>
      <c r="H1559" s="13">
        <v>9.5</v>
      </c>
      <c r="I1559" s="13" t="str">
        <f>IF(G1559="Male",VLOOKUP(H1559,'Shoe size conversion table'!$B$6:$D$22,2),VLOOKUP(H1559,'Shoe size conversion table'!$J$6:$L$22,2))</f>
        <v>42-43</v>
      </c>
      <c r="J1559" s="13">
        <f>IF(G1559="Male",VLOOKUP(H1559,'Shoe size conversion table'!$B$6:$D$22,3),VLOOKUP(H1559,'Shoe size conversion table'!$J$6:$L$22,3))</f>
        <v>9</v>
      </c>
      <c r="K1559" s="11">
        <v>199</v>
      </c>
      <c r="L1559" s="12">
        <v>0</v>
      </c>
      <c r="M1559" s="7">
        <f t="shared" si="73"/>
        <v>2014</v>
      </c>
      <c r="N1559" s="7">
        <f t="shared" si="74"/>
        <v>7</v>
      </c>
      <c r="O1559" s="30">
        <f t="shared" si="75"/>
        <v>199</v>
      </c>
    </row>
    <row r="1560" spans="2:15" x14ac:dyDescent="0.2">
      <c r="B1560" s="13">
        <v>53709</v>
      </c>
      <c r="C1560" s="14">
        <v>41848.986111111117</v>
      </c>
      <c r="D1560" s="7" t="s">
        <v>7</v>
      </c>
      <c r="E1560" s="13">
        <v>2210</v>
      </c>
      <c r="F1560" s="7" t="s">
        <v>46</v>
      </c>
      <c r="G1560" s="7" t="s">
        <v>12</v>
      </c>
      <c r="H1560" s="13">
        <v>8</v>
      </c>
      <c r="I1560" s="13" t="str">
        <f>IF(G1560="Male",VLOOKUP(H1560,'Shoe size conversion table'!$B$6:$D$22,2),VLOOKUP(H1560,'Shoe size conversion table'!$J$6:$L$22,2))</f>
        <v>38-39</v>
      </c>
      <c r="J1560" s="13">
        <f>IF(G1560="Male",VLOOKUP(H1560,'Shoe size conversion table'!$B$6:$D$22,3),VLOOKUP(H1560,'Shoe size conversion table'!$J$6:$L$22,3))</f>
        <v>6</v>
      </c>
      <c r="K1560" s="11">
        <v>199</v>
      </c>
      <c r="L1560" s="12">
        <v>0.5</v>
      </c>
      <c r="M1560" s="7">
        <f t="shared" si="73"/>
        <v>2014</v>
      </c>
      <c r="N1560" s="7">
        <f t="shared" si="74"/>
        <v>7</v>
      </c>
      <c r="O1560" s="30">
        <f t="shared" si="75"/>
        <v>99.5</v>
      </c>
    </row>
    <row r="1561" spans="2:15" x14ac:dyDescent="0.2">
      <c r="B1561" s="13">
        <v>53710</v>
      </c>
      <c r="C1561" s="14">
        <v>41849.126111111116</v>
      </c>
      <c r="D1561" s="7" t="s">
        <v>9</v>
      </c>
      <c r="E1561" s="13">
        <v>2162</v>
      </c>
      <c r="F1561" s="7" t="s">
        <v>58</v>
      </c>
      <c r="G1561" s="7" t="s">
        <v>12</v>
      </c>
      <c r="H1561" s="13">
        <v>9</v>
      </c>
      <c r="I1561" s="13" t="str">
        <f>IF(G1561="Male",VLOOKUP(H1561,'Shoe size conversion table'!$B$6:$D$22,2),VLOOKUP(H1561,'Shoe size conversion table'!$J$6:$L$22,2))</f>
        <v>39-40</v>
      </c>
      <c r="J1561" s="13">
        <f>IF(G1561="Male",VLOOKUP(H1561,'Shoe size conversion table'!$B$6:$D$22,3),VLOOKUP(H1561,'Shoe size conversion table'!$J$6:$L$22,3))</f>
        <v>7</v>
      </c>
      <c r="K1561" s="11">
        <v>139</v>
      </c>
      <c r="L1561" s="12">
        <v>0.1</v>
      </c>
      <c r="M1561" s="7">
        <f t="shared" si="73"/>
        <v>2014</v>
      </c>
      <c r="N1561" s="7">
        <f t="shared" si="74"/>
        <v>7</v>
      </c>
      <c r="O1561" s="30">
        <f t="shared" si="75"/>
        <v>125.10000000000001</v>
      </c>
    </row>
    <row r="1562" spans="2:15" x14ac:dyDescent="0.2">
      <c r="B1562" s="13">
        <v>53711</v>
      </c>
      <c r="C1562" s="14">
        <v>41849.126111111116</v>
      </c>
      <c r="D1562" s="7" t="s">
        <v>7</v>
      </c>
      <c r="E1562" s="13">
        <v>2154</v>
      </c>
      <c r="F1562" s="7" t="s">
        <v>48</v>
      </c>
      <c r="G1562" s="7" t="s">
        <v>11</v>
      </c>
      <c r="H1562" s="13">
        <v>10</v>
      </c>
      <c r="I1562" s="13">
        <f>IF(G1562="Male",VLOOKUP(H1562,'Shoe size conversion table'!$B$6:$D$22,2),VLOOKUP(H1562,'Shoe size conversion table'!$J$6:$L$22,2))</f>
        <v>43</v>
      </c>
      <c r="J1562" s="13">
        <f>IF(G1562="Male",VLOOKUP(H1562,'Shoe size conversion table'!$B$6:$D$22,3),VLOOKUP(H1562,'Shoe size conversion table'!$J$6:$L$22,3))</f>
        <v>9.5</v>
      </c>
      <c r="K1562" s="11">
        <v>169</v>
      </c>
      <c r="L1562" s="12">
        <v>0</v>
      </c>
      <c r="M1562" s="7">
        <f t="shared" si="73"/>
        <v>2014</v>
      </c>
      <c r="N1562" s="7">
        <f t="shared" si="74"/>
        <v>7</v>
      </c>
      <c r="O1562" s="30">
        <f t="shared" si="75"/>
        <v>169</v>
      </c>
    </row>
    <row r="1563" spans="2:15" x14ac:dyDescent="0.2">
      <c r="B1563" s="13">
        <v>53712</v>
      </c>
      <c r="C1563" s="14">
        <v>41849.206111111118</v>
      </c>
      <c r="D1563" s="7" t="s">
        <v>8</v>
      </c>
      <c r="E1563" s="13">
        <v>2236</v>
      </c>
      <c r="F1563" s="7" t="s">
        <v>39</v>
      </c>
      <c r="G1563" s="7" t="s">
        <v>12</v>
      </c>
      <c r="H1563" s="13">
        <v>8</v>
      </c>
      <c r="I1563" s="13" t="str">
        <f>IF(G1563="Male",VLOOKUP(H1563,'Shoe size conversion table'!$B$6:$D$22,2),VLOOKUP(H1563,'Shoe size conversion table'!$J$6:$L$22,2))</f>
        <v>38-39</v>
      </c>
      <c r="J1563" s="13">
        <f>IF(G1563="Male",VLOOKUP(H1563,'Shoe size conversion table'!$B$6:$D$22,3),VLOOKUP(H1563,'Shoe size conversion table'!$J$6:$L$22,3))</f>
        <v>6</v>
      </c>
      <c r="K1563" s="11">
        <v>199</v>
      </c>
      <c r="L1563" s="12">
        <v>0.2</v>
      </c>
      <c r="M1563" s="7">
        <f t="shared" si="73"/>
        <v>2014</v>
      </c>
      <c r="N1563" s="7">
        <f t="shared" si="74"/>
        <v>7</v>
      </c>
      <c r="O1563" s="30">
        <f t="shared" si="75"/>
        <v>159.20000000000002</v>
      </c>
    </row>
    <row r="1564" spans="2:15" x14ac:dyDescent="0.2">
      <c r="B1564" s="13">
        <v>53713</v>
      </c>
      <c r="C1564" s="14">
        <v>41849.466111111113</v>
      </c>
      <c r="D1564" s="7" t="s">
        <v>9</v>
      </c>
      <c r="E1564" s="13">
        <v>2160</v>
      </c>
      <c r="F1564" s="7" t="s">
        <v>61</v>
      </c>
      <c r="G1564" s="7" t="s">
        <v>11</v>
      </c>
      <c r="H1564" s="13">
        <v>9.5</v>
      </c>
      <c r="I1564" s="13" t="str">
        <f>IF(G1564="Male",VLOOKUP(H1564,'Shoe size conversion table'!$B$6:$D$22,2),VLOOKUP(H1564,'Shoe size conversion table'!$J$6:$L$22,2))</f>
        <v>42-43</v>
      </c>
      <c r="J1564" s="13">
        <f>IF(G1564="Male",VLOOKUP(H1564,'Shoe size conversion table'!$B$6:$D$22,3),VLOOKUP(H1564,'Shoe size conversion table'!$J$6:$L$22,3))</f>
        <v>9</v>
      </c>
      <c r="K1564" s="11">
        <v>169</v>
      </c>
      <c r="L1564" s="12">
        <v>0.5</v>
      </c>
      <c r="M1564" s="7">
        <f t="shared" si="73"/>
        <v>2014</v>
      </c>
      <c r="N1564" s="7">
        <f t="shared" si="74"/>
        <v>7</v>
      </c>
      <c r="O1564" s="30">
        <f t="shared" si="75"/>
        <v>84.5</v>
      </c>
    </row>
    <row r="1565" spans="2:15" x14ac:dyDescent="0.2">
      <c r="B1565" s="13">
        <v>53714</v>
      </c>
      <c r="C1565" s="14">
        <v>41849.496111111119</v>
      </c>
      <c r="D1565" s="7" t="s">
        <v>7</v>
      </c>
      <c r="E1565" s="13">
        <v>2153</v>
      </c>
      <c r="F1565" s="7" t="s">
        <v>51</v>
      </c>
      <c r="G1565" s="7" t="s">
        <v>12</v>
      </c>
      <c r="H1565" s="13">
        <v>7.5</v>
      </c>
      <c r="I1565" s="13">
        <f>IF(G1565="Male",VLOOKUP(H1565,'Shoe size conversion table'!$B$6:$D$22,2),VLOOKUP(H1565,'Shoe size conversion table'!$J$6:$L$22,2))</f>
        <v>38</v>
      </c>
      <c r="J1565" s="13">
        <f>IF(G1565="Male",VLOOKUP(H1565,'Shoe size conversion table'!$B$6:$D$22,3),VLOOKUP(H1565,'Shoe size conversion table'!$J$6:$L$22,3))</f>
        <v>5.5</v>
      </c>
      <c r="K1565" s="11">
        <v>149</v>
      </c>
      <c r="L1565" s="12">
        <v>0.2</v>
      </c>
      <c r="M1565" s="7">
        <f t="shared" si="73"/>
        <v>2014</v>
      </c>
      <c r="N1565" s="7">
        <f t="shared" si="74"/>
        <v>7</v>
      </c>
      <c r="O1565" s="30">
        <f t="shared" si="75"/>
        <v>119.2</v>
      </c>
    </row>
    <row r="1566" spans="2:15" x14ac:dyDescent="0.2">
      <c r="B1566" s="13">
        <v>53715</v>
      </c>
      <c r="C1566" s="14">
        <v>41849.726111111115</v>
      </c>
      <c r="D1566" s="7" t="s">
        <v>8</v>
      </c>
      <c r="E1566" s="13">
        <v>2190</v>
      </c>
      <c r="F1566" s="7" t="s">
        <v>41</v>
      </c>
      <c r="G1566" s="7" t="s">
        <v>12</v>
      </c>
      <c r="H1566" s="13">
        <v>8.5</v>
      </c>
      <c r="I1566" s="13">
        <f>IF(G1566="Male",VLOOKUP(H1566,'Shoe size conversion table'!$B$6:$D$22,2),VLOOKUP(H1566,'Shoe size conversion table'!$J$6:$L$22,2))</f>
        <v>39</v>
      </c>
      <c r="J1566" s="13">
        <f>IF(G1566="Male",VLOOKUP(H1566,'Shoe size conversion table'!$B$6:$D$22,3),VLOOKUP(H1566,'Shoe size conversion table'!$J$6:$L$22,3))</f>
        <v>6.5</v>
      </c>
      <c r="K1566" s="11">
        <v>129</v>
      </c>
      <c r="L1566" s="12">
        <v>0.5</v>
      </c>
      <c r="M1566" s="7">
        <f t="shared" si="73"/>
        <v>2014</v>
      </c>
      <c r="N1566" s="7">
        <f t="shared" si="74"/>
        <v>7</v>
      </c>
      <c r="O1566" s="30">
        <f t="shared" si="75"/>
        <v>64.5</v>
      </c>
    </row>
    <row r="1567" spans="2:15" x14ac:dyDescent="0.2">
      <c r="B1567" s="13">
        <v>53716</v>
      </c>
      <c r="C1567" s="14">
        <v>41849.906111111115</v>
      </c>
      <c r="D1567" s="7" t="s">
        <v>10</v>
      </c>
      <c r="E1567" s="13">
        <v>2201</v>
      </c>
      <c r="F1567" s="7" t="s">
        <v>34</v>
      </c>
      <c r="G1567" s="7" t="s">
        <v>12</v>
      </c>
      <c r="H1567" s="13">
        <v>7</v>
      </c>
      <c r="I1567" s="13" t="str">
        <f>IF(G1567="Male",VLOOKUP(H1567,'Shoe size conversion table'!$B$6:$D$22,2),VLOOKUP(H1567,'Shoe size conversion table'!$J$6:$L$22,2))</f>
        <v>37-38</v>
      </c>
      <c r="J1567" s="13">
        <f>IF(G1567="Male",VLOOKUP(H1567,'Shoe size conversion table'!$B$6:$D$22,3),VLOOKUP(H1567,'Shoe size conversion table'!$J$6:$L$22,3))</f>
        <v>5</v>
      </c>
      <c r="K1567" s="11">
        <v>169</v>
      </c>
      <c r="L1567" s="12">
        <v>0</v>
      </c>
      <c r="M1567" s="7">
        <f t="shared" si="73"/>
        <v>2014</v>
      </c>
      <c r="N1567" s="7">
        <f t="shared" si="74"/>
        <v>7</v>
      </c>
      <c r="O1567" s="30">
        <f t="shared" si="75"/>
        <v>169</v>
      </c>
    </row>
    <row r="1568" spans="2:15" x14ac:dyDescent="0.2">
      <c r="B1568" s="13">
        <v>53717</v>
      </c>
      <c r="C1568" s="14">
        <v>41850.126111111116</v>
      </c>
      <c r="D1568" s="7" t="s">
        <v>9</v>
      </c>
      <c r="E1568" s="13">
        <v>2222</v>
      </c>
      <c r="F1568" s="7" t="s">
        <v>61</v>
      </c>
      <c r="G1568" s="7" t="s">
        <v>12</v>
      </c>
      <c r="H1568" s="13">
        <v>8.5</v>
      </c>
      <c r="I1568" s="13">
        <f>IF(G1568="Male",VLOOKUP(H1568,'Shoe size conversion table'!$B$6:$D$22,2),VLOOKUP(H1568,'Shoe size conversion table'!$J$6:$L$22,2))</f>
        <v>39</v>
      </c>
      <c r="J1568" s="13">
        <f>IF(G1568="Male",VLOOKUP(H1568,'Shoe size conversion table'!$B$6:$D$22,3),VLOOKUP(H1568,'Shoe size conversion table'!$J$6:$L$22,3))</f>
        <v>6.5</v>
      </c>
      <c r="K1568" s="11">
        <v>149</v>
      </c>
      <c r="L1568" s="12">
        <v>0</v>
      </c>
      <c r="M1568" s="7">
        <f t="shared" si="73"/>
        <v>2014</v>
      </c>
      <c r="N1568" s="7">
        <f t="shared" si="74"/>
        <v>7</v>
      </c>
      <c r="O1568" s="30">
        <f t="shared" si="75"/>
        <v>149</v>
      </c>
    </row>
    <row r="1569" spans="2:15" x14ac:dyDescent="0.2">
      <c r="B1569" s="13">
        <v>53717</v>
      </c>
      <c r="C1569" s="14">
        <v>41850.126111111116</v>
      </c>
      <c r="D1569" s="7" t="s">
        <v>9</v>
      </c>
      <c r="E1569" s="13">
        <v>2196</v>
      </c>
      <c r="F1569" s="7" t="s">
        <v>60</v>
      </c>
      <c r="G1569" s="7" t="s">
        <v>12</v>
      </c>
      <c r="H1569" s="13">
        <v>9</v>
      </c>
      <c r="I1569" s="13" t="str">
        <f>IF(G1569="Male",VLOOKUP(H1569,'Shoe size conversion table'!$B$6:$D$22,2),VLOOKUP(H1569,'Shoe size conversion table'!$J$6:$L$22,2))</f>
        <v>39-40</v>
      </c>
      <c r="J1569" s="13">
        <f>IF(G1569="Male",VLOOKUP(H1569,'Shoe size conversion table'!$B$6:$D$22,3),VLOOKUP(H1569,'Shoe size conversion table'!$J$6:$L$22,3))</f>
        <v>7</v>
      </c>
      <c r="K1569" s="11">
        <v>129</v>
      </c>
      <c r="L1569" s="12">
        <v>0.2</v>
      </c>
      <c r="M1569" s="7">
        <f t="shared" si="73"/>
        <v>2014</v>
      </c>
      <c r="N1569" s="7">
        <f t="shared" si="74"/>
        <v>7</v>
      </c>
      <c r="O1569" s="30">
        <f t="shared" si="75"/>
        <v>103.2</v>
      </c>
    </row>
    <row r="1570" spans="2:15" x14ac:dyDescent="0.2">
      <c r="B1570" s="13">
        <v>53718</v>
      </c>
      <c r="C1570" s="14">
        <v>41850.206111111118</v>
      </c>
      <c r="D1570" s="7" t="s">
        <v>10</v>
      </c>
      <c r="E1570" s="13">
        <v>2156</v>
      </c>
      <c r="F1570" s="7" t="s">
        <v>34</v>
      </c>
      <c r="G1570" s="7" t="s">
        <v>11</v>
      </c>
      <c r="H1570" s="13">
        <v>10</v>
      </c>
      <c r="I1570" s="13">
        <f>IF(G1570="Male",VLOOKUP(H1570,'Shoe size conversion table'!$B$6:$D$22,2),VLOOKUP(H1570,'Shoe size conversion table'!$J$6:$L$22,2))</f>
        <v>43</v>
      </c>
      <c r="J1570" s="13">
        <f>IF(G1570="Male",VLOOKUP(H1570,'Shoe size conversion table'!$B$6:$D$22,3),VLOOKUP(H1570,'Shoe size conversion table'!$J$6:$L$22,3))</f>
        <v>9.5</v>
      </c>
      <c r="K1570" s="11">
        <v>169</v>
      </c>
      <c r="L1570" s="12">
        <v>0</v>
      </c>
      <c r="M1570" s="7">
        <f t="shared" si="73"/>
        <v>2014</v>
      </c>
      <c r="N1570" s="7">
        <f t="shared" si="74"/>
        <v>7</v>
      </c>
      <c r="O1570" s="30">
        <f t="shared" si="75"/>
        <v>169</v>
      </c>
    </row>
    <row r="1571" spans="2:15" x14ac:dyDescent="0.2">
      <c r="B1571" s="13">
        <v>53719</v>
      </c>
      <c r="C1571" s="14">
        <v>41850.396111111113</v>
      </c>
      <c r="D1571" s="7" t="s">
        <v>10</v>
      </c>
      <c r="E1571" s="13">
        <v>2152</v>
      </c>
      <c r="F1571" s="7" t="s">
        <v>35</v>
      </c>
      <c r="G1571" s="7" t="s">
        <v>11</v>
      </c>
      <c r="H1571" s="13">
        <v>11</v>
      </c>
      <c r="I1571" s="13">
        <f>IF(G1571="Male",VLOOKUP(H1571,'Shoe size conversion table'!$B$6:$D$22,2),VLOOKUP(H1571,'Shoe size conversion table'!$J$6:$L$22,2))</f>
        <v>44</v>
      </c>
      <c r="J1571" s="13">
        <f>IF(G1571="Male",VLOOKUP(H1571,'Shoe size conversion table'!$B$6:$D$22,3),VLOOKUP(H1571,'Shoe size conversion table'!$J$6:$L$22,3))</f>
        <v>10.5</v>
      </c>
      <c r="K1571" s="11">
        <v>169</v>
      </c>
      <c r="L1571" s="12">
        <v>0</v>
      </c>
      <c r="M1571" s="7">
        <f t="shared" si="73"/>
        <v>2014</v>
      </c>
      <c r="N1571" s="7">
        <f t="shared" si="74"/>
        <v>7</v>
      </c>
      <c r="O1571" s="30">
        <f t="shared" si="75"/>
        <v>169</v>
      </c>
    </row>
    <row r="1572" spans="2:15" x14ac:dyDescent="0.2">
      <c r="B1572" s="13">
        <v>53720</v>
      </c>
      <c r="C1572" s="14">
        <v>41850.466111111113</v>
      </c>
      <c r="D1572" s="7" t="s">
        <v>7</v>
      </c>
      <c r="E1572" s="13">
        <v>2222</v>
      </c>
      <c r="F1572" s="7" t="s">
        <v>51</v>
      </c>
      <c r="G1572" s="7" t="s">
        <v>12</v>
      </c>
      <c r="H1572" s="13">
        <v>9</v>
      </c>
      <c r="I1572" s="13" t="str">
        <f>IF(G1572="Male",VLOOKUP(H1572,'Shoe size conversion table'!$B$6:$D$22,2),VLOOKUP(H1572,'Shoe size conversion table'!$J$6:$L$22,2))</f>
        <v>39-40</v>
      </c>
      <c r="J1572" s="13">
        <f>IF(G1572="Male",VLOOKUP(H1572,'Shoe size conversion table'!$B$6:$D$22,3),VLOOKUP(H1572,'Shoe size conversion table'!$J$6:$L$22,3))</f>
        <v>7</v>
      </c>
      <c r="K1572" s="11">
        <v>169</v>
      </c>
      <c r="L1572" s="12">
        <v>0</v>
      </c>
      <c r="M1572" s="7">
        <f t="shared" si="73"/>
        <v>2014</v>
      </c>
      <c r="N1572" s="7">
        <f t="shared" si="74"/>
        <v>7</v>
      </c>
      <c r="O1572" s="30">
        <f t="shared" si="75"/>
        <v>169</v>
      </c>
    </row>
    <row r="1573" spans="2:15" x14ac:dyDescent="0.2">
      <c r="B1573" s="13">
        <v>53721</v>
      </c>
      <c r="C1573" s="14">
        <v>41850.556111111116</v>
      </c>
      <c r="D1573" s="7" t="s">
        <v>10</v>
      </c>
      <c r="E1573" s="13">
        <v>2223</v>
      </c>
      <c r="F1573" s="7" t="s">
        <v>35</v>
      </c>
      <c r="G1573" s="7" t="s">
        <v>12</v>
      </c>
      <c r="H1573" s="13">
        <v>7</v>
      </c>
      <c r="I1573" s="13" t="str">
        <f>IF(G1573="Male",VLOOKUP(H1573,'Shoe size conversion table'!$B$6:$D$22,2),VLOOKUP(H1573,'Shoe size conversion table'!$J$6:$L$22,2))</f>
        <v>37-38</v>
      </c>
      <c r="J1573" s="13">
        <f>IF(G1573="Male",VLOOKUP(H1573,'Shoe size conversion table'!$B$6:$D$22,3),VLOOKUP(H1573,'Shoe size conversion table'!$J$6:$L$22,3))</f>
        <v>5</v>
      </c>
      <c r="K1573" s="11">
        <v>169</v>
      </c>
      <c r="L1573" s="12">
        <v>0.5</v>
      </c>
      <c r="M1573" s="7">
        <f t="shared" si="73"/>
        <v>2014</v>
      </c>
      <c r="N1573" s="7">
        <f t="shared" si="74"/>
        <v>7</v>
      </c>
      <c r="O1573" s="30">
        <f t="shared" si="75"/>
        <v>84.5</v>
      </c>
    </row>
    <row r="1574" spans="2:15" x14ac:dyDescent="0.2">
      <c r="B1574" s="13">
        <v>53722</v>
      </c>
      <c r="C1574" s="14">
        <v>41850.556111111116</v>
      </c>
      <c r="D1574" s="7" t="s">
        <v>8</v>
      </c>
      <c r="E1574" s="13">
        <v>2179</v>
      </c>
      <c r="F1574" s="7" t="s">
        <v>38</v>
      </c>
      <c r="G1574" s="7" t="s">
        <v>11</v>
      </c>
      <c r="H1574" s="13">
        <v>9.5</v>
      </c>
      <c r="I1574" s="13" t="str">
        <f>IF(G1574="Male",VLOOKUP(H1574,'Shoe size conversion table'!$B$6:$D$22,2),VLOOKUP(H1574,'Shoe size conversion table'!$J$6:$L$22,2))</f>
        <v>42-43</v>
      </c>
      <c r="J1574" s="13">
        <f>IF(G1574="Male",VLOOKUP(H1574,'Shoe size conversion table'!$B$6:$D$22,3),VLOOKUP(H1574,'Shoe size conversion table'!$J$6:$L$22,3))</f>
        <v>9</v>
      </c>
      <c r="K1574" s="11">
        <v>169</v>
      </c>
      <c r="L1574" s="12">
        <v>0.5</v>
      </c>
      <c r="M1574" s="7">
        <f t="shared" si="73"/>
        <v>2014</v>
      </c>
      <c r="N1574" s="7">
        <f t="shared" si="74"/>
        <v>7</v>
      </c>
      <c r="O1574" s="30">
        <f t="shared" si="75"/>
        <v>84.5</v>
      </c>
    </row>
    <row r="1575" spans="2:15" x14ac:dyDescent="0.2">
      <c r="B1575" s="13">
        <v>53723</v>
      </c>
      <c r="C1575" s="14">
        <v>41850.726111111115</v>
      </c>
      <c r="D1575" s="7" t="s">
        <v>8</v>
      </c>
      <c r="E1575" s="13">
        <v>2211</v>
      </c>
      <c r="F1575" s="7" t="s">
        <v>41</v>
      </c>
      <c r="G1575" s="7" t="s">
        <v>12</v>
      </c>
      <c r="H1575" s="13">
        <v>8.5</v>
      </c>
      <c r="I1575" s="13">
        <f>IF(G1575="Male",VLOOKUP(H1575,'Shoe size conversion table'!$B$6:$D$22,2),VLOOKUP(H1575,'Shoe size conversion table'!$J$6:$L$22,2))</f>
        <v>39</v>
      </c>
      <c r="J1575" s="13">
        <f>IF(G1575="Male",VLOOKUP(H1575,'Shoe size conversion table'!$B$6:$D$22,3),VLOOKUP(H1575,'Shoe size conversion table'!$J$6:$L$22,3))</f>
        <v>6.5</v>
      </c>
      <c r="K1575" s="11">
        <v>179</v>
      </c>
      <c r="L1575" s="12">
        <v>0.1</v>
      </c>
      <c r="M1575" s="7">
        <f t="shared" si="73"/>
        <v>2014</v>
      </c>
      <c r="N1575" s="7">
        <f t="shared" si="74"/>
        <v>7</v>
      </c>
      <c r="O1575" s="30">
        <f t="shared" si="75"/>
        <v>161.1</v>
      </c>
    </row>
    <row r="1576" spans="2:15" x14ac:dyDescent="0.2">
      <c r="B1576" s="13">
        <v>53724</v>
      </c>
      <c r="C1576" s="14">
        <v>41850.906111111115</v>
      </c>
      <c r="D1576" s="7" t="s">
        <v>8</v>
      </c>
      <c r="E1576" s="13">
        <v>2167</v>
      </c>
      <c r="F1576" s="7" t="s">
        <v>40</v>
      </c>
      <c r="G1576" s="7" t="s">
        <v>11</v>
      </c>
      <c r="H1576" s="13">
        <v>9</v>
      </c>
      <c r="I1576" s="13">
        <f>IF(G1576="Male",VLOOKUP(H1576,'Shoe size conversion table'!$B$6:$D$22,2),VLOOKUP(H1576,'Shoe size conversion table'!$J$6:$L$22,2))</f>
        <v>42</v>
      </c>
      <c r="J1576" s="13">
        <f>IF(G1576="Male",VLOOKUP(H1576,'Shoe size conversion table'!$B$6:$D$22,3),VLOOKUP(H1576,'Shoe size conversion table'!$J$6:$L$22,3))</f>
        <v>8.5</v>
      </c>
      <c r="K1576" s="11">
        <v>179</v>
      </c>
      <c r="L1576" s="12">
        <v>0.3</v>
      </c>
      <c r="M1576" s="7">
        <f t="shared" si="73"/>
        <v>2014</v>
      </c>
      <c r="N1576" s="7">
        <f t="shared" si="74"/>
        <v>7</v>
      </c>
      <c r="O1576" s="30">
        <f t="shared" si="75"/>
        <v>125.3</v>
      </c>
    </row>
    <row r="1577" spans="2:15" x14ac:dyDescent="0.2">
      <c r="B1577" s="13">
        <v>53725</v>
      </c>
      <c r="C1577" s="14">
        <v>41850.916111111117</v>
      </c>
      <c r="D1577" s="7" t="s">
        <v>7</v>
      </c>
      <c r="E1577" s="13">
        <v>2184</v>
      </c>
      <c r="F1577" s="7" t="s">
        <v>51</v>
      </c>
      <c r="G1577" s="7" t="s">
        <v>12</v>
      </c>
      <c r="H1577" s="13">
        <v>7</v>
      </c>
      <c r="I1577" s="13" t="str">
        <f>IF(G1577="Male",VLOOKUP(H1577,'Shoe size conversion table'!$B$6:$D$22,2),VLOOKUP(H1577,'Shoe size conversion table'!$J$6:$L$22,2))</f>
        <v>37-38</v>
      </c>
      <c r="J1577" s="13">
        <f>IF(G1577="Male",VLOOKUP(H1577,'Shoe size conversion table'!$B$6:$D$22,3),VLOOKUP(H1577,'Shoe size conversion table'!$J$6:$L$22,3))</f>
        <v>5</v>
      </c>
      <c r="K1577" s="11">
        <v>169</v>
      </c>
      <c r="L1577" s="12">
        <v>0.2</v>
      </c>
      <c r="M1577" s="7">
        <f t="shared" si="73"/>
        <v>2014</v>
      </c>
      <c r="N1577" s="7">
        <f t="shared" si="74"/>
        <v>7</v>
      </c>
      <c r="O1577" s="30">
        <f t="shared" si="75"/>
        <v>135.20000000000002</v>
      </c>
    </row>
    <row r="1578" spans="2:15" x14ac:dyDescent="0.2">
      <c r="B1578" s="13">
        <v>53726</v>
      </c>
      <c r="C1578" s="14">
        <v>41850.936111111114</v>
      </c>
      <c r="D1578" s="7" t="s">
        <v>10</v>
      </c>
      <c r="E1578" s="13">
        <v>2232</v>
      </c>
      <c r="F1578" s="7" t="s">
        <v>35</v>
      </c>
      <c r="G1578" s="7" t="s">
        <v>12</v>
      </c>
      <c r="H1578" s="13">
        <v>8</v>
      </c>
      <c r="I1578" s="13" t="str">
        <f>IF(G1578="Male",VLOOKUP(H1578,'Shoe size conversion table'!$B$6:$D$22,2),VLOOKUP(H1578,'Shoe size conversion table'!$J$6:$L$22,2))</f>
        <v>38-39</v>
      </c>
      <c r="J1578" s="13">
        <f>IF(G1578="Male",VLOOKUP(H1578,'Shoe size conversion table'!$B$6:$D$22,3),VLOOKUP(H1578,'Shoe size conversion table'!$J$6:$L$22,3))</f>
        <v>6</v>
      </c>
      <c r="K1578" s="11">
        <v>169</v>
      </c>
      <c r="L1578" s="12">
        <v>0</v>
      </c>
      <c r="M1578" s="7">
        <f t="shared" si="73"/>
        <v>2014</v>
      </c>
      <c r="N1578" s="7">
        <f t="shared" si="74"/>
        <v>7</v>
      </c>
      <c r="O1578" s="30">
        <f t="shared" si="75"/>
        <v>169</v>
      </c>
    </row>
    <row r="1579" spans="2:15" x14ac:dyDescent="0.2">
      <c r="B1579" s="13">
        <v>53727</v>
      </c>
      <c r="C1579" s="14">
        <v>41851.206111111118</v>
      </c>
      <c r="D1579" s="7" t="s">
        <v>10</v>
      </c>
      <c r="E1579" s="13">
        <v>2211</v>
      </c>
      <c r="F1579" s="7" t="s">
        <v>36</v>
      </c>
      <c r="G1579" s="7" t="s">
        <v>11</v>
      </c>
      <c r="H1579" s="13">
        <v>9.5</v>
      </c>
      <c r="I1579" s="13" t="str">
        <f>IF(G1579="Male",VLOOKUP(H1579,'Shoe size conversion table'!$B$6:$D$22,2),VLOOKUP(H1579,'Shoe size conversion table'!$J$6:$L$22,2))</f>
        <v>42-43</v>
      </c>
      <c r="J1579" s="13">
        <f>IF(G1579="Male",VLOOKUP(H1579,'Shoe size conversion table'!$B$6:$D$22,3),VLOOKUP(H1579,'Shoe size conversion table'!$J$6:$L$22,3))</f>
        <v>9</v>
      </c>
      <c r="K1579" s="11">
        <v>159</v>
      </c>
      <c r="L1579" s="12">
        <v>0</v>
      </c>
      <c r="M1579" s="7">
        <f t="shared" si="73"/>
        <v>2014</v>
      </c>
      <c r="N1579" s="7">
        <f t="shared" si="74"/>
        <v>7</v>
      </c>
      <c r="O1579" s="30">
        <f t="shared" si="75"/>
        <v>159</v>
      </c>
    </row>
    <row r="1580" spans="2:15" x14ac:dyDescent="0.2">
      <c r="B1580" s="13">
        <v>53728</v>
      </c>
      <c r="C1580" s="14">
        <v>41851.226111111115</v>
      </c>
      <c r="D1580" s="7" t="s">
        <v>8</v>
      </c>
      <c r="E1580" s="13">
        <v>2238</v>
      </c>
      <c r="F1580" s="7" t="s">
        <v>40</v>
      </c>
      <c r="G1580" s="7" t="s">
        <v>12</v>
      </c>
      <c r="H1580" s="13">
        <v>8.5</v>
      </c>
      <c r="I1580" s="13">
        <f>IF(G1580="Male",VLOOKUP(H1580,'Shoe size conversion table'!$B$6:$D$22,2),VLOOKUP(H1580,'Shoe size conversion table'!$J$6:$L$22,2))</f>
        <v>39</v>
      </c>
      <c r="J1580" s="13">
        <f>IF(G1580="Male",VLOOKUP(H1580,'Shoe size conversion table'!$B$6:$D$22,3),VLOOKUP(H1580,'Shoe size conversion table'!$J$6:$L$22,3))</f>
        <v>6.5</v>
      </c>
      <c r="K1580" s="11">
        <v>129</v>
      </c>
      <c r="L1580" s="12">
        <v>0.2</v>
      </c>
      <c r="M1580" s="7">
        <f t="shared" si="73"/>
        <v>2014</v>
      </c>
      <c r="N1580" s="7">
        <f t="shared" si="74"/>
        <v>7</v>
      </c>
      <c r="O1580" s="30">
        <f t="shared" si="75"/>
        <v>103.2</v>
      </c>
    </row>
    <row r="1581" spans="2:15" x14ac:dyDescent="0.2">
      <c r="B1581" s="13">
        <v>53729</v>
      </c>
      <c r="C1581" s="14">
        <v>41851.256111111114</v>
      </c>
      <c r="D1581" s="7" t="s">
        <v>10</v>
      </c>
      <c r="E1581" s="13">
        <v>2208</v>
      </c>
      <c r="F1581" s="7" t="s">
        <v>34</v>
      </c>
      <c r="G1581" s="7" t="s">
        <v>11</v>
      </c>
      <c r="H1581" s="13">
        <v>10</v>
      </c>
      <c r="I1581" s="13">
        <f>IF(G1581="Male",VLOOKUP(H1581,'Shoe size conversion table'!$B$6:$D$22,2),VLOOKUP(H1581,'Shoe size conversion table'!$J$6:$L$22,2))</f>
        <v>43</v>
      </c>
      <c r="J1581" s="13">
        <f>IF(G1581="Male",VLOOKUP(H1581,'Shoe size conversion table'!$B$6:$D$22,3),VLOOKUP(H1581,'Shoe size conversion table'!$J$6:$L$22,3))</f>
        <v>9.5</v>
      </c>
      <c r="K1581" s="11">
        <v>139</v>
      </c>
      <c r="L1581" s="12">
        <v>0</v>
      </c>
      <c r="M1581" s="7">
        <f t="shared" si="73"/>
        <v>2014</v>
      </c>
      <c r="N1581" s="7">
        <f t="shared" si="74"/>
        <v>7</v>
      </c>
      <c r="O1581" s="30">
        <f t="shared" si="75"/>
        <v>139</v>
      </c>
    </row>
    <row r="1582" spans="2:15" x14ac:dyDescent="0.2">
      <c r="B1582" s="13">
        <v>53730</v>
      </c>
      <c r="C1582" s="14">
        <v>41851.396111111113</v>
      </c>
      <c r="D1582" s="7" t="s">
        <v>8</v>
      </c>
      <c r="E1582" s="13">
        <v>2236</v>
      </c>
      <c r="F1582" s="7" t="s">
        <v>39</v>
      </c>
      <c r="G1582" s="7" t="s">
        <v>12</v>
      </c>
      <c r="H1582" s="13">
        <v>8</v>
      </c>
      <c r="I1582" s="13" t="str">
        <f>IF(G1582="Male",VLOOKUP(H1582,'Shoe size conversion table'!$B$6:$D$22,2),VLOOKUP(H1582,'Shoe size conversion table'!$J$6:$L$22,2))</f>
        <v>38-39</v>
      </c>
      <c r="J1582" s="13">
        <f>IF(G1582="Male",VLOOKUP(H1582,'Shoe size conversion table'!$B$6:$D$22,3),VLOOKUP(H1582,'Shoe size conversion table'!$J$6:$L$22,3))</f>
        <v>6</v>
      </c>
      <c r="K1582" s="11">
        <v>199</v>
      </c>
      <c r="L1582" s="12">
        <v>0.2</v>
      </c>
      <c r="M1582" s="7">
        <f t="shared" si="73"/>
        <v>2014</v>
      </c>
      <c r="N1582" s="7">
        <f t="shared" si="74"/>
        <v>7</v>
      </c>
      <c r="O1582" s="30">
        <f t="shared" si="75"/>
        <v>159.20000000000002</v>
      </c>
    </row>
    <row r="1583" spans="2:15" x14ac:dyDescent="0.2">
      <c r="B1583" s="13">
        <v>53731</v>
      </c>
      <c r="C1583" s="14">
        <v>41851.556111111116</v>
      </c>
      <c r="D1583" s="7" t="s">
        <v>8</v>
      </c>
      <c r="E1583" s="13">
        <v>2193</v>
      </c>
      <c r="F1583" s="7" t="s">
        <v>40</v>
      </c>
      <c r="G1583" s="7" t="s">
        <v>11</v>
      </c>
      <c r="H1583" s="13">
        <v>8</v>
      </c>
      <c r="I1583" s="13">
        <f>IF(G1583="Male",VLOOKUP(H1583,'Shoe size conversion table'!$B$6:$D$22,2),VLOOKUP(H1583,'Shoe size conversion table'!$J$6:$L$22,2))</f>
        <v>41</v>
      </c>
      <c r="J1583" s="13">
        <f>IF(G1583="Male",VLOOKUP(H1583,'Shoe size conversion table'!$B$6:$D$22,3),VLOOKUP(H1583,'Shoe size conversion table'!$J$6:$L$22,3))</f>
        <v>7.5</v>
      </c>
      <c r="K1583" s="11">
        <v>199</v>
      </c>
      <c r="L1583" s="12">
        <v>0.2</v>
      </c>
      <c r="M1583" s="7">
        <f t="shared" si="73"/>
        <v>2014</v>
      </c>
      <c r="N1583" s="7">
        <f t="shared" si="74"/>
        <v>7</v>
      </c>
      <c r="O1583" s="30">
        <f t="shared" si="75"/>
        <v>159.20000000000002</v>
      </c>
    </row>
    <row r="1584" spans="2:15" x14ac:dyDescent="0.2">
      <c r="B1584" s="13">
        <v>53731</v>
      </c>
      <c r="C1584" s="14">
        <v>41851.556111111116</v>
      </c>
      <c r="D1584" s="7" t="s">
        <v>8</v>
      </c>
      <c r="E1584" s="13">
        <v>2179</v>
      </c>
      <c r="F1584" s="7" t="s">
        <v>38</v>
      </c>
      <c r="G1584" s="7" t="s">
        <v>11</v>
      </c>
      <c r="H1584" s="13">
        <v>9.5</v>
      </c>
      <c r="I1584" s="13" t="str">
        <f>IF(G1584="Male",VLOOKUP(H1584,'Shoe size conversion table'!$B$6:$D$22,2),VLOOKUP(H1584,'Shoe size conversion table'!$J$6:$L$22,2))</f>
        <v>42-43</v>
      </c>
      <c r="J1584" s="13">
        <f>IF(G1584="Male",VLOOKUP(H1584,'Shoe size conversion table'!$B$6:$D$22,3),VLOOKUP(H1584,'Shoe size conversion table'!$J$6:$L$22,3))</f>
        <v>9</v>
      </c>
      <c r="K1584" s="11">
        <v>169</v>
      </c>
      <c r="L1584" s="12">
        <v>0.5</v>
      </c>
      <c r="M1584" s="7">
        <f t="shared" si="73"/>
        <v>2014</v>
      </c>
      <c r="N1584" s="7">
        <f t="shared" si="74"/>
        <v>7</v>
      </c>
      <c r="O1584" s="30">
        <f t="shared" si="75"/>
        <v>84.5</v>
      </c>
    </row>
    <row r="1585" spans="2:15" x14ac:dyDescent="0.2">
      <c r="B1585" s="13">
        <v>53732</v>
      </c>
      <c r="C1585" s="14">
        <v>41851.726111111115</v>
      </c>
      <c r="D1585" s="7" t="s">
        <v>8</v>
      </c>
      <c r="E1585" s="13">
        <v>2190</v>
      </c>
      <c r="F1585" s="7" t="s">
        <v>38</v>
      </c>
      <c r="G1585" s="7" t="s">
        <v>12</v>
      </c>
      <c r="H1585" s="13">
        <v>8.5</v>
      </c>
      <c r="I1585" s="13">
        <f>IF(G1585="Male",VLOOKUP(H1585,'Shoe size conversion table'!$B$6:$D$22,2),VLOOKUP(H1585,'Shoe size conversion table'!$J$6:$L$22,2))</f>
        <v>39</v>
      </c>
      <c r="J1585" s="13">
        <f>IF(G1585="Male",VLOOKUP(H1585,'Shoe size conversion table'!$B$6:$D$22,3),VLOOKUP(H1585,'Shoe size conversion table'!$J$6:$L$22,3))</f>
        <v>6.5</v>
      </c>
      <c r="K1585" s="11">
        <v>169</v>
      </c>
      <c r="L1585" s="12">
        <v>0.2</v>
      </c>
      <c r="M1585" s="7">
        <f t="shared" si="73"/>
        <v>2014</v>
      </c>
      <c r="N1585" s="7">
        <f t="shared" si="74"/>
        <v>7</v>
      </c>
      <c r="O1585" s="30">
        <f t="shared" si="75"/>
        <v>135.20000000000002</v>
      </c>
    </row>
    <row r="1586" spans="2:15" x14ac:dyDescent="0.2">
      <c r="B1586" s="13">
        <v>53733</v>
      </c>
      <c r="C1586" s="14">
        <v>41851.916111111117</v>
      </c>
      <c r="D1586" s="7" t="s">
        <v>8</v>
      </c>
      <c r="E1586" s="13">
        <v>2149</v>
      </c>
      <c r="F1586" s="7" t="s">
        <v>40</v>
      </c>
      <c r="G1586" s="7" t="s">
        <v>11</v>
      </c>
      <c r="H1586" s="13">
        <v>9.5</v>
      </c>
      <c r="I1586" s="13" t="str">
        <f>IF(G1586="Male",VLOOKUP(H1586,'Shoe size conversion table'!$B$6:$D$22,2),VLOOKUP(H1586,'Shoe size conversion table'!$J$6:$L$22,2))</f>
        <v>42-43</v>
      </c>
      <c r="J1586" s="13">
        <f>IF(G1586="Male",VLOOKUP(H1586,'Shoe size conversion table'!$B$6:$D$22,3),VLOOKUP(H1586,'Shoe size conversion table'!$J$6:$L$22,3))</f>
        <v>9</v>
      </c>
      <c r="K1586" s="11">
        <v>159</v>
      </c>
      <c r="L1586" s="12">
        <v>0.1</v>
      </c>
      <c r="M1586" s="7">
        <f t="shared" si="73"/>
        <v>2014</v>
      </c>
      <c r="N1586" s="7">
        <f t="shared" si="74"/>
        <v>7</v>
      </c>
      <c r="O1586" s="30">
        <f t="shared" si="75"/>
        <v>143.1</v>
      </c>
    </row>
    <row r="1587" spans="2:15" x14ac:dyDescent="0.2">
      <c r="B1587" s="13">
        <v>53734</v>
      </c>
      <c r="C1587" s="14">
        <v>41851.936111111114</v>
      </c>
      <c r="D1587" s="7" t="s">
        <v>10</v>
      </c>
      <c r="E1587" s="13">
        <v>2212</v>
      </c>
      <c r="F1587" s="7" t="s">
        <v>35</v>
      </c>
      <c r="G1587" s="7" t="s">
        <v>11</v>
      </c>
      <c r="H1587" s="13">
        <v>10.5</v>
      </c>
      <c r="I1587" s="13" t="str">
        <f>IF(G1587="Male",VLOOKUP(H1587,'Shoe size conversion table'!$B$6:$D$22,2),VLOOKUP(H1587,'Shoe size conversion table'!$J$6:$L$22,2))</f>
        <v>43-44</v>
      </c>
      <c r="J1587" s="13">
        <f>IF(G1587="Male",VLOOKUP(H1587,'Shoe size conversion table'!$B$6:$D$22,3),VLOOKUP(H1587,'Shoe size conversion table'!$J$6:$L$22,3))</f>
        <v>10</v>
      </c>
      <c r="K1587" s="11">
        <v>139</v>
      </c>
      <c r="L1587" s="12">
        <v>0.3</v>
      </c>
      <c r="M1587" s="7">
        <f t="shared" si="73"/>
        <v>2014</v>
      </c>
      <c r="N1587" s="7">
        <f t="shared" si="74"/>
        <v>7</v>
      </c>
      <c r="O1587" s="30">
        <f t="shared" si="75"/>
        <v>97.3</v>
      </c>
    </row>
    <row r="1588" spans="2:15" x14ac:dyDescent="0.2">
      <c r="B1588" s="13">
        <v>53735</v>
      </c>
      <c r="C1588" s="14">
        <v>41852.226111111115</v>
      </c>
      <c r="D1588" s="7" t="s">
        <v>8</v>
      </c>
      <c r="E1588" s="13">
        <v>2190</v>
      </c>
      <c r="F1588" s="7" t="s">
        <v>41</v>
      </c>
      <c r="G1588" s="7" t="s">
        <v>12</v>
      </c>
      <c r="H1588" s="13">
        <v>8.5</v>
      </c>
      <c r="I1588" s="13">
        <f>IF(G1588="Male",VLOOKUP(H1588,'Shoe size conversion table'!$B$6:$D$22,2),VLOOKUP(H1588,'Shoe size conversion table'!$J$6:$L$22,2))</f>
        <v>39</v>
      </c>
      <c r="J1588" s="13">
        <f>IF(G1588="Male",VLOOKUP(H1588,'Shoe size conversion table'!$B$6:$D$22,3),VLOOKUP(H1588,'Shoe size conversion table'!$J$6:$L$22,3))</f>
        <v>6.5</v>
      </c>
      <c r="K1588" s="11">
        <v>139</v>
      </c>
      <c r="L1588" s="12">
        <v>0.3</v>
      </c>
      <c r="M1588" s="7">
        <f t="shared" si="73"/>
        <v>2014</v>
      </c>
      <c r="N1588" s="7">
        <f t="shared" si="74"/>
        <v>8</v>
      </c>
      <c r="O1588" s="30">
        <f t="shared" si="75"/>
        <v>97.3</v>
      </c>
    </row>
    <row r="1589" spans="2:15" x14ac:dyDescent="0.2">
      <c r="B1589" s="13">
        <v>53736</v>
      </c>
      <c r="C1589" s="14">
        <v>41852.256111111114</v>
      </c>
      <c r="D1589" s="7" t="s">
        <v>9</v>
      </c>
      <c r="E1589" s="13">
        <v>2236</v>
      </c>
      <c r="F1589" s="7" t="s">
        <v>59</v>
      </c>
      <c r="G1589" s="7" t="s">
        <v>11</v>
      </c>
      <c r="H1589" s="13">
        <v>9</v>
      </c>
      <c r="I1589" s="13">
        <f>IF(G1589="Male",VLOOKUP(H1589,'Shoe size conversion table'!$B$6:$D$22,2),VLOOKUP(H1589,'Shoe size conversion table'!$J$6:$L$22,2))</f>
        <v>42</v>
      </c>
      <c r="J1589" s="13">
        <f>IF(G1589="Male",VLOOKUP(H1589,'Shoe size conversion table'!$B$6:$D$22,3),VLOOKUP(H1589,'Shoe size conversion table'!$J$6:$L$22,3))</f>
        <v>8.5</v>
      </c>
      <c r="K1589" s="11">
        <v>139</v>
      </c>
      <c r="L1589" s="12">
        <v>0</v>
      </c>
      <c r="M1589" s="7">
        <f t="shared" si="73"/>
        <v>2014</v>
      </c>
      <c r="N1589" s="7">
        <f t="shared" si="74"/>
        <v>8</v>
      </c>
      <c r="O1589" s="30">
        <f t="shared" si="75"/>
        <v>139</v>
      </c>
    </row>
    <row r="1590" spans="2:15" x14ac:dyDescent="0.2">
      <c r="B1590" s="13">
        <v>53737</v>
      </c>
      <c r="C1590" s="14">
        <v>41852.256111111114</v>
      </c>
      <c r="D1590" s="7" t="s">
        <v>8</v>
      </c>
      <c r="E1590" s="13">
        <v>2176</v>
      </c>
      <c r="F1590" s="7" t="s">
        <v>38</v>
      </c>
      <c r="G1590" s="7" t="s">
        <v>12</v>
      </c>
      <c r="H1590" s="13">
        <v>8</v>
      </c>
      <c r="I1590" s="13" t="str">
        <f>IF(G1590="Male",VLOOKUP(H1590,'Shoe size conversion table'!$B$6:$D$22,2),VLOOKUP(H1590,'Shoe size conversion table'!$J$6:$L$22,2))</f>
        <v>38-39</v>
      </c>
      <c r="J1590" s="13">
        <f>IF(G1590="Male",VLOOKUP(H1590,'Shoe size conversion table'!$B$6:$D$22,3),VLOOKUP(H1590,'Shoe size conversion table'!$J$6:$L$22,3))</f>
        <v>6</v>
      </c>
      <c r="K1590" s="11">
        <v>149</v>
      </c>
      <c r="L1590" s="12">
        <v>0</v>
      </c>
      <c r="M1590" s="7">
        <f t="shared" si="73"/>
        <v>2014</v>
      </c>
      <c r="N1590" s="7">
        <f t="shared" si="74"/>
        <v>8</v>
      </c>
      <c r="O1590" s="30">
        <f t="shared" si="75"/>
        <v>149</v>
      </c>
    </row>
    <row r="1591" spans="2:15" x14ac:dyDescent="0.2">
      <c r="B1591" s="13">
        <v>53738</v>
      </c>
      <c r="C1591" s="14">
        <v>41852.396111111113</v>
      </c>
      <c r="D1591" s="7" t="s">
        <v>10</v>
      </c>
      <c r="E1591" s="13">
        <v>2156</v>
      </c>
      <c r="F1591" s="7" t="s">
        <v>34</v>
      </c>
      <c r="G1591" s="7" t="s">
        <v>11</v>
      </c>
      <c r="H1591" s="13">
        <v>10</v>
      </c>
      <c r="I1591" s="13">
        <f>IF(G1591="Male",VLOOKUP(H1591,'Shoe size conversion table'!$B$6:$D$22,2),VLOOKUP(H1591,'Shoe size conversion table'!$J$6:$L$22,2))</f>
        <v>43</v>
      </c>
      <c r="J1591" s="13">
        <f>IF(G1591="Male",VLOOKUP(H1591,'Shoe size conversion table'!$B$6:$D$22,3),VLOOKUP(H1591,'Shoe size conversion table'!$J$6:$L$22,3))</f>
        <v>9.5</v>
      </c>
      <c r="K1591" s="11">
        <v>169</v>
      </c>
      <c r="L1591" s="12">
        <v>0</v>
      </c>
      <c r="M1591" s="7">
        <f t="shared" si="73"/>
        <v>2014</v>
      </c>
      <c r="N1591" s="7">
        <f t="shared" si="74"/>
        <v>8</v>
      </c>
      <c r="O1591" s="30">
        <f t="shared" si="75"/>
        <v>169</v>
      </c>
    </row>
    <row r="1592" spans="2:15" x14ac:dyDescent="0.2">
      <c r="B1592" s="13">
        <v>53739</v>
      </c>
      <c r="C1592" s="14">
        <v>41852.556111111116</v>
      </c>
      <c r="D1592" s="7" t="s">
        <v>8</v>
      </c>
      <c r="E1592" s="13">
        <v>2231</v>
      </c>
      <c r="F1592" s="7" t="s">
        <v>38</v>
      </c>
      <c r="G1592" s="7" t="s">
        <v>11</v>
      </c>
      <c r="H1592" s="13">
        <v>9.5</v>
      </c>
      <c r="I1592" s="13" t="str">
        <f>IF(G1592="Male",VLOOKUP(H1592,'Shoe size conversion table'!$B$6:$D$22,2),VLOOKUP(H1592,'Shoe size conversion table'!$J$6:$L$22,2))</f>
        <v>42-43</v>
      </c>
      <c r="J1592" s="13">
        <f>IF(G1592="Male",VLOOKUP(H1592,'Shoe size conversion table'!$B$6:$D$22,3),VLOOKUP(H1592,'Shoe size conversion table'!$J$6:$L$22,3))</f>
        <v>9</v>
      </c>
      <c r="K1592" s="11">
        <v>199</v>
      </c>
      <c r="L1592" s="12">
        <v>0</v>
      </c>
      <c r="M1592" s="7">
        <f t="shared" si="73"/>
        <v>2014</v>
      </c>
      <c r="N1592" s="7">
        <f t="shared" si="74"/>
        <v>8</v>
      </c>
      <c r="O1592" s="30">
        <f t="shared" si="75"/>
        <v>199</v>
      </c>
    </row>
    <row r="1593" spans="2:15" x14ac:dyDescent="0.2">
      <c r="B1593" s="13">
        <v>53739</v>
      </c>
      <c r="C1593" s="14">
        <v>41852.556111111116</v>
      </c>
      <c r="D1593" s="7" t="s">
        <v>8</v>
      </c>
      <c r="E1593" s="13">
        <v>2193</v>
      </c>
      <c r="F1593" s="7" t="s">
        <v>40</v>
      </c>
      <c r="G1593" s="7" t="s">
        <v>11</v>
      </c>
      <c r="H1593" s="13">
        <v>8</v>
      </c>
      <c r="I1593" s="13">
        <f>IF(G1593="Male",VLOOKUP(H1593,'Shoe size conversion table'!$B$6:$D$22,2),VLOOKUP(H1593,'Shoe size conversion table'!$J$6:$L$22,2))</f>
        <v>41</v>
      </c>
      <c r="J1593" s="13">
        <f>IF(G1593="Male",VLOOKUP(H1593,'Shoe size conversion table'!$B$6:$D$22,3),VLOOKUP(H1593,'Shoe size conversion table'!$J$6:$L$22,3))</f>
        <v>7.5</v>
      </c>
      <c r="K1593" s="11">
        <v>199</v>
      </c>
      <c r="L1593" s="12">
        <v>0.2</v>
      </c>
      <c r="M1593" s="7">
        <f t="shared" si="73"/>
        <v>2014</v>
      </c>
      <c r="N1593" s="7">
        <f t="shared" si="74"/>
        <v>8</v>
      </c>
      <c r="O1593" s="30">
        <f t="shared" si="75"/>
        <v>159.20000000000002</v>
      </c>
    </row>
    <row r="1594" spans="2:15" x14ac:dyDescent="0.2">
      <c r="B1594" s="13">
        <v>53740</v>
      </c>
      <c r="C1594" s="14">
        <v>41852.916111111117</v>
      </c>
      <c r="D1594" s="7" t="s">
        <v>7</v>
      </c>
      <c r="E1594" s="13">
        <v>2216</v>
      </c>
      <c r="F1594" s="7" t="s">
        <v>51</v>
      </c>
      <c r="G1594" s="7" t="s">
        <v>12</v>
      </c>
      <c r="H1594" s="13">
        <v>7</v>
      </c>
      <c r="I1594" s="13" t="str">
        <f>IF(G1594="Male",VLOOKUP(H1594,'Shoe size conversion table'!$B$6:$D$22,2),VLOOKUP(H1594,'Shoe size conversion table'!$J$6:$L$22,2))</f>
        <v>37-38</v>
      </c>
      <c r="J1594" s="13">
        <f>IF(G1594="Male",VLOOKUP(H1594,'Shoe size conversion table'!$B$6:$D$22,3),VLOOKUP(H1594,'Shoe size conversion table'!$J$6:$L$22,3))</f>
        <v>5</v>
      </c>
      <c r="K1594" s="11">
        <v>189</v>
      </c>
      <c r="L1594" s="12">
        <v>0</v>
      </c>
      <c r="M1594" s="7">
        <f t="shared" si="73"/>
        <v>2014</v>
      </c>
      <c r="N1594" s="7">
        <f t="shared" si="74"/>
        <v>8</v>
      </c>
      <c r="O1594" s="30">
        <f t="shared" si="75"/>
        <v>189</v>
      </c>
    </row>
    <row r="1595" spans="2:15" x14ac:dyDescent="0.2">
      <c r="B1595" s="13">
        <v>53741</v>
      </c>
      <c r="C1595" s="14">
        <v>41852.936111111114</v>
      </c>
      <c r="D1595" s="7" t="s">
        <v>10</v>
      </c>
      <c r="E1595" s="13">
        <v>2172</v>
      </c>
      <c r="F1595" s="7" t="s">
        <v>35</v>
      </c>
      <c r="G1595" s="7" t="s">
        <v>12</v>
      </c>
      <c r="H1595" s="13">
        <v>8</v>
      </c>
      <c r="I1595" s="13" t="str">
        <f>IF(G1595="Male",VLOOKUP(H1595,'Shoe size conversion table'!$B$6:$D$22,2),VLOOKUP(H1595,'Shoe size conversion table'!$J$6:$L$22,2))</f>
        <v>38-39</v>
      </c>
      <c r="J1595" s="13">
        <f>IF(G1595="Male",VLOOKUP(H1595,'Shoe size conversion table'!$B$6:$D$22,3),VLOOKUP(H1595,'Shoe size conversion table'!$J$6:$L$22,3))</f>
        <v>6</v>
      </c>
      <c r="K1595" s="11">
        <v>179</v>
      </c>
      <c r="L1595" s="12">
        <v>0.1</v>
      </c>
      <c r="M1595" s="7">
        <f t="shared" si="73"/>
        <v>2014</v>
      </c>
      <c r="N1595" s="7">
        <f t="shared" si="74"/>
        <v>8</v>
      </c>
      <c r="O1595" s="30">
        <f t="shared" si="75"/>
        <v>161.1</v>
      </c>
    </row>
    <row r="1596" spans="2:15" x14ac:dyDescent="0.2">
      <c r="B1596" s="13">
        <v>53742</v>
      </c>
      <c r="C1596" s="14">
        <v>41852.966111111113</v>
      </c>
      <c r="D1596" s="7" t="s">
        <v>7</v>
      </c>
      <c r="E1596" s="13">
        <v>2150</v>
      </c>
      <c r="F1596" s="7" t="s">
        <v>46</v>
      </c>
      <c r="G1596" s="7" t="s">
        <v>12</v>
      </c>
      <c r="H1596" s="13">
        <v>8.5</v>
      </c>
      <c r="I1596" s="13">
        <f>IF(G1596="Male",VLOOKUP(H1596,'Shoe size conversion table'!$B$6:$D$22,2),VLOOKUP(H1596,'Shoe size conversion table'!$J$6:$L$22,2))</f>
        <v>39</v>
      </c>
      <c r="J1596" s="13">
        <f>IF(G1596="Male",VLOOKUP(H1596,'Shoe size conversion table'!$B$6:$D$22,3),VLOOKUP(H1596,'Shoe size conversion table'!$J$6:$L$22,3))</f>
        <v>6.5</v>
      </c>
      <c r="K1596" s="11">
        <v>159</v>
      </c>
      <c r="L1596" s="12">
        <v>0</v>
      </c>
      <c r="M1596" s="7">
        <f t="shared" si="73"/>
        <v>2014</v>
      </c>
      <c r="N1596" s="7">
        <f t="shared" si="74"/>
        <v>8</v>
      </c>
      <c r="O1596" s="30">
        <f t="shared" si="75"/>
        <v>159</v>
      </c>
    </row>
    <row r="1597" spans="2:15" x14ac:dyDescent="0.2">
      <c r="B1597" s="13">
        <v>53743</v>
      </c>
      <c r="C1597" s="14">
        <v>41853.226111111115</v>
      </c>
      <c r="D1597" s="7" t="s">
        <v>7</v>
      </c>
      <c r="E1597" s="13">
        <v>2172</v>
      </c>
      <c r="F1597" s="7" t="s">
        <v>51</v>
      </c>
      <c r="G1597" s="7" t="s">
        <v>11</v>
      </c>
      <c r="H1597" s="13">
        <v>10</v>
      </c>
      <c r="I1597" s="13">
        <f>IF(G1597="Male",VLOOKUP(H1597,'Shoe size conversion table'!$B$6:$D$22,2),VLOOKUP(H1597,'Shoe size conversion table'!$J$6:$L$22,2))</f>
        <v>43</v>
      </c>
      <c r="J1597" s="13">
        <f>IF(G1597="Male",VLOOKUP(H1597,'Shoe size conversion table'!$B$6:$D$22,3),VLOOKUP(H1597,'Shoe size conversion table'!$J$6:$L$22,3))</f>
        <v>9.5</v>
      </c>
      <c r="K1597" s="11">
        <v>149</v>
      </c>
      <c r="L1597" s="12">
        <v>0.2</v>
      </c>
      <c r="M1597" s="7">
        <f t="shared" si="73"/>
        <v>2014</v>
      </c>
      <c r="N1597" s="7">
        <f t="shared" si="74"/>
        <v>8</v>
      </c>
      <c r="O1597" s="30">
        <f t="shared" si="75"/>
        <v>119.2</v>
      </c>
    </row>
    <row r="1598" spans="2:15" x14ac:dyDescent="0.2">
      <c r="B1598" s="13">
        <v>53744</v>
      </c>
      <c r="C1598" s="14">
        <v>41853.256111111114</v>
      </c>
      <c r="D1598" s="7" t="s">
        <v>9</v>
      </c>
      <c r="E1598" s="13">
        <v>2175</v>
      </c>
      <c r="F1598" s="7" t="s">
        <v>60</v>
      </c>
      <c r="G1598" s="7" t="s">
        <v>11</v>
      </c>
      <c r="H1598" s="13">
        <v>15</v>
      </c>
      <c r="I1598" s="13">
        <f>IF(G1598="Male",VLOOKUP(H1598,'Shoe size conversion table'!$B$6:$D$22,2),VLOOKUP(H1598,'Shoe size conversion table'!$J$6:$L$22,2))</f>
        <v>48</v>
      </c>
      <c r="J1598" s="13">
        <f>IF(G1598="Male",VLOOKUP(H1598,'Shoe size conversion table'!$B$6:$D$22,3),VLOOKUP(H1598,'Shoe size conversion table'!$J$6:$L$22,3))</f>
        <v>14.5</v>
      </c>
      <c r="K1598" s="11">
        <v>139</v>
      </c>
      <c r="L1598" s="12">
        <v>0.1</v>
      </c>
      <c r="M1598" s="7">
        <f t="shared" si="73"/>
        <v>2014</v>
      </c>
      <c r="N1598" s="7">
        <f t="shared" si="74"/>
        <v>8</v>
      </c>
      <c r="O1598" s="30">
        <f t="shared" si="75"/>
        <v>125.10000000000001</v>
      </c>
    </row>
    <row r="1599" spans="2:15" x14ac:dyDescent="0.2">
      <c r="B1599" s="13">
        <v>53745</v>
      </c>
      <c r="C1599" s="14">
        <v>41853.256111111114</v>
      </c>
      <c r="D1599" s="7" t="s">
        <v>10</v>
      </c>
      <c r="E1599" s="13">
        <v>2152</v>
      </c>
      <c r="F1599" s="7" t="s">
        <v>35</v>
      </c>
      <c r="G1599" s="7" t="s">
        <v>11</v>
      </c>
      <c r="H1599" s="13">
        <v>11</v>
      </c>
      <c r="I1599" s="13">
        <f>IF(G1599="Male",VLOOKUP(H1599,'Shoe size conversion table'!$B$6:$D$22,2),VLOOKUP(H1599,'Shoe size conversion table'!$J$6:$L$22,2))</f>
        <v>44</v>
      </c>
      <c r="J1599" s="13">
        <f>IF(G1599="Male",VLOOKUP(H1599,'Shoe size conversion table'!$B$6:$D$22,3),VLOOKUP(H1599,'Shoe size conversion table'!$J$6:$L$22,3))</f>
        <v>10.5</v>
      </c>
      <c r="K1599" s="11">
        <v>169</v>
      </c>
      <c r="L1599" s="12">
        <v>0</v>
      </c>
      <c r="M1599" s="7">
        <f t="shared" si="73"/>
        <v>2014</v>
      </c>
      <c r="N1599" s="7">
        <f t="shared" si="74"/>
        <v>8</v>
      </c>
      <c r="O1599" s="30">
        <f t="shared" si="75"/>
        <v>169</v>
      </c>
    </row>
    <row r="1600" spans="2:15" x14ac:dyDescent="0.2">
      <c r="B1600" s="13">
        <v>53746</v>
      </c>
      <c r="C1600" s="14">
        <v>41853.34611111111</v>
      </c>
      <c r="D1600" s="7" t="s">
        <v>7</v>
      </c>
      <c r="E1600" s="13">
        <v>2155</v>
      </c>
      <c r="F1600" s="7" t="s">
        <v>51</v>
      </c>
      <c r="G1600" s="7" t="s">
        <v>12</v>
      </c>
      <c r="H1600" s="13">
        <v>8</v>
      </c>
      <c r="I1600" s="13" t="str">
        <f>IF(G1600="Male",VLOOKUP(H1600,'Shoe size conversion table'!$B$6:$D$22,2),VLOOKUP(H1600,'Shoe size conversion table'!$J$6:$L$22,2))</f>
        <v>38-39</v>
      </c>
      <c r="J1600" s="13">
        <f>IF(G1600="Male",VLOOKUP(H1600,'Shoe size conversion table'!$B$6:$D$22,3),VLOOKUP(H1600,'Shoe size conversion table'!$J$6:$L$22,3))</f>
        <v>6</v>
      </c>
      <c r="K1600" s="11">
        <v>149</v>
      </c>
      <c r="L1600" s="12">
        <v>0</v>
      </c>
      <c r="M1600" s="7">
        <f t="shared" si="73"/>
        <v>2014</v>
      </c>
      <c r="N1600" s="7">
        <f t="shared" si="74"/>
        <v>8</v>
      </c>
      <c r="O1600" s="30">
        <f t="shared" si="75"/>
        <v>149</v>
      </c>
    </row>
    <row r="1601" spans="2:15" x14ac:dyDescent="0.2">
      <c r="B1601" s="13">
        <v>53747</v>
      </c>
      <c r="C1601" s="14">
        <v>41853.966111111113</v>
      </c>
      <c r="D1601" s="7" t="s">
        <v>7</v>
      </c>
      <c r="E1601" s="13">
        <v>2228</v>
      </c>
      <c r="F1601" s="7" t="s">
        <v>46</v>
      </c>
      <c r="G1601" s="7" t="s">
        <v>12</v>
      </c>
      <c r="H1601" s="13">
        <v>8.5</v>
      </c>
      <c r="I1601" s="13">
        <f>IF(G1601="Male",VLOOKUP(H1601,'Shoe size conversion table'!$B$6:$D$22,2),VLOOKUP(H1601,'Shoe size conversion table'!$J$6:$L$22,2))</f>
        <v>39</v>
      </c>
      <c r="J1601" s="13">
        <f>IF(G1601="Male",VLOOKUP(H1601,'Shoe size conversion table'!$B$6:$D$22,3),VLOOKUP(H1601,'Shoe size conversion table'!$J$6:$L$22,3))</f>
        <v>6.5</v>
      </c>
      <c r="K1601" s="11">
        <v>199</v>
      </c>
      <c r="L1601" s="12">
        <v>0</v>
      </c>
      <c r="M1601" s="7">
        <f t="shared" si="73"/>
        <v>2014</v>
      </c>
      <c r="N1601" s="7">
        <f t="shared" si="74"/>
        <v>8</v>
      </c>
      <c r="O1601" s="30">
        <f t="shared" si="75"/>
        <v>199</v>
      </c>
    </row>
    <row r="1602" spans="2:15" x14ac:dyDescent="0.2">
      <c r="B1602" s="13">
        <v>53748</v>
      </c>
      <c r="C1602" s="14">
        <v>41854.076111111113</v>
      </c>
      <c r="D1602" s="7" t="s">
        <v>8</v>
      </c>
      <c r="E1602" s="13">
        <v>2221</v>
      </c>
      <c r="F1602" s="7" t="s">
        <v>38</v>
      </c>
      <c r="G1602" s="7" t="s">
        <v>11</v>
      </c>
      <c r="H1602" s="13">
        <v>7.5</v>
      </c>
      <c r="I1602" s="13" t="str">
        <f>IF(G1602="Male",VLOOKUP(H1602,'Shoe size conversion table'!$B$6:$D$22,2),VLOOKUP(H1602,'Shoe size conversion table'!$J$6:$L$22,2))</f>
        <v>40-41</v>
      </c>
      <c r="J1602" s="13">
        <f>IF(G1602="Male",VLOOKUP(H1602,'Shoe size conversion table'!$B$6:$D$22,3),VLOOKUP(H1602,'Shoe size conversion table'!$J$6:$L$22,3))</f>
        <v>7</v>
      </c>
      <c r="K1602" s="11">
        <v>149</v>
      </c>
      <c r="L1602" s="12">
        <v>0.2</v>
      </c>
      <c r="M1602" s="7">
        <f t="shared" si="73"/>
        <v>2014</v>
      </c>
      <c r="N1602" s="7">
        <f t="shared" si="74"/>
        <v>8</v>
      </c>
      <c r="O1602" s="30">
        <f t="shared" si="75"/>
        <v>119.2</v>
      </c>
    </row>
    <row r="1603" spans="2:15" x14ac:dyDescent="0.2">
      <c r="B1603" s="13">
        <v>53749</v>
      </c>
      <c r="C1603" s="14">
        <v>41854.256111111114</v>
      </c>
      <c r="D1603" s="7" t="s">
        <v>9</v>
      </c>
      <c r="E1603" s="13">
        <v>2164</v>
      </c>
      <c r="F1603" s="7" t="s">
        <v>59</v>
      </c>
      <c r="G1603" s="7" t="s">
        <v>11</v>
      </c>
      <c r="H1603" s="13">
        <v>10</v>
      </c>
      <c r="I1603" s="13">
        <f>IF(G1603="Male",VLOOKUP(H1603,'Shoe size conversion table'!$B$6:$D$22,2),VLOOKUP(H1603,'Shoe size conversion table'!$J$6:$L$22,2))</f>
        <v>43</v>
      </c>
      <c r="J1603" s="13">
        <f>IF(G1603="Male",VLOOKUP(H1603,'Shoe size conversion table'!$B$6:$D$22,3),VLOOKUP(H1603,'Shoe size conversion table'!$J$6:$L$22,3))</f>
        <v>9.5</v>
      </c>
      <c r="K1603" s="11">
        <v>189</v>
      </c>
      <c r="L1603" s="12">
        <v>0</v>
      </c>
      <c r="M1603" s="7">
        <f t="shared" si="73"/>
        <v>2014</v>
      </c>
      <c r="N1603" s="7">
        <f t="shared" si="74"/>
        <v>8</v>
      </c>
      <c r="O1603" s="30">
        <f t="shared" si="75"/>
        <v>189</v>
      </c>
    </row>
    <row r="1604" spans="2:15" x14ac:dyDescent="0.2">
      <c r="B1604" s="13">
        <v>53750</v>
      </c>
      <c r="C1604" s="14">
        <v>41854.34611111111</v>
      </c>
      <c r="D1604" s="7" t="s">
        <v>7</v>
      </c>
      <c r="E1604" s="13">
        <v>2231</v>
      </c>
      <c r="F1604" s="7" t="s">
        <v>51</v>
      </c>
      <c r="G1604" s="7" t="s">
        <v>12</v>
      </c>
      <c r="H1604" s="13">
        <v>8</v>
      </c>
      <c r="I1604" s="13" t="str">
        <f>IF(G1604="Male",VLOOKUP(H1604,'Shoe size conversion table'!$B$6:$D$22,2),VLOOKUP(H1604,'Shoe size conversion table'!$J$6:$L$22,2))</f>
        <v>38-39</v>
      </c>
      <c r="J1604" s="13">
        <f>IF(G1604="Male",VLOOKUP(H1604,'Shoe size conversion table'!$B$6:$D$22,3),VLOOKUP(H1604,'Shoe size conversion table'!$J$6:$L$22,3))</f>
        <v>6</v>
      </c>
      <c r="K1604" s="11">
        <v>139</v>
      </c>
      <c r="L1604" s="12">
        <v>0</v>
      </c>
      <c r="M1604" s="7">
        <f t="shared" si="73"/>
        <v>2014</v>
      </c>
      <c r="N1604" s="7">
        <f t="shared" si="74"/>
        <v>8</v>
      </c>
      <c r="O1604" s="30">
        <f t="shared" si="75"/>
        <v>139</v>
      </c>
    </row>
    <row r="1605" spans="2:15" x14ac:dyDescent="0.2">
      <c r="B1605" s="13">
        <v>53751</v>
      </c>
      <c r="C1605" s="14">
        <v>41854.566111111111</v>
      </c>
      <c r="D1605" s="7" t="s">
        <v>8</v>
      </c>
      <c r="E1605" s="13">
        <v>2155</v>
      </c>
      <c r="F1605" s="7" t="s">
        <v>42</v>
      </c>
      <c r="G1605" s="7" t="s">
        <v>11</v>
      </c>
      <c r="H1605" s="13">
        <v>10.5</v>
      </c>
      <c r="I1605" s="13" t="str">
        <f>IF(G1605="Male",VLOOKUP(H1605,'Shoe size conversion table'!$B$6:$D$22,2),VLOOKUP(H1605,'Shoe size conversion table'!$J$6:$L$22,2))</f>
        <v>43-44</v>
      </c>
      <c r="J1605" s="13">
        <f>IF(G1605="Male",VLOOKUP(H1605,'Shoe size conversion table'!$B$6:$D$22,3),VLOOKUP(H1605,'Shoe size conversion table'!$J$6:$L$22,3))</f>
        <v>10</v>
      </c>
      <c r="K1605" s="11">
        <v>199</v>
      </c>
      <c r="L1605" s="12">
        <v>0</v>
      </c>
      <c r="M1605" s="7">
        <f t="shared" ref="M1605:M1668" si="76">YEAR(C1605)</f>
        <v>2014</v>
      </c>
      <c r="N1605" s="7">
        <f t="shared" si="74"/>
        <v>8</v>
      </c>
      <c r="O1605" s="30">
        <f t="shared" si="75"/>
        <v>199</v>
      </c>
    </row>
    <row r="1606" spans="2:15" x14ac:dyDescent="0.2">
      <c r="B1606" s="13">
        <v>53752</v>
      </c>
      <c r="C1606" s="14">
        <v>41854.966111111113</v>
      </c>
      <c r="D1606" s="7" t="s">
        <v>7</v>
      </c>
      <c r="E1606" s="13">
        <v>2236</v>
      </c>
      <c r="F1606" s="7" t="s">
        <v>55</v>
      </c>
      <c r="G1606" s="7" t="s">
        <v>12</v>
      </c>
      <c r="H1606" s="13">
        <v>8.5</v>
      </c>
      <c r="I1606" s="13">
        <f>IF(G1606="Male",VLOOKUP(H1606,'Shoe size conversion table'!$B$6:$D$22,2),VLOOKUP(H1606,'Shoe size conversion table'!$J$6:$L$22,2))</f>
        <v>39</v>
      </c>
      <c r="J1606" s="13">
        <f>IF(G1606="Male",VLOOKUP(H1606,'Shoe size conversion table'!$B$6:$D$22,3),VLOOKUP(H1606,'Shoe size conversion table'!$J$6:$L$22,3))</f>
        <v>6.5</v>
      </c>
      <c r="K1606" s="11">
        <v>149</v>
      </c>
      <c r="L1606" s="12">
        <v>0.1</v>
      </c>
      <c r="M1606" s="7">
        <f t="shared" si="76"/>
        <v>2014</v>
      </c>
      <c r="N1606" s="7">
        <f t="shared" ref="N1606:N1669" si="77">MONTH(C1606:C16573)</f>
        <v>8</v>
      </c>
      <c r="O1606" s="30">
        <f t="shared" ref="O1606:O1669" si="78">K1606*(1-L1606)</f>
        <v>134.1</v>
      </c>
    </row>
    <row r="1607" spans="2:15" x14ac:dyDescent="0.2">
      <c r="B1607" s="13">
        <v>53753</v>
      </c>
      <c r="C1607" s="14">
        <v>41855.076111111113</v>
      </c>
      <c r="D1607" s="7" t="s">
        <v>8</v>
      </c>
      <c r="E1607" s="13">
        <v>2172</v>
      </c>
      <c r="F1607" s="7" t="s">
        <v>38</v>
      </c>
      <c r="G1607" s="7" t="s">
        <v>11</v>
      </c>
      <c r="H1607" s="13">
        <v>10</v>
      </c>
      <c r="I1607" s="13">
        <f>IF(G1607="Male",VLOOKUP(H1607,'Shoe size conversion table'!$B$6:$D$22,2),VLOOKUP(H1607,'Shoe size conversion table'!$J$6:$L$22,2))</f>
        <v>43</v>
      </c>
      <c r="J1607" s="13">
        <f>IF(G1607="Male",VLOOKUP(H1607,'Shoe size conversion table'!$B$6:$D$22,3),VLOOKUP(H1607,'Shoe size conversion table'!$J$6:$L$22,3))</f>
        <v>9.5</v>
      </c>
      <c r="K1607" s="11">
        <v>189</v>
      </c>
      <c r="L1607" s="12">
        <v>0.1</v>
      </c>
      <c r="M1607" s="7">
        <f t="shared" si="76"/>
        <v>2014</v>
      </c>
      <c r="N1607" s="7">
        <f t="shared" si="77"/>
        <v>8</v>
      </c>
      <c r="O1607" s="30">
        <f t="shared" si="78"/>
        <v>170.1</v>
      </c>
    </row>
    <row r="1608" spans="2:15" x14ac:dyDescent="0.2">
      <c r="B1608" s="13">
        <v>53754</v>
      </c>
      <c r="C1608" s="14">
        <v>41855.196111111109</v>
      </c>
      <c r="D1608" s="7" t="s">
        <v>9</v>
      </c>
      <c r="E1608" s="13">
        <v>2233</v>
      </c>
      <c r="F1608" s="7" t="s">
        <v>59</v>
      </c>
      <c r="G1608" s="7" t="s">
        <v>11</v>
      </c>
      <c r="H1608" s="13">
        <v>9</v>
      </c>
      <c r="I1608" s="13">
        <f>IF(G1608="Male",VLOOKUP(H1608,'Shoe size conversion table'!$B$6:$D$22,2),VLOOKUP(H1608,'Shoe size conversion table'!$J$6:$L$22,2))</f>
        <v>42</v>
      </c>
      <c r="J1608" s="13">
        <f>IF(G1608="Male",VLOOKUP(H1608,'Shoe size conversion table'!$B$6:$D$22,3),VLOOKUP(H1608,'Shoe size conversion table'!$J$6:$L$22,3))</f>
        <v>8.5</v>
      </c>
      <c r="K1608" s="11">
        <v>199</v>
      </c>
      <c r="L1608" s="12">
        <v>0.5</v>
      </c>
      <c r="M1608" s="7">
        <f t="shared" si="76"/>
        <v>2014</v>
      </c>
      <c r="N1608" s="7">
        <f t="shared" si="77"/>
        <v>8</v>
      </c>
      <c r="O1608" s="30">
        <f t="shared" si="78"/>
        <v>99.5</v>
      </c>
    </row>
    <row r="1609" spans="2:15" x14ac:dyDescent="0.2">
      <c r="B1609" s="13">
        <v>53755</v>
      </c>
      <c r="C1609" s="14">
        <v>41855.266111111108</v>
      </c>
      <c r="D1609" s="7" t="s">
        <v>7</v>
      </c>
      <c r="E1609" s="13">
        <v>2178</v>
      </c>
      <c r="F1609" s="7" t="s">
        <v>51</v>
      </c>
      <c r="G1609" s="7" t="s">
        <v>12</v>
      </c>
      <c r="H1609" s="13">
        <v>8</v>
      </c>
      <c r="I1609" s="13" t="str">
        <f>IF(G1609="Male",VLOOKUP(H1609,'Shoe size conversion table'!$B$6:$D$22,2),VLOOKUP(H1609,'Shoe size conversion table'!$J$6:$L$22,2))</f>
        <v>38-39</v>
      </c>
      <c r="J1609" s="13">
        <f>IF(G1609="Male",VLOOKUP(H1609,'Shoe size conversion table'!$B$6:$D$22,3),VLOOKUP(H1609,'Shoe size conversion table'!$J$6:$L$22,3))</f>
        <v>6</v>
      </c>
      <c r="K1609" s="11">
        <v>129</v>
      </c>
      <c r="L1609" s="12">
        <v>0</v>
      </c>
      <c r="M1609" s="7">
        <f t="shared" si="76"/>
        <v>2014</v>
      </c>
      <c r="N1609" s="7">
        <f t="shared" si="77"/>
        <v>8</v>
      </c>
      <c r="O1609" s="30">
        <f t="shared" si="78"/>
        <v>129</v>
      </c>
    </row>
    <row r="1610" spans="2:15" x14ac:dyDescent="0.2">
      <c r="B1610" s="13">
        <v>53755</v>
      </c>
      <c r="C1610" s="14">
        <v>41855.266111111108</v>
      </c>
      <c r="D1610" s="7" t="s">
        <v>7</v>
      </c>
      <c r="E1610" s="13">
        <v>2193</v>
      </c>
      <c r="F1610" s="7" t="s">
        <v>52</v>
      </c>
      <c r="G1610" s="7" t="s">
        <v>11</v>
      </c>
      <c r="H1610" s="13">
        <v>8.5</v>
      </c>
      <c r="I1610" s="13" t="str">
        <f>IF(G1610="Male",VLOOKUP(H1610,'Shoe size conversion table'!$B$6:$D$22,2),VLOOKUP(H1610,'Shoe size conversion table'!$J$6:$L$22,2))</f>
        <v>41-42</v>
      </c>
      <c r="J1610" s="13">
        <f>IF(G1610="Male",VLOOKUP(H1610,'Shoe size conversion table'!$B$6:$D$22,3),VLOOKUP(H1610,'Shoe size conversion table'!$J$6:$L$22,3))</f>
        <v>8</v>
      </c>
      <c r="K1610" s="11">
        <v>199</v>
      </c>
      <c r="L1610" s="12">
        <v>0.3</v>
      </c>
      <c r="M1610" s="7">
        <f t="shared" si="76"/>
        <v>2014</v>
      </c>
      <c r="N1610" s="7">
        <f t="shared" si="77"/>
        <v>8</v>
      </c>
      <c r="O1610" s="30">
        <f t="shared" si="78"/>
        <v>139.29999999999998</v>
      </c>
    </row>
    <row r="1611" spans="2:15" x14ac:dyDescent="0.2">
      <c r="B1611" s="13">
        <v>53756</v>
      </c>
      <c r="C1611" s="14">
        <v>41855.34611111111</v>
      </c>
      <c r="D1611" s="7" t="s">
        <v>7</v>
      </c>
      <c r="E1611" s="13">
        <v>2233</v>
      </c>
      <c r="F1611" s="7" t="s">
        <v>51</v>
      </c>
      <c r="G1611" s="7" t="s">
        <v>12</v>
      </c>
      <c r="H1611" s="13">
        <v>8</v>
      </c>
      <c r="I1611" s="13" t="str">
        <f>IF(G1611="Male",VLOOKUP(H1611,'Shoe size conversion table'!$B$6:$D$22,2),VLOOKUP(H1611,'Shoe size conversion table'!$J$6:$L$22,2))</f>
        <v>38-39</v>
      </c>
      <c r="J1611" s="13">
        <f>IF(G1611="Male",VLOOKUP(H1611,'Shoe size conversion table'!$B$6:$D$22,3),VLOOKUP(H1611,'Shoe size conversion table'!$J$6:$L$22,3))</f>
        <v>6</v>
      </c>
      <c r="K1611" s="11">
        <v>159</v>
      </c>
      <c r="L1611" s="12">
        <v>0</v>
      </c>
      <c r="M1611" s="7">
        <f t="shared" si="76"/>
        <v>2014</v>
      </c>
      <c r="N1611" s="7">
        <f t="shared" si="77"/>
        <v>8</v>
      </c>
      <c r="O1611" s="30">
        <f t="shared" si="78"/>
        <v>159</v>
      </c>
    </row>
    <row r="1612" spans="2:15" x14ac:dyDescent="0.2">
      <c r="B1612" s="13">
        <v>53757</v>
      </c>
      <c r="C1612" s="14">
        <v>41855.566111111111</v>
      </c>
      <c r="D1612" s="7" t="s">
        <v>10</v>
      </c>
      <c r="E1612" s="13">
        <v>2223</v>
      </c>
      <c r="F1612" s="7" t="s">
        <v>35</v>
      </c>
      <c r="G1612" s="7" t="s">
        <v>12</v>
      </c>
      <c r="H1612" s="13">
        <v>7</v>
      </c>
      <c r="I1612" s="13" t="str">
        <f>IF(G1612="Male",VLOOKUP(H1612,'Shoe size conversion table'!$B$6:$D$22,2),VLOOKUP(H1612,'Shoe size conversion table'!$J$6:$L$22,2))</f>
        <v>37-38</v>
      </c>
      <c r="J1612" s="13">
        <f>IF(G1612="Male",VLOOKUP(H1612,'Shoe size conversion table'!$B$6:$D$22,3),VLOOKUP(H1612,'Shoe size conversion table'!$J$6:$L$22,3))</f>
        <v>5</v>
      </c>
      <c r="K1612" s="11">
        <v>169</v>
      </c>
      <c r="L1612" s="12">
        <v>0.5</v>
      </c>
      <c r="M1612" s="7">
        <f t="shared" si="76"/>
        <v>2014</v>
      </c>
      <c r="N1612" s="7">
        <f t="shared" si="77"/>
        <v>8</v>
      </c>
      <c r="O1612" s="30">
        <f t="shared" si="78"/>
        <v>84.5</v>
      </c>
    </row>
    <row r="1613" spans="2:15" x14ac:dyDescent="0.2">
      <c r="B1613" s="13">
        <v>53758</v>
      </c>
      <c r="C1613" s="14">
        <v>41855.976111111107</v>
      </c>
      <c r="D1613" s="7" t="s">
        <v>10</v>
      </c>
      <c r="E1613" s="13">
        <v>2234</v>
      </c>
      <c r="F1613" s="7" t="s">
        <v>35</v>
      </c>
      <c r="G1613" s="7" t="s">
        <v>12</v>
      </c>
      <c r="H1613" s="13">
        <v>9</v>
      </c>
      <c r="I1613" s="13" t="str">
        <f>IF(G1613="Male",VLOOKUP(H1613,'Shoe size conversion table'!$B$6:$D$22,2),VLOOKUP(H1613,'Shoe size conversion table'!$J$6:$L$22,2))</f>
        <v>39-40</v>
      </c>
      <c r="J1613" s="13">
        <f>IF(G1613="Male",VLOOKUP(H1613,'Shoe size conversion table'!$B$6:$D$22,3),VLOOKUP(H1613,'Shoe size conversion table'!$J$6:$L$22,3))</f>
        <v>7</v>
      </c>
      <c r="K1613" s="11">
        <v>129</v>
      </c>
      <c r="L1613" s="12">
        <v>0.2</v>
      </c>
      <c r="M1613" s="7">
        <f t="shared" si="76"/>
        <v>2014</v>
      </c>
      <c r="N1613" s="7">
        <f t="shared" si="77"/>
        <v>8</v>
      </c>
      <c r="O1613" s="30">
        <f t="shared" si="78"/>
        <v>103.2</v>
      </c>
    </row>
    <row r="1614" spans="2:15" x14ac:dyDescent="0.2">
      <c r="B1614" s="13">
        <v>53759</v>
      </c>
      <c r="C1614" s="14">
        <v>41855.976111111107</v>
      </c>
      <c r="D1614" s="7" t="s">
        <v>9</v>
      </c>
      <c r="E1614" s="13">
        <v>2206</v>
      </c>
      <c r="F1614" s="7" t="s">
        <v>59</v>
      </c>
      <c r="G1614" s="7" t="s">
        <v>11</v>
      </c>
      <c r="H1614" s="13">
        <v>9.5</v>
      </c>
      <c r="I1614" s="13" t="str">
        <f>IF(G1614="Male",VLOOKUP(H1614,'Shoe size conversion table'!$B$6:$D$22,2),VLOOKUP(H1614,'Shoe size conversion table'!$J$6:$L$22,2))</f>
        <v>42-43</v>
      </c>
      <c r="J1614" s="13">
        <f>IF(G1614="Male",VLOOKUP(H1614,'Shoe size conversion table'!$B$6:$D$22,3),VLOOKUP(H1614,'Shoe size conversion table'!$J$6:$L$22,3))</f>
        <v>9</v>
      </c>
      <c r="K1614" s="11">
        <v>129</v>
      </c>
      <c r="L1614" s="12">
        <v>0.3</v>
      </c>
      <c r="M1614" s="7">
        <f t="shared" si="76"/>
        <v>2014</v>
      </c>
      <c r="N1614" s="7">
        <f t="shared" si="77"/>
        <v>8</v>
      </c>
      <c r="O1614" s="30">
        <f t="shared" si="78"/>
        <v>90.3</v>
      </c>
    </row>
    <row r="1615" spans="2:15" x14ac:dyDescent="0.2">
      <c r="B1615" s="13">
        <v>53760</v>
      </c>
      <c r="C1615" s="14">
        <v>41856.076111111113</v>
      </c>
      <c r="D1615" s="7" t="s">
        <v>10</v>
      </c>
      <c r="E1615" s="13">
        <v>2223</v>
      </c>
      <c r="F1615" s="7" t="s">
        <v>34</v>
      </c>
      <c r="G1615" s="7" t="s">
        <v>12</v>
      </c>
      <c r="H1615" s="13">
        <v>6.5</v>
      </c>
      <c r="I1615" s="13">
        <f>IF(G1615="Male",VLOOKUP(H1615,'Shoe size conversion table'!$B$6:$D$22,2),VLOOKUP(H1615,'Shoe size conversion table'!$J$6:$L$22,2))</f>
        <v>37</v>
      </c>
      <c r="J1615" s="13">
        <f>IF(G1615="Male",VLOOKUP(H1615,'Shoe size conversion table'!$B$6:$D$22,3),VLOOKUP(H1615,'Shoe size conversion table'!$J$6:$L$22,3))</f>
        <v>4.5</v>
      </c>
      <c r="K1615" s="11">
        <v>149</v>
      </c>
      <c r="L1615" s="12">
        <v>0.1</v>
      </c>
      <c r="M1615" s="7">
        <f t="shared" si="76"/>
        <v>2014</v>
      </c>
      <c r="N1615" s="7">
        <f t="shared" si="77"/>
        <v>8</v>
      </c>
      <c r="O1615" s="30">
        <f t="shared" si="78"/>
        <v>134.1</v>
      </c>
    </row>
    <row r="1616" spans="2:15" x14ac:dyDescent="0.2">
      <c r="B1616" s="13">
        <v>53761</v>
      </c>
      <c r="C1616" s="14">
        <v>41856.196111111109</v>
      </c>
      <c r="D1616" s="7" t="s">
        <v>9</v>
      </c>
      <c r="E1616" s="13">
        <v>2236</v>
      </c>
      <c r="F1616" s="7" t="s">
        <v>59</v>
      </c>
      <c r="G1616" s="7" t="s">
        <v>11</v>
      </c>
      <c r="H1616" s="13">
        <v>9</v>
      </c>
      <c r="I1616" s="13">
        <f>IF(G1616="Male",VLOOKUP(H1616,'Shoe size conversion table'!$B$6:$D$22,2),VLOOKUP(H1616,'Shoe size conversion table'!$J$6:$L$22,2))</f>
        <v>42</v>
      </c>
      <c r="J1616" s="13">
        <f>IF(G1616="Male",VLOOKUP(H1616,'Shoe size conversion table'!$B$6:$D$22,3),VLOOKUP(H1616,'Shoe size conversion table'!$J$6:$L$22,3))</f>
        <v>8.5</v>
      </c>
      <c r="K1616" s="11">
        <v>139</v>
      </c>
      <c r="L1616" s="12">
        <v>0</v>
      </c>
      <c r="M1616" s="7">
        <f t="shared" si="76"/>
        <v>2014</v>
      </c>
      <c r="N1616" s="7">
        <f t="shared" si="77"/>
        <v>8</v>
      </c>
      <c r="O1616" s="30">
        <f t="shared" si="78"/>
        <v>139</v>
      </c>
    </row>
    <row r="1617" spans="2:15" x14ac:dyDescent="0.2">
      <c r="B1617" s="13">
        <v>53762</v>
      </c>
      <c r="C1617" s="14">
        <v>41856.266111111108</v>
      </c>
      <c r="D1617" s="7" t="s">
        <v>7</v>
      </c>
      <c r="E1617" s="13">
        <v>2155</v>
      </c>
      <c r="F1617" s="7" t="s">
        <v>51</v>
      </c>
      <c r="G1617" s="7" t="s">
        <v>12</v>
      </c>
      <c r="H1617" s="13">
        <v>8</v>
      </c>
      <c r="I1617" s="13" t="str">
        <f>IF(G1617="Male",VLOOKUP(H1617,'Shoe size conversion table'!$B$6:$D$22,2),VLOOKUP(H1617,'Shoe size conversion table'!$J$6:$L$22,2))</f>
        <v>38-39</v>
      </c>
      <c r="J1617" s="13">
        <f>IF(G1617="Male",VLOOKUP(H1617,'Shoe size conversion table'!$B$6:$D$22,3),VLOOKUP(H1617,'Shoe size conversion table'!$J$6:$L$22,3))</f>
        <v>6</v>
      </c>
      <c r="K1617" s="11">
        <v>149</v>
      </c>
      <c r="L1617" s="12">
        <v>0</v>
      </c>
      <c r="M1617" s="7">
        <f t="shared" si="76"/>
        <v>2014</v>
      </c>
      <c r="N1617" s="7">
        <f t="shared" si="77"/>
        <v>8</v>
      </c>
      <c r="O1617" s="30">
        <f t="shared" si="78"/>
        <v>149</v>
      </c>
    </row>
    <row r="1618" spans="2:15" x14ac:dyDescent="0.2">
      <c r="B1618" s="13">
        <v>53762</v>
      </c>
      <c r="C1618" s="14">
        <v>41856.266111111108</v>
      </c>
      <c r="D1618" s="7" t="s">
        <v>7</v>
      </c>
      <c r="E1618" s="13">
        <v>2239</v>
      </c>
      <c r="F1618" s="7" t="s">
        <v>54</v>
      </c>
      <c r="G1618" s="7" t="s">
        <v>11</v>
      </c>
      <c r="H1618" s="13">
        <v>10</v>
      </c>
      <c r="I1618" s="13">
        <f>IF(G1618="Male",VLOOKUP(H1618,'Shoe size conversion table'!$B$6:$D$22,2),VLOOKUP(H1618,'Shoe size conversion table'!$J$6:$L$22,2))</f>
        <v>43</v>
      </c>
      <c r="J1618" s="13">
        <f>IF(G1618="Male",VLOOKUP(H1618,'Shoe size conversion table'!$B$6:$D$22,3),VLOOKUP(H1618,'Shoe size conversion table'!$J$6:$L$22,3))</f>
        <v>9.5</v>
      </c>
      <c r="K1618" s="11">
        <v>169</v>
      </c>
      <c r="L1618" s="12">
        <v>0</v>
      </c>
      <c r="M1618" s="7">
        <f t="shared" si="76"/>
        <v>2014</v>
      </c>
      <c r="N1618" s="7">
        <f t="shared" si="77"/>
        <v>8</v>
      </c>
      <c r="O1618" s="30">
        <f t="shared" si="78"/>
        <v>169</v>
      </c>
    </row>
    <row r="1619" spans="2:15" x14ac:dyDescent="0.2">
      <c r="B1619" s="13">
        <v>53763</v>
      </c>
      <c r="C1619" s="14">
        <v>41856.566111111111</v>
      </c>
      <c r="D1619" s="7" t="s">
        <v>8</v>
      </c>
      <c r="E1619" s="13">
        <v>2179</v>
      </c>
      <c r="F1619" s="7" t="s">
        <v>38</v>
      </c>
      <c r="G1619" s="7" t="s">
        <v>11</v>
      </c>
      <c r="H1619" s="13">
        <v>9.5</v>
      </c>
      <c r="I1619" s="13" t="str">
        <f>IF(G1619="Male",VLOOKUP(H1619,'Shoe size conversion table'!$B$6:$D$22,2),VLOOKUP(H1619,'Shoe size conversion table'!$J$6:$L$22,2))</f>
        <v>42-43</v>
      </c>
      <c r="J1619" s="13">
        <f>IF(G1619="Male",VLOOKUP(H1619,'Shoe size conversion table'!$B$6:$D$22,3),VLOOKUP(H1619,'Shoe size conversion table'!$J$6:$L$22,3))</f>
        <v>9</v>
      </c>
      <c r="K1619" s="11">
        <v>169</v>
      </c>
      <c r="L1619" s="12">
        <v>0.5</v>
      </c>
      <c r="M1619" s="7">
        <f t="shared" si="76"/>
        <v>2014</v>
      </c>
      <c r="N1619" s="7">
        <f t="shared" si="77"/>
        <v>8</v>
      </c>
      <c r="O1619" s="30">
        <f t="shared" si="78"/>
        <v>84.5</v>
      </c>
    </row>
    <row r="1620" spans="2:15" x14ac:dyDescent="0.2">
      <c r="B1620" s="13">
        <v>53764</v>
      </c>
      <c r="C1620" s="14">
        <v>41856.91611111111</v>
      </c>
      <c r="D1620" s="7" t="s">
        <v>10</v>
      </c>
      <c r="E1620" s="13">
        <v>2197</v>
      </c>
      <c r="F1620" s="7" t="s">
        <v>35</v>
      </c>
      <c r="G1620" s="7" t="s">
        <v>11</v>
      </c>
      <c r="H1620" s="13">
        <v>9.5</v>
      </c>
      <c r="I1620" s="13" t="str">
        <f>IF(G1620="Male",VLOOKUP(H1620,'Shoe size conversion table'!$B$6:$D$22,2),VLOOKUP(H1620,'Shoe size conversion table'!$J$6:$L$22,2))</f>
        <v>42-43</v>
      </c>
      <c r="J1620" s="13">
        <f>IF(G1620="Male",VLOOKUP(H1620,'Shoe size conversion table'!$B$6:$D$22,3),VLOOKUP(H1620,'Shoe size conversion table'!$J$6:$L$22,3))</f>
        <v>9</v>
      </c>
      <c r="K1620" s="11">
        <v>129</v>
      </c>
      <c r="L1620" s="12">
        <v>0.5</v>
      </c>
      <c r="M1620" s="7">
        <f t="shared" si="76"/>
        <v>2014</v>
      </c>
      <c r="N1620" s="7">
        <f t="shared" si="77"/>
        <v>8</v>
      </c>
      <c r="O1620" s="30">
        <f t="shared" si="78"/>
        <v>64.5</v>
      </c>
    </row>
    <row r="1621" spans="2:15" x14ac:dyDescent="0.2">
      <c r="B1621" s="13">
        <v>53765</v>
      </c>
      <c r="C1621" s="14">
        <v>41856.976111111107</v>
      </c>
      <c r="D1621" s="7" t="s">
        <v>9</v>
      </c>
      <c r="E1621" s="13">
        <v>2233</v>
      </c>
      <c r="F1621" s="7" t="s">
        <v>59</v>
      </c>
      <c r="G1621" s="7" t="s">
        <v>11</v>
      </c>
      <c r="H1621" s="13">
        <v>9</v>
      </c>
      <c r="I1621" s="13">
        <f>IF(G1621="Male",VLOOKUP(H1621,'Shoe size conversion table'!$B$6:$D$22,2),VLOOKUP(H1621,'Shoe size conversion table'!$J$6:$L$22,2))</f>
        <v>42</v>
      </c>
      <c r="J1621" s="13">
        <f>IF(G1621="Male",VLOOKUP(H1621,'Shoe size conversion table'!$B$6:$D$22,3),VLOOKUP(H1621,'Shoe size conversion table'!$J$6:$L$22,3))</f>
        <v>8.5</v>
      </c>
      <c r="K1621" s="11">
        <v>199</v>
      </c>
      <c r="L1621" s="12">
        <v>0.5</v>
      </c>
      <c r="M1621" s="7">
        <f t="shared" si="76"/>
        <v>2014</v>
      </c>
      <c r="N1621" s="7">
        <f t="shared" si="77"/>
        <v>8</v>
      </c>
      <c r="O1621" s="30">
        <f t="shared" si="78"/>
        <v>99.5</v>
      </c>
    </row>
    <row r="1622" spans="2:15" x14ac:dyDescent="0.2">
      <c r="B1622" s="13">
        <v>53765</v>
      </c>
      <c r="C1622" s="14">
        <v>41856.976111111107</v>
      </c>
      <c r="D1622" s="7" t="s">
        <v>9</v>
      </c>
      <c r="E1622" s="13">
        <v>2206</v>
      </c>
      <c r="F1622" s="7" t="s">
        <v>59</v>
      </c>
      <c r="G1622" s="7" t="s">
        <v>11</v>
      </c>
      <c r="H1622" s="13">
        <v>9.5</v>
      </c>
      <c r="I1622" s="13" t="str">
        <f>IF(G1622="Male",VLOOKUP(H1622,'Shoe size conversion table'!$B$6:$D$22,2),VLOOKUP(H1622,'Shoe size conversion table'!$J$6:$L$22,2))</f>
        <v>42-43</v>
      </c>
      <c r="J1622" s="13">
        <f>IF(G1622="Male",VLOOKUP(H1622,'Shoe size conversion table'!$B$6:$D$22,3),VLOOKUP(H1622,'Shoe size conversion table'!$J$6:$L$22,3))</f>
        <v>9</v>
      </c>
      <c r="K1622" s="11">
        <v>129</v>
      </c>
      <c r="L1622" s="12">
        <v>0.3</v>
      </c>
      <c r="M1622" s="7">
        <f t="shared" si="76"/>
        <v>2014</v>
      </c>
      <c r="N1622" s="7">
        <f t="shared" si="77"/>
        <v>8</v>
      </c>
      <c r="O1622" s="30">
        <f t="shared" si="78"/>
        <v>90.3</v>
      </c>
    </row>
    <row r="1623" spans="2:15" x14ac:dyDescent="0.2">
      <c r="B1623" s="13">
        <v>53766</v>
      </c>
      <c r="C1623" s="14">
        <v>41857.196111111109</v>
      </c>
      <c r="D1623" s="7" t="s">
        <v>9</v>
      </c>
      <c r="E1623" s="13">
        <v>2175</v>
      </c>
      <c r="F1623" s="7" t="s">
        <v>60</v>
      </c>
      <c r="G1623" s="7" t="s">
        <v>11</v>
      </c>
      <c r="H1623" s="13">
        <v>15</v>
      </c>
      <c r="I1623" s="13">
        <f>IF(G1623="Male",VLOOKUP(H1623,'Shoe size conversion table'!$B$6:$D$22,2),VLOOKUP(H1623,'Shoe size conversion table'!$J$6:$L$22,2))</f>
        <v>48</v>
      </c>
      <c r="J1623" s="13">
        <f>IF(G1623="Male",VLOOKUP(H1623,'Shoe size conversion table'!$B$6:$D$22,3),VLOOKUP(H1623,'Shoe size conversion table'!$J$6:$L$22,3))</f>
        <v>14.5</v>
      </c>
      <c r="K1623" s="11">
        <v>139</v>
      </c>
      <c r="L1623" s="12">
        <v>0.1</v>
      </c>
      <c r="M1623" s="7">
        <f t="shared" si="76"/>
        <v>2014</v>
      </c>
      <c r="N1623" s="7">
        <f t="shared" si="77"/>
        <v>8</v>
      </c>
      <c r="O1623" s="30">
        <f t="shared" si="78"/>
        <v>125.10000000000001</v>
      </c>
    </row>
    <row r="1624" spans="2:15" x14ac:dyDescent="0.2">
      <c r="B1624" s="13">
        <v>53767</v>
      </c>
      <c r="C1624" s="14">
        <v>41857.266111111108</v>
      </c>
      <c r="D1624" s="7" t="s">
        <v>7</v>
      </c>
      <c r="E1624" s="13">
        <v>2231</v>
      </c>
      <c r="F1624" s="7" t="s">
        <v>51</v>
      </c>
      <c r="G1624" s="7" t="s">
        <v>12</v>
      </c>
      <c r="H1624" s="13">
        <v>8</v>
      </c>
      <c r="I1624" s="13" t="str">
        <f>IF(G1624="Male",VLOOKUP(H1624,'Shoe size conversion table'!$B$6:$D$22,2),VLOOKUP(H1624,'Shoe size conversion table'!$J$6:$L$22,2))</f>
        <v>38-39</v>
      </c>
      <c r="J1624" s="13">
        <f>IF(G1624="Male",VLOOKUP(H1624,'Shoe size conversion table'!$B$6:$D$22,3),VLOOKUP(H1624,'Shoe size conversion table'!$J$6:$L$22,3))</f>
        <v>6</v>
      </c>
      <c r="K1624" s="11">
        <v>139</v>
      </c>
      <c r="L1624" s="12">
        <v>0</v>
      </c>
      <c r="M1624" s="7">
        <f t="shared" si="76"/>
        <v>2014</v>
      </c>
      <c r="N1624" s="7">
        <f t="shared" si="77"/>
        <v>8</v>
      </c>
      <c r="O1624" s="30">
        <f t="shared" si="78"/>
        <v>139</v>
      </c>
    </row>
    <row r="1625" spans="2:15" x14ac:dyDescent="0.2">
      <c r="B1625" s="13">
        <v>53767</v>
      </c>
      <c r="C1625" s="14">
        <v>41857.266111111108</v>
      </c>
      <c r="D1625" s="7" t="s">
        <v>7</v>
      </c>
      <c r="E1625" s="13">
        <v>2147</v>
      </c>
      <c r="F1625" s="7" t="s">
        <v>51</v>
      </c>
      <c r="G1625" s="7" t="s">
        <v>12</v>
      </c>
      <c r="H1625" s="13">
        <v>9.5</v>
      </c>
      <c r="I1625" s="13">
        <f>IF(G1625="Male",VLOOKUP(H1625,'Shoe size conversion table'!$B$6:$D$22,2),VLOOKUP(H1625,'Shoe size conversion table'!$J$6:$L$22,2))</f>
        <v>40</v>
      </c>
      <c r="J1625" s="13">
        <f>IF(G1625="Male",VLOOKUP(H1625,'Shoe size conversion table'!$B$6:$D$22,3),VLOOKUP(H1625,'Shoe size conversion table'!$J$6:$L$22,3))</f>
        <v>7.5</v>
      </c>
      <c r="K1625" s="11">
        <v>129</v>
      </c>
      <c r="L1625" s="12">
        <v>0.2</v>
      </c>
      <c r="M1625" s="7">
        <f t="shared" si="76"/>
        <v>2014</v>
      </c>
      <c r="N1625" s="7">
        <f t="shared" si="77"/>
        <v>8</v>
      </c>
      <c r="O1625" s="30">
        <f t="shared" si="78"/>
        <v>103.2</v>
      </c>
    </row>
    <row r="1626" spans="2:15" x14ac:dyDescent="0.2">
      <c r="B1626" s="13">
        <v>53768</v>
      </c>
      <c r="C1626" s="14">
        <v>41857.396111111113</v>
      </c>
      <c r="D1626" s="7" t="s">
        <v>9</v>
      </c>
      <c r="E1626" s="13">
        <v>2201</v>
      </c>
      <c r="F1626" s="7" t="s">
        <v>60</v>
      </c>
      <c r="G1626" s="7" t="s">
        <v>11</v>
      </c>
      <c r="H1626" s="13">
        <v>11.5</v>
      </c>
      <c r="I1626" s="13" t="str">
        <f>IF(G1626="Male",VLOOKUP(H1626,'Shoe size conversion table'!$B$6:$D$22,2),VLOOKUP(H1626,'Shoe size conversion table'!$J$6:$L$22,2))</f>
        <v>44-45</v>
      </c>
      <c r="J1626" s="13">
        <f>IF(G1626="Male",VLOOKUP(H1626,'Shoe size conversion table'!$B$6:$D$22,3),VLOOKUP(H1626,'Shoe size conversion table'!$J$6:$L$22,3))</f>
        <v>11</v>
      </c>
      <c r="K1626" s="11">
        <v>169</v>
      </c>
      <c r="L1626" s="12">
        <v>0.5</v>
      </c>
      <c r="M1626" s="7">
        <f t="shared" si="76"/>
        <v>2014</v>
      </c>
      <c r="N1626" s="7">
        <f t="shared" si="77"/>
        <v>8</v>
      </c>
      <c r="O1626" s="30">
        <f t="shared" si="78"/>
        <v>84.5</v>
      </c>
    </row>
    <row r="1627" spans="2:15" x14ac:dyDescent="0.2">
      <c r="B1627" s="13">
        <v>53769</v>
      </c>
      <c r="C1627" s="14">
        <v>41857.91611111111</v>
      </c>
      <c r="D1627" s="7" t="s">
        <v>10</v>
      </c>
      <c r="E1627" s="13">
        <v>2205</v>
      </c>
      <c r="F1627" s="7" t="s">
        <v>36</v>
      </c>
      <c r="G1627" s="7" t="s">
        <v>11</v>
      </c>
      <c r="H1627" s="13">
        <v>10.5</v>
      </c>
      <c r="I1627" s="13" t="str">
        <f>IF(G1627="Male",VLOOKUP(H1627,'Shoe size conversion table'!$B$6:$D$22,2),VLOOKUP(H1627,'Shoe size conversion table'!$J$6:$L$22,2))</f>
        <v>43-44</v>
      </c>
      <c r="J1627" s="13">
        <f>IF(G1627="Male",VLOOKUP(H1627,'Shoe size conversion table'!$B$6:$D$22,3),VLOOKUP(H1627,'Shoe size conversion table'!$J$6:$L$22,3))</f>
        <v>10</v>
      </c>
      <c r="K1627" s="11">
        <v>139</v>
      </c>
      <c r="L1627" s="12">
        <v>0</v>
      </c>
      <c r="M1627" s="7">
        <f t="shared" si="76"/>
        <v>2014</v>
      </c>
      <c r="N1627" s="7">
        <f t="shared" si="77"/>
        <v>8</v>
      </c>
      <c r="O1627" s="30">
        <f t="shared" si="78"/>
        <v>139</v>
      </c>
    </row>
    <row r="1628" spans="2:15" x14ac:dyDescent="0.2">
      <c r="B1628" s="13">
        <v>53770</v>
      </c>
      <c r="C1628" s="14">
        <v>41857.976111111107</v>
      </c>
      <c r="D1628" s="7" t="s">
        <v>9</v>
      </c>
      <c r="E1628" s="13">
        <v>2236</v>
      </c>
      <c r="F1628" s="7" t="s">
        <v>59</v>
      </c>
      <c r="G1628" s="7" t="s">
        <v>11</v>
      </c>
      <c r="H1628" s="13">
        <v>9</v>
      </c>
      <c r="I1628" s="13">
        <f>IF(G1628="Male",VLOOKUP(H1628,'Shoe size conversion table'!$B$6:$D$22,2),VLOOKUP(H1628,'Shoe size conversion table'!$J$6:$L$22,2))</f>
        <v>42</v>
      </c>
      <c r="J1628" s="13">
        <f>IF(G1628="Male",VLOOKUP(H1628,'Shoe size conversion table'!$B$6:$D$22,3),VLOOKUP(H1628,'Shoe size conversion table'!$J$6:$L$22,3))</f>
        <v>8.5</v>
      </c>
      <c r="K1628" s="11">
        <v>139</v>
      </c>
      <c r="L1628" s="12">
        <v>0</v>
      </c>
      <c r="M1628" s="7">
        <f t="shared" si="76"/>
        <v>2014</v>
      </c>
      <c r="N1628" s="7">
        <f t="shared" si="77"/>
        <v>8</v>
      </c>
      <c r="O1628" s="30">
        <f t="shared" si="78"/>
        <v>139</v>
      </c>
    </row>
    <row r="1629" spans="2:15" x14ac:dyDescent="0.2">
      <c r="B1629" s="13">
        <v>53770</v>
      </c>
      <c r="C1629" s="14">
        <v>41857.976111111107</v>
      </c>
      <c r="D1629" s="7" t="s">
        <v>9</v>
      </c>
      <c r="E1629" s="13">
        <v>2233</v>
      </c>
      <c r="F1629" s="7" t="s">
        <v>59</v>
      </c>
      <c r="G1629" s="7" t="s">
        <v>11</v>
      </c>
      <c r="H1629" s="13">
        <v>9</v>
      </c>
      <c r="I1629" s="13">
        <f>IF(G1629="Male",VLOOKUP(H1629,'Shoe size conversion table'!$B$6:$D$22,2),VLOOKUP(H1629,'Shoe size conversion table'!$J$6:$L$22,2))</f>
        <v>42</v>
      </c>
      <c r="J1629" s="13">
        <f>IF(G1629="Male",VLOOKUP(H1629,'Shoe size conversion table'!$B$6:$D$22,3),VLOOKUP(H1629,'Shoe size conversion table'!$J$6:$L$22,3))</f>
        <v>8.5</v>
      </c>
      <c r="K1629" s="11">
        <v>199</v>
      </c>
      <c r="L1629" s="12">
        <v>0.5</v>
      </c>
      <c r="M1629" s="7">
        <f t="shared" si="76"/>
        <v>2014</v>
      </c>
      <c r="N1629" s="7">
        <f t="shared" si="77"/>
        <v>8</v>
      </c>
      <c r="O1629" s="30">
        <f t="shared" si="78"/>
        <v>99.5</v>
      </c>
    </row>
    <row r="1630" spans="2:15" x14ac:dyDescent="0.2">
      <c r="B1630" s="13">
        <v>53771</v>
      </c>
      <c r="C1630" s="14">
        <v>41858.246111111112</v>
      </c>
      <c r="D1630" s="7" t="s">
        <v>7</v>
      </c>
      <c r="E1630" s="13">
        <v>2151</v>
      </c>
      <c r="F1630" s="7" t="s">
        <v>46</v>
      </c>
      <c r="G1630" s="7" t="s">
        <v>11</v>
      </c>
      <c r="H1630" s="13">
        <v>9.5</v>
      </c>
      <c r="I1630" s="13" t="str">
        <f>IF(G1630="Male",VLOOKUP(H1630,'Shoe size conversion table'!$B$6:$D$22,2),VLOOKUP(H1630,'Shoe size conversion table'!$J$6:$L$22,2))</f>
        <v>42-43</v>
      </c>
      <c r="J1630" s="13">
        <f>IF(G1630="Male",VLOOKUP(H1630,'Shoe size conversion table'!$B$6:$D$22,3),VLOOKUP(H1630,'Shoe size conversion table'!$J$6:$L$22,3))</f>
        <v>9</v>
      </c>
      <c r="K1630" s="11">
        <v>169</v>
      </c>
      <c r="L1630" s="12">
        <v>0</v>
      </c>
      <c r="M1630" s="7">
        <f t="shared" si="76"/>
        <v>2014</v>
      </c>
      <c r="N1630" s="7">
        <f t="shared" si="77"/>
        <v>8</v>
      </c>
      <c r="O1630" s="30">
        <f t="shared" si="78"/>
        <v>169</v>
      </c>
    </row>
    <row r="1631" spans="2:15" x14ac:dyDescent="0.2">
      <c r="B1631" s="13">
        <v>53772</v>
      </c>
      <c r="C1631" s="14">
        <v>41858.246111111112</v>
      </c>
      <c r="D1631" s="7" t="s">
        <v>10</v>
      </c>
      <c r="E1631" s="13">
        <v>2226</v>
      </c>
      <c r="F1631" s="7" t="s">
        <v>35</v>
      </c>
      <c r="G1631" s="7" t="s">
        <v>12</v>
      </c>
      <c r="H1631" s="13">
        <v>7</v>
      </c>
      <c r="I1631" s="13" t="str">
        <f>IF(G1631="Male",VLOOKUP(H1631,'Shoe size conversion table'!$B$6:$D$22,2),VLOOKUP(H1631,'Shoe size conversion table'!$J$6:$L$22,2))</f>
        <v>37-38</v>
      </c>
      <c r="J1631" s="13">
        <f>IF(G1631="Male",VLOOKUP(H1631,'Shoe size conversion table'!$B$6:$D$22,3),VLOOKUP(H1631,'Shoe size conversion table'!$J$6:$L$22,3))</f>
        <v>5</v>
      </c>
      <c r="K1631" s="11">
        <v>149</v>
      </c>
      <c r="L1631" s="12">
        <v>0</v>
      </c>
      <c r="M1631" s="7">
        <f t="shared" si="76"/>
        <v>2014</v>
      </c>
      <c r="N1631" s="7">
        <f t="shared" si="77"/>
        <v>8</v>
      </c>
      <c r="O1631" s="30">
        <f t="shared" si="78"/>
        <v>149</v>
      </c>
    </row>
    <row r="1632" spans="2:15" x14ac:dyDescent="0.2">
      <c r="B1632" s="13">
        <v>53773</v>
      </c>
      <c r="C1632" s="14">
        <v>41858.396111111113</v>
      </c>
      <c r="D1632" s="7" t="s">
        <v>10</v>
      </c>
      <c r="E1632" s="13">
        <v>2234</v>
      </c>
      <c r="F1632" s="7" t="s">
        <v>35</v>
      </c>
      <c r="G1632" s="7" t="s">
        <v>12</v>
      </c>
      <c r="H1632" s="13">
        <v>9</v>
      </c>
      <c r="I1632" s="13" t="str">
        <f>IF(G1632="Male",VLOOKUP(H1632,'Shoe size conversion table'!$B$6:$D$22,2),VLOOKUP(H1632,'Shoe size conversion table'!$J$6:$L$22,2))</f>
        <v>39-40</v>
      </c>
      <c r="J1632" s="13">
        <f>IF(G1632="Male",VLOOKUP(H1632,'Shoe size conversion table'!$B$6:$D$22,3),VLOOKUP(H1632,'Shoe size conversion table'!$J$6:$L$22,3))</f>
        <v>7</v>
      </c>
      <c r="K1632" s="11">
        <v>129</v>
      </c>
      <c r="L1632" s="12">
        <v>0.2</v>
      </c>
      <c r="M1632" s="7">
        <f t="shared" si="76"/>
        <v>2014</v>
      </c>
      <c r="N1632" s="7">
        <f t="shared" si="77"/>
        <v>8</v>
      </c>
      <c r="O1632" s="30">
        <f t="shared" si="78"/>
        <v>103.2</v>
      </c>
    </row>
    <row r="1633" spans="2:15" x14ac:dyDescent="0.2">
      <c r="B1633" s="13">
        <v>53774</v>
      </c>
      <c r="C1633" s="14">
        <v>41858.546111111114</v>
      </c>
      <c r="D1633" s="7" t="s">
        <v>10</v>
      </c>
      <c r="E1633" s="13">
        <v>2158</v>
      </c>
      <c r="F1633" s="7" t="s">
        <v>34</v>
      </c>
      <c r="G1633" s="7" t="s">
        <v>12</v>
      </c>
      <c r="H1633" s="13">
        <v>9</v>
      </c>
      <c r="I1633" s="13" t="str">
        <f>IF(G1633="Male",VLOOKUP(H1633,'Shoe size conversion table'!$B$6:$D$22,2),VLOOKUP(H1633,'Shoe size conversion table'!$J$6:$L$22,2))</f>
        <v>39-40</v>
      </c>
      <c r="J1633" s="13">
        <f>IF(G1633="Male",VLOOKUP(H1633,'Shoe size conversion table'!$B$6:$D$22,3),VLOOKUP(H1633,'Shoe size conversion table'!$J$6:$L$22,3))</f>
        <v>7</v>
      </c>
      <c r="K1633" s="11">
        <v>149</v>
      </c>
      <c r="L1633" s="12">
        <v>0.1</v>
      </c>
      <c r="M1633" s="7">
        <f t="shared" si="76"/>
        <v>2014</v>
      </c>
      <c r="N1633" s="7">
        <f t="shared" si="77"/>
        <v>8</v>
      </c>
      <c r="O1633" s="30">
        <f t="shared" si="78"/>
        <v>134.1</v>
      </c>
    </row>
    <row r="1634" spans="2:15" x14ac:dyDescent="0.2">
      <c r="B1634" s="13">
        <v>53775</v>
      </c>
      <c r="C1634" s="14">
        <v>41858.546111111114</v>
      </c>
      <c r="D1634" s="7" t="s">
        <v>10</v>
      </c>
      <c r="E1634" s="13">
        <v>2166</v>
      </c>
      <c r="F1634" s="7" t="s">
        <v>35</v>
      </c>
      <c r="G1634" s="7" t="s">
        <v>11</v>
      </c>
      <c r="H1634" s="13">
        <v>10.5</v>
      </c>
      <c r="I1634" s="13" t="str">
        <f>IF(G1634="Male",VLOOKUP(H1634,'Shoe size conversion table'!$B$6:$D$22,2),VLOOKUP(H1634,'Shoe size conversion table'!$J$6:$L$22,2))</f>
        <v>43-44</v>
      </c>
      <c r="J1634" s="13">
        <f>IF(G1634="Male",VLOOKUP(H1634,'Shoe size conversion table'!$B$6:$D$22,3),VLOOKUP(H1634,'Shoe size conversion table'!$J$6:$L$22,3))</f>
        <v>10</v>
      </c>
      <c r="K1634" s="11">
        <v>169</v>
      </c>
      <c r="L1634" s="12">
        <v>0.2</v>
      </c>
      <c r="M1634" s="7">
        <f t="shared" si="76"/>
        <v>2014</v>
      </c>
      <c r="N1634" s="7">
        <f t="shared" si="77"/>
        <v>8</v>
      </c>
      <c r="O1634" s="30">
        <f t="shared" si="78"/>
        <v>135.20000000000002</v>
      </c>
    </row>
    <row r="1635" spans="2:15" x14ac:dyDescent="0.2">
      <c r="B1635" s="13">
        <v>53776</v>
      </c>
      <c r="C1635" s="14">
        <v>41858.91611111111</v>
      </c>
      <c r="D1635" s="7" t="s">
        <v>10</v>
      </c>
      <c r="E1635" s="13">
        <v>2208</v>
      </c>
      <c r="F1635" s="7" t="s">
        <v>34</v>
      </c>
      <c r="G1635" s="7" t="s">
        <v>11</v>
      </c>
      <c r="H1635" s="13">
        <v>10</v>
      </c>
      <c r="I1635" s="13">
        <f>IF(G1635="Male",VLOOKUP(H1635,'Shoe size conversion table'!$B$6:$D$22,2),VLOOKUP(H1635,'Shoe size conversion table'!$J$6:$L$22,2))</f>
        <v>43</v>
      </c>
      <c r="J1635" s="13">
        <f>IF(G1635="Male",VLOOKUP(H1635,'Shoe size conversion table'!$B$6:$D$22,3),VLOOKUP(H1635,'Shoe size conversion table'!$J$6:$L$22,3))</f>
        <v>9.5</v>
      </c>
      <c r="K1635" s="11">
        <v>139</v>
      </c>
      <c r="L1635" s="12">
        <v>0</v>
      </c>
      <c r="M1635" s="7">
        <f t="shared" si="76"/>
        <v>2014</v>
      </c>
      <c r="N1635" s="7">
        <f t="shared" si="77"/>
        <v>8</v>
      </c>
      <c r="O1635" s="30">
        <f t="shared" si="78"/>
        <v>139</v>
      </c>
    </row>
    <row r="1636" spans="2:15" x14ac:dyDescent="0.2">
      <c r="B1636" s="13">
        <v>53777</v>
      </c>
      <c r="C1636" s="14">
        <v>41859.186111111114</v>
      </c>
      <c r="D1636" s="7" t="s">
        <v>10</v>
      </c>
      <c r="E1636" s="13">
        <v>2203</v>
      </c>
      <c r="F1636" s="7" t="s">
        <v>35</v>
      </c>
      <c r="G1636" s="7" t="s">
        <v>11</v>
      </c>
      <c r="H1636" s="13">
        <v>9.5</v>
      </c>
      <c r="I1636" s="13" t="str">
        <f>IF(G1636="Male",VLOOKUP(H1636,'Shoe size conversion table'!$B$6:$D$22,2),VLOOKUP(H1636,'Shoe size conversion table'!$J$6:$L$22,2))</f>
        <v>42-43</v>
      </c>
      <c r="J1636" s="13">
        <f>IF(G1636="Male",VLOOKUP(H1636,'Shoe size conversion table'!$B$6:$D$22,3),VLOOKUP(H1636,'Shoe size conversion table'!$J$6:$L$22,3))</f>
        <v>9</v>
      </c>
      <c r="K1636" s="11">
        <v>139</v>
      </c>
      <c r="L1636" s="12">
        <v>0</v>
      </c>
      <c r="M1636" s="7">
        <f t="shared" si="76"/>
        <v>2014</v>
      </c>
      <c r="N1636" s="7">
        <f t="shared" si="77"/>
        <v>8</v>
      </c>
      <c r="O1636" s="30">
        <f t="shared" si="78"/>
        <v>139</v>
      </c>
    </row>
    <row r="1637" spans="2:15" x14ac:dyDescent="0.2">
      <c r="B1637" s="13">
        <v>53778</v>
      </c>
      <c r="C1637" s="14">
        <v>41859.226111111115</v>
      </c>
      <c r="D1637" s="7" t="s">
        <v>8</v>
      </c>
      <c r="E1637" s="13">
        <v>2241</v>
      </c>
      <c r="F1637" s="7" t="s">
        <v>42</v>
      </c>
      <c r="G1637" s="7" t="s">
        <v>11</v>
      </c>
      <c r="H1637" s="13">
        <v>10.5</v>
      </c>
      <c r="I1637" s="13" t="str">
        <f>IF(G1637="Male",VLOOKUP(H1637,'Shoe size conversion table'!$B$6:$D$22,2),VLOOKUP(H1637,'Shoe size conversion table'!$J$6:$L$22,2))</f>
        <v>43-44</v>
      </c>
      <c r="J1637" s="13">
        <f>IF(G1637="Male",VLOOKUP(H1637,'Shoe size conversion table'!$B$6:$D$22,3),VLOOKUP(H1637,'Shoe size conversion table'!$J$6:$L$22,3))</f>
        <v>10</v>
      </c>
      <c r="K1637" s="11">
        <v>189</v>
      </c>
      <c r="L1637" s="12">
        <v>0.5</v>
      </c>
      <c r="M1637" s="7">
        <f t="shared" si="76"/>
        <v>2014</v>
      </c>
      <c r="N1637" s="7">
        <f t="shared" si="77"/>
        <v>8</v>
      </c>
      <c r="O1637" s="30">
        <f t="shared" si="78"/>
        <v>94.5</v>
      </c>
    </row>
    <row r="1638" spans="2:15" x14ac:dyDescent="0.2">
      <c r="B1638" s="13">
        <v>53779</v>
      </c>
      <c r="C1638" s="14">
        <v>41859.246111111112</v>
      </c>
      <c r="D1638" s="7" t="s">
        <v>8</v>
      </c>
      <c r="E1638" s="13">
        <v>2150</v>
      </c>
      <c r="F1638" s="7" t="s">
        <v>40</v>
      </c>
      <c r="G1638" s="7" t="s">
        <v>11</v>
      </c>
      <c r="H1638" s="13">
        <v>10.5</v>
      </c>
      <c r="I1638" s="13" t="str">
        <f>IF(G1638="Male",VLOOKUP(H1638,'Shoe size conversion table'!$B$6:$D$22,2),VLOOKUP(H1638,'Shoe size conversion table'!$J$6:$L$22,2))</f>
        <v>43-44</v>
      </c>
      <c r="J1638" s="13">
        <f>IF(G1638="Male",VLOOKUP(H1638,'Shoe size conversion table'!$B$6:$D$22,3),VLOOKUP(H1638,'Shoe size conversion table'!$J$6:$L$22,3))</f>
        <v>10</v>
      </c>
      <c r="K1638" s="11">
        <v>179</v>
      </c>
      <c r="L1638" s="12">
        <v>0.5</v>
      </c>
      <c r="M1638" s="7">
        <f t="shared" si="76"/>
        <v>2014</v>
      </c>
      <c r="N1638" s="7">
        <f t="shared" si="77"/>
        <v>8</v>
      </c>
      <c r="O1638" s="30">
        <f t="shared" si="78"/>
        <v>89.5</v>
      </c>
    </row>
    <row r="1639" spans="2:15" x14ac:dyDescent="0.2">
      <c r="B1639" s="13">
        <v>53779</v>
      </c>
      <c r="C1639" s="14">
        <v>41859.246111111112</v>
      </c>
      <c r="D1639" s="7" t="s">
        <v>8</v>
      </c>
      <c r="E1639" s="13">
        <v>2202</v>
      </c>
      <c r="F1639" s="7" t="s">
        <v>41</v>
      </c>
      <c r="G1639" s="7" t="s">
        <v>12</v>
      </c>
      <c r="H1639" s="13">
        <v>10.5</v>
      </c>
      <c r="I1639" s="13">
        <f>IF(G1639="Male",VLOOKUP(H1639,'Shoe size conversion table'!$B$6:$D$22,2),VLOOKUP(H1639,'Shoe size conversion table'!$J$6:$L$22,2))</f>
        <v>41</v>
      </c>
      <c r="J1639" s="13">
        <f>IF(G1639="Male",VLOOKUP(H1639,'Shoe size conversion table'!$B$6:$D$22,3),VLOOKUP(H1639,'Shoe size conversion table'!$J$6:$L$22,3))</f>
        <v>8.5</v>
      </c>
      <c r="K1639" s="11">
        <v>159</v>
      </c>
      <c r="L1639" s="12">
        <v>0.1</v>
      </c>
      <c r="M1639" s="7">
        <f t="shared" si="76"/>
        <v>2014</v>
      </c>
      <c r="N1639" s="7">
        <f t="shared" si="77"/>
        <v>8</v>
      </c>
      <c r="O1639" s="30">
        <f t="shared" si="78"/>
        <v>143.1</v>
      </c>
    </row>
    <row r="1640" spans="2:15" x14ac:dyDescent="0.2">
      <c r="B1640" s="13">
        <v>53780</v>
      </c>
      <c r="C1640" s="14">
        <v>41859.396111111113</v>
      </c>
      <c r="D1640" s="7" t="s">
        <v>10</v>
      </c>
      <c r="E1640" s="13">
        <v>2149</v>
      </c>
      <c r="F1640" s="7" t="s">
        <v>34</v>
      </c>
      <c r="G1640" s="7" t="s">
        <v>12</v>
      </c>
      <c r="H1640" s="13">
        <v>10</v>
      </c>
      <c r="I1640" s="13" t="str">
        <f>IF(G1640="Male",VLOOKUP(H1640,'Shoe size conversion table'!$B$6:$D$22,2),VLOOKUP(H1640,'Shoe size conversion table'!$J$6:$L$22,2))</f>
        <v>40-41</v>
      </c>
      <c r="J1640" s="13">
        <f>IF(G1640="Male",VLOOKUP(H1640,'Shoe size conversion table'!$B$6:$D$22,3),VLOOKUP(H1640,'Shoe size conversion table'!$J$6:$L$22,3))</f>
        <v>8</v>
      </c>
      <c r="K1640" s="11">
        <v>129</v>
      </c>
      <c r="L1640" s="12">
        <v>0.5</v>
      </c>
      <c r="M1640" s="7">
        <f t="shared" si="76"/>
        <v>2014</v>
      </c>
      <c r="N1640" s="7">
        <f t="shared" si="77"/>
        <v>8</v>
      </c>
      <c r="O1640" s="30">
        <f t="shared" si="78"/>
        <v>64.5</v>
      </c>
    </row>
    <row r="1641" spans="2:15" x14ac:dyDescent="0.2">
      <c r="B1641" s="13">
        <v>53781</v>
      </c>
      <c r="C1641" s="14">
        <v>41859.396111111113</v>
      </c>
      <c r="D1641" s="7" t="s">
        <v>9</v>
      </c>
      <c r="E1641" s="13">
        <v>2206</v>
      </c>
      <c r="F1641" s="7" t="s">
        <v>59</v>
      </c>
      <c r="G1641" s="7" t="s">
        <v>11</v>
      </c>
      <c r="H1641" s="13">
        <v>9.5</v>
      </c>
      <c r="I1641" s="13" t="str">
        <f>IF(G1641="Male",VLOOKUP(H1641,'Shoe size conversion table'!$B$6:$D$22,2),VLOOKUP(H1641,'Shoe size conversion table'!$J$6:$L$22,2))</f>
        <v>42-43</v>
      </c>
      <c r="J1641" s="13">
        <f>IF(G1641="Male",VLOOKUP(H1641,'Shoe size conversion table'!$B$6:$D$22,3),VLOOKUP(H1641,'Shoe size conversion table'!$J$6:$L$22,3))</f>
        <v>9</v>
      </c>
      <c r="K1641" s="11">
        <v>129</v>
      </c>
      <c r="L1641" s="12">
        <v>0.3</v>
      </c>
      <c r="M1641" s="7">
        <f t="shared" si="76"/>
        <v>2014</v>
      </c>
      <c r="N1641" s="7">
        <f t="shared" si="77"/>
        <v>8</v>
      </c>
      <c r="O1641" s="30">
        <f t="shared" si="78"/>
        <v>90.3</v>
      </c>
    </row>
    <row r="1642" spans="2:15" x14ac:dyDescent="0.2">
      <c r="B1642" s="13">
        <v>53782</v>
      </c>
      <c r="C1642" s="14">
        <v>41859.436111111114</v>
      </c>
      <c r="D1642" s="7" t="s">
        <v>9</v>
      </c>
      <c r="E1642" s="13">
        <v>2161</v>
      </c>
      <c r="F1642" s="7" t="s">
        <v>58</v>
      </c>
      <c r="G1642" s="7" t="s">
        <v>11</v>
      </c>
      <c r="H1642" s="13">
        <v>9.5</v>
      </c>
      <c r="I1642" s="13" t="str">
        <f>IF(G1642="Male",VLOOKUP(H1642,'Shoe size conversion table'!$B$6:$D$22,2),VLOOKUP(H1642,'Shoe size conversion table'!$J$6:$L$22,2))</f>
        <v>42-43</v>
      </c>
      <c r="J1642" s="13">
        <f>IF(G1642="Male",VLOOKUP(H1642,'Shoe size conversion table'!$B$6:$D$22,3),VLOOKUP(H1642,'Shoe size conversion table'!$J$6:$L$22,3))</f>
        <v>9</v>
      </c>
      <c r="K1642" s="11">
        <v>189</v>
      </c>
      <c r="L1642" s="12">
        <v>0</v>
      </c>
      <c r="M1642" s="7">
        <f t="shared" si="76"/>
        <v>2014</v>
      </c>
      <c r="N1642" s="7">
        <f t="shared" si="77"/>
        <v>8</v>
      </c>
      <c r="O1642" s="30">
        <f t="shared" si="78"/>
        <v>189</v>
      </c>
    </row>
    <row r="1643" spans="2:15" x14ac:dyDescent="0.2">
      <c r="B1643" s="13">
        <v>53783</v>
      </c>
      <c r="C1643" s="14">
        <v>41859.546111111114</v>
      </c>
      <c r="D1643" s="7" t="s">
        <v>9</v>
      </c>
      <c r="E1643" s="13">
        <v>2207</v>
      </c>
      <c r="F1643" s="7" t="s">
        <v>60</v>
      </c>
      <c r="G1643" s="7" t="s">
        <v>12</v>
      </c>
      <c r="H1643" s="13">
        <v>8</v>
      </c>
      <c r="I1643" s="13" t="str">
        <f>IF(G1643="Male",VLOOKUP(H1643,'Shoe size conversion table'!$B$6:$D$22,2),VLOOKUP(H1643,'Shoe size conversion table'!$J$6:$L$22,2))</f>
        <v>38-39</v>
      </c>
      <c r="J1643" s="13">
        <f>IF(G1643="Male",VLOOKUP(H1643,'Shoe size conversion table'!$B$6:$D$22,3),VLOOKUP(H1643,'Shoe size conversion table'!$J$6:$L$22,3))</f>
        <v>6</v>
      </c>
      <c r="K1643" s="11">
        <v>169</v>
      </c>
      <c r="L1643" s="12">
        <v>0</v>
      </c>
      <c r="M1643" s="7">
        <f t="shared" si="76"/>
        <v>2014</v>
      </c>
      <c r="N1643" s="7">
        <f t="shared" si="77"/>
        <v>8</v>
      </c>
      <c r="O1643" s="30">
        <f t="shared" si="78"/>
        <v>169</v>
      </c>
    </row>
    <row r="1644" spans="2:15" x14ac:dyDescent="0.2">
      <c r="B1644" s="13">
        <v>53783</v>
      </c>
      <c r="C1644" s="14">
        <v>41859.546111111114</v>
      </c>
      <c r="D1644" s="7" t="s">
        <v>9</v>
      </c>
      <c r="E1644" s="13">
        <v>2161</v>
      </c>
      <c r="F1644" s="7" t="s">
        <v>62</v>
      </c>
      <c r="G1644" s="7" t="s">
        <v>11</v>
      </c>
      <c r="H1644" s="13">
        <v>11</v>
      </c>
      <c r="I1644" s="13">
        <f>IF(G1644="Male",VLOOKUP(H1644,'Shoe size conversion table'!$B$6:$D$22,2),VLOOKUP(H1644,'Shoe size conversion table'!$J$6:$L$22,2))</f>
        <v>44</v>
      </c>
      <c r="J1644" s="13">
        <f>IF(G1644="Male",VLOOKUP(H1644,'Shoe size conversion table'!$B$6:$D$22,3),VLOOKUP(H1644,'Shoe size conversion table'!$J$6:$L$22,3))</f>
        <v>10.5</v>
      </c>
      <c r="K1644" s="11">
        <v>149</v>
      </c>
      <c r="L1644" s="12">
        <v>0</v>
      </c>
      <c r="M1644" s="7">
        <f t="shared" si="76"/>
        <v>2014</v>
      </c>
      <c r="N1644" s="7">
        <f t="shared" si="77"/>
        <v>8</v>
      </c>
      <c r="O1644" s="30">
        <f t="shared" si="78"/>
        <v>149</v>
      </c>
    </row>
    <row r="1645" spans="2:15" x14ac:dyDescent="0.2">
      <c r="B1645" s="13">
        <v>53784</v>
      </c>
      <c r="C1645" s="14">
        <v>41859.996111111112</v>
      </c>
      <c r="D1645" s="7" t="s">
        <v>8</v>
      </c>
      <c r="E1645" s="13">
        <v>2224</v>
      </c>
      <c r="F1645" s="7" t="s">
        <v>39</v>
      </c>
      <c r="G1645" s="7" t="s">
        <v>11</v>
      </c>
      <c r="H1645" s="13">
        <v>9</v>
      </c>
      <c r="I1645" s="13">
        <f>IF(G1645="Male",VLOOKUP(H1645,'Shoe size conversion table'!$B$6:$D$22,2),VLOOKUP(H1645,'Shoe size conversion table'!$J$6:$L$22,2))</f>
        <v>42</v>
      </c>
      <c r="J1645" s="13">
        <f>IF(G1645="Male",VLOOKUP(H1645,'Shoe size conversion table'!$B$6:$D$22,3),VLOOKUP(H1645,'Shoe size conversion table'!$J$6:$L$22,3))</f>
        <v>8.5</v>
      </c>
      <c r="K1645" s="11">
        <v>139</v>
      </c>
      <c r="L1645" s="12">
        <v>0.5</v>
      </c>
      <c r="M1645" s="7">
        <f t="shared" si="76"/>
        <v>2014</v>
      </c>
      <c r="N1645" s="7">
        <f t="shared" si="77"/>
        <v>8</v>
      </c>
      <c r="O1645" s="30">
        <f t="shared" si="78"/>
        <v>69.5</v>
      </c>
    </row>
    <row r="1646" spans="2:15" x14ac:dyDescent="0.2">
      <c r="B1646" s="13">
        <v>53784</v>
      </c>
      <c r="C1646" s="14">
        <v>41859.996111111112</v>
      </c>
      <c r="D1646" s="7" t="s">
        <v>8</v>
      </c>
      <c r="E1646" s="13">
        <v>2211</v>
      </c>
      <c r="F1646" s="7" t="s">
        <v>42</v>
      </c>
      <c r="G1646" s="7" t="s">
        <v>12</v>
      </c>
      <c r="H1646" s="13">
        <v>10</v>
      </c>
      <c r="I1646" s="13" t="str">
        <f>IF(G1646="Male",VLOOKUP(H1646,'Shoe size conversion table'!$B$6:$D$22,2),VLOOKUP(H1646,'Shoe size conversion table'!$J$6:$L$22,2))</f>
        <v>40-41</v>
      </c>
      <c r="J1646" s="13">
        <f>IF(G1646="Male",VLOOKUP(H1646,'Shoe size conversion table'!$B$6:$D$22,3),VLOOKUP(H1646,'Shoe size conversion table'!$J$6:$L$22,3))</f>
        <v>8</v>
      </c>
      <c r="K1646" s="11">
        <v>159</v>
      </c>
      <c r="L1646" s="12">
        <v>0</v>
      </c>
      <c r="M1646" s="7">
        <f t="shared" si="76"/>
        <v>2014</v>
      </c>
      <c r="N1646" s="7">
        <f t="shared" si="77"/>
        <v>8</v>
      </c>
      <c r="O1646" s="30">
        <f t="shared" si="78"/>
        <v>159</v>
      </c>
    </row>
    <row r="1647" spans="2:15" x14ac:dyDescent="0.2">
      <c r="B1647" s="13">
        <v>53785</v>
      </c>
      <c r="C1647" s="14">
        <v>41860.186111111114</v>
      </c>
      <c r="D1647" s="7" t="s">
        <v>10</v>
      </c>
      <c r="E1647" s="13">
        <v>2197</v>
      </c>
      <c r="F1647" s="7" t="s">
        <v>35</v>
      </c>
      <c r="G1647" s="7" t="s">
        <v>11</v>
      </c>
      <c r="H1647" s="13">
        <v>9.5</v>
      </c>
      <c r="I1647" s="13" t="str">
        <f>IF(G1647="Male",VLOOKUP(H1647,'Shoe size conversion table'!$B$6:$D$22,2),VLOOKUP(H1647,'Shoe size conversion table'!$J$6:$L$22,2))</f>
        <v>42-43</v>
      </c>
      <c r="J1647" s="13">
        <f>IF(G1647="Male",VLOOKUP(H1647,'Shoe size conversion table'!$B$6:$D$22,3),VLOOKUP(H1647,'Shoe size conversion table'!$J$6:$L$22,3))</f>
        <v>9</v>
      </c>
      <c r="K1647" s="11">
        <v>129</v>
      </c>
      <c r="L1647" s="12">
        <v>0.5</v>
      </c>
      <c r="M1647" s="7">
        <f t="shared" si="76"/>
        <v>2014</v>
      </c>
      <c r="N1647" s="7">
        <f t="shared" si="77"/>
        <v>8</v>
      </c>
      <c r="O1647" s="30">
        <f t="shared" si="78"/>
        <v>64.5</v>
      </c>
    </row>
    <row r="1648" spans="2:15" x14ac:dyDescent="0.2">
      <c r="B1648" s="13">
        <v>53786</v>
      </c>
      <c r="C1648" s="14">
        <v>41860.226111111115</v>
      </c>
      <c r="D1648" s="7" t="s">
        <v>10</v>
      </c>
      <c r="E1648" s="13">
        <v>2226</v>
      </c>
      <c r="F1648" s="7" t="s">
        <v>35</v>
      </c>
      <c r="G1648" s="7" t="s">
        <v>12</v>
      </c>
      <c r="H1648" s="13">
        <v>7</v>
      </c>
      <c r="I1648" s="13" t="str">
        <f>IF(G1648="Male",VLOOKUP(H1648,'Shoe size conversion table'!$B$6:$D$22,2),VLOOKUP(H1648,'Shoe size conversion table'!$J$6:$L$22,2))</f>
        <v>37-38</v>
      </c>
      <c r="J1648" s="13">
        <f>IF(G1648="Male",VLOOKUP(H1648,'Shoe size conversion table'!$B$6:$D$22,3),VLOOKUP(H1648,'Shoe size conversion table'!$J$6:$L$22,3))</f>
        <v>5</v>
      </c>
      <c r="K1648" s="11">
        <v>149</v>
      </c>
      <c r="L1648" s="12">
        <v>0</v>
      </c>
      <c r="M1648" s="7">
        <f t="shared" si="76"/>
        <v>2014</v>
      </c>
      <c r="N1648" s="7">
        <f t="shared" si="77"/>
        <v>8</v>
      </c>
      <c r="O1648" s="30">
        <f t="shared" si="78"/>
        <v>149</v>
      </c>
    </row>
    <row r="1649" spans="2:15" x14ac:dyDescent="0.2">
      <c r="B1649" s="13">
        <v>53787</v>
      </c>
      <c r="C1649" s="14">
        <v>41860.246111111112</v>
      </c>
      <c r="D1649" s="7" t="s">
        <v>8</v>
      </c>
      <c r="E1649" s="13">
        <v>2155</v>
      </c>
      <c r="F1649" s="7" t="s">
        <v>42</v>
      </c>
      <c r="G1649" s="7" t="s">
        <v>11</v>
      </c>
      <c r="H1649" s="13">
        <v>10.5</v>
      </c>
      <c r="I1649" s="13" t="str">
        <f>IF(G1649="Male",VLOOKUP(H1649,'Shoe size conversion table'!$B$6:$D$22,2),VLOOKUP(H1649,'Shoe size conversion table'!$J$6:$L$22,2))</f>
        <v>43-44</v>
      </c>
      <c r="J1649" s="13">
        <f>IF(G1649="Male",VLOOKUP(H1649,'Shoe size conversion table'!$B$6:$D$22,3),VLOOKUP(H1649,'Shoe size conversion table'!$J$6:$L$22,3))</f>
        <v>10</v>
      </c>
      <c r="K1649" s="11">
        <v>199</v>
      </c>
      <c r="L1649" s="12">
        <v>0</v>
      </c>
      <c r="M1649" s="7">
        <f t="shared" si="76"/>
        <v>2014</v>
      </c>
      <c r="N1649" s="7">
        <f t="shared" si="77"/>
        <v>8</v>
      </c>
      <c r="O1649" s="30">
        <f t="shared" si="78"/>
        <v>199</v>
      </c>
    </row>
    <row r="1650" spans="2:15" x14ac:dyDescent="0.2">
      <c r="B1650" s="13">
        <v>53787</v>
      </c>
      <c r="C1650" s="14">
        <v>41860.246111111112</v>
      </c>
      <c r="D1650" s="7" t="s">
        <v>8</v>
      </c>
      <c r="E1650" s="13">
        <v>2205</v>
      </c>
      <c r="F1650" s="7" t="s">
        <v>38</v>
      </c>
      <c r="G1650" s="7" t="s">
        <v>12</v>
      </c>
      <c r="H1650" s="13">
        <v>10.5</v>
      </c>
      <c r="I1650" s="13">
        <f>IF(G1650="Male",VLOOKUP(H1650,'Shoe size conversion table'!$B$6:$D$22,2),VLOOKUP(H1650,'Shoe size conversion table'!$J$6:$L$22,2))</f>
        <v>41</v>
      </c>
      <c r="J1650" s="13">
        <f>IF(G1650="Male",VLOOKUP(H1650,'Shoe size conversion table'!$B$6:$D$22,3),VLOOKUP(H1650,'Shoe size conversion table'!$J$6:$L$22,3))</f>
        <v>8.5</v>
      </c>
      <c r="K1650" s="11">
        <v>169</v>
      </c>
      <c r="L1650" s="12">
        <v>0</v>
      </c>
      <c r="M1650" s="7">
        <f t="shared" si="76"/>
        <v>2014</v>
      </c>
      <c r="N1650" s="7">
        <f t="shared" si="77"/>
        <v>8</v>
      </c>
      <c r="O1650" s="30">
        <f t="shared" si="78"/>
        <v>169</v>
      </c>
    </row>
    <row r="1651" spans="2:15" x14ac:dyDescent="0.2">
      <c r="B1651" s="13">
        <v>53788</v>
      </c>
      <c r="C1651" s="14">
        <v>41860.396111111113</v>
      </c>
      <c r="D1651" s="7" t="s">
        <v>10</v>
      </c>
      <c r="E1651" s="13">
        <v>2186</v>
      </c>
      <c r="F1651" s="7" t="s">
        <v>34</v>
      </c>
      <c r="G1651" s="7" t="s">
        <v>12</v>
      </c>
      <c r="H1651" s="13">
        <v>10</v>
      </c>
      <c r="I1651" s="13" t="str">
        <f>IF(G1651="Male",VLOOKUP(H1651,'Shoe size conversion table'!$B$6:$D$22,2),VLOOKUP(H1651,'Shoe size conversion table'!$J$6:$L$22,2))</f>
        <v>40-41</v>
      </c>
      <c r="J1651" s="13">
        <f>IF(G1651="Male",VLOOKUP(H1651,'Shoe size conversion table'!$B$6:$D$22,3),VLOOKUP(H1651,'Shoe size conversion table'!$J$6:$L$22,3))</f>
        <v>8</v>
      </c>
      <c r="K1651" s="11">
        <v>179</v>
      </c>
      <c r="L1651" s="12">
        <v>0</v>
      </c>
      <c r="M1651" s="7">
        <f t="shared" si="76"/>
        <v>2014</v>
      </c>
      <c r="N1651" s="7">
        <f t="shared" si="77"/>
        <v>8</v>
      </c>
      <c r="O1651" s="30">
        <f t="shared" si="78"/>
        <v>179</v>
      </c>
    </row>
    <row r="1652" spans="2:15" x14ac:dyDescent="0.2">
      <c r="B1652" s="13">
        <v>53789</v>
      </c>
      <c r="C1652" s="14">
        <v>41860.436111111114</v>
      </c>
      <c r="D1652" s="7" t="s">
        <v>10</v>
      </c>
      <c r="E1652" s="13">
        <v>2158</v>
      </c>
      <c r="F1652" s="7" t="s">
        <v>34</v>
      </c>
      <c r="G1652" s="7" t="s">
        <v>12</v>
      </c>
      <c r="H1652" s="13">
        <v>9</v>
      </c>
      <c r="I1652" s="13" t="str">
        <f>IF(G1652="Male",VLOOKUP(H1652,'Shoe size conversion table'!$B$6:$D$22,2),VLOOKUP(H1652,'Shoe size conversion table'!$J$6:$L$22,2))</f>
        <v>39-40</v>
      </c>
      <c r="J1652" s="13">
        <f>IF(G1652="Male",VLOOKUP(H1652,'Shoe size conversion table'!$B$6:$D$22,3),VLOOKUP(H1652,'Shoe size conversion table'!$J$6:$L$22,3))</f>
        <v>7</v>
      </c>
      <c r="K1652" s="11">
        <v>149</v>
      </c>
      <c r="L1652" s="12">
        <v>0.1</v>
      </c>
      <c r="M1652" s="7">
        <f t="shared" si="76"/>
        <v>2014</v>
      </c>
      <c r="N1652" s="7">
        <f t="shared" si="77"/>
        <v>8</v>
      </c>
      <c r="O1652" s="30">
        <f t="shared" si="78"/>
        <v>134.1</v>
      </c>
    </row>
    <row r="1653" spans="2:15" x14ac:dyDescent="0.2">
      <c r="B1653" s="13">
        <v>53790</v>
      </c>
      <c r="C1653" s="14">
        <v>41860.546111111114</v>
      </c>
      <c r="D1653" s="7" t="s">
        <v>9</v>
      </c>
      <c r="E1653" s="13">
        <v>2172</v>
      </c>
      <c r="F1653" s="7" t="s">
        <v>58</v>
      </c>
      <c r="G1653" s="7" t="s">
        <v>12</v>
      </c>
      <c r="H1653" s="13">
        <v>8</v>
      </c>
      <c r="I1653" s="13" t="str">
        <f>IF(G1653="Male",VLOOKUP(H1653,'Shoe size conversion table'!$B$6:$D$22,2),VLOOKUP(H1653,'Shoe size conversion table'!$J$6:$L$22,2))</f>
        <v>38-39</v>
      </c>
      <c r="J1653" s="13">
        <f>IF(G1653="Male",VLOOKUP(H1653,'Shoe size conversion table'!$B$6:$D$22,3),VLOOKUP(H1653,'Shoe size conversion table'!$J$6:$L$22,3))</f>
        <v>6</v>
      </c>
      <c r="K1653" s="11">
        <v>129</v>
      </c>
      <c r="L1653" s="12">
        <v>0.5</v>
      </c>
      <c r="M1653" s="7">
        <f t="shared" si="76"/>
        <v>2014</v>
      </c>
      <c r="N1653" s="7">
        <f t="shared" si="77"/>
        <v>8</v>
      </c>
      <c r="O1653" s="30">
        <f t="shared" si="78"/>
        <v>64.5</v>
      </c>
    </row>
    <row r="1654" spans="2:15" x14ac:dyDescent="0.2">
      <c r="B1654" s="13">
        <v>53790</v>
      </c>
      <c r="C1654" s="14">
        <v>41860.546111111114</v>
      </c>
      <c r="D1654" s="7" t="s">
        <v>9</v>
      </c>
      <c r="E1654" s="13">
        <v>2201</v>
      </c>
      <c r="F1654" s="7" t="s">
        <v>60</v>
      </c>
      <c r="G1654" s="7" t="s">
        <v>11</v>
      </c>
      <c r="H1654" s="13">
        <v>11.5</v>
      </c>
      <c r="I1654" s="13" t="str">
        <f>IF(G1654="Male",VLOOKUP(H1654,'Shoe size conversion table'!$B$6:$D$22,2),VLOOKUP(H1654,'Shoe size conversion table'!$J$6:$L$22,2))</f>
        <v>44-45</v>
      </c>
      <c r="J1654" s="13">
        <f>IF(G1654="Male",VLOOKUP(H1654,'Shoe size conversion table'!$B$6:$D$22,3),VLOOKUP(H1654,'Shoe size conversion table'!$J$6:$L$22,3))</f>
        <v>11</v>
      </c>
      <c r="K1654" s="11">
        <v>169</v>
      </c>
      <c r="L1654" s="12">
        <v>0.5</v>
      </c>
      <c r="M1654" s="7">
        <f t="shared" si="76"/>
        <v>2014</v>
      </c>
      <c r="N1654" s="7">
        <f t="shared" si="77"/>
        <v>8</v>
      </c>
      <c r="O1654" s="30">
        <f t="shared" si="78"/>
        <v>84.5</v>
      </c>
    </row>
    <row r="1655" spans="2:15" x14ac:dyDescent="0.2">
      <c r="B1655" s="13">
        <v>53791</v>
      </c>
      <c r="C1655" s="14">
        <v>41860.756111111114</v>
      </c>
      <c r="D1655" s="7" t="s">
        <v>7</v>
      </c>
      <c r="E1655" s="13">
        <v>2148</v>
      </c>
      <c r="F1655" s="7" t="s">
        <v>57</v>
      </c>
      <c r="G1655" s="7" t="s">
        <v>12</v>
      </c>
      <c r="H1655" s="13">
        <v>7</v>
      </c>
      <c r="I1655" s="13" t="str">
        <f>IF(G1655="Male",VLOOKUP(H1655,'Shoe size conversion table'!$B$6:$D$22,2),VLOOKUP(H1655,'Shoe size conversion table'!$J$6:$L$22,2))</f>
        <v>37-38</v>
      </c>
      <c r="J1655" s="13">
        <f>IF(G1655="Male",VLOOKUP(H1655,'Shoe size conversion table'!$B$6:$D$22,3),VLOOKUP(H1655,'Shoe size conversion table'!$J$6:$L$22,3))</f>
        <v>5</v>
      </c>
      <c r="K1655" s="11">
        <v>199</v>
      </c>
      <c r="L1655" s="12">
        <v>0.1</v>
      </c>
      <c r="M1655" s="7">
        <f t="shared" si="76"/>
        <v>2014</v>
      </c>
      <c r="N1655" s="7">
        <f t="shared" si="77"/>
        <v>8</v>
      </c>
      <c r="O1655" s="30">
        <f t="shared" si="78"/>
        <v>179.1</v>
      </c>
    </row>
    <row r="1656" spans="2:15" x14ac:dyDescent="0.2">
      <c r="B1656" s="13">
        <v>53792</v>
      </c>
      <c r="C1656" s="14">
        <v>41860.996111111112</v>
      </c>
      <c r="D1656" s="7" t="s">
        <v>8</v>
      </c>
      <c r="E1656" s="13">
        <v>2179</v>
      </c>
      <c r="F1656" s="7" t="s">
        <v>38</v>
      </c>
      <c r="G1656" s="7" t="s">
        <v>11</v>
      </c>
      <c r="H1656" s="13">
        <v>8.5</v>
      </c>
      <c r="I1656" s="13" t="str">
        <f>IF(G1656="Male",VLOOKUP(H1656,'Shoe size conversion table'!$B$6:$D$22,2),VLOOKUP(H1656,'Shoe size conversion table'!$J$6:$L$22,2))</f>
        <v>41-42</v>
      </c>
      <c r="J1656" s="13">
        <f>IF(G1656="Male",VLOOKUP(H1656,'Shoe size conversion table'!$B$6:$D$22,3),VLOOKUP(H1656,'Shoe size conversion table'!$J$6:$L$22,3))</f>
        <v>8</v>
      </c>
      <c r="K1656" s="11">
        <v>189</v>
      </c>
      <c r="L1656" s="12">
        <v>0</v>
      </c>
      <c r="M1656" s="7">
        <f t="shared" si="76"/>
        <v>2014</v>
      </c>
      <c r="N1656" s="7">
        <f t="shared" si="77"/>
        <v>8</v>
      </c>
      <c r="O1656" s="30">
        <f t="shared" si="78"/>
        <v>189</v>
      </c>
    </row>
    <row r="1657" spans="2:15" x14ac:dyDescent="0.2">
      <c r="B1657" s="13">
        <v>53792</v>
      </c>
      <c r="C1657" s="14">
        <v>41860.996111111112</v>
      </c>
      <c r="D1657" s="7" t="s">
        <v>8</v>
      </c>
      <c r="E1657" s="13">
        <v>2182</v>
      </c>
      <c r="F1657" s="7" t="s">
        <v>39</v>
      </c>
      <c r="G1657" s="7" t="s">
        <v>12</v>
      </c>
      <c r="H1657" s="13">
        <v>10</v>
      </c>
      <c r="I1657" s="13" t="str">
        <f>IF(G1657="Male",VLOOKUP(H1657,'Shoe size conversion table'!$B$6:$D$22,2),VLOOKUP(H1657,'Shoe size conversion table'!$J$6:$L$22,2))</f>
        <v>40-41</v>
      </c>
      <c r="J1657" s="13">
        <f>IF(G1657="Male",VLOOKUP(H1657,'Shoe size conversion table'!$B$6:$D$22,3),VLOOKUP(H1657,'Shoe size conversion table'!$J$6:$L$22,3))</f>
        <v>8</v>
      </c>
      <c r="K1657" s="11">
        <v>199</v>
      </c>
      <c r="L1657" s="12">
        <v>0.1</v>
      </c>
      <c r="M1657" s="7">
        <f t="shared" si="76"/>
        <v>2014</v>
      </c>
      <c r="N1657" s="7">
        <f t="shared" si="77"/>
        <v>8</v>
      </c>
      <c r="O1657" s="30">
        <f t="shared" si="78"/>
        <v>179.1</v>
      </c>
    </row>
    <row r="1658" spans="2:15" x14ac:dyDescent="0.2">
      <c r="B1658" s="13">
        <v>53793</v>
      </c>
      <c r="C1658" s="14">
        <v>41861.186111111114</v>
      </c>
      <c r="D1658" s="7" t="s">
        <v>10</v>
      </c>
      <c r="E1658" s="13">
        <v>2205</v>
      </c>
      <c r="F1658" s="7" t="s">
        <v>36</v>
      </c>
      <c r="G1658" s="7" t="s">
        <v>11</v>
      </c>
      <c r="H1658" s="13">
        <v>10.5</v>
      </c>
      <c r="I1658" s="13" t="str">
        <f>IF(G1658="Male",VLOOKUP(H1658,'Shoe size conversion table'!$B$6:$D$22,2),VLOOKUP(H1658,'Shoe size conversion table'!$J$6:$L$22,2))</f>
        <v>43-44</v>
      </c>
      <c r="J1658" s="13">
        <f>IF(G1658="Male",VLOOKUP(H1658,'Shoe size conversion table'!$B$6:$D$22,3),VLOOKUP(H1658,'Shoe size conversion table'!$J$6:$L$22,3))</f>
        <v>10</v>
      </c>
      <c r="K1658" s="11">
        <v>139</v>
      </c>
      <c r="L1658" s="12">
        <v>0</v>
      </c>
      <c r="M1658" s="7">
        <f t="shared" si="76"/>
        <v>2014</v>
      </c>
      <c r="N1658" s="7">
        <f t="shared" si="77"/>
        <v>8</v>
      </c>
      <c r="O1658" s="30">
        <f t="shared" si="78"/>
        <v>139</v>
      </c>
    </row>
    <row r="1659" spans="2:15" x14ac:dyDescent="0.2">
      <c r="B1659" s="13">
        <v>53794</v>
      </c>
      <c r="C1659" s="14">
        <v>41861.226111111115</v>
      </c>
      <c r="D1659" s="7" t="s">
        <v>8</v>
      </c>
      <c r="E1659" s="13">
        <v>2150</v>
      </c>
      <c r="F1659" s="7" t="s">
        <v>40</v>
      </c>
      <c r="G1659" s="7" t="s">
        <v>11</v>
      </c>
      <c r="H1659" s="13">
        <v>10.5</v>
      </c>
      <c r="I1659" s="13" t="str">
        <f>IF(G1659="Male",VLOOKUP(H1659,'Shoe size conversion table'!$B$6:$D$22,2),VLOOKUP(H1659,'Shoe size conversion table'!$J$6:$L$22,2))</f>
        <v>43-44</v>
      </c>
      <c r="J1659" s="13">
        <f>IF(G1659="Male",VLOOKUP(H1659,'Shoe size conversion table'!$B$6:$D$22,3),VLOOKUP(H1659,'Shoe size conversion table'!$J$6:$L$22,3))</f>
        <v>10</v>
      </c>
      <c r="K1659" s="11">
        <v>179</v>
      </c>
      <c r="L1659" s="12">
        <v>0.5</v>
      </c>
      <c r="M1659" s="7">
        <f t="shared" si="76"/>
        <v>2014</v>
      </c>
      <c r="N1659" s="7">
        <f t="shared" si="77"/>
        <v>8</v>
      </c>
      <c r="O1659" s="30">
        <f t="shared" si="78"/>
        <v>89.5</v>
      </c>
    </row>
    <row r="1660" spans="2:15" x14ac:dyDescent="0.2">
      <c r="B1660" s="13">
        <v>53795</v>
      </c>
      <c r="C1660" s="14">
        <v>41861.396111111113</v>
      </c>
      <c r="D1660" s="7" t="s">
        <v>7</v>
      </c>
      <c r="E1660" s="13">
        <v>2236</v>
      </c>
      <c r="F1660" s="7" t="s">
        <v>43</v>
      </c>
      <c r="G1660" s="7" t="s">
        <v>11</v>
      </c>
      <c r="H1660" s="13">
        <v>9.5</v>
      </c>
      <c r="I1660" s="13" t="str">
        <f>IF(G1660="Male",VLOOKUP(H1660,'Shoe size conversion table'!$B$6:$D$22,2),VLOOKUP(H1660,'Shoe size conversion table'!$J$6:$L$22,2))</f>
        <v>42-43</v>
      </c>
      <c r="J1660" s="13">
        <f>IF(G1660="Male",VLOOKUP(H1660,'Shoe size conversion table'!$B$6:$D$22,3),VLOOKUP(H1660,'Shoe size conversion table'!$J$6:$L$22,3))</f>
        <v>9</v>
      </c>
      <c r="K1660" s="11">
        <v>169</v>
      </c>
      <c r="L1660" s="12">
        <v>0</v>
      </c>
      <c r="M1660" s="7">
        <f t="shared" si="76"/>
        <v>2014</v>
      </c>
      <c r="N1660" s="7">
        <f t="shared" si="77"/>
        <v>8</v>
      </c>
      <c r="O1660" s="30">
        <f t="shared" si="78"/>
        <v>169</v>
      </c>
    </row>
    <row r="1661" spans="2:15" x14ac:dyDescent="0.2">
      <c r="B1661" s="13">
        <v>53796</v>
      </c>
      <c r="C1661" s="14">
        <v>41861.436111111114</v>
      </c>
      <c r="D1661" s="7" t="s">
        <v>9</v>
      </c>
      <c r="E1661" s="13">
        <v>2161</v>
      </c>
      <c r="F1661" s="7" t="s">
        <v>62</v>
      </c>
      <c r="G1661" s="7" t="s">
        <v>11</v>
      </c>
      <c r="H1661" s="13">
        <v>11</v>
      </c>
      <c r="I1661" s="13">
        <f>IF(G1661="Male",VLOOKUP(H1661,'Shoe size conversion table'!$B$6:$D$22,2),VLOOKUP(H1661,'Shoe size conversion table'!$J$6:$L$22,2))</f>
        <v>44</v>
      </c>
      <c r="J1661" s="13">
        <f>IF(G1661="Male",VLOOKUP(H1661,'Shoe size conversion table'!$B$6:$D$22,3),VLOOKUP(H1661,'Shoe size conversion table'!$J$6:$L$22,3))</f>
        <v>10.5</v>
      </c>
      <c r="K1661" s="11">
        <v>149</v>
      </c>
      <c r="L1661" s="12">
        <v>0</v>
      </c>
      <c r="M1661" s="7">
        <f t="shared" si="76"/>
        <v>2014</v>
      </c>
      <c r="N1661" s="7">
        <f t="shared" si="77"/>
        <v>8</v>
      </c>
      <c r="O1661" s="30">
        <f t="shared" si="78"/>
        <v>149</v>
      </c>
    </row>
    <row r="1662" spans="2:15" x14ac:dyDescent="0.2">
      <c r="B1662" s="13">
        <v>53797</v>
      </c>
      <c r="C1662" s="14">
        <v>41861.606111111112</v>
      </c>
      <c r="D1662" s="7" t="s">
        <v>8</v>
      </c>
      <c r="E1662" s="13">
        <v>2219</v>
      </c>
      <c r="F1662" s="7" t="s">
        <v>37</v>
      </c>
      <c r="G1662" s="7" t="s">
        <v>12</v>
      </c>
      <c r="H1662" s="13">
        <v>8</v>
      </c>
      <c r="I1662" s="13" t="str">
        <f>IF(G1662="Male",VLOOKUP(H1662,'Shoe size conversion table'!$B$6:$D$22,2),VLOOKUP(H1662,'Shoe size conversion table'!$J$6:$L$22,2))</f>
        <v>38-39</v>
      </c>
      <c r="J1662" s="13">
        <f>IF(G1662="Male",VLOOKUP(H1662,'Shoe size conversion table'!$B$6:$D$22,3),VLOOKUP(H1662,'Shoe size conversion table'!$J$6:$L$22,3))</f>
        <v>6</v>
      </c>
      <c r="K1662" s="11">
        <v>129</v>
      </c>
      <c r="L1662" s="12">
        <v>0</v>
      </c>
      <c r="M1662" s="7">
        <f t="shared" si="76"/>
        <v>2014</v>
      </c>
      <c r="N1662" s="7">
        <f t="shared" si="77"/>
        <v>8</v>
      </c>
      <c r="O1662" s="30">
        <f t="shared" si="78"/>
        <v>129</v>
      </c>
    </row>
    <row r="1663" spans="2:15" x14ac:dyDescent="0.2">
      <c r="B1663" s="13">
        <v>53798</v>
      </c>
      <c r="C1663" s="14">
        <v>41861.756111111114</v>
      </c>
      <c r="D1663" s="7" t="s">
        <v>7</v>
      </c>
      <c r="E1663" s="13">
        <v>2213</v>
      </c>
      <c r="F1663" s="7" t="s">
        <v>50</v>
      </c>
      <c r="G1663" s="7" t="s">
        <v>12</v>
      </c>
      <c r="H1663" s="13">
        <v>7</v>
      </c>
      <c r="I1663" s="13" t="str">
        <f>IF(G1663="Male",VLOOKUP(H1663,'Shoe size conversion table'!$B$6:$D$22,2),VLOOKUP(H1663,'Shoe size conversion table'!$J$6:$L$22,2))</f>
        <v>37-38</v>
      </c>
      <c r="J1663" s="13">
        <f>IF(G1663="Male",VLOOKUP(H1663,'Shoe size conversion table'!$B$6:$D$22,3),VLOOKUP(H1663,'Shoe size conversion table'!$J$6:$L$22,3))</f>
        <v>5</v>
      </c>
      <c r="K1663" s="11">
        <v>199</v>
      </c>
      <c r="L1663" s="12">
        <v>0.2</v>
      </c>
      <c r="M1663" s="7">
        <f t="shared" si="76"/>
        <v>2014</v>
      </c>
      <c r="N1663" s="7">
        <f t="shared" si="77"/>
        <v>8</v>
      </c>
      <c r="O1663" s="30">
        <f t="shared" si="78"/>
        <v>159.20000000000002</v>
      </c>
    </row>
    <row r="1664" spans="2:15" x14ac:dyDescent="0.2">
      <c r="B1664" s="13">
        <v>53799</v>
      </c>
      <c r="C1664" s="14">
        <v>41861.986111111109</v>
      </c>
      <c r="D1664" s="7" t="s">
        <v>8</v>
      </c>
      <c r="E1664" s="13">
        <v>2168</v>
      </c>
      <c r="F1664" s="7" t="s">
        <v>40</v>
      </c>
      <c r="G1664" s="7" t="s">
        <v>11</v>
      </c>
      <c r="H1664" s="13">
        <v>9</v>
      </c>
      <c r="I1664" s="13">
        <f>IF(G1664="Male",VLOOKUP(H1664,'Shoe size conversion table'!$B$6:$D$22,2),VLOOKUP(H1664,'Shoe size conversion table'!$J$6:$L$22,2))</f>
        <v>42</v>
      </c>
      <c r="J1664" s="13">
        <f>IF(G1664="Male",VLOOKUP(H1664,'Shoe size conversion table'!$B$6:$D$22,3),VLOOKUP(H1664,'Shoe size conversion table'!$J$6:$L$22,3))</f>
        <v>8.5</v>
      </c>
      <c r="K1664" s="11">
        <v>139</v>
      </c>
      <c r="L1664" s="12">
        <v>0</v>
      </c>
      <c r="M1664" s="7">
        <f t="shared" si="76"/>
        <v>2014</v>
      </c>
      <c r="N1664" s="7">
        <f t="shared" si="77"/>
        <v>8</v>
      </c>
      <c r="O1664" s="30">
        <f t="shared" si="78"/>
        <v>139</v>
      </c>
    </row>
    <row r="1665" spans="2:15" x14ac:dyDescent="0.2">
      <c r="B1665" s="13">
        <v>53800</v>
      </c>
      <c r="C1665" s="14">
        <v>41861.996111111112</v>
      </c>
      <c r="D1665" s="7" t="s">
        <v>8</v>
      </c>
      <c r="E1665" s="13">
        <v>2241</v>
      </c>
      <c r="F1665" s="7" t="s">
        <v>42</v>
      </c>
      <c r="G1665" s="7" t="s">
        <v>11</v>
      </c>
      <c r="H1665" s="13">
        <v>10.5</v>
      </c>
      <c r="I1665" s="13" t="str">
        <f>IF(G1665="Male",VLOOKUP(H1665,'Shoe size conversion table'!$B$6:$D$22,2),VLOOKUP(H1665,'Shoe size conversion table'!$J$6:$L$22,2))</f>
        <v>43-44</v>
      </c>
      <c r="J1665" s="13">
        <f>IF(G1665="Male",VLOOKUP(H1665,'Shoe size conversion table'!$B$6:$D$22,3),VLOOKUP(H1665,'Shoe size conversion table'!$J$6:$L$22,3))</f>
        <v>10</v>
      </c>
      <c r="K1665" s="11">
        <v>189</v>
      </c>
      <c r="L1665" s="12">
        <v>0.5</v>
      </c>
      <c r="M1665" s="7">
        <f t="shared" si="76"/>
        <v>2014</v>
      </c>
      <c r="N1665" s="7">
        <f t="shared" si="77"/>
        <v>8</v>
      </c>
      <c r="O1665" s="30">
        <f t="shared" si="78"/>
        <v>94.5</v>
      </c>
    </row>
    <row r="1666" spans="2:15" x14ac:dyDescent="0.2">
      <c r="B1666" s="13">
        <v>53800</v>
      </c>
      <c r="C1666" s="14">
        <v>41861.996111111112</v>
      </c>
      <c r="D1666" s="7" t="s">
        <v>8</v>
      </c>
      <c r="E1666" s="13">
        <v>2218</v>
      </c>
      <c r="F1666" s="7" t="s">
        <v>40</v>
      </c>
      <c r="G1666" s="7" t="s">
        <v>12</v>
      </c>
      <c r="H1666" s="13">
        <v>10</v>
      </c>
      <c r="I1666" s="13" t="str">
        <f>IF(G1666="Male",VLOOKUP(H1666,'Shoe size conversion table'!$B$6:$D$22,2),VLOOKUP(H1666,'Shoe size conversion table'!$J$6:$L$22,2))</f>
        <v>40-41</v>
      </c>
      <c r="J1666" s="13">
        <f>IF(G1666="Male",VLOOKUP(H1666,'Shoe size conversion table'!$B$6:$D$22,3),VLOOKUP(H1666,'Shoe size conversion table'!$J$6:$L$22,3))</f>
        <v>8</v>
      </c>
      <c r="K1666" s="11">
        <v>169</v>
      </c>
      <c r="L1666" s="12">
        <v>0.2</v>
      </c>
      <c r="M1666" s="7">
        <f t="shared" si="76"/>
        <v>2014</v>
      </c>
      <c r="N1666" s="7">
        <f t="shared" si="77"/>
        <v>8</v>
      </c>
      <c r="O1666" s="30">
        <f t="shared" si="78"/>
        <v>135.20000000000002</v>
      </c>
    </row>
    <row r="1667" spans="2:15" x14ac:dyDescent="0.2">
      <c r="B1667" s="13">
        <v>53801</v>
      </c>
      <c r="C1667" s="14">
        <v>41862.606111111112</v>
      </c>
      <c r="D1667" s="7" t="s">
        <v>10</v>
      </c>
      <c r="E1667" s="13">
        <v>2203</v>
      </c>
      <c r="F1667" s="7" t="s">
        <v>35</v>
      </c>
      <c r="G1667" s="7" t="s">
        <v>11</v>
      </c>
      <c r="H1667" s="13">
        <v>9.5</v>
      </c>
      <c r="I1667" s="13" t="str">
        <f>IF(G1667="Male",VLOOKUP(H1667,'Shoe size conversion table'!$B$6:$D$22,2),VLOOKUP(H1667,'Shoe size conversion table'!$J$6:$L$22,2))</f>
        <v>42-43</v>
      </c>
      <c r="J1667" s="13">
        <f>IF(G1667="Male",VLOOKUP(H1667,'Shoe size conversion table'!$B$6:$D$22,3),VLOOKUP(H1667,'Shoe size conversion table'!$J$6:$L$22,3))</f>
        <v>9</v>
      </c>
      <c r="K1667" s="11">
        <v>139</v>
      </c>
      <c r="L1667" s="12">
        <v>0</v>
      </c>
      <c r="M1667" s="7">
        <f t="shared" si="76"/>
        <v>2014</v>
      </c>
      <c r="N1667" s="7">
        <f t="shared" si="77"/>
        <v>8</v>
      </c>
      <c r="O1667" s="30">
        <f t="shared" si="78"/>
        <v>139</v>
      </c>
    </row>
    <row r="1668" spans="2:15" x14ac:dyDescent="0.2">
      <c r="B1668" s="13">
        <v>53802</v>
      </c>
      <c r="C1668" s="14">
        <v>41862.686111111107</v>
      </c>
      <c r="D1668" s="7" t="s">
        <v>8</v>
      </c>
      <c r="E1668" s="13">
        <v>2173</v>
      </c>
      <c r="F1668" s="7" t="s">
        <v>40</v>
      </c>
      <c r="G1668" s="7" t="s">
        <v>12</v>
      </c>
      <c r="H1668" s="13">
        <v>8</v>
      </c>
      <c r="I1668" s="13" t="str">
        <f>IF(G1668="Male",VLOOKUP(H1668,'Shoe size conversion table'!$B$6:$D$22,2),VLOOKUP(H1668,'Shoe size conversion table'!$J$6:$L$22,2))</f>
        <v>38-39</v>
      </c>
      <c r="J1668" s="13">
        <f>IF(G1668="Male",VLOOKUP(H1668,'Shoe size conversion table'!$B$6:$D$22,3),VLOOKUP(H1668,'Shoe size conversion table'!$J$6:$L$22,3))</f>
        <v>6</v>
      </c>
      <c r="K1668" s="11">
        <v>179</v>
      </c>
      <c r="L1668" s="12">
        <v>0</v>
      </c>
      <c r="M1668" s="7">
        <f t="shared" si="76"/>
        <v>2014</v>
      </c>
      <c r="N1668" s="7">
        <f t="shared" si="77"/>
        <v>8</v>
      </c>
      <c r="O1668" s="30">
        <f t="shared" si="78"/>
        <v>179</v>
      </c>
    </row>
    <row r="1669" spans="2:15" x14ac:dyDescent="0.2">
      <c r="B1669" s="13">
        <v>53803</v>
      </c>
      <c r="C1669" s="14">
        <v>41862.756111111114</v>
      </c>
      <c r="D1669" s="7" t="s">
        <v>7</v>
      </c>
      <c r="E1669" s="13">
        <v>2157</v>
      </c>
      <c r="F1669" s="7" t="s">
        <v>47</v>
      </c>
      <c r="G1669" s="7" t="s">
        <v>12</v>
      </c>
      <c r="H1669" s="13">
        <v>7</v>
      </c>
      <c r="I1669" s="13" t="str">
        <f>IF(G1669="Male",VLOOKUP(H1669,'Shoe size conversion table'!$B$6:$D$22,2),VLOOKUP(H1669,'Shoe size conversion table'!$J$6:$L$22,2))</f>
        <v>37-38</v>
      </c>
      <c r="J1669" s="13">
        <f>IF(G1669="Male",VLOOKUP(H1669,'Shoe size conversion table'!$B$6:$D$22,3),VLOOKUP(H1669,'Shoe size conversion table'!$J$6:$L$22,3))</f>
        <v>5</v>
      </c>
      <c r="K1669" s="11">
        <v>129</v>
      </c>
      <c r="L1669" s="12">
        <v>0</v>
      </c>
      <c r="M1669" s="7">
        <f t="shared" ref="M1669:M1732" si="79">YEAR(C1669)</f>
        <v>2014</v>
      </c>
      <c r="N1669" s="7">
        <f t="shared" si="77"/>
        <v>8</v>
      </c>
      <c r="O1669" s="30">
        <f t="shared" si="78"/>
        <v>129</v>
      </c>
    </row>
    <row r="1670" spans="2:15" x14ac:dyDescent="0.2">
      <c r="B1670" s="13">
        <v>53804</v>
      </c>
      <c r="C1670" s="14">
        <v>41862.986111111109</v>
      </c>
      <c r="D1670" s="7" t="s">
        <v>8</v>
      </c>
      <c r="E1670" s="13">
        <v>2212</v>
      </c>
      <c r="F1670" s="7" t="s">
        <v>37</v>
      </c>
      <c r="G1670" s="7" t="s">
        <v>11</v>
      </c>
      <c r="H1670" s="13">
        <v>9</v>
      </c>
      <c r="I1670" s="13">
        <f>IF(G1670="Male",VLOOKUP(H1670,'Shoe size conversion table'!$B$6:$D$22,2),VLOOKUP(H1670,'Shoe size conversion table'!$J$6:$L$22,2))</f>
        <v>42</v>
      </c>
      <c r="J1670" s="13">
        <f>IF(G1670="Male",VLOOKUP(H1670,'Shoe size conversion table'!$B$6:$D$22,3),VLOOKUP(H1670,'Shoe size conversion table'!$J$6:$L$22,3))</f>
        <v>8.5</v>
      </c>
      <c r="K1670" s="11">
        <v>129</v>
      </c>
      <c r="L1670" s="12">
        <v>0</v>
      </c>
      <c r="M1670" s="7">
        <f t="shared" si="79"/>
        <v>2014</v>
      </c>
      <c r="N1670" s="7">
        <f t="shared" ref="N1670:N1733" si="80">MONTH(C1670:C16637)</f>
        <v>8</v>
      </c>
      <c r="O1670" s="30">
        <f t="shared" ref="O1670:O1733" si="81">K1670*(1-L1670)</f>
        <v>129</v>
      </c>
    </row>
    <row r="1671" spans="2:15" x14ac:dyDescent="0.2">
      <c r="B1671" s="13">
        <v>53805</v>
      </c>
      <c r="C1671" s="14">
        <v>41863.376111111109</v>
      </c>
      <c r="D1671" s="7" t="s">
        <v>9</v>
      </c>
      <c r="E1671" s="13">
        <v>2160</v>
      </c>
      <c r="F1671" s="7" t="s">
        <v>59</v>
      </c>
      <c r="G1671" s="7" t="s">
        <v>11</v>
      </c>
      <c r="H1671" s="13">
        <v>6.5</v>
      </c>
      <c r="I1671" s="13">
        <f>IF(G1671="Male",VLOOKUP(H1671,'Shoe size conversion table'!$B$6:$D$22,2),VLOOKUP(H1671,'Shoe size conversion table'!$J$6:$L$22,2))</f>
        <v>39</v>
      </c>
      <c r="J1671" s="13">
        <f>IF(G1671="Male",VLOOKUP(H1671,'Shoe size conversion table'!$B$6:$D$22,3),VLOOKUP(H1671,'Shoe size conversion table'!$J$6:$L$22,3))</f>
        <v>6</v>
      </c>
      <c r="K1671" s="11">
        <v>199</v>
      </c>
      <c r="L1671" s="12">
        <v>0</v>
      </c>
      <c r="M1671" s="7">
        <f t="shared" si="79"/>
        <v>2014</v>
      </c>
      <c r="N1671" s="7">
        <f t="shared" si="80"/>
        <v>8</v>
      </c>
      <c r="O1671" s="30">
        <f t="shared" si="81"/>
        <v>199</v>
      </c>
    </row>
    <row r="1672" spans="2:15" x14ac:dyDescent="0.2">
      <c r="B1672" s="13">
        <v>53806</v>
      </c>
      <c r="C1672" s="14">
        <v>41863.486111111109</v>
      </c>
      <c r="D1672" s="7" t="s">
        <v>7</v>
      </c>
      <c r="E1672" s="13">
        <v>2226</v>
      </c>
      <c r="F1672" s="7" t="s">
        <v>51</v>
      </c>
      <c r="G1672" s="7" t="s">
        <v>12</v>
      </c>
      <c r="H1672" s="13">
        <v>10</v>
      </c>
      <c r="I1672" s="13" t="str">
        <f>IF(G1672="Male",VLOOKUP(H1672,'Shoe size conversion table'!$B$6:$D$22,2),VLOOKUP(H1672,'Shoe size conversion table'!$J$6:$L$22,2))</f>
        <v>40-41</v>
      </c>
      <c r="J1672" s="13">
        <f>IF(G1672="Male",VLOOKUP(H1672,'Shoe size conversion table'!$B$6:$D$22,3),VLOOKUP(H1672,'Shoe size conversion table'!$J$6:$L$22,3))</f>
        <v>8</v>
      </c>
      <c r="K1672" s="11">
        <v>129</v>
      </c>
      <c r="L1672" s="12">
        <v>0</v>
      </c>
      <c r="M1672" s="7">
        <f t="shared" si="79"/>
        <v>2014</v>
      </c>
      <c r="N1672" s="7">
        <f t="shared" si="80"/>
        <v>8</v>
      </c>
      <c r="O1672" s="30">
        <f t="shared" si="81"/>
        <v>129</v>
      </c>
    </row>
    <row r="1673" spans="2:15" x14ac:dyDescent="0.2">
      <c r="B1673" s="13">
        <v>53807</v>
      </c>
      <c r="C1673" s="14">
        <v>41863.606111111112</v>
      </c>
      <c r="D1673" s="7" t="s">
        <v>10</v>
      </c>
      <c r="E1673" s="13">
        <v>2197</v>
      </c>
      <c r="F1673" s="7" t="s">
        <v>35</v>
      </c>
      <c r="G1673" s="7" t="s">
        <v>11</v>
      </c>
      <c r="H1673" s="13">
        <v>9.5</v>
      </c>
      <c r="I1673" s="13" t="str">
        <f>IF(G1673="Male",VLOOKUP(H1673,'Shoe size conversion table'!$B$6:$D$22,2),VLOOKUP(H1673,'Shoe size conversion table'!$J$6:$L$22,2))</f>
        <v>42-43</v>
      </c>
      <c r="J1673" s="13">
        <f>IF(G1673="Male",VLOOKUP(H1673,'Shoe size conversion table'!$B$6:$D$22,3),VLOOKUP(H1673,'Shoe size conversion table'!$J$6:$L$22,3))</f>
        <v>9</v>
      </c>
      <c r="K1673" s="11">
        <v>129</v>
      </c>
      <c r="L1673" s="12">
        <v>0.5</v>
      </c>
      <c r="M1673" s="7">
        <f t="shared" si="79"/>
        <v>2014</v>
      </c>
      <c r="N1673" s="7">
        <f t="shared" si="80"/>
        <v>8</v>
      </c>
      <c r="O1673" s="30">
        <f t="shared" si="81"/>
        <v>64.5</v>
      </c>
    </row>
    <row r="1674" spans="2:15" x14ac:dyDescent="0.2">
      <c r="B1674" s="13">
        <v>53808</v>
      </c>
      <c r="C1674" s="14">
        <v>41863.686111111107</v>
      </c>
      <c r="D1674" s="7" t="s">
        <v>8</v>
      </c>
      <c r="E1674" s="13">
        <v>2219</v>
      </c>
      <c r="F1674" s="7" t="s">
        <v>37</v>
      </c>
      <c r="G1674" s="7" t="s">
        <v>12</v>
      </c>
      <c r="H1674" s="13">
        <v>8</v>
      </c>
      <c r="I1674" s="13" t="str">
        <f>IF(G1674="Male",VLOOKUP(H1674,'Shoe size conversion table'!$B$6:$D$22,2),VLOOKUP(H1674,'Shoe size conversion table'!$J$6:$L$22,2))</f>
        <v>38-39</v>
      </c>
      <c r="J1674" s="13">
        <f>IF(G1674="Male",VLOOKUP(H1674,'Shoe size conversion table'!$B$6:$D$22,3),VLOOKUP(H1674,'Shoe size conversion table'!$J$6:$L$22,3))</f>
        <v>6</v>
      </c>
      <c r="K1674" s="11">
        <v>129</v>
      </c>
      <c r="L1674" s="12">
        <v>0</v>
      </c>
      <c r="M1674" s="7">
        <f t="shared" si="79"/>
        <v>2014</v>
      </c>
      <c r="N1674" s="7">
        <f t="shared" si="80"/>
        <v>8</v>
      </c>
      <c r="O1674" s="30">
        <f t="shared" si="81"/>
        <v>129</v>
      </c>
    </row>
    <row r="1675" spans="2:15" x14ac:dyDescent="0.2">
      <c r="B1675" s="13">
        <v>53809</v>
      </c>
      <c r="C1675" s="14">
        <v>41863.986111111109</v>
      </c>
      <c r="D1675" s="7" t="s">
        <v>9</v>
      </c>
      <c r="E1675" s="13">
        <v>2206</v>
      </c>
      <c r="F1675" s="7" t="s">
        <v>62</v>
      </c>
      <c r="G1675" s="7" t="s">
        <v>12</v>
      </c>
      <c r="H1675" s="13">
        <v>7</v>
      </c>
      <c r="I1675" s="13" t="str">
        <f>IF(G1675="Male",VLOOKUP(H1675,'Shoe size conversion table'!$B$6:$D$22,2),VLOOKUP(H1675,'Shoe size conversion table'!$J$6:$L$22,2))</f>
        <v>37-38</v>
      </c>
      <c r="J1675" s="13">
        <f>IF(G1675="Male",VLOOKUP(H1675,'Shoe size conversion table'!$B$6:$D$22,3),VLOOKUP(H1675,'Shoe size conversion table'!$J$6:$L$22,3))</f>
        <v>5</v>
      </c>
      <c r="K1675" s="11">
        <v>139</v>
      </c>
      <c r="L1675" s="12">
        <v>0</v>
      </c>
      <c r="M1675" s="7">
        <f t="shared" si="79"/>
        <v>2014</v>
      </c>
      <c r="N1675" s="7">
        <f t="shared" si="80"/>
        <v>8</v>
      </c>
      <c r="O1675" s="30">
        <f t="shared" si="81"/>
        <v>139</v>
      </c>
    </row>
    <row r="1676" spans="2:15" x14ac:dyDescent="0.2">
      <c r="B1676" s="13">
        <v>53810</v>
      </c>
      <c r="C1676" s="14">
        <v>41864.376111111109</v>
      </c>
      <c r="D1676" s="7" t="s">
        <v>9</v>
      </c>
      <c r="E1676" s="13">
        <v>2208</v>
      </c>
      <c r="F1676" s="7" t="s">
        <v>58</v>
      </c>
      <c r="G1676" s="7" t="s">
        <v>11</v>
      </c>
      <c r="H1676" s="13">
        <v>10</v>
      </c>
      <c r="I1676" s="13">
        <f>IF(G1676="Male",VLOOKUP(H1676,'Shoe size conversion table'!$B$6:$D$22,2),VLOOKUP(H1676,'Shoe size conversion table'!$J$6:$L$22,2))</f>
        <v>43</v>
      </c>
      <c r="J1676" s="13">
        <f>IF(G1676="Male",VLOOKUP(H1676,'Shoe size conversion table'!$B$6:$D$22,3),VLOOKUP(H1676,'Shoe size conversion table'!$J$6:$L$22,3))</f>
        <v>9.5</v>
      </c>
      <c r="K1676" s="11">
        <v>169</v>
      </c>
      <c r="L1676" s="12">
        <v>0.5</v>
      </c>
      <c r="M1676" s="7">
        <f t="shared" si="79"/>
        <v>2014</v>
      </c>
      <c r="N1676" s="7">
        <f t="shared" si="80"/>
        <v>8</v>
      </c>
      <c r="O1676" s="30">
        <f t="shared" si="81"/>
        <v>84.5</v>
      </c>
    </row>
    <row r="1677" spans="2:15" x14ac:dyDescent="0.2">
      <c r="B1677" s="13">
        <v>53811</v>
      </c>
      <c r="C1677" s="14">
        <v>41864.486111111109</v>
      </c>
      <c r="D1677" s="7" t="s">
        <v>10</v>
      </c>
      <c r="E1677" s="13">
        <v>2239</v>
      </c>
      <c r="F1677" s="7" t="s">
        <v>35</v>
      </c>
      <c r="G1677" s="7" t="s">
        <v>12</v>
      </c>
      <c r="H1677" s="13">
        <v>7</v>
      </c>
      <c r="I1677" s="13" t="str">
        <f>IF(G1677="Male",VLOOKUP(H1677,'Shoe size conversion table'!$B$6:$D$22,2),VLOOKUP(H1677,'Shoe size conversion table'!$J$6:$L$22,2))</f>
        <v>37-38</v>
      </c>
      <c r="J1677" s="13">
        <f>IF(G1677="Male",VLOOKUP(H1677,'Shoe size conversion table'!$B$6:$D$22,3),VLOOKUP(H1677,'Shoe size conversion table'!$J$6:$L$22,3))</f>
        <v>5</v>
      </c>
      <c r="K1677" s="11">
        <v>179</v>
      </c>
      <c r="L1677" s="12">
        <v>0</v>
      </c>
      <c r="M1677" s="7">
        <f t="shared" si="79"/>
        <v>2014</v>
      </c>
      <c r="N1677" s="7">
        <f t="shared" si="80"/>
        <v>8</v>
      </c>
      <c r="O1677" s="30">
        <f t="shared" si="81"/>
        <v>179</v>
      </c>
    </row>
    <row r="1678" spans="2:15" x14ac:dyDescent="0.2">
      <c r="B1678" s="13">
        <v>53812</v>
      </c>
      <c r="C1678" s="14">
        <v>41864.486111111109</v>
      </c>
      <c r="D1678" s="7" t="s">
        <v>8</v>
      </c>
      <c r="E1678" s="13">
        <v>2201</v>
      </c>
      <c r="F1678" s="7" t="s">
        <v>40</v>
      </c>
      <c r="G1678" s="7" t="s">
        <v>11</v>
      </c>
      <c r="H1678" s="13">
        <v>10.5</v>
      </c>
      <c r="I1678" s="13" t="str">
        <f>IF(G1678="Male",VLOOKUP(H1678,'Shoe size conversion table'!$B$6:$D$22,2),VLOOKUP(H1678,'Shoe size conversion table'!$J$6:$L$22,2))</f>
        <v>43-44</v>
      </c>
      <c r="J1678" s="13">
        <f>IF(G1678="Male",VLOOKUP(H1678,'Shoe size conversion table'!$B$6:$D$22,3),VLOOKUP(H1678,'Shoe size conversion table'!$J$6:$L$22,3))</f>
        <v>10</v>
      </c>
      <c r="K1678" s="11">
        <v>139</v>
      </c>
      <c r="L1678" s="12">
        <v>0</v>
      </c>
      <c r="M1678" s="7">
        <f t="shared" si="79"/>
        <v>2014</v>
      </c>
      <c r="N1678" s="7">
        <f t="shared" si="80"/>
        <v>8</v>
      </c>
      <c r="O1678" s="30">
        <f t="shared" si="81"/>
        <v>139</v>
      </c>
    </row>
    <row r="1679" spans="2:15" x14ac:dyDescent="0.2">
      <c r="B1679" s="13">
        <v>53813</v>
      </c>
      <c r="C1679" s="14">
        <v>41864.486111111109</v>
      </c>
      <c r="D1679" s="7" t="s">
        <v>7</v>
      </c>
      <c r="E1679" s="13">
        <v>2213</v>
      </c>
      <c r="F1679" s="7" t="s">
        <v>51</v>
      </c>
      <c r="G1679" s="7" t="s">
        <v>12</v>
      </c>
      <c r="H1679" s="13">
        <v>10</v>
      </c>
      <c r="I1679" s="13" t="str">
        <f>IF(G1679="Male",VLOOKUP(H1679,'Shoe size conversion table'!$B$6:$D$22,2),VLOOKUP(H1679,'Shoe size conversion table'!$J$6:$L$22,2))</f>
        <v>40-41</v>
      </c>
      <c r="J1679" s="13">
        <f>IF(G1679="Male",VLOOKUP(H1679,'Shoe size conversion table'!$B$6:$D$22,3),VLOOKUP(H1679,'Shoe size conversion table'!$J$6:$L$22,3))</f>
        <v>8</v>
      </c>
      <c r="K1679" s="11">
        <v>199</v>
      </c>
      <c r="L1679" s="12">
        <v>0</v>
      </c>
      <c r="M1679" s="7">
        <f t="shared" si="79"/>
        <v>2014</v>
      </c>
      <c r="N1679" s="7">
        <f t="shared" si="80"/>
        <v>8</v>
      </c>
      <c r="O1679" s="30">
        <f t="shared" si="81"/>
        <v>199</v>
      </c>
    </row>
    <row r="1680" spans="2:15" x14ac:dyDescent="0.2">
      <c r="B1680" s="13">
        <v>53814</v>
      </c>
      <c r="C1680" s="14">
        <v>41864.556111111109</v>
      </c>
      <c r="D1680" s="7" t="s">
        <v>9</v>
      </c>
      <c r="E1680" s="13">
        <v>2239</v>
      </c>
      <c r="F1680" s="7" t="s">
        <v>62</v>
      </c>
      <c r="G1680" s="7" t="s">
        <v>11</v>
      </c>
      <c r="H1680" s="13">
        <v>9</v>
      </c>
      <c r="I1680" s="13">
        <f>IF(G1680="Male",VLOOKUP(H1680,'Shoe size conversion table'!$B$6:$D$22,2),VLOOKUP(H1680,'Shoe size conversion table'!$J$6:$L$22,2))</f>
        <v>42</v>
      </c>
      <c r="J1680" s="13">
        <f>IF(G1680="Male",VLOOKUP(H1680,'Shoe size conversion table'!$B$6:$D$22,3),VLOOKUP(H1680,'Shoe size conversion table'!$J$6:$L$22,3))</f>
        <v>8.5</v>
      </c>
      <c r="K1680" s="11">
        <v>139</v>
      </c>
      <c r="L1680" s="12">
        <v>0</v>
      </c>
      <c r="M1680" s="7">
        <f t="shared" si="79"/>
        <v>2014</v>
      </c>
      <c r="N1680" s="7">
        <f t="shared" si="80"/>
        <v>8</v>
      </c>
      <c r="O1680" s="30">
        <f t="shared" si="81"/>
        <v>139</v>
      </c>
    </row>
    <row r="1681" spans="2:15" x14ac:dyDescent="0.2">
      <c r="B1681" s="13">
        <v>53815</v>
      </c>
      <c r="C1681" s="14">
        <v>41864.686111111107</v>
      </c>
      <c r="D1681" s="7" t="s">
        <v>10</v>
      </c>
      <c r="E1681" s="13">
        <v>2203</v>
      </c>
      <c r="F1681" s="7" t="s">
        <v>35</v>
      </c>
      <c r="G1681" s="7" t="s">
        <v>11</v>
      </c>
      <c r="H1681" s="13">
        <v>9.5</v>
      </c>
      <c r="I1681" s="13" t="str">
        <f>IF(G1681="Male",VLOOKUP(H1681,'Shoe size conversion table'!$B$6:$D$22,2),VLOOKUP(H1681,'Shoe size conversion table'!$J$6:$L$22,2))</f>
        <v>42-43</v>
      </c>
      <c r="J1681" s="13">
        <f>IF(G1681="Male",VLOOKUP(H1681,'Shoe size conversion table'!$B$6:$D$22,3),VLOOKUP(H1681,'Shoe size conversion table'!$J$6:$L$22,3))</f>
        <v>9</v>
      </c>
      <c r="K1681" s="11">
        <v>139</v>
      </c>
      <c r="L1681" s="12">
        <v>0</v>
      </c>
      <c r="M1681" s="7">
        <f t="shared" si="79"/>
        <v>2014</v>
      </c>
      <c r="N1681" s="7">
        <f t="shared" si="80"/>
        <v>8</v>
      </c>
      <c r="O1681" s="30">
        <f t="shared" si="81"/>
        <v>139</v>
      </c>
    </row>
    <row r="1682" spans="2:15" x14ac:dyDescent="0.2">
      <c r="B1682" s="13">
        <v>53816</v>
      </c>
      <c r="C1682" s="14">
        <v>41864.836111111108</v>
      </c>
      <c r="D1682" s="7" t="s">
        <v>7</v>
      </c>
      <c r="E1682" s="13">
        <v>2183</v>
      </c>
      <c r="F1682" s="7" t="s">
        <v>51</v>
      </c>
      <c r="G1682" s="7" t="s">
        <v>11</v>
      </c>
      <c r="H1682" s="13">
        <v>10</v>
      </c>
      <c r="I1682" s="13">
        <f>IF(G1682="Male",VLOOKUP(H1682,'Shoe size conversion table'!$B$6:$D$22,2),VLOOKUP(H1682,'Shoe size conversion table'!$J$6:$L$22,2))</f>
        <v>43</v>
      </c>
      <c r="J1682" s="13">
        <f>IF(G1682="Male",VLOOKUP(H1682,'Shoe size conversion table'!$B$6:$D$22,3),VLOOKUP(H1682,'Shoe size conversion table'!$J$6:$L$22,3))</f>
        <v>9.5</v>
      </c>
      <c r="K1682" s="11">
        <v>199</v>
      </c>
      <c r="L1682" s="12">
        <v>0.5</v>
      </c>
      <c r="M1682" s="7">
        <f t="shared" si="79"/>
        <v>2014</v>
      </c>
      <c r="N1682" s="7">
        <f t="shared" si="80"/>
        <v>8</v>
      </c>
      <c r="O1682" s="30">
        <f t="shared" si="81"/>
        <v>99.5</v>
      </c>
    </row>
    <row r="1683" spans="2:15" x14ac:dyDescent="0.2">
      <c r="B1683" s="13">
        <v>53817</v>
      </c>
      <c r="C1683" s="14">
        <v>41864.976111111107</v>
      </c>
      <c r="D1683" s="7" t="s">
        <v>7</v>
      </c>
      <c r="E1683" s="13">
        <v>2167</v>
      </c>
      <c r="F1683" s="7" t="s">
        <v>49</v>
      </c>
      <c r="G1683" s="7" t="s">
        <v>12</v>
      </c>
      <c r="H1683" s="13">
        <v>8</v>
      </c>
      <c r="I1683" s="13" t="str">
        <f>IF(G1683="Male",VLOOKUP(H1683,'Shoe size conversion table'!$B$6:$D$22,2),VLOOKUP(H1683,'Shoe size conversion table'!$J$6:$L$22,2))</f>
        <v>38-39</v>
      </c>
      <c r="J1683" s="13">
        <f>IF(G1683="Male",VLOOKUP(H1683,'Shoe size conversion table'!$B$6:$D$22,3),VLOOKUP(H1683,'Shoe size conversion table'!$J$6:$L$22,3))</f>
        <v>6</v>
      </c>
      <c r="K1683" s="11">
        <v>189</v>
      </c>
      <c r="L1683" s="12">
        <v>0.3</v>
      </c>
      <c r="M1683" s="7">
        <f t="shared" si="79"/>
        <v>2014</v>
      </c>
      <c r="N1683" s="7">
        <f t="shared" si="80"/>
        <v>8</v>
      </c>
      <c r="O1683" s="30">
        <f t="shared" si="81"/>
        <v>132.29999999999998</v>
      </c>
    </row>
    <row r="1684" spans="2:15" x14ac:dyDescent="0.2">
      <c r="B1684" s="13">
        <v>53817</v>
      </c>
      <c r="C1684" s="14">
        <v>41864.976111111107</v>
      </c>
      <c r="D1684" s="7" t="s">
        <v>7</v>
      </c>
      <c r="E1684" s="13">
        <v>2158</v>
      </c>
      <c r="F1684" s="7" t="s">
        <v>43</v>
      </c>
      <c r="G1684" s="7" t="s">
        <v>11</v>
      </c>
      <c r="H1684" s="13">
        <v>10</v>
      </c>
      <c r="I1684" s="13">
        <f>IF(G1684="Male",VLOOKUP(H1684,'Shoe size conversion table'!$B$6:$D$22,2),VLOOKUP(H1684,'Shoe size conversion table'!$J$6:$L$22,2))</f>
        <v>43</v>
      </c>
      <c r="J1684" s="13">
        <f>IF(G1684="Male",VLOOKUP(H1684,'Shoe size conversion table'!$B$6:$D$22,3),VLOOKUP(H1684,'Shoe size conversion table'!$J$6:$L$22,3))</f>
        <v>9.5</v>
      </c>
      <c r="K1684" s="11">
        <v>199</v>
      </c>
      <c r="L1684" s="12">
        <v>0</v>
      </c>
      <c r="M1684" s="7">
        <f t="shared" si="79"/>
        <v>2014</v>
      </c>
      <c r="N1684" s="7">
        <f t="shared" si="80"/>
        <v>8</v>
      </c>
      <c r="O1684" s="30">
        <f t="shared" si="81"/>
        <v>199</v>
      </c>
    </row>
    <row r="1685" spans="2:15" x14ac:dyDescent="0.2">
      <c r="B1685" s="13">
        <v>53818</v>
      </c>
      <c r="C1685" s="14">
        <v>41865.376111111109</v>
      </c>
      <c r="D1685" s="7" t="s">
        <v>9</v>
      </c>
      <c r="E1685" s="13">
        <v>2161</v>
      </c>
      <c r="F1685" s="7" t="s">
        <v>58</v>
      </c>
      <c r="G1685" s="7" t="s">
        <v>11</v>
      </c>
      <c r="H1685" s="13">
        <v>9.5</v>
      </c>
      <c r="I1685" s="13" t="str">
        <f>IF(G1685="Male",VLOOKUP(H1685,'Shoe size conversion table'!$B$6:$D$22,2),VLOOKUP(H1685,'Shoe size conversion table'!$J$6:$L$22,2))</f>
        <v>42-43</v>
      </c>
      <c r="J1685" s="13">
        <f>IF(G1685="Male",VLOOKUP(H1685,'Shoe size conversion table'!$B$6:$D$22,3),VLOOKUP(H1685,'Shoe size conversion table'!$J$6:$L$22,3))</f>
        <v>9</v>
      </c>
      <c r="K1685" s="11">
        <v>189</v>
      </c>
      <c r="L1685" s="12">
        <v>0</v>
      </c>
      <c r="M1685" s="7">
        <f t="shared" si="79"/>
        <v>2014</v>
      </c>
      <c r="N1685" s="7">
        <f t="shared" si="80"/>
        <v>8</v>
      </c>
      <c r="O1685" s="30">
        <f t="shared" si="81"/>
        <v>189</v>
      </c>
    </row>
    <row r="1686" spans="2:15" x14ac:dyDescent="0.2">
      <c r="B1686" s="13">
        <v>53819</v>
      </c>
      <c r="C1686" s="14">
        <v>41865.486111111109</v>
      </c>
      <c r="D1686" s="7" t="s">
        <v>8</v>
      </c>
      <c r="E1686" s="13">
        <v>2224</v>
      </c>
      <c r="F1686" s="7" t="s">
        <v>39</v>
      </c>
      <c r="G1686" s="7" t="s">
        <v>11</v>
      </c>
      <c r="H1686" s="13">
        <v>9</v>
      </c>
      <c r="I1686" s="13">
        <f>IF(G1686="Male",VLOOKUP(H1686,'Shoe size conversion table'!$B$6:$D$22,2),VLOOKUP(H1686,'Shoe size conversion table'!$J$6:$L$22,2))</f>
        <v>42</v>
      </c>
      <c r="J1686" s="13">
        <f>IF(G1686="Male",VLOOKUP(H1686,'Shoe size conversion table'!$B$6:$D$22,3),VLOOKUP(H1686,'Shoe size conversion table'!$J$6:$L$22,3))</f>
        <v>8.5</v>
      </c>
      <c r="K1686" s="11">
        <v>139</v>
      </c>
      <c r="L1686" s="12">
        <v>0.5</v>
      </c>
      <c r="M1686" s="7">
        <f t="shared" si="79"/>
        <v>2014</v>
      </c>
      <c r="N1686" s="7">
        <f t="shared" si="80"/>
        <v>8</v>
      </c>
      <c r="O1686" s="30">
        <f t="shared" si="81"/>
        <v>69.5</v>
      </c>
    </row>
    <row r="1687" spans="2:15" x14ac:dyDescent="0.2">
      <c r="B1687" s="13">
        <v>53819</v>
      </c>
      <c r="C1687" s="14">
        <v>41865.486111111109</v>
      </c>
      <c r="D1687" s="7" t="s">
        <v>8</v>
      </c>
      <c r="E1687" s="13">
        <v>2201</v>
      </c>
      <c r="F1687" s="7" t="s">
        <v>40</v>
      </c>
      <c r="G1687" s="7" t="s">
        <v>11</v>
      </c>
      <c r="H1687" s="13">
        <v>10.5</v>
      </c>
      <c r="I1687" s="13" t="str">
        <f>IF(G1687="Male",VLOOKUP(H1687,'Shoe size conversion table'!$B$6:$D$22,2),VLOOKUP(H1687,'Shoe size conversion table'!$J$6:$L$22,2))</f>
        <v>43-44</v>
      </c>
      <c r="J1687" s="13">
        <f>IF(G1687="Male",VLOOKUP(H1687,'Shoe size conversion table'!$B$6:$D$22,3),VLOOKUP(H1687,'Shoe size conversion table'!$J$6:$L$22,3))</f>
        <v>10</v>
      </c>
      <c r="K1687" s="11">
        <v>139</v>
      </c>
      <c r="L1687" s="12">
        <v>0</v>
      </c>
      <c r="M1687" s="7">
        <f t="shared" si="79"/>
        <v>2014</v>
      </c>
      <c r="N1687" s="7">
        <f t="shared" si="80"/>
        <v>8</v>
      </c>
      <c r="O1687" s="30">
        <f t="shared" si="81"/>
        <v>139</v>
      </c>
    </row>
    <row r="1688" spans="2:15" x14ac:dyDescent="0.2">
      <c r="B1688" s="13">
        <v>53820</v>
      </c>
      <c r="C1688" s="14">
        <v>41865.486111111109</v>
      </c>
      <c r="D1688" s="7" t="s">
        <v>7</v>
      </c>
      <c r="E1688" s="13">
        <v>2203</v>
      </c>
      <c r="F1688" s="7" t="s">
        <v>51</v>
      </c>
      <c r="G1688" s="7" t="s">
        <v>12</v>
      </c>
      <c r="H1688" s="13">
        <v>10</v>
      </c>
      <c r="I1688" s="13" t="str">
        <f>IF(G1688="Male",VLOOKUP(H1688,'Shoe size conversion table'!$B$6:$D$22,2),VLOOKUP(H1688,'Shoe size conversion table'!$J$6:$L$22,2))</f>
        <v>40-41</v>
      </c>
      <c r="J1688" s="13">
        <f>IF(G1688="Male",VLOOKUP(H1688,'Shoe size conversion table'!$B$6:$D$22,3),VLOOKUP(H1688,'Shoe size conversion table'!$J$6:$L$22,3))</f>
        <v>8</v>
      </c>
      <c r="K1688" s="11">
        <v>129</v>
      </c>
      <c r="L1688" s="12">
        <v>0.2</v>
      </c>
      <c r="M1688" s="7">
        <f t="shared" si="79"/>
        <v>2014</v>
      </c>
      <c r="N1688" s="7">
        <f t="shared" si="80"/>
        <v>8</v>
      </c>
      <c r="O1688" s="30">
        <f t="shared" si="81"/>
        <v>103.2</v>
      </c>
    </row>
    <row r="1689" spans="2:15" x14ac:dyDescent="0.2">
      <c r="B1689" s="13">
        <v>53821</v>
      </c>
      <c r="C1689" s="14">
        <v>41865.556111111109</v>
      </c>
      <c r="D1689" s="7" t="s">
        <v>9</v>
      </c>
      <c r="E1689" s="13">
        <v>2160</v>
      </c>
      <c r="F1689" s="7" t="s">
        <v>59</v>
      </c>
      <c r="G1689" s="7" t="s">
        <v>11</v>
      </c>
      <c r="H1689" s="13">
        <v>6.5</v>
      </c>
      <c r="I1689" s="13">
        <f>IF(G1689="Male",VLOOKUP(H1689,'Shoe size conversion table'!$B$6:$D$22,2),VLOOKUP(H1689,'Shoe size conversion table'!$J$6:$L$22,2))</f>
        <v>39</v>
      </c>
      <c r="J1689" s="13">
        <f>IF(G1689="Male",VLOOKUP(H1689,'Shoe size conversion table'!$B$6:$D$22,3),VLOOKUP(H1689,'Shoe size conversion table'!$J$6:$L$22,3))</f>
        <v>6</v>
      </c>
      <c r="K1689" s="11">
        <v>199</v>
      </c>
      <c r="L1689" s="12">
        <v>0</v>
      </c>
      <c r="M1689" s="7">
        <f t="shared" si="79"/>
        <v>2014</v>
      </c>
      <c r="N1689" s="7">
        <f t="shared" si="80"/>
        <v>8</v>
      </c>
      <c r="O1689" s="30">
        <f t="shared" si="81"/>
        <v>199</v>
      </c>
    </row>
    <row r="1690" spans="2:15" x14ac:dyDescent="0.2">
      <c r="B1690" s="13">
        <v>53822</v>
      </c>
      <c r="C1690" s="14">
        <v>41865.786111111105</v>
      </c>
      <c r="D1690" s="7" t="s">
        <v>7</v>
      </c>
      <c r="E1690" s="13">
        <v>2211</v>
      </c>
      <c r="F1690" s="7" t="s">
        <v>53</v>
      </c>
      <c r="G1690" s="7" t="s">
        <v>11</v>
      </c>
      <c r="H1690" s="13">
        <v>8</v>
      </c>
      <c r="I1690" s="13">
        <f>IF(G1690="Male",VLOOKUP(H1690,'Shoe size conversion table'!$B$6:$D$22,2),VLOOKUP(H1690,'Shoe size conversion table'!$J$6:$L$22,2))</f>
        <v>41</v>
      </c>
      <c r="J1690" s="13">
        <f>IF(G1690="Male",VLOOKUP(H1690,'Shoe size conversion table'!$B$6:$D$22,3),VLOOKUP(H1690,'Shoe size conversion table'!$J$6:$L$22,3))</f>
        <v>7.5</v>
      </c>
      <c r="K1690" s="11">
        <v>189</v>
      </c>
      <c r="L1690" s="12">
        <v>0</v>
      </c>
      <c r="M1690" s="7">
        <f t="shared" si="79"/>
        <v>2014</v>
      </c>
      <c r="N1690" s="7">
        <f t="shared" si="80"/>
        <v>8</v>
      </c>
      <c r="O1690" s="30">
        <f t="shared" si="81"/>
        <v>189</v>
      </c>
    </row>
    <row r="1691" spans="2:15" x14ac:dyDescent="0.2">
      <c r="B1691" s="13">
        <v>53823</v>
      </c>
      <c r="C1691" s="14">
        <v>41865.836111111108</v>
      </c>
      <c r="D1691" s="7" t="s">
        <v>8</v>
      </c>
      <c r="E1691" s="13">
        <v>2197</v>
      </c>
      <c r="F1691" s="7" t="s">
        <v>42</v>
      </c>
      <c r="G1691" s="7" t="s">
        <v>12</v>
      </c>
      <c r="H1691" s="13">
        <v>8.5</v>
      </c>
      <c r="I1691" s="13">
        <f>IF(G1691="Male",VLOOKUP(H1691,'Shoe size conversion table'!$B$6:$D$22,2),VLOOKUP(H1691,'Shoe size conversion table'!$J$6:$L$22,2))</f>
        <v>39</v>
      </c>
      <c r="J1691" s="13">
        <f>IF(G1691="Male",VLOOKUP(H1691,'Shoe size conversion table'!$B$6:$D$22,3),VLOOKUP(H1691,'Shoe size conversion table'!$J$6:$L$22,3))</f>
        <v>6.5</v>
      </c>
      <c r="K1691" s="11">
        <v>139</v>
      </c>
      <c r="L1691" s="12">
        <v>0.2</v>
      </c>
      <c r="M1691" s="7">
        <f t="shared" si="79"/>
        <v>2014</v>
      </c>
      <c r="N1691" s="7">
        <f t="shared" si="80"/>
        <v>8</v>
      </c>
      <c r="O1691" s="30">
        <f t="shared" si="81"/>
        <v>111.2</v>
      </c>
    </row>
    <row r="1692" spans="2:15" x14ac:dyDescent="0.2">
      <c r="B1692" s="13">
        <v>53824</v>
      </c>
      <c r="C1692" s="14">
        <v>41865.976111111107</v>
      </c>
      <c r="D1692" s="7" t="s">
        <v>10</v>
      </c>
      <c r="E1692" s="13">
        <v>2168</v>
      </c>
      <c r="F1692" s="7" t="s">
        <v>35</v>
      </c>
      <c r="G1692" s="7" t="s">
        <v>12</v>
      </c>
      <c r="H1692" s="13">
        <v>10</v>
      </c>
      <c r="I1692" s="13" t="str">
        <f>IF(G1692="Male",VLOOKUP(H1692,'Shoe size conversion table'!$B$6:$D$22,2),VLOOKUP(H1692,'Shoe size conversion table'!$J$6:$L$22,2))</f>
        <v>40-41</v>
      </c>
      <c r="J1692" s="13">
        <f>IF(G1692="Male",VLOOKUP(H1692,'Shoe size conversion table'!$B$6:$D$22,3),VLOOKUP(H1692,'Shoe size conversion table'!$J$6:$L$22,3))</f>
        <v>8</v>
      </c>
      <c r="K1692" s="11">
        <v>139</v>
      </c>
      <c r="L1692" s="12">
        <v>0.2</v>
      </c>
      <c r="M1692" s="7">
        <f t="shared" si="79"/>
        <v>2014</v>
      </c>
      <c r="N1692" s="7">
        <f t="shared" si="80"/>
        <v>8</v>
      </c>
      <c r="O1692" s="30">
        <f t="shared" si="81"/>
        <v>111.2</v>
      </c>
    </row>
    <row r="1693" spans="2:15" x14ac:dyDescent="0.2">
      <c r="B1693" s="13">
        <v>53825</v>
      </c>
      <c r="C1693" s="14">
        <v>41865.976111111107</v>
      </c>
      <c r="D1693" s="7" t="s">
        <v>10</v>
      </c>
      <c r="E1693" s="13">
        <v>2196</v>
      </c>
      <c r="F1693" s="7" t="s">
        <v>35</v>
      </c>
      <c r="G1693" s="7" t="s">
        <v>11</v>
      </c>
      <c r="H1693" s="13">
        <v>9.5</v>
      </c>
      <c r="I1693" s="13" t="str">
        <f>IF(G1693="Male",VLOOKUP(H1693,'Shoe size conversion table'!$B$6:$D$22,2),VLOOKUP(H1693,'Shoe size conversion table'!$J$6:$L$22,2))</f>
        <v>42-43</v>
      </c>
      <c r="J1693" s="13">
        <f>IF(G1693="Male",VLOOKUP(H1693,'Shoe size conversion table'!$B$6:$D$22,3),VLOOKUP(H1693,'Shoe size conversion table'!$J$6:$L$22,3))</f>
        <v>9</v>
      </c>
      <c r="K1693" s="11">
        <v>149</v>
      </c>
      <c r="L1693" s="12">
        <v>0.5</v>
      </c>
      <c r="M1693" s="7">
        <f t="shared" si="79"/>
        <v>2014</v>
      </c>
      <c r="N1693" s="7">
        <f t="shared" si="80"/>
        <v>8</v>
      </c>
      <c r="O1693" s="30">
        <f t="shared" si="81"/>
        <v>74.5</v>
      </c>
    </row>
    <row r="1694" spans="2:15" x14ac:dyDescent="0.2">
      <c r="B1694" s="13">
        <v>53826</v>
      </c>
      <c r="C1694" s="14">
        <v>41866.196111111109</v>
      </c>
      <c r="D1694" s="7" t="s">
        <v>10</v>
      </c>
      <c r="E1694" s="13">
        <v>2166</v>
      </c>
      <c r="F1694" s="7" t="s">
        <v>34</v>
      </c>
      <c r="G1694" s="7" t="s">
        <v>11</v>
      </c>
      <c r="H1694" s="13">
        <v>10</v>
      </c>
      <c r="I1694" s="13">
        <f>IF(G1694="Male",VLOOKUP(H1694,'Shoe size conversion table'!$B$6:$D$22,2),VLOOKUP(H1694,'Shoe size conversion table'!$J$6:$L$22,2))</f>
        <v>43</v>
      </c>
      <c r="J1694" s="13">
        <f>IF(G1694="Male",VLOOKUP(H1694,'Shoe size conversion table'!$B$6:$D$22,3),VLOOKUP(H1694,'Shoe size conversion table'!$J$6:$L$22,3))</f>
        <v>9.5</v>
      </c>
      <c r="K1694" s="11">
        <v>129</v>
      </c>
      <c r="L1694" s="12">
        <v>0.5</v>
      </c>
      <c r="M1694" s="7">
        <f t="shared" si="79"/>
        <v>2014</v>
      </c>
      <c r="N1694" s="7">
        <f t="shared" si="80"/>
        <v>8</v>
      </c>
      <c r="O1694" s="30">
        <f t="shared" si="81"/>
        <v>64.5</v>
      </c>
    </row>
    <row r="1695" spans="2:15" x14ac:dyDescent="0.2">
      <c r="B1695" s="13">
        <v>53827</v>
      </c>
      <c r="C1695" s="14">
        <v>41866.486111111109</v>
      </c>
      <c r="D1695" s="7" t="s">
        <v>8</v>
      </c>
      <c r="E1695" s="13">
        <v>2179</v>
      </c>
      <c r="F1695" s="7" t="s">
        <v>38</v>
      </c>
      <c r="G1695" s="7" t="s">
        <v>11</v>
      </c>
      <c r="H1695" s="13">
        <v>8.5</v>
      </c>
      <c r="I1695" s="13" t="str">
        <f>IF(G1695="Male",VLOOKUP(H1695,'Shoe size conversion table'!$B$6:$D$22,2),VLOOKUP(H1695,'Shoe size conversion table'!$J$6:$L$22,2))</f>
        <v>41-42</v>
      </c>
      <c r="J1695" s="13">
        <f>IF(G1695="Male",VLOOKUP(H1695,'Shoe size conversion table'!$B$6:$D$22,3),VLOOKUP(H1695,'Shoe size conversion table'!$J$6:$L$22,3))</f>
        <v>8</v>
      </c>
      <c r="K1695" s="11">
        <v>189</v>
      </c>
      <c r="L1695" s="12">
        <v>0</v>
      </c>
      <c r="M1695" s="7">
        <f t="shared" si="79"/>
        <v>2014</v>
      </c>
      <c r="N1695" s="7">
        <f t="shared" si="80"/>
        <v>8</v>
      </c>
      <c r="O1695" s="30">
        <f t="shared" si="81"/>
        <v>189</v>
      </c>
    </row>
    <row r="1696" spans="2:15" x14ac:dyDescent="0.2">
      <c r="B1696" s="13">
        <v>53827</v>
      </c>
      <c r="C1696" s="14">
        <v>41866.486111111109</v>
      </c>
      <c r="D1696" s="7" t="s">
        <v>8</v>
      </c>
      <c r="E1696" s="13">
        <v>2224</v>
      </c>
      <c r="F1696" s="7" t="s">
        <v>39</v>
      </c>
      <c r="G1696" s="7" t="s">
        <v>11</v>
      </c>
      <c r="H1696" s="13">
        <v>9</v>
      </c>
      <c r="I1696" s="13">
        <f>IF(G1696="Male",VLOOKUP(H1696,'Shoe size conversion table'!$B$6:$D$22,2),VLOOKUP(H1696,'Shoe size conversion table'!$J$6:$L$22,2))</f>
        <v>42</v>
      </c>
      <c r="J1696" s="13">
        <f>IF(G1696="Male",VLOOKUP(H1696,'Shoe size conversion table'!$B$6:$D$22,3),VLOOKUP(H1696,'Shoe size conversion table'!$J$6:$L$22,3))</f>
        <v>8.5</v>
      </c>
      <c r="K1696" s="11">
        <v>139</v>
      </c>
      <c r="L1696" s="12">
        <v>0.5</v>
      </c>
      <c r="M1696" s="7">
        <f t="shared" si="79"/>
        <v>2014</v>
      </c>
      <c r="N1696" s="7">
        <f t="shared" si="80"/>
        <v>8</v>
      </c>
      <c r="O1696" s="30">
        <f t="shared" si="81"/>
        <v>69.5</v>
      </c>
    </row>
    <row r="1697" spans="2:15" x14ac:dyDescent="0.2">
      <c r="B1697" s="13">
        <v>53828</v>
      </c>
      <c r="C1697" s="14">
        <v>41866.556111111109</v>
      </c>
      <c r="D1697" s="7" t="s">
        <v>9</v>
      </c>
      <c r="E1697" s="13">
        <v>2208</v>
      </c>
      <c r="F1697" s="7" t="s">
        <v>58</v>
      </c>
      <c r="G1697" s="7" t="s">
        <v>11</v>
      </c>
      <c r="H1697" s="13">
        <v>10</v>
      </c>
      <c r="I1697" s="13">
        <f>IF(G1697="Male",VLOOKUP(H1697,'Shoe size conversion table'!$B$6:$D$22,2),VLOOKUP(H1697,'Shoe size conversion table'!$J$6:$L$22,2))</f>
        <v>43</v>
      </c>
      <c r="J1697" s="13">
        <f>IF(G1697="Male",VLOOKUP(H1697,'Shoe size conversion table'!$B$6:$D$22,3),VLOOKUP(H1697,'Shoe size conversion table'!$J$6:$L$22,3))</f>
        <v>9.5</v>
      </c>
      <c r="K1697" s="11">
        <v>169</v>
      </c>
      <c r="L1697" s="12">
        <v>0.5</v>
      </c>
      <c r="M1697" s="7">
        <f t="shared" si="79"/>
        <v>2014</v>
      </c>
      <c r="N1697" s="7">
        <f t="shared" si="80"/>
        <v>8</v>
      </c>
      <c r="O1697" s="30">
        <f t="shared" si="81"/>
        <v>84.5</v>
      </c>
    </row>
    <row r="1698" spans="2:15" x14ac:dyDescent="0.2">
      <c r="B1698" s="13">
        <v>53829</v>
      </c>
      <c r="C1698" s="14">
        <v>41866.706111111111</v>
      </c>
      <c r="D1698" s="7" t="s">
        <v>8</v>
      </c>
      <c r="E1698" s="13">
        <v>2232</v>
      </c>
      <c r="F1698" s="7" t="s">
        <v>41</v>
      </c>
      <c r="G1698" s="7" t="s">
        <v>11</v>
      </c>
      <c r="H1698" s="13">
        <v>9.5</v>
      </c>
      <c r="I1698" s="13" t="str">
        <f>IF(G1698="Male",VLOOKUP(H1698,'Shoe size conversion table'!$B$6:$D$22,2),VLOOKUP(H1698,'Shoe size conversion table'!$J$6:$L$22,2))</f>
        <v>42-43</v>
      </c>
      <c r="J1698" s="13">
        <f>IF(G1698="Male",VLOOKUP(H1698,'Shoe size conversion table'!$B$6:$D$22,3),VLOOKUP(H1698,'Shoe size conversion table'!$J$6:$L$22,3))</f>
        <v>9</v>
      </c>
      <c r="K1698" s="11">
        <v>189</v>
      </c>
      <c r="L1698" s="12">
        <v>0</v>
      </c>
      <c r="M1698" s="7">
        <f t="shared" si="79"/>
        <v>2014</v>
      </c>
      <c r="N1698" s="7">
        <f t="shared" si="80"/>
        <v>8</v>
      </c>
      <c r="O1698" s="30">
        <f t="shared" si="81"/>
        <v>189</v>
      </c>
    </row>
    <row r="1699" spans="2:15" x14ac:dyDescent="0.2">
      <c r="B1699" s="13">
        <v>53830</v>
      </c>
      <c r="C1699" s="14">
        <v>41866.786111111105</v>
      </c>
      <c r="D1699" s="7" t="s">
        <v>7</v>
      </c>
      <c r="E1699" s="13">
        <v>2227</v>
      </c>
      <c r="F1699" s="7" t="s">
        <v>48</v>
      </c>
      <c r="G1699" s="7" t="s">
        <v>11</v>
      </c>
      <c r="H1699" s="13">
        <v>8.5</v>
      </c>
      <c r="I1699" s="13" t="str">
        <f>IF(G1699="Male",VLOOKUP(H1699,'Shoe size conversion table'!$B$6:$D$22,2),VLOOKUP(H1699,'Shoe size conversion table'!$J$6:$L$22,2))</f>
        <v>41-42</v>
      </c>
      <c r="J1699" s="13">
        <f>IF(G1699="Male",VLOOKUP(H1699,'Shoe size conversion table'!$B$6:$D$22,3),VLOOKUP(H1699,'Shoe size conversion table'!$J$6:$L$22,3))</f>
        <v>8</v>
      </c>
      <c r="K1699" s="11">
        <v>189</v>
      </c>
      <c r="L1699" s="12">
        <v>0.1</v>
      </c>
      <c r="M1699" s="7">
        <f t="shared" si="79"/>
        <v>2014</v>
      </c>
      <c r="N1699" s="7">
        <f t="shared" si="80"/>
        <v>8</v>
      </c>
      <c r="O1699" s="30">
        <f t="shared" si="81"/>
        <v>170.1</v>
      </c>
    </row>
    <row r="1700" spans="2:15" x14ac:dyDescent="0.2">
      <c r="B1700" s="13">
        <v>53831</v>
      </c>
      <c r="C1700" s="14">
        <v>41866.836111111108</v>
      </c>
      <c r="D1700" s="7" t="s">
        <v>7</v>
      </c>
      <c r="E1700" s="13">
        <v>2235</v>
      </c>
      <c r="F1700" s="7" t="s">
        <v>51</v>
      </c>
      <c r="G1700" s="7" t="s">
        <v>11</v>
      </c>
      <c r="H1700" s="13">
        <v>11</v>
      </c>
      <c r="I1700" s="13">
        <f>IF(G1700="Male",VLOOKUP(H1700,'Shoe size conversion table'!$B$6:$D$22,2),VLOOKUP(H1700,'Shoe size conversion table'!$J$6:$L$22,2))</f>
        <v>44</v>
      </c>
      <c r="J1700" s="13">
        <f>IF(G1700="Male",VLOOKUP(H1700,'Shoe size conversion table'!$B$6:$D$22,3),VLOOKUP(H1700,'Shoe size conversion table'!$J$6:$L$22,3))</f>
        <v>10.5</v>
      </c>
      <c r="K1700" s="11">
        <v>169</v>
      </c>
      <c r="L1700" s="12">
        <v>0</v>
      </c>
      <c r="M1700" s="7">
        <f t="shared" si="79"/>
        <v>2014</v>
      </c>
      <c r="N1700" s="7">
        <f t="shared" si="80"/>
        <v>8</v>
      </c>
      <c r="O1700" s="30">
        <f t="shared" si="81"/>
        <v>169</v>
      </c>
    </row>
    <row r="1701" spans="2:15" x14ac:dyDescent="0.2">
      <c r="B1701" s="13">
        <v>53832</v>
      </c>
      <c r="C1701" s="14">
        <v>41866.876111111109</v>
      </c>
      <c r="D1701" s="7" t="s">
        <v>9</v>
      </c>
      <c r="E1701" s="13">
        <v>2189</v>
      </c>
      <c r="F1701" s="7" t="s">
        <v>59</v>
      </c>
      <c r="G1701" s="7" t="s">
        <v>11</v>
      </c>
      <c r="H1701" s="13">
        <v>9.5</v>
      </c>
      <c r="I1701" s="13" t="str">
        <f>IF(G1701="Male",VLOOKUP(H1701,'Shoe size conversion table'!$B$6:$D$22,2),VLOOKUP(H1701,'Shoe size conversion table'!$J$6:$L$22,2))</f>
        <v>42-43</v>
      </c>
      <c r="J1701" s="13">
        <f>IF(G1701="Male",VLOOKUP(H1701,'Shoe size conversion table'!$B$6:$D$22,3),VLOOKUP(H1701,'Shoe size conversion table'!$J$6:$L$22,3))</f>
        <v>9</v>
      </c>
      <c r="K1701" s="11">
        <v>189</v>
      </c>
      <c r="L1701" s="12">
        <v>0</v>
      </c>
      <c r="M1701" s="7">
        <f t="shared" si="79"/>
        <v>2014</v>
      </c>
      <c r="N1701" s="7">
        <f t="shared" si="80"/>
        <v>8</v>
      </c>
      <c r="O1701" s="30">
        <f t="shared" si="81"/>
        <v>189</v>
      </c>
    </row>
    <row r="1702" spans="2:15" x14ac:dyDescent="0.2">
      <c r="B1702" s="13">
        <v>53833</v>
      </c>
      <c r="C1702" s="14">
        <v>41866.976111111107</v>
      </c>
      <c r="D1702" s="7" t="s">
        <v>7</v>
      </c>
      <c r="E1702" s="13">
        <v>2215</v>
      </c>
      <c r="F1702" s="7" t="s">
        <v>56</v>
      </c>
      <c r="G1702" s="7" t="s">
        <v>12</v>
      </c>
      <c r="H1702" s="13">
        <v>8</v>
      </c>
      <c r="I1702" s="13" t="str">
        <f>IF(G1702="Male",VLOOKUP(H1702,'Shoe size conversion table'!$B$6:$D$22,2),VLOOKUP(H1702,'Shoe size conversion table'!$J$6:$L$22,2))</f>
        <v>38-39</v>
      </c>
      <c r="J1702" s="13">
        <f>IF(G1702="Male",VLOOKUP(H1702,'Shoe size conversion table'!$B$6:$D$22,3),VLOOKUP(H1702,'Shoe size conversion table'!$J$6:$L$22,3))</f>
        <v>6</v>
      </c>
      <c r="K1702" s="11">
        <v>149</v>
      </c>
      <c r="L1702" s="12">
        <v>0.3</v>
      </c>
      <c r="M1702" s="7">
        <f t="shared" si="79"/>
        <v>2014</v>
      </c>
      <c r="N1702" s="7">
        <f t="shared" si="80"/>
        <v>8</v>
      </c>
      <c r="O1702" s="30">
        <f t="shared" si="81"/>
        <v>104.3</v>
      </c>
    </row>
    <row r="1703" spans="2:15" x14ac:dyDescent="0.2">
      <c r="B1703" s="13">
        <v>53833</v>
      </c>
      <c r="C1703" s="14">
        <v>41866.976111111107</v>
      </c>
      <c r="D1703" s="7" t="s">
        <v>7</v>
      </c>
      <c r="E1703" s="13">
        <v>2156</v>
      </c>
      <c r="F1703" s="7" t="s">
        <v>48</v>
      </c>
      <c r="G1703" s="7" t="s">
        <v>11</v>
      </c>
      <c r="H1703" s="13">
        <v>10.5</v>
      </c>
      <c r="I1703" s="13" t="str">
        <f>IF(G1703="Male",VLOOKUP(H1703,'Shoe size conversion table'!$B$6:$D$22,2),VLOOKUP(H1703,'Shoe size conversion table'!$J$6:$L$22,2))</f>
        <v>43-44</v>
      </c>
      <c r="J1703" s="13">
        <f>IF(G1703="Male",VLOOKUP(H1703,'Shoe size conversion table'!$B$6:$D$22,3),VLOOKUP(H1703,'Shoe size conversion table'!$J$6:$L$22,3))</f>
        <v>10</v>
      </c>
      <c r="K1703" s="11">
        <v>169</v>
      </c>
      <c r="L1703" s="12">
        <v>0.2</v>
      </c>
      <c r="M1703" s="7">
        <f t="shared" si="79"/>
        <v>2014</v>
      </c>
      <c r="N1703" s="7">
        <f t="shared" si="80"/>
        <v>8</v>
      </c>
      <c r="O1703" s="30">
        <f t="shared" si="81"/>
        <v>135.20000000000002</v>
      </c>
    </row>
    <row r="1704" spans="2:15" x14ac:dyDescent="0.2">
      <c r="B1704" s="13">
        <v>53834</v>
      </c>
      <c r="C1704" s="14">
        <v>41867.196111111109</v>
      </c>
      <c r="D1704" s="7" t="s">
        <v>7</v>
      </c>
      <c r="E1704" s="13">
        <v>2229</v>
      </c>
      <c r="F1704" s="7" t="s">
        <v>56</v>
      </c>
      <c r="G1704" s="7" t="s">
        <v>12</v>
      </c>
      <c r="H1704" s="13">
        <v>8</v>
      </c>
      <c r="I1704" s="13" t="str">
        <f>IF(G1704="Male",VLOOKUP(H1704,'Shoe size conversion table'!$B$6:$D$22,2),VLOOKUP(H1704,'Shoe size conversion table'!$J$6:$L$22,2))</f>
        <v>38-39</v>
      </c>
      <c r="J1704" s="13">
        <f>IF(G1704="Male",VLOOKUP(H1704,'Shoe size conversion table'!$B$6:$D$22,3),VLOOKUP(H1704,'Shoe size conversion table'!$J$6:$L$22,3))</f>
        <v>6</v>
      </c>
      <c r="K1704" s="11">
        <v>159</v>
      </c>
      <c r="L1704" s="12">
        <v>0</v>
      </c>
      <c r="M1704" s="7">
        <f t="shared" si="79"/>
        <v>2014</v>
      </c>
      <c r="N1704" s="7">
        <f t="shared" si="80"/>
        <v>8</v>
      </c>
      <c r="O1704" s="30">
        <f t="shared" si="81"/>
        <v>159</v>
      </c>
    </row>
    <row r="1705" spans="2:15" x14ac:dyDescent="0.2">
      <c r="B1705" s="13">
        <v>53835</v>
      </c>
      <c r="C1705" s="14">
        <v>41867.59611111111</v>
      </c>
      <c r="D1705" s="7" t="s">
        <v>8</v>
      </c>
      <c r="E1705" s="13">
        <v>2209</v>
      </c>
      <c r="F1705" s="7" t="s">
        <v>39</v>
      </c>
      <c r="G1705" s="7" t="s">
        <v>12</v>
      </c>
      <c r="H1705" s="13">
        <v>8.5</v>
      </c>
      <c r="I1705" s="13">
        <f>IF(G1705="Male",VLOOKUP(H1705,'Shoe size conversion table'!$B$6:$D$22,2),VLOOKUP(H1705,'Shoe size conversion table'!$J$6:$L$22,2))</f>
        <v>39</v>
      </c>
      <c r="J1705" s="13">
        <f>IF(G1705="Male",VLOOKUP(H1705,'Shoe size conversion table'!$B$6:$D$22,3),VLOOKUP(H1705,'Shoe size conversion table'!$J$6:$L$22,3))</f>
        <v>6.5</v>
      </c>
      <c r="K1705" s="11">
        <v>149</v>
      </c>
      <c r="L1705" s="12">
        <v>0.3</v>
      </c>
      <c r="M1705" s="7">
        <f t="shared" si="79"/>
        <v>2014</v>
      </c>
      <c r="N1705" s="7">
        <f t="shared" si="80"/>
        <v>8</v>
      </c>
      <c r="O1705" s="30">
        <f t="shared" si="81"/>
        <v>104.3</v>
      </c>
    </row>
    <row r="1706" spans="2:15" x14ac:dyDescent="0.2">
      <c r="B1706" s="13">
        <v>53836</v>
      </c>
      <c r="C1706" s="14">
        <v>41867.59611111111</v>
      </c>
      <c r="D1706" s="7" t="s">
        <v>7</v>
      </c>
      <c r="E1706" s="13">
        <v>2238</v>
      </c>
      <c r="F1706" s="7" t="s">
        <v>51</v>
      </c>
      <c r="G1706" s="7" t="s">
        <v>12</v>
      </c>
      <c r="H1706" s="13">
        <v>8</v>
      </c>
      <c r="I1706" s="13" t="str">
        <f>IF(G1706="Male",VLOOKUP(H1706,'Shoe size conversion table'!$B$6:$D$22,2),VLOOKUP(H1706,'Shoe size conversion table'!$J$6:$L$22,2))</f>
        <v>38-39</v>
      </c>
      <c r="J1706" s="13">
        <f>IF(G1706="Male",VLOOKUP(H1706,'Shoe size conversion table'!$B$6:$D$22,3),VLOOKUP(H1706,'Shoe size conversion table'!$J$6:$L$22,3))</f>
        <v>6</v>
      </c>
      <c r="K1706" s="11">
        <v>129</v>
      </c>
      <c r="L1706" s="12">
        <v>0.1</v>
      </c>
      <c r="M1706" s="7">
        <f t="shared" si="79"/>
        <v>2014</v>
      </c>
      <c r="N1706" s="7">
        <f t="shared" si="80"/>
        <v>8</v>
      </c>
      <c r="O1706" s="30">
        <f t="shared" si="81"/>
        <v>116.10000000000001</v>
      </c>
    </row>
    <row r="1707" spans="2:15" x14ac:dyDescent="0.2">
      <c r="B1707" s="13">
        <v>53837</v>
      </c>
      <c r="C1707" s="14">
        <v>41867.676111111112</v>
      </c>
      <c r="D1707" s="7" t="s">
        <v>10</v>
      </c>
      <c r="E1707" s="13">
        <v>2225</v>
      </c>
      <c r="F1707" s="7" t="s">
        <v>35</v>
      </c>
      <c r="G1707" s="7" t="s">
        <v>12</v>
      </c>
      <c r="H1707" s="13">
        <v>10.5</v>
      </c>
      <c r="I1707" s="13">
        <f>IF(G1707="Male",VLOOKUP(H1707,'Shoe size conversion table'!$B$6:$D$22,2),VLOOKUP(H1707,'Shoe size conversion table'!$J$6:$L$22,2))</f>
        <v>41</v>
      </c>
      <c r="J1707" s="13">
        <f>IF(G1707="Male",VLOOKUP(H1707,'Shoe size conversion table'!$B$6:$D$22,3),VLOOKUP(H1707,'Shoe size conversion table'!$J$6:$L$22,3))</f>
        <v>8.5</v>
      </c>
      <c r="K1707" s="11">
        <v>169</v>
      </c>
      <c r="L1707" s="12">
        <v>0</v>
      </c>
      <c r="M1707" s="7">
        <f t="shared" si="79"/>
        <v>2014</v>
      </c>
      <c r="N1707" s="7">
        <f t="shared" si="80"/>
        <v>8</v>
      </c>
      <c r="O1707" s="30">
        <f t="shared" si="81"/>
        <v>169</v>
      </c>
    </row>
    <row r="1708" spans="2:15" x14ac:dyDescent="0.2">
      <c r="B1708" s="13">
        <v>53838</v>
      </c>
      <c r="C1708" s="14">
        <v>41867.676111111112</v>
      </c>
      <c r="D1708" s="7" t="s">
        <v>7</v>
      </c>
      <c r="E1708" s="13">
        <v>2162</v>
      </c>
      <c r="F1708" s="7" t="s">
        <v>49</v>
      </c>
      <c r="G1708" s="7" t="s">
        <v>11</v>
      </c>
      <c r="H1708" s="13">
        <v>9</v>
      </c>
      <c r="I1708" s="13">
        <f>IF(G1708="Male",VLOOKUP(H1708,'Shoe size conversion table'!$B$6:$D$22,2),VLOOKUP(H1708,'Shoe size conversion table'!$J$6:$L$22,2))</f>
        <v>42</v>
      </c>
      <c r="J1708" s="13">
        <f>IF(G1708="Male",VLOOKUP(H1708,'Shoe size conversion table'!$B$6:$D$22,3),VLOOKUP(H1708,'Shoe size conversion table'!$J$6:$L$22,3))</f>
        <v>8.5</v>
      </c>
      <c r="K1708" s="11">
        <v>149</v>
      </c>
      <c r="L1708" s="12">
        <v>0</v>
      </c>
      <c r="M1708" s="7">
        <f t="shared" si="79"/>
        <v>2014</v>
      </c>
      <c r="N1708" s="7">
        <f t="shared" si="80"/>
        <v>8</v>
      </c>
      <c r="O1708" s="30">
        <f t="shared" si="81"/>
        <v>149</v>
      </c>
    </row>
    <row r="1709" spans="2:15" x14ac:dyDescent="0.2">
      <c r="B1709" s="13">
        <v>53839</v>
      </c>
      <c r="C1709" s="14">
        <v>41867.676111111112</v>
      </c>
      <c r="D1709" s="7" t="s">
        <v>10</v>
      </c>
      <c r="E1709" s="13">
        <v>2147</v>
      </c>
      <c r="F1709" s="7" t="s">
        <v>35</v>
      </c>
      <c r="G1709" s="7" t="s">
        <v>11</v>
      </c>
      <c r="H1709" s="13">
        <v>7</v>
      </c>
      <c r="I1709" s="13">
        <f>IF(G1709="Male",VLOOKUP(H1709,'Shoe size conversion table'!$B$6:$D$22,2),VLOOKUP(H1709,'Shoe size conversion table'!$J$6:$L$22,2))</f>
        <v>40</v>
      </c>
      <c r="J1709" s="13">
        <f>IF(G1709="Male",VLOOKUP(H1709,'Shoe size conversion table'!$B$6:$D$22,3),VLOOKUP(H1709,'Shoe size conversion table'!$J$6:$L$22,3))</f>
        <v>6.5</v>
      </c>
      <c r="K1709" s="11">
        <v>129</v>
      </c>
      <c r="L1709" s="12">
        <v>0</v>
      </c>
      <c r="M1709" s="7">
        <f t="shared" si="79"/>
        <v>2014</v>
      </c>
      <c r="N1709" s="7">
        <f t="shared" si="80"/>
        <v>8</v>
      </c>
      <c r="O1709" s="30">
        <f t="shared" si="81"/>
        <v>129</v>
      </c>
    </row>
    <row r="1710" spans="2:15" x14ac:dyDescent="0.2">
      <c r="B1710" s="13">
        <v>53840</v>
      </c>
      <c r="C1710" s="14">
        <v>41867.706111111111</v>
      </c>
      <c r="D1710" s="7" t="s">
        <v>10</v>
      </c>
      <c r="E1710" s="13">
        <v>2239</v>
      </c>
      <c r="F1710" s="7" t="s">
        <v>35</v>
      </c>
      <c r="G1710" s="7" t="s">
        <v>12</v>
      </c>
      <c r="H1710" s="13">
        <v>7</v>
      </c>
      <c r="I1710" s="13" t="str">
        <f>IF(G1710="Male",VLOOKUP(H1710,'Shoe size conversion table'!$B$6:$D$22,2),VLOOKUP(H1710,'Shoe size conversion table'!$J$6:$L$22,2))</f>
        <v>37-38</v>
      </c>
      <c r="J1710" s="13">
        <f>IF(G1710="Male",VLOOKUP(H1710,'Shoe size conversion table'!$B$6:$D$22,3),VLOOKUP(H1710,'Shoe size conversion table'!$J$6:$L$22,3))</f>
        <v>5</v>
      </c>
      <c r="K1710" s="11">
        <v>179</v>
      </c>
      <c r="L1710" s="12">
        <v>0</v>
      </c>
      <c r="M1710" s="7">
        <f t="shared" si="79"/>
        <v>2014</v>
      </c>
      <c r="N1710" s="7">
        <f t="shared" si="80"/>
        <v>8</v>
      </c>
      <c r="O1710" s="30">
        <f t="shared" si="81"/>
        <v>179</v>
      </c>
    </row>
    <row r="1711" spans="2:15" x14ac:dyDescent="0.2">
      <c r="B1711" s="13">
        <v>53841</v>
      </c>
      <c r="C1711" s="14">
        <v>41867.786111111105</v>
      </c>
      <c r="D1711" s="7" t="s">
        <v>10</v>
      </c>
      <c r="E1711" s="13">
        <v>2215</v>
      </c>
      <c r="F1711" s="7" t="s">
        <v>34</v>
      </c>
      <c r="G1711" s="7" t="s">
        <v>12</v>
      </c>
      <c r="H1711" s="13">
        <v>9.5</v>
      </c>
      <c r="I1711" s="13">
        <f>IF(G1711="Male",VLOOKUP(H1711,'Shoe size conversion table'!$B$6:$D$22,2),VLOOKUP(H1711,'Shoe size conversion table'!$J$6:$L$22,2))</f>
        <v>40</v>
      </c>
      <c r="J1711" s="13">
        <f>IF(G1711="Male",VLOOKUP(H1711,'Shoe size conversion table'!$B$6:$D$22,3),VLOOKUP(H1711,'Shoe size conversion table'!$J$6:$L$22,3))</f>
        <v>7.5</v>
      </c>
      <c r="K1711" s="11">
        <v>189</v>
      </c>
      <c r="L1711" s="12">
        <v>0</v>
      </c>
      <c r="M1711" s="7">
        <f t="shared" si="79"/>
        <v>2014</v>
      </c>
      <c r="N1711" s="7">
        <f t="shared" si="80"/>
        <v>8</v>
      </c>
      <c r="O1711" s="30">
        <f t="shared" si="81"/>
        <v>189</v>
      </c>
    </row>
    <row r="1712" spans="2:15" x14ac:dyDescent="0.2">
      <c r="B1712" s="13">
        <v>53842</v>
      </c>
      <c r="C1712" s="14">
        <v>41867.876111111109</v>
      </c>
      <c r="D1712" s="7" t="s">
        <v>9</v>
      </c>
      <c r="E1712" s="13">
        <v>2239</v>
      </c>
      <c r="F1712" s="7" t="s">
        <v>62</v>
      </c>
      <c r="G1712" s="7" t="s">
        <v>11</v>
      </c>
      <c r="H1712" s="13">
        <v>9</v>
      </c>
      <c r="I1712" s="13">
        <f>IF(G1712="Male",VLOOKUP(H1712,'Shoe size conversion table'!$B$6:$D$22,2),VLOOKUP(H1712,'Shoe size conversion table'!$J$6:$L$22,2))</f>
        <v>42</v>
      </c>
      <c r="J1712" s="13">
        <f>IF(G1712="Male",VLOOKUP(H1712,'Shoe size conversion table'!$B$6:$D$22,3),VLOOKUP(H1712,'Shoe size conversion table'!$J$6:$L$22,3))</f>
        <v>8.5</v>
      </c>
      <c r="K1712" s="11">
        <v>139</v>
      </c>
      <c r="L1712" s="12">
        <v>0</v>
      </c>
      <c r="M1712" s="7">
        <f t="shared" si="79"/>
        <v>2014</v>
      </c>
      <c r="N1712" s="7">
        <f t="shared" si="80"/>
        <v>8</v>
      </c>
      <c r="O1712" s="30">
        <f t="shared" si="81"/>
        <v>139</v>
      </c>
    </row>
    <row r="1713" spans="2:15" x14ac:dyDescent="0.2">
      <c r="B1713" s="13">
        <v>53843</v>
      </c>
      <c r="C1713" s="14">
        <v>41868.196111111109</v>
      </c>
      <c r="D1713" s="7" t="s">
        <v>7</v>
      </c>
      <c r="E1713" s="13">
        <v>2167</v>
      </c>
      <c r="F1713" s="7" t="s">
        <v>49</v>
      </c>
      <c r="G1713" s="7" t="s">
        <v>12</v>
      </c>
      <c r="H1713" s="13">
        <v>8</v>
      </c>
      <c r="I1713" s="13" t="str">
        <f>IF(G1713="Male",VLOOKUP(H1713,'Shoe size conversion table'!$B$6:$D$22,2),VLOOKUP(H1713,'Shoe size conversion table'!$J$6:$L$22,2))</f>
        <v>38-39</v>
      </c>
      <c r="J1713" s="13">
        <f>IF(G1713="Male",VLOOKUP(H1713,'Shoe size conversion table'!$B$6:$D$22,3),VLOOKUP(H1713,'Shoe size conversion table'!$J$6:$L$22,3))</f>
        <v>6</v>
      </c>
      <c r="K1713" s="11">
        <v>189</v>
      </c>
      <c r="L1713" s="12">
        <v>0.3</v>
      </c>
      <c r="M1713" s="7">
        <f t="shared" si="79"/>
        <v>2014</v>
      </c>
      <c r="N1713" s="7">
        <f t="shared" si="80"/>
        <v>8</v>
      </c>
      <c r="O1713" s="30">
        <f t="shared" si="81"/>
        <v>132.29999999999998</v>
      </c>
    </row>
    <row r="1714" spans="2:15" x14ac:dyDescent="0.2">
      <c r="B1714" s="13">
        <v>53844</v>
      </c>
      <c r="C1714" s="14">
        <v>41868.59611111111</v>
      </c>
      <c r="D1714" s="7" t="s">
        <v>7</v>
      </c>
      <c r="E1714" s="13">
        <v>2178</v>
      </c>
      <c r="F1714" s="7" t="s">
        <v>51</v>
      </c>
      <c r="G1714" s="7" t="s">
        <v>12</v>
      </c>
      <c r="H1714" s="13">
        <v>8</v>
      </c>
      <c r="I1714" s="13" t="str">
        <f>IF(G1714="Male",VLOOKUP(H1714,'Shoe size conversion table'!$B$6:$D$22,2),VLOOKUP(H1714,'Shoe size conversion table'!$J$6:$L$22,2))</f>
        <v>38-39</v>
      </c>
      <c r="J1714" s="13">
        <f>IF(G1714="Male",VLOOKUP(H1714,'Shoe size conversion table'!$B$6:$D$22,3),VLOOKUP(H1714,'Shoe size conversion table'!$J$6:$L$22,3))</f>
        <v>6</v>
      </c>
      <c r="K1714" s="11">
        <v>129</v>
      </c>
      <c r="L1714" s="12">
        <v>0</v>
      </c>
      <c r="M1714" s="7">
        <f t="shared" si="79"/>
        <v>2014</v>
      </c>
      <c r="N1714" s="7">
        <f t="shared" si="80"/>
        <v>8</v>
      </c>
      <c r="O1714" s="30">
        <f t="shared" si="81"/>
        <v>129</v>
      </c>
    </row>
    <row r="1715" spans="2:15" x14ac:dyDescent="0.2">
      <c r="B1715" s="13">
        <v>53844</v>
      </c>
      <c r="C1715" s="14">
        <v>41868.59611111111</v>
      </c>
      <c r="D1715" s="7" t="s">
        <v>7</v>
      </c>
      <c r="E1715" s="13">
        <v>2158</v>
      </c>
      <c r="F1715" s="7" t="s">
        <v>51</v>
      </c>
      <c r="G1715" s="7" t="s">
        <v>11</v>
      </c>
      <c r="H1715" s="13">
        <v>10</v>
      </c>
      <c r="I1715" s="13">
        <f>IF(G1715="Male",VLOOKUP(H1715,'Shoe size conversion table'!$B$6:$D$22,2),VLOOKUP(H1715,'Shoe size conversion table'!$J$6:$L$22,2))</f>
        <v>43</v>
      </c>
      <c r="J1715" s="13">
        <f>IF(G1715="Male",VLOOKUP(H1715,'Shoe size conversion table'!$B$6:$D$22,3),VLOOKUP(H1715,'Shoe size conversion table'!$J$6:$L$22,3))</f>
        <v>9.5</v>
      </c>
      <c r="K1715" s="11">
        <v>159</v>
      </c>
      <c r="L1715" s="12">
        <v>0</v>
      </c>
      <c r="M1715" s="7">
        <f t="shared" si="79"/>
        <v>2014</v>
      </c>
      <c r="N1715" s="7">
        <f t="shared" si="80"/>
        <v>8</v>
      </c>
      <c r="O1715" s="30">
        <f t="shared" si="81"/>
        <v>159</v>
      </c>
    </row>
    <row r="1716" spans="2:15" x14ac:dyDescent="0.2">
      <c r="B1716" s="13">
        <v>53845</v>
      </c>
      <c r="C1716" s="14">
        <v>41868.656111111115</v>
      </c>
      <c r="D1716" s="7" t="s">
        <v>10</v>
      </c>
      <c r="E1716" s="13">
        <v>2194</v>
      </c>
      <c r="F1716" s="7" t="s">
        <v>34</v>
      </c>
      <c r="G1716" s="7" t="s">
        <v>11</v>
      </c>
      <c r="H1716" s="13">
        <v>10</v>
      </c>
      <c r="I1716" s="13">
        <f>IF(G1716="Male",VLOOKUP(H1716,'Shoe size conversion table'!$B$6:$D$22,2),VLOOKUP(H1716,'Shoe size conversion table'!$J$6:$L$22,2))</f>
        <v>43</v>
      </c>
      <c r="J1716" s="13">
        <f>IF(G1716="Male",VLOOKUP(H1716,'Shoe size conversion table'!$B$6:$D$22,3),VLOOKUP(H1716,'Shoe size conversion table'!$J$6:$L$22,3))</f>
        <v>9.5</v>
      </c>
      <c r="K1716" s="11">
        <v>129</v>
      </c>
      <c r="L1716" s="12">
        <v>0</v>
      </c>
      <c r="M1716" s="7">
        <f t="shared" si="79"/>
        <v>2014</v>
      </c>
      <c r="N1716" s="7">
        <f t="shared" si="80"/>
        <v>8</v>
      </c>
      <c r="O1716" s="30">
        <f t="shared" si="81"/>
        <v>129</v>
      </c>
    </row>
    <row r="1717" spans="2:15" x14ac:dyDescent="0.2">
      <c r="B1717" s="13">
        <v>53846</v>
      </c>
      <c r="C1717" s="14">
        <v>41868.676111111112</v>
      </c>
      <c r="D1717" s="7" t="s">
        <v>10</v>
      </c>
      <c r="E1717" s="13">
        <v>2227</v>
      </c>
      <c r="F1717" s="7" t="s">
        <v>35</v>
      </c>
      <c r="G1717" s="7" t="s">
        <v>12</v>
      </c>
      <c r="H1717" s="13">
        <v>8</v>
      </c>
      <c r="I1717" s="13" t="str">
        <f>IF(G1717="Male",VLOOKUP(H1717,'Shoe size conversion table'!$B$6:$D$22,2),VLOOKUP(H1717,'Shoe size conversion table'!$J$6:$L$22,2))</f>
        <v>38-39</v>
      </c>
      <c r="J1717" s="13">
        <f>IF(G1717="Male",VLOOKUP(H1717,'Shoe size conversion table'!$B$6:$D$22,3),VLOOKUP(H1717,'Shoe size conversion table'!$J$6:$L$22,3))</f>
        <v>6</v>
      </c>
      <c r="K1717" s="11">
        <v>189</v>
      </c>
      <c r="L1717" s="12">
        <v>0</v>
      </c>
      <c r="M1717" s="7">
        <f t="shared" si="79"/>
        <v>2014</v>
      </c>
      <c r="N1717" s="7">
        <f t="shared" si="80"/>
        <v>8</v>
      </c>
      <c r="O1717" s="30">
        <f t="shared" si="81"/>
        <v>189</v>
      </c>
    </row>
    <row r="1718" spans="2:15" x14ac:dyDescent="0.2">
      <c r="B1718" s="13">
        <v>53846</v>
      </c>
      <c r="C1718" s="14">
        <v>41868.676111111112</v>
      </c>
      <c r="D1718" s="7" t="s">
        <v>10</v>
      </c>
      <c r="E1718" s="13">
        <v>2221</v>
      </c>
      <c r="F1718" s="7" t="s">
        <v>36</v>
      </c>
      <c r="G1718" s="7" t="s">
        <v>12</v>
      </c>
      <c r="H1718" s="13">
        <v>8.5</v>
      </c>
      <c r="I1718" s="13">
        <f>IF(G1718="Male",VLOOKUP(H1718,'Shoe size conversion table'!$B$6:$D$22,2),VLOOKUP(H1718,'Shoe size conversion table'!$J$6:$L$22,2))</f>
        <v>39</v>
      </c>
      <c r="J1718" s="13">
        <f>IF(G1718="Male",VLOOKUP(H1718,'Shoe size conversion table'!$B$6:$D$22,3),VLOOKUP(H1718,'Shoe size conversion table'!$J$6:$L$22,3))</f>
        <v>6.5</v>
      </c>
      <c r="K1718" s="11">
        <v>169</v>
      </c>
      <c r="L1718" s="12">
        <v>0</v>
      </c>
      <c r="M1718" s="7">
        <f t="shared" si="79"/>
        <v>2014</v>
      </c>
      <c r="N1718" s="7">
        <f t="shared" si="80"/>
        <v>8</v>
      </c>
      <c r="O1718" s="30">
        <f t="shared" si="81"/>
        <v>169</v>
      </c>
    </row>
    <row r="1719" spans="2:15" x14ac:dyDescent="0.2">
      <c r="B1719" s="13">
        <v>53846</v>
      </c>
      <c r="C1719" s="14">
        <v>41868.676111111112</v>
      </c>
      <c r="D1719" s="7" t="s">
        <v>10</v>
      </c>
      <c r="E1719" s="13">
        <v>2165</v>
      </c>
      <c r="F1719" s="7" t="s">
        <v>34</v>
      </c>
      <c r="G1719" s="7" t="s">
        <v>12</v>
      </c>
      <c r="H1719" s="13">
        <v>10.5</v>
      </c>
      <c r="I1719" s="13">
        <f>IF(G1719="Male",VLOOKUP(H1719,'Shoe size conversion table'!$B$6:$D$22,2),VLOOKUP(H1719,'Shoe size conversion table'!$J$6:$L$22,2))</f>
        <v>41</v>
      </c>
      <c r="J1719" s="13">
        <f>IF(G1719="Male",VLOOKUP(H1719,'Shoe size conversion table'!$B$6:$D$22,3),VLOOKUP(H1719,'Shoe size conversion table'!$J$6:$L$22,3))</f>
        <v>8.5</v>
      </c>
      <c r="K1719" s="11">
        <v>179</v>
      </c>
      <c r="L1719" s="12">
        <v>0.2</v>
      </c>
      <c r="M1719" s="7">
        <f t="shared" si="79"/>
        <v>2014</v>
      </c>
      <c r="N1719" s="7">
        <f t="shared" si="80"/>
        <v>8</v>
      </c>
      <c r="O1719" s="30">
        <f t="shared" si="81"/>
        <v>143.20000000000002</v>
      </c>
    </row>
    <row r="1720" spans="2:15" x14ac:dyDescent="0.2">
      <c r="B1720" s="13">
        <v>53847</v>
      </c>
      <c r="C1720" s="14">
        <v>41868.706111111111</v>
      </c>
      <c r="D1720" s="7" t="s">
        <v>8</v>
      </c>
      <c r="E1720" s="13">
        <v>2201</v>
      </c>
      <c r="F1720" s="7" t="s">
        <v>40</v>
      </c>
      <c r="G1720" s="7" t="s">
        <v>11</v>
      </c>
      <c r="H1720" s="13">
        <v>10.5</v>
      </c>
      <c r="I1720" s="13" t="str">
        <f>IF(G1720="Male",VLOOKUP(H1720,'Shoe size conversion table'!$B$6:$D$22,2),VLOOKUP(H1720,'Shoe size conversion table'!$J$6:$L$22,2))</f>
        <v>43-44</v>
      </c>
      <c r="J1720" s="13">
        <f>IF(G1720="Male",VLOOKUP(H1720,'Shoe size conversion table'!$B$6:$D$22,3),VLOOKUP(H1720,'Shoe size conversion table'!$J$6:$L$22,3))</f>
        <v>10</v>
      </c>
      <c r="K1720" s="11">
        <v>139</v>
      </c>
      <c r="L1720" s="12">
        <v>0</v>
      </c>
      <c r="M1720" s="7">
        <f t="shared" si="79"/>
        <v>2014</v>
      </c>
      <c r="N1720" s="7">
        <f t="shared" si="80"/>
        <v>8</v>
      </c>
      <c r="O1720" s="30">
        <f t="shared" si="81"/>
        <v>139</v>
      </c>
    </row>
    <row r="1721" spans="2:15" x14ac:dyDescent="0.2">
      <c r="B1721" s="13">
        <v>53848</v>
      </c>
      <c r="C1721" s="14">
        <v>41868.876111111109</v>
      </c>
      <c r="D1721" s="7" t="s">
        <v>9</v>
      </c>
      <c r="E1721" s="13">
        <v>2160</v>
      </c>
      <c r="F1721" s="7" t="s">
        <v>59</v>
      </c>
      <c r="G1721" s="7" t="s">
        <v>11</v>
      </c>
      <c r="H1721" s="13">
        <v>6.5</v>
      </c>
      <c r="I1721" s="13">
        <f>IF(G1721="Male",VLOOKUP(H1721,'Shoe size conversion table'!$B$6:$D$22,2),VLOOKUP(H1721,'Shoe size conversion table'!$J$6:$L$22,2))</f>
        <v>39</v>
      </c>
      <c r="J1721" s="13">
        <f>IF(G1721="Male",VLOOKUP(H1721,'Shoe size conversion table'!$B$6:$D$22,3),VLOOKUP(H1721,'Shoe size conversion table'!$J$6:$L$22,3))</f>
        <v>6</v>
      </c>
      <c r="K1721" s="11">
        <v>199</v>
      </c>
      <c r="L1721" s="12">
        <v>0</v>
      </c>
      <c r="M1721" s="7">
        <f t="shared" si="79"/>
        <v>2014</v>
      </c>
      <c r="N1721" s="7">
        <f t="shared" si="80"/>
        <v>8</v>
      </c>
      <c r="O1721" s="30">
        <f t="shared" si="81"/>
        <v>199</v>
      </c>
    </row>
    <row r="1722" spans="2:15" x14ac:dyDescent="0.2">
      <c r="B1722" s="13">
        <v>53849</v>
      </c>
      <c r="C1722" s="14">
        <v>41869.456111111118</v>
      </c>
      <c r="D1722" s="7" t="s">
        <v>9</v>
      </c>
      <c r="E1722" s="13">
        <v>2216</v>
      </c>
      <c r="F1722" s="7" t="s">
        <v>58</v>
      </c>
      <c r="G1722" s="7" t="s">
        <v>11</v>
      </c>
      <c r="H1722" s="13">
        <v>11</v>
      </c>
      <c r="I1722" s="13">
        <f>IF(G1722="Male",VLOOKUP(H1722,'Shoe size conversion table'!$B$6:$D$22,2),VLOOKUP(H1722,'Shoe size conversion table'!$J$6:$L$22,2))</f>
        <v>44</v>
      </c>
      <c r="J1722" s="13">
        <f>IF(G1722="Male",VLOOKUP(H1722,'Shoe size conversion table'!$B$6:$D$22,3),VLOOKUP(H1722,'Shoe size conversion table'!$J$6:$L$22,3))</f>
        <v>10.5</v>
      </c>
      <c r="K1722" s="11">
        <v>179</v>
      </c>
      <c r="L1722" s="12">
        <v>0</v>
      </c>
      <c r="M1722" s="7">
        <f t="shared" si="79"/>
        <v>2014</v>
      </c>
      <c r="N1722" s="7">
        <f t="shared" si="80"/>
        <v>8</v>
      </c>
      <c r="O1722" s="30">
        <f t="shared" si="81"/>
        <v>179</v>
      </c>
    </row>
    <row r="1723" spans="2:15" x14ac:dyDescent="0.2">
      <c r="B1723" s="13">
        <v>53850</v>
      </c>
      <c r="C1723" s="14">
        <v>41869.59611111111</v>
      </c>
      <c r="D1723" s="7" t="s">
        <v>7</v>
      </c>
      <c r="E1723" s="13">
        <v>2155</v>
      </c>
      <c r="F1723" s="7" t="s">
        <v>51</v>
      </c>
      <c r="G1723" s="7" t="s">
        <v>12</v>
      </c>
      <c r="H1723" s="13">
        <v>8</v>
      </c>
      <c r="I1723" s="13" t="str">
        <f>IF(G1723="Male",VLOOKUP(H1723,'Shoe size conversion table'!$B$6:$D$22,2),VLOOKUP(H1723,'Shoe size conversion table'!$J$6:$L$22,2))</f>
        <v>38-39</v>
      </c>
      <c r="J1723" s="13">
        <f>IF(G1723="Male",VLOOKUP(H1723,'Shoe size conversion table'!$B$6:$D$22,3),VLOOKUP(H1723,'Shoe size conversion table'!$J$6:$L$22,3))</f>
        <v>6</v>
      </c>
      <c r="K1723" s="11">
        <v>149</v>
      </c>
      <c r="L1723" s="12">
        <v>0</v>
      </c>
      <c r="M1723" s="7">
        <f t="shared" si="79"/>
        <v>2014</v>
      </c>
      <c r="N1723" s="7">
        <f t="shared" si="80"/>
        <v>8</v>
      </c>
      <c r="O1723" s="30">
        <f t="shared" si="81"/>
        <v>149</v>
      </c>
    </row>
    <row r="1724" spans="2:15" x14ac:dyDescent="0.2">
      <c r="B1724" s="13">
        <v>53850</v>
      </c>
      <c r="C1724" s="14">
        <v>41869.59611111111</v>
      </c>
      <c r="D1724" s="7" t="s">
        <v>7</v>
      </c>
      <c r="E1724" s="13">
        <v>2183</v>
      </c>
      <c r="F1724" s="7" t="s">
        <v>51</v>
      </c>
      <c r="G1724" s="7" t="s">
        <v>11</v>
      </c>
      <c r="H1724" s="13">
        <v>10</v>
      </c>
      <c r="I1724" s="13">
        <f>IF(G1724="Male",VLOOKUP(H1724,'Shoe size conversion table'!$B$6:$D$22,2),VLOOKUP(H1724,'Shoe size conversion table'!$J$6:$L$22,2))</f>
        <v>43</v>
      </c>
      <c r="J1724" s="13">
        <f>IF(G1724="Male",VLOOKUP(H1724,'Shoe size conversion table'!$B$6:$D$22,3),VLOOKUP(H1724,'Shoe size conversion table'!$J$6:$L$22,3))</f>
        <v>9.5</v>
      </c>
      <c r="K1724" s="11">
        <v>199</v>
      </c>
      <c r="L1724" s="12">
        <v>0.5</v>
      </c>
      <c r="M1724" s="7">
        <f t="shared" si="79"/>
        <v>2014</v>
      </c>
      <c r="N1724" s="7">
        <f t="shared" si="80"/>
        <v>8</v>
      </c>
      <c r="O1724" s="30">
        <f t="shared" si="81"/>
        <v>99.5</v>
      </c>
    </row>
    <row r="1725" spans="2:15" x14ac:dyDescent="0.2">
      <c r="B1725" s="13">
        <v>53851</v>
      </c>
      <c r="C1725" s="14">
        <v>41869.656111111115</v>
      </c>
      <c r="D1725" s="7" t="s">
        <v>10</v>
      </c>
      <c r="E1725" s="13">
        <v>2199</v>
      </c>
      <c r="F1725" s="7" t="s">
        <v>35</v>
      </c>
      <c r="G1725" s="7" t="s">
        <v>11</v>
      </c>
      <c r="H1725" s="13">
        <v>10</v>
      </c>
      <c r="I1725" s="13">
        <f>IF(G1725="Male",VLOOKUP(H1725,'Shoe size conversion table'!$B$6:$D$22,2),VLOOKUP(H1725,'Shoe size conversion table'!$J$6:$L$22,2))</f>
        <v>43</v>
      </c>
      <c r="J1725" s="13">
        <f>IF(G1725="Male",VLOOKUP(H1725,'Shoe size conversion table'!$B$6:$D$22,3),VLOOKUP(H1725,'Shoe size conversion table'!$J$6:$L$22,3))</f>
        <v>9.5</v>
      </c>
      <c r="K1725" s="11">
        <v>159</v>
      </c>
      <c r="L1725" s="12">
        <v>0</v>
      </c>
      <c r="M1725" s="7">
        <f t="shared" si="79"/>
        <v>2014</v>
      </c>
      <c r="N1725" s="7">
        <f t="shared" si="80"/>
        <v>8</v>
      </c>
      <c r="O1725" s="30">
        <f t="shared" si="81"/>
        <v>159</v>
      </c>
    </row>
    <row r="1726" spans="2:15" x14ac:dyDescent="0.2">
      <c r="B1726" s="13">
        <v>53852</v>
      </c>
      <c r="C1726" s="14">
        <v>41869.676111111112</v>
      </c>
      <c r="D1726" s="7" t="s">
        <v>10</v>
      </c>
      <c r="E1726" s="13">
        <v>2232</v>
      </c>
      <c r="F1726" s="7" t="s">
        <v>35</v>
      </c>
      <c r="G1726" s="7" t="s">
        <v>12</v>
      </c>
      <c r="H1726" s="13">
        <v>8</v>
      </c>
      <c r="I1726" s="13" t="str">
        <f>IF(G1726="Male",VLOOKUP(H1726,'Shoe size conversion table'!$B$6:$D$22,2),VLOOKUP(H1726,'Shoe size conversion table'!$J$6:$L$22,2))</f>
        <v>38-39</v>
      </c>
      <c r="J1726" s="13">
        <f>IF(G1726="Male",VLOOKUP(H1726,'Shoe size conversion table'!$B$6:$D$22,3),VLOOKUP(H1726,'Shoe size conversion table'!$J$6:$L$22,3))</f>
        <v>6</v>
      </c>
      <c r="K1726" s="11">
        <v>169</v>
      </c>
      <c r="L1726" s="12">
        <v>0</v>
      </c>
      <c r="M1726" s="7">
        <f t="shared" si="79"/>
        <v>2014</v>
      </c>
      <c r="N1726" s="7">
        <f t="shared" si="80"/>
        <v>8</v>
      </c>
      <c r="O1726" s="30">
        <f t="shared" si="81"/>
        <v>169</v>
      </c>
    </row>
    <row r="1727" spans="2:15" x14ac:dyDescent="0.2">
      <c r="B1727" s="13">
        <v>53852</v>
      </c>
      <c r="C1727" s="14">
        <v>41869.676111111112</v>
      </c>
      <c r="D1727" s="7" t="s">
        <v>10</v>
      </c>
      <c r="E1727" s="13">
        <v>2200</v>
      </c>
      <c r="F1727" s="7" t="s">
        <v>35</v>
      </c>
      <c r="G1727" s="7" t="s">
        <v>12</v>
      </c>
      <c r="H1727" s="13">
        <v>8.5</v>
      </c>
      <c r="I1727" s="13">
        <f>IF(G1727="Male",VLOOKUP(H1727,'Shoe size conversion table'!$B$6:$D$22,2),VLOOKUP(H1727,'Shoe size conversion table'!$J$6:$L$22,2))</f>
        <v>39</v>
      </c>
      <c r="J1727" s="13">
        <f>IF(G1727="Male",VLOOKUP(H1727,'Shoe size conversion table'!$B$6:$D$22,3),VLOOKUP(H1727,'Shoe size conversion table'!$J$6:$L$22,3))</f>
        <v>6.5</v>
      </c>
      <c r="K1727" s="11">
        <v>159</v>
      </c>
      <c r="L1727" s="12">
        <v>0</v>
      </c>
      <c r="M1727" s="7">
        <f t="shared" si="79"/>
        <v>2014</v>
      </c>
      <c r="N1727" s="7">
        <f t="shared" si="80"/>
        <v>8</v>
      </c>
      <c r="O1727" s="30">
        <f t="shared" si="81"/>
        <v>159</v>
      </c>
    </row>
    <row r="1728" spans="2:15" x14ac:dyDescent="0.2">
      <c r="B1728" s="13">
        <v>53852</v>
      </c>
      <c r="C1728" s="14">
        <v>41869.676111111112</v>
      </c>
      <c r="D1728" s="7" t="s">
        <v>10</v>
      </c>
      <c r="E1728" s="13">
        <v>2212</v>
      </c>
      <c r="F1728" s="7" t="s">
        <v>35</v>
      </c>
      <c r="G1728" s="7" t="s">
        <v>12</v>
      </c>
      <c r="H1728" s="13">
        <v>10.5</v>
      </c>
      <c r="I1728" s="13">
        <f>IF(G1728="Male",VLOOKUP(H1728,'Shoe size conversion table'!$B$6:$D$22,2),VLOOKUP(H1728,'Shoe size conversion table'!$J$6:$L$22,2))</f>
        <v>41</v>
      </c>
      <c r="J1728" s="13">
        <f>IF(G1728="Male",VLOOKUP(H1728,'Shoe size conversion table'!$B$6:$D$22,3),VLOOKUP(H1728,'Shoe size conversion table'!$J$6:$L$22,3))</f>
        <v>8.5</v>
      </c>
      <c r="K1728" s="11">
        <v>199</v>
      </c>
      <c r="L1728" s="12">
        <v>0</v>
      </c>
      <c r="M1728" s="7">
        <f t="shared" si="79"/>
        <v>2014</v>
      </c>
      <c r="N1728" s="7">
        <f t="shared" si="80"/>
        <v>8</v>
      </c>
      <c r="O1728" s="30">
        <f t="shared" si="81"/>
        <v>199</v>
      </c>
    </row>
    <row r="1729" spans="2:15" x14ac:dyDescent="0.2">
      <c r="B1729" s="13">
        <v>53853</v>
      </c>
      <c r="C1729" s="14">
        <v>41869.96611111112</v>
      </c>
      <c r="D1729" s="7" t="s">
        <v>8</v>
      </c>
      <c r="E1729" s="13">
        <v>2206</v>
      </c>
      <c r="F1729" s="7" t="s">
        <v>38</v>
      </c>
      <c r="G1729" s="7" t="s">
        <v>11</v>
      </c>
      <c r="H1729" s="13">
        <v>10.5</v>
      </c>
      <c r="I1729" s="13" t="str">
        <f>IF(G1729="Male",VLOOKUP(H1729,'Shoe size conversion table'!$B$6:$D$22,2),VLOOKUP(H1729,'Shoe size conversion table'!$J$6:$L$22,2))</f>
        <v>43-44</v>
      </c>
      <c r="J1729" s="13">
        <f>IF(G1729="Male",VLOOKUP(H1729,'Shoe size conversion table'!$B$6:$D$22,3),VLOOKUP(H1729,'Shoe size conversion table'!$J$6:$L$22,3))</f>
        <v>10</v>
      </c>
      <c r="K1729" s="11">
        <v>129</v>
      </c>
      <c r="L1729" s="12">
        <v>0.1</v>
      </c>
      <c r="M1729" s="7">
        <f t="shared" si="79"/>
        <v>2014</v>
      </c>
      <c r="N1729" s="7">
        <f t="shared" si="80"/>
        <v>8</v>
      </c>
      <c r="O1729" s="30">
        <f t="shared" si="81"/>
        <v>116.10000000000001</v>
      </c>
    </row>
    <row r="1730" spans="2:15" x14ac:dyDescent="0.2">
      <c r="B1730" s="13">
        <v>53854</v>
      </c>
      <c r="C1730" s="14">
        <v>41869.986111111117</v>
      </c>
      <c r="D1730" s="7" t="s">
        <v>10</v>
      </c>
      <c r="E1730" s="13">
        <v>2150</v>
      </c>
      <c r="F1730" s="7" t="s">
        <v>34</v>
      </c>
      <c r="G1730" s="7" t="s">
        <v>12</v>
      </c>
      <c r="H1730" s="13">
        <v>9</v>
      </c>
      <c r="I1730" s="13" t="str">
        <f>IF(G1730="Male",VLOOKUP(H1730,'Shoe size conversion table'!$B$6:$D$22,2),VLOOKUP(H1730,'Shoe size conversion table'!$J$6:$L$22,2))</f>
        <v>39-40</v>
      </c>
      <c r="J1730" s="13">
        <f>IF(G1730="Male",VLOOKUP(H1730,'Shoe size conversion table'!$B$6:$D$22,3),VLOOKUP(H1730,'Shoe size conversion table'!$J$6:$L$22,3))</f>
        <v>7</v>
      </c>
      <c r="K1730" s="11">
        <v>179</v>
      </c>
      <c r="L1730" s="12">
        <v>0</v>
      </c>
      <c r="M1730" s="7">
        <f t="shared" si="79"/>
        <v>2014</v>
      </c>
      <c r="N1730" s="7">
        <f t="shared" si="80"/>
        <v>8</v>
      </c>
      <c r="O1730" s="30">
        <f t="shared" si="81"/>
        <v>179</v>
      </c>
    </row>
    <row r="1731" spans="2:15" x14ac:dyDescent="0.2">
      <c r="B1731" s="13">
        <v>53854</v>
      </c>
      <c r="C1731" s="14">
        <v>41869.986111111117</v>
      </c>
      <c r="D1731" s="7" t="s">
        <v>10</v>
      </c>
      <c r="E1731" s="13">
        <v>2240</v>
      </c>
      <c r="F1731" s="7" t="s">
        <v>36</v>
      </c>
      <c r="G1731" s="7" t="s">
        <v>12</v>
      </c>
      <c r="H1731" s="13">
        <v>9</v>
      </c>
      <c r="I1731" s="13" t="str">
        <f>IF(G1731="Male",VLOOKUP(H1731,'Shoe size conversion table'!$B$6:$D$22,2),VLOOKUP(H1731,'Shoe size conversion table'!$J$6:$L$22,2))</f>
        <v>39-40</v>
      </c>
      <c r="J1731" s="13">
        <f>IF(G1731="Male",VLOOKUP(H1731,'Shoe size conversion table'!$B$6:$D$22,3),VLOOKUP(H1731,'Shoe size conversion table'!$J$6:$L$22,3))</f>
        <v>7</v>
      </c>
      <c r="K1731" s="11">
        <v>159</v>
      </c>
      <c r="L1731" s="12">
        <v>0</v>
      </c>
      <c r="M1731" s="7">
        <f t="shared" si="79"/>
        <v>2014</v>
      </c>
      <c r="N1731" s="7">
        <f t="shared" si="80"/>
        <v>8</v>
      </c>
      <c r="O1731" s="30">
        <f t="shared" si="81"/>
        <v>159</v>
      </c>
    </row>
    <row r="1732" spans="2:15" x14ac:dyDescent="0.2">
      <c r="B1732" s="13">
        <v>53855</v>
      </c>
      <c r="C1732" s="14">
        <v>41870.456111111118</v>
      </c>
      <c r="D1732" s="7" t="s">
        <v>9</v>
      </c>
      <c r="E1732" s="13">
        <v>2189</v>
      </c>
      <c r="F1732" s="7" t="s">
        <v>59</v>
      </c>
      <c r="G1732" s="7" t="s">
        <v>11</v>
      </c>
      <c r="H1732" s="13">
        <v>9.5</v>
      </c>
      <c r="I1732" s="13" t="str">
        <f>IF(G1732="Male",VLOOKUP(H1732,'Shoe size conversion table'!$B$6:$D$22,2),VLOOKUP(H1732,'Shoe size conversion table'!$J$6:$L$22,2))</f>
        <v>42-43</v>
      </c>
      <c r="J1732" s="13">
        <f>IF(G1732="Male",VLOOKUP(H1732,'Shoe size conversion table'!$B$6:$D$22,3),VLOOKUP(H1732,'Shoe size conversion table'!$J$6:$L$22,3))</f>
        <v>9</v>
      </c>
      <c r="K1732" s="11">
        <v>189</v>
      </c>
      <c r="L1732" s="12">
        <v>0</v>
      </c>
      <c r="M1732" s="7">
        <f t="shared" si="79"/>
        <v>2014</v>
      </c>
      <c r="N1732" s="7">
        <f t="shared" si="80"/>
        <v>8</v>
      </c>
      <c r="O1732" s="30">
        <f t="shared" si="81"/>
        <v>189</v>
      </c>
    </row>
    <row r="1733" spans="2:15" x14ac:dyDescent="0.2">
      <c r="B1733" s="13">
        <v>53856</v>
      </c>
      <c r="C1733" s="14">
        <v>41870.53611111112</v>
      </c>
      <c r="D1733" s="7" t="s">
        <v>7</v>
      </c>
      <c r="E1733" s="13">
        <v>2212</v>
      </c>
      <c r="F1733" s="7" t="s">
        <v>51</v>
      </c>
      <c r="G1733" s="7" t="s">
        <v>11</v>
      </c>
      <c r="H1733" s="13">
        <v>11.5</v>
      </c>
      <c r="I1733" s="13" t="str">
        <f>IF(G1733="Male",VLOOKUP(H1733,'Shoe size conversion table'!$B$6:$D$22,2),VLOOKUP(H1733,'Shoe size conversion table'!$J$6:$L$22,2))</f>
        <v>44-45</v>
      </c>
      <c r="J1733" s="13">
        <f>IF(G1733="Male",VLOOKUP(H1733,'Shoe size conversion table'!$B$6:$D$22,3),VLOOKUP(H1733,'Shoe size conversion table'!$J$6:$L$22,3))</f>
        <v>11</v>
      </c>
      <c r="K1733" s="11">
        <v>199</v>
      </c>
      <c r="L1733" s="12">
        <v>0</v>
      </c>
      <c r="M1733" s="7">
        <f t="shared" ref="M1733:M1796" si="82">YEAR(C1733)</f>
        <v>2014</v>
      </c>
      <c r="N1733" s="7">
        <f t="shared" si="80"/>
        <v>8</v>
      </c>
      <c r="O1733" s="30">
        <f t="shared" si="81"/>
        <v>199</v>
      </c>
    </row>
    <row r="1734" spans="2:15" x14ac:dyDescent="0.2">
      <c r="B1734" s="13">
        <v>53857</v>
      </c>
      <c r="C1734" s="14">
        <v>41870.656111111115</v>
      </c>
      <c r="D1734" s="7" t="s">
        <v>8</v>
      </c>
      <c r="E1734" s="13">
        <v>2240</v>
      </c>
      <c r="F1734" s="7" t="s">
        <v>42</v>
      </c>
      <c r="G1734" s="7" t="s">
        <v>12</v>
      </c>
      <c r="H1734" s="13">
        <v>8</v>
      </c>
      <c r="I1734" s="13" t="str">
        <f>IF(G1734="Male",VLOOKUP(H1734,'Shoe size conversion table'!$B$6:$D$22,2),VLOOKUP(H1734,'Shoe size conversion table'!$J$6:$L$22,2))</f>
        <v>38-39</v>
      </c>
      <c r="J1734" s="13">
        <f>IF(G1734="Male",VLOOKUP(H1734,'Shoe size conversion table'!$B$6:$D$22,3),VLOOKUP(H1734,'Shoe size conversion table'!$J$6:$L$22,3))</f>
        <v>6</v>
      </c>
      <c r="K1734" s="11">
        <v>139</v>
      </c>
      <c r="L1734" s="12">
        <v>0</v>
      </c>
      <c r="M1734" s="7">
        <f t="shared" si="82"/>
        <v>2014</v>
      </c>
      <c r="N1734" s="7">
        <f t="shared" ref="N1734:N1797" si="83">MONTH(C1734:C16701)</f>
        <v>8</v>
      </c>
      <c r="O1734" s="30">
        <f t="shared" ref="O1734:O1797" si="84">K1734*(1-L1734)</f>
        <v>139</v>
      </c>
    </row>
    <row r="1735" spans="2:15" x14ac:dyDescent="0.2">
      <c r="B1735" s="13">
        <v>53858</v>
      </c>
      <c r="C1735" s="14">
        <v>41870.96611111112</v>
      </c>
      <c r="D1735" s="7" t="s">
        <v>10</v>
      </c>
      <c r="E1735" s="13">
        <v>2220</v>
      </c>
      <c r="F1735" s="7" t="s">
        <v>34</v>
      </c>
      <c r="G1735" s="7" t="s">
        <v>12</v>
      </c>
      <c r="H1735" s="13">
        <v>7</v>
      </c>
      <c r="I1735" s="13" t="str">
        <f>IF(G1735="Male",VLOOKUP(H1735,'Shoe size conversion table'!$B$6:$D$22,2),VLOOKUP(H1735,'Shoe size conversion table'!$J$6:$L$22,2))</f>
        <v>37-38</v>
      </c>
      <c r="J1735" s="13">
        <f>IF(G1735="Male",VLOOKUP(H1735,'Shoe size conversion table'!$B$6:$D$22,3),VLOOKUP(H1735,'Shoe size conversion table'!$J$6:$L$22,3))</f>
        <v>5</v>
      </c>
      <c r="K1735" s="11">
        <v>159</v>
      </c>
      <c r="L1735" s="12">
        <v>0</v>
      </c>
      <c r="M1735" s="7">
        <f t="shared" si="82"/>
        <v>2014</v>
      </c>
      <c r="N1735" s="7">
        <f t="shared" si="83"/>
        <v>8</v>
      </c>
      <c r="O1735" s="30">
        <f t="shared" si="84"/>
        <v>159</v>
      </c>
    </row>
    <row r="1736" spans="2:15" x14ac:dyDescent="0.2">
      <c r="B1736" s="13">
        <v>53859</v>
      </c>
      <c r="C1736" s="14">
        <v>41870.986111111117</v>
      </c>
      <c r="D1736" s="7" t="s">
        <v>10</v>
      </c>
      <c r="E1736" s="13">
        <v>2150</v>
      </c>
      <c r="F1736" s="7" t="s">
        <v>34</v>
      </c>
      <c r="G1736" s="7" t="s">
        <v>12</v>
      </c>
      <c r="H1736" s="13">
        <v>9</v>
      </c>
      <c r="I1736" s="13" t="str">
        <f>IF(G1736="Male",VLOOKUP(H1736,'Shoe size conversion table'!$B$6:$D$22,2),VLOOKUP(H1736,'Shoe size conversion table'!$J$6:$L$22,2))</f>
        <v>39-40</v>
      </c>
      <c r="J1736" s="13">
        <f>IF(G1736="Male",VLOOKUP(H1736,'Shoe size conversion table'!$B$6:$D$22,3),VLOOKUP(H1736,'Shoe size conversion table'!$J$6:$L$22,3))</f>
        <v>7</v>
      </c>
      <c r="K1736" s="11">
        <v>179</v>
      </c>
      <c r="L1736" s="12">
        <v>0</v>
      </c>
      <c r="M1736" s="7">
        <f t="shared" si="82"/>
        <v>2014</v>
      </c>
      <c r="N1736" s="7">
        <f t="shared" si="83"/>
        <v>8</v>
      </c>
      <c r="O1736" s="30">
        <f t="shared" si="84"/>
        <v>179</v>
      </c>
    </row>
    <row r="1737" spans="2:15" x14ac:dyDescent="0.2">
      <c r="B1737" s="13">
        <v>53860</v>
      </c>
      <c r="C1737" s="14">
        <v>41870.986111111117</v>
      </c>
      <c r="D1737" s="7" t="s">
        <v>9</v>
      </c>
      <c r="E1737" s="13">
        <v>2216</v>
      </c>
      <c r="F1737" s="7" t="s">
        <v>58</v>
      </c>
      <c r="G1737" s="7" t="s">
        <v>11</v>
      </c>
      <c r="H1737" s="13">
        <v>11</v>
      </c>
      <c r="I1737" s="13">
        <f>IF(G1737="Male",VLOOKUP(H1737,'Shoe size conversion table'!$B$6:$D$22,2),VLOOKUP(H1737,'Shoe size conversion table'!$J$6:$L$22,2))</f>
        <v>44</v>
      </c>
      <c r="J1737" s="13">
        <f>IF(G1737="Male",VLOOKUP(H1737,'Shoe size conversion table'!$B$6:$D$22,3),VLOOKUP(H1737,'Shoe size conversion table'!$J$6:$L$22,3))</f>
        <v>10.5</v>
      </c>
      <c r="K1737" s="11">
        <v>179</v>
      </c>
      <c r="L1737" s="12">
        <v>0</v>
      </c>
      <c r="M1737" s="7">
        <f t="shared" si="82"/>
        <v>2014</v>
      </c>
      <c r="N1737" s="7">
        <f t="shared" si="83"/>
        <v>8</v>
      </c>
      <c r="O1737" s="30">
        <f t="shared" si="84"/>
        <v>179</v>
      </c>
    </row>
    <row r="1738" spans="2:15" x14ac:dyDescent="0.2">
      <c r="B1738" s="13">
        <v>53861</v>
      </c>
      <c r="C1738" s="14">
        <v>41871.446111111123</v>
      </c>
      <c r="D1738" s="7" t="s">
        <v>8</v>
      </c>
      <c r="E1738" s="13">
        <v>2230</v>
      </c>
      <c r="F1738" s="7" t="s">
        <v>37</v>
      </c>
      <c r="G1738" s="7" t="s">
        <v>12</v>
      </c>
      <c r="H1738" s="13">
        <v>6.5</v>
      </c>
      <c r="I1738" s="13">
        <f>IF(G1738="Male",VLOOKUP(H1738,'Shoe size conversion table'!$B$6:$D$22,2),VLOOKUP(H1738,'Shoe size conversion table'!$J$6:$L$22,2))</f>
        <v>37</v>
      </c>
      <c r="J1738" s="13">
        <f>IF(G1738="Male",VLOOKUP(H1738,'Shoe size conversion table'!$B$6:$D$22,3),VLOOKUP(H1738,'Shoe size conversion table'!$J$6:$L$22,3))</f>
        <v>4.5</v>
      </c>
      <c r="K1738" s="11">
        <v>179</v>
      </c>
      <c r="L1738" s="12">
        <v>0</v>
      </c>
      <c r="M1738" s="7">
        <f t="shared" si="82"/>
        <v>2014</v>
      </c>
      <c r="N1738" s="7">
        <f t="shared" si="83"/>
        <v>8</v>
      </c>
      <c r="O1738" s="30">
        <f t="shared" si="84"/>
        <v>179</v>
      </c>
    </row>
    <row r="1739" spans="2:15" x14ac:dyDescent="0.2">
      <c r="B1739" s="13">
        <v>53862</v>
      </c>
      <c r="C1739" s="14">
        <v>41871.456111111118</v>
      </c>
      <c r="D1739" s="7" t="s">
        <v>9</v>
      </c>
      <c r="E1739" s="13">
        <v>2239</v>
      </c>
      <c r="F1739" s="7" t="s">
        <v>62</v>
      </c>
      <c r="G1739" s="7" t="s">
        <v>11</v>
      </c>
      <c r="H1739" s="13">
        <v>9</v>
      </c>
      <c r="I1739" s="13">
        <f>IF(G1739="Male",VLOOKUP(H1739,'Shoe size conversion table'!$B$6:$D$22,2),VLOOKUP(H1739,'Shoe size conversion table'!$J$6:$L$22,2))</f>
        <v>42</v>
      </c>
      <c r="J1739" s="13">
        <f>IF(G1739="Male",VLOOKUP(H1739,'Shoe size conversion table'!$B$6:$D$22,3),VLOOKUP(H1739,'Shoe size conversion table'!$J$6:$L$22,3))</f>
        <v>8.5</v>
      </c>
      <c r="K1739" s="11">
        <v>139</v>
      </c>
      <c r="L1739" s="12">
        <v>0</v>
      </c>
      <c r="M1739" s="7">
        <f t="shared" si="82"/>
        <v>2014</v>
      </c>
      <c r="N1739" s="7">
        <f t="shared" si="83"/>
        <v>8</v>
      </c>
      <c r="O1739" s="30">
        <f t="shared" si="84"/>
        <v>139</v>
      </c>
    </row>
    <row r="1740" spans="2:15" x14ac:dyDescent="0.2">
      <c r="B1740" s="13">
        <v>53863</v>
      </c>
      <c r="C1740" s="14">
        <v>41871.53611111112</v>
      </c>
      <c r="D1740" s="7" t="s">
        <v>8</v>
      </c>
      <c r="E1740" s="13">
        <v>2209</v>
      </c>
      <c r="F1740" s="7" t="s">
        <v>39</v>
      </c>
      <c r="G1740" s="7" t="s">
        <v>12</v>
      </c>
      <c r="H1740" s="13">
        <v>8.5</v>
      </c>
      <c r="I1740" s="13">
        <f>IF(G1740="Male",VLOOKUP(H1740,'Shoe size conversion table'!$B$6:$D$22,2),VLOOKUP(H1740,'Shoe size conversion table'!$J$6:$L$22,2))</f>
        <v>39</v>
      </c>
      <c r="J1740" s="13">
        <f>IF(G1740="Male",VLOOKUP(H1740,'Shoe size conversion table'!$B$6:$D$22,3),VLOOKUP(H1740,'Shoe size conversion table'!$J$6:$L$22,3))</f>
        <v>6.5</v>
      </c>
      <c r="K1740" s="11">
        <v>149</v>
      </c>
      <c r="L1740" s="12">
        <v>0.3</v>
      </c>
      <c r="M1740" s="7">
        <f t="shared" si="82"/>
        <v>2014</v>
      </c>
      <c r="N1740" s="7">
        <f t="shared" si="83"/>
        <v>8</v>
      </c>
      <c r="O1740" s="30">
        <f t="shared" si="84"/>
        <v>104.3</v>
      </c>
    </row>
    <row r="1741" spans="2:15" x14ac:dyDescent="0.2">
      <c r="B1741" s="13">
        <v>53864</v>
      </c>
      <c r="C1741" s="14">
        <v>41871.656111111122</v>
      </c>
      <c r="D1741" s="7" t="s">
        <v>7</v>
      </c>
      <c r="E1741" s="13">
        <v>2193</v>
      </c>
      <c r="F1741" s="7" t="s">
        <v>57</v>
      </c>
      <c r="G1741" s="7" t="s">
        <v>11</v>
      </c>
      <c r="H1741" s="13">
        <v>9.5</v>
      </c>
      <c r="I1741" s="13" t="str">
        <f>IF(G1741="Male",VLOOKUP(H1741,'Shoe size conversion table'!$B$6:$D$22,2),VLOOKUP(H1741,'Shoe size conversion table'!$J$6:$L$22,2))</f>
        <v>42-43</v>
      </c>
      <c r="J1741" s="13">
        <f>IF(G1741="Male",VLOOKUP(H1741,'Shoe size conversion table'!$B$6:$D$22,3),VLOOKUP(H1741,'Shoe size conversion table'!$J$6:$L$22,3))</f>
        <v>9</v>
      </c>
      <c r="K1741" s="11">
        <v>199</v>
      </c>
      <c r="L1741" s="12">
        <v>0.2</v>
      </c>
      <c r="M1741" s="7">
        <f t="shared" si="82"/>
        <v>2014</v>
      </c>
      <c r="N1741" s="7">
        <f t="shared" si="83"/>
        <v>8</v>
      </c>
      <c r="O1741" s="30">
        <f t="shared" si="84"/>
        <v>159.20000000000002</v>
      </c>
    </row>
    <row r="1742" spans="2:15" x14ac:dyDescent="0.2">
      <c r="B1742" s="13">
        <v>53865</v>
      </c>
      <c r="C1742" s="14">
        <v>41871.96611111112</v>
      </c>
      <c r="D1742" s="7" t="s">
        <v>8</v>
      </c>
      <c r="E1742" s="13">
        <v>2232</v>
      </c>
      <c r="F1742" s="7" t="s">
        <v>41</v>
      </c>
      <c r="G1742" s="7" t="s">
        <v>11</v>
      </c>
      <c r="H1742" s="13">
        <v>9.5</v>
      </c>
      <c r="I1742" s="13" t="str">
        <f>IF(G1742="Male",VLOOKUP(H1742,'Shoe size conversion table'!$B$6:$D$22,2),VLOOKUP(H1742,'Shoe size conversion table'!$J$6:$L$22,2))</f>
        <v>42-43</v>
      </c>
      <c r="J1742" s="13">
        <f>IF(G1742="Male",VLOOKUP(H1742,'Shoe size conversion table'!$B$6:$D$22,3),VLOOKUP(H1742,'Shoe size conversion table'!$J$6:$L$22,3))</f>
        <v>9</v>
      </c>
      <c r="K1742" s="11">
        <v>189</v>
      </c>
      <c r="L1742" s="12">
        <v>0</v>
      </c>
      <c r="M1742" s="7">
        <f t="shared" si="82"/>
        <v>2014</v>
      </c>
      <c r="N1742" s="7">
        <f t="shared" si="83"/>
        <v>8</v>
      </c>
      <c r="O1742" s="30">
        <f t="shared" si="84"/>
        <v>189</v>
      </c>
    </row>
    <row r="1743" spans="2:15" x14ac:dyDescent="0.2">
      <c r="B1743" s="13">
        <v>53866</v>
      </c>
      <c r="C1743" s="14">
        <v>41871.986111111117</v>
      </c>
      <c r="D1743" s="7" t="s">
        <v>9</v>
      </c>
      <c r="E1743" s="13">
        <v>2189</v>
      </c>
      <c r="F1743" s="7" t="s">
        <v>59</v>
      </c>
      <c r="G1743" s="7" t="s">
        <v>11</v>
      </c>
      <c r="H1743" s="13">
        <v>9.5</v>
      </c>
      <c r="I1743" s="13" t="str">
        <f>IF(G1743="Male",VLOOKUP(H1743,'Shoe size conversion table'!$B$6:$D$22,2),VLOOKUP(H1743,'Shoe size conversion table'!$J$6:$L$22,2))</f>
        <v>42-43</v>
      </c>
      <c r="J1743" s="13">
        <f>IF(G1743="Male",VLOOKUP(H1743,'Shoe size conversion table'!$B$6:$D$22,3),VLOOKUP(H1743,'Shoe size conversion table'!$J$6:$L$22,3))</f>
        <v>9</v>
      </c>
      <c r="K1743" s="11">
        <v>189</v>
      </c>
      <c r="L1743" s="12">
        <v>0</v>
      </c>
      <c r="M1743" s="7">
        <f t="shared" si="82"/>
        <v>2014</v>
      </c>
      <c r="N1743" s="7">
        <f t="shared" si="83"/>
        <v>8</v>
      </c>
      <c r="O1743" s="30">
        <f t="shared" si="84"/>
        <v>189</v>
      </c>
    </row>
    <row r="1744" spans="2:15" x14ac:dyDescent="0.2">
      <c r="B1744" s="13">
        <v>53866</v>
      </c>
      <c r="C1744" s="14">
        <v>41871.986111111117</v>
      </c>
      <c r="D1744" s="7" t="s">
        <v>9</v>
      </c>
      <c r="E1744" s="13">
        <v>2216</v>
      </c>
      <c r="F1744" s="7" t="s">
        <v>58</v>
      </c>
      <c r="G1744" s="7" t="s">
        <v>11</v>
      </c>
      <c r="H1744" s="13">
        <v>11</v>
      </c>
      <c r="I1744" s="13">
        <f>IF(G1744="Male",VLOOKUP(H1744,'Shoe size conversion table'!$B$6:$D$22,2),VLOOKUP(H1744,'Shoe size conversion table'!$J$6:$L$22,2))</f>
        <v>44</v>
      </c>
      <c r="J1744" s="13">
        <f>IF(G1744="Male",VLOOKUP(H1744,'Shoe size conversion table'!$B$6:$D$22,3),VLOOKUP(H1744,'Shoe size conversion table'!$J$6:$L$22,3))</f>
        <v>10.5</v>
      </c>
      <c r="K1744" s="11">
        <v>179</v>
      </c>
      <c r="L1744" s="12">
        <v>0</v>
      </c>
      <c r="M1744" s="7">
        <f t="shared" si="82"/>
        <v>2014</v>
      </c>
      <c r="N1744" s="7">
        <f t="shared" si="83"/>
        <v>8</v>
      </c>
      <c r="O1744" s="30">
        <f t="shared" si="84"/>
        <v>179</v>
      </c>
    </row>
    <row r="1745" spans="2:15" x14ac:dyDescent="0.2">
      <c r="B1745" s="13">
        <v>53867</v>
      </c>
      <c r="C1745" s="14">
        <v>41872.446111111123</v>
      </c>
      <c r="D1745" s="7" t="s">
        <v>8</v>
      </c>
      <c r="E1745" s="13">
        <v>2227</v>
      </c>
      <c r="F1745" s="7" t="s">
        <v>38</v>
      </c>
      <c r="G1745" s="7" t="s">
        <v>12</v>
      </c>
      <c r="H1745" s="13">
        <v>6.5</v>
      </c>
      <c r="I1745" s="13">
        <f>IF(G1745="Male",VLOOKUP(H1745,'Shoe size conversion table'!$B$6:$D$22,2),VLOOKUP(H1745,'Shoe size conversion table'!$J$6:$L$22,2))</f>
        <v>37</v>
      </c>
      <c r="J1745" s="13">
        <f>IF(G1745="Male",VLOOKUP(H1745,'Shoe size conversion table'!$B$6:$D$22,3),VLOOKUP(H1745,'Shoe size conversion table'!$J$6:$L$22,3))</f>
        <v>4.5</v>
      </c>
      <c r="K1745" s="11">
        <v>189</v>
      </c>
      <c r="L1745" s="12">
        <v>0.1</v>
      </c>
      <c r="M1745" s="7">
        <f t="shared" si="82"/>
        <v>2014</v>
      </c>
      <c r="N1745" s="7">
        <f t="shared" si="83"/>
        <v>8</v>
      </c>
      <c r="O1745" s="30">
        <f t="shared" si="84"/>
        <v>170.1</v>
      </c>
    </row>
    <row r="1746" spans="2:15" x14ac:dyDescent="0.2">
      <c r="B1746" s="13">
        <v>53868</v>
      </c>
      <c r="C1746" s="14">
        <v>41872.53611111112</v>
      </c>
      <c r="D1746" s="7" t="s">
        <v>7</v>
      </c>
      <c r="E1746" s="13">
        <v>2158</v>
      </c>
      <c r="F1746" s="7" t="s">
        <v>51</v>
      </c>
      <c r="G1746" s="7" t="s">
        <v>11</v>
      </c>
      <c r="H1746" s="13">
        <v>10</v>
      </c>
      <c r="I1746" s="13">
        <f>IF(G1746="Male",VLOOKUP(H1746,'Shoe size conversion table'!$B$6:$D$22,2),VLOOKUP(H1746,'Shoe size conversion table'!$J$6:$L$22,2))</f>
        <v>43</v>
      </c>
      <c r="J1746" s="13">
        <f>IF(G1746="Male",VLOOKUP(H1746,'Shoe size conversion table'!$B$6:$D$22,3),VLOOKUP(H1746,'Shoe size conversion table'!$J$6:$L$22,3))</f>
        <v>9.5</v>
      </c>
      <c r="K1746" s="11">
        <v>159</v>
      </c>
      <c r="L1746" s="12">
        <v>0</v>
      </c>
      <c r="M1746" s="7">
        <f t="shared" si="82"/>
        <v>2014</v>
      </c>
      <c r="N1746" s="7">
        <f t="shared" si="83"/>
        <v>8</v>
      </c>
      <c r="O1746" s="30">
        <f t="shared" si="84"/>
        <v>159</v>
      </c>
    </row>
    <row r="1747" spans="2:15" x14ac:dyDescent="0.2">
      <c r="B1747" s="13">
        <v>53869</v>
      </c>
      <c r="C1747" s="14">
        <v>41872.586111111123</v>
      </c>
      <c r="D1747" s="7" t="s">
        <v>9</v>
      </c>
      <c r="E1747" s="13">
        <v>2171</v>
      </c>
      <c r="F1747" s="7" t="s">
        <v>60</v>
      </c>
      <c r="G1747" s="7" t="s">
        <v>11</v>
      </c>
      <c r="H1747" s="13">
        <v>10</v>
      </c>
      <c r="I1747" s="13">
        <f>IF(G1747="Male",VLOOKUP(H1747,'Shoe size conversion table'!$B$6:$D$22,2),VLOOKUP(H1747,'Shoe size conversion table'!$J$6:$L$22,2))</f>
        <v>43</v>
      </c>
      <c r="J1747" s="13">
        <f>IF(G1747="Male",VLOOKUP(H1747,'Shoe size conversion table'!$B$6:$D$22,3),VLOOKUP(H1747,'Shoe size conversion table'!$J$6:$L$22,3))</f>
        <v>9.5</v>
      </c>
      <c r="K1747" s="11">
        <v>129</v>
      </c>
      <c r="L1747" s="12">
        <v>0.1</v>
      </c>
      <c r="M1747" s="7">
        <f t="shared" si="82"/>
        <v>2014</v>
      </c>
      <c r="N1747" s="7">
        <f t="shared" si="83"/>
        <v>8</v>
      </c>
      <c r="O1747" s="30">
        <f t="shared" si="84"/>
        <v>116.10000000000001</v>
      </c>
    </row>
    <row r="1748" spans="2:15" x14ac:dyDescent="0.2">
      <c r="B1748" s="13">
        <v>53870</v>
      </c>
      <c r="C1748" s="14">
        <v>41872.656111111122</v>
      </c>
      <c r="D1748" s="7" t="s">
        <v>7</v>
      </c>
      <c r="E1748" s="13">
        <v>2178</v>
      </c>
      <c r="F1748" s="7" t="s">
        <v>47</v>
      </c>
      <c r="G1748" s="7" t="s">
        <v>11</v>
      </c>
      <c r="H1748" s="13">
        <v>10.5</v>
      </c>
      <c r="I1748" s="13" t="str">
        <f>IF(G1748="Male",VLOOKUP(H1748,'Shoe size conversion table'!$B$6:$D$22,2),VLOOKUP(H1748,'Shoe size conversion table'!$J$6:$L$22,2))</f>
        <v>43-44</v>
      </c>
      <c r="J1748" s="13">
        <f>IF(G1748="Male",VLOOKUP(H1748,'Shoe size conversion table'!$B$6:$D$22,3),VLOOKUP(H1748,'Shoe size conversion table'!$J$6:$L$22,3))</f>
        <v>10</v>
      </c>
      <c r="K1748" s="11">
        <v>159</v>
      </c>
      <c r="L1748" s="12">
        <v>0.5</v>
      </c>
      <c r="M1748" s="7">
        <f t="shared" si="82"/>
        <v>2014</v>
      </c>
      <c r="N1748" s="7">
        <f t="shared" si="83"/>
        <v>8</v>
      </c>
      <c r="O1748" s="30">
        <f t="shared" si="84"/>
        <v>79.5</v>
      </c>
    </row>
    <row r="1749" spans="2:15" x14ac:dyDescent="0.2">
      <c r="B1749" s="13">
        <v>53871</v>
      </c>
      <c r="C1749" s="14">
        <v>41873.116111111121</v>
      </c>
      <c r="D1749" s="7" t="s">
        <v>7</v>
      </c>
      <c r="E1749" s="13">
        <v>2234</v>
      </c>
      <c r="F1749" s="7" t="s">
        <v>47</v>
      </c>
      <c r="G1749" s="7" t="s">
        <v>11</v>
      </c>
      <c r="H1749" s="13">
        <v>10</v>
      </c>
      <c r="I1749" s="13">
        <f>IF(G1749="Male",VLOOKUP(H1749,'Shoe size conversion table'!$B$6:$D$22,2),VLOOKUP(H1749,'Shoe size conversion table'!$J$6:$L$22,2))</f>
        <v>43</v>
      </c>
      <c r="J1749" s="13">
        <f>IF(G1749="Male",VLOOKUP(H1749,'Shoe size conversion table'!$B$6:$D$22,3),VLOOKUP(H1749,'Shoe size conversion table'!$J$6:$L$22,3))</f>
        <v>9.5</v>
      </c>
      <c r="K1749" s="11">
        <v>189</v>
      </c>
      <c r="L1749" s="12">
        <v>0</v>
      </c>
      <c r="M1749" s="7">
        <f t="shared" si="82"/>
        <v>2014</v>
      </c>
      <c r="N1749" s="7">
        <f t="shared" si="83"/>
        <v>8</v>
      </c>
      <c r="O1749" s="30">
        <f t="shared" si="84"/>
        <v>189</v>
      </c>
    </row>
    <row r="1750" spans="2:15" x14ac:dyDescent="0.2">
      <c r="B1750" s="13">
        <v>53872</v>
      </c>
      <c r="C1750" s="14">
        <v>41873.226111111122</v>
      </c>
      <c r="D1750" s="7" t="s">
        <v>8</v>
      </c>
      <c r="E1750" s="13">
        <v>2199</v>
      </c>
      <c r="F1750" s="7" t="s">
        <v>41</v>
      </c>
      <c r="G1750" s="7" t="s">
        <v>12</v>
      </c>
      <c r="H1750" s="13">
        <v>8</v>
      </c>
      <c r="I1750" s="13" t="str">
        <f>IF(G1750="Male",VLOOKUP(H1750,'Shoe size conversion table'!$B$6:$D$22,2),VLOOKUP(H1750,'Shoe size conversion table'!$J$6:$L$22,2))</f>
        <v>38-39</v>
      </c>
      <c r="J1750" s="13">
        <f>IF(G1750="Male",VLOOKUP(H1750,'Shoe size conversion table'!$B$6:$D$22,3),VLOOKUP(H1750,'Shoe size conversion table'!$J$6:$L$22,3))</f>
        <v>6</v>
      </c>
      <c r="K1750" s="11">
        <v>189</v>
      </c>
      <c r="L1750" s="12">
        <v>0.3</v>
      </c>
      <c r="M1750" s="7">
        <f t="shared" si="82"/>
        <v>2014</v>
      </c>
      <c r="N1750" s="7">
        <f t="shared" si="83"/>
        <v>8</v>
      </c>
      <c r="O1750" s="30">
        <f t="shared" si="84"/>
        <v>132.29999999999998</v>
      </c>
    </row>
    <row r="1751" spans="2:15" x14ac:dyDescent="0.2">
      <c r="B1751" s="13">
        <v>53873</v>
      </c>
      <c r="C1751" s="14">
        <v>41873.316111111119</v>
      </c>
      <c r="D1751" s="7" t="s">
        <v>9</v>
      </c>
      <c r="E1751" s="13">
        <v>2183</v>
      </c>
      <c r="F1751" s="7" t="s">
        <v>62</v>
      </c>
      <c r="G1751" s="7" t="s">
        <v>12</v>
      </c>
      <c r="H1751" s="13">
        <v>8</v>
      </c>
      <c r="I1751" s="13" t="str">
        <f>IF(G1751="Male",VLOOKUP(H1751,'Shoe size conversion table'!$B$6:$D$22,2),VLOOKUP(H1751,'Shoe size conversion table'!$J$6:$L$22,2))</f>
        <v>38-39</v>
      </c>
      <c r="J1751" s="13">
        <f>IF(G1751="Male",VLOOKUP(H1751,'Shoe size conversion table'!$B$6:$D$22,3),VLOOKUP(H1751,'Shoe size conversion table'!$J$6:$L$22,3))</f>
        <v>6</v>
      </c>
      <c r="K1751" s="11">
        <v>169</v>
      </c>
      <c r="L1751" s="12">
        <v>0.5</v>
      </c>
      <c r="M1751" s="7">
        <f t="shared" si="82"/>
        <v>2014</v>
      </c>
      <c r="N1751" s="7">
        <f t="shared" si="83"/>
        <v>8</v>
      </c>
      <c r="O1751" s="30">
        <f t="shared" si="84"/>
        <v>84.5</v>
      </c>
    </row>
    <row r="1752" spans="2:15" x14ac:dyDescent="0.2">
      <c r="B1752" s="13">
        <v>53874</v>
      </c>
      <c r="C1752" s="14">
        <v>41873.336111111115</v>
      </c>
      <c r="D1752" s="7" t="s">
        <v>10</v>
      </c>
      <c r="E1752" s="13">
        <v>2181</v>
      </c>
      <c r="F1752" s="7" t="s">
        <v>36</v>
      </c>
      <c r="G1752" s="7" t="s">
        <v>11</v>
      </c>
      <c r="H1752" s="13">
        <v>9.5</v>
      </c>
      <c r="I1752" s="13" t="str">
        <f>IF(G1752="Male",VLOOKUP(H1752,'Shoe size conversion table'!$B$6:$D$22,2),VLOOKUP(H1752,'Shoe size conversion table'!$J$6:$L$22,2))</f>
        <v>42-43</v>
      </c>
      <c r="J1752" s="13">
        <f>IF(G1752="Male",VLOOKUP(H1752,'Shoe size conversion table'!$B$6:$D$22,3),VLOOKUP(H1752,'Shoe size conversion table'!$J$6:$L$22,3))</f>
        <v>9</v>
      </c>
      <c r="K1752" s="11">
        <v>139</v>
      </c>
      <c r="L1752" s="12">
        <v>0.1</v>
      </c>
      <c r="M1752" s="7">
        <f t="shared" si="82"/>
        <v>2014</v>
      </c>
      <c r="N1752" s="7">
        <f t="shared" si="83"/>
        <v>8</v>
      </c>
      <c r="O1752" s="30">
        <f t="shared" si="84"/>
        <v>125.10000000000001</v>
      </c>
    </row>
    <row r="1753" spans="2:15" x14ac:dyDescent="0.2">
      <c r="B1753" s="13">
        <v>53875</v>
      </c>
      <c r="C1753" s="14">
        <v>41873.446111111123</v>
      </c>
      <c r="D1753" s="7" t="s">
        <v>8</v>
      </c>
      <c r="E1753" s="13">
        <v>2231</v>
      </c>
      <c r="F1753" s="7" t="s">
        <v>42</v>
      </c>
      <c r="G1753" s="7" t="s">
        <v>12</v>
      </c>
      <c r="H1753" s="13">
        <v>6.5</v>
      </c>
      <c r="I1753" s="13">
        <f>IF(G1753="Male",VLOOKUP(H1753,'Shoe size conversion table'!$B$6:$D$22,2),VLOOKUP(H1753,'Shoe size conversion table'!$J$6:$L$22,2))</f>
        <v>37</v>
      </c>
      <c r="J1753" s="13">
        <f>IF(G1753="Male",VLOOKUP(H1753,'Shoe size conversion table'!$B$6:$D$22,3),VLOOKUP(H1753,'Shoe size conversion table'!$J$6:$L$22,3))</f>
        <v>4.5</v>
      </c>
      <c r="K1753" s="11">
        <v>159</v>
      </c>
      <c r="L1753" s="12">
        <v>0</v>
      </c>
      <c r="M1753" s="7">
        <f t="shared" si="82"/>
        <v>2014</v>
      </c>
      <c r="N1753" s="7">
        <f t="shared" si="83"/>
        <v>8</v>
      </c>
      <c r="O1753" s="30">
        <f t="shared" si="84"/>
        <v>159</v>
      </c>
    </row>
    <row r="1754" spans="2:15" x14ac:dyDescent="0.2">
      <c r="B1754" s="13">
        <v>53876</v>
      </c>
      <c r="C1754" s="14">
        <v>41873.586111111123</v>
      </c>
      <c r="D1754" s="7" t="s">
        <v>10</v>
      </c>
      <c r="E1754" s="13">
        <v>2170</v>
      </c>
      <c r="F1754" s="7" t="s">
        <v>35</v>
      </c>
      <c r="G1754" s="7" t="s">
        <v>12</v>
      </c>
      <c r="H1754" s="13">
        <v>9</v>
      </c>
      <c r="I1754" s="13" t="str">
        <f>IF(G1754="Male",VLOOKUP(H1754,'Shoe size conversion table'!$B$6:$D$22,2),VLOOKUP(H1754,'Shoe size conversion table'!$J$6:$L$22,2))</f>
        <v>39-40</v>
      </c>
      <c r="J1754" s="13">
        <f>IF(G1754="Male",VLOOKUP(H1754,'Shoe size conversion table'!$B$6:$D$22,3),VLOOKUP(H1754,'Shoe size conversion table'!$J$6:$L$22,3))</f>
        <v>7</v>
      </c>
      <c r="K1754" s="11">
        <v>169</v>
      </c>
      <c r="L1754" s="12">
        <v>0.5</v>
      </c>
      <c r="M1754" s="7">
        <f t="shared" si="82"/>
        <v>2014</v>
      </c>
      <c r="N1754" s="7">
        <f t="shared" si="83"/>
        <v>8</v>
      </c>
      <c r="O1754" s="30">
        <f t="shared" si="84"/>
        <v>84.5</v>
      </c>
    </row>
    <row r="1755" spans="2:15" x14ac:dyDescent="0.2">
      <c r="B1755" s="13">
        <v>53877</v>
      </c>
      <c r="C1755" s="14">
        <v>41873.656111111122</v>
      </c>
      <c r="D1755" s="7" t="s">
        <v>9</v>
      </c>
      <c r="E1755" s="13">
        <v>2228</v>
      </c>
      <c r="F1755" s="7" t="s">
        <v>59</v>
      </c>
      <c r="G1755" s="7" t="s">
        <v>12</v>
      </c>
      <c r="H1755" s="13">
        <v>9.5</v>
      </c>
      <c r="I1755" s="13">
        <f>IF(G1755="Male",VLOOKUP(H1755,'Shoe size conversion table'!$B$6:$D$22,2),VLOOKUP(H1755,'Shoe size conversion table'!$J$6:$L$22,2))</f>
        <v>40</v>
      </c>
      <c r="J1755" s="13">
        <f>IF(G1755="Male",VLOOKUP(H1755,'Shoe size conversion table'!$B$6:$D$22,3),VLOOKUP(H1755,'Shoe size conversion table'!$J$6:$L$22,3))</f>
        <v>7.5</v>
      </c>
      <c r="K1755" s="11">
        <v>129</v>
      </c>
      <c r="L1755" s="12">
        <v>0.5</v>
      </c>
      <c r="M1755" s="7">
        <f t="shared" si="82"/>
        <v>2014</v>
      </c>
      <c r="N1755" s="7">
        <f t="shared" si="83"/>
        <v>8</v>
      </c>
      <c r="O1755" s="30">
        <f t="shared" si="84"/>
        <v>64.5</v>
      </c>
    </row>
    <row r="1756" spans="2:15" x14ac:dyDescent="0.2">
      <c r="B1756" s="13">
        <v>53878</v>
      </c>
      <c r="C1756" s="14">
        <v>41873.826111111113</v>
      </c>
      <c r="D1756" s="7" t="s">
        <v>8</v>
      </c>
      <c r="E1756" s="13">
        <v>2188</v>
      </c>
      <c r="F1756" s="7" t="s">
        <v>38</v>
      </c>
      <c r="G1756" s="7" t="s">
        <v>11</v>
      </c>
      <c r="H1756" s="13">
        <v>8.5</v>
      </c>
      <c r="I1756" s="13" t="str">
        <f>IF(G1756="Male",VLOOKUP(H1756,'Shoe size conversion table'!$B$6:$D$22,2),VLOOKUP(H1756,'Shoe size conversion table'!$J$6:$L$22,2))</f>
        <v>41-42</v>
      </c>
      <c r="J1756" s="13">
        <f>IF(G1756="Male",VLOOKUP(H1756,'Shoe size conversion table'!$B$6:$D$22,3),VLOOKUP(H1756,'Shoe size conversion table'!$J$6:$L$22,3))</f>
        <v>8</v>
      </c>
      <c r="K1756" s="11">
        <v>169</v>
      </c>
      <c r="L1756" s="12">
        <v>0</v>
      </c>
      <c r="M1756" s="7">
        <f t="shared" si="82"/>
        <v>2014</v>
      </c>
      <c r="N1756" s="7">
        <f t="shared" si="83"/>
        <v>8</v>
      </c>
      <c r="O1756" s="30">
        <f t="shared" si="84"/>
        <v>169</v>
      </c>
    </row>
    <row r="1757" spans="2:15" x14ac:dyDescent="0.2">
      <c r="B1757" s="13">
        <v>53879</v>
      </c>
      <c r="C1757" s="14">
        <v>41874.116111111121</v>
      </c>
      <c r="D1757" s="7" t="s">
        <v>10</v>
      </c>
      <c r="E1757" s="13">
        <v>2178</v>
      </c>
      <c r="F1757" s="7" t="s">
        <v>35</v>
      </c>
      <c r="G1757" s="7" t="s">
        <v>12</v>
      </c>
      <c r="H1757" s="13">
        <v>10</v>
      </c>
      <c r="I1757" s="13" t="str">
        <f>IF(G1757="Male",VLOOKUP(H1757,'Shoe size conversion table'!$B$6:$D$22,2),VLOOKUP(H1757,'Shoe size conversion table'!$J$6:$L$22,2))</f>
        <v>40-41</v>
      </c>
      <c r="J1757" s="13">
        <f>IF(G1757="Male",VLOOKUP(H1757,'Shoe size conversion table'!$B$6:$D$22,3),VLOOKUP(H1757,'Shoe size conversion table'!$J$6:$L$22,3))</f>
        <v>8</v>
      </c>
      <c r="K1757" s="11">
        <v>159</v>
      </c>
      <c r="L1757" s="12">
        <v>0</v>
      </c>
      <c r="M1757" s="7">
        <f t="shared" si="82"/>
        <v>2014</v>
      </c>
      <c r="N1757" s="7">
        <f t="shared" si="83"/>
        <v>8</v>
      </c>
      <c r="O1757" s="30">
        <f t="shared" si="84"/>
        <v>159</v>
      </c>
    </row>
    <row r="1758" spans="2:15" x14ac:dyDescent="0.2">
      <c r="B1758" s="13">
        <v>53880</v>
      </c>
      <c r="C1758" s="14">
        <v>41874.226111111122</v>
      </c>
      <c r="D1758" s="7" t="s">
        <v>10</v>
      </c>
      <c r="E1758" s="13">
        <v>2192</v>
      </c>
      <c r="F1758" s="7" t="s">
        <v>34</v>
      </c>
      <c r="G1758" s="7" t="s">
        <v>11</v>
      </c>
      <c r="H1758" s="13">
        <v>7</v>
      </c>
      <c r="I1758" s="13">
        <f>IF(G1758="Male",VLOOKUP(H1758,'Shoe size conversion table'!$B$6:$D$22,2),VLOOKUP(H1758,'Shoe size conversion table'!$J$6:$L$22,2))</f>
        <v>40</v>
      </c>
      <c r="J1758" s="13">
        <f>IF(G1758="Male",VLOOKUP(H1758,'Shoe size conversion table'!$B$6:$D$22,3),VLOOKUP(H1758,'Shoe size conversion table'!$J$6:$L$22,3))</f>
        <v>6.5</v>
      </c>
      <c r="K1758" s="11">
        <v>179</v>
      </c>
      <c r="L1758" s="12">
        <v>0.3</v>
      </c>
      <c r="M1758" s="7">
        <f t="shared" si="82"/>
        <v>2014</v>
      </c>
      <c r="N1758" s="7">
        <f t="shared" si="83"/>
        <v>8</v>
      </c>
      <c r="O1758" s="30">
        <f t="shared" si="84"/>
        <v>125.3</v>
      </c>
    </row>
    <row r="1759" spans="2:15" x14ac:dyDescent="0.2">
      <c r="B1759" s="13">
        <v>53881</v>
      </c>
      <c r="C1759" s="14">
        <v>41874.296111111114</v>
      </c>
      <c r="D1759" s="7" t="s">
        <v>9</v>
      </c>
      <c r="E1759" s="13">
        <v>2190</v>
      </c>
      <c r="F1759" s="7" t="s">
        <v>59</v>
      </c>
      <c r="G1759" s="7" t="s">
        <v>11</v>
      </c>
      <c r="H1759" s="13">
        <v>10</v>
      </c>
      <c r="I1759" s="13">
        <f>IF(G1759="Male",VLOOKUP(H1759,'Shoe size conversion table'!$B$6:$D$22,2),VLOOKUP(H1759,'Shoe size conversion table'!$J$6:$L$22,2))</f>
        <v>43</v>
      </c>
      <c r="J1759" s="13">
        <f>IF(G1759="Male",VLOOKUP(H1759,'Shoe size conversion table'!$B$6:$D$22,3),VLOOKUP(H1759,'Shoe size conversion table'!$J$6:$L$22,3))</f>
        <v>9.5</v>
      </c>
      <c r="K1759" s="11">
        <v>139</v>
      </c>
      <c r="L1759" s="12">
        <v>0</v>
      </c>
      <c r="M1759" s="7">
        <f t="shared" si="82"/>
        <v>2014</v>
      </c>
      <c r="N1759" s="7">
        <f t="shared" si="83"/>
        <v>8</v>
      </c>
      <c r="O1759" s="30">
        <f t="shared" si="84"/>
        <v>139</v>
      </c>
    </row>
    <row r="1760" spans="2:15" x14ac:dyDescent="0.2">
      <c r="B1760" s="13">
        <v>53881</v>
      </c>
      <c r="C1760" s="14">
        <v>41874.296111111114</v>
      </c>
      <c r="D1760" s="7" t="s">
        <v>9</v>
      </c>
      <c r="E1760" s="13">
        <v>2211</v>
      </c>
      <c r="F1760" s="7" t="s">
        <v>61</v>
      </c>
      <c r="G1760" s="7" t="s">
        <v>11</v>
      </c>
      <c r="H1760" s="13">
        <v>11</v>
      </c>
      <c r="I1760" s="13">
        <f>IF(G1760="Male",VLOOKUP(H1760,'Shoe size conversion table'!$B$6:$D$22,2),VLOOKUP(H1760,'Shoe size conversion table'!$J$6:$L$22,2))</f>
        <v>44</v>
      </c>
      <c r="J1760" s="13">
        <f>IF(G1760="Male",VLOOKUP(H1760,'Shoe size conversion table'!$B$6:$D$22,3),VLOOKUP(H1760,'Shoe size conversion table'!$J$6:$L$22,3))</f>
        <v>10.5</v>
      </c>
      <c r="K1760" s="11">
        <v>149</v>
      </c>
      <c r="L1760" s="12">
        <v>0</v>
      </c>
      <c r="M1760" s="7">
        <f t="shared" si="82"/>
        <v>2014</v>
      </c>
      <c r="N1760" s="7">
        <f t="shared" si="83"/>
        <v>8</v>
      </c>
      <c r="O1760" s="30">
        <f t="shared" si="84"/>
        <v>149</v>
      </c>
    </row>
    <row r="1761" spans="2:15" x14ac:dyDescent="0.2">
      <c r="B1761" s="13">
        <v>53882</v>
      </c>
      <c r="C1761" s="14">
        <v>41874.316111111119</v>
      </c>
      <c r="D1761" s="7" t="s">
        <v>10</v>
      </c>
      <c r="E1761" s="13">
        <v>2166</v>
      </c>
      <c r="F1761" s="7" t="s">
        <v>35</v>
      </c>
      <c r="G1761" s="7" t="s">
        <v>11</v>
      </c>
      <c r="H1761" s="13">
        <v>10.5</v>
      </c>
      <c r="I1761" s="13" t="str">
        <f>IF(G1761="Male",VLOOKUP(H1761,'Shoe size conversion table'!$B$6:$D$22,2),VLOOKUP(H1761,'Shoe size conversion table'!$J$6:$L$22,2))</f>
        <v>43-44</v>
      </c>
      <c r="J1761" s="13">
        <f>IF(G1761="Male",VLOOKUP(H1761,'Shoe size conversion table'!$B$6:$D$22,3),VLOOKUP(H1761,'Shoe size conversion table'!$J$6:$L$22,3))</f>
        <v>10</v>
      </c>
      <c r="K1761" s="11">
        <v>169</v>
      </c>
      <c r="L1761" s="12">
        <v>0.2</v>
      </c>
      <c r="M1761" s="7">
        <f t="shared" si="82"/>
        <v>2014</v>
      </c>
      <c r="N1761" s="7">
        <f t="shared" si="83"/>
        <v>8</v>
      </c>
      <c r="O1761" s="30">
        <f t="shared" si="84"/>
        <v>135.20000000000002</v>
      </c>
    </row>
    <row r="1762" spans="2:15" x14ac:dyDescent="0.2">
      <c r="B1762" s="13">
        <v>53883</v>
      </c>
      <c r="C1762" s="14">
        <v>41874.336111111115</v>
      </c>
      <c r="D1762" s="7" t="s">
        <v>8</v>
      </c>
      <c r="E1762" s="13">
        <v>2199</v>
      </c>
      <c r="F1762" s="7" t="s">
        <v>41</v>
      </c>
      <c r="G1762" s="7" t="s">
        <v>12</v>
      </c>
      <c r="H1762" s="13">
        <v>8</v>
      </c>
      <c r="I1762" s="13" t="str">
        <f>IF(G1762="Male",VLOOKUP(H1762,'Shoe size conversion table'!$B$6:$D$22,2),VLOOKUP(H1762,'Shoe size conversion table'!$J$6:$L$22,2))</f>
        <v>38-39</v>
      </c>
      <c r="J1762" s="13">
        <f>IF(G1762="Male",VLOOKUP(H1762,'Shoe size conversion table'!$B$6:$D$22,3),VLOOKUP(H1762,'Shoe size conversion table'!$J$6:$L$22,3))</f>
        <v>6</v>
      </c>
      <c r="K1762" s="11">
        <v>189</v>
      </c>
      <c r="L1762" s="12">
        <v>0.3</v>
      </c>
      <c r="M1762" s="7">
        <f t="shared" si="82"/>
        <v>2014</v>
      </c>
      <c r="N1762" s="7">
        <f t="shared" si="83"/>
        <v>8</v>
      </c>
      <c r="O1762" s="30">
        <f t="shared" si="84"/>
        <v>132.29999999999998</v>
      </c>
    </row>
    <row r="1763" spans="2:15" x14ac:dyDescent="0.2">
      <c r="B1763" s="13">
        <v>53884</v>
      </c>
      <c r="C1763" s="14">
        <v>41874.376111111116</v>
      </c>
      <c r="D1763" s="7" t="s">
        <v>7</v>
      </c>
      <c r="E1763" s="13">
        <v>2198</v>
      </c>
      <c r="F1763" s="7" t="s">
        <v>49</v>
      </c>
      <c r="G1763" s="7" t="s">
        <v>12</v>
      </c>
      <c r="H1763" s="13">
        <v>11</v>
      </c>
      <c r="I1763" s="13" t="str">
        <f>IF(G1763="Male",VLOOKUP(H1763,'Shoe size conversion table'!$B$6:$D$22,2),VLOOKUP(H1763,'Shoe size conversion table'!$J$6:$L$22,2))</f>
        <v>41-42</v>
      </c>
      <c r="J1763" s="13">
        <f>IF(G1763="Male",VLOOKUP(H1763,'Shoe size conversion table'!$B$6:$D$22,3),VLOOKUP(H1763,'Shoe size conversion table'!$J$6:$L$22,3))</f>
        <v>9</v>
      </c>
      <c r="K1763" s="11">
        <v>129</v>
      </c>
      <c r="L1763" s="12">
        <v>0.3</v>
      </c>
      <c r="M1763" s="7">
        <f t="shared" si="82"/>
        <v>2014</v>
      </c>
      <c r="N1763" s="7">
        <f t="shared" si="83"/>
        <v>8</v>
      </c>
      <c r="O1763" s="30">
        <f t="shared" si="84"/>
        <v>90.3</v>
      </c>
    </row>
    <row r="1764" spans="2:15" x14ac:dyDescent="0.2">
      <c r="B1764" s="13">
        <v>53885</v>
      </c>
      <c r="C1764" s="14">
        <v>41874.586111111123</v>
      </c>
      <c r="D1764" s="7" t="s">
        <v>10</v>
      </c>
      <c r="E1764" s="13">
        <v>2196</v>
      </c>
      <c r="F1764" s="7" t="s">
        <v>35</v>
      </c>
      <c r="G1764" s="7" t="s">
        <v>12</v>
      </c>
      <c r="H1764" s="13">
        <v>9</v>
      </c>
      <c r="I1764" s="13" t="str">
        <f>IF(G1764="Male",VLOOKUP(H1764,'Shoe size conversion table'!$B$6:$D$22,2),VLOOKUP(H1764,'Shoe size conversion table'!$J$6:$L$22,2))</f>
        <v>39-40</v>
      </c>
      <c r="J1764" s="13">
        <f>IF(G1764="Male",VLOOKUP(H1764,'Shoe size conversion table'!$B$6:$D$22,3),VLOOKUP(H1764,'Shoe size conversion table'!$J$6:$L$22,3))</f>
        <v>7</v>
      </c>
      <c r="K1764" s="11">
        <v>159</v>
      </c>
      <c r="L1764" s="12">
        <v>0</v>
      </c>
      <c r="M1764" s="7">
        <f t="shared" si="82"/>
        <v>2014</v>
      </c>
      <c r="N1764" s="7">
        <f t="shared" si="83"/>
        <v>8</v>
      </c>
      <c r="O1764" s="30">
        <f t="shared" si="84"/>
        <v>159</v>
      </c>
    </row>
    <row r="1765" spans="2:15" x14ac:dyDescent="0.2">
      <c r="B1765" s="13">
        <v>53886</v>
      </c>
      <c r="C1765" s="14">
        <v>41874.736111111117</v>
      </c>
      <c r="D1765" s="7" t="s">
        <v>8</v>
      </c>
      <c r="E1765" s="13">
        <v>2195</v>
      </c>
      <c r="F1765" s="7" t="s">
        <v>38</v>
      </c>
      <c r="G1765" s="7" t="s">
        <v>12</v>
      </c>
      <c r="H1765" s="13">
        <v>8.5</v>
      </c>
      <c r="I1765" s="13">
        <f>IF(G1765="Male",VLOOKUP(H1765,'Shoe size conversion table'!$B$6:$D$22,2),VLOOKUP(H1765,'Shoe size conversion table'!$J$6:$L$22,2))</f>
        <v>39</v>
      </c>
      <c r="J1765" s="13">
        <f>IF(G1765="Male",VLOOKUP(H1765,'Shoe size conversion table'!$B$6:$D$22,3),VLOOKUP(H1765,'Shoe size conversion table'!$J$6:$L$22,3))</f>
        <v>6.5</v>
      </c>
      <c r="K1765" s="11">
        <v>179</v>
      </c>
      <c r="L1765" s="12">
        <v>0</v>
      </c>
      <c r="M1765" s="7">
        <f t="shared" si="82"/>
        <v>2014</v>
      </c>
      <c r="N1765" s="7">
        <f t="shared" si="83"/>
        <v>8</v>
      </c>
      <c r="O1765" s="30">
        <f t="shared" si="84"/>
        <v>179</v>
      </c>
    </row>
    <row r="1766" spans="2:15" x14ac:dyDescent="0.2">
      <c r="B1766" s="13">
        <v>53887</v>
      </c>
      <c r="C1766" s="14">
        <v>41874.826111111113</v>
      </c>
      <c r="D1766" s="7" t="s">
        <v>10</v>
      </c>
      <c r="E1766" s="13">
        <v>2168</v>
      </c>
      <c r="F1766" s="7" t="s">
        <v>35</v>
      </c>
      <c r="G1766" s="7" t="s">
        <v>12</v>
      </c>
      <c r="H1766" s="13">
        <v>7</v>
      </c>
      <c r="I1766" s="13" t="str">
        <f>IF(G1766="Male",VLOOKUP(H1766,'Shoe size conversion table'!$B$6:$D$22,2),VLOOKUP(H1766,'Shoe size conversion table'!$J$6:$L$22,2))</f>
        <v>37-38</v>
      </c>
      <c r="J1766" s="13">
        <f>IF(G1766="Male",VLOOKUP(H1766,'Shoe size conversion table'!$B$6:$D$22,3),VLOOKUP(H1766,'Shoe size conversion table'!$J$6:$L$22,3))</f>
        <v>5</v>
      </c>
      <c r="K1766" s="11">
        <v>189</v>
      </c>
      <c r="L1766" s="12">
        <v>0.5</v>
      </c>
      <c r="M1766" s="7">
        <f t="shared" si="82"/>
        <v>2014</v>
      </c>
      <c r="N1766" s="7">
        <f t="shared" si="83"/>
        <v>8</v>
      </c>
      <c r="O1766" s="30">
        <f t="shared" si="84"/>
        <v>94.5</v>
      </c>
    </row>
    <row r="1767" spans="2:15" x14ac:dyDescent="0.2">
      <c r="B1767" s="13">
        <v>53888</v>
      </c>
      <c r="C1767" s="14">
        <v>41875.116111111121</v>
      </c>
      <c r="D1767" s="7" t="s">
        <v>7</v>
      </c>
      <c r="E1767" s="13">
        <v>2158</v>
      </c>
      <c r="F1767" s="7" t="s">
        <v>43</v>
      </c>
      <c r="G1767" s="7" t="s">
        <v>11</v>
      </c>
      <c r="H1767" s="13">
        <v>10</v>
      </c>
      <c r="I1767" s="13">
        <f>IF(G1767="Male",VLOOKUP(H1767,'Shoe size conversion table'!$B$6:$D$22,2),VLOOKUP(H1767,'Shoe size conversion table'!$J$6:$L$22,2))</f>
        <v>43</v>
      </c>
      <c r="J1767" s="13">
        <f>IF(G1767="Male",VLOOKUP(H1767,'Shoe size conversion table'!$B$6:$D$22,3),VLOOKUP(H1767,'Shoe size conversion table'!$J$6:$L$22,3))</f>
        <v>9.5</v>
      </c>
      <c r="K1767" s="11">
        <v>199</v>
      </c>
      <c r="L1767" s="12">
        <v>0</v>
      </c>
      <c r="M1767" s="7">
        <f t="shared" si="82"/>
        <v>2014</v>
      </c>
      <c r="N1767" s="7">
        <f t="shared" si="83"/>
        <v>8</v>
      </c>
      <c r="O1767" s="30">
        <f t="shared" si="84"/>
        <v>199</v>
      </c>
    </row>
    <row r="1768" spans="2:15" x14ac:dyDescent="0.2">
      <c r="B1768" s="13">
        <v>53889</v>
      </c>
      <c r="C1768" s="14">
        <v>41875.206111111118</v>
      </c>
      <c r="D1768" s="7" t="s">
        <v>10</v>
      </c>
      <c r="E1768" s="13">
        <v>2151</v>
      </c>
      <c r="F1768" s="7" t="s">
        <v>36</v>
      </c>
      <c r="G1768" s="7" t="s">
        <v>11</v>
      </c>
      <c r="H1768" s="13">
        <v>10.5</v>
      </c>
      <c r="I1768" s="13" t="str">
        <f>IF(G1768="Male",VLOOKUP(H1768,'Shoe size conversion table'!$B$6:$D$22,2),VLOOKUP(H1768,'Shoe size conversion table'!$J$6:$L$22,2))</f>
        <v>43-44</v>
      </c>
      <c r="J1768" s="13">
        <f>IF(G1768="Male",VLOOKUP(H1768,'Shoe size conversion table'!$B$6:$D$22,3),VLOOKUP(H1768,'Shoe size conversion table'!$J$6:$L$22,3))</f>
        <v>10</v>
      </c>
      <c r="K1768" s="11">
        <v>149</v>
      </c>
      <c r="L1768" s="12">
        <v>0.1</v>
      </c>
      <c r="M1768" s="7">
        <f t="shared" si="82"/>
        <v>2014</v>
      </c>
      <c r="N1768" s="7">
        <f t="shared" si="83"/>
        <v>8</v>
      </c>
      <c r="O1768" s="30">
        <f t="shared" si="84"/>
        <v>134.1</v>
      </c>
    </row>
    <row r="1769" spans="2:15" x14ac:dyDescent="0.2">
      <c r="B1769" s="13">
        <v>53890</v>
      </c>
      <c r="C1769" s="14">
        <v>41875.226111111122</v>
      </c>
      <c r="D1769" s="7" t="s">
        <v>10</v>
      </c>
      <c r="E1769" s="13">
        <v>2207</v>
      </c>
      <c r="F1769" s="7" t="s">
        <v>36</v>
      </c>
      <c r="G1769" s="7" t="s">
        <v>11</v>
      </c>
      <c r="H1769" s="13">
        <v>9</v>
      </c>
      <c r="I1769" s="13">
        <f>IF(G1769="Male",VLOOKUP(H1769,'Shoe size conversion table'!$B$6:$D$22,2),VLOOKUP(H1769,'Shoe size conversion table'!$J$6:$L$22,2))</f>
        <v>42</v>
      </c>
      <c r="J1769" s="13">
        <f>IF(G1769="Male",VLOOKUP(H1769,'Shoe size conversion table'!$B$6:$D$22,3),VLOOKUP(H1769,'Shoe size conversion table'!$J$6:$L$22,3))</f>
        <v>8.5</v>
      </c>
      <c r="K1769" s="11">
        <v>149</v>
      </c>
      <c r="L1769" s="12">
        <v>0</v>
      </c>
      <c r="M1769" s="7">
        <f t="shared" si="82"/>
        <v>2014</v>
      </c>
      <c r="N1769" s="7">
        <f t="shared" si="83"/>
        <v>8</v>
      </c>
      <c r="O1769" s="30">
        <f t="shared" si="84"/>
        <v>149</v>
      </c>
    </row>
    <row r="1770" spans="2:15" x14ac:dyDescent="0.2">
      <c r="B1770" s="13">
        <v>53891</v>
      </c>
      <c r="C1770" s="14">
        <v>41875.296111111114</v>
      </c>
      <c r="D1770" s="7" t="s">
        <v>9</v>
      </c>
      <c r="E1770" s="13">
        <v>2158</v>
      </c>
      <c r="F1770" s="7" t="s">
        <v>62</v>
      </c>
      <c r="G1770" s="7" t="s">
        <v>11</v>
      </c>
      <c r="H1770" s="13">
        <v>10</v>
      </c>
      <c r="I1770" s="13">
        <f>IF(G1770="Male",VLOOKUP(H1770,'Shoe size conversion table'!$B$6:$D$22,2),VLOOKUP(H1770,'Shoe size conversion table'!$J$6:$L$22,2))</f>
        <v>43</v>
      </c>
      <c r="J1770" s="13">
        <f>IF(G1770="Male",VLOOKUP(H1770,'Shoe size conversion table'!$B$6:$D$22,3),VLOOKUP(H1770,'Shoe size conversion table'!$J$6:$L$22,3))</f>
        <v>9.5</v>
      </c>
      <c r="K1770" s="11">
        <v>169</v>
      </c>
      <c r="L1770" s="12">
        <v>0</v>
      </c>
      <c r="M1770" s="7">
        <f t="shared" si="82"/>
        <v>2014</v>
      </c>
      <c r="N1770" s="7">
        <f t="shared" si="83"/>
        <v>8</v>
      </c>
      <c r="O1770" s="30">
        <f t="shared" si="84"/>
        <v>169</v>
      </c>
    </row>
    <row r="1771" spans="2:15" x14ac:dyDescent="0.2">
      <c r="B1771" s="13">
        <v>53891</v>
      </c>
      <c r="C1771" s="14">
        <v>41875.296111111114</v>
      </c>
      <c r="D1771" s="7" t="s">
        <v>9</v>
      </c>
      <c r="E1771" s="13">
        <v>2190</v>
      </c>
      <c r="F1771" s="7" t="s">
        <v>59</v>
      </c>
      <c r="G1771" s="7" t="s">
        <v>11</v>
      </c>
      <c r="H1771" s="13">
        <v>10</v>
      </c>
      <c r="I1771" s="13">
        <f>IF(G1771="Male",VLOOKUP(H1771,'Shoe size conversion table'!$B$6:$D$22,2),VLOOKUP(H1771,'Shoe size conversion table'!$J$6:$L$22,2))</f>
        <v>43</v>
      </c>
      <c r="J1771" s="13">
        <f>IF(G1771="Male",VLOOKUP(H1771,'Shoe size conversion table'!$B$6:$D$22,3),VLOOKUP(H1771,'Shoe size conversion table'!$J$6:$L$22,3))</f>
        <v>9.5</v>
      </c>
      <c r="K1771" s="11">
        <v>139</v>
      </c>
      <c r="L1771" s="12">
        <v>0</v>
      </c>
      <c r="M1771" s="7">
        <f t="shared" si="82"/>
        <v>2014</v>
      </c>
      <c r="N1771" s="7">
        <f t="shared" si="83"/>
        <v>8</v>
      </c>
      <c r="O1771" s="30">
        <f t="shared" si="84"/>
        <v>139</v>
      </c>
    </row>
    <row r="1772" spans="2:15" x14ac:dyDescent="0.2">
      <c r="B1772" s="13">
        <v>53892</v>
      </c>
      <c r="C1772" s="14">
        <v>41875.316111111119</v>
      </c>
      <c r="D1772" s="7" t="s">
        <v>9</v>
      </c>
      <c r="E1772" s="13">
        <v>2207</v>
      </c>
      <c r="F1772" s="7" t="s">
        <v>60</v>
      </c>
      <c r="G1772" s="7" t="s">
        <v>12</v>
      </c>
      <c r="H1772" s="13">
        <v>8</v>
      </c>
      <c r="I1772" s="13" t="str">
        <f>IF(G1772="Male",VLOOKUP(H1772,'Shoe size conversion table'!$B$6:$D$22,2),VLOOKUP(H1772,'Shoe size conversion table'!$J$6:$L$22,2))</f>
        <v>38-39</v>
      </c>
      <c r="J1772" s="13">
        <f>IF(G1772="Male",VLOOKUP(H1772,'Shoe size conversion table'!$B$6:$D$22,3),VLOOKUP(H1772,'Shoe size conversion table'!$J$6:$L$22,3))</f>
        <v>6</v>
      </c>
      <c r="K1772" s="11">
        <v>169</v>
      </c>
      <c r="L1772" s="12">
        <v>0</v>
      </c>
      <c r="M1772" s="7">
        <f t="shared" si="82"/>
        <v>2014</v>
      </c>
      <c r="N1772" s="7">
        <f t="shared" si="83"/>
        <v>8</v>
      </c>
      <c r="O1772" s="30">
        <f t="shared" si="84"/>
        <v>169</v>
      </c>
    </row>
    <row r="1773" spans="2:15" x14ac:dyDescent="0.2">
      <c r="B1773" s="13">
        <v>53893</v>
      </c>
      <c r="C1773" s="14">
        <v>41875.336111111115</v>
      </c>
      <c r="D1773" s="7" t="s">
        <v>10</v>
      </c>
      <c r="E1773" s="13">
        <v>2192</v>
      </c>
      <c r="F1773" s="7" t="s">
        <v>34</v>
      </c>
      <c r="G1773" s="7" t="s">
        <v>11</v>
      </c>
      <c r="H1773" s="13">
        <v>7</v>
      </c>
      <c r="I1773" s="13">
        <f>IF(G1773="Male",VLOOKUP(H1773,'Shoe size conversion table'!$B$6:$D$22,2),VLOOKUP(H1773,'Shoe size conversion table'!$J$6:$L$22,2))</f>
        <v>40</v>
      </c>
      <c r="J1773" s="13">
        <f>IF(G1773="Male",VLOOKUP(H1773,'Shoe size conversion table'!$B$6:$D$22,3),VLOOKUP(H1773,'Shoe size conversion table'!$J$6:$L$22,3))</f>
        <v>6.5</v>
      </c>
      <c r="K1773" s="11">
        <v>179</v>
      </c>
      <c r="L1773" s="12">
        <v>0.3</v>
      </c>
      <c r="M1773" s="7">
        <f t="shared" si="82"/>
        <v>2014</v>
      </c>
      <c r="N1773" s="7">
        <f t="shared" si="83"/>
        <v>8</v>
      </c>
      <c r="O1773" s="30">
        <f t="shared" si="84"/>
        <v>125.3</v>
      </c>
    </row>
    <row r="1774" spans="2:15" x14ac:dyDescent="0.2">
      <c r="B1774" s="13">
        <v>53894</v>
      </c>
      <c r="C1774" s="14">
        <v>41875.376111111116</v>
      </c>
      <c r="D1774" s="7" t="s">
        <v>7</v>
      </c>
      <c r="E1774" s="13">
        <v>2211</v>
      </c>
      <c r="F1774" s="7" t="s">
        <v>45</v>
      </c>
      <c r="G1774" s="7" t="s">
        <v>11</v>
      </c>
      <c r="H1774" s="13">
        <v>14</v>
      </c>
      <c r="I1774" s="13">
        <f>IF(G1774="Male",VLOOKUP(H1774,'Shoe size conversion table'!$B$6:$D$22,2),VLOOKUP(H1774,'Shoe size conversion table'!$J$6:$L$22,2))</f>
        <v>47</v>
      </c>
      <c r="J1774" s="13">
        <f>IF(G1774="Male",VLOOKUP(H1774,'Shoe size conversion table'!$B$6:$D$22,3),VLOOKUP(H1774,'Shoe size conversion table'!$J$6:$L$22,3))</f>
        <v>13.5</v>
      </c>
      <c r="K1774" s="11">
        <v>169</v>
      </c>
      <c r="L1774" s="12">
        <v>0.3</v>
      </c>
      <c r="M1774" s="7">
        <f t="shared" si="82"/>
        <v>2014</v>
      </c>
      <c r="N1774" s="7">
        <f t="shared" si="83"/>
        <v>8</v>
      </c>
      <c r="O1774" s="30">
        <f t="shared" si="84"/>
        <v>118.3</v>
      </c>
    </row>
    <row r="1775" spans="2:15" x14ac:dyDescent="0.2">
      <c r="B1775" s="13">
        <v>53895</v>
      </c>
      <c r="C1775" s="14">
        <v>41875.736111111117</v>
      </c>
      <c r="D1775" s="7" t="s">
        <v>8</v>
      </c>
      <c r="E1775" s="13">
        <v>2190</v>
      </c>
      <c r="F1775" s="7" t="s">
        <v>41</v>
      </c>
      <c r="G1775" s="7" t="s">
        <v>12</v>
      </c>
      <c r="H1775" s="13">
        <v>8.5</v>
      </c>
      <c r="I1775" s="13">
        <f>IF(G1775="Male",VLOOKUP(H1775,'Shoe size conversion table'!$B$6:$D$22,2),VLOOKUP(H1775,'Shoe size conversion table'!$J$6:$L$22,2))</f>
        <v>39</v>
      </c>
      <c r="J1775" s="13">
        <f>IF(G1775="Male",VLOOKUP(H1775,'Shoe size conversion table'!$B$6:$D$22,3),VLOOKUP(H1775,'Shoe size conversion table'!$J$6:$L$22,3))</f>
        <v>6.5</v>
      </c>
      <c r="K1775" s="11">
        <v>129</v>
      </c>
      <c r="L1775" s="12">
        <v>0.5</v>
      </c>
      <c r="M1775" s="7">
        <f t="shared" si="82"/>
        <v>2014</v>
      </c>
      <c r="N1775" s="7">
        <f t="shared" si="83"/>
        <v>8</v>
      </c>
      <c r="O1775" s="30">
        <f t="shared" si="84"/>
        <v>64.5</v>
      </c>
    </row>
    <row r="1776" spans="2:15" x14ac:dyDescent="0.2">
      <c r="B1776" s="13">
        <v>53896</v>
      </c>
      <c r="C1776" s="14">
        <v>41875.826111111113</v>
      </c>
      <c r="D1776" s="7" t="s">
        <v>8</v>
      </c>
      <c r="E1776" s="13">
        <v>2206</v>
      </c>
      <c r="F1776" s="7" t="s">
        <v>38</v>
      </c>
      <c r="G1776" s="7" t="s">
        <v>11</v>
      </c>
      <c r="H1776" s="13">
        <v>10.5</v>
      </c>
      <c r="I1776" s="13" t="str">
        <f>IF(G1776="Male",VLOOKUP(H1776,'Shoe size conversion table'!$B$6:$D$22,2),VLOOKUP(H1776,'Shoe size conversion table'!$J$6:$L$22,2))</f>
        <v>43-44</v>
      </c>
      <c r="J1776" s="13">
        <f>IF(G1776="Male",VLOOKUP(H1776,'Shoe size conversion table'!$B$6:$D$22,3),VLOOKUP(H1776,'Shoe size conversion table'!$J$6:$L$22,3))</f>
        <v>10</v>
      </c>
      <c r="K1776" s="11">
        <v>129</v>
      </c>
      <c r="L1776" s="12">
        <v>0.1</v>
      </c>
      <c r="M1776" s="7">
        <f t="shared" si="82"/>
        <v>2014</v>
      </c>
      <c r="N1776" s="7">
        <f t="shared" si="83"/>
        <v>8</v>
      </c>
      <c r="O1776" s="30">
        <f t="shared" si="84"/>
        <v>116.10000000000001</v>
      </c>
    </row>
    <row r="1777" spans="2:15" x14ac:dyDescent="0.2">
      <c r="B1777" s="13">
        <v>53897</v>
      </c>
      <c r="C1777" s="14">
        <v>41876.14611111112</v>
      </c>
      <c r="D1777" s="7" t="s">
        <v>7</v>
      </c>
      <c r="E1777" s="13">
        <v>2194</v>
      </c>
      <c r="F1777" s="7" t="s">
        <v>54</v>
      </c>
      <c r="G1777" s="7" t="s">
        <v>12</v>
      </c>
      <c r="H1777" s="13">
        <v>8</v>
      </c>
      <c r="I1777" s="13" t="str">
        <f>IF(G1777="Male",VLOOKUP(H1777,'Shoe size conversion table'!$B$6:$D$22,2),VLOOKUP(H1777,'Shoe size conversion table'!$J$6:$L$22,2))</f>
        <v>38-39</v>
      </c>
      <c r="J1777" s="13">
        <f>IF(G1777="Male",VLOOKUP(H1777,'Shoe size conversion table'!$B$6:$D$22,3),VLOOKUP(H1777,'Shoe size conversion table'!$J$6:$L$22,3))</f>
        <v>6</v>
      </c>
      <c r="K1777" s="11">
        <v>179</v>
      </c>
      <c r="L1777" s="12">
        <v>0.1</v>
      </c>
      <c r="M1777" s="7">
        <f t="shared" si="82"/>
        <v>2014</v>
      </c>
      <c r="N1777" s="7">
        <f t="shared" si="83"/>
        <v>8</v>
      </c>
      <c r="O1777" s="30">
        <f t="shared" si="84"/>
        <v>161.1</v>
      </c>
    </row>
    <row r="1778" spans="2:15" x14ac:dyDescent="0.2">
      <c r="B1778" s="13">
        <v>53898</v>
      </c>
      <c r="C1778" s="14">
        <v>41876.206111111118</v>
      </c>
      <c r="D1778" s="7" t="s">
        <v>7</v>
      </c>
      <c r="E1778" s="13">
        <v>2219</v>
      </c>
      <c r="F1778" s="7" t="s">
        <v>51</v>
      </c>
      <c r="G1778" s="7" t="s">
        <v>12</v>
      </c>
      <c r="H1778" s="13">
        <v>7.5</v>
      </c>
      <c r="I1778" s="13">
        <f>IF(G1778="Male",VLOOKUP(H1778,'Shoe size conversion table'!$B$6:$D$22,2),VLOOKUP(H1778,'Shoe size conversion table'!$J$6:$L$22,2))</f>
        <v>38</v>
      </c>
      <c r="J1778" s="13">
        <f>IF(G1778="Male",VLOOKUP(H1778,'Shoe size conversion table'!$B$6:$D$22,3),VLOOKUP(H1778,'Shoe size conversion table'!$J$6:$L$22,3))</f>
        <v>5.5</v>
      </c>
      <c r="K1778" s="11">
        <v>159</v>
      </c>
      <c r="L1778" s="12">
        <v>0</v>
      </c>
      <c r="M1778" s="7">
        <f t="shared" si="82"/>
        <v>2014</v>
      </c>
      <c r="N1778" s="7">
        <f t="shared" si="83"/>
        <v>8</v>
      </c>
      <c r="O1778" s="30">
        <f t="shared" si="84"/>
        <v>159</v>
      </c>
    </row>
    <row r="1779" spans="2:15" x14ac:dyDescent="0.2">
      <c r="B1779" s="13">
        <v>53899</v>
      </c>
      <c r="C1779" s="14">
        <v>41876.296111111114</v>
      </c>
      <c r="D1779" s="7" t="s">
        <v>9</v>
      </c>
      <c r="E1779" s="13">
        <v>2185</v>
      </c>
      <c r="F1779" s="7" t="s">
        <v>60</v>
      </c>
      <c r="G1779" s="7" t="s">
        <v>11</v>
      </c>
      <c r="H1779" s="13">
        <v>9</v>
      </c>
      <c r="I1779" s="13">
        <f>IF(G1779="Male",VLOOKUP(H1779,'Shoe size conversion table'!$B$6:$D$22,2),VLOOKUP(H1779,'Shoe size conversion table'!$J$6:$L$22,2))</f>
        <v>42</v>
      </c>
      <c r="J1779" s="13">
        <f>IF(G1779="Male",VLOOKUP(H1779,'Shoe size conversion table'!$B$6:$D$22,3),VLOOKUP(H1779,'Shoe size conversion table'!$J$6:$L$22,3))</f>
        <v>8.5</v>
      </c>
      <c r="K1779" s="11">
        <v>149</v>
      </c>
      <c r="L1779" s="12">
        <v>0.3</v>
      </c>
      <c r="M1779" s="7">
        <f t="shared" si="82"/>
        <v>2014</v>
      </c>
      <c r="N1779" s="7">
        <f t="shared" si="83"/>
        <v>8</v>
      </c>
      <c r="O1779" s="30">
        <f t="shared" si="84"/>
        <v>104.3</v>
      </c>
    </row>
    <row r="1780" spans="2:15" x14ac:dyDescent="0.2">
      <c r="B1780" s="13">
        <v>53899</v>
      </c>
      <c r="C1780" s="14">
        <v>41876.296111111114</v>
      </c>
      <c r="D1780" s="7" t="s">
        <v>9</v>
      </c>
      <c r="E1780" s="13">
        <v>2158</v>
      </c>
      <c r="F1780" s="7" t="s">
        <v>62</v>
      </c>
      <c r="G1780" s="7" t="s">
        <v>11</v>
      </c>
      <c r="H1780" s="13">
        <v>10</v>
      </c>
      <c r="I1780" s="13">
        <f>IF(G1780="Male",VLOOKUP(H1780,'Shoe size conversion table'!$B$6:$D$22,2),VLOOKUP(H1780,'Shoe size conversion table'!$J$6:$L$22,2))</f>
        <v>43</v>
      </c>
      <c r="J1780" s="13">
        <f>IF(G1780="Male",VLOOKUP(H1780,'Shoe size conversion table'!$B$6:$D$22,3),VLOOKUP(H1780,'Shoe size conversion table'!$J$6:$L$22,3))</f>
        <v>9.5</v>
      </c>
      <c r="K1780" s="11">
        <v>169</v>
      </c>
      <c r="L1780" s="12">
        <v>0</v>
      </c>
      <c r="M1780" s="7">
        <f t="shared" si="82"/>
        <v>2014</v>
      </c>
      <c r="N1780" s="7">
        <f t="shared" si="83"/>
        <v>8</v>
      </c>
      <c r="O1780" s="30">
        <f t="shared" si="84"/>
        <v>169</v>
      </c>
    </row>
    <row r="1781" spans="2:15" x14ac:dyDescent="0.2">
      <c r="B1781" s="13">
        <v>53900</v>
      </c>
      <c r="C1781" s="14">
        <v>41876.376111111116</v>
      </c>
      <c r="D1781" s="7" t="s">
        <v>10</v>
      </c>
      <c r="E1781" s="13">
        <v>2182</v>
      </c>
      <c r="F1781" s="7" t="s">
        <v>35</v>
      </c>
      <c r="G1781" s="7" t="s">
        <v>12</v>
      </c>
      <c r="H1781" s="13">
        <v>11</v>
      </c>
      <c r="I1781" s="13" t="str">
        <f>IF(G1781="Male",VLOOKUP(H1781,'Shoe size conversion table'!$B$6:$D$22,2),VLOOKUP(H1781,'Shoe size conversion table'!$J$6:$L$22,2))</f>
        <v>41-42</v>
      </c>
      <c r="J1781" s="13">
        <f>IF(G1781="Male",VLOOKUP(H1781,'Shoe size conversion table'!$B$6:$D$22,3),VLOOKUP(H1781,'Shoe size conversion table'!$J$6:$L$22,3))</f>
        <v>9</v>
      </c>
      <c r="K1781" s="11">
        <v>179</v>
      </c>
      <c r="L1781" s="12">
        <v>0</v>
      </c>
      <c r="M1781" s="7">
        <f t="shared" si="82"/>
        <v>2014</v>
      </c>
      <c r="N1781" s="7">
        <f t="shared" si="83"/>
        <v>8</v>
      </c>
      <c r="O1781" s="30">
        <f t="shared" si="84"/>
        <v>179</v>
      </c>
    </row>
    <row r="1782" spans="2:15" x14ac:dyDescent="0.2">
      <c r="B1782" s="13">
        <v>53901</v>
      </c>
      <c r="C1782" s="14">
        <v>41876.736111111117</v>
      </c>
      <c r="D1782" s="7" t="s">
        <v>8</v>
      </c>
      <c r="E1782" s="13">
        <v>2211</v>
      </c>
      <c r="F1782" s="7" t="s">
        <v>41</v>
      </c>
      <c r="G1782" s="7" t="s">
        <v>12</v>
      </c>
      <c r="H1782" s="13">
        <v>8.5</v>
      </c>
      <c r="I1782" s="13">
        <f>IF(G1782="Male",VLOOKUP(H1782,'Shoe size conversion table'!$B$6:$D$22,2),VLOOKUP(H1782,'Shoe size conversion table'!$J$6:$L$22,2))</f>
        <v>39</v>
      </c>
      <c r="J1782" s="13">
        <f>IF(G1782="Male",VLOOKUP(H1782,'Shoe size conversion table'!$B$6:$D$22,3),VLOOKUP(H1782,'Shoe size conversion table'!$J$6:$L$22,3))</f>
        <v>6.5</v>
      </c>
      <c r="K1782" s="11">
        <v>179</v>
      </c>
      <c r="L1782" s="12">
        <v>0.1</v>
      </c>
      <c r="M1782" s="7">
        <f t="shared" si="82"/>
        <v>2014</v>
      </c>
      <c r="N1782" s="7">
        <f t="shared" si="83"/>
        <v>8</v>
      </c>
      <c r="O1782" s="30">
        <f t="shared" si="84"/>
        <v>161.1</v>
      </c>
    </row>
    <row r="1783" spans="2:15" x14ac:dyDescent="0.2">
      <c r="B1783" s="13">
        <v>53902</v>
      </c>
      <c r="C1783" s="14">
        <v>41876.946111111123</v>
      </c>
      <c r="D1783" s="7" t="s">
        <v>10</v>
      </c>
      <c r="E1783" s="13">
        <v>2156</v>
      </c>
      <c r="F1783" s="7" t="s">
        <v>36</v>
      </c>
      <c r="G1783" s="7" t="s">
        <v>11</v>
      </c>
      <c r="H1783" s="13">
        <v>6</v>
      </c>
      <c r="I1783" s="13">
        <f>IF(G1783="Male",VLOOKUP(H1783,'Shoe size conversion table'!$B$6:$D$22,2),VLOOKUP(H1783,'Shoe size conversion table'!$J$6:$L$22,2))</f>
        <v>39</v>
      </c>
      <c r="J1783" s="13">
        <f>IF(G1783="Male",VLOOKUP(H1783,'Shoe size conversion table'!$B$6:$D$22,3),VLOOKUP(H1783,'Shoe size conversion table'!$J$6:$L$22,3))</f>
        <v>5.5</v>
      </c>
      <c r="K1783" s="11">
        <v>169</v>
      </c>
      <c r="L1783" s="12">
        <v>0.1</v>
      </c>
      <c r="M1783" s="7">
        <f t="shared" si="82"/>
        <v>2014</v>
      </c>
      <c r="N1783" s="7">
        <f t="shared" si="83"/>
        <v>8</v>
      </c>
      <c r="O1783" s="30">
        <f t="shared" si="84"/>
        <v>152.1</v>
      </c>
    </row>
    <row r="1784" spans="2:15" x14ac:dyDescent="0.2">
      <c r="B1784" s="13">
        <v>53903</v>
      </c>
      <c r="C1784" s="14">
        <v>41877.14611111112</v>
      </c>
      <c r="D1784" s="7" t="s">
        <v>10</v>
      </c>
      <c r="E1784" s="13">
        <v>2166</v>
      </c>
      <c r="F1784" s="7" t="s">
        <v>34</v>
      </c>
      <c r="G1784" s="7" t="s">
        <v>11</v>
      </c>
      <c r="H1784" s="13">
        <v>10</v>
      </c>
      <c r="I1784" s="13">
        <f>IF(G1784="Male",VLOOKUP(H1784,'Shoe size conversion table'!$B$6:$D$22,2),VLOOKUP(H1784,'Shoe size conversion table'!$J$6:$L$22,2))</f>
        <v>43</v>
      </c>
      <c r="J1784" s="13">
        <f>IF(G1784="Male",VLOOKUP(H1784,'Shoe size conversion table'!$B$6:$D$22,3),VLOOKUP(H1784,'Shoe size conversion table'!$J$6:$L$22,3))</f>
        <v>9.5</v>
      </c>
      <c r="K1784" s="11">
        <v>129</v>
      </c>
      <c r="L1784" s="12">
        <v>0.5</v>
      </c>
      <c r="M1784" s="7">
        <f t="shared" si="82"/>
        <v>2014</v>
      </c>
      <c r="N1784" s="7">
        <f t="shared" si="83"/>
        <v>8</v>
      </c>
      <c r="O1784" s="30">
        <f t="shared" si="84"/>
        <v>64.5</v>
      </c>
    </row>
    <row r="1785" spans="2:15" x14ac:dyDescent="0.2">
      <c r="B1785" s="13">
        <v>53904</v>
      </c>
      <c r="C1785" s="14">
        <v>41877.206111111118</v>
      </c>
      <c r="D1785" s="7" t="s">
        <v>7</v>
      </c>
      <c r="E1785" s="13">
        <v>2237</v>
      </c>
      <c r="F1785" s="7" t="s">
        <v>51</v>
      </c>
      <c r="G1785" s="7" t="s">
        <v>12</v>
      </c>
      <c r="H1785" s="13">
        <v>7.5</v>
      </c>
      <c r="I1785" s="13">
        <f>IF(G1785="Male",VLOOKUP(H1785,'Shoe size conversion table'!$B$6:$D$22,2),VLOOKUP(H1785,'Shoe size conversion table'!$J$6:$L$22,2))</f>
        <v>38</v>
      </c>
      <c r="J1785" s="13">
        <f>IF(G1785="Male",VLOOKUP(H1785,'Shoe size conversion table'!$B$6:$D$22,3),VLOOKUP(H1785,'Shoe size conversion table'!$J$6:$L$22,3))</f>
        <v>5.5</v>
      </c>
      <c r="K1785" s="11">
        <v>179</v>
      </c>
      <c r="L1785" s="12">
        <v>0.1</v>
      </c>
      <c r="M1785" s="7">
        <f t="shared" si="82"/>
        <v>2014</v>
      </c>
      <c r="N1785" s="7">
        <f t="shared" si="83"/>
        <v>8</v>
      </c>
      <c r="O1785" s="30">
        <f t="shared" si="84"/>
        <v>161.1</v>
      </c>
    </row>
    <row r="1786" spans="2:15" x14ac:dyDescent="0.2">
      <c r="B1786" s="13">
        <v>53905</v>
      </c>
      <c r="C1786" s="14">
        <v>41877.456111111125</v>
      </c>
      <c r="D1786" s="7" t="s">
        <v>8</v>
      </c>
      <c r="E1786" s="13">
        <v>2212</v>
      </c>
      <c r="F1786" s="7" t="s">
        <v>40</v>
      </c>
      <c r="G1786" s="7" t="s">
        <v>11</v>
      </c>
      <c r="H1786" s="13">
        <v>12</v>
      </c>
      <c r="I1786" s="13">
        <f>IF(G1786="Male",VLOOKUP(H1786,'Shoe size conversion table'!$B$6:$D$22,2),VLOOKUP(H1786,'Shoe size conversion table'!$J$6:$L$22,2))</f>
        <v>45</v>
      </c>
      <c r="J1786" s="13">
        <f>IF(G1786="Male",VLOOKUP(H1786,'Shoe size conversion table'!$B$6:$D$22,3),VLOOKUP(H1786,'Shoe size conversion table'!$J$6:$L$22,3))</f>
        <v>11.5</v>
      </c>
      <c r="K1786" s="11">
        <v>159</v>
      </c>
      <c r="L1786" s="12">
        <v>0.2</v>
      </c>
      <c r="M1786" s="7">
        <f t="shared" si="82"/>
        <v>2014</v>
      </c>
      <c r="N1786" s="7">
        <f t="shared" si="83"/>
        <v>8</v>
      </c>
      <c r="O1786" s="30">
        <f t="shared" si="84"/>
        <v>127.2</v>
      </c>
    </row>
    <row r="1787" spans="2:15" x14ac:dyDescent="0.2">
      <c r="B1787" s="13">
        <v>53906</v>
      </c>
      <c r="C1787" s="14">
        <v>41877.946111111123</v>
      </c>
      <c r="D1787" s="7" t="s">
        <v>10</v>
      </c>
      <c r="E1787" s="13">
        <v>2183</v>
      </c>
      <c r="F1787" s="7" t="s">
        <v>35</v>
      </c>
      <c r="G1787" s="7" t="s">
        <v>11</v>
      </c>
      <c r="H1787" s="13">
        <v>8</v>
      </c>
      <c r="I1787" s="13">
        <f>IF(G1787="Male",VLOOKUP(H1787,'Shoe size conversion table'!$B$6:$D$22,2),VLOOKUP(H1787,'Shoe size conversion table'!$J$6:$L$22,2))</f>
        <v>41</v>
      </c>
      <c r="J1787" s="13">
        <f>IF(G1787="Male",VLOOKUP(H1787,'Shoe size conversion table'!$B$6:$D$22,3),VLOOKUP(H1787,'Shoe size conversion table'!$J$6:$L$22,3))</f>
        <v>7.5</v>
      </c>
      <c r="K1787" s="11">
        <v>189</v>
      </c>
      <c r="L1787" s="12">
        <v>0.3</v>
      </c>
      <c r="M1787" s="7">
        <f t="shared" si="82"/>
        <v>2014</v>
      </c>
      <c r="N1787" s="7">
        <f t="shared" si="83"/>
        <v>8</v>
      </c>
      <c r="O1787" s="30">
        <f t="shared" si="84"/>
        <v>132.29999999999998</v>
      </c>
    </row>
    <row r="1788" spans="2:15" x14ac:dyDescent="0.2">
      <c r="B1788" s="13">
        <v>53907</v>
      </c>
      <c r="C1788" s="14">
        <v>41878.056111111124</v>
      </c>
      <c r="D1788" s="7" t="s">
        <v>10</v>
      </c>
      <c r="E1788" s="13">
        <v>2232</v>
      </c>
      <c r="F1788" s="7" t="s">
        <v>35</v>
      </c>
      <c r="G1788" s="7" t="s">
        <v>11</v>
      </c>
      <c r="H1788" s="13">
        <v>8</v>
      </c>
      <c r="I1788" s="13">
        <f>IF(G1788="Male",VLOOKUP(H1788,'Shoe size conversion table'!$B$6:$D$22,2),VLOOKUP(H1788,'Shoe size conversion table'!$J$6:$L$22,2))</f>
        <v>41</v>
      </c>
      <c r="J1788" s="13">
        <f>IF(G1788="Male",VLOOKUP(H1788,'Shoe size conversion table'!$B$6:$D$22,3),VLOOKUP(H1788,'Shoe size conversion table'!$J$6:$L$22,3))</f>
        <v>7.5</v>
      </c>
      <c r="K1788" s="11">
        <v>199</v>
      </c>
      <c r="L1788" s="12">
        <v>0.3</v>
      </c>
      <c r="M1788" s="7">
        <f t="shared" si="82"/>
        <v>2014</v>
      </c>
      <c r="N1788" s="7">
        <f t="shared" si="83"/>
        <v>8</v>
      </c>
      <c r="O1788" s="30">
        <f t="shared" si="84"/>
        <v>139.29999999999998</v>
      </c>
    </row>
    <row r="1789" spans="2:15" x14ac:dyDescent="0.2">
      <c r="B1789" s="13">
        <v>53908</v>
      </c>
      <c r="C1789" s="14">
        <v>41878.14611111112</v>
      </c>
      <c r="D1789" s="7" t="s">
        <v>7</v>
      </c>
      <c r="E1789" s="13">
        <v>2229</v>
      </c>
      <c r="F1789" s="7" t="s">
        <v>56</v>
      </c>
      <c r="G1789" s="7" t="s">
        <v>12</v>
      </c>
      <c r="H1789" s="13">
        <v>8</v>
      </c>
      <c r="I1789" s="13" t="str">
        <f>IF(G1789="Male",VLOOKUP(H1789,'Shoe size conversion table'!$B$6:$D$22,2),VLOOKUP(H1789,'Shoe size conversion table'!$J$6:$L$22,2))</f>
        <v>38-39</v>
      </c>
      <c r="J1789" s="13">
        <f>IF(G1789="Male",VLOOKUP(H1789,'Shoe size conversion table'!$B$6:$D$22,3),VLOOKUP(H1789,'Shoe size conversion table'!$J$6:$L$22,3))</f>
        <v>6</v>
      </c>
      <c r="K1789" s="11">
        <v>159</v>
      </c>
      <c r="L1789" s="12">
        <v>0</v>
      </c>
      <c r="M1789" s="7">
        <f t="shared" si="82"/>
        <v>2014</v>
      </c>
      <c r="N1789" s="7">
        <f t="shared" si="83"/>
        <v>8</v>
      </c>
      <c r="O1789" s="30">
        <f t="shared" si="84"/>
        <v>159</v>
      </c>
    </row>
    <row r="1790" spans="2:15" x14ac:dyDescent="0.2">
      <c r="B1790" s="13">
        <v>53909</v>
      </c>
      <c r="C1790" s="14">
        <v>41878.456111111125</v>
      </c>
      <c r="D1790" s="7" t="s">
        <v>8</v>
      </c>
      <c r="E1790" s="13">
        <v>2187</v>
      </c>
      <c r="F1790" s="7" t="s">
        <v>40</v>
      </c>
      <c r="G1790" s="7" t="s">
        <v>11</v>
      </c>
      <c r="H1790" s="13">
        <v>9</v>
      </c>
      <c r="I1790" s="13">
        <f>IF(G1790="Male",VLOOKUP(H1790,'Shoe size conversion table'!$B$6:$D$22,2),VLOOKUP(H1790,'Shoe size conversion table'!$J$6:$L$22,2))</f>
        <v>42</v>
      </c>
      <c r="J1790" s="13">
        <f>IF(G1790="Male",VLOOKUP(H1790,'Shoe size conversion table'!$B$6:$D$22,3),VLOOKUP(H1790,'Shoe size conversion table'!$J$6:$L$22,3))</f>
        <v>8.5</v>
      </c>
      <c r="K1790" s="11">
        <v>199</v>
      </c>
      <c r="L1790" s="12">
        <v>0</v>
      </c>
      <c r="M1790" s="7">
        <f t="shared" si="82"/>
        <v>2014</v>
      </c>
      <c r="N1790" s="7">
        <f t="shared" si="83"/>
        <v>8</v>
      </c>
      <c r="O1790" s="30">
        <f t="shared" si="84"/>
        <v>199</v>
      </c>
    </row>
    <row r="1791" spans="2:15" x14ac:dyDescent="0.2">
      <c r="B1791" s="13">
        <v>53910</v>
      </c>
      <c r="C1791" s="14">
        <v>41878.496111111126</v>
      </c>
      <c r="D1791" s="7" t="s">
        <v>9</v>
      </c>
      <c r="E1791" s="13">
        <v>2173</v>
      </c>
      <c r="F1791" s="7" t="s">
        <v>59</v>
      </c>
      <c r="G1791" s="7" t="s">
        <v>11</v>
      </c>
      <c r="H1791" s="13">
        <v>9</v>
      </c>
      <c r="I1791" s="13">
        <f>IF(G1791="Male",VLOOKUP(H1791,'Shoe size conversion table'!$B$6:$D$22,2),VLOOKUP(H1791,'Shoe size conversion table'!$J$6:$L$22,2))</f>
        <v>42</v>
      </c>
      <c r="J1791" s="13">
        <f>IF(G1791="Male",VLOOKUP(H1791,'Shoe size conversion table'!$B$6:$D$22,3),VLOOKUP(H1791,'Shoe size conversion table'!$J$6:$L$22,3))</f>
        <v>8.5</v>
      </c>
      <c r="K1791" s="11">
        <v>149</v>
      </c>
      <c r="L1791" s="12">
        <v>0.3</v>
      </c>
      <c r="M1791" s="7">
        <f t="shared" si="82"/>
        <v>2014</v>
      </c>
      <c r="N1791" s="7">
        <f t="shared" si="83"/>
        <v>8</v>
      </c>
      <c r="O1791" s="30">
        <f t="shared" si="84"/>
        <v>104.3</v>
      </c>
    </row>
    <row r="1792" spans="2:15" x14ac:dyDescent="0.2">
      <c r="B1792" s="13">
        <v>53911</v>
      </c>
      <c r="C1792" s="14">
        <v>41878.496111111126</v>
      </c>
      <c r="D1792" s="7" t="s">
        <v>10</v>
      </c>
      <c r="E1792" s="13">
        <v>2229</v>
      </c>
      <c r="F1792" s="7" t="s">
        <v>35</v>
      </c>
      <c r="G1792" s="7" t="s">
        <v>12</v>
      </c>
      <c r="H1792" s="13">
        <v>9</v>
      </c>
      <c r="I1792" s="13" t="str">
        <f>IF(G1792="Male",VLOOKUP(H1792,'Shoe size conversion table'!$B$6:$D$22,2),VLOOKUP(H1792,'Shoe size conversion table'!$J$6:$L$22,2))</f>
        <v>39-40</v>
      </c>
      <c r="J1792" s="13">
        <f>IF(G1792="Male",VLOOKUP(H1792,'Shoe size conversion table'!$B$6:$D$22,3),VLOOKUP(H1792,'Shoe size conversion table'!$J$6:$L$22,3))</f>
        <v>7</v>
      </c>
      <c r="K1792" s="11">
        <v>139</v>
      </c>
      <c r="L1792" s="12">
        <v>0</v>
      </c>
      <c r="M1792" s="7">
        <f t="shared" si="82"/>
        <v>2014</v>
      </c>
      <c r="N1792" s="7">
        <f t="shared" si="83"/>
        <v>8</v>
      </c>
      <c r="O1792" s="30">
        <f t="shared" si="84"/>
        <v>139</v>
      </c>
    </row>
    <row r="1793" spans="2:15" x14ac:dyDescent="0.2">
      <c r="B1793" s="13">
        <v>53912</v>
      </c>
      <c r="C1793" s="14">
        <v>41878.946111111123</v>
      </c>
      <c r="D1793" s="7" t="s">
        <v>10</v>
      </c>
      <c r="E1793" s="13">
        <v>2181</v>
      </c>
      <c r="F1793" s="7" t="s">
        <v>36</v>
      </c>
      <c r="G1793" s="7" t="s">
        <v>11</v>
      </c>
      <c r="H1793" s="13">
        <v>9.5</v>
      </c>
      <c r="I1793" s="13" t="str">
        <f>IF(G1793="Male",VLOOKUP(H1793,'Shoe size conversion table'!$B$6:$D$22,2),VLOOKUP(H1793,'Shoe size conversion table'!$J$6:$L$22,2))</f>
        <v>42-43</v>
      </c>
      <c r="J1793" s="13">
        <f>IF(G1793="Male",VLOOKUP(H1793,'Shoe size conversion table'!$B$6:$D$22,3),VLOOKUP(H1793,'Shoe size conversion table'!$J$6:$L$22,3))</f>
        <v>9</v>
      </c>
      <c r="K1793" s="11">
        <v>139</v>
      </c>
      <c r="L1793" s="12">
        <v>0.1</v>
      </c>
      <c r="M1793" s="7">
        <f t="shared" si="82"/>
        <v>2014</v>
      </c>
      <c r="N1793" s="7">
        <f t="shared" si="83"/>
        <v>8</v>
      </c>
      <c r="O1793" s="30">
        <f t="shared" si="84"/>
        <v>125.10000000000001</v>
      </c>
    </row>
    <row r="1794" spans="2:15" x14ac:dyDescent="0.2">
      <c r="B1794" s="13">
        <v>53913</v>
      </c>
      <c r="C1794" s="14">
        <v>41879.056111111124</v>
      </c>
      <c r="D1794" s="7" t="s">
        <v>10</v>
      </c>
      <c r="E1794" s="13">
        <v>2156</v>
      </c>
      <c r="F1794" s="7" t="s">
        <v>36</v>
      </c>
      <c r="G1794" s="7" t="s">
        <v>11</v>
      </c>
      <c r="H1794" s="13">
        <v>6</v>
      </c>
      <c r="I1794" s="13">
        <f>IF(G1794="Male",VLOOKUP(H1794,'Shoe size conversion table'!$B$6:$D$22,2),VLOOKUP(H1794,'Shoe size conversion table'!$J$6:$L$22,2))</f>
        <v>39</v>
      </c>
      <c r="J1794" s="13">
        <f>IF(G1794="Male",VLOOKUP(H1794,'Shoe size conversion table'!$B$6:$D$22,3),VLOOKUP(H1794,'Shoe size conversion table'!$J$6:$L$22,3))</f>
        <v>5.5</v>
      </c>
      <c r="K1794" s="11">
        <v>169</v>
      </c>
      <c r="L1794" s="12">
        <v>0.1</v>
      </c>
      <c r="M1794" s="7">
        <f t="shared" si="82"/>
        <v>2014</v>
      </c>
      <c r="N1794" s="7">
        <f t="shared" si="83"/>
        <v>8</v>
      </c>
      <c r="O1794" s="30">
        <f t="shared" si="84"/>
        <v>152.1</v>
      </c>
    </row>
    <row r="1795" spans="2:15" x14ac:dyDescent="0.2">
      <c r="B1795" s="13">
        <v>53914</v>
      </c>
      <c r="C1795" s="14">
        <v>41879.306111111124</v>
      </c>
      <c r="D1795" s="7" t="s">
        <v>9</v>
      </c>
      <c r="E1795" s="13">
        <v>2171</v>
      </c>
      <c r="F1795" s="7" t="s">
        <v>62</v>
      </c>
      <c r="G1795" s="7" t="s">
        <v>11</v>
      </c>
      <c r="H1795" s="13">
        <v>11</v>
      </c>
      <c r="I1795" s="13">
        <f>IF(G1795="Male",VLOOKUP(H1795,'Shoe size conversion table'!$B$6:$D$22,2),VLOOKUP(H1795,'Shoe size conversion table'!$J$6:$L$22,2))</f>
        <v>44</v>
      </c>
      <c r="J1795" s="13">
        <f>IF(G1795="Male",VLOOKUP(H1795,'Shoe size conversion table'!$B$6:$D$22,3),VLOOKUP(H1795,'Shoe size conversion table'!$J$6:$L$22,3))</f>
        <v>10.5</v>
      </c>
      <c r="K1795" s="11">
        <v>199</v>
      </c>
      <c r="L1795" s="12">
        <v>0</v>
      </c>
      <c r="M1795" s="7">
        <f t="shared" si="82"/>
        <v>2014</v>
      </c>
      <c r="N1795" s="7">
        <f t="shared" si="83"/>
        <v>8</v>
      </c>
      <c r="O1795" s="30">
        <f t="shared" si="84"/>
        <v>199</v>
      </c>
    </row>
    <row r="1796" spans="2:15" x14ac:dyDescent="0.2">
      <c r="B1796" s="13">
        <v>53915</v>
      </c>
      <c r="C1796" s="14">
        <v>41879.306111111124</v>
      </c>
      <c r="D1796" s="7" t="s">
        <v>7</v>
      </c>
      <c r="E1796" s="13">
        <v>2214</v>
      </c>
      <c r="F1796" s="7" t="s">
        <v>51</v>
      </c>
      <c r="G1796" s="7" t="s">
        <v>11</v>
      </c>
      <c r="H1796" s="13">
        <v>11.5</v>
      </c>
      <c r="I1796" s="13" t="str">
        <f>IF(G1796="Male",VLOOKUP(H1796,'Shoe size conversion table'!$B$6:$D$22,2),VLOOKUP(H1796,'Shoe size conversion table'!$J$6:$L$22,2))</f>
        <v>44-45</v>
      </c>
      <c r="J1796" s="13">
        <f>IF(G1796="Male",VLOOKUP(H1796,'Shoe size conversion table'!$B$6:$D$22,3),VLOOKUP(H1796,'Shoe size conversion table'!$J$6:$L$22,3))</f>
        <v>11</v>
      </c>
      <c r="K1796" s="11">
        <v>159</v>
      </c>
      <c r="L1796" s="12">
        <v>0</v>
      </c>
      <c r="M1796" s="7">
        <f t="shared" si="82"/>
        <v>2014</v>
      </c>
      <c r="N1796" s="7">
        <f t="shared" si="83"/>
        <v>8</v>
      </c>
      <c r="O1796" s="30">
        <f t="shared" si="84"/>
        <v>159</v>
      </c>
    </row>
    <row r="1797" spans="2:15" x14ac:dyDescent="0.2">
      <c r="B1797" s="13">
        <v>53916</v>
      </c>
      <c r="C1797" s="14">
        <v>41879.306111111124</v>
      </c>
      <c r="D1797" s="7" t="s">
        <v>8</v>
      </c>
      <c r="E1797" s="13">
        <v>2182</v>
      </c>
      <c r="F1797" s="7" t="s">
        <v>38</v>
      </c>
      <c r="G1797" s="7" t="s">
        <v>12</v>
      </c>
      <c r="H1797" s="13">
        <v>8.5</v>
      </c>
      <c r="I1797" s="13">
        <f>IF(G1797="Male",VLOOKUP(H1797,'Shoe size conversion table'!$B$6:$D$22,2),VLOOKUP(H1797,'Shoe size conversion table'!$J$6:$L$22,2))</f>
        <v>39</v>
      </c>
      <c r="J1797" s="13">
        <f>IF(G1797="Male",VLOOKUP(H1797,'Shoe size conversion table'!$B$6:$D$22,3),VLOOKUP(H1797,'Shoe size conversion table'!$J$6:$L$22,3))</f>
        <v>6.5</v>
      </c>
      <c r="K1797" s="11">
        <v>179</v>
      </c>
      <c r="L1797" s="12">
        <v>0.1</v>
      </c>
      <c r="M1797" s="7">
        <f t="shared" ref="M1797:M1860" si="85">YEAR(C1797)</f>
        <v>2014</v>
      </c>
      <c r="N1797" s="7">
        <f t="shared" si="83"/>
        <v>8</v>
      </c>
      <c r="O1797" s="30">
        <f t="shared" si="84"/>
        <v>161.1</v>
      </c>
    </row>
    <row r="1798" spans="2:15" x14ac:dyDescent="0.2">
      <c r="B1798" s="13">
        <v>53917</v>
      </c>
      <c r="C1798" s="14">
        <v>41879.456111111125</v>
      </c>
      <c r="D1798" s="7" t="s">
        <v>8</v>
      </c>
      <c r="E1798" s="13">
        <v>2188</v>
      </c>
      <c r="F1798" s="7" t="s">
        <v>38</v>
      </c>
      <c r="G1798" s="7" t="s">
        <v>11</v>
      </c>
      <c r="H1798" s="13">
        <v>8.5</v>
      </c>
      <c r="I1798" s="13" t="str">
        <f>IF(G1798="Male",VLOOKUP(H1798,'Shoe size conversion table'!$B$6:$D$22,2),VLOOKUP(H1798,'Shoe size conversion table'!$J$6:$L$22,2))</f>
        <v>41-42</v>
      </c>
      <c r="J1798" s="13">
        <f>IF(G1798="Male",VLOOKUP(H1798,'Shoe size conversion table'!$B$6:$D$22,3),VLOOKUP(H1798,'Shoe size conversion table'!$J$6:$L$22,3))</f>
        <v>8</v>
      </c>
      <c r="K1798" s="11">
        <v>169</v>
      </c>
      <c r="L1798" s="12">
        <v>0</v>
      </c>
      <c r="M1798" s="7">
        <f t="shared" si="85"/>
        <v>2014</v>
      </c>
      <c r="N1798" s="7">
        <f t="shared" ref="N1798:N1861" si="86">MONTH(C1798:C16765)</f>
        <v>8</v>
      </c>
      <c r="O1798" s="30">
        <f t="shared" ref="O1798:O1861" si="87">K1798*(1-L1798)</f>
        <v>169</v>
      </c>
    </row>
    <row r="1799" spans="2:15" x14ac:dyDescent="0.2">
      <c r="B1799" s="13">
        <v>53918</v>
      </c>
      <c r="C1799" s="14">
        <v>41879.496111111126</v>
      </c>
      <c r="D1799" s="7" t="s">
        <v>10</v>
      </c>
      <c r="E1799" s="13">
        <v>2229</v>
      </c>
      <c r="F1799" s="7" t="s">
        <v>35</v>
      </c>
      <c r="G1799" s="7" t="s">
        <v>12</v>
      </c>
      <c r="H1799" s="13">
        <v>9</v>
      </c>
      <c r="I1799" s="13" t="str">
        <f>IF(G1799="Male",VLOOKUP(H1799,'Shoe size conversion table'!$B$6:$D$22,2),VLOOKUP(H1799,'Shoe size conversion table'!$J$6:$L$22,2))</f>
        <v>39-40</v>
      </c>
      <c r="J1799" s="13">
        <f>IF(G1799="Male",VLOOKUP(H1799,'Shoe size conversion table'!$B$6:$D$22,3),VLOOKUP(H1799,'Shoe size conversion table'!$J$6:$L$22,3))</f>
        <v>7</v>
      </c>
      <c r="K1799" s="11">
        <v>139</v>
      </c>
      <c r="L1799" s="12">
        <v>0</v>
      </c>
      <c r="M1799" s="7">
        <f t="shared" si="85"/>
        <v>2014</v>
      </c>
      <c r="N1799" s="7">
        <f t="shared" si="86"/>
        <v>8</v>
      </c>
      <c r="O1799" s="30">
        <f t="shared" si="87"/>
        <v>139</v>
      </c>
    </row>
    <row r="1800" spans="2:15" x14ac:dyDescent="0.2">
      <c r="B1800" s="13">
        <v>53919</v>
      </c>
      <c r="C1800" s="14">
        <v>41879.496111111126</v>
      </c>
      <c r="D1800" s="7" t="s">
        <v>9</v>
      </c>
      <c r="E1800" s="13">
        <v>2211</v>
      </c>
      <c r="F1800" s="7" t="s">
        <v>61</v>
      </c>
      <c r="G1800" s="7" t="s">
        <v>11</v>
      </c>
      <c r="H1800" s="13">
        <v>11</v>
      </c>
      <c r="I1800" s="13">
        <f>IF(G1800="Male",VLOOKUP(H1800,'Shoe size conversion table'!$B$6:$D$22,2),VLOOKUP(H1800,'Shoe size conversion table'!$J$6:$L$22,2))</f>
        <v>44</v>
      </c>
      <c r="J1800" s="13">
        <f>IF(G1800="Male",VLOOKUP(H1800,'Shoe size conversion table'!$B$6:$D$22,3),VLOOKUP(H1800,'Shoe size conversion table'!$J$6:$L$22,3))</f>
        <v>10.5</v>
      </c>
      <c r="K1800" s="11">
        <v>149</v>
      </c>
      <c r="L1800" s="12">
        <v>0</v>
      </c>
      <c r="M1800" s="7">
        <f t="shared" si="85"/>
        <v>2014</v>
      </c>
      <c r="N1800" s="7">
        <f t="shared" si="86"/>
        <v>8</v>
      </c>
      <c r="O1800" s="30">
        <f t="shared" si="87"/>
        <v>149</v>
      </c>
    </row>
    <row r="1801" spans="2:15" x14ac:dyDescent="0.2">
      <c r="B1801" s="13">
        <v>53920</v>
      </c>
      <c r="C1801" s="14">
        <v>41879.64611111112</v>
      </c>
      <c r="D1801" s="7" t="s">
        <v>10</v>
      </c>
      <c r="E1801" s="13">
        <v>2205</v>
      </c>
      <c r="F1801" s="7" t="s">
        <v>34</v>
      </c>
      <c r="G1801" s="7" t="s">
        <v>12</v>
      </c>
      <c r="H1801" s="13">
        <v>10</v>
      </c>
      <c r="I1801" s="13" t="str">
        <f>IF(G1801="Male",VLOOKUP(H1801,'Shoe size conversion table'!$B$6:$D$22,2),VLOOKUP(H1801,'Shoe size conversion table'!$J$6:$L$22,2))</f>
        <v>40-41</v>
      </c>
      <c r="J1801" s="13">
        <f>IF(G1801="Male",VLOOKUP(H1801,'Shoe size conversion table'!$B$6:$D$22,3),VLOOKUP(H1801,'Shoe size conversion table'!$J$6:$L$22,3))</f>
        <v>8</v>
      </c>
      <c r="K1801" s="11">
        <v>159</v>
      </c>
      <c r="L1801" s="12">
        <v>0.5</v>
      </c>
      <c r="M1801" s="7">
        <f t="shared" si="85"/>
        <v>2014</v>
      </c>
      <c r="N1801" s="7">
        <f t="shared" si="86"/>
        <v>8</v>
      </c>
      <c r="O1801" s="30">
        <f t="shared" si="87"/>
        <v>79.5</v>
      </c>
    </row>
    <row r="1802" spans="2:15" x14ac:dyDescent="0.2">
      <c r="B1802" s="13">
        <v>53921</v>
      </c>
      <c r="C1802" s="14">
        <v>41879.726111111122</v>
      </c>
      <c r="D1802" s="7" t="s">
        <v>8</v>
      </c>
      <c r="E1802" s="13">
        <v>2228</v>
      </c>
      <c r="F1802" s="7" t="s">
        <v>37</v>
      </c>
      <c r="G1802" s="7" t="s">
        <v>12</v>
      </c>
      <c r="H1802" s="13">
        <v>8</v>
      </c>
      <c r="I1802" s="13" t="str">
        <f>IF(G1802="Male",VLOOKUP(H1802,'Shoe size conversion table'!$B$6:$D$22,2),VLOOKUP(H1802,'Shoe size conversion table'!$J$6:$L$22,2))</f>
        <v>38-39</v>
      </c>
      <c r="J1802" s="13">
        <f>IF(G1802="Male",VLOOKUP(H1802,'Shoe size conversion table'!$B$6:$D$22,3),VLOOKUP(H1802,'Shoe size conversion table'!$J$6:$L$22,3))</f>
        <v>6</v>
      </c>
      <c r="K1802" s="11">
        <v>159</v>
      </c>
      <c r="L1802" s="12">
        <v>0</v>
      </c>
      <c r="M1802" s="7">
        <f t="shared" si="85"/>
        <v>2014</v>
      </c>
      <c r="N1802" s="7">
        <f t="shared" si="86"/>
        <v>8</v>
      </c>
      <c r="O1802" s="30">
        <f t="shared" si="87"/>
        <v>159</v>
      </c>
    </row>
    <row r="1803" spans="2:15" x14ac:dyDescent="0.2">
      <c r="B1803" s="13">
        <v>53922</v>
      </c>
      <c r="C1803" s="14">
        <v>41880.056111111124</v>
      </c>
      <c r="D1803" s="7" t="s">
        <v>10</v>
      </c>
      <c r="E1803" s="13">
        <v>2183</v>
      </c>
      <c r="F1803" s="7" t="s">
        <v>35</v>
      </c>
      <c r="G1803" s="7" t="s">
        <v>11</v>
      </c>
      <c r="H1803" s="13">
        <v>8</v>
      </c>
      <c r="I1803" s="13">
        <f>IF(G1803="Male",VLOOKUP(H1803,'Shoe size conversion table'!$B$6:$D$22,2),VLOOKUP(H1803,'Shoe size conversion table'!$J$6:$L$22,2))</f>
        <v>41</v>
      </c>
      <c r="J1803" s="13">
        <f>IF(G1803="Male",VLOOKUP(H1803,'Shoe size conversion table'!$B$6:$D$22,3),VLOOKUP(H1803,'Shoe size conversion table'!$J$6:$L$22,3))</f>
        <v>7.5</v>
      </c>
      <c r="K1803" s="11">
        <v>189</v>
      </c>
      <c r="L1803" s="12">
        <v>0.3</v>
      </c>
      <c r="M1803" s="7">
        <f t="shared" si="85"/>
        <v>2014</v>
      </c>
      <c r="N1803" s="7">
        <f t="shared" si="86"/>
        <v>8</v>
      </c>
      <c r="O1803" s="30">
        <f t="shared" si="87"/>
        <v>132.29999999999998</v>
      </c>
    </row>
    <row r="1804" spans="2:15" x14ac:dyDescent="0.2">
      <c r="B1804" s="13">
        <v>53923</v>
      </c>
      <c r="C1804" s="14">
        <v>41880.306111111124</v>
      </c>
      <c r="D1804" s="7" t="s">
        <v>9</v>
      </c>
      <c r="E1804" s="13">
        <v>2201</v>
      </c>
      <c r="F1804" s="7" t="s">
        <v>62</v>
      </c>
      <c r="G1804" s="7" t="s">
        <v>11</v>
      </c>
      <c r="H1804" s="13">
        <v>9.5</v>
      </c>
      <c r="I1804" s="13" t="str">
        <f>IF(G1804="Male",VLOOKUP(H1804,'Shoe size conversion table'!$B$6:$D$22,2),VLOOKUP(H1804,'Shoe size conversion table'!$J$6:$L$22,2))</f>
        <v>42-43</v>
      </c>
      <c r="J1804" s="13">
        <f>IF(G1804="Male",VLOOKUP(H1804,'Shoe size conversion table'!$B$6:$D$22,3),VLOOKUP(H1804,'Shoe size conversion table'!$J$6:$L$22,3))</f>
        <v>9</v>
      </c>
      <c r="K1804" s="11">
        <v>149</v>
      </c>
      <c r="L1804" s="12">
        <v>0</v>
      </c>
      <c r="M1804" s="7">
        <f t="shared" si="85"/>
        <v>2014</v>
      </c>
      <c r="N1804" s="7">
        <f t="shared" si="86"/>
        <v>8</v>
      </c>
      <c r="O1804" s="30">
        <f t="shared" si="87"/>
        <v>149</v>
      </c>
    </row>
    <row r="1805" spans="2:15" x14ac:dyDescent="0.2">
      <c r="B1805" s="13">
        <v>53924</v>
      </c>
      <c r="C1805" s="14">
        <v>41880.306111111124</v>
      </c>
      <c r="D1805" s="7" t="s">
        <v>8</v>
      </c>
      <c r="E1805" s="13">
        <v>2182</v>
      </c>
      <c r="F1805" s="7" t="s">
        <v>38</v>
      </c>
      <c r="G1805" s="7" t="s">
        <v>12</v>
      </c>
      <c r="H1805" s="13">
        <v>8.5</v>
      </c>
      <c r="I1805" s="13">
        <f>IF(G1805="Male",VLOOKUP(H1805,'Shoe size conversion table'!$B$6:$D$22,2),VLOOKUP(H1805,'Shoe size conversion table'!$J$6:$L$22,2))</f>
        <v>39</v>
      </c>
      <c r="J1805" s="13">
        <f>IF(G1805="Male",VLOOKUP(H1805,'Shoe size conversion table'!$B$6:$D$22,3),VLOOKUP(H1805,'Shoe size conversion table'!$J$6:$L$22,3))</f>
        <v>6.5</v>
      </c>
      <c r="K1805" s="11">
        <v>179</v>
      </c>
      <c r="L1805" s="12">
        <v>0.1</v>
      </c>
      <c r="M1805" s="7">
        <f t="shared" si="85"/>
        <v>2014</v>
      </c>
      <c r="N1805" s="7">
        <f t="shared" si="86"/>
        <v>8</v>
      </c>
      <c r="O1805" s="30">
        <f t="shared" si="87"/>
        <v>161.1</v>
      </c>
    </row>
    <row r="1806" spans="2:15" x14ac:dyDescent="0.2">
      <c r="B1806" s="13">
        <v>53925</v>
      </c>
      <c r="C1806" s="14">
        <v>41880.306111111124</v>
      </c>
      <c r="D1806" s="7" t="s">
        <v>7</v>
      </c>
      <c r="E1806" s="13">
        <v>2176</v>
      </c>
      <c r="F1806" s="7" t="s">
        <v>51</v>
      </c>
      <c r="G1806" s="7" t="s">
        <v>11</v>
      </c>
      <c r="H1806" s="13">
        <v>10.5</v>
      </c>
      <c r="I1806" s="13" t="str">
        <f>IF(G1806="Male",VLOOKUP(H1806,'Shoe size conversion table'!$B$6:$D$22,2),VLOOKUP(H1806,'Shoe size conversion table'!$J$6:$L$22,2))</f>
        <v>43-44</v>
      </c>
      <c r="J1806" s="13">
        <f>IF(G1806="Male",VLOOKUP(H1806,'Shoe size conversion table'!$B$6:$D$22,3),VLOOKUP(H1806,'Shoe size conversion table'!$J$6:$L$22,3))</f>
        <v>10</v>
      </c>
      <c r="K1806" s="11">
        <v>139</v>
      </c>
      <c r="L1806" s="12">
        <v>0</v>
      </c>
      <c r="M1806" s="7">
        <f t="shared" si="85"/>
        <v>2014</v>
      </c>
      <c r="N1806" s="7">
        <f t="shared" si="86"/>
        <v>8</v>
      </c>
      <c r="O1806" s="30">
        <f t="shared" si="87"/>
        <v>139</v>
      </c>
    </row>
    <row r="1807" spans="2:15" x14ac:dyDescent="0.2">
      <c r="B1807" s="13">
        <v>53926</v>
      </c>
      <c r="C1807" s="14">
        <v>41880.496111111126</v>
      </c>
      <c r="D1807" s="7" t="s">
        <v>9</v>
      </c>
      <c r="E1807" s="13">
        <v>2190</v>
      </c>
      <c r="F1807" s="7" t="s">
        <v>59</v>
      </c>
      <c r="G1807" s="7" t="s">
        <v>11</v>
      </c>
      <c r="H1807" s="13">
        <v>10</v>
      </c>
      <c r="I1807" s="13">
        <f>IF(G1807="Male",VLOOKUP(H1807,'Shoe size conversion table'!$B$6:$D$22,2),VLOOKUP(H1807,'Shoe size conversion table'!$J$6:$L$22,2))</f>
        <v>43</v>
      </c>
      <c r="J1807" s="13">
        <f>IF(G1807="Male",VLOOKUP(H1807,'Shoe size conversion table'!$B$6:$D$22,3),VLOOKUP(H1807,'Shoe size conversion table'!$J$6:$L$22,3))</f>
        <v>9.5</v>
      </c>
      <c r="K1807" s="11">
        <v>139</v>
      </c>
      <c r="L1807" s="12">
        <v>0</v>
      </c>
      <c r="M1807" s="7">
        <f t="shared" si="85"/>
        <v>2014</v>
      </c>
      <c r="N1807" s="7">
        <f t="shared" si="86"/>
        <v>8</v>
      </c>
      <c r="O1807" s="30">
        <f t="shared" si="87"/>
        <v>139</v>
      </c>
    </row>
    <row r="1808" spans="2:15" x14ac:dyDescent="0.2">
      <c r="B1808" s="13">
        <v>53926</v>
      </c>
      <c r="C1808" s="14">
        <v>41880.496111111126</v>
      </c>
      <c r="D1808" s="7" t="s">
        <v>9</v>
      </c>
      <c r="E1808" s="13">
        <v>2211</v>
      </c>
      <c r="F1808" s="7" t="s">
        <v>61</v>
      </c>
      <c r="G1808" s="7" t="s">
        <v>11</v>
      </c>
      <c r="H1808" s="13">
        <v>11</v>
      </c>
      <c r="I1808" s="13">
        <f>IF(G1808="Male",VLOOKUP(H1808,'Shoe size conversion table'!$B$6:$D$22,2),VLOOKUP(H1808,'Shoe size conversion table'!$J$6:$L$22,2))</f>
        <v>44</v>
      </c>
      <c r="J1808" s="13">
        <f>IF(G1808="Male",VLOOKUP(H1808,'Shoe size conversion table'!$B$6:$D$22,3),VLOOKUP(H1808,'Shoe size conversion table'!$J$6:$L$22,3))</f>
        <v>10.5</v>
      </c>
      <c r="K1808" s="11">
        <v>149</v>
      </c>
      <c r="L1808" s="12">
        <v>0</v>
      </c>
      <c r="M1808" s="7">
        <f t="shared" si="85"/>
        <v>2014</v>
      </c>
      <c r="N1808" s="7">
        <f t="shared" si="86"/>
        <v>8</v>
      </c>
      <c r="O1808" s="30">
        <f t="shared" si="87"/>
        <v>149</v>
      </c>
    </row>
    <row r="1809" spans="2:15" x14ac:dyDescent="0.2">
      <c r="B1809" s="13">
        <v>53927</v>
      </c>
      <c r="C1809" s="14">
        <v>41880.516111111123</v>
      </c>
      <c r="D1809" s="7" t="s">
        <v>8</v>
      </c>
      <c r="E1809" s="13">
        <v>2196</v>
      </c>
      <c r="F1809" s="7" t="s">
        <v>38</v>
      </c>
      <c r="G1809" s="7" t="s">
        <v>11</v>
      </c>
      <c r="H1809" s="13">
        <v>8.5</v>
      </c>
      <c r="I1809" s="13" t="str">
        <f>IF(G1809="Male",VLOOKUP(H1809,'Shoe size conversion table'!$B$6:$D$22,2),VLOOKUP(H1809,'Shoe size conversion table'!$J$6:$L$22,2))</f>
        <v>41-42</v>
      </c>
      <c r="J1809" s="13">
        <f>IF(G1809="Male",VLOOKUP(H1809,'Shoe size conversion table'!$B$6:$D$22,3),VLOOKUP(H1809,'Shoe size conversion table'!$J$6:$L$22,3))</f>
        <v>8</v>
      </c>
      <c r="K1809" s="11">
        <v>139</v>
      </c>
      <c r="L1809" s="12">
        <v>0</v>
      </c>
      <c r="M1809" s="7">
        <f t="shared" si="85"/>
        <v>2014</v>
      </c>
      <c r="N1809" s="7">
        <f t="shared" si="86"/>
        <v>8</v>
      </c>
      <c r="O1809" s="30">
        <f t="shared" si="87"/>
        <v>139</v>
      </c>
    </row>
    <row r="1810" spans="2:15" x14ac:dyDescent="0.2">
      <c r="B1810" s="13">
        <v>53928</v>
      </c>
      <c r="C1810" s="14">
        <v>41880.64611111112</v>
      </c>
      <c r="D1810" s="7" t="s">
        <v>7</v>
      </c>
      <c r="E1810" s="13">
        <v>2220</v>
      </c>
      <c r="F1810" s="7" t="s">
        <v>44</v>
      </c>
      <c r="G1810" s="7" t="s">
        <v>11</v>
      </c>
      <c r="H1810" s="13">
        <v>10.5</v>
      </c>
      <c r="I1810" s="13" t="str">
        <f>IF(G1810="Male",VLOOKUP(H1810,'Shoe size conversion table'!$B$6:$D$22,2),VLOOKUP(H1810,'Shoe size conversion table'!$J$6:$L$22,2))</f>
        <v>43-44</v>
      </c>
      <c r="J1810" s="13">
        <f>IF(G1810="Male",VLOOKUP(H1810,'Shoe size conversion table'!$B$6:$D$22,3),VLOOKUP(H1810,'Shoe size conversion table'!$J$6:$L$22,3))</f>
        <v>10</v>
      </c>
      <c r="K1810" s="11">
        <v>139</v>
      </c>
      <c r="L1810" s="12">
        <v>0.2</v>
      </c>
      <c r="M1810" s="7">
        <f t="shared" si="85"/>
        <v>2014</v>
      </c>
      <c r="N1810" s="7">
        <f t="shared" si="86"/>
        <v>8</v>
      </c>
      <c r="O1810" s="30">
        <f t="shared" si="87"/>
        <v>111.2</v>
      </c>
    </row>
    <row r="1811" spans="2:15" x14ac:dyDescent="0.2">
      <c r="B1811" s="13">
        <v>53929</v>
      </c>
      <c r="C1811" s="14">
        <v>41880.726111111122</v>
      </c>
      <c r="D1811" s="7" t="s">
        <v>10</v>
      </c>
      <c r="E1811" s="13">
        <v>2232</v>
      </c>
      <c r="F1811" s="7" t="s">
        <v>35</v>
      </c>
      <c r="G1811" s="7" t="s">
        <v>11</v>
      </c>
      <c r="H1811" s="13">
        <v>8</v>
      </c>
      <c r="I1811" s="13">
        <f>IF(G1811="Male",VLOOKUP(H1811,'Shoe size conversion table'!$B$6:$D$22,2),VLOOKUP(H1811,'Shoe size conversion table'!$J$6:$L$22,2))</f>
        <v>41</v>
      </c>
      <c r="J1811" s="13">
        <f>IF(G1811="Male",VLOOKUP(H1811,'Shoe size conversion table'!$B$6:$D$22,3),VLOOKUP(H1811,'Shoe size conversion table'!$J$6:$L$22,3))</f>
        <v>7.5</v>
      </c>
      <c r="K1811" s="11">
        <v>199</v>
      </c>
      <c r="L1811" s="12">
        <v>0.3</v>
      </c>
      <c r="M1811" s="7">
        <f t="shared" si="85"/>
        <v>2014</v>
      </c>
      <c r="N1811" s="7">
        <f t="shared" si="86"/>
        <v>8</v>
      </c>
      <c r="O1811" s="30">
        <f t="shared" si="87"/>
        <v>139.29999999999998</v>
      </c>
    </row>
    <row r="1812" spans="2:15" x14ac:dyDescent="0.2">
      <c r="B1812" s="13">
        <v>53930</v>
      </c>
      <c r="C1812" s="14">
        <v>41881.306111111124</v>
      </c>
      <c r="D1812" s="7" t="s">
        <v>7</v>
      </c>
      <c r="E1812" s="13">
        <v>2212</v>
      </c>
      <c r="F1812" s="7" t="s">
        <v>51</v>
      </c>
      <c r="G1812" s="7" t="s">
        <v>11</v>
      </c>
      <c r="H1812" s="13">
        <v>11.5</v>
      </c>
      <c r="I1812" s="13" t="str">
        <f>IF(G1812="Male",VLOOKUP(H1812,'Shoe size conversion table'!$B$6:$D$22,2),VLOOKUP(H1812,'Shoe size conversion table'!$J$6:$L$22,2))</f>
        <v>44-45</v>
      </c>
      <c r="J1812" s="13">
        <f>IF(G1812="Male",VLOOKUP(H1812,'Shoe size conversion table'!$B$6:$D$22,3),VLOOKUP(H1812,'Shoe size conversion table'!$J$6:$L$22,3))</f>
        <v>11</v>
      </c>
      <c r="K1812" s="11">
        <v>199</v>
      </c>
      <c r="L1812" s="12">
        <v>0</v>
      </c>
      <c r="M1812" s="7">
        <f t="shared" si="85"/>
        <v>2014</v>
      </c>
      <c r="N1812" s="7">
        <f t="shared" si="86"/>
        <v>8</v>
      </c>
      <c r="O1812" s="30">
        <f t="shared" si="87"/>
        <v>199</v>
      </c>
    </row>
    <row r="1813" spans="2:15" x14ac:dyDescent="0.2">
      <c r="B1813" s="13">
        <v>53930</v>
      </c>
      <c r="C1813" s="14">
        <v>41881.306111111124</v>
      </c>
      <c r="D1813" s="7" t="s">
        <v>7</v>
      </c>
      <c r="E1813" s="13">
        <v>2176</v>
      </c>
      <c r="F1813" s="7" t="s">
        <v>51</v>
      </c>
      <c r="G1813" s="7" t="s">
        <v>11</v>
      </c>
      <c r="H1813" s="13">
        <v>10.5</v>
      </c>
      <c r="I1813" s="13" t="str">
        <f>IF(G1813="Male",VLOOKUP(H1813,'Shoe size conversion table'!$B$6:$D$22,2),VLOOKUP(H1813,'Shoe size conversion table'!$J$6:$L$22,2))</f>
        <v>43-44</v>
      </c>
      <c r="J1813" s="13">
        <f>IF(G1813="Male",VLOOKUP(H1813,'Shoe size conversion table'!$B$6:$D$22,3),VLOOKUP(H1813,'Shoe size conversion table'!$J$6:$L$22,3))</f>
        <v>10</v>
      </c>
      <c r="K1813" s="11">
        <v>139</v>
      </c>
      <c r="L1813" s="12">
        <v>0</v>
      </c>
      <c r="M1813" s="7">
        <f t="shared" si="85"/>
        <v>2014</v>
      </c>
      <c r="N1813" s="7">
        <f t="shared" si="86"/>
        <v>8</v>
      </c>
      <c r="O1813" s="30">
        <f t="shared" si="87"/>
        <v>139</v>
      </c>
    </row>
    <row r="1814" spans="2:15" x14ac:dyDescent="0.2">
      <c r="B1814" s="13">
        <v>53930</v>
      </c>
      <c r="C1814" s="14">
        <v>41881.306111111124</v>
      </c>
      <c r="D1814" s="7" t="s">
        <v>7</v>
      </c>
      <c r="E1814" s="13">
        <v>2171</v>
      </c>
      <c r="F1814" s="7" t="s">
        <v>51</v>
      </c>
      <c r="G1814" s="7" t="s">
        <v>12</v>
      </c>
      <c r="H1814" s="13">
        <v>9</v>
      </c>
      <c r="I1814" s="13" t="str">
        <f>IF(G1814="Male",VLOOKUP(H1814,'Shoe size conversion table'!$B$6:$D$22,2),VLOOKUP(H1814,'Shoe size conversion table'!$J$6:$L$22,2))</f>
        <v>39-40</v>
      </c>
      <c r="J1814" s="13">
        <f>IF(G1814="Male",VLOOKUP(H1814,'Shoe size conversion table'!$B$6:$D$22,3),VLOOKUP(H1814,'Shoe size conversion table'!$J$6:$L$22,3))</f>
        <v>7</v>
      </c>
      <c r="K1814" s="11">
        <v>139</v>
      </c>
      <c r="L1814" s="12">
        <v>0</v>
      </c>
      <c r="M1814" s="7">
        <f t="shared" si="85"/>
        <v>2014</v>
      </c>
      <c r="N1814" s="7">
        <f t="shared" si="86"/>
        <v>8</v>
      </c>
      <c r="O1814" s="30">
        <f t="shared" si="87"/>
        <v>139</v>
      </c>
    </row>
    <row r="1815" spans="2:15" x14ac:dyDescent="0.2">
      <c r="B1815" s="13">
        <v>53931</v>
      </c>
      <c r="C1815" s="14">
        <v>41881.406111111122</v>
      </c>
      <c r="D1815" s="7" t="s">
        <v>7</v>
      </c>
      <c r="E1815" s="13">
        <v>2237</v>
      </c>
      <c r="F1815" s="7" t="s">
        <v>55</v>
      </c>
      <c r="G1815" s="7" t="s">
        <v>11</v>
      </c>
      <c r="H1815" s="13">
        <v>9.5</v>
      </c>
      <c r="I1815" s="13" t="str">
        <f>IF(G1815="Male",VLOOKUP(H1815,'Shoe size conversion table'!$B$6:$D$22,2),VLOOKUP(H1815,'Shoe size conversion table'!$J$6:$L$22,2))</f>
        <v>42-43</v>
      </c>
      <c r="J1815" s="13">
        <f>IF(G1815="Male",VLOOKUP(H1815,'Shoe size conversion table'!$B$6:$D$22,3),VLOOKUP(H1815,'Shoe size conversion table'!$J$6:$L$22,3))</f>
        <v>9</v>
      </c>
      <c r="K1815" s="11">
        <v>189</v>
      </c>
      <c r="L1815" s="12">
        <v>0.3</v>
      </c>
      <c r="M1815" s="7">
        <f t="shared" si="85"/>
        <v>2014</v>
      </c>
      <c r="N1815" s="7">
        <f t="shared" si="86"/>
        <v>8</v>
      </c>
      <c r="O1815" s="30">
        <f t="shared" si="87"/>
        <v>132.29999999999998</v>
      </c>
    </row>
    <row r="1816" spans="2:15" x14ac:dyDescent="0.2">
      <c r="B1816" s="13">
        <v>53932</v>
      </c>
      <c r="C1816" s="14">
        <v>41881.406111111122</v>
      </c>
      <c r="D1816" s="7" t="s">
        <v>10</v>
      </c>
      <c r="E1816" s="13">
        <v>2151</v>
      </c>
      <c r="F1816" s="7" t="s">
        <v>35</v>
      </c>
      <c r="G1816" s="7" t="s">
        <v>12</v>
      </c>
      <c r="H1816" s="13">
        <v>10</v>
      </c>
      <c r="I1816" s="13" t="str">
        <f>IF(G1816="Male",VLOOKUP(H1816,'Shoe size conversion table'!$B$6:$D$22,2),VLOOKUP(H1816,'Shoe size conversion table'!$J$6:$L$22,2))</f>
        <v>40-41</v>
      </c>
      <c r="J1816" s="13">
        <f>IF(G1816="Male",VLOOKUP(H1816,'Shoe size conversion table'!$B$6:$D$22,3),VLOOKUP(H1816,'Shoe size conversion table'!$J$6:$L$22,3))</f>
        <v>8</v>
      </c>
      <c r="K1816" s="11">
        <v>139</v>
      </c>
      <c r="L1816" s="12">
        <v>0</v>
      </c>
      <c r="M1816" s="7">
        <f t="shared" si="85"/>
        <v>2014</v>
      </c>
      <c r="N1816" s="7">
        <f t="shared" si="86"/>
        <v>8</v>
      </c>
      <c r="O1816" s="30">
        <f t="shared" si="87"/>
        <v>139</v>
      </c>
    </row>
    <row r="1817" spans="2:15" x14ac:dyDescent="0.2">
      <c r="B1817" s="13">
        <v>53933</v>
      </c>
      <c r="C1817" s="14">
        <v>41881.406111111122</v>
      </c>
      <c r="D1817" s="7" t="s">
        <v>7</v>
      </c>
      <c r="E1817" s="13">
        <v>2236</v>
      </c>
      <c r="F1817" s="7" t="s">
        <v>47</v>
      </c>
      <c r="G1817" s="7" t="s">
        <v>12</v>
      </c>
      <c r="H1817" s="13">
        <v>8.5</v>
      </c>
      <c r="I1817" s="13">
        <f>IF(G1817="Male",VLOOKUP(H1817,'Shoe size conversion table'!$B$6:$D$22,2),VLOOKUP(H1817,'Shoe size conversion table'!$J$6:$L$22,2))</f>
        <v>39</v>
      </c>
      <c r="J1817" s="13">
        <f>IF(G1817="Male",VLOOKUP(H1817,'Shoe size conversion table'!$B$6:$D$22,3),VLOOKUP(H1817,'Shoe size conversion table'!$J$6:$L$22,3))</f>
        <v>6.5</v>
      </c>
      <c r="K1817" s="11">
        <v>129</v>
      </c>
      <c r="L1817" s="12">
        <v>0.5</v>
      </c>
      <c r="M1817" s="7">
        <f t="shared" si="85"/>
        <v>2014</v>
      </c>
      <c r="N1817" s="7">
        <f t="shared" si="86"/>
        <v>8</v>
      </c>
      <c r="O1817" s="30">
        <f t="shared" si="87"/>
        <v>64.5</v>
      </c>
    </row>
    <row r="1818" spans="2:15" x14ac:dyDescent="0.2">
      <c r="B1818" s="13">
        <v>53933</v>
      </c>
      <c r="C1818" s="14">
        <v>41881.406111111122</v>
      </c>
      <c r="D1818" s="7" t="s">
        <v>7</v>
      </c>
      <c r="E1818" s="13">
        <v>2233</v>
      </c>
      <c r="F1818" s="7" t="s">
        <v>48</v>
      </c>
      <c r="G1818" s="7" t="s">
        <v>11</v>
      </c>
      <c r="H1818" s="13">
        <v>10</v>
      </c>
      <c r="I1818" s="13">
        <f>IF(G1818="Male",VLOOKUP(H1818,'Shoe size conversion table'!$B$6:$D$22,2),VLOOKUP(H1818,'Shoe size conversion table'!$J$6:$L$22,2))</f>
        <v>43</v>
      </c>
      <c r="J1818" s="13">
        <f>IF(G1818="Male",VLOOKUP(H1818,'Shoe size conversion table'!$B$6:$D$22,3),VLOOKUP(H1818,'Shoe size conversion table'!$J$6:$L$22,3))</f>
        <v>9.5</v>
      </c>
      <c r="K1818" s="11">
        <v>179</v>
      </c>
      <c r="L1818" s="12">
        <v>0.3</v>
      </c>
      <c r="M1818" s="7">
        <f t="shared" si="85"/>
        <v>2014</v>
      </c>
      <c r="N1818" s="7">
        <f t="shared" si="86"/>
        <v>8</v>
      </c>
      <c r="O1818" s="30">
        <f t="shared" si="87"/>
        <v>125.3</v>
      </c>
    </row>
    <row r="1819" spans="2:15" x14ac:dyDescent="0.2">
      <c r="B1819" s="13">
        <v>53934</v>
      </c>
      <c r="C1819" s="14">
        <v>41881.516111111123</v>
      </c>
      <c r="D1819" s="7" t="s">
        <v>8</v>
      </c>
      <c r="E1819" s="13">
        <v>2212</v>
      </c>
      <c r="F1819" s="7" t="s">
        <v>40</v>
      </c>
      <c r="G1819" s="7" t="s">
        <v>11</v>
      </c>
      <c r="H1819" s="13">
        <v>12</v>
      </c>
      <c r="I1819" s="13">
        <f>IF(G1819="Male",VLOOKUP(H1819,'Shoe size conversion table'!$B$6:$D$22,2),VLOOKUP(H1819,'Shoe size conversion table'!$J$6:$L$22,2))</f>
        <v>45</v>
      </c>
      <c r="J1819" s="13">
        <f>IF(G1819="Male",VLOOKUP(H1819,'Shoe size conversion table'!$B$6:$D$22,3),VLOOKUP(H1819,'Shoe size conversion table'!$J$6:$L$22,3))</f>
        <v>11.5</v>
      </c>
      <c r="K1819" s="11">
        <v>159</v>
      </c>
      <c r="L1819" s="12">
        <v>0.2</v>
      </c>
      <c r="M1819" s="7">
        <f t="shared" si="85"/>
        <v>2014</v>
      </c>
      <c r="N1819" s="7">
        <f t="shared" si="86"/>
        <v>8</v>
      </c>
      <c r="O1819" s="30">
        <f t="shared" si="87"/>
        <v>127.2</v>
      </c>
    </row>
    <row r="1820" spans="2:15" x14ac:dyDescent="0.2">
      <c r="B1820" s="13">
        <v>53935</v>
      </c>
      <c r="C1820" s="14">
        <v>41881.64611111112</v>
      </c>
      <c r="D1820" s="7" t="s">
        <v>7</v>
      </c>
      <c r="E1820" s="13">
        <v>2234</v>
      </c>
      <c r="F1820" s="7" t="s">
        <v>47</v>
      </c>
      <c r="G1820" s="7" t="s">
        <v>11</v>
      </c>
      <c r="H1820" s="13">
        <v>10</v>
      </c>
      <c r="I1820" s="13">
        <f>IF(G1820="Male",VLOOKUP(H1820,'Shoe size conversion table'!$B$6:$D$22,2),VLOOKUP(H1820,'Shoe size conversion table'!$J$6:$L$22,2))</f>
        <v>43</v>
      </c>
      <c r="J1820" s="13">
        <f>IF(G1820="Male",VLOOKUP(H1820,'Shoe size conversion table'!$B$6:$D$22,3),VLOOKUP(H1820,'Shoe size conversion table'!$J$6:$L$22,3))</f>
        <v>9.5</v>
      </c>
      <c r="K1820" s="11">
        <v>189</v>
      </c>
      <c r="L1820" s="12">
        <v>0</v>
      </c>
      <c r="M1820" s="7">
        <f t="shared" si="85"/>
        <v>2014</v>
      </c>
      <c r="N1820" s="7">
        <f t="shared" si="86"/>
        <v>8</v>
      </c>
      <c r="O1820" s="30">
        <f t="shared" si="87"/>
        <v>189</v>
      </c>
    </row>
    <row r="1821" spans="2:15" x14ac:dyDescent="0.2">
      <c r="B1821" s="13">
        <v>53936</v>
      </c>
      <c r="C1821" s="14">
        <v>41881.726111111122</v>
      </c>
      <c r="D1821" s="7" t="s">
        <v>10</v>
      </c>
      <c r="E1821" s="13">
        <v>2156</v>
      </c>
      <c r="F1821" s="7" t="s">
        <v>36</v>
      </c>
      <c r="G1821" s="7" t="s">
        <v>11</v>
      </c>
      <c r="H1821" s="13">
        <v>6</v>
      </c>
      <c r="I1821" s="13">
        <f>IF(G1821="Male",VLOOKUP(H1821,'Shoe size conversion table'!$B$6:$D$22,2),VLOOKUP(H1821,'Shoe size conversion table'!$J$6:$L$22,2))</f>
        <v>39</v>
      </c>
      <c r="J1821" s="13">
        <f>IF(G1821="Male",VLOOKUP(H1821,'Shoe size conversion table'!$B$6:$D$22,3),VLOOKUP(H1821,'Shoe size conversion table'!$J$6:$L$22,3))</f>
        <v>5.5</v>
      </c>
      <c r="K1821" s="11">
        <v>169</v>
      </c>
      <c r="L1821" s="12">
        <v>0.1</v>
      </c>
      <c r="M1821" s="7">
        <f t="shared" si="85"/>
        <v>2014</v>
      </c>
      <c r="N1821" s="7">
        <f t="shared" si="86"/>
        <v>8</v>
      </c>
      <c r="O1821" s="30">
        <f t="shared" si="87"/>
        <v>152.1</v>
      </c>
    </row>
    <row r="1822" spans="2:15" x14ac:dyDescent="0.2">
      <c r="B1822" s="13">
        <v>53937</v>
      </c>
      <c r="C1822" s="14">
        <v>41882.086111111123</v>
      </c>
      <c r="D1822" s="7" t="s">
        <v>9</v>
      </c>
      <c r="E1822" s="13">
        <v>2169</v>
      </c>
      <c r="F1822" s="7" t="s">
        <v>62</v>
      </c>
      <c r="G1822" s="7" t="s">
        <v>12</v>
      </c>
      <c r="H1822" s="13">
        <v>9.5</v>
      </c>
      <c r="I1822" s="13">
        <f>IF(G1822="Male",VLOOKUP(H1822,'Shoe size conversion table'!$B$6:$D$22,2),VLOOKUP(H1822,'Shoe size conversion table'!$J$6:$L$22,2))</f>
        <v>40</v>
      </c>
      <c r="J1822" s="13">
        <f>IF(G1822="Male",VLOOKUP(H1822,'Shoe size conversion table'!$B$6:$D$22,3),VLOOKUP(H1822,'Shoe size conversion table'!$J$6:$L$22,3))</f>
        <v>7.5</v>
      </c>
      <c r="K1822" s="11">
        <v>199</v>
      </c>
      <c r="L1822" s="12">
        <v>0.1</v>
      </c>
      <c r="M1822" s="7">
        <f t="shared" si="85"/>
        <v>2014</v>
      </c>
      <c r="N1822" s="7">
        <f t="shared" si="86"/>
        <v>8</v>
      </c>
      <c r="O1822" s="30">
        <f t="shared" si="87"/>
        <v>179.1</v>
      </c>
    </row>
    <row r="1823" spans="2:15" x14ac:dyDescent="0.2">
      <c r="B1823" s="13">
        <v>53938</v>
      </c>
      <c r="C1823" s="14">
        <v>41882.406111111122</v>
      </c>
      <c r="D1823" s="7" t="s">
        <v>7</v>
      </c>
      <c r="E1823" s="13">
        <v>2225</v>
      </c>
      <c r="F1823" s="7" t="s">
        <v>50</v>
      </c>
      <c r="G1823" s="7" t="s">
        <v>11</v>
      </c>
      <c r="H1823" s="13">
        <v>10.5</v>
      </c>
      <c r="I1823" s="13" t="str">
        <f>IF(G1823="Male",VLOOKUP(H1823,'Shoe size conversion table'!$B$6:$D$22,2),VLOOKUP(H1823,'Shoe size conversion table'!$J$6:$L$22,2))</f>
        <v>43-44</v>
      </c>
      <c r="J1823" s="13">
        <f>IF(G1823="Male",VLOOKUP(H1823,'Shoe size conversion table'!$B$6:$D$22,3),VLOOKUP(H1823,'Shoe size conversion table'!$J$6:$L$22,3))</f>
        <v>10</v>
      </c>
      <c r="K1823" s="11">
        <v>139</v>
      </c>
      <c r="L1823" s="12">
        <v>0.2</v>
      </c>
      <c r="M1823" s="7">
        <f t="shared" si="85"/>
        <v>2014</v>
      </c>
      <c r="N1823" s="7">
        <f t="shared" si="86"/>
        <v>8</v>
      </c>
      <c r="O1823" s="30">
        <f t="shared" si="87"/>
        <v>111.2</v>
      </c>
    </row>
    <row r="1824" spans="2:15" x14ac:dyDescent="0.2">
      <c r="B1824" s="13">
        <v>53939</v>
      </c>
      <c r="C1824" s="14">
        <v>41882.406111111122</v>
      </c>
      <c r="D1824" s="7" t="s">
        <v>10</v>
      </c>
      <c r="E1824" s="13">
        <v>2205</v>
      </c>
      <c r="F1824" s="7" t="s">
        <v>34</v>
      </c>
      <c r="G1824" s="7" t="s">
        <v>12</v>
      </c>
      <c r="H1824" s="13">
        <v>10</v>
      </c>
      <c r="I1824" s="13" t="str">
        <f>IF(G1824="Male",VLOOKUP(H1824,'Shoe size conversion table'!$B$6:$D$22,2),VLOOKUP(H1824,'Shoe size conversion table'!$J$6:$L$22,2))</f>
        <v>40-41</v>
      </c>
      <c r="J1824" s="13">
        <f>IF(G1824="Male",VLOOKUP(H1824,'Shoe size conversion table'!$B$6:$D$22,3),VLOOKUP(H1824,'Shoe size conversion table'!$J$6:$L$22,3))</f>
        <v>8</v>
      </c>
      <c r="K1824" s="11">
        <v>159</v>
      </c>
      <c r="L1824" s="12">
        <v>0.5</v>
      </c>
      <c r="M1824" s="7">
        <f t="shared" si="85"/>
        <v>2014</v>
      </c>
      <c r="N1824" s="7">
        <f t="shared" si="86"/>
        <v>8</v>
      </c>
      <c r="O1824" s="30">
        <f t="shared" si="87"/>
        <v>79.5</v>
      </c>
    </row>
    <row r="1825" spans="2:15" x14ac:dyDescent="0.2">
      <c r="B1825" s="13">
        <v>53940</v>
      </c>
      <c r="C1825" s="14">
        <v>41882.406111111122</v>
      </c>
      <c r="D1825" s="7" t="s">
        <v>7</v>
      </c>
      <c r="E1825" s="13">
        <v>2150</v>
      </c>
      <c r="F1825" s="7" t="s">
        <v>46</v>
      </c>
      <c r="G1825" s="7" t="s">
        <v>12</v>
      </c>
      <c r="H1825" s="13">
        <v>8.5</v>
      </c>
      <c r="I1825" s="13">
        <f>IF(G1825="Male",VLOOKUP(H1825,'Shoe size conversion table'!$B$6:$D$22,2),VLOOKUP(H1825,'Shoe size conversion table'!$J$6:$L$22,2))</f>
        <v>39</v>
      </c>
      <c r="J1825" s="13">
        <f>IF(G1825="Male",VLOOKUP(H1825,'Shoe size conversion table'!$B$6:$D$22,3),VLOOKUP(H1825,'Shoe size conversion table'!$J$6:$L$22,3))</f>
        <v>6.5</v>
      </c>
      <c r="K1825" s="11">
        <v>159</v>
      </c>
      <c r="L1825" s="12">
        <v>0</v>
      </c>
      <c r="M1825" s="7">
        <f t="shared" si="85"/>
        <v>2014</v>
      </c>
      <c r="N1825" s="7">
        <f t="shared" si="86"/>
        <v>8</v>
      </c>
      <c r="O1825" s="30">
        <f t="shared" si="87"/>
        <v>159</v>
      </c>
    </row>
    <row r="1826" spans="2:15" x14ac:dyDescent="0.2">
      <c r="B1826" s="13">
        <v>53940</v>
      </c>
      <c r="C1826" s="14">
        <v>41882.406111111122</v>
      </c>
      <c r="D1826" s="7" t="s">
        <v>7</v>
      </c>
      <c r="E1826" s="13">
        <v>2236</v>
      </c>
      <c r="F1826" s="7" t="s">
        <v>47</v>
      </c>
      <c r="G1826" s="7" t="s">
        <v>12</v>
      </c>
      <c r="H1826" s="13">
        <v>8.5</v>
      </c>
      <c r="I1826" s="13">
        <f>IF(G1826="Male",VLOOKUP(H1826,'Shoe size conversion table'!$B$6:$D$22,2),VLOOKUP(H1826,'Shoe size conversion table'!$J$6:$L$22,2))</f>
        <v>39</v>
      </c>
      <c r="J1826" s="13">
        <f>IF(G1826="Male",VLOOKUP(H1826,'Shoe size conversion table'!$B$6:$D$22,3),VLOOKUP(H1826,'Shoe size conversion table'!$J$6:$L$22,3))</f>
        <v>6.5</v>
      </c>
      <c r="K1826" s="11">
        <v>129</v>
      </c>
      <c r="L1826" s="12">
        <v>0.5</v>
      </c>
      <c r="M1826" s="7">
        <f t="shared" si="85"/>
        <v>2014</v>
      </c>
      <c r="N1826" s="7">
        <f t="shared" si="86"/>
        <v>8</v>
      </c>
      <c r="O1826" s="30">
        <f t="shared" si="87"/>
        <v>64.5</v>
      </c>
    </row>
    <row r="1827" spans="2:15" x14ac:dyDescent="0.2">
      <c r="B1827" s="13">
        <v>53941</v>
      </c>
      <c r="C1827" s="14">
        <v>41882.516111111123</v>
      </c>
      <c r="D1827" s="7" t="s">
        <v>8</v>
      </c>
      <c r="E1827" s="13">
        <v>2187</v>
      </c>
      <c r="F1827" s="7" t="s">
        <v>40</v>
      </c>
      <c r="G1827" s="7" t="s">
        <v>11</v>
      </c>
      <c r="H1827" s="13">
        <v>9</v>
      </c>
      <c r="I1827" s="13">
        <f>IF(G1827="Male",VLOOKUP(H1827,'Shoe size conversion table'!$B$6:$D$22,2),VLOOKUP(H1827,'Shoe size conversion table'!$J$6:$L$22,2))</f>
        <v>42</v>
      </c>
      <c r="J1827" s="13">
        <f>IF(G1827="Male",VLOOKUP(H1827,'Shoe size conversion table'!$B$6:$D$22,3),VLOOKUP(H1827,'Shoe size conversion table'!$J$6:$L$22,3))</f>
        <v>8.5</v>
      </c>
      <c r="K1827" s="11">
        <v>199</v>
      </c>
      <c r="L1827" s="12">
        <v>0</v>
      </c>
      <c r="M1827" s="7">
        <f t="shared" si="85"/>
        <v>2014</v>
      </c>
      <c r="N1827" s="7">
        <f t="shared" si="86"/>
        <v>8</v>
      </c>
      <c r="O1827" s="30">
        <f t="shared" si="87"/>
        <v>199</v>
      </c>
    </row>
    <row r="1828" spans="2:15" x14ac:dyDescent="0.2">
      <c r="B1828" s="13">
        <v>53942</v>
      </c>
      <c r="C1828" s="14">
        <v>41882.616111111121</v>
      </c>
      <c r="D1828" s="7" t="s">
        <v>7</v>
      </c>
      <c r="E1828" s="13">
        <v>2183</v>
      </c>
      <c r="F1828" s="7" t="s">
        <v>51</v>
      </c>
      <c r="G1828" s="7" t="s">
        <v>11</v>
      </c>
      <c r="H1828" s="13">
        <v>10.5</v>
      </c>
      <c r="I1828" s="13" t="str">
        <f>IF(G1828="Male",VLOOKUP(H1828,'Shoe size conversion table'!$B$6:$D$22,2),VLOOKUP(H1828,'Shoe size conversion table'!$J$6:$L$22,2))</f>
        <v>43-44</v>
      </c>
      <c r="J1828" s="13">
        <f>IF(G1828="Male",VLOOKUP(H1828,'Shoe size conversion table'!$B$6:$D$22,3),VLOOKUP(H1828,'Shoe size conversion table'!$J$6:$L$22,3))</f>
        <v>10</v>
      </c>
      <c r="K1828" s="11">
        <v>199</v>
      </c>
      <c r="L1828" s="12">
        <v>0.2</v>
      </c>
      <c r="M1828" s="7">
        <f t="shared" si="85"/>
        <v>2014</v>
      </c>
      <c r="N1828" s="7">
        <f t="shared" si="86"/>
        <v>8</v>
      </c>
      <c r="O1828" s="30">
        <f t="shared" si="87"/>
        <v>159.20000000000002</v>
      </c>
    </row>
    <row r="1829" spans="2:15" x14ac:dyDescent="0.2">
      <c r="B1829" s="13">
        <v>53943</v>
      </c>
      <c r="C1829" s="14">
        <v>41883.086111111123</v>
      </c>
      <c r="D1829" s="7" t="s">
        <v>9</v>
      </c>
      <c r="E1829" s="13">
        <v>2161</v>
      </c>
      <c r="F1829" s="7" t="s">
        <v>58</v>
      </c>
      <c r="G1829" s="7" t="s">
        <v>12</v>
      </c>
      <c r="H1829" s="13">
        <v>9.5</v>
      </c>
      <c r="I1829" s="13">
        <f>IF(G1829="Male",VLOOKUP(H1829,'Shoe size conversion table'!$B$6:$D$22,2),VLOOKUP(H1829,'Shoe size conversion table'!$J$6:$L$22,2))</f>
        <v>40</v>
      </c>
      <c r="J1829" s="13">
        <f>IF(G1829="Male",VLOOKUP(H1829,'Shoe size conversion table'!$B$6:$D$22,3),VLOOKUP(H1829,'Shoe size conversion table'!$J$6:$L$22,3))</f>
        <v>7.5</v>
      </c>
      <c r="K1829" s="11">
        <v>129</v>
      </c>
      <c r="L1829" s="12">
        <v>0.1</v>
      </c>
      <c r="M1829" s="7">
        <f t="shared" si="85"/>
        <v>2014</v>
      </c>
      <c r="N1829" s="7">
        <f t="shared" si="86"/>
        <v>9</v>
      </c>
      <c r="O1829" s="30">
        <f t="shared" si="87"/>
        <v>116.10000000000001</v>
      </c>
    </row>
    <row r="1830" spans="2:15" x14ac:dyDescent="0.2">
      <c r="B1830" s="13">
        <v>53944</v>
      </c>
      <c r="C1830" s="14">
        <v>41883.206111111118</v>
      </c>
      <c r="D1830" s="7" t="s">
        <v>10</v>
      </c>
      <c r="E1830" s="13">
        <v>2231</v>
      </c>
      <c r="F1830" s="7" t="s">
        <v>36</v>
      </c>
      <c r="G1830" s="7" t="s">
        <v>12</v>
      </c>
      <c r="H1830" s="13">
        <v>9</v>
      </c>
      <c r="I1830" s="13" t="str">
        <f>IF(G1830="Male",VLOOKUP(H1830,'Shoe size conversion table'!$B$6:$D$22,2),VLOOKUP(H1830,'Shoe size conversion table'!$J$6:$L$22,2))</f>
        <v>39-40</v>
      </c>
      <c r="J1830" s="13">
        <f>IF(G1830="Male",VLOOKUP(H1830,'Shoe size conversion table'!$B$6:$D$22,3),VLOOKUP(H1830,'Shoe size conversion table'!$J$6:$L$22,3))</f>
        <v>7</v>
      </c>
      <c r="K1830" s="11">
        <v>149</v>
      </c>
      <c r="L1830" s="12">
        <v>0</v>
      </c>
      <c r="M1830" s="7">
        <f t="shared" si="85"/>
        <v>2014</v>
      </c>
      <c r="N1830" s="7">
        <f t="shared" si="86"/>
        <v>9</v>
      </c>
      <c r="O1830" s="30">
        <f t="shared" si="87"/>
        <v>149</v>
      </c>
    </row>
    <row r="1831" spans="2:15" x14ac:dyDescent="0.2">
      <c r="B1831" s="13">
        <v>53945</v>
      </c>
      <c r="C1831" s="14">
        <v>41883.406111111122</v>
      </c>
      <c r="D1831" s="7" t="s">
        <v>7</v>
      </c>
      <c r="E1831" s="13">
        <v>2228</v>
      </c>
      <c r="F1831" s="7" t="s">
        <v>46</v>
      </c>
      <c r="G1831" s="7" t="s">
        <v>12</v>
      </c>
      <c r="H1831" s="13">
        <v>8.5</v>
      </c>
      <c r="I1831" s="13">
        <f>IF(G1831="Male",VLOOKUP(H1831,'Shoe size conversion table'!$B$6:$D$22,2),VLOOKUP(H1831,'Shoe size conversion table'!$J$6:$L$22,2))</f>
        <v>39</v>
      </c>
      <c r="J1831" s="13">
        <f>IF(G1831="Male",VLOOKUP(H1831,'Shoe size conversion table'!$B$6:$D$22,3),VLOOKUP(H1831,'Shoe size conversion table'!$J$6:$L$22,3))</f>
        <v>6.5</v>
      </c>
      <c r="K1831" s="11">
        <v>199</v>
      </c>
      <c r="L1831" s="12">
        <v>0</v>
      </c>
      <c r="M1831" s="7">
        <f t="shared" si="85"/>
        <v>2014</v>
      </c>
      <c r="N1831" s="7">
        <f t="shared" si="86"/>
        <v>9</v>
      </c>
      <c r="O1831" s="30">
        <f t="shared" si="87"/>
        <v>199</v>
      </c>
    </row>
    <row r="1832" spans="2:15" x14ac:dyDescent="0.2">
      <c r="B1832" s="13">
        <v>53945</v>
      </c>
      <c r="C1832" s="14">
        <v>41883.406111111122</v>
      </c>
      <c r="D1832" s="7" t="s">
        <v>7</v>
      </c>
      <c r="E1832" s="13">
        <v>2150</v>
      </c>
      <c r="F1832" s="7" t="s">
        <v>46</v>
      </c>
      <c r="G1832" s="7" t="s">
        <v>12</v>
      </c>
      <c r="H1832" s="13">
        <v>8.5</v>
      </c>
      <c r="I1832" s="13">
        <f>IF(G1832="Male",VLOOKUP(H1832,'Shoe size conversion table'!$B$6:$D$22,2),VLOOKUP(H1832,'Shoe size conversion table'!$J$6:$L$22,2))</f>
        <v>39</v>
      </c>
      <c r="J1832" s="13">
        <f>IF(G1832="Male",VLOOKUP(H1832,'Shoe size conversion table'!$B$6:$D$22,3),VLOOKUP(H1832,'Shoe size conversion table'!$J$6:$L$22,3))</f>
        <v>6.5</v>
      </c>
      <c r="K1832" s="11">
        <v>159</v>
      </c>
      <c r="L1832" s="12">
        <v>0</v>
      </c>
      <c r="M1832" s="7">
        <f t="shared" si="85"/>
        <v>2014</v>
      </c>
      <c r="N1832" s="7">
        <f t="shared" si="86"/>
        <v>9</v>
      </c>
      <c r="O1832" s="30">
        <f t="shared" si="87"/>
        <v>159</v>
      </c>
    </row>
    <row r="1833" spans="2:15" x14ac:dyDescent="0.2">
      <c r="B1833" s="13">
        <v>53945</v>
      </c>
      <c r="C1833" s="14">
        <v>41883.406111111122</v>
      </c>
      <c r="D1833" s="7" t="s">
        <v>7</v>
      </c>
      <c r="E1833" s="13">
        <v>2220</v>
      </c>
      <c r="F1833" s="7" t="s">
        <v>44</v>
      </c>
      <c r="G1833" s="7" t="s">
        <v>11</v>
      </c>
      <c r="H1833" s="13">
        <v>10.5</v>
      </c>
      <c r="I1833" s="13" t="str">
        <f>IF(G1833="Male",VLOOKUP(H1833,'Shoe size conversion table'!$B$6:$D$22,2),VLOOKUP(H1833,'Shoe size conversion table'!$J$6:$L$22,2))</f>
        <v>43-44</v>
      </c>
      <c r="J1833" s="13">
        <f>IF(G1833="Male",VLOOKUP(H1833,'Shoe size conversion table'!$B$6:$D$22,3),VLOOKUP(H1833,'Shoe size conversion table'!$J$6:$L$22,3))</f>
        <v>10</v>
      </c>
      <c r="K1833" s="11">
        <v>139</v>
      </c>
      <c r="L1833" s="12">
        <v>0.2</v>
      </c>
      <c r="M1833" s="7">
        <f t="shared" si="85"/>
        <v>2014</v>
      </c>
      <c r="N1833" s="7">
        <f t="shared" si="86"/>
        <v>9</v>
      </c>
      <c r="O1833" s="30">
        <f t="shared" si="87"/>
        <v>111.2</v>
      </c>
    </row>
    <row r="1834" spans="2:15" x14ac:dyDescent="0.2">
      <c r="B1834" s="13">
        <v>53945</v>
      </c>
      <c r="C1834" s="14">
        <v>41883.406111111122</v>
      </c>
      <c r="D1834" s="7" t="s">
        <v>7</v>
      </c>
      <c r="E1834" s="13">
        <v>2191</v>
      </c>
      <c r="F1834" s="7" t="s">
        <v>56</v>
      </c>
      <c r="G1834" s="7" t="s">
        <v>11</v>
      </c>
      <c r="H1834" s="13">
        <v>9</v>
      </c>
      <c r="I1834" s="13">
        <f>IF(G1834="Male",VLOOKUP(H1834,'Shoe size conversion table'!$B$6:$D$22,2),VLOOKUP(H1834,'Shoe size conversion table'!$J$6:$L$22,2))</f>
        <v>42</v>
      </c>
      <c r="J1834" s="13">
        <f>IF(G1834="Male",VLOOKUP(H1834,'Shoe size conversion table'!$B$6:$D$22,3),VLOOKUP(H1834,'Shoe size conversion table'!$J$6:$L$22,3))</f>
        <v>8.5</v>
      </c>
      <c r="K1834" s="11">
        <v>129</v>
      </c>
      <c r="L1834" s="12">
        <v>0</v>
      </c>
      <c r="M1834" s="7">
        <f t="shared" si="85"/>
        <v>2014</v>
      </c>
      <c r="N1834" s="7">
        <f t="shared" si="86"/>
        <v>9</v>
      </c>
      <c r="O1834" s="30">
        <f t="shared" si="87"/>
        <v>129</v>
      </c>
    </row>
    <row r="1835" spans="2:15" x14ac:dyDescent="0.2">
      <c r="B1835" s="13">
        <v>53946</v>
      </c>
      <c r="C1835" s="14">
        <v>41883.616111111121</v>
      </c>
      <c r="D1835" s="7" t="s">
        <v>7</v>
      </c>
      <c r="E1835" s="13">
        <v>2216</v>
      </c>
      <c r="F1835" s="7" t="s">
        <v>51</v>
      </c>
      <c r="G1835" s="7" t="s">
        <v>11</v>
      </c>
      <c r="H1835" s="13">
        <v>13</v>
      </c>
      <c r="I1835" s="13">
        <f>IF(G1835="Male",VLOOKUP(H1835,'Shoe size conversion table'!$B$6:$D$22,2),VLOOKUP(H1835,'Shoe size conversion table'!$J$6:$L$22,2))</f>
        <v>46</v>
      </c>
      <c r="J1835" s="13">
        <f>IF(G1835="Male",VLOOKUP(H1835,'Shoe size conversion table'!$B$6:$D$22,3),VLOOKUP(H1835,'Shoe size conversion table'!$J$6:$L$22,3))</f>
        <v>12.5</v>
      </c>
      <c r="K1835" s="11">
        <v>179</v>
      </c>
      <c r="L1835" s="12">
        <v>0.1</v>
      </c>
      <c r="M1835" s="7">
        <f t="shared" si="85"/>
        <v>2014</v>
      </c>
      <c r="N1835" s="7">
        <f t="shared" si="86"/>
        <v>9</v>
      </c>
      <c r="O1835" s="30">
        <f t="shared" si="87"/>
        <v>161.1</v>
      </c>
    </row>
    <row r="1836" spans="2:15" x14ac:dyDescent="0.2">
      <c r="B1836" s="13">
        <v>53947</v>
      </c>
      <c r="C1836" s="14">
        <v>41884.046111111114</v>
      </c>
      <c r="D1836" s="7" t="s">
        <v>7</v>
      </c>
      <c r="E1836" s="13">
        <v>2147</v>
      </c>
      <c r="F1836" s="7" t="s">
        <v>51</v>
      </c>
      <c r="G1836" s="7" t="s">
        <v>11</v>
      </c>
      <c r="H1836" s="13">
        <v>13</v>
      </c>
      <c r="I1836" s="13">
        <f>IF(G1836="Male",VLOOKUP(H1836,'Shoe size conversion table'!$B$6:$D$22,2),VLOOKUP(H1836,'Shoe size conversion table'!$J$6:$L$22,2))</f>
        <v>46</v>
      </c>
      <c r="J1836" s="13">
        <f>IF(G1836="Male",VLOOKUP(H1836,'Shoe size conversion table'!$B$6:$D$22,3),VLOOKUP(H1836,'Shoe size conversion table'!$J$6:$L$22,3))</f>
        <v>12.5</v>
      </c>
      <c r="K1836" s="11">
        <v>169</v>
      </c>
      <c r="L1836" s="12">
        <v>0</v>
      </c>
      <c r="M1836" s="7">
        <f t="shared" si="85"/>
        <v>2014</v>
      </c>
      <c r="N1836" s="7">
        <f t="shared" si="86"/>
        <v>9</v>
      </c>
      <c r="O1836" s="30">
        <f t="shared" si="87"/>
        <v>169</v>
      </c>
    </row>
    <row r="1837" spans="2:15" x14ac:dyDescent="0.2">
      <c r="B1837" s="13">
        <v>53948</v>
      </c>
      <c r="C1837" s="14">
        <v>41884.086111111115</v>
      </c>
      <c r="D1837" s="7" t="s">
        <v>8</v>
      </c>
      <c r="E1837" s="13">
        <v>2186</v>
      </c>
      <c r="F1837" s="7" t="s">
        <v>37</v>
      </c>
      <c r="G1837" s="7" t="s">
        <v>11</v>
      </c>
      <c r="H1837" s="13">
        <v>9</v>
      </c>
      <c r="I1837" s="13">
        <f>IF(G1837="Male",VLOOKUP(H1837,'Shoe size conversion table'!$B$6:$D$22,2),VLOOKUP(H1837,'Shoe size conversion table'!$J$6:$L$22,2))</f>
        <v>42</v>
      </c>
      <c r="J1837" s="13">
        <f>IF(G1837="Male",VLOOKUP(H1837,'Shoe size conversion table'!$B$6:$D$22,3),VLOOKUP(H1837,'Shoe size conversion table'!$J$6:$L$22,3))</f>
        <v>8.5</v>
      </c>
      <c r="K1837" s="11">
        <v>179</v>
      </c>
      <c r="L1837" s="12">
        <v>0.1</v>
      </c>
      <c r="M1837" s="7">
        <f t="shared" si="85"/>
        <v>2014</v>
      </c>
      <c r="N1837" s="7">
        <f t="shared" si="86"/>
        <v>9</v>
      </c>
      <c r="O1837" s="30">
        <f t="shared" si="87"/>
        <v>161.1</v>
      </c>
    </row>
    <row r="1838" spans="2:15" x14ac:dyDescent="0.2">
      <c r="B1838" s="13">
        <v>53949</v>
      </c>
      <c r="C1838" s="14">
        <v>41884.086111111123</v>
      </c>
      <c r="D1838" s="7" t="s">
        <v>9</v>
      </c>
      <c r="E1838" s="13">
        <v>2193</v>
      </c>
      <c r="F1838" s="7" t="s">
        <v>58</v>
      </c>
      <c r="G1838" s="7" t="s">
        <v>12</v>
      </c>
      <c r="H1838" s="13">
        <v>9.5</v>
      </c>
      <c r="I1838" s="13">
        <f>IF(G1838="Male",VLOOKUP(H1838,'Shoe size conversion table'!$B$6:$D$22,2),VLOOKUP(H1838,'Shoe size conversion table'!$J$6:$L$22,2))</f>
        <v>40</v>
      </c>
      <c r="J1838" s="13">
        <f>IF(G1838="Male",VLOOKUP(H1838,'Shoe size conversion table'!$B$6:$D$22,3),VLOOKUP(H1838,'Shoe size conversion table'!$J$6:$L$22,3))</f>
        <v>7.5</v>
      </c>
      <c r="K1838" s="11">
        <v>159</v>
      </c>
      <c r="L1838" s="12">
        <v>0.3</v>
      </c>
      <c r="M1838" s="7">
        <f t="shared" si="85"/>
        <v>2014</v>
      </c>
      <c r="N1838" s="7">
        <f t="shared" si="86"/>
        <v>9</v>
      </c>
      <c r="O1838" s="30">
        <f t="shared" si="87"/>
        <v>111.3</v>
      </c>
    </row>
    <row r="1839" spans="2:15" x14ac:dyDescent="0.2">
      <c r="B1839" s="13">
        <v>53950</v>
      </c>
      <c r="C1839" s="14">
        <v>41884.206111111118</v>
      </c>
      <c r="D1839" s="7" t="s">
        <v>10</v>
      </c>
      <c r="E1839" s="13">
        <v>2162</v>
      </c>
      <c r="F1839" s="7" t="s">
        <v>35</v>
      </c>
      <c r="G1839" s="7" t="s">
        <v>12</v>
      </c>
      <c r="H1839" s="13">
        <v>9</v>
      </c>
      <c r="I1839" s="13" t="str">
        <f>IF(G1839="Male",VLOOKUP(H1839,'Shoe size conversion table'!$B$6:$D$22,2),VLOOKUP(H1839,'Shoe size conversion table'!$J$6:$L$22,2))</f>
        <v>39-40</v>
      </c>
      <c r="J1839" s="13">
        <f>IF(G1839="Male",VLOOKUP(H1839,'Shoe size conversion table'!$B$6:$D$22,3),VLOOKUP(H1839,'Shoe size conversion table'!$J$6:$L$22,3))</f>
        <v>7</v>
      </c>
      <c r="K1839" s="11">
        <v>179</v>
      </c>
      <c r="L1839" s="12">
        <v>0.3</v>
      </c>
      <c r="M1839" s="7">
        <f t="shared" si="85"/>
        <v>2014</v>
      </c>
      <c r="N1839" s="7">
        <f t="shared" si="86"/>
        <v>9</v>
      </c>
      <c r="O1839" s="30">
        <f t="shared" si="87"/>
        <v>125.3</v>
      </c>
    </row>
    <row r="1840" spans="2:15" x14ac:dyDescent="0.2">
      <c r="B1840" s="13">
        <v>53951</v>
      </c>
      <c r="C1840" s="14">
        <v>41884.616111111121</v>
      </c>
      <c r="D1840" s="7" t="s">
        <v>7</v>
      </c>
      <c r="E1840" s="13">
        <v>2214</v>
      </c>
      <c r="F1840" s="7" t="s">
        <v>51</v>
      </c>
      <c r="G1840" s="7" t="s">
        <v>11</v>
      </c>
      <c r="H1840" s="13">
        <v>11.5</v>
      </c>
      <c r="I1840" s="13" t="str">
        <f>IF(G1840="Male",VLOOKUP(H1840,'Shoe size conversion table'!$B$6:$D$22,2),VLOOKUP(H1840,'Shoe size conversion table'!$J$6:$L$22,2))</f>
        <v>44-45</v>
      </c>
      <c r="J1840" s="13">
        <f>IF(G1840="Male",VLOOKUP(H1840,'Shoe size conversion table'!$B$6:$D$22,3),VLOOKUP(H1840,'Shoe size conversion table'!$J$6:$L$22,3))</f>
        <v>11</v>
      </c>
      <c r="K1840" s="11">
        <v>159</v>
      </c>
      <c r="L1840" s="12">
        <v>0</v>
      </c>
      <c r="M1840" s="7">
        <f t="shared" si="85"/>
        <v>2014</v>
      </c>
      <c r="N1840" s="7">
        <f t="shared" si="86"/>
        <v>9</v>
      </c>
      <c r="O1840" s="30">
        <f t="shared" si="87"/>
        <v>159</v>
      </c>
    </row>
    <row r="1841" spans="2:15" x14ac:dyDescent="0.2">
      <c r="B1841" s="13">
        <v>53952</v>
      </c>
      <c r="C1841" s="14">
        <v>41884.756111111114</v>
      </c>
      <c r="D1841" s="7" t="s">
        <v>9</v>
      </c>
      <c r="E1841" s="13">
        <v>2194</v>
      </c>
      <c r="F1841" s="7" t="s">
        <v>59</v>
      </c>
      <c r="G1841" s="7" t="s">
        <v>12</v>
      </c>
      <c r="H1841" s="13">
        <v>8</v>
      </c>
      <c r="I1841" s="13" t="str">
        <f>IF(G1841="Male",VLOOKUP(H1841,'Shoe size conversion table'!$B$6:$D$22,2),VLOOKUP(H1841,'Shoe size conversion table'!$J$6:$L$22,2))</f>
        <v>38-39</v>
      </c>
      <c r="J1841" s="13">
        <f>IF(G1841="Male",VLOOKUP(H1841,'Shoe size conversion table'!$B$6:$D$22,3),VLOOKUP(H1841,'Shoe size conversion table'!$J$6:$L$22,3))</f>
        <v>6</v>
      </c>
      <c r="K1841" s="11">
        <v>189</v>
      </c>
      <c r="L1841" s="12">
        <v>0</v>
      </c>
      <c r="M1841" s="7">
        <f t="shared" si="85"/>
        <v>2014</v>
      </c>
      <c r="N1841" s="7">
        <f t="shared" si="86"/>
        <v>9</v>
      </c>
      <c r="O1841" s="30">
        <f t="shared" si="87"/>
        <v>189</v>
      </c>
    </row>
    <row r="1842" spans="2:15" x14ac:dyDescent="0.2">
      <c r="B1842" s="13">
        <v>53953</v>
      </c>
      <c r="C1842" s="14">
        <v>41884.896111111113</v>
      </c>
      <c r="D1842" s="7" t="s">
        <v>8</v>
      </c>
      <c r="E1842" s="13">
        <v>2168</v>
      </c>
      <c r="F1842" s="7" t="s">
        <v>41</v>
      </c>
      <c r="G1842" s="7" t="s">
        <v>12</v>
      </c>
      <c r="H1842" s="13">
        <v>8</v>
      </c>
      <c r="I1842" s="13" t="str">
        <f>IF(G1842="Male",VLOOKUP(H1842,'Shoe size conversion table'!$B$6:$D$22,2),VLOOKUP(H1842,'Shoe size conversion table'!$J$6:$L$22,2))</f>
        <v>38-39</v>
      </c>
      <c r="J1842" s="13">
        <f>IF(G1842="Male",VLOOKUP(H1842,'Shoe size conversion table'!$B$6:$D$22,3),VLOOKUP(H1842,'Shoe size conversion table'!$J$6:$L$22,3))</f>
        <v>6</v>
      </c>
      <c r="K1842" s="11">
        <v>169</v>
      </c>
      <c r="L1842" s="12">
        <v>0.5</v>
      </c>
      <c r="M1842" s="7">
        <f t="shared" si="85"/>
        <v>2014</v>
      </c>
      <c r="N1842" s="7">
        <f t="shared" si="86"/>
        <v>9</v>
      </c>
      <c r="O1842" s="30">
        <f t="shared" si="87"/>
        <v>84.5</v>
      </c>
    </row>
    <row r="1843" spans="2:15" x14ac:dyDescent="0.2">
      <c r="B1843" s="13">
        <v>53954</v>
      </c>
      <c r="C1843" s="14">
        <v>41885.046111111114</v>
      </c>
      <c r="D1843" s="7" t="s">
        <v>7</v>
      </c>
      <c r="E1843" s="13">
        <v>2237</v>
      </c>
      <c r="F1843" s="7" t="s">
        <v>55</v>
      </c>
      <c r="G1843" s="7" t="s">
        <v>11</v>
      </c>
      <c r="H1843" s="13">
        <v>9.5</v>
      </c>
      <c r="I1843" s="13" t="str">
        <f>IF(G1843="Male",VLOOKUP(H1843,'Shoe size conversion table'!$B$6:$D$22,2),VLOOKUP(H1843,'Shoe size conversion table'!$J$6:$L$22,2))</f>
        <v>42-43</v>
      </c>
      <c r="J1843" s="13">
        <f>IF(G1843="Male",VLOOKUP(H1843,'Shoe size conversion table'!$B$6:$D$22,3),VLOOKUP(H1843,'Shoe size conversion table'!$J$6:$L$22,3))</f>
        <v>9</v>
      </c>
      <c r="K1843" s="11">
        <v>189</v>
      </c>
      <c r="L1843" s="12">
        <v>0.3</v>
      </c>
      <c r="M1843" s="7">
        <f t="shared" si="85"/>
        <v>2014</v>
      </c>
      <c r="N1843" s="7">
        <f t="shared" si="86"/>
        <v>9</v>
      </c>
      <c r="O1843" s="30">
        <f t="shared" si="87"/>
        <v>132.29999999999998</v>
      </c>
    </row>
    <row r="1844" spans="2:15" x14ac:dyDescent="0.2">
      <c r="B1844" s="13">
        <v>53955</v>
      </c>
      <c r="C1844" s="14">
        <v>41885.086111111115</v>
      </c>
      <c r="D1844" s="7" t="s">
        <v>8</v>
      </c>
      <c r="E1844" s="13">
        <v>2196</v>
      </c>
      <c r="F1844" s="7" t="s">
        <v>38</v>
      </c>
      <c r="G1844" s="7" t="s">
        <v>11</v>
      </c>
      <c r="H1844" s="13">
        <v>8.5</v>
      </c>
      <c r="I1844" s="13" t="str">
        <f>IF(G1844="Male",VLOOKUP(H1844,'Shoe size conversion table'!$B$6:$D$22,2),VLOOKUP(H1844,'Shoe size conversion table'!$J$6:$L$22,2))</f>
        <v>41-42</v>
      </c>
      <c r="J1844" s="13">
        <f>IF(G1844="Male",VLOOKUP(H1844,'Shoe size conversion table'!$B$6:$D$22,3),VLOOKUP(H1844,'Shoe size conversion table'!$J$6:$L$22,3))</f>
        <v>8</v>
      </c>
      <c r="K1844" s="11">
        <v>139</v>
      </c>
      <c r="L1844" s="12">
        <v>0</v>
      </c>
      <c r="M1844" s="7">
        <f t="shared" si="85"/>
        <v>2014</v>
      </c>
      <c r="N1844" s="7">
        <f t="shared" si="86"/>
        <v>9</v>
      </c>
      <c r="O1844" s="30">
        <f t="shared" si="87"/>
        <v>139</v>
      </c>
    </row>
    <row r="1845" spans="2:15" x14ac:dyDescent="0.2">
      <c r="B1845" s="13">
        <v>53956</v>
      </c>
      <c r="C1845" s="14">
        <v>41885.206111111118</v>
      </c>
      <c r="D1845" s="7" t="s">
        <v>9</v>
      </c>
      <c r="E1845" s="13">
        <v>2173</v>
      </c>
      <c r="F1845" s="7" t="s">
        <v>59</v>
      </c>
      <c r="G1845" s="7" t="s">
        <v>11</v>
      </c>
      <c r="H1845" s="13">
        <v>9</v>
      </c>
      <c r="I1845" s="13">
        <f>IF(G1845="Male",VLOOKUP(H1845,'Shoe size conversion table'!$B$6:$D$22,2),VLOOKUP(H1845,'Shoe size conversion table'!$J$6:$L$22,2))</f>
        <v>42</v>
      </c>
      <c r="J1845" s="13">
        <f>IF(G1845="Male",VLOOKUP(H1845,'Shoe size conversion table'!$B$6:$D$22,3),VLOOKUP(H1845,'Shoe size conversion table'!$J$6:$L$22,3))</f>
        <v>8.5</v>
      </c>
      <c r="K1845" s="11">
        <v>149</v>
      </c>
      <c r="L1845" s="12">
        <v>0.3</v>
      </c>
      <c r="M1845" s="7">
        <f t="shared" si="85"/>
        <v>2014</v>
      </c>
      <c r="N1845" s="7">
        <f t="shared" si="86"/>
        <v>9</v>
      </c>
      <c r="O1845" s="30">
        <f t="shared" si="87"/>
        <v>104.3</v>
      </c>
    </row>
    <row r="1846" spans="2:15" x14ac:dyDescent="0.2">
      <c r="B1846" s="13">
        <v>53957</v>
      </c>
      <c r="C1846" s="14">
        <v>41885.556111111116</v>
      </c>
      <c r="D1846" s="7" t="s">
        <v>7</v>
      </c>
      <c r="E1846" s="13">
        <v>2241</v>
      </c>
      <c r="F1846" s="7" t="s">
        <v>51</v>
      </c>
      <c r="G1846" s="7" t="s">
        <v>11</v>
      </c>
      <c r="H1846" s="13">
        <v>6.5</v>
      </c>
      <c r="I1846" s="13">
        <f>IF(G1846="Male",VLOOKUP(H1846,'Shoe size conversion table'!$B$6:$D$22,2),VLOOKUP(H1846,'Shoe size conversion table'!$J$6:$L$22,2))</f>
        <v>39</v>
      </c>
      <c r="J1846" s="13">
        <f>IF(G1846="Male",VLOOKUP(H1846,'Shoe size conversion table'!$B$6:$D$22,3),VLOOKUP(H1846,'Shoe size conversion table'!$J$6:$L$22,3))</f>
        <v>6</v>
      </c>
      <c r="K1846" s="11">
        <v>159</v>
      </c>
      <c r="L1846" s="12">
        <v>0.1</v>
      </c>
      <c r="M1846" s="7">
        <f t="shared" si="85"/>
        <v>2014</v>
      </c>
      <c r="N1846" s="7">
        <f t="shared" si="86"/>
        <v>9</v>
      </c>
      <c r="O1846" s="30">
        <f t="shared" si="87"/>
        <v>143.1</v>
      </c>
    </row>
    <row r="1847" spans="2:15" x14ac:dyDescent="0.2">
      <c r="B1847" s="13">
        <v>53958</v>
      </c>
      <c r="C1847" s="14">
        <v>41885.686111111114</v>
      </c>
      <c r="D1847" s="7" t="s">
        <v>9</v>
      </c>
      <c r="E1847" s="13">
        <v>2211</v>
      </c>
      <c r="F1847" s="7" t="s">
        <v>58</v>
      </c>
      <c r="G1847" s="7" t="s">
        <v>12</v>
      </c>
      <c r="H1847" s="13">
        <v>8</v>
      </c>
      <c r="I1847" s="13" t="str">
        <f>IF(G1847="Male",VLOOKUP(H1847,'Shoe size conversion table'!$B$6:$D$22,2),VLOOKUP(H1847,'Shoe size conversion table'!$J$6:$L$22,2))</f>
        <v>38-39</v>
      </c>
      <c r="J1847" s="13">
        <f>IF(G1847="Male",VLOOKUP(H1847,'Shoe size conversion table'!$B$6:$D$22,3),VLOOKUP(H1847,'Shoe size conversion table'!$J$6:$L$22,3))</f>
        <v>6</v>
      </c>
      <c r="K1847" s="11">
        <v>179</v>
      </c>
      <c r="L1847" s="12">
        <v>0.3</v>
      </c>
      <c r="M1847" s="7">
        <f t="shared" si="85"/>
        <v>2014</v>
      </c>
      <c r="N1847" s="7">
        <f t="shared" si="86"/>
        <v>9</v>
      </c>
      <c r="O1847" s="30">
        <f t="shared" si="87"/>
        <v>125.3</v>
      </c>
    </row>
    <row r="1848" spans="2:15" x14ac:dyDescent="0.2">
      <c r="B1848" s="13">
        <v>53959</v>
      </c>
      <c r="C1848" s="14">
        <v>41885.756111111114</v>
      </c>
      <c r="D1848" s="7" t="s">
        <v>10</v>
      </c>
      <c r="E1848" s="13">
        <v>2170</v>
      </c>
      <c r="F1848" s="7" t="s">
        <v>35</v>
      </c>
      <c r="G1848" s="7" t="s">
        <v>11</v>
      </c>
      <c r="H1848" s="13">
        <v>10</v>
      </c>
      <c r="I1848" s="13">
        <f>IF(G1848="Male",VLOOKUP(H1848,'Shoe size conversion table'!$B$6:$D$22,2),VLOOKUP(H1848,'Shoe size conversion table'!$J$6:$L$22,2))</f>
        <v>43</v>
      </c>
      <c r="J1848" s="13">
        <f>IF(G1848="Male",VLOOKUP(H1848,'Shoe size conversion table'!$B$6:$D$22,3),VLOOKUP(H1848,'Shoe size conversion table'!$J$6:$L$22,3))</f>
        <v>9.5</v>
      </c>
      <c r="K1848" s="11">
        <v>169</v>
      </c>
      <c r="L1848" s="12">
        <v>0.5</v>
      </c>
      <c r="M1848" s="7">
        <f t="shared" si="85"/>
        <v>2014</v>
      </c>
      <c r="N1848" s="7">
        <f t="shared" si="86"/>
        <v>9</v>
      </c>
      <c r="O1848" s="30">
        <f t="shared" si="87"/>
        <v>84.5</v>
      </c>
    </row>
    <row r="1849" spans="2:15" x14ac:dyDescent="0.2">
      <c r="B1849" s="13">
        <v>53960</v>
      </c>
      <c r="C1849" s="14">
        <v>41885.896111111113</v>
      </c>
      <c r="D1849" s="7" t="s">
        <v>8</v>
      </c>
      <c r="E1849" s="13">
        <v>2228</v>
      </c>
      <c r="F1849" s="7" t="s">
        <v>37</v>
      </c>
      <c r="G1849" s="7" t="s">
        <v>12</v>
      </c>
      <c r="H1849" s="13">
        <v>8</v>
      </c>
      <c r="I1849" s="13" t="str">
        <f>IF(G1849="Male",VLOOKUP(H1849,'Shoe size conversion table'!$B$6:$D$22,2),VLOOKUP(H1849,'Shoe size conversion table'!$J$6:$L$22,2))</f>
        <v>38-39</v>
      </c>
      <c r="J1849" s="13">
        <f>IF(G1849="Male",VLOOKUP(H1849,'Shoe size conversion table'!$B$6:$D$22,3),VLOOKUP(H1849,'Shoe size conversion table'!$J$6:$L$22,3))</f>
        <v>6</v>
      </c>
      <c r="K1849" s="11">
        <v>159</v>
      </c>
      <c r="L1849" s="12">
        <v>0</v>
      </c>
      <c r="M1849" s="7">
        <f t="shared" si="85"/>
        <v>2014</v>
      </c>
      <c r="N1849" s="7">
        <f t="shared" si="86"/>
        <v>9</v>
      </c>
      <c r="O1849" s="30">
        <f t="shared" si="87"/>
        <v>159</v>
      </c>
    </row>
    <row r="1850" spans="2:15" x14ac:dyDescent="0.2">
      <c r="B1850" s="13">
        <v>53961</v>
      </c>
      <c r="C1850" s="14">
        <v>41886.046111111114</v>
      </c>
      <c r="D1850" s="7" t="s">
        <v>7</v>
      </c>
      <c r="E1850" s="13">
        <v>2225</v>
      </c>
      <c r="F1850" s="7" t="s">
        <v>50</v>
      </c>
      <c r="G1850" s="7" t="s">
        <v>11</v>
      </c>
      <c r="H1850" s="13">
        <v>10.5</v>
      </c>
      <c r="I1850" s="13" t="str">
        <f>IF(G1850="Male",VLOOKUP(H1850,'Shoe size conversion table'!$B$6:$D$22,2),VLOOKUP(H1850,'Shoe size conversion table'!$J$6:$L$22,2))</f>
        <v>43-44</v>
      </c>
      <c r="J1850" s="13">
        <f>IF(G1850="Male",VLOOKUP(H1850,'Shoe size conversion table'!$B$6:$D$22,3),VLOOKUP(H1850,'Shoe size conversion table'!$J$6:$L$22,3))</f>
        <v>10</v>
      </c>
      <c r="K1850" s="11">
        <v>139</v>
      </c>
      <c r="L1850" s="12">
        <v>0.2</v>
      </c>
      <c r="M1850" s="7">
        <f t="shared" si="85"/>
        <v>2014</v>
      </c>
      <c r="N1850" s="7">
        <f t="shared" si="86"/>
        <v>9</v>
      </c>
      <c r="O1850" s="30">
        <f t="shared" si="87"/>
        <v>111.2</v>
      </c>
    </row>
    <row r="1851" spans="2:15" x14ac:dyDescent="0.2">
      <c r="B1851" s="13">
        <v>53962</v>
      </c>
      <c r="C1851" s="14">
        <v>41886.076111111113</v>
      </c>
      <c r="D1851" s="7" t="s">
        <v>8</v>
      </c>
      <c r="E1851" s="13">
        <v>2201</v>
      </c>
      <c r="F1851" s="7" t="s">
        <v>41</v>
      </c>
      <c r="G1851" s="7" t="s">
        <v>11</v>
      </c>
      <c r="H1851" s="13">
        <v>10.5</v>
      </c>
      <c r="I1851" s="13" t="str">
        <f>IF(G1851="Male",VLOOKUP(H1851,'Shoe size conversion table'!$B$6:$D$22,2),VLOOKUP(H1851,'Shoe size conversion table'!$J$6:$L$22,2))</f>
        <v>43-44</v>
      </c>
      <c r="J1851" s="13">
        <f>IF(G1851="Male",VLOOKUP(H1851,'Shoe size conversion table'!$B$6:$D$22,3),VLOOKUP(H1851,'Shoe size conversion table'!$J$6:$L$22,3))</f>
        <v>10</v>
      </c>
      <c r="K1851" s="11">
        <v>179</v>
      </c>
      <c r="L1851" s="12">
        <v>0.5</v>
      </c>
      <c r="M1851" s="7">
        <f t="shared" si="85"/>
        <v>2014</v>
      </c>
      <c r="N1851" s="7">
        <f t="shared" si="86"/>
        <v>9</v>
      </c>
      <c r="O1851" s="30">
        <f t="shared" si="87"/>
        <v>89.5</v>
      </c>
    </row>
    <row r="1852" spans="2:15" x14ac:dyDescent="0.2">
      <c r="B1852" s="13">
        <v>53963</v>
      </c>
      <c r="C1852" s="14">
        <v>41886.086111111115</v>
      </c>
      <c r="D1852" s="7" t="s">
        <v>8</v>
      </c>
      <c r="E1852" s="13">
        <v>2212</v>
      </c>
      <c r="F1852" s="7" t="s">
        <v>40</v>
      </c>
      <c r="G1852" s="7" t="s">
        <v>11</v>
      </c>
      <c r="H1852" s="13">
        <v>12</v>
      </c>
      <c r="I1852" s="13">
        <f>IF(G1852="Male",VLOOKUP(H1852,'Shoe size conversion table'!$B$6:$D$22,2),VLOOKUP(H1852,'Shoe size conversion table'!$J$6:$L$22,2))</f>
        <v>45</v>
      </c>
      <c r="J1852" s="13">
        <f>IF(G1852="Male",VLOOKUP(H1852,'Shoe size conversion table'!$B$6:$D$22,3),VLOOKUP(H1852,'Shoe size conversion table'!$J$6:$L$22,3))</f>
        <v>11.5</v>
      </c>
      <c r="K1852" s="11">
        <v>159</v>
      </c>
      <c r="L1852" s="12">
        <v>0.2</v>
      </c>
      <c r="M1852" s="7">
        <f t="shared" si="85"/>
        <v>2014</v>
      </c>
      <c r="N1852" s="7">
        <f t="shared" si="86"/>
        <v>9</v>
      </c>
      <c r="O1852" s="30">
        <f t="shared" si="87"/>
        <v>127.2</v>
      </c>
    </row>
    <row r="1853" spans="2:15" x14ac:dyDescent="0.2">
      <c r="B1853" s="13">
        <v>53964</v>
      </c>
      <c r="C1853" s="14">
        <v>41886.27611111111</v>
      </c>
      <c r="D1853" s="7" t="s">
        <v>7</v>
      </c>
      <c r="E1853" s="13">
        <v>2220</v>
      </c>
      <c r="F1853" s="7" t="s">
        <v>51</v>
      </c>
      <c r="G1853" s="7" t="s">
        <v>11</v>
      </c>
      <c r="H1853" s="13">
        <v>8</v>
      </c>
      <c r="I1853" s="13">
        <f>IF(G1853="Male",VLOOKUP(H1853,'Shoe size conversion table'!$B$6:$D$22,2),VLOOKUP(H1853,'Shoe size conversion table'!$J$6:$L$22,2))</f>
        <v>41</v>
      </c>
      <c r="J1853" s="13">
        <f>IF(G1853="Male",VLOOKUP(H1853,'Shoe size conversion table'!$B$6:$D$22,3),VLOOKUP(H1853,'Shoe size conversion table'!$J$6:$L$22,3))</f>
        <v>7.5</v>
      </c>
      <c r="K1853" s="11">
        <v>169</v>
      </c>
      <c r="L1853" s="12">
        <v>0</v>
      </c>
      <c r="M1853" s="7">
        <f t="shared" si="85"/>
        <v>2014</v>
      </c>
      <c r="N1853" s="7">
        <f t="shared" si="86"/>
        <v>9</v>
      </c>
      <c r="O1853" s="30">
        <f t="shared" si="87"/>
        <v>169</v>
      </c>
    </row>
    <row r="1854" spans="2:15" x14ac:dyDescent="0.2">
      <c r="B1854" s="13">
        <v>53965</v>
      </c>
      <c r="C1854" s="14">
        <v>41886.326111111113</v>
      </c>
      <c r="D1854" s="7" t="s">
        <v>7</v>
      </c>
      <c r="E1854" s="13">
        <v>2182</v>
      </c>
      <c r="F1854" s="7" t="s">
        <v>49</v>
      </c>
      <c r="G1854" s="7" t="s">
        <v>11</v>
      </c>
      <c r="H1854" s="13">
        <v>10</v>
      </c>
      <c r="I1854" s="13">
        <f>IF(G1854="Male",VLOOKUP(H1854,'Shoe size conversion table'!$B$6:$D$22,2),VLOOKUP(H1854,'Shoe size conversion table'!$J$6:$L$22,2))</f>
        <v>43</v>
      </c>
      <c r="J1854" s="13">
        <f>IF(G1854="Male",VLOOKUP(H1854,'Shoe size conversion table'!$B$6:$D$22,3),VLOOKUP(H1854,'Shoe size conversion table'!$J$6:$L$22,3))</f>
        <v>9.5</v>
      </c>
      <c r="K1854" s="11">
        <v>189</v>
      </c>
      <c r="L1854" s="12">
        <v>0</v>
      </c>
      <c r="M1854" s="7">
        <f t="shared" si="85"/>
        <v>2014</v>
      </c>
      <c r="N1854" s="7">
        <f t="shared" si="86"/>
        <v>9</v>
      </c>
      <c r="O1854" s="30">
        <f t="shared" si="87"/>
        <v>189</v>
      </c>
    </row>
    <row r="1855" spans="2:15" x14ac:dyDescent="0.2">
      <c r="B1855" s="13">
        <v>53965</v>
      </c>
      <c r="C1855" s="14">
        <v>41886.326111111113</v>
      </c>
      <c r="D1855" s="7" t="s">
        <v>7</v>
      </c>
      <c r="E1855" s="13">
        <v>2208</v>
      </c>
      <c r="F1855" s="7" t="s">
        <v>46</v>
      </c>
      <c r="G1855" s="7" t="s">
        <v>11</v>
      </c>
      <c r="H1855" s="13">
        <v>10.5</v>
      </c>
      <c r="I1855" s="13" t="str">
        <f>IF(G1855="Male",VLOOKUP(H1855,'Shoe size conversion table'!$B$6:$D$22,2),VLOOKUP(H1855,'Shoe size conversion table'!$J$6:$L$22,2))</f>
        <v>43-44</v>
      </c>
      <c r="J1855" s="13">
        <f>IF(G1855="Male",VLOOKUP(H1855,'Shoe size conversion table'!$B$6:$D$22,3),VLOOKUP(H1855,'Shoe size conversion table'!$J$6:$L$22,3))</f>
        <v>10</v>
      </c>
      <c r="K1855" s="11">
        <v>149</v>
      </c>
      <c r="L1855" s="12">
        <v>0</v>
      </c>
      <c r="M1855" s="7">
        <f t="shared" si="85"/>
        <v>2014</v>
      </c>
      <c r="N1855" s="7">
        <f t="shared" si="86"/>
        <v>9</v>
      </c>
      <c r="O1855" s="30">
        <f t="shared" si="87"/>
        <v>149</v>
      </c>
    </row>
    <row r="1856" spans="2:15" x14ac:dyDescent="0.2">
      <c r="B1856" s="13">
        <v>53966</v>
      </c>
      <c r="C1856" s="14">
        <v>41886.556111111116</v>
      </c>
      <c r="D1856" s="7" t="s">
        <v>7</v>
      </c>
      <c r="E1856" s="13">
        <v>2183</v>
      </c>
      <c r="F1856" s="7" t="s">
        <v>51</v>
      </c>
      <c r="G1856" s="7" t="s">
        <v>11</v>
      </c>
      <c r="H1856" s="13">
        <v>10.5</v>
      </c>
      <c r="I1856" s="13" t="str">
        <f>IF(G1856="Male",VLOOKUP(H1856,'Shoe size conversion table'!$B$6:$D$22,2),VLOOKUP(H1856,'Shoe size conversion table'!$J$6:$L$22,2))</f>
        <v>43-44</v>
      </c>
      <c r="J1856" s="13">
        <f>IF(G1856="Male",VLOOKUP(H1856,'Shoe size conversion table'!$B$6:$D$22,3),VLOOKUP(H1856,'Shoe size conversion table'!$J$6:$L$22,3))</f>
        <v>10</v>
      </c>
      <c r="K1856" s="11">
        <v>199</v>
      </c>
      <c r="L1856" s="12">
        <v>0.2</v>
      </c>
      <c r="M1856" s="7">
        <f t="shared" si="85"/>
        <v>2014</v>
      </c>
      <c r="N1856" s="7">
        <f t="shared" si="86"/>
        <v>9</v>
      </c>
      <c r="O1856" s="30">
        <f t="shared" si="87"/>
        <v>159.20000000000002</v>
      </c>
    </row>
    <row r="1857" spans="2:15" x14ac:dyDescent="0.2">
      <c r="B1857" s="13">
        <v>53967</v>
      </c>
      <c r="C1857" s="14">
        <v>41886.576111111113</v>
      </c>
      <c r="D1857" s="7" t="s">
        <v>9</v>
      </c>
      <c r="E1857" s="13">
        <v>2236</v>
      </c>
      <c r="F1857" s="7" t="s">
        <v>58</v>
      </c>
      <c r="G1857" s="7" t="s">
        <v>11</v>
      </c>
      <c r="H1857" s="13">
        <v>9</v>
      </c>
      <c r="I1857" s="13">
        <f>IF(G1857="Male",VLOOKUP(H1857,'Shoe size conversion table'!$B$6:$D$22,2),VLOOKUP(H1857,'Shoe size conversion table'!$J$6:$L$22,2))</f>
        <v>42</v>
      </c>
      <c r="J1857" s="13">
        <f>IF(G1857="Male",VLOOKUP(H1857,'Shoe size conversion table'!$B$6:$D$22,3),VLOOKUP(H1857,'Shoe size conversion table'!$J$6:$L$22,3))</f>
        <v>8.5</v>
      </c>
      <c r="K1857" s="11">
        <v>169</v>
      </c>
      <c r="L1857" s="12">
        <v>0</v>
      </c>
      <c r="M1857" s="7">
        <f t="shared" si="85"/>
        <v>2014</v>
      </c>
      <c r="N1857" s="7">
        <f t="shared" si="86"/>
        <v>9</v>
      </c>
      <c r="O1857" s="30">
        <f t="shared" si="87"/>
        <v>169</v>
      </c>
    </row>
    <row r="1858" spans="2:15" x14ac:dyDescent="0.2">
      <c r="B1858" s="13">
        <v>53968</v>
      </c>
      <c r="C1858" s="14">
        <v>41886.686111111114</v>
      </c>
      <c r="D1858" s="7" t="s">
        <v>10</v>
      </c>
      <c r="E1858" s="13">
        <v>2150</v>
      </c>
      <c r="F1858" s="7" t="s">
        <v>35</v>
      </c>
      <c r="G1858" s="7" t="s">
        <v>11</v>
      </c>
      <c r="H1858" s="13">
        <v>9.5</v>
      </c>
      <c r="I1858" s="13" t="str">
        <f>IF(G1858="Male",VLOOKUP(H1858,'Shoe size conversion table'!$B$6:$D$22,2),VLOOKUP(H1858,'Shoe size conversion table'!$J$6:$L$22,2))</f>
        <v>42-43</v>
      </c>
      <c r="J1858" s="13">
        <f>IF(G1858="Male",VLOOKUP(H1858,'Shoe size conversion table'!$B$6:$D$22,3),VLOOKUP(H1858,'Shoe size conversion table'!$J$6:$L$22,3))</f>
        <v>9</v>
      </c>
      <c r="K1858" s="11">
        <v>199</v>
      </c>
      <c r="L1858" s="12">
        <v>0</v>
      </c>
      <c r="M1858" s="7">
        <f t="shared" si="85"/>
        <v>2014</v>
      </c>
      <c r="N1858" s="7">
        <f t="shared" si="86"/>
        <v>9</v>
      </c>
      <c r="O1858" s="30">
        <f t="shared" si="87"/>
        <v>199</v>
      </c>
    </row>
    <row r="1859" spans="2:15" x14ac:dyDescent="0.2">
      <c r="B1859" s="13">
        <v>53969</v>
      </c>
      <c r="C1859" s="14">
        <v>41886.756111111114</v>
      </c>
      <c r="D1859" s="7" t="s">
        <v>9</v>
      </c>
      <c r="E1859" s="13">
        <v>2183</v>
      </c>
      <c r="F1859" s="7" t="s">
        <v>62</v>
      </c>
      <c r="G1859" s="7" t="s">
        <v>12</v>
      </c>
      <c r="H1859" s="13">
        <v>8</v>
      </c>
      <c r="I1859" s="13" t="str">
        <f>IF(G1859="Male",VLOOKUP(H1859,'Shoe size conversion table'!$B$6:$D$22,2),VLOOKUP(H1859,'Shoe size conversion table'!$J$6:$L$22,2))</f>
        <v>38-39</v>
      </c>
      <c r="J1859" s="13">
        <f>IF(G1859="Male",VLOOKUP(H1859,'Shoe size conversion table'!$B$6:$D$22,3),VLOOKUP(H1859,'Shoe size conversion table'!$J$6:$L$22,3))</f>
        <v>6</v>
      </c>
      <c r="K1859" s="11">
        <v>169</v>
      </c>
      <c r="L1859" s="12">
        <v>0.5</v>
      </c>
      <c r="M1859" s="7">
        <f t="shared" si="85"/>
        <v>2014</v>
      </c>
      <c r="N1859" s="7">
        <f t="shared" si="86"/>
        <v>9</v>
      </c>
      <c r="O1859" s="30">
        <f t="shared" si="87"/>
        <v>84.5</v>
      </c>
    </row>
    <row r="1860" spans="2:15" x14ac:dyDescent="0.2">
      <c r="B1860" s="13">
        <v>53970</v>
      </c>
      <c r="C1860" s="14">
        <v>41886.896111111113</v>
      </c>
      <c r="D1860" s="7" t="s">
        <v>10</v>
      </c>
      <c r="E1860" s="13">
        <v>2232</v>
      </c>
      <c r="F1860" s="7" t="s">
        <v>35</v>
      </c>
      <c r="G1860" s="7" t="s">
        <v>11</v>
      </c>
      <c r="H1860" s="13">
        <v>8</v>
      </c>
      <c r="I1860" s="13">
        <f>IF(G1860="Male",VLOOKUP(H1860,'Shoe size conversion table'!$B$6:$D$22,2),VLOOKUP(H1860,'Shoe size conversion table'!$J$6:$L$22,2))</f>
        <v>41</v>
      </c>
      <c r="J1860" s="13">
        <f>IF(G1860="Male",VLOOKUP(H1860,'Shoe size conversion table'!$B$6:$D$22,3),VLOOKUP(H1860,'Shoe size conversion table'!$J$6:$L$22,3))</f>
        <v>7.5</v>
      </c>
      <c r="K1860" s="11">
        <v>199</v>
      </c>
      <c r="L1860" s="12">
        <v>0.3</v>
      </c>
      <c r="M1860" s="7">
        <f t="shared" si="85"/>
        <v>2014</v>
      </c>
      <c r="N1860" s="7">
        <f t="shared" si="86"/>
        <v>9</v>
      </c>
      <c r="O1860" s="30">
        <f t="shared" si="87"/>
        <v>139.29999999999998</v>
      </c>
    </row>
    <row r="1861" spans="2:15" x14ac:dyDescent="0.2">
      <c r="B1861" s="13">
        <v>53971</v>
      </c>
      <c r="C1861" s="14">
        <v>41887.076111111113</v>
      </c>
      <c r="D1861" s="7" t="s">
        <v>8</v>
      </c>
      <c r="E1861" s="13">
        <v>2186</v>
      </c>
      <c r="F1861" s="7" t="s">
        <v>37</v>
      </c>
      <c r="G1861" s="7" t="s">
        <v>11</v>
      </c>
      <c r="H1861" s="13">
        <v>9</v>
      </c>
      <c r="I1861" s="13">
        <f>IF(G1861="Male",VLOOKUP(H1861,'Shoe size conversion table'!$B$6:$D$22,2),VLOOKUP(H1861,'Shoe size conversion table'!$J$6:$L$22,2))</f>
        <v>42</v>
      </c>
      <c r="J1861" s="13">
        <f>IF(G1861="Male",VLOOKUP(H1861,'Shoe size conversion table'!$B$6:$D$22,3),VLOOKUP(H1861,'Shoe size conversion table'!$J$6:$L$22,3))</f>
        <v>8.5</v>
      </c>
      <c r="K1861" s="11">
        <v>179</v>
      </c>
      <c r="L1861" s="12">
        <v>0.1</v>
      </c>
      <c r="M1861" s="7">
        <f t="shared" ref="M1861:M1924" si="88">YEAR(C1861)</f>
        <v>2014</v>
      </c>
      <c r="N1861" s="7">
        <f t="shared" si="86"/>
        <v>9</v>
      </c>
      <c r="O1861" s="30">
        <f t="shared" si="87"/>
        <v>161.1</v>
      </c>
    </row>
    <row r="1862" spans="2:15" x14ac:dyDescent="0.2">
      <c r="B1862" s="13">
        <v>53972</v>
      </c>
      <c r="C1862" s="14">
        <v>41887.27611111111</v>
      </c>
      <c r="D1862" s="7" t="s">
        <v>7</v>
      </c>
      <c r="E1862" s="13">
        <v>2241</v>
      </c>
      <c r="F1862" s="7" t="s">
        <v>51</v>
      </c>
      <c r="G1862" s="7" t="s">
        <v>11</v>
      </c>
      <c r="H1862" s="13">
        <v>6.5</v>
      </c>
      <c r="I1862" s="13">
        <f>IF(G1862="Male",VLOOKUP(H1862,'Shoe size conversion table'!$B$6:$D$22,2),VLOOKUP(H1862,'Shoe size conversion table'!$J$6:$L$22,2))</f>
        <v>39</v>
      </c>
      <c r="J1862" s="13">
        <f>IF(G1862="Male",VLOOKUP(H1862,'Shoe size conversion table'!$B$6:$D$22,3),VLOOKUP(H1862,'Shoe size conversion table'!$J$6:$L$22,3))</f>
        <v>6</v>
      </c>
      <c r="K1862" s="11">
        <v>159</v>
      </c>
      <c r="L1862" s="12">
        <v>0.1</v>
      </c>
      <c r="M1862" s="7">
        <f t="shared" si="88"/>
        <v>2014</v>
      </c>
      <c r="N1862" s="7">
        <f t="shared" ref="N1862:N1925" si="89">MONTH(C1862:C16829)</f>
        <v>9</v>
      </c>
      <c r="O1862" s="30">
        <f t="shared" ref="O1862:O1925" si="90">K1862*(1-L1862)</f>
        <v>143.1</v>
      </c>
    </row>
    <row r="1863" spans="2:15" x14ac:dyDescent="0.2">
      <c r="B1863" s="13">
        <v>53973</v>
      </c>
      <c r="C1863" s="14">
        <v>41887.326111111113</v>
      </c>
      <c r="D1863" s="7" t="s">
        <v>7</v>
      </c>
      <c r="E1863" s="13">
        <v>2147</v>
      </c>
      <c r="F1863" s="7" t="s">
        <v>51</v>
      </c>
      <c r="G1863" s="7" t="s">
        <v>11</v>
      </c>
      <c r="H1863" s="13">
        <v>13</v>
      </c>
      <c r="I1863" s="13">
        <f>IF(G1863="Male",VLOOKUP(H1863,'Shoe size conversion table'!$B$6:$D$22,2),VLOOKUP(H1863,'Shoe size conversion table'!$J$6:$L$22,2))</f>
        <v>46</v>
      </c>
      <c r="J1863" s="13">
        <f>IF(G1863="Male",VLOOKUP(H1863,'Shoe size conversion table'!$B$6:$D$22,3),VLOOKUP(H1863,'Shoe size conversion table'!$J$6:$L$22,3))</f>
        <v>12.5</v>
      </c>
      <c r="K1863" s="11">
        <v>169</v>
      </c>
      <c r="L1863" s="12">
        <v>0</v>
      </c>
      <c r="M1863" s="7">
        <f t="shared" si="88"/>
        <v>2014</v>
      </c>
      <c r="N1863" s="7">
        <f t="shared" si="89"/>
        <v>9</v>
      </c>
      <c r="O1863" s="30">
        <f t="shared" si="90"/>
        <v>169</v>
      </c>
    </row>
    <row r="1864" spans="2:15" x14ac:dyDescent="0.2">
      <c r="B1864" s="13">
        <v>53973</v>
      </c>
      <c r="C1864" s="14">
        <v>41887.326111111113</v>
      </c>
      <c r="D1864" s="7" t="s">
        <v>7</v>
      </c>
      <c r="E1864" s="13">
        <v>2182</v>
      </c>
      <c r="F1864" s="7" t="s">
        <v>49</v>
      </c>
      <c r="G1864" s="7" t="s">
        <v>11</v>
      </c>
      <c r="H1864" s="13">
        <v>10</v>
      </c>
      <c r="I1864" s="13">
        <f>IF(G1864="Male",VLOOKUP(H1864,'Shoe size conversion table'!$B$6:$D$22,2),VLOOKUP(H1864,'Shoe size conversion table'!$J$6:$L$22,2))</f>
        <v>43</v>
      </c>
      <c r="J1864" s="13">
        <f>IF(G1864="Male",VLOOKUP(H1864,'Shoe size conversion table'!$B$6:$D$22,3),VLOOKUP(H1864,'Shoe size conversion table'!$J$6:$L$22,3))</f>
        <v>9.5</v>
      </c>
      <c r="K1864" s="11">
        <v>189</v>
      </c>
      <c r="L1864" s="12">
        <v>0</v>
      </c>
      <c r="M1864" s="7">
        <f t="shared" si="88"/>
        <v>2014</v>
      </c>
      <c r="N1864" s="7">
        <f t="shared" si="89"/>
        <v>9</v>
      </c>
      <c r="O1864" s="30">
        <f t="shared" si="90"/>
        <v>189</v>
      </c>
    </row>
    <row r="1865" spans="2:15" x14ac:dyDescent="0.2">
      <c r="B1865" s="13">
        <v>53974</v>
      </c>
      <c r="C1865" s="14">
        <v>41887.556111111116</v>
      </c>
      <c r="D1865" s="7" t="s">
        <v>7</v>
      </c>
      <c r="E1865" s="13">
        <v>2216</v>
      </c>
      <c r="F1865" s="7" t="s">
        <v>51</v>
      </c>
      <c r="G1865" s="7" t="s">
        <v>11</v>
      </c>
      <c r="H1865" s="13">
        <v>13</v>
      </c>
      <c r="I1865" s="13">
        <f>IF(G1865="Male",VLOOKUP(H1865,'Shoe size conversion table'!$B$6:$D$22,2),VLOOKUP(H1865,'Shoe size conversion table'!$J$6:$L$22,2))</f>
        <v>46</v>
      </c>
      <c r="J1865" s="13">
        <f>IF(G1865="Male",VLOOKUP(H1865,'Shoe size conversion table'!$B$6:$D$22,3),VLOOKUP(H1865,'Shoe size conversion table'!$J$6:$L$22,3))</f>
        <v>12.5</v>
      </c>
      <c r="K1865" s="11">
        <v>179</v>
      </c>
      <c r="L1865" s="12">
        <v>0.1</v>
      </c>
      <c r="M1865" s="7">
        <f t="shared" si="88"/>
        <v>2014</v>
      </c>
      <c r="N1865" s="7">
        <f t="shared" si="89"/>
        <v>9</v>
      </c>
      <c r="O1865" s="30">
        <f t="shared" si="90"/>
        <v>161.1</v>
      </c>
    </row>
    <row r="1866" spans="2:15" x14ac:dyDescent="0.2">
      <c r="B1866" s="13">
        <v>53975</v>
      </c>
      <c r="C1866" s="14">
        <v>41887.576111111113</v>
      </c>
      <c r="D1866" s="7" t="s">
        <v>8</v>
      </c>
      <c r="E1866" s="13">
        <v>2186</v>
      </c>
      <c r="F1866" s="7" t="s">
        <v>38</v>
      </c>
      <c r="G1866" s="7" t="s">
        <v>12</v>
      </c>
      <c r="H1866" s="13">
        <v>8.5</v>
      </c>
      <c r="I1866" s="13">
        <f>IF(G1866="Male",VLOOKUP(H1866,'Shoe size conversion table'!$B$6:$D$22,2),VLOOKUP(H1866,'Shoe size conversion table'!$J$6:$L$22,2))</f>
        <v>39</v>
      </c>
      <c r="J1866" s="13">
        <f>IF(G1866="Male",VLOOKUP(H1866,'Shoe size conversion table'!$B$6:$D$22,3),VLOOKUP(H1866,'Shoe size conversion table'!$J$6:$L$22,3))</f>
        <v>6.5</v>
      </c>
      <c r="K1866" s="11">
        <v>199</v>
      </c>
      <c r="L1866" s="12">
        <v>0</v>
      </c>
      <c r="M1866" s="7">
        <f t="shared" si="88"/>
        <v>2014</v>
      </c>
      <c r="N1866" s="7">
        <f t="shared" si="89"/>
        <v>9</v>
      </c>
      <c r="O1866" s="30">
        <f t="shared" si="90"/>
        <v>199</v>
      </c>
    </row>
    <row r="1867" spans="2:15" x14ac:dyDescent="0.2">
      <c r="B1867" s="13">
        <v>53976</v>
      </c>
      <c r="C1867" s="14">
        <v>41887.576111111113</v>
      </c>
      <c r="D1867" s="7" t="s">
        <v>7</v>
      </c>
      <c r="E1867" s="13">
        <v>2185</v>
      </c>
      <c r="F1867" s="7" t="s">
        <v>51</v>
      </c>
      <c r="G1867" s="7" t="s">
        <v>11</v>
      </c>
      <c r="H1867" s="13">
        <v>10.5</v>
      </c>
      <c r="I1867" s="13" t="str">
        <f>IF(G1867="Male",VLOOKUP(H1867,'Shoe size conversion table'!$B$6:$D$22,2),VLOOKUP(H1867,'Shoe size conversion table'!$J$6:$L$22,2))</f>
        <v>43-44</v>
      </c>
      <c r="J1867" s="13">
        <f>IF(G1867="Male",VLOOKUP(H1867,'Shoe size conversion table'!$B$6:$D$22,3),VLOOKUP(H1867,'Shoe size conversion table'!$J$6:$L$22,3))</f>
        <v>10</v>
      </c>
      <c r="K1867" s="11">
        <v>179</v>
      </c>
      <c r="L1867" s="12">
        <v>0.3</v>
      </c>
      <c r="M1867" s="7">
        <f t="shared" si="88"/>
        <v>2014</v>
      </c>
      <c r="N1867" s="7">
        <f t="shared" si="89"/>
        <v>9</v>
      </c>
      <c r="O1867" s="30">
        <f t="shared" si="90"/>
        <v>125.3</v>
      </c>
    </row>
    <row r="1868" spans="2:15" x14ac:dyDescent="0.2">
      <c r="B1868" s="13">
        <v>53977</v>
      </c>
      <c r="C1868" s="14">
        <v>41887.576111111113</v>
      </c>
      <c r="D1868" s="7" t="s">
        <v>9</v>
      </c>
      <c r="E1868" s="13">
        <v>2171</v>
      </c>
      <c r="F1868" s="7" t="s">
        <v>60</v>
      </c>
      <c r="G1868" s="7" t="s">
        <v>11</v>
      </c>
      <c r="H1868" s="13">
        <v>10</v>
      </c>
      <c r="I1868" s="13">
        <f>IF(G1868="Male",VLOOKUP(H1868,'Shoe size conversion table'!$B$6:$D$22,2),VLOOKUP(H1868,'Shoe size conversion table'!$J$6:$L$22,2))</f>
        <v>43</v>
      </c>
      <c r="J1868" s="13">
        <f>IF(G1868="Male",VLOOKUP(H1868,'Shoe size conversion table'!$B$6:$D$22,3),VLOOKUP(H1868,'Shoe size conversion table'!$J$6:$L$22,3))</f>
        <v>9.5</v>
      </c>
      <c r="K1868" s="11">
        <v>129</v>
      </c>
      <c r="L1868" s="12">
        <v>0.1</v>
      </c>
      <c r="M1868" s="7">
        <f t="shared" si="88"/>
        <v>2014</v>
      </c>
      <c r="N1868" s="7">
        <f t="shared" si="89"/>
        <v>9</v>
      </c>
      <c r="O1868" s="30">
        <f t="shared" si="90"/>
        <v>116.10000000000001</v>
      </c>
    </row>
    <row r="1869" spans="2:15" x14ac:dyDescent="0.2">
      <c r="B1869" s="13">
        <v>53978</v>
      </c>
      <c r="C1869" s="14">
        <v>41887.686111111114</v>
      </c>
      <c r="D1869" s="7" t="s">
        <v>9</v>
      </c>
      <c r="E1869" s="13">
        <v>2194</v>
      </c>
      <c r="F1869" s="7" t="s">
        <v>59</v>
      </c>
      <c r="G1869" s="7" t="s">
        <v>12</v>
      </c>
      <c r="H1869" s="13">
        <v>8</v>
      </c>
      <c r="I1869" s="13" t="str">
        <f>IF(G1869="Male",VLOOKUP(H1869,'Shoe size conversion table'!$B$6:$D$22,2),VLOOKUP(H1869,'Shoe size conversion table'!$J$6:$L$22,2))</f>
        <v>38-39</v>
      </c>
      <c r="J1869" s="13">
        <f>IF(G1869="Male",VLOOKUP(H1869,'Shoe size conversion table'!$B$6:$D$22,3),VLOOKUP(H1869,'Shoe size conversion table'!$J$6:$L$22,3))</f>
        <v>6</v>
      </c>
      <c r="K1869" s="11">
        <v>189</v>
      </c>
      <c r="L1869" s="12">
        <v>0</v>
      </c>
      <c r="M1869" s="7">
        <f t="shared" si="88"/>
        <v>2014</v>
      </c>
      <c r="N1869" s="7">
        <f t="shared" si="89"/>
        <v>9</v>
      </c>
      <c r="O1869" s="30">
        <f t="shared" si="90"/>
        <v>189</v>
      </c>
    </row>
    <row r="1870" spans="2:15" x14ac:dyDescent="0.2">
      <c r="B1870" s="13">
        <v>53979</v>
      </c>
      <c r="C1870" s="14">
        <v>41888.076111111113</v>
      </c>
      <c r="D1870" s="7" t="s">
        <v>8</v>
      </c>
      <c r="E1870" s="13">
        <v>2196</v>
      </c>
      <c r="F1870" s="7" t="s">
        <v>38</v>
      </c>
      <c r="G1870" s="7" t="s">
        <v>11</v>
      </c>
      <c r="H1870" s="13">
        <v>8.5</v>
      </c>
      <c r="I1870" s="13" t="str">
        <f>IF(G1870="Male",VLOOKUP(H1870,'Shoe size conversion table'!$B$6:$D$22,2),VLOOKUP(H1870,'Shoe size conversion table'!$J$6:$L$22,2))</f>
        <v>41-42</v>
      </c>
      <c r="J1870" s="13">
        <f>IF(G1870="Male",VLOOKUP(H1870,'Shoe size conversion table'!$B$6:$D$22,3),VLOOKUP(H1870,'Shoe size conversion table'!$J$6:$L$22,3))</f>
        <v>8</v>
      </c>
      <c r="K1870" s="11">
        <v>139</v>
      </c>
      <c r="L1870" s="12">
        <v>0</v>
      </c>
      <c r="M1870" s="7">
        <f t="shared" si="88"/>
        <v>2014</v>
      </c>
      <c r="N1870" s="7">
        <f t="shared" si="89"/>
        <v>9</v>
      </c>
      <c r="O1870" s="30">
        <f t="shared" si="90"/>
        <v>139</v>
      </c>
    </row>
    <row r="1871" spans="2:15" x14ac:dyDescent="0.2">
      <c r="B1871" s="13">
        <v>53980</v>
      </c>
      <c r="C1871" s="14">
        <v>41888.27611111111</v>
      </c>
      <c r="D1871" s="7" t="s">
        <v>7</v>
      </c>
      <c r="E1871" s="13">
        <v>2183</v>
      </c>
      <c r="F1871" s="7" t="s">
        <v>51</v>
      </c>
      <c r="G1871" s="7" t="s">
        <v>11</v>
      </c>
      <c r="H1871" s="13">
        <v>10.5</v>
      </c>
      <c r="I1871" s="13" t="str">
        <f>IF(G1871="Male",VLOOKUP(H1871,'Shoe size conversion table'!$B$6:$D$22,2),VLOOKUP(H1871,'Shoe size conversion table'!$J$6:$L$22,2))</f>
        <v>43-44</v>
      </c>
      <c r="J1871" s="13">
        <f>IF(G1871="Male",VLOOKUP(H1871,'Shoe size conversion table'!$B$6:$D$22,3),VLOOKUP(H1871,'Shoe size conversion table'!$J$6:$L$22,3))</f>
        <v>10</v>
      </c>
      <c r="K1871" s="11">
        <v>199</v>
      </c>
      <c r="L1871" s="12">
        <v>0.2</v>
      </c>
      <c r="M1871" s="7">
        <f t="shared" si="88"/>
        <v>2014</v>
      </c>
      <c r="N1871" s="7">
        <f t="shared" si="89"/>
        <v>9</v>
      </c>
      <c r="O1871" s="30">
        <f t="shared" si="90"/>
        <v>159.20000000000002</v>
      </c>
    </row>
    <row r="1872" spans="2:15" x14ac:dyDescent="0.2">
      <c r="B1872" s="13">
        <v>53981</v>
      </c>
      <c r="C1872" s="14">
        <v>41888.296111111114</v>
      </c>
      <c r="D1872" s="7" t="s">
        <v>8</v>
      </c>
      <c r="E1872" s="13">
        <v>2204</v>
      </c>
      <c r="F1872" s="7" t="s">
        <v>38</v>
      </c>
      <c r="G1872" s="7" t="s">
        <v>11</v>
      </c>
      <c r="H1872" s="13">
        <v>10</v>
      </c>
      <c r="I1872" s="13">
        <f>IF(G1872="Male",VLOOKUP(H1872,'Shoe size conversion table'!$B$6:$D$22,2),VLOOKUP(H1872,'Shoe size conversion table'!$J$6:$L$22,2))</f>
        <v>43</v>
      </c>
      <c r="J1872" s="13">
        <f>IF(G1872="Male",VLOOKUP(H1872,'Shoe size conversion table'!$B$6:$D$22,3),VLOOKUP(H1872,'Shoe size conversion table'!$J$6:$L$22,3))</f>
        <v>9.5</v>
      </c>
      <c r="K1872" s="11">
        <v>179</v>
      </c>
      <c r="L1872" s="12">
        <v>0</v>
      </c>
      <c r="M1872" s="7">
        <f t="shared" si="88"/>
        <v>2014</v>
      </c>
      <c r="N1872" s="7">
        <f t="shared" si="89"/>
        <v>9</v>
      </c>
      <c r="O1872" s="30">
        <f t="shared" si="90"/>
        <v>179</v>
      </c>
    </row>
    <row r="1873" spans="2:15" x14ac:dyDescent="0.2">
      <c r="B1873" s="13">
        <v>53981</v>
      </c>
      <c r="C1873" s="14">
        <v>41888.296111111114</v>
      </c>
      <c r="D1873" s="7" t="s">
        <v>8</v>
      </c>
      <c r="E1873" s="13">
        <v>2187</v>
      </c>
      <c r="F1873" s="7" t="s">
        <v>37</v>
      </c>
      <c r="G1873" s="7" t="s">
        <v>11</v>
      </c>
      <c r="H1873" s="13">
        <v>9.5</v>
      </c>
      <c r="I1873" s="13" t="str">
        <f>IF(G1873="Male",VLOOKUP(H1873,'Shoe size conversion table'!$B$6:$D$22,2),VLOOKUP(H1873,'Shoe size conversion table'!$J$6:$L$22,2))</f>
        <v>42-43</v>
      </c>
      <c r="J1873" s="13">
        <f>IF(G1873="Male",VLOOKUP(H1873,'Shoe size conversion table'!$B$6:$D$22,3),VLOOKUP(H1873,'Shoe size conversion table'!$J$6:$L$22,3))</f>
        <v>9</v>
      </c>
      <c r="K1873" s="11">
        <v>159</v>
      </c>
      <c r="L1873" s="12">
        <v>0</v>
      </c>
      <c r="M1873" s="7">
        <f t="shared" si="88"/>
        <v>2014</v>
      </c>
      <c r="N1873" s="7">
        <f t="shared" si="89"/>
        <v>9</v>
      </c>
      <c r="O1873" s="30">
        <f t="shared" si="90"/>
        <v>159</v>
      </c>
    </row>
    <row r="1874" spans="2:15" x14ac:dyDescent="0.2">
      <c r="B1874" s="13">
        <v>53982</v>
      </c>
      <c r="C1874" s="14">
        <v>41888.326111111113</v>
      </c>
      <c r="D1874" s="7" t="s">
        <v>7</v>
      </c>
      <c r="E1874" s="13">
        <v>2237</v>
      </c>
      <c r="F1874" s="7" t="s">
        <v>55</v>
      </c>
      <c r="G1874" s="7" t="s">
        <v>11</v>
      </c>
      <c r="H1874" s="13">
        <v>9.5</v>
      </c>
      <c r="I1874" s="13" t="str">
        <f>IF(G1874="Male",VLOOKUP(H1874,'Shoe size conversion table'!$B$6:$D$22,2),VLOOKUP(H1874,'Shoe size conversion table'!$J$6:$L$22,2))</f>
        <v>42-43</v>
      </c>
      <c r="J1874" s="13">
        <f>IF(G1874="Male",VLOOKUP(H1874,'Shoe size conversion table'!$B$6:$D$22,3),VLOOKUP(H1874,'Shoe size conversion table'!$J$6:$L$22,3))</f>
        <v>9</v>
      </c>
      <c r="K1874" s="11">
        <v>189</v>
      </c>
      <c r="L1874" s="12">
        <v>0.3</v>
      </c>
      <c r="M1874" s="7">
        <f t="shared" si="88"/>
        <v>2014</v>
      </c>
      <c r="N1874" s="7">
        <f t="shared" si="89"/>
        <v>9</v>
      </c>
      <c r="O1874" s="30">
        <f t="shared" si="90"/>
        <v>132.29999999999998</v>
      </c>
    </row>
    <row r="1875" spans="2:15" x14ac:dyDescent="0.2">
      <c r="B1875" s="13">
        <v>53982</v>
      </c>
      <c r="C1875" s="14">
        <v>41888.326111111113</v>
      </c>
      <c r="D1875" s="7" t="s">
        <v>7</v>
      </c>
      <c r="E1875" s="13">
        <v>2147</v>
      </c>
      <c r="F1875" s="7" t="s">
        <v>51</v>
      </c>
      <c r="G1875" s="7" t="s">
        <v>11</v>
      </c>
      <c r="H1875" s="13">
        <v>13</v>
      </c>
      <c r="I1875" s="13">
        <f>IF(G1875="Male",VLOOKUP(H1875,'Shoe size conversion table'!$B$6:$D$22,2),VLOOKUP(H1875,'Shoe size conversion table'!$J$6:$L$22,2))</f>
        <v>46</v>
      </c>
      <c r="J1875" s="13">
        <f>IF(G1875="Male",VLOOKUP(H1875,'Shoe size conversion table'!$B$6:$D$22,3),VLOOKUP(H1875,'Shoe size conversion table'!$J$6:$L$22,3))</f>
        <v>12.5</v>
      </c>
      <c r="K1875" s="11">
        <v>169</v>
      </c>
      <c r="L1875" s="12">
        <v>0</v>
      </c>
      <c r="M1875" s="7">
        <f t="shared" si="88"/>
        <v>2014</v>
      </c>
      <c r="N1875" s="7">
        <f t="shared" si="89"/>
        <v>9</v>
      </c>
      <c r="O1875" s="30">
        <f t="shared" si="90"/>
        <v>169</v>
      </c>
    </row>
    <row r="1876" spans="2:15" x14ac:dyDescent="0.2">
      <c r="B1876" s="13">
        <v>53983</v>
      </c>
      <c r="C1876" s="14">
        <v>41888.576111111113</v>
      </c>
      <c r="D1876" s="7" t="s">
        <v>7</v>
      </c>
      <c r="E1876" s="13">
        <v>2220</v>
      </c>
      <c r="F1876" s="7" t="s">
        <v>51</v>
      </c>
      <c r="G1876" s="7" t="s">
        <v>11</v>
      </c>
      <c r="H1876" s="13">
        <v>8</v>
      </c>
      <c r="I1876" s="13">
        <f>IF(G1876="Male",VLOOKUP(H1876,'Shoe size conversion table'!$B$6:$D$22,2),VLOOKUP(H1876,'Shoe size conversion table'!$J$6:$L$22,2))</f>
        <v>41</v>
      </c>
      <c r="J1876" s="13">
        <f>IF(G1876="Male",VLOOKUP(H1876,'Shoe size conversion table'!$B$6:$D$22,3),VLOOKUP(H1876,'Shoe size conversion table'!$J$6:$L$22,3))</f>
        <v>7.5</v>
      </c>
      <c r="K1876" s="11">
        <v>169</v>
      </c>
      <c r="L1876" s="12">
        <v>0</v>
      </c>
      <c r="M1876" s="7">
        <f t="shared" si="88"/>
        <v>2014</v>
      </c>
      <c r="N1876" s="7">
        <f t="shared" si="89"/>
        <v>9</v>
      </c>
      <c r="O1876" s="30">
        <f t="shared" si="90"/>
        <v>169</v>
      </c>
    </row>
    <row r="1877" spans="2:15" x14ac:dyDescent="0.2">
      <c r="B1877" s="13">
        <v>53983</v>
      </c>
      <c r="C1877" s="14">
        <v>41888.576111111113</v>
      </c>
      <c r="D1877" s="7" t="s">
        <v>7</v>
      </c>
      <c r="E1877" s="13">
        <v>2185</v>
      </c>
      <c r="F1877" s="7" t="s">
        <v>51</v>
      </c>
      <c r="G1877" s="7" t="s">
        <v>11</v>
      </c>
      <c r="H1877" s="13">
        <v>10.5</v>
      </c>
      <c r="I1877" s="13" t="str">
        <f>IF(G1877="Male",VLOOKUP(H1877,'Shoe size conversion table'!$B$6:$D$22,2),VLOOKUP(H1877,'Shoe size conversion table'!$J$6:$L$22,2))</f>
        <v>43-44</v>
      </c>
      <c r="J1877" s="13">
        <f>IF(G1877="Male",VLOOKUP(H1877,'Shoe size conversion table'!$B$6:$D$22,3),VLOOKUP(H1877,'Shoe size conversion table'!$J$6:$L$22,3))</f>
        <v>10</v>
      </c>
      <c r="K1877" s="11">
        <v>179</v>
      </c>
      <c r="L1877" s="12">
        <v>0.3</v>
      </c>
      <c r="M1877" s="7">
        <f t="shared" si="88"/>
        <v>2014</v>
      </c>
      <c r="N1877" s="7">
        <f t="shared" si="89"/>
        <v>9</v>
      </c>
      <c r="O1877" s="30">
        <f t="shared" si="90"/>
        <v>125.3</v>
      </c>
    </row>
    <row r="1878" spans="2:15" x14ac:dyDescent="0.2">
      <c r="B1878" s="13">
        <v>53984</v>
      </c>
      <c r="C1878" s="14">
        <v>41888.576111111113</v>
      </c>
      <c r="D1878" s="7" t="s">
        <v>10</v>
      </c>
      <c r="E1878" s="13">
        <v>2170</v>
      </c>
      <c r="F1878" s="7" t="s">
        <v>35</v>
      </c>
      <c r="G1878" s="7" t="s">
        <v>12</v>
      </c>
      <c r="H1878" s="13">
        <v>9</v>
      </c>
      <c r="I1878" s="13" t="str">
        <f>IF(G1878="Male",VLOOKUP(H1878,'Shoe size conversion table'!$B$6:$D$22,2),VLOOKUP(H1878,'Shoe size conversion table'!$J$6:$L$22,2))</f>
        <v>39-40</v>
      </c>
      <c r="J1878" s="13">
        <f>IF(G1878="Male",VLOOKUP(H1878,'Shoe size conversion table'!$B$6:$D$22,3),VLOOKUP(H1878,'Shoe size conversion table'!$J$6:$L$22,3))</f>
        <v>7</v>
      </c>
      <c r="K1878" s="11">
        <v>169</v>
      </c>
      <c r="L1878" s="12">
        <v>0.5</v>
      </c>
      <c r="M1878" s="7">
        <f t="shared" si="88"/>
        <v>2014</v>
      </c>
      <c r="N1878" s="7">
        <f t="shared" si="89"/>
        <v>9</v>
      </c>
      <c r="O1878" s="30">
        <f t="shared" si="90"/>
        <v>84.5</v>
      </c>
    </row>
    <row r="1879" spans="2:15" x14ac:dyDescent="0.2">
      <c r="B1879" s="13">
        <v>53985</v>
      </c>
      <c r="C1879" s="14">
        <v>41889.116111111114</v>
      </c>
      <c r="D1879" s="7" t="s">
        <v>10</v>
      </c>
      <c r="E1879" s="13">
        <v>2207</v>
      </c>
      <c r="F1879" s="7" t="s">
        <v>35</v>
      </c>
      <c r="G1879" s="7" t="s">
        <v>12</v>
      </c>
      <c r="H1879" s="13">
        <v>9</v>
      </c>
      <c r="I1879" s="13" t="str">
        <f>IF(G1879="Male",VLOOKUP(H1879,'Shoe size conversion table'!$B$6:$D$22,2),VLOOKUP(H1879,'Shoe size conversion table'!$J$6:$L$22,2))</f>
        <v>39-40</v>
      </c>
      <c r="J1879" s="13">
        <f>IF(G1879="Male",VLOOKUP(H1879,'Shoe size conversion table'!$B$6:$D$22,3),VLOOKUP(H1879,'Shoe size conversion table'!$J$6:$L$22,3))</f>
        <v>7</v>
      </c>
      <c r="K1879" s="11">
        <v>149</v>
      </c>
      <c r="L1879" s="12">
        <v>0.5</v>
      </c>
      <c r="M1879" s="7">
        <f t="shared" si="88"/>
        <v>2014</v>
      </c>
      <c r="N1879" s="7">
        <f t="shared" si="89"/>
        <v>9</v>
      </c>
      <c r="O1879" s="30">
        <f t="shared" si="90"/>
        <v>74.5</v>
      </c>
    </row>
    <row r="1880" spans="2:15" x14ac:dyDescent="0.2">
      <c r="B1880" s="13">
        <v>53986</v>
      </c>
      <c r="C1880" s="14">
        <v>41889.286111111112</v>
      </c>
      <c r="D1880" s="7" t="s">
        <v>7</v>
      </c>
      <c r="E1880" s="13">
        <v>2165</v>
      </c>
      <c r="F1880" s="7" t="s">
        <v>56</v>
      </c>
      <c r="G1880" s="7" t="s">
        <v>11</v>
      </c>
      <c r="H1880" s="13">
        <v>10</v>
      </c>
      <c r="I1880" s="13">
        <f>IF(G1880="Male",VLOOKUP(H1880,'Shoe size conversion table'!$B$6:$D$22,2),VLOOKUP(H1880,'Shoe size conversion table'!$J$6:$L$22,2))</f>
        <v>43</v>
      </c>
      <c r="J1880" s="13">
        <f>IF(G1880="Male",VLOOKUP(H1880,'Shoe size conversion table'!$B$6:$D$22,3),VLOOKUP(H1880,'Shoe size conversion table'!$J$6:$L$22,3))</f>
        <v>9.5</v>
      </c>
      <c r="K1880" s="11">
        <v>159</v>
      </c>
      <c r="L1880" s="12">
        <v>0</v>
      </c>
      <c r="M1880" s="7">
        <f t="shared" si="88"/>
        <v>2014</v>
      </c>
      <c r="N1880" s="7">
        <f t="shared" si="89"/>
        <v>9</v>
      </c>
      <c r="O1880" s="30">
        <f t="shared" si="90"/>
        <v>159</v>
      </c>
    </row>
    <row r="1881" spans="2:15" x14ac:dyDescent="0.2">
      <c r="B1881" s="13">
        <v>53987</v>
      </c>
      <c r="C1881" s="14">
        <v>41889.296111111114</v>
      </c>
      <c r="D1881" s="7" t="s">
        <v>8</v>
      </c>
      <c r="E1881" s="13">
        <v>2201</v>
      </c>
      <c r="F1881" s="7" t="s">
        <v>41</v>
      </c>
      <c r="G1881" s="7" t="s">
        <v>11</v>
      </c>
      <c r="H1881" s="13">
        <v>10.5</v>
      </c>
      <c r="I1881" s="13" t="str">
        <f>IF(G1881="Male",VLOOKUP(H1881,'Shoe size conversion table'!$B$6:$D$22,2),VLOOKUP(H1881,'Shoe size conversion table'!$J$6:$L$22,2))</f>
        <v>43-44</v>
      </c>
      <c r="J1881" s="13">
        <f>IF(G1881="Male",VLOOKUP(H1881,'Shoe size conversion table'!$B$6:$D$22,3),VLOOKUP(H1881,'Shoe size conversion table'!$J$6:$L$22,3))</f>
        <v>10</v>
      </c>
      <c r="K1881" s="11">
        <v>179</v>
      </c>
      <c r="L1881" s="12">
        <v>0.5</v>
      </c>
      <c r="M1881" s="7">
        <f t="shared" si="88"/>
        <v>2014</v>
      </c>
      <c r="N1881" s="7">
        <f t="shared" si="89"/>
        <v>9</v>
      </c>
      <c r="O1881" s="30">
        <f t="shared" si="90"/>
        <v>89.5</v>
      </c>
    </row>
    <row r="1882" spans="2:15" x14ac:dyDescent="0.2">
      <c r="B1882" s="13">
        <v>53987</v>
      </c>
      <c r="C1882" s="14">
        <v>41889.296111111114</v>
      </c>
      <c r="D1882" s="7" t="s">
        <v>8</v>
      </c>
      <c r="E1882" s="13">
        <v>2204</v>
      </c>
      <c r="F1882" s="7" t="s">
        <v>38</v>
      </c>
      <c r="G1882" s="7" t="s">
        <v>11</v>
      </c>
      <c r="H1882" s="13">
        <v>10</v>
      </c>
      <c r="I1882" s="13">
        <f>IF(G1882="Male",VLOOKUP(H1882,'Shoe size conversion table'!$B$6:$D$22,2),VLOOKUP(H1882,'Shoe size conversion table'!$J$6:$L$22,2))</f>
        <v>43</v>
      </c>
      <c r="J1882" s="13">
        <f>IF(G1882="Male",VLOOKUP(H1882,'Shoe size conversion table'!$B$6:$D$22,3),VLOOKUP(H1882,'Shoe size conversion table'!$J$6:$L$22,3))</f>
        <v>9.5</v>
      </c>
      <c r="K1882" s="11">
        <v>179</v>
      </c>
      <c r="L1882" s="12">
        <v>0</v>
      </c>
      <c r="M1882" s="7">
        <f t="shared" si="88"/>
        <v>2014</v>
      </c>
      <c r="N1882" s="7">
        <f t="shared" si="89"/>
        <v>9</v>
      </c>
      <c r="O1882" s="30">
        <f t="shared" si="90"/>
        <v>179</v>
      </c>
    </row>
    <row r="1883" spans="2:15" x14ac:dyDescent="0.2">
      <c r="B1883" s="13">
        <v>53988</v>
      </c>
      <c r="C1883" s="14">
        <v>41889.486111111109</v>
      </c>
      <c r="D1883" s="7" t="s">
        <v>8</v>
      </c>
      <c r="E1883" s="13">
        <v>2175</v>
      </c>
      <c r="F1883" s="7" t="s">
        <v>42</v>
      </c>
      <c r="G1883" s="7" t="s">
        <v>11</v>
      </c>
      <c r="H1883" s="13">
        <v>9</v>
      </c>
      <c r="I1883" s="13">
        <f>IF(G1883="Male",VLOOKUP(H1883,'Shoe size conversion table'!$B$6:$D$22,2),VLOOKUP(H1883,'Shoe size conversion table'!$J$6:$L$22,2))</f>
        <v>42</v>
      </c>
      <c r="J1883" s="13">
        <f>IF(G1883="Male",VLOOKUP(H1883,'Shoe size conversion table'!$B$6:$D$22,3),VLOOKUP(H1883,'Shoe size conversion table'!$J$6:$L$22,3))</f>
        <v>8.5</v>
      </c>
      <c r="K1883" s="11">
        <v>139</v>
      </c>
      <c r="L1883" s="12">
        <v>0</v>
      </c>
      <c r="M1883" s="7">
        <f t="shared" si="88"/>
        <v>2014</v>
      </c>
      <c r="N1883" s="7">
        <f t="shared" si="89"/>
        <v>9</v>
      </c>
      <c r="O1883" s="30">
        <f t="shared" si="90"/>
        <v>139</v>
      </c>
    </row>
    <row r="1884" spans="2:15" x14ac:dyDescent="0.2">
      <c r="B1884" s="13">
        <v>53988</v>
      </c>
      <c r="C1884" s="14">
        <v>41889.486111111109</v>
      </c>
      <c r="D1884" s="7" t="s">
        <v>8</v>
      </c>
      <c r="E1884" s="13">
        <v>2149</v>
      </c>
      <c r="F1884" s="7" t="s">
        <v>37</v>
      </c>
      <c r="G1884" s="7" t="s">
        <v>12</v>
      </c>
      <c r="H1884" s="13">
        <v>8.5</v>
      </c>
      <c r="I1884" s="13">
        <f>IF(G1884="Male",VLOOKUP(H1884,'Shoe size conversion table'!$B$6:$D$22,2),VLOOKUP(H1884,'Shoe size conversion table'!$J$6:$L$22,2))</f>
        <v>39</v>
      </c>
      <c r="J1884" s="13">
        <f>IF(G1884="Male",VLOOKUP(H1884,'Shoe size conversion table'!$B$6:$D$22,3),VLOOKUP(H1884,'Shoe size conversion table'!$J$6:$L$22,3))</f>
        <v>6.5</v>
      </c>
      <c r="K1884" s="11">
        <v>169</v>
      </c>
      <c r="L1884" s="12">
        <v>0.5</v>
      </c>
      <c r="M1884" s="7">
        <f t="shared" si="88"/>
        <v>2014</v>
      </c>
      <c r="N1884" s="7">
        <f t="shared" si="89"/>
        <v>9</v>
      </c>
      <c r="O1884" s="30">
        <f t="shared" si="90"/>
        <v>84.5</v>
      </c>
    </row>
    <row r="1885" spans="2:15" x14ac:dyDescent="0.2">
      <c r="B1885" s="13">
        <v>53989</v>
      </c>
      <c r="C1885" s="14">
        <v>41889.546111111107</v>
      </c>
      <c r="D1885" s="7" t="s">
        <v>7</v>
      </c>
      <c r="E1885" s="13">
        <v>2151</v>
      </c>
      <c r="F1885" s="7" t="s">
        <v>46</v>
      </c>
      <c r="G1885" s="7" t="s">
        <v>11</v>
      </c>
      <c r="H1885" s="13">
        <v>9.5</v>
      </c>
      <c r="I1885" s="13" t="str">
        <f>IF(G1885="Male",VLOOKUP(H1885,'Shoe size conversion table'!$B$6:$D$22,2),VLOOKUP(H1885,'Shoe size conversion table'!$J$6:$L$22,2))</f>
        <v>42-43</v>
      </c>
      <c r="J1885" s="13">
        <f>IF(G1885="Male",VLOOKUP(H1885,'Shoe size conversion table'!$B$6:$D$22,3),VLOOKUP(H1885,'Shoe size conversion table'!$J$6:$L$22,3))</f>
        <v>9</v>
      </c>
      <c r="K1885" s="11">
        <v>179</v>
      </c>
      <c r="L1885" s="12">
        <v>0</v>
      </c>
      <c r="M1885" s="7">
        <f t="shared" si="88"/>
        <v>2014</v>
      </c>
      <c r="N1885" s="7">
        <f t="shared" si="89"/>
        <v>9</v>
      </c>
      <c r="O1885" s="30">
        <f t="shared" si="90"/>
        <v>179</v>
      </c>
    </row>
    <row r="1886" spans="2:15" x14ac:dyDescent="0.2">
      <c r="B1886" s="13">
        <v>53990</v>
      </c>
      <c r="C1886" s="14">
        <v>41889.576111111113</v>
      </c>
      <c r="D1886" s="7" t="s">
        <v>7</v>
      </c>
      <c r="E1886" s="13">
        <v>2241</v>
      </c>
      <c r="F1886" s="7" t="s">
        <v>51</v>
      </c>
      <c r="G1886" s="7" t="s">
        <v>11</v>
      </c>
      <c r="H1886" s="13">
        <v>6.5</v>
      </c>
      <c r="I1886" s="13">
        <f>IF(G1886="Male",VLOOKUP(H1886,'Shoe size conversion table'!$B$6:$D$22,2),VLOOKUP(H1886,'Shoe size conversion table'!$J$6:$L$22,2))</f>
        <v>39</v>
      </c>
      <c r="J1886" s="13">
        <f>IF(G1886="Male",VLOOKUP(H1886,'Shoe size conversion table'!$B$6:$D$22,3),VLOOKUP(H1886,'Shoe size conversion table'!$J$6:$L$22,3))</f>
        <v>6</v>
      </c>
      <c r="K1886" s="11">
        <v>159</v>
      </c>
      <c r="L1886" s="12">
        <v>0.1</v>
      </c>
      <c r="M1886" s="7">
        <f t="shared" si="88"/>
        <v>2014</v>
      </c>
      <c r="N1886" s="7">
        <f t="shared" si="89"/>
        <v>9</v>
      </c>
      <c r="O1886" s="30">
        <f t="shared" si="90"/>
        <v>143.1</v>
      </c>
    </row>
    <row r="1887" spans="2:15" x14ac:dyDescent="0.2">
      <c r="B1887" s="13">
        <v>53990</v>
      </c>
      <c r="C1887" s="14">
        <v>41889.576111111113</v>
      </c>
      <c r="D1887" s="7" t="s">
        <v>7</v>
      </c>
      <c r="E1887" s="13">
        <v>2220</v>
      </c>
      <c r="F1887" s="7" t="s">
        <v>51</v>
      </c>
      <c r="G1887" s="7" t="s">
        <v>11</v>
      </c>
      <c r="H1887" s="13">
        <v>8</v>
      </c>
      <c r="I1887" s="13">
        <f>IF(G1887="Male",VLOOKUP(H1887,'Shoe size conversion table'!$B$6:$D$22,2),VLOOKUP(H1887,'Shoe size conversion table'!$J$6:$L$22,2))</f>
        <v>41</v>
      </c>
      <c r="J1887" s="13">
        <f>IF(G1887="Male",VLOOKUP(H1887,'Shoe size conversion table'!$B$6:$D$22,3),VLOOKUP(H1887,'Shoe size conversion table'!$J$6:$L$22,3))</f>
        <v>7.5</v>
      </c>
      <c r="K1887" s="11">
        <v>169</v>
      </c>
      <c r="L1887" s="12">
        <v>0</v>
      </c>
      <c r="M1887" s="7">
        <f t="shared" si="88"/>
        <v>2014</v>
      </c>
      <c r="N1887" s="7">
        <f t="shared" si="89"/>
        <v>9</v>
      </c>
      <c r="O1887" s="30">
        <f t="shared" si="90"/>
        <v>169</v>
      </c>
    </row>
    <row r="1888" spans="2:15" x14ac:dyDescent="0.2">
      <c r="B1888" s="13">
        <v>53991</v>
      </c>
      <c r="C1888" s="14">
        <v>41889.84611111111</v>
      </c>
      <c r="D1888" s="7" t="s">
        <v>10</v>
      </c>
      <c r="E1888" s="13">
        <v>2213</v>
      </c>
      <c r="F1888" s="7" t="s">
        <v>35</v>
      </c>
      <c r="G1888" s="7" t="s">
        <v>12</v>
      </c>
      <c r="H1888" s="13">
        <v>7</v>
      </c>
      <c r="I1888" s="13" t="str">
        <f>IF(G1888="Male",VLOOKUP(H1888,'Shoe size conversion table'!$B$6:$D$22,2),VLOOKUP(H1888,'Shoe size conversion table'!$J$6:$L$22,2))</f>
        <v>37-38</v>
      </c>
      <c r="J1888" s="13">
        <f>IF(G1888="Male",VLOOKUP(H1888,'Shoe size conversion table'!$B$6:$D$22,3),VLOOKUP(H1888,'Shoe size conversion table'!$J$6:$L$22,3))</f>
        <v>5</v>
      </c>
      <c r="K1888" s="11">
        <v>159</v>
      </c>
      <c r="L1888" s="12">
        <v>0</v>
      </c>
      <c r="M1888" s="7">
        <f t="shared" si="88"/>
        <v>2014</v>
      </c>
      <c r="N1888" s="7">
        <f t="shared" si="89"/>
        <v>9</v>
      </c>
      <c r="O1888" s="30">
        <f t="shared" si="90"/>
        <v>159</v>
      </c>
    </row>
    <row r="1889" spans="2:15" x14ac:dyDescent="0.2">
      <c r="B1889" s="13">
        <v>53992</v>
      </c>
      <c r="C1889" s="14">
        <v>41889.886111111111</v>
      </c>
      <c r="D1889" s="7" t="s">
        <v>10</v>
      </c>
      <c r="E1889" s="13">
        <v>2162</v>
      </c>
      <c r="F1889" s="7" t="s">
        <v>34</v>
      </c>
      <c r="G1889" s="7" t="s">
        <v>12</v>
      </c>
      <c r="H1889" s="13">
        <v>10</v>
      </c>
      <c r="I1889" s="13" t="str">
        <f>IF(G1889="Male",VLOOKUP(H1889,'Shoe size conversion table'!$B$6:$D$22,2),VLOOKUP(H1889,'Shoe size conversion table'!$J$6:$L$22,2))</f>
        <v>40-41</v>
      </c>
      <c r="J1889" s="13">
        <f>IF(G1889="Male",VLOOKUP(H1889,'Shoe size conversion table'!$B$6:$D$22,3),VLOOKUP(H1889,'Shoe size conversion table'!$J$6:$L$22,3))</f>
        <v>8</v>
      </c>
      <c r="K1889" s="11">
        <v>199</v>
      </c>
      <c r="L1889" s="12">
        <v>0</v>
      </c>
      <c r="M1889" s="7">
        <f t="shared" si="88"/>
        <v>2014</v>
      </c>
      <c r="N1889" s="7">
        <f t="shared" si="89"/>
        <v>9</v>
      </c>
      <c r="O1889" s="30">
        <f t="shared" si="90"/>
        <v>199</v>
      </c>
    </row>
    <row r="1890" spans="2:15" x14ac:dyDescent="0.2">
      <c r="B1890" s="13">
        <v>53993</v>
      </c>
      <c r="C1890" s="14">
        <v>41890.116111111114</v>
      </c>
      <c r="D1890" s="7" t="s">
        <v>9</v>
      </c>
      <c r="E1890" s="13">
        <v>2184</v>
      </c>
      <c r="F1890" s="7" t="s">
        <v>59</v>
      </c>
      <c r="G1890" s="7" t="s">
        <v>11</v>
      </c>
      <c r="H1890" s="13">
        <v>9.5</v>
      </c>
      <c r="I1890" s="13" t="str">
        <f>IF(G1890="Male",VLOOKUP(H1890,'Shoe size conversion table'!$B$6:$D$22,2),VLOOKUP(H1890,'Shoe size conversion table'!$J$6:$L$22,2))</f>
        <v>42-43</v>
      </c>
      <c r="J1890" s="13">
        <f>IF(G1890="Male",VLOOKUP(H1890,'Shoe size conversion table'!$B$6:$D$22,3),VLOOKUP(H1890,'Shoe size conversion table'!$J$6:$L$22,3))</f>
        <v>9</v>
      </c>
      <c r="K1890" s="11">
        <v>169</v>
      </c>
      <c r="L1890" s="12">
        <v>0</v>
      </c>
      <c r="M1890" s="7">
        <f t="shared" si="88"/>
        <v>2014</v>
      </c>
      <c r="N1890" s="7">
        <f t="shared" si="89"/>
        <v>9</v>
      </c>
      <c r="O1890" s="30">
        <f t="shared" si="90"/>
        <v>169</v>
      </c>
    </row>
    <row r="1891" spans="2:15" x14ac:dyDescent="0.2">
      <c r="B1891" s="13">
        <v>53994</v>
      </c>
      <c r="C1891" s="14">
        <v>41890.286111111112</v>
      </c>
      <c r="D1891" s="7" t="s">
        <v>7</v>
      </c>
      <c r="E1891" s="13">
        <v>2208</v>
      </c>
      <c r="F1891" s="7" t="s">
        <v>46</v>
      </c>
      <c r="G1891" s="7" t="s">
        <v>11</v>
      </c>
      <c r="H1891" s="13">
        <v>10.5</v>
      </c>
      <c r="I1891" s="13" t="str">
        <f>IF(G1891="Male",VLOOKUP(H1891,'Shoe size conversion table'!$B$6:$D$22,2),VLOOKUP(H1891,'Shoe size conversion table'!$J$6:$L$22,2))</f>
        <v>43-44</v>
      </c>
      <c r="J1891" s="13">
        <f>IF(G1891="Male",VLOOKUP(H1891,'Shoe size conversion table'!$B$6:$D$22,3),VLOOKUP(H1891,'Shoe size conversion table'!$J$6:$L$22,3))</f>
        <v>10</v>
      </c>
      <c r="K1891" s="11">
        <v>149</v>
      </c>
      <c r="L1891" s="12">
        <v>0</v>
      </c>
      <c r="M1891" s="7">
        <f t="shared" si="88"/>
        <v>2014</v>
      </c>
      <c r="N1891" s="7">
        <f t="shared" si="89"/>
        <v>9</v>
      </c>
      <c r="O1891" s="30">
        <f t="shared" si="90"/>
        <v>149</v>
      </c>
    </row>
    <row r="1892" spans="2:15" x14ac:dyDescent="0.2">
      <c r="B1892" s="13">
        <v>53995</v>
      </c>
      <c r="C1892" s="14">
        <v>41890.296111111114</v>
      </c>
      <c r="D1892" s="7" t="s">
        <v>8</v>
      </c>
      <c r="E1892" s="13">
        <v>2186</v>
      </c>
      <c r="F1892" s="7" t="s">
        <v>37</v>
      </c>
      <c r="G1892" s="7" t="s">
        <v>11</v>
      </c>
      <c r="H1892" s="13">
        <v>9</v>
      </c>
      <c r="I1892" s="13">
        <f>IF(G1892="Male",VLOOKUP(H1892,'Shoe size conversion table'!$B$6:$D$22,2),VLOOKUP(H1892,'Shoe size conversion table'!$J$6:$L$22,2))</f>
        <v>42</v>
      </c>
      <c r="J1892" s="13">
        <f>IF(G1892="Male",VLOOKUP(H1892,'Shoe size conversion table'!$B$6:$D$22,3),VLOOKUP(H1892,'Shoe size conversion table'!$J$6:$L$22,3))</f>
        <v>8.5</v>
      </c>
      <c r="K1892" s="11">
        <v>179</v>
      </c>
      <c r="L1892" s="12">
        <v>0.1</v>
      </c>
      <c r="M1892" s="7">
        <f t="shared" si="88"/>
        <v>2014</v>
      </c>
      <c r="N1892" s="7">
        <f t="shared" si="89"/>
        <v>9</v>
      </c>
      <c r="O1892" s="30">
        <f t="shared" si="90"/>
        <v>161.1</v>
      </c>
    </row>
    <row r="1893" spans="2:15" x14ac:dyDescent="0.2">
      <c r="B1893" s="13">
        <v>53995</v>
      </c>
      <c r="C1893" s="14">
        <v>41890.296111111114</v>
      </c>
      <c r="D1893" s="7" t="s">
        <v>8</v>
      </c>
      <c r="E1893" s="13">
        <v>2201</v>
      </c>
      <c r="F1893" s="7" t="s">
        <v>41</v>
      </c>
      <c r="G1893" s="7" t="s">
        <v>11</v>
      </c>
      <c r="H1893" s="13">
        <v>10.5</v>
      </c>
      <c r="I1893" s="13" t="str">
        <f>IF(G1893="Male",VLOOKUP(H1893,'Shoe size conversion table'!$B$6:$D$22,2),VLOOKUP(H1893,'Shoe size conversion table'!$J$6:$L$22,2))</f>
        <v>43-44</v>
      </c>
      <c r="J1893" s="13">
        <f>IF(G1893="Male",VLOOKUP(H1893,'Shoe size conversion table'!$B$6:$D$22,3),VLOOKUP(H1893,'Shoe size conversion table'!$J$6:$L$22,3))</f>
        <v>10</v>
      </c>
      <c r="K1893" s="11">
        <v>179</v>
      </c>
      <c r="L1893" s="12">
        <v>0.5</v>
      </c>
      <c r="M1893" s="7">
        <f t="shared" si="88"/>
        <v>2014</v>
      </c>
      <c r="N1893" s="7">
        <f t="shared" si="89"/>
        <v>9</v>
      </c>
      <c r="O1893" s="30">
        <f t="shared" si="90"/>
        <v>89.5</v>
      </c>
    </row>
    <row r="1894" spans="2:15" x14ac:dyDescent="0.2">
      <c r="B1894" s="13">
        <v>53996</v>
      </c>
      <c r="C1894" s="14">
        <v>41890.456111111111</v>
      </c>
      <c r="D1894" s="7" t="s">
        <v>10</v>
      </c>
      <c r="E1894" s="13">
        <v>2170</v>
      </c>
      <c r="F1894" s="7" t="s">
        <v>35</v>
      </c>
      <c r="G1894" s="7" t="s">
        <v>12</v>
      </c>
      <c r="H1894" s="13">
        <v>7</v>
      </c>
      <c r="I1894" s="13" t="str">
        <f>IF(G1894="Male",VLOOKUP(H1894,'Shoe size conversion table'!$B$6:$D$22,2),VLOOKUP(H1894,'Shoe size conversion table'!$J$6:$L$22,2))</f>
        <v>37-38</v>
      </c>
      <c r="J1894" s="13">
        <f>IF(G1894="Male",VLOOKUP(H1894,'Shoe size conversion table'!$B$6:$D$22,3),VLOOKUP(H1894,'Shoe size conversion table'!$J$6:$L$22,3))</f>
        <v>5</v>
      </c>
      <c r="K1894" s="11">
        <v>139</v>
      </c>
      <c r="L1894" s="12">
        <v>0</v>
      </c>
      <c r="M1894" s="7">
        <f t="shared" si="88"/>
        <v>2014</v>
      </c>
      <c r="N1894" s="7">
        <f t="shared" si="89"/>
        <v>9</v>
      </c>
      <c r="O1894" s="30">
        <f t="shared" si="90"/>
        <v>139</v>
      </c>
    </row>
    <row r="1895" spans="2:15" x14ac:dyDescent="0.2">
      <c r="B1895" s="13">
        <v>53997</v>
      </c>
      <c r="C1895" s="14">
        <v>41890.486111111109</v>
      </c>
      <c r="D1895" s="7" t="s">
        <v>8</v>
      </c>
      <c r="E1895" s="13">
        <v>2186</v>
      </c>
      <c r="F1895" s="7" t="s">
        <v>38</v>
      </c>
      <c r="G1895" s="7" t="s">
        <v>12</v>
      </c>
      <c r="H1895" s="13">
        <v>8.5</v>
      </c>
      <c r="I1895" s="13">
        <f>IF(G1895="Male",VLOOKUP(H1895,'Shoe size conversion table'!$B$6:$D$22,2),VLOOKUP(H1895,'Shoe size conversion table'!$J$6:$L$22,2))</f>
        <v>39</v>
      </c>
      <c r="J1895" s="13">
        <f>IF(G1895="Male",VLOOKUP(H1895,'Shoe size conversion table'!$B$6:$D$22,3),VLOOKUP(H1895,'Shoe size conversion table'!$J$6:$L$22,3))</f>
        <v>6.5</v>
      </c>
      <c r="K1895" s="11">
        <v>199</v>
      </c>
      <c r="L1895" s="12">
        <v>0</v>
      </c>
      <c r="M1895" s="7">
        <f t="shared" si="88"/>
        <v>2014</v>
      </c>
      <c r="N1895" s="7">
        <f t="shared" si="89"/>
        <v>9</v>
      </c>
      <c r="O1895" s="30">
        <f t="shared" si="90"/>
        <v>199</v>
      </c>
    </row>
    <row r="1896" spans="2:15" x14ac:dyDescent="0.2">
      <c r="B1896" s="13">
        <v>53998</v>
      </c>
      <c r="C1896" s="14">
        <v>41890.486111111109</v>
      </c>
      <c r="D1896" s="7" t="s">
        <v>7</v>
      </c>
      <c r="E1896" s="13">
        <v>2238</v>
      </c>
      <c r="F1896" s="7" t="s">
        <v>51</v>
      </c>
      <c r="G1896" s="7" t="s">
        <v>12</v>
      </c>
      <c r="H1896" s="13">
        <v>5.5</v>
      </c>
      <c r="I1896" s="13">
        <f>IF(G1896="Male",VLOOKUP(H1896,'Shoe size conversion table'!$B$6:$D$22,2),VLOOKUP(H1896,'Shoe size conversion table'!$J$6:$L$22,2))</f>
        <v>36</v>
      </c>
      <c r="J1896" s="13">
        <f>IF(G1896="Male",VLOOKUP(H1896,'Shoe size conversion table'!$B$6:$D$22,3),VLOOKUP(H1896,'Shoe size conversion table'!$J$6:$L$22,3))</f>
        <v>3.5</v>
      </c>
      <c r="K1896" s="11">
        <v>169</v>
      </c>
      <c r="L1896" s="12">
        <v>0.5</v>
      </c>
      <c r="M1896" s="7">
        <f t="shared" si="88"/>
        <v>2014</v>
      </c>
      <c r="N1896" s="7">
        <f t="shared" si="89"/>
        <v>9</v>
      </c>
      <c r="O1896" s="30">
        <f t="shared" si="90"/>
        <v>84.5</v>
      </c>
    </row>
    <row r="1897" spans="2:15" x14ac:dyDescent="0.2">
      <c r="B1897" s="13">
        <v>53999</v>
      </c>
      <c r="C1897" s="14">
        <v>41890.546111111107</v>
      </c>
      <c r="D1897" s="7" t="s">
        <v>7</v>
      </c>
      <c r="E1897" s="13">
        <v>2165</v>
      </c>
      <c r="F1897" s="7" t="s">
        <v>56</v>
      </c>
      <c r="G1897" s="7" t="s">
        <v>11</v>
      </c>
      <c r="H1897" s="13">
        <v>10</v>
      </c>
      <c r="I1897" s="13">
        <f>IF(G1897="Male",VLOOKUP(H1897,'Shoe size conversion table'!$B$6:$D$22,2),VLOOKUP(H1897,'Shoe size conversion table'!$J$6:$L$22,2))</f>
        <v>43</v>
      </c>
      <c r="J1897" s="13">
        <f>IF(G1897="Male",VLOOKUP(H1897,'Shoe size conversion table'!$B$6:$D$22,3),VLOOKUP(H1897,'Shoe size conversion table'!$J$6:$L$22,3))</f>
        <v>9.5</v>
      </c>
      <c r="K1897" s="11">
        <v>159</v>
      </c>
      <c r="L1897" s="12">
        <v>0</v>
      </c>
      <c r="M1897" s="7">
        <f t="shared" si="88"/>
        <v>2014</v>
      </c>
      <c r="N1897" s="7">
        <f t="shared" si="89"/>
        <v>9</v>
      </c>
      <c r="O1897" s="30">
        <f t="shared" si="90"/>
        <v>159</v>
      </c>
    </row>
    <row r="1898" spans="2:15" x14ac:dyDescent="0.2">
      <c r="B1898" s="13">
        <v>54000</v>
      </c>
      <c r="C1898" s="14">
        <v>41890.84611111111</v>
      </c>
      <c r="D1898" s="7" t="s">
        <v>8</v>
      </c>
      <c r="E1898" s="13">
        <v>2187</v>
      </c>
      <c r="F1898" s="7" t="s">
        <v>37</v>
      </c>
      <c r="G1898" s="7" t="s">
        <v>11</v>
      </c>
      <c r="H1898" s="13">
        <v>9.5</v>
      </c>
      <c r="I1898" s="13" t="str">
        <f>IF(G1898="Male",VLOOKUP(H1898,'Shoe size conversion table'!$B$6:$D$22,2),VLOOKUP(H1898,'Shoe size conversion table'!$J$6:$L$22,2))</f>
        <v>42-43</v>
      </c>
      <c r="J1898" s="13">
        <f>IF(G1898="Male",VLOOKUP(H1898,'Shoe size conversion table'!$B$6:$D$22,3),VLOOKUP(H1898,'Shoe size conversion table'!$J$6:$L$22,3))</f>
        <v>9</v>
      </c>
      <c r="K1898" s="11">
        <v>159</v>
      </c>
      <c r="L1898" s="12">
        <v>0</v>
      </c>
      <c r="M1898" s="7">
        <f t="shared" si="88"/>
        <v>2014</v>
      </c>
      <c r="N1898" s="7">
        <f t="shared" si="89"/>
        <v>9</v>
      </c>
      <c r="O1898" s="30">
        <f t="shared" si="90"/>
        <v>159</v>
      </c>
    </row>
    <row r="1899" spans="2:15" x14ac:dyDescent="0.2">
      <c r="B1899" s="13">
        <v>54001</v>
      </c>
      <c r="C1899" s="14">
        <v>41890.886111111111</v>
      </c>
      <c r="D1899" s="7" t="s">
        <v>7</v>
      </c>
      <c r="E1899" s="13">
        <v>2151</v>
      </c>
      <c r="F1899" s="7" t="s">
        <v>46</v>
      </c>
      <c r="G1899" s="7" t="s">
        <v>11</v>
      </c>
      <c r="H1899" s="13">
        <v>9.5</v>
      </c>
      <c r="I1899" s="13" t="str">
        <f>IF(G1899="Male",VLOOKUP(H1899,'Shoe size conversion table'!$B$6:$D$22,2),VLOOKUP(H1899,'Shoe size conversion table'!$J$6:$L$22,2))</f>
        <v>42-43</v>
      </c>
      <c r="J1899" s="13">
        <f>IF(G1899="Male",VLOOKUP(H1899,'Shoe size conversion table'!$B$6:$D$22,3),VLOOKUP(H1899,'Shoe size conversion table'!$J$6:$L$22,3))</f>
        <v>9</v>
      </c>
      <c r="K1899" s="11">
        <v>179</v>
      </c>
      <c r="L1899" s="12">
        <v>0</v>
      </c>
      <c r="M1899" s="7">
        <f t="shared" si="88"/>
        <v>2014</v>
      </c>
      <c r="N1899" s="7">
        <f t="shared" si="89"/>
        <v>9</v>
      </c>
      <c r="O1899" s="30">
        <f t="shared" si="90"/>
        <v>179</v>
      </c>
    </row>
    <row r="1900" spans="2:15" x14ac:dyDescent="0.2">
      <c r="B1900" s="13">
        <v>54002</v>
      </c>
      <c r="C1900" s="14">
        <v>41890.91611111111</v>
      </c>
      <c r="D1900" s="7" t="s">
        <v>9</v>
      </c>
      <c r="E1900" s="13">
        <v>2199</v>
      </c>
      <c r="F1900" s="7" t="s">
        <v>59</v>
      </c>
      <c r="G1900" s="7" t="s">
        <v>11</v>
      </c>
      <c r="H1900" s="13">
        <v>11</v>
      </c>
      <c r="I1900" s="13">
        <f>IF(G1900="Male",VLOOKUP(H1900,'Shoe size conversion table'!$B$6:$D$22,2),VLOOKUP(H1900,'Shoe size conversion table'!$J$6:$L$22,2))</f>
        <v>44</v>
      </c>
      <c r="J1900" s="13">
        <f>IF(G1900="Male",VLOOKUP(H1900,'Shoe size conversion table'!$B$6:$D$22,3),VLOOKUP(H1900,'Shoe size conversion table'!$J$6:$L$22,3))</f>
        <v>10.5</v>
      </c>
      <c r="K1900" s="11">
        <v>169</v>
      </c>
      <c r="L1900" s="12">
        <v>0.3</v>
      </c>
      <c r="M1900" s="7">
        <f t="shared" si="88"/>
        <v>2014</v>
      </c>
      <c r="N1900" s="7">
        <f t="shared" si="89"/>
        <v>9</v>
      </c>
      <c r="O1900" s="30">
        <f t="shared" si="90"/>
        <v>118.3</v>
      </c>
    </row>
    <row r="1901" spans="2:15" x14ac:dyDescent="0.2">
      <c r="B1901" s="13">
        <v>54003</v>
      </c>
      <c r="C1901" s="14">
        <v>41891.116111111114</v>
      </c>
      <c r="D1901" s="7" t="s">
        <v>9</v>
      </c>
      <c r="E1901" s="13">
        <v>2190</v>
      </c>
      <c r="F1901" s="7" t="s">
        <v>59</v>
      </c>
      <c r="G1901" s="7" t="s">
        <v>11</v>
      </c>
      <c r="H1901" s="13">
        <v>9</v>
      </c>
      <c r="I1901" s="13">
        <f>IF(G1901="Male",VLOOKUP(H1901,'Shoe size conversion table'!$B$6:$D$22,2),VLOOKUP(H1901,'Shoe size conversion table'!$J$6:$L$22,2))</f>
        <v>42</v>
      </c>
      <c r="J1901" s="13">
        <f>IF(G1901="Male",VLOOKUP(H1901,'Shoe size conversion table'!$B$6:$D$22,3),VLOOKUP(H1901,'Shoe size conversion table'!$J$6:$L$22,3))</f>
        <v>8.5</v>
      </c>
      <c r="K1901" s="11">
        <v>199</v>
      </c>
      <c r="L1901" s="12">
        <v>0.3</v>
      </c>
      <c r="M1901" s="7">
        <f t="shared" si="88"/>
        <v>2014</v>
      </c>
      <c r="N1901" s="7">
        <f t="shared" si="89"/>
        <v>9</v>
      </c>
      <c r="O1901" s="30">
        <f t="shared" si="90"/>
        <v>139.29999999999998</v>
      </c>
    </row>
    <row r="1902" spans="2:15" x14ac:dyDescent="0.2">
      <c r="B1902" s="13">
        <v>54004</v>
      </c>
      <c r="C1902" s="14">
        <v>41891.286111111112</v>
      </c>
      <c r="D1902" s="7" t="s">
        <v>7</v>
      </c>
      <c r="E1902" s="13">
        <v>2182</v>
      </c>
      <c r="F1902" s="7" t="s">
        <v>49</v>
      </c>
      <c r="G1902" s="7" t="s">
        <v>11</v>
      </c>
      <c r="H1902" s="13">
        <v>10</v>
      </c>
      <c r="I1902" s="13">
        <f>IF(G1902="Male",VLOOKUP(H1902,'Shoe size conversion table'!$B$6:$D$22,2),VLOOKUP(H1902,'Shoe size conversion table'!$J$6:$L$22,2))</f>
        <v>43</v>
      </c>
      <c r="J1902" s="13">
        <f>IF(G1902="Male",VLOOKUP(H1902,'Shoe size conversion table'!$B$6:$D$22,3),VLOOKUP(H1902,'Shoe size conversion table'!$J$6:$L$22,3))</f>
        <v>9.5</v>
      </c>
      <c r="K1902" s="11">
        <v>189</v>
      </c>
      <c r="L1902" s="12">
        <v>0</v>
      </c>
      <c r="M1902" s="7">
        <f t="shared" si="88"/>
        <v>2014</v>
      </c>
      <c r="N1902" s="7">
        <f t="shared" si="89"/>
        <v>9</v>
      </c>
      <c r="O1902" s="30">
        <f t="shared" si="90"/>
        <v>189</v>
      </c>
    </row>
    <row r="1903" spans="2:15" x14ac:dyDescent="0.2">
      <c r="B1903" s="13">
        <v>54005</v>
      </c>
      <c r="C1903" s="14">
        <v>41891.456111111111</v>
      </c>
      <c r="D1903" s="7" t="s">
        <v>10</v>
      </c>
      <c r="E1903" s="13">
        <v>2213</v>
      </c>
      <c r="F1903" s="7" t="s">
        <v>35</v>
      </c>
      <c r="G1903" s="7" t="s">
        <v>12</v>
      </c>
      <c r="H1903" s="13">
        <v>7</v>
      </c>
      <c r="I1903" s="13" t="str">
        <f>IF(G1903="Male",VLOOKUP(H1903,'Shoe size conversion table'!$B$6:$D$22,2),VLOOKUP(H1903,'Shoe size conversion table'!$J$6:$L$22,2))</f>
        <v>37-38</v>
      </c>
      <c r="J1903" s="13">
        <f>IF(G1903="Male",VLOOKUP(H1903,'Shoe size conversion table'!$B$6:$D$22,3),VLOOKUP(H1903,'Shoe size conversion table'!$J$6:$L$22,3))</f>
        <v>5</v>
      </c>
      <c r="K1903" s="11">
        <v>159</v>
      </c>
      <c r="L1903" s="12">
        <v>0</v>
      </c>
      <c r="M1903" s="7">
        <f t="shared" si="88"/>
        <v>2014</v>
      </c>
      <c r="N1903" s="7">
        <f t="shared" si="89"/>
        <v>9</v>
      </c>
      <c r="O1903" s="30">
        <f t="shared" si="90"/>
        <v>159</v>
      </c>
    </row>
    <row r="1904" spans="2:15" x14ac:dyDescent="0.2">
      <c r="B1904" s="13">
        <v>54006</v>
      </c>
      <c r="C1904" s="14">
        <v>41891.486111111109</v>
      </c>
      <c r="D1904" s="7" t="s">
        <v>7</v>
      </c>
      <c r="E1904" s="13">
        <v>2151</v>
      </c>
      <c r="F1904" s="7" t="s">
        <v>51</v>
      </c>
      <c r="G1904" s="7" t="s">
        <v>12</v>
      </c>
      <c r="H1904" s="13">
        <v>5.5</v>
      </c>
      <c r="I1904" s="13">
        <f>IF(G1904="Male",VLOOKUP(H1904,'Shoe size conversion table'!$B$6:$D$22,2),VLOOKUP(H1904,'Shoe size conversion table'!$J$6:$L$22,2))</f>
        <v>36</v>
      </c>
      <c r="J1904" s="13">
        <f>IF(G1904="Male",VLOOKUP(H1904,'Shoe size conversion table'!$B$6:$D$22,3),VLOOKUP(H1904,'Shoe size conversion table'!$J$6:$L$22,3))</f>
        <v>3.5</v>
      </c>
      <c r="K1904" s="11">
        <v>159</v>
      </c>
      <c r="L1904" s="12">
        <v>0</v>
      </c>
      <c r="M1904" s="7">
        <f t="shared" si="88"/>
        <v>2014</v>
      </c>
      <c r="N1904" s="7">
        <f t="shared" si="89"/>
        <v>9</v>
      </c>
      <c r="O1904" s="30">
        <f t="shared" si="90"/>
        <v>159</v>
      </c>
    </row>
    <row r="1905" spans="2:15" x14ac:dyDescent="0.2">
      <c r="B1905" s="13">
        <v>54006</v>
      </c>
      <c r="C1905" s="14">
        <v>41891.486111111109</v>
      </c>
      <c r="D1905" s="7" t="s">
        <v>7</v>
      </c>
      <c r="E1905" s="13">
        <v>2185</v>
      </c>
      <c r="F1905" s="7" t="s">
        <v>51</v>
      </c>
      <c r="G1905" s="7" t="s">
        <v>11</v>
      </c>
      <c r="H1905" s="13">
        <v>10.5</v>
      </c>
      <c r="I1905" s="13" t="str">
        <f>IF(G1905="Male",VLOOKUP(H1905,'Shoe size conversion table'!$B$6:$D$22,2),VLOOKUP(H1905,'Shoe size conversion table'!$J$6:$L$22,2))</f>
        <v>43-44</v>
      </c>
      <c r="J1905" s="13">
        <f>IF(G1905="Male",VLOOKUP(H1905,'Shoe size conversion table'!$B$6:$D$22,3),VLOOKUP(H1905,'Shoe size conversion table'!$J$6:$L$22,3))</f>
        <v>10</v>
      </c>
      <c r="K1905" s="11">
        <v>179</v>
      </c>
      <c r="L1905" s="12">
        <v>0.3</v>
      </c>
      <c r="M1905" s="7">
        <f t="shared" si="88"/>
        <v>2014</v>
      </c>
      <c r="N1905" s="7">
        <f t="shared" si="89"/>
        <v>9</v>
      </c>
      <c r="O1905" s="30">
        <f t="shared" si="90"/>
        <v>125.3</v>
      </c>
    </row>
    <row r="1906" spans="2:15" x14ac:dyDescent="0.2">
      <c r="B1906" s="13">
        <v>54007</v>
      </c>
      <c r="C1906" s="14">
        <v>41891.546111111107</v>
      </c>
      <c r="D1906" s="7" t="s">
        <v>7</v>
      </c>
      <c r="E1906" s="13">
        <v>2208</v>
      </c>
      <c r="F1906" s="7" t="s">
        <v>46</v>
      </c>
      <c r="G1906" s="7" t="s">
        <v>11</v>
      </c>
      <c r="H1906" s="13">
        <v>10.5</v>
      </c>
      <c r="I1906" s="13" t="str">
        <f>IF(G1906="Male",VLOOKUP(H1906,'Shoe size conversion table'!$B$6:$D$22,2),VLOOKUP(H1906,'Shoe size conversion table'!$J$6:$L$22,2))</f>
        <v>43-44</v>
      </c>
      <c r="J1906" s="13">
        <f>IF(G1906="Male",VLOOKUP(H1906,'Shoe size conversion table'!$B$6:$D$22,3),VLOOKUP(H1906,'Shoe size conversion table'!$J$6:$L$22,3))</f>
        <v>10</v>
      </c>
      <c r="K1906" s="11">
        <v>149</v>
      </c>
      <c r="L1906" s="12">
        <v>0</v>
      </c>
      <c r="M1906" s="7">
        <f t="shared" si="88"/>
        <v>2014</v>
      </c>
      <c r="N1906" s="7">
        <f t="shared" si="89"/>
        <v>9</v>
      </c>
      <c r="O1906" s="30">
        <f t="shared" si="90"/>
        <v>149</v>
      </c>
    </row>
    <row r="1907" spans="2:15" x14ac:dyDescent="0.2">
      <c r="B1907" s="13">
        <v>54008</v>
      </c>
      <c r="C1907" s="14">
        <v>41891.84611111111</v>
      </c>
      <c r="D1907" s="7" t="s">
        <v>8</v>
      </c>
      <c r="E1907" s="13">
        <v>2204</v>
      </c>
      <c r="F1907" s="7" t="s">
        <v>38</v>
      </c>
      <c r="G1907" s="7" t="s">
        <v>11</v>
      </c>
      <c r="H1907" s="13">
        <v>10</v>
      </c>
      <c r="I1907" s="13">
        <f>IF(G1907="Male",VLOOKUP(H1907,'Shoe size conversion table'!$B$6:$D$22,2),VLOOKUP(H1907,'Shoe size conversion table'!$J$6:$L$22,2))</f>
        <v>43</v>
      </c>
      <c r="J1907" s="13">
        <f>IF(G1907="Male",VLOOKUP(H1907,'Shoe size conversion table'!$B$6:$D$22,3),VLOOKUP(H1907,'Shoe size conversion table'!$J$6:$L$22,3))</f>
        <v>9.5</v>
      </c>
      <c r="K1907" s="11">
        <v>179</v>
      </c>
      <c r="L1907" s="12">
        <v>0</v>
      </c>
      <c r="M1907" s="7">
        <f t="shared" si="88"/>
        <v>2014</v>
      </c>
      <c r="N1907" s="7">
        <f t="shared" si="89"/>
        <v>9</v>
      </c>
      <c r="O1907" s="30">
        <f t="shared" si="90"/>
        <v>179</v>
      </c>
    </row>
    <row r="1908" spans="2:15" x14ac:dyDescent="0.2">
      <c r="B1908" s="13">
        <v>54009</v>
      </c>
      <c r="C1908" s="14">
        <v>41891.886111111111</v>
      </c>
      <c r="D1908" s="7" t="s">
        <v>7</v>
      </c>
      <c r="E1908" s="13">
        <v>2165</v>
      </c>
      <c r="F1908" s="7" t="s">
        <v>56</v>
      </c>
      <c r="G1908" s="7" t="s">
        <v>11</v>
      </c>
      <c r="H1908" s="13">
        <v>10</v>
      </c>
      <c r="I1908" s="13">
        <f>IF(G1908="Male",VLOOKUP(H1908,'Shoe size conversion table'!$B$6:$D$22,2),VLOOKUP(H1908,'Shoe size conversion table'!$J$6:$L$22,2))</f>
        <v>43</v>
      </c>
      <c r="J1908" s="13">
        <f>IF(G1908="Male",VLOOKUP(H1908,'Shoe size conversion table'!$B$6:$D$22,3),VLOOKUP(H1908,'Shoe size conversion table'!$J$6:$L$22,3))</f>
        <v>9.5</v>
      </c>
      <c r="K1908" s="11">
        <v>159</v>
      </c>
      <c r="L1908" s="12">
        <v>0</v>
      </c>
      <c r="M1908" s="7">
        <f t="shared" si="88"/>
        <v>2014</v>
      </c>
      <c r="N1908" s="7">
        <f t="shared" si="89"/>
        <v>9</v>
      </c>
      <c r="O1908" s="30">
        <f t="shared" si="90"/>
        <v>159</v>
      </c>
    </row>
    <row r="1909" spans="2:15" x14ac:dyDescent="0.2">
      <c r="B1909" s="13">
        <v>54010</v>
      </c>
      <c r="C1909" s="14">
        <v>41891.896111111113</v>
      </c>
      <c r="D1909" s="7" t="s">
        <v>10</v>
      </c>
      <c r="E1909" s="13">
        <v>2225</v>
      </c>
      <c r="F1909" s="7" t="s">
        <v>35</v>
      </c>
      <c r="G1909" s="7" t="s">
        <v>12</v>
      </c>
      <c r="H1909" s="13">
        <v>10</v>
      </c>
      <c r="I1909" s="13" t="str">
        <f>IF(G1909="Male",VLOOKUP(H1909,'Shoe size conversion table'!$B$6:$D$22,2),VLOOKUP(H1909,'Shoe size conversion table'!$J$6:$L$22,2))</f>
        <v>40-41</v>
      </c>
      <c r="J1909" s="13">
        <f>IF(G1909="Male",VLOOKUP(H1909,'Shoe size conversion table'!$B$6:$D$22,3),VLOOKUP(H1909,'Shoe size conversion table'!$J$6:$L$22,3))</f>
        <v>8</v>
      </c>
      <c r="K1909" s="11">
        <v>179</v>
      </c>
      <c r="L1909" s="12">
        <v>0</v>
      </c>
      <c r="M1909" s="7">
        <f t="shared" si="88"/>
        <v>2014</v>
      </c>
      <c r="N1909" s="7">
        <f t="shared" si="89"/>
        <v>9</v>
      </c>
      <c r="O1909" s="30">
        <f t="shared" si="90"/>
        <v>179</v>
      </c>
    </row>
    <row r="1910" spans="2:15" x14ac:dyDescent="0.2">
      <c r="B1910" s="13">
        <v>54011</v>
      </c>
      <c r="C1910" s="14">
        <v>41891.896111111113</v>
      </c>
      <c r="D1910" s="7" t="s">
        <v>10</v>
      </c>
      <c r="E1910" s="13">
        <v>2177</v>
      </c>
      <c r="F1910" s="7" t="s">
        <v>36</v>
      </c>
      <c r="G1910" s="7" t="s">
        <v>11</v>
      </c>
      <c r="H1910" s="13">
        <v>10</v>
      </c>
      <c r="I1910" s="13">
        <f>IF(G1910="Male",VLOOKUP(H1910,'Shoe size conversion table'!$B$6:$D$22,2),VLOOKUP(H1910,'Shoe size conversion table'!$J$6:$L$22,2))</f>
        <v>43</v>
      </c>
      <c r="J1910" s="13">
        <f>IF(G1910="Male",VLOOKUP(H1910,'Shoe size conversion table'!$B$6:$D$22,3),VLOOKUP(H1910,'Shoe size conversion table'!$J$6:$L$22,3))</f>
        <v>9.5</v>
      </c>
      <c r="K1910" s="11">
        <v>169</v>
      </c>
      <c r="L1910" s="12">
        <v>0</v>
      </c>
      <c r="M1910" s="7">
        <f t="shared" si="88"/>
        <v>2014</v>
      </c>
      <c r="N1910" s="7">
        <f t="shared" si="89"/>
        <v>9</v>
      </c>
      <c r="O1910" s="30">
        <f t="shared" si="90"/>
        <v>169</v>
      </c>
    </row>
    <row r="1911" spans="2:15" x14ac:dyDescent="0.2">
      <c r="B1911" s="13">
        <v>54012</v>
      </c>
      <c r="C1911" s="14">
        <v>41891.91611111111</v>
      </c>
      <c r="D1911" s="7" t="s">
        <v>10</v>
      </c>
      <c r="E1911" s="13">
        <v>2207</v>
      </c>
      <c r="F1911" s="7" t="s">
        <v>35</v>
      </c>
      <c r="G1911" s="7" t="s">
        <v>12</v>
      </c>
      <c r="H1911" s="13">
        <v>9</v>
      </c>
      <c r="I1911" s="13" t="str">
        <f>IF(G1911="Male",VLOOKUP(H1911,'Shoe size conversion table'!$B$6:$D$22,2),VLOOKUP(H1911,'Shoe size conversion table'!$J$6:$L$22,2))</f>
        <v>39-40</v>
      </c>
      <c r="J1911" s="13">
        <f>IF(G1911="Male",VLOOKUP(H1911,'Shoe size conversion table'!$B$6:$D$22,3),VLOOKUP(H1911,'Shoe size conversion table'!$J$6:$L$22,3))</f>
        <v>7</v>
      </c>
      <c r="K1911" s="11">
        <v>149</v>
      </c>
      <c r="L1911" s="12">
        <v>0.5</v>
      </c>
      <c r="M1911" s="7">
        <f t="shared" si="88"/>
        <v>2014</v>
      </c>
      <c r="N1911" s="7">
        <f t="shared" si="89"/>
        <v>9</v>
      </c>
      <c r="O1911" s="30">
        <f t="shared" si="90"/>
        <v>74.5</v>
      </c>
    </row>
    <row r="1912" spans="2:15" x14ac:dyDescent="0.2">
      <c r="B1912" s="13">
        <v>54013</v>
      </c>
      <c r="C1912" s="14">
        <v>41892.456111111111</v>
      </c>
      <c r="D1912" s="7" t="s">
        <v>8</v>
      </c>
      <c r="E1912" s="13">
        <v>2187</v>
      </c>
      <c r="F1912" s="7" t="s">
        <v>37</v>
      </c>
      <c r="G1912" s="7" t="s">
        <v>11</v>
      </c>
      <c r="H1912" s="13">
        <v>9.5</v>
      </c>
      <c r="I1912" s="13" t="str">
        <f>IF(G1912="Male",VLOOKUP(H1912,'Shoe size conversion table'!$B$6:$D$22,2),VLOOKUP(H1912,'Shoe size conversion table'!$J$6:$L$22,2))</f>
        <v>42-43</v>
      </c>
      <c r="J1912" s="13">
        <f>IF(G1912="Male",VLOOKUP(H1912,'Shoe size conversion table'!$B$6:$D$22,3),VLOOKUP(H1912,'Shoe size conversion table'!$J$6:$L$22,3))</f>
        <v>9</v>
      </c>
      <c r="K1912" s="11">
        <v>159</v>
      </c>
      <c r="L1912" s="12">
        <v>0</v>
      </c>
      <c r="M1912" s="7">
        <f t="shared" si="88"/>
        <v>2014</v>
      </c>
      <c r="N1912" s="7">
        <f t="shared" si="89"/>
        <v>9</v>
      </c>
      <c r="O1912" s="30">
        <f t="shared" si="90"/>
        <v>159</v>
      </c>
    </row>
    <row r="1913" spans="2:15" x14ac:dyDescent="0.2">
      <c r="B1913" s="13">
        <v>54014</v>
      </c>
      <c r="C1913" s="14">
        <v>41892.716111111113</v>
      </c>
      <c r="D1913" s="7" t="s">
        <v>10</v>
      </c>
      <c r="E1913" s="13">
        <v>2207</v>
      </c>
      <c r="F1913" s="7" t="s">
        <v>34</v>
      </c>
      <c r="G1913" s="7" t="s">
        <v>11</v>
      </c>
      <c r="H1913" s="13">
        <v>8</v>
      </c>
      <c r="I1913" s="13">
        <f>IF(G1913="Male",VLOOKUP(H1913,'Shoe size conversion table'!$B$6:$D$22,2),VLOOKUP(H1913,'Shoe size conversion table'!$J$6:$L$22,2))</f>
        <v>41</v>
      </c>
      <c r="J1913" s="13">
        <f>IF(G1913="Male",VLOOKUP(H1913,'Shoe size conversion table'!$B$6:$D$22,3),VLOOKUP(H1913,'Shoe size conversion table'!$J$6:$L$22,3))</f>
        <v>7.5</v>
      </c>
      <c r="K1913" s="11">
        <v>159</v>
      </c>
      <c r="L1913" s="12">
        <v>0.5</v>
      </c>
      <c r="M1913" s="7">
        <f t="shared" si="88"/>
        <v>2014</v>
      </c>
      <c r="N1913" s="7">
        <f t="shared" si="89"/>
        <v>9</v>
      </c>
      <c r="O1913" s="30">
        <f t="shared" si="90"/>
        <v>79.5</v>
      </c>
    </row>
    <row r="1914" spans="2:15" x14ac:dyDescent="0.2">
      <c r="B1914" s="13">
        <v>54015</v>
      </c>
      <c r="C1914" s="14">
        <v>41892.896111111113</v>
      </c>
      <c r="D1914" s="7" t="s">
        <v>10</v>
      </c>
      <c r="E1914" s="13">
        <v>2162</v>
      </c>
      <c r="F1914" s="7" t="s">
        <v>34</v>
      </c>
      <c r="G1914" s="7" t="s">
        <v>12</v>
      </c>
      <c r="H1914" s="13">
        <v>10</v>
      </c>
      <c r="I1914" s="13" t="str">
        <f>IF(G1914="Male",VLOOKUP(H1914,'Shoe size conversion table'!$B$6:$D$22,2),VLOOKUP(H1914,'Shoe size conversion table'!$J$6:$L$22,2))</f>
        <v>40-41</v>
      </c>
      <c r="J1914" s="13">
        <f>IF(G1914="Male",VLOOKUP(H1914,'Shoe size conversion table'!$B$6:$D$22,3),VLOOKUP(H1914,'Shoe size conversion table'!$J$6:$L$22,3))</f>
        <v>8</v>
      </c>
      <c r="K1914" s="11">
        <v>199</v>
      </c>
      <c r="L1914" s="12">
        <v>0</v>
      </c>
      <c r="M1914" s="7">
        <f t="shared" si="88"/>
        <v>2014</v>
      </c>
      <c r="N1914" s="7">
        <f t="shared" si="89"/>
        <v>9</v>
      </c>
      <c r="O1914" s="30">
        <f t="shared" si="90"/>
        <v>199</v>
      </c>
    </row>
    <row r="1915" spans="2:15" x14ac:dyDescent="0.2">
      <c r="B1915" s="13">
        <v>54016</v>
      </c>
      <c r="C1915" s="14">
        <v>41892.896111111113</v>
      </c>
      <c r="D1915" s="7" t="s">
        <v>10</v>
      </c>
      <c r="E1915" s="13">
        <v>2229</v>
      </c>
      <c r="F1915" s="7" t="s">
        <v>35</v>
      </c>
      <c r="G1915" s="7" t="s">
        <v>11</v>
      </c>
      <c r="H1915" s="13">
        <v>9</v>
      </c>
      <c r="I1915" s="13">
        <f>IF(G1915="Male",VLOOKUP(H1915,'Shoe size conversion table'!$B$6:$D$22,2),VLOOKUP(H1915,'Shoe size conversion table'!$J$6:$L$22,2))</f>
        <v>42</v>
      </c>
      <c r="J1915" s="13">
        <f>IF(G1915="Male",VLOOKUP(H1915,'Shoe size conversion table'!$B$6:$D$22,3),VLOOKUP(H1915,'Shoe size conversion table'!$J$6:$L$22,3))</f>
        <v>8.5</v>
      </c>
      <c r="K1915" s="11">
        <v>199</v>
      </c>
      <c r="L1915" s="12">
        <v>0.2</v>
      </c>
      <c r="M1915" s="7">
        <f t="shared" si="88"/>
        <v>2014</v>
      </c>
      <c r="N1915" s="7">
        <f t="shared" si="89"/>
        <v>9</v>
      </c>
      <c r="O1915" s="30">
        <f t="shared" si="90"/>
        <v>159.20000000000002</v>
      </c>
    </row>
    <row r="1916" spans="2:15" x14ac:dyDescent="0.2">
      <c r="B1916" s="13">
        <v>54017</v>
      </c>
      <c r="C1916" s="14">
        <v>41892.91611111111</v>
      </c>
      <c r="D1916" s="7" t="s">
        <v>9</v>
      </c>
      <c r="E1916" s="13">
        <v>2184</v>
      </c>
      <c r="F1916" s="7" t="s">
        <v>59</v>
      </c>
      <c r="G1916" s="7" t="s">
        <v>11</v>
      </c>
      <c r="H1916" s="13">
        <v>9.5</v>
      </c>
      <c r="I1916" s="13" t="str">
        <f>IF(G1916="Male",VLOOKUP(H1916,'Shoe size conversion table'!$B$6:$D$22,2),VLOOKUP(H1916,'Shoe size conversion table'!$J$6:$L$22,2))</f>
        <v>42-43</v>
      </c>
      <c r="J1916" s="13">
        <f>IF(G1916="Male",VLOOKUP(H1916,'Shoe size conversion table'!$B$6:$D$22,3),VLOOKUP(H1916,'Shoe size conversion table'!$J$6:$L$22,3))</f>
        <v>9</v>
      </c>
      <c r="K1916" s="11">
        <v>169</v>
      </c>
      <c r="L1916" s="12">
        <v>0</v>
      </c>
      <c r="M1916" s="7">
        <f t="shared" si="88"/>
        <v>2014</v>
      </c>
      <c r="N1916" s="7">
        <f t="shared" si="89"/>
        <v>9</v>
      </c>
      <c r="O1916" s="30">
        <f t="shared" si="90"/>
        <v>169</v>
      </c>
    </row>
    <row r="1917" spans="2:15" x14ac:dyDescent="0.2">
      <c r="B1917" s="13">
        <v>54018</v>
      </c>
      <c r="C1917" s="14">
        <v>41893.146111111113</v>
      </c>
      <c r="D1917" s="7" t="s">
        <v>7</v>
      </c>
      <c r="E1917" s="13">
        <v>2195</v>
      </c>
      <c r="F1917" s="7" t="s">
        <v>49</v>
      </c>
      <c r="G1917" s="7" t="s">
        <v>11</v>
      </c>
      <c r="H1917" s="13">
        <v>14</v>
      </c>
      <c r="I1917" s="13">
        <f>IF(G1917="Male",VLOOKUP(H1917,'Shoe size conversion table'!$B$6:$D$22,2),VLOOKUP(H1917,'Shoe size conversion table'!$J$6:$L$22,2))</f>
        <v>47</v>
      </c>
      <c r="J1917" s="13">
        <f>IF(G1917="Male",VLOOKUP(H1917,'Shoe size conversion table'!$B$6:$D$22,3),VLOOKUP(H1917,'Shoe size conversion table'!$J$6:$L$22,3))</f>
        <v>13.5</v>
      </c>
      <c r="K1917" s="11">
        <v>139</v>
      </c>
      <c r="L1917" s="12">
        <v>0</v>
      </c>
      <c r="M1917" s="7">
        <f t="shared" si="88"/>
        <v>2014</v>
      </c>
      <c r="N1917" s="7">
        <f t="shared" si="89"/>
        <v>9</v>
      </c>
      <c r="O1917" s="30">
        <f t="shared" si="90"/>
        <v>139</v>
      </c>
    </row>
    <row r="1918" spans="2:15" x14ac:dyDescent="0.2">
      <c r="B1918" s="13">
        <v>54019</v>
      </c>
      <c r="C1918" s="14">
        <v>41893.66611111111</v>
      </c>
      <c r="D1918" s="7" t="s">
        <v>8</v>
      </c>
      <c r="E1918" s="13">
        <v>2239</v>
      </c>
      <c r="F1918" s="7" t="s">
        <v>41</v>
      </c>
      <c r="G1918" s="7" t="s">
        <v>12</v>
      </c>
      <c r="H1918" s="13">
        <v>6.5</v>
      </c>
      <c r="I1918" s="13">
        <f>IF(G1918="Male",VLOOKUP(H1918,'Shoe size conversion table'!$B$6:$D$22,2),VLOOKUP(H1918,'Shoe size conversion table'!$J$6:$L$22,2))</f>
        <v>37</v>
      </c>
      <c r="J1918" s="13">
        <f>IF(G1918="Male",VLOOKUP(H1918,'Shoe size conversion table'!$B$6:$D$22,3),VLOOKUP(H1918,'Shoe size conversion table'!$J$6:$L$22,3))</f>
        <v>4.5</v>
      </c>
      <c r="K1918" s="11">
        <v>169</v>
      </c>
      <c r="L1918" s="12">
        <v>0</v>
      </c>
      <c r="M1918" s="7">
        <f t="shared" si="88"/>
        <v>2014</v>
      </c>
      <c r="N1918" s="7">
        <f t="shared" si="89"/>
        <v>9</v>
      </c>
      <c r="O1918" s="30">
        <f t="shared" si="90"/>
        <v>169</v>
      </c>
    </row>
    <row r="1919" spans="2:15" x14ac:dyDescent="0.2">
      <c r="B1919" s="13">
        <v>54020</v>
      </c>
      <c r="C1919" s="14">
        <v>41893.716111111113</v>
      </c>
      <c r="D1919" s="7" t="s">
        <v>9</v>
      </c>
      <c r="E1919" s="13">
        <v>2226</v>
      </c>
      <c r="F1919" s="7" t="s">
        <v>59</v>
      </c>
      <c r="G1919" s="7" t="s">
        <v>12</v>
      </c>
      <c r="H1919" s="13">
        <v>8</v>
      </c>
      <c r="I1919" s="13" t="str">
        <f>IF(G1919="Male",VLOOKUP(H1919,'Shoe size conversion table'!$B$6:$D$22,2),VLOOKUP(H1919,'Shoe size conversion table'!$J$6:$L$22,2))</f>
        <v>38-39</v>
      </c>
      <c r="J1919" s="13">
        <f>IF(G1919="Male",VLOOKUP(H1919,'Shoe size conversion table'!$B$6:$D$22,3),VLOOKUP(H1919,'Shoe size conversion table'!$J$6:$L$22,3))</f>
        <v>6</v>
      </c>
      <c r="K1919" s="11">
        <v>129</v>
      </c>
      <c r="L1919" s="12">
        <v>0</v>
      </c>
      <c r="M1919" s="7">
        <f t="shared" si="88"/>
        <v>2014</v>
      </c>
      <c r="N1919" s="7">
        <f t="shared" si="89"/>
        <v>9</v>
      </c>
      <c r="O1919" s="30">
        <f t="shared" si="90"/>
        <v>129</v>
      </c>
    </row>
    <row r="1920" spans="2:15" x14ac:dyDescent="0.2">
      <c r="B1920" s="13">
        <v>54021</v>
      </c>
      <c r="C1920" s="14">
        <v>41893.84611111111</v>
      </c>
      <c r="D1920" s="7" t="s">
        <v>7</v>
      </c>
      <c r="E1920" s="13">
        <v>2195</v>
      </c>
      <c r="F1920" s="7" t="s">
        <v>56</v>
      </c>
      <c r="G1920" s="7" t="s">
        <v>11</v>
      </c>
      <c r="H1920" s="13">
        <v>11</v>
      </c>
      <c r="I1920" s="13">
        <f>IF(G1920="Male",VLOOKUP(H1920,'Shoe size conversion table'!$B$6:$D$22,2),VLOOKUP(H1920,'Shoe size conversion table'!$J$6:$L$22,2))</f>
        <v>44</v>
      </c>
      <c r="J1920" s="13">
        <f>IF(G1920="Male",VLOOKUP(H1920,'Shoe size conversion table'!$B$6:$D$22,3),VLOOKUP(H1920,'Shoe size conversion table'!$J$6:$L$22,3))</f>
        <v>10.5</v>
      </c>
      <c r="K1920" s="11">
        <v>189</v>
      </c>
      <c r="L1920" s="12">
        <v>0</v>
      </c>
      <c r="M1920" s="7">
        <f t="shared" si="88"/>
        <v>2014</v>
      </c>
      <c r="N1920" s="7">
        <f t="shared" si="89"/>
        <v>9</v>
      </c>
      <c r="O1920" s="30">
        <f t="shared" si="90"/>
        <v>189</v>
      </c>
    </row>
    <row r="1921" spans="2:15" x14ac:dyDescent="0.2">
      <c r="B1921" s="13">
        <v>54022</v>
      </c>
      <c r="C1921" s="14">
        <v>41893.896111111113</v>
      </c>
      <c r="D1921" s="7" t="s">
        <v>7</v>
      </c>
      <c r="E1921" s="13">
        <v>2201</v>
      </c>
      <c r="F1921" s="7" t="s">
        <v>50</v>
      </c>
      <c r="G1921" s="7" t="s">
        <v>12</v>
      </c>
      <c r="H1921" s="13">
        <v>7.5</v>
      </c>
      <c r="I1921" s="13">
        <f>IF(G1921="Male",VLOOKUP(H1921,'Shoe size conversion table'!$B$6:$D$22,2),VLOOKUP(H1921,'Shoe size conversion table'!$J$6:$L$22,2))</f>
        <v>38</v>
      </c>
      <c r="J1921" s="13">
        <f>IF(G1921="Male",VLOOKUP(H1921,'Shoe size conversion table'!$B$6:$D$22,3),VLOOKUP(H1921,'Shoe size conversion table'!$J$6:$L$22,3))</f>
        <v>5.5</v>
      </c>
      <c r="K1921" s="11">
        <v>159</v>
      </c>
      <c r="L1921" s="12">
        <v>0</v>
      </c>
      <c r="M1921" s="7">
        <f t="shared" si="88"/>
        <v>2014</v>
      </c>
      <c r="N1921" s="7">
        <f t="shared" si="89"/>
        <v>9</v>
      </c>
      <c r="O1921" s="30">
        <f t="shared" si="90"/>
        <v>159</v>
      </c>
    </row>
    <row r="1922" spans="2:15" x14ac:dyDescent="0.2">
      <c r="B1922" s="13">
        <v>54022</v>
      </c>
      <c r="C1922" s="14">
        <v>41893.896111111113</v>
      </c>
      <c r="D1922" s="7" t="s">
        <v>7</v>
      </c>
      <c r="E1922" s="13">
        <v>2151</v>
      </c>
      <c r="F1922" s="7" t="s">
        <v>46</v>
      </c>
      <c r="G1922" s="7" t="s">
        <v>11</v>
      </c>
      <c r="H1922" s="13">
        <v>9.5</v>
      </c>
      <c r="I1922" s="13" t="str">
        <f>IF(G1922="Male",VLOOKUP(H1922,'Shoe size conversion table'!$B$6:$D$22,2),VLOOKUP(H1922,'Shoe size conversion table'!$J$6:$L$22,2))</f>
        <v>42-43</v>
      </c>
      <c r="J1922" s="13">
        <f>IF(G1922="Male",VLOOKUP(H1922,'Shoe size conversion table'!$B$6:$D$22,3),VLOOKUP(H1922,'Shoe size conversion table'!$J$6:$L$22,3))</f>
        <v>9</v>
      </c>
      <c r="K1922" s="11">
        <v>179</v>
      </c>
      <c r="L1922" s="12">
        <v>0</v>
      </c>
      <c r="M1922" s="7">
        <f t="shared" si="88"/>
        <v>2014</v>
      </c>
      <c r="N1922" s="7">
        <f t="shared" si="89"/>
        <v>9</v>
      </c>
      <c r="O1922" s="30">
        <f t="shared" si="90"/>
        <v>179</v>
      </c>
    </row>
    <row r="1923" spans="2:15" x14ac:dyDescent="0.2">
      <c r="B1923" s="13">
        <v>54023</v>
      </c>
      <c r="C1923" s="14">
        <v>41894.146111111113</v>
      </c>
      <c r="D1923" s="7" t="s">
        <v>7</v>
      </c>
      <c r="E1923" s="13">
        <v>2162</v>
      </c>
      <c r="F1923" s="7" t="s">
        <v>49</v>
      </c>
      <c r="G1923" s="7" t="s">
        <v>11</v>
      </c>
      <c r="H1923" s="13">
        <v>9</v>
      </c>
      <c r="I1923" s="13">
        <f>IF(G1923="Male",VLOOKUP(H1923,'Shoe size conversion table'!$B$6:$D$22,2),VLOOKUP(H1923,'Shoe size conversion table'!$J$6:$L$22,2))</f>
        <v>42</v>
      </c>
      <c r="J1923" s="13">
        <f>IF(G1923="Male",VLOOKUP(H1923,'Shoe size conversion table'!$B$6:$D$22,3),VLOOKUP(H1923,'Shoe size conversion table'!$J$6:$L$22,3))</f>
        <v>8.5</v>
      </c>
      <c r="K1923" s="11">
        <v>149</v>
      </c>
      <c r="L1923" s="12">
        <v>0</v>
      </c>
      <c r="M1923" s="7">
        <f t="shared" si="88"/>
        <v>2014</v>
      </c>
      <c r="N1923" s="7">
        <f t="shared" si="89"/>
        <v>9</v>
      </c>
      <c r="O1923" s="30">
        <f t="shared" si="90"/>
        <v>149</v>
      </c>
    </row>
    <row r="1924" spans="2:15" x14ac:dyDescent="0.2">
      <c r="B1924" s="13">
        <v>54024</v>
      </c>
      <c r="C1924" s="14">
        <v>41894.536111111112</v>
      </c>
      <c r="D1924" s="7" t="s">
        <v>10</v>
      </c>
      <c r="E1924" s="13">
        <v>2156</v>
      </c>
      <c r="F1924" s="7" t="s">
        <v>35</v>
      </c>
      <c r="G1924" s="7" t="s">
        <v>12</v>
      </c>
      <c r="H1924" s="13">
        <v>9</v>
      </c>
      <c r="I1924" s="13" t="str">
        <f>IF(G1924="Male",VLOOKUP(H1924,'Shoe size conversion table'!$B$6:$D$22,2),VLOOKUP(H1924,'Shoe size conversion table'!$J$6:$L$22,2))</f>
        <v>39-40</v>
      </c>
      <c r="J1924" s="13">
        <f>IF(G1924="Male",VLOOKUP(H1924,'Shoe size conversion table'!$B$6:$D$22,3),VLOOKUP(H1924,'Shoe size conversion table'!$J$6:$L$22,3))</f>
        <v>7</v>
      </c>
      <c r="K1924" s="11">
        <v>149</v>
      </c>
      <c r="L1924" s="12">
        <v>0.3</v>
      </c>
      <c r="M1924" s="7">
        <f t="shared" si="88"/>
        <v>2014</v>
      </c>
      <c r="N1924" s="7">
        <f t="shared" si="89"/>
        <v>9</v>
      </c>
      <c r="O1924" s="30">
        <f t="shared" si="90"/>
        <v>104.3</v>
      </c>
    </row>
    <row r="1925" spans="2:15" x14ac:dyDescent="0.2">
      <c r="B1925" s="13">
        <v>54025</v>
      </c>
      <c r="C1925" s="14">
        <v>41894.536111111112</v>
      </c>
      <c r="D1925" s="7" t="s">
        <v>9</v>
      </c>
      <c r="E1925" s="13">
        <v>2202</v>
      </c>
      <c r="F1925" s="7" t="s">
        <v>58</v>
      </c>
      <c r="G1925" s="7" t="s">
        <v>11</v>
      </c>
      <c r="H1925" s="13">
        <v>9.5</v>
      </c>
      <c r="I1925" s="13" t="str">
        <f>IF(G1925="Male",VLOOKUP(H1925,'Shoe size conversion table'!$B$6:$D$22,2),VLOOKUP(H1925,'Shoe size conversion table'!$J$6:$L$22,2))</f>
        <v>42-43</v>
      </c>
      <c r="J1925" s="13">
        <f>IF(G1925="Male",VLOOKUP(H1925,'Shoe size conversion table'!$B$6:$D$22,3),VLOOKUP(H1925,'Shoe size conversion table'!$J$6:$L$22,3))</f>
        <v>9</v>
      </c>
      <c r="K1925" s="11">
        <v>189</v>
      </c>
      <c r="L1925" s="12">
        <v>0.3</v>
      </c>
      <c r="M1925" s="7">
        <f t="shared" ref="M1925:M1988" si="91">YEAR(C1925)</f>
        <v>2014</v>
      </c>
      <c r="N1925" s="7">
        <f t="shared" si="89"/>
        <v>9</v>
      </c>
      <c r="O1925" s="30">
        <f t="shared" si="90"/>
        <v>132.29999999999998</v>
      </c>
    </row>
    <row r="1926" spans="2:15" x14ac:dyDescent="0.2">
      <c r="B1926" s="13">
        <v>54026</v>
      </c>
      <c r="C1926" s="14">
        <v>41894.66611111111</v>
      </c>
      <c r="D1926" s="7" t="s">
        <v>8</v>
      </c>
      <c r="E1926" s="13">
        <v>2230</v>
      </c>
      <c r="F1926" s="7" t="s">
        <v>37</v>
      </c>
      <c r="G1926" s="7" t="s">
        <v>12</v>
      </c>
      <c r="H1926" s="13">
        <v>6.5</v>
      </c>
      <c r="I1926" s="13">
        <f>IF(G1926="Male",VLOOKUP(H1926,'Shoe size conversion table'!$B$6:$D$22,2),VLOOKUP(H1926,'Shoe size conversion table'!$J$6:$L$22,2))</f>
        <v>37</v>
      </c>
      <c r="J1926" s="13">
        <f>IF(G1926="Male",VLOOKUP(H1926,'Shoe size conversion table'!$B$6:$D$22,3),VLOOKUP(H1926,'Shoe size conversion table'!$J$6:$L$22,3))</f>
        <v>4.5</v>
      </c>
      <c r="K1926" s="11">
        <v>179</v>
      </c>
      <c r="L1926" s="12">
        <v>0</v>
      </c>
      <c r="M1926" s="7">
        <f t="shared" si="91"/>
        <v>2014</v>
      </c>
      <c r="N1926" s="7">
        <f t="shared" ref="N1926:N1989" si="92">MONTH(C1926:C16893)</f>
        <v>9</v>
      </c>
      <c r="O1926" s="30">
        <f t="shared" ref="O1926:O1989" si="93">K1926*(1-L1926)</f>
        <v>179</v>
      </c>
    </row>
    <row r="1927" spans="2:15" x14ac:dyDescent="0.2">
      <c r="B1927" s="13">
        <v>54027</v>
      </c>
      <c r="C1927" s="14">
        <v>41894.716111111113</v>
      </c>
      <c r="D1927" s="7" t="s">
        <v>9</v>
      </c>
      <c r="E1927" s="13">
        <v>2211</v>
      </c>
      <c r="F1927" s="7" t="s">
        <v>58</v>
      </c>
      <c r="G1927" s="7" t="s">
        <v>12</v>
      </c>
      <c r="H1927" s="13">
        <v>8</v>
      </c>
      <c r="I1927" s="13" t="str">
        <f>IF(G1927="Male",VLOOKUP(H1927,'Shoe size conversion table'!$B$6:$D$22,2),VLOOKUP(H1927,'Shoe size conversion table'!$J$6:$L$22,2))</f>
        <v>38-39</v>
      </c>
      <c r="J1927" s="13">
        <f>IF(G1927="Male",VLOOKUP(H1927,'Shoe size conversion table'!$B$6:$D$22,3),VLOOKUP(H1927,'Shoe size conversion table'!$J$6:$L$22,3))</f>
        <v>6</v>
      </c>
      <c r="K1927" s="11">
        <v>179</v>
      </c>
      <c r="L1927" s="12">
        <v>0.3</v>
      </c>
      <c r="M1927" s="7">
        <f t="shared" si="91"/>
        <v>2014</v>
      </c>
      <c r="N1927" s="7">
        <f t="shared" si="92"/>
        <v>9</v>
      </c>
      <c r="O1927" s="30">
        <f t="shared" si="93"/>
        <v>125.3</v>
      </c>
    </row>
    <row r="1928" spans="2:15" x14ac:dyDescent="0.2">
      <c r="B1928" s="13">
        <v>54028</v>
      </c>
      <c r="C1928" s="14">
        <v>41894.84611111111</v>
      </c>
      <c r="D1928" s="7" t="s">
        <v>7</v>
      </c>
      <c r="E1928" s="13">
        <v>2183</v>
      </c>
      <c r="F1928" s="7" t="s">
        <v>55</v>
      </c>
      <c r="G1928" s="7" t="s">
        <v>12</v>
      </c>
      <c r="H1928" s="13">
        <v>10</v>
      </c>
      <c r="I1928" s="13" t="str">
        <f>IF(G1928="Male",VLOOKUP(H1928,'Shoe size conversion table'!$B$6:$D$22,2),VLOOKUP(H1928,'Shoe size conversion table'!$J$6:$L$22,2))</f>
        <v>40-41</v>
      </c>
      <c r="J1928" s="13">
        <f>IF(G1928="Male",VLOOKUP(H1928,'Shoe size conversion table'!$B$6:$D$22,3),VLOOKUP(H1928,'Shoe size conversion table'!$J$6:$L$22,3))</f>
        <v>8</v>
      </c>
      <c r="K1928" s="11">
        <v>169</v>
      </c>
      <c r="L1928" s="12">
        <v>0.5</v>
      </c>
      <c r="M1928" s="7">
        <f t="shared" si="91"/>
        <v>2014</v>
      </c>
      <c r="N1928" s="7">
        <f t="shared" si="92"/>
        <v>9</v>
      </c>
      <c r="O1928" s="30">
        <f t="shared" si="93"/>
        <v>84.5</v>
      </c>
    </row>
    <row r="1929" spans="2:15" x14ac:dyDescent="0.2">
      <c r="B1929" s="13">
        <v>54029</v>
      </c>
      <c r="C1929" s="14">
        <v>41894.906111111115</v>
      </c>
      <c r="D1929" s="7" t="s">
        <v>7</v>
      </c>
      <c r="E1929" s="13">
        <v>2185</v>
      </c>
      <c r="F1929" s="7" t="s">
        <v>44</v>
      </c>
      <c r="G1929" s="7" t="s">
        <v>12</v>
      </c>
      <c r="H1929" s="13">
        <v>8</v>
      </c>
      <c r="I1929" s="13" t="str">
        <f>IF(G1929="Male",VLOOKUP(H1929,'Shoe size conversion table'!$B$6:$D$22,2),VLOOKUP(H1929,'Shoe size conversion table'!$J$6:$L$22,2))</f>
        <v>38-39</v>
      </c>
      <c r="J1929" s="13">
        <f>IF(G1929="Male",VLOOKUP(H1929,'Shoe size conversion table'!$B$6:$D$22,3),VLOOKUP(H1929,'Shoe size conversion table'!$J$6:$L$22,3))</f>
        <v>6</v>
      </c>
      <c r="K1929" s="11">
        <v>179</v>
      </c>
      <c r="L1929" s="12">
        <v>0.1</v>
      </c>
      <c r="M1929" s="7">
        <f t="shared" si="91"/>
        <v>2014</v>
      </c>
      <c r="N1929" s="7">
        <f t="shared" si="92"/>
        <v>9</v>
      </c>
      <c r="O1929" s="30">
        <f t="shared" si="93"/>
        <v>161.1</v>
      </c>
    </row>
    <row r="1930" spans="2:15" x14ac:dyDescent="0.2">
      <c r="B1930" s="13">
        <v>54029</v>
      </c>
      <c r="C1930" s="14">
        <v>41894.906111111115</v>
      </c>
      <c r="D1930" s="7" t="s">
        <v>7</v>
      </c>
      <c r="E1930" s="13">
        <v>2149</v>
      </c>
      <c r="F1930" s="7" t="s">
        <v>46</v>
      </c>
      <c r="G1930" s="7" t="s">
        <v>11</v>
      </c>
      <c r="H1930" s="13">
        <v>9</v>
      </c>
      <c r="I1930" s="13">
        <f>IF(G1930="Male",VLOOKUP(H1930,'Shoe size conversion table'!$B$6:$D$22,2),VLOOKUP(H1930,'Shoe size conversion table'!$J$6:$L$22,2))</f>
        <v>42</v>
      </c>
      <c r="J1930" s="13">
        <f>IF(G1930="Male",VLOOKUP(H1930,'Shoe size conversion table'!$B$6:$D$22,3),VLOOKUP(H1930,'Shoe size conversion table'!$J$6:$L$22,3))</f>
        <v>8.5</v>
      </c>
      <c r="K1930" s="11">
        <v>139</v>
      </c>
      <c r="L1930" s="12">
        <v>0.2</v>
      </c>
      <c r="M1930" s="7">
        <f t="shared" si="91"/>
        <v>2014</v>
      </c>
      <c r="N1930" s="7">
        <f t="shared" si="92"/>
        <v>9</v>
      </c>
      <c r="O1930" s="30">
        <f t="shared" si="93"/>
        <v>111.2</v>
      </c>
    </row>
    <row r="1931" spans="2:15" x14ac:dyDescent="0.2">
      <c r="B1931" s="13">
        <v>54030</v>
      </c>
      <c r="C1931" s="14">
        <v>41895.146111111113</v>
      </c>
      <c r="D1931" s="7" t="s">
        <v>10</v>
      </c>
      <c r="E1931" s="13">
        <v>2221</v>
      </c>
      <c r="F1931" s="7" t="s">
        <v>36</v>
      </c>
      <c r="G1931" s="7" t="s">
        <v>12</v>
      </c>
      <c r="H1931" s="13">
        <v>8.5</v>
      </c>
      <c r="I1931" s="13">
        <f>IF(G1931="Male",VLOOKUP(H1931,'Shoe size conversion table'!$B$6:$D$22,2),VLOOKUP(H1931,'Shoe size conversion table'!$J$6:$L$22,2))</f>
        <v>39</v>
      </c>
      <c r="J1931" s="13">
        <f>IF(G1931="Male",VLOOKUP(H1931,'Shoe size conversion table'!$B$6:$D$22,3),VLOOKUP(H1931,'Shoe size conversion table'!$J$6:$L$22,3))</f>
        <v>6.5</v>
      </c>
      <c r="K1931" s="11">
        <v>169</v>
      </c>
      <c r="L1931" s="12">
        <v>0</v>
      </c>
      <c r="M1931" s="7">
        <f t="shared" si="91"/>
        <v>2014</v>
      </c>
      <c r="N1931" s="7">
        <f t="shared" si="92"/>
        <v>9</v>
      </c>
      <c r="O1931" s="30">
        <f t="shared" si="93"/>
        <v>169</v>
      </c>
    </row>
    <row r="1932" spans="2:15" x14ac:dyDescent="0.2">
      <c r="B1932" s="13">
        <v>54031</v>
      </c>
      <c r="C1932" s="14">
        <v>41895.536111111112</v>
      </c>
      <c r="D1932" s="7" t="s">
        <v>9</v>
      </c>
      <c r="E1932" s="13">
        <v>2149</v>
      </c>
      <c r="F1932" s="7" t="s">
        <v>58</v>
      </c>
      <c r="G1932" s="7" t="s">
        <v>11</v>
      </c>
      <c r="H1932" s="13">
        <v>10.5</v>
      </c>
      <c r="I1932" s="13" t="str">
        <f>IF(G1932="Male",VLOOKUP(H1932,'Shoe size conversion table'!$B$6:$D$22,2),VLOOKUP(H1932,'Shoe size conversion table'!$J$6:$L$22,2))</f>
        <v>43-44</v>
      </c>
      <c r="J1932" s="13">
        <f>IF(G1932="Male",VLOOKUP(H1932,'Shoe size conversion table'!$B$6:$D$22,3),VLOOKUP(H1932,'Shoe size conversion table'!$J$6:$L$22,3))</f>
        <v>10</v>
      </c>
      <c r="K1932" s="11">
        <v>129</v>
      </c>
      <c r="L1932" s="12">
        <v>0.1</v>
      </c>
      <c r="M1932" s="7">
        <f t="shared" si="91"/>
        <v>2014</v>
      </c>
      <c r="N1932" s="7">
        <f t="shared" si="92"/>
        <v>9</v>
      </c>
      <c r="O1932" s="30">
        <f t="shared" si="93"/>
        <v>116.10000000000001</v>
      </c>
    </row>
    <row r="1933" spans="2:15" x14ac:dyDescent="0.2">
      <c r="B1933" s="13">
        <v>54031</v>
      </c>
      <c r="C1933" s="14">
        <v>41895.536111111112</v>
      </c>
      <c r="D1933" s="7" t="s">
        <v>9</v>
      </c>
      <c r="E1933" s="13">
        <v>2202</v>
      </c>
      <c r="F1933" s="7" t="s">
        <v>58</v>
      </c>
      <c r="G1933" s="7" t="s">
        <v>11</v>
      </c>
      <c r="H1933" s="13">
        <v>9.5</v>
      </c>
      <c r="I1933" s="13" t="str">
        <f>IF(G1933="Male",VLOOKUP(H1933,'Shoe size conversion table'!$B$6:$D$22,2),VLOOKUP(H1933,'Shoe size conversion table'!$J$6:$L$22,2))</f>
        <v>42-43</v>
      </c>
      <c r="J1933" s="13">
        <f>IF(G1933="Male",VLOOKUP(H1933,'Shoe size conversion table'!$B$6:$D$22,3),VLOOKUP(H1933,'Shoe size conversion table'!$J$6:$L$22,3))</f>
        <v>9</v>
      </c>
      <c r="K1933" s="11">
        <v>189</v>
      </c>
      <c r="L1933" s="12">
        <v>0.3</v>
      </c>
      <c r="M1933" s="7">
        <f t="shared" si="91"/>
        <v>2014</v>
      </c>
      <c r="N1933" s="7">
        <f t="shared" si="92"/>
        <v>9</v>
      </c>
      <c r="O1933" s="30">
        <f t="shared" si="93"/>
        <v>132.29999999999998</v>
      </c>
    </row>
    <row r="1934" spans="2:15" x14ac:dyDescent="0.2">
      <c r="B1934" s="13">
        <v>54032</v>
      </c>
      <c r="C1934" s="14">
        <v>41895.66611111111</v>
      </c>
      <c r="D1934" s="7" t="s">
        <v>8</v>
      </c>
      <c r="E1934" s="13">
        <v>2227</v>
      </c>
      <c r="F1934" s="7" t="s">
        <v>38</v>
      </c>
      <c r="G1934" s="7" t="s">
        <v>12</v>
      </c>
      <c r="H1934" s="13">
        <v>6.5</v>
      </c>
      <c r="I1934" s="13">
        <f>IF(G1934="Male",VLOOKUP(H1934,'Shoe size conversion table'!$B$6:$D$22,2),VLOOKUP(H1934,'Shoe size conversion table'!$J$6:$L$22,2))</f>
        <v>37</v>
      </c>
      <c r="J1934" s="13">
        <f>IF(G1934="Male",VLOOKUP(H1934,'Shoe size conversion table'!$B$6:$D$22,3),VLOOKUP(H1934,'Shoe size conversion table'!$J$6:$L$22,3))</f>
        <v>4.5</v>
      </c>
      <c r="K1934" s="11">
        <v>189</v>
      </c>
      <c r="L1934" s="12">
        <v>0.1</v>
      </c>
      <c r="M1934" s="7">
        <f t="shared" si="91"/>
        <v>2014</v>
      </c>
      <c r="N1934" s="7">
        <f t="shared" si="92"/>
        <v>9</v>
      </c>
      <c r="O1934" s="30">
        <f t="shared" si="93"/>
        <v>170.1</v>
      </c>
    </row>
    <row r="1935" spans="2:15" x14ac:dyDescent="0.2">
      <c r="B1935" s="13">
        <v>54033</v>
      </c>
      <c r="C1935" s="14">
        <v>41895.766111111116</v>
      </c>
      <c r="D1935" s="7" t="s">
        <v>7</v>
      </c>
      <c r="E1935" s="13">
        <v>2230</v>
      </c>
      <c r="F1935" s="7" t="s">
        <v>52</v>
      </c>
      <c r="G1935" s="7" t="s">
        <v>11</v>
      </c>
      <c r="H1935" s="13">
        <v>7.5</v>
      </c>
      <c r="I1935" s="13" t="str">
        <f>IF(G1935="Male",VLOOKUP(H1935,'Shoe size conversion table'!$B$6:$D$22,2),VLOOKUP(H1935,'Shoe size conversion table'!$J$6:$L$22,2))</f>
        <v>40-41</v>
      </c>
      <c r="J1935" s="13">
        <f>IF(G1935="Male",VLOOKUP(H1935,'Shoe size conversion table'!$B$6:$D$22,3),VLOOKUP(H1935,'Shoe size conversion table'!$J$6:$L$22,3))</f>
        <v>7</v>
      </c>
      <c r="K1935" s="11">
        <v>189</v>
      </c>
      <c r="L1935" s="12">
        <v>0</v>
      </c>
      <c r="M1935" s="7">
        <f t="shared" si="91"/>
        <v>2014</v>
      </c>
      <c r="N1935" s="7">
        <f t="shared" si="92"/>
        <v>9</v>
      </c>
      <c r="O1935" s="30">
        <f t="shared" si="93"/>
        <v>189</v>
      </c>
    </row>
    <row r="1936" spans="2:15" x14ac:dyDescent="0.2">
      <c r="B1936" s="13">
        <v>54034</v>
      </c>
      <c r="C1936" s="14">
        <v>41895.84611111111</v>
      </c>
      <c r="D1936" s="7" t="s">
        <v>7</v>
      </c>
      <c r="E1936" s="13">
        <v>2197</v>
      </c>
      <c r="F1936" s="7" t="s">
        <v>43</v>
      </c>
      <c r="G1936" s="7" t="s">
        <v>12</v>
      </c>
      <c r="H1936" s="13">
        <v>10</v>
      </c>
      <c r="I1936" s="13" t="str">
        <f>IF(G1936="Male",VLOOKUP(H1936,'Shoe size conversion table'!$B$6:$D$22,2),VLOOKUP(H1936,'Shoe size conversion table'!$J$6:$L$22,2))</f>
        <v>40-41</v>
      </c>
      <c r="J1936" s="13">
        <f>IF(G1936="Male",VLOOKUP(H1936,'Shoe size conversion table'!$B$6:$D$22,3),VLOOKUP(H1936,'Shoe size conversion table'!$J$6:$L$22,3))</f>
        <v>8</v>
      </c>
      <c r="K1936" s="11">
        <v>159</v>
      </c>
      <c r="L1936" s="12">
        <v>0.3</v>
      </c>
      <c r="M1936" s="7">
        <f t="shared" si="91"/>
        <v>2014</v>
      </c>
      <c r="N1936" s="7">
        <f t="shared" si="92"/>
        <v>9</v>
      </c>
      <c r="O1936" s="30">
        <f t="shared" si="93"/>
        <v>111.3</v>
      </c>
    </row>
    <row r="1937" spans="2:15" x14ac:dyDescent="0.2">
      <c r="B1937" s="13">
        <v>54035</v>
      </c>
      <c r="C1937" s="14">
        <v>41895.906111111115</v>
      </c>
      <c r="D1937" s="7" t="s">
        <v>7</v>
      </c>
      <c r="E1937" s="13">
        <v>2200</v>
      </c>
      <c r="F1937" s="7" t="s">
        <v>44</v>
      </c>
      <c r="G1937" s="7" t="s">
        <v>11</v>
      </c>
      <c r="H1937" s="13">
        <v>9</v>
      </c>
      <c r="I1937" s="13">
        <f>IF(G1937="Male",VLOOKUP(H1937,'Shoe size conversion table'!$B$6:$D$22,2),VLOOKUP(H1937,'Shoe size conversion table'!$J$6:$L$22,2))</f>
        <v>42</v>
      </c>
      <c r="J1937" s="13">
        <f>IF(G1937="Male",VLOOKUP(H1937,'Shoe size conversion table'!$B$6:$D$22,3),VLOOKUP(H1937,'Shoe size conversion table'!$J$6:$L$22,3))</f>
        <v>8.5</v>
      </c>
      <c r="K1937" s="11">
        <v>189</v>
      </c>
      <c r="L1937" s="12">
        <v>0</v>
      </c>
      <c r="M1937" s="7">
        <f t="shared" si="91"/>
        <v>2014</v>
      </c>
      <c r="N1937" s="7">
        <f t="shared" si="92"/>
        <v>9</v>
      </c>
      <c r="O1937" s="30">
        <f t="shared" si="93"/>
        <v>189</v>
      </c>
    </row>
    <row r="1938" spans="2:15" x14ac:dyDescent="0.2">
      <c r="B1938" s="13">
        <v>54036</v>
      </c>
      <c r="C1938" s="14">
        <v>41895.906111111115</v>
      </c>
      <c r="D1938" s="7" t="s">
        <v>10</v>
      </c>
      <c r="E1938" s="13">
        <v>2183</v>
      </c>
      <c r="F1938" s="7" t="s">
        <v>34</v>
      </c>
      <c r="G1938" s="7" t="s">
        <v>11</v>
      </c>
      <c r="H1938" s="13">
        <v>8.5</v>
      </c>
      <c r="I1938" s="13" t="str">
        <f>IF(G1938="Male",VLOOKUP(H1938,'Shoe size conversion table'!$B$6:$D$22,2),VLOOKUP(H1938,'Shoe size conversion table'!$J$6:$L$22,2))</f>
        <v>41-42</v>
      </c>
      <c r="J1938" s="13">
        <f>IF(G1938="Male",VLOOKUP(H1938,'Shoe size conversion table'!$B$6:$D$22,3),VLOOKUP(H1938,'Shoe size conversion table'!$J$6:$L$22,3))</f>
        <v>8</v>
      </c>
      <c r="K1938" s="11">
        <v>139</v>
      </c>
      <c r="L1938" s="12">
        <v>0</v>
      </c>
      <c r="M1938" s="7">
        <f t="shared" si="91"/>
        <v>2014</v>
      </c>
      <c r="N1938" s="7">
        <f t="shared" si="92"/>
        <v>9</v>
      </c>
      <c r="O1938" s="30">
        <f t="shared" si="93"/>
        <v>139</v>
      </c>
    </row>
    <row r="1939" spans="2:15" x14ac:dyDescent="0.2">
      <c r="B1939" s="13">
        <v>54037</v>
      </c>
      <c r="C1939" s="14">
        <v>41896.476111111115</v>
      </c>
      <c r="D1939" s="7" t="s">
        <v>10</v>
      </c>
      <c r="E1939" s="13">
        <v>2203</v>
      </c>
      <c r="F1939" s="7" t="s">
        <v>34</v>
      </c>
      <c r="G1939" s="7" t="s">
        <v>12</v>
      </c>
      <c r="H1939" s="13">
        <v>10</v>
      </c>
      <c r="I1939" s="13" t="str">
        <f>IF(G1939="Male",VLOOKUP(H1939,'Shoe size conversion table'!$B$6:$D$22,2),VLOOKUP(H1939,'Shoe size conversion table'!$J$6:$L$22,2))</f>
        <v>40-41</v>
      </c>
      <c r="J1939" s="13">
        <f>IF(G1939="Male",VLOOKUP(H1939,'Shoe size conversion table'!$B$6:$D$22,3),VLOOKUP(H1939,'Shoe size conversion table'!$J$6:$L$22,3))</f>
        <v>8</v>
      </c>
      <c r="K1939" s="11">
        <v>129</v>
      </c>
      <c r="L1939" s="12">
        <v>0</v>
      </c>
      <c r="M1939" s="7">
        <f t="shared" si="91"/>
        <v>2014</v>
      </c>
      <c r="N1939" s="7">
        <f t="shared" si="92"/>
        <v>9</v>
      </c>
      <c r="O1939" s="30">
        <f t="shared" si="93"/>
        <v>129</v>
      </c>
    </row>
    <row r="1940" spans="2:15" x14ac:dyDescent="0.2">
      <c r="B1940" s="13">
        <v>54038</v>
      </c>
      <c r="C1940" s="14">
        <v>41896.476111111115</v>
      </c>
      <c r="D1940" s="7" t="s">
        <v>7</v>
      </c>
      <c r="E1940" s="13">
        <v>2219</v>
      </c>
      <c r="F1940" s="7" t="s">
        <v>50</v>
      </c>
      <c r="G1940" s="7" t="s">
        <v>11</v>
      </c>
      <c r="H1940" s="13">
        <v>9</v>
      </c>
      <c r="I1940" s="13">
        <f>IF(G1940="Male",VLOOKUP(H1940,'Shoe size conversion table'!$B$6:$D$22,2),VLOOKUP(H1940,'Shoe size conversion table'!$J$6:$L$22,2))</f>
        <v>42</v>
      </c>
      <c r="J1940" s="13">
        <f>IF(G1940="Male",VLOOKUP(H1940,'Shoe size conversion table'!$B$6:$D$22,3),VLOOKUP(H1940,'Shoe size conversion table'!$J$6:$L$22,3))</f>
        <v>8.5</v>
      </c>
      <c r="K1940" s="11">
        <v>179</v>
      </c>
      <c r="L1940" s="12">
        <v>0.3</v>
      </c>
      <c r="M1940" s="7">
        <f t="shared" si="91"/>
        <v>2014</v>
      </c>
      <c r="N1940" s="7">
        <f t="shared" si="92"/>
        <v>9</v>
      </c>
      <c r="O1940" s="30">
        <f t="shared" si="93"/>
        <v>125.3</v>
      </c>
    </row>
    <row r="1941" spans="2:15" x14ac:dyDescent="0.2">
      <c r="B1941" s="13">
        <v>54039</v>
      </c>
      <c r="C1941" s="14">
        <v>41896.536111111112</v>
      </c>
      <c r="D1941" s="7" t="s">
        <v>9</v>
      </c>
      <c r="E1941" s="13">
        <v>2199</v>
      </c>
      <c r="F1941" s="7" t="s">
        <v>59</v>
      </c>
      <c r="G1941" s="7" t="s">
        <v>11</v>
      </c>
      <c r="H1941" s="13">
        <v>11</v>
      </c>
      <c r="I1941" s="13">
        <f>IF(G1941="Male",VLOOKUP(H1941,'Shoe size conversion table'!$B$6:$D$22,2),VLOOKUP(H1941,'Shoe size conversion table'!$J$6:$L$22,2))</f>
        <v>44</v>
      </c>
      <c r="J1941" s="13">
        <f>IF(G1941="Male",VLOOKUP(H1941,'Shoe size conversion table'!$B$6:$D$22,3),VLOOKUP(H1941,'Shoe size conversion table'!$J$6:$L$22,3))</f>
        <v>10.5</v>
      </c>
      <c r="K1941" s="11">
        <v>169</v>
      </c>
      <c r="L1941" s="12">
        <v>0.3</v>
      </c>
      <c r="M1941" s="7">
        <f t="shared" si="91"/>
        <v>2014</v>
      </c>
      <c r="N1941" s="7">
        <f t="shared" si="92"/>
        <v>9</v>
      </c>
      <c r="O1941" s="30">
        <f t="shared" si="93"/>
        <v>118.3</v>
      </c>
    </row>
    <row r="1942" spans="2:15" x14ac:dyDescent="0.2">
      <c r="B1942" s="13">
        <v>54039</v>
      </c>
      <c r="C1942" s="14">
        <v>41896.536111111112</v>
      </c>
      <c r="D1942" s="7" t="s">
        <v>9</v>
      </c>
      <c r="E1942" s="13">
        <v>2149</v>
      </c>
      <c r="F1942" s="7" t="s">
        <v>58</v>
      </c>
      <c r="G1942" s="7" t="s">
        <v>11</v>
      </c>
      <c r="H1942" s="13">
        <v>10.5</v>
      </c>
      <c r="I1942" s="13" t="str">
        <f>IF(G1942="Male",VLOOKUP(H1942,'Shoe size conversion table'!$B$6:$D$22,2),VLOOKUP(H1942,'Shoe size conversion table'!$J$6:$L$22,2))</f>
        <v>43-44</v>
      </c>
      <c r="J1942" s="13">
        <f>IF(G1942="Male",VLOOKUP(H1942,'Shoe size conversion table'!$B$6:$D$22,3),VLOOKUP(H1942,'Shoe size conversion table'!$J$6:$L$22,3))</f>
        <v>10</v>
      </c>
      <c r="K1942" s="11">
        <v>129</v>
      </c>
      <c r="L1942" s="12">
        <v>0.1</v>
      </c>
      <c r="M1942" s="7">
        <f t="shared" si="91"/>
        <v>2014</v>
      </c>
      <c r="N1942" s="7">
        <f t="shared" si="92"/>
        <v>9</v>
      </c>
      <c r="O1942" s="30">
        <f t="shared" si="93"/>
        <v>116.10000000000001</v>
      </c>
    </row>
    <row r="1943" spans="2:15" x14ac:dyDescent="0.2">
      <c r="B1943" s="13">
        <v>54040</v>
      </c>
      <c r="C1943" s="14">
        <v>41896.766111111116</v>
      </c>
      <c r="D1943" s="7" t="s">
        <v>7</v>
      </c>
      <c r="E1943" s="13">
        <v>2178</v>
      </c>
      <c r="F1943" s="7" t="s">
        <v>50</v>
      </c>
      <c r="G1943" s="7" t="s">
        <v>11</v>
      </c>
      <c r="H1943" s="13">
        <v>10</v>
      </c>
      <c r="I1943" s="13">
        <f>IF(G1943="Male",VLOOKUP(H1943,'Shoe size conversion table'!$B$6:$D$22,2),VLOOKUP(H1943,'Shoe size conversion table'!$J$6:$L$22,2))</f>
        <v>43</v>
      </c>
      <c r="J1943" s="13">
        <f>IF(G1943="Male",VLOOKUP(H1943,'Shoe size conversion table'!$B$6:$D$22,3),VLOOKUP(H1943,'Shoe size conversion table'!$J$6:$L$22,3))</f>
        <v>9.5</v>
      </c>
      <c r="K1943" s="11">
        <v>169</v>
      </c>
      <c r="L1943" s="12">
        <v>0</v>
      </c>
      <c r="M1943" s="7">
        <f t="shared" si="91"/>
        <v>2014</v>
      </c>
      <c r="N1943" s="7">
        <f t="shared" si="92"/>
        <v>9</v>
      </c>
      <c r="O1943" s="30">
        <f t="shared" si="93"/>
        <v>169</v>
      </c>
    </row>
    <row r="1944" spans="2:15" x14ac:dyDescent="0.2">
      <c r="B1944" s="13">
        <v>54041</v>
      </c>
      <c r="C1944" s="14">
        <v>41896.906111111115</v>
      </c>
      <c r="D1944" s="7" t="s">
        <v>7</v>
      </c>
      <c r="E1944" s="13">
        <v>2194</v>
      </c>
      <c r="F1944" s="7" t="s">
        <v>54</v>
      </c>
      <c r="G1944" s="7" t="s">
        <v>12</v>
      </c>
      <c r="H1944" s="13">
        <v>8</v>
      </c>
      <c r="I1944" s="13" t="str">
        <f>IF(G1944="Male",VLOOKUP(H1944,'Shoe size conversion table'!$B$6:$D$22,2),VLOOKUP(H1944,'Shoe size conversion table'!$J$6:$L$22,2))</f>
        <v>38-39</v>
      </c>
      <c r="J1944" s="13">
        <f>IF(G1944="Male",VLOOKUP(H1944,'Shoe size conversion table'!$B$6:$D$22,3),VLOOKUP(H1944,'Shoe size conversion table'!$J$6:$L$22,3))</f>
        <v>6</v>
      </c>
      <c r="K1944" s="11">
        <v>179</v>
      </c>
      <c r="L1944" s="12">
        <v>0.1</v>
      </c>
      <c r="M1944" s="7">
        <f t="shared" si="91"/>
        <v>2014</v>
      </c>
      <c r="N1944" s="7">
        <f t="shared" si="92"/>
        <v>9</v>
      </c>
      <c r="O1944" s="30">
        <f t="shared" si="93"/>
        <v>161.1</v>
      </c>
    </row>
    <row r="1945" spans="2:15" x14ac:dyDescent="0.2">
      <c r="B1945" s="13">
        <v>54041</v>
      </c>
      <c r="C1945" s="14">
        <v>41896.906111111115</v>
      </c>
      <c r="D1945" s="7" t="s">
        <v>7</v>
      </c>
      <c r="E1945" s="13">
        <v>2198</v>
      </c>
      <c r="F1945" s="7" t="s">
        <v>48</v>
      </c>
      <c r="G1945" s="7" t="s">
        <v>11</v>
      </c>
      <c r="H1945" s="13">
        <v>11</v>
      </c>
      <c r="I1945" s="13">
        <f>IF(G1945="Male",VLOOKUP(H1945,'Shoe size conversion table'!$B$6:$D$22,2),VLOOKUP(H1945,'Shoe size conversion table'!$J$6:$L$22,2))</f>
        <v>44</v>
      </c>
      <c r="J1945" s="13">
        <f>IF(G1945="Male",VLOOKUP(H1945,'Shoe size conversion table'!$B$6:$D$22,3),VLOOKUP(H1945,'Shoe size conversion table'!$J$6:$L$22,3))</f>
        <v>10.5</v>
      </c>
      <c r="K1945" s="11">
        <v>139</v>
      </c>
      <c r="L1945" s="12">
        <v>0</v>
      </c>
      <c r="M1945" s="7">
        <f t="shared" si="91"/>
        <v>2014</v>
      </c>
      <c r="N1945" s="7">
        <f t="shared" si="92"/>
        <v>9</v>
      </c>
      <c r="O1945" s="30">
        <f t="shared" si="93"/>
        <v>139</v>
      </c>
    </row>
    <row r="1946" spans="2:15" x14ac:dyDescent="0.2">
      <c r="B1946" s="13">
        <v>54042</v>
      </c>
      <c r="C1946" s="14">
        <v>41897.016111111116</v>
      </c>
      <c r="D1946" s="7" t="s">
        <v>10</v>
      </c>
      <c r="E1946" s="13">
        <v>2179</v>
      </c>
      <c r="F1946" s="7" t="s">
        <v>35</v>
      </c>
      <c r="G1946" s="7" t="s">
        <v>12</v>
      </c>
      <c r="H1946" s="13">
        <v>9</v>
      </c>
      <c r="I1946" s="13" t="str">
        <f>IF(G1946="Male",VLOOKUP(H1946,'Shoe size conversion table'!$B$6:$D$22,2),VLOOKUP(H1946,'Shoe size conversion table'!$J$6:$L$22,2))</f>
        <v>39-40</v>
      </c>
      <c r="J1946" s="13">
        <f>IF(G1946="Male",VLOOKUP(H1946,'Shoe size conversion table'!$B$6:$D$22,3),VLOOKUP(H1946,'Shoe size conversion table'!$J$6:$L$22,3))</f>
        <v>7</v>
      </c>
      <c r="K1946" s="11">
        <v>159</v>
      </c>
      <c r="L1946" s="12">
        <v>0.1</v>
      </c>
      <c r="M1946" s="7">
        <f t="shared" si="91"/>
        <v>2014</v>
      </c>
      <c r="N1946" s="7">
        <f t="shared" si="92"/>
        <v>9</v>
      </c>
      <c r="O1946" s="30">
        <f t="shared" si="93"/>
        <v>143.1</v>
      </c>
    </row>
    <row r="1947" spans="2:15" x14ac:dyDescent="0.2">
      <c r="B1947" s="13">
        <v>54043</v>
      </c>
      <c r="C1947" s="14">
        <v>41897.106111111112</v>
      </c>
      <c r="D1947" s="7" t="s">
        <v>10</v>
      </c>
      <c r="E1947" s="13">
        <v>2201</v>
      </c>
      <c r="F1947" s="7" t="s">
        <v>36</v>
      </c>
      <c r="G1947" s="7" t="s">
        <v>12</v>
      </c>
      <c r="H1947" s="13">
        <v>9</v>
      </c>
      <c r="I1947" s="13" t="str">
        <f>IF(G1947="Male",VLOOKUP(H1947,'Shoe size conversion table'!$B$6:$D$22,2),VLOOKUP(H1947,'Shoe size conversion table'!$J$6:$L$22,2))</f>
        <v>39-40</v>
      </c>
      <c r="J1947" s="13">
        <f>IF(G1947="Male",VLOOKUP(H1947,'Shoe size conversion table'!$B$6:$D$22,3),VLOOKUP(H1947,'Shoe size conversion table'!$J$6:$L$22,3))</f>
        <v>7</v>
      </c>
      <c r="K1947" s="11">
        <v>149</v>
      </c>
      <c r="L1947" s="12">
        <v>0.2</v>
      </c>
      <c r="M1947" s="7">
        <f t="shared" si="91"/>
        <v>2014</v>
      </c>
      <c r="N1947" s="7">
        <f t="shared" si="92"/>
        <v>9</v>
      </c>
      <c r="O1947" s="30">
        <f t="shared" si="93"/>
        <v>119.2</v>
      </c>
    </row>
    <row r="1948" spans="2:15" x14ac:dyDescent="0.2">
      <c r="B1948" s="13">
        <v>54044</v>
      </c>
      <c r="C1948" s="14">
        <v>41897.476111111115</v>
      </c>
      <c r="D1948" s="7" t="s">
        <v>7</v>
      </c>
      <c r="E1948" s="13">
        <v>2149</v>
      </c>
      <c r="F1948" s="7" t="s">
        <v>46</v>
      </c>
      <c r="G1948" s="7" t="s">
        <v>11</v>
      </c>
      <c r="H1948" s="13">
        <v>9</v>
      </c>
      <c r="I1948" s="13">
        <f>IF(G1948="Male",VLOOKUP(H1948,'Shoe size conversion table'!$B$6:$D$22,2),VLOOKUP(H1948,'Shoe size conversion table'!$J$6:$L$22,2))</f>
        <v>42</v>
      </c>
      <c r="J1948" s="13">
        <f>IF(G1948="Male",VLOOKUP(H1948,'Shoe size conversion table'!$B$6:$D$22,3),VLOOKUP(H1948,'Shoe size conversion table'!$J$6:$L$22,3))</f>
        <v>8.5</v>
      </c>
      <c r="K1948" s="11">
        <v>139</v>
      </c>
      <c r="L1948" s="12">
        <v>0.2</v>
      </c>
      <c r="M1948" s="7">
        <f t="shared" si="91"/>
        <v>2014</v>
      </c>
      <c r="N1948" s="7">
        <f t="shared" si="92"/>
        <v>9</v>
      </c>
      <c r="O1948" s="30">
        <f t="shared" si="93"/>
        <v>111.2</v>
      </c>
    </row>
    <row r="1949" spans="2:15" x14ac:dyDescent="0.2">
      <c r="B1949" s="13">
        <v>54044</v>
      </c>
      <c r="C1949" s="14">
        <v>41897.476111111115</v>
      </c>
      <c r="D1949" s="7" t="s">
        <v>7</v>
      </c>
      <c r="E1949" s="13">
        <v>2219</v>
      </c>
      <c r="F1949" s="7" t="s">
        <v>50</v>
      </c>
      <c r="G1949" s="7" t="s">
        <v>11</v>
      </c>
      <c r="H1949" s="13">
        <v>9</v>
      </c>
      <c r="I1949" s="13">
        <f>IF(G1949="Male",VLOOKUP(H1949,'Shoe size conversion table'!$B$6:$D$22,2),VLOOKUP(H1949,'Shoe size conversion table'!$J$6:$L$22,2))</f>
        <v>42</v>
      </c>
      <c r="J1949" s="13">
        <f>IF(G1949="Male",VLOOKUP(H1949,'Shoe size conversion table'!$B$6:$D$22,3),VLOOKUP(H1949,'Shoe size conversion table'!$J$6:$L$22,3))</f>
        <v>8.5</v>
      </c>
      <c r="K1949" s="11">
        <v>179</v>
      </c>
      <c r="L1949" s="12">
        <v>0.3</v>
      </c>
      <c r="M1949" s="7">
        <f t="shared" si="91"/>
        <v>2014</v>
      </c>
      <c r="N1949" s="7">
        <f t="shared" si="92"/>
        <v>9</v>
      </c>
      <c r="O1949" s="30">
        <f t="shared" si="93"/>
        <v>125.3</v>
      </c>
    </row>
    <row r="1950" spans="2:15" x14ac:dyDescent="0.2">
      <c r="B1950" s="13">
        <v>54045</v>
      </c>
      <c r="C1950" s="14">
        <v>41897.766111111116</v>
      </c>
      <c r="D1950" s="7" t="s">
        <v>8</v>
      </c>
      <c r="E1950" s="13">
        <v>2152</v>
      </c>
      <c r="F1950" s="7" t="s">
        <v>37</v>
      </c>
      <c r="G1950" s="7" t="s">
        <v>12</v>
      </c>
      <c r="H1950" s="13">
        <v>12</v>
      </c>
      <c r="I1950" s="13" t="str">
        <f>IF(G1950="Male",VLOOKUP(H1950,'Shoe size conversion table'!$B$6:$D$22,2),VLOOKUP(H1950,'Shoe size conversion table'!$J$6:$L$22,2))</f>
        <v>42-43</v>
      </c>
      <c r="J1950" s="13">
        <f>IF(G1950="Male",VLOOKUP(H1950,'Shoe size conversion table'!$B$6:$D$22,3),VLOOKUP(H1950,'Shoe size conversion table'!$J$6:$L$22,3))</f>
        <v>10</v>
      </c>
      <c r="K1950" s="11">
        <v>159</v>
      </c>
      <c r="L1950" s="12">
        <v>0</v>
      </c>
      <c r="M1950" s="7">
        <f t="shared" si="91"/>
        <v>2014</v>
      </c>
      <c r="N1950" s="7">
        <f t="shared" si="92"/>
        <v>9</v>
      </c>
      <c r="O1950" s="30">
        <f t="shared" si="93"/>
        <v>159</v>
      </c>
    </row>
    <row r="1951" spans="2:15" x14ac:dyDescent="0.2">
      <c r="B1951" s="13">
        <v>54046</v>
      </c>
      <c r="C1951" s="14">
        <v>41897.796111111114</v>
      </c>
      <c r="D1951" s="7" t="s">
        <v>9</v>
      </c>
      <c r="E1951" s="13">
        <v>2209</v>
      </c>
      <c r="F1951" s="7" t="s">
        <v>60</v>
      </c>
      <c r="G1951" s="7" t="s">
        <v>11</v>
      </c>
      <c r="H1951" s="13">
        <v>10</v>
      </c>
      <c r="I1951" s="13">
        <f>IF(G1951="Male",VLOOKUP(H1951,'Shoe size conversion table'!$B$6:$D$22,2),VLOOKUP(H1951,'Shoe size conversion table'!$J$6:$L$22,2))</f>
        <v>43</v>
      </c>
      <c r="J1951" s="13">
        <f>IF(G1951="Male",VLOOKUP(H1951,'Shoe size conversion table'!$B$6:$D$22,3),VLOOKUP(H1951,'Shoe size conversion table'!$J$6:$L$22,3))</f>
        <v>9.5</v>
      </c>
      <c r="K1951" s="11">
        <v>189</v>
      </c>
      <c r="L1951" s="12">
        <v>0.3</v>
      </c>
      <c r="M1951" s="7">
        <f t="shared" si="91"/>
        <v>2014</v>
      </c>
      <c r="N1951" s="7">
        <f t="shared" si="92"/>
        <v>9</v>
      </c>
      <c r="O1951" s="30">
        <f t="shared" si="93"/>
        <v>132.29999999999998</v>
      </c>
    </row>
    <row r="1952" spans="2:15" x14ac:dyDescent="0.2">
      <c r="B1952" s="13">
        <v>54047</v>
      </c>
      <c r="C1952" s="14">
        <v>41898.016111111116</v>
      </c>
      <c r="D1952" s="7" t="s">
        <v>10</v>
      </c>
      <c r="E1952" s="13">
        <v>2156</v>
      </c>
      <c r="F1952" s="7" t="s">
        <v>35</v>
      </c>
      <c r="G1952" s="7" t="s">
        <v>12</v>
      </c>
      <c r="H1952" s="13">
        <v>9</v>
      </c>
      <c r="I1952" s="13" t="str">
        <f>IF(G1952="Male",VLOOKUP(H1952,'Shoe size conversion table'!$B$6:$D$22,2),VLOOKUP(H1952,'Shoe size conversion table'!$J$6:$L$22,2))</f>
        <v>39-40</v>
      </c>
      <c r="J1952" s="13">
        <f>IF(G1952="Male",VLOOKUP(H1952,'Shoe size conversion table'!$B$6:$D$22,3),VLOOKUP(H1952,'Shoe size conversion table'!$J$6:$L$22,3))</f>
        <v>7</v>
      </c>
      <c r="K1952" s="11">
        <v>149</v>
      </c>
      <c r="L1952" s="12">
        <v>0.3</v>
      </c>
      <c r="M1952" s="7">
        <f t="shared" si="91"/>
        <v>2014</v>
      </c>
      <c r="N1952" s="7">
        <f t="shared" si="92"/>
        <v>9</v>
      </c>
      <c r="O1952" s="30">
        <f t="shared" si="93"/>
        <v>104.3</v>
      </c>
    </row>
    <row r="1953" spans="2:15" x14ac:dyDescent="0.2">
      <c r="B1953" s="13">
        <v>54048</v>
      </c>
      <c r="C1953" s="14">
        <v>41898.106111111112</v>
      </c>
      <c r="D1953" s="7" t="s">
        <v>10</v>
      </c>
      <c r="E1953" s="13">
        <v>2172</v>
      </c>
      <c r="F1953" s="7" t="s">
        <v>35</v>
      </c>
      <c r="G1953" s="7" t="s">
        <v>12</v>
      </c>
      <c r="H1953" s="13">
        <v>9</v>
      </c>
      <c r="I1953" s="13" t="str">
        <f>IF(G1953="Male",VLOOKUP(H1953,'Shoe size conversion table'!$B$6:$D$22,2),VLOOKUP(H1953,'Shoe size conversion table'!$J$6:$L$22,2))</f>
        <v>39-40</v>
      </c>
      <c r="J1953" s="13">
        <f>IF(G1953="Male",VLOOKUP(H1953,'Shoe size conversion table'!$B$6:$D$22,3),VLOOKUP(H1953,'Shoe size conversion table'!$J$6:$L$22,3))</f>
        <v>7</v>
      </c>
      <c r="K1953" s="11">
        <v>189</v>
      </c>
      <c r="L1953" s="12">
        <v>0</v>
      </c>
      <c r="M1953" s="7">
        <f t="shared" si="91"/>
        <v>2014</v>
      </c>
      <c r="N1953" s="7">
        <f t="shared" si="92"/>
        <v>9</v>
      </c>
      <c r="O1953" s="30">
        <f t="shared" si="93"/>
        <v>189</v>
      </c>
    </row>
    <row r="1954" spans="2:15" x14ac:dyDescent="0.2">
      <c r="B1954" s="13">
        <v>54049</v>
      </c>
      <c r="C1954" s="14">
        <v>41898.476111111115</v>
      </c>
      <c r="D1954" s="7" t="s">
        <v>7</v>
      </c>
      <c r="E1954" s="13">
        <v>2200</v>
      </c>
      <c r="F1954" s="7" t="s">
        <v>44</v>
      </c>
      <c r="G1954" s="7" t="s">
        <v>11</v>
      </c>
      <c r="H1954" s="13">
        <v>9</v>
      </c>
      <c r="I1954" s="13">
        <f>IF(G1954="Male",VLOOKUP(H1954,'Shoe size conversion table'!$B$6:$D$22,2),VLOOKUP(H1954,'Shoe size conversion table'!$J$6:$L$22,2))</f>
        <v>42</v>
      </c>
      <c r="J1954" s="13">
        <f>IF(G1954="Male",VLOOKUP(H1954,'Shoe size conversion table'!$B$6:$D$22,3),VLOOKUP(H1954,'Shoe size conversion table'!$J$6:$L$22,3))</f>
        <v>8.5</v>
      </c>
      <c r="K1954" s="11">
        <v>189</v>
      </c>
      <c r="L1954" s="12">
        <v>0</v>
      </c>
      <c r="M1954" s="7">
        <f t="shared" si="91"/>
        <v>2014</v>
      </c>
      <c r="N1954" s="7">
        <f t="shared" si="92"/>
        <v>9</v>
      </c>
      <c r="O1954" s="30">
        <f t="shared" si="93"/>
        <v>189</v>
      </c>
    </row>
    <row r="1955" spans="2:15" x14ac:dyDescent="0.2">
      <c r="B1955" s="13">
        <v>54049</v>
      </c>
      <c r="C1955" s="14">
        <v>41898.476111111115</v>
      </c>
      <c r="D1955" s="7" t="s">
        <v>7</v>
      </c>
      <c r="E1955" s="13">
        <v>2149</v>
      </c>
      <c r="F1955" s="7" t="s">
        <v>46</v>
      </c>
      <c r="G1955" s="7" t="s">
        <v>11</v>
      </c>
      <c r="H1955" s="13">
        <v>9</v>
      </c>
      <c r="I1955" s="13">
        <f>IF(G1955="Male",VLOOKUP(H1955,'Shoe size conversion table'!$B$6:$D$22,2),VLOOKUP(H1955,'Shoe size conversion table'!$J$6:$L$22,2))</f>
        <v>42</v>
      </c>
      <c r="J1955" s="13">
        <f>IF(G1955="Male",VLOOKUP(H1955,'Shoe size conversion table'!$B$6:$D$22,3),VLOOKUP(H1955,'Shoe size conversion table'!$J$6:$L$22,3))</f>
        <v>8.5</v>
      </c>
      <c r="K1955" s="11">
        <v>139</v>
      </c>
      <c r="L1955" s="12">
        <v>0.2</v>
      </c>
      <c r="M1955" s="7">
        <f t="shared" si="91"/>
        <v>2014</v>
      </c>
      <c r="N1955" s="7">
        <f t="shared" si="92"/>
        <v>9</v>
      </c>
      <c r="O1955" s="30">
        <f t="shared" si="93"/>
        <v>111.2</v>
      </c>
    </row>
    <row r="1956" spans="2:15" x14ac:dyDescent="0.2">
      <c r="B1956" s="13">
        <v>54050</v>
      </c>
      <c r="C1956" s="14">
        <v>41898.646111111113</v>
      </c>
      <c r="D1956" s="7" t="s">
        <v>7</v>
      </c>
      <c r="E1956" s="13">
        <v>2210</v>
      </c>
      <c r="F1956" s="7" t="s">
        <v>51</v>
      </c>
      <c r="G1956" s="7" t="s">
        <v>11</v>
      </c>
      <c r="H1956" s="13">
        <v>8.5</v>
      </c>
      <c r="I1956" s="13" t="str">
        <f>IF(G1956="Male",VLOOKUP(H1956,'Shoe size conversion table'!$B$6:$D$22,2),VLOOKUP(H1956,'Shoe size conversion table'!$J$6:$L$22,2))</f>
        <v>41-42</v>
      </c>
      <c r="J1956" s="13">
        <f>IF(G1956="Male",VLOOKUP(H1956,'Shoe size conversion table'!$B$6:$D$22,3),VLOOKUP(H1956,'Shoe size conversion table'!$J$6:$L$22,3))</f>
        <v>8</v>
      </c>
      <c r="K1956" s="11">
        <v>169</v>
      </c>
      <c r="L1956" s="12">
        <v>0</v>
      </c>
      <c r="M1956" s="7">
        <f t="shared" si="91"/>
        <v>2014</v>
      </c>
      <c r="N1956" s="7">
        <f t="shared" si="92"/>
        <v>9</v>
      </c>
      <c r="O1956" s="30">
        <f t="shared" si="93"/>
        <v>169</v>
      </c>
    </row>
    <row r="1957" spans="2:15" x14ac:dyDescent="0.2">
      <c r="B1957" s="13">
        <v>54051</v>
      </c>
      <c r="C1957" s="14">
        <v>41898.796111111114</v>
      </c>
      <c r="D1957" s="7" t="s">
        <v>9</v>
      </c>
      <c r="E1957" s="13">
        <v>2238</v>
      </c>
      <c r="F1957" s="7" t="s">
        <v>58</v>
      </c>
      <c r="G1957" s="7" t="s">
        <v>11</v>
      </c>
      <c r="H1957" s="13">
        <v>8</v>
      </c>
      <c r="I1957" s="13">
        <f>IF(G1957="Male",VLOOKUP(H1957,'Shoe size conversion table'!$B$6:$D$22,2),VLOOKUP(H1957,'Shoe size conversion table'!$J$6:$L$22,2))</f>
        <v>41</v>
      </c>
      <c r="J1957" s="13">
        <f>IF(G1957="Male",VLOOKUP(H1957,'Shoe size conversion table'!$B$6:$D$22,3),VLOOKUP(H1957,'Shoe size conversion table'!$J$6:$L$22,3))</f>
        <v>7.5</v>
      </c>
      <c r="K1957" s="11">
        <v>159</v>
      </c>
      <c r="L1957" s="12">
        <v>0.5</v>
      </c>
      <c r="M1957" s="7">
        <f t="shared" si="91"/>
        <v>2014</v>
      </c>
      <c r="N1957" s="7">
        <f t="shared" si="92"/>
        <v>9</v>
      </c>
      <c r="O1957" s="30">
        <f t="shared" si="93"/>
        <v>79.5</v>
      </c>
    </row>
    <row r="1958" spans="2:15" x14ac:dyDescent="0.2">
      <c r="B1958" s="13">
        <v>54052</v>
      </c>
      <c r="C1958" s="14">
        <v>41899.016111111116</v>
      </c>
      <c r="D1958" s="7" t="s">
        <v>9</v>
      </c>
      <c r="E1958" s="13">
        <v>2202</v>
      </c>
      <c r="F1958" s="7" t="s">
        <v>58</v>
      </c>
      <c r="G1958" s="7" t="s">
        <v>11</v>
      </c>
      <c r="H1958" s="13">
        <v>9.5</v>
      </c>
      <c r="I1958" s="13" t="str">
        <f>IF(G1958="Male",VLOOKUP(H1958,'Shoe size conversion table'!$B$6:$D$22,2),VLOOKUP(H1958,'Shoe size conversion table'!$J$6:$L$22,2))</f>
        <v>42-43</v>
      </c>
      <c r="J1958" s="13">
        <f>IF(G1958="Male",VLOOKUP(H1958,'Shoe size conversion table'!$B$6:$D$22,3),VLOOKUP(H1958,'Shoe size conversion table'!$J$6:$L$22,3))</f>
        <v>9</v>
      </c>
      <c r="K1958" s="11">
        <v>189</v>
      </c>
      <c r="L1958" s="12">
        <v>0.3</v>
      </c>
      <c r="M1958" s="7">
        <f t="shared" si="91"/>
        <v>2014</v>
      </c>
      <c r="N1958" s="7">
        <f t="shared" si="92"/>
        <v>9</v>
      </c>
      <c r="O1958" s="30">
        <f t="shared" si="93"/>
        <v>132.29999999999998</v>
      </c>
    </row>
    <row r="1959" spans="2:15" x14ac:dyDescent="0.2">
      <c r="B1959" s="13">
        <v>54053</v>
      </c>
      <c r="C1959" s="14">
        <v>41899.106111111112</v>
      </c>
      <c r="D1959" s="7" t="s">
        <v>10</v>
      </c>
      <c r="E1959" s="13">
        <v>2185</v>
      </c>
      <c r="F1959" s="7" t="s">
        <v>34</v>
      </c>
      <c r="G1959" s="7" t="s">
        <v>12</v>
      </c>
      <c r="H1959" s="13">
        <v>9</v>
      </c>
      <c r="I1959" s="13" t="str">
        <f>IF(G1959="Male",VLOOKUP(H1959,'Shoe size conversion table'!$B$6:$D$22,2),VLOOKUP(H1959,'Shoe size conversion table'!$J$6:$L$22,2))</f>
        <v>39-40</v>
      </c>
      <c r="J1959" s="13">
        <f>IF(G1959="Male",VLOOKUP(H1959,'Shoe size conversion table'!$B$6:$D$22,3),VLOOKUP(H1959,'Shoe size conversion table'!$J$6:$L$22,3))</f>
        <v>7</v>
      </c>
      <c r="K1959" s="11">
        <v>159</v>
      </c>
      <c r="L1959" s="12">
        <v>0</v>
      </c>
      <c r="M1959" s="7">
        <f t="shared" si="91"/>
        <v>2014</v>
      </c>
      <c r="N1959" s="7">
        <f t="shared" si="92"/>
        <v>9</v>
      </c>
      <c r="O1959" s="30">
        <f t="shared" si="93"/>
        <v>159</v>
      </c>
    </row>
    <row r="1960" spans="2:15" x14ac:dyDescent="0.2">
      <c r="B1960" s="13">
        <v>54054</v>
      </c>
      <c r="C1960" s="14">
        <v>41899.576111111113</v>
      </c>
      <c r="D1960" s="7" t="s">
        <v>9</v>
      </c>
      <c r="E1960" s="13">
        <v>2174</v>
      </c>
      <c r="F1960" s="7" t="s">
        <v>60</v>
      </c>
      <c r="G1960" s="7" t="s">
        <v>11</v>
      </c>
      <c r="H1960" s="13">
        <v>10.5</v>
      </c>
      <c r="I1960" s="13" t="str">
        <f>IF(G1960="Male",VLOOKUP(H1960,'Shoe size conversion table'!$B$6:$D$22,2),VLOOKUP(H1960,'Shoe size conversion table'!$J$6:$L$22,2))</f>
        <v>43-44</v>
      </c>
      <c r="J1960" s="13">
        <f>IF(G1960="Male",VLOOKUP(H1960,'Shoe size conversion table'!$B$6:$D$22,3),VLOOKUP(H1960,'Shoe size conversion table'!$J$6:$L$22,3))</f>
        <v>10</v>
      </c>
      <c r="K1960" s="11">
        <v>159</v>
      </c>
      <c r="L1960" s="12">
        <v>0</v>
      </c>
      <c r="M1960" s="7">
        <f t="shared" si="91"/>
        <v>2014</v>
      </c>
      <c r="N1960" s="7">
        <f t="shared" si="92"/>
        <v>9</v>
      </c>
      <c r="O1960" s="30">
        <f t="shared" si="93"/>
        <v>159</v>
      </c>
    </row>
    <row r="1961" spans="2:15" x14ac:dyDescent="0.2">
      <c r="B1961" s="13">
        <v>54055</v>
      </c>
      <c r="C1961" s="14">
        <v>41899.646111111113</v>
      </c>
      <c r="D1961" s="7" t="s">
        <v>10</v>
      </c>
      <c r="E1961" s="13">
        <v>2203</v>
      </c>
      <c r="F1961" s="7" t="s">
        <v>34</v>
      </c>
      <c r="G1961" s="7" t="s">
        <v>12</v>
      </c>
      <c r="H1961" s="13">
        <v>10</v>
      </c>
      <c r="I1961" s="13" t="str">
        <f>IF(G1961="Male",VLOOKUP(H1961,'Shoe size conversion table'!$B$6:$D$22,2),VLOOKUP(H1961,'Shoe size conversion table'!$J$6:$L$22,2))</f>
        <v>40-41</v>
      </c>
      <c r="J1961" s="13">
        <f>IF(G1961="Male",VLOOKUP(H1961,'Shoe size conversion table'!$B$6:$D$22,3),VLOOKUP(H1961,'Shoe size conversion table'!$J$6:$L$22,3))</f>
        <v>8</v>
      </c>
      <c r="K1961" s="11">
        <v>129</v>
      </c>
      <c r="L1961" s="12">
        <v>0</v>
      </c>
      <c r="M1961" s="7">
        <f t="shared" si="91"/>
        <v>2014</v>
      </c>
      <c r="N1961" s="7">
        <f t="shared" si="92"/>
        <v>9</v>
      </c>
      <c r="O1961" s="30">
        <f t="shared" si="93"/>
        <v>129</v>
      </c>
    </row>
    <row r="1962" spans="2:15" x14ac:dyDescent="0.2">
      <c r="B1962" s="13">
        <v>54056</v>
      </c>
      <c r="C1962" s="14">
        <v>41899.796111111114</v>
      </c>
      <c r="D1962" s="7" t="s">
        <v>9</v>
      </c>
      <c r="E1962" s="13">
        <v>2162</v>
      </c>
      <c r="F1962" s="7" t="s">
        <v>58</v>
      </c>
      <c r="G1962" s="7" t="s">
        <v>12</v>
      </c>
      <c r="H1962" s="13">
        <v>9</v>
      </c>
      <c r="I1962" s="13" t="str">
        <f>IF(G1962="Male",VLOOKUP(H1962,'Shoe size conversion table'!$B$6:$D$22,2),VLOOKUP(H1962,'Shoe size conversion table'!$J$6:$L$22,2))</f>
        <v>39-40</v>
      </c>
      <c r="J1962" s="13">
        <f>IF(G1962="Male",VLOOKUP(H1962,'Shoe size conversion table'!$B$6:$D$22,3),VLOOKUP(H1962,'Shoe size conversion table'!$J$6:$L$22,3))</f>
        <v>7</v>
      </c>
      <c r="K1962" s="11">
        <v>139</v>
      </c>
      <c r="L1962" s="12">
        <v>0.1</v>
      </c>
      <c r="M1962" s="7">
        <f t="shared" si="91"/>
        <v>2014</v>
      </c>
      <c r="N1962" s="7">
        <f t="shared" si="92"/>
        <v>9</v>
      </c>
      <c r="O1962" s="30">
        <f t="shared" si="93"/>
        <v>125.10000000000001</v>
      </c>
    </row>
    <row r="1963" spans="2:15" x14ac:dyDescent="0.2">
      <c r="B1963" s="13">
        <v>54057</v>
      </c>
      <c r="C1963" s="14">
        <v>41900.396111111113</v>
      </c>
      <c r="D1963" s="7" t="s">
        <v>8</v>
      </c>
      <c r="E1963" s="13">
        <v>2196</v>
      </c>
      <c r="F1963" s="7" t="s">
        <v>38</v>
      </c>
      <c r="G1963" s="7" t="s">
        <v>11</v>
      </c>
      <c r="H1963" s="13">
        <v>8.5</v>
      </c>
      <c r="I1963" s="13" t="str">
        <f>IF(G1963="Male",VLOOKUP(H1963,'Shoe size conversion table'!$B$6:$D$22,2),VLOOKUP(H1963,'Shoe size conversion table'!$J$6:$L$22,2))</f>
        <v>41-42</v>
      </c>
      <c r="J1963" s="13">
        <f>IF(G1963="Male",VLOOKUP(H1963,'Shoe size conversion table'!$B$6:$D$22,3),VLOOKUP(H1963,'Shoe size conversion table'!$J$6:$L$22,3))</f>
        <v>8</v>
      </c>
      <c r="K1963" s="11">
        <v>179</v>
      </c>
      <c r="L1963" s="12">
        <v>0.5</v>
      </c>
      <c r="M1963" s="7">
        <f t="shared" si="91"/>
        <v>2014</v>
      </c>
      <c r="N1963" s="7">
        <f t="shared" si="92"/>
        <v>9</v>
      </c>
      <c r="O1963" s="30">
        <f t="shared" si="93"/>
        <v>89.5</v>
      </c>
    </row>
    <row r="1964" spans="2:15" x14ac:dyDescent="0.2">
      <c r="B1964" s="13">
        <v>54058</v>
      </c>
      <c r="C1964" s="14">
        <v>41900.576111111113</v>
      </c>
      <c r="D1964" s="7" t="s">
        <v>9</v>
      </c>
      <c r="E1964" s="13">
        <v>2180</v>
      </c>
      <c r="F1964" s="7" t="s">
        <v>58</v>
      </c>
      <c r="G1964" s="7" t="s">
        <v>11</v>
      </c>
      <c r="H1964" s="13">
        <v>10.5</v>
      </c>
      <c r="I1964" s="13" t="str">
        <f>IF(G1964="Male",VLOOKUP(H1964,'Shoe size conversion table'!$B$6:$D$22,2),VLOOKUP(H1964,'Shoe size conversion table'!$J$6:$L$22,2))</f>
        <v>43-44</v>
      </c>
      <c r="J1964" s="13">
        <f>IF(G1964="Male",VLOOKUP(H1964,'Shoe size conversion table'!$B$6:$D$22,3),VLOOKUP(H1964,'Shoe size conversion table'!$J$6:$L$22,3))</f>
        <v>10</v>
      </c>
      <c r="K1964" s="11">
        <v>179</v>
      </c>
      <c r="L1964" s="12">
        <v>0.1</v>
      </c>
      <c r="M1964" s="7">
        <f t="shared" si="91"/>
        <v>2014</v>
      </c>
      <c r="N1964" s="7">
        <f t="shared" si="92"/>
        <v>9</v>
      </c>
      <c r="O1964" s="30">
        <f t="shared" si="93"/>
        <v>161.1</v>
      </c>
    </row>
    <row r="1965" spans="2:15" x14ac:dyDescent="0.2">
      <c r="B1965" s="13">
        <v>54059</v>
      </c>
      <c r="C1965" s="14">
        <v>41900.646111111113</v>
      </c>
      <c r="D1965" s="7" t="s">
        <v>7</v>
      </c>
      <c r="E1965" s="13">
        <v>2219</v>
      </c>
      <c r="F1965" s="7" t="s">
        <v>50</v>
      </c>
      <c r="G1965" s="7" t="s">
        <v>11</v>
      </c>
      <c r="H1965" s="13">
        <v>9</v>
      </c>
      <c r="I1965" s="13">
        <f>IF(G1965="Male",VLOOKUP(H1965,'Shoe size conversion table'!$B$6:$D$22,2),VLOOKUP(H1965,'Shoe size conversion table'!$J$6:$L$22,2))</f>
        <v>42</v>
      </c>
      <c r="J1965" s="13">
        <f>IF(G1965="Male",VLOOKUP(H1965,'Shoe size conversion table'!$B$6:$D$22,3),VLOOKUP(H1965,'Shoe size conversion table'!$J$6:$L$22,3))</f>
        <v>8.5</v>
      </c>
      <c r="K1965" s="11">
        <v>179</v>
      </c>
      <c r="L1965" s="12">
        <v>0.3</v>
      </c>
      <c r="M1965" s="7">
        <f t="shared" si="91"/>
        <v>2014</v>
      </c>
      <c r="N1965" s="7">
        <f t="shared" si="92"/>
        <v>9</v>
      </c>
      <c r="O1965" s="30">
        <f t="shared" si="93"/>
        <v>125.3</v>
      </c>
    </row>
    <row r="1966" spans="2:15" x14ac:dyDescent="0.2">
      <c r="B1966" s="13">
        <v>54060</v>
      </c>
      <c r="C1966" s="14">
        <v>41901.27611111111</v>
      </c>
      <c r="D1966" s="7" t="s">
        <v>7</v>
      </c>
      <c r="E1966" s="13">
        <v>2148</v>
      </c>
      <c r="F1966" s="7" t="s">
        <v>48</v>
      </c>
      <c r="G1966" s="7" t="s">
        <v>12</v>
      </c>
      <c r="H1966" s="13">
        <v>11.5</v>
      </c>
      <c r="I1966" s="13">
        <f>IF(G1966="Male",VLOOKUP(H1966,'Shoe size conversion table'!$B$6:$D$22,2),VLOOKUP(H1966,'Shoe size conversion table'!$J$6:$L$22,2))</f>
        <v>42</v>
      </c>
      <c r="J1966" s="13">
        <f>IF(G1966="Male",VLOOKUP(H1966,'Shoe size conversion table'!$B$6:$D$22,3),VLOOKUP(H1966,'Shoe size conversion table'!$J$6:$L$22,3))</f>
        <v>9.5</v>
      </c>
      <c r="K1966" s="11">
        <v>169</v>
      </c>
      <c r="L1966" s="12">
        <v>0.1</v>
      </c>
      <c r="M1966" s="7">
        <f t="shared" si="91"/>
        <v>2014</v>
      </c>
      <c r="N1966" s="7">
        <f t="shared" si="92"/>
        <v>9</v>
      </c>
      <c r="O1966" s="30">
        <f t="shared" si="93"/>
        <v>152.1</v>
      </c>
    </row>
    <row r="1967" spans="2:15" x14ac:dyDescent="0.2">
      <c r="B1967" s="13">
        <v>54061</v>
      </c>
      <c r="C1967" s="14">
        <v>41901.27611111111</v>
      </c>
      <c r="D1967" s="7" t="s">
        <v>10</v>
      </c>
      <c r="E1967" s="13">
        <v>2158</v>
      </c>
      <c r="F1967" s="7" t="s">
        <v>36</v>
      </c>
      <c r="G1967" s="7" t="s">
        <v>11</v>
      </c>
      <c r="H1967" s="13">
        <v>10.5</v>
      </c>
      <c r="I1967" s="13" t="str">
        <f>IF(G1967="Male",VLOOKUP(H1967,'Shoe size conversion table'!$B$6:$D$22,2),VLOOKUP(H1967,'Shoe size conversion table'!$J$6:$L$22,2))</f>
        <v>43-44</v>
      </c>
      <c r="J1967" s="13">
        <f>IF(G1967="Male",VLOOKUP(H1967,'Shoe size conversion table'!$B$6:$D$22,3),VLOOKUP(H1967,'Shoe size conversion table'!$J$6:$L$22,3))</f>
        <v>10</v>
      </c>
      <c r="K1967" s="11">
        <v>149</v>
      </c>
      <c r="L1967" s="12">
        <v>0</v>
      </c>
      <c r="M1967" s="7">
        <f t="shared" si="91"/>
        <v>2014</v>
      </c>
      <c r="N1967" s="7">
        <f t="shared" si="92"/>
        <v>9</v>
      </c>
      <c r="O1967" s="30">
        <f t="shared" si="93"/>
        <v>149</v>
      </c>
    </row>
    <row r="1968" spans="2:15" x14ac:dyDescent="0.2">
      <c r="B1968" s="13">
        <v>54062</v>
      </c>
      <c r="C1968" s="14">
        <v>41901.336111111108</v>
      </c>
      <c r="D1968" s="7" t="s">
        <v>10</v>
      </c>
      <c r="E1968" s="13">
        <v>2172</v>
      </c>
      <c r="F1968" s="7" t="s">
        <v>35</v>
      </c>
      <c r="G1968" s="7" t="s">
        <v>12</v>
      </c>
      <c r="H1968" s="13">
        <v>7.5</v>
      </c>
      <c r="I1968" s="13">
        <f>IF(G1968="Male",VLOOKUP(H1968,'Shoe size conversion table'!$B$6:$D$22,2),VLOOKUP(H1968,'Shoe size conversion table'!$J$6:$L$22,2))</f>
        <v>38</v>
      </c>
      <c r="J1968" s="13">
        <f>IF(G1968="Male",VLOOKUP(H1968,'Shoe size conversion table'!$B$6:$D$22,3),VLOOKUP(H1968,'Shoe size conversion table'!$J$6:$L$22,3))</f>
        <v>5.5</v>
      </c>
      <c r="K1968" s="11">
        <v>189</v>
      </c>
      <c r="L1968" s="12">
        <v>0.3</v>
      </c>
      <c r="M1968" s="7">
        <f t="shared" si="91"/>
        <v>2014</v>
      </c>
      <c r="N1968" s="7">
        <f t="shared" si="92"/>
        <v>9</v>
      </c>
      <c r="O1968" s="30">
        <f t="shared" si="93"/>
        <v>132.29999999999998</v>
      </c>
    </row>
    <row r="1969" spans="2:15" x14ac:dyDescent="0.2">
      <c r="B1969" s="13">
        <v>54063</v>
      </c>
      <c r="C1969" s="14">
        <v>41901.396111111113</v>
      </c>
      <c r="D1969" s="7" t="s">
        <v>7</v>
      </c>
      <c r="E1969" s="13">
        <v>2148</v>
      </c>
      <c r="F1969" s="7" t="s">
        <v>57</v>
      </c>
      <c r="G1969" s="7" t="s">
        <v>12</v>
      </c>
      <c r="H1969" s="13">
        <v>7</v>
      </c>
      <c r="I1969" s="13" t="str">
        <f>IF(G1969="Male",VLOOKUP(H1969,'Shoe size conversion table'!$B$6:$D$22,2),VLOOKUP(H1969,'Shoe size conversion table'!$J$6:$L$22,2))</f>
        <v>37-38</v>
      </c>
      <c r="J1969" s="13">
        <f>IF(G1969="Male",VLOOKUP(H1969,'Shoe size conversion table'!$B$6:$D$22,3),VLOOKUP(H1969,'Shoe size conversion table'!$J$6:$L$22,3))</f>
        <v>5</v>
      </c>
      <c r="K1969" s="11">
        <v>199</v>
      </c>
      <c r="L1969" s="12">
        <v>0.1</v>
      </c>
      <c r="M1969" s="7">
        <f t="shared" si="91"/>
        <v>2014</v>
      </c>
      <c r="N1969" s="7">
        <f t="shared" si="92"/>
        <v>9</v>
      </c>
      <c r="O1969" s="30">
        <f t="shared" si="93"/>
        <v>179.1</v>
      </c>
    </row>
    <row r="1970" spans="2:15" x14ac:dyDescent="0.2">
      <c r="B1970" s="13">
        <v>54064</v>
      </c>
      <c r="C1970" s="14">
        <v>41901.576111111113</v>
      </c>
      <c r="D1970" s="7" t="s">
        <v>7</v>
      </c>
      <c r="E1970" s="13">
        <v>2216</v>
      </c>
      <c r="F1970" s="7" t="s">
        <v>51</v>
      </c>
      <c r="G1970" s="7" t="s">
        <v>12</v>
      </c>
      <c r="H1970" s="13">
        <v>9</v>
      </c>
      <c r="I1970" s="13" t="str">
        <f>IF(G1970="Male",VLOOKUP(H1970,'Shoe size conversion table'!$B$6:$D$22,2),VLOOKUP(H1970,'Shoe size conversion table'!$J$6:$L$22,2))</f>
        <v>39-40</v>
      </c>
      <c r="J1970" s="13">
        <f>IF(G1970="Male",VLOOKUP(H1970,'Shoe size conversion table'!$B$6:$D$22,3),VLOOKUP(H1970,'Shoe size conversion table'!$J$6:$L$22,3))</f>
        <v>7</v>
      </c>
      <c r="K1970" s="11">
        <v>139</v>
      </c>
      <c r="L1970" s="12">
        <v>0</v>
      </c>
      <c r="M1970" s="7">
        <f t="shared" si="91"/>
        <v>2014</v>
      </c>
      <c r="N1970" s="7">
        <f t="shared" si="92"/>
        <v>9</v>
      </c>
      <c r="O1970" s="30">
        <f t="shared" si="93"/>
        <v>139</v>
      </c>
    </row>
    <row r="1971" spans="2:15" x14ac:dyDescent="0.2">
      <c r="B1971" s="13">
        <v>54065</v>
      </c>
      <c r="C1971" s="14">
        <v>41902.006111111106</v>
      </c>
      <c r="D1971" s="7" t="s">
        <v>7</v>
      </c>
      <c r="E1971" s="13">
        <v>2216</v>
      </c>
      <c r="F1971" s="7" t="s">
        <v>57</v>
      </c>
      <c r="G1971" s="7" t="s">
        <v>11</v>
      </c>
      <c r="H1971" s="13">
        <v>10.5</v>
      </c>
      <c r="I1971" s="13" t="str">
        <f>IF(G1971="Male",VLOOKUP(H1971,'Shoe size conversion table'!$B$6:$D$22,2),VLOOKUP(H1971,'Shoe size conversion table'!$J$6:$L$22,2))</f>
        <v>43-44</v>
      </c>
      <c r="J1971" s="13">
        <f>IF(G1971="Male",VLOOKUP(H1971,'Shoe size conversion table'!$B$6:$D$22,3),VLOOKUP(H1971,'Shoe size conversion table'!$J$6:$L$22,3))</f>
        <v>10</v>
      </c>
      <c r="K1971" s="11">
        <v>189</v>
      </c>
      <c r="L1971" s="12">
        <v>0.2</v>
      </c>
      <c r="M1971" s="7">
        <f t="shared" si="91"/>
        <v>2014</v>
      </c>
      <c r="N1971" s="7">
        <f t="shared" si="92"/>
        <v>9</v>
      </c>
      <c r="O1971" s="30">
        <f t="shared" si="93"/>
        <v>151.20000000000002</v>
      </c>
    </row>
    <row r="1972" spans="2:15" x14ac:dyDescent="0.2">
      <c r="B1972" s="13">
        <v>54066</v>
      </c>
      <c r="C1972" s="14">
        <v>41902.276111111103</v>
      </c>
      <c r="D1972" s="7" t="s">
        <v>8</v>
      </c>
      <c r="E1972" s="13">
        <v>2174</v>
      </c>
      <c r="F1972" s="7" t="s">
        <v>41</v>
      </c>
      <c r="G1972" s="7" t="s">
        <v>12</v>
      </c>
      <c r="H1972" s="13">
        <v>8.5</v>
      </c>
      <c r="I1972" s="13">
        <f>IF(G1972="Male",VLOOKUP(H1972,'Shoe size conversion table'!$B$6:$D$22,2),VLOOKUP(H1972,'Shoe size conversion table'!$J$6:$L$22,2))</f>
        <v>39</v>
      </c>
      <c r="J1972" s="13">
        <f>IF(G1972="Male",VLOOKUP(H1972,'Shoe size conversion table'!$B$6:$D$22,3),VLOOKUP(H1972,'Shoe size conversion table'!$J$6:$L$22,3))</f>
        <v>6.5</v>
      </c>
      <c r="K1972" s="11">
        <v>169</v>
      </c>
      <c r="L1972" s="12">
        <v>0</v>
      </c>
      <c r="M1972" s="7">
        <f t="shared" si="91"/>
        <v>2014</v>
      </c>
      <c r="N1972" s="7">
        <f t="shared" si="92"/>
        <v>9</v>
      </c>
      <c r="O1972" s="30">
        <f t="shared" si="93"/>
        <v>169</v>
      </c>
    </row>
    <row r="1973" spans="2:15" x14ac:dyDescent="0.2">
      <c r="B1973" s="13">
        <v>54067</v>
      </c>
      <c r="C1973" s="14">
        <v>41902.27611111111</v>
      </c>
      <c r="D1973" s="7" t="s">
        <v>7</v>
      </c>
      <c r="E1973" s="13">
        <v>2171</v>
      </c>
      <c r="F1973" s="7" t="s">
        <v>51</v>
      </c>
      <c r="G1973" s="7" t="s">
        <v>12</v>
      </c>
      <c r="H1973" s="13">
        <v>11.5</v>
      </c>
      <c r="I1973" s="13">
        <f>IF(G1973="Male",VLOOKUP(H1973,'Shoe size conversion table'!$B$6:$D$22,2),VLOOKUP(H1973,'Shoe size conversion table'!$J$6:$L$22,2))</f>
        <v>42</v>
      </c>
      <c r="J1973" s="13">
        <f>IF(G1973="Male",VLOOKUP(H1973,'Shoe size conversion table'!$B$6:$D$22,3),VLOOKUP(H1973,'Shoe size conversion table'!$J$6:$L$22,3))</f>
        <v>9.5</v>
      </c>
      <c r="K1973" s="11">
        <v>149</v>
      </c>
      <c r="L1973" s="12">
        <v>0.3</v>
      </c>
      <c r="M1973" s="7">
        <f t="shared" si="91"/>
        <v>2014</v>
      </c>
      <c r="N1973" s="7">
        <f t="shared" si="92"/>
        <v>9</v>
      </c>
      <c r="O1973" s="30">
        <f t="shared" si="93"/>
        <v>104.3</v>
      </c>
    </row>
    <row r="1974" spans="2:15" x14ac:dyDescent="0.2">
      <c r="B1974" s="13">
        <v>54068</v>
      </c>
      <c r="C1974" s="14">
        <v>41902.27611111111</v>
      </c>
      <c r="D1974" s="7" t="s">
        <v>10</v>
      </c>
      <c r="E1974" s="13">
        <v>2151</v>
      </c>
      <c r="F1974" s="7" t="s">
        <v>36</v>
      </c>
      <c r="G1974" s="7" t="s">
        <v>11</v>
      </c>
      <c r="H1974" s="13">
        <v>10.5</v>
      </c>
      <c r="I1974" s="13" t="str">
        <f>IF(G1974="Male",VLOOKUP(H1974,'Shoe size conversion table'!$B$6:$D$22,2),VLOOKUP(H1974,'Shoe size conversion table'!$J$6:$L$22,2))</f>
        <v>43-44</v>
      </c>
      <c r="J1974" s="13">
        <f>IF(G1974="Male",VLOOKUP(H1974,'Shoe size conversion table'!$B$6:$D$22,3),VLOOKUP(H1974,'Shoe size conversion table'!$J$6:$L$22,3))</f>
        <v>10</v>
      </c>
      <c r="K1974" s="11">
        <v>149</v>
      </c>
      <c r="L1974" s="12">
        <v>0.1</v>
      </c>
      <c r="M1974" s="7">
        <f t="shared" si="91"/>
        <v>2014</v>
      </c>
      <c r="N1974" s="7">
        <f t="shared" si="92"/>
        <v>9</v>
      </c>
      <c r="O1974" s="30">
        <f t="shared" si="93"/>
        <v>134.1</v>
      </c>
    </row>
    <row r="1975" spans="2:15" x14ac:dyDescent="0.2">
      <c r="B1975" s="13">
        <v>54069</v>
      </c>
      <c r="C1975" s="14">
        <v>41902.336111111108</v>
      </c>
      <c r="D1975" s="7" t="s">
        <v>10</v>
      </c>
      <c r="E1975" s="13">
        <v>2199</v>
      </c>
      <c r="F1975" s="7" t="s">
        <v>35</v>
      </c>
      <c r="G1975" s="7" t="s">
        <v>11</v>
      </c>
      <c r="H1975" s="13">
        <v>7</v>
      </c>
      <c r="I1975" s="13">
        <f>IF(G1975="Male",VLOOKUP(H1975,'Shoe size conversion table'!$B$6:$D$22,2),VLOOKUP(H1975,'Shoe size conversion table'!$J$6:$L$22,2))</f>
        <v>40</v>
      </c>
      <c r="J1975" s="13">
        <f>IF(G1975="Male",VLOOKUP(H1975,'Shoe size conversion table'!$B$6:$D$22,3),VLOOKUP(H1975,'Shoe size conversion table'!$J$6:$L$22,3))</f>
        <v>6.5</v>
      </c>
      <c r="K1975" s="11">
        <v>199</v>
      </c>
      <c r="L1975" s="12">
        <v>0.2</v>
      </c>
      <c r="M1975" s="7">
        <f t="shared" si="91"/>
        <v>2014</v>
      </c>
      <c r="N1975" s="7">
        <f t="shared" si="92"/>
        <v>9</v>
      </c>
      <c r="O1975" s="30">
        <f t="shared" si="93"/>
        <v>159.20000000000002</v>
      </c>
    </row>
    <row r="1976" spans="2:15" x14ac:dyDescent="0.2">
      <c r="B1976" s="13">
        <v>54070</v>
      </c>
      <c r="C1976" s="14">
        <v>41902.396111111113</v>
      </c>
      <c r="D1976" s="7" t="s">
        <v>7</v>
      </c>
      <c r="E1976" s="13">
        <v>2213</v>
      </c>
      <c r="F1976" s="7" t="s">
        <v>50</v>
      </c>
      <c r="G1976" s="7" t="s">
        <v>12</v>
      </c>
      <c r="H1976" s="13">
        <v>7</v>
      </c>
      <c r="I1976" s="13" t="str">
        <f>IF(G1976="Male",VLOOKUP(H1976,'Shoe size conversion table'!$B$6:$D$22,2),VLOOKUP(H1976,'Shoe size conversion table'!$J$6:$L$22,2))</f>
        <v>37-38</v>
      </c>
      <c r="J1976" s="13">
        <f>IF(G1976="Male",VLOOKUP(H1976,'Shoe size conversion table'!$B$6:$D$22,3),VLOOKUP(H1976,'Shoe size conversion table'!$J$6:$L$22,3))</f>
        <v>5</v>
      </c>
      <c r="K1976" s="11">
        <v>199</v>
      </c>
      <c r="L1976" s="12">
        <v>0.2</v>
      </c>
      <c r="M1976" s="7">
        <f t="shared" si="91"/>
        <v>2014</v>
      </c>
      <c r="N1976" s="7">
        <f t="shared" si="92"/>
        <v>9</v>
      </c>
      <c r="O1976" s="30">
        <f t="shared" si="93"/>
        <v>159.20000000000002</v>
      </c>
    </row>
    <row r="1977" spans="2:15" x14ac:dyDescent="0.2">
      <c r="B1977" s="13">
        <v>54071</v>
      </c>
      <c r="C1977" s="14">
        <v>41902.416111111103</v>
      </c>
      <c r="D1977" s="7" t="s">
        <v>10</v>
      </c>
      <c r="E1977" s="13">
        <v>2172</v>
      </c>
      <c r="F1977" s="7" t="s">
        <v>34</v>
      </c>
      <c r="G1977" s="7" t="s">
        <v>12</v>
      </c>
      <c r="H1977" s="13">
        <v>10</v>
      </c>
      <c r="I1977" s="13" t="str">
        <f>IF(G1977="Male",VLOOKUP(H1977,'Shoe size conversion table'!$B$6:$D$22,2),VLOOKUP(H1977,'Shoe size conversion table'!$J$6:$L$22,2))</f>
        <v>40-41</v>
      </c>
      <c r="J1977" s="13">
        <f>IF(G1977="Male",VLOOKUP(H1977,'Shoe size conversion table'!$B$6:$D$22,3),VLOOKUP(H1977,'Shoe size conversion table'!$J$6:$L$22,3))</f>
        <v>8</v>
      </c>
      <c r="K1977" s="11">
        <v>199</v>
      </c>
      <c r="L1977" s="12">
        <v>0</v>
      </c>
      <c r="M1977" s="7">
        <f t="shared" si="91"/>
        <v>2014</v>
      </c>
      <c r="N1977" s="7">
        <f t="shared" si="92"/>
        <v>9</v>
      </c>
      <c r="O1977" s="30">
        <f t="shared" si="93"/>
        <v>199</v>
      </c>
    </row>
    <row r="1978" spans="2:15" x14ac:dyDescent="0.2">
      <c r="B1978" s="13">
        <v>54072</v>
      </c>
      <c r="C1978" s="14">
        <v>41903.006111111106</v>
      </c>
      <c r="D1978" s="7" t="s">
        <v>7</v>
      </c>
      <c r="E1978" s="13">
        <v>2213</v>
      </c>
      <c r="F1978" s="7" t="s">
        <v>49</v>
      </c>
      <c r="G1978" s="7" t="s">
        <v>11</v>
      </c>
      <c r="H1978" s="13">
        <v>10.5</v>
      </c>
      <c r="I1978" s="13" t="str">
        <f>IF(G1978="Male",VLOOKUP(H1978,'Shoe size conversion table'!$B$6:$D$22,2),VLOOKUP(H1978,'Shoe size conversion table'!$J$6:$L$22,2))</f>
        <v>43-44</v>
      </c>
      <c r="J1978" s="13">
        <f>IF(G1978="Male",VLOOKUP(H1978,'Shoe size conversion table'!$B$6:$D$22,3),VLOOKUP(H1978,'Shoe size conversion table'!$J$6:$L$22,3))</f>
        <v>10</v>
      </c>
      <c r="K1978" s="11">
        <v>149</v>
      </c>
      <c r="L1978" s="12">
        <v>0.1</v>
      </c>
      <c r="M1978" s="7">
        <f t="shared" si="91"/>
        <v>2014</v>
      </c>
      <c r="N1978" s="7">
        <f t="shared" si="92"/>
        <v>9</v>
      </c>
      <c r="O1978" s="30">
        <f t="shared" si="93"/>
        <v>134.1</v>
      </c>
    </row>
    <row r="1979" spans="2:15" x14ac:dyDescent="0.2">
      <c r="B1979" s="13">
        <v>54073</v>
      </c>
      <c r="C1979" s="14">
        <v>41903.276111111103</v>
      </c>
      <c r="D1979" s="7" t="s">
        <v>7</v>
      </c>
      <c r="E1979" s="13">
        <v>2190</v>
      </c>
      <c r="F1979" s="7" t="s">
        <v>51</v>
      </c>
      <c r="G1979" s="7" t="s">
        <v>11</v>
      </c>
      <c r="H1979" s="13">
        <v>8.5</v>
      </c>
      <c r="I1979" s="13" t="str">
        <f>IF(G1979="Male",VLOOKUP(H1979,'Shoe size conversion table'!$B$6:$D$22,2),VLOOKUP(H1979,'Shoe size conversion table'!$J$6:$L$22,2))</f>
        <v>41-42</v>
      </c>
      <c r="J1979" s="13">
        <f>IF(G1979="Male",VLOOKUP(H1979,'Shoe size conversion table'!$B$6:$D$22,3),VLOOKUP(H1979,'Shoe size conversion table'!$J$6:$L$22,3))</f>
        <v>8</v>
      </c>
      <c r="K1979" s="11">
        <v>189</v>
      </c>
      <c r="L1979" s="12">
        <v>0.5</v>
      </c>
      <c r="M1979" s="7">
        <f t="shared" si="91"/>
        <v>2014</v>
      </c>
      <c r="N1979" s="7">
        <f t="shared" si="92"/>
        <v>9</v>
      </c>
      <c r="O1979" s="30">
        <f t="shared" si="93"/>
        <v>94.5</v>
      </c>
    </row>
    <row r="1980" spans="2:15" x14ac:dyDescent="0.2">
      <c r="B1980" s="13">
        <v>54073</v>
      </c>
      <c r="C1980" s="14">
        <v>41903.27611111111</v>
      </c>
      <c r="D1980" s="7" t="s">
        <v>7</v>
      </c>
      <c r="E1980" s="13">
        <v>2219</v>
      </c>
      <c r="F1980" s="7" t="s">
        <v>51</v>
      </c>
      <c r="G1980" s="7" t="s">
        <v>12</v>
      </c>
      <c r="H1980" s="13">
        <v>7.5</v>
      </c>
      <c r="I1980" s="13">
        <f>IF(G1980="Male",VLOOKUP(H1980,'Shoe size conversion table'!$B$6:$D$22,2),VLOOKUP(H1980,'Shoe size conversion table'!$J$6:$L$22,2))</f>
        <v>38</v>
      </c>
      <c r="J1980" s="13">
        <f>IF(G1980="Male",VLOOKUP(H1980,'Shoe size conversion table'!$B$6:$D$22,3),VLOOKUP(H1980,'Shoe size conversion table'!$J$6:$L$22,3))</f>
        <v>5.5</v>
      </c>
      <c r="K1980" s="11">
        <v>159</v>
      </c>
      <c r="L1980" s="12">
        <v>0</v>
      </c>
      <c r="M1980" s="7">
        <f t="shared" si="91"/>
        <v>2014</v>
      </c>
      <c r="N1980" s="7">
        <f t="shared" si="92"/>
        <v>9</v>
      </c>
      <c r="O1980" s="30">
        <f t="shared" si="93"/>
        <v>159</v>
      </c>
    </row>
    <row r="1981" spans="2:15" x14ac:dyDescent="0.2">
      <c r="B1981" s="13">
        <v>54073</v>
      </c>
      <c r="C1981" s="14">
        <v>41903.27611111111</v>
      </c>
      <c r="D1981" s="7" t="s">
        <v>7</v>
      </c>
      <c r="E1981" s="13">
        <v>2181</v>
      </c>
      <c r="F1981" s="7" t="s">
        <v>51</v>
      </c>
      <c r="G1981" s="7" t="s">
        <v>12</v>
      </c>
      <c r="H1981" s="13">
        <v>11.5</v>
      </c>
      <c r="I1981" s="13">
        <f>IF(G1981="Male",VLOOKUP(H1981,'Shoe size conversion table'!$B$6:$D$22,2),VLOOKUP(H1981,'Shoe size conversion table'!$J$6:$L$22,2))</f>
        <v>42</v>
      </c>
      <c r="J1981" s="13">
        <f>IF(G1981="Male",VLOOKUP(H1981,'Shoe size conversion table'!$B$6:$D$22,3),VLOOKUP(H1981,'Shoe size conversion table'!$J$6:$L$22,3))</f>
        <v>9.5</v>
      </c>
      <c r="K1981" s="11">
        <v>189</v>
      </c>
      <c r="L1981" s="12">
        <v>0</v>
      </c>
      <c r="M1981" s="7">
        <f t="shared" si="91"/>
        <v>2014</v>
      </c>
      <c r="N1981" s="7">
        <f t="shared" si="92"/>
        <v>9</v>
      </c>
      <c r="O1981" s="30">
        <f t="shared" si="93"/>
        <v>189</v>
      </c>
    </row>
    <row r="1982" spans="2:15" x14ac:dyDescent="0.2">
      <c r="B1982" s="13">
        <v>54074</v>
      </c>
      <c r="C1982" s="14">
        <v>41903.336111111108</v>
      </c>
      <c r="D1982" s="7" t="s">
        <v>10</v>
      </c>
      <c r="E1982" s="13">
        <v>2157</v>
      </c>
      <c r="F1982" s="7" t="s">
        <v>36</v>
      </c>
      <c r="G1982" s="7" t="s">
        <v>12</v>
      </c>
      <c r="H1982" s="13">
        <v>7.5</v>
      </c>
      <c r="I1982" s="13">
        <f>IF(G1982="Male",VLOOKUP(H1982,'Shoe size conversion table'!$B$6:$D$22,2),VLOOKUP(H1982,'Shoe size conversion table'!$J$6:$L$22,2))</f>
        <v>38</v>
      </c>
      <c r="J1982" s="13">
        <f>IF(G1982="Male",VLOOKUP(H1982,'Shoe size conversion table'!$B$6:$D$22,3),VLOOKUP(H1982,'Shoe size conversion table'!$J$6:$L$22,3))</f>
        <v>5.5</v>
      </c>
      <c r="K1982" s="11">
        <v>159</v>
      </c>
      <c r="L1982" s="12">
        <v>0.5</v>
      </c>
      <c r="M1982" s="7">
        <f t="shared" si="91"/>
        <v>2014</v>
      </c>
      <c r="N1982" s="7">
        <f t="shared" si="92"/>
        <v>9</v>
      </c>
      <c r="O1982" s="30">
        <f t="shared" si="93"/>
        <v>79.5</v>
      </c>
    </row>
    <row r="1983" spans="2:15" x14ac:dyDescent="0.2">
      <c r="B1983" s="13">
        <v>54075</v>
      </c>
      <c r="C1983" s="14">
        <v>41903.346111111103</v>
      </c>
      <c r="D1983" s="7" t="s">
        <v>7</v>
      </c>
      <c r="E1983" s="13">
        <v>2221</v>
      </c>
      <c r="F1983" s="7" t="s">
        <v>43</v>
      </c>
      <c r="G1983" s="7" t="s">
        <v>11</v>
      </c>
      <c r="H1983" s="13">
        <v>8.5</v>
      </c>
      <c r="I1983" s="13" t="str">
        <f>IF(G1983="Male",VLOOKUP(H1983,'Shoe size conversion table'!$B$6:$D$22,2),VLOOKUP(H1983,'Shoe size conversion table'!$J$6:$L$22,2))</f>
        <v>41-42</v>
      </c>
      <c r="J1983" s="13">
        <f>IF(G1983="Male",VLOOKUP(H1983,'Shoe size conversion table'!$B$6:$D$22,3),VLOOKUP(H1983,'Shoe size conversion table'!$J$6:$L$22,3))</f>
        <v>8</v>
      </c>
      <c r="K1983" s="11">
        <v>129</v>
      </c>
      <c r="L1983" s="12">
        <v>0.1</v>
      </c>
      <c r="M1983" s="7">
        <f t="shared" si="91"/>
        <v>2014</v>
      </c>
      <c r="N1983" s="7">
        <f t="shared" si="92"/>
        <v>9</v>
      </c>
      <c r="O1983" s="30">
        <f t="shared" si="93"/>
        <v>116.10000000000001</v>
      </c>
    </row>
    <row r="1984" spans="2:15" x14ac:dyDescent="0.2">
      <c r="B1984" s="13">
        <v>54076</v>
      </c>
      <c r="C1984" s="14">
        <v>41903.346111111103</v>
      </c>
      <c r="D1984" s="7" t="s">
        <v>10</v>
      </c>
      <c r="E1984" s="13">
        <v>2211</v>
      </c>
      <c r="F1984" s="7" t="s">
        <v>36</v>
      </c>
      <c r="G1984" s="7" t="s">
        <v>11</v>
      </c>
      <c r="H1984" s="13">
        <v>10</v>
      </c>
      <c r="I1984" s="13">
        <f>IF(G1984="Male",VLOOKUP(H1984,'Shoe size conversion table'!$B$6:$D$22,2),VLOOKUP(H1984,'Shoe size conversion table'!$J$6:$L$22,2))</f>
        <v>43</v>
      </c>
      <c r="J1984" s="13">
        <f>IF(G1984="Male",VLOOKUP(H1984,'Shoe size conversion table'!$B$6:$D$22,3),VLOOKUP(H1984,'Shoe size conversion table'!$J$6:$L$22,3))</f>
        <v>9.5</v>
      </c>
      <c r="K1984" s="11">
        <v>159</v>
      </c>
      <c r="L1984" s="12">
        <v>0</v>
      </c>
      <c r="M1984" s="7">
        <f t="shared" si="91"/>
        <v>2014</v>
      </c>
      <c r="N1984" s="7">
        <f t="shared" si="92"/>
        <v>9</v>
      </c>
      <c r="O1984" s="30">
        <f t="shared" si="93"/>
        <v>159</v>
      </c>
    </row>
    <row r="1985" spans="2:15" x14ac:dyDescent="0.2">
      <c r="B1985" s="13">
        <v>54077</v>
      </c>
      <c r="C1985" s="14">
        <v>41903.416111111103</v>
      </c>
      <c r="D1985" s="7" t="s">
        <v>7</v>
      </c>
      <c r="E1985" s="13">
        <v>2216</v>
      </c>
      <c r="F1985" s="7" t="s">
        <v>57</v>
      </c>
      <c r="G1985" s="7" t="s">
        <v>11</v>
      </c>
      <c r="H1985" s="13">
        <v>10.5</v>
      </c>
      <c r="I1985" s="13" t="str">
        <f>IF(G1985="Male",VLOOKUP(H1985,'Shoe size conversion table'!$B$6:$D$22,2),VLOOKUP(H1985,'Shoe size conversion table'!$J$6:$L$22,2))</f>
        <v>43-44</v>
      </c>
      <c r="J1985" s="13">
        <f>IF(G1985="Male",VLOOKUP(H1985,'Shoe size conversion table'!$B$6:$D$22,3),VLOOKUP(H1985,'Shoe size conversion table'!$J$6:$L$22,3))</f>
        <v>10</v>
      </c>
      <c r="K1985" s="11">
        <v>189</v>
      </c>
      <c r="L1985" s="12">
        <v>0.2</v>
      </c>
      <c r="M1985" s="7">
        <f t="shared" si="91"/>
        <v>2014</v>
      </c>
      <c r="N1985" s="7">
        <f t="shared" si="92"/>
        <v>9</v>
      </c>
      <c r="O1985" s="30">
        <f t="shared" si="93"/>
        <v>151.20000000000002</v>
      </c>
    </row>
    <row r="1986" spans="2:15" x14ac:dyDescent="0.2">
      <c r="B1986" s="13">
        <v>54078</v>
      </c>
      <c r="C1986" s="14">
        <v>41903.586111111101</v>
      </c>
      <c r="D1986" s="7" t="s">
        <v>10</v>
      </c>
      <c r="E1986" s="13">
        <v>2221</v>
      </c>
      <c r="F1986" s="7" t="s">
        <v>34</v>
      </c>
      <c r="G1986" s="7" t="s">
        <v>12</v>
      </c>
      <c r="H1986" s="13">
        <v>7</v>
      </c>
      <c r="I1986" s="13" t="str">
        <f>IF(G1986="Male",VLOOKUP(H1986,'Shoe size conversion table'!$B$6:$D$22,2),VLOOKUP(H1986,'Shoe size conversion table'!$J$6:$L$22,2))</f>
        <v>37-38</v>
      </c>
      <c r="J1986" s="13">
        <f>IF(G1986="Male",VLOOKUP(H1986,'Shoe size conversion table'!$B$6:$D$22,3),VLOOKUP(H1986,'Shoe size conversion table'!$J$6:$L$22,3))</f>
        <v>5</v>
      </c>
      <c r="K1986" s="11">
        <v>139</v>
      </c>
      <c r="L1986" s="12">
        <v>0.3</v>
      </c>
      <c r="M1986" s="7">
        <f t="shared" si="91"/>
        <v>2014</v>
      </c>
      <c r="N1986" s="7">
        <f t="shared" si="92"/>
        <v>9</v>
      </c>
      <c r="O1986" s="30">
        <f t="shared" si="93"/>
        <v>97.3</v>
      </c>
    </row>
    <row r="1987" spans="2:15" x14ac:dyDescent="0.2">
      <c r="B1987" s="13">
        <v>54079</v>
      </c>
      <c r="C1987" s="14">
        <v>41903.586111111101</v>
      </c>
      <c r="D1987" s="7" t="s">
        <v>8</v>
      </c>
      <c r="E1987" s="13">
        <v>2219</v>
      </c>
      <c r="F1987" s="7" t="s">
        <v>42</v>
      </c>
      <c r="G1987" s="7" t="s">
        <v>11</v>
      </c>
      <c r="H1987" s="13">
        <v>9.5</v>
      </c>
      <c r="I1987" s="13" t="str">
        <f>IF(G1987="Male",VLOOKUP(H1987,'Shoe size conversion table'!$B$6:$D$22,2),VLOOKUP(H1987,'Shoe size conversion table'!$J$6:$L$22,2))</f>
        <v>42-43</v>
      </c>
      <c r="J1987" s="13">
        <f>IF(G1987="Male",VLOOKUP(H1987,'Shoe size conversion table'!$B$6:$D$22,3),VLOOKUP(H1987,'Shoe size conversion table'!$J$6:$L$22,3))</f>
        <v>9</v>
      </c>
      <c r="K1987" s="11">
        <v>149</v>
      </c>
      <c r="L1987" s="12">
        <v>0</v>
      </c>
      <c r="M1987" s="7">
        <f t="shared" si="91"/>
        <v>2014</v>
      </c>
      <c r="N1987" s="7">
        <f t="shared" si="92"/>
        <v>9</v>
      </c>
      <c r="O1987" s="30">
        <f t="shared" si="93"/>
        <v>149</v>
      </c>
    </row>
    <row r="1988" spans="2:15" x14ac:dyDescent="0.2">
      <c r="B1988" s="13">
        <v>54080</v>
      </c>
      <c r="C1988" s="14">
        <v>41903.766111111101</v>
      </c>
      <c r="D1988" s="7" t="s">
        <v>7</v>
      </c>
      <c r="E1988" s="13">
        <v>2207</v>
      </c>
      <c r="F1988" s="7" t="s">
        <v>50</v>
      </c>
      <c r="G1988" s="7" t="s">
        <v>11</v>
      </c>
      <c r="H1988" s="13">
        <v>10.5</v>
      </c>
      <c r="I1988" s="13" t="str">
        <f>IF(G1988="Male",VLOOKUP(H1988,'Shoe size conversion table'!$B$6:$D$22,2),VLOOKUP(H1988,'Shoe size conversion table'!$J$6:$L$22,2))</f>
        <v>43-44</v>
      </c>
      <c r="J1988" s="13">
        <f>IF(G1988="Male",VLOOKUP(H1988,'Shoe size conversion table'!$B$6:$D$22,3),VLOOKUP(H1988,'Shoe size conversion table'!$J$6:$L$22,3))</f>
        <v>10</v>
      </c>
      <c r="K1988" s="11">
        <v>179</v>
      </c>
      <c r="L1988" s="12">
        <v>0.5</v>
      </c>
      <c r="M1988" s="7">
        <f t="shared" si="91"/>
        <v>2014</v>
      </c>
      <c r="N1988" s="7">
        <f t="shared" si="92"/>
        <v>9</v>
      </c>
      <c r="O1988" s="30">
        <f t="shared" si="93"/>
        <v>89.5</v>
      </c>
    </row>
    <row r="1989" spans="2:15" x14ac:dyDescent="0.2">
      <c r="B1989" s="13">
        <v>54081</v>
      </c>
      <c r="C1989" s="14">
        <v>41904.006111111106</v>
      </c>
      <c r="D1989" s="7" t="s">
        <v>7</v>
      </c>
      <c r="E1989" s="13">
        <v>2210</v>
      </c>
      <c r="F1989" s="7" t="s">
        <v>51</v>
      </c>
      <c r="G1989" s="7" t="s">
        <v>11</v>
      </c>
      <c r="H1989" s="13">
        <v>8.5</v>
      </c>
      <c r="I1989" s="13" t="str">
        <f>IF(G1989="Male",VLOOKUP(H1989,'Shoe size conversion table'!$B$6:$D$22,2),VLOOKUP(H1989,'Shoe size conversion table'!$J$6:$L$22,2))</f>
        <v>41-42</v>
      </c>
      <c r="J1989" s="13">
        <f>IF(G1989="Male",VLOOKUP(H1989,'Shoe size conversion table'!$B$6:$D$22,3),VLOOKUP(H1989,'Shoe size conversion table'!$J$6:$L$22,3))</f>
        <v>8</v>
      </c>
      <c r="K1989" s="11">
        <v>169</v>
      </c>
      <c r="L1989" s="12">
        <v>0</v>
      </c>
      <c r="M1989" s="7">
        <f t="shared" ref="M1989:M2052" si="94">YEAR(C1989)</f>
        <v>2014</v>
      </c>
      <c r="N1989" s="7">
        <f t="shared" si="92"/>
        <v>9</v>
      </c>
      <c r="O1989" s="30">
        <f t="shared" si="93"/>
        <v>169</v>
      </c>
    </row>
    <row r="1990" spans="2:15" x14ac:dyDescent="0.2">
      <c r="B1990" s="13">
        <v>54082</v>
      </c>
      <c r="C1990" s="14">
        <v>41904.276111111103</v>
      </c>
      <c r="D1990" s="7" t="s">
        <v>7</v>
      </c>
      <c r="E1990" s="13">
        <v>2177</v>
      </c>
      <c r="F1990" s="7" t="s">
        <v>51</v>
      </c>
      <c r="G1990" s="7" t="s">
        <v>11</v>
      </c>
      <c r="H1990" s="13">
        <v>14</v>
      </c>
      <c r="I1990" s="13">
        <f>IF(G1990="Male",VLOOKUP(H1990,'Shoe size conversion table'!$B$6:$D$22,2),VLOOKUP(H1990,'Shoe size conversion table'!$J$6:$L$22,2))</f>
        <v>47</v>
      </c>
      <c r="J1990" s="13">
        <f>IF(G1990="Male",VLOOKUP(H1990,'Shoe size conversion table'!$B$6:$D$22,3),VLOOKUP(H1990,'Shoe size conversion table'!$J$6:$L$22,3))</f>
        <v>13.5</v>
      </c>
      <c r="K1990" s="11">
        <v>159</v>
      </c>
      <c r="L1990" s="12">
        <v>0.1</v>
      </c>
      <c r="M1990" s="7">
        <f t="shared" si="94"/>
        <v>2014</v>
      </c>
      <c r="N1990" s="7">
        <f t="shared" ref="N1990:N2053" si="95">MONTH(C1990:C16957)</f>
        <v>9</v>
      </c>
      <c r="O1990" s="30">
        <f t="shared" ref="O1990:O2053" si="96">K1990*(1-L1990)</f>
        <v>143.1</v>
      </c>
    </row>
    <row r="1991" spans="2:15" x14ac:dyDescent="0.2">
      <c r="B1991" s="13">
        <v>54083</v>
      </c>
      <c r="C1991" s="14">
        <v>41904.346111111103</v>
      </c>
      <c r="D1991" s="7" t="s">
        <v>10</v>
      </c>
      <c r="E1991" s="13">
        <v>2172</v>
      </c>
      <c r="F1991" s="7" t="s">
        <v>36</v>
      </c>
      <c r="G1991" s="7" t="s">
        <v>11</v>
      </c>
      <c r="H1991" s="13">
        <v>9.5</v>
      </c>
      <c r="I1991" s="13" t="str">
        <f>IF(G1991="Male",VLOOKUP(H1991,'Shoe size conversion table'!$B$6:$D$22,2),VLOOKUP(H1991,'Shoe size conversion table'!$J$6:$L$22,2))</f>
        <v>42-43</v>
      </c>
      <c r="J1991" s="13">
        <f>IF(G1991="Male",VLOOKUP(H1991,'Shoe size conversion table'!$B$6:$D$22,3),VLOOKUP(H1991,'Shoe size conversion table'!$J$6:$L$22,3))</f>
        <v>9</v>
      </c>
      <c r="K1991" s="11">
        <v>189</v>
      </c>
      <c r="L1991" s="12">
        <v>0</v>
      </c>
      <c r="M1991" s="7">
        <f t="shared" si="94"/>
        <v>2014</v>
      </c>
      <c r="N1991" s="7">
        <f t="shared" si="95"/>
        <v>9</v>
      </c>
      <c r="O1991" s="30">
        <f t="shared" si="96"/>
        <v>189</v>
      </c>
    </row>
    <row r="1992" spans="2:15" x14ac:dyDescent="0.2">
      <c r="B1992" s="13">
        <v>54083</v>
      </c>
      <c r="C1992" s="14">
        <v>41904.346111111103</v>
      </c>
      <c r="D1992" s="7" t="s">
        <v>10</v>
      </c>
      <c r="E1992" s="13">
        <v>2225</v>
      </c>
      <c r="F1992" s="7" t="s">
        <v>35</v>
      </c>
      <c r="G1992" s="7" t="s">
        <v>12</v>
      </c>
      <c r="H1992" s="13">
        <v>10.5</v>
      </c>
      <c r="I1992" s="13">
        <f>IF(G1992="Male",VLOOKUP(H1992,'Shoe size conversion table'!$B$6:$D$22,2),VLOOKUP(H1992,'Shoe size conversion table'!$J$6:$L$22,2))</f>
        <v>41</v>
      </c>
      <c r="J1992" s="13">
        <f>IF(G1992="Male",VLOOKUP(H1992,'Shoe size conversion table'!$B$6:$D$22,3),VLOOKUP(H1992,'Shoe size conversion table'!$J$6:$L$22,3))</f>
        <v>8.5</v>
      </c>
      <c r="K1992" s="11">
        <v>169</v>
      </c>
      <c r="L1992" s="12">
        <v>0</v>
      </c>
      <c r="M1992" s="7">
        <f t="shared" si="94"/>
        <v>2014</v>
      </c>
      <c r="N1992" s="7">
        <f t="shared" si="95"/>
        <v>9</v>
      </c>
      <c r="O1992" s="30">
        <f t="shared" si="96"/>
        <v>169</v>
      </c>
    </row>
    <row r="1993" spans="2:15" x14ac:dyDescent="0.2">
      <c r="B1993" s="13">
        <v>54084</v>
      </c>
      <c r="C1993" s="14">
        <v>41904.386111111104</v>
      </c>
      <c r="D1993" s="7" t="s">
        <v>9</v>
      </c>
      <c r="E1993" s="13">
        <v>2217</v>
      </c>
      <c r="F1993" s="7" t="s">
        <v>58</v>
      </c>
      <c r="G1993" s="7" t="s">
        <v>11</v>
      </c>
      <c r="H1993" s="13">
        <v>11</v>
      </c>
      <c r="I1993" s="13">
        <f>IF(G1993="Male",VLOOKUP(H1993,'Shoe size conversion table'!$B$6:$D$22,2),VLOOKUP(H1993,'Shoe size conversion table'!$J$6:$L$22,2))</f>
        <v>44</v>
      </c>
      <c r="J1993" s="13">
        <f>IF(G1993="Male",VLOOKUP(H1993,'Shoe size conversion table'!$B$6:$D$22,3),VLOOKUP(H1993,'Shoe size conversion table'!$J$6:$L$22,3))</f>
        <v>10.5</v>
      </c>
      <c r="K1993" s="11">
        <v>199</v>
      </c>
      <c r="L1993" s="12">
        <v>0.3</v>
      </c>
      <c r="M1993" s="7">
        <f t="shared" si="94"/>
        <v>2014</v>
      </c>
      <c r="N1993" s="7">
        <f t="shared" si="95"/>
        <v>9</v>
      </c>
      <c r="O1993" s="30">
        <f t="shared" si="96"/>
        <v>139.29999999999998</v>
      </c>
    </row>
    <row r="1994" spans="2:15" x14ac:dyDescent="0.2">
      <c r="B1994" s="13">
        <v>54085</v>
      </c>
      <c r="C1994" s="14">
        <v>41904.416111111103</v>
      </c>
      <c r="D1994" s="7" t="s">
        <v>7</v>
      </c>
      <c r="E1994" s="13">
        <v>2213</v>
      </c>
      <c r="F1994" s="7" t="s">
        <v>49</v>
      </c>
      <c r="G1994" s="7" t="s">
        <v>11</v>
      </c>
      <c r="H1994" s="13">
        <v>10.5</v>
      </c>
      <c r="I1994" s="13" t="str">
        <f>IF(G1994="Male",VLOOKUP(H1994,'Shoe size conversion table'!$B$6:$D$22,2),VLOOKUP(H1994,'Shoe size conversion table'!$J$6:$L$22,2))</f>
        <v>43-44</v>
      </c>
      <c r="J1994" s="13">
        <f>IF(G1994="Male",VLOOKUP(H1994,'Shoe size conversion table'!$B$6:$D$22,3),VLOOKUP(H1994,'Shoe size conversion table'!$J$6:$L$22,3))</f>
        <v>10</v>
      </c>
      <c r="K1994" s="11">
        <v>149</v>
      </c>
      <c r="L1994" s="12">
        <v>0.1</v>
      </c>
      <c r="M1994" s="7">
        <f t="shared" si="94"/>
        <v>2014</v>
      </c>
      <c r="N1994" s="7">
        <f t="shared" si="95"/>
        <v>9</v>
      </c>
      <c r="O1994" s="30">
        <f t="shared" si="96"/>
        <v>134.1</v>
      </c>
    </row>
    <row r="1995" spans="2:15" x14ac:dyDescent="0.2">
      <c r="B1995" s="13">
        <v>54086</v>
      </c>
      <c r="C1995" s="14">
        <v>41904.506111111106</v>
      </c>
      <c r="D1995" s="7" t="s">
        <v>7</v>
      </c>
      <c r="E1995" s="13">
        <v>2218</v>
      </c>
      <c r="F1995" s="7" t="s">
        <v>46</v>
      </c>
      <c r="G1995" s="7" t="s">
        <v>12</v>
      </c>
      <c r="H1995" s="13">
        <v>11.5</v>
      </c>
      <c r="I1995" s="13">
        <f>IF(G1995="Male",VLOOKUP(H1995,'Shoe size conversion table'!$B$6:$D$22,2),VLOOKUP(H1995,'Shoe size conversion table'!$J$6:$L$22,2))</f>
        <v>42</v>
      </c>
      <c r="J1995" s="13">
        <f>IF(G1995="Male",VLOOKUP(H1995,'Shoe size conversion table'!$B$6:$D$22,3),VLOOKUP(H1995,'Shoe size conversion table'!$J$6:$L$22,3))</f>
        <v>9.5</v>
      </c>
      <c r="K1995" s="11">
        <v>139</v>
      </c>
      <c r="L1995" s="12">
        <v>0.1</v>
      </c>
      <c r="M1995" s="7">
        <f t="shared" si="94"/>
        <v>2014</v>
      </c>
      <c r="N1995" s="7">
        <f t="shared" si="95"/>
        <v>9</v>
      </c>
      <c r="O1995" s="30">
        <f t="shared" si="96"/>
        <v>125.10000000000001</v>
      </c>
    </row>
    <row r="1996" spans="2:15" x14ac:dyDescent="0.2">
      <c r="B1996" s="13">
        <v>54087</v>
      </c>
      <c r="C1996" s="14">
        <v>41904.586111111101</v>
      </c>
      <c r="D1996" s="7" t="s">
        <v>8</v>
      </c>
      <c r="E1996" s="13">
        <v>2200</v>
      </c>
      <c r="F1996" s="7" t="s">
        <v>38</v>
      </c>
      <c r="G1996" s="7" t="s">
        <v>11</v>
      </c>
      <c r="H1996" s="13">
        <v>11</v>
      </c>
      <c r="I1996" s="13">
        <f>IF(G1996="Male",VLOOKUP(H1996,'Shoe size conversion table'!$B$6:$D$22,2),VLOOKUP(H1996,'Shoe size conversion table'!$J$6:$L$22,2))</f>
        <v>44</v>
      </c>
      <c r="J1996" s="13">
        <f>IF(G1996="Male",VLOOKUP(H1996,'Shoe size conversion table'!$B$6:$D$22,3),VLOOKUP(H1996,'Shoe size conversion table'!$J$6:$L$22,3))</f>
        <v>10.5</v>
      </c>
      <c r="K1996" s="11">
        <v>129</v>
      </c>
      <c r="L1996" s="12">
        <v>0</v>
      </c>
      <c r="M1996" s="7">
        <f t="shared" si="94"/>
        <v>2014</v>
      </c>
      <c r="N1996" s="7">
        <f t="shared" si="95"/>
        <v>9</v>
      </c>
      <c r="O1996" s="30">
        <f t="shared" si="96"/>
        <v>129</v>
      </c>
    </row>
    <row r="1997" spans="2:15" x14ac:dyDescent="0.2">
      <c r="B1997" s="13">
        <v>54087</v>
      </c>
      <c r="C1997" s="14">
        <v>41904.586111111101</v>
      </c>
      <c r="D1997" s="7" t="s">
        <v>8</v>
      </c>
      <c r="E1997" s="13">
        <v>2219</v>
      </c>
      <c r="F1997" s="7" t="s">
        <v>42</v>
      </c>
      <c r="G1997" s="7" t="s">
        <v>11</v>
      </c>
      <c r="H1997" s="13">
        <v>9.5</v>
      </c>
      <c r="I1997" s="13" t="str">
        <f>IF(G1997="Male",VLOOKUP(H1997,'Shoe size conversion table'!$B$6:$D$22,2),VLOOKUP(H1997,'Shoe size conversion table'!$J$6:$L$22,2))</f>
        <v>42-43</v>
      </c>
      <c r="J1997" s="13">
        <f>IF(G1997="Male",VLOOKUP(H1997,'Shoe size conversion table'!$B$6:$D$22,3),VLOOKUP(H1997,'Shoe size conversion table'!$J$6:$L$22,3))</f>
        <v>9</v>
      </c>
      <c r="K1997" s="11">
        <v>149</v>
      </c>
      <c r="L1997" s="12">
        <v>0</v>
      </c>
      <c r="M1997" s="7">
        <f t="shared" si="94"/>
        <v>2014</v>
      </c>
      <c r="N1997" s="7">
        <f t="shared" si="95"/>
        <v>9</v>
      </c>
      <c r="O1997" s="30">
        <f t="shared" si="96"/>
        <v>149</v>
      </c>
    </row>
    <row r="1998" spans="2:15" x14ac:dyDescent="0.2">
      <c r="B1998" s="13">
        <v>54088</v>
      </c>
      <c r="C1998" s="14">
        <v>41904.766111111101</v>
      </c>
      <c r="D1998" s="7" t="s">
        <v>10</v>
      </c>
      <c r="E1998" s="13">
        <v>2172</v>
      </c>
      <c r="F1998" s="7" t="s">
        <v>34</v>
      </c>
      <c r="G1998" s="7" t="s">
        <v>12</v>
      </c>
      <c r="H1998" s="13">
        <v>10</v>
      </c>
      <c r="I1998" s="13" t="str">
        <f>IF(G1998="Male",VLOOKUP(H1998,'Shoe size conversion table'!$B$6:$D$22,2),VLOOKUP(H1998,'Shoe size conversion table'!$J$6:$L$22,2))</f>
        <v>40-41</v>
      </c>
      <c r="J1998" s="13">
        <f>IF(G1998="Male",VLOOKUP(H1998,'Shoe size conversion table'!$B$6:$D$22,3),VLOOKUP(H1998,'Shoe size conversion table'!$J$6:$L$22,3))</f>
        <v>8</v>
      </c>
      <c r="K1998" s="11">
        <v>199</v>
      </c>
      <c r="L1998" s="12">
        <v>0</v>
      </c>
      <c r="M1998" s="7">
        <f t="shared" si="94"/>
        <v>2014</v>
      </c>
      <c r="N1998" s="7">
        <f t="shared" si="95"/>
        <v>9</v>
      </c>
      <c r="O1998" s="30">
        <f t="shared" si="96"/>
        <v>199</v>
      </c>
    </row>
    <row r="1999" spans="2:15" x14ac:dyDescent="0.2">
      <c r="B1999" s="13">
        <v>54089</v>
      </c>
      <c r="C1999" s="14">
        <v>41904.956111111103</v>
      </c>
      <c r="D1999" s="7" t="s">
        <v>10</v>
      </c>
      <c r="E1999" s="13">
        <v>2186</v>
      </c>
      <c r="F1999" s="7" t="s">
        <v>35</v>
      </c>
      <c r="G1999" s="7" t="s">
        <v>12</v>
      </c>
      <c r="H1999" s="13">
        <v>9</v>
      </c>
      <c r="I1999" s="13" t="str">
        <f>IF(G1999="Male",VLOOKUP(H1999,'Shoe size conversion table'!$B$6:$D$22,2),VLOOKUP(H1999,'Shoe size conversion table'!$J$6:$L$22,2))</f>
        <v>39-40</v>
      </c>
      <c r="J1999" s="13">
        <f>IF(G1999="Male",VLOOKUP(H1999,'Shoe size conversion table'!$B$6:$D$22,3),VLOOKUP(H1999,'Shoe size conversion table'!$J$6:$L$22,3))</f>
        <v>7</v>
      </c>
      <c r="K1999" s="11">
        <v>149</v>
      </c>
      <c r="L1999" s="12">
        <v>0.2</v>
      </c>
      <c r="M1999" s="7">
        <f t="shared" si="94"/>
        <v>2014</v>
      </c>
      <c r="N1999" s="7">
        <f t="shared" si="95"/>
        <v>9</v>
      </c>
      <c r="O1999" s="30">
        <f t="shared" si="96"/>
        <v>119.2</v>
      </c>
    </row>
    <row r="2000" spans="2:15" x14ac:dyDescent="0.2">
      <c r="B2000" s="13">
        <v>54090</v>
      </c>
      <c r="C2000" s="14">
        <v>41904.956111111103</v>
      </c>
      <c r="D2000" s="7" t="s">
        <v>7</v>
      </c>
      <c r="E2000" s="13">
        <v>2219</v>
      </c>
      <c r="F2000" s="7" t="s">
        <v>48</v>
      </c>
      <c r="G2000" s="7" t="s">
        <v>11</v>
      </c>
      <c r="H2000" s="13">
        <v>10.5</v>
      </c>
      <c r="I2000" s="13" t="str">
        <f>IF(G2000="Male",VLOOKUP(H2000,'Shoe size conversion table'!$B$6:$D$22,2),VLOOKUP(H2000,'Shoe size conversion table'!$J$6:$L$22,2))</f>
        <v>43-44</v>
      </c>
      <c r="J2000" s="13">
        <f>IF(G2000="Male",VLOOKUP(H2000,'Shoe size conversion table'!$B$6:$D$22,3),VLOOKUP(H2000,'Shoe size conversion table'!$J$6:$L$22,3))</f>
        <v>10</v>
      </c>
      <c r="K2000" s="11">
        <v>169</v>
      </c>
      <c r="L2000" s="12">
        <v>0.1</v>
      </c>
      <c r="M2000" s="7">
        <f t="shared" si="94"/>
        <v>2014</v>
      </c>
      <c r="N2000" s="7">
        <f t="shared" si="95"/>
        <v>9</v>
      </c>
      <c r="O2000" s="30">
        <f t="shared" si="96"/>
        <v>152.1</v>
      </c>
    </row>
    <row r="2001" spans="2:15" x14ac:dyDescent="0.2">
      <c r="B2001" s="13">
        <v>54091</v>
      </c>
      <c r="C2001" s="14">
        <v>41904.996111111104</v>
      </c>
      <c r="D2001" s="7" t="s">
        <v>7</v>
      </c>
      <c r="E2001" s="13">
        <v>2188</v>
      </c>
      <c r="F2001" s="7" t="s">
        <v>51</v>
      </c>
      <c r="G2001" s="7" t="s">
        <v>11</v>
      </c>
      <c r="H2001" s="13">
        <v>12</v>
      </c>
      <c r="I2001" s="13">
        <f>IF(G2001="Male",VLOOKUP(H2001,'Shoe size conversion table'!$B$6:$D$22,2),VLOOKUP(H2001,'Shoe size conversion table'!$J$6:$L$22,2))</f>
        <v>45</v>
      </c>
      <c r="J2001" s="13">
        <f>IF(G2001="Male",VLOOKUP(H2001,'Shoe size conversion table'!$B$6:$D$22,3),VLOOKUP(H2001,'Shoe size conversion table'!$J$6:$L$22,3))</f>
        <v>11.5</v>
      </c>
      <c r="K2001" s="11">
        <v>169</v>
      </c>
      <c r="L2001" s="12">
        <v>0</v>
      </c>
      <c r="M2001" s="7">
        <f t="shared" si="94"/>
        <v>2014</v>
      </c>
      <c r="N2001" s="7">
        <f t="shared" si="95"/>
        <v>9</v>
      </c>
      <c r="O2001" s="30">
        <f t="shared" si="96"/>
        <v>169</v>
      </c>
    </row>
    <row r="2002" spans="2:15" x14ac:dyDescent="0.2">
      <c r="B2002" s="13">
        <v>54092</v>
      </c>
      <c r="C2002" s="14">
        <v>41905.286111111105</v>
      </c>
      <c r="D2002" s="7" t="s">
        <v>10</v>
      </c>
      <c r="E2002" s="13">
        <v>2192</v>
      </c>
      <c r="F2002" s="7" t="s">
        <v>35</v>
      </c>
      <c r="G2002" s="7" t="s">
        <v>11</v>
      </c>
      <c r="H2002" s="13">
        <v>15</v>
      </c>
      <c r="I2002" s="13">
        <f>IF(G2002="Male",VLOOKUP(H2002,'Shoe size conversion table'!$B$6:$D$22,2),VLOOKUP(H2002,'Shoe size conversion table'!$J$6:$L$22,2))</f>
        <v>48</v>
      </c>
      <c r="J2002" s="13">
        <f>IF(G2002="Male",VLOOKUP(H2002,'Shoe size conversion table'!$B$6:$D$22,3),VLOOKUP(H2002,'Shoe size conversion table'!$J$6:$L$22,3))</f>
        <v>14.5</v>
      </c>
      <c r="K2002" s="11">
        <v>199</v>
      </c>
      <c r="L2002" s="12">
        <v>0.3</v>
      </c>
      <c r="M2002" s="7">
        <f t="shared" si="94"/>
        <v>2014</v>
      </c>
      <c r="N2002" s="7">
        <f t="shared" si="95"/>
        <v>9</v>
      </c>
      <c r="O2002" s="30">
        <f t="shared" si="96"/>
        <v>139.29999999999998</v>
      </c>
    </row>
    <row r="2003" spans="2:15" x14ac:dyDescent="0.2">
      <c r="B2003" s="13">
        <v>54093</v>
      </c>
      <c r="C2003" s="14">
        <v>41905.286111111105</v>
      </c>
      <c r="D2003" s="7" t="s">
        <v>8</v>
      </c>
      <c r="E2003" s="13">
        <v>2177</v>
      </c>
      <c r="F2003" s="7" t="s">
        <v>42</v>
      </c>
      <c r="G2003" s="7" t="s">
        <v>12</v>
      </c>
      <c r="H2003" s="13">
        <v>8</v>
      </c>
      <c r="I2003" s="13" t="str">
        <f>IF(G2003="Male",VLOOKUP(H2003,'Shoe size conversion table'!$B$6:$D$22,2),VLOOKUP(H2003,'Shoe size conversion table'!$J$6:$L$22,2))</f>
        <v>38-39</v>
      </c>
      <c r="J2003" s="13">
        <f>IF(G2003="Male",VLOOKUP(H2003,'Shoe size conversion table'!$B$6:$D$22,3),VLOOKUP(H2003,'Shoe size conversion table'!$J$6:$L$22,3))</f>
        <v>6</v>
      </c>
      <c r="K2003" s="11">
        <v>149</v>
      </c>
      <c r="L2003" s="12">
        <v>0</v>
      </c>
      <c r="M2003" s="7">
        <f t="shared" si="94"/>
        <v>2014</v>
      </c>
      <c r="N2003" s="7">
        <f t="shared" si="95"/>
        <v>9</v>
      </c>
      <c r="O2003" s="30">
        <f t="shared" si="96"/>
        <v>149</v>
      </c>
    </row>
    <row r="2004" spans="2:15" x14ac:dyDescent="0.2">
      <c r="B2004" s="13">
        <v>54094</v>
      </c>
      <c r="C2004" s="14">
        <v>41905.346111111103</v>
      </c>
      <c r="D2004" s="7" t="s">
        <v>10</v>
      </c>
      <c r="E2004" s="13">
        <v>2182</v>
      </c>
      <c r="F2004" s="7" t="s">
        <v>35</v>
      </c>
      <c r="G2004" s="7" t="s">
        <v>11</v>
      </c>
      <c r="H2004" s="13">
        <v>10.5</v>
      </c>
      <c r="I2004" s="13" t="str">
        <f>IF(G2004="Male",VLOOKUP(H2004,'Shoe size conversion table'!$B$6:$D$22,2),VLOOKUP(H2004,'Shoe size conversion table'!$J$6:$L$22,2))</f>
        <v>43-44</v>
      </c>
      <c r="J2004" s="13">
        <f>IF(G2004="Male",VLOOKUP(H2004,'Shoe size conversion table'!$B$6:$D$22,3),VLOOKUP(H2004,'Shoe size conversion table'!$J$6:$L$22,3))</f>
        <v>10</v>
      </c>
      <c r="K2004" s="11">
        <v>149</v>
      </c>
      <c r="L2004" s="12">
        <v>0</v>
      </c>
      <c r="M2004" s="7">
        <f t="shared" si="94"/>
        <v>2014</v>
      </c>
      <c r="N2004" s="7">
        <f t="shared" si="95"/>
        <v>9</v>
      </c>
      <c r="O2004" s="30">
        <f t="shared" si="96"/>
        <v>149</v>
      </c>
    </row>
    <row r="2005" spans="2:15" x14ac:dyDescent="0.2">
      <c r="B2005" s="13">
        <v>54094</v>
      </c>
      <c r="C2005" s="14">
        <v>41905.346111111103</v>
      </c>
      <c r="D2005" s="7" t="s">
        <v>10</v>
      </c>
      <c r="E2005" s="13">
        <v>2165</v>
      </c>
      <c r="F2005" s="7" t="s">
        <v>34</v>
      </c>
      <c r="G2005" s="7" t="s">
        <v>12</v>
      </c>
      <c r="H2005" s="13">
        <v>10.5</v>
      </c>
      <c r="I2005" s="13">
        <f>IF(G2005="Male",VLOOKUP(H2005,'Shoe size conversion table'!$B$6:$D$22,2),VLOOKUP(H2005,'Shoe size conversion table'!$J$6:$L$22,2))</f>
        <v>41</v>
      </c>
      <c r="J2005" s="13">
        <f>IF(G2005="Male",VLOOKUP(H2005,'Shoe size conversion table'!$B$6:$D$22,3),VLOOKUP(H2005,'Shoe size conversion table'!$J$6:$L$22,3))</f>
        <v>8.5</v>
      </c>
      <c r="K2005" s="11">
        <v>179</v>
      </c>
      <c r="L2005" s="12">
        <v>0.2</v>
      </c>
      <c r="M2005" s="7">
        <f t="shared" si="94"/>
        <v>2014</v>
      </c>
      <c r="N2005" s="7">
        <f t="shared" si="95"/>
        <v>9</v>
      </c>
      <c r="O2005" s="30">
        <f t="shared" si="96"/>
        <v>143.20000000000002</v>
      </c>
    </row>
    <row r="2006" spans="2:15" x14ac:dyDescent="0.2">
      <c r="B2006" s="13">
        <v>54095</v>
      </c>
      <c r="C2006" s="14">
        <v>41905.386111111104</v>
      </c>
      <c r="D2006" s="7" t="s">
        <v>9</v>
      </c>
      <c r="E2006" s="13">
        <v>2216</v>
      </c>
      <c r="F2006" s="7" t="s">
        <v>61</v>
      </c>
      <c r="G2006" s="7" t="s">
        <v>12</v>
      </c>
      <c r="H2006" s="13">
        <v>9</v>
      </c>
      <c r="I2006" s="13" t="str">
        <f>IF(G2006="Male",VLOOKUP(H2006,'Shoe size conversion table'!$B$6:$D$22,2),VLOOKUP(H2006,'Shoe size conversion table'!$J$6:$L$22,2))</f>
        <v>39-40</v>
      </c>
      <c r="J2006" s="13">
        <f>IF(G2006="Male",VLOOKUP(H2006,'Shoe size conversion table'!$B$6:$D$22,3),VLOOKUP(H2006,'Shoe size conversion table'!$J$6:$L$22,3))</f>
        <v>7</v>
      </c>
      <c r="K2006" s="11">
        <v>189</v>
      </c>
      <c r="L2006" s="12">
        <v>0.1</v>
      </c>
      <c r="M2006" s="7">
        <f t="shared" si="94"/>
        <v>2014</v>
      </c>
      <c r="N2006" s="7">
        <f t="shared" si="95"/>
        <v>9</v>
      </c>
      <c r="O2006" s="30">
        <f t="shared" si="96"/>
        <v>170.1</v>
      </c>
    </row>
    <row r="2007" spans="2:15" x14ac:dyDescent="0.2">
      <c r="B2007" s="13">
        <v>54096</v>
      </c>
      <c r="C2007" s="14">
        <v>41905.506111111106</v>
      </c>
      <c r="D2007" s="7" t="s">
        <v>7</v>
      </c>
      <c r="E2007" s="13">
        <v>2179</v>
      </c>
      <c r="F2007" s="7" t="s">
        <v>50</v>
      </c>
      <c r="G2007" s="7" t="s">
        <v>12</v>
      </c>
      <c r="H2007" s="13">
        <v>11.5</v>
      </c>
      <c r="I2007" s="13">
        <f>IF(G2007="Male",VLOOKUP(H2007,'Shoe size conversion table'!$B$6:$D$22,2),VLOOKUP(H2007,'Shoe size conversion table'!$J$6:$L$22,2))</f>
        <v>42</v>
      </c>
      <c r="J2007" s="13">
        <f>IF(G2007="Male",VLOOKUP(H2007,'Shoe size conversion table'!$B$6:$D$22,3),VLOOKUP(H2007,'Shoe size conversion table'!$J$6:$L$22,3))</f>
        <v>9.5</v>
      </c>
      <c r="K2007" s="11">
        <v>129</v>
      </c>
      <c r="L2007" s="12">
        <v>0.3</v>
      </c>
      <c r="M2007" s="7">
        <f t="shared" si="94"/>
        <v>2014</v>
      </c>
      <c r="N2007" s="7">
        <f t="shared" si="95"/>
        <v>9</v>
      </c>
      <c r="O2007" s="30">
        <f t="shared" si="96"/>
        <v>90.3</v>
      </c>
    </row>
    <row r="2008" spans="2:15" x14ac:dyDescent="0.2">
      <c r="B2008" s="13">
        <v>54097</v>
      </c>
      <c r="C2008" s="14">
        <v>41905.586111111101</v>
      </c>
      <c r="D2008" s="7" t="s">
        <v>8</v>
      </c>
      <c r="E2008" s="13">
        <v>2239</v>
      </c>
      <c r="F2008" s="7" t="s">
        <v>42</v>
      </c>
      <c r="G2008" s="7" t="s">
        <v>11</v>
      </c>
      <c r="H2008" s="13">
        <v>15</v>
      </c>
      <c r="I2008" s="13">
        <f>IF(G2008="Male",VLOOKUP(H2008,'Shoe size conversion table'!$B$6:$D$22,2),VLOOKUP(H2008,'Shoe size conversion table'!$J$6:$L$22,2))</f>
        <v>48</v>
      </c>
      <c r="J2008" s="13">
        <f>IF(G2008="Male",VLOOKUP(H2008,'Shoe size conversion table'!$B$6:$D$22,3),VLOOKUP(H2008,'Shoe size conversion table'!$J$6:$L$22,3))</f>
        <v>14.5</v>
      </c>
      <c r="K2008" s="11">
        <v>159</v>
      </c>
      <c r="L2008" s="12">
        <v>0.3</v>
      </c>
      <c r="M2008" s="7">
        <f t="shared" si="94"/>
        <v>2014</v>
      </c>
      <c r="N2008" s="7">
        <f t="shared" si="95"/>
        <v>9</v>
      </c>
      <c r="O2008" s="30">
        <f t="shared" si="96"/>
        <v>111.3</v>
      </c>
    </row>
    <row r="2009" spans="2:15" x14ac:dyDescent="0.2">
      <c r="B2009" s="13">
        <v>54097</v>
      </c>
      <c r="C2009" s="14">
        <v>41905.586111111101</v>
      </c>
      <c r="D2009" s="7" t="s">
        <v>8</v>
      </c>
      <c r="E2009" s="13">
        <v>2200</v>
      </c>
      <c r="F2009" s="7" t="s">
        <v>38</v>
      </c>
      <c r="G2009" s="7" t="s">
        <v>11</v>
      </c>
      <c r="H2009" s="13">
        <v>11</v>
      </c>
      <c r="I2009" s="13">
        <f>IF(G2009="Male",VLOOKUP(H2009,'Shoe size conversion table'!$B$6:$D$22,2),VLOOKUP(H2009,'Shoe size conversion table'!$J$6:$L$22,2))</f>
        <v>44</v>
      </c>
      <c r="J2009" s="13">
        <f>IF(G2009="Male",VLOOKUP(H2009,'Shoe size conversion table'!$B$6:$D$22,3),VLOOKUP(H2009,'Shoe size conversion table'!$J$6:$L$22,3))</f>
        <v>10.5</v>
      </c>
      <c r="K2009" s="11">
        <v>129</v>
      </c>
      <c r="L2009" s="12">
        <v>0</v>
      </c>
      <c r="M2009" s="7">
        <f t="shared" si="94"/>
        <v>2014</v>
      </c>
      <c r="N2009" s="7">
        <f t="shared" si="95"/>
        <v>9</v>
      </c>
      <c r="O2009" s="30">
        <f t="shared" si="96"/>
        <v>129</v>
      </c>
    </row>
    <row r="2010" spans="2:15" x14ac:dyDescent="0.2">
      <c r="B2010" s="13">
        <v>54098</v>
      </c>
      <c r="C2010" s="14">
        <v>41905.766111111101</v>
      </c>
      <c r="D2010" s="7" t="s">
        <v>7</v>
      </c>
      <c r="E2010" s="13">
        <v>2216</v>
      </c>
      <c r="F2010" s="7" t="s">
        <v>57</v>
      </c>
      <c r="G2010" s="7" t="s">
        <v>11</v>
      </c>
      <c r="H2010" s="13">
        <v>10.5</v>
      </c>
      <c r="I2010" s="13" t="str">
        <f>IF(G2010="Male",VLOOKUP(H2010,'Shoe size conversion table'!$B$6:$D$22,2),VLOOKUP(H2010,'Shoe size conversion table'!$J$6:$L$22,2))</f>
        <v>43-44</v>
      </c>
      <c r="J2010" s="13">
        <f>IF(G2010="Male",VLOOKUP(H2010,'Shoe size conversion table'!$B$6:$D$22,3),VLOOKUP(H2010,'Shoe size conversion table'!$J$6:$L$22,3))</f>
        <v>10</v>
      </c>
      <c r="K2010" s="11">
        <v>189</v>
      </c>
      <c r="L2010" s="12">
        <v>0.2</v>
      </c>
      <c r="M2010" s="7">
        <f t="shared" si="94"/>
        <v>2014</v>
      </c>
      <c r="N2010" s="7">
        <f t="shared" si="95"/>
        <v>9</v>
      </c>
      <c r="O2010" s="30">
        <f t="shared" si="96"/>
        <v>151.20000000000002</v>
      </c>
    </row>
    <row r="2011" spans="2:15" x14ac:dyDescent="0.2">
      <c r="B2011" s="13">
        <v>54099</v>
      </c>
      <c r="C2011" s="14">
        <v>41905.956111111103</v>
      </c>
      <c r="D2011" s="7" t="s">
        <v>10</v>
      </c>
      <c r="E2011" s="13">
        <v>2172</v>
      </c>
      <c r="F2011" s="7" t="s">
        <v>34</v>
      </c>
      <c r="G2011" s="7" t="s">
        <v>12</v>
      </c>
      <c r="H2011" s="13">
        <v>9</v>
      </c>
      <c r="I2011" s="13" t="str">
        <f>IF(G2011="Male",VLOOKUP(H2011,'Shoe size conversion table'!$B$6:$D$22,2),VLOOKUP(H2011,'Shoe size conversion table'!$J$6:$L$22,2))</f>
        <v>39-40</v>
      </c>
      <c r="J2011" s="13">
        <f>IF(G2011="Male",VLOOKUP(H2011,'Shoe size conversion table'!$B$6:$D$22,3),VLOOKUP(H2011,'Shoe size conversion table'!$J$6:$L$22,3))</f>
        <v>7</v>
      </c>
      <c r="K2011" s="11">
        <v>149</v>
      </c>
      <c r="L2011" s="12">
        <v>0</v>
      </c>
      <c r="M2011" s="7">
        <f t="shared" si="94"/>
        <v>2014</v>
      </c>
      <c r="N2011" s="7">
        <f t="shared" si="95"/>
        <v>9</v>
      </c>
      <c r="O2011" s="30">
        <f t="shared" si="96"/>
        <v>149</v>
      </c>
    </row>
    <row r="2012" spans="2:15" x14ac:dyDescent="0.2">
      <c r="B2012" s="13">
        <v>54100</v>
      </c>
      <c r="C2012" s="14">
        <v>41905.956111111103</v>
      </c>
      <c r="D2012" s="7" t="s">
        <v>9</v>
      </c>
      <c r="E2012" s="13">
        <v>2199</v>
      </c>
      <c r="F2012" s="7" t="s">
        <v>60</v>
      </c>
      <c r="G2012" s="7" t="s">
        <v>12</v>
      </c>
      <c r="H2012" s="13">
        <v>8.5</v>
      </c>
      <c r="I2012" s="13">
        <f>IF(G2012="Male",VLOOKUP(H2012,'Shoe size conversion table'!$B$6:$D$22,2),VLOOKUP(H2012,'Shoe size conversion table'!$J$6:$L$22,2))</f>
        <v>39</v>
      </c>
      <c r="J2012" s="13">
        <f>IF(G2012="Male",VLOOKUP(H2012,'Shoe size conversion table'!$B$6:$D$22,3),VLOOKUP(H2012,'Shoe size conversion table'!$J$6:$L$22,3))</f>
        <v>6.5</v>
      </c>
      <c r="K2012" s="11">
        <v>129</v>
      </c>
      <c r="L2012" s="12">
        <v>0</v>
      </c>
      <c r="M2012" s="7">
        <f t="shared" si="94"/>
        <v>2014</v>
      </c>
      <c r="N2012" s="7">
        <f t="shared" si="95"/>
        <v>9</v>
      </c>
      <c r="O2012" s="30">
        <f t="shared" si="96"/>
        <v>129</v>
      </c>
    </row>
    <row r="2013" spans="2:15" x14ac:dyDescent="0.2">
      <c r="B2013" s="13">
        <v>54101</v>
      </c>
      <c r="C2013" s="14">
        <v>41905.996111111104</v>
      </c>
      <c r="D2013" s="7" t="s">
        <v>8</v>
      </c>
      <c r="E2013" s="13">
        <v>2174</v>
      </c>
      <c r="F2013" s="7" t="s">
        <v>41</v>
      </c>
      <c r="G2013" s="7" t="s">
        <v>12</v>
      </c>
      <c r="H2013" s="13">
        <v>8.5</v>
      </c>
      <c r="I2013" s="13">
        <f>IF(G2013="Male",VLOOKUP(H2013,'Shoe size conversion table'!$B$6:$D$22,2),VLOOKUP(H2013,'Shoe size conversion table'!$J$6:$L$22,2))</f>
        <v>39</v>
      </c>
      <c r="J2013" s="13">
        <f>IF(G2013="Male",VLOOKUP(H2013,'Shoe size conversion table'!$B$6:$D$22,3),VLOOKUP(H2013,'Shoe size conversion table'!$J$6:$L$22,3))</f>
        <v>6.5</v>
      </c>
      <c r="K2013" s="11">
        <v>169</v>
      </c>
      <c r="L2013" s="12">
        <v>0</v>
      </c>
      <c r="M2013" s="7">
        <f t="shared" si="94"/>
        <v>2014</v>
      </c>
      <c r="N2013" s="7">
        <f t="shared" si="95"/>
        <v>9</v>
      </c>
      <c r="O2013" s="30">
        <f t="shared" si="96"/>
        <v>169</v>
      </c>
    </row>
    <row r="2014" spans="2:15" x14ac:dyDescent="0.2">
      <c r="B2014" s="13">
        <v>54102</v>
      </c>
      <c r="C2014" s="14">
        <v>41906.256111111106</v>
      </c>
      <c r="D2014" s="7" t="s">
        <v>8</v>
      </c>
      <c r="E2014" s="13">
        <v>2201</v>
      </c>
      <c r="F2014" s="7" t="s">
        <v>38</v>
      </c>
      <c r="G2014" s="7" t="s">
        <v>11</v>
      </c>
      <c r="H2014" s="13">
        <v>10</v>
      </c>
      <c r="I2014" s="13">
        <f>IF(G2014="Male",VLOOKUP(H2014,'Shoe size conversion table'!$B$6:$D$22,2),VLOOKUP(H2014,'Shoe size conversion table'!$J$6:$L$22,2))</f>
        <v>43</v>
      </c>
      <c r="J2014" s="13">
        <f>IF(G2014="Male",VLOOKUP(H2014,'Shoe size conversion table'!$B$6:$D$22,3),VLOOKUP(H2014,'Shoe size conversion table'!$J$6:$L$22,3))</f>
        <v>9.5</v>
      </c>
      <c r="K2014" s="11">
        <v>149</v>
      </c>
      <c r="L2014" s="12">
        <v>0.5</v>
      </c>
      <c r="M2014" s="7">
        <f t="shared" si="94"/>
        <v>2014</v>
      </c>
      <c r="N2014" s="7">
        <f t="shared" si="95"/>
        <v>9</v>
      </c>
      <c r="O2014" s="30">
        <f t="shared" si="96"/>
        <v>74.5</v>
      </c>
    </row>
    <row r="2015" spans="2:15" x14ac:dyDescent="0.2">
      <c r="B2015" s="13">
        <v>54103</v>
      </c>
      <c r="C2015" s="14">
        <v>41906.286111111105</v>
      </c>
      <c r="D2015" s="7" t="s">
        <v>8</v>
      </c>
      <c r="E2015" s="13">
        <v>2177</v>
      </c>
      <c r="F2015" s="7" t="s">
        <v>42</v>
      </c>
      <c r="G2015" s="7" t="s">
        <v>12</v>
      </c>
      <c r="H2015" s="13">
        <v>8</v>
      </c>
      <c r="I2015" s="13" t="str">
        <f>IF(G2015="Male",VLOOKUP(H2015,'Shoe size conversion table'!$B$6:$D$22,2),VLOOKUP(H2015,'Shoe size conversion table'!$J$6:$L$22,2))</f>
        <v>38-39</v>
      </c>
      <c r="J2015" s="13">
        <f>IF(G2015="Male",VLOOKUP(H2015,'Shoe size conversion table'!$B$6:$D$22,3),VLOOKUP(H2015,'Shoe size conversion table'!$J$6:$L$22,3))</f>
        <v>6</v>
      </c>
      <c r="K2015" s="11">
        <v>149</v>
      </c>
      <c r="L2015" s="12">
        <v>0</v>
      </c>
      <c r="M2015" s="7">
        <f t="shared" si="94"/>
        <v>2014</v>
      </c>
      <c r="N2015" s="7">
        <f t="shared" si="95"/>
        <v>9</v>
      </c>
      <c r="O2015" s="30">
        <f t="shared" si="96"/>
        <v>149</v>
      </c>
    </row>
    <row r="2016" spans="2:15" x14ac:dyDescent="0.2">
      <c r="B2016" s="13">
        <v>54104</v>
      </c>
      <c r="C2016" s="14">
        <v>41906.286111111105</v>
      </c>
      <c r="D2016" s="7" t="s">
        <v>10</v>
      </c>
      <c r="E2016" s="13">
        <v>2211</v>
      </c>
      <c r="F2016" s="7" t="s">
        <v>36</v>
      </c>
      <c r="G2016" s="7" t="s">
        <v>11</v>
      </c>
      <c r="H2016" s="13">
        <v>10</v>
      </c>
      <c r="I2016" s="13">
        <f>IF(G2016="Male",VLOOKUP(H2016,'Shoe size conversion table'!$B$6:$D$22,2),VLOOKUP(H2016,'Shoe size conversion table'!$J$6:$L$22,2))</f>
        <v>43</v>
      </c>
      <c r="J2016" s="13">
        <f>IF(G2016="Male",VLOOKUP(H2016,'Shoe size conversion table'!$B$6:$D$22,3),VLOOKUP(H2016,'Shoe size conversion table'!$J$6:$L$22,3))</f>
        <v>9.5</v>
      </c>
      <c r="K2016" s="11">
        <v>159</v>
      </c>
      <c r="L2016" s="12">
        <v>0</v>
      </c>
      <c r="M2016" s="7">
        <f t="shared" si="94"/>
        <v>2014</v>
      </c>
      <c r="N2016" s="7">
        <f t="shared" si="95"/>
        <v>9</v>
      </c>
      <c r="O2016" s="30">
        <f t="shared" si="96"/>
        <v>159</v>
      </c>
    </row>
    <row r="2017" spans="2:15" x14ac:dyDescent="0.2">
      <c r="B2017" s="13">
        <v>54105</v>
      </c>
      <c r="C2017" s="14">
        <v>41906.386111111104</v>
      </c>
      <c r="D2017" s="7" t="s">
        <v>9</v>
      </c>
      <c r="E2017" s="13">
        <v>2167</v>
      </c>
      <c r="F2017" s="7" t="s">
        <v>59</v>
      </c>
      <c r="G2017" s="7" t="s">
        <v>12</v>
      </c>
      <c r="H2017" s="13">
        <v>9</v>
      </c>
      <c r="I2017" s="13" t="str">
        <f>IF(G2017="Male",VLOOKUP(H2017,'Shoe size conversion table'!$B$6:$D$22,2),VLOOKUP(H2017,'Shoe size conversion table'!$J$6:$L$22,2))</f>
        <v>39-40</v>
      </c>
      <c r="J2017" s="13">
        <f>IF(G2017="Male",VLOOKUP(H2017,'Shoe size conversion table'!$B$6:$D$22,3),VLOOKUP(H2017,'Shoe size conversion table'!$J$6:$L$22,3))</f>
        <v>7</v>
      </c>
      <c r="K2017" s="11">
        <v>179</v>
      </c>
      <c r="L2017" s="12">
        <v>0</v>
      </c>
      <c r="M2017" s="7">
        <f t="shared" si="94"/>
        <v>2014</v>
      </c>
      <c r="N2017" s="7">
        <f t="shared" si="95"/>
        <v>9</v>
      </c>
      <c r="O2017" s="30">
        <f t="shared" si="96"/>
        <v>179</v>
      </c>
    </row>
    <row r="2018" spans="2:15" x14ac:dyDescent="0.2">
      <c r="B2018" s="13">
        <v>54106</v>
      </c>
      <c r="C2018" s="14">
        <v>41906.506111111106</v>
      </c>
      <c r="D2018" s="7" t="s">
        <v>7</v>
      </c>
      <c r="E2018" s="13">
        <v>2148</v>
      </c>
      <c r="F2018" s="7" t="s">
        <v>48</v>
      </c>
      <c r="G2018" s="7" t="s">
        <v>12</v>
      </c>
      <c r="H2018" s="13">
        <v>11.5</v>
      </c>
      <c r="I2018" s="13">
        <f>IF(G2018="Male",VLOOKUP(H2018,'Shoe size conversion table'!$B$6:$D$22,2),VLOOKUP(H2018,'Shoe size conversion table'!$J$6:$L$22,2))</f>
        <v>42</v>
      </c>
      <c r="J2018" s="13">
        <f>IF(G2018="Male",VLOOKUP(H2018,'Shoe size conversion table'!$B$6:$D$22,3),VLOOKUP(H2018,'Shoe size conversion table'!$J$6:$L$22,3))</f>
        <v>9.5</v>
      </c>
      <c r="K2018" s="11">
        <v>149</v>
      </c>
      <c r="L2018" s="12">
        <v>0.5</v>
      </c>
      <c r="M2018" s="7">
        <f t="shared" si="94"/>
        <v>2014</v>
      </c>
      <c r="N2018" s="7">
        <f t="shared" si="95"/>
        <v>9</v>
      </c>
      <c r="O2018" s="30">
        <f t="shared" si="96"/>
        <v>74.5</v>
      </c>
    </row>
    <row r="2019" spans="2:15" x14ac:dyDescent="0.2">
      <c r="B2019" s="13">
        <v>54107</v>
      </c>
      <c r="C2019" s="14">
        <v>41906.706111111103</v>
      </c>
      <c r="D2019" s="7" t="s">
        <v>7</v>
      </c>
      <c r="E2019" s="13">
        <v>2195</v>
      </c>
      <c r="F2019" s="7" t="s">
        <v>51</v>
      </c>
      <c r="G2019" s="7" t="s">
        <v>12</v>
      </c>
      <c r="H2019" s="13">
        <v>9</v>
      </c>
      <c r="I2019" s="13" t="str">
        <f>IF(G2019="Male",VLOOKUP(H2019,'Shoe size conversion table'!$B$6:$D$22,2),VLOOKUP(H2019,'Shoe size conversion table'!$J$6:$L$22,2))</f>
        <v>39-40</v>
      </c>
      <c r="J2019" s="13">
        <f>IF(G2019="Male",VLOOKUP(H2019,'Shoe size conversion table'!$B$6:$D$22,3),VLOOKUP(H2019,'Shoe size conversion table'!$J$6:$L$22,3))</f>
        <v>7</v>
      </c>
      <c r="K2019" s="11">
        <v>159</v>
      </c>
      <c r="L2019" s="12">
        <v>0.1</v>
      </c>
      <c r="M2019" s="7">
        <f t="shared" si="94"/>
        <v>2014</v>
      </c>
      <c r="N2019" s="7">
        <f t="shared" si="95"/>
        <v>9</v>
      </c>
      <c r="O2019" s="30">
        <f t="shared" si="96"/>
        <v>143.1</v>
      </c>
    </row>
    <row r="2020" spans="2:15" x14ac:dyDescent="0.2">
      <c r="B2020" s="13">
        <v>54108</v>
      </c>
      <c r="C2020" s="14">
        <v>41906.956111111103</v>
      </c>
      <c r="D2020" s="7" t="s">
        <v>9</v>
      </c>
      <c r="E2020" s="13">
        <v>2178</v>
      </c>
      <c r="F2020" s="7" t="s">
        <v>59</v>
      </c>
      <c r="G2020" s="7" t="s">
        <v>12</v>
      </c>
      <c r="H2020" s="13">
        <v>8.5</v>
      </c>
      <c r="I2020" s="13">
        <f>IF(G2020="Male",VLOOKUP(H2020,'Shoe size conversion table'!$B$6:$D$22,2),VLOOKUP(H2020,'Shoe size conversion table'!$J$6:$L$22,2))</f>
        <v>39</v>
      </c>
      <c r="J2020" s="13">
        <f>IF(G2020="Male",VLOOKUP(H2020,'Shoe size conversion table'!$B$6:$D$22,3),VLOOKUP(H2020,'Shoe size conversion table'!$J$6:$L$22,3))</f>
        <v>6.5</v>
      </c>
      <c r="K2020" s="11">
        <v>139</v>
      </c>
      <c r="L2020" s="12">
        <v>0</v>
      </c>
      <c r="M2020" s="7">
        <f t="shared" si="94"/>
        <v>2014</v>
      </c>
      <c r="N2020" s="7">
        <f t="shared" si="95"/>
        <v>9</v>
      </c>
      <c r="O2020" s="30">
        <f t="shared" si="96"/>
        <v>139</v>
      </c>
    </row>
    <row r="2021" spans="2:15" x14ac:dyDescent="0.2">
      <c r="B2021" s="13">
        <v>54108</v>
      </c>
      <c r="C2021" s="14">
        <v>41906.956111111103</v>
      </c>
      <c r="D2021" s="7" t="s">
        <v>9</v>
      </c>
      <c r="E2021" s="13">
        <v>2176</v>
      </c>
      <c r="F2021" s="7" t="s">
        <v>60</v>
      </c>
      <c r="G2021" s="7" t="s">
        <v>11</v>
      </c>
      <c r="H2021" s="13">
        <v>10</v>
      </c>
      <c r="I2021" s="13">
        <f>IF(G2021="Male",VLOOKUP(H2021,'Shoe size conversion table'!$B$6:$D$22,2),VLOOKUP(H2021,'Shoe size conversion table'!$J$6:$L$22,2))</f>
        <v>43</v>
      </c>
      <c r="J2021" s="13">
        <f>IF(G2021="Male",VLOOKUP(H2021,'Shoe size conversion table'!$B$6:$D$22,3),VLOOKUP(H2021,'Shoe size conversion table'!$J$6:$L$22,3))</f>
        <v>9.5</v>
      </c>
      <c r="K2021" s="11">
        <v>159</v>
      </c>
      <c r="L2021" s="12">
        <v>0</v>
      </c>
      <c r="M2021" s="7">
        <f t="shared" si="94"/>
        <v>2014</v>
      </c>
      <c r="N2021" s="7">
        <f t="shared" si="95"/>
        <v>9</v>
      </c>
      <c r="O2021" s="30">
        <f t="shared" si="96"/>
        <v>159</v>
      </c>
    </row>
    <row r="2022" spans="2:15" x14ac:dyDescent="0.2">
      <c r="B2022" s="13">
        <v>54109</v>
      </c>
      <c r="C2022" s="14">
        <v>41906.966111111105</v>
      </c>
      <c r="D2022" s="7" t="s">
        <v>10</v>
      </c>
      <c r="E2022" s="13">
        <v>2197</v>
      </c>
      <c r="F2022" s="7" t="s">
        <v>35</v>
      </c>
      <c r="G2022" s="7" t="s">
        <v>11</v>
      </c>
      <c r="H2022" s="13">
        <v>15</v>
      </c>
      <c r="I2022" s="13">
        <f>IF(G2022="Male",VLOOKUP(H2022,'Shoe size conversion table'!$B$6:$D$22,2),VLOOKUP(H2022,'Shoe size conversion table'!$J$6:$L$22,2))</f>
        <v>48</v>
      </c>
      <c r="J2022" s="13">
        <f>IF(G2022="Male",VLOOKUP(H2022,'Shoe size conversion table'!$B$6:$D$22,3),VLOOKUP(H2022,'Shoe size conversion table'!$J$6:$L$22,3))</f>
        <v>14.5</v>
      </c>
      <c r="K2022" s="11">
        <v>189</v>
      </c>
      <c r="L2022" s="12">
        <v>0.5</v>
      </c>
      <c r="M2022" s="7">
        <f t="shared" si="94"/>
        <v>2014</v>
      </c>
      <c r="N2022" s="7">
        <f t="shared" si="95"/>
        <v>9</v>
      </c>
      <c r="O2022" s="30">
        <f t="shared" si="96"/>
        <v>94.5</v>
      </c>
    </row>
    <row r="2023" spans="2:15" x14ac:dyDescent="0.2">
      <c r="B2023" s="13">
        <v>54110</v>
      </c>
      <c r="C2023" s="14">
        <v>41906.996111111104</v>
      </c>
      <c r="D2023" s="7" t="s">
        <v>7</v>
      </c>
      <c r="E2023" s="13">
        <v>2190</v>
      </c>
      <c r="F2023" s="7" t="s">
        <v>51</v>
      </c>
      <c r="G2023" s="7" t="s">
        <v>11</v>
      </c>
      <c r="H2023" s="13">
        <v>8.5</v>
      </c>
      <c r="I2023" s="13" t="str">
        <f>IF(G2023="Male",VLOOKUP(H2023,'Shoe size conversion table'!$B$6:$D$22,2),VLOOKUP(H2023,'Shoe size conversion table'!$J$6:$L$22,2))</f>
        <v>41-42</v>
      </c>
      <c r="J2023" s="13">
        <f>IF(G2023="Male",VLOOKUP(H2023,'Shoe size conversion table'!$B$6:$D$22,3),VLOOKUP(H2023,'Shoe size conversion table'!$J$6:$L$22,3))</f>
        <v>8</v>
      </c>
      <c r="K2023" s="11">
        <v>189</v>
      </c>
      <c r="L2023" s="12">
        <v>0.5</v>
      </c>
      <c r="M2023" s="7">
        <f t="shared" si="94"/>
        <v>2014</v>
      </c>
      <c r="N2023" s="7">
        <f t="shared" si="95"/>
        <v>9</v>
      </c>
      <c r="O2023" s="30">
        <f t="shared" si="96"/>
        <v>94.5</v>
      </c>
    </row>
    <row r="2024" spans="2:15" x14ac:dyDescent="0.2">
      <c r="B2024" s="13">
        <v>54111</v>
      </c>
      <c r="C2024" s="14">
        <v>41907.256111111106</v>
      </c>
      <c r="D2024" s="7" t="s">
        <v>10</v>
      </c>
      <c r="E2024" s="13">
        <v>2221</v>
      </c>
      <c r="F2024" s="7" t="s">
        <v>34</v>
      </c>
      <c r="G2024" s="7" t="s">
        <v>12</v>
      </c>
      <c r="H2024" s="13">
        <v>7</v>
      </c>
      <c r="I2024" s="13" t="str">
        <f>IF(G2024="Male",VLOOKUP(H2024,'Shoe size conversion table'!$B$6:$D$22,2),VLOOKUP(H2024,'Shoe size conversion table'!$J$6:$L$22,2))</f>
        <v>37-38</v>
      </c>
      <c r="J2024" s="13">
        <f>IF(G2024="Male",VLOOKUP(H2024,'Shoe size conversion table'!$B$6:$D$22,3),VLOOKUP(H2024,'Shoe size conversion table'!$J$6:$L$22,3))</f>
        <v>5</v>
      </c>
      <c r="K2024" s="11">
        <v>139</v>
      </c>
      <c r="L2024" s="12">
        <v>0.3</v>
      </c>
      <c r="M2024" s="7">
        <f t="shared" si="94"/>
        <v>2014</v>
      </c>
      <c r="N2024" s="7">
        <f t="shared" si="95"/>
        <v>9</v>
      </c>
      <c r="O2024" s="30">
        <f t="shared" si="96"/>
        <v>97.3</v>
      </c>
    </row>
    <row r="2025" spans="2:15" x14ac:dyDescent="0.2">
      <c r="B2025" s="13">
        <v>54112</v>
      </c>
      <c r="C2025" s="14">
        <v>41907.286111111105</v>
      </c>
      <c r="D2025" s="7" t="s">
        <v>10</v>
      </c>
      <c r="E2025" s="13">
        <v>2172</v>
      </c>
      <c r="F2025" s="7" t="s">
        <v>36</v>
      </c>
      <c r="G2025" s="7" t="s">
        <v>11</v>
      </c>
      <c r="H2025" s="13">
        <v>9.5</v>
      </c>
      <c r="I2025" s="13" t="str">
        <f>IF(G2025="Male",VLOOKUP(H2025,'Shoe size conversion table'!$B$6:$D$22,2),VLOOKUP(H2025,'Shoe size conversion table'!$J$6:$L$22,2))</f>
        <v>42-43</v>
      </c>
      <c r="J2025" s="13">
        <f>IF(G2025="Male",VLOOKUP(H2025,'Shoe size conversion table'!$B$6:$D$22,3),VLOOKUP(H2025,'Shoe size conversion table'!$J$6:$L$22,3))</f>
        <v>9</v>
      </c>
      <c r="K2025" s="11">
        <v>189</v>
      </c>
      <c r="L2025" s="12">
        <v>0</v>
      </c>
      <c r="M2025" s="7">
        <f t="shared" si="94"/>
        <v>2014</v>
      </c>
      <c r="N2025" s="7">
        <f t="shared" si="95"/>
        <v>9</v>
      </c>
      <c r="O2025" s="30">
        <f t="shared" si="96"/>
        <v>189</v>
      </c>
    </row>
    <row r="2026" spans="2:15" x14ac:dyDescent="0.2">
      <c r="B2026" s="13">
        <v>54112</v>
      </c>
      <c r="C2026" s="14">
        <v>41907.286111111105</v>
      </c>
      <c r="D2026" s="7" t="s">
        <v>10</v>
      </c>
      <c r="E2026" s="13">
        <v>2211</v>
      </c>
      <c r="F2026" s="7" t="s">
        <v>36</v>
      </c>
      <c r="G2026" s="7" t="s">
        <v>11</v>
      </c>
      <c r="H2026" s="13">
        <v>10</v>
      </c>
      <c r="I2026" s="13">
        <f>IF(G2026="Male",VLOOKUP(H2026,'Shoe size conversion table'!$B$6:$D$22,2),VLOOKUP(H2026,'Shoe size conversion table'!$J$6:$L$22,2))</f>
        <v>43</v>
      </c>
      <c r="J2026" s="13">
        <f>IF(G2026="Male",VLOOKUP(H2026,'Shoe size conversion table'!$B$6:$D$22,3),VLOOKUP(H2026,'Shoe size conversion table'!$J$6:$L$22,3))</f>
        <v>9.5</v>
      </c>
      <c r="K2026" s="11">
        <v>159</v>
      </c>
      <c r="L2026" s="12">
        <v>0</v>
      </c>
      <c r="M2026" s="7">
        <f t="shared" si="94"/>
        <v>2014</v>
      </c>
      <c r="N2026" s="7">
        <f t="shared" si="95"/>
        <v>9</v>
      </c>
      <c r="O2026" s="30">
        <f t="shared" si="96"/>
        <v>159</v>
      </c>
    </row>
    <row r="2027" spans="2:15" x14ac:dyDescent="0.2">
      <c r="B2027" s="13">
        <v>54113</v>
      </c>
      <c r="C2027" s="14">
        <v>41907.696111111109</v>
      </c>
      <c r="D2027" s="7" t="s">
        <v>10</v>
      </c>
      <c r="E2027" s="13">
        <v>2236</v>
      </c>
      <c r="F2027" s="7" t="s">
        <v>36</v>
      </c>
      <c r="G2027" s="7" t="s">
        <v>12</v>
      </c>
      <c r="H2027" s="13">
        <v>7</v>
      </c>
      <c r="I2027" s="13" t="str">
        <f>IF(G2027="Male",VLOOKUP(H2027,'Shoe size conversion table'!$B$6:$D$22,2),VLOOKUP(H2027,'Shoe size conversion table'!$J$6:$L$22,2))</f>
        <v>37-38</v>
      </c>
      <c r="J2027" s="13">
        <f>IF(G2027="Male",VLOOKUP(H2027,'Shoe size conversion table'!$B$6:$D$22,3),VLOOKUP(H2027,'Shoe size conversion table'!$J$6:$L$22,3))</f>
        <v>5</v>
      </c>
      <c r="K2027" s="11">
        <v>179</v>
      </c>
      <c r="L2027" s="12">
        <v>0</v>
      </c>
      <c r="M2027" s="7">
        <f t="shared" si="94"/>
        <v>2014</v>
      </c>
      <c r="N2027" s="7">
        <f t="shared" si="95"/>
        <v>9</v>
      </c>
      <c r="O2027" s="30">
        <f t="shared" si="96"/>
        <v>179</v>
      </c>
    </row>
    <row r="2028" spans="2:15" x14ac:dyDescent="0.2">
      <c r="B2028" s="13">
        <v>54114</v>
      </c>
      <c r="C2028" s="14">
        <v>41907.706111111103</v>
      </c>
      <c r="D2028" s="7" t="s">
        <v>9</v>
      </c>
      <c r="E2028" s="13">
        <v>2198</v>
      </c>
      <c r="F2028" s="7" t="s">
        <v>59</v>
      </c>
      <c r="G2028" s="7" t="s">
        <v>11</v>
      </c>
      <c r="H2028" s="13">
        <v>8.5</v>
      </c>
      <c r="I2028" s="13" t="str">
        <f>IF(G2028="Male",VLOOKUP(H2028,'Shoe size conversion table'!$B$6:$D$22,2),VLOOKUP(H2028,'Shoe size conversion table'!$J$6:$L$22,2))</f>
        <v>41-42</v>
      </c>
      <c r="J2028" s="13">
        <f>IF(G2028="Male",VLOOKUP(H2028,'Shoe size conversion table'!$B$6:$D$22,3),VLOOKUP(H2028,'Shoe size conversion table'!$J$6:$L$22,3))</f>
        <v>8</v>
      </c>
      <c r="K2028" s="11">
        <v>179</v>
      </c>
      <c r="L2028" s="12">
        <v>0</v>
      </c>
      <c r="M2028" s="7">
        <f t="shared" si="94"/>
        <v>2014</v>
      </c>
      <c r="N2028" s="7">
        <f t="shared" si="95"/>
        <v>9</v>
      </c>
      <c r="O2028" s="30">
        <f t="shared" si="96"/>
        <v>179</v>
      </c>
    </row>
    <row r="2029" spans="2:15" x14ac:dyDescent="0.2">
      <c r="B2029" s="13">
        <v>54115</v>
      </c>
      <c r="C2029" s="14">
        <v>41907.966111111105</v>
      </c>
      <c r="D2029" s="7" t="s">
        <v>10</v>
      </c>
      <c r="E2029" s="13">
        <v>2207</v>
      </c>
      <c r="F2029" s="7" t="s">
        <v>34</v>
      </c>
      <c r="G2029" s="7" t="s">
        <v>11</v>
      </c>
      <c r="H2029" s="13">
        <v>8</v>
      </c>
      <c r="I2029" s="13">
        <f>IF(G2029="Male",VLOOKUP(H2029,'Shoe size conversion table'!$B$6:$D$22,2),VLOOKUP(H2029,'Shoe size conversion table'!$J$6:$L$22,2))</f>
        <v>41</v>
      </c>
      <c r="J2029" s="13">
        <f>IF(G2029="Male",VLOOKUP(H2029,'Shoe size conversion table'!$B$6:$D$22,3),VLOOKUP(H2029,'Shoe size conversion table'!$J$6:$L$22,3))</f>
        <v>7.5</v>
      </c>
      <c r="K2029" s="11">
        <v>159</v>
      </c>
      <c r="L2029" s="12">
        <v>0.5</v>
      </c>
      <c r="M2029" s="7">
        <f t="shared" si="94"/>
        <v>2014</v>
      </c>
      <c r="N2029" s="7">
        <f t="shared" si="95"/>
        <v>9</v>
      </c>
      <c r="O2029" s="30">
        <f t="shared" si="96"/>
        <v>79.5</v>
      </c>
    </row>
    <row r="2030" spans="2:15" x14ac:dyDescent="0.2">
      <c r="B2030" s="13">
        <v>54116</v>
      </c>
      <c r="C2030" s="14">
        <v>41908.256111111106</v>
      </c>
      <c r="D2030" s="7" t="s">
        <v>8</v>
      </c>
      <c r="E2030" s="13">
        <v>2219</v>
      </c>
      <c r="F2030" s="7" t="s">
        <v>42</v>
      </c>
      <c r="G2030" s="7" t="s">
        <v>11</v>
      </c>
      <c r="H2030" s="13">
        <v>9.5</v>
      </c>
      <c r="I2030" s="13" t="str">
        <f>IF(G2030="Male",VLOOKUP(H2030,'Shoe size conversion table'!$B$6:$D$22,2),VLOOKUP(H2030,'Shoe size conversion table'!$J$6:$L$22,2))</f>
        <v>42-43</v>
      </c>
      <c r="J2030" s="13">
        <f>IF(G2030="Male",VLOOKUP(H2030,'Shoe size conversion table'!$B$6:$D$22,3),VLOOKUP(H2030,'Shoe size conversion table'!$J$6:$L$22,3))</f>
        <v>9</v>
      </c>
      <c r="K2030" s="11">
        <v>149</v>
      </c>
      <c r="L2030" s="12">
        <v>0</v>
      </c>
      <c r="M2030" s="7">
        <f t="shared" si="94"/>
        <v>2014</v>
      </c>
      <c r="N2030" s="7">
        <f t="shared" si="95"/>
        <v>9</v>
      </c>
      <c r="O2030" s="30">
        <f t="shared" si="96"/>
        <v>149</v>
      </c>
    </row>
    <row r="2031" spans="2:15" x14ac:dyDescent="0.2">
      <c r="B2031" s="13">
        <v>54117</v>
      </c>
      <c r="C2031" s="14">
        <v>41908.306111111109</v>
      </c>
      <c r="D2031" s="7" t="s">
        <v>10</v>
      </c>
      <c r="E2031" s="13">
        <v>2224</v>
      </c>
      <c r="F2031" s="7" t="s">
        <v>36</v>
      </c>
      <c r="G2031" s="7" t="s">
        <v>11</v>
      </c>
      <c r="H2031" s="13">
        <v>9</v>
      </c>
      <c r="I2031" s="13">
        <f>IF(G2031="Male",VLOOKUP(H2031,'Shoe size conversion table'!$B$6:$D$22,2),VLOOKUP(H2031,'Shoe size conversion table'!$J$6:$L$22,2))</f>
        <v>42</v>
      </c>
      <c r="J2031" s="13">
        <f>IF(G2031="Male",VLOOKUP(H2031,'Shoe size conversion table'!$B$6:$D$22,3),VLOOKUP(H2031,'Shoe size conversion table'!$J$6:$L$22,3))</f>
        <v>8.5</v>
      </c>
      <c r="K2031" s="11">
        <v>179</v>
      </c>
      <c r="L2031" s="12">
        <v>0</v>
      </c>
      <c r="M2031" s="7">
        <f t="shared" si="94"/>
        <v>2014</v>
      </c>
      <c r="N2031" s="7">
        <f t="shared" si="95"/>
        <v>9</v>
      </c>
      <c r="O2031" s="30">
        <f t="shared" si="96"/>
        <v>179</v>
      </c>
    </row>
    <row r="2032" spans="2:15" x14ac:dyDescent="0.2">
      <c r="B2032" s="13">
        <v>54118</v>
      </c>
      <c r="C2032" s="14">
        <v>41908.696111111109</v>
      </c>
      <c r="D2032" s="7" t="s">
        <v>10</v>
      </c>
      <c r="E2032" s="13">
        <v>2224</v>
      </c>
      <c r="F2032" s="7" t="s">
        <v>34</v>
      </c>
      <c r="G2032" s="7" t="s">
        <v>12</v>
      </c>
      <c r="H2032" s="13">
        <v>10</v>
      </c>
      <c r="I2032" s="13" t="str">
        <f>IF(G2032="Male",VLOOKUP(H2032,'Shoe size conversion table'!$B$6:$D$22,2),VLOOKUP(H2032,'Shoe size conversion table'!$J$6:$L$22,2))</f>
        <v>40-41</v>
      </c>
      <c r="J2032" s="13">
        <f>IF(G2032="Male",VLOOKUP(H2032,'Shoe size conversion table'!$B$6:$D$22,3),VLOOKUP(H2032,'Shoe size conversion table'!$J$6:$L$22,3))</f>
        <v>8</v>
      </c>
      <c r="K2032" s="11">
        <v>189</v>
      </c>
      <c r="L2032" s="12">
        <v>0.2</v>
      </c>
      <c r="M2032" s="7">
        <f t="shared" si="94"/>
        <v>2014</v>
      </c>
      <c r="N2032" s="7">
        <f t="shared" si="95"/>
        <v>9</v>
      </c>
      <c r="O2032" s="30">
        <f t="shared" si="96"/>
        <v>151.20000000000002</v>
      </c>
    </row>
    <row r="2033" spans="2:15" x14ac:dyDescent="0.2">
      <c r="B2033" s="13">
        <v>54119</v>
      </c>
      <c r="C2033" s="14">
        <v>41908.696111111109</v>
      </c>
      <c r="D2033" s="7" t="s">
        <v>7</v>
      </c>
      <c r="E2033" s="13">
        <v>2239</v>
      </c>
      <c r="F2033" s="7" t="s">
        <v>44</v>
      </c>
      <c r="G2033" s="7" t="s">
        <v>11</v>
      </c>
      <c r="H2033" s="13">
        <v>9.5</v>
      </c>
      <c r="I2033" s="13" t="str">
        <f>IF(G2033="Male",VLOOKUP(H2033,'Shoe size conversion table'!$B$6:$D$22,2),VLOOKUP(H2033,'Shoe size conversion table'!$J$6:$L$22,2))</f>
        <v>42-43</v>
      </c>
      <c r="J2033" s="13">
        <f>IF(G2033="Male",VLOOKUP(H2033,'Shoe size conversion table'!$B$6:$D$22,3),VLOOKUP(H2033,'Shoe size conversion table'!$J$6:$L$22,3))</f>
        <v>9</v>
      </c>
      <c r="K2033" s="11">
        <v>129</v>
      </c>
      <c r="L2033" s="12">
        <v>0.3</v>
      </c>
      <c r="M2033" s="7">
        <f t="shared" si="94"/>
        <v>2014</v>
      </c>
      <c r="N2033" s="7">
        <f t="shared" si="95"/>
        <v>9</v>
      </c>
      <c r="O2033" s="30">
        <f t="shared" si="96"/>
        <v>90.3</v>
      </c>
    </row>
    <row r="2034" spans="2:15" x14ac:dyDescent="0.2">
      <c r="B2034" s="13">
        <v>54120</v>
      </c>
      <c r="C2034" s="14">
        <v>41908.696111111109</v>
      </c>
      <c r="D2034" s="7" t="s">
        <v>10</v>
      </c>
      <c r="E2034" s="13">
        <v>2157</v>
      </c>
      <c r="F2034" s="7" t="s">
        <v>36</v>
      </c>
      <c r="G2034" s="7" t="s">
        <v>12</v>
      </c>
      <c r="H2034" s="13">
        <v>7</v>
      </c>
      <c r="I2034" s="13" t="str">
        <f>IF(G2034="Male",VLOOKUP(H2034,'Shoe size conversion table'!$B$6:$D$22,2),VLOOKUP(H2034,'Shoe size conversion table'!$J$6:$L$22,2))</f>
        <v>37-38</v>
      </c>
      <c r="J2034" s="13">
        <f>IF(G2034="Male",VLOOKUP(H2034,'Shoe size conversion table'!$B$6:$D$22,3),VLOOKUP(H2034,'Shoe size conversion table'!$J$6:$L$22,3))</f>
        <v>5</v>
      </c>
      <c r="K2034" s="11">
        <v>149</v>
      </c>
      <c r="L2034" s="12">
        <v>0.3</v>
      </c>
      <c r="M2034" s="7">
        <f t="shared" si="94"/>
        <v>2014</v>
      </c>
      <c r="N2034" s="7">
        <f t="shared" si="95"/>
        <v>9</v>
      </c>
      <c r="O2034" s="30">
        <f t="shared" si="96"/>
        <v>104.3</v>
      </c>
    </row>
    <row r="2035" spans="2:15" x14ac:dyDescent="0.2">
      <c r="B2035" s="13">
        <v>54121</v>
      </c>
      <c r="C2035" s="14">
        <v>41908.706111111103</v>
      </c>
      <c r="D2035" s="7" t="s">
        <v>7</v>
      </c>
      <c r="E2035" s="13">
        <v>2192</v>
      </c>
      <c r="F2035" s="7" t="s">
        <v>51</v>
      </c>
      <c r="G2035" s="7" t="s">
        <v>12</v>
      </c>
      <c r="H2035" s="13">
        <v>9</v>
      </c>
      <c r="I2035" s="13" t="str">
        <f>IF(G2035="Male",VLOOKUP(H2035,'Shoe size conversion table'!$B$6:$D$22,2),VLOOKUP(H2035,'Shoe size conversion table'!$J$6:$L$22,2))</f>
        <v>39-40</v>
      </c>
      <c r="J2035" s="13">
        <f>IF(G2035="Male",VLOOKUP(H2035,'Shoe size conversion table'!$B$6:$D$22,3),VLOOKUP(H2035,'Shoe size conversion table'!$J$6:$L$22,3))</f>
        <v>7</v>
      </c>
      <c r="K2035" s="11">
        <v>159</v>
      </c>
      <c r="L2035" s="12">
        <v>0.3</v>
      </c>
      <c r="M2035" s="7">
        <f t="shared" si="94"/>
        <v>2014</v>
      </c>
      <c r="N2035" s="7">
        <f t="shared" si="95"/>
        <v>9</v>
      </c>
      <c r="O2035" s="30">
        <f t="shared" si="96"/>
        <v>111.3</v>
      </c>
    </row>
    <row r="2036" spans="2:15" x14ac:dyDescent="0.2">
      <c r="B2036" s="13">
        <v>54122</v>
      </c>
      <c r="C2036" s="14">
        <v>41908.966111111105</v>
      </c>
      <c r="D2036" s="7" t="s">
        <v>9</v>
      </c>
      <c r="E2036" s="13">
        <v>2226</v>
      </c>
      <c r="F2036" s="7" t="s">
        <v>59</v>
      </c>
      <c r="G2036" s="7" t="s">
        <v>12</v>
      </c>
      <c r="H2036" s="13">
        <v>8</v>
      </c>
      <c r="I2036" s="13" t="str">
        <f>IF(G2036="Male",VLOOKUP(H2036,'Shoe size conversion table'!$B$6:$D$22,2),VLOOKUP(H2036,'Shoe size conversion table'!$J$6:$L$22,2))</f>
        <v>38-39</v>
      </c>
      <c r="J2036" s="13">
        <f>IF(G2036="Male",VLOOKUP(H2036,'Shoe size conversion table'!$B$6:$D$22,3),VLOOKUP(H2036,'Shoe size conversion table'!$J$6:$L$22,3))</f>
        <v>6</v>
      </c>
      <c r="K2036" s="11">
        <v>129</v>
      </c>
      <c r="L2036" s="12">
        <v>0</v>
      </c>
      <c r="M2036" s="7">
        <f t="shared" si="94"/>
        <v>2014</v>
      </c>
      <c r="N2036" s="7">
        <f t="shared" si="95"/>
        <v>9</v>
      </c>
      <c r="O2036" s="30">
        <f t="shared" si="96"/>
        <v>129</v>
      </c>
    </row>
    <row r="2037" spans="2:15" x14ac:dyDescent="0.2">
      <c r="B2037" s="13">
        <v>54123</v>
      </c>
      <c r="C2037" s="14">
        <v>41909.256111111106</v>
      </c>
      <c r="D2037" s="7" t="s">
        <v>8</v>
      </c>
      <c r="E2037" s="13">
        <v>2195</v>
      </c>
      <c r="F2037" s="7" t="s">
        <v>39</v>
      </c>
      <c r="G2037" s="7" t="s">
        <v>12</v>
      </c>
      <c r="H2037" s="13">
        <v>7.5</v>
      </c>
      <c r="I2037" s="13">
        <f>IF(G2037="Male",VLOOKUP(H2037,'Shoe size conversion table'!$B$6:$D$22,2),VLOOKUP(H2037,'Shoe size conversion table'!$J$6:$L$22,2))</f>
        <v>38</v>
      </c>
      <c r="J2037" s="13">
        <f>IF(G2037="Male",VLOOKUP(H2037,'Shoe size conversion table'!$B$6:$D$22,3),VLOOKUP(H2037,'Shoe size conversion table'!$J$6:$L$22,3))</f>
        <v>5.5</v>
      </c>
      <c r="K2037" s="11">
        <v>129</v>
      </c>
      <c r="L2037" s="12">
        <v>0.3</v>
      </c>
      <c r="M2037" s="7">
        <f t="shared" si="94"/>
        <v>2014</v>
      </c>
      <c r="N2037" s="7">
        <f t="shared" si="95"/>
        <v>9</v>
      </c>
      <c r="O2037" s="30">
        <f t="shared" si="96"/>
        <v>90.3</v>
      </c>
    </row>
    <row r="2038" spans="2:15" x14ac:dyDescent="0.2">
      <c r="B2038" s="13">
        <v>54124</v>
      </c>
      <c r="C2038" s="14">
        <v>41909.306111111109</v>
      </c>
      <c r="D2038" s="7" t="s">
        <v>10</v>
      </c>
      <c r="E2038" s="13">
        <v>2165</v>
      </c>
      <c r="F2038" s="7" t="s">
        <v>34</v>
      </c>
      <c r="G2038" s="7" t="s">
        <v>11</v>
      </c>
      <c r="H2038" s="13">
        <v>10</v>
      </c>
      <c r="I2038" s="13">
        <f>IF(G2038="Male",VLOOKUP(H2038,'Shoe size conversion table'!$B$6:$D$22,2),VLOOKUP(H2038,'Shoe size conversion table'!$J$6:$L$22,2))</f>
        <v>43</v>
      </c>
      <c r="J2038" s="13">
        <f>IF(G2038="Male",VLOOKUP(H2038,'Shoe size conversion table'!$B$6:$D$22,3),VLOOKUP(H2038,'Shoe size conversion table'!$J$6:$L$22,3))</f>
        <v>9.5</v>
      </c>
      <c r="K2038" s="11">
        <v>189</v>
      </c>
      <c r="L2038" s="12">
        <v>0.5</v>
      </c>
      <c r="M2038" s="7">
        <f t="shared" si="94"/>
        <v>2014</v>
      </c>
      <c r="N2038" s="7">
        <f t="shared" si="95"/>
        <v>9</v>
      </c>
      <c r="O2038" s="30">
        <f t="shared" si="96"/>
        <v>94.5</v>
      </c>
    </row>
    <row r="2039" spans="2:15" x14ac:dyDescent="0.2">
      <c r="B2039" s="13">
        <v>54125</v>
      </c>
      <c r="C2039" s="14">
        <v>41909.456111111103</v>
      </c>
      <c r="D2039" s="7" t="s">
        <v>10</v>
      </c>
      <c r="E2039" s="13">
        <v>2213</v>
      </c>
      <c r="F2039" s="7" t="s">
        <v>34</v>
      </c>
      <c r="G2039" s="7" t="s">
        <v>11</v>
      </c>
      <c r="H2039" s="13">
        <v>9.5</v>
      </c>
      <c r="I2039" s="13" t="str">
        <f>IF(G2039="Male",VLOOKUP(H2039,'Shoe size conversion table'!$B$6:$D$22,2),VLOOKUP(H2039,'Shoe size conversion table'!$J$6:$L$22,2))</f>
        <v>42-43</v>
      </c>
      <c r="J2039" s="13">
        <f>IF(G2039="Male",VLOOKUP(H2039,'Shoe size conversion table'!$B$6:$D$22,3),VLOOKUP(H2039,'Shoe size conversion table'!$J$6:$L$22,3))</f>
        <v>9</v>
      </c>
      <c r="K2039" s="11">
        <v>199</v>
      </c>
      <c r="L2039" s="12">
        <v>0.3</v>
      </c>
      <c r="M2039" s="7">
        <f t="shared" si="94"/>
        <v>2014</v>
      </c>
      <c r="N2039" s="7">
        <f t="shared" si="95"/>
        <v>9</v>
      </c>
      <c r="O2039" s="30">
        <f t="shared" si="96"/>
        <v>139.29999999999998</v>
      </c>
    </row>
    <row r="2040" spans="2:15" x14ac:dyDescent="0.2">
      <c r="B2040" s="13">
        <v>54126</v>
      </c>
      <c r="C2040" s="14">
        <v>41909.536111111105</v>
      </c>
      <c r="D2040" s="7" t="s">
        <v>10</v>
      </c>
      <c r="E2040" s="13">
        <v>2237</v>
      </c>
      <c r="F2040" s="7" t="s">
        <v>34</v>
      </c>
      <c r="G2040" s="7" t="s">
        <v>12</v>
      </c>
      <c r="H2040" s="13">
        <v>7</v>
      </c>
      <c r="I2040" s="13" t="str">
        <f>IF(G2040="Male",VLOOKUP(H2040,'Shoe size conversion table'!$B$6:$D$22,2),VLOOKUP(H2040,'Shoe size conversion table'!$J$6:$L$22,2))</f>
        <v>37-38</v>
      </c>
      <c r="J2040" s="13">
        <f>IF(G2040="Male",VLOOKUP(H2040,'Shoe size conversion table'!$B$6:$D$22,3),VLOOKUP(H2040,'Shoe size conversion table'!$J$6:$L$22,3))</f>
        <v>5</v>
      </c>
      <c r="K2040" s="11">
        <v>149</v>
      </c>
      <c r="L2040" s="12">
        <v>0.3</v>
      </c>
      <c r="M2040" s="7">
        <f t="shared" si="94"/>
        <v>2014</v>
      </c>
      <c r="N2040" s="7">
        <f t="shared" si="95"/>
        <v>9</v>
      </c>
      <c r="O2040" s="30">
        <f t="shared" si="96"/>
        <v>104.3</v>
      </c>
    </row>
    <row r="2041" spans="2:15" x14ac:dyDescent="0.2">
      <c r="B2041" s="13">
        <v>54127</v>
      </c>
      <c r="C2041" s="14">
        <v>41909.636111111104</v>
      </c>
      <c r="D2041" s="7" t="s">
        <v>8</v>
      </c>
      <c r="E2041" s="13">
        <v>2210</v>
      </c>
      <c r="F2041" s="7" t="s">
        <v>41</v>
      </c>
      <c r="G2041" s="7" t="s">
        <v>12</v>
      </c>
      <c r="H2041" s="13">
        <v>8.5</v>
      </c>
      <c r="I2041" s="13">
        <f>IF(G2041="Male",VLOOKUP(H2041,'Shoe size conversion table'!$B$6:$D$22,2),VLOOKUP(H2041,'Shoe size conversion table'!$J$6:$L$22,2))</f>
        <v>39</v>
      </c>
      <c r="J2041" s="13">
        <f>IF(G2041="Male",VLOOKUP(H2041,'Shoe size conversion table'!$B$6:$D$22,3),VLOOKUP(H2041,'Shoe size conversion table'!$J$6:$L$22,3))</f>
        <v>6.5</v>
      </c>
      <c r="K2041" s="11">
        <v>199</v>
      </c>
      <c r="L2041" s="12">
        <v>0.5</v>
      </c>
      <c r="M2041" s="7">
        <f t="shared" si="94"/>
        <v>2014</v>
      </c>
      <c r="N2041" s="7">
        <f t="shared" si="95"/>
        <v>9</v>
      </c>
      <c r="O2041" s="30">
        <f t="shared" si="96"/>
        <v>99.5</v>
      </c>
    </row>
    <row r="2042" spans="2:15" x14ac:dyDescent="0.2">
      <c r="B2042" s="13">
        <v>54128</v>
      </c>
      <c r="C2042" s="14">
        <v>41909.686111111107</v>
      </c>
      <c r="D2042" s="7" t="s">
        <v>8</v>
      </c>
      <c r="E2042" s="13">
        <v>2209</v>
      </c>
      <c r="F2042" s="7" t="s">
        <v>38</v>
      </c>
      <c r="G2042" s="7" t="s">
        <v>11</v>
      </c>
      <c r="H2042" s="13">
        <v>10.5</v>
      </c>
      <c r="I2042" s="13" t="str">
        <f>IF(G2042="Male",VLOOKUP(H2042,'Shoe size conversion table'!$B$6:$D$22,2),VLOOKUP(H2042,'Shoe size conversion table'!$J$6:$L$22,2))</f>
        <v>43-44</v>
      </c>
      <c r="J2042" s="13">
        <f>IF(G2042="Male",VLOOKUP(H2042,'Shoe size conversion table'!$B$6:$D$22,3),VLOOKUP(H2042,'Shoe size conversion table'!$J$6:$L$22,3))</f>
        <v>10</v>
      </c>
      <c r="K2042" s="11">
        <v>169</v>
      </c>
      <c r="L2042" s="12">
        <v>0.3</v>
      </c>
      <c r="M2042" s="7">
        <f t="shared" si="94"/>
        <v>2014</v>
      </c>
      <c r="N2042" s="7">
        <f t="shared" si="95"/>
        <v>9</v>
      </c>
      <c r="O2042" s="30">
        <f t="shared" si="96"/>
        <v>118.3</v>
      </c>
    </row>
    <row r="2043" spans="2:15" x14ac:dyDescent="0.2">
      <c r="B2043" s="13">
        <v>54129</v>
      </c>
      <c r="C2043" s="14">
        <v>41909.696111111109</v>
      </c>
      <c r="D2043" s="7" t="s">
        <v>7</v>
      </c>
      <c r="E2043" s="13">
        <v>2204</v>
      </c>
      <c r="F2043" s="7" t="s">
        <v>47</v>
      </c>
      <c r="G2043" s="7" t="s">
        <v>11</v>
      </c>
      <c r="H2043" s="13">
        <v>9</v>
      </c>
      <c r="I2043" s="13">
        <f>IF(G2043="Male",VLOOKUP(H2043,'Shoe size conversion table'!$B$6:$D$22,2),VLOOKUP(H2043,'Shoe size conversion table'!$J$6:$L$22,2))</f>
        <v>42</v>
      </c>
      <c r="J2043" s="13">
        <f>IF(G2043="Male",VLOOKUP(H2043,'Shoe size conversion table'!$B$6:$D$22,3),VLOOKUP(H2043,'Shoe size conversion table'!$J$6:$L$22,3))</f>
        <v>8.5</v>
      </c>
      <c r="K2043" s="11">
        <v>139</v>
      </c>
      <c r="L2043" s="12">
        <v>0</v>
      </c>
      <c r="M2043" s="7">
        <f t="shared" si="94"/>
        <v>2014</v>
      </c>
      <c r="N2043" s="7">
        <f t="shared" si="95"/>
        <v>9</v>
      </c>
      <c r="O2043" s="30">
        <f t="shared" si="96"/>
        <v>139</v>
      </c>
    </row>
    <row r="2044" spans="2:15" x14ac:dyDescent="0.2">
      <c r="B2044" s="13">
        <v>54129</v>
      </c>
      <c r="C2044" s="14">
        <v>41909.696111111109</v>
      </c>
      <c r="D2044" s="7" t="s">
        <v>7</v>
      </c>
      <c r="E2044" s="13">
        <v>2239</v>
      </c>
      <c r="F2044" s="7" t="s">
        <v>44</v>
      </c>
      <c r="G2044" s="7" t="s">
        <v>11</v>
      </c>
      <c r="H2044" s="13">
        <v>9.5</v>
      </c>
      <c r="I2044" s="13" t="str">
        <f>IF(G2044="Male",VLOOKUP(H2044,'Shoe size conversion table'!$B$6:$D$22,2),VLOOKUP(H2044,'Shoe size conversion table'!$J$6:$L$22,2))</f>
        <v>42-43</v>
      </c>
      <c r="J2044" s="13">
        <f>IF(G2044="Male",VLOOKUP(H2044,'Shoe size conversion table'!$B$6:$D$22,3),VLOOKUP(H2044,'Shoe size conversion table'!$J$6:$L$22,3))</f>
        <v>9</v>
      </c>
      <c r="K2044" s="11">
        <v>129</v>
      </c>
      <c r="L2044" s="12">
        <v>0.3</v>
      </c>
      <c r="M2044" s="7">
        <f t="shared" si="94"/>
        <v>2014</v>
      </c>
      <c r="N2044" s="7">
        <f t="shared" si="95"/>
        <v>9</v>
      </c>
      <c r="O2044" s="30">
        <f t="shared" si="96"/>
        <v>90.3</v>
      </c>
    </row>
    <row r="2045" spans="2:15" x14ac:dyDescent="0.2">
      <c r="B2045" s="13">
        <v>54130</v>
      </c>
      <c r="C2045" s="14">
        <v>41909.696111111109</v>
      </c>
      <c r="D2045" s="7" t="s">
        <v>10</v>
      </c>
      <c r="E2045" s="13">
        <v>2189</v>
      </c>
      <c r="F2045" s="7" t="s">
        <v>35</v>
      </c>
      <c r="G2045" s="7" t="s">
        <v>12</v>
      </c>
      <c r="H2045" s="13">
        <v>7</v>
      </c>
      <c r="I2045" s="13" t="str">
        <f>IF(G2045="Male",VLOOKUP(H2045,'Shoe size conversion table'!$B$6:$D$22,2),VLOOKUP(H2045,'Shoe size conversion table'!$J$6:$L$22,2))</f>
        <v>37-38</v>
      </c>
      <c r="J2045" s="13">
        <f>IF(G2045="Male",VLOOKUP(H2045,'Shoe size conversion table'!$B$6:$D$22,3),VLOOKUP(H2045,'Shoe size conversion table'!$J$6:$L$22,3))</f>
        <v>5</v>
      </c>
      <c r="K2045" s="11">
        <v>139</v>
      </c>
      <c r="L2045" s="12">
        <v>0.5</v>
      </c>
      <c r="M2045" s="7">
        <f t="shared" si="94"/>
        <v>2014</v>
      </c>
      <c r="N2045" s="7">
        <f t="shared" si="95"/>
        <v>9</v>
      </c>
      <c r="O2045" s="30">
        <f t="shared" si="96"/>
        <v>69.5</v>
      </c>
    </row>
    <row r="2046" spans="2:15" x14ac:dyDescent="0.2">
      <c r="B2046" s="13">
        <v>54131</v>
      </c>
      <c r="C2046" s="14">
        <v>41909.906111111108</v>
      </c>
      <c r="D2046" s="7" t="s">
        <v>7</v>
      </c>
      <c r="E2046" s="13">
        <v>2195</v>
      </c>
      <c r="F2046" s="7" t="s">
        <v>54</v>
      </c>
      <c r="G2046" s="7" t="s">
        <v>11</v>
      </c>
      <c r="H2046" s="13">
        <v>11</v>
      </c>
      <c r="I2046" s="13">
        <f>IF(G2046="Male",VLOOKUP(H2046,'Shoe size conversion table'!$B$6:$D$22,2),VLOOKUP(H2046,'Shoe size conversion table'!$J$6:$L$22,2))</f>
        <v>44</v>
      </c>
      <c r="J2046" s="13">
        <f>IF(G2046="Male",VLOOKUP(H2046,'Shoe size conversion table'!$B$6:$D$22,3),VLOOKUP(H2046,'Shoe size conversion table'!$J$6:$L$22,3))</f>
        <v>10.5</v>
      </c>
      <c r="K2046" s="11">
        <v>169</v>
      </c>
      <c r="L2046" s="12">
        <v>0.1</v>
      </c>
      <c r="M2046" s="7">
        <f t="shared" si="94"/>
        <v>2014</v>
      </c>
      <c r="N2046" s="7">
        <f t="shared" si="95"/>
        <v>9</v>
      </c>
      <c r="O2046" s="30">
        <f t="shared" si="96"/>
        <v>152.1</v>
      </c>
    </row>
    <row r="2047" spans="2:15" x14ac:dyDescent="0.2">
      <c r="B2047" s="13">
        <v>54132</v>
      </c>
      <c r="C2047" s="14">
        <v>41909.906111111108</v>
      </c>
      <c r="D2047" s="7" t="s">
        <v>9</v>
      </c>
      <c r="E2047" s="13">
        <v>2191</v>
      </c>
      <c r="F2047" s="7" t="s">
        <v>58</v>
      </c>
      <c r="G2047" s="7" t="s">
        <v>11</v>
      </c>
      <c r="H2047" s="13">
        <v>9.5</v>
      </c>
      <c r="I2047" s="13" t="str">
        <f>IF(G2047="Male",VLOOKUP(H2047,'Shoe size conversion table'!$B$6:$D$22,2),VLOOKUP(H2047,'Shoe size conversion table'!$J$6:$L$22,2))</f>
        <v>42-43</v>
      </c>
      <c r="J2047" s="13">
        <f>IF(G2047="Male",VLOOKUP(H2047,'Shoe size conversion table'!$B$6:$D$22,3),VLOOKUP(H2047,'Shoe size conversion table'!$J$6:$L$22,3))</f>
        <v>9</v>
      </c>
      <c r="K2047" s="11">
        <v>179</v>
      </c>
      <c r="L2047" s="12">
        <v>0.2</v>
      </c>
      <c r="M2047" s="7">
        <f t="shared" si="94"/>
        <v>2014</v>
      </c>
      <c r="N2047" s="7">
        <f t="shared" si="95"/>
        <v>9</v>
      </c>
      <c r="O2047" s="30">
        <f t="shared" si="96"/>
        <v>143.20000000000002</v>
      </c>
    </row>
    <row r="2048" spans="2:15" x14ac:dyDescent="0.2">
      <c r="B2048" s="13">
        <v>54133</v>
      </c>
      <c r="C2048" s="14">
        <v>41909.906111111108</v>
      </c>
      <c r="D2048" s="7" t="s">
        <v>7</v>
      </c>
      <c r="E2048" s="13">
        <v>2225</v>
      </c>
      <c r="F2048" s="7" t="s">
        <v>51</v>
      </c>
      <c r="G2048" s="7" t="s">
        <v>12</v>
      </c>
      <c r="H2048" s="13">
        <v>8</v>
      </c>
      <c r="I2048" s="13" t="str">
        <f>IF(G2048="Male",VLOOKUP(H2048,'Shoe size conversion table'!$B$6:$D$22,2),VLOOKUP(H2048,'Shoe size conversion table'!$J$6:$L$22,2))</f>
        <v>38-39</v>
      </c>
      <c r="J2048" s="13">
        <f>IF(G2048="Male",VLOOKUP(H2048,'Shoe size conversion table'!$B$6:$D$22,3),VLOOKUP(H2048,'Shoe size conversion table'!$J$6:$L$22,3))</f>
        <v>6</v>
      </c>
      <c r="K2048" s="11">
        <v>129</v>
      </c>
      <c r="L2048" s="12">
        <v>0</v>
      </c>
      <c r="M2048" s="7">
        <f t="shared" si="94"/>
        <v>2014</v>
      </c>
      <c r="N2048" s="7">
        <f t="shared" si="95"/>
        <v>9</v>
      </c>
      <c r="O2048" s="30">
        <f t="shared" si="96"/>
        <v>129</v>
      </c>
    </row>
    <row r="2049" spans="2:15" x14ac:dyDescent="0.2">
      <c r="B2049" s="13">
        <v>54133</v>
      </c>
      <c r="C2049" s="14">
        <v>41909.906111111108</v>
      </c>
      <c r="D2049" s="7" t="s">
        <v>7</v>
      </c>
      <c r="E2049" s="13">
        <v>2178</v>
      </c>
      <c r="F2049" s="7" t="s">
        <v>51</v>
      </c>
      <c r="G2049" s="7" t="s">
        <v>11</v>
      </c>
      <c r="H2049" s="13">
        <v>8.5</v>
      </c>
      <c r="I2049" s="13" t="str">
        <f>IF(G2049="Male",VLOOKUP(H2049,'Shoe size conversion table'!$B$6:$D$22,2),VLOOKUP(H2049,'Shoe size conversion table'!$J$6:$L$22,2))</f>
        <v>41-42</v>
      </c>
      <c r="J2049" s="13">
        <f>IF(G2049="Male",VLOOKUP(H2049,'Shoe size conversion table'!$B$6:$D$22,3),VLOOKUP(H2049,'Shoe size conversion table'!$J$6:$L$22,3))</f>
        <v>8</v>
      </c>
      <c r="K2049" s="11">
        <v>179</v>
      </c>
      <c r="L2049" s="12">
        <v>0.2</v>
      </c>
      <c r="M2049" s="7">
        <f t="shared" si="94"/>
        <v>2014</v>
      </c>
      <c r="N2049" s="7">
        <f t="shared" si="95"/>
        <v>9</v>
      </c>
      <c r="O2049" s="30">
        <f t="shared" si="96"/>
        <v>143.20000000000002</v>
      </c>
    </row>
    <row r="2050" spans="2:15" x14ac:dyDescent="0.2">
      <c r="B2050" s="13">
        <v>54134</v>
      </c>
      <c r="C2050" s="14">
        <v>41910.256111111106</v>
      </c>
      <c r="D2050" s="7" t="s">
        <v>8</v>
      </c>
      <c r="E2050" s="13">
        <v>2153</v>
      </c>
      <c r="F2050" s="7" t="s">
        <v>37</v>
      </c>
      <c r="G2050" s="7" t="s">
        <v>11</v>
      </c>
      <c r="H2050" s="13">
        <v>9</v>
      </c>
      <c r="I2050" s="13">
        <f>IF(G2050="Male",VLOOKUP(H2050,'Shoe size conversion table'!$B$6:$D$22,2),VLOOKUP(H2050,'Shoe size conversion table'!$J$6:$L$22,2))</f>
        <v>42</v>
      </c>
      <c r="J2050" s="13">
        <f>IF(G2050="Male",VLOOKUP(H2050,'Shoe size conversion table'!$B$6:$D$22,3),VLOOKUP(H2050,'Shoe size conversion table'!$J$6:$L$22,3))</f>
        <v>8.5</v>
      </c>
      <c r="K2050" s="11">
        <v>139</v>
      </c>
      <c r="L2050" s="12">
        <v>0</v>
      </c>
      <c r="M2050" s="7">
        <f t="shared" si="94"/>
        <v>2014</v>
      </c>
      <c r="N2050" s="7">
        <f t="shared" si="95"/>
        <v>9</v>
      </c>
      <c r="O2050" s="30">
        <f t="shared" si="96"/>
        <v>139</v>
      </c>
    </row>
    <row r="2051" spans="2:15" x14ac:dyDescent="0.2">
      <c r="B2051" s="13">
        <v>54135</v>
      </c>
      <c r="C2051" s="14">
        <v>41910.306111111109</v>
      </c>
      <c r="D2051" s="7" t="s">
        <v>9</v>
      </c>
      <c r="E2051" s="13">
        <v>2187</v>
      </c>
      <c r="F2051" s="7" t="s">
        <v>60</v>
      </c>
      <c r="G2051" s="7" t="s">
        <v>12</v>
      </c>
      <c r="H2051" s="13">
        <v>7.5</v>
      </c>
      <c r="I2051" s="13">
        <f>IF(G2051="Male",VLOOKUP(H2051,'Shoe size conversion table'!$B$6:$D$22,2),VLOOKUP(H2051,'Shoe size conversion table'!$J$6:$L$22,2))</f>
        <v>38</v>
      </c>
      <c r="J2051" s="13">
        <f>IF(G2051="Male",VLOOKUP(H2051,'Shoe size conversion table'!$B$6:$D$22,3),VLOOKUP(H2051,'Shoe size conversion table'!$J$6:$L$22,3))</f>
        <v>5.5</v>
      </c>
      <c r="K2051" s="11">
        <v>199</v>
      </c>
      <c r="L2051" s="12">
        <v>0</v>
      </c>
      <c r="M2051" s="7">
        <f t="shared" si="94"/>
        <v>2014</v>
      </c>
      <c r="N2051" s="7">
        <f t="shared" si="95"/>
        <v>9</v>
      </c>
      <c r="O2051" s="30">
        <f t="shared" si="96"/>
        <v>199</v>
      </c>
    </row>
    <row r="2052" spans="2:15" x14ac:dyDescent="0.2">
      <c r="B2052" s="13">
        <v>54136</v>
      </c>
      <c r="C2052" s="14">
        <v>41910.456111111103</v>
      </c>
      <c r="D2052" s="7" t="s">
        <v>10</v>
      </c>
      <c r="E2052" s="13">
        <v>2160</v>
      </c>
      <c r="F2052" s="7" t="s">
        <v>34</v>
      </c>
      <c r="G2052" s="7" t="s">
        <v>11</v>
      </c>
      <c r="H2052" s="13">
        <v>10.5</v>
      </c>
      <c r="I2052" s="13" t="str">
        <f>IF(G2052="Male",VLOOKUP(H2052,'Shoe size conversion table'!$B$6:$D$22,2),VLOOKUP(H2052,'Shoe size conversion table'!$J$6:$L$22,2))</f>
        <v>43-44</v>
      </c>
      <c r="J2052" s="13">
        <f>IF(G2052="Male",VLOOKUP(H2052,'Shoe size conversion table'!$B$6:$D$22,3),VLOOKUP(H2052,'Shoe size conversion table'!$J$6:$L$22,3))</f>
        <v>10</v>
      </c>
      <c r="K2052" s="11">
        <v>199</v>
      </c>
      <c r="L2052" s="12">
        <v>0</v>
      </c>
      <c r="M2052" s="7">
        <f t="shared" si="94"/>
        <v>2014</v>
      </c>
      <c r="N2052" s="7">
        <f t="shared" si="95"/>
        <v>9</v>
      </c>
      <c r="O2052" s="30">
        <f t="shared" si="96"/>
        <v>199</v>
      </c>
    </row>
    <row r="2053" spans="2:15" x14ac:dyDescent="0.2">
      <c r="B2053" s="13">
        <v>54137</v>
      </c>
      <c r="C2053" s="14">
        <v>41910.536111111105</v>
      </c>
      <c r="D2053" s="7" t="s">
        <v>8</v>
      </c>
      <c r="E2053" s="13">
        <v>2154</v>
      </c>
      <c r="F2053" s="7" t="s">
        <v>38</v>
      </c>
      <c r="G2053" s="7" t="s">
        <v>11</v>
      </c>
      <c r="H2053" s="13">
        <v>9.5</v>
      </c>
      <c r="I2053" s="13" t="str">
        <f>IF(G2053="Male",VLOOKUP(H2053,'Shoe size conversion table'!$B$6:$D$22,2),VLOOKUP(H2053,'Shoe size conversion table'!$J$6:$L$22,2))</f>
        <v>42-43</v>
      </c>
      <c r="J2053" s="13">
        <f>IF(G2053="Male",VLOOKUP(H2053,'Shoe size conversion table'!$B$6:$D$22,3),VLOOKUP(H2053,'Shoe size conversion table'!$J$6:$L$22,3))</f>
        <v>9</v>
      </c>
      <c r="K2053" s="11">
        <v>139</v>
      </c>
      <c r="L2053" s="12">
        <v>0</v>
      </c>
      <c r="M2053" s="7">
        <f t="shared" ref="M2053:M2116" si="97">YEAR(C2053)</f>
        <v>2014</v>
      </c>
      <c r="N2053" s="7">
        <f t="shared" si="95"/>
        <v>9</v>
      </c>
      <c r="O2053" s="30">
        <f t="shared" si="96"/>
        <v>139</v>
      </c>
    </row>
    <row r="2054" spans="2:15" x14ac:dyDescent="0.2">
      <c r="B2054" s="13">
        <v>54138</v>
      </c>
      <c r="C2054" s="14">
        <v>41910.636111111104</v>
      </c>
      <c r="D2054" s="7" t="s">
        <v>8</v>
      </c>
      <c r="E2054" s="13">
        <v>2225</v>
      </c>
      <c r="F2054" s="7" t="s">
        <v>37</v>
      </c>
      <c r="G2054" s="7" t="s">
        <v>12</v>
      </c>
      <c r="H2054" s="13">
        <v>8.5</v>
      </c>
      <c r="I2054" s="13">
        <f>IF(G2054="Male",VLOOKUP(H2054,'Shoe size conversion table'!$B$6:$D$22,2),VLOOKUP(H2054,'Shoe size conversion table'!$J$6:$L$22,2))</f>
        <v>39</v>
      </c>
      <c r="J2054" s="13">
        <f>IF(G2054="Male",VLOOKUP(H2054,'Shoe size conversion table'!$B$6:$D$22,3),VLOOKUP(H2054,'Shoe size conversion table'!$J$6:$L$22,3))</f>
        <v>6.5</v>
      </c>
      <c r="K2054" s="11">
        <v>189</v>
      </c>
      <c r="L2054" s="12">
        <v>0</v>
      </c>
      <c r="M2054" s="7">
        <f t="shared" si="97"/>
        <v>2014</v>
      </c>
      <c r="N2054" s="7">
        <f t="shared" ref="N2054:N2117" si="98">MONTH(C2054:C17021)</f>
        <v>9</v>
      </c>
      <c r="O2054" s="30">
        <f t="shared" ref="O2054:O2117" si="99">K2054*(1-L2054)</f>
        <v>189</v>
      </c>
    </row>
    <row r="2055" spans="2:15" x14ac:dyDescent="0.2">
      <c r="B2055" s="13">
        <v>54139</v>
      </c>
      <c r="C2055" s="14">
        <v>41910.686111111107</v>
      </c>
      <c r="D2055" s="7" t="s">
        <v>10</v>
      </c>
      <c r="E2055" s="13">
        <v>2237</v>
      </c>
      <c r="F2055" s="7" t="s">
        <v>34</v>
      </c>
      <c r="G2055" s="7" t="s">
        <v>12</v>
      </c>
      <c r="H2055" s="13">
        <v>7</v>
      </c>
      <c r="I2055" s="13" t="str">
        <f>IF(G2055="Male",VLOOKUP(H2055,'Shoe size conversion table'!$B$6:$D$22,2),VLOOKUP(H2055,'Shoe size conversion table'!$J$6:$L$22,2))</f>
        <v>37-38</v>
      </c>
      <c r="J2055" s="13">
        <f>IF(G2055="Male",VLOOKUP(H2055,'Shoe size conversion table'!$B$6:$D$22,3),VLOOKUP(H2055,'Shoe size conversion table'!$J$6:$L$22,3))</f>
        <v>5</v>
      </c>
      <c r="K2055" s="11">
        <v>149</v>
      </c>
      <c r="L2055" s="12">
        <v>0.3</v>
      </c>
      <c r="M2055" s="7">
        <f t="shared" si="97"/>
        <v>2014</v>
      </c>
      <c r="N2055" s="7">
        <f t="shared" si="98"/>
        <v>9</v>
      </c>
      <c r="O2055" s="30">
        <f t="shared" si="99"/>
        <v>104.3</v>
      </c>
    </row>
    <row r="2056" spans="2:15" x14ac:dyDescent="0.2">
      <c r="B2056" s="13">
        <v>54140</v>
      </c>
      <c r="C2056" s="14">
        <v>41910.696111111109</v>
      </c>
      <c r="D2056" s="7" t="s">
        <v>7</v>
      </c>
      <c r="E2056" s="13">
        <v>2207</v>
      </c>
      <c r="F2056" s="7" t="s">
        <v>50</v>
      </c>
      <c r="G2056" s="7" t="s">
        <v>11</v>
      </c>
      <c r="H2056" s="13">
        <v>10.5</v>
      </c>
      <c r="I2056" s="13" t="str">
        <f>IF(G2056="Male",VLOOKUP(H2056,'Shoe size conversion table'!$B$6:$D$22,2),VLOOKUP(H2056,'Shoe size conversion table'!$J$6:$L$22,2))</f>
        <v>43-44</v>
      </c>
      <c r="J2056" s="13">
        <f>IF(G2056="Male",VLOOKUP(H2056,'Shoe size conversion table'!$B$6:$D$22,3),VLOOKUP(H2056,'Shoe size conversion table'!$J$6:$L$22,3))</f>
        <v>10</v>
      </c>
      <c r="K2056" s="11">
        <v>179</v>
      </c>
      <c r="L2056" s="12">
        <v>0.5</v>
      </c>
      <c r="M2056" s="7">
        <f t="shared" si="97"/>
        <v>2014</v>
      </c>
      <c r="N2056" s="7">
        <f t="shared" si="98"/>
        <v>9</v>
      </c>
      <c r="O2056" s="30">
        <f t="shared" si="99"/>
        <v>89.5</v>
      </c>
    </row>
    <row r="2057" spans="2:15" x14ac:dyDescent="0.2">
      <c r="B2057" s="13">
        <v>54140</v>
      </c>
      <c r="C2057" s="14">
        <v>41910.696111111109</v>
      </c>
      <c r="D2057" s="7" t="s">
        <v>7</v>
      </c>
      <c r="E2057" s="13">
        <v>2204</v>
      </c>
      <c r="F2057" s="7" t="s">
        <v>47</v>
      </c>
      <c r="G2057" s="7" t="s">
        <v>11</v>
      </c>
      <c r="H2057" s="13">
        <v>9</v>
      </c>
      <c r="I2057" s="13">
        <f>IF(G2057="Male",VLOOKUP(H2057,'Shoe size conversion table'!$B$6:$D$22,2),VLOOKUP(H2057,'Shoe size conversion table'!$J$6:$L$22,2))</f>
        <v>42</v>
      </c>
      <c r="J2057" s="13">
        <f>IF(G2057="Male",VLOOKUP(H2057,'Shoe size conversion table'!$B$6:$D$22,3),VLOOKUP(H2057,'Shoe size conversion table'!$J$6:$L$22,3))</f>
        <v>8.5</v>
      </c>
      <c r="K2057" s="11">
        <v>139</v>
      </c>
      <c r="L2057" s="12">
        <v>0</v>
      </c>
      <c r="M2057" s="7">
        <f t="shared" si="97"/>
        <v>2014</v>
      </c>
      <c r="N2057" s="7">
        <f t="shared" si="98"/>
        <v>9</v>
      </c>
      <c r="O2057" s="30">
        <f t="shared" si="99"/>
        <v>139</v>
      </c>
    </row>
    <row r="2058" spans="2:15" x14ac:dyDescent="0.2">
      <c r="B2058" s="13">
        <v>54141</v>
      </c>
      <c r="C2058" s="14">
        <v>41910.796111111107</v>
      </c>
      <c r="D2058" s="7" t="s">
        <v>10</v>
      </c>
      <c r="E2058" s="13">
        <v>2165</v>
      </c>
      <c r="F2058" s="7" t="s">
        <v>34</v>
      </c>
      <c r="G2058" s="7" t="s">
        <v>11</v>
      </c>
      <c r="H2058" s="13">
        <v>11.5</v>
      </c>
      <c r="I2058" s="13" t="str">
        <f>IF(G2058="Male",VLOOKUP(H2058,'Shoe size conversion table'!$B$6:$D$22,2),VLOOKUP(H2058,'Shoe size conversion table'!$J$6:$L$22,2))</f>
        <v>44-45</v>
      </c>
      <c r="J2058" s="13">
        <f>IF(G2058="Male",VLOOKUP(H2058,'Shoe size conversion table'!$B$6:$D$22,3),VLOOKUP(H2058,'Shoe size conversion table'!$J$6:$L$22,3))</f>
        <v>11</v>
      </c>
      <c r="K2058" s="11">
        <v>189</v>
      </c>
      <c r="L2058" s="12">
        <v>0.3</v>
      </c>
      <c r="M2058" s="7">
        <f t="shared" si="97"/>
        <v>2014</v>
      </c>
      <c r="N2058" s="7">
        <f t="shared" si="98"/>
        <v>9</v>
      </c>
      <c r="O2058" s="30">
        <f t="shared" si="99"/>
        <v>132.29999999999998</v>
      </c>
    </row>
    <row r="2059" spans="2:15" x14ac:dyDescent="0.2">
      <c r="B2059" s="13">
        <v>54142</v>
      </c>
      <c r="C2059" s="14">
        <v>41910.906111111108</v>
      </c>
      <c r="D2059" s="7" t="s">
        <v>7</v>
      </c>
      <c r="E2059" s="13">
        <v>2178</v>
      </c>
      <c r="F2059" s="7" t="s">
        <v>51</v>
      </c>
      <c r="G2059" s="7" t="s">
        <v>12</v>
      </c>
      <c r="H2059" s="13">
        <v>9</v>
      </c>
      <c r="I2059" s="13" t="str">
        <f>IF(G2059="Male",VLOOKUP(H2059,'Shoe size conversion table'!$B$6:$D$22,2),VLOOKUP(H2059,'Shoe size conversion table'!$J$6:$L$22,2))</f>
        <v>39-40</v>
      </c>
      <c r="J2059" s="13">
        <f>IF(G2059="Male",VLOOKUP(H2059,'Shoe size conversion table'!$B$6:$D$22,3),VLOOKUP(H2059,'Shoe size conversion table'!$J$6:$L$22,3))</f>
        <v>7</v>
      </c>
      <c r="K2059" s="11">
        <v>149</v>
      </c>
      <c r="L2059" s="12">
        <v>0</v>
      </c>
      <c r="M2059" s="7">
        <f t="shared" si="97"/>
        <v>2014</v>
      </c>
      <c r="N2059" s="7">
        <f t="shared" si="98"/>
        <v>9</v>
      </c>
      <c r="O2059" s="30">
        <f t="shared" si="99"/>
        <v>149</v>
      </c>
    </row>
    <row r="2060" spans="2:15" x14ac:dyDescent="0.2">
      <c r="B2060" s="13">
        <v>54142</v>
      </c>
      <c r="C2060" s="14">
        <v>41910.906111111108</v>
      </c>
      <c r="D2060" s="7" t="s">
        <v>7</v>
      </c>
      <c r="E2060" s="13">
        <v>2226</v>
      </c>
      <c r="F2060" s="7" t="s">
        <v>51</v>
      </c>
      <c r="G2060" s="7" t="s">
        <v>12</v>
      </c>
      <c r="H2060" s="13">
        <v>10</v>
      </c>
      <c r="I2060" s="13" t="str">
        <f>IF(G2060="Male",VLOOKUP(H2060,'Shoe size conversion table'!$B$6:$D$22,2),VLOOKUP(H2060,'Shoe size conversion table'!$J$6:$L$22,2))</f>
        <v>40-41</v>
      </c>
      <c r="J2060" s="13">
        <f>IF(G2060="Male",VLOOKUP(H2060,'Shoe size conversion table'!$B$6:$D$22,3),VLOOKUP(H2060,'Shoe size conversion table'!$J$6:$L$22,3))</f>
        <v>8</v>
      </c>
      <c r="K2060" s="11">
        <v>129</v>
      </c>
      <c r="L2060" s="12">
        <v>0</v>
      </c>
      <c r="M2060" s="7">
        <f t="shared" si="97"/>
        <v>2014</v>
      </c>
      <c r="N2060" s="7">
        <f t="shared" si="98"/>
        <v>9</v>
      </c>
      <c r="O2060" s="30">
        <f t="shared" si="99"/>
        <v>129</v>
      </c>
    </row>
    <row r="2061" spans="2:15" x14ac:dyDescent="0.2">
      <c r="B2061" s="13">
        <v>54143</v>
      </c>
      <c r="C2061" s="14">
        <v>41910.906111111108</v>
      </c>
      <c r="D2061" s="7" t="s">
        <v>8</v>
      </c>
      <c r="E2061" s="13">
        <v>2237</v>
      </c>
      <c r="F2061" s="7" t="s">
        <v>42</v>
      </c>
      <c r="G2061" s="7" t="s">
        <v>12</v>
      </c>
      <c r="H2061" s="13">
        <v>8.5</v>
      </c>
      <c r="I2061" s="13">
        <f>IF(G2061="Male",VLOOKUP(H2061,'Shoe size conversion table'!$B$6:$D$22,2),VLOOKUP(H2061,'Shoe size conversion table'!$J$6:$L$22,2))</f>
        <v>39</v>
      </c>
      <c r="J2061" s="13">
        <f>IF(G2061="Male",VLOOKUP(H2061,'Shoe size conversion table'!$B$6:$D$22,3),VLOOKUP(H2061,'Shoe size conversion table'!$J$6:$L$22,3))</f>
        <v>6.5</v>
      </c>
      <c r="K2061" s="11">
        <v>199</v>
      </c>
      <c r="L2061" s="12">
        <v>0</v>
      </c>
      <c r="M2061" s="7">
        <f t="shared" si="97"/>
        <v>2014</v>
      </c>
      <c r="N2061" s="7">
        <f t="shared" si="98"/>
        <v>9</v>
      </c>
      <c r="O2061" s="30">
        <f t="shared" si="99"/>
        <v>199</v>
      </c>
    </row>
    <row r="2062" spans="2:15" x14ac:dyDescent="0.2">
      <c r="B2062" s="13">
        <v>54144</v>
      </c>
      <c r="C2062" s="14">
        <v>41910.906111111108</v>
      </c>
      <c r="D2062" s="7" t="s">
        <v>7</v>
      </c>
      <c r="E2062" s="13">
        <v>2238</v>
      </c>
      <c r="F2062" s="7" t="s">
        <v>51</v>
      </c>
      <c r="G2062" s="7" t="s">
        <v>12</v>
      </c>
      <c r="H2062" s="13">
        <v>8</v>
      </c>
      <c r="I2062" s="13" t="str">
        <f>IF(G2062="Male",VLOOKUP(H2062,'Shoe size conversion table'!$B$6:$D$22,2),VLOOKUP(H2062,'Shoe size conversion table'!$J$6:$L$22,2))</f>
        <v>38-39</v>
      </c>
      <c r="J2062" s="13">
        <f>IF(G2062="Male",VLOOKUP(H2062,'Shoe size conversion table'!$B$6:$D$22,3),VLOOKUP(H2062,'Shoe size conversion table'!$J$6:$L$22,3))</f>
        <v>6</v>
      </c>
      <c r="K2062" s="11">
        <v>129</v>
      </c>
      <c r="L2062" s="12">
        <v>0.1</v>
      </c>
      <c r="M2062" s="7">
        <f t="shared" si="97"/>
        <v>2014</v>
      </c>
      <c r="N2062" s="7">
        <f t="shared" si="98"/>
        <v>9</v>
      </c>
      <c r="O2062" s="30">
        <f t="shared" si="99"/>
        <v>116.10000000000001</v>
      </c>
    </row>
    <row r="2063" spans="2:15" x14ac:dyDescent="0.2">
      <c r="B2063" s="13">
        <v>54145</v>
      </c>
      <c r="C2063" s="14">
        <v>41911.256111111106</v>
      </c>
      <c r="D2063" s="7" t="s">
        <v>8</v>
      </c>
      <c r="E2063" s="13">
        <v>2171</v>
      </c>
      <c r="F2063" s="7" t="s">
        <v>38</v>
      </c>
      <c r="G2063" s="7" t="s">
        <v>12</v>
      </c>
      <c r="H2063" s="13">
        <v>7.5</v>
      </c>
      <c r="I2063" s="13">
        <f>IF(G2063="Male",VLOOKUP(H2063,'Shoe size conversion table'!$B$6:$D$22,2),VLOOKUP(H2063,'Shoe size conversion table'!$J$6:$L$22,2))</f>
        <v>38</v>
      </c>
      <c r="J2063" s="13">
        <f>IF(G2063="Male",VLOOKUP(H2063,'Shoe size conversion table'!$B$6:$D$22,3),VLOOKUP(H2063,'Shoe size conversion table'!$J$6:$L$22,3))</f>
        <v>5.5</v>
      </c>
      <c r="K2063" s="11">
        <v>189</v>
      </c>
      <c r="L2063" s="12">
        <v>0.3</v>
      </c>
      <c r="M2063" s="7">
        <f t="shared" si="97"/>
        <v>2014</v>
      </c>
      <c r="N2063" s="7">
        <f t="shared" si="98"/>
        <v>9</v>
      </c>
      <c r="O2063" s="30">
        <f t="shared" si="99"/>
        <v>132.29999999999998</v>
      </c>
    </row>
    <row r="2064" spans="2:15" x14ac:dyDescent="0.2">
      <c r="B2064" s="13">
        <v>54146</v>
      </c>
      <c r="C2064" s="14">
        <v>41911.456111111103</v>
      </c>
      <c r="D2064" s="7" t="s">
        <v>10</v>
      </c>
      <c r="E2064" s="13">
        <v>2192</v>
      </c>
      <c r="F2064" s="7" t="s">
        <v>35</v>
      </c>
      <c r="G2064" s="7" t="s">
        <v>11</v>
      </c>
      <c r="H2064" s="13">
        <v>15</v>
      </c>
      <c r="I2064" s="13">
        <f>IF(G2064="Male",VLOOKUP(H2064,'Shoe size conversion table'!$B$6:$D$22,2),VLOOKUP(H2064,'Shoe size conversion table'!$J$6:$L$22,2))</f>
        <v>48</v>
      </c>
      <c r="J2064" s="13">
        <f>IF(G2064="Male",VLOOKUP(H2064,'Shoe size conversion table'!$B$6:$D$22,3),VLOOKUP(H2064,'Shoe size conversion table'!$J$6:$L$22,3))</f>
        <v>14.5</v>
      </c>
      <c r="K2064" s="11">
        <v>199</v>
      </c>
      <c r="L2064" s="12">
        <v>0.3</v>
      </c>
      <c r="M2064" s="7">
        <f t="shared" si="97"/>
        <v>2014</v>
      </c>
      <c r="N2064" s="7">
        <f t="shared" si="98"/>
        <v>9</v>
      </c>
      <c r="O2064" s="30">
        <f t="shared" si="99"/>
        <v>139.29999999999998</v>
      </c>
    </row>
    <row r="2065" spans="2:15" x14ac:dyDescent="0.2">
      <c r="B2065" s="13">
        <v>54147</v>
      </c>
      <c r="C2065" s="14">
        <v>41911.476111111107</v>
      </c>
      <c r="D2065" s="7" t="s">
        <v>7</v>
      </c>
      <c r="E2065" s="13">
        <v>2208</v>
      </c>
      <c r="F2065" s="7" t="s">
        <v>52</v>
      </c>
      <c r="G2065" s="7" t="s">
        <v>11</v>
      </c>
      <c r="H2065" s="13">
        <v>10</v>
      </c>
      <c r="I2065" s="13">
        <f>IF(G2065="Male",VLOOKUP(H2065,'Shoe size conversion table'!$B$6:$D$22,2),VLOOKUP(H2065,'Shoe size conversion table'!$J$6:$L$22,2))</f>
        <v>43</v>
      </c>
      <c r="J2065" s="13">
        <f>IF(G2065="Male",VLOOKUP(H2065,'Shoe size conversion table'!$B$6:$D$22,3),VLOOKUP(H2065,'Shoe size conversion table'!$J$6:$L$22,3))</f>
        <v>9.5</v>
      </c>
      <c r="K2065" s="11">
        <v>179</v>
      </c>
      <c r="L2065" s="12">
        <v>0.1</v>
      </c>
      <c r="M2065" s="7">
        <f t="shared" si="97"/>
        <v>2014</v>
      </c>
      <c r="N2065" s="7">
        <f t="shared" si="98"/>
        <v>9</v>
      </c>
      <c r="O2065" s="30">
        <f t="shared" si="99"/>
        <v>161.1</v>
      </c>
    </row>
    <row r="2066" spans="2:15" x14ac:dyDescent="0.2">
      <c r="B2066" s="13">
        <v>54148</v>
      </c>
      <c r="C2066" s="14">
        <v>41911.536111111105</v>
      </c>
      <c r="D2066" s="7" t="s">
        <v>8</v>
      </c>
      <c r="E2066" s="13">
        <v>2201</v>
      </c>
      <c r="F2066" s="7" t="s">
        <v>38</v>
      </c>
      <c r="G2066" s="7" t="s">
        <v>11</v>
      </c>
      <c r="H2066" s="13">
        <v>10</v>
      </c>
      <c r="I2066" s="13">
        <f>IF(G2066="Male",VLOOKUP(H2066,'Shoe size conversion table'!$B$6:$D$22,2),VLOOKUP(H2066,'Shoe size conversion table'!$J$6:$L$22,2))</f>
        <v>43</v>
      </c>
      <c r="J2066" s="13">
        <f>IF(G2066="Male",VLOOKUP(H2066,'Shoe size conversion table'!$B$6:$D$22,3),VLOOKUP(H2066,'Shoe size conversion table'!$J$6:$L$22,3))</f>
        <v>9.5</v>
      </c>
      <c r="K2066" s="11">
        <v>149</v>
      </c>
      <c r="L2066" s="12">
        <v>0.5</v>
      </c>
      <c r="M2066" s="7">
        <f t="shared" si="97"/>
        <v>2014</v>
      </c>
      <c r="N2066" s="7">
        <f t="shared" si="98"/>
        <v>9</v>
      </c>
      <c r="O2066" s="30">
        <f t="shared" si="99"/>
        <v>74.5</v>
      </c>
    </row>
    <row r="2067" spans="2:15" x14ac:dyDescent="0.2">
      <c r="B2067" s="13">
        <v>54149</v>
      </c>
      <c r="C2067" s="14">
        <v>41911.636111111104</v>
      </c>
      <c r="D2067" s="7" t="s">
        <v>7</v>
      </c>
      <c r="E2067" s="13">
        <v>2188</v>
      </c>
      <c r="F2067" s="7" t="s">
        <v>51</v>
      </c>
      <c r="G2067" s="7" t="s">
        <v>11</v>
      </c>
      <c r="H2067" s="13">
        <v>12</v>
      </c>
      <c r="I2067" s="13">
        <f>IF(G2067="Male",VLOOKUP(H2067,'Shoe size conversion table'!$B$6:$D$22,2),VLOOKUP(H2067,'Shoe size conversion table'!$J$6:$L$22,2))</f>
        <v>45</v>
      </c>
      <c r="J2067" s="13">
        <f>IF(G2067="Male",VLOOKUP(H2067,'Shoe size conversion table'!$B$6:$D$22,3),VLOOKUP(H2067,'Shoe size conversion table'!$J$6:$L$22,3))</f>
        <v>11.5</v>
      </c>
      <c r="K2067" s="11">
        <v>169</v>
      </c>
      <c r="L2067" s="12">
        <v>0</v>
      </c>
      <c r="M2067" s="7">
        <f t="shared" si="97"/>
        <v>2014</v>
      </c>
      <c r="N2067" s="7">
        <f t="shared" si="98"/>
        <v>9</v>
      </c>
      <c r="O2067" s="30">
        <f t="shared" si="99"/>
        <v>169</v>
      </c>
    </row>
    <row r="2068" spans="2:15" x14ac:dyDescent="0.2">
      <c r="B2068" s="13">
        <v>54150</v>
      </c>
      <c r="C2068" s="14">
        <v>41911.686111111107</v>
      </c>
      <c r="D2068" s="7" t="s">
        <v>8</v>
      </c>
      <c r="E2068" s="13">
        <v>2154</v>
      </c>
      <c r="F2068" s="7" t="s">
        <v>38</v>
      </c>
      <c r="G2068" s="7" t="s">
        <v>11</v>
      </c>
      <c r="H2068" s="13">
        <v>9.5</v>
      </c>
      <c r="I2068" s="13" t="str">
        <f>IF(G2068="Male",VLOOKUP(H2068,'Shoe size conversion table'!$B$6:$D$22,2),VLOOKUP(H2068,'Shoe size conversion table'!$J$6:$L$22,2))</f>
        <v>42-43</v>
      </c>
      <c r="J2068" s="13">
        <f>IF(G2068="Male",VLOOKUP(H2068,'Shoe size conversion table'!$B$6:$D$22,3),VLOOKUP(H2068,'Shoe size conversion table'!$J$6:$L$22,3))</f>
        <v>9</v>
      </c>
      <c r="K2068" s="11">
        <v>139</v>
      </c>
      <c r="L2068" s="12">
        <v>0</v>
      </c>
      <c r="M2068" s="7">
        <f t="shared" si="97"/>
        <v>2014</v>
      </c>
      <c r="N2068" s="7">
        <f t="shared" si="98"/>
        <v>9</v>
      </c>
      <c r="O2068" s="30">
        <f t="shared" si="99"/>
        <v>139</v>
      </c>
    </row>
    <row r="2069" spans="2:15" x14ac:dyDescent="0.2">
      <c r="B2069" s="13">
        <v>54151</v>
      </c>
      <c r="C2069" s="14">
        <v>41911.796111111107</v>
      </c>
      <c r="D2069" s="7" t="s">
        <v>10</v>
      </c>
      <c r="E2069" s="13">
        <v>2213</v>
      </c>
      <c r="F2069" s="7" t="s">
        <v>34</v>
      </c>
      <c r="G2069" s="7" t="s">
        <v>11</v>
      </c>
      <c r="H2069" s="13">
        <v>9.5</v>
      </c>
      <c r="I2069" s="13" t="str">
        <f>IF(G2069="Male",VLOOKUP(H2069,'Shoe size conversion table'!$B$6:$D$22,2),VLOOKUP(H2069,'Shoe size conversion table'!$J$6:$L$22,2))</f>
        <v>42-43</v>
      </c>
      <c r="J2069" s="13">
        <f>IF(G2069="Male",VLOOKUP(H2069,'Shoe size conversion table'!$B$6:$D$22,3),VLOOKUP(H2069,'Shoe size conversion table'!$J$6:$L$22,3))</f>
        <v>9</v>
      </c>
      <c r="K2069" s="11">
        <v>199</v>
      </c>
      <c r="L2069" s="12">
        <v>0.3</v>
      </c>
      <c r="M2069" s="7">
        <f t="shared" si="97"/>
        <v>2014</v>
      </c>
      <c r="N2069" s="7">
        <f t="shared" si="98"/>
        <v>9</v>
      </c>
      <c r="O2069" s="30">
        <f t="shared" si="99"/>
        <v>139.29999999999998</v>
      </c>
    </row>
    <row r="2070" spans="2:15" x14ac:dyDescent="0.2">
      <c r="B2070" s="13">
        <v>54152</v>
      </c>
      <c r="C2070" s="14">
        <v>41911.906111111108</v>
      </c>
      <c r="D2070" s="7" t="s">
        <v>7</v>
      </c>
      <c r="E2070" s="13">
        <v>2178</v>
      </c>
      <c r="F2070" s="7" t="s">
        <v>51</v>
      </c>
      <c r="G2070" s="7" t="s">
        <v>12</v>
      </c>
      <c r="H2070" s="13">
        <v>8</v>
      </c>
      <c r="I2070" s="13" t="str">
        <f>IF(G2070="Male",VLOOKUP(H2070,'Shoe size conversion table'!$B$6:$D$22,2),VLOOKUP(H2070,'Shoe size conversion table'!$J$6:$L$22,2))</f>
        <v>38-39</v>
      </c>
      <c r="J2070" s="13">
        <f>IF(G2070="Male",VLOOKUP(H2070,'Shoe size conversion table'!$B$6:$D$22,3),VLOOKUP(H2070,'Shoe size conversion table'!$J$6:$L$22,3))</f>
        <v>6</v>
      </c>
      <c r="K2070" s="11">
        <v>129</v>
      </c>
      <c r="L2070" s="12">
        <v>0</v>
      </c>
      <c r="M2070" s="7">
        <f t="shared" si="97"/>
        <v>2014</v>
      </c>
      <c r="N2070" s="7">
        <f t="shared" si="98"/>
        <v>9</v>
      </c>
      <c r="O2070" s="30">
        <f t="shared" si="99"/>
        <v>129</v>
      </c>
    </row>
    <row r="2071" spans="2:15" x14ac:dyDescent="0.2">
      <c r="B2071" s="13">
        <v>54152</v>
      </c>
      <c r="C2071" s="14">
        <v>41911.906111111108</v>
      </c>
      <c r="D2071" s="7" t="s">
        <v>7</v>
      </c>
      <c r="E2071" s="13">
        <v>2206</v>
      </c>
      <c r="F2071" s="7" t="s">
        <v>51</v>
      </c>
      <c r="G2071" s="7" t="s">
        <v>11</v>
      </c>
      <c r="H2071" s="13">
        <v>8</v>
      </c>
      <c r="I2071" s="13">
        <f>IF(G2071="Male",VLOOKUP(H2071,'Shoe size conversion table'!$B$6:$D$22,2),VLOOKUP(H2071,'Shoe size conversion table'!$J$6:$L$22,2))</f>
        <v>41</v>
      </c>
      <c r="J2071" s="13">
        <f>IF(G2071="Male",VLOOKUP(H2071,'Shoe size conversion table'!$B$6:$D$22,3),VLOOKUP(H2071,'Shoe size conversion table'!$J$6:$L$22,3))</f>
        <v>7.5</v>
      </c>
      <c r="K2071" s="11">
        <v>139</v>
      </c>
      <c r="L2071" s="12">
        <v>0.3</v>
      </c>
      <c r="M2071" s="7">
        <f t="shared" si="97"/>
        <v>2014</v>
      </c>
      <c r="N2071" s="7">
        <f t="shared" si="98"/>
        <v>9</v>
      </c>
      <c r="O2071" s="30">
        <f t="shared" si="99"/>
        <v>97.3</v>
      </c>
    </row>
    <row r="2072" spans="2:15" x14ac:dyDescent="0.2">
      <c r="B2072" s="13">
        <v>54152</v>
      </c>
      <c r="C2072" s="14">
        <v>41911.906111111108</v>
      </c>
      <c r="D2072" s="7" t="s">
        <v>7</v>
      </c>
      <c r="E2072" s="13">
        <v>2195</v>
      </c>
      <c r="F2072" s="7" t="s">
        <v>51</v>
      </c>
      <c r="G2072" s="7" t="s">
        <v>12</v>
      </c>
      <c r="H2072" s="13">
        <v>9</v>
      </c>
      <c r="I2072" s="13" t="str">
        <f>IF(G2072="Male",VLOOKUP(H2072,'Shoe size conversion table'!$B$6:$D$22,2),VLOOKUP(H2072,'Shoe size conversion table'!$J$6:$L$22,2))</f>
        <v>39-40</v>
      </c>
      <c r="J2072" s="13">
        <f>IF(G2072="Male",VLOOKUP(H2072,'Shoe size conversion table'!$B$6:$D$22,3),VLOOKUP(H2072,'Shoe size conversion table'!$J$6:$L$22,3))</f>
        <v>7</v>
      </c>
      <c r="K2072" s="11">
        <v>159</v>
      </c>
      <c r="L2072" s="12">
        <v>0.1</v>
      </c>
      <c r="M2072" s="7">
        <f t="shared" si="97"/>
        <v>2014</v>
      </c>
      <c r="N2072" s="7">
        <f t="shared" si="98"/>
        <v>9</v>
      </c>
      <c r="O2072" s="30">
        <f t="shared" si="99"/>
        <v>143.1</v>
      </c>
    </row>
    <row r="2073" spans="2:15" x14ac:dyDescent="0.2">
      <c r="B2073" s="13">
        <v>54152</v>
      </c>
      <c r="C2073" s="14">
        <v>41911.906111111108</v>
      </c>
      <c r="D2073" s="7" t="s">
        <v>7</v>
      </c>
      <c r="E2073" s="13">
        <v>2213</v>
      </c>
      <c r="F2073" s="7" t="s">
        <v>51</v>
      </c>
      <c r="G2073" s="7" t="s">
        <v>12</v>
      </c>
      <c r="H2073" s="13">
        <v>10</v>
      </c>
      <c r="I2073" s="13" t="str">
        <f>IF(G2073="Male",VLOOKUP(H2073,'Shoe size conversion table'!$B$6:$D$22,2),VLOOKUP(H2073,'Shoe size conversion table'!$J$6:$L$22,2))</f>
        <v>40-41</v>
      </c>
      <c r="J2073" s="13">
        <f>IF(G2073="Male",VLOOKUP(H2073,'Shoe size conversion table'!$B$6:$D$22,3),VLOOKUP(H2073,'Shoe size conversion table'!$J$6:$L$22,3))</f>
        <v>8</v>
      </c>
      <c r="K2073" s="11">
        <v>199</v>
      </c>
      <c r="L2073" s="12">
        <v>0</v>
      </c>
      <c r="M2073" s="7">
        <f t="shared" si="97"/>
        <v>2014</v>
      </c>
      <c r="N2073" s="7">
        <f t="shared" si="98"/>
        <v>9</v>
      </c>
      <c r="O2073" s="30">
        <f t="shared" si="99"/>
        <v>199</v>
      </c>
    </row>
    <row r="2074" spans="2:15" x14ac:dyDescent="0.2">
      <c r="B2074" s="13">
        <v>54153</v>
      </c>
      <c r="C2074" s="14">
        <v>41912.066111111104</v>
      </c>
      <c r="D2074" s="7" t="s">
        <v>7</v>
      </c>
      <c r="E2074" s="13">
        <v>2230</v>
      </c>
      <c r="F2074" s="7" t="s">
        <v>51</v>
      </c>
      <c r="G2074" s="7" t="s">
        <v>12</v>
      </c>
      <c r="H2074" s="13">
        <v>7.5</v>
      </c>
      <c r="I2074" s="13">
        <f>IF(G2074="Male",VLOOKUP(H2074,'Shoe size conversion table'!$B$6:$D$22,2),VLOOKUP(H2074,'Shoe size conversion table'!$J$6:$L$22,2))</f>
        <v>38</v>
      </c>
      <c r="J2074" s="13">
        <f>IF(G2074="Male",VLOOKUP(H2074,'Shoe size conversion table'!$B$6:$D$22,3),VLOOKUP(H2074,'Shoe size conversion table'!$J$6:$L$22,3))</f>
        <v>5.5</v>
      </c>
      <c r="K2074" s="11">
        <v>179</v>
      </c>
      <c r="L2074" s="12">
        <v>0</v>
      </c>
      <c r="M2074" s="7">
        <f t="shared" si="97"/>
        <v>2014</v>
      </c>
      <c r="N2074" s="7">
        <f t="shared" si="98"/>
        <v>9</v>
      </c>
      <c r="O2074" s="30">
        <f t="shared" si="99"/>
        <v>179</v>
      </c>
    </row>
    <row r="2075" spans="2:15" x14ac:dyDescent="0.2">
      <c r="B2075" s="13">
        <v>54154</v>
      </c>
      <c r="C2075" s="14">
        <v>41912.286111111105</v>
      </c>
      <c r="D2075" s="7" t="s">
        <v>7</v>
      </c>
      <c r="E2075" s="13">
        <v>2151</v>
      </c>
      <c r="F2075" s="7" t="s">
        <v>54</v>
      </c>
      <c r="G2075" s="7" t="s">
        <v>11</v>
      </c>
      <c r="H2075" s="13">
        <v>9.5</v>
      </c>
      <c r="I2075" s="13" t="str">
        <f>IF(G2075="Male",VLOOKUP(H2075,'Shoe size conversion table'!$B$6:$D$22,2),VLOOKUP(H2075,'Shoe size conversion table'!$J$6:$L$22,2))</f>
        <v>42-43</v>
      </c>
      <c r="J2075" s="13">
        <f>IF(G2075="Male",VLOOKUP(H2075,'Shoe size conversion table'!$B$6:$D$22,3),VLOOKUP(H2075,'Shoe size conversion table'!$J$6:$L$22,3))</f>
        <v>9</v>
      </c>
      <c r="K2075" s="11">
        <v>149</v>
      </c>
      <c r="L2075" s="12">
        <v>0</v>
      </c>
      <c r="M2075" s="7">
        <f t="shared" si="97"/>
        <v>2014</v>
      </c>
      <c r="N2075" s="7">
        <f t="shared" si="98"/>
        <v>9</v>
      </c>
      <c r="O2075" s="30">
        <f t="shared" si="99"/>
        <v>149</v>
      </c>
    </row>
    <row r="2076" spans="2:15" x14ac:dyDescent="0.2">
      <c r="B2076" s="13">
        <v>54155</v>
      </c>
      <c r="C2076" s="14">
        <v>41912.476111111107</v>
      </c>
      <c r="D2076" s="7" t="s">
        <v>10</v>
      </c>
      <c r="E2076" s="13">
        <v>2224</v>
      </c>
      <c r="F2076" s="7" t="s">
        <v>34</v>
      </c>
      <c r="G2076" s="7" t="s">
        <v>12</v>
      </c>
      <c r="H2076" s="13">
        <v>10</v>
      </c>
      <c r="I2076" s="13" t="str">
        <f>IF(G2076="Male",VLOOKUP(H2076,'Shoe size conversion table'!$B$6:$D$22,2),VLOOKUP(H2076,'Shoe size conversion table'!$J$6:$L$22,2))</f>
        <v>40-41</v>
      </c>
      <c r="J2076" s="13">
        <f>IF(G2076="Male",VLOOKUP(H2076,'Shoe size conversion table'!$B$6:$D$22,3),VLOOKUP(H2076,'Shoe size conversion table'!$J$6:$L$22,3))</f>
        <v>8</v>
      </c>
      <c r="K2076" s="11">
        <v>189</v>
      </c>
      <c r="L2076" s="12">
        <v>0.2</v>
      </c>
      <c r="M2076" s="7">
        <f t="shared" si="97"/>
        <v>2014</v>
      </c>
      <c r="N2076" s="7">
        <f t="shared" si="98"/>
        <v>9</v>
      </c>
      <c r="O2076" s="30">
        <f t="shared" si="99"/>
        <v>151.20000000000002</v>
      </c>
    </row>
    <row r="2077" spans="2:15" x14ac:dyDescent="0.2">
      <c r="B2077" s="13">
        <v>54156</v>
      </c>
      <c r="C2077" s="14">
        <v>41912.796111111107</v>
      </c>
      <c r="D2077" s="7" t="s">
        <v>10</v>
      </c>
      <c r="E2077" s="13">
        <v>2160</v>
      </c>
      <c r="F2077" s="7" t="s">
        <v>34</v>
      </c>
      <c r="G2077" s="7" t="s">
        <v>11</v>
      </c>
      <c r="H2077" s="13">
        <v>10.5</v>
      </c>
      <c r="I2077" s="13" t="str">
        <f>IF(G2077="Male",VLOOKUP(H2077,'Shoe size conversion table'!$B$6:$D$22,2),VLOOKUP(H2077,'Shoe size conversion table'!$J$6:$L$22,2))</f>
        <v>43-44</v>
      </c>
      <c r="J2077" s="13">
        <f>IF(G2077="Male",VLOOKUP(H2077,'Shoe size conversion table'!$B$6:$D$22,3),VLOOKUP(H2077,'Shoe size conversion table'!$J$6:$L$22,3))</f>
        <v>10</v>
      </c>
      <c r="K2077" s="11">
        <v>199</v>
      </c>
      <c r="L2077" s="12">
        <v>0</v>
      </c>
      <c r="M2077" s="7">
        <f t="shared" si="97"/>
        <v>2014</v>
      </c>
      <c r="N2077" s="7">
        <f t="shared" si="98"/>
        <v>9</v>
      </c>
      <c r="O2077" s="30">
        <f t="shared" si="99"/>
        <v>199</v>
      </c>
    </row>
    <row r="2078" spans="2:15" x14ac:dyDescent="0.2">
      <c r="B2078" s="13">
        <v>54157</v>
      </c>
      <c r="C2078" s="14">
        <v>41912.886111111104</v>
      </c>
      <c r="D2078" s="7" t="s">
        <v>8</v>
      </c>
      <c r="E2078" s="13">
        <v>2211</v>
      </c>
      <c r="F2078" s="7" t="s">
        <v>41</v>
      </c>
      <c r="G2078" s="7" t="s">
        <v>12</v>
      </c>
      <c r="H2078" s="13">
        <v>8.5</v>
      </c>
      <c r="I2078" s="13">
        <f>IF(G2078="Male",VLOOKUP(H2078,'Shoe size conversion table'!$B$6:$D$22,2),VLOOKUP(H2078,'Shoe size conversion table'!$J$6:$L$22,2))</f>
        <v>39</v>
      </c>
      <c r="J2078" s="13">
        <f>IF(G2078="Male",VLOOKUP(H2078,'Shoe size conversion table'!$B$6:$D$22,3),VLOOKUP(H2078,'Shoe size conversion table'!$J$6:$L$22,3))</f>
        <v>6.5</v>
      </c>
      <c r="K2078" s="11">
        <v>179</v>
      </c>
      <c r="L2078" s="12">
        <v>0.1</v>
      </c>
      <c r="M2078" s="7">
        <f t="shared" si="97"/>
        <v>2014</v>
      </c>
      <c r="N2078" s="7">
        <f t="shared" si="98"/>
        <v>9</v>
      </c>
      <c r="O2078" s="30">
        <f t="shared" si="99"/>
        <v>161.1</v>
      </c>
    </row>
    <row r="2079" spans="2:15" x14ac:dyDescent="0.2">
      <c r="B2079" s="13">
        <v>54158</v>
      </c>
      <c r="C2079" s="14">
        <v>41913.066111111104</v>
      </c>
      <c r="D2079" s="7" t="s">
        <v>7</v>
      </c>
      <c r="E2079" s="13">
        <v>2205</v>
      </c>
      <c r="F2079" s="7" t="s">
        <v>51</v>
      </c>
      <c r="G2079" s="7" t="s">
        <v>12</v>
      </c>
      <c r="H2079" s="13">
        <v>7.5</v>
      </c>
      <c r="I2079" s="13">
        <f>IF(G2079="Male",VLOOKUP(H2079,'Shoe size conversion table'!$B$6:$D$22,2),VLOOKUP(H2079,'Shoe size conversion table'!$J$6:$L$22,2))</f>
        <v>38</v>
      </c>
      <c r="J2079" s="13">
        <f>IF(G2079="Male",VLOOKUP(H2079,'Shoe size conversion table'!$B$6:$D$22,3),VLOOKUP(H2079,'Shoe size conversion table'!$J$6:$L$22,3))</f>
        <v>5.5</v>
      </c>
      <c r="K2079" s="11">
        <v>159</v>
      </c>
      <c r="L2079" s="12">
        <v>0.1</v>
      </c>
      <c r="M2079" s="7">
        <f t="shared" si="97"/>
        <v>2014</v>
      </c>
      <c r="N2079" s="7">
        <f t="shared" si="98"/>
        <v>10</v>
      </c>
      <c r="O2079" s="30">
        <f t="shared" si="99"/>
        <v>143.1</v>
      </c>
    </row>
    <row r="2080" spans="2:15" x14ac:dyDescent="0.2">
      <c r="B2080" s="13">
        <v>54159</v>
      </c>
      <c r="C2080" s="14">
        <v>41913.286111111105</v>
      </c>
      <c r="D2080" s="7" t="s">
        <v>7</v>
      </c>
      <c r="E2080" s="13">
        <v>2162</v>
      </c>
      <c r="F2080" s="7" t="s">
        <v>51</v>
      </c>
      <c r="G2080" s="7" t="s">
        <v>11</v>
      </c>
      <c r="H2080" s="13">
        <v>9.5</v>
      </c>
      <c r="I2080" s="13" t="str">
        <f>IF(G2080="Male",VLOOKUP(H2080,'Shoe size conversion table'!$B$6:$D$22,2),VLOOKUP(H2080,'Shoe size conversion table'!$J$6:$L$22,2))</f>
        <v>42-43</v>
      </c>
      <c r="J2080" s="13">
        <f>IF(G2080="Male",VLOOKUP(H2080,'Shoe size conversion table'!$B$6:$D$22,3),VLOOKUP(H2080,'Shoe size conversion table'!$J$6:$L$22,3))</f>
        <v>9</v>
      </c>
      <c r="K2080" s="11">
        <v>169</v>
      </c>
      <c r="L2080" s="12">
        <v>0.2</v>
      </c>
      <c r="M2080" s="7">
        <f t="shared" si="97"/>
        <v>2014</v>
      </c>
      <c r="N2080" s="7">
        <f t="shared" si="98"/>
        <v>10</v>
      </c>
      <c r="O2080" s="30">
        <f t="shared" si="99"/>
        <v>135.20000000000002</v>
      </c>
    </row>
    <row r="2081" spans="2:15" x14ac:dyDescent="0.2">
      <c r="B2081" s="13">
        <v>54160</v>
      </c>
      <c r="C2081" s="14">
        <v>41913.476111111107</v>
      </c>
      <c r="D2081" s="7" t="s">
        <v>7</v>
      </c>
      <c r="E2081" s="13">
        <v>2239</v>
      </c>
      <c r="F2081" s="7" t="s">
        <v>44</v>
      </c>
      <c r="G2081" s="7" t="s">
        <v>11</v>
      </c>
      <c r="H2081" s="13">
        <v>9.5</v>
      </c>
      <c r="I2081" s="13" t="str">
        <f>IF(G2081="Male",VLOOKUP(H2081,'Shoe size conversion table'!$B$6:$D$22,2),VLOOKUP(H2081,'Shoe size conversion table'!$J$6:$L$22,2))</f>
        <v>42-43</v>
      </c>
      <c r="J2081" s="13">
        <f>IF(G2081="Male",VLOOKUP(H2081,'Shoe size conversion table'!$B$6:$D$22,3),VLOOKUP(H2081,'Shoe size conversion table'!$J$6:$L$22,3))</f>
        <v>9</v>
      </c>
      <c r="K2081" s="11">
        <v>129</v>
      </c>
      <c r="L2081" s="12">
        <v>0.3</v>
      </c>
      <c r="M2081" s="7">
        <f t="shared" si="97"/>
        <v>2014</v>
      </c>
      <c r="N2081" s="7">
        <f t="shared" si="98"/>
        <v>10</v>
      </c>
      <c r="O2081" s="30">
        <f t="shared" si="99"/>
        <v>90.3</v>
      </c>
    </row>
    <row r="2082" spans="2:15" x14ac:dyDescent="0.2">
      <c r="B2082" s="13">
        <v>54161</v>
      </c>
      <c r="C2082" s="14">
        <v>41913.796111111107</v>
      </c>
      <c r="D2082" s="7" t="s">
        <v>8</v>
      </c>
      <c r="E2082" s="13">
        <v>2237</v>
      </c>
      <c r="F2082" s="7" t="s">
        <v>38</v>
      </c>
      <c r="G2082" s="7" t="s">
        <v>12</v>
      </c>
      <c r="H2082" s="13">
        <v>8</v>
      </c>
      <c r="I2082" s="13" t="str">
        <f>IF(G2082="Male",VLOOKUP(H2082,'Shoe size conversion table'!$B$6:$D$22,2),VLOOKUP(H2082,'Shoe size conversion table'!$J$6:$L$22,2))</f>
        <v>38-39</v>
      </c>
      <c r="J2082" s="13">
        <f>IF(G2082="Male",VLOOKUP(H2082,'Shoe size conversion table'!$B$6:$D$22,3),VLOOKUP(H2082,'Shoe size conversion table'!$J$6:$L$22,3))</f>
        <v>6</v>
      </c>
      <c r="K2082" s="11">
        <v>199</v>
      </c>
      <c r="L2082" s="12">
        <v>0.3</v>
      </c>
      <c r="M2082" s="7">
        <f t="shared" si="97"/>
        <v>2014</v>
      </c>
      <c r="N2082" s="7">
        <f t="shared" si="98"/>
        <v>10</v>
      </c>
      <c r="O2082" s="30">
        <f t="shared" si="99"/>
        <v>139.29999999999998</v>
      </c>
    </row>
    <row r="2083" spans="2:15" x14ac:dyDescent="0.2">
      <c r="B2083" s="13">
        <v>54161</v>
      </c>
      <c r="C2083" s="14">
        <v>41913.796111111107</v>
      </c>
      <c r="D2083" s="7" t="s">
        <v>8</v>
      </c>
      <c r="E2083" s="13">
        <v>2153</v>
      </c>
      <c r="F2083" s="7" t="s">
        <v>38</v>
      </c>
      <c r="G2083" s="7" t="s">
        <v>12</v>
      </c>
      <c r="H2083" s="13">
        <v>8</v>
      </c>
      <c r="I2083" s="13" t="str">
        <f>IF(G2083="Male",VLOOKUP(H2083,'Shoe size conversion table'!$B$6:$D$22,2),VLOOKUP(H2083,'Shoe size conversion table'!$J$6:$L$22,2))</f>
        <v>38-39</v>
      </c>
      <c r="J2083" s="13">
        <f>IF(G2083="Male",VLOOKUP(H2083,'Shoe size conversion table'!$B$6:$D$22,3),VLOOKUP(H2083,'Shoe size conversion table'!$J$6:$L$22,3))</f>
        <v>6</v>
      </c>
      <c r="K2083" s="11">
        <v>189</v>
      </c>
      <c r="L2083" s="12">
        <v>0</v>
      </c>
      <c r="M2083" s="7">
        <f t="shared" si="97"/>
        <v>2014</v>
      </c>
      <c r="N2083" s="7">
        <f t="shared" si="98"/>
        <v>10</v>
      </c>
      <c r="O2083" s="30">
        <f t="shared" si="99"/>
        <v>189</v>
      </c>
    </row>
    <row r="2084" spans="2:15" x14ac:dyDescent="0.2">
      <c r="B2084" s="13">
        <v>54162</v>
      </c>
      <c r="C2084" s="14">
        <v>41913.796111111107</v>
      </c>
      <c r="D2084" s="7" t="s">
        <v>10</v>
      </c>
      <c r="E2084" s="13">
        <v>2179</v>
      </c>
      <c r="F2084" s="7" t="s">
        <v>35</v>
      </c>
      <c r="G2084" s="7" t="s">
        <v>11</v>
      </c>
      <c r="H2084" s="13">
        <v>9.5</v>
      </c>
      <c r="I2084" s="13" t="str">
        <f>IF(G2084="Male",VLOOKUP(H2084,'Shoe size conversion table'!$B$6:$D$22,2),VLOOKUP(H2084,'Shoe size conversion table'!$J$6:$L$22,2))</f>
        <v>42-43</v>
      </c>
      <c r="J2084" s="13">
        <f>IF(G2084="Male",VLOOKUP(H2084,'Shoe size conversion table'!$B$6:$D$22,3),VLOOKUP(H2084,'Shoe size conversion table'!$J$6:$L$22,3))</f>
        <v>9</v>
      </c>
      <c r="K2084" s="11">
        <v>149</v>
      </c>
      <c r="L2084" s="12">
        <v>0</v>
      </c>
      <c r="M2084" s="7">
        <f t="shared" si="97"/>
        <v>2014</v>
      </c>
      <c r="N2084" s="7">
        <f t="shared" si="98"/>
        <v>10</v>
      </c>
      <c r="O2084" s="30">
        <f t="shared" si="99"/>
        <v>149</v>
      </c>
    </row>
    <row r="2085" spans="2:15" x14ac:dyDescent="0.2">
      <c r="B2085" s="13">
        <v>54162</v>
      </c>
      <c r="C2085" s="14">
        <v>41913.796111111107</v>
      </c>
      <c r="D2085" s="7" t="s">
        <v>10</v>
      </c>
      <c r="E2085" s="13">
        <v>2173</v>
      </c>
      <c r="F2085" s="7" t="s">
        <v>36</v>
      </c>
      <c r="G2085" s="7" t="s">
        <v>11</v>
      </c>
      <c r="H2085" s="13">
        <v>9.5</v>
      </c>
      <c r="I2085" s="13" t="str">
        <f>IF(G2085="Male",VLOOKUP(H2085,'Shoe size conversion table'!$B$6:$D$22,2),VLOOKUP(H2085,'Shoe size conversion table'!$J$6:$L$22,2))</f>
        <v>42-43</v>
      </c>
      <c r="J2085" s="13">
        <f>IF(G2085="Male",VLOOKUP(H2085,'Shoe size conversion table'!$B$6:$D$22,3),VLOOKUP(H2085,'Shoe size conversion table'!$J$6:$L$22,3))</f>
        <v>9</v>
      </c>
      <c r="K2085" s="11">
        <v>159</v>
      </c>
      <c r="L2085" s="12">
        <v>0.2</v>
      </c>
      <c r="M2085" s="7">
        <f t="shared" si="97"/>
        <v>2014</v>
      </c>
      <c r="N2085" s="7">
        <f t="shared" si="98"/>
        <v>10</v>
      </c>
      <c r="O2085" s="30">
        <f t="shared" si="99"/>
        <v>127.2</v>
      </c>
    </row>
    <row r="2086" spans="2:15" x14ac:dyDescent="0.2">
      <c r="B2086" s="13">
        <v>54163</v>
      </c>
      <c r="C2086" s="14">
        <v>41913.886111111104</v>
      </c>
      <c r="D2086" s="7" t="s">
        <v>8</v>
      </c>
      <c r="E2086" s="13">
        <v>2190</v>
      </c>
      <c r="F2086" s="7" t="s">
        <v>38</v>
      </c>
      <c r="G2086" s="7" t="s">
        <v>12</v>
      </c>
      <c r="H2086" s="13">
        <v>8.5</v>
      </c>
      <c r="I2086" s="13">
        <f>IF(G2086="Male",VLOOKUP(H2086,'Shoe size conversion table'!$B$6:$D$22,2),VLOOKUP(H2086,'Shoe size conversion table'!$J$6:$L$22,2))</f>
        <v>39</v>
      </c>
      <c r="J2086" s="13">
        <f>IF(G2086="Male",VLOOKUP(H2086,'Shoe size conversion table'!$B$6:$D$22,3),VLOOKUP(H2086,'Shoe size conversion table'!$J$6:$L$22,3))</f>
        <v>6.5</v>
      </c>
      <c r="K2086" s="11">
        <v>169</v>
      </c>
      <c r="L2086" s="12">
        <v>0.2</v>
      </c>
      <c r="M2086" s="7">
        <f t="shared" si="97"/>
        <v>2014</v>
      </c>
      <c r="N2086" s="7">
        <f t="shared" si="98"/>
        <v>10</v>
      </c>
      <c r="O2086" s="30">
        <f t="shared" si="99"/>
        <v>135.20000000000002</v>
      </c>
    </row>
    <row r="2087" spans="2:15" x14ac:dyDescent="0.2">
      <c r="B2087" s="13">
        <v>54164</v>
      </c>
      <c r="C2087" s="14">
        <v>41914.066111111104</v>
      </c>
      <c r="D2087" s="7" t="s">
        <v>7</v>
      </c>
      <c r="E2087" s="13">
        <v>2155</v>
      </c>
      <c r="F2087" s="7" t="s">
        <v>51</v>
      </c>
      <c r="G2087" s="7" t="s">
        <v>12</v>
      </c>
      <c r="H2087" s="13">
        <v>7.5</v>
      </c>
      <c r="I2087" s="13">
        <f>IF(G2087="Male",VLOOKUP(H2087,'Shoe size conversion table'!$B$6:$D$22,2),VLOOKUP(H2087,'Shoe size conversion table'!$J$6:$L$22,2))</f>
        <v>38</v>
      </c>
      <c r="J2087" s="13">
        <f>IF(G2087="Male",VLOOKUP(H2087,'Shoe size conversion table'!$B$6:$D$22,3),VLOOKUP(H2087,'Shoe size conversion table'!$J$6:$L$22,3))</f>
        <v>5.5</v>
      </c>
      <c r="K2087" s="11">
        <v>199</v>
      </c>
      <c r="L2087" s="12">
        <v>0</v>
      </c>
      <c r="M2087" s="7">
        <f t="shared" si="97"/>
        <v>2014</v>
      </c>
      <c r="N2087" s="7">
        <f t="shared" si="98"/>
        <v>10</v>
      </c>
      <c r="O2087" s="30">
        <f t="shared" si="99"/>
        <v>199</v>
      </c>
    </row>
    <row r="2088" spans="2:15" x14ac:dyDescent="0.2">
      <c r="B2088" s="13">
        <v>54165</v>
      </c>
      <c r="C2088" s="14">
        <v>41914.286111111105</v>
      </c>
      <c r="D2088" s="7" t="s">
        <v>9</v>
      </c>
      <c r="E2088" s="13">
        <v>2181</v>
      </c>
      <c r="F2088" s="7" t="s">
        <v>60</v>
      </c>
      <c r="G2088" s="7" t="s">
        <v>12</v>
      </c>
      <c r="H2088" s="13">
        <v>10</v>
      </c>
      <c r="I2088" s="13" t="str">
        <f>IF(G2088="Male",VLOOKUP(H2088,'Shoe size conversion table'!$B$6:$D$22,2),VLOOKUP(H2088,'Shoe size conversion table'!$J$6:$L$22,2))</f>
        <v>40-41</v>
      </c>
      <c r="J2088" s="13">
        <f>IF(G2088="Male",VLOOKUP(H2088,'Shoe size conversion table'!$B$6:$D$22,3),VLOOKUP(H2088,'Shoe size conversion table'!$J$6:$L$22,3))</f>
        <v>8</v>
      </c>
      <c r="K2088" s="11">
        <v>139</v>
      </c>
      <c r="L2088" s="12">
        <v>0</v>
      </c>
      <c r="M2088" s="7">
        <f t="shared" si="97"/>
        <v>2014</v>
      </c>
      <c r="N2088" s="7">
        <f t="shared" si="98"/>
        <v>10</v>
      </c>
      <c r="O2088" s="30">
        <f t="shared" si="99"/>
        <v>139</v>
      </c>
    </row>
    <row r="2089" spans="2:15" x14ac:dyDescent="0.2">
      <c r="B2089" s="13">
        <v>54166</v>
      </c>
      <c r="C2089" s="14">
        <v>41914.646111111106</v>
      </c>
      <c r="D2089" s="7" t="s">
        <v>8</v>
      </c>
      <c r="E2089" s="13">
        <v>2149</v>
      </c>
      <c r="F2089" s="7" t="s">
        <v>41</v>
      </c>
      <c r="G2089" s="7" t="s">
        <v>12</v>
      </c>
      <c r="H2089" s="13">
        <v>7</v>
      </c>
      <c r="I2089" s="13" t="str">
        <f>IF(G2089="Male",VLOOKUP(H2089,'Shoe size conversion table'!$B$6:$D$22,2),VLOOKUP(H2089,'Shoe size conversion table'!$J$6:$L$22,2))</f>
        <v>37-38</v>
      </c>
      <c r="J2089" s="13">
        <f>IF(G2089="Male",VLOOKUP(H2089,'Shoe size conversion table'!$B$6:$D$22,3),VLOOKUP(H2089,'Shoe size conversion table'!$J$6:$L$22,3))</f>
        <v>5</v>
      </c>
      <c r="K2089" s="11">
        <v>149</v>
      </c>
      <c r="L2089" s="12">
        <v>0</v>
      </c>
      <c r="M2089" s="7">
        <f t="shared" si="97"/>
        <v>2014</v>
      </c>
      <c r="N2089" s="7">
        <f t="shared" si="98"/>
        <v>10</v>
      </c>
      <c r="O2089" s="30">
        <f t="shared" si="99"/>
        <v>149</v>
      </c>
    </row>
    <row r="2090" spans="2:15" x14ac:dyDescent="0.2">
      <c r="B2090" s="13">
        <v>54166</v>
      </c>
      <c r="C2090" s="14">
        <v>41914.646111111106</v>
      </c>
      <c r="D2090" s="7" t="s">
        <v>8</v>
      </c>
      <c r="E2090" s="13">
        <v>2176</v>
      </c>
      <c r="F2090" s="7" t="s">
        <v>38</v>
      </c>
      <c r="G2090" s="7" t="s">
        <v>11</v>
      </c>
      <c r="H2090" s="13">
        <v>8.5</v>
      </c>
      <c r="I2090" s="13" t="str">
        <f>IF(G2090="Male",VLOOKUP(H2090,'Shoe size conversion table'!$B$6:$D$22,2),VLOOKUP(H2090,'Shoe size conversion table'!$J$6:$L$22,2))</f>
        <v>41-42</v>
      </c>
      <c r="J2090" s="13">
        <f>IF(G2090="Male",VLOOKUP(H2090,'Shoe size conversion table'!$B$6:$D$22,3),VLOOKUP(H2090,'Shoe size conversion table'!$J$6:$L$22,3))</f>
        <v>8</v>
      </c>
      <c r="K2090" s="11">
        <v>129</v>
      </c>
      <c r="L2090" s="12">
        <v>0</v>
      </c>
      <c r="M2090" s="7">
        <f t="shared" si="97"/>
        <v>2014</v>
      </c>
      <c r="N2090" s="7">
        <f t="shared" si="98"/>
        <v>10</v>
      </c>
      <c r="O2090" s="30">
        <f t="shared" si="99"/>
        <v>129</v>
      </c>
    </row>
    <row r="2091" spans="2:15" x14ac:dyDescent="0.2">
      <c r="B2091" s="13">
        <v>54167</v>
      </c>
      <c r="C2091" s="14">
        <v>41914.796111111107</v>
      </c>
      <c r="D2091" s="7" t="s">
        <v>8</v>
      </c>
      <c r="E2091" s="13">
        <v>2237</v>
      </c>
      <c r="F2091" s="7" t="s">
        <v>38</v>
      </c>
      <c r="G2091" s="7" t="s">
        <v>12</v>
      </c>
      <c r="H2091" s="13">
        <v>8</v>
      </c>
      <c r="I2091" s="13" t="str">
        <f>IF(G2091="Male",VLOOKUP(H2091,'Shoe size conversion table'!$B$6:$D$22,2),VLOOKUP(H2091,'Shoe size conversion table'!$J$6:$L$22,2))</f>
        <v>38-39</v>
      </c>
      <c r="J2091" s="13">
        <f>IF(G2091="Male",VLOOKUP(H2091,'Shoe size conversion table'!$B$6:$D$22,3),VLOOKUP(H2091,'Shoe size conversion table'!$J$6:$L$22,3))</f>
        <v>6</v>
      </c>
      <c r="K2091" s="11">
        <v>199</v>
      </c>
      <c r="L2091" s="12">
        <v>0.3</v>
      </c>
      <c r="M2091" s="7">
        <f t="shared" si="97"/>
        <v>2014</v>
      </c>
      <c r="N2091" s="7">
        <f t="shared" si="98"/>
        <v>10</v>
      </c>
      <c r="O2091" s="30">
        <f t="shared" si="99"/>
        <v>139.29999999999998</v>
      </c>
    </row>
    <row r="2092" spans="2:15" x14ac:dyDescent="0.2">
      <c r="B2092" s="13">
        <v>54168</v>
      </c>
      <c r="C2092" s="14">
        <v>41914.796111111107</v>
      </c>
      <c r="D2092" s="7" t="s">
        <v>10</v>
      </c>
      <c r="E2092" s="13">
        <v>2165</v>
      </c>
      <c r="F2092" s="7" t="s">
        <v>34</v>
      </c>
      <c r="G2092" s="7" t="s">
        <v>11</v>
      </c>
      <c r="H2092" s="13">
        <v>11.5</v>
      </c>
      <c r="I2092" s="13" t="str">
        <f>IF(G2092="Male",VLOOKUP(H2092,'Shoe size conversion table'!$B$6:$D$22,2),VLOOKUP(H2092,'Shoe size conversion table'!$J$6:$L$22,2))</f>
        <v>44-45</v>
      </c>
      <c r="J2092" s="13">
        <f>IF(G2092="Male",VLOOKUP(H2092,'Shoe size conversion table'!$B$6:$D$22,3),VLOOKUP(H2092,'Shoe size conversion table'!$J$6:$L$22,3))</f>
        <v>11</v>
      </c>
      <c r="K2092" s="11">
        <v>189</v>
      </c>
      <c r="L2092" s="12">
        <v>0.3</v>
      </c>
      <c r="M2092" s="7">
        <f t="shared" si="97"/>
        <v>2014</v>
      </c>
      <c r="N2092" s="7">
        <f t="shared" si="98"/>
        <v>10</v>
      </c>
      <c r="O2092" s="30">
        <f t="shared" si="99"/>
        <v>132.29999999999998</v>
      </c>
    </row>
    <row r="2093" spans="2:15" x14ac:dyDescent="0.2">
      <c r="B2093" s="13">
        <v>54168</v>
      </c>
      <c r="C2093" s="14">
        <v>41914.796111111107</v>
      </c>
      <c r="D2093" s="7" t="s">
        <v>10</v>
      </c>
      <c r="E2093" s="13">
        <v>2179</v>
      </c>
      <c r="F2093" s="7" t="s">
        <v>35</v>
      </c>
      <c r="G2093" s="7" t="s">
        <v>11</v>
      </c>
      <c r="H2093" s="13">
        <v>9.5</v>
      </c>
      <c r="I2093" s="13" t="str">
        <f>IF(G2093="Male",VLOOKUP(H2093,'Shoe size conversion table'!$B$6:$D$22,2),VLOOKUP(H2093,'Shoe size conversion table'!$J$6:$L$22,2))</f>
        <v>42-43</v>
      </c>
      <c r="J2093" s="13">
        <f>IF(G2093="Male",VLOOKUP(H2093,'Shoe size conversion table'!$B$6:$D$22,3),VLOOKUP(H2093,'Shoe size conversion table'!$J$6:$L$22,3))</f>
        <v>9</v>
      </c>
      <c r="K2093" s="11">
        <v>149</v>
      </c>
      <c r="L2093" s="12">
        <v>0</v>
      </c>
      <c r="M2093" s="7">
        <f t="shared" si="97"/>
        <v>2014</v>
      </c>
      <c r="N2093" s="7">
        <f t="shared" si="98"/>
        <v>10</v>
      </c>
      <c r="O2093" s="30">
        <f t="shared" si="99"/>
        <v>149</v>
      </c>
    </row>
    <row r="2094" spans="2:15" x14ac:dyDescent="0.2">
      <c r="B2094" s="13">
        <v>54168</v>
      </c>
      <c r="C2094" s="14">
        <v>41914.796111111107</v>
      </c>
      <c r="D2094" s="7" t="s">
        <v>10</v>
      </c>
      <c r="E2094" s="13">
        <v>2173</v>
      </c>
      <c r="F2094" s="7" t="s">
        <v>36</v>
      </c>
      <c r="G2094" s="7" t="s">
        <v>11</v>
      </c>
      <c r="H2094" s="13">
        <v>9.5</v>
      </c>
      <c r="I2094" s="13" t="str">
        <f>IF(G2094="Male",VLOOKUP(H2094,'Shoe size conversion table'!$B$6:$D$22,2),VLOOKUP(H2094,'Shoe size conversion table'!$J$6:$L$22,2))</f>
        <v>42-43</v>
      </c>
      <c r="J2094" s="13">
        <f>IF(G2094="Male",VLOOKUP(H2094,'Shoe size conversion table'!$B$6:$D$22,3),VLOOKUP(H2094,'Shoe size conversion table'!$J$6:$L$22,3))</f>
        <v>9</v>
      </c>
      <c r="K2094" s="11">
        <v>159</v>
      </c>
      <c r="L2094" s="12">
        <v>0.2</v>
      </c>
      <c r="M2094" s="7">
        <f t="shared" si="97"/>
        <v>2014</v>
      </c>
      <c r="N2094" s="7">
        <f t="shared" si="98"/>
        <v>10</v>
      </c>
      <c r="O2094" s="30">
        <f t="shared" si="99"/>
        <v>127.2</v>
      </c>
    </row>
    <row r="2095" spans="2:15" x14ac:dyDescent="0.2">
      <c r="B2095" s="13">
        <v>54169</v>
      </c>
      <c r="C2095" s="14">
        <v>41914.886111111104</v>
      </c>
      <c r="D2095" s="7" t="s">
        <v>7</v>
      </c>
      <c r="E2095" s="13">
        <v>2178</v>
      </c>
      <c r="F2095" s="7" t="s">
        <v>51</v>
      </c>
      <c r="G2095" s="7" t="s">
        <v>11</v>
      </c>
      <c r="H2095" s="13">
        <v>8.5</v>
      </c>
      <c r="I2095" s="13" t="str">
        <f>IF(G2095="Male",VLOOKUP(H2095,'Shoe size conversion table'!$B$6:$D$22,2),VLOOKUP(H2095,'Shoe size conversion table'!$J$6:$L$22,2))</f>
        <v>41-42</v>
      </c>
      <c r="J2095" s="13">
        <f>IF(G2095="Male",VLOOKUP(H2095,'Shoe size conversion table'!$B$6:$D$22,3),VLOOKUP(H2095,'Shoe size conversion table'!$J$6:$L$22,3))</f>
        <v>8</v>
      </c>
      <c r="K2095" s="11">
        <v>179</v>
      </c>
      <c r="L2095" s="12">
        <v>0.2</v>
      </c>
      <c r="M2095" s="7">
        <f t="shared" si="97"/>
        <v>2014</v>
      </c>
      <c r="N2095" s="7">
        <f t="shared" si="98"/>
        <v>10</v>
      </c>
      <c r="O2095" s="30">
        <f t="shared" si="99"/>
        <v>143.20000000000002</v>
      </c>
    </row>
    <row r="2096" spans="2:15" x14ac:dyDescent="0.2">
      <c r="B2096" s="13">
        <v>54170</v>
      </c>
      <c r="C2096" s="14">
        <v>41915.326111111106</v>
      </c>
      <c r="D2096" s="7" t="s">
        <v>10</v>
      </c>
      <c r="E2096" s="13">
        <v>2160</v>
      </c>
      <c r="F2096" s="7" t="s">
        <v>34</v>
      </c>
      <c r="G2096" s="7" t="s">
        <v>12</v>
      </c>
      <c r="H2096" s="13">
        <v>9</v>
      </c>
      <c r="I2096" s="13" t="str">
        <f>IF(G2096="Male",VLOOKUP(H2096,'Shoe size conversion table'!$B$6:$D$22,2),VLOOKUP(H2096,'Shoe size conversion table'!$J$6:$L$22,2))</f>
        <v>39-40</v>
      </c>
      <c r="J2096" s="13">
        <f>IF(G2096="Male",VLOOKUP(H2096,'Shoe size conversion table'!$B$6:$D$22,3),VLOOKUP(H2096,'Shoe size conversion table'!$J$6:$L$22,3))</f>
        <v>7</v>
      </c>
      <c r="K2096" s="11">
        <v>149</v>
      </c>
      <c r="L2096" s="12">
        <v>0.3</v>
      </c>
      <c r="M2096" s="7">
        <f t="shared" si="97"/>
        <v>2014</v>
      </c>
      <c r="N2096" s="7">
        <f t="shared" si="98"/>
        <v>10</v>
      </c>
      <c r="O2096" s="30">
        <f t="shared" si="99"/>
        <v>104.3</v>
      </c>
    </row>
    <row r="2097" spans="2:15" x14ac:dyDescent="0.2">
      <c r="B2097" s="13">
        <v>54171</v>
      </c>
      <c r="C2097" s="14">
        <v>41915.646111111106</v>
      </c>
      <c r="D2097" s="7" t="s">
        <v>8</v>
      </c>
      <c r="E2097" s="13">
        <v>2170</v>
      </c>
      <c r="F2097" s="7" t="s">
        <v>41</v>
      </c>
      <c r="G2097" s="7" t="s">
        <v>12</v>
      </c>
      <c r="H2097" s="13">
        <v>7</v>
      </c>
      <c r="I2097" s="13" t="str">
        <f>IF(G2097="Male",VLOOKUP(H2097,'Shoe size conversion table'!$B$6:$D$22,2),VLOOKUP(H2097,'Shoe size conversion table'!$J$6:$L$22,2))</f>
        <v>37-38</v>
      </c>
      <c r="J2097" s="13">
        <f>IF(G2097="Male",VLOOKUP(H2097,'Shoe size conversion table'!$B$6:$D$22,3),VLOOKUP(H2097,'Shoe size conversion table'!$J$6:$L$22,3))</f>
        <v>5</v>
      </c>
      <c r="K2097" s="11">
        <v>149</v>
      </c>
      <c r="L2097" s="12">
        <v>0</v>
      </c>
      <c r="M2097" s="7">
        <f t="shared" si="97"/>
        <v>2014</v>
      </c>
      <c r="N2097" s="7">
        <f t="shared" si="98"/>
        <v>10</v>
      </c>
      <c r="O2097" s="30">
        <f t="shared" si="99"/>
        <v>149</v>
      </c>
    </row>
    <row r="2098" spans="2:15" x14ac:dyDescent="0.2">
      <c r="B2098" s="13">
        <v>54171</v>
      </c>
      <c r="C2098" s="14">
        <v>41915.646111111106</v>
      </c>
      <c r="D2098" s="7" t="s">
        <v>8</v>
      </c>
      <c r="E2098" s="13">
        <v>2216</v>
      </c>
      <c r="F2098" s="7" t="s">
        <v>37</v>
      </c>
      <c r="G2098" s="7" t="s">
        <v>11</v>
      </c>
      <c r="H2098" s="13">
        <v>6</v>
      </c>
      <c r="I2098" s="13">
        <f>IF(G2098="Male",VLOOKUP(H2098,'Shoe size conversion table'!$B$6:$D$22,2),VLOOKUP(H2098,'Shoe size conversion table'!$J$6:$L$22,2))</f>
        <v>39</v>
      </c>
      <c r="J2098" s="13">
        <f>IF(G2098="Male",VLOOKUP(H2098,'Shoe size conversion table'!$B$6:$D$22,3),VLOOKUP(H2098,'Shoe size conversion table'!$J$6:$L$22,3))</f>
        <v>5.5</v>
      </c>
      <c r="K2098" s="11">
        <v>139</v>
      </c>
      <c r="L2098" s="12">
        <v>0.2</v>
      </c>
      <c r="M2098" s="7">
        <f t="shared" si="97"/>
        <v>2014</v>
      </c>
      <c r="N2098" s="7">
        <f t="shared" si="98"/>
        <v>10</v>
      </c>
      <c r="O2098" s="30">
        <f t="shared" si="99"/>
        <v>111.2</v>
      </c>
    </row>
    <row r="2099" spans="2:15" x14ac:dyDescent="0.2">
      <c r="B2099" s="13">
        <v>54172</v>
      </c>
      <c r="C2099" s="14">
        <v>41915.776111111103</v>
      </c>
      <c r="D2099" s="7" t="s">
        <v>10</v>
      </c>
      <c r="E2099" s="13">
        <v>2204</v>
      </c>
      <c r="F2099" s="7" t="s">
        <v>34</v>
      </c>
      <c r="G2099" s="7" t="s">
        <v>11</v>
      </c>
      <c r="H2099" s="13">
        <v>10.5</v>
      </c>
      <c r="I2099" s="13" t="str">
        <f>IF(G2099="Male",VLOOKUP(H2099,'Shoe size conversion table'!$B$6:$D$22,2),VLOOKUP(H2099,'Shoe size conversion table'!$J$6:$L$22,2))</f>
        <v>43-44</v>
      </c>
      <c r="J2099" s="13">
        <f>IF(G2099="Male",VLOOKUP(H2099,'Shoe size conversion table'!$B$6:$D$22,3),VLOOKUP(H2099,'Shoe size conversion table'!$J$6:$L$22,3))</f>
        <v>10</v>
      </c>
      <c r="K2099" s="11">
        <v>199</v>
      </c>
      <c r="L2099" s="12">
        <v>0</v>
      </c>
      <c r="M2099" s="7">
        <f t="shared" si="97"/>
        <v>2014</v>
      </c>
      <c r="N2099" s="7">
        <f t="shared" si="98"/>
        <v>10</v>
      </c>
      <c r="O2099" s="30">
        <f t="shared" si="99"/>
        <v>199</v>
      </c>
    </row>
    <row r="2100" spans="2:15" x14ac:dyDescent="0.2">
      <c r="B2100" s="13">
        <v>54173</v>
      </c>
      <c r="C2100" s="14">
        <v>41915.796111111107</v>
      </c>
      <c r="D2100" s="7" t="s">
        <v>10</v>
      </c>
      <c r="E2100" s="13">
        <v>2213</v>
      </c>
      <c r="F2100" s="7" t="s">
        <v>34</v>
      </c>
      <c r="G2100" s="7" t="s">
        <v>11</v>
      </c>
      <c r="H2100" s="13">
        <v>9.5</v>
      </c>
      <c r="I2100" s="13" t="str">
        <f>IF(G2100="Male",VLOOKUP(H2100,'Shoe size conversion table'!$B$6:$D$22,2),VLOOKUP(H2100,'Shoe size conversion table'!$J$6:$L$22,2))</f>
        <v>42-43</v>
      </c>
      <c r="J2100" s="13">
        <f>IF(G2100="Male",VLOOKUP(H2100,'Shoe size conversion table'!$B$6:$D$22,3),VLOOKUP(H2100,'Shoe size conversion table'!$J$6:$L$22,3))</f>
        <v>9</v>
      </c>
      <c r="K2100" s="11">
        <v>199</v>
      </c>
      <c r="L2100" s="12">
        <v>0.3</v>
      </c>
      <c r="M2100" s="7">
        <f t="shared" si="97"/>
        <v>2014</v>
      </c>
      <c r="N2100" s="7">
        <f t="shared" si="98"/>
        <v>10</v>
      </c>
      <c r="O2100" s="30">
        <f t="shared" si="99"/>
        <v>139.29999999999998</v>
      </c>
    </row>
    <row r="2101" spans="2:15" x14ac:dyDescent="0.2">
      <c r="B2101" s="13">
        <v>54173</v>
      </c>
      <c r="C2101" s="14">
        <v>41915.796111111107</v>
      </c>
      <c r="D2101" s="7" t="s">
        <v>10</v>
      </c>
      <c r="E2101" s="13">
        <v>2165</v>
      </c>
      <c r="F2101" s="7" t="s">
        <v>34</v>
      </c>
      <c r="G2101" s="7" t="s">
        <v>11</v>
      </c>
      <c r="H2101" s="13">
        <v>11.5</v>
      </c>
      <c r="I2101" s="13" t="str">
        <f>IF(G2101="Male",VLOOKUP(H2101,'Shoe size conversion table'!$B$6:$D$22,2),VLOOKUP(H2101,'Shoe size conversion table'!$J$6:$L$22,2))</f>
        <v>44-45</v>
      </c>
      <c r="J2101" s="13">
        <f>IF(G2101="Male",VLOOKUP(H2101,'Shoe size conversion table'!$B$6:$D$22,3),VLOOKUP(H2101,'Shoe size conversion table'!$J$6:$L$22,3))</f>
        <v>11</v>
      </c>
      <c r="K2101" s="11">
        <v>189</v>
      </c>
      <c r="L2101" s="12">
        <v>0.3</v>
      </c>
      <c r="M2101" s="7">
        <f t="shared" si="97"/>
        <v>2014</v>
      </c>
      <c r="N2101" s="7">
        <f t="shared" si="98"/>
        <v>10</v>
      </c>
      <c r="O2101" s="30">
        <f t="shared" si="99"/>
        <v>132.29999999999998</v>
      </c>
    </row>
    <row r="2102" spans="2:15" x14ac:dyDescent="0.2">
      <c r="B2102" s="13">
        <v>54173</v>
      </c>
      <c r="C2102" s="14">
        <v>41915.796111111107</v>
      </c>
      <c r="D2102" s="7" t="s">
        <v>10</v>
      </c>
      <c r="E2102" s="13">
        <v>2179</v>
      </c>
      <c r="F2102" s="7" t="s">
        <v>35</v>
      </c>
      <c r="G2102" s="7" t="s">
        <v>11</v>
      </c>
      <c r="H2102" s="13">
        <v>9.5</v>
      </c>
      <c r="I2102" s="13" t="str">
        <f>IF(G2102="Male",VLOOKUP(H2102,'Shoe size conversion table'!$B$6:$D$22,2),VLOOKUP(H2102,'Shoe size conversion table'!$J$6:$L$22,2))</f>
        <v>42-43</v>
      </c>
      <c r="J2102" s="13">
        <f>IF(G2102="Male",VLOOKUP(H2102,'Shoe size conversion table'!$B$6:$D$22,3),VLOOKUP(H2102,'Shoe size conversion table'!$J$6:$L$22,3))</f>
        <v>9</v>
      </c>
      <c r="K2102" s="11">
        <v>149</v>
      </c>
      <c r="L2102" s="12">
        <v>0</v>
      </c>
      <c r="M2102" s="7">
        <f t="shared" si="97"/>
        <v>2014</v>
      </c>
      <c r="N2102" s="7">
        <f t="shared" si="98"/>
        <v>10</v>
      </c>
      <c r="O2102" s="30">
        <f t="shared" si="99"/>
        <v>149</v>
      </c>
    </row>
    <row r="2103" spans="2:15" x14ac:dyDescent="0.2">
      <c r="B2103" s="13">
        <v>54173</v>
      </c>
      <c r="C2103" s="14">
        <v>41915.796111111107</v>
      </c>
      <c r="D2103" s="7" t="s">
        <v>10</v>
      </c>
      <c r="E2103" s="13">
        <v>2173</v>
      </c>
      <c r="F2103" s="7" t="s">
        <v>36</v>
      </c>
      <c r="G2103" s="7" t="s">
        <v>11</v>
      </c>
      <c r="H2103" s="13">
        <v>9.5</v>
      </c>
      <c r="I2103" s="13" t="str">
        <f>IF(G2103="Male",VLOOKUP(H2103,'Shoe size conversion table'!$B$6:$D$22,2),VLOOKUP(H2103,'Shoe size conversion table'!$J$6:$L$22,2))</f>
        <v>42-43</v>
      </c>
      <c r="J2103" s="13">
        <f>IF(G2103="Male",VLOOKUP(H2103,'Shoe size conversion table'!$B$6:$D$22,3),VLOOKUP(H2103,'Shoe size conversion table'!$J$6:$L$22,3))</f>
        <v>9</v>
      </c>
      <c r="K2103" s="11">
        <v>159</v>
      </c>
      <c r="L2103" s="12">
        <v>0.2</v>
      </c>
      <c r="M2103" s="7">
        <f t="shared" si="97"/>
        <v>2014</v>
      </c>
      <c r="N2103" s="7">
        <f t="shared" si="98"/>
        <v>10</v>
      </c>
      <c r="O2103" s="30">
        <f t="shared" si="99"/>
        <v>127.2</v>
      </c>
    </row>
    <row r="2104" spans="2:15" x14ac:dyDescent="0.2">
      <c r="B2104" s="13">
        <v>54174</v>
      </c>
      <c r="C2104" s="14">
        <v>41916.326111111106</v>
      </c>
      <c r="D2104" s="7" t="s">
        <v>10</v>
      </c>
      <c r="E2104" s="13">
        <v>2201</v>
      </c>
      <c r="F2104" s="7" t="s">
        <v>36</v>
      </c>
      <c r="G2104" s="7" t="s">
        <v>12</v>
      </c>
      <c r="H2104" s="13">
        <v>9</v>
      </c>
      <c r="I2104" s="13" t="str">
        <f>IF(G2104="Male",VLOOKUP(H2104,'Shoe size conversion table'!$B$6:$D$22,2),VLOOKUP(H2104,'Shoe size conversion table'!$J$6:$L$22,2))</f>
        <v>39-40</v>
      </c>
      <c r="J2104" s="13">
        <f>IF(G2104="Male",VLOOKUP(H2104,'Shoe size conversion table'!$B$6:$D$22,3),VLOOKUP(H2104,'Shoe size conversion table'!$J$6:$L$22,3))</f>
        <v>7</v>
      </c>
      <c r="K2104" s="11">
        <v>149</v>
      </c>
      <c r="L2104" s="12">
        <v>0.2</v>
      </c>
      <c r="M2104" s="7">
        <f t="shared" si="97"/>
        <v>2014</v>
      </c>
      <c r="N2104" s="7">
        <f t="shared" si="98"/>
        <v>10</v>
      </c>
      <c r="O2104" s="30">
        <f t="shared" si="99"/>
        <v>119.2</v>
      </c>
    </row>
    <row r="2105" spans="2:15" x14ac:dyDescent="0.2">
      <c r="B2105" s="13">
        <v>54175</v>
      </c>
      <c r="C2105" s="14">
        <v>41916.566111111104</v>
      </c>
      <c r="D2105" s="7" t="s">
        <v>9</v>
      </c>
      <c r="E2105" s="13">
        <v>2231</v>
      </c>
      <c r="F2105" s="7" t="s">
        <v>62</v>
      </c>
      <c r="G2105" s="7" t="s">
        <v>11</v>
      </c>
      <c r="H2105" s="13">
        <v>9</v>
      </c>
      <c r="I2105" s="13">
        <f>IF(G2105="Male",VLOOKUP(H2105,'Shoe size conversion table'!$B$6:$D$22,2),VLOOKUP(H2105,'Shoe size conversion table'!$J$6:$L$22,2))</f>
        <v>42</v>
      </c>
      <c r="J2105" s="13">
        <f>IF(G2105="Male",VLOOKUP(H2105,'Shoe size conversion table'!$B$6:$D$22,3),VLOOKUP(H2105,'Shoe size conversion table'!$J$6:$L$22,3))</f>
        <v>8.5</v>
      </c>
      <c r="K2105" s="11">
        <v>159</v>
      </c>
      <c r="L2105" s="12">
        <v>0.2</v>
      </c>
      <c r="M2105" s="7">
        <f t="shared" si="97"/>
        <v>2014</v>
      </c>
      <c r="N2105" s="7">
        <f t="shared" si="98"/>
        <v>10</v>
      </c>
      <c r="O2105" s="30">
        <f t="shared" si="99"/>
        <v>127.2</v>
      </c>
    </row>
    <row r="2106" spans="2:15" x14ac:dyDescent="0.2">
      <c r="B2106" s="13">
        <v>54176</v>
      </c>
      <c r="C2106" s="14">
        <v>41916.566111111104</v>
      </c>
      <c r="D2106" s="7" t="s">
        <v>7</v>
      </c>
      <c r="E2106" s="13">
        <v>2220</v>
      </c>
      <c r="F2106" s="7" t="s">
        <v>51</v>
      </c>
      <c r="G2106" s="7" t="s">
        <v>12</v>
      </c>
      <c r="H2106" s="13">
        <v>8</v>
      </c>
      <c r="I2106" s="13" t="str">
        <f>IF(G2106="Male",VLOOKUP(H2106,'Shoe size conversion table'!$B$6:$D$22,2),VLOOKUP(H2106,'Shoe size conversion table'!$J$6:$L$22,2))</f>
        <v>38-39</v>
      </c>
      <c r="J2106" s="13">
        <f>IF(G2106="Male",VLOOKUP(H2106,'Shoe size conversion table'!$B$6:$D$22,3),VLOOKUP(H2106,'Shoe size conversion table'!$J$6:$L$22,3))</f>
        <v>6</v>
      </c>
      <c r="K2106" s="11">
        <v>179</v>
      </c>
      <c r="L2106" s="12">
        <v>0.2</v>
      </c>
      <c r="M2106" s="7">
        <f t="shared" si="97"/>
        <v>2014</v>
      </c>
      <c r="N2106" s="7">
        <f t="shared" si="98"/>
        <v>10</v>
      </c>
      <c r="O2106" s="30">
        <f t="shared" si="99"/>
        <v>143.20000000000002</v>
      </c>
    </row>
    <row r="2107" spans="2:15" x14ac:dyDescent="0.2">
      <c r="B2107" s="13">
        <v>54177</v>
      </c>
      <c r="C2107" s="14">
        <v>41916.566111111104</v>
      </c>
      <c r="D2107" s="7" t="s">
        <v>10</v>
      </c>
      <c r="E2107" s="13">
        <v>2239</v>
      </c>
      <c r="F2107" s="7" t="s">
        <v>34</v>
      </c>
      <c r="G2107" s="7" t="s">
        <v>11</v>
      </c>
      <c r="H2107" s="13">
        <v>10.5</v>
      </c>
      <c r="I2107" s="13" t="str">
        <f>IF(G2107="Male",VLOOKUP(H2107,'Shoe size conversion table'!$B$6:$D$22,2),VLOOKUP(H2107,'Shoe size conversion table'!$J$6:$L$22,2))</f>
        <v>43-44</v>
      </c>
      <c r="J2107" s="13">
        <f>IF(G2107="Male",VLOOKUP(H2107,'Shoe size conversion table'!$B$6:$D$22,3),VLOOKUP(H2107,'Shoe size conversion table'!$J$6:$L$22,3))</f>
        <v>10</v>
      </c>
      <c r="K2107" s="11">
        <v>189</v>
      </c>
      <c r="L2107" s="12">
        <v>0.1</v>
      </c>
      <c r="M2107" s="7">
        <f t="shared" si="97"/>
        <v>2014</v>
      </c>
      <c r="N2107" s="7">
        <f t="shared" si="98"/>
        <v>10</v>
      </c>
      <c r="O2107" s="30">
        <f t="shared" si="99"/>
        <v>170.1</v>
      </c>
    </row>
    <row r="2108" spans="2:15" x14ac:dyDescent="0.2">
      <c r="B2108" s="13">
        <v>54178</v>
      </c>
      <c r="C2108" s="14">
        <v>41916.646111111106</v>
      </c>
      <c r="D2108" s="7" t="s">
        <v>8</v>
      </c>
      <c r="E2108" s="13">
        <v>2177</v>
      </c>
      <c r="F2108" s="7" t="s">
        <v>42</v>
      </c>
      <c r="G2108" s="7" t="s">
        <v>12</v>
      </c>
      <c r="H2108" s="13">
        <v>7</v>
      </c>
      <c r="I2108" s="13" t="str">
        <f>IF(G2108="Male",VLOOKUP(H2108,'Shoe size conversion table'!$B$6:$D$22,2),VLOOKUP(H2108,'Shoe size conversion table'!$J$6:$L$22,2))</f>
        <v>37-38</v>
      </c>
      <c r="J2108" s="13">
        <f>IF(G2108="Male",VLOOKUP(H2108,'Shoe size conversion table'!$B$6:$D$22,3),VLOOKUP(H2108,'Shoe size conversion table'!$J$6:$L$22,3))</f>
        <v>5</v>
      </c>
      <c r="K2108" s="11">
        <v>149</v>
      </c>
      <c r="L2108" s="12">
        <v>0.1</v>
      </c>
      <c r="M2108" s="7">
        <f t="shared" si="97"/>
        <v>2014</v>
      </c>
      <c r="N2108" s="7">
        <f t="shared" si="98"/>
        <v>10</v>
      </c>
      <c r="O2108" s="30">
        <f t="shared" si="99"/>
        <v>134.1</v>
      </c>
    </row>
    <row r="2109" spans="2:15" x14ac:dyDescent="0.2">
      <c r="B2109" s="13">
        <v>54178</v>
      </c>
      <c r="C2109" s="14">
        <v>41916.646111111106</v>
      </c>
      <c r="D2109" s="7" t="s">
        <v>8</v>
      </c>
      <c r="E2109" s="13">
        <v>2209</v>
      </c>
      <c r="F2109" s="7" t="s">
        <v>38</v>
      </c>
      <c r="G2109" s="7" t="s">
        <v>11</v>
      </c>
      <c r="H2109" s="13">
        <v>10.5</v>
      </c>
      <c r="I2109" s="13" t="str">
        <f>IF(G2109="Male",VLOOKUP(H2109,'Shoe size conversion table'!$B$6:$D$22,2),VLOOKUP(H2109,'Shoe size conversion table'!$J$6:$L$22,2))</f>
        <v>43-44</v>
      </c>
      <c r="J2109" s="13">
        <f>IF(G2109="Male",VLOOKUP(H2109,'Shoe size conversion table'!$B$6:$D$22,3),VLOOKUP(H2109,'Shoe size conversion table'!$J$6:$L$22,3))</f>
        <v>10</v>
      </c>
      <c r="K2109" s="11">
        <v>169</v>
      </c>
      <c r="L2109" s="12">
        <v>0.3</v>
      </c>
      <c r="M2109" s="7">
        <f t="shared" si="97"/>
        <v>2014</v>
      </c>
      <c r="N2109" s="7">
        <f t="shared" si="98"/>
        <v>10</v>
      </c>
      <c r="O2109" s="30">
        <f t="shared" si="99"/>
        <v>118.3</v>
      </c>
    </row>
    <row r="2110" spans="2:15" x14ac:dyDescent="0.2">
      <c r="B2110" s="13">
        <v>54179</v>
      </c>
      <c r="C2110" s="14">
        <v>41916.776111111103</v>
      </c>
      <c r="D2110" s="7" t="s">
        <v>9</v>
      </c>
      <c r="E2110" s="13">
        <v>2206</v>
      </c>
      <c r="F2110" s="7" t="s">
        <v>61</v>
      </c>
      <c r="G2110" s="7" t="s">
        <v>12</v>
      </c>
      <c r="H2110" s="13">
        <v>8</v>
      </c>
      <c r="I2110" s="13" t="str">
        <f>IF(G2110="Male",VLOOKUP(H2110,'Shoe size conversion table'!$B$6:$D$22,2),VLOOKUP(H2110,'Shoe size conversion table'!$J$6:$L$22,2))</f>
        <v>38-39</v>
      </c>
      <c r="J2110" s="13">
        <f>IF(G2110="Male",VLOOKUP(H2110,'Shoe size conversion table'!$B$6:$D$22,3),VLOOKUP(H2110,'Shoe size conversion table'!$J$6:$L$22,3))</f>
        <v>6</v>
      </c>
      <c r="K2110" s="11">
        <v>179</v>
      </c>
      <c r="L2110" s="12">
        <v>0</v>
      </c>
      <c r="M2110" s="7">
        <f t="shared" si="97"/>
        <v>2014</v>
      </c>
      <c r="N2110" s="7">
        <f t="shared" si="98"/>
        <v>10</v>
      </c>
      <c r="O2110" s="30">
        <f t="shared" si="99"/>
        <v>179</v>
      </c>
    </row>
    <row r="2111" spans="2:15" x14ac:dyDescent="0.2">
      <c r="B2111" s="13">
        <v>54180</v>
      </c>
      <c r="C2111" s="14">
        <v>41917.296111111107</v>
      </c>
      <c r="D2111" s="7" t="s">
        <v>8</v>
      </c>
      <c r="E2111" s="13">
        <v>2200</v>
      </c>
      <c r="F2111" s="7" t="s">
        <v>40</v>
      </c>
      <c r="G2111" s="7" t="s">
        <v>11</v>
      </c>
      <c r="H2111" s="13">
        <v>10.5</v>
      </c>
      <c r="I2111" s="13" t="str">
        <f>IF(G2111="Male",VLOOKUP(H2111,'Shoe size conversion table'!$B$6:$D$22,2),VLOOKUP(H2111,'Shoe size conversion table'!$J$6:$L$22,2))</f>
        <v>43-44</v>
      </c>
      <c r="J2111" s="13">
        <f>IF(G2111="Male",VLOOKUP(H2111,'Shoe size conversion table'!$B$6:$D$22,3),VLOOKUP(H2111,'Shoe size conversion table'!$J$6:$L$22,3))</f>
        <v>10</v>
      </c>
      <c r="K2111" s="11">
        <v>139</v>
      </c>
      <c r="L2111" s="12">
        <v>0.2</v>
      </c>
      <c r="M2111" s="7">
        <f t="shared" si="97"/>
        <v>2014</v>
      </c>
      <c r="N2111" s="7">
        <f t="shared" si="98"/>
        <v>10</v>
      </c>
      <c r="O2111" s="30">
        <f t="shared" si="99"/>
        <v>111.2</v>
      </c>
    </row>
    <row r="2112" spans="2:15" x14ac:dyDescent="0.2">
      <c r="B2112" s="13">
        <v>54181</v>
      </c>
      <c r="C2112" s="14">
        <v>41917.296111111107</v>
      </c>
      <c r="D2112" s="7" t="s">
        <v>10</v>
      </c>
      <c r="E2112" s="13">
        <v>2185</v>
      </c>
      <c r="F2112" s="7" t="s">
        <v>34</v>
      </c>
      <c r="G2112" s="7" t="s">
        <v>12</v>
      </c>
      <c r="H2112" s="13">
        <v>7</v>
      </c>
      <c r="I2112" s="13" t="str">
        <f>IF(G2112="Male",VLOOKUP(H2112,'Shoe size conversion table'!$B$6:$D$22,2),VLOOKUP(H2112,'Shoe size conversion table'!$J$6:$L$22,2))</f>
        <v>37-38</v>
      </c>
      <c r="J2112" s="13">
        <f>IF(G2112="Male",VLOOKUP(H2112,'Shoe size conversion table'!$B$6:$D$22,3),VLOOKUP(H2112,'Shoe size conversion table'!$J$6:$L$22,3))</f>
        <v>5</v>
      </c>
      <c r="K2112" s="11">
        <v>149</v>
      </c>
      <c r="L2112" s="12">
        <v>0</v>
      </c>
      <c r="M2112" s="7">
        <f t="shared" si="97"/>
        <v>2014</v>
      </c>
      <c r="N2112" s="7">
        <f t="shared" si="98"/>
        <v>10</v>
      </c>
      <c r="O2112" s="30">
        <f t="shared" si="99"/>
        <v>149</v>
      </c>
    </row>
    <row r="2113" spans="2:15" x14ac:dyDescent="0.2">
      <c r="B2113" s="13">
        <v>54182</v>
      </c>
      <c r="C2113" s="14">
        <v>41917.326111111106</v>
      </c>
      <c r="D2113" s="7" t="s">
        <v>10</v>
      </c>
      <c r="E2113" s="13">
        <v>2172</v>
      </c>
      <c r="F2113" s="7" t="s">
        <v>35</v>
      </c>
      <c r="G2113" s="7" t="s">
        <v>12</v>
      </c>
      <c r="H2113" s="13">
        <v>9</v>
      </c>
      <c r="I2113" s="13" t="str">
        <f>IF(G2113="Male",VLOOKUP(H2113,'Shoe size conversion table'!$B$6:$D$22,2),VLOOKUP(H2113,'Shoe size conversion table'!$J$6:$L$22,2))</f>
        <v>39-40</v>
      </c>
      <c r="J2113" s="13">
        <f>IF(G2113="Male",VLOOKUP(H2113,'Shoe size conversion table'!$B$6:$D$22,3),VLOOKUP(H2113,'Shoe size conversion table'!$J$6:$L$22,3))</f>
        <v>7</v>
      </c>
      <c r="K2113" s="11">
        <v>189</v>
      </c>
      <c r="L2113" s="12">
        <v>0</v>
      </c>
      <c r="M2113" s="7">
        <f t="shared" si="97"/>
        <v>2014</v>
      </c>
      <c r="N2113" s="7">
        <f t="shared" si="98"/>
        <v>10</v>
      </c>
      <c r="O2113" s="30">
        <f t="shared" si="99"/>
        <v>189</v>
      </c>
    </row>
    <row r="2114" spans="2:15" x14ac:dyDescent="0.2">
      <c r="B2114" s="13">
        <v>54183</v>
      </c>
      <c r="C2114" s="14">
        <v>41917.566111111104</v>
      </c>
      <c r="D2114" s="7" t="s">
        <v>9</v>
      </c>
      <c r="E2114" s="13">
        <v>2191</v>
      </c>
      <c r="F2114" s="7" t="s">
        <v>58</v>
      </c>
      <c r="G2114" s="7" t="s">
        <v>11</v>
      </c>
      <c r="H2114" s="13">
        <v>9.5</v>
      </c>
      <c r="I2114" s="13" t="str">
        <f>IF(G2114="Male",VLOOKUP(H2114,'Shoe size conversion table'!$B$6:$D$22,2),VLOOKUP(H2114,'Shoe size conversion table'!$J$6:$L$22,2))</f>
        <v>42-43</v>
      </c>
      <c r="J2114" s="13">
        <f>IF(G2114="Male",VLOOKUP(H2114,'Shoe size conversion table'!$B$6:$D$22,3),VLOOKUP(H2114,'Shoe size conversion table'!$J$6:$L$22,3))</f>
        <v>9</v>
      </c>
      <c r="K2114" s="11">
        <v>179</v>
      </c>
      <c r="L2114" s="12">
        <v>0.2</v>
      </c>
      <c r="M2114" s="7">
        <f t="shared" si="97"/>
        <v>2014</v>
      </c>
      <c r="N2114" s="7">
        <f t="shared" si="98"/>
        <v>10</v>
      </c>
      <c r="O2114" s="30">
        <f t="shared" si="99"/>
        <v>143.20000000000002</v>
      </c>
    </row>
    <row r="2115" spans="2:15" x14ac:dyDescent="0.2">
      <c r="B2115" s="13">
        <v>54184</v>
      </c>
      <c r="C2115" s="14">
        <v>41917.566111111104</v>
      </c>
      <c r="D2115" s="7" t="s">
        <v>7</v>
      </c>
      <c r="E2115" s="13">
        <v>2230</v>
      </c>
      <c r="F2115" s="7" t="s">
        <v>51</v>
      </c>
      <c r="G2115" s="7" t="s">
        <v>12</v>
      </c>
      <c r="H2115" s="13">
        <v>7.5</v>
      </c>
      <c r="I2115" s="13">
        <f>IF(G2115="Male",VLOOKUP(H2115,'Shoe size conversion table'!$B$6:$D$22,2),VLOOKUP(H2115,'Shoe size conversion table'!$J$6:$L$22,2))</f>
        <v>38</v>
      </c>
      <c r="J2115" s="13">
        <f>IF(G2115="Male",VLOOKUP(H2115,'Shoe size conversion table'!$B$6:$D$22,3),VLOOKUP(H2115,'Shoe size conversion table'!$J$6:$L$22,3))</f>
        <v>5.5</v>
      </c>
      <c r="K2115" s="11">
        <v>179</v>
      </c>
      <c r="L2115" s="12">
        <v>0</v>
      </c>
      <c r="M2115" s="7">
        <f t="shared" si="97"/>
        <v>2014</v>
      </c>
      <c r="N2115" s="7">
        <f t="shared" si="98"/>
        <v>10</v>
      </c>
      <c r="O2115" s="30">
        <f t="shared" si="99"/>
        <v>179</v>
      </c>
    </row>
    <row r="2116" spans="2:15" x14ac:dyDescent="0.2">
      <c r="B2116" s="13">
        <v>54184</v>
      </c>
      <c r="C2116" s="14">
        <v>41917.566111111104</v>
      </c>
      <c r="D2116" s="7" t="s">
        <v>7</v>
      </c>
      <c r="E2116" s="13">
        <v>2225</v>
      </c>
      <c r="F2116" s="7" t="s">
        <v>51</v>
      </c>
      <c r="G2116" s="7" t="s">
        <v>12</v>
      </c>
      <c r="H2116" s="13">
        <v>8</v>
      </c>
      <c r="I2116" s="13" t="str">
        <f>IF(G2116="Male",VLOOKUP(H2116,'Shoe size conversion table'!$B$6:$D$22,2),VLOOKUP(H2116,'Shoe size conversion table'!$J$6:$L$22,2))</f>
        <v>38-39</v>
      </c>
      <c r="J2116" s="13">
        <f>IF(G2116="Male",VLOOKUP(H2116,'Shoe size conversion table'!$B$6:$D$22,3),VLOOKUP(H2116,'Shoe size conversion table'!$J$6:$L$22,3))</f>
        <v>6</v>
      </c>
      <c r="K2116" s="11">
        <v>129</v>
      </c>
      <c r="L2116" s="12">
        <v>0</v>
      </c>
      <c r="M2116" s="7">
        <f t="shared" si="97"/>
        <v>2014</v>
      </c>
      <c r="N2116" s="7">
        <f t="shared" si="98"/>
        <v>10</v>
      </c>
      <c r="O2116" s="30">
        <f t="shared" si="99"/>
        <v>129</v>
      </c>
    </row>
    <row r="2117" spans="2:15" x14ac:dyDescent="0.2">
      <c r="B2117" s="13">
        <v>54185</v>
      </c>
      <c r="C2117" s="14">
        <v>41917.776111111103</v>
      </c>
      <c r="D2117" s="7" t="s">
        <v>9</v>
      </c>
      <c r="E2117" s="13">
        <v>2156</v>
      </c>
      <c r="F2117" s="7" t="s">
        <v>61</v>
      </c>
      <c r="G2117" s="7" t="s">
        <v>12</v>
      </c>
      <c r="H2117" s="13">
        <v>8</v>
      </c>
      <c r="I2117" s="13" t="str">
        <f>IF(G2117="Male",VLOOKUP(H2117,'Shoe size conversion table'!$B$6:$D$22,2),VLOOKUP(H2117,'Shoe size conversion table'!$J$6:$L$22,2))</f>
        <v>38-39</v>
      </c>
      <c r="J2117" s="13">
        <f>IF(G2117="Male",VLOOKUP(H2117,'Shoe size conversion table'!$B$6:$D$22,3),VLOOKUP(H2117,'Shoe size conversion table'!$J$6:$L$22,3))</f>
        <v>6</v>
      </c>
      <c r="K2117" s="11">
        <v>159</v>
      </c>
      <c r="L2117" s="12">
        <v>0.1</v>
      </c>
      <c r="M2117" s="7">
        <f t="shared" ref="M2117:M2180" si="100">YEAR(C2117)</f>
        <v>2014</v>
      </c>
      <c r="N2117" s="7">
        <f t="shared" si="98"/>
        <v>10</v>
      </c>
      <c r="O2117" s="30">
        <f t="shared" si="99"/>
        <v>143.1</v>
      </c>
    </row>
    <row r="2118" spans="2:15" x14ac:dyDescent="0.2">
      <c r="B2118" s="13">
        <v>54186</v>
      </c>
      <c r="C2118" s="14">
        <v>41918.246111111104</v>
      </c>
      <c r="D2118" s="7" t="s">
        <v>7</v>
      </c>
      <c r="E2118" s="13">
        <v>2160</v>
      </c>
      <c r="F2118" s="7" t="s">
        <v>44</v>
      </c>
      <c r="G2118" s="7" t="s">
        <v>11</v>
      </c>
      <c r="H2118" s="13">
        <v>11</v>
      </c>
      <c r="I2118" s="13">
        <f>IF(G2118="Male",VLOOKUP(H2118,'Shoe size conversion table'!$B$6:$D$22,2),VLOOKUP(H2118,'Shoe size conversion table'!$J$6:$L$22,2))</f>
        <v>44</v>
      </c>
      <c r="J2118" s="13">
        <f>IF(G2118="Male",VLOOKUP(H2118,'Shoe size conversion table'!$B$6:$D$22,3),VLOOKUP(H2118,'Shoe size conversion table'!$J$6:$L$22,3))</f>
        <v>10.5</v>
      </c>
      <c r="K2118" s="11">
        <v>179</v>
      </c>
      <c r="L2118" s="12">
        <v>0.3</v>
      </c>
      <c r="M2118" s="7">
        <f t="shared" si="100"/>
        <v>2014</v>
      </c>
      <c r="N2118" s="7">
        <f t="shared" ref="N2118:N2181" si="101">MONTH(C2118:C17085)</f>
        <v>10</v>
      </c>
      <c r="O2118" s="30">
        <f t="shared" ref="O2118:O2181" si="102">K2118*(1-L2118)</f>
        <v>125.3</v>
      </c>
    </row>
    <row r="2119" spans="2:15" x14ac:dyDescent="0.2">
      <c r="B2119" s="13">
        <v>54187</v>
      </c>
      <c r="C2119" s="14">
        <v>41918.246111111104</v>
      </c>
      <c r="D2119" s="7" t="s">
        <v>10</v>
      </c>
      <c r="E2119" s="13">
        <v>2232</v>
      </c>
      <c r="F2119" s="7" t="s">
        <v>34</v>
      </c>
      <c r="G2119" s="7" t="s">
        <v>12</v>
      </c>
      <c r="H2119" s="13">
        <v>8</v>
      </c>
      <c r="I2119" s="13" t="str">
        <f>IF(G2119="Male",VLOOKUP(H2119,'Shoe size conversion table'!$B$6:$D$22,2),VLOOKUP(H2119,'Shoe size conversion table'!$J$6:$L$22,2))</f>
        <v>38-39</v>
      </c>
      <c r="J2119" s="13">
        <f>IF(G2119="Male",VLOOKUP(H2119,'Shoe size conversion table'!$B$6:$D$22,3),VLOOKUP(H2119,'Shoe size conversion table'!$J$6:$L$22,3))</f>
        <v>6</v>
      </c>
      <c r="K2119" s="11">
        <v>159</v>
      </c>
      <c r="L2119" s="12">
        <v>0</v>
      </c>
      <c r="M2119" s="7">
        <f t="shared" si="100"/>
        <v>2014</v>
      </c>
      <c r="N2119" s="7">
        <f t="shared" si="101"/>
        <v>10</v>
      </c>
      <c r="O2119" s="30">
        <f t="shared" si="102"/>
        <v>159</v>
      </c>
    </row>
    <row r="2120" spans="2:15" x14ac:dyDescent="0.2">
      <c r="B2120" s="13">
        <v>54188</v>
      </c>
      <c r="C2120" s="14">
        <v>41918.286111111105</v>
      </c>
      <c r="D2120" s="7" t="s">
        <v>9</v>
      </c>
      <c r="E2120" s="13">
        <v>2235</v>
      </c>
      <c r="F2120" s="7" t="s">
        <v>61</v>
      </c>
      <c r="G2120" s="7" t="s">
        <v>11</v>
      </c>
      <c r="H2120" s="13">
        <v>9.5</v>
      </c>
      <c r="I2120" s="13" t="str">
        <f>IF(G2120="Male",VLOOKUP(H2120,'Shoe size conversion table'!$B$6:$D$22,2),VLOOKUP(H2120,'Shoe size conversion table'!$J$6:$L$22,2))</f>
        <v>42-43</v>
      </c>
      <c r="J2120" s="13">
        <f>IF(G2120="Male",VLOOKUP(H2120,'Shoe size conversion table'!$B$6:$D$22,3),VLOOKUP(H2120,'Shoe size conversion table'!$J$6:$L$22,3))</f>
        <v>9</v>
      </c>
      <c r="K2120" s="11">
        <v>199</v>
      </c>
      <c r="L2120" s="12">
        <v>0.2</v>
      </c>
      <c r="M2120" s="7">
        <f t="shared" si="100"/>
        <v>2014</v>
      </c>
      <c r="N2120" s="7">
        <f t="shared" si="101"/>
        <v>10</v>
      </c>
      <c r="O2120" s="30">
        <f t="shared" si="102"/>
        <v>159.20000000000002</v>
      </c>
    </row>
    <row r="2121" spans="2:15" x14ac:dyDescent="0.2">
      <c r="B2121" s="13">
        <v>54189</v>
      </c>
      <c r="C2121" s="14">
        <v>41918.296111111107</v>
      </c>
      <c r="D2121" s="7" t="s">
        <v>10</v>
      </c>
      <c r="E2121" s="13">
        <v>2185</v>
      </c>
      <c r="F2121" s="7" t="s">
        <v>34</v>
      </c>
      <c r="G2121" s="7" t="s">
        <v>12</v>
      </c>
      <c r="H2121" s="13">
        <v>7</v>
      </c>
      <c r="I2121" s="13" t="str">
        <f>IF(G2121="Male",VLOOKUP(H2121,'Shoe size conversion table'!$B$6:$D$22,2),VLOOKUP(H2121,'Shoe size conversion table'!$J$6:$L$22,2))</f>
        <v>37-38</v>
      </c>
      <c r="J2121" s="13">
        <f>IF(G2121="Male",VLOOKUP(H2121,'Shoe size conversion table'!$B$6:$D$22,3),VLOOKUP(H2121,'Shoe size conversion table'!$J$6:$L$22,3))</f>
        <v>5</v>
      </c>
      <c r="K2121" s="11">
        <v>149</v>
      </c>
      <c r="L2121" s="12">
        <v>0</v>
      </c>
      <c r="M2121" s="7">
        <f t="shared" si="100"/>
        <v>2014</v>
      </c>
      <c r="N2121" s="7">
        <f t="shared" si="101"/>
        <v>10</v>
      </c>
      <c r="O2121" s="30">
        <f t="shared" si="102"/>
        <v>149</v>
      </c>
    </row>
    <row r="2122" spans="2:15" x14ac:dyDescent="0.2">
      <c r="B2122" s="13">
        <v>54190</v>
      </c>
      <c r="C2122" s="14">
        <v>41918.296111111107</v>
      </c>
      <c r="D2122" s="7" t="s">
        <v>8</v>
      </c>
      <c r="E2122" s="13">
        <v>2176</v>
      </c>
      <c r="F2122" s="7" t="s">
        <v>38</v>
      </c>
      <c r="G2122" s="7" t="s">
        <v>11</v>
      </c>
      <c r="H2122" s="13">
        <v>8.5</v>
      </c>
      <c r="I2122" s="13" t="str">
        <f>IF(G2122="Male",VLOOKUP(H2122,'Shoe size conversion table'!$B$6:$D$22,2),VLOOKUP(H2122,'Shoe size conversion table'!$J$6:$L$22,2))</f>
        <v>41-42</v>
      </c>
      <c r="J2122" s="13">
        <f>IF(G2122="Male",VLOOKUP(H2122,'Shoe size conversion table'!$B$6:$D$22,3),VLOOKUP(H2122,'Shoe size conversion table'!$J$6:$L$22,3))</f>
        <v>8</v>
      </c>
      <c r="K2122" s="11">
        <v>129</v>
      </c>
      <c r="L2122" s="12">
        <v>0</v>
      </c>
      <c r="M2122" s="7">
        <f t="shared" si="100"/>
        <v>2014</v>
      </c>
      <c r="N2122" s="7">
        <f t="shared" si="101"/>
        <v>10</v>
      </c>
      <c r="O2122" s="30">
        <f t="shared" si="102"/>
        <v>129</v>
      </c>
    </row>
    <row r="2123" spans="2:15" x14ac:dyDescent="0.2">
      <c r="B2123" s="13">
        <v>54191</v>
      </c>
      <c r="C2123" s="14">
        <v>41918.486111111102</v>
      </c>
      <c r="D2123" s="7" t="s">
        <v>7</v>
      </c>
      <c r="E2123" s="13">
        <v>2175</v>
      </c>
      <c r="F2123" s="7" t="s">
        <v>51</v>
      </c>
      <c r="G2123" s="7" t="s">
        <v>12</v>
      </c>
      <c r="H2123" s="13">
        <v>8</v>
      </c>
      <c r="I2123" s="13" t="str">
        <f>IF(G2123="Male",VLOOKUP(H2123,'Shoe size conversion table'!$B$6:$D$22,2),VLOOKUP(H2123,'Shoe size conversion table'!$J$6:$L$22,2))</f>
        <v>38-39</v>
      </c>
      <c r="J2123" s="13">
        <f>IF(G2123="Male",VLOOKUP(H2123,'Shoe size conversion table'!$B$6:$D$22,3),VLOOKUP(H2123,'Shoe size conversion table'!$J$6:$L$22,3))</f>
        <v>6</v>
      </c>
      <c r="K2123" s="11">
        <v>199</v>
      </c>
      <c r="L2123" s="12">
        <v>0.5</v>
      </c>
      <c r="M2123" s="7">
        <f t="shared" si="100"/>
        <v>2014</v>
      </c>
      <c r="N2123" s="7">
        <f t="shared" si="101"/>
        <v>10</v>
      </c>
      <c r="O2123" s="30">
        <f t="shared" si="102"/>
        <v>99.5</v>
      </c>
    </row>
    <row r="2124" spans="2:15" x14ac:dyDescent="0.2">
      <c r="B2124" s="13">
        <v>54191</v>
      </c>
      <c r="C2124" s="14">
        <v>41918.486111111102</v>
      </c>
      <c r="D2124" s="7" t="s">
        <v>7</v>
      </c>
      <c r="E2124" s="13">
        <v>2154</v>
      </c>
      <c r="F2124" s="7" t="s">
        <v>49</v>
      </c>
      <c r="G2124" s="7" t="s">
        <v>11</v>
      </c>
      <c r="H2124" s="13">
        <v>9.5</v>
      </c>
      <c r="I2124" s="13" t="str">
        <f>IF(G2124="Male",VLOOKUP(H2124,'Shoe size conversion table'!$B$6:$D$22,2),VLOOKUP(H2124,'Shoe size conversion table'!$J$6:$L$22,2))</f>
        <v>42-43</v>
      </c>
      <c r="J2124" s="13">
        <f>IF(G2124="Male",VLOOKUP(H2124,'Shoe size conversion table'!$B$6:$D$22,3),VLOOKUP(H2124,'Shoe size conversion table'!$J$6:$L$22,3))</f>
        <v>9</v>
      </c>
      <c r="K2124" s="11">
        <v>159</v>
      </c>
      <c r="L2124" s="12">
        <v>0</v>
      </c>
      <c r="M2124" s="7">
        <f t="shared" si="100"/>
        <v>2014</v>
      </c>
      <c r="N2124" s="7">
        <f t="shared" si="101"/>
        <v>10</v>
      </c>
      <c r="O2124" s="30">
        <f t="shared" si="102"/>
        <v>159</v>
      </c>
    </row>
    <row r="2125" spans="2:15" x14ac:dyDescent="0.2">
      <c r="B2125" s="13">
        <v>54192</v>
      </c>
      <c r="C2125" s="14">
        <v>41918.496111111104</v>
      </c>
      <c r="D2125" s="7" t="s">
        <v>8</v>
      </c>
      <c r="E2125" s="13">
        <v>2183</v>
      </c>
      <c r="F2125" s="7" t="s">
        <v>37</v>
      </c>
      <c r="G2125" s="7" t="s">
        <v>12</v>
      </c>
      <c r="H2125" s="13">
        <v>10</v>
      </c>
      <c r="I2125" s="13" t="str">
        <f>IF(G2125="Male",VLOOKUP(H2125,'Shoe size conversion table'!$B$6:$D$22,2),VLOOKUP(H2125,'Shoe size conversion table'!$J$6:$L$22,2))</f>
        <v>40-41</v>
      </c>
      <c r="J2125" s="13">
        <f>IF(G2125="Male",VLOOKUP(H2125,'Shoe size conversion table'!$B$6:$D$22,3),VLOOKUP(H2125,'Shoe size conversion table'!$J$6:$L$22,3))</f>
        <v>8</v>
      </c>
      <c r="K2125" s="11">
        <v>199</v>
      </c>
      <c r="L2125" s="12">
        <v>0.1</v>
      </c>
      <c r="M2125" s="7">
        <f t="shared" si="100"/>
        <v>2014</v>
      </c>
      <c r="N2125" s="7">
        <f t="shared" si="101"/>
        <v>10</v>
      </c>
      <c r="O2125" s="30">
        <f t="shared" si="102"/>
        <v>179.1</v>
      </c>
    </row>
    <row r="2126" spans="2:15" x14ac:dyDescent="0.2">
      <c r="B2126" s="13">
        <v>54193</v>
      </c>
      <c r="C2126" s="14">
        <v>41918.566111111104</v>
      </c>
      <c r="D2126" s="7" t="s">
        <v>7</v>
      </c>
      <c r="E2126" s="13">
        <v>2205</v>
      </c>
      <c r="F2126" s="7" t="s">
        <v>51</v>
      </c>
      <c r="G2126" s="7" t="s">
        <v>12</v>
      </c>
      <c r="H2126" s="13">
        <v>7.5</v>
      </c>
      <c r="I2126" s="13">
        <f>IF(G2126="Male",VLOOKUP(H2126,'Shoe size conversion table'!$B$6:$D$22,2),VLOOKUP(H2126,'Shoe size conversion table'!$J$6:$L$22,2))</f>
        <v>38</v>
      </c>
      <c r="J2126" s="13">
        <f>IF(G2126="Male",VLOOKUP(H2126,'Shoe size conversion table'!$B$6:$D$22,3),VLOOKUP(H2126,'Shoe size conversion table'!$J$6:$L$22,3))</f>
        <v>5.5</v>
      </c>
      <c r="K2126" s="11">
        <v>159</v>
      </c>
      <c r="L2126" s="12">
        <v>0.1</v>
      </c>
      <c r="M2126" s="7">
        <f t="shared" si="100"/>
        <v>2014</v>
      </c>
      <c r="N2126" s="7">
        <f t="shared" si="101"/>
        <v>10</v>
      </c>
      <c r="O2126" s="30">
        <f t="shared" si="102"/>
        <v>143.1</v>
      </c>
    </row>
    <row r="2127" spans="2:15" x14ac:dyDescent="0.2">
      <c r="B2127" s="13">
        <v>54193</v>
      </c>
      <c r="C2127" s="14">
        <v>41918.566111111104</v>
      </c>
      <c r="D2127" s="7" t="s">
        <v>7</v>
      </c>
      <c r="E2127" s="13">
        <v>2238</v>
      </c>
      <c r="F2127" s="7" t="s">
        <v>51</v>
      </c>
      <c r="G2127" s="7" t="s">
        <v>12</v>
      </c>
      <c r="H2127" s="13">
        <v>8</v>
      </c>
      <c r="I2127" s="13" t="str">
        <f>IF(G2127="Male",VLOOKUP(H2127,'Shoe size conversion table'!$B$6:$D$22,2),VLOOKUP(H2127,'Shoe size conversion table'!$J$6:$L$22,2))</f>
        <v>38-39</v>
      </c>
      <c r="J2127" s="13">
        <f>IF(G2127="Male",VLOOKUP(H2127,'Shoe size conversion table'!$B$6:$D$22,3),VLOOKUP(H2127,'Shoe size conversion table'!$J$6:$L$22,3))</f>
        <v>6</v>
      </c>
      <c r="K2127" s="11">
        <v>129</v>
      </c>
      <c r="L2127" s="12">
        <v>0.1</v>
      </c>
      <c r="M2127" s="7">
        <f t="shared" si="100"/>
        <v>2014</v>
      </c>
      <c r="N2127" s="7">
        <f t="shared" si="101"/>
        <v>10</v>
      </c>
      <c r="O2127" s="30">
        <f t="shared" si="102"/>
        <v>116.10000000000001</v>
      </c>
    </row>
    <row r="2128" spans="2:15" x14ac:dyDescent="0.2">
      <c r="B2128" s="13">
        <v>54193</v>
      </c>
      <c r="C2128" s="14">
        <v>41918.566111111104</v>
      </c>
      <c r="D2128" s="7" t="s">
        <v>7</v>
      </c>
      <c r="E2128" s="13">
        <v>2178</v>
      </c>
      <c r="F2128" s="7" t="s">
        <v>51</v>
      </c>
      <c r="G2128" s="7" t="s">
        <v>12</v>
      </c>
      <c r="H2128" s="13">
        <v>9</v>
      </c>
      <c r="I2128" s="13" t="str">
        <f>IF(G2128="Male",VLOOKUP(H2128,'Shoe size conversion table'!$B$6:$D$22,2),VLOOKUP(H2128,'Shoe size conversion table'!$J$6:$L$22,2))</f>
        <v>39-40</v>
      </c>
      <c r="J2128" s="13">
        <f>IF(G2128="Male",VLOOKUP(H2128,'Shoe size conversion table'!$B$6:$D$22,3),VLOOKUP(H2128,'Shoe size conversion table'!$J$6:$L$22,3))</f>
        <v>7</v>
      </c>
      <c r="K2128" s="11">
        <v>149</v>
      </c>
      <c r="L2128" s="12">
        <v>0</v>
      </c>
      <c r="M2128" s="7">
        <f t="shared" si="100"/>
        <v>2014</v>
      </c>
      <c r="N2128" s="7">
        <f t="shared" si="101"/>
        <v>10</v>
      </c>
      <c r="O2128" s="30">
        <f t="shared" si="102"/>
        <v>149</v>
      </c>
    </row>
    <row r="2129" spans="2:15" x14ac:dyDescent="0.2">
      <c r="B2129" s="13">
        <v>54194</v>
      </c>
      <c r="C2129" s="14">
        <v>41919.246111111104</v>
      </c>
      <c r="D2129" s="7" t="s">
        <v>10</v>
      </c>
      <c r="E2129" s="13">
        <v>2151</v>
      </c>
      <c r="F2129" s="7" t="s">
        <v>35</v>
      </c>
      <c r="G2129" s="7" t="s">
        <v>12</v>
      </c>
      <c r="H2129" s="13">
        <v>10</v>
      </c>
      <c r="I2129" s="13" t="str">
        <f>IF(G2129="Male",VLOOKUP(H2129,'Shoe size conversion table'!$B$6:$D$22,2),VLOOKUP(H2129,'Shoe size conversion table'!$J$6:$L$22,2))</f>
        <v>40-41</v>
      </c>
      <c r="J2129" s="13">
        <f>IF(G2129="Male",VLOOKUP(H2129,'Shoe size conversion table'!$B$6:$D$22,3),VLOOKUP(H2129,'Shoe size conversion table'!$J$6:$L$22,3))</f>
        <v>8</v>
      </c>
      <c r="K2129" s="11">
        <v>189</v>
      </c>
      <c r="L2129" s="12">
        <v>0.1</v>
      </c>
      <c r="M2129" s="7">
        <f t="shared" si="100"/>
        <v>2014</v>
      </c>
      <c r="N2129" s="7">
        <f t="shared" si="101"/>
        <v>10</v>
      </c>
      <c r="O2129" s="30">
        <f t="shared" si="102"/>
        <v>170.1</v>
      </c>
    </row>
    <row r="2130" spans="2:15" x14ac:dyDescent="0.2">
      <c r="B2130" s="13">
        <v>54195</v>
      </c>
      <c r="C2130" s="14">
        <v>41919.246111111104</v>
      </c>
      <c r="D2130" s="7" t="s">
        <v>8</v>
      </c>
      <c r="E2130" s="13">
        <v>2152</v>
      </c>
      <c r="F2130" s="7" t="s">
        <v>42</v>
      </c>
      <c r="G2130" s="7" t="s">
        <v>12</v>
      </c>
      <c r="H2130" s="13">
        <v>8</v>
      </c>
      <c r="I2130" s="13" t="str">
        <f>IF(G2130="Male",VLOOKUP(H2130,'Shoe size conversion table'!$B$6:$D$22,2),VLOOKUP(H2130,'Shoe size conversion table'!$J$6:$L$22,2))</f>
        <v>38-39</v>
      </c>
      <c r="J2130" s="13">
        <f>IF(G2130="Male",VLOOKUP(H2130,'Shoe size conversion table'!$B$6:$D$22,3),VLOOKUP(H2130,'Shoe size conversion table'!$J$6:$L$22,3))</f>
        <v>6</v>
      </c>
      <c r="K2130" s="11">
        <v>129</v>
      </c>
      <c r="L2130" s="12">
        <v>0.5</v>
      </c>
      <c r="M2130" s="7">
        <f t="shared" si="100"/>
        <v>2014</v>
      </c>
      <c r="N2130" s="7">
        <f t="shared" si="101"/>
        <v>10</v>
      </c>
      <c r="O2130" s="30">
        <f t="shared" si="102"/>
        <v>64.5</v>
      </c>
    </row>
    <row r="2131" spans="2:15" x14ac:dyDescent="0.2">
      <c r="B2131" s="13">
        <v>54196</v>
      </c>
      <c r="C2131" s="14">
        <v>41919.266111111101</v>
      </c>
      <c r="D2131" s="7" t="s">
        <v>10</v>
      </c>
      <c r="E2131" s="13">
        <v>2211</v>
      </c>
      <c r="F2131" s="7" t="s">
        <v>35</v>
      </c>
      <c r="G2131" s="7" t="s">
        <v>11</v>
      </c>
      <c r="H2131" s="13">
        <v>8.5</v>
      </c>
      <c r="I2131" s="13" t="str">
        <f>IF(G2131="Male",VLOOKUP(H2131,'Shoe size conversion table'!$B$6:$D$22,2),VLOOKUP(H2131,'Shoe size conversion table'!$J$6:$L$22,2))</f>
        <v>41-42</v>
      </c>
      <c r="J2131" s="13">
        <f>IF(G2131="Male",VLOOKUP(H2131,'Shoe size conversion table'!$B$6:$D$22,3),VLOOKUP(H2131,'Shoe size conversion table'!$J$6:$L$22,3))</f>
        <v>8</v>
      </c>
      <c r="K2131" s="11">
        <v>199</v>
      </c>
      <c r="L2131" s="12">
        <v>0.2</v>
      </c>
      <c r="M2131" s="7">
        <f t="shared" si="100"/>
        <v>2014</v>
      </c>
      <c r="N2131" s="7">
        <f t="shared" si="101"/>
        <v>10</v>
      </c>
      <c r="O2131" s="30">
        <f t="shared" si="102"/>
        <v>159.20000000000002</v>
      </c>
    </row>
    <row r="2132" spans="2:15" x14ac:dyDescent="0.2">
      <c r="B2132" s="13">
        <v>54197</v>
      </c>
      <c r="C2132" s="14">
        <v>41919.286111111105</v>
      </c>
      <c r="D2132" s="7" t="s">
        <v>10</v>
      </c>
      <c r="E2132" s="13">
        <v>2216</v>
      </c>
      <c r="F2132" s="7" t="s">
        <v>35</v>
      </c>
      <c r="G2132" s="7" t="s">
        <v>12</v>
      </c>
      <c r="H2132" s="13">
        <v>9</v>
      </c>
      <c r="I2132" s="13" t="str">
        <f>IF(G2132="Male",VLOOKUP(H2132,'Shoe size conversion table'!$B$6:$D$22,2),VLOOKUP(H2132,'Shoe size conversion table'!$J$6:$L$22,2))</f>
        <v>39-40</v>
      </c>
      <c r="J2132" s="13">
        <f>IF(G2132="Male",VLOOKUP(H2132,'Shoe size conversion table'!$B$6:$D$22,3),VLOOKUP(H2132,'Shoe size conversion table'!$J$6:$L$22,3))</f>
        <v>7</v>
      </c>
      <c r="K2132" s="11">
        <v>199</v>
      </c>
      <c r="L2132" s="12">
        <v>0.3</v>
      </c>
      <c r="M2132" s="7">
        <f t="shared" si="100"/>
        <v>2014</v>
      </c>
      <c r="N2132" s="7">
        <f t="shared" si="101"/>
        <v>10</v>
      </c>
      <c r="O2132" s="30">
        <f t="shared" si="102"/>
        <v>139.29999999999998</v>
      </c>
    </row>
    <row r="2133" spans="2:15" x14ac:dyDescent="0.2">
      <c r="B2133" s="13">
        <v>54198</v>
      </c>
      <c r="C2133" s="14">
        <v>41919.296111111107</v>
      </c>
      <c r="D2133" s="7" t="s">
        <v>8</v>
      </c>
      <c r="E2133" s="13">
        <v>2216</v>
      </c>
      <c r="F2133" s="7" t="s">
        <v>37</v>
      </c>
      <c r="G2133" s="7" t="s">
        <v>11</v>
      </c>
      <c r="H2133" s="13">
        <v>6</v>
      </c>
      <c r="I2133" s="13">
        <f>IF(G2133="Male",VLOOKUP(H2133,'Shoe size conversion table'!$B$6:$D$22,2),VLOOKUP(H2133,'Shoe size conversion table'!$J$6:$L$22,2))</f>
        <v>39</v>
      </c>
      <c r="J2133" s="13">
        <f>IF(G2133="Male",VLOOKUP(H2133,'Shoe size conversion table'!$B$6:$D$22,3),VLOOKUP(H2133,'Shoe size conversion table'!$J$6:$L$22,3))</f>
        <v>5.5</v>
      </c>
      <c r="K2133" s="11">
        <v>139</v>
      </c>
      <c r="L2133" s="12">
        <v>0.2</v>
      </c>
      <c r="M2133" s="7">
        <f t="shared" si="100"/>
        <v>2014</v>
      </c>
      <c r="N2133" s="7">
        <f t="shared" si="101"/>
        <v>10</v>
      </c>
      <c r="O2133" s="30">
        <f t="shared" si="102"/>
        <v>111.2</v>
      </c>
    </row>
    <row r="2134" spans="2:15" x14ac:dyDescent="0.2">
      <c r="B2134" s="13">
        <v>54198</v>
      </c>
      <c r="C2134" s="14">
        <v>41919.296111111107</v>
      </c>
      <c r="D2134" s="7" t="s">
        <v>8</v>
      </c>
      <c r="E2134" s="13">
        <v>2176</v>
      </c>
      <c r="F2134" s="7" t="s">
        <v>38</v>
      </c>
      <c r="G2134" s="7" t="s">
        <v>11</v>
      </c>
      <c r="H2134" s="13">
        <v>8.5</v>
      </c>
      <c r="I2134" s="13" t="str">
        <f>IF(G2134="Male",VLOOKUP(H2134,'Shoe size conversion table'!$B$6:$D$22,2),VLOOKUP(H2134,'Shoe size conversion table'!$J$6:$L$22,2))</f>
        <v>41-42</v>
      </c>
      <c r="J2134" s="13">
        <f>IF(G2134="Male",VLOOKUP(H2134,'Shoe size conversion table'!$B$6:$D$22,3),VLOOKUP(H2134,'Shoe size conversion table'!$J$6:$L$22,3))</f>
        <v>8</v>
      </c>
      <c r="K2134" s="11">
        <v>129</v>
      </c>
      <c r="L2134" s="12">
        <v>0</v>
      </c>
      <c r="M2134" s="7">
        <f t="shared" si="100"/>
        <v>2014</v>
      </c>
      <c r="N2134" s="7">
        <f t="shared" si="101"/>
        <v>10</v>
      </c>
      <c r="O2134" s="30">
        <f t="shared" si="102"/>
        <v>129</v>
      </c>
    </row>
    <row r="2135" spans="2:15" x14ac:dyDescent="0.2">
      <c r="B2135" s="13">
        <v>54199</v>
      </c>
      <c r="C2135" s="14">
        <v>41919.486111111102</v>
      </c>
      <c r="D2135" s="7" t="s">
        <v>7</v>
      </c>
      <c r="E2135" s="13">
        <v>2220</v>
      </c>
      <c r="F2135" s="7" t="s">
        <v>51</v>
      </c>
      <c r="G2135" s="7" t="s">
        <v>12</v>
      </c>
      <c r="H2135" s="13">
        <v>8</v>
      </c>
      <c r="I2135" s="13" t="str">
        <f>IF(G2135="Male",VLOOKUP(H2135,'Shoe size conversion table'!$B$6:$D$22,2),VLOOKUP(H2135,'Shoe size conversion table'!$J$6:$L$22,2))</f>
        <v>38-39</v>
      </c>
      <c r="J2135" s="13">
        <f>IF(G2135="Male",VLOOKUP(H2135,'Shoe size conversion table'!$B$6:$D$22,3),VLOOKUP(H2135,'Shoe size conversion table'!$J$6:$L$22,3))</f>
        <v>6</v>
      </c>
      <c r="K2135" s="11">
        <v>179</v>
      </c>
      <c r="L2135" s="12">
        <v>0.2</v>
      </c>
      <c r="M2135" s="7">
        <f t="shared" si="100"/>
        <v>2014</v>
      </c>
      <c r="N2135" s="7">
        <f t="shared" si="101"/>
        <v>10</v>
      </c>
      <c r="O2135" s="30">
        <f t="shared" si="102"/>
        <v>143.20000000000002</v>
      </c>
    </row>
    <row r="2136" spans="2:15" x14ac:dyDescent="0.2">
      <c r="B2136" s="13">
        <v>54199</v>
      </c>
      <c r="C2136" s="14">
        <v>41919.486111111102</v>
      </c>
      <c r="D2136" s="7" t="s">
        <v>7</v>
      </c>
      <c r="E2136" s="13">
        <v>2192</v>
      </c>
      <c r="F2136" s="7" t="s">
        <v>49</v>
      </c>
      <c r="G2136" s="7" t="s">
        <v>11</v>
      </c>
      <c r="H2136" s="13">
        <v>11.5</v>
      </c>
      <c r="I2136" s="13" t="str">
        <f>IF(G2136="Male",VLOOKUP(H2136,'Shoe size conversion table'!$B$6:$D$22,2),VLOOKUP(H2136,'Shoe size conversion table'!$J$6:$L$22,2))</f>
        <v>44-45</v>
      </c>
      <c r="J2136" s="13">
        <f>IF(G2136="Male",VLOOKUP(H2136,'Shoe size conversion table'!$B$6:$D$22,3),VLOOKUP(H2136,'Shoe size conversion table'!$J$6:$L$22,3))</f>
        <v>11</v>
      </c>
      <c r="K2136" s="11">
        <v>159</v>
      </c>
      <c r="L2136" s="12">
        <v>0.3</v>
      </c>
      <c r="M2136" s="7">
        <f t="shared" si="100"/>
        <v>2014</v>
      </c>
      <c r="N2136" s="7">
        <f t="shared" si="101"/>
        <v>10</v>
      </c>
      <c r="O2136" s="30">
        <f t="shared" si="102"/>
        <v>111.3</v>
      </c>
    </row>
    <row r="2137" spans="2:15" x14ac:dyDescent="0.2">
      <c r="B2137" s="13">
        <v>54200</v>
      </c>
      <c r="C2137" s="14">
        <v>41919.496111111104</v>
      </c>
      <c r="D2137" s="7" t="s">
        <v>8</v>
      </c>
      <c r="E2137" s="13">
        <v>2211</v>
      </c>
      <c r="F2137" s="7" t="s">
        <v>42</v>
      </c>
      <c r="G2137" s="7" t="s">
        <v>12</v>
      </c>
      <c r="H2137" s="13">
        <v>10</v>
      </c>
      <c r="I2137" s="13" t="str">
        <f>IF(G2137="Male",VLOOKUP(H2137,'Shoe size conversion table'!$B$6:$D$22,2),VLOOKUP(H2137,'Shoe size conversion table'!$J$6:$L$22,2))</f>
        <v>40-41</v>
      </c>
      <c r="J2137" s="13">
        <f>IF(G2137="Male",VLOOKUP(H2137,'Shoe size conversion table'!$B$6:$D$22,3),VLOOKUP(H2137,'Shoe size conversion table'!$J$6:$L$22,3))</f>
        <v>8</v>
      </c>
      <c r="K2137" s="11">
        <v>159</v>
      </c>
      <c r="L2137" s="12">
        <v>0</v>
      </c>
      <c r="M2137" s="7">
        <f t="shared" si="100"/>
        <v>2014</v>
      </c>
      <c r="N2137" s="7">
        <f t="shared" si="101"/>
        <v>10</v>
      </c>
      <c r="O2137" s="30">
        <f t="shared" si="102"/>
        <v>159</v>
      </c>
    </row>
    <row r="2138" spans="2:15" x14ac:dyDescent="0.2">
      <c r="B2138" s="13">
        <v>54201</v>
      </c>
      <c r="C2138" s="14">
        <v>41920.126111111102</v>
      </c>
      <c r="D2138" s="7" t="s">
        <v>7</v>
      </c>
      <c r="E2138" s="13">
        <v>2200</v>
      </c>
      <c r="F2138" s="7" t="s">
        <v>51</v>
      </c>
      <c r="G2138" s="7" t="s">
        <v>12</v>
      </c>
      <c r="H2138" s="13">
        <v>7</v>
      </c>
      <c r="I2138" s="13" t="str">
        <f>IF(G2138="Male",VLOOKUP(H2138,'Shoe size conversion table'!$B$6:$D$22,2),VLOOKUP(H2138,'Shoe size conversion table'!$J$6:$L$22,2))</f>
        <v>37-38</v>
      </c>
      <c r="J2138" s="13">
        <f>IF(G2138="Male",VLOOKUP(H2138,'Shoe size conversion table'!$B$6:$D$22,3),VLOOKUP(H2138,'Shoe size conversion table'!$J$6:$L$22,3))</f>
        <v>5</v>
      </c>
      <c r="K2138" s="11">
        <v>159</v>
      </c>
      <c r="L2138" s="12">
        <v>0.5</v>
      </c>
      <c r="M2138" s="7">
        <f t="shared" si="100"/>
        <v>2014</v>
      </c>
      <c r="N2138" s="7">
        <f t="shared" si="101"/>
        <v>10</v>
      </c>
      <c r="O2138" s="30">
        <f t="shared" si="102"/>
        <v>79.5</v>
      </c>
    </row>
    <row r="2139" spans="2:15" x14ac:dyDescent="0.2">
      <c r="B2139" s="13">
        <v>54202</v>
      </c>
      <c r="C2139" s="14">
        <v>41920.246111111104</v>
      </c>
      <c r="D2139" s="7" t="s">
        <v>10</v>
      </c>
      <c r="E2139" s="13">
        <v>2165</v>
      </c>
      <c r="F2139" s="7" t="s">
        <v>36</v>
      </c>
      <c r="G2139" s="7" t="s">
        <v>11</v>
      </c>
      <c r="H2139" s="13">
        <v>11.5</v>
      </c>
      <c r="I2139" s="13" t="str">
        <f>IF(G2139="Male",VLOOKUP(H2139,'Shoe size conversion table'!$B$6:$D$22,2),VLOOKUP(H2139,'Shoe size conversion table'!$J$6:$L$22,2))</f>
        <v>44-45</v>
      </c>
      <c r="J2139" s="13">
        <f>IF(G2139="Male",VLOOKUP(H2139,'Shoe size conversion table'!$B$6:$D$22,3),VLOOKUP(H2139,'Shoe size conversion table'!$J$6:$L$22,3))</f>
        <v>11</v>
      </c>
      <c r="K2139" s="11">
        <v>159</v>
      </c>
      <c r="L2139" s="12">
        <v>0.1</v>
      </c>
      <c r="M2139" s="7">
        <f t="shared" si="100"/>
        <v>2014</v>
      </c>
      <c r="N2139" s="7">
        <f t="shared" si="101"/>
        <v>10</v>
      </c>
      <c r="O2139" s="30">
        <f t="shared" si="102"/>
        <v>143.1</v>
      </c>
    </row>
    <row r="2140" spans="2:15" x14ac:dyDescent="0.2">
      <c r="B2140" s="13">
        <v>54202</v>
      </c>
      <c r="C2140" s="14">
        <v>41920.246111111104</v>
      </c>
      <c r="D2140" s="7" t="s">
        <v>10</v>
      </c>
      <c r="E2140" s="13">
        <v>2174</v>
      </c>
      <c r="F2140" s="7" t="s">
        <v>34</v>
      </c>
      <c r="G2140" s="7" t="s">
        <v>12</v>
      </c>
      <c r="H2140" s="13">
        <v>10</v>
      </c>
      <c r="I2140" s="13" t="str">
        <f>IF(G2140="Male",VLOOKUP(H2140,'Shoe size conversion table'!$B$6:$D$22,2),VLOOKUP(H2140,'Shoe size conversion table'!$J$6:$L$22,2))</f>
        <v>40-41</v>
      </c>
      <c r="J2140" s="13">
        <f>IF(G2140="Male",VLOOKUP(H2140,'Shoe size conversion table'!$B$6:$D$22,3),VLOOKUP(H2140,'Shoe size conversion table'!$J$6:$L$22,3))</f>
        <v>8</v>
      </c>
      <c r="K2140" s="11">
        <v>139</v>
      </c>
      <c r="L2140" s="12">
        <v>0</v>
      </c>
      <c r="M2140" s="7">
        <f t="shared" si="100"/>
        <v>2014</v>
      </c>
      <c r="N2140" s="7">
        <f t="shared" si="101"/>
        <v>10</v>
      </c>
      <c r="O2140" s="30">
        <f t="shared" si="102"/>
        <v>139</v>
      </c>
    </row>
    <row r="2141" spans="2:15" x14ac:dyDescent="0.2">
      <c r="B2141" s="13">
        <v>54203</v>
      </c>
      <c r="C2141" s="14">
        <v>41920.266111111101</v>
      </c>
      <c r="D2141" s="7" t="s">
        <v>10</v>
      </c>
      <c r="E2141" s="13">
        <v>2242</v>
      </c>
      <c r="F2141" s="7" t="s">
        <v>35</v>
      </c>
      <c r="G2141" s="7" t="s">
        <v>11</v>
      </c>
      <c r="H2141" s="13">
        <v>9.5</v>
      </c>
      <c r="I2141" s="13" t="str">
        <f>IF(G2141="Male",VLOOKUP(H2141,'Shoe size conversion table'!$B$6:$D$22,2),VLOOKUP(H2141,'Shoe size conversion table'!$J$6:$L$22,2))</f>
        <v>42-43</v>
      </c>
      <c r="J2141" s="13">
        <f>IF(G2141="Male",VLOOKUP(H2141,'Shoe size conversion table'!$B$6:$D$22,3),VLOOKUP(H2141,'Shoe size conversion table'!$J$6:$L$22,3))</f>
        <v>9</v>
      </c>
      <c r="K2141" s="11">
        <v>179</v>
      </c>
      <c r="L2141" s="12">
        <v>0</v>
      </c>
      <c r="M2141" s="7">
        <f t="shared" si="100"/>
        <v>2014</v>
      </c>
      <c r="N2141" s="7">
        <f t="shared" si="101"/>
        <v>10</v>
      </c>
      <c r="O2141" s="30">
        <f t="shared" si="102"/>
        <v>179</v>
      </c>
    </row>
    <row r="2142" spans="2:15" x14ac:dyDescent="0.2">
      <c r="B2142" s="13">
        <v>54204</v>
      </c>
      <c r="C2142" s="14">
        <v>41920.286111111105</v>
      </c>
      <c r="D2142" s="7" t="s">
        <v>9</v>
      </c>
      <c r="E2142" s="13">
        <v>2195</v>
      </c>
      <c r="F2142" s="7" t="s">
        <v>60</v>
      </c>
      <c r="G2142" s="7" t="s">
        <v>11</v>
      </c>
      <c r="H2142" s="13">
        <v>10.5</v>
      </c>
      <c r="I2142" s="13" t="str">
        <f>IF(G2142="Male",VLOOKUP(H2142,'Shoe size conversion table'!$B$6:$D$22,2),VLOOKUP(H2142,'Shoe size conversion table'!$J$6:$L$22,2))</f>
        <v>43-44</v>
      </c>
      <c r="J2142" s="13">
        <f>IF(G2142="Male",VLOOKUP(H2142,'Shoe size conversion table'!$B$6:$D$22,3),VLOOKUP(H2142,'Shoe size conversion table'!$J$6:$L$22,3))</f>
        <v>10</v>
      </c>
      <c r="K2142" s="11">
        <v>189</v>
      </c>
      <c r="L2142" s="12">
        <v>0.1</v>
      </c>
      <c r="M2142" s="7">
        <f t="shared" si="100"/>
        <v>2014</v>
      </c>
      <c r="N2142" s="7">
        <f t="shared" si="101"/>
        <v>10</v>
      </c>
      <c r="O2142" s="30">
        <f t="shared" si="102"/>
        <v>170.1</v>
      </c>
    </row>
    <row r="2143" spans="2:15" x14ac:dyDescent="0.2">
      <c r="B2143" s="13">
        <v>54205</v>
      </c>
      <c r="C2143" s="14">
        <v>41920.486111111102</v>
      </c>
      <c r="D2143" s="7" t="s">
        <v>7</v>
      </c>
      <c r="E2143" s="13">
        <v>2225</v>
      </c>
      <c r="F2143" s="7" t="s">
        <v>51</v>
      </c>
      <c r="G2143" s="7" t="s">
        <v>12</v>
      </c>
      <c r="H2143" s="13">
        <v>8</v>
      </c>
      <c r="I2143" s="13" t="str">
        <f>IF(G2143="Male",VLOOKUP(H2143,'Shoe size conversion table'!$B$6:$D$22,2),VLOOKUP(H2143,'Shoe size conversion table'!$J$6:$L$22,2))</f>
        <v>38-39</v>
      </c>
      <c r="J2143" s="13">
        <f>IF(G2143="Male",VLOOKUP(H2143,'Shoe size conversion table'!$B$6:$D$22,3),VLOOKUP(H2143,'Shoe size conversion table'!$J$6:$L$22,3))</f>
        <v>6</v>
      </c>
      <c r="K2143" s="11">
        <v>129</v>
      </c>
      <c r="L2143" s="12">
        <v>0</v>
      </c>
      <c r="M2143" s="7">
        <f t="shared" si="100"/>
        <v>2014</v>
      </c>
      <c r="N2143" s="7">
        <f t="shared" si="101"/>
        <v>10</v>
      </c>
      <c r="O2143" s="30">
        <f t="shared" si="102"/>
        <v>129</v>
      </c>
    </row>
    <row r="2144" spans="2:15" x14ac:dyDescent="0.2">
      <c r="B2144" s="13">
        <v>54205</v>
      </c>
      <c r="C2144" s="14">
        <v>41920.486111111102</v>
      </c>
      <c r="D2144" s="7" t="s">
        <v>7</v>
      </c>
      <c r="E2144" s="13">
        <v>2164</v>
      </c>
      <c r="F2144" s="7" t="s">
        <v>51</v>
      </c>
      <c r="G2144" s="7" t="s">
        <v>12</v>
      </c>
      <c r="H2144" s="13">
        <v>8.5</v>
      </c>
      <c r="I2144" s="13">
        <f>IF(G2144="Male",VLOOKUP(H2144,'Shoe size conversion table'!$B$6:$D$22,2),VLOOKUP(H2144,'Shoe size conversion table'!$J$6:$L$22,2))</f>
        <v>39</v>
      </c>
      <c r="J2144" s="13">
        <f>IF(G2144="Male",VLOOKUP(H2144,'Shoe size conversion table'!$B$6:$D$22,3),VLOOKUP(H2144,'Shoe size conversion table'!$J$6:$L$22,3))</f>
        <v>6.5</v>
      </c>
      <c r="K2144" s="11">
        <v>189</v>
      </c>
      <c r="L2144" s="12">
        <v>0</v>
      </c>
      <c r="M2144" s="7">
        <f t="shared" si="100"/>
        <v>2014</v>
      </c>
      <c r="N2144" s="7">
        <f t="shared" si="101"/>
        <v>10</v>
      </c>
      <c r="O2144" s="30">
        <f t="shared" si="102"/>
        <v>189</v>
      </c>
    </row>
    <row r="2145" spans="2:15" x14ac:dyDescent="0.2">
      <c r="B2145" s="13">
        <v>54206</v>
      </c>
      <c r="C2145" s="14">
        <v>41920.496111111104</v>
      </c>
      <c r="D2145" s="7" t="s">
        <v>8</v>
      </c>
      <c r="E2145" s="13">
        <v>2182</v>
      </c>
      <c r="F2145" s="7" t="s">
        <v>39</v>
      </c>
      <c r="G2145" s="7" t="s">
        <v>12</v>
      </c>
      <c r="H2145" s="13">
        <v>10</v>
      </c>
      <c r="I2145" s="13" t="str">
        <f>IF(G2145="Male",VLOOKUP(H2145,'Shoe size conversion table'!$B$6:$D$22,2),VLOOKUP(H2145,'Shoe size conversion table'!$J$6:$L$22,2))</f>
        <v>40-41</v>
      </c>
      <c r="J2145" s="13">
        <f>IF(G2145="Male",VLOOKUP(H2145,'Shoe size conversion table'!$B$6:$D$22,3),VLOOKUP(H2145,'Shoe size conversion table'!$J$6:$L$22,3))</f>
        <v>8</v>
      </c>
      <c r="K2145" s="11">
        <v>199</v>
      </c>
      <c r="L2145" s="12">
        <v>0.1</v>
      </c>
      <c r="M2145" s="7">
        <f t="shared" si="100"/>
        <v>2014</v>
      </c>
      <c r="N2145" s="7">
        <f t="shared" si="101"/>
        <v>10</v>
      </c>
      <c r="O2145" s="30">
        <f t="shared" si="102"/>
        <v>179.1</v>
      </c>
    </row>
    <row r="2146" spans="2:15" x14ac:dyDescent="0.2">
      <c r="B2146" s="13">
        <v>54207</v>
      </c>
      <c r="C2146" s="14">
        <v>41920.7961111111</v>
      </c>
      <c r="D2146" s="7" t="s">
        <v>7</v>
      </c>
      <c r="E2146" s="13">
        <v>2163</v>
      </c>
      <c r="F2146" s="7" t="s">
        <v>50</v>
      </c>
      <c r="G2146" s="7" t="s">
        <v>12</v>
      </c>
      <c r="H2146" s="13">
        <v>9.5</v>
      </c>
      <c r="I2146" s="13">
        <f>IF(G2146="Male",VLOOKUP(H2146,'Shoe size conversion table'!$B$6:$D$22,2),VLOOKUP(H2146,'Shoe size conversion table'!$J$6:$L$22,2))</f>
        <v>40</v>
      </c>
      <c r="J2146" s="13">
        <f>IF(G2146="Male",VLOOKUP(H2146,'Shoe size conversion table'!$B$6:$D$22,3),VLOOKUP(H2146,'Shoe size conversion table'!$J$6:$L$22,3))</f>
        <v>7.5</v>
      </c>
      <c r="K2146" s="11">
        <v>169</v>
      </c>
      <c r="L2146" s="12">
        <v>0</v>
      </c>
      <c r="M2146" s="7">
        <f t="shared" si="100"/>
        <v>2014</v>
      </c>
      <c r="N2146" s="7">
        <f t="shared" si="101"/>
        <v>10</v>
      </c>
      <c r="O2146" s="30">
        <f t="shared" si="102"/>
        <v>169</v>
      </c>
    </row>
    <row r="2147" spans="2:15" x14ac:dyDescent="0.2">
      <c r="B2147" s="13">
        <v>54208</v>
      </c>
      <c r="C2147" s="14">
        <v>41921.126111111102</v>
      </c>
      <c r="D2147" s="7" t="s">
        <v>8</v>
      </c>
      <c r="E2147" s="13">
        <v>2191</v>
      </c>
      <c r="F2147" s="7" t="s">
        <v>42</v>
      </c>
      <c r="G2147" s="7" t="s">
        <v>11</v>
      </c>
      <c r="H2147" s="13">
        <v>9.5</v>
      </c>
      <c r="I2147" s="13" t="str">
        <f>IF(G2147="Male",VLOOKUP(H2147,'Shoe size conversion table'!$B$6:$D$22,2),VLOOKUP(H2147,'Shoe size conversion table'!$J$6:$L$22,2))</f>
        <v>42-43</v>
      </c>
      <c r="J2147" s="13">
        <f>IF(G2147="Male",VLOOKUP(H2147,'Shoe size conversion table'!$B$6:$D$22,3),VLOOKUP(H2147,'Shoe size conversion table'!$J$6:$L$22,3))</f>
        <v>9</v>
      </c>
      <c r="K2147" s="11">
        <v>149</v>
      </c>
      <c r="L2147" s="12">
        <v>0.1</v>
      </c>
      <c r="M2147" s="7">
        <f t="shared" si="100"/>
        <v>2014</v>
      </c>
      <c r="N2147" s="7">
        <f t="shared" si="101"/>
        <v>10</v>
      </c>
      <c r="O2147" s="30">
        <f t="shared" si="102"/>
        <v>134.1</v>
      </c>
    </row>
    <row r="2148" spans="2:15" x14ac:dyDescent="0.2">
      <c r="B2148" s="13">
        <v>54209</v>
      </c>
      <c r="C2148" s="14">
        <v>41921.266111111101</v>
      </c>
      <c r="D2148" s="7" t="s">
        <v>10</v>
      </c>
      <c r="E2148" s="13">
        <v>2172</v>
      </c>
      <c r="F2148" s="7" t="s">
        <v>35</v>
      </c>
      <c r="G2148" s="7" t="s">
        <v>12</v>
      </c>
      <c r="H2148" s="13">
        <v>7.5</v>
      </c>
      <c r="I2148" s="13">
        <f>IF(G2148="Male",VLOOKUP(H2148,'Shoe size conversion table'!$B$6:$D$22,2),VLOOKUP(H2148,'Shoe size conversion table'!$J$6:$L$22,2))</f>
        <v>38</v>
      </c>
      <c r="J2148" s="13">
        <f>IF(G2148="Male",VLOOKUP(H2148,'Shoe size conversion table'!$B$6:$D$22,3),VLOOKUP(H2148,'Shoe size conversion table'!$J$6:$L$22,3))</f>
        <v>5.5</v>
      </c>
      <c r="K2148" s="11">
        <v>189</v>
      </c>
      <c r="L2148" s="12">
        <v>0.3</v>
      </c>
      <c r="M2148" s="7">
        <f t="shared" si="100"/>
        <v>2014</v>
      </c>
      <c r="N2148" s="7">
        <f t="shared" si="101"/>
        <v>10</v>
      </c>
      <c r="O2148" s="30">
        <f t="shared" si="102"/>
        <v>132.29999999999998</v>
      </c>
    </row>
    <row r="2149" spans="2:15" x14ac:dyDescent="0.2">
      <c r="B2149" s="13">
        <v>54210</v>
      </c>
      <c r="C2149" s="14">
        <v>41921.596111111103</v>
      </c>
      <c r="D2149" s="7" t="s">
        <v>7</v>
      </c>
      <c r="E2149" s="13">
        <v>2226</v>
      </c>
      <c r="F2149" s="7" t="s">
        <v>49</v>
      </c>
      <c r="G2149" s="7" t="s">
        <v>11</v>
      </c>
      <c r="H2149" s="13">
        <v>10</v>
      </c>
      <c r="I2149" s="13">
        <f>IF(G2149="Male",VLOOKUP(H2149,'Shoe size conversion table'!$B$6:$D$22,2),VLOOKUP(H2149,'Shoe size conversion table'!$J$6:$L$22,2))</f>
        <v>43</v>
      </c>
      <c r="J2149" s="13">
        <f>IF(G2149="Male",VLOOKUP(H2149,'Shoe size conversion table'!$B$6:$D$22,3),VLOOKUP(H2149,'Shoe size conversion table'!$J$6:$L$22,3))</f>
        <v>9.5</v>
      </c>
      <c r="K2149" s="11">
        <v>129</v>
      </c>
      <c r="L2149" s="12">
        <v>0</v>
      </c>
      <c r="M2149" s="7">
        <f t="shared" si="100"/>
        <v>2014</v>
      </c>
      <c r="N2149" s="7">
        <f t="shared" si="101"/>
        <v>10</v>
      </c>
      <c r="O2149" s="30">
        <f t="shared" si="102"/>
        <v>129</v>
      </c>
    </row>
    <row r="2150" spans="2:15" x14ac:dyDescent="0.2">
      <c r="B2150" s="13">
        <v>54211</v>
      </c>
      <c r="C2150" s="14">
        <v>41921.7961111111</v>
      </c>
      <c r="D2150" s="7" t="s">
        <v>7</v>
      </c>
      <c r="E2150" s="13">
        <v>2191</v>
      </c>
      <c r="F2150" s="7" t="s">
        <v>45</v>
      </c>
      <c r="G2150" s="7" t="s">
        <v>11</v>
      </c>
      <c r="H2150" s="13">
        <v>10.5</v>
      </c>
      <c r="I2150" s="13" t="str">
        <f>IF(G2150="Male",VLOOKUP(H2150,'Shoe size conversion table'!$B$6:$D$22,2),VLOOKUP(H2150,'Shoe size conversion table'!$J$6:$L$22,2))</f>
        <v>43-44</v>
      </c>
      <c r="J2150" s="13">
        <f>IF(G2150="Male",VLOOKUP(H2150,'Shoe size conversion table'!$B$6:$D$22,3),VLOOKUP(H2150,'Shoe size conversion table'!$J$6:$L$22,3))</f>
        <v>10</v>
      </c>
      <c r="K2150" s="11">
        <v>199</v>
      </c>
      <c r="L2150" s="12">
        <v>0</v>
      </c>
      <c r="M2150" s="7">
        <f t="shared" si="100"/>
        <v>2014</v>
      </c>
      <c r="N2150" s="7">
        <f t="shared" si="101"/>
        <v>10</v>
      </c>
      <c r="O2150" s="30">
        <f t="shared" si="102"/>
        <v>199</v>
      </c>
    </row>
    <row r="2151" spans="2:15" x14ac:dyDescent="0.2">
      <c r="B2151" s="13">
        <v>54212</v>
      </c>
      <c r="C2151" s="14">
        <v>41922.126111111102</v>
      </c>
      <c r="D2151" s="7" t="s">
        <v>7</v>
      </c>
      <c r="E2151" s="13">
        <v>2184</v>
      </c>
      <c r="F2151" s="7" t="s">
        <v>51</v>
      </c>
      <c r="G2151" s="7" t="s">
        <v>12</v>
      </c>
      <c r="H2151" s="13">
        <v>7</v>
      </c>
      <c r="I2151" s="13" t="str">
        <f>IF(G2151="Male",VLOOKUP(H2151,'Shoe size conversion table'!$B$6:$D$22,2),VLOOKUP(H2151,'Shoe size conversion table'!$J$6:$L$22,2))</f>
        <v>37-38</v>
      </c>
      <c r="J2151" s="13">
        <f>IF(G2151="Male",VLOOKUP(H2151,'Shoe size conversion table'!$B$6:$D$22,3),VLOOKUP(H2151,'Shoe size conversion table'!$J$6:$L$22,3))</f>
        <v>5</v>
      </c>
      <c r="K2151" s="11">
        <v>169</v>
      </c>
      <c r="L2151" s="12">
        <v>0.2</v>
      </c>
      <c r="M2151" s="7">
        <f t="shared" si="100"/>
        <v>2014</v>
      </c>
      <c r="N2151" s="7">
        <f t="shared" si="101"/>
        <v>10</v>
      </c>
      <c r="O2151" s="30">
        <f t="shared" si="102"/>
        <v>135.20000000000002</v>
      </c>
    </row>
    <row r="2152" spans="2:15" x14ac:dyDescent="0.2">
      <c r="B2152" s="13">
        <v>54213</v>
      </c>
      <c r="C2152" s="14">
        <v>41922.146111111106</v>
      </c>
      <c r="D2152" s="7" t="s">
        <v>9</v>
      </c>
      <c r="E2152" s="13">
        <v>2188</v>
      </c>
      <c r="F2152" s="7" t="s">
        <v>62</v>
      </c>
      <c r="G2152" s="7" t="s">
        <v>11</v>
      </c>
      <c r="H2152" s="13">
        <v>10</v>
      </c>
      <c r="I2152" s="13">
        <f>IF(G2152="Male",VLOOKUP(H2152,'Shoe size conversion table'!$B$6:$D$22,2),VLOOKUP(H2152,'Shoe size conversion table'!$J$6:$L$22,2))</f>
        <v>43</v>
      </c>
      <c r="J2152" s="13">
        <f>IF(G2152="Male",VLOOKUP(H2152,'Shoe size conversion table'!$B$6:$D$22,3),VLOOKUP(H2152,'Shoe size conversion table'!$J$6:$L$22,3))</f>
        <v>9.5</v>
      </c>
      <c r="K2152" s="11">
        <v>129</v>
      </c>
      <c r="L2152" s="12">
        <v>0</v>
      </c>
      <c r="M2152" s="7">
        <f t="shared" si="100"/>
        <v>2014</v>
      </c>
      <c r="N2152" s="7">
        <f t="shared" si="101"/>
        <v>10</v>
      </c>
      <c r="O2152" s="30">
        <f t="shared" si="102"/>
        <v>129</v>
      </c>
    </row>
    <row r="2153" spans="2:15" x14ac:dyDescent="0.2">
      <c r="B2153" s="13">
        <v>54214</v>
      </c>
      <c r="C2153" s="14">
        <v>41922.576111111106</v>
      </c>
      <c r="D2153" s="7" t="s">
        <v>8</v>
      </c>
      <c r="E2153" s="13">
        <v>2204</v>
      </c>
      <c r="F2153" s="7" t="s">
        <v>38</v>
      </c>
      <c r="G2153" s="7" t="s">
        <v>11</v>
      </c>
      <c r="H2153" s="13">
        <v>8.5</v>
      </c>
      <c r="I2153" s="13" t="str">
        <f>IF(G2153="Male",VLOOKUP(H2153,'Shoe size conversion table'!$B$6:$D$22,2),VLOOKUP(H2153,'Shoe size conversion table'!$J$6:$L$22,2))</f>
        <v>41-42</v>
      </c>
      <c r="J2153" s="13">
        <f>IF(G2153="Male",VLOOKUP(H2153,'Shoe size conversion table'!$B$6:$D$22,3),VLOOKUP(H2153,'Shoe size conversion table'!$J$6:$L$22,3))</f>
        <v>8</v>
      </c>
      <c r="K2153" s="11">
        <v>139</v>
      </c>
      <c r="L2153" s="12">
        <v>0</v>
      </c>
      <c r="M2153" s="7">
        <f t="shared" si="100"/>
        <v>2014</v>
      </c>
      <c r="N2153" s="7">
        <f t="shared" si="101"/>
        <v>10</v>
      </c>
      <c r="O2153" s="30">
        <f t="shared" si="102"/>
        <v>139</v>
      </c>
    </row>
    <row r="2154" spans="2:15" x14ac:dyDescent="0.2">
      <c r="B2154" s="13">
        <v>54214</v>
      </c>
      <c r="C2154" s="14">
        <v>41922.576111111106</v>
      </c>
      <c r="D2154" s="7" t="s">
        <v>8</v>
      </c>
      <c r="E2154" s="13">
        <v>2150</v>
      </c>
      <c r="F2154" s="7" t="s">
        <v>38</v>
      </c>
      <c r="G2154" s="7" t="s">
        <v>11</v>
      </c>
      <c r="H2154" s="13">
        <v>10</v>
      </c>
      <c r="I2154" s="13">
        <f>IF(G2154="Male",VLOOKUP(H2154,'Shoe size conversion table'!$B$6:$D$22,2),VLOOKUP(H2154,'Shoe size conversion table'!$J$6:$L$22,2))</f>
        <v>43</v>
      </c>
      <c r="J2154" s="13">
        <f>IF(G2154="Male",VLOOKUP(H2154,'Shoe size conversion table'!$B$6:$D$22,3),VLOOKUP(H2154,'Shoe size conversion table'!$J$6:$L$22,3))</f>
        <v>9.5</v>
      </c>
      <c r="K2154" s="11">
        <v>129</v>
      </c>
      <c r="L2154" s="12">
        <v>0.5</v>
      </c>
      <c r="M2154" s="7">
        <f t="shared" si="100"/>
        <v>2014</v>
      </c>
      <c r="N2154" s="7">
        <f t="shared" si="101"/>
        <v>10</v>
      </c>
      <c r="O2154" s="30">
        <f t="shared" si="102"/>
        <v>64.5</v>
      </c>
    </row>
    <row r="2155" spans="2:15" x14ac:dyDescent="0.2">
      <c r="B2155" s="13">
        <v>54215</v>
      </c>
      <c r="C2155" s="14">
        <v>41922.596111111103</v>
      </c>
      <c r="D2155" s="7" t="s">
        <v>10</v>
      </c>
      <c r="E2155" s="13">
        <v>2184</v>
      </c>
      <c r="F2155" s="7" t="s">
        <v>36</v>
      </c>
      <c r="G2155" s="7" t="s">
        <v>12</v>
      </c>
      <c r="H2155" s="13">
        <v>8.5</v>
      </c>
      <c r="I2155" s="13">
        <f>IF(G2155="Male",VLOOKUP(H2155,'Shoe size conversion table'!$B$6:$D$22,2),VLOOKUP(H2155,'Shoe size conversion table'!$J$6:$L$22,2))</f>
        <v>39</v>
      </c>
      <c r="J2155" s="13">
        <f>IF(G2155="Male",VLOOKUP(H2155,'Shoe size conversion table'!$B$6:$D$22,3),VLOOKUP(H2155,'Shoe size conversion table'!$J$6:$L$22,3))</f>
        <v>6.5</v>
      </c>
      <c r="K2155" s="11">
        <v>179</v>
      </c>
      <c r="L2155" s="12">
        <v>0</v>
      </c>
      <c r="M2155" s="7">
        <f t="shared" si="100"/>
        <v>2014</v>
      </c>
      <c r="N2155" s="7">
        <f t="shared" si="101"/>
        <v>10</v>
      </c>
      <c r="O2155" s="30">
        <f t="shared" si="102"/>
        <v>179</v>
      </c>
    </row>
    <row r="2156" spans="2:15" x14ac:dyDescent="0.2">
      <c r="B2156" s="13">
        <v>54216</v>
      </c>
      <c r="C2156" s="14">
        <v>41922.7961111111</v>
      </c>
      <c r="D2156" s="7" t="s">
        <v>7</v>
      </c>
      <c r="E2156" s="13">
        <v>2182</v>
      </c>
      <c r="F2156" s="7" t="s">
        <v>46</v>
      </c>
      <c r="G2156" s="7" t="s">
        <v>12</v>
      </c>
      <c r="H2156" s="13">
        <v>9.5</v>
      </c>
      <c r="I2156" s="13">
        <f>IF(G2156="Male",VLOOKUP(H2156,'Shoe size conversion table'!$B$6:$D$22,2),VLOOKUP(H2156,'Shoe size conversion table'!$J$6:$L$22,2))</f>
        <v>40</v>
      </c>
      <c r="J2156" s="13">
        <f>IF(G2156="Male",VLOOKUP(H2156,'Shoe size conversion table'!$B$6:$D$22,3),VLOOKUP(H2156,'Shoe size conversion table'!$J$6:$L$22,3))</f>
        <v>7.5</v>
      </c>
      <c r="K2156" s="11">
        <v>139</v>
      </c>
      <c r="L2156" s="12">
        <v>0</v>
      </c>
      <c r="M2156" s="7">
        <f t="shared" si="100"/>
        <v>2014</v>
      </c>
      <c r="N2156" s="7">
        <f t="shared" si="101"/>
        <v>10</v>
      </c>
      <c r="O2156" s="30">
        <f t="shared" si="102"/>
        <v>139</v>
      </c>
    </row>
    <row r="2157" spans="2:15" x14ac:dyDescent="0.2">
      <c r="B2157" s="13">
        <v>54216</v>
      </c>
      <c r="C2157" s="14">
        <v>41922.796111111107</v>
      </c>
      <c r="D2157" s="7" t="s">
        <v>7</v>
      </c>
      <c r="E2157" s="13">
        <v>2152</v>
      </c>
      <c r="F2157" s="7" t="s">
        <v>51</v>
      </c>
      <c r="G2157" s="7" t="s">
        <v>11</v>
      </c>
      <c r="H2157" s="13">
        <v>10.5</v>
      </c>
      <c r="I2157" s="13" t="str">
        <f>IF(G2157="Male",VLOOKUP(H2157,'Shoe size conversion table'!$B$6:$D$22,2),VLOOKUP(H2157,'Shoe size conversion table'!$J$6:$L$22,2))</f>
        <v>43-44</v>
      </c>
      <c r="J2157" s="13">
        <f>IF(G2157="Male",VLOOKUP(H2157,'Shoe size conversion table'!$B$6:$D$22,3),VLOOKUP(H2157,'Shoe size conversion table'!$J$6:$L$22,3))</f>
        <v>10</v>
      </c>
      <c r="K2157" s="11">
        <v>179</v>
      </c>
      <c r="L2157" s="12">
        <v>0</v>
      </c>
      <c r="M2157" s="7">
        <f t="shared" si="100"/>
        <v>2014</v>
      </c>
      <c r="N2157" s="7">
        <f t="shared" si="101"/>
        <v>10</v>
      </c>
      <c r="O2157" s="30">
        <f t="shared" si="102"/>
        <v>179</v>
      </c>
    </row>
    <row r="2158" spans="2:15" x14ac:dyDescent="0.2">
      <c r="B2158" s="13">
        <v>54217</v>
      </c>
      <c r="C2158" s="14">
        <v>41922.796111111107</v>
      </c>
      <c r="D2158" s="7" t="s">
        <v>8</v>
      </c>
      <c r="E2158" s="13">
        <v>2154</v>
      </c>
      <c r="F2158" s="7" t="s">
        <v>39</v>
      </c>
      <c r="G2158" s="7" t="s">
        <v>12</v>
      </c>
      <c r="H2158" s="13">
        <v>8.5</v>
      </c>
      <c r="I2158" s="13">
        <f>IF(G2158="Male",VLOOKUP(H2158,'Shoe size conversion table'!$B$6:$D$22,2),VLOOKUP(H2158,'Shoe size conversion table'!$J$6:$L$22,2))</f>
        <v>39</v>
      </c>
      <c r="J2158" s="13">
        <f>IF(G2158="Male",VLOOKUP(H2158,'Shoe size conversion table'!$B$6:$D$22,3),VLOOKUP(H2158,'Shoe size conversion table'!$J$6:$L$22,3))</f>
        <v>6.5</v>
      </c>
      <c r="K2158" s="11">
        <v>179</v>
      </c>
      <c r="L2158" s="12">
        <v>0</v>
      </c>
      <c r="M2158" s="7">
        <f t="shared" si="100"/>
        <v>2014</v>
      </c>
      <c r="N2158" s="7">
        <f t="shared" si="101"/>
        <v>10</v>
      </c>
      <c r="O2158" s="30">
        <f t="shared" si="102"/>
        <v>179</v>
      </c>
    </row>
    <row r="2159" spans="2:15" x14ac:dyDescent="0.2">
      <c r="B2159" s="13">
        <v>54218</v>
      </c>
      <c r="C2159" s="14">
        <v>41923.066111111104</v>
      </c>
      <c r="D2159" s="7" t="s">
        <v>7</v>
      </c>
      <c r="E2159" s="13">
        <v>2165</v>
      </c>
      <c r="F2159" s="7" t="s">
        <v>49</v>
      </c>
      <c r="G2159" s="7" t="s">
        <v>11</v>
      </c>
      <c r="H2159" s="13">
        <v>10</v>
      </c>
      <c r="I2159" s="13">
        <f>IF(G2159="Male",VLOOKUP(H2159,'Shoe size conversion table'!$B$6:$D$22,2),VLOOKUP(H2159,'Shoe size conversion table'!$J$6:$L$22,2))</f>
        <v>43</v>
      </c>
      <c r="J2159" s="13">
        <f>IF(G2159="Male",VLOOKUP(H2159,'Shoe size conversion table'!$B$6:$D$22,3),VLOOKUP(H2159,'Shoe size conversion table'!$J$6:$L$22,3))</f>
        <v>9.5</v>
      </c>
      <c r="K2159" s="11">
        <v>149</v>
      </c>
      <c r="L2159" s="12">
        <v>0</v>
      </c>
      <c r="M2159" s="7">
        <f t="shared" si="100"/>
        <v>2014</v>
      </c>
      <c r="N2159" s="7">
        <f t="shared" si="101"/>
        <v>10</v>
      </c>
      <c r="O2159" s="30">
        <f t="shared" si="102"/>
        <v>149</v>
      </c>
    </row>
    <row r="2160" spans="2:15" x14ac:dyDescent="0.2">
      <c r="B2160" s="13">
        <v>54219</v>
      </c>
      <c r="C2160" s="14">
        <v>41923.146111111106</v>
      </c>
      <c r="D2160" s="7" t="s">
        <v>9</v>
      </c>
      <c r="E2160" s="13">
        <v>2217</v>
      </c>
      <c r="F2160" s="7" t="s">
        <v>58</v>
      </c>
      <c r="G2160" s="7" t="s">
        <v>11</v>
      </c>
      <c r="H2160" s="13">
        <v>11</v>
      </c>
      <c r="I2160" s="13">
        <f>IF(G2160="Male",VLOOKUP(H2160,'Shoe size conversion table'!$B$6:$D$22,2),VLOOKUP(H2160,'Shoe size conversion table'!$J$6:$L$22,2))</f>
        <v>44</v>
      </c>
      <c r="J2160" s="13">
        <f>IF(G2160="Male",VLOOKUP(H2160,'Shoe size conversion table'!$B$6:$D$22,3),VLOOKUP(H2160,'Shoe size conversion table'!$J$6:$L$22,3))</f>
        <v>10.5</v>
      </c>
      <c r="K2160" s="11">
        <v>199</v>
      </c>
      <c r="L2160" s="12">
        <v>0.3</v>
      </c>
      <c r="M2160" s="7">
        <f t="shared" si="100"/>
        <v>2014</v>
      </c>
      <c r="N2160" s="7">
        <f t="shared" si="101"/>
        <v>10</v>
      </c>
      <c r="O2160" s="30">
        <f t="shared" si="102"/>
        <v>139.29999999999998</v>
      </c>
    </row>
    <row r="2161" spans="2:15" x14ac:dyDescent="0.2">
      <c r="B2161" s="13">
        <v>54220</v>
      </c>
      <c r="C2161" s="14">
        <v>41923.286111111105</v>
      </c>
      <c r="D2161" s="7" t="s">
        <v>8</v>
      </c>
      <c r="E2161" s="13">
        <v>2235</v>
      </c>
      <c r="F2161" s="7" t="s">
        <v>41</v>
      </c>
      <c r="G2161" s="7" t="s">
        <v>11</v>
      </c>
      <c r="H2161" s="13">
        <v>9.5</v>
      </c>
      <c r="I2161" s="13" t="str">
        <f>IF(G2161="Male",VLOOKUP(H2161,'Shoe size conversion table'!$B$6:$D$22,2),VLOOKUP(H2161,'Shoe size conversion table'!$J$6:$L$22,2))</f>
        <v>42-43</v>
      </c>
      <c r="J2161" s="13">
        <f>IF(G2161="Male",VLOOKUP(H2161,'Shoe size conversion table'!$B$6:$D$22,3),VLOOKUP(H2161,'Shoe size conversion table'!$J$6:$L$22,3))</f>
        <v>9</v>
      </c>
      <c r="K2161" s="11">
        <v>129</v>
      </c>
      <c r="L2161" s="12">
        <v>0.2</v>
      </c>
      <c r="M2161" s="7">
        <f t="shared" si="100"/>
        <v>2014</v>
      </c>
      <c r="N2161" s="7">
        <f t="shared" si="101"/>
        <v>10</v>
      </c>
      <c r="O2161" s="30">
        <f t="shared" si="102"/>
        <v>103.2</v>
      </c>
    </row>
    <row r="2162" spans="2:15" x14ac:dyDescent="0.2">
      <c r="B2162" s="13">
        <v>54221</v>
      </c>
      <c r="C2162" s="14">
        <v>41923.576111111106</v>
      </c>
      <c r="D2162" s="7" t="s">
        <v>8</v>
      </c>
      <c r="E2162" s="13">
        <v>2214</v>
      </c>
      <c r="F2162" s="7" t="s">
        <v>42</v>
      </c>
      <c r="G2162" s="7" t="s">
        <v>11</v>
      </c>
      <c r="H2162" s="13">
        <v>9.5</v>
      </c>
      <c r="I2162" s="13" t="str">
        <f>IF(G2162="Male",VLOOKUP(H2162,'Shoe size conversion table'!$B$6:$D$22,2),VLOOKUP(H2162,'Shoe size conversion table'!$J$6:$L$22,2))</f>
        <v>42-43</v>
      </c>
      <c r="J2162" s="13">
        <f>IF(G2162="Male",VLOOKUP(H2162,'Shoe size conversion table'!$B$6:$D$22,3),VLOOKUP(H2162,'Shoe size conversion table'!$J$6:$L$22,3))</f>
        <v>9</v>
      </c>
      <c r="K2162" s="11">
        <v>169</v>
      </c>
      <c r="L2162" s="12">
        <v>0</v>
      </c>
      <c r="M2162" s="7">
        <f t="shared" si="100"/>
        <v>2014</v>
      </c>
      <c r="N2162" s="7">
        <f t="shared" si="101"/>
        <v>10</v>
      </c>
      <c r="O2162" s="30">
        <f t="shared" si="102"/>
        <v>169</v>
      </c>
    </row>
    <row r="2163" spans="2:15" x14ac:dyDescent="0.2">
      <c r="B2163" s="13">
        <v>54221</v>
      </c>
      <c r="C2163" s="14">
        <v>41923.576111111106</v>
      </c>
      <c r="D2163" s="7" t="s">
        <v>8</v>
      </c>
      <c r="E2163" s="13">
        <v>2204</v>
      </c>
      <c r="F2163" s="7" t="s">
        <v>38</v>
      </c>
      <c r="G2163" s="7" t="s">
        <v>11</v>
      </c>
      <c r="H2163" s="13">
        <v>8.5</v>
      </c>
      <c r="I2163" s="13" t="str">
        <f>IF(G2163="Male",VLOOKUP(H2163,'Shoe size conversion table'!$B$6:$D$22,2),VLOOKUP(H2163,'Shoe size conversion table'!$J$6:$L$22,2))</f>
        <v>41-42</v>
      </c>
      <c r="J2163" s="13">
        <f>IF(G2163="Male",VLOOKUP(H2163,'Shoe size conversion table'!$B$6:$D$22,3),VLOOKUP(H2163,'Shoe size conversion table'!$J$6:$L$22,3))</f>
        <v>8</v>
      </c>
      <c r="K2163" s="11">
        <v>139</v>
      </c>
      <c r="L2163" s="12">
        <v>0</v>
      </c>
      <c r="M2163" s="7">
        <f t="shared" si="100"/>
        <v>2014</v>
      </c>
      <c r="N2163" s="7">
        <f t="shared" si="101"/>
        <v>10</v>
      </c>
      <c r="O2163" s="30">
        <f t="shared" si="102"/>
        <v>139</v>
      </c>
    </row>
    <row r="2164" spans="2:15" x14ac:dyDescent="0.2">
      <c r="B2164" s="13">
        <v>54222</v>
      </c>
      <c r="C2164" s="14">
        <v>41923.586111111108</v>
      </c>
      <c r="D2164" s="7" t="s">
        <v>7</v>
      </c>
      <c r="E2164" s="13">
        <v>2192</v>
      </c>
      <c r="F2164" s="7" t="s">
        <v>51</v>
      </c>
      <c r="G2164" s="7" t="s">
        <v>11</v>
      </c>
      <c r="H2164" s="13">
        <v>8.5</v>
      </c>
      <c r="I2164" s="13" t="str">
        <f>IF(G2164="Male",VLOOKUP(H2164,'Shoe size conversion table'!$B$6:$D$22,2),VLOOKUP(H2164,'Shoe size conversion table'!$J$6:$L$22,2))</f>
        <v>41-42</v>
      </c>
      <c r="J2164" s="13">
        <f>IF(G2164="Male",VLOOKUP(H2164,'Shoe size conversion table'!$B$6:$D$22,3),VLOOKUP(H2164,'Shoe size conversion table'!$J$6:$L$22,3))</f>
        <v>8</v>
      </c>
      <c r="K2164" s="11">
        <v>169</v>
      </c>
      <c r="L2164" s="12">
        <v>0</v>
      </c>
      <c r="M2164" s="7">
        <f t="shared" si="100"/>
        <v>2014</v>
      </c>
      <c r="N2164" s="7">
        <f t="shared" si="101"/>
        <v>10</v>
      </c>
      <c r="O2164" s="30">
        <f t="shared" si="102"/>
        <v>169</v>
      </c>
    </row>
    <row r="2165" spans="2:15" x14ac:dyDescent="0.2">
      <c r="B2165" s="13">
        <v>54223</v>
      </c>
      <c r="C2165" s="14">
        <v>41923.586111111108</v>
      </c>
      <c r="D2165" s="7" t="s">
        <v>10</v>
      </c>
      <c r="E2165" s="13">
        <v>2178</v>
      </c>
      <c r="F2165" s="7" t="s">
        <v>35</v>
      </c>
      <c r="G2165" s="7" t="s">
        <v>11</v>
      </c>
      <c r="H2165" s="13">
        <v>9.5</v>
      </c>
      <c r="I2165" s="13" t="str">
        <f>IF(G2165="Male",VLOOKUP(H2165,'Shoe size conversion table'!$B$6:$D$22,2),VLOOKUP(H2165,'Shoe size conversion table'!$J$6:$L$22,2))</f>
        <v>42-43</v>
      </c>
      <c r="J2165" s="13">
        <f>IF(G2165="Male",VLOOKUP(H2165,'Shoe size conversion table'!$B$6:$D$22,3),VLOOKUP(H2165,'Shoe size conversion table'!$J$6:$L$22,3))</f>
        <v>9</v>
      </c>
      <c r="K2165" s="11">
        <v>179</v>
      </c>
      <c r="L2165" s="12">
        <v>0</v>
      </c>
      <c r="M2165" s="7">
        <f t="shared" si="100"/>
        <v>2014</v>
      </c>
      <c r="N2165" s="7">
        <f t="shared" si="101"/>
        <v>10</v>
      </c>
      <c r="O2165" s="30">
        <f t="shared" si="102"/>
        <v>179</v>
      </c>
    </row>
    <row r="2166" spans="2:15" x14ac:dyDescent="0.2">
      <c r="B2166" s="13">
        <v>54224</v>
      </c>
      <c r="C2166" s="14">
        <v>41923.596111111103</v>
      </c>
      <c r="D2166" s="7" t="s">
        <v>10</v>
      </c>
      <c r="E2166" s="13">
        <v>2223</v>
      </c>
      <c r="F2166" s="7" t="s">
        <v>34</v>
      </c>
      <c r="G2166" s="7" t="s">
        <v>12</v>
      </c>
      <c r="H2166" s="13">
        <v>8.5</v>
      </c>
      <c r="I2166" s="13">
        <f>IF(G2166="Male",VLOOKUP(H2166,'Shoe size conversion table'!$B$6:$D$22,2),VLOOKUP(H2166,'Shoe size conversion table'!$J$6:$L$22,2))</f>
        <v>39</v>
      </c>
      <c r="J2166" s="13">
        <f>IF(G2166="Male",VLOOKUP(H2166,'Shoe size conversion table'!$B$6:$D$22,3),VLOOKUP(H2166,'Shoe size conversion table'!$J$6:$L$22,3))</f>
        <v>6.5</v>
      </c>
      <c r="K2166" s="11">
        <v>199</v>
      </c>
      <c r="L2166" s="12">
        <v>0</v>
      </c>
      <c r="M2166" s="7">
        <f t="shared" si="100"/>
        <v>2014</v>
      </c>
      <c r="N2166" s="7">
        <f t="shared" si="101"/>
        <v>10</v>
      </c>
      <c r="O2166" s="30">
        <f t="shared" si="102"/>
        <v>199</v>
      </c>
    </row>
    <row r="2167" spans="2:15" x14ac:dyDescent="0.2">
      <c r="B2167" s="13">
        <v>54225</v>
      </c>
      <c r="C2167" s="14">
        <v>41923.796111111107</v>
      </c>
      <c r="D2167" s="7" t="s">
        <v>8</v>
      </c>
      <c r="E2167" s="13">
        <v>2154</v>
      </c>
      <c r="F2167" s="7" t="s">
        <v>39</v>
      </c>
      <c r="G2167" s="7" t="s">
        <v>12</v>
      </c>
      <c r="H2167" s="13">
        <v>8.5</v>
      </c>
      <c r="I2167" s="13">
        <f>IF(G2167="Male",VLOOKUP(H2167,'Shoe size conversion table'!$B$6:$D$22,2),VLOOKUP(H2167,'Shoe size conversion table'!$J$6:$L$22,2))</f>
        <v>39</v>
      </c>
      <c r="J2167" s="13">
        <f>IF(G2167="Male",VLOOKUP(H2167,'Shoe size conversion table'!$B$6:$D$22,3),VLOOKUP(H2167,'Shoe size conversion table'!$J$6:$L$22,3))</f>
        <v>6.5</v>
      </c>
      <c r="K2167" s="11">
        <v>179</v>
      </c>
      <c r="L2167" s="12">
        <v>0</v>
      </c>
      <c r="M2167" s="7">
        <f t="shared" si="100"/>
        <v>2014</v>
      </c>
      <c r="N2167" s="7">
        <f t="shared" si="101"/>
        <v>10</v>
      </c>
      <c r="O2167" s="30">
        <f t="shared" si="102"/>
        <v>179</v>
      </c>
    </row>
    <row r="2168" spans="2:15" x14ac:dyDescent="0.2">
      <c r="B2168" s="13">
        <v>54226</v>
      </c>
      <c r="C2168" s="14">
        <v>41923.796111111107</v>
      </c>
      <c r="D2168" s="7" t="s">
        <v>7</v>
      </c>
      <c r="E2168" s="13">
        <v>2201</v>
      </c>
      <c r="F2168" s="7" t="s">
        <v>51</v>
      </c>
      <c r="G2168" s="7" t="s">
        <v>11</v>
      </c>
      <c r="H2168" s="13">
        <v>11.5</v>
      </c>
      <c r="I2168" s="13" t="str">
        <f>IF(G2168="Male",VLOOKUP(H2168,'Shoe size conversion table'!$B$6:$D$22,2),VLOOKUP(H2168,'Shoe size conversion table'!$J$6:$L$22,2))</f>
        <v>44-45</v>
      </c>
      <c r="J2168" s="13">
        <f>IF(G2168="Male",VLOOKUP(H2168,'Shoe size conversion table'!$B$6:$D$22,3),VLOOKUP(H2168,'Shoe size conversion table'!$J$6:$L$22,3))</f>
        <v>11</v>
      </c>
      <c r="K2168" s="11">
        <v>169</v>
      </c>
      <c r="L2168" s="12">
        <v>0.3</v>
      </c>
      <c r="M2168" s="7">
        <f t="shared" si="100"/>
        <v>2014</v>
      </c>
      <c r="N2168" s="7">
        <f t="shared" si="101"/>
        <v>10</v>
      </c>
      <c r="O2168" s="30">
        <f t="shared" si="102"/>
        <v>118.3</v>
      </c>
    </row>
    <row r="2169" spans="2:15" x14ac:dyDescent="0.2">
      <c r="B2169" s="13">
        <v>54227</v>
      </c>
      <c r="C2169" s="14">
        <v>41924.066111111104</v>
      </c>
      <c r="D2169" s="7" t="s">
        <v>10</v>
      </c>
      <c r="E2169" s="13">
        <v>2236</v>
      </c>
      <c r="F2169" s="7" t="s">
        <v>35</v>
      </c>
      <c r="G2169" s="7" t="s">
        <v>12</v>
      </c>
      <c r="H2169" s="13">
        <v>10</v>
      </c>
      <c r="I2169" s="13" t="str">
        <f>IF(G2169="Male",VLOOKUP(H2169,'Shoe size conversion table'!$B$6:$D$22,2),VLOOKUP(H2169,'Shoe size conversion table'!$J$6:$L$22,2))</f>
        <v>40-41</v>
      </c>
      <c r="J2169" s="13">
        <f>IF(G2169="Male",VLOOKUP(H2169,'Shoe size conversion table'!$B$6:$D$22,3),VLOOKUP(H2169,'Shoe size conversion table'!$J$6:$L$22,3))</f>
        <v>8</v>
      </c>
      <c r="K2169" s="11">
        <v>199</v>
      </c>
      <c r="L2169" s="12">
        <v>0</v>
      </c>
      <c r="M2169" s="7">
        <f t="shared" si="100"/>
        <v>2014</v>
      </c>
      <c r="N2169" s="7">
        <f t="shared" si="101"/>
        <v>10</v>
      </c>
      <c r="O2169" s="30">
        <f t="shared" si="102"/>
        <v>199</v>
      </c>
    </row>
    <row r="2170" spans="2:15" x14ac:dyDescent="0.2">
      <c r="B2170" s="13">
        <v>54228</v>
      </c>
      <c r="C2170" s="14">
        <v>41924.146111111106</v>
      </c>
      <c r="D2170" s="7" t="s">
        <v>9</v>
      </c>
      <c r="E2170" s="13">
        <v>2216</v>
      </c>
      <c r="F2170" s="7" t="s">
        <v>61</v>
      </c>
      <c r="G2170" s="7" t="s">
        <v>12</v>
      </c>
      <c r="H2170" s="13">
        <v>9</v>
      </c>
      <c r="I2170" s="13" t="str">
        <f>IF(G2170="Male",VLOOKUP(H2170,'Shoe size conversion table'!$B$6:$D$22,2),VLOOKUP(H2170,'Shoe size conversion table'!$J$6:$L$22,2))</f>
        <v>39-40</v>
      </c>
      <c r="J2170" s="13">
        <f>IF(G2170="Male",VLOOKUP(H2170,'Shoe size conversion table'!$B$6:$D$22,3),VLOOKUP(H2170,'Shoe size conversion table'!$J$6:$L$22,3))</f>
        <v>7</v>
      </c>
      <c r="K2170" s="11">
        <v>189</v>
      </c>
      <c r="L2170" s="12">
        <v>0.1</v>
      </c>
      <c r="M2170" s="7">
        <f t="shared" si="100"/>
        <v>2014</v>
      </c>
      <c r="N2170" s="7">
        <f t="shared" si="101"/>
        <v>10</v>
      </c>
      <c r="O2170" s="30">
        <f t="shared" si="102"/>
        <v>170.1</v>
      </c>
    </row>
    <row r="2171" spans="2:15" x14ac:dyDescent="0.2">
      <c r="B2171" s="13">
        <v>54229</v>
      </c>
      <c r="C2171" s="14">
        <v>41924.286111111105</v>
      </c>
      <c r="D2171" s="7" t="s">
        <v>8</v>
      </c>
      <c r="E2171" s="13">
        <v>2150</v>
      </c>
      <c r="F2171" s="7" t="s">
        <v>38</v>
      </c>
      <c r="G2171" s="7" t="s">
        <v>11</v>
      </c>
      <c r="H2171" s="13">
        <v>10</v>
      </c>
      <c r="I2171" s="13">
        <f>IF(G2171="Male",VLOOKUP(H2171,'Shoe size conversion table'!$B$6:$D$22,2),VLOOKUP(H2171,'Shoe size conversion table'!$J$6:$L$22,2))</f>
        <v>43</v>
      </c>
      <c r="J2171" s="13">
        <f>IF(G2171="Male",VLOOKUP(H2171,'Shoe size conversion table'!$B$6:$D$22,3),VLOOKUP(H2171,'Shoe size conversion table'!$J$6:$L$22,3))</f>
        <v>9.5</v>
      </c>
      <c r="K2171" s="11">
        <v>129</v>
      </c>
      <c r="L2171" s="12">
        <v>0.5</v>
      </c>
      <c r="M2171" s="7">
        <f t="shared" si="100"/>
        <v>2014</v>
      </c>
      <c r="N2171" s="7">
        <f t="shared" si="101"/>
        <v>10</v>
      </c>
      <c r="O2171" s="30">
        <f t="shared" si="102"/>
        <v>64.5</v>
      </c>
    </row>
    <row r="2172" spans="2:15" x14ac:dyDescent="0.2">
      <c r="B2172" s="13">
        <v>54230</v>
      </c>
      <c r="C2172" s="14">
        <v>41924.576111111106</v>
      </c>
      <c r="D2172" s="7" t="s">
        <v>9</v>
      </c>
      <c r="E2172" s="13">
        <v>2173</v>
      </c>
      <c r="F2172" s="7" t="s">
        <v>62</v>
      </c>
      <c r="G2172" s="7" t="s">
        <v>11</v>
      </c>
      <c r="H2172" s="13">
        <v>9</v>
      </c>
      <c r="I2172" s="13">
        <f>IF(G2172="Male",VLOOKUP(H2172,'Shoe size conversion table'!$B$6:$D$22,2),VLOOKUP(H2172,'Shoe size conversion table'!$J$6:$L$22,2))</f>
        <v>42</v>
      </c>
      <c r="J2172" s="13">
        <f>IF(G2172="Male",VLOOKUP(H2172,'Shoe size conversion table'!$B$6:$D$22,3),VLOOKUP(H2172,'Shoe size conversion table'!$J$6:$L$22,3))</f>
        <v>8.5</v>
      </c>
      <c r="K2172" s="11">
        <v>169</v>
      </c>
      <c r="L2172" s="12">
        <v>0.1</v>
      </c>
      <c r="M2172" s="7">
        <f t="shared" si="100"/>
        <v>2014</v>
      </c>
      <c r="N2172" s="7">
        <f t="shared" si="101"/>
        <v>10</v>
      </c>
      <c r="O2172" s="30">
        <f t="shared" si="102"/>
        <v>152.1</v>
      </c>
    </row>
    <row r="2173" spans="2:15" x14ac:dyDescent="0.2">
      <c r="B2173" s="13">
        <v>54231</v>
      </c>
      <c r="C2173" s="14">
        <v>41924.576111111106</v>
      </c>
      <c r="D2173" s="7" t="s">
        <v>8</v>
      </c>
      <c r="E2173" s="13">
        <v>2200</v>
      </c>
      <c r="F2173" s="7" t="s">
        <v>40</v>
      </c>
      <c r="G2173" s="7" t="s">
        <v>11</v>
      </c>
      <c r="H2173" s="13">
        <v>10.5</v>
      </c>
      <c r="I2173" s="13" t="str">
        <f>IF(G2173="Male",VLOOKUP(H2173,'Shoe size conversion table'!$B$6:$D$22,2),VLOOKUP(H2173,'Shoe size conversion table'!$J$6:$L$22,2))</f>
        <v>43-44</v>
      </c>
      <c r="J2173" s="13">
        <f>IF(G2173="Male",VLOOKUP(H2173,'Shoe size conversion table'!$B$6:$D$22,3),VLOOKUP(H2173,'Shoe size conversion table'!$J$6:$L$22,3))</f>
        <v>10</v>
      </c>
      <c r="K2173" s="11">
        <v>139</v>
      </c>
      <c r="L2173" s="12">
        <v>0.2</v>
      </c>
      <c r="M2173" s="7">
        <f t="shared" si="100"/>
        <v>2014</v>
      </c>
      <c r="N2173" s="7">
        <f t="shared" si="101"/>
        <v>10</v>
      </c>
      <c r="O2173" s="30">
        <f t="shared" si="102"/>
        <v>111.2</v>
      </c>
    </row>
    <row r="2174" spans="2:15" x14ac:dyDescent="0.2">
      <c r="B2174" s="13">
        <v>54231</v>
      </c>
      <c r="C2174" s="14">
        <v>41924.576111111106</v>
      </c>
      <c r="D2174" s="7" t="s">
        <v>8</v>
      </c>
      <c r="E2174" s="13">
        <v>2214</v>
      </c>
      <c r="F2174" s="7" t="s">
        <v>42</v>
      </c>
      <c r="G2174" s="7" t="s">
        <v>11</v>
      </c>
      <c r="H2174" s="13">
        <v>9.5</v>
      </c>
      <c r="I2174" s="13" t="str">
        <f>IF(G2174="Male",VLOOKUP(H2174,'Shoe size conversion table'!$B$6:$D$22,2),VLOOKUP(H2174,'Shoe size conversion table'!$J$6:$L$22,2))</f>
        <v>42-43</v>
      </c>
      <c r="J2174" s="13">
        <f>IF(G2174="Male",VLOOKUP(H2174,'Shoe size conversion table'!$B$6:$D$22,3),VLOOKUP(H2174,'Shoe size conversion table'!$J$6:$L$22,3))</f>
        <v>9</v>
      </c>
      <c r="K2174" s="11">
        <v>169</v>
      </c>
      <c r="L2174" s="12">
        <v>0</v>
      </c>
      <c r="M2174" s="7">
        <f t="shared" si="100"/>
        <v>2014</v>
      </c>
      <c r="N2174" s="7">
        <f t="shared" si="101"/>
        <v>10</v>
      </c>
      <c r="O2174" s="30">
        <f t="shared" si="102"/>
        <v>169</v>
      </c>
    </row>
    <row r="2175" spans="2:15" x14ac:dyDescent="0.2">
      <c r="B2175" s="13">
        <v>54232</v>
      </c>
      <c r="C2175" s="14">
        <v>41924.586111111108</v>
      </c>
      <c r="D2175" s="7" t="s">
        <v>7</v>
      </c>
      <c r="E2175" s="13">
        <v>2192</v>
      </c>
      <c r="F2175" s="7" t="s">
        <v>51</v>
      </c>
      <c r="G2175" s="7" t="s">
        <v>12</v>
      </c>
      <c r="H2175" s="13">
        <v>10</v>
      </c>
      <c r="I2175" s="13" t="str">
        <f>IF(G2175="Male",VLOOKUP(H2175,'Shoe size conversion table'!$B$6:$D$22,2),VLOOKUP(H2175,'Shoe size conversion table'!$J$6:$L$22,2))</f>
        <v>40-41</v>
      </c>
      <c r="J2175" s="13">
        <f>IF(G2175="Male",VLOOKUP(H2175,'Shoe size conversion table'!$B$6:$D$22,3),VLOOKUP(H2175,'Shoe size conversion table'!$J$6:$L$22,3))</f>
        <v>8</v>
      </c>
      <c r="K2175" s="11">
        <v>139</v>
      </c>
      <c r="L2175" s="12">
        <v>0</v>
      </c>
      <c r="M2175" s="7">
        <f t="shared" si="100"/>
        <v>2014</v>
      </c>
      <c r="N2175" s="7">
        <f t="shared" si="101"/>
        <v>10</v>
      </c>
      <c r="O2175" s="30">
        <f t="shared" si="102"/>
        <v>139</v>
      </c>
    </row>
    <row r="2176" spans="2:15" x14ac:dyDescent="0.2">
      <c r="B2176" s="13">
        <v>54233</v>
      </c>
      <c r="C2176" s="14">
        <v>41924.586111111108</v>
      </c>
      <c r="D2176" s="7" t="s">
        <v>10</v>
      </c>
      <c r="E2176" s="13">
        <v>2213</v>
      </c>
      <c r="F2176" s="7" t="s">
        <v>34</v>
      </c>
      <c r="G2176" s="7" t="s">
        <v>11</v>
      </c>
      <c r="H2176" s="13">
        <v>6</v>
      </c>
      <c r="I2176" s="13">
        <f>IF(G2176="Male",VLOOKUP(H2176,'Shoe size conversion table'!$B$6:$D$22,2),VLOOKUP(H2176,'Shoe size conversion table'!$J$6:$L$22,2))</f>
        <v>39</v>
      </c>
      <c r="J2176" s="13">
        <f>IF(G2176="Male",VLOOKUP(H2176,'Shoe size conversion table'!$B$6:$D$22,3),VLOOKUP(H2176,'Shoe size conversion table'!$J$6:$L$22,3))</f>
        <v>5.5</v>
      </c>
      <c r="K2176" s="11">
        <v>129</v>
      </c>
      <c r="L2176" s="12">
        <v>0.2</v>
      </c>
      <c r="M2176" s="7">
        <f t="shared" si="100"/>
        <v>2014</v>
      </c>
      <c r="N2176" s="7">
        <f t="shared" si="101"/>
        <v>10</v>
      </c>
      <c r="O2176" s="30">
        <f t="shared" si="102"/>
        <v>103.2</v>
      </c>
    </row>
    <row r="2177" spans="2:15" x14ac:dyDescent="0.2">
      <c r="B2177" s="13">
        <v>54234</v>
      </c>
      <c r="C2177" s="14">
        <v>41924.796111111107</v>
      </c>
      <c r="D2177" s="7" t="s">
        <v>7</v>
      </c>
      <c r="E2177" s="13">
        <v>2217</v>
      </c>
      <c r="F2177" s="7" t="s">
        <v>51</v>
      </c>
      <c r="G2177" s="7" t="s">
        <v>11</v>
      </c>
      <c r="H2177" s="13">
        <v>15</v>
      </c>
      <c r="I2177" s="13">
        <f>IF(G2177="Male",VLOOKUP(H2177,'Shoe size conversion table'!$B$6:$D$22,2),VLOOKUP(H2177,'Shoe size conversion table'!$J$6:$L$22,2))</f>
        <v>48</v>
      </c>
      <c r="J2177" s="13">
        <f>IF(G2177="Male",VLOOKUP(H2177,'Shoe size conversion table'!$B$6:$D$22,3),VLOOKUP(H2177,'Shoe size conversion table'!$J$6:$L$22,3))</f>
        <v>14.5</v>
      </c>
      <c r="K2177" s="11">
        <v>149</v>
      </c>
      <c r="L2177" s="12">
        <v>0</v>
      </c>
      <c r="M2177" s="7">
        <f t="shared" si="100"/>
        <v>2014</v>
      </c>
      <c r="N2177" s="7">
        <f t="shared" si="101"/>
        <v>10</v>
      </c>
      <c r="O2177" s="30">
        <f t="shared" si="102"/>
        <v>149</v>
      </c>
    </row>
    <row r="2178" spans="2:15" x14ac:dyDescent="0.2">
      <c r="B2178" s="13">
        <v>54234</v>
      </c>
      <c r="C2178" s="14">
        <v>41924.796111111107</v>
      </c>
      <c r="D2178" s="7" t="s">
        <v>7</v>
      </c>
      <c r="E2178" s="13">
        <v>2201</v>
      </c>
      <c r="F2178" s="7" t="s">
        <v>51</v>
      </c>
      <c r="G2178" s="7" t="s">
        <v>11</v>
      </c>
      <c r="H2178" s="13">
        <v>11.5</v>
      </c>
      <c r="I2178" s="13" t="str">
        <f>IF(G2178="Male",VLOOKUP(H2178,'Shoe size conversion table'!$B$6:$D$22,2),VLOOKUP(H2178,'Shoe size conversion table'!$J$6:$L$22,2))</f>
        <v>44-45</v>
      </c>
      <c r="J2178" s="13">
        <f>IF(G2178="Male",VLOOKUP(H2178,'Shoe size conversion table'!$B$6:$D$22,3),VLOOKUP(H2178,'Shoe size conversion table'!$J$6:$L$22,3))</f>
        <v>11</v>
      </c>
      <c r="K2178" s="11">
        <v>169</v>
      </c>
      <c r="L2178" s="12">
        <v>0.3</v>
      </c>
      <c r="M2178" s="7">
        <f t="shared" si="100"/>
        <v>2014</v>
      </c>
      <c r="N2178" s="7">
        <f t="shared" si="101"/>
        <v>10</v>
      </c>
      <c r="O2178" s="30">
        <f t="shared" si="102"/>
        <v>118.3</v>
      </c>
    </row>
    <row r="2179" spans="2:15" x14ac:dyDescent="0.2">
      <c r="B2179" s="13">
        <v>54235</v>
      </c>
      <c r="C2179" s="14">
        <v>41925.066111111104</v>
      </c>
      <c r="D2179" s="7" t="s">
        <v>7</v>
      </c>
      <c r="E2179" s="13">
        <v>2208</v>
      </c>
      <c r="F2179" s="7" t="s">
        <v>52</v>
      </c>
      <c r="G2179" s="7" t="s">
        <v>11</v>
      </c>
      <c r="H2179" s="13">
        <v>10</v>
      </c>
      <c r="I2179" s="13">
        <f>IF(G2179="Male",VLOOKUP(H2179,'Shoe size conversion table'!$B$6:$D$22,2),VLOOKUP(H2179,'Shoe size conversion table'!$J$6:$L$22,2))</f>
        <v>43</v>
      </c>
      <c r="J2179" s="13">
        <f>IF(G2179="Male",VLOOKUP(H2179,'Shoe size conversion table'!$B$6:$D$22,3),VLOOKUP(H2179,'Shoe size conversion table'!$J$6:$L$22,3))</f>
        <v>9.5</v>
      </c>
      <c r="K2179" s="11">
        <v>179</v>
      </c>
      <c r="L2179" s="12">
        <v>0.1</v>
      </c>
      <c r="M2179" s="7">
        <f t="shared" si="100"/>
        <v>2014</v>
      </c>
      <c r="N2179" s="7">
        <f t="shared" si="101"/>
        <v>10</v>
      </c>
      <c r="O2179" s="30">
        <f t="shared" si="102"/>
        <v>161.1</v>
      </c>
    </row>
    <row r="2180" spans="2:15" x14ac:dyDescent="0.2">
      <c r="B2180" s="13">
        <v>54236</v>
      </c>
      <c r="C2180" s="14">
        <v>41925.286111111105</v>
      </c>
      <c r="D2180" s="7" t="s">
        <v>7</v>
      </c>
      <c r="E2180" s="13">
        <v>2188</v>
      </c>
      <c r="F2180" s="7" t="s">
        <v>46</v>
      </c>
      <c r="G2180" s="7" t="s">
        <v>11</v>
      </c>
      <c r="H2180" s="13">
        <v>8.5</v>
      </c>
      <c r="I2180" s="13" t="str">
        <f>IF(G2180="Male",VLOOKUP(H2180,'Shoe size conversion table'!$B$6:$D$22,2),VLOOKUP(H2180,'Shoe size conversion table'!$J$6:$L$22,2))</f>
        <v>41-42</v>
      </c>
      <c r="J2180" s="13">
        <f>IF(G2180="Male",VLOOKUP(H2180,'Shoe size conversion table'!$B$6:$D$22,3),VLOOKUP(H2180,'Shoe size conversion table'!$J$6:$L$22,3))</f>
        <v>8</v>
      </c>
      <c r="K2180" s="11">
        <v>169</v>
      </c>
      <c r="L2180" s="12">
        <v>0</v>
      </c>
      <c r="M2180" s="7">
        <f t="shared" si="100"/>
        <v>2014</v>
      </c>
      <c r="N2180" s="7">
        <f t="shared" si="101"/>
        <v>10</v>
      </c>
      <c r="O2180" s="30">
        <f t="shared" si="102"/>
        <v>169</v>
      </c>
    </row>
    <row r="2181" spans="2:15" x14ac:dyDescent="0.2">
      <c r="B2181" s="13">
        <v>54237</v>
      </c>
      <c r="C2181" s="14">
        <v>41925.286111111105</v>
      </c>
      <c r="D2181" s="7" t="s">
        <v>8</v>
      </c>
      <c r="E2181" s="13">
        <v>2204</v>
      </c>
      <c r="F2181" s="7" t="s">
        <v>38</v>
      </c>
      <c r="G2181" s="7" t="s">
        <v>11</v>
      </c>
      <c r="H2181" s="13">
        <v>8.5</v>
      </c>
      <c r="I2181" s="13" t="str">
        <f>IF(G2181="Male",VLOOKUP(H2181,'Shoe size conversion table'!$B$6:$D$22,2),VLOOKUP(H2181,'Shoe size conversion table'!$J$6:$L$22,2))</f>
        <v>41-42</v>
      </c>
      <c r="J2181" s="13">
        <f>IF(G2181="Male",VLOOKUP(H2181,'Shoe size conversion table'!$B$6:$D$22,3),VLOOKUP(H2181,'Shoe size conversion table'!$J$6:$L$22,3))</f>
        <v>8</v>
      </c>
      <c r="K2181" s="11">
        <v>139</v>
      </c>
      <c r="L2181" s="12">
        <v>0</v>
      </c>
      <c r="M2181" s="7">
        <f t="shared" ref="M2181:M2244" si="103">YEAR(C2181)</f>
        <v>2014</v>
      </c>
      <c r="N2181" s="7">
        <f t="shared" si="101"/>
        <v>10</v>
      </c>
      <c r="O2181" s="30">
        <f t="shared" si="102"/>
        <v>139</v>
      </c>
    </row>
    <row r="2182" spans="2:15" x14ac:dyDescent="0.2">
      <c r="B2182" s="13">
        <v>54238</v>
      </c>
      <c r="C2182" s="14">
        <v>41925.576111111106</v>
      </c>
      <c r="D2182" s="7" t="s">
        <v>9</v>
      </c>
      <c r="E2182" s="13">
        <v>2217</v>
      </c>
      <c r="F2182" s="7" t="s">
        <v>60</v>
      </c>
      <c r="G2182" s="7" t="s">
        <v>11</v>
      </c>
      <c r="H2182" s="13">
        <v>10.5</v>
      </c>
      <c r="I2182" s="13" t="str">
        <f>IF(G2182="Male",VLOOKUP(H2182,'Shoe size conversion table'!$B$6:$D$22,2),VLOOKUP(H2182,'Shoe size conversion table'!$J$6:$L$22,2))</f>
        <v>43-44</v>
      </c>
      <c r="J2182" s="13">
        <f>IF(G2182="Male",VLOOKUP(H2182,'Shoe size conversion table'!$B$6:$D$22,3),VLOOKUP(H2182,'Shoe size conversion table'!$J$6:$L$22,3))</f>
        <v>10</v>
      </c>
      <c r="K2182" s="11">
        <v>159</v>
      </c>
      <c r="L2182" s="12">
        <v>0.2</v>
      </c>
      <c r="M2182" s="7">
        <f t="shared" si="103"/>
        <v>2014</v>
      </c>
      <c r="N2182" s="7">
        <f t="shared" ref="N2182:N2245" si="104">MONTH(C2182:C17149)</f>
        <v>10</v>
      </c>
      <c r="O2182" s="30">
        <f t="shared" ref="O2182:O2245" si="105">K2182*(1-L2182)</f>
        <v>127.2</v>
      </c>
    </row>
    <row r="2183" spans="2:15" x14ac:dyDescent="0.2">
      <c r="B2183" s="13">
        <v>54239</v>
      </c>
      <c r="C2183" s="14">
        <v>41925.586111111108</v>
      </c>
      <c r="D2183" s="7" t="s">
        <v>7</v>
      </c>
      <c r="E2183" s="13">
        <v>2205</v>
      </c>
      <c r="F2183" s="7" t="s">
        <v>45</v>
      </c>
      <c r="G2183" s="7" t="s">
        <v>12</v>
      </c>
      <c r="H2183" s="13">
        <v>7.5</v>
      </c>
      <c r="I2183" s="13">
        <f>IF(G2183="Male",VLOOKUP(H2183,'Shoe size conversion table'!$B$6:$D$22,2),VLOOKUP(H2183,'Shoe size conversion table'!$J$6:$L$22,2))</f>
        <v>38</v>
      </c>
      <c r="J2183" s="13">
        <f>IF(G2183="Male",VLOOKUP(H2183,'Shoe size conversion table'!$B$6:$D$22,3),VLOOKUP(H2183,'Shoe size conversion table'!$J$6:$L$22,3))</f>
        <v>5.5</v>
      </c>
      <c r="K2183" s="11">
        <v>149</v>
      </c>
      <c r="L2183" s="12">
        <v>0.3</v>
      </c>
      <c r="M2183" s="7">
        <f t="shared" si="103"/>
        <v>2014</v>
      </c>
      <c r="N2183" s="7">
        <f t="shared" si="104"/>
        <v>10</v>
      </c>
      <c r="O2183" s="30">
        <f t="shared" si="105"/>
        <v>104.3</v>
      </c>
    </row>
    <row r="2184" spans="2:15" x14ac:dyDescent="0.2">
      <c r="B2184" s="13">
        <v>54239</v>
      </c>
      <c r="C2184" s="14">
        <v>41925.586111111108</v>
      </c>
      <c r="D2184" s="7" t="s">
        <v>7</v>
      </c>
      <c r="E2184" s="13">
        <v>2165</v>
      </c>
      <c r="F2184" s="7" t="s">
        <v>49</v>
      </c>
      <c r="G2184" s="7" t="s">
        <v>11</v>
      </c>
      <c r="H2184" s="13">
        <v>10</v>
      </c>
      <c r="I2184" s="13">
        <f>IF(G2184="Male",VLOOKUP(H2184,'Shoe size conversion table'!$B$6:$D$22,2),VLOOKUP(H2184,'Shoe size conversion table'!$J$6:$L$22,2))</f>
        <v>43</v>
      </c>
      <c r="J2184" s="13">
        <f>IF(G2184="Male",VLOOKUP(H2184,'Shoe size conversion table'!$B$6:$D$22,3),VLOOKUP(H2184,'Shoe size conversion table'!$J$6:$L$22,3))</f>
        <v>9.5</v>
      </c>
      <c r="K2184" s="11">
        <v>149</v>
      </c>
      <c r="L2184" s="12">
        <v>0</v>
      </c>
      <c r="M2184" s="7">
        <f t="shared" si="103"/>
        <v>2014</v>
      </c>
      <c r="N2184" s="7">
        <f t="shared" si="104"/>
        <v>10</v>
      </c>
      <c r="O2184" s="30">
        <f t="shared" si="105"/>
        <v>149</v>
      </c>
    </row>
    <row r="2185" spans="2:15" x14ac:dyDescent="0.2">
      <c r="B2185" s="13">
        <v>54240</v>
      </c>
      <c r="C2185" s="14">
        <v>41926.096111111103</v>
      </c>
      <c r="D2185" s="7" t="s">
        <v>10</v>
      </c>
      <c r="E2185" s="13">
        <v>2160</v>
      </c>
      <c r="F2185" s="7" t="s">
        <v>35</v>
      </c>
      <c r="G2185" s="7" t="s">
        <v>11</v>
      </c>
      <c r="H2185" s="13">
        <v>8.5</v>
      </c>
      <c r="I2185" s="13" t="str">
        <f>IF(G2185="Male",VLOOKUP(H2185,'Shoe size conversion table'!$B$6:$D$22,2),VLOOKUP(H2185,'Shoe size conversion table'!$J$6:$L$22,2))</f>
        <v>41-42</v>
      </c>
      <c r="J2185" s="13">
        <f>IF(G2185="Male",VLOOKUP(H2185,'Shoe size conversion table'!$B$6:$D$22,3),VLOOKUP(H2185,'Shoe size conversion table'!$J$6:$L$22,3))</f>
        <v>8</v>
      </c>
      <c r="K2185" s="11">
        <v>139</v>
      </c>
      <c r="L2185" s="12">
        <v>0.3</v>
      </c>
      <c r="M2185" s="7">
        <f t="shared" si="103"/>
        <v>2014</v>
      </c>
      <c r="N2185" s="7">
        <f t="shared" si="104"/>
        <v>10</v>
      </c>
      <c r="O2185" s="30">
        <f t="shared" si="105"/>
        <v>97.3</v>
      </c>
    </row>
    <row r="2186" spans="2:15" x14ac:dyDescent="0.2">
      <c r="B2186" s="13">
        <v>54241</v>
      </c>
      <c r="C2186" s="14">
        <v>41926.1161111111</v>
      </c>
      <c r="D2186" s="7" t="s">
        <v>7</v>
      </c>
      <c r="E2186" s="13">
        <v>2150</v>
      </c>
      <c r="F2186" s="7" t="s">
        <v>44</v>
      </c>
      <c r="G2186" s="7" t="s">
        <v>11</v>
      </c>
      <c r="H2186" s="13">
        <v>9.5</v>
      </c>
      <c r="I2186" s="13" t="str">
        <f>IF(G2186="Male",VLOOKUP(H2186,'Shoe size conversion table'!$B$6:$D$22,2),VLOOKUP(H2186,'Shoe size conversion table'!$J$6:$L$22,2))</f>
        <v>42-43</v>
      </c>
      <c r="J2186" s="13">
        <f>IF(G2186="Male",VLOOKUP(H2186,'Shoe size conversion table'!$B$6:$D$22,3),VLOOKUP(H2186,'Shoe size conversion table'!$J$6:$L$22,3))</f>
        <v>9</v>
      </c>
      <c r="K2186" s="11">
        <v>199</v>
      </c>
      <c r="L2186" s="12">
        <v>0</v>
      </c>
      <c r="M2186" s="7">
        <f t="shared" si="103"/>
        <v>2014</v>
      </c>
      <c r="N2186" s="7">
        <f t="shared" si="104"/>
        <v>10</v>
      </c>
      <c r="O2186" s="30">
        <f t="shared" si="105"/>
        <v>199</v>
      </c>
    </row>
    <row r="2187" spans="2:15" x14ac:dyDescent="0.2">
      <c r="B2187" s="13">
        <v>54241</v>
      </c>
      <c r="C2187" s="14">
        <v>41926.1161111111</v>
      </c>
      <c r="D2187" s="7" t="s">
        <v>7</v>
      </c>
      <c r="E2187" s="13">
        <v>2235</v>
      </c>
      <c r="F2187" s="7" t="s">
        <v>51</v>
      </c>
      <c r="G2187" s="7" t="s">
        <v>12</v>
      </c>
      <c r="H2187" s="13">
        <v>10</v>
      </c>
      <c r="I2187" s="13" t="str">
        <f>IF(G2187="Male",VLOOKUP(H2187,'Shoe size conversion table'!$B$6:$D$22,2),VLOOKUP(H2187,'Shoe size conversion table'!$J$6:$L$22,2))</f>
        <v>40-41</v>
      </c>
      <c r="J2187" s="13">
        <f>IF(G2187="Male",VLOOKUP(H2187,'Shoe size conversion table'!$B$6:$D$22,3),VLOOKUP(H2187,'Shoe size conversion table'!$J$6:$L$22,3))</f>
        <v>8</v>
      </c>
      <c r="K2187" s="11">
        <v>129</v>
      </c>
      <c r="L2187" s="12">
        <v>0.3</v>
      </c>
      <c r="M2187" s="7">
        <f t="shared" si="103"/>
        <v>2014</v>
      </c>
      <c r="N2187" s="7">
        <f t="shared" si="104"/>
        <v>10</v>
      </c>
      <c r="O2187" s="30">
        <f t="shared" si="105"/>
        <v>90.3</v>
      </c>
    </row>
    <row r="2188" spans="2:15" x14ac:dyDescent="0.2">
      <c r="B2188" s="13">
        <v>54241</v>
      </c>
      <c r="C2188" s="14">
        <v>41926.1161111111</v>
      </c>
      <c r="D2188" s="7" t="s">
        <v>7</v>
      </c>
      <c r="E2188" s="13">
        <v>2203</v>
      </c>
      <c r="F2188" s="7" t="s">
        <v>51</v>
      </c>
      <c r="G2188" s="7" t="s">
        <v>12</v>
      </c>
      <c r="H2188" s="13">
        <v>10</v>
      </c>
      <c r="I2188" s="13" t="str">
        <f>IF(G2188="Male",VLOOKUP(H2188,'Shoe size conversion table'!$B$6:$D$22,2),VLOOKUP(H2188,'Shoe size conversion table'!$J$6:$L$22,2))</f>
        <v>40-41</v>
      </c>
      <c r="J2188" s="13">
        <f>IF(G2188="Male",VLOOKUP(H2188,'Shoe size conversion table'!$B$6:$D$22,3),VLOOKUP(H2188,'Shoe size conversion table'!$J$6:$L$22,3))</f>
        <v>8</v>
      </c>
      <c r="K2188" s="11">
        <v>129</v>
      </c>
      <c r="L2188" s="12">
        <v>0.2</v>
      </c>
      <c r="M2188" s="7">
        <f t="shared" si="103"/>
        <v>2014</v>
      </c>
      <c r="N2188" s="7">
        <f t="shared" si="104"/>
        <v>10</v>
      </c>
      <c r="O2188" s="30">
        <f t="shared" si="105"/>
        <v>103.2</v>
      </c>
    </row>
    <row r="2189" spans="2:15" x14ac:dyDescent="0.2">
      <c r="B2189" s="13">
        <v>54242</v>
      </c>
      <c r="C2189" s="14">
        <v>41926.286111111105</v>
      </c>
      <c r="D2189" s="7" t="s">
        <v>7</v>
      </c>
      <c r="E2189" s="13">
        <v>2239</v>
      </c>
      <c r="F2189" s="7" t="s">
        <v>51</v>
      </c>
      <c r="G2189" s="7" t="s">
        <v>12</v>
      </c>
      <c r="H2189" s="13">
        <v>9.5</v>
      </c>
      <c r="I2189" s="13">
        <f>IF(G2189="Male",VLOOKUP(H2189,'Shoe size conversion table'!$B$6:$D$22,2),VLOOKUP(H2189,'Shoe size conversion table'!$J$6:$L$22,2))</f>
        <v>40</v>
      </c>
      <c r="J2189" s="13">
        <f>IF(G2189="Male",VLOOKUP(H2189,'Shoe size conversion table'!$B$6:$D$22,3),VLOOKUP(H2189,'Shoe size conversion table'!$J$6:$L$22,3))</f>
        <v>7.5</v>
      </c>
      <c r="K2189" s="11">
        <v>199</v>
      </c>
      <c r="L2189" s="12">
        <v>0</v>
      </c>
      <c r="M2189" s="7">
        <f t="shared" si="103"/>
        <v>2014</v>
      </c>
      <c r="N2189" s="7">
        <f t="shared" si="104"/>
        <v>10</v>
      </c>
      <c r="O2189" s="30">
        <f t="shared" si="105"/>
        <v>199</v>
      </c>
    </row>
    <row r="2190" spans="2:15" x14ac:dyDescent="0.2">
      <c r="B2190" s="13">
        <v>54243</v>
      </c>
      <c r="C2190" s="14">
        <v>41926.376111111102</v>
      </c>
      <c r="D2190" s="7" t="s">
        <v>8</v>
      </c>
      <c r="E2190" s="13">
        <v>2183</v>
      </c>
      <c r="F2190" s="7" t="s">
        <v>40</v>
      </c>
      <c r="G2190" s="7" t="s">
        <v>11</v>
      </c>
      <c r="H2190" s="13">
        <v>10</v>
      </c>
      <c r="I2190" s="13">
        <f>IF(G2190="Male",VLOOKUP(H2190,'Shoe size conversion table'!$B$6:$D$22,2),VLOOKUP(H2190,'Shoe size conversion table'!$J$6:$L$22,2))</f>
        <v>43</v>
      </c>
      <c r="J2190" s="13">
        <f>IF(G2190="Male",VLOOKUP(H2190,'Shoe size conversion table'!$B$6:$D$22,3),VLOOKUP(H2190,'Shoe size conversion table'!$J$6:$L$22,3))</f>
        <v>9.5</v>
      </c>
      <c r="K2190" s="11">
        <v>149</v>
      </c>
      <c r="L2190" s="12">
        <v>0.1</v>
      </c>
      <c r="M2190" s="7">
        <f t="shared" si="103"/>
        <v>2014</v>
      </c>
      <c r="N2190" s="7">
        <f t="shared" si="104"/>
        <v>10</v>
      </c>
      <c r="O2190" s="30">
        <f t="shared" si="105"/>
        <v>134.1</v>
      </c>
    </row>
    <row r="2191" spans="2:15" x14ac:dyDescent="0.2">
      <c r="B2191" s="13">
        <v>54244</v>
      </c>
      <c r="C2191" s="14">
        <v>41926.576111111106</v>
      </c>
      <c r="D2191" s="7" t="s">
        <v>9</v>
      </c>
      <c r="E2191" s="13">
        <v>2235</v>
      </c>
      <c r="F2191" s="7" t="s">
        <v>61</v>
      </c>
      <c r="G2191" s="7" t="s">
        <v>11</v>
      </c>
      <c r="H2191" s="13">
        <v>9.5</v>
      </c>
      <c r="I2191" s="13" t="str">
        <f>IF(G2191="Male",VLOOKUP(H2191,'Shoe size conversion table'!$B$6:$D$22,2),VLOOKUP(H2191,'Shoe size conversion table'!$J$6:$L$22,2))</f>
        <v>42-43</v>
      </c>
      <c r="J2191" s="13">
        <f>IF(G2191="Male",VLOOKUP(H2191,'Shoe size conversion table'!$B$6:$D$22,3),VLOOKUP(H2191,'Shoe size conversion table'!$J$6:$L$22,3))</f>
        <v>9</v>
      </c>
      <c r="K2191" s="11">
        <v>199</v>
      </c>
      <c r="L2191" s="12">
        <v>0.2</v>
      </c>
      <c r="M2191" s="7">
        <f t="shared" si="103"/>
        <v>2014</v>
      </c>
      <c r="N2191" s="7">
        <f t="shared" si="104"/>
        <v>10</v>
      </c>
      <c r="O2191" s="30">
        <f t="shared" si="105"/>
        <v>159.20000000000002</v>
      </c>
    </row>
    <row r="2192" spans="2:15" x14ac:dyDescent="0.2">
      <c r="B2192" s="13">
        <v>54245</v>
      </c>
      <c r="C2192" s="14">
        <v>41927.096111111103</v>
      </c>
      <c r="D2192" s="7" t="s">
        <v>10</v>
      </c>
      <c r="E2192" s="13">
        <v>2180</v>
      </c>
      <c r="F2192" s="7" t="s">
        <v>35</v>
      </c>
      <c r="G2192" s="7" t="s">
        <v>12</v>
      </c>
      <c r="H2192" s="13">
        <v>7.5</v>
      </c>
      <c r="I2192" s="13">
        <f>IF(G2192="Male",VLOOKUP(H2192,'Shoe size conversion table'!$B$6:$D$22,2),VLOOKUP(H2192,'Shoe size conversion table'!$J$6:$L$22,2))</f>
        <v>38</v>
      </c>
      <c r="J2192" s="13">
        <f>IF(G2192="Male",VLOOKUP(H2192,'Shoe size conversion table'!$B$6:$D$22,3),VLOOKUP(H2192,'Shoe size conversion table'!$J$6:$L$22,3))</f>
        <v>5.5</v>
      </c>
      <c r="K2192" s="11">
        <v>129</v>
      </c>
      <c r="L2192" s="12">
        <v>0.2</v>
      </c>
      <c r="M2192" s="7">
        <f t="shared" si="103"/>
        <v>2014</v>
      </c>
      <c r="N2192" s="7">
        <f t="shared" si="104"/>
        <v>10</v>
      </c>
      <c r="O2192" s="30">
        <f t="shared" si="105"/>
        <v>103.2</v>
      </c>
    </row>
    <row r="2193" spans="2:15" x14ac:dyDescent="0.2">
      <c r="B2193" s="13">
        <v>54246</v>
      </c>
      <c r="C2193" s="14">
        <v>41927.1161111111</v>
      </c>
      <c r="D2193" s="7" t="s">
        <v>7</v>
      </c>
      <c r="E2193" s="13">
        <v>2161</v>
      </c>
      <c r="F2193" s="7" t="s">
        <v>51</v>
      </c>
      <c r="G2193" s="7" t="s">
        <v>11</v>
      </c>
      <c r="H2193" s="13">
        <v>10</v>
      </c>
      <c r="I2193" s="13">
        <f>IF(G2193="Male",VLOOKUP(H2193,'Shoe size conversion table'!$B$6:$D$22,2),VLOOKUP(H2193,'Shoe size conversion table'!$J$6:$L$22,2))</f>
        <v>43</v>
      </c>
      <c r="J2193" s="13">
        <f>IF(G2193="Male",VLOOKUP(H2193,'Shoe size conversion table'!$B$6:$D$22,3),VLOOKUP(H2193,'Shoe size conversion table'!$J$6:$L$22,3))</f>
        <v>9.5</v>
      </c>
      <c r="K2193" s="11">
        <v>139</v>
      </c>
      <c r="L2193" s="12">
        <v>0</v>
      </c>
      <c r="M2193" s="7">
        <f t="shared" si="103"/>
        <v>2014</v>
      </c>
      <c r="N2193" s="7">
        <f t="shared" si="104"/>
        <v>10</v>
      </c>
      <c r="O2193" s="30">
        <f t="shared" si="105"/>
        <v>139</v>
      </c>
    </row>
    <row r="2194" spans="2:15" x14ac:dyDescent="0.2">
      <c r="B2194" s="13">
        <v>54246</v>
      </c>
      <c r="C2194" s="14">
        <v>41927.1161111111</v>
      </c>
      <c r="D2194" s="7" t="s">
        <v>7</v>
      </c>
      <c r="E2194" s="13">
        <v>2190</v>
      </c>
      <c r="F2194" s="7" t="s">
        <v>43</v>
      </c>
      <c r="G2194" s="7" t="s">
        <v>11</v>
      </c>
      <c r="H2194" s="13">
        <v>10.5</v>
      </c>
      <c r="I2194" s="13" t="str">
        <f>IF(G2194="Male",VLOOKUP(H2194,'Shoe size conversion table'!$B$6:$D$22,2),VLOOKUP(H2194,'Shoe size conversion table'!$J$6:$L$22,2))</f>
        <v>43-44</v>
      </c>
      <c r="J2194" s="13">
        <f>IF(G2194="Male",VLOOKUP(H2194,'Shoe size conversion table'!$B$6:$D$22,3),VLOOKUP(H2194,'Shoe size conversion table'!$J$6:$L$22,3))</f>
        <v>10</v>
      </c>
      <c r="K2194" s="11">
        <v>149</v>
      </c>
      <c r="L2194" s="12">
        <v>0</v>
      </c>
      <c r="M2194" s="7">
        <f t="shared" si="103"/>
        <v>2014</v>
      </c>
      <c r="N2194" s="7">
        <f t="shared" si="104"/>
        <v>10</v>
      </c>
      <c r="O2194" s="30">
        <f t="shared" si="105"/>
        <v>149</v>
      </c>
    </row>
    <row r="2195" spans="2:15" x14ac:dyDescent="0.2">
      <c r="B2195" s="13">
        <v>54246</v>
      </c>
      <c r="C2195" s="14">
        <v>41927.1161111111</v>
      </c>
      <c r="D2195" s="7" t="s">
        <v>7</v>
      </c>
      <c r="E2195" s="13">
        <v>2235</v>
      </c>
      <c r="F2195" s="7" t="s">
        <v>51</v>
      </c>
      <c r="G2195" s="7" t="s">
        <v>12</v>
      </c>
      <c r="H2195" s="13">
        <v>10</v>
      </c>
      <c r="I2195" s="13" t="str">
        <f>IF(G2195="Male",VLOOKUP(H2195,'Shoe size conversion table'!$B$6:$D$22,2),VLOOKUP(H2195,'Shoe size conversion table'!$J$6:$L$22,2))</f>
        <v>40-41</v>
      </c>
      <c r="J2195" s="13">
        <f>IF(G2195="Male",VLOOKUP(H2195,'Shoe size conversion table'!$B$6:$D$22,3),VLOOKUP(H2195,'Shoe size conversion table'!$J$6:$L$22,3))</f>
        <v>8</v>
      </c>
      <c r="K2195" s="11">
        <v>129</v>
      </c>
      <c r="L2195" s="12">
        <v>0.3</v>
      </c>
      <c r="M2195" s="7">
        <f t="shared" si="103"/>
        <v>2014</v>
      </c>
      <c r="N2195" s="7">
        <f t="shared" si="104"/>
        <v>10</v>
      </c>
      <c r="O2195" s="30">
        <f t="shared" si="105"/>
        <v>90.3</v>
      </c>
    </row>
    <row r="2196" spans="2:15" x14ac:dyDescent="0.2">
      <c r="B2196" s="13">
        <v>54247</v>
      </c>
      <c r="C2196" s="14">
        <v>41927.186111111099</v>
      </c>
      <c r="D2196" s="7" t="s">
        <v>7</v>
      </c>
      <c r="E2196" s="13">
        <v>2167</v>
      </c>
      <c r="F2196" s="7" t="s">
        <v>44</v>
      </c>
      <c r="G2196" s="7" t="s">
        <v>12</v>
      </c>
      <c r="H2196" s="13">
        <v>8</v>
      </c>
      <c r="I2196" s="13" t="str">
        <f>IF(G2196="Male",VLOOKUP(H2196,'Shoe size conversion table'!$B$6:$D$22,2),VLOOKUP(H2196,'Shoe size conversion table'!$J$6:$L$22,2))</f>
        <v>38-39</v>
      </c>
      <c r="J2196" s="13">
        <f>IF(G2196="Male",VLOOKUP(H2196,'Shoe size conversion table'!$B$6:$D$22,3),VLOOKUP(H2196,'Shoe size conversion table'!$J$6:$L$22,3))</f>
        <v>6</v>
      </c>
      <c r="K2196" s="11">
        <v>159</v>
      </c>
      <c r="L2196" s="12">
        <v>0.2</v>
      </c>
      <c r="M2196" s="7">
        <f t="shared" si="103"/>
        <v>2014</v>
      </c>
      <c r="N2196" s="7">
        <f t="shared" si="104"/>
        <v>10</v>
      </c>
      <c r="O2196" s="30">
        <f t="shared" si="105"/>
        <v>127.2</v>
      </c>
    </row>
    <row r="2197" spans="2:15" x14ac:dyDescent="0.2">
      <c r="B2197" s="13">
        <v>54247</v>
      </c>
      <c r="C2197" s="14">
        <v>41927.186111111099</v>
      </c>
      <c r="D2197" s="7" t="s">
        <v>7</v>
      </c>
      <c r="E2197" s="13">
        <v>2217</v>
      </c>
      <c r="F2197" s="7" t="s">
        <v>48</v>
      </c>
      <c r="G2197" s="7" t="s">
        <v>11</v>
      </c>
      <c r="H2197" s="13">
        <v>9.5</v>
      </c>
      <c r="I2197" s="13" t="str">
        <f>IF(G2197="Male",VLOOKUP(H2197,'Shoe size conversion table'!$B$6:$D$22,2),VLOOKUP(H2197,'Shoe size conversion table'!$J$6:$L$22,2))</f>
        <v>42-43</v>
      </c>
      <c r="J2197" s="13">
        <f>IF(G2197="Male",VLOOKUP(H2197,'Shoe size conversion table'!$B$6:$D$22,3),VLOOKUP(H2197,'Shoe size conversion table'!$J$6:$L$22,3))</f>
        <v>9</v>
      </c>
      <c r="K2197" s="11">
        <v>129</v>
      </c>
      <c r="L2197" s="12">
        <v>0</v>
      </c>
      <c r="M2197" s="7">
        <f t="shared" si="103"/>
        <v>2014</v>
      </c>
      <c r="N2197" s="7">
        <f t="shared" si="104"/>
        <v>10</v>
      </c>
      <c r="O2197" s="30">
        <f t="shared" si="105"/>
        <v>129</v>
      </c>
    </row>
    <row r="2198" spans="2:15" x14ac:dyDescent="0.2">
      <c r="B2198" s="13">
        <v>54248</v>
      </c>
      <c r="C2198" s="14">
        <v>41927.286111111105</v>
      </c>
      <c r="D2198" s="7" t="s">
        <v>7</v>
      </c>
      <c r="E2198" s="13">
        <v>2147</v>
      </c>
      <c r="F2198" s="7" t="s">
        <v>51</v>
      </c>
      <c r="G2198" s="7" t="s">
        <v>12</v>
      </c>
      <c r="H2198" s="13">
        <v>9.5</v>
      </c>
      <c r="I2198" s="13">
        <f>IF(G2198="Male",VLOOKUP(H2198,'Shoe size conversion table'!$B$6:$D$22,2),VLOOKUP(H2198,'Shoe size conversion table'!$J$6:$L$22,2))</f>
        <v>40</v>
      </c>
      <c r="J2198" s="13">
        <f>IF(G2198="Male",VLOOKUP(H2198,'Shoe size conversion table'!$B$6:$D$22,3),VLOOKUP(H2198,'Shoe size conversion table'!$J$6:$L$22,3))</f>
        <v>7.5</v>
      </c>
      <c r="K2198" s="11">
        <v>159</v>
      </c>
      <c r="L2198" s="12">
        <v>0</v>
      </c>
      <c r="M2198" s="7">
        <f t="shared" si="103"/>
        <v>2014</v>
      </c>
      <c r="N2198" s="7">
        <f t="shared" si="104"/>
        <v>10</v>
      </c>
      <c r="O2198" s="30">
        <f t="shared" si="105"/>
        <v>159</v>
      </c>
    </row>
    <row r="2199" spans="2:15" x14ac:dyDescent="0.2">
      <c r="B2199" s="13">
        <v>54249</v>
      </c>
      <c r="C2199" s="14">
        <v>41927.376111111102</v>
      </c>
      <c r="D2199" s="7" t="s">
        <v>8</v>
      </c>
      <c r="E2199" s="13">
        <v>2235</v>
      </c>
      <c r="F2199" s="7" t="s">
        <v>41</v>
      </c>
      <c r="G2199" s="7" t="s">
        <v>11</v>
      </c>
      <c r="H2199" s="13">
        <v>9.5</v>
      </c>
      <c r="I2199" s="13" t="str">
        <f>IF(G2199="Male",VLOOKUP(H2199,'Shoe size conversion table'!$B$6:$D$22,2),VLOOKUP(H2199,'Shoe size conversion table'!$J$6:$L$22,2))</f>
        <v>42-43</v>
      </c>
      <c r="J2199" s="13">
        <f>IF(G2199="Male",VLOOKUP(H2199,'Shoe size conversion table'!$B$6:$D$22,3),VLOOKUP(H2199,'Shoe size conversion table'!$J$6:$L$22,3))</f>
        <v>9</v>
      </c>
      <c r="K2199" s="11">
        <v>129</v>
      </c>
      <c r="L2199" s="12">
        <v>0.2</v>
      </c>
      <c r="M2199" s="7">
        <f t="shared" si="103"/>
        <v>2014</v>
      </c>
      <c r="N2199" s="7">
        <f t="shared" si="104"/>
        <v>10</v>
      </c>
      <c r="O2199" s="30">
        <f t="shared" si="105"/>
        <v>103.2</v>
      </c>
    </row>
    <row r="2200" spans="2:15" x14ac:dyDescent="0.2">
      <c r="B2200" s="13">
        <v>54250</v>
      </c>
      <c r="C2200" s="14">
        <v>41927.386111111096</v>
      </c>
      <c r="D2200" s="7" t="s">
        <v>8</v>
      </c>
      <c r="E2200" s="13">
        <v>2203</v>
      </c>
      <c r="F2200" s="7" t="s">
        <v>41</v>
      </c>
      <c r="G2200" s="7" t="s">
        <v>11</v>
      </c>
      <c r="H2200" s="13">
        <v>12</v>
      </c>
      <c r="I2200" s="13">
        <f>IF(G2200="Male",VLOOKUP(H2200,'Shoe size conversion table'!$B$6:$D$22,2),VLOOKUP(H2200,'Shoe size conversion table'!$J$6:$L$22,2))</f>
        <v>45</v>
      </c>
      <c r="J2200" s="13">
        <f>IF(G2200="Male",VLOOKUP(H2200,'Shoe size conversion table'!$B$6:$D$22,3),VLOOKUP(H2200,'Shoe size conversion table'!$J$6:$L$22,3))</f>
        <v>11.5</v>
      </c>
      <c r="K2200" s="11">
        <v>149</v>
      </c>
      <c r="L2200" s="12">
        <v>0.5</v>
      </c>
      <c r="M2200" s="7">
        <f t="shared" si="103"/>
        <v>2014</v>
      </c>
      <c r="N2200" s="7">
        <f t="shared" si="104"/>
        <v>10</v>
      </c>
      <c r="O2200" s="30">
        <f t="shared" si="105"/>
        <v>74.5</v>
      </c>
    </row>
    <row r="2201" spans="2:15" x14ac:dyDescent="0.2">
      <c r="B2201" s="13">
        <v>54251</v>
      </c>
      <c r="C2201" s="14">
        <v>41927.716111111098</v>
      </c>
      <c r="D2201" s="7" t="s">
        <v>10</v>
      </c>
      <c r="E2201" s="13">
        <v>2221</v>
      </c>
      <c r="F2201" s="7" t="s">
        <v>36</v>
      </c>
      <c r="G2201" s="7" t="s">
        <v>11</v>
      </c>
      <c r="H2201" s="13">
        <v>10</v>
      </c>
      <c r="I2201" s="13">
        <f>IF(G2201="Male",VLOOKUP(H2201,'Shoe size conversion table'!$B$6:$D$22,2),VLOOKUP(H2201,'Shoe size conversion table'!$J$6:$L$22,2))</f>
        <v>43</v>
      </c>
      <c r="J2201" s="13">
        <f>IF(G2201="Male",VLOOKUP(H2201,'Shoe size conversion table'!$B$6:$D$22,3),VLOOKUP(H2201,'Shoe size conversion table'!$J$6:$L$22,3))</f>
        <v>9.5</v>
      </c>
      <c r="K2201" s="11">
        <v>169</v>
      </c>
      <c r="L2201" s="12">
        <v>0</v>
      </c>
      <c r="M2201" s="7">
        <f t="shared" si="103"/>
        <v>2014</v>
      </c>
      <c r="N2201" s="7">
        <f t="shared" si="104"/>
        <v>10</v>
      </c>
      <c r="O2201" s="30">
        <f t="shared" si="105"/>
        <v>169</v>
      </c>
    </row>
    <row r="2202" spans="2:15" x14ac:dyDescent="0.2">
      <c r="B2202" s="13">
        <v>54252</v>
      </c>
      <c r="C2202" s="14">
        <v>41928.096111111103</v>
      </c>
      <c r="D2202" s="7" t="s">
        <v>10</v>
      </c>
      <c r="E2202" s="13">
        <v>2196</v>
      </c>
      <c r="F2202" s="7" t="s">
        <v>35</v>
      </c>
      <c r="G2202" s="7" t="s">
        <v>12</v>
      </c>
      <c r="H2202" s="13">
        <v>7.5</v>
      </c>
      <c r="I2202" s="13">
        <f>IF(G2202="Male",VLOOKUP(H2202,'Shoe size conversion table'!$B$6:$D$22,2),VLOOKUP(H2202,'Shoe size conversion table'!$J$6:$L$22,2))</f>
        <v>38</v>
      </c>
      <c r="J2202" s="13">
        <f>IF(G2202="Male",VLOOKUP(H2202,'Shoe size conversion table'!$B$6:$D$22,3),VLOOKUP(H2202,'Shoe size conversion table'!$J$6:$L$22,3))</f>
        <v>5.5</v>
      </c>
      <c r="K2202" s="11">
        <v>149</v>
      </c>
      <c r="L2202" s="12">
        <v>0</v>
      </c>
      <c r="M2202" s="7">
        <f t="shared" si="103"/>
        <v>2014</v>
      </c>
      <c r="N2202" s="7">
        <f t="shared" si="104"/>
        <v>10</v>
      </c>
      <c r="O2202" s="30">
        <f t="shared" si="105"/>
        <v>149</v>
      </c>
    </row>
    <row r="2203" spans="2:15" x14ac:dyDescent="0.2">
      <c r="B2203" s="13">
        <v>54253</v>
      </c>
      <c r="C2203" s="14">
        <v>41928.1161111111</v>
      </c>
      <c r="D2203" s="7" t="s">
        <v>7</v>
      </c>
      <c r="E2203" s="13">
        <v>2163</v>
      </c>
      <c r="F2203" s="7" t="s">
        <v>50</v>
      </c>
      <c r="G2203" s="7" t="s">
        <v>12</v>
      </c>
      <c r="H2203" s="13">
        <v>9.5</v>
      </c>
      <c r="I2203" s="13">
        <f>IF(G2203="Male",VLOOKUP(H2203,'Shoe size conversion table'!$B$6:$D$22,2),VLOOKUP(H2203,'Shoe size conversion table'!$J$6:$L$22,2))</f>
        <v>40</v>
      </c>
      <c r="J2203" s="13">
        <f>IF(G2203="Male",VLOOKUP(H2203,'Shoe size conversion table'!$B$6:$D$22,3),VLOOKUP(H2203,'Shoe size conversion table'!$J$6:$L$22,3))</f>
        <v>7.5</v>
      </c>
      <c r="K2203" s="11">
        <v>169</v>
      </c>
      <c r="L2203" s="12">
        <v>0</v>
      </c>
      <c r="M2203" s="7">
        <f t="shared" si="103"/>
        <v>2014</v>
      </c>
      <c r="N2203" s="7">
        <f t="shared" si="104"/>
        <v>10</v>
      </c>
      <c r="O2203" s="30">
        <f t="shared" si="105"/>
        <v>169</v>
      </c>
    </row>
    <row r="2204" spans="2:15" x14ac:dyDescent="0.2">
      <c r="B2204" s="13">
        <v>54253</v>
      </c>
      <c r="C2204" s="14">
        <v>41928.1161111111</v>
      </c>
      <c r="D2204" s="7" t="s">
        <v>7</v>
      </c>
      <c r="E2204" s="13">
        <v>2192</v>
      </c>
      <c r="F2204" s="7" t="s">
        <v>51</v>
      </c>
      <c r="G2204" s="7" t="s">
        <v>11</v>
      </c>
      <c r="H2204" s="13">
        <v>8.5</v>
      </c>
      <c r="I2204" s="13" t="str">
        <f>IF(G2204="Male",VLOOKUP(H2204,'Shoe size conversion table'!$B$6:$D$22,2),VLOOKUP(H2204,'Shoe size conversion table'!$J$6:$L$22,2))</f>
        <v>41-42</v>
      </c>
      <c r="J2204" s="13">
        <f>IF(G2204="Male",VLOOKUP(H2204,'Shoe size conversion table'!$B$6:$D$22,3),VLOOKUP(H2204,'Shoe size conversion table'!$J$6:$L$22,3))</f>
        <v>8</v>
      </c>
      <c r="K2204" s="11">
        <v>169</v>
      </c>
      <c r="L2204" s="12">
        <v>0</v>
      </c>
      <c r="M2204" s="7">
        <f t="shared" si="103"/>
        <v>2014</v>
      </c>
      <c r="N2204" s="7">
        <f t="shared" si="104"/>
        <v>10</v>
      </c>
      <c r="O2204" s="30">
        <f t="shared" si="105"/>
        <v>169</v>
      </c>
    </row>
    <row r="2205" spans="2:15" x14ac:dyDescent="0.2">
      <c r="B2205" s="13">
        <v>54253</v>
      </c>
      <c r="C2205" s="14">
        <v>41928.1161111111</v>
      </c>
      <c r="D2205" s="7" t="s">
        <v>7</v>
      </c>
      <c r="E2205" s="13">
        <v>2190</v>
      </c>
      <c r="F2205" s="7" t="s">
        <v>43</v>
      </c>
      <c r="G2205" s="7" t="s">
        <v>11</v>
      </c>
      <c r="H2205" s="13">
        <v>10.5</v>
      </c>
      <c r="I2205" s="13" t="str">
        <f>IF(G2205="Male",VLOOKUP(H2205,'Shoe size conversion table'!$B$6:$D$22,2),VLOOKUP(H2205,'Shoe size conversion table'!$J$6:$L$22,2))</f>
        <v>43-44</v>
      </c>
      <c r="J2205" s="13">
        <f>IF(G2205="Male",VLOOKUP(H2205,'Shoe size conversion table'!$B$6:$D$22,3),VLOOKUP(H2205,'Shoe size conversion table'!$J$6:$L$22,3))</f>
        <v>10</v>
      </c>
      <c r="K2205" s="11">
        <v>149</v>
      </c>
      <c r="L2205" s="12">
        <v>0</v>
      </c>
      <c r="M2205" s="7">
        <f t="shared" si="103"/>
        <v>2014</v>
      </c>
      <c r="N2205" s="7">
        <f t="shared" si="104"/>
        <v>10</v>
      </c>
      <c r="O2205" s="30">
        <f t="shared" si="105"/>
        <v>149</v>
      </c>
    </row>
    <row r="2206" spans="2:15" x14ac:dyDescent="0.2">
      <c r="B2206" s="13">
        <v>54254</v>
      </c>
      <c r="C2206" s="14">
        <v>41928.186111111099</v>
      </c>
      <c r="D2206" s="7" t="s">
        <v>7</v>
      </c>
      <c r="E2206" s="13">
        <v>2149</v>
      </c>
      <c r="F2206" s="7" t="s">
        <v>57</v>
      </c>
      <c r="G2206" s="7" t="s">
        <v>12</v>
      </c>
      <c r="H2206" s="13">
        <v>8</v>
      </c>
      <c r="I2206" s="13" t="str">
        <f>IF(G2206="Male",VLOOKUP(H2206,'Shoe size conversion table'!$B$6:$D$22,2),VLOOKUP(H2206,'Shoe size conversion table'!$J$6:$L$22,2))</f>
        <v>38-39</v>
      </c>
      <c r="J2206" s="13">
        <f>IF(G2206="Male",VLOOKUP(H2206,'Shoe size conversion table'!$B$6:$D$22,3),VLOOKUP(H2206,'Shoe size conversion table'!$J$6:$L$22,3))</f>
        <v>6</v>
      </c>
      <c r="K2206" s="11">
        <v>199</v>
      </c>
      <c r="L2206" s="12">
        <v>0</v>
      </c>
      <c r="M2206" s="7">
        <f t="shared" si="103"/>
        <v>2014</v>
      </c>
      <c r="N2206" s="7">
        <f t="shared" si="104"/>
        <v>10</v>
      </c>
      <c r="O2206" s="30">
        <f t="shared" si="105"/>
        <v>199</v>
      </c>
    </row>
    <row r="2207" spans="2:15" x14ac:dyDescent="0.2">
      <c r="B2207" s="13">
        <v>54254</v>
      </c>
      <c r="C2207" s="14">
        <v>41928.186111111099</v>
      </c>
      <c r="D2207" s="7" t="s">
        <v>7</v>
      </c>
      <c r="E2207" s="13">
        <v>2182</v>
      </c>
      <c r="F2207" s="7" t="s">
        <v>46</v>
      </c>
      <c r="G2207" s="7" t="s">
        <v>12</v>
      </c>
      <c r="H2207" s="13">
        <v>9</v>
      </c>
      <c r="I2207" s="13" t="str">
        <f>IF(G2207="Male",VLOOKUP(H2207,'Shoe size conversion table'!$B$6:$D$22,2),VLOOKUP(H2207,'Shoe size conversion table'!$J$6:$L$22,2))</f>
        <v>39-40</v>
      </c>
      <c r="J2207" s="13">
        <f>IF(G2207="Male",VLOOKUP(H2207,'Shoe size conversion table'!$B$6:$D$22,3),VLOOKUP(H2207,'Shoe size conversion table'!$J$6:$L$22,3))</f>
        <v>7</v>
      </c>
      <c r="K2207" s="11">
        <v>139</v>
      </c>
      <c r="L2207" s="12">
        <v>0.1</v>
      </c>
      <c r="M2207" s="7">
        <f t="shared" si="103"/>
        <v>2014</v>
      </c>
      <c r="N2207" s="7">
        <f t="shared" si="104"/>
        <v>10</v>
      </c>
      <c r="O2207" s="30">
        <f t="shared" si="105"/>
        <v>125.10000000000001</v>
      </c>
    </row>
    <row r="2208" spans="2:15" x14ac:dyDescent="0.2">
      <c r="B2208" s="13">
        <v>54255</v>
      </c>
      <c r="C2208" s="14">
        <v>41928.376111111102</v>
      </c>
      <c r="D2208" s="7" t="s">
        <v>8</v>
      </c>
      <c r="E2208" s="13">
        <v>2150</v>
      </c>
      <c r="F2208" s="7" t="s">
        <v>38</v>
      </c>
      <c r="G2208" s="7" t="s">
        <v>11</v>
      </c>
      <c r="H2208" s="13">
        <v>10</v>
      </c>
      <c r="I2208" s="13">
        <f>IF(G2208="Male",VLOOKUP(H2208,'Shoe size conversion table'!$B$6:$D$22,2),VLOOKUP(H2208,'Shoe size conversion table'!$J$6:$L$22,2))</f>
        <v>43</v>
      </c>
      <c r="J2208" s="13">
        <f>IF(G2208="Male",VLOOKUP(H2208,'Shoe size conversion table'!$B$6:$D$22,3),VLOOKUP(H2208,'Shoe size conversion table'!$J$6:$L$22,3))</f>
        <v>9.5</v>
      </c>
      <c r="K2208" s="11">
        <v>129</v>
      </c>
      <c r="L2208" s="12">
        <v>0.5</v>
      </c>
      <c r="M2208" s="7">
        <f t="shared" si="103"/>
        <v>2014</v>
      </c>
      <c r="N2208" s="7">
        <f t="shared" si="104"/>
        <v>10</v>
      </c>
      <c r="O2208" s="30">
        <f t="shared" si="105"/>
        <v>64.5</v>
      </c>
    </row>
    <row r="2209" spans="2:15" x14ac:dyDescent="0.2">
      <c r="B2209" s="13">
        <v>54256</v>
      </c>
      <c r="C2209" s="14">
        <v>41928.386111111096</v>
      </c>
      <c r="D2209" s="7" t="s">
        <v>8</v>
      </c>
      <c r="E2209" s="13">
        <v>2183</v>
      </c>
      <c r="F2209" s="7" t="s">
        <v>40</v>
      </c>
      <c r="G2209" s="7" t="s">
        <v>11</v>
      </c>
      <c r="H2209" s="13">
        <v>10</v>
      </c>
      <c r="I2209" s="13">
        <f>IF(G2209="Male",VLOOKUP(H2209,'Shoe size conversion table'!$B$6:$D$22,2),VLOOKUP(H2209,'Shoe size conversion table'!$J$6:$L$22,2))</f>
        <v>43</v>
      </c>
      <c r="J2209" s="13">
        <f>IF(G2209="Male",VLOOKUP(H2209,'Shoe size conversion table'!$B$6:$D$22,3),VLOOKUP(H2209,'Shoe size conversion table'!$J$6:$L$22,3))</f>
        <v>9.5</v>
      </c>
      <c r="K2209" s="11">
        <v>149</v>
      </c>
      <c r="L2209" s="12">
        <v>0.1</v>
      </c>
      <c r="M2209" s="7">
        <f t="shared" si="103"/>
        <v>2014</v>
      </c>
      <c r="N2209" s="7">
        <f t="shared" si="104"/>
        <v>10</v>
      </c>
      <c r="O2209" s="30">
        <f t="shared" si="105"/>
        <v>134.1</v>
      </c>
    </row>
    <row r="2210" spans="2:15" x14ac:dyDescent="0.2">
      <c r="B2210" s="13">
        <v>54257</v>
      </c>
      <c r="C2210" s="14">
        <v>41928.706111111096</v>
      </c>
      <c r="D2210" s="7" t="s">
        <v>10</v>
      </c>
      <c r="E2210" s="13">
        <v>2170</v>
      </c>
      <c r="F2210" s="7" t="s">
        <v>35</v>
      </c>
      <c r="G2210" s="7" t="s">
        <v>12</v>
      </c>
      <c r="H2210" s="13">
        <v>7</v>
      </c>
      <c r="I2210" s="13" t="str">
        <f>IF(G2210="Male",VLOOKUP(H2210,'Shoe size conversion table'!$B$6:$D$22,2),VLOOKUP(H2210,'Shoe size conversion table'!$J$6:$L$22,2))</f>
        <v>37-38</v>
      </c>
      <c r="J2210" s="13">
        <f>IF(G2210="Male",VLOOKUP(H2210,'Shoe size conversion table'!$B$6:$D$22,3),VLOOKUP(H2210,'Shoe size conversion table'!$J$6:$L$22,3))</f>
        <v>5</v>
      </c>
      <c r="K2210" s="11">
        <v>129</v>
      </c>
      <c r="L2210" s="12">
        <v>0</v>
      </c>
      <c r="M2210" s="7">
        <f t="shared" si="103"/>
        <v>2014</v>
      </c>
      <c r="N2210" s="7">
        <f t="shared" si="104"/>
        <v>10</v>
      </c>
      <c r="O2210" s="30">
        <f t="shared" si="105"/>
        <v>129</v>
      </c>
    </row>
    <row r="2211" spans="2:15" x14ac:dyDescent="0.2">
      <c r="B2211" s="13">
        <v>54258</v>
      </c>
      <c r="C2211" s="14">
        <v>41928.706111111096</v>
      </c>
      <c r="D2211" s="7" t="s">
        <v>8</v>
      </c>
      <c r="E2211" s="13">
        <v>2232</v>
      </c>
      <c r="F2211" s="7" t="s">
        <v>40</v>
      </c>
      <c r="G2211" s="7" t="s">
        <v>11</v>
      </c>
      <c r="H2211" s="13">
        <v>9</v>
      </c>
      <c r="I2211" s="13">
        <f>IF(G2211="Male",VLOOKUP(H2211,'Shoe size conversion table'!$B$6:$D$22,2),VLOOKUP(H2211,'Shoe size conversion table'!$J$6:$L$22,2))</f>
        <v>42</v>
      </c>
      <c r="J2211" s="13">
        <f>IF(G2211="Male",VLOOKUP(H2211,'Shoe size conversion table'!$B$6:$D$22,3),VLOOKUP(H2211,'Shoe size conversion table'!$J$6:$L$22,3))</f>
        <v>8.5</v>
      </c>
      <c r="K2211" s="11">
        <v>179</v>
      </c>
      <c r="L2211" s="12">
        <v>0</v>
      </c>
      <c r="M2211" s="7">
        <f t="shared" si="103"/>
        <v>2014</v>
      </c>
      <c r="N2211" s="7">
        <f t="shared" si="104"/>
        <v>10</v>
      </c>
      <c r="O2211" s="30">
        <f t="shared" si="105"/>
        <v>179</v>
      </c>
    </row>
    <row r="2212" spans="2:15" x14ac:dyDescent="0.2">
      <c r="B2212" s="13">
        <v>54258</v>
      </c>
      <c r="C2212" s="14">
        <v>41928.706111111096</v>
      </c>
      <c r="D2212" s="7" t="s">
        <v>8</v>
      </c>
      <c r="E2212" s="13">
        <v>2228</v>
      </c>
      <c r="F2212" s="7" t="s">
        <v>37</v>
      </c>
      <c r="G2212" s="7" t="s">
        <v>11</v>
      </c>
      <c r="H2212" s="13">
        <v>9</v>
      </c>
      <c r="I2212" s="13">
        <f>IF(G2212="Male",VLOOKUP(H2212,'Shoe size conversion table'!$B$6:$D$22,2),VLOOKUP(H2212,'Shoe size conversion table'!$J$6:$L$22,2))</f>
        <v>42</v>
      </c>
      <c r="J2212" s="13">
        <f>IF(G2212="Male",VLOOKUP(H2212,'Shoe size conversion table'!$B$6:$D$22,3),VLOOKUP(H2212,'Shoe size conversion table'!$J$6:$L$22,3))</f>
        <v>8.5</v>
      </c>
      <c r="K2212" s="11">
        <v>189</v>
      </c>
      <c r="L2212" s="12">
        <v>0.2</v>
      </c>
      <c r="M2212" s="7">
        <f t="shared" si="103"/>
        <v>2014</v>
      </c>
      <c r="N2212" s="7">
        <f t="shared" si="104"/>
        <v>10</v>
      </c>
      <c r="O2212" s="30">
        <f t="shared" si="105"/>
        <v>151.20000000000002</v>
      </c>
    </row>
    <row r="2213" spans="2:15" x14ac:dyDescent="0.2">
      <c r="B2213" s="13">
        <v>54258</v>
      </c>
      <c r="C2213" s="14">
        <v>41928.706111111096</v>
      </c>
      <c r="D2213" s="7" t="s">
        <v>8</v>
      </c>
      <c r="E2213" s="13">
        <v>2148</v>
      </c>
      <c r="F2213" s="7" t="s">
        <v>38</v>
      </c>
      <c r="G2213" s="7" t="s">
        <v>11</v>
      </c>
      <c r="H2213" s="13">
        <v>9.5</v>
      </c>
      <c r="I2213" s="13" t="str">
        <f>IF(G2213="Male",VLOOKUP(H2213,'Shoe size conversion table'!$B$6:$D$22,2),VLOOKUP(H2213,'Shoe size conversion table'!$J$6:$L$22,2))</f>
        <v>42-43</v>
      </c>
      <c r="J2213" s="13">
        <f>IF(G2213="Male",VLOOKUP(H2213,'Shoe size conversion table'!$B$6:$D$22,3),VLOOKUP(H2213,'Shoe size conversion table'!$J$6:$L$22,3))</f>
        <v>9</v>
      </c>
      <c r="K2213" s="11">
        <v>179</v>
      </c>
      <c r="L2213" s="12">
        <v>0</v>
      </c>
      <c r="M2213" s="7">
        <f t="shared" si="103"/>
        <v>2014</v>
      </c>
      <c r="N2213" s="7">
        <f t="shared" si="104"/>
        <v>10</v>
      </c>
      <c r="O2213" s="30">
        <f t="shared" si="105"/>
        <v>179</v>
      </c>
    </row>
    <row r="2214" spans="2:15" x14ac:dyDescent="0.2">
      <c r="B2214" s="13">
        <v>54259</v>
      </c>
      <c r="C2214" s="14">
        <v>41928.716111111098</v>
      </c>
      <c r="D2214" s="7" t="s">
        <v>10</v>
      </c>
      <c r="E2214" s="13">
        <v>2222</v>
      </c>
      <c r="F2214" s="7" t="s">
        <v>36</v>
      </c>
      <c r="G2214" s="7" t="s">
        <v>11</v>
      </c>
      <c r="H2214" s="13">
        <v>10</v>
      </c>
      <c r="I2214" s="13">
        <f>IF(G2214="Male",VLOOKUP(H2214,'Shoe size conversion table'!$B$6:$D$22,2),VLOOKUP(H2214,'Shoe size conversion table'!$J$6:$L$22,2))</f>
        <v>43</v>
      </c>
      <c r="J2214" s="13">
        <f>IF(G2214="Male",VLOOKUP(H2214,'Shoe size conversion table'!$B$6:$D$22,3),VLOOKUP(H2214,'Shoe size conversion table'!$J$6:$L$22,3))</f>
        <v>9.5</v>
      </c>
      <c r="K2214" s="11">
        <v>179</v>
      </c>
      <c r="L2214" s="12">
        <v>0.1</v>
      </c>
      <c r="M2214" s="7">
        <f t="shared" si="103"/>
        <v>2014</v>
      </c>
      <c r="N2214" s="7">
        <f t="shared" si="104"/>
        <v>10</v>
      </c>
      <c r="O2214" s="30">
        <f t="shared" si="105"/>
        <v>161.1</v>
      </c>
    </row>
    <row r="2215" spans="2:15" x14ac:dyDescent="0.2">
      <c r="B2215" s="13">
        <v>54260</v>
      </c>
      <c r="C2215" s="14">
        <v>41929.136111111096</v>
      </c>
      <c r="D2215" s="7" t="s">
        <v>10</v>
      </c>
      <c r="E2215" s="13">
        <v>2241</v>
      </c>
      <c r="F2215" s="7" t="s">
        <v>35</v>
      </c>
      <c r="G2215" s="7" t="s">
        <v>12</v>
      </c>
      <c r="H2215" s="13">
        <v>8</v>
      </c>
      <c r="I2215" s="13" t="str">
        <f>IF(G2215="Male",VLOOKUP(H2215,'Shoe size conversion table'!$B$6:$D$22,2),VLOOKUP(H2215,'Shoe size conversion table'!$J$6:$L$22,2))</f>
        <v>38-39</v>
      </c>
      <c r="J2215" s="13">
        <f>IF(G2215="Male",VLOOKUP(H2215,'Shoe size conversion table'!$B$6:$D$22,3),VLOOKUP(H2215,'Shoe size conversion table'!$J$6:$L$22,3))</f>
        <v>6</v>
      </c>
      <c r="K2215" s="11">
        <v>179</v>
      </c>
      <c r="L2215" s="12">
        <v>0.1</v>
      </c>
      <c r="M2215" s="7">
        <f t="shared" si="103"/>
        <v>2014</v>
      </c>
      <c r="N2215" s="7">
        <f t="shared" si="104"/>
        <v>10</v>
      </c>
      <c r="O2215" s="30">
        <f t="shared" si="105"/>
        <v>161.1</v>
      </c>
    </row>
    <row r="2216" spans="2:15" x14ac:dyDescent="0.2">
      <c r="B2216" s="13">
        <v>54260</v>
      </c>
      <c r="C2216" s="14">
        <v>41929.136111111096</v>
      </c>
      <c r="D2216" s="7" t="s">
        <v>10</v>
      </c>
      <c r="E2216" s="13">
        <v>2206</v>
      </c>
      <c r="F2216" s="7" t="s">
        <v>35</v>
      </c>
      <c r="G2216" s="7" t="s">
        <v>11</v>
      </c>
      <c r="H2216" s="13">
        <v>12</v>
      </c>
      <c r="I2216" s="13">
        <f>IF(G2216="Male",VLOOKUP(H2216,'Shoe size conversion table'!$B$6:$D$22,2),VLOOKUP(H2216,'Shoe size conversion table'!$J$6:$L$22,2))</f>
        <v>45</v>
      </c>
      <c r="J2216" s="13">
        <f>IF(G2216="Male",VLOOKUP(H2216,'Shoe size conversion table'!$B$6:$D$22,3),VLOOKUP(H2216,'Shoe size conversion table'!$J$6:$L$22,3))</f>
        <v>11.5</v>
      </c>
      <c r="K2216" s="11">
        <v>149</v>
      </c>
      <c r="L2216" s="12">
        <v>0</v>
      </c>
      <c r="M2216" s="7">
        <f t="shared" si="103"/>
        <v>2014</v>
      </c>
      <c r="N2216" s="7">
        <f t="shared" si="104"/>
        <v>10</v>
      </c>
      <c r="O2216" s="30">
        <f t="shared" si="105"/>
        <v>149</v>
      </c>
    </row>
    <row r="2217" spans="2:15" x14ac:dyDescent="0.2">
      <c r="B2217" s="13">
        <v>54261</v>
      </c>
      <c r="C2217" s="14">
        <v>41929.186111111099</v>
      </c>
      <c r="D2217" s="7" t="s">
        <v>7</v>
      </c>
      <c r="E2217" s="13">
        <v>2185</v>
      </c>
      <c r="F2217" s="7" t="s">
        <v>44</v>
      </c>
      <c r="G2217" s="7" t="s">
        <v>12</v>
      </c>
      <c r="H2217" s="13">
        <v>8</v>
      </c>
      <c r="I2217" s="13" t="str">
        <f>IF(G2217="Male",VLOOKUP(H2217,'Shoe size conversion table'!$B$6:$D$22,2),VLOOKUP(H2217,'Shoe size conversion table'!$J$6:$L$22,2))</f>
        <v>38-39</v>
      </c>
      <c r="J2217" s="13">
        <f>IF(G2217="Male",VLOOKUP(H2217,'Shoe size conversion table'!$B$6:$D$22,3),VLOOKUP(H2217,'Shoe size conversion table'!$J$6:$L$22,3))</f>
        <v>6</v>
      </c>
      <c r="K2217" s="11">
        <v>179</v>
      </c>
      <c r="L2217" s="12">
        <v>0.1</v>
      </c>
      <c r="M2217" s="7">
        <f t="shared" si="103"/>
        <v>2014</v>
      </c>
      <c r="N2217" s="7">
        <f t="shared" si="104"/>
        <v>10</v>
      </c>
      <c r="O2217" s="30">
        <f t="shared" si="105"/>
        <v>161.1</v>
      </c>
    </row>
    <row r="2218" spans="2:15" x14ac:dyDescent="0.2">
      <c r="B2218" s="13">
        <v>54261</v>
      </c>
      <c r="C2218" s="14">
        <v>41929.186111111099</v>
      </c>
      <c r="D2218" s="7" t="s">
        <v>7</v>
      </c>
      <c r="E2218" s="13">
        <v>2163</v>
      </c>
      <c r="F2218" s="7" t="s">
        <v>46</v>
      </c>
      <c r="G2218" s="7" t="s">
        <v>12</v>
      </c>
      <c r="H2218" s="13">
        <v>9</v>
      </c>
      <c r="I2218" s="13" t="str">
        <f>IF(G2218="Male",VLOOKUP(H2218,'Shoe size conversion table'!$B$6:$D$22,2),VLOOKUP(H2218,'Shoe size conversion table'!$J$6:$L$22,2))</f>
        <v>39-40</v>
      </c>
      <c r="J2218" s="13">
        <f>IF(G2218="Male",VLOOKUP(H2218,'Shoe size conversion table'!$B$6:$D$22,3),VLOOKUP(H2218,'Shoe size conversion table'!$J$6:$L$22,3))</f>
        <v>7</v>
      </c>
      <c r="K2218" s="11">
        <v>169</v>
      </c>
      <c r="L2218" s="12">
        <v>0.3</v>
      </c>
      <c r="M2218" s="7">
        <f t="shared" si="103"/>
        <v>2014</v>
      </c>
      <c r="N2218" s="7">
        <f t="shared" si="104"/>
        <v>10</v>
      </c>
      <c r="O2218" s="30">
        <f t="shared" si="105"/>
        <v>118.3</v>
      </c>
    </row>
    <row r="2219" spans="2:15" x14ac:dyDescent="0.2">
      <c r="B2219" s="13">
        <v>54262</v>
      </c>
      <c r="C2219" s="14">
        <v>41929.3661111111</v>
      </c>
      <c r="D2219" s="7" t="s">
        <v>7</v>
      </c>
      <c r="E2219" s="13">
        <v>2187</v>
      </c>
      <c r="F2219" s="7" t="s">
        <v>51</v>
      </c>
      <c r="G2219" s="7" t="s">
        <v>11</v>
      </c>
      <c r="H2219" s="13">
        <v>9</v>
      </c>
      <c r="I2219" s="13">
        <f>IF(G2219="Male",VLOOKUP(H2219,'Shoe size conversion table'!$B$6:$D$22,2),VLOOKUP(H2219,'Shoe size conversion table'!$J$6:$L$22,2))</f>
        <v>42</v>
      </c>
      <c r="J2219" s="13">
        <f>IF(G2219="Male",VLOOKUP(H2219,'Shoe size conversion table'!$B$6:$D$22,3),VLOOKUP(H2219,'Shoe size conversion table'!$J$6:$L$22,3))</f>
        <v>8.5</v>
      </c>
      <c r="K2219" s="11">
        <v>159</v>
      </c>
      <c r="L2219" s="12">
        <v>0</v>
      </c>
      <c r="M2219" s="7">
        <f t="shared" si="103"/>
        <v>2014</v>
      </c>
      <c r="N2219" s="7">
        <f t="shared" si="104"/>
        <v>10</v>
      </c>
      <c r="O2219" s="30">
        <f t="shared" si="105"/>
        <v>159</v>
      </c>
    </row>
    <row r="2220" spans="2:15" x14ac:dyDescent="0.2">
      <c r="B2220" s="13">
        <v>54263</v>
      </c>
      <c r="C2220" s="14">
        <v>41929.386111111096</v>
      </c>
      <c r="D2220" s="7" t="s">
        <v>8</v>
      </c>
      <c r="E2220" s="13">
        <v>2235</v>
      </c>
      <c r="F2220" s="7" t="s">
        <v>41</v>
      </c>
      <c r="G2220" s="7" t="s">
        <v>11</v>
      </c>
      <c r="H2220" s="13">
        <v>9.5</v>
      </c>
      <c r="I2220" s="13" t="str">
        <f>IF(G2220="Male",VLOOKUP(H2220,'Shoe size conversion table'!$B$6:$D$22,2),VLOOKUP(H2220,'Shoe size conversion table'!$J$6:$L$22,2))</f>
        <v>42-43</v>
      </c>
      <c r="J2220" s="13">
        <f>IF(G2220="Male",VLOOKUP(H2220,'Shoe size conversion table'!$B$6:$D$22,3),VLOOKUP(H2220,'Shoe size conversion table'!$J$6:$L$22,3))</f>
        <v>9</v>
      </c>
      <c r="K2220" s="11">
        <v>129</v>
      </c>
      <c r="L2220" s="12">
        <v>0.2</v>
      </c>
      <c r="M2220" s="7">
        <f t="shared" si="103"/>
        <v>2014</v>
      </c>
      <c r="N2220" s="7">
        <f t="shared" si="104"/>
        <v>10</v>
      </c>
      <c r="O2220" s="30">
        <f t="shared" si="105"/>
        <v>103.2</v>
      </c>
    </row>
    <row r="2221" spans="2:15" x14ac:dyDescent="0.2">
      <c r="B2221" s="13">
        <v>54264</v>
      </c>
      <c r="C2221" s="14">
        <v>41929.706111111096</v>
      </c>
      <c r="D2221" s="7" t="s">
        <v>8</v>
      </c>
      <c r="E2221" s="13">
        <v>2203</v>
      </c>
      <c r="F2221" s="7" t="s">
        <v>41</v>
      </c>
      <c r="G2221" s="7" t="s">
        <v>11</v>
      </c>
      <c r="H2221" s="13">
        <v>12</v>
      </c>
      <c r="I2221" s="13">
        <f>IF(G2221="Male",VLOOKUP(H2221,'Shoe size conversion table'!$B$6:$D$22,2),VLOOKUP(H2221,'Shoe size conversion table'!$J$6:$L$22,2))</f>
        <v>45</v>
      </c>
      <c r="J2221" s="13">
        <f>IF(G2221="Male",VLOOKUP(H2221,'Shoe size conversion table'!$B$6:$D$22,3),VLOOKUP(H2221,'Shoe size conversion table'!$J$6:$L$22,3))</f>
        <v>11.5</v>
      </c>
      <c r="K2221" s="11">
        <v>149</v>
      </c>
      <c r="L2221" s="12">
        <v>0.5</v>
      </c>
      <c r="M2221" s="7">
        <f t="shared" si="103"/>
        <v>2014</v>
      </c>
      <c r="N2221" s="7">
        <f t="shared" si="104"/>
        <v>10</v>
      </c>
      <c r="O2221" s="30">
        <f t="shared" si="105"/>
        <v>74.5</v>
      </c>
    </row>
    <row r="2222" spans="2:15" x14ac:dyDescent="0.2">
      <c r="B2222" s="13">
        <v>54264</v>
      </c>
      <c r="C2222" s="14">
        <v>41929.706111111096</v>
      </c>
      <c r="D2222" s="7" t="s">
        <v>8</v>
      </c>
      <c r="E2222" s="13">
        <v>2232</v>
      </c>
      <c r="F2222" s="7" t="s">
        <v>40</v>
      </c>
      <c r="G2222" s="7" t="s">
        <v>11</v>
      </c>
      <c r="H2222" s="13">
        <v>9</v>
      </c>
      <c r="I2222" s="13">
        <f>IF(G2222="Male",VLOOKUP(H2222,'Shoe size conversion table'!$B$6:$D$22,2),VLOOKUP(H2222,'Shoe size conversion table'!$J$6:$L$22,2))</f>
        <v>42</v>
      </c>
      <c r="J2222" s="13">
        <f>IF(G2222="Male",VLOOKUP(H2222,'Shoe size conversion table'!$B$6:$D$22,3),VLOOKUP(H2222,'Shoe size conversion table'!$J$6:$L$22,3))</f>
        <v>8.5</v>
      </c>
      <c r="K2222" s="11">
        <v>179</v>
      </c>
      <c r="L2222" s="12">
        <v>0</v>
      </c>
      <c r="M2222" s="7">
        <f t="shared" si="103"/>
        <v>2014</v>
      </c>
      <c r="N2222" s="7">
        <f t="shared" si="104"/>
        <v>10</v>
      </c>
      <c r="O2222" s="30">
        <f t="shared" si="105"/>
        <v>179</v>
      </c>
    </row>
    <row r="2223" spans="2:15" x14ac:dyDescent="0.2">
      <c r="B2223" s="13">
        <v>54264</v>
      </c>
      <c r="C2223" s="14">
        <v>41929.706111111096</v>
      </c>
      <c r="D2223" s="7" t="s">
        <v>8</v>
      </c>
      <c r="E2223" s="13">
        <v>2228</v>
      </c>
      <c r="F2223" s="7" t="s">
        <v>37</v>
      </c>
      <c r="G2223" s="7" t="s">
        <v>11</v>
      </c>
      <c r="H2223" s="13">
        <v>9</v>
      </c>
      <c r="I2223" s="13">
        <f>IF(G2223="Male",VLOOKUP(H2223,'Shoe size conversion table'!$B$6:$D$22,2),VLOOKUP(H2223,'Shoe size conversion table'!$J$6:$L$22,2))</f>
        <v>42</v>
      </c>
      <c r="J2223" s="13">
        <f>IF(G2223="Male",VLOOKUP(H2223,'Shoe size conversion table'!$B$6:$D$22,3),VLOOKUP(H2223,'Shoe size conversion table'!$J$6:$L$22,3))</f>
        <v>8.5</v>
      </c>
      <c r="K2223" s="11">
        <v>189</v>
      </c>
      <c r="L2223" s="12">
        <v>0.2</v>
      </c>
      <c r="M2223" s="7">
        <f t="shared" si="103"/>
        <v>2014</v>
      </c>
      <c r="N2223" s="7">
        <f t="shared" si="104"/>
        <v>10</v>
      </c>
      <c r="O2223" s="30">
        <f t="shared" si="105"/>
        <v>151.20000000000002</v>
      </c>
    </row>
    <row r="2224" spans="2:15" x14ac:dyDescent="0.2">
      <c r="B2224" s="13">
        <v>54264</v>
      </c>
      <c r="C2224" s="14">
        <v>41929.706111111096</v>
      </c>
      <c r="D2224" s="7" t="s">
        <v>8</v>
      </c>
      <c r="E2224" s="13">
        <v>2148</v>
      </c>
      <c r="F2224" s="7" t="s">
        <v>38</v>
      </c>
      <c r="G2224" s="7" t="s">
        <v>11</v>
      </c>
      <c r="H2224" s="13">
        <v>9.5</v>
      </c>
      <c r="I2224" s="13" t="str">
        <f>IF(G2224="Male",VLOOKUP(H2224,'Shoe size conversion table'!$B$6:$D$22,2),VLOOKUP(H2224,'Shoe size conversion table'!$J$6:$L$22,2))</f>
        <v>42-43</v>
      </c>
      <c r="J2224" s="13">
        <f>IF(G2224="Male",VLOOKUP(H2224,'Shoe size conversion table'!$B$6:$D$22,3),VLOOKUP(H2224,'Shoe size conversion table'!$J$6:$L$22,3))</f>
        <v>9</v>
      </c>
      <c r="K2224" s="11">
        <v>179</v>
      </c>
      <c r="L2224" s="12">
        <v>0</v>
      </c>
      <c r="M2224" s="7">
        <f t="shared" si="103"/>
        <v>2014</v>
      </c>
      <c r="N2224" s="7">
        <f t="shared" si="104"/>
        <v>10</v>
      </c>
      <c r="O2224" s="30">
        <f t="shared" si="105"/>
        <v>179</v>
      </c>
    </row>
    <row r="2225" spans="2:15" x14ac:dyDescent="0.2">
      <c r="B2225" s="13">
        <v>54265</v>
      </c>
      <c r="C2225" s="14">
        <v>41929.716111111098</v>
      </c>
      <c r="D2225" s="7" t="s">
        <v>10</v>
      </c>
      <c r="E2225" s="13">
        <v>2150</v>
      </c>
      <c r="F2225" s="7" t="s">
        <v>34</v>
      </c>
      <c r="G2225" s="7" t="s">
        <v>11</v>
      </c>
      <c r="H2225" s="13">
        <v>10</v>
      </c>
      <c r="I2225" s="13">
        <f>IF(G2225="Male",VLOOKUP(H2225,'Shoe size conversion table'!$B$6:$D$22,2),VLOOKUP(H2225,'Shoe size conversion table'!$J$6:$L$22,2))</f>
        <v>43</v>
      </c>
      <c r="J2225" s="13">
        <f>IF(G2225="Male",VLOOKUP(H2225,'Shoe size conversion table'!$B$6:$D$22,3),VLOOKUP(H2225,'Shoe size conversion table'!$J$6:$L$22,3))</f>
        <v>9.5</v>
      </c>
      <c r="K2225" s="11">
        <v>169</v>
      </c>
      <c r="L2225" s="12">
        <v>0</v>
      </c>
      <c r="M2225" s="7">
        <f t="shared" si="103"/>
        <v>2014</v>
      </c>
      <c r="N2225" s="7">
        <f t="shared" si="104"/>
        <v>10</v>
      </c>
      <c r="O2225" s="30">
        <f t="shared" si="105"/>
        <v>169</v>
      </c>
    </row>
    <row r="2226" spans="2:15" x14ac:dyDescent="0.2">
      <c r="B2226" s="13">
        <v>54266</v>
      </c>
      <c r="C2226" s="14">
        <v>41929.916111111103</v>
      </c>
      <c r="D2226" s="7" t="s">
        <v>9</v>
      </c>
      <c r="E2226" s="13">
        <v>2160</v>
      </c>
      <c r="F2226" s="7" t="s">
        <v>60</v>
      </c>
      <c r="G2226" s="7" t="s">
        <v>11</v>
      </c>
      <c r="H2226" s="13">
        <v>9.5</v>
      </c>
      <c r="I2226" s="13" t="str">
        <f>IF(G2226="Male",VLOOKUP(H2226,'Shoe size conversion table'!$B$6:$D$22,2),VLOOKUP(H2226,'Shoe size conversion table'!$J$6:$L$22,2))</f>
        <v>42-43</v>
      </c>
      <c r="J2226" s="13">
        <f>IF(G2226="Male",VLOOKUP(H2226,'Shoe size conversion table'!$B$6:$D$22,3),VLOOKUP(H2226,'Shoe size conversion table'!$J$6:$L$22,3))</f>
        <v>9</v>
      </c>
      <c r="K2226" s="11">
        <v>169</v>
      </c>
      <c r="L2226" s="12">
        <v>0</v>
      </c>
      <c r="M2226" s="7">
        <f t="shared" si="103"/>
        <v>2014</v>
      </c>
      <c r="N2226" s="7">
        <f t="shared" si="104"/>
        <v>10</v>
      </c>
      <c r="O2226" s="30">
        <f t="shared" si="105"/>
        <v>169</v>
      </c>
    </row>
    <row r="2227" spans="2:15" x14ac:dyDescent="0.2">
      <c r="B2227" s="13">
        <v>54267</v>
      </c>
      <c r="C2227" s="14">
        <v>41930.136111111096</v>
      </c>
      <c r="D2227" s="7" t="s">
        <v>10</v>
      </c>
      <c r="E2227" s="13">
        <v>2221</v>
      </c>
      <c r="F2227" s="7" t="s">
        <v>36</v>
      </c>
      <c r="G2227" s="7" t="s">
        <v>11</v>
      </c>
      <c r="H2227" s="13">
        <v>10</v>
      </c>
      <c r="I2227" s="13">
        <f>IF(G2227="Male",VLOOKUP(H2227,'Shoe size conversion table'!$B$6:$D$22,2),VLOOKUP(H2227,'Shoe size conversion table'!$J$6:$L$22,2))</f>
        <v>43</v>
      </c>
      <c r="J2227" s="13">
        <f>IF(G2227="Male",VLOOKUP(H2227,'Shoe size conversion table'!$B$6:$D$22,3),VLOOKUP(H2227,'Shoe size conversion table'!$J$6:$L$22,3))</f>
        <v>9.5</v>
      </c>
      <c r="K2227" s="11">
        <v>169</v>
      </c>
      <c r="L2227" s="12">
        <v>0</v>
      </c>
      <c r="M2227" s="7">
        <f t="shared" si="103"/>
        <v>2014</v>
      </c>
      <c r="N2227" s="7">
        <f t="shared" si="104"/>
        <v>10</v>
      </c>
      <c r="O2227" s="30">
        <f t="shared" si="105"/>
        <v>169</v>
      </c>
    </row>
    <row r="2228" spans="2:15" x14ac:dyDescent="0.2">
      <c r="B2228" s="13">
        <v>54267</v>
      </c>
      <c r="C2228" s="14">
        <v>41930.136111111096</v>
      </c>
      <c r="D2228" s="7" t="s">
        <v>10</v>
      </c>
      <c r="E2228" s="13">
        <v>2241</v>
      </c>
      <c r="F2228" s="7" t="s">
        <v>35</v>
      </c>
      <c r="G2228" s="7" t="s">
        <v>12</v>
      </c>
      <c r="H2228" s="13">
        <v>8</v>
      </c>
      <c r="I2228" s="13" t="str">
        <f>IF(G2228="Male",VLOOKUP(H2228,'Shoe size conversion table'!$B$6:$D$22,2),VLOOKUP(H2228,'Shoe size conversion table'!$J$6:$L$22,2))</f>
        <v>38-39</v>
      </c>
      <c r="J2228" s="13">
        <f>IF(G2228="Male",VLOOKUP(H2228,'Shoe size conversion table'!$B$6:$D$22,3),VLOOKUP(H2228,'Shoe size conversion table'!$J$6:$L$22,3))</f>
        <v>6</v>
      </c>
      <c r="K2228" s="11">
        <v>179</v>
      </c>
      <c r="L2228" s="12">
        <v>0.1</v>
      </c>
      <c r="M2228" s="7">
        <f t="shared" si="103"/>
        <v>2014</v>
      </c>
      <c r="N2228" s="7">
        <f t="shared" si="104"/>
        <v>10</v>
      </c>
      <c r="O2228" s="30">
        <f t="shared" si="105"/>
        <v>161.1</v>
      </c>
    </row>
    <row r="2229" spans="2:15" x14ac:dyDescent="0.2">
      <c r="B2229" s="13">
        <v>54268</v>
      </c>
      <c r="C2229" s="14">
        <v>41930.206111111103</v>
      </c>
      <c r="D2229" s="7" t="s">
        <v>7</v>
      </c>
      <c r="E2229" s="13">
        <v>2233</v>
      </c>
      <c r="F2229" s="7" t="s">
        <v>47</v>
      </c>
      <c r="G2229" s="7" t="s">
        <v>12</v>
      </c>
      <c r="H2229" s="13">
        <v>9.5</v>
      </c>
      <c r="I2229" s="13">
        <f>IF(G2229="Male",VLOOKUP(H2229,'Shoe size conversion table'!$B$6:$D$22,2),VLOOKUP(H2229,'Shoe size conversion table'!$J$6:$L$22,2))</f>
        <v>40</v>
      </c>
      <c r="J2229" s="13">
        <f>IF(G2229="Male",VLOOKUP(H2229,'Shoe size conversion table'!$B$6:$D$22,3),VLOOKUP(H2229,'Shoe size conversion table'!$J$6:$L$22,3))</f>
        <v>7.5</v>
      </c>
      <c r="K2229" s="11">
        <v>159</v>
      </c>
      <c r="L2229" s="12">
        <v>0</v>
      </c>
      <c r="M2229" s="7">
        <f t="shared" si="103"/>
        <v>2014</v>
      </c>
      <c r="N2229" s="7">
        <f t="shared" si="104"/>
        <v>10</v>
      </c>
      <c r="O2229" s="30">
        <f t="shared" si="105"/>
        <v>159</v>
      </c>
    </row>
    <row r="2230" spans="2:15" x14ac:dyDescent="0.2">
      <c r="B2230" s="13">
        <v>54269</v>
      </c>
      <c r="C2230" s="14">
        <v>41930.3661111111</v>
      </c>
      <c r="D2230" s="7" t="s">
        <v>8</v>
      </c>
      <c r="E2230" s="13">
        <v>2214</v>
      </c>
      <c r="F2230" s="7" t="s">
        <v>42</v>
      </c>
      <c r="G2230" s="7" t="s">
        <v>12</v>
      </c>
      <c r="H2230" s="13">
        <v>8.5</v>
      </c>
      <c r="I2230" s="13">
        <f>IF(G2230="Male",VLOOKUP(H2230,'Shoe size conversion table'!$B$6:$D$22,2),VLOOKUP(H2230,'Shoe size conversion table'!$J$6:$L$22,2))</f>
        <v>39</v>
      </c>
      <c r="J2230" s="13">
        <f>IF(G2230="Male",VLOOKUP(H2230,'Shoe size conversion table'!$B$6:$D$22,3),VLOOKUP(H2230,'Shoe size conversion table'!$J$6:$L$22,3))</f>
        <v>6.5</v>
      </c>
      <c r="K2230" s="11">
        <v>199</v>
      </c>
      <c r="L2230" s="12">
        <v>0</v>
      </c>
      <c r="M2230" s="7">
        <f t="shared" si="103"/>
        <v>2014</v>
      </c>
      <c r="N2230" s="7">
        <f t="shared" si="104"/>
        <v>10</v>
      </c>
      <c r="O2230" s="30">
        <f t="shared" si="105"/>
        <v>199</v>
      </c>
    </row>
    <row r="2231" spans="2:15" x14ac:dyDescent="0.2">
      <c r="B2231" s="13">
        <v>54270</v>
      </c>
      <c r="C2231" s="14">
        <v>41930.706111111096</v>
      </c>
      <c r="D2231" s="7" t="s">
        <v>8</v>
      </c>
      <c r="E2231" s="13">
        <v>2183</v>
      </c>
      <c r="F2231" s="7" t="s">
        <v>40</v>
      </c>
      <c r="G2231" s="7" t="s">
        <v>11</v>
      </c>
      <c r="H2231" s="13">
        <v>10</v>
      </c>
      <c r="I2231" s="13">
        <f>IF(G2231="Male",VLOOKUP(H2231,'Shoe size conversion table'!$B$6:$D$22,2),VLOOKUP(H2231,'Shoe size conversion table'!$J$6:$L$22,2))</f>
        <v>43</v>
      </c>
      <c r="J2231" s="13">
        <f>IF(G2231="Male",VLOOKUP(H2231,'Shoe size conversion table'!$B$6:$D$22,3),VLOOKUP(H2231,'Shoe size conversion table'!$J$6:$L$22,3))</f>
        <v>9.5</v>
      </c>
      <c r="K2231" s="11">
        <v>149</v>
      </c>
      <c r="L2231" s="12">
        <v>0.1</v>
      </c>
      <c r="M2231" s="7">
        <f t="shared" si="103"/>
        <v>2014</v>
      </c>
      <c r="N2231" s="7">
        <f t="shared" si="104"/>
        <v>10</v>
      </c>
      <c r="O2231" s="30">
        <f t="shared" si="105"/>
        <v>134.1</v>
      </c>
    </row>
    <row r="2232" spans="2:15" x14ac:dyDescent="0.2">
      <c r="B2232" s="13">
        <v>54270</v>
      </c>
      <c r="C2232" s="14">
        <v>41930.706111111096</v>
      </c>
      <c r="D2232" s="7" t="s">
        <v>8</v>
      </c>
      <c r="E2232" s="13">
        <v>2203</v>
      </c>
      <c r="F2232" s="7" t="s">
        <v>41</v>
      </c>
      <c r="G2232" s="7" t="s">
        <v>11</v>
      </c>
      <c r="H2232" s="13">
        <v>12</v>
      </c>
      <c r="I2232" s="13">
        <f>IF(G2232="Male",VLOOKUP(H2232,'Shoe size conversion table'!$B$6:$D$22,2),VLOOKUP(H2232,'Shoe size conversion table'!$J$6:$L$22,2))</f>
        <v>45</v>
      </c>
      <c r="J2232" s="13">
        <f>IF(G2232="Male",VLOOKUP(H2232,'Shoe size conversion table'!$B$6:$D$22,3),VLOOKUP(H2232,'Shoe size conversion table'!$J$6:$L$22,3))</f>
        <v>11.5</v>
      </c>
      <c r="K2232" s="11">
        <v>149</v>
      </c>
      <c r="L2232" s="12">
        <v>0.5</v>
      </c>
      <c r="M2232" s="7">
        <f t="shared" si="103"/>
        <v>2014</v>
      </c>
      <c r="N2232" s="7">
        <f t="shared" si="104"/>
        <v>10</v>
      </c>
      <c r="O2232" s="30">
        <f t="shared" si="105"/>
        <v>74.5</v>
      </c>
    </row>
    <row r="2233" spans="2:15" x14ac:dyDescent="0.2">
      <c r="B2233" s="13">
        <v>54270</v>
      </c>
      <c r="C2233" s="14">
        <v>41930.706111111096</v>
      </c>
      <c r="D2233" s="7" t="s">
        <v>8</v>
      </c>
      <c r="E2233" s="13">
        <v>2232</v>
      </c>
      <c r="F2233" s="7" t="s">
        <v>40</v>
      </c>
      <c r="G2233" s="7" t="s">
        <v>11</v>
      </c>
      <c r="H2233" s="13">
        <v>9</v>
      </c>
      <c r="I2233" s="13">
        <f>IF(G2233="Male",VLOOKUP(H2233,'Shoe size conversion table'!$B$6:$D$22,2),VLOOKUP(H2233,'Shoe size conversion table'!$J$6:$L$22,2))</f>
        <v>42</v>
      </c>
      <c r="J2233" s="13">
        <f>IF(G2233="Male",VLOOKUP(H2233,'Shoe size conversion table'!$B$6:$D$22,3),VLOOKUP(H2233,'Shoe size conversion table'!$J$6:$L$22,3))</f>
        <v>8.5</v>
      </c>
      <c r="K2233" s="11">
        <v>179</v>
      </c>
      <c r="L2233" s="12">
        <v>0</v>
      </c>
      <c r="M2233" s="7">
        <f t="shared" si="103"/>
        <v>2014</v>
      </c>
      <c r="N2233" s="7">
        <f t="shared" si="104"/>
        <v>10</v>
      </c>
      <c r="O2233" s="30">
        <f t="shared" si="105"/>
        <v>179</v>
      </c>
    </row>
    <row r="2234" spans="2:15" x14ac:dyDescent="0.2">
      <c r="B2234" s="13">
        <v>54270</v>
      </c>
      <c r="C2234" s="14">
        <v>41930.706111111096</v>
      </c>
      <c r="D2234" s="7" t="s">
        <v>8</v>
      </c>
      <c r="E2234" s="13">
        <v>2228</v>
      </c>
      <c r="F2234" s="7" t="s">
        <v>37</v>
      </c>
      <c r="G2234" s="7" t="s">
        <v>11</v>
      </c>
      <c r="H2234" s="13">
        <v>9</v>
      </c>
      <c r="I2234" s="13">
        <f>IF(G2234="Male",VLOOKUP(H2234,'Shoe size conversion table'!$B$6:$D$22,2),VLOOKUP(H2234,'Shoe size conversion table'!$J$6:$L$22,2))</f>
        <v>42</v>
      </c>
      <c r="J2234" s="13">
        <f>IF(G2234="Male",VLOOKUP(H2234,'Shoe size conversion table'!$B$6:$D$22,3),VLOOKUP(H2234,'Shoe size conversion table'!$J$6:$L$22,3))</f>
        <v>8.5</v>
      </c>
      <c r="K2234" s="11">
        <v>189</v>
      </c>
      <c r="L2234" s="12">
        <v>0.2</v>
      </c>
      <c r="M2234" s="7">
        <f t="shared" si="103"/>
        <v>2014</v>
      </c>
      <c r="N2234" s="7">
        <f t="shared" si="104"/>
        <v>10</v>
      </c>
      <c r="O2234" s="30">
        <f t="shared" si="105"/>
        <v>151.20000000000002</v>
      </c>
    </row>
    <row r="2235" spans="2:15" x14ac:dyDescent="0.2">
      <c r="B2235" s="13">
        <v>54271</v>
      </c>
      <c r="C2235" s="14">
        <v>41930.916111111103</v>
      </c>
      <c r="D2235" s="7" t="s">
        <v>9</v>
      </c>
      <c r="E2235" s="13">
        <v>2173</v>
      </c>
      <c r="F2235" s="7" t="s">
        <v>62</v>
      </c>
      <c r="G2235" s="7" t="s">
        <v>11</v>
      </c>
      <c r="H2235" s="13">
        <v>9</v>
      </c>
      <c r="I2235" s="13">
        <f>IF(G2235="Male",VLOOKUP(H2235,'Shoe size conversion table'!$B$6:$D$22,2),VLOOKUP(H2235,'Shoe size conversion table'!$J$6:$L$22,2))</f>
        <v>42</v>
      </c>
      <c r="J2235" s="13">
        <f>IF(G2235="Male",VLOOKUP(H2235,'Shoe size conversion table'!$B$6:$D$22,3),VLOOKUP(H2235,'Shoe size conversion table'!$J$6:$L$22,3))</f>
        <v>8.5</v>
      </c>
      <c r="K2235" s="11">
        <v>169</v>
      </c>
      <c r="L2235" s="12">
        <v>0.1</v>
      </c>
      <c r="M2235" s="7">
        <f t="shared" si="103"/>
        <v>2014</v>
      </c>
      <c r="N2235" s="7">
        <f t="shared" si="104"/>
        <v>10</v>
      </c>
      <c r="O2235" s="30">
        <f t="shared" si="105"/>
        <v>152.1</v>
      </c>
    </row>
    <row r="2236" spans="2:15" x14ac:dyDescent="0.2">
      <c r="B2236" s="13">
        <v>54272</v>
      </c>
      <c r="C2236" s="14">
        <v>41931.076111111106</v>
      </c>
      <c r="D2236" s="7" t="s">
        <v>9</v>
      </c>
      <c r="E2236" s="13">
        <v>2186</v>
      </c>
      <c r="F2236" s="7" t="s">
        <v>60</v>
      </c>
      <c r="G2236" s="7" t="s">
        <v>11</v>
      </c>
      <c r="H2236" s="13">
        <v>11</v>
      </c>
      <c r="I2236" s="13">
        <f>IF(G2236="Male",VLOOKUP(H2236,'Shoe size conversion table'!$B$6:$D$22,2),VLOOKUP(H2236,'Shoe size conversion table'!$J$6:$L$22,2))</f>
        <v>44</v>
      </c>
      <c r="J2236" s="13">
        <f>IF(G2236="Male",VLOOKUP(H2236,'Shoe size conversion table'!$B$6:$D$22,3),VLOOKUP(H2236,'Shoe size conversion table'!$J$6:$L$22,3))</f>
        <v>10.5</v>
      </c>
      <c r="K2236" s="11">
        <v>199</v>
      </c>
      <c r="L2236" s="12">
        <v>0</v>
      </c>
      <c r="M2236" s="7">
        <f t="shared" si="103"/>
        <v>2014</v>
      </c>
      <c r="N2236" s="7">
        <f t="shared" si="104"/>
        <v>10</v>
      </c>
      <c r="O2236" s="30">
        <f t="shared" si="105"/>
        <v>199</v>
      </c>
    </row>
    <row r="2237" spans="2:15" x14ac:dyDescent="0.2">
      <c r="B2237" s="13">
        <v>54273</v>
      </c>
      <c r="C2237" s="14">
        <v>41931.136111111096</v>
      </c>
      <c r="D2237" s="7" t="s">
        <v>10</v>
      </c>
      <c r="E2237" s="13">
        <v>2222</v>
      </c>
      <c r="F2237" s="7" t="s">
        <v>36</v>
      </c>
      <c r="G2237" s="7" t="s">
        <v>11</v>
      </c>
      <c r="H2237" s="13">
        <v>10</v>
      </c>
      <c r="I2237" s="13">
        <f>IF(G2237="Male",VLOOKUP(H2237,'Shoe size conversion table'!$B$6:$D$22,2),VLOOKUP(H2237,'Shoe size conversion table'!$J$6:$L$22,2))</f>
        <v>43</v>
      </c>
      <c r="J2237" s="13">
        <f>IF(G2237="Male",VLOOKUP(H2237,'Shoe size conversion table'!$B$6:$D$22,3),VLOOKUP(H2237,'Shoe size conversion table'!$J$6:$L$22,3))</f>
        <v>9.5</v>
      </c>
      <c r="K2237" s="11">
        <v>179</v>
      </c>
      <c r="L2237" s="12">
        <v>0.1</v>
      </c>
      <c r="M2237" s="7">
        <f t="shared" si="103"/>
        <v>2014</v>
      </c>
      <c r="N2237" s="7">
        <f t="shared" si="104"/>
        <v>10</v>
      </c>
      <c r="O2237" s="30">
        <f t="shared" si="105"/>
        <v>161.1</v>
      </c>
    </row>
    <row r="2238" spans="2:15" x14ac:dyDescent="0.2">
      <c r="B2238" s="13">
        <v>54273</v>
      </c>
      <c r="C2238" s="14">
        <v>41931.136111111096</v>
      </c>
      <c r="D2238" s="7" t="s">
        <v>10</v>
      </c>
      <c r="E2238" s="13">
        <v>2221</v>
      </c>
      <c r="F2238" s="7" t="s">
        <v>36</v>
      </c>
      <c r="G2238" s="7" t="s">
        <v>11</v>
      </c>
      <c r="H2238" s="13">
        <v>10</v>
      </c>
      <c r="I2238" s="13">
        <f>IF(G2238="Male",VLOOKUP(H2238,'Shoe size conversion table'!$B$6:$D$22,2),VLOOKUP(H2238,'Shoe size conversion table'!$J$6:$L$22,2))</f>
        <v>43</v>
      </c>
      <c r="J2238" s="13">
        <f>IF(G2238="Male",VLOOKUP(H2238,'Shoe size conversion table'!$B$6:$D$22,3),VLOOKUP(H2238,'Shoe size conversion table'!$J$6:$L$22,3))</f>
        <v>9.5</v>
      </c>
      <c r="K2238" s="11">
        <v>169</v>
      </c>
      <c r="L2238" s="12">
        <v>0</v>
      </c>
      <c r="M2238" s="7">
        <f t="shared" si="103"/>
        <v>2014</v>
      </c>
      <c r="N2238" s="7">
        <f t="shared" si="104"/>
        <v>10</v>
      </c>
      <c r="O2238" s="30">
        <f t="shared" si="105"/>
        <v>169</v>
      </c>
    </row>
    <row r="2239" spans="2:15" x14ac:dyDescent="0.2">
      <c r="B2239" s="13">
        <v>54274</v>
      </c>
      <c r="C2239" s="14">
        <v>41931.206111111103</v>
      </c>
      <c r="D2239" s="7" t="s">
        <v>7</v>
      </c>
      <c r="E2239" s="13">
        <v>2163</v>
      </c>
      <c r="F2239" s="7" t="s">
        <v>45</v>
      </c>
      <c r="G2239" s="7" t="s">
        <v>12</v>
      </c>
      <c r="H2239" s="13">
        <v>9.5</v>
      </c>
      <c r="I2239" s="13">
        <f>IF(G2239="Male",VLOOKUP(H2239,'Shoe size conversion table'!$B$6:$D$22,2),VLOOKUP(H2239,'Shoe size conversion table'!$J$6:$L$22,2))</f>
        <v>40</v>
      </c>
      <c r="J2239" s="13">
        <f>IF(G2239="Male",VLOOKUP(H2239,'Shoe size conversion table'!$B$6:$D$22,3),VLOOKUP(H2239,'Shoe size conversion table'!$J$6:$L$22,3))</f>
        <v>7.5</v>
      </c>
      <c r="K2239" s="11">
        <v>129</v>
      </c>
      <c r="L2239" s="12">
        <v>0.1</v>
      </c>
      <c r="M2239" s="7">
        <f t="shared" si="103"/>
        <v>2014</v>
      </c>
      <c r="N2239" s="7">
        <f t="shared" si="104"/>
        <v>10</v>
      </c>
      <c r="O2239" s="30">
        <f t="shared" si="105"/>
        <v>116.10000000000001</v>
      </c>
    </row>
    <row r="2240" spans="2:15" x14ac:dyDescent="0.2">
      <c r="B2240" s="13">
        <v>54275</v>
      </c>
      <c r="C2240" s="14">
        <v>41931.3661111111</v>
      </c>
      <c r="D2240" s="7" t="s">
        <v>7</v>
      </c>
      <c r="E2240" s="13">
        <v>2152</v>
      </c>
      <c r="F2240" s="7" t="s">
        <v>51</v>
      </c>
      <c r="G2240" s="7" t="s">
        <v>11</v>
      </c>
      <c r="H2240" s="13">
        <v>10.5</v>
      </c>
      <c r="I2240" s="13" t="str">
        <f>IF(G2240="Male",VLOOKUP(H2240,'Shoe size conversion table'!$B$6:$D$22,2),VLOOKUP(H2240,'Shoe size conversion table'!$J$6:$L$22,2))</f>
        <v>43-44</v>
      </c>
      <c r="J2240" s="13">
        <f>IF(G2240="Male",VLOOKUP(H2240,'Shoe size conversion table'!$B$6:$D$22,3),VLOOKUP(H2240,'Shoe size conversion table'!$J$6:$L$22,3))</f>
        <v>10</v>
      </c>
      <c r="K2240" s="11">
        <v>179</v>
      </c>
      <c r="L2240" s="12">
        <v>0</v>
      </c>
      <c r="M2240" s="7">
        <f t="shared" si="103"/>
        <v>2014</v>
      </c>
      <c r="N2240" s="7">
        <f t="shared" si="104"/>
        <v>10</v>
      </c>
      <c r="O2240" s="30">
        <f t="shared" si="105"/>
        <v>179</v>
      </c>
    </row>
    <row r="2241" spans="2:15" x14ac:dyDescent="0.2">
      <c r="B2241" s="13">
        <v>54276</v>
      </c>
      <c r="C2241" s="14">
        <v>41931.856111111105</v>
      </c>
      <c r="D2241" s="7" t="s">
        <v>10</v>
      </c>
      <c r="E2241" s="13">
        <v>2239</v>
      </c>
      <c r="F2241" s="7" t="s">
        <v>34</v>
      </c>
      <c r="G2241" s="7" t="s">
        <v>12</v>
      </c>
      <c r="H2241" s="13">
        <v>8</v>
      </c>
      <c r="I2241" s="13" t="str">
        <f>IF(G2241="Male",VLOOKUP(H2241,'Shoe size conversion table'!$B$6:$D$22,2),VLOOKUP(H2241,'Shoe size conversion table'!$J$6:$L$22,2))</f>
        <v>38-39</v>
      </c>
      <c r="J2241" s="13">
        <f>IF(G2241="Male",VLOOKUP(H2241,'Shoe size conversion table'!$B$6:$D$22,3),VLOOKUP(H2241,'Shoe size conversion table'!$J$6:$L$22,3))</f>
        <v>6</v>
      </c>
      <c r="K2241" s="11">
        <v>199</v>
      </c>
      <c r="L2241" s="12">
        <v>0</v>
      </c>
      <c r="M2241" s="7">
        <f t="shared" si="103"/>
        <v>2014</v>
      </c>
      <c r="N2241" s="7">
        <f t="shared" si="104"/>
        <v>10</v>
      </c>
      <c r="O2241" s="30">
        <f t="shared" si="105"/>
        <v>199</v>
      </c>
    </row>
    <row r="2242" spans="2:15" x14ac:dyDescent="0.2">
      <c r="B2242" s="13">
        <v>54277</v>
      </c>
      <c r="C2242" s="14">
        <v>41931.916111111103</v>
      </c>
      <c r="D2242" s="7" t="s">
        <v>9</v>
      </c>
      <c r="E2242" s="13">
        <v>2217</v>
      </c>
      <c r="F2242" s="7" t="s">
        <v>60</v>
      </c>
      <c r="G2242" s="7" t="s">
        <v>11</v>
      </c>
      <c r="H2242" s="13">
        <v>10.5</v>
      </c>
      <c r="I2242" s="13" t="str">
        <f>IF(G2242="Male",VLOOKUP(H2242,'Shoe size conversion table'!$B$6:$D$22,2),VLOOKUP(H2242,'Shoe size conversion table'!$J$6:$L$22,2))</f>
        <v>43-44</v>
      </c>
      <c r="J2242" s="13">
        <f>IF(G2242="Male",VLOOKUP(H2242,'Shoe size conversion table'!$B$6:$D$22,3),VLOOKUP(H2242,'Shoe size conversion table'!$J$6:$L$22,3))</f>
        <v>10</v>
      </c>
      <c r="K2242" s="11">
        <v>159</v>
      </c>
      <c r="L2242" s="12">
        <v>0.2</v>
      </c>
      <c r="M2242" s="7">
        <f t="shared" si="103"/>
        <v>2014</v>
      </c>
      <c r="N2242" s="7">
        <f t="shared" si="104"/>
        <v>10</v>
      </c>
      <c r="O2242" s="30">
        <f t="shared" si="105"/>
        <v>127.2</v>
      </c>
    </row>
    <row r="2243" spans="2:15" x14ac:dyDescent="0.2">
      <c r="B2243" s="13">
        <v>54278</v>
      </c>
      <c r="C2243" s="14">
        <v>41932.066111111104</v>
      </c>
      <c r="D2243" s="7" t="s">
        <v>7</v>
      </c>
      <c r="E2243" s="13">
        <v>2171</v>
      </c>
      <c r="F2243" s="7" t="s">
        <v>51</v>
      </c>
      <c r="G2243" s="7" t="s">
        <v>12</v>
      </c>
      <c r="H2243" s="13">
        <v>4.5</v>
      </c>
      <c r="I2243" s="13">
        <f>IF(G2243="Male",VLOOKUP(H2243,'Shoe size conversion table'!$B$6:$D$22,2),VLOOKUP(H2243,'Shoe size conversion table'!$J$6:$L$22,2))</f>
        <v>35</v>
      </c>
      <c r="J2243" s="13">
        <f>IF(G2243="Male",VLOOKUP(H2243,'Shoe size conversion table'!$B$6:$D$22,3),VLOOKUP(H2243,'Shoe size conversion table'!$J$6:$L$22,3))</f>
        <v>2.5</v>
      </c>
      <c r="K2243" s="11">
        <v>199</v>
      </c>
      <c r="L2243" s="12">
        <v>0.3</v>
      </c>
      <c r="M2243" s="7">
        <f t="shared" si="103"/>
        <v>2014</v>
      </c>
      <c r="N2243" s="7">
        <f t="shared" si="104"/>
        <v>10</v>
      </c>
      <c r="O2243" s="30">
        <f t="shared" si="105"/>
        <v>139.29999999999998</v>
      </c>
    </row>
    <row r="2244" spans="2:15" x14ac:dyDescent="0.2">
      <c r="B2244" s="13">
        <v>54279</v>
      </c>
      <c r="C2244" s="14">
        <v>41932.076111111106</v>
      </c>
      <c r="D2244" s="7" t="s">
        <v>9</v>
      </c>
      <c r="E2244" s="13">
        <v>2160</v>
      </c>
      <c r="F2244" s="7" t="s">
        <v>60</v>
      </c>
      <c r="G2244" s="7" t="s">
        <v>11</v>
      </c>
      <c r="H2244" s="13">
        <v>9.5</v>
      </c>
      <c r="I2244" s="13" t="str">
        <f>IF(G2244="Male",VLOOKUP(H2244,'Shoe size conversion table'!$B$6:$D$22,2),VLOOKUP(H2244,'Shoe size conversion table'!$J$6:$L$22,2))</f>
        <v>42-43</v>
      </c>
      <c r="J2244" s="13">
        <f>IF(G2244="Male",VLOOKUP(H2244,'Shoe size conversion table'!$B$6:$D$22,3),VLOOKUP(H2244,'Shoe size conversion table'!$J$6:$L$22,3))</f>
        <v>9</v>
      </c>
      <c r="K2244" s="11">
        <v>169</v>
      </c>
      <c r="L2244" s="12">
        <v>0</v>
      </c>
      <c r="M2244" s="7">
        <f t="shared" si="103"/>
        <v>2014</v>
      </c>
      <c r="N2244" s="7">
        <f t="shared" si="104"/>
        <v>10</v>
      </c>
      <c r="O2244" s="30">
        <f t="shared" si="105"/>
        <v>169</v>
      </c>
    </row>
    <row r="2245" spans="2:15" x14ac:dyDescent="0.2">
      <c r="B2245" s="13">
        <v>54280</v>
      </c>
      <c r="C2245" s="14">
        <v>41932.206111111103</v>
      </c>
      <c r="D2245" s="7" t="s">
        <v>7</v>
      </c>
      <c r="E2245" s="13">
        <v>2233</v>
      </c>
      <c r="F2245" s="7" t="s">
        <v>43</v>
      </c>
      <c r="G2245" s="7" t="s">
        <v>12</v>
      </c>
      <c r="H2245" s="13">
        <v>9.5</v>
      </c>
      <c r="I2245" s="13">
        <f>IF(G2245="Male",VLOOKUP(H2245,'Shoe size conversion table'!$B$6:$D$22,2),VLOOKUP(H2245,'Shoe size conversion table'!$J$6:$L$22,2))</f>
        <v>40</v>
      </c>
      <c r="J2245" s="13">
        <f>IF(G2245="Male",VLOOKUP(H2245,'Shoe size conversion table'!$B$6:$D$22,3),VLOOKUP(H2245,'Shoe size conversion table'!$J$6:$L$22,3))</f>
        <v>7.5</v>
      </c>
      <c r="K2245" s="11">
        <v>149</v>
      </c>
      <c r="L2245" s="12">
        <v>0.3</v>
      </c>
      <c r="M2245" s="7">
        <f t="shared" ref="M2245:M2308" si="106">YEAR(C2245)</f>
        <v>2014</v>
      </c>
      <c r="N2245" s="7">
        <f t="shared" si="104"/>
        <v>10</v>
      </c>
      <c r="O2245" s="30">
        <f t="shared" si="105"/>
        <v>104.3</v>
      </c>
    </row>
    <row r="2246" spans="2:15" x14ac:dyDescent="0.2">
      <c r="B2246" s="13">
        <v>54281</v>
      </c>
      <c r="C2246" s="14">
        <v>41932.416111111103</v>
      </c>
      <c r="D2246" s="7" t="s">
        <v>9</v>
      </c>
      <c r="E2246" s="13">
        <v>2151</v>
      </c>
      <c r="F2246" s="7" t="s">
        <v>62</v>
      </c>
      <c r="G2246" s="7" t="s">
        <v>11</v>
      </c>
      <c r="H2246" s="13">
        <v>10</v>
      </c>
      <c r="I2246" s="13">
        <f>IF(G2246="Male",VLOOKUP(H2246,'Shoe size conversion table'!$B$6:$D$22,2),VLOOKUP(H2246,'Shoe size conversion table'!$J$6:$L$22,2))</f>
        <v>43</v>
      </c>
      <c r="J2246" s="13">
        <f>IF(G2246="Male",VLOOKUP(H2246,'Shoe size conversion table'!$B$6:$D$22,3),VLOOKUP(H2246,'Shoe size conversion table'!$J$6:$L$22,3))</f>
        <v>9.5</v>
      </c>
      <c r="K2246" s="11">
        <v>179</v>
      </c>
      <c r="L2246" s="12">
        <v>0.3</v>
      </c>
      <c r="M2246" s="7">
        <f t="shared" si="106"/>
        <v>2014</v>
      </c>
      <c r="N2246" s="7">
        <f t="shared" ref="N2246:N2309" si="107">MONTH(C2246:C17213)</f>
        <v>10</v>
      </c>
      <c r="O2246" s="30">
        <f t="shared" ref="O2246:O2309" si="108">K2246*(1-L2246)</f>
        <v>125.3</v>
      </c>
    </row>
    <row r="2247" spans="2:15" x14ac:dyDescent="0.2">
      <c r="B2247" s="13">
        <v>54282</v>
      </c>
      <c r="C2247" s="14">
        <v>41932.416111111103</v>
      </c>
      <c r="D2247" s="7" t="s">
        <v>8</v>
      </c>
      <c r="E2247" s="13">
        <v>2218</v>
      </c>
      <c r="F2247" s="7" t="s">
        <v>40</v>
      </c>
      <c r="G2247" s="7" t="s">
        <v>11</v>
      </c>
      <c r="H2247" s="13">
        <v>10.5</v>
      </c>
      <c r="I2247" s="13" t="str">
        <f>IF(G2247="Male",VLOOKUP(H2247,'Shoe size conversion table'!$B$6:$D$22,2),VLOOKUP(H2247,'Shoe size conversion table'!$J$6:$L$22,2))</f>
        <v>43-44</v>
      </c>
      <c r="J2247" s="13">
        <f>IF(G2247="Male",VLOOKUP(H2247,'Shoe size conversion table'!$B$6:$D$22,3),VLOOKUP(H2247,'Shoe size conversion table'!$J$6:$L$22,3))</f>
        <v>10</v>
      </c>
      <c r="K2247" s="11">
        <v>179</v>
      </c>
      <c r="L2247" s="12">
        <v>0</v>
      </c>
      <c r="M2247" s="7">
        <f t="shared" si="106"/>
        <v>2014</v>
      </c>
      <c r="N2247" s="7">
        <f t="shared" si="107"/>
        <v>10</v>
      </c>
      <c r="O2247" s="30">
        <f t="shared" si="108"/>
        <v>179</v>
      </c>
    </row>
    <row r="2248" spans="2:15" x14ac:dyDescent="0.2">
      <c r="B2248" s="13">
        <v>54283</v>
      </c>
      <c r="C2248" s="14">
        <v>41932.786111111105</v>
      </c>
      <c r="D2248" s="7" t="s">
        <v>7</v>
      </c>
      <c r="E2248" s="13">
        <v>2178</v>
      </c>
      <c r="F2248" s="7" t="s">
        <v>51</v>
      </c>
      <c r="G2248" s="7" t="s">
        <v>11</v>
      </c>
      <c r="H2248" s="13">
        <v>9.5</v>
      </c>
      <c r="I2248" s="13" t="str">
        <f>IF(G2248="Male",VLOOKUP(H2248,'Shoe size conversion table'!$B$6:$D$22,2),VLOOKUP(H2248,'Shoe size conversion table'!$J$6:$L$22,2))</f>
        <v>42-43</v>
      </c>
      <c r="J2248" s="13">
        <f>IF(G2248="Male",VLOOKUP(H2248,'Shoe size conversion table'!$B$6:$D$22,3),VLOOKUP(H2248,'Shoe size conversion table'!$J$6:$L$22,3))</f>
        <v>9</v>
      </c>
      <c r="K2248" s="11">
        <v>159</v>
      </c>
      <c r="L2248" s="12">
        <v>0.1</v>
      </c>
      <c r="M2248" s="7">
        <f t="shared" si="106"/>
        <v>2014</v>
      </c>
      <c r="N2248" s="7">
        <f t="shared" si="107"/>
        <v>10</v>
      </c>
      <c r="O2248" s="30">
        <f t="shared" si="108"/>
        <v>143.1</v>
      </c>
    </row>
    <row r="2249" spans="2:15" x14ac:dyDescent="0.2">
      <c r="B2249" s="13">
        <v>54284</v>
      </c>
      <c r="C2249" s="14">
        <v>41932.856111111105</v>
      </c>
      <c r="D2249" s="7" t="s">
        <v>10</v>
      </c>
      <c r="E2249" s="13">
        <v>2147</v>
      </c>
      <c r="F2249" s="7" t="s">
        <v>35</v>
      </c>
      <c r="G2249" s="7" t="s">
        <v>11</v>
      </c>
      <c r="H2249" s="13">
        <v>7</v>
      </c>
      <c r="I2249" s="13">
        <f>IF(G2249="Male",VLOOKUP(H2249,'Shoe size conversion table'!$B$6:$D$22,2),VLOOKUP(H2249,'Shoe size conversion table'!$J$6:$L$22,2))</f>
        <v>40</v>
      </c>
      <c r="J2249" s="13">
        <f>IF(G2249="Male",VLOOKUP(H2249,'Shoe size conversion table'!$B$6:$D$22,3),VLOOKUP(H2249,'Shoe size conversion table'!$J$6:$L$22,3))</f>
        <v>6.5</v>
      </c>
      <c r="K2249" s="11">
        <v>129</v>
      </c>
      <c r="L2249" s="12">
        <v>0</v>
      </c>
      <c r="M2249" s="7">
        <f t="shared" si="106"/>
        <v>2014</v>
      </c>
      <c r="N2249" s="7">
        <f t="shared" si="107"/>
        <v>10</v>
      </c>
      <c r="O2249" s="30">
        <f t="shared" si="108"/>
        <v>129</v>
      </c>
    </row>
    <row r="2250" spans="2:15" x14ac:dyDescent="0.2">
      <c r="B2250" s="13">
        <v>54285</v>
      </c>
      <c r="C2250" s="14">
        <v>41932.936111111107</v>
      </c>
      <c r="D2250" s="7" t="s">
        <v>9</v>
      </c>
      <c r="E2250" s="13">
        <v>2221</v>
      </c>
      <c r="F2250" s="7" t="s">
        <v>60</v>
      </c>
      <c r="G2250" s="7" t="s">
        <v>11</v>
      </c>
      <c r="H2250" s="13">
        <v>8</v>
      </c>
      <c r="I2250" s="13">
        <f>IF(G2250="Male",VLOOKUP(H2250,'Shoe size conversion table'!$B$6:$D$22,2),VLOOKUP(H2250,'Shoe size conversion table'!$J$6:$L$22,2))</f>
        <v>41</v>
      </c>
      <c r="J2250" s="13">
        <f>IF(G2250="Male",VLOOKUP(H2250,'Shoe size conversion table'!$B$6:$D$22,3),VLOOKUP(H2250,'Shoe size conversion table'!$J$6:$L$22,3))</f>
        <v>7.5</v>
      </c>
      <c r="K2250" s="11">
        <v>139</v>
      </c>
      <c r="L2250" s="12">
        <v>0</v>
      </c>
      <c r="M2250" s="7">
        <f t="shared" si="106"/>
        <v>2014</v>
      </c>
      <c r="N2250" s="7">
        <f t="shared" si="107"/>
        <v>10</v>
      </c>
      <c r="O2250" s="30">
        <f t="shared" si="108"/>
        <v>139</v>
      </c>
    </row>
    <row r="2251" spans="2:15" x14ac:dyDescent="0.2">
      <c r="B2251" s="13">
        <v>54285</v>
      </c>
      <c r="C2251" s="14">
        <v>41932.936111111107</v>
      </c>
      <c r="D2251" s="7" t="s">
        <v>9</v>
      </c>
      <c r="E2251" s="13">
        <v>2156</v>
      </c>
      <c r="F2251" s="7" t="s">
        <v>58</v>
      </c>
      <c r="G2251" s="7" t="s">
        <v>11</v>
      </c>
      <c r="H2251" s="13">
        <v>11.5</v>
      </c>
      <c r="I2251" s="13" t="str">
        <f>IF(G2251="Male",VLOOKUP(H2251,'Shoe size conversion table'!$B$6:$D$22,2),VLOOKUP(H2251,'Shoe size conversion table'!$J$6:$L$22,2))</f>
        <v>44-45</v>
      </c>
      <c r="J2251" s="13">
        <f>IF(G2251="Male",VLOOKUP(H2251,'Shoe size conversion table'!$B$6:$D$22,3),VLOOKUP(H2251,'Shoe size conversion table'!$J$6:$L$22,3))</f>
        <v>11</v>
      </c>
      <c r="K2251" s="11">
        <v>199</v>
      </c>
      <c r="L2251" s="12">
        <v>0</v>
      </c>
      <c r="M2251" s="7">
        <f t="shared" si="106"/>
        <v>2014</v>
      </c>
      <c r="N2251" s="7">
        <f t="shared" si="107"/>
        <v>10</v>
      </c>
      <c r="O2251" s="30">
        <f t="shared" si="108"/>
        <v>199</v>
      </c>
    </row>
    <row r="2252" spans="2:15" x14ac:dyDescent="0.2">
      <c r="B2252" s="13">
        <v>54285</v>
      </c>
      <c r="C2252" s="14">
        <v>41932.936111111107</v>
      </c>
      <c r="D2252" s="7" t="s">
        <v>9</v>
      </c>
      <c r="E2252" s="13">
        <v>2198</v>
      </c>
      <c r="F2252" s="7" t="s">
        <v>58</v>
      </c>
      <c r="G2252" s="7" t="s">
        <v>11</v>
      </c>
      <c r="H2252" s="13">
        <v>10.5</v>
      </c>
      <c r="I2252" s="13" t="str">
        <f>IF(G2252="Male",VLOOKUP(H2252,'Shoe size conversion table'!$B$6:$D$22,2),VLOOKUP(H2252,'Shoe size conversion table'!$J$6:$L$22,2))</f>
        <v>43-44</v>
      </c>
      <c r="J2252" s="13">
        <f>IF(G2252="Male",VLOOKUP(H2252,'Shoe size conversion table'!$B$6:$D$22,3),VLOOKUP(H2252,'Shoe size conversion table'!$J$6:$L$22,3))</f>
        <v>10</v>
      </c>
      <c r="K2252" s="11">
        <v>189</v>
      </c>
      <c r="L2252" s="12">
        <v>0</v>
      </c>
      <c r="M2252" s="7">
        <f t="shared" si="106"/>
        <v>2014</v>
      </c>
      <c r="N2252" s="7">
        <f t="shared" si="107"/>
        <v>10</v>
      </c>
      <c r="O2252" s="30">
        <f t="shared" si="108"/>
        <v>189</v>
      </c>
    </row>
    <row r="2253" spans="2:15" x14ac:dyDescent="0.2">
      <c r="B2253" s="13">
        <v>54286</v>
      </c>
      <c r="C2253" s="14">
        <v>41933.066111111104</v>
      </c>
      <c r="D2253" s="7" t="s">
        <v>7</v>
      </c>
      <c r="E2253" s="13">
        <v>2223</v>
      </c>
      <c r="F2253" s="7" t="s">
        <v>51</v>
      </c>
      <c r="G2253" s="7" t="s">
        <v>12</v>
      </c>
      <c r="H2253" s="13">
        <v>4.5</v>
      </c>
      <c r="I2253" s="13">
        <f>IF(G2253="Male",VLOOKUP(H2253,'Shoe size conversion table'!$B$6:$D$22,2),VLOOKUP(H2253,'Shoe size conversion table'!$J$6:$L$22,2))</f>
        <v>35</v>
      </c>
      <c r="J2253" s="13">
        <f>IF(G2253="Male",VLOOKUP(H2253,'Shoe size conversion table'!$B$6:$D$22,3),VLOOKUP(H2253,'Shoe size conversion table'!$J$6:$L$22,3))</f>
        <v>2.5</v>
      </c>
      <c r="K2253" s="11">
        <v>199</v>
      </c>
      <c r="L2253" s="12">
        <v>0</v>
      </c>
      <c r="M2253" s="7">
        <f t="shared" si="106"/>
        <v>2014</v>
      </c>
      <c r="N2253" s="7">
        <f t="shared" si="107"/>
        <v>10</v>
      </c>
      <c r="O2253" s="30">
        <f t="shared" si="108"/>
        <v>199</v>
      </c>
    </row>
    <row r="2254" spans="2:15" x14ac:dyDescent="0.2">
      <c r="B2254" s="13">
        <v>54287</v>
      </c>
      <c r="C2254" s="14">
        <v>41933.076111111106</v>
      </c>
      <c r="D2254" s="7" t="s">
        <v>9</v>
      </c>
      <c r="E2254" s="13">
        <v>2173</v>
      </c>
      <c r="F2254" s="7" t="s">
        <v>62</v>
      </c>
      <c r="G2254" s="7" t="s">
        <v>11</v>
      </c>
      <c r="H2254" s="13">
        <v>9</v>
      </c>
      <c r="I2254" s="13">
        <f>IF(G2254="Male",VLOOKUP(H2254,'Shoe size conversion table'!$B$6:$D$22,2),VLOOKUP(H2254,'Shoe size conversion table'!$J$6:$L$22,2))</f>
        <v>42</v>
      </c>
      <c r="J2254" s="13">
        <f>IF(G2254="Male",VLOOKUP(H2254,'Shoe size conversion table'!$B$6:$D$22,3),VLOOKUP(H2254,'Shoe size conversion table'!$J$6:$L$22,3))</f>
        <v>8.5</v>
      </c>
      <c r="K2254" s="11">
        <v>169</v>
      </c>
      <c r="L2254" s="12">
        <v>0.1</v>
      </c>
      <c r="M2254" s="7">
        <f t="shared" si="106"/>
        <v>2014</v>
      </c>
      <c r="N2254" s="7">
        <f t="shared" si="107"/>
        <v>10</v>
      </c>
      <c r="O2254" s="30">
        <f t="shared" si="108"/>
        <v>152.1</v>
      </c>
    </row>
    <row r="2255" spans="2:15" x14ac:dyDescent="0.2">
      <c r="B2255" s="13">
        <v>54288</v>
      </c>
      <c r="C2255" s="14">
        <v>41933.136111111104</v>
      </c>
      <c r="D2255" s="7" t="s">
        <v>10</v>
      </c>
      <c r="E2255" s="13">
        <v>2197</v>
      </c>
      <c r="F2255" s="7" t="s">
        <v>35</v>
      </c>
      <c r="G2255" s="7" t="s">
        <v>11</v>
      </c>
      <c r="H2255" s="13">
        <v>8.5</v>
      </c>
      <c r="I2255" s="13" t="str">
        <f>IF(G2255="Male",VLOOKUP(H2255,'Shoe size conversion table'!$B$6:$D$22,2),VLOOKUP(H2255,'Shoe size conversion table'!$J$6:$L$22,2))</f>
        <v>41-42</v>
      </c>
      <c r="J2255" s="13">
        <f>IF(G2255="Male",VLOOKUP(H2255,'Shoe size conversion table'!$B$6:$D$22,3),VLOOKUP(H2255,'Shoe size conversion table'!$J$6:$L$22,3))</f>
        <v>8</v>
      </c>
      <c r="K2255" s="11">
        <v>129</v>
      </c>
      <c r="L2255" s="12">
        <v>0</v>
      </c>
      <c r="M2255" s="7">
        <f t="shared" si="106"/>
        <v>2014</v>
      </c>
      <c r="N2255" s="7">
        <f t="shared" si="107"/>
        <v>10</v>
      </c>
      <c r="O2255" s="30">
        <f t="shared" si="108"/>
        <v>129</v>
      </c>
    </row>
    <row r="2256" spans="2:15" x14ac:dyDescent="0.2">
      <c r="B2256" s="13">
        <v>54289</v>
      </c>
      <c r="C2256" s="14">
        <v>41933.416111111103</v>
      </c>
      <c r="D2256" s="7" t="s">
        <v>8</v>
      </c>
      <c r="E2256" s="13">
        <v>2161</v>
      </c>
      <c r="F2256" s="7" t="s">
        <v>41</v>
      </c>
      <c r="G2256" s="7" t="s">
        <v>12</v>
      </c>
      <c r="H2256" s="13">
        <v>9</v>
      </c>
      <c r="I2256" s="13" t="str">
        <f>IF(G2256="Male",VLOOKUP(H2256,'Shoe size conversion table'!$B$6:$D$22,2),VLOOKUP(H2256,'Shoe size conversion table'!$J$6:$L$22,2))</f>
        <v>39-40</v>
      </c>
      <c r="J2256" s="13">
        <f>IF(G2256="Male",VLOOKUP(H2256,'Shoe size conversion table'!$B$6:$D$22,3),VLOOKUP(H2256,'Shoe size conversion table'!$J$6:$L$22,3))</f>
        <v>7</v>
      </c>
      <c r="K2256" s="11">
        <v>159</v>
      </c>
      <c r="L2256" s="12">
        <v>0.5</v>
      </c>
      <c r="M2256" s="7">
        <f t="shared" si="106"/>
        <v>2014</v>
      </c>
      <c r="N2256" s="7">
        <f t="shared" si="107"/>
        <v>10</v>
      </c>
      <c r="O2256" s="30">
        <f t="shared" si="108"/>
        <v>79.5</v>
      </c>
    </row>
    <row r="2257" spans="2:15" x14ac:dyDescent="0.2">
      <c r="B2257" s="13">
        <v>54290</v>
      </c>
      <c r="C2257" s="14">
        <v>41933.416111111103</v>
      </c>
      <c r="D2257" s="7" t="s">
        <v>10</v>
      </c>
      <c r="E2257" s="13">
        <v>2170</v>
      </c>
      <c r="F2257" s="7" t="s">
        <v>35</v>
      </c>
      <c r="G2257" s="7" t="s">
        <v>12</v>
      </c>
      <c r="H2257" s="13">
        <v>7</v>
      </c>
      <c r="I2257" s="13" t="str">
        <f>IF(G2257="Male",VLOOKUP(H2257,'Shoe size conversion table'!$B$6:$D$22,2),VLOOKUP(H2257,'Shoe size conversion table'!$J$6:$L$22,2))</f>
        <v>37-38</v>
      </c>
      <c r="J2257" s="13">
        <f>IF(G2257="Male",VLOOKUP(H2257,'Shoe size conversion table'!$B$6:$D$22,3),VLOOKUP(H2257,'Shoe size conversion table'!$J$6:$L$22,3))</f>
        <v>5</v>
      </c>
      <c r="K2257" s="11">
        <v>129</v>
      </c>
      <c r="L2257" s="12">
        <v>0</v>
      </c>
      <c r="M2257" s="7">
        <f t="shared" si="106"/>
        <v>2014</v>
      </c>
      <c r="N2257" s="7">
        <f t="shared" si="107"/>
        <v>10</v>
      </c>
      <c r="O2257" s="30">
        <f t="shared" si="108"/>
        <v>129</v>
      </c>
    </row>
    <row r="2258" spans="2:15" x14ac:dyDescent="0.2">
      <c r="B2258" s="13">
        <v>54291</v>
      </c>
      <c r="C2258" s="14">
        <v>41933.786111111105</v>
      </c>
      <c r="D2258" s="7" t="s">
        <v>7</v>
      </c>
      <c r="E2258" s="13">
        <v>2167</v>
      </c>
      <c r="F2258" s="7" t="s">
        <v>44</v>
      </c>
      <c r="G2258" s="7" t="s">
        <v>12</v>
      </c>
      <c r="H2258" s="13">
        <v>8</v>
      </c>
      <c r="I2258" s="13" t="str">
        <f>IF(G2258="Male",VLOOKUP(H2258,'Shoe size conversion table'!$B$6:$D$22,2),VLOOKUP(H2258,'Shoe size conversion table'!$J$6:$L$22,2))</f>
        <v>38-39</v>
      </c>
      <c r="J2258" s="13">
        <f>IF(G2258="Male",VLOOKUP(H2258,'Shoe size conversion table'!$B$6:$D$22,3),VLOOKUP(H2258,'Shoe size conversion table'!$J$6:$L$22,3))</f>
        <v>6</v>
      </c>
      <c r="K2258" s="11">
        <v>159</v>
      </c>
      <c r="L2258" s="12">
        <v>0.2</v>
      </c>
      <c r="M2258" s="7">
        <f t="shared" si="106"/>
        <v>2014</v>
      </c>
      <c r="N2258" s="7">
        <f t="shared" si="107"/>
        <v>10</v>
      </c>
      <c r="O2258" s="30">
        <f t="shared" si="108"/>
        <v>127.2</v>
      </c>
    </row>
    <row r="2259" spans="2:15" x14ac:dyDescent="0.2">
      <c r="B2259" s="13">
        <v>54292</v>
      </c>
      <c r="C2259" s="14">
        <v>41933.836111111101</v>
      </c>
      <c r="D2259" s="7" t="s">
        <v>7</v>
      </c>
      <c r="E2259" s="13">
        <v>2212</v>
      </c>
      <c r="F2259" s="7" t="s">
        <v>49</v>
      </c>
      <c r="G2259" s="7" t="s">
        <v>12</v>
      </c>
      <c r="H2259" s="13">
        <v>10</v>
      </c>
      <c r="I2259" s="13" t="str">
        <f>IF(G2259="Male",VLOOKUP(H2259,'Shoe size conversion table'!$B$6:$D$22,2),VLOOKUP(H2259,'Shoe size conversion table'!$J$6:$L$22,2))</f>
        <v>40-41</v>
      </c>
      <c r="J2259" s="13">
        <f>IF(G2259="Male",VLOOKUP(H2259,'Shoe size conversion table'!$B$6:$D$22,3),VLOOKUP(H2259,'Shoe size conversion table'!$J$6:$L$22,3))</f>
        <v>8</v>
      </c>
      <c r="K2259" s="11">
        <v>129</v>
      </c>
      <c r="L2259" s="12">
        <v>0</v>
      </c>
      <c r="M2259" s="7">
        <f t="shared" si="106"/>
        <v>2014</v>
      </c>
      <c r="N2259" s="7">
        <f t="shared" si="107"/>
        <v>10</v>
      </c>
      <c r="O2259" s="30">
        <f t="shared" si="108"/>
        <v>129</v>
      </c>
    </row>
    <row r="2260" spans="2:15" x14ac:dyDescent="0.2">
      <c r="B2260" s="13">
        <v>54293</v>
      </c>
      <c r="C2260" s="14">
        <v>41933.856111111105</v>
      </c>
      <c r="D2260" s="7" t="s">
        <v>10</v>
      </c>
      <c r="E2260" s="13">
        <v>2227</v>
      </c>
      <c r="F2260" s="7" t="s">
        <v>35</v>
      </c>
      <c r="G2260" s="7" t="s">
        <v>12</v>
      </c>
      <c r="H2260" s="13">
        <v>8</v>
      </c>
      <c r="I2260" s="13" t="str">
        <f>IF(G2260="Male",VLOOKUP(H2260,'Shoe size conversion table'!$B$6:$D$22,2),VLOOKUP(H2260,'Shoe size conversion table'!$J$6:$L$22,2))</f>
        <v>38-39</v>
      </c>
      <c r="J2260" s="13">
        <f>IF(G2260="Male",VLOOKUP(H2260,'Shoe size conversion table'!$B$6:$D$22,3),VLOOKUP(H2260,'Shoe size conversion table'!$J$6:$L$22,3))</f>
        <v>6</v>
      </c>
      <c r="K2260" s="11">
        <v>189</v>
      </c>
      <c r="L2260" s="12">
        <v>0</v>
      </c>
      <c r="M2260" s="7">
        <f t="shared" si="106"/>
        <v>2014</v>
      </c>
      <c r="N2260" s="7">
        <f t="shared" si="107"/>
        <v>10</v>
      </c>
      <c r="O2260" s="30">
        <f t="shared" si="108"/>
        <v>189</v>
      </c>
    </row>
    <row r="2261" spans="2:15" x14ac:dyDescent="0.2">
      <c r="B2261" s="13">
        <v>54294</v>
      </c>
      <c r="C2261" s="14">
        <v>41933.936111111107</v>
      </c>
      <c r="D2261" s="7" t="s">
        <v>9</v>
      </c>
      <c r="E2261" s="13">
        <v>2186</v>
      </c>
      <c r="F2261" s="7" t="s">
        <v>60</v>
      </c>
      <c r="G2261" s="7" t="s">
        <v>11</v>
      </c>
      <c r="H2261" s="13">
        <v>11</v>
      </c>
      <c r="I2261" s="13">
        <f>IF(G2261="Male",VLOOKUP(H2261,'Shoe size conversion table'!$B$6:$D$22,2),VLOOKUP(H2261,'Shoe size conversion table'!$J$6:$L$22,2))</f>
        <v>44</v>
      </c>
      <c r="J2261" s="13">
        <f>IF(G2261="Male",VLOOKUP(H2261,'Shoe size conversion table'!$B$6:$D$22,3),VLOOKUP(H2261,'Shoe size conversion table'!$J$6:$L$22,3))</f>
        <v>10.5</v>
      </c>
      <c r="K2261" s="11">
        <v>199</v>
      </c>
      <c r="L2261" s="12">
        <v>0</v>
      </c>
      <c r="M2261" s="7">
        <f t="shared" si="106"/>
        <v>2014</v>
      </c>
      <c r="N2261" s="7">
        <f t="shared" si="107"/>
        <v>10</v>
      </c>
      <c r="O2261" s="30">
        <f t="shared" si="108"/>
        <v>199</v>
      </c>
    </row>
    <row r="2262" spans="2:15" x14ac:dyDescent="0.2">
      <c r="B2262" s="13">
        <v>54294</v>
      </c>
      <c r="C2262" s="14">
        <v>41933.936111111107</v>
      </c>
      <c r="D2262" s="7" t="s">
        <v>9</v>
      </c>
      <c r="E2262" s="13">
        <v>2221</v>
      </c>
      <c r="F2262" s="7" t="s">
        <v>60</v>
      </c>
      <c r="G2262" s="7" t="s">
        <v>11</v>
      </c>
      <c r="H2262" s="13">
        <v>8</v>
      </c>
      <c r="I2262" s="13">
        <f>IF(G2262="Male",VLOOKUP(H2262,'Shoe size conversion table'!$B$6:$D$22,2),VLOOKUP(H2262,'Shoe size conversion table'!$J$6:$L$22,2))</f>
        <v>41</v>
      </c>
      <c r="J2262" s="13">
        <f>IF(G2262="Male",VLOOKUP(H2262,'Shoe size conversion table'!$B$6:$D$22,3),VLOOKUP(H2262,'Shoe size conversion table'!$J$6:$L$22,3))</f>
        <v>7.5</v>
      </c>
      <c r="K2262" s="11">
        <v>139</v>
      </c>
      <c r="L2262" s="12">
        <v>0</v>
      </c>
      <c r="M2262" s="7">
        <f t="shared" si="106"/>
        <v>2014</v>
      </c>
      <c r="N2262" s="7">
        <f t="shared" si="107"/>
        <v>10</v>
      </c>
      <c r="O2262" s="30">
        <f t="shared" si="108"/>
        <v>139</v>
      </c>
    </row>
    <row r="2263" spans="2:15" x14ac:dyDescent="0.2">
      <c r="B2263" s="13">
        <v>54294</v>
      </c>
      <c r="C2263" s="14">
        <v>41933.936111111107</v>
      </c>
      <c r="D2263" s="7" t="s">
        <v>9</v>
      </c>
      <c r="E2263" s="13">
        <v>2156</v>
      </c>
      <c r="F2263" s="7" t="s">
        <v>58</v>
      </c>
      <c r="G2263" s="7" t="s">
        <v>11</v>
      </c>
      <c r="H2263" s="13">
        <v>11.5</v>
      </c>
      <c r="I2263" s="13" t="str">
        <f>IF(G2263="Male",VLOOKUP(H2263,'Shoe size conversion table'!$B$6:$D$22,2),VLOOKUP(H2263,'Shoe size conversion table'!$J$6:$L$22,2))</f>
        <v>44-45</v>
      </c>
      <c r="J2263" s="13">
        <f>IF(G2263="Male",VLOOKUP(H2263,'Shoe size conversion table'!$B$6:$D$22,3),VLOOKUP(H2263,'Shoe size conversion table'!$J$6:$L$22,3))</f>
        <v>11</v>
      </c>
      <c r="K2263" s="11">
        <v>199</v>
      </c>
      <c r="L2263" s="12">
        <v>0</v>
      </c>
      <c r="M2263" s="7">
        <f t="shared" si="106"/>
        <v>2014</v>
      </c>
      <c r="N2263" s="7">
        <f t="shared" si="107"/>
        <v>10</v>
      </c>
      <c r="O2263" s="30">
        <f t="shared" si="108"/>
        <v>199</v>
      </c>
    </row>
    <row r="2264" spans="2:15" x14ac:dyDescent="0.2">
      <c r="B2264" s="13">
        <v>54295</v>
      </c>
      <c r="C2264" s="14">
        <v>41934.066111111104</v>
      </c>
      <c r="D2264" s="7" t="s">
        <v>7</v>
      </c>
      <c r="E2264" s="13">
        <v>2202</v>
      </c>
      <c r="F2264" s="7" t="s">
        <v>51</v>
      </c>
      <c r="G2264" s="7" t="s">
        <v>12</v>
      </c>
      <c r="H2264" s="13">
        <v>4.5</v>
      </c>
      <c r="I2264" s="13">
        <f>IF(G2264="Male",VLOOKUP(H2264,'Shoe size conversion table'!$B$6:$D$22,2),VLOOKUP(H2264,'Shoe size conversion table'!$J$6:$L$22,2))</f>
        <v>35</v>
      </c>
      <c r="J2264" s="13">
        <f>IF(G2264="Male",VLOOKUP(H2264,'Shoe size conversion table'!$B$6:$D$22,3),VLOOKUP(H2264,'Shoe size conversion table'!$J$6:$L$22,3))</f>
        <v>2.5</v>
      </c>
      <c r="K2264" s="11">
        <v>139</v>
      </c>
      <c r="L2264" s="12">
        <v>0</v>
      </c>
      <c r="M2264" s="7">
        <f t="shared" si="106"/>
        <v>2014</v>
      </c>
      <c r="N2264" s="7">
        <f t="shared" si="107"/>
        <v>10</v>
      </c>
      <c r="O2264" s="30">
        <f t="shared" si="108"/>
        <v>139</v>
      </c>
    </row>
    <row r="2265" spans="2:15" x14ac:dyDescent="0.2">
      <c r="B2265" s="13">
        <v>54296</v>
      </c>
      <c r="C2265" s="14">
        <v>41934.136111111104</v>
      </c>
      <c r="D2265" s="7" t="s">
        <v>10</v>
      </c>
      <c r="E2265" s="13">
        <v>2150</v>
      </c>
      <c r="F2265" s="7" t="s">
        <v>34</v>
      </c>
      <c r="G2265" s="7" t="s">
        <v>11</v>
      </c>
      <c r="H2265" s="13">
        <v>9.5</v>
      </c>
      <c r="I2265" s="13" t="str">
        <f>IF(G2265="Male",VLOOKUP(H2265,'Shoe size conversion table'!$B$6:$D$22,2),VLOOKUP(H2265,'Shoe size conversion table'!$J$6:$L$22,2))</f>
        <v>42-43</v>
      </c>
      <c r="J2265" s="13">
        <f>IF(G2265="Male",VLOOKUP(H2265,'Shoe size conversion table'!$B$6:$D$22,3),VLOOKUP(H2265,'Shoe size conversion table'!$J$6:$L$22,3))</f>
        <v>9</v>
      </c>
      <c r="K2265" s="11">
        <v>139</v>
      </c>
      <c r="L2265" s="12">
        <v>0</v>
      </c>
      <c r="M2265" s="7">
        <f t="shared" si="106"/>
        <v>2014</v>
      </c>
      <c r="N2265" s="7">
        <f t="shared" si="107"/>
        <v>10</v>
      </c>
      <c r="O2265" s="30">
        <f t="shared" si="108"/>
        <v>139</v>
      </c>
    </row>
    <row r="2266" spans="2:15" x14ac:dyDescent="0.2">
      <c r="B2266" s="13">
        <v>54297</v>
      </c>
      <c r="C2266" s="14">
        <v>41934.196111111101</v>
      </c>
      <c r="D2266" s="7" t="s">
        <v>10</v>
      </c>
      <c r="E2266" s="13">
        <v>2207</v>
      </c>
      <c r="F2266" s="7" t="s">
        <v>34</v>
      </c>
      <c r="G2266" s="7" t="s">
        <v>12</v>
      </c>
      <c r="H2266" s="13">
        <v>9</v>
      </c>
      <c r="I2266" s="13" t="str">
        <f>IF(G2266="Male",VLOOKUP(H2266,'Shoe size conversion table'!$B$6:$D$22,2),VLOOKUP(H2266,'Shoe size conversion table'!$J$6:$L$22,2))</f>
        <v>39-40</v>
      </c>
      <c r="J2266" s="13">
        <f>IF(G2266="Male",VLOOKUP(H2266,'Shoe size conversion table'!$B$6:$D$22,3),VLOOKUP(H2266,'Shoe size conversion table'!$J$6:$L$22,3))</f>
        <v>7</v>
      </c>
      <c r="K2266" s="11">
        <v>169</v>
      </c>
      <c r="L2266" s="12">
        <v>0</v>
      </c>
      <c r="M2266" s="7">
        <f t="shared" si="106"/>
        <v>2014</v>
      </c>
      <c r="N2266" s="7">
        <f t="shared" si="107"/>
        <v>10</v>
      </c>
      <c r="O2266" s="30">
        <f t="shared" si="108"/>
        <v>169</v>
      </c>
    </row>
    <row r="2267" spans="2:15" x14ac:dyDescent="0.2">
      <c r="B2267" s="13">
        <v>54298</v>
      </c>
      <c r="C2267" s="14">
        <v>41934.416111111103</v>
      </c>
      <c r="D2267" s="7" t="s">
        <v>8</v>
      </c>
      <c r="E2267" s="13">
        <v>2148</v>
      </c>
      <c r="F2267" s="7" t="s">
        <v>38</v>
      </c>
      <c r="G2267" s="7" t="s">
        <v>11</v>
      </c>
      <c r="H2267" s="13">
        <v>9.5</v>
      </c>
      <c r="I2267" s="13" t="str">
        <f>IF(G2267="Male",VLOOKUP(H2267,'Shoe size conversion table'!$B$6:$D$22,2),VLOOKUP(H2267,'Shoe size conversion table'!$J$6:$L$22,2))</f>
        <v>42-43</v>
      </c>
      <c r="J2267" s="13">
        <f>IF(G2267="Male",VLOOKUP(H2267,'Shoe size conversion table'!$B$6:$D$22,3),VLOOKUP(H2267,'Shoe size conversion table'!$J$6:$L$22,3))</f>
        <v>9</v>
      </c>
      <c r="K2267" s="11">
        <v>179</v>
      </c>
      <c r="L2267" s="12">
        <v>0</v>
      </c>
      <c r="M2267" s="7">
        <f t="shared" si="106"/>
        <v>2014</v>
      </c>
      <c r="N2267" s="7">
        <f t="shared" si="107"/>
        <v>10</v>
      </c>
      <c r="O2267" s="30">
        <f t="shared" si="108"/>
        <v>179</v>
      </c>
    </row>
    <row r="2268" spans="2:15" x14ac:dyDescent="0.2">
      <c r="B2268" s="13">
        <v>54298</v>
      </c>
      <c r="C2268" s="14">
        <v>41934.416111111103</v>
      </c>
      <c r="D2268" s="7" t="s">
        <v>8</v>
      </c>
      <c r="E2268" s="13">
        <v>2216</v>
      </c>
      <c r="F2268" s="7" t="s">
        <v>40</v>
      </c>
      <c r="G2268" s="7" t="s">
        <v>12</v>
      </c>
      <c r="H2268" s="13">
        <v>9</v>
      </c>
      <c r="I2268" s="13" t="str">
        <f>IF(G2268="Male",VLOOKUP(H2268,'Shoe size conversion table'!$B$6:$D$22,2),VLOOKUP(H2268,'Shoe size conversion table'!$J$6:$L$22,2))</f>
        <v>39-40</v>
      </c>
      <c r="J2268" s="13">
        <f>IF(G2268="Male",VLOOKUP(H2268,'Shoe size conversion table'!$B$6:$D$22,3),VLOOKUP(H2268,'Shoe size conversion table'!$J$6:$L$22,3))</f>
        <v>7</v>
      </c>
      <c r="K2268" s="11">
        <v>189</v>
      </c>
      <c r="L2268" s="12">
        <v>0</v>
      </c>
      <c r="M2268" s="7">
        <f t="shared" si="106"/>
        <v>2014</v>
      </c>
      <c r="N2268" s="7">
        <f t="shared" si="107"/>
        <v>10</v>
      </c>
      <c r="O2268" s="30">
        <f t="shared" si="108"/>
        <v>189</v>
      </c>
    </row>
    <row r="2269" spans="2:15" x14ac:dyDescent="0.2">
      <c r="B2269" s="13">
        <v>54299</v>
      </c>
      <c r="C2269" s="14">
        <v>41934.526111111103</v>
      </c>
      <c r="D2269" s="7" t="s">
        <v>10</v>
      </c>
      <c r="E2269" s="13">
        <v>2180</v>
      </c>
      <c r="F2269" s="7" t="s">
        <v>35</v>
      </c>
      <c r="G2269" s="7" t="s">
        <v>11</v>
      </c>
      <c r="H2269" s="13">
        <v>7.5</v>
      </c>
      <c r="I2269" s="13" t="str">
        <f>IF(G2269="Male",VLOOKUP(H2269,'Shoe size conversion table'!$B$6:$D$22,2),VLOOKUP(H2269,'Shoe size conversion table'!$J$6:$L$22,2))</f>
        <v>40-41</v>
      </c>
      <c r="J2269" s="13">
        <f>IF(G2269="Male",VLOOKUP(H2269,'Shoe size conversion table'!$B$6:$D$22,3),VLOOKUP(H2269,'Shoe size conversion table'!$J$6:$L$22,3))</f>
        <v>7</v>
      </c>
      <c r="K2269" s="11">
        <v>149</v>
      </c>
      <c r="L2269" s="12">
        <v>0</v>
      </c>
      <c r="M2269" s="7">
        <f t="shared" si="106"/>
        <v>2014</v>
      </c>
      <c r="N2269" s="7">
        <f t="shared" si="107"/>
        <v>10</v>
      </c>
      <c r="O2269" s="30">
        <f t="shared" si="108"/>
        <v>149</v>
      </c>
    </row>
    <row r="2270" spans="2:15" x14ac:dyDescent="0.2">
      <c r="B2270" s="13">
        <v>54300</v>
      </c>
      <c r="C2270" s="14">
        <v>41934.626111111102</v>
      </c>
      <c r="D2270" s="7" t="s">
        <v>8</v>
      </c>
      <c r="E2270" s="13">
        <v>2148</v>
      </c>
      <c r="F2270" s="7" t="s">
        <v>41</v>
      </c>
      <c r="G2270" s="7" t="s">
        <v>11</v>
      </c>
      <c r="H2270" s="13">
        <v>10</v>
      </c>
      <c r="I2270" s="13">
        <f>IF(G2270="Male",VLOOKUP(H2270,'Shoe size conversion table'!$B$6:$D$22,2),VLOOKUP(H2270,'Shoe size conversion table'!$J$6:$L$22,2))</f>
        <v>43</v>
      </c>
      <c r="J2270" s="13">
        <f>IF(G2270="Male",VLOOKUP(H2270,'Shoe size conversion table'!$B$6:$D$22,3),VLOOKUP(H2270,'Shoe size conversion table'!$J$6:$L$22,3))</f>
        <v>9.5</v>
      </c>
      <c r="K2270" s="11">
        <v>139</v>
      </c>
      <c r="L2270" s="12">
        <v>0.5</v>
      </c>
      <c r="M2270" s="7">
        <f t="shared" si="106"/>
        <v>2014</v>
      </c>
      <c r="N2270" s="7">
        <f t="shared" si="107"/>
        <v>10</v>
      </c>
      <c r="O2270" s="30">
        <f t="shared" si="108"/>
        <v>69.5</v>
      </c>
    </row>
    <row r="2271" spans="2:15" x14ac:dyDescent="0.2">
      <c r="B2271" s="13">
        <v>54301</v>
      </c>
      <c r="C2271" s="14">
        <v>41934.786111111105</v>
      </c>
      <c r="D2271" s="7" t="s">
        <v>7</v>
      </c>
      <c r="E2271" s="13">
        <v>2149</v>
      </c>
      <c r="F2271" s="7" t="s">
        <v>57</v>
      </c>
      <c r="G2271" s="7" t="s">
        <v>12</v>
      </c>
      <c r="H2271" s="13">
        <v>8</v>
      </c>
      <c r="I2271" s="13" t="str">
        <f>IF(G2271="Male",VLOOKUP(H2271,'Shoe size conversion table'!$B$6:$D$22,2),VLOOKUP(H2271,'Shoe size conversion table'!$J$6:$L$22,2))</f>
        <v>38-39</v>
      </c>
      <c r="J2271" s="13">
        <f>IF(G2271="Male",VLOOKUP(H2271,'Shoe size conversion table'!$B$6:$D$22,3),VLOOKUP(H2271,'Shoe size conversion table'!$J$6:$L$22,3))</f>
        <v>6</v>
      </c>
      <c r="K2271" s="11">
        <v>199</v>
      </c>
      <c r="L2271" s="12">
        <v>0</v>
      </c>
      <c r="M2271" s="7">
        <f t="shared" si="106"/>
        <v>2014</v>
      </c>
      <c r="N2271" s="7">
        <f t="shared" si="107"/>
        <v>10</v>
      </c>
      <c r="O2271" s="30">
        <f t="shared" si="108"/>
        <v>199</v>
      </c>
    </row>
    <row r="2272" spans="2:15" x14ac:dyDescent="0.2">
      <c r="B2272" s="13">
        <v>54302</v>
      </c>
      <c r="C2272" s="14">
        <v>41934.836111111101</v>
      </c>
      <c r="D2272" s="7" t="s">
        <v>7</v>
      </c>
      <c r="E2272" s="13">
        <v>2230</v>
      </c>
      <c r="F2272" s="7" t="s">
        <v>48</v>
      </c>
      <c r="G2272" s="7" t="s">
        <v>11</v>
      </c>
      <c r="H2272" s="13">
        <v>10.5</v>
      </c>
      <c r="I2272" s="13" t="str">
        <f>IF(G2272="Male",VLOOKUP(H2272,'Shoe size conversion table'!$B$6:$D$22,2),VLOOKUP(H2272,'Shoe size conversion table'!$J$6:$L$22,2))</f>
        <v>43-44</v>
      </c>
      <c r="J2272" s="13">
        <f>IF(G2272="Male",VLOOKUP(H2272,'Shoe size conversion table'!$B$6:$D$22,3),VLOOKUP(H2272,'Shoe size conversion table'!$J$6:$L$22,3))</f>
        <v>10</v>
      </c>
      <c r="K2272" s="11">
        <v>179</v>
      </c>
      <c r="L2272" s="12">
        <v>0</v>
      </c>
      <c r="M2272" s="7">
        <f t="shared" si="106"/>
        <v>2014</v>
      </c>
      <c r="N2272" s="7">
        <f t="shared" si="107"/>
        <v>10</v>
      </c>
      <c r="O2272" s="30">
        <f t="shared" si="108"/>
        <v>179</v>
      </c>
    </row>
    <row r="2273" spans="2:15" x14ac:dyDescent="0.2">
      <c r="B2273" s="13">
        <v>54303</v>
      </c>
      <c r="C2273" s="14">
        <v>41934.936111111107</v>
      </c>
      <c r="D2273" s="7" t="s">
        <v>9</v>
      </c>
      <c r="E2273" s="13">
        <v>2160</v>
      </c>
      <c r="F2273" s="7" t="s">
        <v>60</v>
      </c>
      <c r="G2273" s="7" t="s">
        <v>11</v>
      </c>
      <c r="H2273" s="13">
        <v>9.5</v>
      </c>
      <c r="I2273" s="13" t="str">
        <f>IF(G2273="Male",VLOOKUP(H2273,'Shoe size conversion table'!$B$6:$D$22,2),VLOOKUP(H2273,'Shoe size conversion table'!$J$6:$L$22,2))</f>
        <v>42-43</v>
      </c>
      <c r="J2273" s="13">
        <f>IF(G2273="Male",VLOOKUP(H2273,'Shoe size conversion table'!$B$6:$D$22,3),VLOOKUP(H2273,'Shoe size conversion table'!$J$6:$L$22,3))</f>
        <v>9</v>
      </c>
      <c r="K2273" s="11">
        <v>169</v>
      </c>
      <c r="L2273" s="12">
        <v>0</v>
      </c>
      <c r="M2273" s="7">
        <f t="shared" si="106"/>
        <v>2014</v>
      </c>
      <c r="N2273" s="7">
        <f t="shared" si="107"/>
        <v>10</v>
      </c>
      <c r="O2273" s="30">
        <f t="shared" si="108"/>
        <v>169</v>
      </c>
    </row>
    <row r="2274" spans="2:15" x14ac:dyDescent="0.2">
      <c r="B2274" s="13">
        <v>54303</v>
      </c>
      <c r="C2274" s="14">
        <v>41934.936111111107</v>
      </c>
      <c r="D2274" s="7" t="s">
        <v>9</v>
      </c>
      <c r="E2274" s="13">
        <v>2186</v>
      </c>
      <c r="F2274" s="7" t="s">
        <v>60</v>
      </c>
      <c r="G2274" s="7" t="s">
        <v>11</v>
      </c>
      <c r="H2274" s="13">
        <v>11</v>
      </c>
      <c r="I2274" s="13">
        <f>IF(G2274="Male",VLOOKUP(H2274,'Shoe size conversion table'!$B$6:$D$22,2),VLOOKUP(H2274,'Shoe size conversion table'!$J$6:$L$22,2))</f>
        <v>44</v>
      </c>
      <c r="J2274" s="13">
        <f>IF(G2274="Male",VLOOKUP(H2274,'Shoe size conversion table'!$B$6:$D$22,3),VLOOKUP(H2274,'Shoe size conversion table'!$J$6:$L$22,3))</f>
        <v>10.5</v>
      </c>
      <c r="K2274" s="11">
        <v>199</v>
      </c>
      <c r="L2274" s="12">
        <v>0</v>
      </c>
      <c r="M2274" s="7">
        <f t="shared" si="106"/>
        <v>2014</v>
      </c>
      <c r="N2274" s="7">
        <f t="shared" si="107"/>
        <v>10</v>
      </c>
      <c r="O2274" s="30">
        <f t="shared" si="108"/>
        <v>199</v>
      </c>
    </row>
    <row r="2275" spans="2:15" x14ac:dyDescent="0.2">
      <c r="B2275" s="13">
        <v>54303</v>
      </c>
      <c r="C2275" s="14">
        <v>41934.936111111107</v>
      </c>
      <c r="D2275" s="7" t="s">
        <v>9</v>
      </c>
      <c r="E2275" s="13">
        <v>2221</v>
      </c>
      <c r="F2275" s="7" t="s">
        <v>60</v>
      </c>
      <c r="G2275" s="7" t="s">
        <v>11</v>
      </c>
      <c r="H2275" s="13">
        <v>8</v>
      </c>
      <c r="I2275" s="13">
        <f>IF(G2275="Male",VLOOKUP(H2275,'Shoe size conversion table'!$B$6:$D$22,2),VLOOKUP(H2275,'Shoe size conversion table'!$J$6:$L$22,2))</f>
        <v>41</v>
      </c>
      <c r="J2275" s="13">
        <f>IF(G2275="Male",VLOOKUP(H2275,'Shoe size conversion table'!$B$6:$D$22,3),VLOOKUP(H2275,'Shoe size conversion table'!$J$6:$L$22,3))</f>
        <v>7.5</v>
      </c>
      <c r="K2275" s="11">
        <v>139</v>
      </c>
      <c r="L2275" s="12">
        <v>0</v>
      </c>
      <c r="M2275" s="7">
        <f t="shared" si="106"/>
        <v>2014</v>
      </c>
      <c r="N2275" s="7">
        <f t="shared" si="107"/>
        <v>10</v>
      </c>
      <c r="O2275" s="30">
        <f t="shared" si="108"/>
        <v>139</v>
      </c>
    </row>
    <row r="2276" spans="2:15" x14ac:dyDescent="0.2">
      <c r="B2276" s="13">
        <v>54304</v>
      </c>
      <c r="C2276" s="14">
        <v>41935.136111111104</v>
      </c>
      <c r="D2276" s="7" t="s">
        <v>10</v>
      </c>
      <c r="E2276" s="13">
        <v>2206</v>
      </c>
      <c r="F2276" s="7" t="s">
        <v>35</v>
      </c>
      <c r="G2276" s="7" t="s">
        <v>11</v>
      </c>
      <c r="H2276" s="13">
        <v>12</v>
      </c>
      <c r="I2276" s="13">
        <f>IF(G2276="Male",VLOOKUP(H2276,'Shoe size conversion table'!$B$6:$D$22,2),VLOOKUP(H2276,'Shoe size conversion table'!$J$6:$L$22,2))</f>
        <v>45</v>
      </c>
      <c r="J2276" s="13">
        <f>IF(G2276="Male",VLOOKUP(H2276,'Shoe size conversion table'!$B$6:$D$22,3),VLOOKUP(H2276,'Shoe size conversion table'!$J$6:$L$22,3))</f>
        <v>11.5</v>
      </c>
      <c r="K2276" s="11">
        <v>149</v>
      </c>
      <c r="L2276" s="12">
        <v>0</v>
      </c>
      <c r="M2276" s="7">
        <f t="shared" si="106"/>
        <v>2014</v>
      </c>
      <c r="N2276" s="7">
        <f t="shared" si="107"/>
        <v>10</v>
      </c>
      <c r="O2276" s="30">
        <f t="shared" si="108"/>
        <v>149</v>
      </c>
    </row>
    <row r="2277" spans="2:15" x14ac:dyDescent="0.2">
      <c r="B2277" s="13">
        <v>54305</v>
      </c>
      <c r="C2277" s="14">
        <v>41935.196111111101</v>
      </c>
      <c r="D2277" s="7" t="s">
        <v>9</v>
      </c>
      <c r="E2277" s="13">
        <v>2198</v>
      </c>
      <c r="F2277" s="7" t="s">
        <v>58</v>
      </c>
      <c r="G2277" s="7" t="s">
        <v>11</v>
      </c>
      <c r="H2277" s="13">
        <v>10.5</v>
      </c>
      <c r="I2277" s="13" t="str">
        <f>IF(G2277="Male",VLOOKUP(H2277,'Shoe size conversion table'!$B$6:$D$22,2),VLOOKUP(H2277,'Shoe size conversion table'!$J$6:$L$22,2))</f>
        <v>43-44</v>
      </c>
      <c r="J2277" s="13">
        <f>IF(G2277="Male",VLOOKUP(H2277,'Shoe size conversion table'!$B$6:$D$22,3),VLOOKUP(H2277,'Shoe size conversion table'!$J$6:$L$22,3))</f>
        <v>10</v>
      </c>
      <c r="K2277" s="11">
        <v>189</v>
      </c>
      <c r="L2277" s="12">
        <v>0</v>
      </c>
      <c r="M2277" s="7">
        <f t="shared" si="106"/>
        <v>2014</v>
      </c>
      <c r="N2277" s="7">
        <f t="shared" si="107"/>
        <v>10</v>
      </c>
      <c r="O2277" s="30">
        <f t="shared" si="108"/>
        <v>189</v>
      </c>
    </row>
    <row r="2278" spans="2:15" x14ac:dyDescent="0.2">
      <c r="B2278" s="13">
        <v>54306</v>
      </c>
      <c r="C2278" s="14">
        <v>41935.246111111104</v>
      </c>
      <c r="D2278" s="7" t="s">
        <v>7</v>
      </c>
      <c r="E2278" s="13">
        <v>2181</v>
      </c>
      <c r="F2278" s="7" t="s">
        <v>51</v>
      </c>
      <c r="G2278" s="7" t="s">
        <v>11</v>
      </c>
      <c r="H2278" s="13">
        <v>10</v>
      </c>
      <c r="I2278" s="13">
        <f>IF(G2278="Male",VLOOKUP(H2278,'Shoe size conversion table'!$B$6:$D$22,2),VLOOKUP(H2278,'Shoe size conversion table'!$J$6:$L$22,2))</f>
        <v>43</v>
      </c>
      <c r="J2278" s="13">
        <f>IF(G2278="Male",VLOOKUP(H2278,'Shoe size conversion table'!$B$6:$D$22,3),VLOOKUP(H2278,'Shoe size conversion table'!$J$6:$L$22,3))</f>
        <v>9.5</v>
      </c>
      <c r="K2278" s="11">
        <v>179</v>
      </c>
      <c r="L2278" s="12">
        <v>0.2</v>
      </c>
      <c r="M2278" s="7">
        <f t="shared" si="106"/>
        <v>2014</v>
      </c>
      <c r="N2278" s="7">
        <f t="shared" si="107"/>
        <v>10</v>
      </c>
      <c r="O2278" s="30">
        <f t="shared" si="108"/>
        <v>143.20000000000002</v>
      </c>
    </row>
    <row r="2279" spans="2:15" x14ac:dyDescent="0.2">
      <c r="B2279" s="13">
        <v>54307</v>
      </c>
      <c r="C2279" s="14">
        <v>41935.456111111103</v>
      </c>
      <c r="D2279" s="7" t="s">
        <v>9</v>
      </c>
      <c r="E2279" s="13">
        <v>2180</v>
      </c>
      <c r="F2279" s="7" t="s">
        <v>60</v>
      </c>
      <c r="G2279" s="7" t="s">
        <v>11</v>
      </c>
      <c r="H2279" s="13">
        <v>11</v>
      </c>
      <c r="I2279" s="13">
        <f>IF(G2279="Male",VLOOKUP(H2279,'Shoe size conversion table'!$B$6:$D$22,2),VLOOKUP(H2279,'Shoe size conversion table'!$J$6:$L$22,2))</f>
        <v>44</v>
      </c>
      <c r="J2279" s="13">
        <f>IF(G2279="Male",VLOOKUP(H2279,'Shoe size conversion table'!$B$6:$D$22,3),VLOOKUP(H2279,'Shoe size conversion table'!$J$6:$L$22,3))</f>
        <v>10.5</v>
      </c>
      <c r="K2279" s="11">
        <v>189</v>
      </c>
      <c r="L2279" s="12">
        <v>0</v>
      </c>
      <c r="M2279" s="7">
        <f t="shared" si="106"/>
        <v>2014</v>
      </c>
      <c r="N2279" s="7">
        <f t="shared" si="107"/>
        <v>10</v>
      </c>
      <c r="O2279" s="30">
        <f t="shared" si="108"/>
        <v>189</v>
      </c>
    </row>
    <row r="2280" spans="2:15" x14ac:dyDescent="0.2">
      <c r="B2280" s="13">
        <v>54308</v>
      </c>
      <c r="C2280" s="14">
        <v>41935.526111111103</v>
      </c>
      <c r="D2280" s="7" t="s">
        <v>10</v>
      </c>
      <c r="E2280" s="13">
        <v>2197</v>
      </c>
      <c r="F2280" s="7" t="s">
        <v>35</v>
      </c>
      <c r="G2280" s="7" t="s">
        <v>11</v>
      </c>
      <c r="H2280" s="13">
        <v>8.5</v>
      </c>
      <c r="I2280" s="13" t="str">
        <f>IF(G2280="Male",VLOOKUP(H2280,'Shoe size conversion table'!$B$6:$D$22,2),VLOOKUP(H2280,'Shoe size conversion table'!$J$6:$L$22,2))</f>
        <v>41-42</v>
      </c>
      <c r="J2280" s="13">
        <f>IF(G2280="Male",VLOOKUP(H2280,'Shoe size conversion table'!$B$6:$D$22,3),VLOOKUP(H2280,'Shoe size conversion table'!$J$6:$L$22,3))</f>
        <v>8</v>
      </c>
      <c r="K2280" s="11">
        <v>129</v>
      </c>
      <c r="L2280" s="12">
        <v>0</v>
      </c>
      <c r="M2280" s="7">
        <f t="shared" si="106"/>
        <v>2014</v>
      </c>
      <c r="N2280" s="7">
        <f t="shared" si="107"/>
        <v>10</v>
      </c>
      <c r="O2280" s="30">
        <f t="shared" si="108"/>
        <v>129</v>
      </c>
    </row>
    <row r="2281" spans="2:15" x14ac:dyDescent="0.2">
      <c r="B2281" s="13">
        <v>54309</v>
      </c>
      <c r="C2281" s="14">
        <v>41935.626111111102</v>
      </c>
      <c r="D2281" s="7" t="s">
        <v>8</v>
      </c>
      <c r="E2281" s="13">
        <v>2210</v>
      </c>
      <c r="F2281" s="7" t="s">
        <v>38</v>
      </c>
      <c r="G2281" s="7" t="s">
        <v>11</v>
      </c>
      <c r="H2281" s="13">
        <v>10.5</v>
      </c>
      <c r="I2281" s="13" t="str">
        <f>IF(G2281="Male",VLOOKUP(H2281,'Shoe size conversion table'!$B$6:$D$22,2),VLOOKUP(H2281,'Shoe size conversion table'!$J$6:$L$22,2))</f>
        <v>43-44</v>
      </c>
      <c r="J2281" s="13">
        <f>IF(G2281="Male",VLOOKUP(H2281,'Shoe size conversion table'!$B$6:$D$22,3),VLOOKUP(H2281,'Shoe size conversion table'!$J$6:$L$22,3))</f>
        <v>10</v>
      </c>
      <c r="K2281" s="11">
        <v>159</v>
      </c>
      <c r="L2281" s="12">
        <v>0.2</v>
      </c>
      <c r="M2281" s="7">
        <f t="shared" si="106"/>
        <v>2014</v>
      </c>
      <c r="N2281" s="7">
        <f t="shared" si="107"/>
        <v>10</v>
      </c>
      <c r="O2281" s="30">
        <f t="shared" si="108"/>
        <v>127.2</v>
      </c>
    </row>
    <row r="2282" spans="2:15" x14ac:dyDescent="0.2">
      <c r="B2282" s="13">
        <v>54310</v>
      </c>
      <c r="C2282" s="14">
        <v>41935.666111111103</v>
      </c>
      <c r="D2282" s="7" t="s">
        <v>7</v>
      </c>
      <c r="E2282" s="13">
        <v>2196</v>
      </c>
      <c r="F2282" s="7" t="s">
        <v>51</v>
      </c>
      <c r="G2282" s="7" t="s">
        <v>11</v>
      </c>
      <c r="H2282" s="13">
        <v>9.5</v>
      </c>
      <c r="I2282" s="13" t="str">
        <f>IF(G2282="Male",VLOOKUP(H2282,'Shoe size conversion table'!$B$6:$D$22,2),VLOOKUP(H2282,'Shoe size conversion table'!$J$6:$L$22,2))</f>
        <v>42-43</v>
      </c>
      <c r="J2282" s="13">
        <f>IF(G2282="Male",VLOOKUP(H2282,'Shoe size conversion table'!$B$6:$D$22,3),VLOOKUP(H2282,'Shoe size conversion table'!$J$6:$L$22,3))</f>
        <v>9</v>
      </c>
      <c r="K2282" s="11">
        <v>129</v>
      </c>
      <c r="L2282" s="12">
        <v>0.2</v>
      </c>
      <c r="M2282" s="7">
        <f t="shared" si="106"/>
        <v>2014</v>
      </c>
      <c r="N2282" s="7">
        <f t="shared" si="107"/>
        <v>10</v>
      </c>
      <c r="O2282" s="30">
        <f t="shared" si="108"/>
        <v>103.2</v>
      </c>
    </row>
    <row r="2283" spans="2:15" x14ac:dyDescent="0.2">
      <c r="B2283" s="13">
        <v>54310</v>
      </c>
      <c r="C2283" s="14">
        <v>41935.666111111103</v>
      </c>
      <c r="D2283" s="7" t="s">
        <v>7</v>
      </c>
      <c r="E2283" s="13">
        <v>2204</v>
      </c>
      <c r="F2283" s="7" t="s">
        <v>51</v>
      </c>
      <c r="G2283" s="7" t="s">
        <v>12</v>
      </c>
      <c r="H2283" s="13">
        <v>8.5</v>
      </c>
      <c r="I2283" s="13">
        <f>IF(G2283="Male",VLOOKUP(H2283,'Shoe size conversion table'!$B$6:$D$22,2),VLOOKUP(H2283,'Shoe size conversion table'!$J$6:$L$22,2))</f>
        <v>39</v>
      </c>
      <c r="J2283" s="13">
        <f>IF(G2283="Male",VLOOKUP(H2283,'Shoe size conversion table'!$B$6:$D$22,3),VLOOKUP(H2283,'Shoe size conversion table'!$J$6:$L$22,3))</f>
        <v>6.5</v>
      </c>
      <c r="K2283" s="11">
        <v>189</v>
      </c>
      <c r="L2283" s="12">
        <v>0.2</v>
      </c>
      <c r="M2283" s="7">
        <f t="shared" si="106"/>
        <v>2014</v>
      </c>
      <c r="N2283" s="7">
        <f t="shared" si="107"/>
        <v>10</v>
      </c>
      <c r="O2283" s="30">
        <f t="shared" si="108"/>
        <v>151.20000000000002</v>
      </c>
    </row>
    <row r="2284" spans="2:15" x14ac:dyDescent="0.2">
      <c r="B2284" s="13">
        <v>54311</v>
      </c>
      <c r="C2284" s="14">
        <v>41935.836111111101</v>
      </c>
      <c r="D2284" s="7" t="s">
        <v>7</v>
      </c>
      <c r="E2284" s="13">
        <v>2195</v>
      </c>
      <c r="F2284" s="7" t="s">
        <v>54</v>
      </c>
      <c r="G2284" s="7" t="s">
        <v>11</v>
      </c>
      <c r="H2284" s="13">
        <v>11</v>
      </c>
      <c r="I2284" s="13">
        <f>IF(G2284="Male",VLOOKUP(H2284,'Shoe size conversion table'!$B$6:$D$22,2),VLOOKUP(H2284,'Shoe size conversion table'!$J$6:$L$22,2))</f>
        <v>44</v>
      </c>
      <c r="J2284" s="13">
        <f>IF(G2284="Male",VLOOKUP(H2284,'Shoe size conversion table'!$B$6:$D$22,3),VLOOKUP(H2284,'Shoe size conversion table'!$J$6:$L$22,3))</f>
        <v>10.5</v>
      </c>
      <c r="K2284" s="11">
        <v>169</v>
      </c>
      <c r="L2284" s="12">
        <v>0.1</v>
      </c>
      <c r="M2284" s="7">
        <f t="shared" si="106"/>
        <v>2014</v>
      </c>
      <c r="N2284" s="7">
        <f t="shared" si="107"/>
        <v>10</v>
      </c>
      <c r="O2284" s="30">
        <f t="shared" si="108"/>
        <v>152.1</v>
      </c>
    </row>
    <row r="2285" spans="2:15" x14ac:dyDescent="0.2">
      <c r="B2285" s="13">
        <v>54312</v>
      </c>
      <c r="C2285" s="14">
        <v>41936.196111111101</v>
      </c>
      <c r="D2285" s="7" t="s">
        <v>9</v>
      </c>
      <c r="E2285" s="13">
        <v>2156</v>
      </c>
      <c r="F2285" s="7" t="s">
        <v>58</v>
      </c>
      <c r="G2285" s="7" t="s">
        <v>11</v>
      </c>
      <c r="H2285" s="13">
        <v>11.5</v>
      </c>
      <c r="I2285" s="13" t="str">
        <f>IF(G2285="Male",VLOOKUP(H2285,'Shoe size conversion table'!$B$6:$D$22,2),VLOOKUP(H2285,'Shoe size conversion table'!$J$6:$L$22,2))</f>
        <v>44-45</v>
      </c>
      <c r="J2285" s="13">
        <f>IF(G2285="Male",VLOOKUP(H2285,'Shoe size conversion table'!$B$6:$D$22,3),VLOOKUP(H2285,'Shoe size conversion table'!$J$6:$L$22,3))</f>
        <v>11</v>
      </c>
      <c r="K2285" s="11">
        <v>199</v>
      </c>
      <c r="L2285" s="12">
        <v>0</v>
      </c>
      <c r="M2285" s="7">
        <f t="shared" si="106"/>
        <v>2014</v>
      </c>
      <c r="N2285" s="7">
        <f t="shared" si="107"/>
        <v>10</v>
      </c>
      <c r="O2285" s="30">
        <f t="shared" si="108"/>
        <v>199</v>
      </c>
    </row>
    <row r="2286" spans="2:15" x14ac:dyDescent="0.2">
      <c r="B2286" s="13">
        <v>54313</v>
      </c>
      <c r="C2286" s="14">
        <v>41936.246111111104</v>
      </c>
      <c r="D2286" s="7" t="s">
        <v>8</v>
      </c>
      <c r="E2286" s="13">
        <v>2222</v>
      </c>
      <c r="F2286" s="7" t="s">
        <v>39</v>
      </c>
      <c r="G2286" s="7" t="s">
        <v>12</v>
      </c>
      <c r="H2286" s="13">
        <v>8.5</v>
      </c>
      <c r="I2286" s="13">
        <f>IF(G2286="Male",VLOOKUP(H2286,'Shoe size conversion table'!$B$6:$D$22,2),VLOOKUP(H2286,'Shoe size conversion table'!$J$6:$L$22,2))</f>
        <v>39</v>
      </c>
      <c r="J2286" s="13">
        <f>IF(G2286="Male",VLOOKUP(H2286,'Shoe size conversion table'!$B$6:$D$22,3),VLOOKUP(H2286,'Shoe size conversion table'!$J$6:$L$22,3))</f>
        <v>6.5</v>
      </c>
      <c r="K2286" s="11">
        <v>129</v>
      </c>
      <c r="L2286" s="12">
        <v>0</v>
      </c>
      <c r="M2286" s="7">
        <f t="shared" si="106"/>
        <v>2014</v>
      </c>
      <c r="N2286" s="7">
        <f t="shared" si="107"/>
        <v>10</v>
      </c>
      <c r="O2286" s="30">
        <f t="shared" si="108"/>
        <v>129</v>
      </c>
    </row>
    <row r="2287" spans="2:15" x14ac:dyDescent="0.2">
      <c r="B2287" s="13">
        <v>54314</v>
      </c>
      <c r="C2287" s="14">
        <v>41936.426111111105</v>
      </c>
      <c r="D2287" s="7" t="s">
        <v>10</v>
      </c>
      <c r="E2287" s="13">
        <v>2181</v>
      </c>
      <c r="F2287" s="7" t="s">
        <v>35</v>
      </c>
      <c r="G2287" s="7" t="s">
        <v>12</v>
      </c>
      <c r="H2287" s="13">
        <v>8</v>
      </c>
      <c r="I2287" s="13" t="str">
        <f>IF(G2287="Male",VLOOKUP(H2287,'Shoe size conversion table'!$B$6:$D$22,2),VLOOKUP(H2287,'Shoe size conversion table'!$J$6:$L$22,2))</f>
        <v>38-39</v>
      </c>
      <c r="J2287" s="13">
        <f>IF(G2287="Male",VLOOKUP(H2287,'Shoe size conversion table'!$B$6:$D$22,3),VLOOKUP(H2287,'Shoe size conversion table'!$J$6:$L$22,3))</f>
        <v>6</v>
      </c>
      <c r="K2287" s="11">
        <v>129</v>
      </c>
      <c r="L2287" s="12">
        <v>0</v>
      </c>
      <c r="M2287" s="7">
        <f t="shared" si="106"/>
        <v>2014</v>
      </c>
      <c r="N2287" s="7">
        <f t="shared" si="107"/>
        <v>10</v>
      </c>
      <c r="O2287" s="30">
        <f t="shared" si="108"/>
        <v>129</v>
      </c>
    </row>
    <row r="2288" spans="2:15" x14ac:dyDescent="0.2">
      <c r="B2288" s="13">
        <v>54315</v>
      </c>
      <c r="C2288" s="14">
        <v>41936.456111111103</v>
      </c>
      <c r="D2288" s="7" t="s">
        <v>10</v>
      </c>
      <c r="E2288" s="13">
        <v>2207</v>
      </c>
      <c r="F2288" s="7" t="s">
        <v>34</v>
      </c>
      <c r="G2288" s="7" t="s">
        <v>12</v>
      </c>
      <c r="H2288" s="13">
        <v>9</v>
      </c>
      <c r="I2288" s="13" t="str">
        <f>IF(G2288="Male",VLOOKUP(H2288,'Shoe size conversion table'!$B$6:$D$22,2),VLOOKUP(H2288,'Shoe size conversion table'!$J$6:$L$22,2))</f>
        <v>39-40</v>
      </c>
      <c r="J2288" s="13">
        <f>IF(G2288="Male",VLOOKUP(H2288,'Shoe size conversion table'!$B$6:$D$22,3),VLOOKUP(H2288,'Shoe size conversion table'!$J$6:$L$22,3))</f>
        <v>7</v>
      </c>
      <c r="K2288" s="11">
        <v>169</v>
      </c>
      <c r="L2288" s="12">
        <v>0</v>
      </c>
      <c r="M2288" s="7">
        <f t="shared" si="106"/>
        <v>2014</v>
      </c>
      <c r="N2288" s="7">
        <f t="shared" si="107"/>
        <v>10</v>
      </c>
      <c r="O2288" s="30">
        <f t="shared" si="108"/>
        <v>169</v>
      </c>
    </row>
    <row r="2289" spans="2:15" x14ac:dyDescent="0.2">
      <c r="B2289" s="13">
        <v>54316</v>
      </c>
      <c r="C2289" s="14">
        <v>41936.526111111103</v>
      </c>
      <c r="D2289" s="7" t="s">
        <v>10</v>
      </c>
      <c r="E2289" s="13">
        <v>2150</v>
      </c>
      <c r="F2289" s="7" t="s">
        <v>34</v>
      </c>
      <c r="G2289" s="7" t="s">
        <v>11</v>
      </c>
      <c r="H2289" s="13">
        <v>9.5</v>
      </c>
      <c r="I2289" s="13" t="str">
        <f>IF(G2289="Male",VLOOKUP(H2289,'Shoe size conversion table'!$B$6:$D$22,2),VLOOKUP(H2289,'Shoe size conversion table'!$J$6:$L$22,2))</f>
        <v>42-43</v>
      </c>
      <c r="J2289" s="13">
        <f>IF(G2289="Male",VLOOKUP(H2289,'Shoe size conversion table'!$B$6:$D$22,3),VLOOKUP(H2289,'Shoe size conversion table'!$J$6:$L$22,3))</f>
        <v>9</v>
      </c>
      <c r="K2289" s="11">
        <v>139</v>
      </c>
      <c r="L2289" s="12">
        <v>0</v>
      </c>
      <c r="M2289" s="7">
        <f t="shared" si="106"/>
        <v>2014</v>
      </c>
      <c r="N2289" s="7">
        <f t="shared" si="107"/>
        <v>10</v>
      </c>
      <c r="O2289" s="30">
        <f t="shared" si="108"/>
        <v>139</v>
      </c>
    </row>
    <row r="2290" spans="2:15" x14ac:dyDescent="0.2">
      <c r="B2290" s="13">
        <v>54317</v>
      </c>
      <c r="C2290" s="14">
        <v>41936.626111111102</v>
      </c>
      <c r="D2290" s="7" t="s">
        <v>8</v>
      </c>
      <c r="E2290" s="13">
        <v>2218</v>
      </c>
      <c r="F2290" s="7" t="s">
        <v>40</v>
      </c>
      <c r="G2290" s="7" t="s">
        <v>11</v>
      </c>
      <c r="H2290" s="13">
        <v>10.5</v>
      </c>
      <c r="I2290" s="13" t="str">
        <f>IF(G2290="Male",VLOOKUP(H2290,'Shoe size conversion table'!$B$6:$D$22,2),VLOOKUP(H2290,'Shoe size conversion table'!$J$6:$L$22,2))</f>
        <v>43-44</v>
      </c>
      <c r="J2290" s="13">
        <f>IF(G2290="Male",VLOOKUP(H2290,'Shoe size conversion table'!$B$6:$D$22,3),VLOOKUP(H2290,'Shoe size conversion table'!$J$6:$L$22,3))</f>
        <v>10</v>
      </c>
      <c r="K2290" s="11">
        <v>179</v>
      </c>
      <c r="L2290" s="12">
        <v>0</v>
      </c>
      <c r="M2290" s="7">
        <f t="shared" si="106"/>
        <v>2014</v>
      </c>
      <c r="N2290" s="7">
        <f t="shared" si="107"/>
        <v>10</v>
      </c>
      <c r="O2290" s="30">
        <f t="shared" si="108"/>
        <v>179</v>
      </c>
    </row>
    <row r="2291" spans="2:15" x14ac:dyDescent="0.2">
      <c r="B2291" s="13">
        <v>54318</v>
      </c>
      <c r="C2291" s="14">
        <v>41936.666111111103</v>
      </c>
      <c r="D2291" s="7" t="s">
        <v>7</v>
      </c>
      <c r="E2291" s="13">
        <v>2183</v>
      </c>
      <c r="F2291" s="7" t="s">
        <v>51</v>
      </c>
      <c r="G2291" s="7" t="s">
        <v>12</v>
      </c>
      <c r="H2291" s="13">
        <v>8.5</v>
      </c>
      <c r="I2291" s="13">
        <f>IF(G2291="Male",VLOOKUP(H2291,'Shoe size conversion table'!$B$6:$D$22,2),VLOOKUP(H2291,'Shoe size conversion table'!$J$6:$L$22,2))</f>
        <v>39</v>
      </c>
      <c r="J2291" s="13">
        <f>IF(G2291="Male",VLOOKUP(H2291,'Shoe size conversion table'!$B$6:$D$22,3),VLOOKUP(H2291,'Shoe size conversion table'!$J$6:$L$22,3))</f>
        <v>6.5</v>
      </c>
      <c r="K2291" s="11">
        <v>139</v>
      </c>
      <c r="L2291" s="12">
        <v>0</v>
      </c>
      <c r="M2291" s="7">
        <f t="shared" si="106"/>
        <v>2014</v>
      </c>
      <c r="N2291" s="7">
        <f t="shared" si="107"/>
        <v>10</v>
      </c>
      <c r="O2291" s="30">
        <f t="shared" si="108"/>
        <v>139</v>
      </c>
    </row>
    <row r="2292" spans="2:15" x14ac:dyDescent="0.2">
      <c r="B2292" s="13">
        <v>54319</v>
      </c>
      <c r="C2292" s="14">
        <v>41936.666111111103</v>
      </c>
      <c r="D2292" s="7" t="s">
        <v>8</v>
      </c>
      <c r="E2292" s="13">
        <v>2225</v>
      </c>
      <c r="F2292" s="7" t="s">
        <v>38</v>
      </c>
      <c r="G2292" s="7" t="s">
        <v>12</v>
      </c>
      <c r="H2292" s="13">
        <v>8.5</v>
      </c>
      <c r="I2292" s="13">
        <f>IF(G2292="Male",VLOOKUP(H2292,'Shoe size conversion table'!$B$6:$D$22,2),VLOOKUP(H2292,'Shoe size conversion table'!$J$6:$L$22,2))</f>
        <v>39</v>
      </c>
      <c r="J2292" s="13">
        <f>IF(G2292="Male",VLOOKUP(H2292,'Shoe size conversion table'!$B$6:$D$22,3),VLOOKUP(H2292,'Shoe size conversion table'!$J$6:$L$22,3))</f>
        <v>6.5</v>
      </c>
      <c r="K2292" s="11">
        <v>159</v>
      </c>
      <c r="L2292" s="12">
        <v>0</v>
      </c>
      <c r="M2292" s="7">
        <f t="shared" si="106"/>
        <v>2014</v>
      </c>
      <c r="N2292" s="7">
        <f t="shared" si="107"/>
        <v>10</v>
      </c>
      <c r="O2292" s="30">
        <f t="shared" si="108"/>
        <v>159</v>
      </c>
    </row>
    <row r="2293" spans="2:15" x14ac:dyDescent="0.2">
      <c r="B2293" s="13">
        <v>54320</v>
      </c>
      <c r="C2293" s="14">
        <v>41936.786111111105</v>
      </c>
      <c r="D2293" s="7" t="s">
        <v>7</v>
      </c>
      <c r="E2293" s="13">
        <v>2171</v>
      </c>
      <c r="F2293" s="7" t="s">
        <v>47</v>
      </c>
      <c r="G2293" s="7" t="s">
        <v>12</v>
      </c>
      <c r="H2293" s="13">
        <v>7.5</v>
      </c>
      <c r="I2293" s="13">
        <f>IF(G2293="Male",VLOOKUP(H2293,'Shoe size conversion table'!$B$6:$D$22,2),VLOOKUP(H2293,'Shoe size conversion table'!$J$6:$L$22,2))</f>
        <v>38</v>
      </c>
      <c r="J2293" s="13">
        <f>IF(G2293="Male",VLOOKUP(H2293,'Shoe size conversion table'!$B$6:$D$22,3),VLOOKUP(H2293,'Shoe size conversion table'!$J$6:$L$22,3))</f>
        <v>5.5</v>
      </c>
      <c r="K2293" s="11">
        <v>179</v>
      </c>
      <c r="L2293" s="12">
        <v>0.3</v>
      </c>
      <c r="M2293" s="7">
        <f t="shared" si="106"/>
        <v>2014</v>
      </c>
      <c r="N2293" s="7">
        <f t="shared" si="107"/>
        <v>10</v>
      </c>
      <c r="O2293" s="30">
        <f t="shared" si="108"/>
        <v>125.3</v>
      </c>
    </row>
    <row r="2294" spans="2:15" x14ac:dyDescent="0.2">
      <c r="B2294" s="13">
        <v>54320</v>
      </c>
      <c r="C2294" s="14">
        <v>41936.786111111105</v>
      </c>
      <c r="D2294" s="7" t="s">
        <v>7</v>
      </c>
      <c r="E2294" s="13">
        <v>2219</v>
      </c>
      <c r="F2294" s="7" t="s">
        <v>52</v>
      </c>
      <c r="G2294" s="7" t="s">
        <v>11</v>
      </c>
      <c r="H2294" s="13">
        <v>10</v>
      </c>
      <c r="I2294" s="13">
        <f>IF(G2294="Male",VLOOKUP(H2294,'Shoe size conversion table'!$B$6:$D$22,2),VLOOKUP(H2294,'Shoe size conversion table'!$J$6:$L$22,2))</f>
        <v>43</v>
      </c>
      <c r="J2294" s="13">
        <f>IF(G2294="Male",VLOOKUP(H2294,'Shoe size conversion table'!$B$6:$D$22,3),VLOOKUP(H2294,'Shoe size conversion table'!$J$6:$L$22,3))</f>
        <v>9.5</v>
      </c>
      <c r="K2294" s="11">
        <v>159</v>
      </c>
      <c r="L2294" s="12">
        <v>0.5</v>
      </c>
      <c r="M2294" s="7">
        <f t="shared" si="106"/>
        <v>2014</v>
      </c>
      <c r="N2294" s="7">
        <f t="shared" si="107"/>
        <v>10</v>
      </c>
      <c r="O2294" s="30">
        <f t="shared" si="108"/>
        <v>79.5</v>
      </c>
    </row>
    <row r="2295" spans="2:15" x14ac:dyDescent="0.2">
      <c r="B2295" s="13">
        <v>54320</v>
      </c>
      <c r="C2295" s="14">
        <v>41936.786111111105</v>
      </c>
      <c r="D2295" s="7" t="s">
        <v>7</v>
      </c>
      <c r="E2295" s="13">
        <v>2181</v>
      </c>
      <c r="F2295" s="7" t="s">
        <v>46</v>
      </c>
      <c r="G2295" s="7" t="s">
        <v>11</v>
      </c>
      <c r="H2295" s="13">
        <v>7</v>
      </c>
      <c r="I2295" s="13">
        <f>IF(G2295="Male",VLOOKUP(H2295,'Shoe size conversion table'!$B$6:$D$22,2),VLOOKUP(H2295,'Shoe size conversion table'!$J$6:$L$22,2))</f>
        <v>40</v>
      </c>
      <c r="J2295" s="13">
        <f>IF(G2295="Male",VLOOKUP(H2295,'Shoe size conversion table'!$B$6:$D$22,3),VLOOKUP(H2295,'Shoe size conversion table'!$J$6:$L$22,3))</f>
        <v>6.5</v>
      </c>
      <c r="K2295" s="11">
        <v>129</v>
      </c>
      <c r="L2295" s="12">
        <v>0</v>
      </c>
      <c r="M2295" s="7">
        <f t="shared" si="106"/>
        <v>2014</v>
      </c>
      <c r="N2295" s="7">
        <f t="shared" si="107"/>
        <v>10</v>
      </c>
      <c r="O2295" s="30">
        <f t="shared" si="108"/>
        <v>129</v>
      </c>
    </row>
    <row r="2296" spans="2:15" x14ac:dyDescent="0.2">
      <c r="B2296" s="13">
        <v>54321</v>
      </c>
      <c r="C2296" s="14">
        <v>41936.846111111103</v>
      </c>
      <c r="D2296" s="7" t="s">
        <v>10</v>
      </c>
      <c r="E2296" s="13">
        <v>2179</v>
      </c>
      <c r="F2296" s="7" t="s">
        <v>35</v>
      </c>
      <c r="G2296" s="7" t="s">
        <v>12</v>
      </c>
      <c r="H2296" s="13">
        <v>7</v>
      </c>
      <c r="I2296" s="13" t="str">
        <f>IF(G2296="Male",VLOOKUP(H2296,'Shoe size conversion table'!$B$6:$D$22,2),VLOOKUP(H2296,'Shoe size conversion table'!$J$6:$L$22,2))</f>
        <v>37-38</v>
      </c>
      <c r="J2296" s="13">
        <f>IF(G2296="Male",VLOOKUP(H2296,'Shoe size conversion table'!$B$6:$D$22,3),VLOOKUP(H2296,'Shoe size conversion table'!$J$6:$L$22,3))</f>
        <v>5</v>
      </c>
      <c r="K2296" s="11">
        <v>149</v>
      </c>
      <c r="L2296" s="12">
        <v>0</v>
      </c>
      <c r="M2296" s="7">
        <f t="shared" si="106"/>
        <v>2014</v>
      </c>
      <c r="N2296" s="7">
        <f t="shared" si="107"/>
        <v>10</v>
      </c>
      <c r="O2296" s="30">
        <f t="shared" si="108"/>
        <v>149</v>
      </c>
    </row>
    <row r="2297" spans="2:15" x14ac:dyDescent="0.2">
      <c r="B2297" s="13">
        <v>54322</v>
      </c>
      <c r="C2297" s="14">
        <v>41937.006111111106</v>
      </c>
      <c r="D2297" s="7" t="s">
        <v>7</v>
      </c>
      <c r="E2297" s="13">
        <v>2150</v>
      </c>
      <c r="F2297" s="7" t="s">
        <v>55</v>
      </c>
      <c r="G2297" s="7" t="s">
        <v>12</v>
      </c>
      <c r="H2297" s="13">
        <v>9</v>
      </c>
      <c r="I2297" s="13" t="str">
        <f>IF(G2297="Male",VLOOKUP(H2297,'Shoe size conversion table'!$B$6:$D$22,2),VLOOKUP(H2297,'Shoe size conversion table'!$J$6:$L$22,2))</f>
        <v>39-40</v>
      </c>
      <c r="J2297" s="13">
        <f>IF(G2297="Male",VLOOKUP(H2297,'Shoe size conversion table'!$B$6:$D$22,3),VLOOKUP(H2297,'Shoe size conversion table'!$J$6:$L$22,3))</f>
        <v>7</v>
      </c>
      <c r="K2297" s="11">
        <v>199</v>
      </c>
      <c r="L2297" s="12">
        <v>0</v>
      </c>
      <c r="M2297" s="7">
        <f t="shared" si="106"/>
        <v>2014</v>
      </c>
      <c r="N2297" s="7">
        <f t="shared" si="107"/>
        <v>10</v>
      </c>
      <c r="O2297" s="30">
        <f t="shared" si="108"/>
        <v>199</v>
      </c>
    </row>
    <row r="2298" spans="2:15" x14ac:dyDescent="0.2">
      <c r="B2298" s="13">
        <v>54322</v>
      </c>
      <c r="C2298" s="14">
        <v>41937.006111111106</v>
      </c>
      <c r="D2298" s="7" t="s">
        <v>7</v>
      </c>
      <c r="E2298" s="13">
        <v>2217</v>
      </c>
      <c r="F2298" s="7" t="s">
        <v>54</v>
      </c>
      <c r="G2298" s="7" t="s">
        <v>11</v>
      </c>
      <c r="H2298" s="13">
        <v>10</v>
      </c>
      <c r="I2298" s="13">
        <f>IF(G2298="Male",VLOOKUP(H2298,'Shoe size conversion table'!$B$6:$D$22,2),VLOOKUP(H2298,'Shoe size conversion table'!$J$6:$L$22,2))</f>
        <v>43</v>
      </c>
      <c r="J2298" s="13">
        <f>IF(G2298="Male",VLOOKUP(H2298,'Shoe size conversion table'!$B$6:$D$22,3),VLOOKUP(H2298,'Shoe size conversion table'!$J$6:$L$22,3))</f>
        <v>9.5</v>
      </c>
      <c r="K2298" s="11">
        <v>159</v>
      </c>
      <c r="L2298" s="12">
        <v>0</v>
      </c>
      <c r="M2298" s="7">
        <f t="shared" si="106"/>
        <v>2014</v>
      </c>
      <c r="N2298" s="7">
        <f t="shared" si="107"/>
        <v>10</v>
      </c>
      <c r="O2298" s="30">
        <f t="shared" si="108"/>
        <v>159</v>
      </c>
    </row>
    <row r="2299" spans="2:15" x14ac:dyDescent="0.2">
      <c r="B2299" s="13">
        <v>54323</v>
      </c>
      <c r="C2299" s="14">
        <v>41937.156111111108</v>
      </c>
      <c r="D2299" s="7" t="s">
        <v>10</v>
      </c>
      <c r="E2299" s="13">
        <v>2199</v>
      </c>
      <c r="F2299" s="7" t="s">
        <v>35</v>
      </c>
      <c r="G2299" s="7" t="s">
        <v>11</v>
      </c>
      <c r="H2299" s="13">
        <v>14</v>
      </c>
      <c r="I2299" s="13">
        <f>IF(G2299="Male",VLOOKUP(H2299,'Shoe size conversion table'!$B$6:$D$22,2),VLOOKUP(H2299,'Shoe size conversion table'!$J$6:$L$22,2))</f>
        <v>47</v>
      </c>
      <c r="J2299" s="13">
        <f>IF(G2299="Male",VLOOKUP(H2299,'Shoe size conversion table'!$B$6:$D$22,3),VLOOKUP(H2299,'Shoe size conversion table'!$J$6:$L$22,3))</f>
        <v>13.5</v>
      </c>
      <c r="K2299" s="11">
        <v>159</v>
      </c>
      <c r="L2299" s="12">
        <v>0.1</v>
      </c>
      <c r="M2299" s="7">
        <f t="shared" si="106"/>
        <v>2014</v>
      </c>
      <c r="N2299" s="7">
        <f t="shared" si="107"/>
        <v>10</v>
      </c>
      <c r="O2299" s="30">
        <f t="shared" si="108"/>
        <v>143.1</v>
      </c>
    </row>
    <row r="2300" spans="2:15" x14ac:dyDescent="0.2">
      <c r="B2300" s="13">
        <v>54324</v>
      </c>
      <c r="C2300" s="14">
        <v>41937.246111111104</v>
      </c>
      <c r="D2300" s="7" t="s">
        <v>7</v>
      </c>
      <c r="E2300" s="13">
        <v>2187</v>
      </c>
      <c r="F2300" s="7" t="s">
        <v>51</v>
      </c>
      <c r="G2300" s="7" t="s">
        <v>11</v>
      </c>
      <c r="H2300" s="13">
        <v>9</v>
      </c>
      <c r="I2300" s="13">
        <f>IF(G2300="Male",VLOOKUP(H2300,'Shoe size conversion table'!$B$6:$D$22,2),VLOOKUP(H2300,'Shoe size conversion table'!$J$6:$L$22,2))</f>
        <v>42</v>
      </c>
      <c r="J2300" s="13">
        <f>IF(G2300="Male",VLOOKUP(H2300,'Shoe size conversion table'!$B$6:$D$22,3),VLOOKUP(H2300,'Shoe size conversion table'!$J$6:$L$22,3))</f>
        <v>8.5</v>
      </c>
      <c r="K2300" s="11">
        <v>159</v>
      </c>
      <c r="L2300" s="12">
        <v>0</v>
      </c>
      <c r="M2300" s="7">
        <f t="shared" si="106"/>
        <v>2014</v>
      </c>
      <c r="N2300" s="7">
        <f t="shared" si="107"/>
        <v>10</v>
      </c>
      <c r="O2300" s="30">
        <f t="shared" si="108"/>
        <v>159</v>
      </c>
    </row>
    <row r="2301" spans="2:15" x14ac:dyDescent="0.2">
      <c r="B2301" s="13">
        <v>54325</v>
      </c>
      <c r="C2301" s="14">
        <v>41937.426111111105</v>
      </c>
      <c r="D2301" s="7" t="s">
        <v>7</v>
      </c>
      <c r="E2301" s="13">
        <v>2164</v>
      </c>
      <c r="F2301" s="7" t="s">
        <v>51</v>
      </c>
      <c r="G2301" s="7" t="s">
        <v>12</v>
      </c>
      <c r="H2301" s="13">
        <v>8.5</v>
      </c>
      <c r="I2301" s="13">
        <f>IF(G2301="Male",VLOOKUP(H2301,'Shoe size conversion table'!$B$6:$D$22,2),VLOOKUP(H2301,'Shoe size conversion table'!$J$6:$L$22,2))</f>
        <v>39</v>
      </c>
      <c r="J2301" s="13">
        <f>IF(G2301="Male",VLOOKUP(H2301,'Shoe size conversion table'!$B$6:$D$22,3),VLOOKUP(H2301,'Shoe size conversion table'!$J$6:$L$22,3))</f>
        <v>6.5</v>
      </c>
      <c r="K2301" s="11">
        <v>199</v>
      </c>
      <c r="L2301" s="12">
        <v>0</v>
      </c>
      <c r="M2301" s="7">
        <f t="shared" si="106"/>
        <v>2014</v>
      </c>
      <c r="N2301" s="7">
        <f t="shared" si="107"/>
        <v>10</v>
      </c>
      <c r="O2301" s="30">
        <f t="shared" si="108"/>
        <v>199</v>
      </c>
    </row>
    <row r="2302" spans="2:15" x14ac:dyDescent="0.2">
      <c r="B2302" s="13">
        <v>54326</v>
      </c>
      <c r="C2302" s="14">
        <v>41937.426111111105</v>
      </c>
      <c r="D2302" s="7" t="s">
        <v>10</v>
      </c>
      <c r="E2302" s="13">
        <v>2180</v>
      </c>
      <c r="F2302" s="7" t="s">
        <v>35</v>
      </c>
      <c r="G2302" s="7" t="s">
        <v>11</v>
      </c>
      <c r="H2302" s="13">
        <v>7.5</v>
      </c>
      <c r="I2302" s="13" t="str">
        <f>IF(G2302="Male",VLOOKUP(H2302,'Shoe size conversion table'!$B$6:$D$22,2),VLOOKUP(H2302,'Shoe size conversion table'!$J$6:$L$22,2))</f>
        <v>40-41</v>
      </c>
      <c r="J2302" s="13">
        <f>IF(G2302="Male",VLOOKUP(H2302,'Shoe size conversion table'!$B$6:$D$22,3),VLOOKUP(H2302,'Shoe size conversion table'!$J$6:$L$22,3))</f>
        <v>7</v>
      </c>
      <c r="K2302" s="11">
        <v>149</v>
      </c>
      <c r="L2302" s="12">
        <v>0</v>
      </c>
      <c r="M2302" s="7">
        <f t="shared" si="106"/>
        <v>2014</v>
      </c>
      <c r="N2302" s="7">
        <f t="shared" si="107"/>
        <v>10</v>
      </c>
      <c r="O2302" s="30">
        <f t="shared" si="108"/>
        <v>149</v>
      </c>
    </row>
    <row r="2303" spans="2:15" x14ac:dyDescent="0.2">
      <c r="B2303" s="13">
        <v>54327</v>
      </c>
      <c r="C2303" s="14">
        <v>41937.456111111103</v>
      </c>
      <c r="D2303" s="7" t="s">
        <v>9</v>
      </c>
      <c r="E2303" s="13">
        <v>2198</v>
      </c>
      <c r="F2303" s="7" t="s">
        <v>58</v>
      </c>
      <c r="G2303" s="7" t="s">
        <v>11</v>
      </c>
      <c r="H2303" s="13">
        <v>10.5</v>
      </c>
      <c r="I2303" s="13" t="str">
        <f>IF(G2303="Male",VLOOKUP(H2303,'Shoe size conversion table'!$B$6:$D$22,2),VLOOKUP(H2303,'Shoe size conversion table'!$J$6:$L$22,2))</f>
        <v>43-44</v>
      </c>
      <c r="J2303" s="13">
        <f>IF(G2303="Male",VLOOKUP(H2303,'Shoe size conversion table'!$B$6:$D$22,3),VLOOKUP(H2303,'Shoe size conversion table'!$J$6:$L$22,3))</f>
        <v>10</v>
      </c>
      <c r="K2303" s="11">
        <v>189</v>
      </c>
      <c r="L2303" s="12">
        <v>0</v>
      </c>
      <c r="M2303" s="7">
        <f t="shared" si="106"/>
        <v>2014</v>
      </c>
      <c r="N2303" s="7">
        <f t="shared" si="107"/>
        <v>10</v>
      </c>
      <c r="O2303" s="30">
        <f t="shared" si="108"/>
        <v>189</v>
      </c>
    </row>
    <row r="2304" spans="2:15" x14ac:dyDescent="0.2">
      <c r="B2304" s="13">
        <v>54328</v>
      </c>
      <c r="C2304" s="14">
        <v>41937.666111111103</v>
      </c>
      <c r="D2304" s="7" t="s">
        <v>7</v>
      </c>
      <c r="E2304" s="13">
        <v>2181</v>
      </c>
      <c r="F2304" s="7" t="s">
        <v>51</v>
      </c>
      <c r="G2304" s="7" t="s">
        <v>11</v>
      </c>
      <c r="H2304" s="13">
        <v>10</v>
      </c>
      <c r="I2304" s="13">
        <f>IF(G2304="Male",VLOOKUP(H2304,'Shoe size conversion table'!$B$6:$D$22,2),VLOOKUP(H2304,'Shoe size conversion table'!$J$6:$L$22,2))</f>
        <v>43</v>
      </c>
      <c r="J2304" s="13">
        <f>IF(G2304="Male",VLOOKUP(H2304,'Shoe size conversion table'!$B$6:$D$22,3),VLOOKUP(H2304,'Shoe size conversion table'!$J$6:$L$22,3))</f>
        <v>9.5</v>
      </c>
      <c r="K2304" s="11">
        <v>179</v>
      </c>
      <c r="L2304" s="12">
        <v>0.2</v>
      </c>
      <c r="M2304" s="7">
        <f t="shared" si="106"/>
        <v>2014</v>
      </c>
      <c r="N2304" s="7">
        <f t="shared" si="107"/>
        <v>10</v>
      </c>
      <c r="O2304" s="30">
        <f t="shared" si="108"/>
        <v>143.20000000000002</v>
      </c>
    </row>
    <row r="2305" spans="2:15" x14ac:dyDescent="0.2">
      <c r="B2305" s="13">
        <v>54328</v>
      </c>
      <c r="C2305" s="14">
        <v>41937.666111111103</v>
      </c>
      <c r="D2305" s="7" t="s">
        <v>7</v>
      </c>
      <c r="E2305" s="13">
        <v>2151</v>
      </c>
      <c r="F2305" s="7" t="s">
        <v>51</v>
      </c>
      <c r="G2305" s="7" t="s">
        <v>12</v>
      </c>
      <c r="H2305" s="13">
        <v>8.5</v>
      </c>
      <c r="I2305" s="13">
        <f>IF(G2305="Male",VLOOKUP(H2305,'Shoe size conversion table'!$B$6:$D$22,2),VLOOKUP(H2305,'Shoe size conversion table'!$J$6:$L$22,2))</f>
        <v>39</v>
      </c>
      <c r="J2305" s="13">
        <f>IF(G2305="Male",VLOOKUP(H2305,'Shoe size conversion table'!$B$6:$D$22,3),VLOOKUP(H2305,'Shoe size conversion table'!$J$6:$L$22,3))</f>
        <v>6.5</v>
      </c>
      <c r="K2305" s="11">
        <v>189</v>
      </c>
      <c r="L2305" s="12">
        <v>0.5</v>
      </c>
      <c r="M2305" s="7">
        <f t="shared" si="106"/>
        <v>2014</v>
      </c>
      <c r="N2305" s="7">
        <f t="shared" si="107"/>
        <v>10</v>
      </c>
      <c r="O2305" s="30">
        <f t="shared" si="108"/>
        <v>94.5</v>
      </c>
    </row>
    <row r="2306" spans="2:15" x14ac:dyDescent="0.2">
      <c r="B2306" s="13">
        <v>54329</v>
      </c>
      <c r="C2306" s="14">
        <v>41937.786111111105</v>
      </c>
      <c r="D2306" s="7" t="s">
        <v>7</v>
      </c>
      <c r="E2306" s="13">
        <v>2212</v>
      </c>
      <c r="F2306" s="7" t="s">
        <v>49</v>
      </c>
      <c r="G2306" s="7" t="s">
        <v>12</v>
      </c>
      <c r="H2306" s="13">
        <v>10</v>
      </c>
      <c r="I2306" s="13" t="str">
        <f>IF(G2306="Male",VLOOKUP(H2306,'Shoe size conversion table'!$B$6:$D$22,2),VLOOKUP(H2306,'Shoe size conversion table'!$J$6:$L$22,2))</f>
        <v>40-41</v>
      </c>
      <c r="J2306" s="13">
        <f>IF(G2306="Male",VLOOKUP(H2306,'Shoe size conversion table'!$B$6:$D$22,3),VLOOKUP(H2306,'Shoe size conversion table'!$J$6:$L$22,3))</f>
        <v>8</v>
      </c>
      <c r="K2306" s="11">
        <v>129</v>
      </c>
      <c r="L2306" s="12">
        <v>0</v>
      </c>
      <c r="M2306" s="7">
        <f t="shared" si="106"/>
        <v>2014</v>
      </c>
      <c r="N2306" s="7">
        <f t="shared" si="107"/>
        <v>10</v>
      </c>
      <c r="O2306" s="30">
        <f t="shared" si="108"/>
        <v>129</v>
      </c>
    </row>
    <row r="2307" spans="2:15" x14ac:dyDescent="0.2">
      <c r="B2307" s="13">
        <v>54329</v>
      </c>
      <c r="C2307" s="14">
        <v>41937.786111111105</v>
      </c>
      <c r="D2307" s="7" t="s">
        <v>7</v>
      </c>
      <c r="E2307" s="13">
        <v>2163</v>
      </c>
      <c r="F2307" s="7" t="s">
        <v>49</v>
      </c>
      <c r="G2307" s="7" t="s">
        <v>12</v>
      </c>
      <c r="H2307" s="13">
        <v>10</v>
      </c>
      <c r="I2307" s="13" t="str">
        <f>IF(G2307="Male",VLOOKUP(H2307,'Shoe size conversion table'!$B$6:$D$22,2),VLOOKUP(H2307,'Shoe size conversion table'!$J$6:$L$22,2))</f>
        <v>40-41</v>
      </c>
      <c r="J2307" s="13">
        <f>IF(G2307="Male",VLOOKUP(H2307,'Shoe size conversion table'!$B$6:$D$22,3),VLOOKUP(H2307,'Shoe size conversion table'!$J$6:$L$22,3))</f>
        <v>8</v>
      </c>
      <c r="K2307" s="11">
        <v>129</v>
      </c>
      <c r="L2307" s="12">
        <v>0</v>
      </c>
      <c r="M2307" s="7">
        <f t="shared" si="106"/>
        <v>2014</v>
      </c>
      <c r="N2307" s="7">
        <f t="shared" si="107"/>
        <v>10</v>
      </c>
      <c r="O2307" s="30">
        <f t="shared" si="108"/>
        <v>129</v>
      </c>
    </row>
    <row r="2308" spans="2:15" x14ac:dyDescent="0.2">
      <c r="B2308" s="13">
        <v>54330</v>
      </c>
      <c r="C2308" s="14">
        <v>41937.786111111105</v>
      </c>
      <c r="D2308" s="7" t="s">
        <v>10</v>
      </c>
      <c r="E2308" s="13">
        <v>2165</v>
      </c>
      <c r="F2308" s="7" t="s">
        <v>34</v>
      </c>
      <c r="G2308" s="7" t="s">
        <v>11</v>
      </c>
      <c r="H2308" s="13">
        <v>9</v>
      </c>
      <c r="I2308" s="13">
        <f>IF(G2308="Male",VLOOKUP(H2308,'Shoe size conversion table'!$B$6:$D$22,2),VLOOKUP(H2308,'Shoe size conversion table'!$J$6:$L$22,2))</f>
        <v>42</v>
      </c>
      <c r="J2308" s="13">
        <f>IF(G2308="Male",VLOOKUP(H2308,'Shoe size conversion table'!$B$6:$D$22,3),VLOOKUP(H2308,'Shoe size conversion table'!$J$6:$L$22,3))</f>
        <v>8.5</v>
      </c>
      <c r="K2308" s="11">
        <v>149</v>
      </c>
      <c r="L2308" s="12">
        <v>0.2</v>
      </c>
      <c r="M2308" s="7">
        <f t="shared" si="106"/>
        <v>2014</v>
      </c>
      <c r="N2308" s="7">
        <f t="shared" si="107"/>
        <v>10</v>
      </c>
      <c r="O2308" s="30">
        <f t="shared" si="108"/>
        <v>119.2</v>
      </c>
    </row>
    <row r="2309" spans="2:15" x14ac:dyDescent="0.2">
      <c r="B2309" s="13">
        <v>54331</v>
      </c>
      <c r="C2309" s="14">
        <v>41937.846111111103</v>
      </c>
      <c r="D2309" s="7" t="s">
        <v>8</v>
      </c>
      <c r="E2309" s="13">
        <v>2148</v>
      </c>
      <c r="F2309" s="7" t="s">
        <v>41</v>
      </c>
      <c r="G2309" s="7" t="s">
        <v>11</v>
      </c>
      <c r="H2309" s="13">
        <v>10</v>
      </c>
      <c r="I2309" s="13">
        <f>IF(G2309="Male",VLOOKUP(H2309,'Shoe size conversion table'!$B$6:$D$22,2),VLOOKUP(H2309,'Shoe size conversion table'!$J$6:$L$22,2))</f>
        <v>43</v>
      </c>
      <c r="J2309" s="13">
        <f>IF(G2309="Male",VLOOKUP(H2309,'Shoe size conversion table'!$B$6:$D$22,3),VLOOKUP(H2309,'Shoe size conversion table'!$J$6:$L$22,3))</f>
        <v>9.5</v>
      </c>
      <c r="K2309" s="11">
        <v>139</v>
      </c>
      <c r="L2309" s="12">
        <v>0.5</v>
      </c>
      <c r="M2309" s="7">
        <f t="shared" ref="M2309:M2372" si="109">YEAR(C2309)</f>
        <v>2014</v>
      </c>
      <c r="N2309" s="7">
        <f t="shared" si="107"/>
        <v>10</v>
      </c>
      <c r="O2309" s="30">
        <f t="shared" si="108"/>
        <v>69.5</v>
      </c>
    </row>
    <row r="2310" spans="2:15" x14ac:dyDescent="0.2">
      <c r="B2310" s="13">
        <v>54332</v>
      </c>
      <c r="C2310" s="14">
        <v>41938.006111111106</v>
      </c>
      <c r="D2310" s="7" t="s">
        <v>7</v>
      </c>
      <c r="E2310" s="13">
        <v>2217</v>
      </c>
      <c r="F2310" s="7" t="s">
        <v>48</v>
      </c>
      <c r="G2310" s="7" t="s">
        <v>11</v>
      </c>
      <c r="H2310" s="13">
        <v>9.5</v>
      </c>
      <c r="I2310" s="13" t="str">
        <f>IF(G2310="Male",VLOOKUP(H2310,'Shoe size conversion table'!$B$6:$D$22,2),VLOOKUP(H2310,'Shoe size conversion table'!$J$6:$L$22,2))</f>
        <v>42-43</v>
      </c>
      <c r="J2310" s="13">
        <f>IF(G2310="Male",VLOOKUP(H2310,'Shoe size conversion table'!$B$6:$D$22,3),VLOOKUP(H2310,'Shoe size conversion table'!$J$6:$L$22,3))</f>
        <v>9</v>
      </c>
      <c r="K2310" s="11">
        <v>129</v>
      </c>
      <c r="L2310" s="12">
        <v>0</v>
      </c>
      <c r="M2310" s="7">
        <f t="shared" si="109"/>
        <v>2014</v>
      </c>
      <c r="N2310" s="7">
        <f t="shared" ref="N2310:N2373" si="110">MONTH(C2310:C17277)</f>
        <v>10</v>
      </c>
      <c r="O2310" s="30">
        <f t="shared" ref="O2310:O2373" si="111">K2310*(1-L2310)</f>
        <v>129</v>
      </c>
    </row>
    <row r="2311" spans="2:15" x14ac:dyDescent="0.2">
      <c r="B2311" s="13">
        <v>54332</v>
      </c>
      <c r="C2311" s="14">
        <v>41938.006111111106</v>
      </c>
      <c r="D2311" s="7" t="s">
        <v>7</v>
      </c>
      <c r="E2311" s="13">
        <v>2203</v>
      </c>
      <c r="F2311" s="7" t="s">
        <v>54</v>
      </c>
      <c r="G2311" s="7" t="s">
        <v>11</v>
      </c>
      <c r="H2311" s="13">
        <v>9</v>
      </c>
      <c r="I2311" s="13">
        <f>IF(G2311="Male",VLOOKUP(H2311,'Shoe size conversion table'!$B$6:$D$22,2),VLOOKUP(H2311,'Shoe size conversion table'!$J$6:$L$22,2))</f>
        <v>42</v>
      </c>
      <c r="J2311" s="13">
        <f>IF(G2311="Male",VLOOKUP(H2311,'Shoe size conversion table'!$B$6:$D$22,3),VLOOKUP(H2311,'Shoe size conversion table'!$J$6:$L$22,3))</f>
        <v>8.5</v>
      </c>
      <c r="K2311" s="11">
        <v>149</v>
      </c>
      <c r="L2311" s="12">
        <v>0.2</v>
      </c>
      <c r="M2311" s="7">
        <f t="shared" si="109"/>
        <v>2014</v>
      </c>
      <c r="N2311" s="7">
        <f t="shared" si="110"/>
        <v>10</v>
      </c>
      <c r="O2311" s="30">
        <f t="shared" si="111"/>
        <v>119.2</v>
      </c>
    </row>
    <row r="2312" spans="2:15" x14ac:dyDescent="0.2">
      <c r="B2312" s="13">
        <v>54333</v>
      </c>
      <c r="C2312" s="14">
        <v>41938.156111111108</v>
      </c>
      <c r="D2312" s="7" t="s">
        <v>10</v>
      </c>
      <c r="E2312" s="13">
        <v>2181</v>
      </c>
      <c r="F2312" s="7" t="s">
        <v>35</v>
      </c>
      <c r="G2312" s="7" t="s">
        <v>12</v>
      </c>
      <c r="H2312" s="13">
        <v>8</v>
      </c>
      <c r="I2312" s="13" t="str">
        <f>IF(G2312="Male",VLOOKUP(H2312,'Shoe size conversion table'!$B$6:$D$22,2),VLOOKUP(H2312,'Shoe size conversion table'!$J$6:$L$22,2))</f>
        <v>38-39</v>
      </c>
      <c r="J2312" s="13">
        <f>IF(G2312="Male",VLOOKUP(H2312,'Shoe size conversion table'!$B$6:$D$22,3),VLOOKUP(H2312,'Shoe size conversion table'!$J$6:$L$22,3))</f>
        <v>6</v>
      </c>
      <c r="K2312" s="11">
        <v>129</v>
      </c>
      <c r="L2312" s="12">
        <v>0</v>
      </c>
      <c r="M2312" s="7">
        <f t="shared" si="109"/>
        <v>2014</v>
      </c>
      <c r="N2312" s="7">
        <f t="shared" si="110"/>
        <v>10</v>
      </c>
      <c r="O2312" s="30">
        <f t="shared" si="111"/>
        <v>129</v>
      </c>
    </row>
    <row r="2313" spans="2:15" x14ac:dyDescent="0.2">
      <c r="B2313" s="13">
        <v>54334</v>
      </c>
      <c r="C2313" s="14">
        <v>41938.366111111107</v>
      </c>
      <c r="D2313" s="7" t="s">
        <v>8</v>
      </c>
      <c r="E2313" s="13">
        <v>2208</v>
      </c>
      <c r="F2313" s="7" t="s">
        <v>39</v>
      </c>
      <c r="G2313" s="7" t="s">
        <v>11</v>
      </c>
      <c r="H2313" s="13">
        <v>8.5</v>
      </c>
      <c r="I2313" s="13" t="str">
        <f>IF(G2313="Male",VLOOKUP(H2313,'Shoe size conversion table'!$B$6:$D$22,2),VLOOKUP(H2313,'Shoe size conversion table'!$J$6:$L$22,2))</f>
        <v>41-42</v>
      </c>
      <c r="J2313" s="13">
        <f>IF(G2313="Male",VLOOKUP(H2313,'Shoe size conversion table'!$B$6:$D$22,3),VLOOKUP(H2313,'Shoe size conversion table'!$J$6:$L$22,3))</f>
        <v>8</v>
      </c>
      <c r="K2313" s="11">
        <v>179</v>
      </c>
      <c r="L2313" s="12">
        <v>0.5</v>
      </c>
      <c r="M2313" s="7">
        <f t="shared" si="109"/>
        <v>2014</v>
      </c>
      <c r="N2313" s="7">
        <f t="shared" si="110"/>
        <v>10</v>
      </c>
      <c r="O2313" s="30">
        <f t="shared" si="111"/>
        <v>89.5</v>
      </c>
    </row>
    <row r="2314" spans="2:15" x14ac:dyDescent="0.2">
      <c r="B2314" s="13">
        <v>54335</v>
      </c>
      <c r="C2314" s="14">
        <v>41938.426111111105</v>
      </c>
      <c r="D2314" s="7" t="s">
        <v>7</v>
      </c>
      <c r="E2314" s="13">
        <v>2204</v>
      </c>
      <c r="F2314" s="7" t="s">
        <v>51</v>
      </c>
      <c r="G2314" s="7" t="s">
        <v>12</v>
      </c>
      <c r="H2314" s="13">
        <v>8.5</v>
      </c>
      <c r="I2314" s="13">
        <f>IF(G2314="Male",VLOOKUP(H2314,'Shoe size conversion table'!$B$6:$D$22,2),VLOOKUP(H2314,'Shoe size conversion table'!$J$6:$L$22,2))</f>
        <v>39</v>
      </c>
      <c r="J2314" s="13">
        <f>IF(G2314="Male",VLOOKUP(H2314,'Shoe size conversion table'!$B$6:$D$22,3),VLOOKUP(H2314,'Shoe size conversion table'!$J$6:$L$22,3))</f>
        <v>6.5</v>
      </c>
      <c r="K2314" s="11">
        <v>189</v>
      </c>
      <c r="L2314" s="12">
        <v>0.2</v>
      </c>
      <c r="M2314" s="7">
        <f t="shared" si="109"/>
        <v>2014</v>
      </c>
      <c r="N2314" s="7">
        <f t="shared" si="110"/>
        <v>10</v>
      </c>
      <c r="O2314" s="30">
        <f t="shared" si="111"/>
        <v>151.20000000000002</v>
      </c>
    </row>
    <row r="2315" spans="2:15" x14ac:dyDescent="0.2">
      <c r="B2315" s="13">
        <v>54336</v>
      </c>
      <c r="C2315" s="14">
        <v>41938.426111111105</v>
      </c>
      <c r="D2315" s="7" t="s">
        <v>10</v>
      </c>
      <c r="E2315" s="13">
        <v>2197</v>
      </c>
      <c r="F2315" s="7" t="s">
        <v>35</v>
      </c>
      <c r="G2315" s="7" t="s">
        <v>11</v>
      </c>
      <c r="H2315" s="13">
        <v>8.5</v>
      </c>
      <c r="I2315" s="13" t="str">
        <f>IF(G2315="Male",VLOOKUP(H2315,'Shoe size conversion table'!$B$6:$D$22,2),VLOOKUP(H2315,'Shoe size conversion table'!$J$6:$L$22,2))</f>
        <v>41-42</v>
      </c>
      <c r="J2315" s="13">
        <f>IF(G2315="Male",VLOOKUP(H2315,'Shoe size conversion table'!$B$6:$D$22,3),VLOOKUP(H2315,'Shoe size conversion table'!$J$6:$L$22,3))</f>
        <v>8</v>
      </c>
      <c r="K2315" s="11">
        <v>129</v>
      </c>
      <c r="L2315" s="12">
        <v>0</v>
      </c>
      <c r="M2315" s="7">
        <f t="shared" si="109"/>
        <v>2014</v>
      </c>
      <c r="N2315" s="7">
        <f t="shared" si="110"/>
        <v>10</v>
      </c>
      <c r="O2315" s="30">
        <f t="shared" si="111"/>
        <v>129</v>
      </c>
    </row>
    <row r="2316" spans="2:15" x14ac:dyDescent="0.2">
      <c r="B2316" s="13">
        <v>54337</v>
      </c>
      <c r="C2316" s="14">
        <v>41938.736111111109</v>
      </c>
      <c r="D2316" s="7" t="s">
        <v>8</v>
      </c>
      <c r="E2316" s="13">
        <v>2157</v>
      </c>
      <c r="F2316" s="7" t="s">
        <v>37</v>
      </c>
      <c r="G2316" s="7" t="s">
        <v>11</v>
      </c>
      <c r="H2316" s="13">
        <v>9.5</v>
      </c>
      <c r="I2316" s="13" t="str">
        <f>IF(G2316="Male",VLOOKUP(H2316,'Shoe size conversion table'!$B$6:$D$22,2),VLOOKUP(H2316,'Shoe size conversion table'!$J$6:$L$22,2))</f>
        <v>42-43</v>
      </c>
      <c r="J2316" s="13">
        <f>IF(G2316="Male",VLOOKUP(H2316,'Shoe size conversion table'!$B$6:$D$22,3),VLOOKUP(H2316,'Shoe size conversion table'!$J$6:$L$22,3))</f>
        <v>9</v>
      </c>
      <c r="K2316" s="11">
        <v>199</v>
      </c>
      <c r="L2316" s="12">
        <v>0</v>
      </c>
      <c r="M2316" s="7">
        <f t="shared" si="109"/>
        <v>2014</v>
      </c>
      <c r="N2316" s="7">
        <f t="shared" si="110"/>
        <v>10</v>
      </c>
      <c r="O2316" s="30">
        <f t="shared" si="111"/>
        <v>199</v>
      </c>
    </row>
    <row r="2317" spans="2:15" x14ac:dyDescent="0.2">
      <c r="B2317" s="13">
        <v>54338</v>
      </c>
      <c r="C2317" s="14">
        <v>41938.786111111105</v>
      </c>
      <c r="D2317" s="7" t="s">
        <v>7</v>
      </c>
      <c r="E2317" s="13">
        <v>2213</v>
      </c>
      <c r="F2317" s="7" t="s">
        <v>53</v>
      </c>
      <c r="G2317" s="7" t="s">
        <v>12</v>
      </c>
      <c r="H2317" s="13">
        <v>7.5</v>
      </c>
      <c r="I2317" s="13">
        <f>IF(G2317="Male",VLOOKUP(H2317,'Shoe size conversion table'!$B$6:$D$22,2),VLOOKUP(H2317,'Shoe size conversion table'!$J$6:$L$22,2))</f>
        <v>38</v>
      </c>
      <c r="J2317" s="13">
        <f>IF(G2317="Male",VLOOKUP(H2317,'Shoe size conversion table'!$B$6:$D$22,3),VLOOKUP(H2317,'Shoe size conversion table'!$J$6:$L$22,3))</f>
        <v>5.5</v>
      </c>
      <c r="K2317" s="11">
        <v>199</v>
      </c>
      <c r="L2317" s="12">
        <v>0.3</v>
      </c>
      <c r="M2317" s="7">
        <f t="shared" si="109"/>
        <v>2014</v>
      </c>
      <c r="N2317" s="7">
        <f t="shared" si="110"/>
        <v>10</v>
      </c>
      <c r="O2317" s="30">
        <f t="shared" si="111"/>
        <v>139.29999999999998</v>
      </c>
    </row>
    <row r="2318" spans="2:15" x14ac:dyDescent="0.2">
      <c r="B2318" s="13">
        <v>54338</v>
      </c>
      <c r="C2318" s="14">
        <v>41938.786111111105</v>
      </c>
      <c r="D2318" s="7" t="s">
        <v>7</v>
      </c>
      <c r="E2318" s="13">
        <v>2230</v>
      </c>
      <c r="F2318" s="7" t="s">
        <v>48</v>
      </c>
      <c r="G2318" s="7" t="s">
        <v>11</v>
      </c>
      <c r="H2318" s="13">
        <v>10.5</v>
      </c>
      <c r="I2318" s="13" t="str">
        <f>IF(G2318="Male",VLOOKUP(H2318,'Shoe size conversion table'!$B$6:$D$22,2),VLOOKUP(H2318,'Shoe size conversion table'!$J$6:$L$22,2))</f>
        <v>43-44</v>
      </c>
      <c r="J2318" s="13">
        <f>IF(G2318="Male",VLOOKUP(H2318,'Shoe size conversion table'!$B$6:$D$22,3),VLOOKUP(H2318,'Shoe size conversion table'!$J$6:$L$22,3))</f>
        <v>10</v>
      </c>
      <c r="K2318" s="11">
        <v>179</v>
      </c>
      <c r="L2318" s="12">
        <v>0</v>
      </c>
      <c r="M2318" s="7">
        <f t="shared" si="109"/>
        <v>2014</v>
      </c>
      <c r="N2318" s="7">
        <f t="shared" si="110"/>
        <v>10</v>
      </c>
      <c r="O2318" s="30">
        <f t="shared" si="111"/>
        <v>179</v>
      </c>
    </row>
    <row r="2319" spans="2:15" x14ac:dyDescent="0.2">
      <c r="B2319" s="13">
        <v>54338</v>
      </c>
      <c r="C2319" s="14">
        <v>41938.786111111105</v>
      </c>
      <c r="D2319" s="7" t="s">
        <v>7</v>
      </c>
      <c r="E2319" s="13">
        <v>2219</v>
      </c>
      <c r="F2319" s="7" t="s">
        <v>52</v>
      </c>
      <c r="G2319" s="7" t="s">
        <v>11</v>
      </c>
      <c r="H2319" s="13">
        <v>10</v>
      </c>
      <c r="I2319" s="13">
        <f>IF(G2319="Male",VLOOKUP(H2319,'Shoe size conversion table'!$B$6:$D$22,2),VLOOKUP(H2319,'Shoe size conversion table'!$J$6:$L$22,2))</f>
        <v>43</v>
      </c>
      <c r="J2319" s="13">
        <f>IF(G2319="Male",VLOOKUP(H2319,'Shoe size conversion table'!$B$6:$D$22,3),VLOOKUP(H2319,'Shoe size conversion table'!$J$6:$L$22,3))</f>
        <v>9.5</v>
      </c>
      <c r="K2319" s="11">
        <v>159</v>
      </c>
      <c r="L2319" s="12">
        <v>0.5</v>
      </c>
      <c r="M2319" s="7">
        <f t="shared" si="109"/>
        <v>2014</v>
      </c>
      <c r="N2319" s="7">
        <f t="shared" si="110"/>
        <v>10</v>
      </c>
      <c r="O2319" s="30">
        <f t="shared" si="111"/>
        <v>79.5</v>
      </c>
    </row>
    <row r="2320" spans="2:15" x14ac:dyDescent="0.2">
      <c r="B2320" s="13">
        <v>54339</v>
      </c>
      <c r="C2320" s="14">
        <v>41938.846111111103</v>
      </c>
      <c r="D2320" s="7" t="s">
        <v>8</v>
      </c>
      <c r="E2320" s="13">
        <v>2210</v>
      </c>
      <c r="F2320" s="7" t="s">
        <v>38</v>
      </c>
      <c r="G2320" s="7" t="s">
        <v>11</v>
      </c>
      <c r="H2320" s="13">
        <v>10.5</v>
      </c>
      <c r="I2320" s="13" t="str">
        <f>IF(G2320="Male",VLOOKUP(H2320,'Shoe size conversion table'!$B$6:$D$22,2),VLOOKUP(H2320,'Shoe size conversion table'!$J$6:$L$22,2))</f>
        <v>43-44</v>
      </c>
      <c r="J2320" s="13">
        <f>IF(G2320="Male",VLOOKUP(H2320,'Shoe size conversion table'!$B$6:$D$22,3),VLOOKUP(H2320,'Shoe size conversion table'!$J$6:$L$22,3))</f>
        <v>10</v>
      </c>
      <c r="K2320" s="11">
        <v>159</v>
      </c>
      <c r="L2320" s="12">
        <v>0.2</v>
      </c>
      <c r="M2320" s="7">
        <f t="shared" si="109"/>
        <v>2014</v>
      </c>
      <c r="N2320" s="7">
        <f t="shared" si="110"/>
        <v>10</v>
      </c>
      <c r="O2320" s="30">
        <f t="shared" si="111"/>
        <v>127.2</v>
      </c>
    </row>
    <row r="2321" spans="2:15" x14ac:dyDescent="0.2">
      <c r="B2321" s="13">
        <v>54340</v>
      </c>
      <c r="C2321" s="14">
        <v>41939.006111111106</v>
      </c>
      <c r="D2321" s="7" t="s">
        <v>7</v>
      </c>
      <c r="E2321" s="13">
        <v>2182</v>
      </c>
      <c r="F2321" s="7" t="s">
        <v>46</v>
      </c>
      <c r="G2321" s="7" t="s">
        <v>12</v>
      </c>
      <c r="H2321" s="13">
        <v>9</v>
      </c>
      <c r="I2321" s="13" t="str">
        <f>IF(G2321="Male",VLOOKUP(H2321,'Shoe size conversion table'!$B$6:$D$22,2),VLOOKUP(H2321,'Shoe size conversion table'!$J$6:$L$22,2))</f>
        <v>39-40</v>
      </c>
      <c r="J2321" s="13">
        <f>IF(G2321="Male",VLOOKUP(H2321,'Shoe size conversion table'!$B$6:$D$22,3),VLOOKUP(H2321,'Shoe size conversion table'!$J$6:$L$22,3))</f>
        <v>7</v>
      </c>
      <c r="K2321" s="11">
        <v>139</v>
      </c>
      <c r="L2321" s="12">
        <v>0.1</v>
      </c>
      <c r="M2321" s="7">
        <f t="shared" si="109"/>
        <v>2014</v>
      </c>
      <c r="N2321" s="7">
        <f t="shared" si="110"/>
        <v>10</v>
      </c>
      <c r="O2321" s="30">
        <f t="shared" si="111"/>
        <v>125.10000000000001</v>
      </c>
    </row>
    <row r="2322" spans="2:15" x14ac:dyDescent="0.2">
      <c r="B2322" s="13">
        <v>54340</v>
      </c>
      <c r="C2322" s="14">
        <v>41939.006111111106</v>
      </c>
      <c r="D2322" s="7" t="s">
        <v>7</v>
      </c>
      <c r="E2322" s="13">
        <v>2181</v>
      </c>
      <c r="F2322" s="7" t="s">
        <v>46</v>
      </c>
      <c r="G2322" s="7" t="s">
        <v>11</v>
      </c>
      <c r="H2322" s="13">
        <v>7</v>
      </c>
      <c r="I2322" s="13">
        <f>IF(G2322="Male",VLOOKUP(H2322,'Shoe size conversion table'!$B$6:$D$22,2),VLOOKUP(H2322,'Shoe size conversion table'!$J$6:$L$22,2))</f>
        <v>40</v>
      </c>
      <c r="J2322" s="13">
        <f>IF(G2322="Male",VLOOKUP(H2322,'Shoe size conversion table'!$B$6:$D$22,3),VLOOKUP(H2322,'Shoe size conversion table'!$J$6:$L$22,3))</f>
        <v>6.5</v>
      </c>
      <c r="K2322" s="11">
        <v>129</v>
      </c>
      <c r="L2322" s="12">
        <v>0</v>
      </c>
      <c r="M2322" s="7">
        <f t="shared" si="109"/>
        <v>2014</v>
      </c>
      <c r="N2322" s="7">
        <f t="shared" si="110"/>
        <v>10</v>
      </c>
      <c r="O2322" s="30">
        <f t="shared" si="111"/>
        <v>129</v>
      </c>
    </row>
    <row r="2323" spans="2:15" x14ac:dyDescent="0.2">
      <c r="B2323" s="13">
        <v>54341</v>
      </c>
      <c r="C2323" s="14">
        <v>41939.09611111111</v>
      </c>
      <c r="D2323" s="7" t="s">
        <v>7</v>
      </c>
      <c r="E2323" s="13">
        <v>2159</v>
      </c>
      <c r="F2323" s="7" t="s">
        <v>55</v>
      </c>
      <c r="G2323" s="7" t="s">
        <v>11</v>
      </c>
      <c r="H2323" s="13">
        <v>9</v>
      </c>
      <c r="I2323" s="13">
        <f>IF(G2323="Male",VLOOKUP(H2323,'Shoe size conversion table'!$B$6:$D$22,2),VLOOKUP(H2323,'Shoe size conversion table'!$J$6:$L$22,2))</f>
        <v>42</v>
      </c>
      <c r="J2323" s="13">
        <f>IF(G2323="Male",VLOOKUP(H2323,'Shoe size conversion table'!$B$6:$D$22,3),VLOOKUP(H2323,'Shoe size conversion table'!$J$6:$L$22,3))</f>
        <v>8.5</v>
      </c>
      <c r="K2323" s="11">
        <v>159</v>
      </c>
      <c r="L2323" s="12">
        <v>0.3</v>
      </c>
      <c r="M2323" s="7">
        <f t="shared" si="109"/>
        <v>2014</v>
      </c>
      <c r="N2323" s="7">
        <f t="shared" si="110"/>
        <v>10</v>
      </c>
      <c r="O2323" s="30">
        <f t="shared" si="111"/>
        <v>111.3</v>
      </c>
    </row>
    <row r="2324" spans="2:15" x14ac:dyDescent="0.2">
      <c r="B2324" s="13">
        <v>54342</v>
      </c>
      <c r="C2324" s="14">
        <v>41939.156111111108</v>
      </c>
      <c r="D2324" s="7" t="s">
        <v>10</v>
      </c>
      <c r="E2324" s="13">
        <v>2180</v>
      </c>
      <c r="F2324" s="7" t="s">
        <v>35</v>
      </c>
      <c r="G2324" s="7" t="s">
        <v>11</v>
      </c>
      <c r="H2324" s="13">
        <v>7.5</v>
      </c>
      <c r="I2324" s="13" t="str">
        <f>IF(G2324="Male",VLOOKUP(H2324,'Shoe size conversion table'!$B$6:$D$22,2),VLOOKUP(H2324,'Shoe size conversion table'!$J$6:$L$22,2))</f>
        <v>40-41</v>
      </c>
      <c r="J2324" s="13">
        <f>IF(G2324="Male",VLOOKUP(H2324,'Shoe size conversion table'!$B$6:$D$22,3),VLOOKUP(H2324,'Shoe size conversion table'!$J$6:$L$22,3))</f>
        <v>7</v>
      </c>
      <c r="K2324" s="11">
        <v>149</v>
      </c>
      <c r="L2324" s="12">
        <v>0</v>
      </c>
      <c r="M2324" s="7">
        <f t="shared" si="109"/>
        <v>2014</v>
      </c>
      <c r="N2324" s="7">
        <f t="shared" si="110"/>
        <v>10</v>
      </c>
      <c r="O2324" s="30">
        <f t="shared" si="111"/>
        <v>149</v>
      </c>
    </row>
    <row r="2325" spans="2:15" x14ac:dyDescent="0.2">
      <c r="B2325" s="13">
        <v>54343</v>
      </c>
      <c r="C2325" s="14">
        <v>41939.366111111107</v>
      </c>
      <c r="D2325" s="7" t="s">
        <v>10</v>
      </c>
      <c r="E2325" s="13">
        <v>2179</v>
      </c>
      <c r="F2325" s="7" t="s">
        <v>35</v>
      </c>
      <c r="G2325" s="7" t="s">
        <v>12</v>
      </c>
      <c r="H2325" s="13">
        <v>7</v>
      </c>
      <c r="I2325" s="13" t="str">
        <f>IF(G2325="Male",VLOOKUP(H2325,'Shoe size conversion table'!$B$6:$D$22,2),VLOOKUP(H2325,'Shoe size conversion table'!$J$6:$L$22,2))</f>
        <v>37-38</v>
      </c>
      <c r="J2325" s="13">
        <f>IF(G2325="Male",VLOOKUP(H2325,'Shoe size conversion table'!$B$6:$D$22,3),VLOOKUP(H2325,'Shoe size conversion table'!$J$6:$L$22,3))</f>
        <v>5</v>
      </c>
      <c r="K2325" s="11">
        <v>149</v>
      </c>
      <c r="L2325" s="12">
        <v>0</v>
      </c>
      <c r="M2325" s="7">
        <f t="shared" si="109"/>
        <v>2014</v>
      </c>
      <c r="N2325" s="7">
        <f t="shared" si="110"/>
        <v>10</v>
      </c>
      <c r="O2325" s="30">
        <f t="shared" si="111"/>
        <v>149</v>
      </c>
    </row>
    <row r="2326" spans="2:15" x14ac:dyDescent="0.2">
      <c r="B2326" s="13">
        <v>54344</v>
      </c>
      <c r="C2326" s="14">
        <v>41939.426111111105</v>
      </c>
      <c r="D2326" s="7" t="s">
        <v>7</v>
      </c>
      <c r="E2326" s="13">
        <v>2183</v>
      </c>
      <c r="F2326" s="7" t="s">
        <v>51</v>
      </c>
      <c r="G2326" s="7" t="s">
        <v>12</v>
      </c>
      <c r="H2326" s="13">
        <v>8.5</v>
      </c>
      <c r="I2326" s="13">
        <f>IF(G2326="Male",VLOOKUP(H2326,'Shoe size conversion table'!$B$6:$D$22,2),VLOOKUP(H2326,'Shoe size conversion table'!$J$6:$L$22,2))</f>
        <v>39</v>
      </c>
      <c r="J2326" s="13">
        <f>IF(G2326="Male",VLOOKUP(H2326,'Shoe size conversion table'!$B$6:$D$22,3),VLOOKUP(H2326,'Shoe size conversion table'!$J$6:$L$22,3))</f>
        <v>6.5</v>
      </c>
      <c r="K2326" s="11">
        <v>139</v>
      </c>
      <c r="L2326" s="12">
        <v>0</v>
      </c>
      <c r="M2326" s="7">
        <f t="shared" si="109"/>
        <v>2014</v>
      </c>
      <c r="N2326" s="7">
        <f t="shared" si="110"/>
        <v>10</v>
      </c>
      <c r="O2326" s="30">
        <f t="shared" si="111"/>
        <v>139</v>
      </c>
    </row>
    <row r="2327" spans="2:15" x14ac:dyDescent="0.2">
      <c r="B2327" s="13">
        <v>54345</v>
      </c>
      <c r="C2327" s="14">
        <v>41939.736111111109</v>
      </c>
      <c r="D2327" s="7" t="s">
        <v>10</v>
      </c>
      <c r="E2327" s="13">
        <v>2236</v>
      </c>
      <c r="F2327" s="7" t="s">
        <v>36</v>
      </c>
      <c r="G2327" s="7" t="s">
        <v>12</v>
      </c>
      <c r="H2327" s="13">
        <v>7</v>
      </c>
      <c r="I2327" s="13" t="str">
        <f>IF(G2327="Male",VLOOKUP(H2327,'Shoe size conversion table'!$B$6:$D$22,2),VLOOKUP(H2327,'Shoe size conversion table'!$J$6:$L$22,2))</f>
        <v>37-38</v>
      </c>
      <c r="J2327" s="13">
        <f>IF(G2327="Male",VLOOKUP(H2327,'Shoe size conversion table'!$B$6:$D$22,3),VLOOKUP(H2327,'Shoe size conversion table'!$J$6:$L$22,3))</f>
        <v>5</v>
      </c>
      <c r="K2327" s="11">
        <v>179</v>
      </c>
      <c r="L2327" s="12">
        <v>0</v>
      </c>
      <c r="M2327" s="7">
        <f t="shared" si="109"/>
        <v>2014</v>
      </c>
      <c r="N2327" s="7">
        <f t="shared" si="110"/>
        <v>10</v>
      </c>
      <c r="O2327" s="30">
        <f t="shared" si="111"/>
        <v>179</v>
      </c>
    </row>
    <row r="2328" spans="2:15" x14ac:dyDescent="0.2">
      <c r="B2328" s="13">
        <v>54346</v>
      </c>
      <c r="C2328" s="14">
        <v>41939.826111111113</v>
      </c>
      <c r="D2328" s="7" t="s">
        <v>10</v>
      </c>
      <c r="E2328" s="13">
        <v>2179</v>
      </c>
      <c r="F2328" s="7" t="s">
        <v>34</v>
      </c>
      <c r="G2328" s="7" t="s">
        <v>12</v>
      </c>
      <c r="H2328" s="13">
        <v>8</v>
      </c>
      <c r="I2328" s="13" t="str">
        <f>IF(G2328="Male",VLOOKUP(H2328,'Shoe size conversion table'!$B$6:$D$22,2),VLOOKUP(H2328,'Shoe size conversion table'!$J$6:$L$22,2))</f>
        <v>38-39</v>
      </c>
      <c r="J2328" s="13">
        <f>IF(G2328="Male",VLOOKUP(H2328,'Shoe size conversion table'!$B$6:$D$22,3),VLOOKUP(H2328,'Shoe size conversion table'!$J$6:$L$22,3))</f>
        <v>6</v>
      </c>
      <c r="K2328" s="11">
        <v>159</v>
      </c>
      <c r="L2328" s="12">
        <v>0</v>
      </c>
      <c r="M2328" s="7">
        <f t="shared" si="109"/>
        <v>2014</v>
      </c>
      <c r="N2328" s="7">
        <f t="shared" si="110"/>
        <v>10</v>
      </c>
      <c r="O2328" s="30">
        <f t="shared" si="111"/>
        <v>159</v>
      </c>
    </row>
    <row r="2329" spans="2:15" x14ac:dyDescent="0.2">
      <c r="B2329" s="13">
        <v>54347</v>
      </c>
      <c r="C2329" s="14">
        <v>41940.09611111111</v>
      </c>
      <c r="D2329" s="7" t="s">
        <v>7</v>
      </c>
      <c r="E2329" s="13">
        <v>2217</v>
      </c>
      <c r="F2329" s="7" t="s">
        <v>54</v>
      </c>
      <c r="G2329" s="7" t="s">
        <v>11</v>
      </c>
      <c r="H2329" s="13">
        <v>10</v>
      </c>
      <c r="I2329" s="13">
        <f>IF(G2329="Male",VLOOKUP(H2329,'Shoe size conversion table'!$B$6:$D$22,2),VLOOKUP(H2329,'Shoe size conversion table'!$J$6:$L$22,2))</f>
        <v>43</v>
      </c>
      <c r="J2329" s="13">
        <f>IF(G2329="Male",VLOOKUP(H2329,'Shoe size conversion table'!$B$6:$D$22,3),VLOOKUP(H2329,'Shoe size conversion table'!$J$6:$L$22,3))</f>
        <v>9.5</v>
      </c>
      <c r="K2329" s="11">
        <v>159</v>
      </c>
      <c r="L2329" s="12">
        <v>0</v>
      </c>
      <c r="M2329" s="7">
        <f t="shared" si="109"/>
        <v>2014</v>
      </c>
      <c r="N2329" s="7">
        <f t="shared" si="110"/>
        <v>10</v>
      </c>
      <c r="O2329" s="30">
        <f t="shared" si="111"/>
        <v>159</v>
      </c>
    </row>
    <row r="2330" spans="2:15" x14ac:dyDescent="0.2">
      <c r="B2330" s="13">
        <v>54348</v>
      </c>
      <c r="C2330" s="14">
        <v>41940.34611111111</v>
      </c>
      <c r="D2330" s="7" t="s">
        <v>9</v>
      </c>
      <c r="E2330" s="13">
        <v>2218</v>
      </c>
      <c r="F2330" s="7" t="s">
        <v>59</v>
      </c>
      <c r="G2330" s="7" t="s">
        <v>12</v>
      </c>
      <c r="H2330" s="13">
        <v>7</v>
      </c>
      <c r="I2330" s="13" t="str">
        <f>IF(G2330="Male",VLOOKUP(H2330,'Shoe size conversion table'!$B$6:$D$22,2),VLOOKUP(H2330,'Shoe size conversion table'!$J$6:$L$22,2))</f>
        <v>37-38</v>
      </c>
      <c r="J2330" s="13">
        <f>IF(G2330="Male",VLOOKUP(H2330,'Shoe size conversion table'!$B$6:$D$22,3),VLOOKUP(H2330,'Shoe size conversion table'!$J$6:$L$22,3))</f>
        <v>5</v>
      </c>
      <c r="K2330" s="11">
        <v>189</v>
      </c>
      <c r="L2330" s="12">
        <v>0</v>
      </c>
      <c r="M2330" s="7">
        <f t="shared" si="109"/>
        <v>2014</v>
      </c>
      <c r="N2330" s="7">
        <f t="shared" si="110"/>
        <v>10</v>
      </c>
      <c r="O2330" s="30">
        <f t="shared" si="111"/>
        <v>189</v>
      </c>
    </row>
    <row r="2331" spans="2:15" x14ac:dyDescent="0.2">
      <c r="B2331" s="13">
        <v>54349</v>
      </c>
      <c r="C2331" s="14">
        <v>41940.366111111107</v>
      </c>
      <c r="D2331" s="7" t="s">
        <v>8</v>
      </c>
      <c r="E2331" s="13">
        <v>2148</v>
      </c>
      <c r="F2331" s="7" t="s">
        <v>41</v>
      </c>
      <c r="G2331" s="7" t="s">
        <v>11</v>
      </c>
      <c r="H2331" s="13">
        <v>10</v>
      </c>
      <c r="I2331" s="13">
        <f>IF(G2331="Male",VLOOKUP(H2331,'Shoe size conversion table'!$B$6:$D$22,2),VLOOKUP(H2331,'Shoe size conversion table'!$J$6:$L$22,2))</f>
        <v>43</v>
      </c>
      <c r="J2331" s="13">
        <f>IF(G2331="Male",VLOOKUP(H2331,'Shoe size conversion table'!$B$6:$D$22,3),VLOOKUP(H2331,'Shoe size conversion table'!$J$6:$L$22,3))</f>
        <v>9.5</v>
      </c>
      <c r="K2331" s="11">
        <v>139</v>
      </c>
      <c r="L2331" s="12">
        <v>0.5</v>
      </c>
      <c r="M2331" s="7">
        <f t="shared" si="109"/>
        <v>2014</v>
      </c>
      <c r="N2331" s="7">
        <f t="shared" si="110"/>
        <v>10</v>
      </c>
      <c r="O2331" s="30">
        <f t="shared" si="111"/>
        <v>69.5</v>
      </c>
    </row>
    <row r="2332" spans="2:15" x14ac:dyDescent="0.2">
      <c r="B2332" s="13">
        <v>54350</v>
      </c>
      <c r="C2332" s="14">
        <v>41940.736111111109</v>
      </c>
      <c r="D2332" s="7" t="s">
        <v>10</v>
      </c>
      <c r="E2332" s="13">
        <v>2157</v>
      </c>
      <c r="F2332" s="7" t="s">
        <v>36</v>
      </c>
      <c r="G2332" s="7" t="s">
        <v>12</v>
      </c>
      <c r="H2332" s="13">
        <v>7</v>
      </c>
      <c r="I2332" s="13" t="str">
        <f>IF(G2332="Male",VLOOKUP(H2332,'Shoe size conversion table'!$B$6:$D$22,2),VLOOKUP(H2332,'Shoe size conversion table'!$J$6:$L$22,2))</f>
        <v>37-38</v>
      </c>
      <c r="J2332" s="13">
        <f>IF(G2332="Male",VLOOKUP(H2332,'Shoe size conversion table'!$B$6:$D$22,3),VLOOKUP(H2332,'Shoe size conversion table'!$J$6:$L$22,3))</f>
        <v>5</v>
      </c>
      <c r="K2332" s="11">
        <v>149</v>
      </c>
      <c r="L2332" s="12">
        <v>0.3</v>
      </c>
      <c r="M2332" s="7">
        <f t="shared" si="109"/>
        <v>2014</v>
      </c>
      <c r="N2332" s="7">
        <f t="shared" si="110"/>
        <v>10</v>
      </c>
      <c r="O2332" s="30">
        <f t="shared" si="111"/>
        <v>104.3</v>
      </c>
    </row>
    <row r="2333" spans="2:15" x14ac:dyDescent="0.2">
      <c r="B2333" s="13">
        <v>54351</v>
      </c>
      <c r="C2333" s="14">
        <v>41940.826111111113</v>
      </c>
      <c r="D2333" s="7" t="s">
        <v>10</v>
      </c>
      <c r="E2333" s="13">
        <v>2186</v>
      </c>
      <c r="F2333" s="7" t="s">
        <v>34</v>
      </c>
      <c r="G2333" s="7" t="s">
        <v>11</v>
      </c>
      <c r="H2333" s="13">
        <v>11.5</v>
      </c>
      <c r="I2333" s="13" t="str">
        <f>IF(G2333="Male",VLOOKUP(H2333,'Shoe size conversion table'!$B$6:$D$22,2),VLOOKUP(H2333,'Shoe size conversion table'!$J$6:$L$22,2))</f>
        <v>44-45</v>
      </c>
      <c r="J2333" s="13">
        <f>IF(G2333="Male",VLOOKUP(H2333,'Shoe size conversion table'!$B$6:$D$22,3),VLOOKUP(H2333,'Shoe size conversion table'!$J$6:$L$22,3))</f>
        <v>11</v>
      </c>
      <c r="K2333" s="11">
        <v>179</v>
      </c>
      <c r="L2333" s="12">
        <v>0.3</v>
      </c>
      <c r="M2333" s="7">
        <f t="shared" si="109"/>
        <v>2014</v>
      </c>
      <c r="N2333" s="7">
        <f t="shared" si="110"/>
        <v>10</v>
      </c>
      <c r="O2333" s="30">
        <f t="shared" si="111"/>
        <v>125.3</v>
      </c>
    </row>
    <row r="2334" spans="2:15" x14ac:dyDescent="0.2">
      <c r="B2334" s="13">
        <v>54352</v>
      </c>
      <c r="C2334" s="14">
        <v>41941.056111111109</v>
      </c>
      <c r="D2334" s="7" t="s">
        <v>7</v>
      </c>
      <c r="E2334" s="13">
        <v>2203</v>
      </c>
      <c r="F2334" s="7" t="s">
        <v>43</v>
      </c>
      <c r="G2334" s="7" t="s">
        <v>11</v>
      </c>
      <c r="H2334" s="13">
        <v>12</v>
      </c>
      <c r="I2334" s="13">
        <f>IF(G2334="Male",VLOOKUP(H2334,'Shoe size conversion table'!$B$6:$D$22,2),VLOOKUP(H2334,'Shoe size conversion table'!$J$6:$L$22,2))</f>
        <v>45</v>
      </c>
      <c r="J2334" s="13">
        <f>IF(G2334="Male",VLOOKUP(H2334,'Shoe size conversion table'!$B$6:$D$22,3),VLOOKUP(H2334,'Shoe size conversion table'!$J$6:$L$22,3))</f>
        <v>11.5</v>
      </c>
      <c r="K2334" s="11">
        <v>139</v>
      </c>
      <c r="L2334" s="12">
        <v>0.2</v>
      </c>
      <c r="M2334" s="7">
        <f t="shared" si="109"/>
        <v>2014</v>
      </c>
      <c r="N2334" s="7">
        <f t="shared" si="110"/>
        <v>10</v>
      </c>
      <c r="O2334" s="30">
        <f t="shared" si="111"/>
        <v>111.2</v>
      </c>
    </row>
    <row r="2335" spans="2:15" x14ac:dyDescent="0.2">
      <c r="B2335" s="13">
        <v>54352</v>
      </c>
      <c r="C2335" s="14">
        <v>41941.056111111109</v>
      </c>
      <c r="D2335" s="7" t="s">
        <v>7</v>
      </c>
      <c r="E2335" s="13">
        <v>2188</v>
      </c>
      <c r="F2335" s="7" t="s">
        <v>45</v>
      </c>
      <c r="G2335" s="7" t="s">
        <v>11</v>
      </c>
      <c r="H2335" s="13">
        <v>13</v>
      </c>
      <c r="I2335" s="13">
        <f>IF(G2335="Male",VLOOKUP(H2335,'Shoe size conversion table'!$B$6:$D$22,2),VLOOKUP(H2335,'Shoe size conversion table'!$J$6:$L$22,2))</f>
        <v>46</v>
      </c>
      <c r="J2335" s="13">
        <f>IF(G2335="Male",VLOOKUP(H2335,'Shoe size conversion table'!$B$6:$D$22,3),VLOOKUP(H2335,'Shoe size conversion table'!$J$6:$L$22,3))</f>
        <v>12.5</v>
      </c>
      <c r="K2335" s="11">
        <v>159</v>
      </c>
      <c r="L2335" s="12">
        <v>0</v>
      </c>
      <c r="M2335" s="7">
        <f t="shared" si="109"/>
        <v>2014</v>
      </c>
      <c r="N2335" s="7">
        <f t="shared" si="110"/>
        <v>10</v>
      </c>
      <c r="O2335" s="30">
        <f t="shared" si="111"/>
        <v>159</v>
      </c>
    </row>
    <row r="2336" spans="2:15" x14ac:dyDescent="0.2">
      <c r="B2336" s="13">
        <v>54353</v>
      </c>
      <c r="C2336" s="14">
        <v>41941.09611111111</v>
      </c>
      <c r="D2336" s="7" t="s">
        <v>7</v>
      </c>
      <c r="E2336" s="13">
        <v>2203</v>
      </c>
      <c r="F2336" s="7" t="s">
        <v>54</v>
      </c>
      <c r="G2336" s="7" t="s">
        <v>11</v>
      </c>
      <c r="H2336" s="13">
        <v>9</v>
      </c>
      <c r="I2336" s="13">
        <f>IF(G2336="Male",VLOOKUP(H2336,'Shoe size conversion table'!$B$6:$D$22,2),VLOOKUP(H2336,'Shoe size conversion table'!$J$6:$L$22,2))</f>
        <v>42</v>
      </c>
      <c r="J2336" s="13">
        <f>IF(G2336="Male",VLOOKUP(H2336,'Shoe size conversion table'!$B$6:$D$22,3),VLOOKUP(H2336,'Shoe size conversion table'!$J$6:$L$22,3))</f>
        <v>8.5</v>
      </c>
      <c r="K2336" s="11">
        <v>149</v>
      </c>
      <c r="L2336" s="12">
        <v>0.2</v>
      </c>
      <c r="M2336" s="7">
        <f t="shared" si="109"/>
        <v>2014</v>
      </c>
      <c r="N2336" s="7">
        <f t="shared" si="110"/>
        <v>10</v>
      </c>
      <c r="O2336" s="30">
        <f t="shared" si="111"/>
        <v>119.2</v>
      </c>
    </row>
    <row r="2337" spans="2:15" x14ac:dyDescent="0.2">
      <c r="B2337" s="13">
        <v>54354</v>
      </c>
      <c r="C2337" s="14">
        <v>41941.34611111111</v>
      </c>
      <c r="D2337" s="7" t="s">
        <v>9</v>
      </c>
      <c r="E2337" s="13">
        <v>2205</v>
      </c>
      <c r="F2337" s="7" t="s">
        <v>62</v>
      </c>
      <c r="G2337" s="7" t="s">
        <v>12</v>
      </c>
      <c r="H2337" s="13">
        <v>7</v>
      </c>
      <c r="I2337" s="13" t="str">
        <f>IF(G2337="Male",VLOOKUP(H2337,'Shoe size conversion table'!$B$6:$D$22,2),VLOOKUP(H2337,'Shoe size conversion table'!$J$6:$L$22,2))</f>
        <v>37-38</v>
      </c>
      <c r="J2337" s="13">
        <f>IF(G2337="Male",VLOOKUP(H2337,'Shoe size conversion table'!$B$6:$D$22,3),VLOOKUP(H2337,'Shoe size conversion table'!$J$6:$L$22,3))</f>
        <v>5</v>
      </c>
      <c r="K2337" s="11">
        <v>189</v>
      </c>
      <c r="L2337" s="12">
        <v>0</v>
      </c>
      <c r="M2337" s="7">
        <f t="shared" si="109"/>
        <v>2014</v>
      </c>
      <c r="N2337" s="7">
        <f t="shared" si="110"/>
        <v>10</v>
      </c>
      <c r="O2337" s="30">
        <f t="shared" si="111"/>
        <v>189</v>
      </c>
    </row>
    <row r="2338" spans="2:15" x14ac:dyDescent="0.2">
      <c r="B2338" s="13">
        <v>54355</v>
      </c>
      <c r="C2338" s="14">
        <v>41941.766111111108</v>
      </c>
      <c r="D2338" s="7" t="s">
        <v>10</v>
      </c>
      <c r="E2338" s="13">
        <v>2169</v>
      </c>
      <c r="F2338" s="7" t="s">
        <v>34</v>
      </c>
      <c r="G2338" s="7" t="s">
        <v>11</v>
      </c>
      <c r="H2338" s="13">
        <v>13</v>
      </c>
      <c r="I2338" s="13">
        <f>IF(G2338="Male",VLOOKUP(H2338,'Shoe size conversion table'!$B$6:$D$22,2),VLOOKUP(H2338,'Shoe size conversion table'!$J$6:$L$22,2))</f>
        <v>46</v>
      </c>
      <c r="J2338" s="13">
        <f>IF(G2338="Male",VLOOKUP(H2338,'Shoe size conversion table'!$B$6:$D$22,3),VLOOKUP(H2338,'Shoe size conversion table'!$J$6:$L$22,3))</f>
        <v>12.5</v>
      </c>
      <c r="K2338" s="11">
        <v>129</v>
      </c>
      <c r="L2338" s="12">
        <v>0</v>
      </c>
      <c r="M2338" s="7">
        <f t="shared" si="109"/>
        <v>2014</v>
      </c>
      <c r="N2338" s="7">
        <f t="shared" si="110"/>
        <v>10</v>
      </c>
      <c r="O2338" s="30">
        <f t="shared" si="111"/>
        <v>129</v>
      </c>
    </row>
    <row r="2339" spans="2:15" x14ac:dyDescent="0.2">
      <c r="B2339" s="13">
        <v>54356</v>
      </c>
      <c r="C2339" s="14">
        <v>41941.826111111113</v>
      </c>
      <c r="D2339" s="7" t="s">
        <v>10</v>
      </c>
      <c r="E2339" s="13">
        <v>2199</v>
      </c>
      <c r="F2339" s="7" t="s">
        <v>35</v>
      </c>
      <c r="G2339" s="7" t="s">
        <v>11</v>
      </c>
      <c r="H2339" s="13">
        <v>14</v>
      </c>
      <c r="I2339" s="13">
        <f>IF(G2339="Male",VLOOKUP(H2339,'Shoe size conversion table'!$B$6:$D$22,2),VLOOKUP(H2339,'Shoe size conversion table'!$J$6:$L$22,2))</f>
        <v>47</v>
      </c>
      <c r="J2339" s="13">
        <f>IF(G2339="Male",VLOOKUP(H2339,'Shoe size conversion table'!$B$6:$D$22,3),VLOOKUP(H2339,'Shoe size conversion table'!$J$6:$L$22,3))</f>
        <v>13.5</v>
      </c>
      <c r="K2339" s="11">
        <v>159</v>
      </c>
      <c r="L2339" s="12">
        <v>0.1</v>
      </c>
      <c r="M2339" s="7">
        <f t="shared" si="109"/>
        <v>2014</v>
      </c>
      <c r="N2339" s="7">
        <f t="shared" si="110"/>
        <v>10</v>
      </c>
      <c r="O2339" s="30">
        <f t="shared" si="111"/>
        <v>143.1</v>
      </c>
    </row>
    <row r="2340" spans="2:15" x14ac:dyDescent="0.2">
      <c r="B2340" s="13">
        <v>54357</v>
      </c>
      <c r="C2340" s="14">
        <v>41942.056111111109</v>
      </c>
      <c r="D2340" s="7" t="s">
        <v>7</v>
      </c>
      <c r="E2340" s="13">
        <v>2159</v>
      </c>
      <c r="F2340" s="7" t="s">
        <v>55</v>
      </c>
      <c r="G2340" s="7" t="s">
        <v>11</v>
      </c>
      <c r="H2340" s="13">
        <v>9</v>
      </c>
      <c r="I2340" s="13">
        <f>IF(G2340="Male",VLOOKUP(H2340,'Shoe size conversion table'!$B$6:$D$22,2),VLOOKUP(H2340,'Shoe size conversion table'!$J$6:$L$22,2))</f>
        <v>42</v>
      </c>
      <c r="J2340" s="13">
        <f>IF(G2340="Male",VLOOKUP(H2340,'Shoe size conversion table'!$B$6:$D$22,3),VLOOKUP(H2340,'Shoe size conversion table'!$J$6:$L$22,3))</f>
        <v>8.5</v>
      </c>
      <c r="K2340" s="11">
        <v>159</v>
      </c>
      <c r="L2340" s="12">
        <v>0.3</v>
      </c>
      <c r="M2340" s="7">
        <f t="shared" si="109"/>
        <v>2014</v>
      </c>
      <c r="N2340" s="7">
        <f t="shared" si="110"/>
        <v>10</v>
      </c>
      <c r="O2340" s="30">
        <f t="shared" si="111"/>
        <v>111.3</v>
      </c>
    </row>
    <row r="2341" spans="2:15" x14ac:dyDescent="0.2">
      <c r="B2341" s="13">
        <v>54357</v>
      </c>
      <c r="C2341" s="14">
        <v>41942.056111111109</v>
      </c>
      <c r="D2341" s="7" t="s">
        <v>7</v>
      </c>
      <c r="E2341" s="13">
        <v>2203</v>
      </c>
      <c r="F2341" s="7" t="s">
        <v>43</v>
      </c>
      <c r="G2341" s="7" t="s">
        <v>11</v>
      </c>
      <c r="H2341" s="13">
        <v>12</v>
      </c>
      <c r="I2341" s="13">
        <f>IF(G2341="Male",VLOOKUP(H2341,'Shoe size conversion table'!$B$6:$D$22,2),VLOOKUP(H2341,'Shoe size conversion table'!$J$6:$L$22,2))</f>
        <v>45</v>
      </c>
      <c r="J2341" s="13">
        <f>IF(G2341="Male",VLOOKUP(H2341,'Shoe size conversion table'!$B$6:$D$22,3),VLOOKUP(H2341,'Shoe size conversion table'!$J$6:$L$22,3))</f>
        <v>11.5</v>
      </c>
      <c r="K2341" s="11">
        <v>139</v>
      </c>
      <c r="L2341" s="12">
        <v>0.2</v>
      </c>
      <c r="M2341" s="7">
        <f t="shared" si="109"/>
        <v>2014</v>
      </c>
      <c r="N2341" s="7">
        <f t="shared" si="110"/>
        <v>10</v>
      </c>
      <c r="O2341" s="30">
        <f t="shared" si="111"/>
        <v>111.2</v>
      </c>
    </row>
    <row r="2342" spans="2:15" x14ac:dyDescent="0.2">
      <c r="B2342" s="13">
        <v>54358</v>
      </c>
      <c r="C2342" s="14">
        <v>41942.196111111109</v>
      </c>
      <c r="D2342" s="7" t="s">
        <v>7</v>
      </c>
      <c r="E2342" s="13">
        <v>2157</v>
      </c>
      <c r="F2342" s="7" t="s">
        <v>51</v>
      </c>
      <c r="G2342" s="7" t="s">
        <v>11</v>
      </c>
      <c r="H2342" s="13">
        <v>8</v>
      </c>
      <c r="I2342" s="13">
        <f>IF(G2342="Male",VLOOKUP(H2342,'Shoe size conversion table'!$B$6:$D$22,2),VLOOKUP(H2342,'Shoe size conversion table'!$J$6:$L$22,2))</f>
        <v>41</v>
      </c>
      <c r="J2342" s="13">
        <f>IF(G2342="Male",VLOOKUP(H2342,'Shoe size conversion table'!$B$6:$D$22,3),VLOOKUP(H2342,'Shoe size conversion table'!$J$6:$L$22,3))</f>
        <v>7.5</v>
      </c>
      <c r="K2342" s="11">
        <v>149</v>
      </c>
      <c r="L2342" s="12">
        <v>0</v>
      </c>
      <c r="M2342" s="7">
        <f t="shared" si="109"/>
        <v>2014</v>
      </c>
      <c r="N2342" s="7">
        <f t="shared" si="110"/>
        <v>10</v>
      </c>
      <c r="O2342" s="30">
        <f t="shared" si="111"/>
        <v>149</v>
      </c>
    </row>
    <row r="2343" spans="2:15" x14ac:dyDescent="0.2">
      <c r="B2343" s="13">
        <v>54359</v>
      </c>
      <c r="C2343" s="14">
        <v>41942.34611111111</v>
      </c>
      <c r="D2343" s="7" t="s">
        <v>9</v>
      </c>
      <c r="E2343" s="13">
        <v>2174</v>
      </c>
      <c r="F2343" s="7" t="s">
        <v>58</v>
      </c>
      <c r="G2343" s="7" t="s">
        <v>12</v>
      </c>
      <c r="H2343" s="13">
        <v>7</v>
      </c>
      <c r="I2343" s="13" t="str">
        <f>IF(G2343="Male",VLOOKUP(H2343,'Shoe size conversion table'!$B$6:$D$22,2),VLOOKUP(H2343,'Shoe size conversion table'!$J$6:$L$22,2))</f>
        <v>37-38</v>
      </c>
      <c r="J2343" s="13">
        <f>IF(G2343="Male",VLOOKUP(H2343,'Shoe size conversion table'!$B$6:$D$22,3),VLOOKUP(H2343,'Shoe size conversion table'!$J$6:$L$22,3))</f>
        <v>5</v>
      </c>
      <c r="K2343" s="11">
        <v>199</v>
      </c>
      <c r="L2343" s="12">
        <v>0</v>
      </c>
      <c r="M2343" s="7">
        <f t="shared" si="109"/>
        <v>2014</v>
      </c>
      <c r="N2343" s="7">
        <f t="shared" si="110"/>
        <v>10</v>
      </c>
      <c r="O2343" s="30">
        <f t="shared" si="111"/>
        <v>199</v>
      </c>
    </row>
    <row r="2344" spans="2:15" x14ac:dyDescent="0.2">
      <c r="B2344" s="13">
        <v>54360</v>
      </c>
      <c r="C2344" s="14">
        <v>41942.766111111108</v>
      </c>
      <c r="D2344" s="7" t="s">
        <v>10</v>
      </c>
      <c r="E2344" s="13">
        <v>2169</v>
      </c>
      <c r="F2344" s="7" t="s">
        <v>35</v>
      </c>
      <c r="G2344" s="7" t="s">
        <v>11</v>
      </c>
      <c r="H2344" s="13">
        <v>10.5</v>
      </c>
      <c r="I2344" s="13" t="str">
        <f>IF(G2344="Male",VLOOKUP(H2344,'Shoe size conversion table'!$B$6:$D$22,2),VLOOKUP(H2344,'Shoe size conversion table'!$J$6:$L$22,2))</f>
        <v>43-44</v>
      </c>
      <c r="J2344" s="13">
        <f>IF(G2344="Male",VLOOKUP(H2344,'Shoe size conversion table'!$B$6:$D$22,3),VLOOKUP(H2344,'Shoe size conversion table'!$J$6:$L$22,3))</f>
        <v>10</v>
      </c>
      <c r="K2344" s="11">
        <v>169</v>
      </c>
      <c r="L2344" s="12">
        <v>0</v>
      </c>
      <c r="M2344" s="7">
        <f t="shared" si="109"/>
        <v>2014</v>
      </c>
      <c r="N2344" s="7">
        <f t="shared" si="110"/>
        <v>10</v>
      </c>
      <c r="O2344" s="30">
        <f t="shared" si="111"/>
        <v>169</v>
      </c>
    </row>
    <row r="2345" spans="2:15" x14ac:dyDescent="0.2">
      <c r="B2345" s="13">
        <v>54361</v>
      </c>
      <c r="C2345" s="14">
        <v>41942.906111111108</v>
      </c>
      <c r="D2345" s="7" t="s">
        <v>10</v>
      </c>
      <c r="E2345" s="13">
        <v>2214</v>
      </c>
      <c r="F2345" s="7" t="s">
        <v>35</v>
      </c>
      <c r="G2345" s="7" t="s">
        <v>12</v>
      </c>
      <c r="H2345" s="13">
        <v>7</v>
      </c>
      <c r="I2345" s="13" t="str">
        <f>IF(G2345="Male",VLOOKUP(H2345,'Shoe size conversion table'!$B$6:$D$22,2),VLOOKUP(H2345,'Shoe size conversion table'!$J$6:$L$22,2))</f>
        <v>37-38</v>
      </c>
      <c r="J2345" s="13">
        <f>IF(G2345="Male",VLOOKUP(H2345,'Shoe size conversion table'!$B$6:$D$22,3),VLOOKUP(H2345,'Shoe size conversion table'!$J$6:$L$22,3))</f>
        <v>5</v>
      </c>
      <c r="K2345" s="11">
        <v>179</v>
      </c>
      <c r="L2345" s="12">
        <v>0.5</v>
      </c>
      <c r="M2345" s="7">
        <f t="shared" si="109"/>
        <v>2014</v>
      </c>
      <c r="N2345" s="7">
        <f t="shared" si="110"/>
        <v>10</v>
      </c>
      <c r="O2345" s="30">
        <f t="shared" si="111"/>
        <v>89.5</v>
      </c>
    </row>
    <row r="2346" spans="2:15" x14ac:dyDescent="0.2">
      <c r="B2346" s="13">
        <v>54362</v>
      </c>
      <c r="C2346" s="14">
        <v>41943.056111111109</v>
      </c>
      <c r="D2346" s="7" t="s">
        <v>7</v>
      </c>
      <c r="E2346" s="13">
        <v>2217</v>
      </c>
      <c r="F2346" s="7" t="s">
        <v>54</v>
      </c>
      <c r="G2346" s="7" t="s">
        <v>11</v>
      </c>
      <c r="H2346" s="13">
        <v>10</v>
      </c>
      <c r="I2346" s="13">
        <f>IF(G2346="Male",VLOOKUP(H2346,'Shoe size conversion table'!$B$6:$D$22,2),VLOOKUP(H2346,'Shoe size conversion table'!$J$6:$L$22,2))</f>
        <v>43</v>
      </c>
      <c r="J2346" s="13">
        <f>IF(G2346="Male",VLOOKUP(H2346,'Shoe size conversion table'!$B$6:$D$22,3),VLOOKUP(H2346,'Shoe size conversion table'!$J$6:$L$22,3))</f>
        <v>9.5</v>
      </c>
      <c r="K2346" s="11">
        <v>159</v>
      </c>
      <c r="L2346" s="12">
        <v>0</v>
      </c>
      <c r="M2346" s="7">
        <f t="shared" si="109"/>
        <v>2014</v>
      </c>
      <c r="N2346" s="7">
        <f t="shared" si="110"/>
        <v>10</v>
      </c>
      <c r="O2346" s="30">
        <f t="shared" si="111"/>
        <v>159</v>
      </c>
    </row>
    <row r="2347" spans="2:15" x14ac:dyDescent="0.2">
      <c r="B2347" s="13">
        <v>54362</v>
      </c>
      <c r="C2347" s="14">
        <v>41943.056111111109</v>
      </c>
      <c r="D2347" s="7" t="s">
        <v>7</v>
      </c>
      <c r="E2347" s="13">
        <v>2159</v>
      </c>
      <c r="F2347" s="7" t="s">
        <v>55</v>
      </c>
      <c r="G2347" s="7" t="s">
        <v>11</v>
      </c>
      <c r="H2347" s="13">
        <v>9</v>
      </c>
      <c r="I2347" s="13">
        <f>IF(G2347="Male",VLOOKUP(H2347,'Shoe size conversion table'!$B$6:$D$22,2),VLOOKUP(H2347,'Shoe size conversion table'!$J$6:$L$22,2))</f>
        <v>42</v>
      </c>
      <c r="J2347" s="13">
        <f>IF(G2347="Male",VLOOKUP(H2347,'Shoe size conversion table'!$B$6:$D$22,3),VLOOKUP(H2347,'Shoe size conversion table'!$J$6:$L$22,3))</f>
        <v>8.5</v>
      </c>
      <c r="K2347" s="11">
        <v>159</v>
      </c>
      <c r="L2347" s="12">
        <v>0.3</v>
      </c>
      <c r="M2347" s="7">
        <f t="shared" si="109"/>
        <v>2014</v>
      </c>
      <c r="N2347" s="7">
        <f t="shared" si="110"/>
        <v>10</v>
      </c>
      <c r="O2347" s="30">
        <f t="shared" si="111"/>
        <v>111.3</v>
      </c>
    </row>
    <row r="2348" spans="2:15" x14ac:dyDescent="0.2">
      <c r="B2348" s="13">
        <v>54363</v>
      </c>
      <c r="C2348" s="14">
        <v>41943.196111111109</v>
      </c>
      <c r="D2348" s="7" t="s">
        <v>7</v>
      </c>
      <c r="E2348" s="13">
        <v>2224</v>
      </c>
      <c r="F2348" s="7" t="s">
        <v>51</v>
      </c>
      <c r="G2348" s="7" t="s">
        <v>11</v>
      </c>
      <c r="H2348" s="13">
        <v>7.5</v>
      </c>
      <c r="I2348" s="13" t="str">
        <f>IF(G2348="Male",VLOOKUP(H2348,'Shoe size conversion table'!$B$6:$D$22,2),VLOOKUP(H2348,'Shoe size conversion table'!$J$6:$L$22,2))</f>
        <v>40-41</v>
      </c>
      <c r="J2348" s="13">
        <f>IF(G2348="Male",VLOOKUP(H2348,'Shoe size conversion table'!$B$6:$D$22,3),VLOOKUP(H2348,'Shoe size conversion table'!$J$6:$L$22,3))</f>
        <v>7</v>
      </c>
      <c r="K2348" s="11">
        <v>179</v>
      </c>
      <c r="L2348" s="12">
        <v>0.1</v>
      </c>
      <c r="M2348" s="7">
        <f t="shared" si="109"/>
        <v>2014</v>
      </c>
      <c r="N2348" s="7">
        <f t="shared" si="110"/>
        <v>10</v>
      </c>
      <c r="O2348" s="30">
        <f t="shared" si="111"/>
        <v>161.1</v>
      </c>
    </row>
    <row r="2349" spans="2:15" x14ac:dyDescent="0.2">
      <c r="B2349" s="13">
        <v>54364</v>
      </c>
      <c r="C2349" s="14">
        <v>41943.406111111108</v>
      </c>
      <c r="D2349" s="7" t="s">
        <v>8</v>
      </c>
      <c r="E2349" s="13">
        <v>2165</v>
      </c>
      <c r="F2349" s="7" t="s">
        <v>39</v>
      </c>
      <c r="G2349" s="7" t="s">
        <v>12</v>
      </c>
      <c r="H2349" s="13">
        <v>8.5</v>
      </c>
      <c r="I2349" s="13">
        <f>IF(G2349="Male",VLOOKUP(H2349,'Shoe size conversion table'!$B$6:$D$22,2),VLOOKUP(H2349,'Shoe size conversion table'!$J$6:$L$22,2))</f>
        <v>39</v>
      </c>
      <c r="J2349" s="13">
        <f>IF(G2349="Male",VLOOKUP(H2349,'Shoe size conversion table'!$B$6:$D$22,3),VLOOKUP(H2349,'Shoe size conversion table'!$J$6:$L$22,3))</f>
        <v>6.5</v>
      </c>
      <c r="K2349" s="11">
        <v>129</v>
      </c>
      <c r="L2349" s="12">
        <v>0.1</v>
      </c>
      <c r="M2349" s="7">
        <f t="shared" si="109"/>
        <v>2014</v>
      </c>
      <c r="N2349" s="7">
        <f t="shared" si="110"/>
        <v>10</v>
      </c>
      <c r="O2349" s="30">
        <f t="shared" si="111"/>
        <v>116.10000000000001</v>
      </c>
    </row>
    <row r="2350" spans="2:15" x14ac:dyDescent="0.2">
      <c r="B2350" s="13">
        <v>54365</v>
      </c>
      <c r="C2350" s="14">
        <v>41943.716111111105</v>
      </c>
      <c r="D2350" s="7" t="s">
        <v>10</v>
      </c>
      <c r="E2350" s="13">
        <v>2185</v>
      </c>
      <c r="F2350" s="7" t="s">
        <v>34</v>
      </c>
      <c r="G2350" s="7" t="s">
        <v>12</v>
      </c>
      <c r="H2350" s="13">
        <v>9</v>
      </c>
      <c r="I2350" s="13" t="str">
        <f>IF(G2350="Male",VLOOKUP(H2350,'Shoe size conversion table'!$B$6:$D$22,2),VLOOKUP(H2350,'Shoe size conversion table'!$J$6:$L$22,2))</f>
        <v>39-40</v>
      </c>
      <c r="J2350" s="13">
        <f>IF(G2350="Male",VLOOKUP(H2350,'Shoe size conversion table'!$B$6:$D$22,3),VLOOKUP(H2350,'Shoe size conversion table'!$J$6:$L$22,3))</f>
        <v>7</v>
      </c>
      <c r="K2350" s="11">
        <v>129</v>
      </c>
      <c r="L2350" s="12">
        <v>0</v>
      </c>
      <c r="M2350" s="7">
        <f t="shared" si="109"/>
        <v>2014</v>
      </c>
      <c r="N2350" s="7">
        <f t="shared" si="110"/>
        <v>10</v>
      </c>
      <c r="O2350" s="30">
        <f t="shared" si="111"/>
        <v>129</v>
      </c>
    </row>
    <row r="2351" spans="2:15" x14ac:dyDescent="0.2">
      <c r="B2351" s="13">
        <v>54366</v>
      </c>
      <c r="C2351" s="14">
        <v>41943.766111111108</v>
      </c>
      <c r="D2351" s="7" t="s">
        <v>8</v>
      </c>
      <c r="E2351" s="13">
        <v>2185</v>
      </c>
      <c r="F2351" s="7" t="s">
        <v>38</v>
      </c>
      <c r="G2351" s="7" t="s">
        <v>12</v>
      </c>
      <c r="H2351" s="13">
        <v>8</v>
      </c>
      <c r="I2351" s="13" t="str">
        <f>IF(G2351="Male",VLOOKUP(H2351,'Shoe size conversion table'!$B$6:$D$22,2),VLOOKUP(H2351,'Shoe size conversion table'!$J$6:$L$22,2))</f>
        <v>38-39</v>
      </c>
      <c r="J2351" s="13">
        <f>IF(G2351="Male",VLOOKUP(H2351,'Shoe size conversion table'!$B$6:$D$22,3),VLOOKUP(H2351,'Shoe size conversion table'!$J$6:$L$22,3))</f>
        <v>6</v>
      </c>
      <c r="K2351" s="11">
        <v>169</v>
      </c>
      <c r="L2351" s="12">
        <v>0.2</v>
      </c>
      <c r="M2351" s="7">
        <f t="shared" si="109"/>
        <v>2014</v>
      </c>
      <c r="N2351" s="7">
        <f t="shared" si="110"/>
        <v>10</v>
      </c>
      <c r="O2351" s="30">
        <f t="shared" si="111"/>
        <v>135.20000000000002</v>
      </c>
    </row>
    <row r="2352" spans="2:15" x14ac:dyDescent="0.2">
      <c r="B2352" s="13">
        <v>54367</v>
      </c>
      <c r="C2352" s="14">
        <v>41943.906111111108</v>
      </c>
      <c r="D2352" s="7" t="s">
        <v>8</v>
      </c>
      <c r="E2352" s="13">
        <v>2168</v>
      </c>
      <c r="F2352" s="7" t="s">
        <v>41</v>
      </c>
      <c r="G2352" s="7" t="s">
        <v>11</v>
      </c>
      <c r="H2352" s="13">
        <v>9</v>
      </c>
      <c r="I2352" s="13">
        <f>IF(G2352="Male",VLOOKUP(H2352,'Shoe size conversion table'!$B$6:$D$22,2),VLOOKUP(H2352,'Shoe size conversion table'!$J$6:$L$22,2))</f>
        <v>42</v>
      </c>
      <c r="J2352" s="13">
        <f>IF(G2352="Male",VLOOKUP(H2352,'Shoe size conversion table'!$B$6:$D$22,3),VLOOKUP(H2352,'Shoe size conversion table'!$J$6:$L$22,3))</f>
        <v>8.5</v>
      </c>
      <c r="K2352" s="11">
        <v>179</v>
      </c>
      <c r="L2352" s="12">
        <v>0</v>
      </c>
      <c r="M2352" s="7">
        <f t="shared" si="109"/>
        <v>2014</v>
      </c>
      <c r="N2352" s="7">
        <f t="shared" si="110"/>
        <v>10</v>
      </c>
      <c r="O2352" s="30">
        <f t="shared" si="111"/>
        <v>179</v>
      </c>
    </row>
    <row r="2353" spans="2:15" x14ac:dyDescent="0.2">
      <c r="B2353" s="13">
        <v>54368</v>
      </c>
      <c r="C2353" s="14">
        <v>41944.196111111109</v>
      </c>
      <c r="D2353" s="7" t="s">
        <v>7</v>
      </c>
      <c r="E2353" s="13">
        <v>2196</v>
      </c>
      <c r="F2353" s="7" t="s">
        <v>51</v>
      </c>
      <c r="G2353" s="7" t="s">
        <v>11</v>
      </c>
      <c r="H2353" s="13">
        <v>9.5</v>
      </c>
      <c r="I2353" s="13" t="str">
        <f>IF(G2353="Male",VLOOKUP(H2353,'Shoe size conversion table'!$B$6:$D$22,2),VLOOKUP(H2353,'Shoe size conversion table'!$J$6:$L$22,2))</f>
        <v>42-43</v>
      </c>
      <c r="J2353" s="13">
        <f>IF(G2353="Male",VLOOKUP(H2353,'Shoe size conversion table'!$B$6:$D$22,3),VLOOKUP(H2353,'Shoe size conversion table'!$J$6:$L$22,3))</f>
        <v>9</v>
      </c>
      <c r="K2353" s="11">
        <v>129</v>
      </c>
      <c r="L2353" s="12">
        <v>0.2</v>
      </c>
      <c r="M2353" s="7">
        <f t="shared" si="109"/>
        <v>2014</v>
      </c>
      <c r="N2353" s="7">
        <f t="shared" si="110"/>
        <v>11</v>
      </c>
      <c r="O2353" s="30">
        <f t="shared" si="111"/>
        <v>103.2</v>
      </c>
    </row>
    <row r="2354" spans="2:15" x14ac:dyDescent="0.2">
      <c r="B2354" s="13">
        <v>54369</v>
      </c>
      <c r="C2354" s="14">
        <v>41944.406111111108</v>
      </c>
      <c r="D2354" s="7" t="s">
        <v>7</v>
      </c>
      <c r="E2354" s="13">
        <v>2157</v>
      </c>
      <c r="F2354" s="7" t="s">
        <v>51</v>
      </c>
      <c r="G2354" s="7" t="s">
        <v>11</v>
      </c>
      <c r="H2354" s="13">
        <v>8</v>
      </c>
      <c r="I2354" s="13">
        <f>IF(G2354="Male",VLOOKUP(H2354,'Shoe size conversion table'!$B$6:$D$22,2),VLOOKUP(H2354,'Shoe size conversion table'!$J$6:$L$22,2))</f>
        <v>41</v>
      </c>
      <c r="J2354" s="13">
        <f>IF(G2354="Male",VLOOKUP(H2354,'Shoe size conversion table'!$B$6:$D$22,3),VLOOKUP(H2354,'Shoe size conversion table'!$J$6:$L$22,3))</f>
        <v>7.5</v>
      </c>
      <c r="K2354" s="11">
        <v>149</v>
      </c>
      <c r="L2354" s="12">
        <v>0</v>
      </c>
      <c r="M2354" s="7">
        <f t="shared" si="109"/>
        <v>2014</v>
      </c>
      <c r="N2354" s="7">
        <f t="shared" si="110"/>
        <v>11</v>
      </c>
      <c r="O2354" s="30">
        <f t="shared" si="111"/>
        <v>149</v>
      </c>
    </row>
    <row r="2355" spans="2:15" x14ac:dyDescent="0.2">
      <c r="B2355" s="13">
        <v>54370</v>
      </c>
      <c r="C2355" s="14">
        <v>41944.526111111103</v>
      </c>
      <c r="D2355" s="7" t="s">
        <v>10</v>
      </c>
      <c r="E2355" s="13">
        <v>2209</v>
      </c>
      <c r="F2355" s="7" t="s">
        <v>35</v>
      </c>
      <c r="G2355" s="7" t="s">
        <v>12</v>
      </c>
      <c r="H2355" s="13">
        <v>8</v>
      </c>
      <c r="I2355" s="13" t="str">
        <f>IF(G2355="Male",VLOOKUP(H2355,'Shoe size conversion table'!$B$6:$D$22,2),VLOOKUP(H2355,'Shoe size conversion table'!$J$6:$L$22,2))</f>
        <v>38-39</v>
      </c>
      <c r="J2355" s="13">
        <f>IF(G2355="Male",VLOOKUP(H2355,'Shoe size conversion table'!$B$6:$D$22,3),VLOOKUP(H2355,'Shoe size conversion table'!$J$6:$L$22,3))</f>
        <v>6</v>
      </c>
      <c r="K2355" s="11">
        <v>149</v>
      </c>
      <c r="L2355" s="12">
        <v>0.1</v>
      </c>
      <c r="M2355" s="7">
        <f t="shared" si="109"/>
        <v>2014</v>
      </c>
      <c r="N2355" s="7">
        <f t="shared" si="110"/>
        <v>11</v>
      </c>
      <c r="O2355" s="30">
        <f t="shared" si="111"/>
        <v>134.1</v>
      </c>
    </row>
    <row r="2356" spans="2:15" x14ac:dyDescent="0.2">
      <c r="B2356" s="13">
        <v>54371</v>
      </c>
      <c r="C2356" s="14">
        <v>41944.716111111105</v>
      </c>
      <c r="D2356" s="7" t="s">
        <v>10</v>
      </c>
      <c r="E2356" s="13">
        <v>2201</v>
      </c>
      <c r="F2356" s="7" t="s">
        <v>34</v>
      </c>
      <c r="G2356" s="7" t="s">
        <v>12</v>
      </c>
      <c r="H2356" s="13">
        <v>9</v>
      </c>
      <c r="I2356" s="13" t="str">
        <f>IF(G2356="Male",VLOOKUP(H2356,'Shoe size conversion table'!$B$6:$D$22,2),VLOOKUP(H2356,'Shoe size conversion table'!$J$6:$L$22,2))</f>
        <v>39-40</v>
      </c>
      <c r="J2356" s="13">
        <f>IF(G2356="Male",VLOOKUP(H2356,'Shoe size conversion table'!$B$6:$D$22,3),VLOOKUP(H2356,'Shoe size conversion table'!$J$6:$L$22,3))</f>
        <v>7</v>
      </c>
      <c r="K2356" s="11">
        <v>169</v>
      </c>
      <c r="L2356" s="12">
        <v>0</v>
      </c>
      <c r="M2356" s="7">
        <f t="shared" si="109"/>
        <v>2014</v>
      </c>
      <c r="N2356" s="7">
        <f t="shared" si="110"/>
        <v>11</v>
      </c>
      <c r="O2356" s="30">
        <f t="shared" si="111"/>
        <v>169</v>
      </c>
    </row>
    <row r="2357" spans="2:15" x14ac:dyDescent="0.2">
      <c r="B2357" s="13">
        <v>54372</v>
      </c>
      <c r="C2357" s="14">
        <v>41944.906111111108</v>
      </c>
      <c r="D2357" s="7" t="s">
        <v>8</v>
      </c>
      <c r="E2357" s="13">
        <v>2208</v>
      </c>
      <c r="F2357" s="7" t="s">
        <v>39</v>
      </c>
      <c r="G2357" s="7" t="s">
        <v>11</v>
      </c>
      <c r="H2357" s="13">
        <v>8.5</v>
      </c>
      <c r="I2357" s="13" t="str">
        <f>IF(G2357="Male",VLOOKUP(H2357,'Shoe size conversion table'!$B$6:$D$22,2),VLOOKUP(H2357,'Shoe size conversion table'!$J$6:$L$22,2))</f>
        <v>41-42</v>
      </c>
      <c r="J2357" s="13">
        <f>IF(G2357="Male",VLOOKUP(H2357,'Shoe size conversion table'!$B$6:$D$22,3),VLOOKUP(H2357,'Shoe size conversion table'!$J$6:$L$22,3))</f>
        <v>8</v>
      </c>
      <c r="K2357" s="11">
        <v>179</v>
      </c>
      <c r="L2357" s="12">
        <v>0.5</v>
      </c>
      <c r="M2357" s="7">
        <f t="shared" si="109"/>
        <v>2014</v>
      </c>
      <c r="N2357" s="7">
        <f t="shared" si="110"/>
        <v>11</v>
      </c>
      <c r="O2357" s="30">
        <f t="shared" si="111"/>
        <v>89.5</v>
      </c>
    </row>
    <row r="2358" spans="2:15" x14ac:dyDescent="0.2">
      <c r="B2358" s="13">
        <v>54373</v>
      </c>
      <c r="C2358" s="14">
        <v>41945.256111111106</v>
      </c>
      <c r="D2358" s="7" t="s">
        <v>10</v>
      </c>
      <c r="E2358" s="13">
        <v>2208</v>
      </c>
      <c r="F2358" s="7" t="s">
        <v>35</v>
      </c>
      <c r="G2358" s="7" t="s">
        <v>12</v>
      </c>
      <c r="H2358" s="13">
        <v>7</v>
      </c>
      <c r="I2358" s="13" t="str">
        <f>IF(G2358="Male",VLOOKUP(H2358,'Shoe size conversion table'!$B$6:$D$22,2),VLOOKUP(H2358,'Shoe size conversion table'!$J$6:$L$22,2))</f>
        <v>37-38</v>
      </c>
      <c r="J2358" s="13">
        <f>IF(G2358="Male",VLOOKUP(H2358,'Shoe size conversion table'!$B$6:$D$22,3),VLOOKUP(H2358,'Shoe size conversion table'!$J$6:$L$22,3))</f>
        <v>5</v>
      </c>
      <c r="K2358" s="11">
        <v>199</v>
      </c>
      <c r="L2358" s="12">
        <v>0</v>
      </c>
      <c r="M2358" s="7">
        <f t="shared" si="109"/>
        <v>2014</v>
      </c>
      <c r="N2358" s="7">
        <f t="shared" si="110"/>
        <v>11</v>
      </c>
      <c r="O2358" s="30">
        <f t="shared" si="111"/>
        <v>199</v>
      </c>
    </row>
    <row r="2359" spans="2:15" x14ac:dyDescent="0.2">
      <c r="B2359" s="13">
        <v>54374</v>
      </c>
      <c r="C2359" s="14">
        <v>41945.306111111109</v>
      </c>
      <c r="D2359" s="7" t="s">
        <v>8</v>
      </c>
      <c r="E2359" s="13">
        <v>2215</v>
      </c>
      <c r="F2359" s="7" t="s">
        <v>39</v>
      </c>
      <c r="G2359" s="7" t="s">
        <v>11</v>
      </c>
      <c r="H2359" s="13">
        <v>9</v>
      </c>
      <c r="I2359" s="13">
        <f>IF(G2359="Male",VLOOKUP(H2359,'Shoe size conversion table'!$B$6:$D$22,2),VLOOKUP(H2359,'Shoe size conversion table'!$J$6:$L$22,2))</f>
        <v>42</v>
      </c>
      <c r="J2359" s="13">
        <f>IF(G2359="Male",VLOOKUP(H2359,'Shoe size conversion table'!$B$6:$D$22,3),VLOOKUP(H2359,'Shoe size conversion table'!$J$6:$L$22,3))</f>
        <v>8.5</v>
      </c>
      <c r="K2359" s="11">
        <v>159</v>
      </c>
      <c r="L2359" s="12">
        <v>0.3</v>
      </c>
      <c r="M2359" s="7">
        <f t="shared" si="109"/>
        <v>2014</v>
      </c>
      <c r="N2359" s="7">
        <f t="shared" si="110"/>
        <v>11</v>
      </c>
      <c r="O2359" s="30">
        <f t="shared" si="111"/>
        <v>111.3</v>
      </c>
    </row>
    <row r="2360" spans="2:15" x14ac:dyDescent="0.2">
      <c r="B2360" s="13">
        <v>54375</v>
      </c>
      <c r="C2360" s="14">
        <v>41945.406111111108</v>
      </c>
      <c r="D2360" s="7" t="s">
        <v>7</v>
      </c>
      <c r="E2360" s="13">
        <v>2224</v>
      </c>
      <c r="F2360" s="7" t="s">
        <v>51</v>
      </c>
      <c r="G2360" s="7" t="s">
        <v>11</v>
      </c>
      <c r="H2360" s="13">
        <v>7.5</v>
      </c>
      <c r="I2360" s="13" t="str">
        <f>IF(G2360="Male",VLOOKUP(H2360,'Shoe size conversion table'!$B$6:$D$22,2),VLOOKUP(H2360,'Shoe size conversion table'!$J$6:$L$22,2))</f>
        <v>40-41</v>
      </c>
      <c r="J2360" s="13">
        <f>IF(G2360="Male",VLOOKUP(H2360,'Shoe size conversion table'!$B$6:$D$22,3),VLOOKUP(H2360,'Shoe size conversion table'!$J$6:$L$22,3))</f>
        <v>7</v>
      </c>
      <c r="K2360" s="11">
        <v>179</v>
      </c>
      <c r="L2360" s="12">
        <v>0.1</v>
      </c>
      <c r="M2360" s="7">
        <f t="shared" si="109"/>
        <v>2014</v>
      </c>
      <c r="N2360" s="7">
        <f t="shared" si="110"/>
        <v>11</v>
      </c>
      <c r="O2360" s="30">
        <f t="shared" si="111"/>
        <v>161.1</v>
      </c>
    </row>
    <row r="2361" spans="2:15" x14ac:dyDescent="0.2">
      <c r="B2361" s="13">
        <v>54376</v>
      </c>
      <c r="C2361" s="14">
        <v>41945.526111111103</v>
      </c>
      <c r="D2361" s="7" t="s">
        <v>10</v>
      </c>
      <c r="E2361" s="13">
        <v>2179</v>
      </c>
      <c r="F2361" s="7" t="s">
        <v>34</v>
      </c>
      <c r="G2361" s="7" t="s">
        <v>12</v>
      </c>
      <c r="H2361" s="13">
        <v>8</v>
      </c>
      <c r="I2361" s="13" t="str">
        <f>IF(G2361="Male",VLOOKUP(H2361,'Shoe size conversion table'!$B$6:$D$22,2),VLOOKUP(H2361,'Shoe size conversion table'!$J$6:$L$22,2))</f>
        <v>38-39</v>
      </c>
      <c r="J2361" s="13">
        <f>IF(G2361="Male",VLOOKUP(H2361,'Shoe size conversion table'!$B$6:$D$22,3),VLOOKUP(H2361,'Shoe size conversion table'!$J$6:$L$22,3))</f>
        <v>6</v>
      </c>
      <c r="K2361" s="11">
        <v>159</v>
      </c>
      <c r="L2361" s="12">
        <v>0</v>
      </c>
      <c r="M2361" s="7">
        <f t="shared" si="109"/>
        <v>2014</v>
      </c>
      <c r="N2361" s="7">
        <f t="shared" si="110"/>
        <v>11</v>
      </c>
      <c r="O2361" s="30">
        <f t="shared" si="111"/>
        <v>159</v>
      </c>
    </row>
    <row r="2362" spans="2:15" x14ac:dyDescent="0.2">
      <c r="B2362" s="13">
        <v>54377</v>
      </c>
      <c r="C2362" s="14">
        <v>41945.716111111105</v>
      </c>
      <c r="D2362" s="7" t="s">
        <v>9</v>
      </c>
      <c r="E2362" s="13">
        <v>2180</v>
      </c>
      <c r="F2362" s="7" t="s">
        <v>60</v>
      </c>
      <c r="G2362" s="7" t="s">
        <v>11</v>
      </c>
      <c r="H2362" s="13">
        <v>11</v>
      </c>
      <c r="I2362" s="13">
        <f>IF(G2362="Male",VLOOKUP(H2362,'Shoe size conversion table'!$B$6:$D$22,2),VLOOKUP(H2362,'Shoe size conversion table'!$J$6:$L$22,2))</f>
        <v>44</v>
      </c>
      <c r="J2362" s="13">
        <f>IF(G2362="Male",VLOOKUP(H2362,'Shoe size conversion table'!$B$6:$D$22,3),VLOOKUP(H2362,'Shoe size conversion table'!$J$6:$L$22,3))</f>
        <v>10.5</v>
      </c>
      <c r="K2362" s="11">
        <v>189</v>
      </c>
      <c r="L2362" s="12">
        <v>0</v>
      </c>
      <c r="M2362" s="7">
        <f t="shared" si="109"/>
        <v>2014</v>
      </c>
      <c r="N2362" s="7">
        <f t="shared" si="110"/>
        <v>11</v>
      </c>
      <c r="O2362" s="30">
        <f t="shared" si="111"/>
        <v>189</v>
      </c>
    </row>
    <row r="2363" spans="2:15" x14ac:dyDescent="0.2">
      <c r="B2363" s="13">
        <v>54378</v>
      </c>
      <c r="C2363" s="14">
        <v>41945.756111111106</v>
      </c>
      <c r="D2363" s="7" t="s">
        <v>9</v>
      </c>
      <c r="E2363" s="13">
        <v>2158</v>
      </c>
      <c r="F2363" s="7" t="s">
        <v>58</v>
      </c>
      <c r="G2363" s="7" t="s">
        <v>11</v>
      </c>
      <c r="H2363" s="13">
        <v>9</v>
      </c>
      <c r="I2363" s="13">
        <f>IF(G2363="Male",VLOOKUP(H2363,'Shoe size conversion table'!$B$6:$D$22,2),VLOOKUP(H2363,'Shoe size conversion table'!$J$6:$L$22,2))</f>
        <v>42</v>
      </c>
      <c r="J2363" s="13">
        <f>IF(G2363="Male",VLOOKUP(H2363,'Shoe size conversion table'!$B$6:$D$22,3),VLOOKUP(H2363,'Shoe size conversion table'!$J$6:$L$22,3))</f>
        <v>8.5</v>
      </c>
      <c r="K2363" s="11">
        <v>159</v>
      </c>
      <c r="L2363" s="12">
        <v>0.2</v>
      </c>
      <c r="M2363" s="7">
        <f t="shared" si="109"/>
        <v>2014</v>
      </c>
      <c r="N2363" s="7">
        <f t="shared" si="110"/>
        <v>11</v>
      </c>
      <c r="O2363" s="30">
        <f t="shared" si="111"/>
        <v>127.2</v>
      </c>
    </row>
    <row r="2364" spans="2:15" x14ac:dyDescent="0.2">
      <c r="B2364" s="13">
        <v>54378</v>
      </c>
      <c r="C2364" s="14">
        <v>41945.756111111106</v>
      </c>
      <c r="D2364" s="7" t="s">
        <v>9</v>
      </c>
      <c r="E2364" s="13">
        <v>2231</v>
      </c>
      <c r="F2364" s="7" t="s">
        <v>59</v>
      </c>
      <c r="G2364" s="7" t="s">
        <v>12</v>
      </c>
      <c r="H2364" s="13">
        <v>9.5</v>
      </c>
      <c r="I2364" s="13">
        <f>IF(G2364="Male",VLOOKUP(H2364,'Shoe size conversion table'!$B$6:$D$22,2),VLOOKUP(H2364,'Shoe size conversion table'!$J$6:$L$22,2))</f>
        <v>40</v>
      </c>
      <c r="J2364" s="13">
        <f>IF(G2364="Male",VLOOKUP(H2364,'Shoe size conversion table'!$B$6:$D$22,3),VLOOKUP(H2364,'Shoe size conversion table'!$J$6:$L$22,3))</f>
        <v>7.5</v>
      </c>
      <c r="K2364" s="11">
        <v>199</v>
      </c>
      <c r="L2364" s="12">
        <v>0</v>
      </c>
      <c r="M2364" s="7">
        <f t="shared" si="109"/>
        <v>2014</v>
      </c>
      <c r="N2364" s="7">
        <f t="shared" si="110"/>
        <v>11</v>
      </c>
      <c r="O2364" s="30">
        <f t="shared" si="111"/>
        <v>199</v>
      </c>
    </row>
    <row r="2365" spans="2:15" x14ac:dyDescent="0.2">
      <c r="B2365" s="13">
        <v>54379</v>
      </c>
      <c r="C2365" s="14">
        <v>41946.256111111106</v>
      </c>
      <c r="D2365" s="7" t="s">
        <v>10</v>
      </c>
      <c r="E2365" s="13">
        <v>2214</v>
      </c>
      <c r="F2365" s="7" t="s">
        <v>35</v>
      </c>
      <c r="G2365" s="7" t="s">
        <v>12</v>
      </c>
      <c r="H2365" s="13">
        <v>7</v>
      </c>
      <c r="I2365" s="13" t="str">
        <f>IF(G2365="Male",VLOOKUP(H2365,'Shoe size conversion table'!$B$6:$D$22,2),VLOOKUP(H2365,'Shoe size conversion table'!$J$6:$L$22,2))</f>
        <v>37-38</v>
      </c>
      <c r="J2365" s="13">
        <f>IF(G2365="Male",VLOOKUP(H2365,'Shoe size conversion table'!$B$6:$D$22,3),VLOOKUP(H2365,'Shoe size conversion table'!$J$6:$L$22,3))</f>
        <v>5</v>
      </c>
      <c r="K2365" s="11">
        <v>179</v>
      </c>
      <c r="L2365" s="12">
        <v>0.5</v>
      </c>
      <c r="M2365" s="7">
        <f t="shared" si="109"/>
        <v>2014</v>
      </c>
      <c r="N2365" s="7">
        <f t="shared" si="110"/>
        <v>11</v>
      </c>
      <c r="O2365" s="30">
        <f t="shared" si="111"/>
        <v>89.5</v>
      </c>
    </row>
    <row r="2366" spans="2:15" x14ac:dyDescent="0.2">
      <c r="B2366" s="13">
        <v>54380</v>
      </c>
      <c r="C2366" s="14">
        <v>41946.306111111109</v>
      </c>
      <c r="D2366" s="7" t="s">
        <v>10</v>
      </c>
      <c r="E2366" s="13">
        <v>2198</v>
      </c>
      <c r="F2366" s="7" t="s">
        <v>35</v>
      </c>
      <c r="G2366" s="7" t="s">
        <v>12</v>
      </c>
      <c r="H2366" s="13">
        <v>6.5</v>
      </c>
      <c r="I2366" s="13">
        <f>IF(G2366="Male",VLOOKUP(H2366,'Shoe size conversion table'!$B$6:$D$22,2),VLOOKUP(H2366,'Shoe size conversion table'!$J$6:$L$22,2))</f>
        <v>37</v>
      </c>
      <c r="J2366" s="13">
        <f>IF(G2366="Male",VLOOKUP(H2366,'Shoe size conversion table'!$B$6:$D$22,3),VLOOKUP(H2366,'Shoe size conversion table'!$J$6:$L$22,3))</f>
        <v>4.5</v>
      </c>
      <c r="K2366" s="11">
        <v>199</v>
      </c>
      <c r="L2366" s="12">
        <v>0</v>
      </c>
      <c r="M2366" s="7">
        <f t="shared" si="109"/>
        <v>2014</v>
      </c>
      <c r="N2366" s="7">
        <f t="shared" si="110"/>
        <v>11</v>
      </c>
      <c r="O2366" s="30">
        <f t="shared" si="111"/>
        <v>199</v>
      </c>
    </row>
    <row r="2367" spans="2:15" x14ac:dyDescent="0.2">
      <c r="B2367" s="13">
        <v>54381</v>
      </c>
      <c r="C2367" s="14">
        <v>41946.526111111103</v>
      </c>
      <c r="D2367" s="7" t="s">
        <v>10</v>
      </c>
      <c r="E2367" s="13">
        <v>2186</v>
      </c>
      <c r="F2367" s="7" t="s">
        <v>34</v>
      </c>
      <c r="G2367" s="7" t="s">
        <v>11</v>
      </c>
      <c r="H2367" s="13">
        <v>11.5</v>
      </c>
      <c r="I2367" s="13" t="str">
        <f>IF(G2367="Male",VLOOKUP(H2367,'Shoe size conversion table'!$B$6:$D$22,2),VLOOKUP(H2367,'Shoe size conversion table'!$J$6:$L$22,2))</f>
        <v>44-45</v>
      </c>
      <c r="J2367" s="13">
        <f>IF(G2367="Male",VLOOKUP(H2367,'Shoe size conversion table'!$B$6:$D$22,3),VLOOKUP(H2367,'Shoe size conversion table'!$J$6:$L$22,3))</f>
        <v>11</v>
      </c>
      <c r="K2367" s="11">
        <v>179</v>
      </c>
      <c r="L2367" s="12">
        <v>0.3</v>
      </c>
      <c r="M2367" s="7">
        <f t="shared" si="109"/>
        <v>2014</v>
      </c>
      <c r="N2367" s="7">
        <f t="shared" si="110"/>
        <v>11</v>
      </c>
      <c r="O2367" s="30">
        <f t="shared" si="111"/>
        <v>125.3</v>
      </c>
    </row>
    <row r="2368" spans="2:15" x14ac:dyDescent="0.2">
      <c r="B2368" s="13">
        <v>54382</v>
      </c>
      <c r="C2368" s="14">
        <v>41946.706111111103</v>
      </c>
      <c r="D2368" s="7" t="s">
        <v>10</v>
      </c>
      <c r="E2368" s="13">
        <v>2168</v>
      </c>
      <c r="F2368" s="7" t="s">
        <v>35</v>
      </c>
      <c r="G2368" s="7" t="s">
        <v>12</v>
      </c>
      <c r="H2368" s="13">
        <v>8.5</v>
      </c>
      <c r="I2368" s="13">
        <f>IF(G2368="Male",VLOOKUP(H2368,'Shoe size conversion table'!$B$6:$D$22,2),VLOOKUP(H2368,'Shoe size conversion table'!$J$6:$L$22,2))</f>
        <v>39</v>
      </c>
      <c r="J2368" s="13">
        <f>IF(G2368="Male",VLOOKUP(H2368,'Shoe size conversion table'!$B$6:$D$22,3),VLOOKUP(H2368,'Shoe size conversion table'!$J$6:$L$22,3))</f>
        <v>6.5</v>
      </c>
      <c r="K2368" s="11">
        <v>149</v>
      </c>
      <c r="L2368" s="12">
        <v>0</v>
      </c>
      <c r="M2368" s="7">
        <f t="shared" si="109"/>
        <v>2014</v>
      </c>
      <c r="N2368" s="7">
        <f t="shared" si="110"/>
        <v>11</v>
      </c>
      <c r="O2368" s="30">
        <f t="shared" si="111"/>
        <v>149</v>
      </c>
    </row>
    <row r="2369" spans="2:15" x14ac:dyDescent="0.2">
      <c r="B2369" s="13">
        <v>54383</v>
      </c>
      <c r="C2369" s="14">
        <v>41946.756111111106</v>
      </c>
      <c r="D2369" s="7" t="s">
        <v>9</v>
      </c>
      <c r="E2369" s="13">
        <v>2166</v>
      </c>
      <c r="F2369" s="7" t="s">
        <v>61</v>
      </c>
      <c r="G2369" s="7" t="s">
        <v>11</v>
      </c>
      <c r="H2369" s="13">
        <v>6</v>
      </c>
      <c r="I2369" s="13">
        <f>IF(G2369="Male",VLOOKUP(H2369,'Shoe size conversion table'!$B$6:$D$22,2),VLOOKUP(H2369,'Shoe size conversion table'!$J$6:$L$22,2))</f>
        <v>39</v>
      </c>
      <c r="J2369" s="13">
        <f>IF(G2369="Male",VLOOKUP(H2369,'Shoe size conversion table'!$B$6:$D$22,3),VLOOKUP(H2369,'Shoe size conversion table'!$J$6:$L$22,3))</f>
        <v>5.5</v>
      </c>
      <c r="K2369" s="11">
        <v>159</v>
      </c>
      <c r="L2369" s="12">
        <v>0</v>
      </c>
      <c r="M2369" s="7">
        <f t="shared" si="109"/>
        <v>2014</v>
      </c>
      <c r="N2369" s="7">
        <f t="shared" si="110"/>
        <v>11</v>
      </c>
      <c r="O2369" s="30">
        <f t="shared" si="111"/>
        <v>159</v>
      </c>
    </row>
    <row r="2370" spans="2:15" x14ac:dyDescent="0.2">
      <c r="B2370" s="13">
        <v>54383</v>
      </c>
      <c r="C2370" s="14">
        <v>41946.756111111106</v>
      </c>
      <c r="D2370" s="7" t="s">
        <v>9</v>
      </c>
      <c r="E2370" s="13">
        <v>2169</v>
      </c>
      <c r="F2370" s="7" t="s">
        <v>62</v>
      </c>
      <c r="G2370" s="7" t="s">
        <v>12</v>
      </c>
      <c r="H2370" s="13">
        <v>9.5</v>
      </c>
      <c r="I2370" s="13">
        <f>IF(G2370="Male",VLOOKUP(H2370,'Shoe size conversion table'!$B$6:$D$22,2),VLOOKUP(H2370,'Shoe size conversion table'!$J$6:$L$22,2))</f>
        <v>40</v>
      </c>
      <c r="J2370" s="13">
        <f>IF(G2370="Male",VLOOKUP(H2370,'Shoe size conversion table'!$B$6:$D$22,3),VLOOKUP(H2370,'Shoe size conversion table'!$J$6:$L$22,3))</f>
        <v>7.5</v>
      </c>
      <c r="K2370" s="11">
        <v>199</v>
      </c>
      <c r="L2370" s="12">
        <v>0.1</v>
      </c>
      <c r="M2370" s="7">
        <f t="shared" si="109"/>
        <v>2014</v>
      </c>
      <c r="N2370" s="7">
        <f t="shared" si="110"/>
        <v>11</v>
      </c>
      <c r="O2370" s="30">
        <f t="shared" si="111"/>
        <v>179.1</v>
      </c>
    </row>
    <row r="2371" spans="2:15" x14ac:dyDescent="0.2">
      <c r="B2371" s="13">
        <v>54384</v>
      </c>
      <c r="C2371" s="14">
        <v>41947.206111111103</v>
      </c>
      <c r="D2371" s="7" t="s">
        <v>7</v>
      </c>
      <c r="E2371" s="13">
        <v>2177</v>
      </c>
      <c r="F2371" s="7" t="s">
        <v>51</v>
      </c>
      <c r="G2371" s="7" t="s">
        <v>11</v>
      </c>
      <c r="H2371" s="13">
        <v>9</v>
      </c>
      <c r="I2371" s="13">
        <f>IF(G2371="Male",VLOOKUP(H2371,'Shoe size conversion table'!$B$6:$D$22,2),VLOOKUP(H2371,'Shoe size conversion table'!$J$6:$L$22,2))</f>
        <v>42</v>
      </c>
      <c r="J2371" s="13">
        <f>IF(G2371="Male",VLOOKUP(H2371,'Shoe size conversion table'!$B$6:$D$22,3),VLOOKUP(H2371,'Shoe size conversion table'!$J$6:$L$22,3))</f>
        <v>8.5</v>
      </c>
      <c r="K2371" s="11">
        <v>169</v>
      </c>
      <c r="L2371" s="12">
        <v>0</v>
      </c>
      <c r="M2371" s="7">
        <f t="shared" si="109"/>
        <v>2014</v>
      </c>
      <c r="N2371" s="7">
        <f t="shared" si="110"/>
        <v>11</v>
      </c>
      <c r="O2371" s="30">
        <f t="shared" si="111"/>
        <v>169</v>
      </c>
    </row>
    <row r="2372" spans="2:15" x14ac:dyDescent="0.2">
      <c r="B2372" s="13">
        <v>54385</v>
      </c>
      <c r="C2372" s="14">
        <v>41947.256111111106</v>
      </c>
      <c r="D2372" s="7" t="s">
        <v>8</v>
      </c>
      <c r="E2372" s="13">
        <v>2168</v>
      </c>
      <c r="F2372" s="7" t="s">
        <v>41</v>
      </c>
      <c r="G2372" s="7" t="s">
        <v>11</v>
      </c>
      <c r="H2372" s="13">
        <v>9</v>
      </c>
      <c r="I2372" s="13">
        <f>IF(G2372="Male",VLOOKUP(H2372,'Shoe size conversion table'!$B$6:$D$22,2),VLOOKUP(H2372,'Shoe size conversion table'!$J$6:$L$22,2))</f>
        <v>42</v>
      </c>
      <c r="J2372" s="13">
        <f>IF(G2372="Male",VLOOKUP(H2372,'Shoe size conversion table'!$B$6:$D$22,3),VLOOKUP(H2372,'Shoe size conversion table'!$J$6:$L$22,3))</f>
        <v>8.5</v>
      </c>
      <c r="K2372" s="11">
        <v>179</v>
      </c>
      <c r="L2372" s="12">
        <v>0</v>
      </c>
      <c r="M2372" s="7">
        <f t="shared" si="109"/>
        <v>2014</v>
      </c>
      <c r="N2372" s="7">
        <f t="shared" si="110"/>
        <v>11</v>
      </c>
      <c r="O2372" s="30">
        <f t="shared" si="111"/>
        <v>179</v>
      </c>
    </row>
    <row r="2373" spans="2:15" x14ac:dyDescent="0.2">
      <c r="B2373" s="13">
        <v>54386</v>
      </c>
      <c r="C2373" s="14">
        <v>41947.306111111109</v>
      </c>
      <c r="D2373" s="7" t="s">
        <v>10</v>
      </c>
      <c r="E2373" s="13">
        <v>2169</v>
      </c>
      <c r="F2373" s="7" t="s">
        <v>34</v>
      </c>
      <c r="G2373" s="7" t="s">
        <v>12</v>
      </c>
      <c r="H2373" s="13">
        <v>6.5</v>
      </c>
      <c r="I2373" s="13">
        <f>IF(G2373="Male",VLOOKUP(H2373,'Shoe size conversion table'!$B$6:$D$22,2),VLOOKUP(H2373,'Shoe size conversion table'!$J$6:$L$22,2))</f>
        <v>37</v>
      </c>
      <c r="J2373" s="13">
        <f>IF(G2373="Male",VLOOKUP(H2373,'Shoe size conversion table'!$B$6:$D$22,3),VLOOKUP(H2373,'Shoe size conversion table'!$J$6:$L$22,3))</f>
        <v>4.5</v>
      </c>
      <c r="K2373" s="11">
        <v>179</v>
      </c>
      <c r="L2373" s="12">
        <v>0.1</v>
      </c>
      <c r="M2373" s="7">
        <f t="shared" ref="M2373:M2436" si="112">YEAR(C2373)</f>
        <v>2014</v>
      </c>
      <c r="N2373" s="7">
        <f t="shared" si="110"/>
        <v>11</v>
      </c>
      <c r="O2373" s="30">
        <f t="shared" si="111"/>
        <v>161.1</v>
      </c>
    </row>
    <row r="2374" spans="2:15" x14ac:dyDescent="0.2">
      <c r="B2374" s="13">
        <v>54387</v>
      </c>
      <c r="C2374" s="14">
        <v>41947.636111111104</v>
      </c>
      <c r="D2374" s="7" t="s">
        <v>8</v>
      </c>
      <c r="E2374" s="13">
        <v>2202</v>
      </c>
      <c r="F2374" s="7" t="s">
        <v>39</v>
      </c>
      <c r="G2374" s="7" t="s">
        <v>12</v>
      </c>
      <c r="H2374" s="13">
        <v>8</v>
      </c>
      <c r="I2374" s="13" t="str">
        <f>IF(G2374="Male",VLOOKUP(H2374,'Shoe size conversion table'!$B$6:$D$22,2),VLOOKUP(H2374,'Shoe size conversion table'!$J$6:$L$22,2))</f>
        <v>38-39</v>
      </c>
      <c r="J2374" s="13">
        <f>IF(G2374="Male",VLOOKUP(H2374,'Shoe size conversion table'!$B$6:$D$22,3),VLOOKUP(H2374,'Shoe size conversion table'!$J$6:$L$22,3))</f>
        <v>6</v>
      </c>
      <c r="K2374" s="11">
        <v>139</v>
      </c>
      <c r="L2374" s="12">
        <v>0</v>
      </c>
      <c r="M2374" s="7">
        <f t="shared" si="112"/>
        <v>2014</v>
      </c>
      <c r="N2374" s="7">
        <f t="shared" ref="N2374:N2437" si="113">MONTH(C2374:C17341)</f>
        <v>11</v>
      </c>
      <c r="O2374" s="30">
        <f t="shared" ref="O2374:O2437" si="114">K2374*(1-L2374)</f>
        <v>139</v>
      </c>
    </row>
    <row r="2375" spans="2:15" x14ac:dyDescent="0.2">
      <c r="B2375" s="13">
        <v>54388</v>
      </c>
      <c r="C2375" s="14">
        <v>41947.636111111104</v>
      </c>
      <c r="D2375" s="7" t="s">
        <v>7</v>
      </c>
      <c r="E2375" s="13">
        <v>2173</v>
      </c>
      <c r="F2375" s="7" t="s">
        <v>51</v>
      </c>
      <c r="G2375" s="7" t="s">
        <v>12</v>
      </c>
      <c r="H2375" s="13">
        <v>7</v>
      </c>
      <c r="I2375" s="13" t="str">
        <f>IF(G2375="Male",VLOOKUP(H2375,'Shoe size conversion table'!$B$6:$D$22,2),VLOOKUP(H2375,'Shoe size conversion table'!$J$6:$L$22,2))</f>
        <v>37-38</v>
      </c>
      <c r="J2375" s="13">
        <f>IF(G2375="Male",VLOOKUP(H2375,'Shoe size conversion table'!$B$6:$D$22,3),VLOOKUP(H2375,'Shoe size conversion table'!$J$6:$L$22,3))</f>
        <v>5</v>
      </c>
      <c r="K2375" s="11">
        <v>129</v>
      </c>
      <c r="L2375" s="12">
        <v>0.1</v>
      </c>
      <c r="M2375" s="7">
        <f t="shared" si="112"/>
        <v>2014</v>
      </c>
      <c r="N2375" s="7">
        <f t="shared" si="113"/>
        <v>11</v>
      </c>
      <c r="O2375" s="30">
        <f t="shared" si="114"/>
        <v>116.10000000000001</v>
      </c>
    </row>
    <row r="2376" spans="2:15" x14ac:dyDescent="0.2">
      <c r="B2376" s="13">
        <v>54389</v>
      </c>
      <c r="C2376" s="14">
        <v>41947.636111111104</v>
      </c>
      <c r="D2376" s="7" t="s">
        <v>8</v>
      </c>
      <c r="E2376" s="13">
        <v>2169</v>
      </c>
      <c r="F2376" s="7" t="s">
        <v>39</v>
      </c>
      <c r="G2376" s="7" t="s">
        <v>12</v>
      </c>
      <c r="H2376" s="13">
        <v>7</v>
      </c>
      <c r="I2376" s="13" t="str">
        <f>IF(G2376="Male",VLOOKUP(H2376,'Shoe size conversion table'!$B$6:$D$22,2),VLOOKUP(H2376,'Shoe size conversion table'!$J$6:$L$22,2))</f>
        <v>37-38</v>
      </c>
      <c r="J2376" s="13">
        <f>IF(G2376="Male",VLOOKUP(H2376,'Shoe size conversion table'!$B$6:$D$22,3),VLOOKUP(H2376,'Shoe size conversion table'!$J$6:$L$22,3))</f>
        <v>5</v>
      </c>
      <c r="K2376" s="11">
        <v>169</v>
      </c>
      <c r="L2376" s="12">
        <v>0</v>
      </c>
      <c r="M2376" s="7">
        <f t="shared" si="112"/>
        <v>2014</v>
      </c>
      <c r="N2376" s="7">
        <f t="shared" si="113"/>
        <v>11</v>
      </c>
      <c r="O2376" s="30">
        <f t="shared" si="114"/>
        <v>169</v>
      </c>
    </row>
    <row r="2377" spans="2:15" x14ac:dyDescent="0.2">
      <c r="B2377" s="13">
        <v>54389</v>
      </c>
      <c r="C2377" s="14">
        <v>41947.636111111104</v>
      </c>
      <c r="D2377" s="7" t="s">
        <v>8</v>
      </c>
      <c r="E2377" s="13">
        <v>2219</v>
      </c>
      <c r="F2377" s="7" t="s">
        <v>42</v>
      </c>
      <c r="G2377" s="7" t="s">
        <v>11</v>
      </c>
      <c r="H2377" s="13">
        <v>10</v>
      </c>
      <c r="I2377" s="13">
        <f>IF(G2377="Male",VLOOKUP(H2377,'Shoe size conversion table'!$B$6:$D$22,2),VLOOKUP(H2377,'Shoe size conversion table'!$J$6:$L$22,2))</f>
        <v>43</v>
      </c>
      <c r="J2377" s="13">
        <f>IF(G2377="Male",VLOOKUP(H2377,'Shoe size conversion table'!$B$6:$D$22,3),VLOOKUP(H2377,'Shoe size conversion table'!$J$6:$L$22,3))</f>
        <v>9.5</v>
      </c>
      <c r="K2377" s="11">
        <v>149</v>
      </c>
      <c r="L2377" s="12">
        <v>0.5</v>
      </c>
      <c r="M2377" s="7">
        <f t="shared" si="112"/>
        <v>2014</v>
      </c>
      <c r="N2377" s="7">
        <f t="shared" si="113"/>
        <v>11</v>
      </c>
      <c r="O2377" s="30">
        <f t="shared" si="114"/>
        <v>74.5</v>
      </c>
    </row>
    <row r="2378" spans="2:15" x14ac:dyDescent="0.2">
      <c r="B2378" s="13">
        <v>54390</v>
      </c>
      <c r="C2378" s="14">
        <v>41947.706111111103</v>
      </c>
      <c r="D2378" s="7" t="s">
        <v>7</v>
      </c>
      <c r="E2378" s="13">
        <v>2226</v>
      </c>
      <c r="F2378" s="7" t="s">
        <v>49</v>
      </c>
      <c r="G2378" s="7" t="s">
        <v>11</v>
      </c>
      <c r="H2378" s="13">
        <v>10</v>
      </c>
      <c r="I2378" s="13">
        <f>IF(G2378="Male",VLOOKUP(H2378,'Shoe size conversion table'!$B$6:$D$22,2),VLOOKUP(H2378,'Shoe size conversion table'!$J$6:$L$22,2))</f>
        <v>43</v>
      </c>
      <c r="J2378" s="13">
        <f>IF(G2378="Male",VLOOKUP(H2378,'Shoe size conversion table'!$B$6:$D$22,3),VLOOKUP(H2378,'Shoe size conversion table'!$J$6:$L$22,3))</f>
        <v>9.5</v>
      </c>
      <c r="K2378" s="11">
        <v>129</v>
      </c>
      <c r="L2378" s="12">
        <v>0</v>
      </c>
      <c r="M2378" s="7">
        <f t="shared" si="112"/>
        <v>2014</v>
      </c>
      <c r="N2378" s="7">
        <f t="shared" si="113"/>
        <v>11</v>
      </c>
      <c r="O2378" s="30">
        <f t="shared" si="114"/>
        <v>129</v>
      </c>
    </row>
    <row r="2379" spans="2:15" x14ac:dyDescent="0.2">
      <c r="B2379" s="13">
        <v>54391</v>
      </c>
      <c r="C2379" s="14">
        <v>41947.756111111106</v>
      </c>
      <c r="D2379" s="7" t="s">
        <v>9</v>
      </c>
      <c r="E2379" s="13">
        <v>2241</v>
      </c>
      <c r="F2379" s="7" t="s">
        <v>61</v>
      </c>
      <c r="G2379" s="7" t="s">
        <v>12</v>
      </c>
      <c r="H2379" s="13">
        <v>9</v>
      </c>
      <c r="I2379" s="13" t="str">
        <f>IF(G2379="Male",VLOOKUP(H2379,'Shoe size conversion table'!$B$6:$D$22,2),VLOOKUP(H2379,'Shoe size conversion table'!$J$6:$L$22,2))</f>
        <v>39-40</v>
      </c>
      <c r="J2379" s="13">
        <f>IF(G2379="Male",VLOOKUP(H2379,'Shoe size conversion table'!$B$6:$D$22,3),VLOOKUP(H2379,'Shoe size conversion table'!$J$6:$L$22,3))</f>
        <v>7</v>
      </c>
      <c r="K2379" s="11">
        <v>199</v>
      </c>
      <c r="L2379" s="12">
        <v>0.3</v>
      </c>
      <c r="M2379" s="7">
        <f t="shared" si="112"/>
        <v>2014</v>
      </c>
      <c r="N2379" s="7">
        <f t="shared" si="113"/>
        <v>11</v>
      </c>
      <c r="O2379" s="30">
        <f t="shared" si="114"/>
        <v>139.29999999999998</v>
      </c>
    </row>
    <row r="2380" spans="2:15" x14ac:dyDescent="0.2">
      <c r="B2380" s="13">
        <v>54391</v>
      </c>
      <c r="C2380" s="14">
        <v>41947.756111111106</v>
      </c>
      <c r="D2380" s="7" t="s">
        <v>9</v>
      </c>
      <c r="E2380" s="13">
        <v>2161</v>
      </c>
      <c r="F2380" s="7" t="s">
        <v>58</v>
      </c>
      <c r="G2380" s="7" t="s">
        <v>12</v>
      </c>
      <c r="H2380" s="13">
        <v>9.5</v>
      </c>
      <c r="I2380" s="13">
        <f>IF(G2380="Male",VLOOKUP(H2380,'Shoe size conversion table'!$B$6:$D$22,2),VLOOKUP(H2380,'Shoe size conversion table'!$J$6:$L$22,2))</f>
        <v>40</v>
      </c>
      <c r="J2380" s="13">
        <f>IF(G2380="Male",VLOOKUP(H2380,'Shoe size conversion table'!$B$6:$D$22,3),VLOOKUP(H2380,'Shoe size conversion table'!$J$6:$L$22,3))</f>
        <v>7.5</v>
      </c>
      <c r="K2380" s="11">
        <v>129</v>
      </c>
      <c r="L2380" s="12">
        <v>0.1</v>
      </c>
      <c r="M2380" s="7">
        <f t="shared" si="112"/>
        <v>2014</v>
      </c>
      <c r="N2380" s="7">
        <f t="shared" si="113"/>
        <v>11</v>
      </c>
      <c r="O2380" s="30">
        <f t="shared" si="114"/>
        <v>116.10000000000001</v>
      </c>
    </row>
    <row r="2381" spans="2:15" x14ac:dyDescent="0.2">
      <c r="B2381" s="13">
        <v>54392</v>
      </c>
      <c r="C2381" s="14">
        <v>41948.136111111104</v>
      </c>
      <c r="D2381" s="7" t="s">
        <v>9</v>
      </c>
      <c r="E2381" s="13">
        <v>2238</v>
      </c>
      <c r="F2381" s="7" t="s">
        <v>60</v>
      </c>
      <c r="G2381" s="7" t="s">
        <v>11</v>
      </c>
      <c r="H2381" s="13">
        <v>12</v>
      </c>
      <c r="I2381" s="13">
        <f>IF(G2381="Male",VLOOKUP(H2381,'Shoe size conversion table'!$B$6:$D$22,2),VLOOKUP(H2381,'Shoe size conversion table'!$J$6:$L$22,2))</f>
        <v>45</v>
      </c>
      <c r="J2381" s="13">
        <f>IF(G2381="Male",VLOOKUP(H2381,'Shoe size conversion table'!$B$6:$D$22,3),VLOOKUP(H2381,'Shoe size conversion table'!$J$6:$L$22,3))</f>
        <v>11.5</v>
      </c>
      <c r="K2381" s="11">
        <v>139</v>
      </c>
      <c r="L2381" s="12">
        <v>0</v>
      </c>
      <c r="M2381" s="7">
        <f t="shared" si="112"/>
        <v>2014</v>
      </c>
      <c r="N2381" s="7">
        <f t="shared" si="113"/>
        <v>11</v>
      </c>
      <c r="O2381" s="30">
        <f t="shared" si="114"/>
        <v>139</v>
      </c>
    </row>
    <row r="2382" spans="2:15" x14ac:dyDescent="0.2">
      <c r="B2382" s="13">
        <v>54393</v>
      </c>
      <c r="C2382" s="14">
        <v>41948.206111111103</v>
      </c>
      <c r="D2382" s="7" t="s">
        <v>8</v>
      </c>
      <c r="E2382" s="13">
        <v>2165</v>
      </c>
      <c r="F2382" s="7" t="s">
        <v>39</v>
      </c>
      <c r="G2382" s="7" t="s">
        <v>12</v>
      </c>
      <c r="H2382" s="13">
        <v>8.5</v>
      </c>
      <c r="I2382" s="13">
        <f>IF(G2382="Male",VLOOKUP(H2382,'Shoe size conversion table'!$B$6:$D$22,2),VLOOKUP(H2382,'Shoe size conversion table'!$J$6:$L$22,2))</f>
        <v>39</v>
      </c>
      <c r="J2382" s="13">
        <f>IF(G2382="Male",VLOOKUP(H2382,'Shoe size conversion table'!$B$6:$D$22,3),VLOOKUP(H2382,'Shoe size conversion table'!$J$6:$L$22,3))</f>
        <v>6.5</v>
      </c>
      <c r="K2382" s="11">
        <v>129</v>
      </c>
      <c r="L2382" s="12">
        <v>0.1</v>
      </c>
      <c r="M2382" s="7">
        <f t="shared" si="112"/>
        <v>2014</v>
      </c>
      <c r="N2382" s="7">
        <f t="shared" si="113"/>
        <v>11</v>
      </c>
      <c r="O2382" s="30">
        <f t="shared" si="114"/>
        <v>116.10000000000001</v>
      </c>
    </row>
    <row r="2383" spans="2:15" x14ac:dyDescent="0.2">
      <c r="B2383" s="13">
        <v>54394</v>
      </c>
      <c r="C2383" s="14">
        <v>41948.636111111104</v>
      </c>
      <c r="D2383" s="7" t="s">
        <v>10</v>
      </c>
      <c r="E2383" s="13">
        <v>2226</v>
      </c>
      <c r="F2383" s="7" t="s">
        <v>36</v>
      </c>
      <c r="G2383" s="7" t="s">
        <v>11</v>
      </c>
      <c r="H2383" s="13">
        <v>9.5</v>
      </c>
      <c r="I2383" s="13" t="str">
        <f>IF(G2383="Male",VLOOKUP(H2383,'Shoe size conversion table'!$B$6:$D$22,2),VLOOKUP(H2383,'Shoe size conversion table'!$J$6:$L$22,2))</f>
        <v>42-43</v>
      </c>
      <c r="J2383" s="13">
        <f>IF(G2383="Male",VLOOKUP(H2383,'Shoe size conversion table'!$B$6:$D$22,3),VLOOKUP(H2383,'Shoe size conversion table'!$J$6:$L$22,3))</f>
        <v>9</v>
      </c>
      <c r="K2383" s="11">
        <v>199</v>
      </c>
      <c r="L2383" s="12">
        <v>0</v>
      </c>
      <c r="M2383" s="7">
        <f t="shared" si="112"/>
        <v>2014</v>
      </c>
      <c r="N2383" s="7">
        <f t="shared" si="113"/>
        <v>11</v>
      </c>
      <c r="O2383" s="30">
        <f t="shared" si="114"/>
        <v>199</v>
      </c>
    </row>
    <row r="2384" spans="2:15" x14ac:dyDescent="0.2">
      <c r="B2384" s="13">
        <v>54395</v>
      </c>
      <c r="C2384" s="14">
        <v>41948.636111111104</v>
      </c>
      <c r="D2384" s="7" t="s">
        <v>8</v>
      </c>
      <c r="E2384" s="13">
        <v>2149</v>
      </c>
      <c r="F2384" s="7" t="s">
        <v>41</v>
      </c>
      <c r="G2384" s="7" t="s">
        <v>12</v>
      </c>
      <c r="H2384" s="13">
        <v>7</v>
      </c>
      <c r="I2384" s="13" t="str">
        <f>IF(G2384="Male",VLOOKUP(H2384,'Shoe size conversion table'!$B$6:$D$22,2),VLOOKUP(H2384,'Shoe size conversion table'!$J$6:$L$22,2))</f>
        <v>37-38</v>
      </c>
      <c r="J2384" s="13">
        <f>IF(G2384="Male",VLOOKUP(H2384,'Shoe size conversion table'!$B$6:$D$22,3),VLOOKUP(H2384,'Shoe size conversion table'!$J$6:$L$22,3))</f>
        <v>5</v>
      </c>
      <c r="K2384" s="11">
        <v>149</v>
      </c>
      <c r="L2384" s="12">
        <v>0</v>
      </c>
      <c r="M2384" s="7">
        <f t="shared" si="112"/>
        <v>2014</v>
      </c>
      <c r="N2384" s="7">
        <f t="shared" si="113"/>
        <v>11</v>
      </c>
      <c r="O2384" s="30">
        <f t="shared" si="114"/>
        <v>149</v>
      </c>
    </row>
    <row r="2385" spans="2:15" x14ac:dyDescent="0.2">
      <c r="B2385" s="13">
        <v>54395</v>
      </c>
      <c r="C2385" s="14">
        <v>41948.636111111104</v>
      </c>
      <c r="D2385" s="7" t="s">
        <v>8</v>
      </c>
      <c r="E2385" s="13">
        <v>2169</v>
      </c>
      <c r="F2385" s="7" t="s">
        <v>39</v>
      </c>
      <c r="G2385" s="7" t="s">
        <v>12</v>
      </c>
      <c r="H2385" s="13">
        <v>7</v>
      </c>
      <c r="I2385" s="13" t="str">
        <f>IF(G2385="Male",VLOOKUP(H2385,'Shoe size conversion table'!$B$6:$D$22,2),VLOOKUP(H2385,'Shoe size conversion table'!$J$6:$L$22,2))</f>
        <v>37-38</v>
      </c>
      <c r="J2385" s="13">
        <f>IF(G2385="Male",VLOOKUP(H2385,'Shoe size conversion table'!$B$6:$D$22,3),VLOOKUP(H2385,'Shoe size conversion table'!$J$6:$L$22,3))</f>
        <v>5</v>
      </c>
      <c r="K2385" s="11">
        <v>169</v>
      </c>
      <c r="L2385" s="12">
        <v>0</v>
      </c>
      <c r="M2385" s="7">
        <f t="shared" si="112"/>
        <v>2014</v>
      </c>
      <c r="N2385" s="7">
        <f t="shared" si="113"/>
        <v>11</v>
      </c>
      <c r="O2385" s="30">
        <f t="shared" si="114"/>
        <v>169</v>
      </c>
    </row>
    <row r="2386" spans="2:15" x14ac:dyDescent="0.2">
      <c r="B2386" s="13">
        <v>54395</v>
      </c>
      <c r="C2386" s="14">
        <v>41948.636111111104</v>
      </c>
      <c r="D2386" s="7" t="s">
        <v>8</v>
      </c>
      <c r="E2386" s="13">
        <v>2171</v>
      </c>
      <c r="F2386" s="7" t="s">
        <v>42</v>
      </c>
      <c r="G2386" s="7" t="s">
        <v>11</v>
      </c>
      <c r="H2386" s="13">
        <v>11</v>
      </c>
      <c r="I2386" s="13">
        <f>IF(G2386="Male",VLOOKUP(H2386,'Shoe size conversion table'!$B$6:$D$22,2),VLOOKUP(H2386,'Shoe size conversion table'!$J$6:$L$22,2))</f>
        <v>44</v>
      </c>
      <c r="J2386" s="13">
        <f>IF(G2386="Male",VLOOKUP(H2386,'Shoe size conversion table'!$B$6:$D$22,3),VLOOKUP(H2386,'Shoe size conversion table'!$J$6:$L$22,3))</f>
        <v>10.5</v>
      </c>
      <c r="K2386" s="11">
        <v>149</v>
      </c>
      <c r="L2386" s="12">
        <v>0.3</v>
      </c>
      <c r="M2386" s="7">
        <f t="shared" si="112"/>
        <v>2014</v>
      </c>
      <c r="N2386" s="7">
        <f t="shared" si="113"/>
        <v>11</v>
      </c>
      <c r="O2386" s="30">
        <f t="shared" si="114"/>
        <v>104.3</v>
      </c>
    </row>
    <row r="2387" spans="2:15" x14ac:dyDescent="0.2">
      <c r="B2387" s="13">
        <v>54396</v>
      </c>
      <c r="C2387" s="14">
        <v>41948.6561111111</v>
      </c>
      <c r="D2387" s="7" t="s">
        <v>8</v>
      </c>
      <c r="E2387" s="13">
        <v>2228</v>
      </c>
      <c r="F2387" s="7" t="s">
        <v>38</v>
      </c>
      <c r="G2387" s="7" t="s">
        <v>11</v>
      </c>
      <c r="H2387" s="13">
        <v>8.5</v>
      </c>
      <c r="I2387" s="13" t="str">
        <f>IF(G2387="Male",VLOOKUP(H2387,'Shoe size conversion table'!$B$6:$D$22,2),VLOOKUP(H2387,'Shoe size conversion table'!$J$6:$L$22,2))</f>
        <v>41-42</v>
      </c>
      <c r="J2387" s="13">
        <f>IF(G2387="Male",VLOOKUP(H2387,'Shoe size conversion table'!$B$6:$D$22,3),VLOOKUP(H2387,'Shoe size conversion table'!$J$6:$L$22,3))</f>
        <v>8</v>
      </c>
      <c r="K2387" s="11">
        <v>159</v>
      </c>
      <c r="L2387" s="12">
        <v>0</v>
      </c>
      <c r="M2387" s="7">
        <f t="shared" si="112"/>
        <v>2014</v>
      </c>
      <c r="N2387" s="7">
        <f t="shared" si="113"/>
        <v>11</v>
      </c>
      <c r="O2387" s="30">
        <f t="shared" si="114"/>
        <v>159</v>
      </c>
    </row>
    <row r="2388" spans="2:15" x14ac:dyDescent="0.2">
      <c r="B2388" s="13">
        <v>54397</v>
      </c>
      <c r="C2388" s="14">
        <v>41948.706111111103</v>
      </c>
      <c r="D2388" s="7" t="s">
        <v>10</v>
      </c>
      <c r="E2388" s="13">
        <v>2184</v>
      </c>
      <c r="F2388" s="7" t="s">
        <v>36</v>
      </c>
      <c r="G2388" s="7" t="s">
        <v>12</v>
      </c>
      <c r="H2388" s="13">
        <v>8.5</v>
      </c>
      <c r="I2388" s="13">
        <f>IF(G2388="Male",VLOOKUP(H2388,'Shoe size conversion table'!$B$6:$D$22,2),VLOOKUP(H2388,'Shoe size conversion table'!$J$6:$L$22,2))</f>
        <v>39</v>
      </c>
      <c r="J2388" s="13">
        <f>IF(G2388="Male",VLOOKUP(H2388,'Shoe size conversion table'!$B$6:$D$22,3),VLOOKUP(H2388,'Shoe size conversion table'!$J$6:$L$22,3))</f>
        <v>6.5</v>
      </c>
      <c r="K2388" s="11">
        <v>179</v>
      </c>
      <c r="L2388" s="12">
        <v>0</v>
      </c>
      <c r="M2388" s="7">
        <f t="shared" si="112"/>
        <v>2014</v>
      </c>
      <c r="N2388" s="7">
        <f t="shared" si="113"/>
        <v>11</v>
      </c>
      <c r="O2388" s="30">
        <f t="shared" si="114"/>
        <v>179</v>
      </c>
    </row>
    <row r="2389" spans="2:15" x14ac:dyDescent="0.2">
      <c r="B2389" s="13">
        <v>54398</v>
      </c>
      <c r="C2389" s="14">
        <v>41949.136111111104</v>
      </c>
      <c r="D2389" s="7" t="s">
        <v>9</v>
      </c>
      <c r="E2389" s="13">
        <v>2209</v>
      </c>
      <c r="F2389" s="7" t="s">
        <v>59</v>
      </c>
      <c r="G2389" s="7" t="s">
        <v>11</v>
      </c>
      <c r="H2389" s="13">
        <v>12</v>
      </c>
      <c r="I2389" s="13">
        <f>IF(G2389="Male",VLOOKUP(H2389,'Shoe size conversion table'!$B$6:$D$22,2),VLOOKUP(H2389,'Shoe size conversion table'!$J$6:$L$22,2))</f>
        <v>45</v>
      </c>
      <c r="J2389" s="13">
        <f>IF(G2389="Male",VLOOKUP(H2389,'Shoe size conversion table'!$B$6:$D$22,3),VLOOKUP(H2389,'Shoe size conversion table'!$J$6:$L$22,3))</f>
        <v>11.5</v>
      </c>
      <c r="K2389" s="11">
        <v>199</v>
      </c>
      <c r="L2389" s="12">
        <v>0.2</v>
      </c>
      <c r="M2389" s="7">
        <f t="shared" si="112"/>
        <v>2014</v>
      </c>
      <c r="N2389" s="7">
        <f t="shared" si="113"/>
        <v>11</v>
      </c>
      <c r="O2389" s="30">
        <f t="shared" si="114"/>
        <v>159.20000000000002</v>
      </c>
    </row>
    <row r="2390" spans="2:15" x14ac:dyDescent="0.2">
      <c r="B2390" s="13">
        <v>54399</v>
      </c>
      <c r="C2390" s="14">
        <v>41949.206111111103</v>
      </c>
      <c r="D2390" s="7" t="s">
        <v>7</v>
      </c>
      <c r="E2390" s="13">
        <v>2157</v>
      </c>
      <c r="F2390" s="7" t="s">
        <v>51</v>
      </c>
      <c r="G2390" s="7" t="s">
        <v>11</v>
      </c>
      <c r="H2390" s="13">
        <v>8</v>
      </c>
      <c r="I2390" s="13">
        <f>IF(G2390="Male",VLOOKUP(H2390,'Shoe size conversion table'!$B$6:$D$22,2),VLOOKUP(H2390,'Shoe size conversion table'!$J$6:$L$22,2))</f>
        <v>41</v>
      </c>
      <c r="J2390" s="13">
        <f>IF(G2390="Male",VLOOKUP(H2390,'Shoe size conversion table'!$B$6:$D$22,3),VLOOKUP(H2390,'Shoe size conversion table'!$J$6:$L$22,3))</f>
        <v>7.5</v>
      </c>
      <c r="K2390" s="11">
        <v>149</v>
      </c>
      <c r="L2390" s="12">
        <v>0</v>
      </c>
      <c r="M2390" s="7">
        <f t="shared" si="112"/>
        <v>2014</v>
      </c>
      <c r="N2390" s="7">
        <f t="shared" si="113"/>
        <v>11</v>
      </c>
      <c r="O2390" s="30">
        <f t="shared" si="114"/>
        <v>149</v>
      </c>
    </row>
    <row r="2391" spans="2:15" x14ac:dyDescent="0.2">
      <c r="B2391" s="13">
        <v>54400</v>
      </c>
      <c r="C2391" s="14">
        <v>41949.356111111098</v>
      </c>
      <c r="D2391" s="7" t="s">
        <v>9</v>
      </c>
      <c r="E2391" s="13">
        <v>2237</v>
      </c>
      <c r="F2391" s="7" t="s">
        <v>61</v>
      </c>
      <c r="G2391" s="7" t="s">
        <v>11</v>
      </c>
      <c r="H2391" s="13">
        <v>9.5</v>
      </c>
      <c r="I2391" s="13" t="str">
        <f>IF(G2391="Male",VLOOKUP(H2391,'Shoe size conversion table'!$B$6:$D$22,2),VLOOKUP(H2391,'Shoe size conversion table'!$J$6:$L$22,2))</f>
        <v>42-43</v>
      </c>
      <c r="J2391" s="13">
        <f>IF(G2391="Male",VLOOKUP(H2391,'Shoe size conversion table'!$B$6:$D$22,3),VLOOKUP(H2391,'Shoe size conversion table'!$J$6:$L$22,3))</f>
        <v>9</v>
      </c>
      <c r="K2391" s="11">
        <v>149</v>
      </c>
      <c r="L2391" s="12">
        <v>0</v>
      </c>
      <c r="M2391" s="7">
        <f t="shared" si="112"/>
        <v>2014</v>
      </c>
      <c r="N2391" s="7">
        <f t="shared" si="113"/>
        <v>11</v>
      </c>
      <c r="O2391" s="30">
        <f t="shared" si="114"/>
        <v>149</v>
      </c>
    </row>
    <row r="2392" spans="2:15" x14ac:dyDescent="0.2">
      <c r="B2392" s="13">
        <v>54401</v>
      </c>
      <c r="C2392" s="14">
        <v>41949.636111111104</v>
      </c>
      <c r="D2392" s="7" t="s">
        <v>8</v>
      </c>
      <c r="E2392" s="13">
        <v>2170</v>
      </c>
      <c r="F2392" s="7" t="s">
        <v>41</v>
      </c>
      <c r="G2392" s="7" t="s">
        <v>12</v>
      </c>
      <c r="H2392" s="13">
        <v>7</v>
      </c>
      <c r="I2392" s="13" t="str">
        <f>IF(G2392="Male",VLOOKUP(H2392,'Shoe size conversion table'!$B$6:$D$22,2),VLOOKUP(H2392,'Shoe size conversion table'!$J$6:$L$22,2))</f>
        <v>37-38</v>
      </c>
      <c r="J2392" s="13">
        <f>IF(G2392="Male",VLOOKUP(H2392,'Shoe size conversion table'!$B$6:$D$22,3),VLOOKUP(H2392,'Shoe size conversion table'!$J$6:$L$22,3))</f>
        <v>5</v>
      </c>
      <c r="K2392" s="11">
        <v>149</v>
      </c>
      <c r="L2392" s="12">
        <v>0</v>
      </c>
      <c r="M2392" s="7">
        <f t="shared" si="112"/>
        <v>2014</v>
      </c>
      <c r="N2392" s="7">
        <f t="shared" si="113"/>
        <v>11</v>
      </c>
      <c r="O2392" s="30">
        <f t="shared" si="114"/>
        <v>149</v>
      </c>
    </row>
    <row r="2393" spans="2:15" x14ac:dyDescent="0.2">
      <c r="B2393" s="13">
        <v>54401</v>
      </c>
      <c r="C2393" s="14">
        <v>41949.636111111104</v>
      </c>
      <c r="D2393" s="7" t="s">
        <v>8</v>
      </c>
      <c r="E2393" s="13">
        <v>2149</v>
      </c>
      <c r="F2393" s="7" t="s">
        <v>41</v>
      </c>
      <c r="G2393" s="7" t="s">
        <v>12</v>
      </c>
      <c r="H2393" s="13">
        <v>7</v>
      </c>
      <c r="I2393" s="13" t="str">
        <f>IF(G2393="Male",VLOOKUP(H2393,'Shoe size conversion table'!$B$6:$D$22,2),VLOOKUP(H2393,'Shoe size conversion table'!$J$6:$L$22,2))</f>
        <v>37-38</v>
      </c>
      <c r="J2393" s="13">
        <f>IF(G2393="Male",VLOOKUP(H2393,'Shoe size conversion table'!$B$6:$D$22,3),VLOOKUP(H2393,'Shoe size conversion table'!$J$6:$L$22,3))</f>
        <v>5</v>
      </c>
      <c r="K2393" s="11">
        <v>149</v>
      </c>
      <c r="L2393" s="12">
        <v>0</v>
      </c>
      <c r="M2393" s="7">
        <f t="shared" si="112"/>
        <v>2014</v>
      </c>
      <c r="N2393" s="7">
        <f t="shared" si="113"/>
        <v>11</v>
      </c>
      <c r="O2393" s="30">
        <f t="shared" si="114"/>
        <v>149</v>
      </c>
    </row>
    <row r="2394" spans="2:15" x14ac:dyDescent="0.2">
      <c r="B2394" s="13">
        <v>54401</v>
      </c>
      <c r="C2394" s="14">
        <v>41949.636111111104</v>
      </c>
      <c r="D2394" s="7" t="s">
        <v>8</v>
      </c>
      <c r="E2394" s="13">
        <v>2230</v>
      </c>
      <c r="F2394" s="7" t="s">
        <v>39</v>
      </c>
      <c r="G2394" s="7" t="s">
        <v>11</v>
      </c>
      <c r="H2394" s="13">
        <v>9.5</v>
      </c>
      <c r="I2394" s="13" t="str">
        <f>IF(G2394="Male",VLOOKUP(H2394,'Shoe size conversion table'!$B$6:$D$22,2),VLOOKUP(H2394,'Shoe size conversion table'!$J$6:$L$22,2))</f>
        <v>42-43</v>
      </c>
      <c r="J2394" s="13">
        <f>IF(G2394="Male",VLOOKUP(H2394,'Shoe size conversion table'!$B$6:$D$22,3),VLOOKUP(H2394,'Shoe size conversion table'!$J$6:$L$22,3))</f>
        <v>9</v>
      </c>
      <c r="K2394" s="11">
        <v>179</v>
      </c>
      <c r="L2394" s="12">
        <v>0.3</v>
      </c>
      <c r="M2394" s="7">
        <f t="shared" si="112"/>
        <v>2014</v>
      </c>
      <c r="N2394" s="7">
        <f t="shared" si="113"/>
        <v>11</v>
      </c>
      <c r="O2394" s="30">
        <f t="shared" si="114"/>
        <v>125.3</v>
      </c>
    </row>
    <row r="2395" spans="2:15" x14ac:dyDescent="0.2">
      <c r="B2395" s="13">
        <v>54401</v>
      </c>
      <c r="C2395" s="14">
        <v>41949.636111111104</v>
      </c>
      <c r="D2395" s="7" t="s">
        <v>8</v>
      </c>
      <c r="E2395" s="13">
        <v>2165</v>
      </c>
      <c r="F2395" s="7" t="s">
        <v>40</v>
      </c>
      <c r="G2395" s="7" t="s">
        <v>12</v>
      </c>
      <c r="H2395" s="13">
        <v>8</v>
      </c>
      <c r="I2395" s="13" t="str">
        <f>IF(G2395="Male",VLOOKUP(H2395,'Shoe size conversion table'!$B$6:$D$22,2),VLOOKUP(H2395,'Shoe size conversion table'!$J$6:$L$22,2))</f>
        <v>38-39</v>
      </c>
      <c r="J2395" s="13">
        <f>IF(G2395="Male",VLOOKUP(H2395,'Shoe size conversion table'!$B$6:$D$22,3),VLOOKUP(H2395,'Shoe size conversion table'!$J$6:$L$22,3))</f>
        <v>6</v>
      </c>
      <c r="K2395" s="11">
        <v>159</v>
      </c>
      <c r="L2395" s="12">
        <v>0</v>
      </c>
      <c r="M2395" s="7">
        <f t="shared" si="112"/>
        <v>2014</v>
      </c>
      <c r="N2395" s="7">
        <f t="shared" si="113"/>
        <v>11</v>
      </c>
      <c r="O2395" s="30">
        <f t="shared" si="114"/>
        <v>159</v>
      </c>
    </row>
    <row r="2396" spans="2:15" x14ac:dyDescent="0.2">
      <c r="B2396" s="13">
        <v>54402</v>
      </c>
      <c r="C2396" s="14">
        <v>41949.6561111111</v>
      </c>
      <c r="D2396" s="7" t="s">
        <v>7</v>
      </c>
      <c r="E2396" s="13">
        <v>2173</v>
      </c>
      <c r="F2396" s="7" t="s">
        <v>51</v>
      </c>
      <c r="G2396" s="7" t="s">
        <v>12</v>
      </c>
      <c r="H2396" s="13">
        <v>7</v>
      </c>
      <c r="I2396" s="13" t="str">
        <f>IF(G2396="Male",VLOOKUP(H2396,'Shoe size conversion table'!$B$6:$D$22,2),VLOOKUP(H2396,'Shoe size conversion table'!$J$6:$L$22,2))</f>
        <v>37-38</v>
      </c>
      <c r="J2396" s="13">
        <f>IF(G2396="Male",VLOOKUP(H2396,'Shoe size conversion table'!$B$6:$D$22,3),VLOOKUP(H2396,'Shoe size conversion table'!$J$6:$L$22,3))</f>
        <v>5</v>
      </c>
      <c r="K2396" s="11">
        <v>129</v>
      </c>
      <c r="L2396" s="12">
        <v>0.1</v>
      </c>
      <c r="M2396" s="7">
        <f t="shared" si="112"/>
        <v>2014</v>
      </c>
      <c r="N2396" s="7">
        <f t="shared" si="113"/>
        <v>11</v>
      </c>
      <c r="O2396" s="30">
        <f t="shared" si="114"/>
        <v>116.10000000000001</v>
      </c>
    </row>
    <row r="2397" spans="2:15" x14ac:dyDescent="0.2">
      <c r="B2397" s="13">
        <v>54403</v>
      </c>
      <c r="C2397" s="14">
        <v>41950.076111111099</v>
      </c>
      <c r="D2397" s="7" t="s">
        <v>10</v>
      </c>
      <c r="E2397" s="13">
        <v>2225</v>
      </c>
      <c r="F2397" s="7" t="s">
        <v>34</v>
      </c>
      <c r="G2397" s="7" t="s">
        <v>12</v>
      </c>
      <c r="H2397" s="13">
        <v>8</v>
      </c>
      <c r="I2397" s="13" t="str">
        <f>IF(G2397="Male",VLOOKUP(H2397,'Shoe size conversion table'!$B$6:$D$22,2),VLOOKUP(H2397,'Shoe size conversion table'!$J$6:$L$22,2))</f>
        <v>38-39</v>
      </c>
      <c r="J2397" s="13">
        <f>IF(G2397="Male",VLOOKUP(H2397,'Shoe size conversion table'!$B$6:$D$22,3),VLOOKUP(H2397,'Shoe size conversion table'!$J$6:$L$22,3))</f>
        <v>6</v>
      </c>
      <c r="K2397" s="11">
        <v>199</v>
      </c>
      <c r="L2397" s="12">
        <v>0.5</v>
      </c>
      <c r="M2397" s="7">
        <f t="shared" si="112"/>
        <v>2014</v>
      </c>
      <c r="N2397" s="7">
        <f t="shared" si="113"/>
        <v>11</v>
      </c>
      <c r="O2397" s="30">
        <f t="shared" si="114"/>
        <v>99.5</v>
      </c>
    </row>
    <row r="2398" spans="2:15" x14ac:dyDescent="0.2">
      <c r="B2398" s="13">
        <v>54404</v>
      </c>
      <c r="C2398" s="14">
        <v>41950.136111111104</v>
      </c>
      <c r="D2398" s="7" t="s">
        <v>9</v>
      </c>
      <c r="E2398" s="13">
        <v>2187</v>
      </c>
      <c r="F2398" s="7" t="s">
        <v>61</v>
      </c>
      <c r="G2398" s="7" t="s">
        <v>11</v>
      </c>
      <c r="H2398" s="13">
        <v>10.5</v>
      </c>
      <c r="I2398" s="13" t="str">
        <f>IF(G2398="Male",VLOOKUP(H2398,'Shoe size conversion table'!$B$6:$D$22,2),VLOOKUP(H2398,'Shoe size conversion table'!$J$6:$L$22,2))</f>
        <v>43-44</v>
      </c>
      <c r="J2398" s="13">
        <f>IF(G2398="Male",VLOOKUP(H2398,'Shoe size conversion table'!$B$6:$D$22,3),VLOOKUP(H2398,'Shoe size conversion table'!$J$6:$L$22,3))</f>
        <v>10</v>
      </c>
      <c r="K2398" s="11">
        <v>169</v>
      </c>
      <c r="L2398" s="12">
        <v>0</v>
      </c>
      <c r="M2398" s="7">
        <f t="shared" si="112"/>
        <v>2014</v>
      </c>
      <c r="N2398" s="7">
        <f t="shared" si="113"/>
        <v>11</v>
      </c>
      <c r="O2398" s="30">
        <f t="shared" si="114"/>
        <v>169</v>
      </c>
    </row>
    <row r="2399" spans="2:15" x14ac:dyDescent="0.2">
      <c r="B2399" s="13">
        <v>54405</v>
      </c>
      <c r="C2399" s="14">
        <v>41950.356111111098</v>
      </c>
      <c r="D2399" s="7" t="s">
        <v>9</v>
      </c>
      <c r="E2399" s="13">
        <v>2238</v>
      </c>
      <c r="F2399" s="7" t="s">
        <v>60</v>
      </c>
      <c r="G2399" s="7" t="s">
        <v>11</v>
      </c>
      <c r="H2399" s="13">
        <v>12</v>
      </c>
      <c r="I2399" s="13">
        <f>IF(G2399="Male",VLOOKUP(H2399,'Shoe size conversion table'!$B$6:$D$22,2),VLOOKUP(H2399,'Shoe size conversion table'!$J$6:$L$22,2))</f>
        <v>45</v>
      </c>
      <c r="J2399" s="13">
        <f>IF(G2399="Male",VLOOKUP(H2399,'Shoe size conversion table'!$B$6:$D$22,3),VLOOKUP(H2399,'Shoe size conversion table'!$J$6:$L$22,3))</f>
        <v>11.5</v>
      </c>
      <c r="K2399" s="11">
        <v>139</v>
      </c>
      <c r="L2399" s="12">
        <v>0</v>
      </c>
      <c r="M2399" s="7">
        <f t="shared" si="112"/>
        <v>2014</v>
      </c>
      <c r="N2399" s="7">
        <f t="shared" si="113"/>
        <v>11</v>
      </c>
      <c r="O2399" s="30">
        <f t="shared" si="114"/>
        <v>139</v>
      </c>
    </row>
    <row r="2400" spans="2:15" x14ac:dyDescent="0.2">
      <c r="B2400" s="13">
        <v>54406</v>
      </c>
      <c r="C2400" s="14">
        <v>41950.6561111111</v>
      </c>
      <c r="D2400" s="7" t="s">
        <v>8</v>
      </c>
      <c r="E2400" s="13">
        <v>2171</v>
      </c>
      <c r="F2400" s="7" t="s">
        <v>42</v>
      </c>
      <c r="G2400" s="7" t="s">
        <v>11</v>
      </c>
      <c r="H2400" s="13">
        <v>11</v>
      </c>
      <c r="I2400" s="13">
        <f>IF(G2400="Male",VLOOKUP(H2400,'Shoe size conversion table'!$B$6:$D$22,2),VLOOKUP(H2400,'Shoe size conversion table'!$J$6:$L$22,2))</f>
        <v>44</v>
      </c>
      <c r="J2400" s="13">
        <f>IF(G2400="Male",VLOOKUP(H2400,'Shoe size conversion table'!$B$6:$D$22,3),VLOOKUP(H2400,'Shoe size conversion table'!$J$6:$L$22,3))</f>
        <v>10.5</v>
      </c>
      <c r="K2400" s="11">
        <v>149</v>
      </c>
      <c r="L2400" s="12">
        <v>0.3</v>
      </c>
      <c r="M2400" s="7">
        <f t="shared" si="112"/>
        <v>2014</v>
      </c>
      <c r="N2400" s="7">
        <f t="shared" si="113"/>
        <v>11</v>
      </c>
      <c r="O2400" s="30">
        <f t="shared" si="114"/>
        <v>104.3</v>
      </c>
    </row>
    <row r="2401" spans="2:15" x14ac:dyDescent="0.2">
      <c r="B2401" s="13">
        <v>54407</v>
      </c>
      <c r="C2401" s="14">
        <v>41950.766111111101</v>
      </c>
      <c r="D2401" s="7" t="s">
        <v>10</v>
      </c>
      <c r="E2401" s="13">
        <v>2221</v>
      </c>
      <c r="F2401" s="7" t="s">
        <v>36</v>
      </c>
      <c r="G2401" s="7" t="s">
        <v>11</v>
      </c>
      <c r="H2401" s="13">
        <v>10.5</v>
      </c>
      <c r="I2401" s="13" t="str">
        <f>IF(G2401="Male",VLOOKUP(H2401,'Shoe size conversion table'!$B$6:$D$22,2),VLOOKUP(H2401,'Shoe size conversion table'!$J$6:$L$22,2))</f>
        <v>43-44</v>
      </c>
      <c r="J2401" s="13">
        <f>IF(G2401="Male",VLOOKUP(H2401,'Shoe size conversion table'!$B$6:$D$22,3),VLOOKUP(H2401,'Shoe size conversion table'!$J$6:$L$22,3))</f>
        <v>10</v>
      </c>
      <c r="K2401" s="11">
        <v>149</v>
      </c>
      <c r="L2401" s="12">
        <v>0</v>
      </c>
      <c r="M2401" s="7">
        <f t="shared" si="112"/>
        <v>2014</v>
      </c>
      <c r="N2401" s="7">
        <f t="shared" si="113"/>
        <v>11</v>
      </c>
      <c r="O2401" s="30">
        <f t="shared" si="114"/>
        <v>149</v>
      </c>
    </row>
    <row r="2402" spans="2:15" x14ac:dyDescent="0.2">
      <c r="B2402" s="13">
        <v>54408</v>
      </c>
      <c r="C2402" s="14">
        <v>41951.076111111099</v>
      </c>
      <c r="D2402" s="7" t="s">
        <v>10</v>
      </c>
      <c r="E2402" s="13">
        <v>2190</v>
      </c>
      <c r="F2402" s="7" t="s">
        <v>35</v>
      </c>
      <c r="G2402" s="7" t="s">
        <v>11</v>
      </c>
      <c r="H2402" s="13">
        <v>10</v>
      </c>
      <c r="I2402" s="13">
        <f>IF(G2402="Male",VLOOKUP(H2402,'Shoe size conversion table'!$B$6:$D$22,2),VLOOKUP(H2402,'Shoe size conversion table'!$J$6:$L$22,2))</f>
        <v>43</v>
      </c>
      <c r="J2402" s="13">
        <f>IF(G2402="Male",VLOOKUP(H2402,'Shoe size conversion table'!$B$6:$D$22,3),VLOOKUP(H2402,'Shoe size conversion table'!$J$6:$L$22,3))</f>
        <v>9.5</v>
      </c>
      <c r="K2402" s="11">
        <v>169</v>
      </c>
      <c r="L2402" s="12">
        <v>0</v>
      </c>
      <c r="M2402" s="7">
        <f t="shared" si="112"/>
        <v>2014</v>
      </c>
      <c r="N2402" s="7">
        <f t="shared" si="113"/>
        <v>11</v>
      </c>
      <c r="O2402" s="30">
        <f t="shared" si="114"/>
        <v>169</v>
      </c>
    </row>
    <row r="2403" spans="2:15" x14ac:dyDescent="0.2">
      <c r="B2403" s="13">
        <v>54409</v>
      </c>
      <c r="C2403" s="14">
        <v>41951.306111111102</v>
      </c>
      <c r="D2403" s="7" t="s">
        <v>10</v>
      </c>
      <c r="E2403" s="13">
        <v>2151</v>
      </c>
      <c r="F2403" s="7" t="s">
        <v>34</v>
      </c>
      <c r="G2403" s="7" t="s">
        <v>12</v>
      </c>
      <c r="H2403" s="13">
        <v>8</v>
      </c>
      <c r="I2403" s="13" t="str">
        <f>IF(G2403="Male",VLOOKUP(H2403,'Shoe size conversion table'!$B$6:$D$22,2),VLOOKUP(H2403,'Shoe size conversion table'!$J$6:$L$22,2))</f>
        <v>38-39</v>
      </c>
      <c r="J2403" s="13">
        <f>IF(G2403="Male",VLOOKUP(H2403,'Shoe size conversion table'!$B$6:$D$22,3),VLOOKUP(H2403,'Shoe size conversion table'!$J$6:$L$22,3))</f>
        <v>6</v>
      </c>
      <c r="K2403" s="11">
        <v>199</v>
      </c>
      <c r="L2403" s="12">
        <v>0.5</v>
      </c>
      <c r="M2403" s="7">
        <f t="shared" si="112"/>
        <v>2014</v>
      </c>
      <c r="N2403" s="7">
        <f t="shared" si="113"/>
        <v>11</v>
      </c>
      <c r="O2403" s="30">
        <f t="shared" si="114"/>
        <v>99.5</v>
      </c>
    </row>
    <row r="2404" spans="2:15" x14ac:dyDescent="0.2">
      <c r="B2404" s="13">
        <v>54410</v>
      </c>
      <c r="C2404" s="14">
        <v>41951.356111111098</v>
      </c>
      <c r="D2404" s="7" t="s">
        <v>9</v>
      </c>
      <c r="E2404" s="13">
        <v>2209</v>
      </c>
      <c r="F2404" s="7" t="s">
        <v>59</v>
      </c>
      <c r="G2404" s="7" t="s">
        <v>11</v>
      </c>
      <c r="H2404" s="13">
        <v>12</v>
      </c>
      <c r="I2404" s="13">
        <f>IF(G2404="Male",VLOOKUP(H2404,'Shoe size conversion table'!$B$6:$D$22,2),VLOOKUP(H2404,'Shoe size conversion table'!$J$6:$L$22,2))</f>
        <v>45</v>
      </c>
      <c r="J2404" s="13">
        <f>IF(G2404="Male",VLOOKUP(H2404,'Shoe size conversion table'!$B$6:$D$22,3),VLOOKUP(H2404,'Shoe size conversion table'!$J$6:$L$22,3))</f>
        <v>11.5</v>
      </c>
      <c r="K2404" s="11">
        <v>199</v>
      </c>
      <c r="L2404" s="12">
        <v>0.2</v>
      </c>
      <c r="M2404" s="7">
        <f t="shared" si="112"/>
        <v>2014</v>
      </c>
      <c r="N2404" s="7">
        <f t="shared" si="113"/>
        <v>11</v>
      </c>
      <c r="O2404" s="30">
        <f t="shared" si="114"/>
        <v>159.20000000000002</v>
      </c>
    </row>
    <row r="2405" spans="2:15" x14ac:dyDescent="0.2">
      <c r="B2405" s="13">
        <v>54411</v>
      </c>
      <c r="C2405" s="14">
        <v>41951.766111111101</v>
      </c>
      <c r="D2405" s="7" t="s">
        <v>7</v>
      </c>
      <c r="E2405" s="13">
        <v>2175</v>
      </c>
      <c r="F2405" s="7" t="s">
        <v>51</v>
      </c>
      <c r="G2405" s="7" t="s">
        <v>12</v>
      </c>
      <c r="H2405" s="13">
        <v>8</v>
      </c>
      <c r="I2405" s="13" t="str">
        <f>IF(G2405="Male",VLOOKUP(H2405,'Shoe size conversion table'!$B$6:$D$22,2),VLOOKUP(H2405,'Shoe size conversion table'!$J$6:$L$22,2))</f>
        <v>38-39</v>
      </c>
      <c r="J2405" s="13">
        <f>IF(G2405="Male",VLOOKUP(H2405,'Shoe size conversion table'!$B$6:$D$22,3),VLOOKUP(H2405,'Shoe size conversion table'!$J$6:$L$22,3))</f>
        <v>6</v>
      </c>
      <c r="K2405" s="11">
        <v>199</v>
      </c>
      <c r="L2405" s="12">
        <v>0.5</v>
      </c>
      <c r="M2405" s="7">
        <f t="shared" si="112"/>
        <v>2014</v>
      </c>
      <c r="N2405" s="7">
        <f t="shared" si="113"/>
        <v>11</v>
      </c>
      <c r="O2405" s="30">
        <f t="shared" si="114"/>
        <v>99.5</v>
      </c>
    </row>
    <row r="2406" spans="2:15" x14ac:dyDescent="0.2">
      <c r="B2406" s="13">
        <v>54412</v>
      </c>
      <c r="C2406" s="14">
        <v>41952.076111111099</v>
      </c>
      <c r="D2406" s="7" t="s">
        <v>10</v>
      </c>
      <c r="E2406" s="13">
        <v>2192</v>
      </c>
      <c r="F2406" s="7" t="s">
        <v>36</v>
      </c>
      <c r="G2406" s="7" t="s">
        <v>11</v>
      </c>
      <c r="H2406" s="13">
        <v>9.5</v>
      </c>
      <c r="I2406" s="13" t="str">
        <f>IF(G2406="Male",VLOOKUP(H2406,'Shoe size conversion table'!$B$6:$D$22,2),VLOOKUP(H2406,'Shoe size conversion table'!$J$6:$L$22,2))</f>
        <v>42-43</v>
      </c>
      <c r="J2406" s="13">
        <f>IF(G2406="Male",VLOOKUP(H2406,'Shoe size conversion table'!$B$6:$D$22,3),VLOOKUP(H2406,'Shoe size conversion table'!$J$6:$L$22,3))</f>
        <v>9</v>
      </c>
      <c r="K2406" s="11">
        <v>169</v>
      </c>
      <c r="L2406" s="12">
        <v>0.2</v>
      </c>
      <c r="M2406" s="7">
        <f t="shared" si="112"/>
        <v>2014</v>
      </c>
      <c r="N2406" s="7">
        <f t="shared" si="113"/>
        <v>11</v>
      </c>
      <c r="O2406" s="30">
        <f t="shared" si="114"/>
        <v>135.20000000000002</v>
      </c>
    </row>
    <row r="2407" spans="2:15" x14ac:dyDescent="0.2">
      <c r="B2407" s="13">
        <v>54413</v>
      </c>
      <c r="C2407" s="14">
        <v>41952.256111111099</v>
      </c>
      <c r="D2407" s="7" t="s">
        <v>7</v>
      </c>
      <c r="E2407" s="13">
        <v>2221</v>
      </c>
      <c r="F2407" s="7" t="s">
        <v>53</v>
      </c>
      <c r="G2407" s="7" t="s">
        <v>11</v>
      </c>
      <c r="H2407" s="13">
        <v>9.5</v>
      </c>
      <c r="I2407" s="13" t="str">
        <f>IF(G2407="Male",VLOOKUP(H2407,'Shoe size conversion table'!$B$6:$D$22,2),VLOOKUP(H2407,'Shoe size conversion table'!$J$6:$L$22,2))</f>
        <v>42-43</v>
      </c>
      <c r="J2407" s="13">
        <f>IF(G2407="Male",VLOOKUP(H2407,'Shoe size conversion table'!$B$6:$D$22,3),VLOOKUP(H2407,'Shoe size conversion table'!$J$6:$L$22,3))</f>
        <v>9</v>
      </c>
      <c r="K2407" s="11">
        <v>159</v>
      </c>
      <c r="L2407" s="12">
        <v>0</v>
      </c>
      <c r="M2407" s="7">
        <f t="shared" si="112"/>
        <v>2014</v>
      </c>
      <c r="N2407" s="7">
        <f t="shared" si="113"/>
        <v>11</v>
      </c>
      <c r="O2407" s="30">
        <f t="shared" si="114"/>
        <v>159</v>
      </c>
    </row>
    <row r="2408" spans="2:15" x14ac:dyDescent="0.2">
      <c r="B2408" s="13">
        <v>54414</v>
      </c>
      <c r="C2408" s="14">
        <v>41952.306111111102</v>
      </c>
      <c r="D2408" s="7" t="s">
        <v>10</v>
      </c>
      <c r="E2408" s="13">
        <v>2225</v>
      </c>
      <c r="F2408" s="7" t="s">
        <v>34</v>
      </c>
      <c r="G2408" s="7" t="s">
        <v>12</v>
      </c>
      <c r="H2408" s="13">
        <v>8</v>
      </c>
      <c r="I2408" s="13" t="str">
        <f>IF(G2408="Male",VLOOKUP(H2408,'Shoe size conversion table'!$B$6:$D$22,2),VLOOKUP(H2408,'Shoe size conversion table'!$J$6:$L$22,2))</f>
        <v>38-39</v>
      </c>
      <c r="J2408" s="13">
        <f>IF(G2408="Male",VLOOKUP(H2408,'Shoe size conversion table'!$B$6:$D$22,3),VLOOKUP(H2408,'Shoe size conversion table'!$J$6:$L$22,3))</f>
        <v>6</v>
      </c>
      <c r="K2408" s="11">
        <v>199</v>
      </c>
      <c r="L2408" s="12">
        <v>0.5</v>
      </c>
      <c r="M2408" s="7">
        <f t="shared" si="112"/>
        <v>2014</v>
      </c>
      <c r="N2408" s="7">
        <f t="shared" si="113"/>
        <v>11</v>
      </c>
      <c r="O2408" s="30">
        <f t="shared" si="114"/>
        <v>99.5</v>
      </c>
    </row>
    <row r="2409" spans="2:15" x14ac:dyDescent="0.2">
      <c r="B2409" s="13">
        <v>54415</v>
      </c>
      <c r="C2409" s="14">
        <v>41952.5461111111</v>
      </c>
      <c r="D2409" s="7" t="s">
        <v>7</v>
      </c>
      <c r="E2409" s="13">
        <v>2206</v>
      </c>
      <c r="F2409" s="7" t="s">
        <v>51</v>
      </c>
      <c r="G2409" s="7" t="s">
        <v>11</v>
      </c>
      <c r="H2409" s="13">
        <v>10</v>
      </c>
      <c r="I2409" s="13">
        <f>IF(G2409="Male",VLOOKUP(H2409,'Shoe size conversion table'!$B$6:$D$22,2),VLOOKUP(H2409,'Shoe size conversion table'!$J$6:$L$22,2))</f>
        <v>43</v>
      </c>
      <c r="J2409" s="13">
        <f>IF(G2409="Male",VLOOKUP(H2409,'Shoe size conversion table'!$B$6:$D$22,3),VLOOKUP(H2409,'Shoe size conversion table'!$J$6:$L$22,3))</f>
        <v>9.5</v>
      </c>
      <c r="K2409" s="11">
        <v>159</v>
      </c>
      <c r="L2409" s="12">
        <v>0</v>
      </c>
      <c r="M2409" s="7">
        <f t="shared" si="112"/>
        <v>2014</v>
      </c>
      <c r="N2409" s="7">
        <f t="shared" si="113"/>
        <v>11</v>
      </c>
      <c r="O2409" s="30">
        <f t="shared" si="114"/>
        <v>159</v>
      </c>
    </row>
    <row r="2410" spans="2:15" x14ac:dyDescent="0.2">
      <c r="B2410" s="13">
        <v>54415</v>
      </c>
      <c r="C2410" s="14">
        <v>41952.5461111111</v>
      </c>
      <c r="D2410" s="7" t="s">
        <v>7</v>
      </c>
      <c r="E2410" s="13">
        <v>2157</v>
      </c>
      <c r="F2410" s="7" t="s">
        <v>51</v>
      </c>
      <c r="G2410" s="7" t="s">
        <v>11</v>
      </c>
      <c r="H2410" s="13">
        <v>9</v>
      </c>
      <c r="I2410" s="13">
        <f>IF(G2410="Male",VLOOKUP(H2410,'Shoe size conversion table'!$B$6:$D$22,2),VLOOKUP(H2410,'Shoe size conversion table'!$J$6:$L$22,2))</f>
        <v>42</v>
      </c>
      <c r="J2410" s="13">
        <f>IF(G2410="Male",VLOOKUP(H2410,'Shoe size conversion table'!$B$6:$D$22,3),VLOOKUP(H2410,'Shoe size conversion table'!$J$6:$L$22,3))</f>
        <v>8.5</v>
      </c>
      <c r="K2410" s="11">
        <v>139</v>
      </c>
      <c r="L2410" s="12">
        <v>0.2</v>
      </c>
      <c r="M2410" s="7">
        <f t="shared" si="112"/>
        <v>2014</v>
      </c>
      <c r="N2410" s="7">
        <f t="shared" si="113"/>
        <v>11</v>
      </c>
      <c r="O2410" s="30">
        <f t="shared" si="114"/>
        <v>111.2</v>
      </c>
    </row>
    <row r="2411" spans="2:15" x14ac:dyDescent="0.2">
      <c r="B2411" s="13">
        <v>54416</v>
      </c>
      <c r="C2411" s="14">
        <v>41952.766111111101</v>
      </c>
      <c r="D2411" s="7" t="s">
        <v>7</v>
      </c>
      <c r="E2411" s="13">
        <v>2220</v>
      </c>
      <c r="F2411" s="7" t="s">
        <v>51</v>
      </c>
      <c r="G2411" s="7" t="s">
        <v>12</v>
      </c>
      <c r="H2411" s="13">
        <v>8</v>
      </c>
      <c r="I2411" s="13" t="str">
        <f>IF(G2411="Male",VLOOKUP(H2411,'Shoe size conversion table'!$B$6:$D$22,2),VLOOKUP(H2411,'Shoe size conversion table'!$J$6:$L$22,2))</f>
        <v>38-39</v>
      </c>
      <c r="J2411" s="13">
        <f>IF(G2411="Male",VLOOKUP(H2411,'Shoe size conversion table'!$B$6:$D$22,3),VLOOKUP(H2411,'Shoe size conversion table'!$J$6:$L$22,3))</f>
        <v>6</v>
      </c>
      <c r="K2411" s="11">
        <v>179</v>
      </c>
      <c r="L2411" s="12">
        <v>0.2</v>
      </c>
      <c r="M2411" s="7">
        <f t="shared" si="112"/>
        <v>2014</v>
      </c>
      <c r="N2411" s="7">
        <f t="shared" si="113"/>
        <v>11</v>
      </c>
      <c r="O2411" s="30">
        <f t="shared" si="114"/>
        <v>143.20000000000002</v>
      </c>
    </row>
    <row r="2412" spans="2:15" x14ac:dyDescent="0.2">
      <c r="B2412" s="13">
        <v>54417</v>
      </c>
      <c r="C2412" s="14">
        <v>41953.256111111099</v>
      </c>
      <c r="D2412" s="7" t="s">
        <v>8</v>
      </c>
      <c r="E2412" s="13">
        <v>2190</v>
      </c>
      <c r="F2412" s="7" t="s">
        <v>38</v>
      </c>
      <c r="G2412" s="7" t="s">
        <v>12</v>
      </c>
      <c r="H2412" s="13">
        <v>9.5</v>
      </c>
      <c r="I2412" s="13">
        <f>IF(G2412="Male",VLOOKUP(H2412,'Shoe size conversion table'!$B$6:$D$22,2),VLOOKUP(H2412,'Shoe size conversion table'!$J$6:$L$22,2))</f>
        <v>40</v>
      </c>
      <c r="J2412" s="13">
        <f>IF(G2412="Male",VLOOKUP(H2412,'Shoe size conversion table'!$B$6:$D$22,3),VLOOKUP(H2412,'Shoe size conversion table'!$J$6:$L$22,3))</f>
        <v>7.5</v>
      </c>
      <c r="K2412" s="11">
        <v>179</v>
      </c>
      <c r="L2412" s="12">
        <v>0</v>
      </c>
      <c r="M2412" s="7">
        <f t="shared" si="112"/>
        <v>2014</v>
      </c>
      <c r="N2412" s="7">
        <f t="shared" si="113"/>
        <v>11</v>
      </c>
      <c r="O2412" s="30">
        <f t="shared" si="114"/>
        <v>179</v>
      </c>
    </row>
    <row r="2413" spans="2:15" x14ac:dyDescent="0.2">
      <c r="B2413" s="13">
        <v>54418</v>
      </c>
      <c r="C2413" s="14">
        <v>41953.306111111102</v>
      </c>
      <c r="D2413" s="7" t="s">
        <v>10</v>
      </c>
      <c r="E2413" s="13">
        <v>2190</v>
      </c>
      <c r="F2413" s="7" t="s">
        <v>35</v>
      </c>
      <c r="G2413" s="7" t="s">
        <v>11</v>
      </c>
      <c r="H2413" s="13">
        <v>10</v>
      </c>
      <c r="I2413" s="13">
        <f>IF(G2413="Male",VLOOKUP(H2413,'Shoe size conversion table'!$B$6:$D$22,2),VLOOKUP(H2413,'Shoe size conversion table'!$J$6:$L$22,2))</f>
        <v>43</v>
      </c>
      <c r="J2413" s="13">
        <f>IF(G2413="Male",VLOOKUP(H2413,'Shoe size conversion table'!$B$6:$D$22,3),VLOOKUP(H2413,'Shoe size conversion table'!$J$6:$L$22,3))</f>
        <v>9.5</v>
      </c>
      <c r="K2413" s="11">
        <v>169</v>
      </c>
      <c r="L2413" s="12">
        <v>0</v>
      </c>
      <c r="M2413" s="7">
        <f t="shared" si="112"/>
        <v>2014</v>
      </c>
      <c r="N2413" s="7">
        <f t="shared" si="113"/>
        <v>11</v>
      </c>
      <c r="O2413" s="30">
        <f t="shared" si="114"/>
        <v>169</v>
      </c>
    </row>
    <row r="2414" spans="2:15" x14ac:dyDescent="0.2">
      <c r="B2414" s="13">
        <v>54419</v>
      </c>
      <c r="C2414" s="14">
        <v>41953.466111111098</v>
      </c>
      <c r="D2414" s="7" t="s">
        <v>7</v>
      </c>
      <c r="E2414" s="13">
        <v>2176</v>
      </c>
      <c r="F2414" s="7" t="s">
        <v>51</v>
      </c>
      <c r="G2414" s="7" t="s">
        <v>11</v>
      </c>
      <c r="H2414" s="13">
        <v>11.5</v>
      </c>
      <c r="I2414" s="13" t="str">
        <f>IF(G2414="Male",VLOOKUP(H2414,'Shoe size conversion table'!$B$6:$D$22,2),VLOOKUP(H2414,'Shoe size conversion table'!$J$6:$L$22,2))</f>
        <v>44-45</v>
      </c>
      <c r="J2414" s="13">
        <f>IF(G2414="Male",VLOOKUP(H2414,'Shoe size conversion table'!$B$6:$D$22,3),VLOOKUP(H2414,'Shoe size conversion table'!$J$6:$L$22,3))</f>
        <v>11</v>
      </c>
      <c r="K2414" s="11">
        <v>179</v>
      </c>
      <c r="L2414" s="12">
        <v>0</v>
      </c>
      <c r="M2414" s="7">
        <f t="shared" si="112"/>
        <v>2014</v>
      </c>
      <c r="N2414" s="7">
        <f t="shared" si="113"/>
        <v>11</v>
      </c>
      <c r="O2414" s="30">
        <f t="shared" si="114"/>
        <v>179</v>
      </c>
    </row>
    <row r="2415" spans="2:15" x14ac:dyDescent="0.2">
      <c r="B2415" s="13">
        <v>54420</v>
      </c>
      <c r="C2415" s="14">
        <v>41953.5461111111</v>
      </c>
      <c r="D2415" s="7" t="s">
        <v>7</v>
      </c>
      <c r="E2415" s="13">
        <v>2235</v>
      </c>
      <c r="F2415" s="7" t="s">
        <v>51</v>
      </c>
      <c r="G2415" s="7" t="s">
        <v>11</v>
      </c>
      <c r="H2415" s="13">
        <v>10.5</v>
      </c>
      <c r="I2415" s="13" t="str">
        <f>IF(G2415="Male",VLOOKUP(H2415,'Shoe size conversion table'!$B$6:$D$22,2),VLOOKUP(H2415,'Shoe size conversion table'!$J$6:$L$22,2))</f>
        <v>43-44</v>
      </c>
      <c r="J2415" s="13">
        <f>IF(G2415="Male",VLOOKUP(H2415,'Shoe size conversion table'!$B$6:$D$22,3),VLOOKUP(H2415,'Shoe size conversion table'!$J$6:$L$22,3))</f>
        <v>10</v>
      </c>
      <c r="K2415" s="11">
        <v>179</v>
      </c>
      <c r="L2415" s="12">
        <v>0.5</v>
      </c>
      <c r="M2415" s="7">
        <f t="shared" si="112"/>
        <v>2014</v>
      </c>
      <c r="N2415" s="7">
        <f t="shared" si="113"/>
        <v>11</v>
      </c>
      <c r="O2415" s="30">
        <f t="shared" si="114"/>
        <v>89.5</v>
      </c>
    </row>
    <row r="2416" spans="2:15" x14ac:dyDescent="0.2">
      <c r="B2416" s="13">
        <v>54420</v>
      </c>
      <c r="C2416" s="14">
        <v>41953.5461111111</v>
      </c>
      <c r="D2416" s="7" t="s">
        <v>7</v>
      </c>
      <c r="E2416" s="13">
        <v>2206</v>
      </c>
      <c r="F2416" s="7" t="s">
        <v>51</v>
      </c>
      <c r="G2416" s="7" t="s">
        <v>11</v>
      </c>
      <c r="H2416" s="13">
        <v>10</v>
      </c>
      <c r="I2416" s="13">
        <f>IF(G2416="Male",VLOOKUP(H2416,'Shoe size conversion table'!$B$6:$D$22,2),VLOOKUP(H2416,'Shoe size conversion table'!$J$6:$L$22,2))</f>
        <v>43</v>
      </c>
      <c r="J2416" s="13">
        <f>IF(G2416="Male",VLOOKUP(H2416,'Shoe size conversion table'!$B$6:$D$22,3),VLOOKUP(H2416,'Shoe size conversion table'!$J$6:$L$22,3))</f>
        <v>9.5</v>
      </c>
      <c r="K2416" s="11">
        <v>159</v>
      </c>
      <c r="L2416" s="12">
        <v>0</v>
      </c>
      <c r="M2416" s="7">
        <f t="shared" si="112"/>
        <v>2014</v>
      </c>
      <c r="N2416" s="7">
        <f t="shared" si="113"/>
        <v>11</v>
      </c>
      <c r="O2416" s="30">
        <f t="shared" si="114"/>
        <v>159</v>
      </c>
    </row>
    <row r="2417" spans="2:15" x14ac:dyDescent="0.2">
      <c r="B2417" s="13">
        <v>54421</v>
      </c>
      <c r="C2417" s="14">
        <v>41953.606111111098</v>
      </c>
      <c r="D2417" s="7" t="s">
        <v>10</v>
      </c>
      <c r="E2417" s="13">
        <v>2231</v>
      </c>
      <c r="F2417" s="7" t="s">
        <v>36</v>
      </c>
      <c r="G2417" s="7" t="s">
        <v>12</v>
      </c>
      <c r="H2417" s="13">
        <v>9</v>
      </c>
      <c r="I2417" s="13" t="str">
        <f>IF(G2417="Male",VLOOKUP(H2417,'Shoe size conversion table'!$B$6:$D$22,2),VLOOKUP(H2417,'Shoe size conversion table'!$J$6:$L$22,2))</f>
        <v>39-40</v>
      </c>
      <c r="J2417" s="13">
        <f>IF(G2417="Male",VLOOKUP(H2417,'Shoe size conversion table'!$B$6:$D$22,3),VLOOKUP(H2417,'Shoe size conversion table'!$J$6:$L$22,3))</f>
        <v>7</v>
      </c>
      <c r="K2417" s="11">
        <v>159</v>
      </c>
      <c r="L2417" s="12">
        <v>0</v>
      </c>
      <c r="M2417" s="7">
        <f t="shared" si="112"/>
        <v>2014</v>
      </c>
      <c r="N2417" s="7">
        <f t="shared" si="113"/>
        <v>11</v>
      </c>
      <c r="O2417" s="30">
        <f t="shared" si="114"/>
        <v>159</v>
      </c>
    </row>
    <row r="2418" spans="2:15" x14ac:dyDescent="0.2">
      <c r="B2418" s="13">
        <v>54421</v>
      </c>
      <c r="C2418" s="14">
        <v>41953.606111111098</v>
      </c>
      <c r="D2418" s="7" t="s">
        <v>10</v>
      </c>
      <c r="E2418" s="13">
        <v>2213</v>
      </c>
      <c r="F2418" s="7" t="s">
        <v>36</v>
      </c>
      <c r="G2418" s="7" t="s">
        <v>12</v>
      </c>
      <c r="H2418" s="13">
        <v>9</v>
      </c>
      <c r="I2418" s="13" t="str">
        <f>IF(G2418="Male",VLOOKUP(H2418,'Shoe size conversion table'!$B$6:$D$22,2),VLOOKUP(H2418,'Shoe size conversion table'!$J$6:$L$22,2))</f>
        <v>39-40</v>
      </c>
      <c r="J2418" s="13">
        <f>IF(G2418="Male",VLOOKUP(H2418,'Shoe size conversion table'!$B$6:$D$22,3),VLOOKUP(H2418,'Shoe size conversion table'!$J$6:$L$22,3))</f>
        <v>7</v>
      </c>
      <c r="K2418" s="11">
        <v>189</v>
      </c>
      <c r="L2418" s="12">
        <v>0</v>
      </c>
      <c r="M2418" s="7">
        <f t="shared" si="112"/>
        <v>2014</v>
      </c>
      <c r="N2418" s="7">
        <f t="shared" si="113"/>
        <v>11</v>
      </c>
      <c r="O2418" s="30">
        <f t="shared" si="114"/>
        <v>189</v>
      </c>
    </row>
    <row r="2419" spans="2:15" x14ac:dyDescent="0.2">
      <c r="B2419" s="13">
        <v>54422</v>
      </c>
      <c r="C2419" s="14">
        <v>41953.916111111095</v>
      </c>
      <c r="D2419" s="7" t="s">
        <v>7</v>
      </c>
      <c r="E2419" s="13">
        <v>2160</v>
      </c>
      <c r="F2419" s="7" t="s">
        <v>49</v>
      </c>
      <c r="G2419" s="7" t="s">
        <v>11</v>
      </c>
      <c r="H2419" s="13">
        <v>9.5</v>
      </c>
      <c r="I2419" s="13" t="str">
        <f>IF(G2419="Male",VLOOKUP(H2419,'Shoe size conversion table'!$B$6:$D$22,2),VLOOKUP(H2419,'Shoe size conversion table'!$J$6:$L$22,2))</f>
        <v>42-43</v>
      </c>
      <c r="J2419" s="13">
        <f>IF(G2419="Male",VLOOKUP(H2419,'Shoe size conversion table'!$B$6:$D$22,3),VLOOKUP(H2419,'Shoe size conversion table'!$J$6:$L$22,3))</f>
        <v>9</v>
      </c>
      <c r="K2419" s="11">
        <v>149</v>
      </c>
      <c r="L2419" s="12">
        <v>0.5</v>
      </c>
      <c r="M2419" s="7">
        <f t="shared" si="112"/>
        <v>2014</v>
      </c>
      <c r="N2419" s="7">
        <f t="shared" si="113"/>
        <v>11</v>
      </c>
      <c r="O2419" s="30">
        <f t="shared" si="114"/>
        <v>74.5</v>
      </c>
    </row>
    <row r="2420" spans="2:15" x14ac:dyDescent="0.2">
      <c r="B2420" s="13">
        <v>54423</v>
      </c>
      <c r="C2420" s="14">
        <v>41954.256111111099</v>
      </c>
      <c r="D2420" s="7" t="s">
        <v>8</v>
      </c>
      <c r="E2420" s="13">
        <v>2195</v>
      </c>
      <c r="F2420" s="7" t="s">
        <v>37</v>
      </c>
      <c r="G2420" s="7" t="s">
        <v>12</v>
      </c>
      <c r="H2420" s="13">
        <v>9.5</v>
      </c>
      <c r="I2420" s="13">
        <f>IF(G2420="Male",VLOOKUP(H2420,'Shoe size conversion table'!$B$6:$D$22,2),VLOOKUP(H2420,'Shoe size conversion table'!$J$6:$L$22,2))</f>
        <v>40</v>
      </c>
      <c r="J2420" s="13">
        <f>IF(G2420="Male",VLOOKUP(H2420,'Shoe size conversion table'!$B$6:$D$22,3),VLOOKUP(H2420,'Shoe size conversion table'!$J$6:$L$22,3))</f>
        <v>7.5</v>
      </c>
      <c r="K2420" s="11">
        <v>199</v>
      </c>
      <c r="L2420" s="12">
        <v>0</v>
      </c>
      <c r="M2420" s="7">
        <f t="shared" si="112"/>
        <v>2014</v>
      </c>
      <c r="N2420" s="7">
        <f t="shared" si="113"/>
        <v>11</v>
      </c>
      <c r="O2420" s="30">
        <f t="shared" si="114"/>
        <v>199</v>
      </c>
    </row>
    <row r="2421" spans="2:15" x14ac:dyDescent="0.2">
      <c r="B2421" s="13">
        <v>54424</v>
      </c>
      <c r="C2421" s="14">
        <v>41954.466111111098</v>
      </c>
      <c r="D2421" s="7" t="s">
        <v>7</v>
      </c>
      <c r="E2421" s="13">
        <v>2188</v>
      </c>
      <c r="F2421" s="7" t="s">
        <v>45</v>
      </c>
      <c r="G2421" s="7" t="s">
        <v>11</v>
      </c>
      <c r="H2421" s="13">
        <v>13</v>
      </c>
      <c r="I2421" s="13">
        <f>IF(G2421="Male",VLOOKUP(H2421,'Shoe size conversion table'!$B$6:$D$22,2),VLOOKUP(H2421,'Shoe size conversion table'!$J$6:$L$22,2))</f>
        <v>46</v>
      </c>
      <c r="J2421" s="13">
        <f>IF(G2421="Male",VLOOKUP(H2421,'Shoe size conversion table'!$B$6:$D$22,3),VLOOKUP(H2421,'Shoe size conversion table'!$J$6:$L$22,3))</f>
        <v>12.5</v>
      </c>
      <c r="K2421" s="11">
        <v>159</v>
      </c>
      <c r="L2421" s="12">
        <v>0</v>
      </c>
      <c r="M2421" s="7">
        <f t="shared" si="112"/>
        <v>2014</v>
      </c>
      <c r="N2421" s="7">
        <f t="shared" si="113"/>
        <v>11</v>
      </c>
      <c r="O2421" s="30">
        <f t="shared" si="114"/>
        <v>159</v>
      </c>
    </row>
    <row r="2422" spans="2:15" x14ac:dyDescent="0.2">
      <c r="B2422" s="13">
        <v>54425</v>
      </c>
      <c r="C2422" s="14">
        <v>41954.5461111111</v>
      </c>
      <c r="D2422" s="7" t="s">
        <v>7</v>
      </c>
      <c r="E2422" s="13">
        <v>2177</v>
      </c>
      <c r="F2422" s="7" t="s">
        <v>51</v>
      </c>
      <c r="G2422" s="7" t="s">
        <v>11</v>
      </c>
      <c r="H2422" s="13">
        <v>9</v>
      </c>
      <c r="I2422" s="13">
        <f>IF(G2422="Male",VLOOKUP(H2422,'Shoe size conversion table'!$B$6:$D$22,2),VLOOKUP(H2422,'Shoe size conversion table'!$J$6:$L$22,2))</f>
        <v>42</v>
      </c>
      <c r="J2422" s="13">
        <f>IF(G2422="Male",VLOOKUP(H2422,'Shoe size conversion table'!$B$6:$D$22,3),VLOOKUP(H2422,'Shoe size conversion table'!$J$6:$L$22,3))</f>
        <v>8.5</v>
      </c>
      <c r="K2422" s="11">
        <v>169</v>
      </c>
      <c r="L2422" s="12">
        <v>0</v>
      </c>
      <c r="M2422" s="7">
        <f t="shared" si="112"/>
        <v>2014</v>
      </c>
      <c r="N2422" s="7">
        <f t="shared" si="113"/>
        <v>11</v>
      </c>
      <c r="O2422" s="30">
        <f t="shared" si="114"/>
        <v>169</v>
      </c>
    </row>
    <row r="2423" spans="2:15" x14ac:dyDescent="0.2">
      <c r="B2423" s="13">
        <v>54425</v>
      </c>
      <c r="C2423" s="14">
        <v>41954.5461111111</v>
      </c>
      <c r="D2423" s="7" t="s">
        <v>7</v>
      </c>
      <c r="E2423" s="13">
        <v>2235</v>
      </c>
      <c r="F2423" s="7" t="s">
        <v>51</v>
      </c>
      <c r="G2423" s="7" t="s">
        <v>11</v>
      </c>
      <c r="H2423" s="13">
        <v>10.5</v>
      </c>
      <c r="I2423" s="13" t="str">
        <f>IF(G2423="Male",VLOOKUP(H2423,'Shoe size conversion table'!$B$6:$D$22,2),VLOOKUP(H2423,'Shoe size conversion table'!$J$6:$L$22,2))</f>
        <v>43-44</v>
      </c>
      <c r="J2423" s="13">
        <f>IF(G2423="Male",VLOOKUP(H2423,'Shoe size conversion table'!$B$6:$D$22,3),VLOOKUP(H2423,'Shoe size conversion table'!$J$6:$L$22,3))</f>
        <v>10</v>
      </c>
      <c r="K2423" s="11">
        <v>179</v>
      </c>
      <c r="L2423" s="12">
        <v>0.5</v>
      </c>
      <c r="M2423" s="7">
        <f t="shared" si="112"/>
        <v>2014</v>
      </c>
      <c r="N2423" s="7">
        <f t="shared" si="113"/>
        <v>11</v>
      </c>
      <c r="O2423" s="30">
        <f t="shared" si="114"/>
        <v>89.5</v>
      </c>
    </row>
    <row r="2424" spans="2:15" x14ac:dyDescent="0.2">
      <c r="B2424" s="13">
        <v>54426</v>
      </c>
      <c r="C2424" s="14">
        <v>41954.606111111098</v>
      </c>
      <c r="D2424" s="7" t="s">
        <v>10</v>
      </c>
      <c r="E2424" s="13">
        <v>2231</v>
      </c>
      <c r="F2424" s="7" t="s">
        <v>36</v>
      </c>
      <c r="G2424" s="7" t="s">
        <v>12</v>
      </c>
      <c r="H2424" s="13">
        <v>9</v>
      </c>
      <c r="I2424" s="13" t="str">
        <f>IF(G2424="Male",VLOOKUP(H2424,'Shoe size conversion table'!$B$6:$D$22,2),VLOOKUP(H2424,'Shoe size conversion table'!$J$6:$L$22,2))</f>
        <v>39-40</v>
      </c>
      <c r="J2424" s="13">
        <f>IF(G2424="Male",VLOOKUP(H2424,'Shoe size conversion table'!$B$6:$D$22,3),VLOOKUP(H2424,'Shoe size conversion table'!$J$6:$L$22,3))</f>
        <v>7</v>
      </c>
      <c r="K2424" s="11">
        <v>159</v>
      </c>
      <c r="L2424" s="12">
        <v>0</v>
      </c>
      <c r="M2424" s="7">
        <f t="shared" si="112"/>
        <v>2014</v>
      </c>
      <c r="N2424" s="7">
        <f t="shared" si="113"/>
        <v>11</v>
      </c>
      <c r="O2424" s="30">
        <f t="shared" si="114"/>
        <v>159</v>
      </c>
    </row>
    <row r="2425" spans="2:15" x14ac:dyDescent="0.2">
      <c r="B2425" s="13">
        <v>54427</v>
      </c>
      <c r="C2425" s="14">
        <v>41954.606111111098</v>
      </c>
      <c r="D2425" s="7" t="s">
        <v>9</v>
      </c>
      <c r="E2425" s="13">
        <v>2237</v>
      </c>
      <c r="F2425" s="7" t="s">
        <v>61</v>
      </c>
      <c r="G2425" s="7" t="s">
        <v>11</v>
      </c>
      <c r="H2425" s="13">
        <v>9.5</v>
      </c>
      <c r="I2425" s="13" t="str">
        <f>IF(G2425="Male",VLOOKUP(H2425,'Shoe size conversion table'!$B$6:$D$22,2),VLOOKUP(H2425,'Shoe size conversion table'!$J$6:$L$22,2))</f>
        <v>42-43</v>
      </c>
      <c r="J2425" s="13">
        <f>IF(G2425="Male",VLOOKUP(H2425,'Shoe size conversion table'!$B$6:$D$22,3),VLOOKUP(H2425,'Shoe size conversion table'!$J$6:$L$22,3))</f>
        <v>9</v>
      </c>
      <c r="K2425" s="11">
        <v>149</v>
      </c>
      <c r="L2425" s="12">
        <v>0</v>
      </c>
      <c r="M2425" s="7">
        <f t="shared" si="112"/>
        <v>2014</v>
      </c>
      <c r="N2425" s="7">
        <f t="shared" si="113"/>
        <v>11</v>
      </c>
      <c r="O2425" s="30">
        <f t="shared" si="114"/>
        <v>149</v>
      </c>
    </row>
    <row r="2426" spans="2:15" x14ac:dyDescent="0.2">
      <c r="B2426" s="13">
        <v>54428</v>
      </c>
      <c r="C2426" s="14">
        <v>41954.626111111094</v>
      </c>
      <c r="D2426" s="7" t="s">
        <v>7</v>
      </c>
      <c r="E2426" s="13">
        <v>2198</v>
      </c>
      <c r="F2426" s="7" t="s">
        <v>51</v>
      </c>
      <c r="G2426" s="7" t="s">
        <v>11</v>
      </c>
      <c r="H2426" s="13">
        <v>10</v>
      </c>
      <c r="I2426" s="13">
        <f>IF(G2426="Male",VLOOKUP(H2426,'Shoe size conversion table'!$B$6:$D$22,2),VLOOKUP(H2426,'Shoe size conversion table'!$J$6:$L$22,2))</f>
        <v>43</v>
      </c>
      <c r="J2426" s="13">
        <f>IF(G2426="Male",VLOOKUP(H2426,'Shoe size conversion table'!$B$6:$D$22,3),VLOOKUP(H2426,'Shoe size conversion table'!$J$6:$L$22,3))</f>
        <v>9.5</v>
      </c>
      <c r="K2426" s="11">
        <v>149</v>
      </c>
      <c r="L2426" s="12">
        <v>0.2</v>
      </c>
      <c r="M2426" s="7">
        <f t="shared" si="112"/>
        <v>2014</v>
      </c>
      <c r="N2426" s="7">
        <f t="shared" si="113"/>
        <v>11</v>
      </c>
      <c r="O2426" s="30">
        <f t="shared" si="114"/>
        <v>119.2</v>
      </c>
    </row>
    <row r="2427" spans="2:15" x14ac:dyDescent="0.2">
      <c r="B2427" s="13">
        <v>54429</v>
      </c>
      <c r="C2427" s="14">
        <v>41954.916111111095</v>
      </c>
      <c r="D2427" s="7" t="s">
        <v>10</v>
      </c>
      <c r="E2427" s="13">
        <v>2184</v>
      </c>
      <c r="F2427" s="7" t="s">
        <v>34</v>
      </c>
      <c r="G2427" s="7" t="s">
        <v>12</v>
      </c>
      <c r="H2427" s="13">
        <v>8.5</v>
      </c>
      <c r="I2427" s="13">
        <f>IF(G2427="Male",VLOOKUP(H2427,'Shoe size conversion table'!$B$6:$D$22,2),VLOOKUP(H2427,'Shoe size conversion table'!$J$6:$L$22,2))</f>
        <v>39</v>
      </c>
      <c r="J2427" s="13">
        <f>IF(G2427="Male",VLOOKUP(H2427,'Shoe size conversion table'!$B$6:$D$22,3),VLOOKUP(H2427,'Shoe size conversion table'!$J$6:$L$22,3))</f>
        <v>6.5</v>
      </c>
      <c r="K2427" s="11">
        <v>149</v>
      </c>
      <c r="L2427" s="12">
        <v>0.3</v>
      </c>
      <c r="M2427" s="7">
        <f t="shared" si="112"/>
        <v>2014</v>
      </c>
      <c r="N2427" s="7">
        <f t="shared" si="113"/>
        <v>11</v>
      </c>
      <c r="O2427" s="30">
        <f t="shared" si="114"/>
        <v>104.3</v>
      </c>
    </row>
    <row r="2428" spans="2:15" x14ac:dyDescent="0.2">
      <c r="B2428" s="13">
        <v>54430</v>
      </c>
      <c r="C2428" s="14">
        <v>41955.246111111097</v>
      </c>
      <c r="D2428" s="7" t="s">
        <v>7</v>
      </c>
      <c r="E2428" s="13">
        <v>2196</v>
      </c>
      <c r="F2428" s="7" t="s">
        <v>48</v>
      </c>
      <c r="G2428" s="7" t="s">
        <v>12</v>
      </c>
      <c r="H2428" s="13">
        <v>10</v>
      </c>
      <c r="I2428" s="13" t="str">
        <f>IF(G2428="Male",VLOOKUP(H2428,'Shoe size conversion table'!$B$6:$D$22,2),VLOOKUP(H2428,'Shoe size conversion table'!$J$6:$L$22,2))</f>
        <v>40-41</v>
      </c>
      <c r="J2428" s="13">
        <f>IF(G2428="Male",VLOOKUP(H2428,'Shoe size conversion table'!$B$6:$D$22,3),VLOOKUP(H2428,'Shoe size conversion table'!$J$6:$L$22,3))</f>
        <v>8</v>
      </c>
      <c r="K2428" s="11">
        <v>149</v>
      </c>
      <c r="L2428" s="12">
        <v>0</v>
      </c>
      <c r="M2428" s="7">
        <f t="shared" si="112"/>
        <v>2014</v>
      </c>
      <c r="N2428" s="7">
        <f t="shared" si="113"/>
        <v>11</v>
      </c>
      <c r="O2428" s="30">
        <f t="shared" si="114"/>
        <v>149</v>
      </c>
    </row>
    <row r="2429" spans="2:15" x14ac:dyDescent="0.2">
      <c r="B2429" s="13">
        <v>54431</v>
      </c>
      <c r="C2429" s="14">
        <v>41955.466111111098</v>
      </c>
      <c r="D2429" s="7" t="s">
        <v>7</v>
      </c>
      <c r="E2429" s="13">
        <v>2203</v>
      </c>
      <c r="F2429" s="7" t="s">
        <v>43</v>
      </c>
      <c r="G2429" s="7" t="s">
        <v>11</v>
      </c>
      <c r="H2429" s="13">
        <v>12</v>
      </c>
      <c r="I2429" s="13">
        <f>IF(G2429="Male",VLOOKUP(H2429,'Shoe size conversion table'!$B$6:$D$22,2),VLOOKUP(H2429,'Shoe size conversion table'!$J$6:$L$22,2))</f>
        <v>45</v>
      </c>
      <c r="J2429" s="13">
        <f>IF(G2429="Male",VLOOKUP(H2429,'Shoe size conversion table'!$B$6:$D$22,3),VLOOKUP(H2429,'Shoe size conversion table'!$J$6:$L$22,3))</f>
        <v>11.5</v>
      </c>
      <c r="K2429" s="11">
        <v>139</v>
      </c>
      <c r="L2429" s="12">
        <v>0.2</v>
      </c>
      <c r="M2429" s="7">
        <f t="shared" si="112"/>
        <v>2014</v>
      </c>
      <c r="N2429" s="7">
        <f t="shared" si="113"/>
        <v>11</v>
      </c>
      <c r="O2429" s="30">
        <f t="shared" si="114"/>
        <v>111.2</v>
      </c>
    </row>
    <row r="2430" spans="2:15" x14ac:dyDescent="0.2">
      <c r="B2430" s="13">
        <v>54432</v>
      </c>
      <c r="C2430" s="14">
        <v>41955.606111111098</v>
      </c>
      <c r="D2430" s="7" t="s">
        <v>9</v>
      </c>
      <c r="E2430" s="13">
        <v>2238</v>
      </c>
      <c r="F2430" s="7" t="s">
        <v>60</v>
      </c>
      <c r="G2430" s="7" t="s">
        <v>11</v>
      </c>
      <c r="H2430" s="13">
        <v>12</v>
      </c>
      <c r="I2430" s="13">
        <f>IF(G2430="Male",VLOOKUP(H2430,'Shoe size conversion table'!$B$6:$D$22,2),VLOOKUP(H2430,'Shoe size conversion table'!$J$6:$L$22,2))</f>
        <v>45</v>
      </c>
      <c r="J2430" s="13">
        <f>IF(G2430="Male",VLOOKUP(H2430,'Shoe size conversion table'!$B$6:$D$22,3),VLOOKUP(H2430,'Shoe size conversion table'!$J$6:$L$22,3))</f>
        <v>11.5</v>
      </c>
      <c r="K2430" s="11">
        <v>139</v>
      </c>
      <c r="L2430" s="12">
        <v>0</v>
      </c>
      <c r="M2430" s="7">
        <f t="shared" si="112"/>
        <v>2014</v>
      </c>
      <c r="N2430" s="7">
        <f t="shared" si="113"/>
        <v>11</v>
      </c>
      <c r="O2430" s="30">
        <f t="shared" si="114"/>
        <v>139</v>
      </c>
    </row>
    <row r="2431" spans="2:15" x14ac:dyDescent="0.2">
      <c r="B2431" s="13">
        <v>54432</v>
      </c>
      <c r="C2431" s="14">
        <v>41955.606111111098</v>
      </c>
      <c r="D2431" s="7" t="s">
        <v>9</v>
      </c>
      <c r="E2431" s="13">
        <v>2237</v>
      </c>
      <c r="F2431" s="7" t="s">
        <v>61</v>
      </c>
      <c r="G2431" s="7" t="s">
        <v>11</v>
      </c>
      <c r="H2431" s="13">
        <v>9.5</v>
      </c>
      <c r="I2431" s="13" t="str">
        <f>IF(G2431="Male",VLOOKUP(H2431,'Shoe size conversion table'!$B$6:$D$22,2),VLOOKUP(H2431,'Shoe size conversion table'!$J$6:$L$22,2))</f>
        <v>42-43</v>
      </c>
      <c r="J2431" s="13">
        <f>IF(G2431="Male",VLOOKUP(H2431,'Shoe size conversion table'!$B$6:$D$22,3),VLOOKUP(H2431,'Shoe size conversion table'!$J$6:$L$22,3))</f>
        <v>9</v>
      </c>
      <c r="K2431" s="11">
        <v>149</v>
      </c>
      <c r="L2431" s="12">
        <v>0</v>
      </c>
      <c r="M2431" s="7">
        <f t="shared" si="112"/>
        <v>2014</v>
      </c>
      <c r="N2431" s="7">
        <f t="shared" si="113"/>
        <v>11</v>
      </c>
      <c r="O2431" s="30">
        <f t="shared" si="114"/>
        <v>149</v>
      </c>
    </row>
    <row r="2432" spans="2:15" x14ac:dyDescent="0.2">
      <c r="B2432" s="13">
        <v>54433</v>
      </c>
      <c r="C2432" s="14">
        <v>41955.626111111094</v>
      </c>
      <c r="D2432" s="7" t="s">
        <v>7</v>
      </c>
      <c r="E2432" s="13">
        <v>2157</v>
      </c>
      <c r="F2432" s="7" t="s">
        <v>51</v>
      </c>
      <c r="G2432" s="7" t="s">
        <v>11</v>
      </c>
      <c r="H2432" s="13">
        <v>9</v>
      </c>
      <c r="I2432" s="13">
        <f>IF(G2432="Male",VLOOKUP(H2432,'Shoe size conversion table'!$B$6:$D$22,2),VLOOKUP(H2432,'Shoe size conversion table'!$J$6:$L$22,2))</f>
        <v>42</v>
      </c>
      <c r="J2432" s="13">
        <f>IF(G2432="Male",VLOOKUP(H2432,'Shoe size conversion table'!$B$6:$D$22,3),VLOOKUP(H2432,'Shoe size conversion table'!$J$6:$L$22,3))</f>
        <v>8.5</v>
      </c>
      <c r="K2432" s="11">
        <v>139</v>
      </c>
      <c r="L2432" s="12">
        <v>0.2</v>
      </c>
      <c r="M2432" s="7">
        <f t="shared" si="112"/>
        <v>2014</v>
      </c>
      <c r="N2432" s="7">
        <f t="shared" si="113"/>
        <v>11</v>
      </c>
      <c r="O2432" s="30">
        <f t="shared" si="114"/>
        <v>111.2</v>
      </c>
    </row>
    <row r="2433" spans="2:15" x14ac:dyDescent="0.2">
      <c r="B2433" s="13">
        <v>54434</v>
      </c>
      <c r="C2433" s="14">
        <v>41955.916111111095</v>
      </c>
      <c r="D2433" s="7" t="s">
        <v>10</v>
      </c>
      <c r="E2433" s="13">
        <v>2168</v>
      </c>
      <c r="F2433" s="7" t="s">
        <v>35</v>
      </c>
      <c r="G2433" s="7" t="s">
        <v>12</v>
      </c>
      <c r="H2433" s="13">
        <v>8.5</v>
      </c>
      <c r="I2433" s="13">
        <f>IF(G2433="Male",VLOOKUP(H2433,'Shoe size conversion table'!$B$6:$D$22,2),VLOOKUP(H2433,'Shoe size conversion table'!$J$6:$L$22,2))</f>
        <v>39</v>
      </c>
      <c r="J2433" s="13">
        <f>IF(G2433="Male",VLOOKUP(H2433,'Shoe size conversion table'!$B$6:$D$22,3),VLOOKUP(H2433,'Shoe size conversion table'!$J$6:$L$22,3))</f>
        <v>6.5</v>
      </c>
      <c r="K2433" s="11">
        <v>149</v>
      </c>
      <c r="L2433" s="12">
        <v>0</v>
      </c>
      <c r="M2433" s="7">
        <f t="shared" si="112"/>
        <v>2014</v>
      </c>
      <c r="N2433" s="7">
        <f t="shared" si="113"/>
        <v>11</v>
      </c>
      <c r="O2433" s="30">
        <f t="shared" si="114"/>
        <v>149</v>
      </c>
    </row>
    <row r="2434" spans="2:15" x14ac:dyDescent="0.2">
      <c r="B2434" s="13">
        <v>54435</v>
      </c>
      <c r="C2434" s="14">
        <v>41956.066111111097</v>
      </c>
      <c r="D2434" s="7" t="s">
        <v>7</v>
      </c>
      <c r="E2434" s="13">
        <v>2163</v>
      </c>
      <c r="F2434" s="7" t="s">
        <v>51</v>
      </c>
      <c r="G2434" s="7" t="s">
        <v>11</v>
      </c>
      <c r="H2434" s="13">
        <v>7.5</v>
      </c>
      <c r="I2434" s="13" t="str">
        <f>IF(G2434="Male",VLOOKUP(H2434,'Shoe size conversion table'!$B$6:$D$22,2),VLOOKUP(H2434,'Shoe size conversion table'!$J$6:$L$22,2))</f>
        <v>40-41</v>
      </c>
      <c r="J2434" s="13">
        <f>IF(G2434="Male",VLOOKUP(H2434,'Shoe size conversion table'!$B$6:$D$22,3),VLOOKUP(H2434,'Shoe size conversion table'!$J$6:$L$22,3))</f>
        <v>7</v>
      </c>
      <c r="K2434" s="11">
        <v>189</v>
      </c>
      <c r="L2434" s="12">
        <v>0</v>
      </c>
      <c r="M2434" s="7">
        <f t="shared" si="112"/>
        <v>2014</v>
      </c>
      <c r="N2434" s="7">
        <f t="shared" si="113"/>
        <v>11</v>
      </c>
      <c r="O2434" s="30">
        <f t="shared" si="114"/>
        <v>189</v>
      </c>
    </row>
    <row r="2435" spans="2:15" x14ac:dyDescent="0.2">
      <c r="B2435" s="13">
        <v>54436</v>
      </c>
      <c r="C2435" s="14">
        <v>41956.236111111095</v>
      </c>
      <c r="D2435" s="7" t="s">
        <v>7</v>
      </c>
      <c r="E2435" s="13">
        <v>2218</v>
      </c>
      <c r="F2435" s="7" t="s">
        <v>49</v>
      </c>
      <c r="G2435" s="7" t="s">
        <v>11</v>
      </c>
      <c r="H2435" s="13">
        <v>10.5</v>
      </c>
      <c r="I2435" s="13" t="str">
        <f>IF(G2435="Male",VLOOKUP(H2435,'Shoe size conversion table'!$B$6:$D$22,2),VLOOKUP(H2435,'Shoe size conversion table'!$J$6:$L$22,2))</f>
        <v>43-44</v>
      </c>
      <c r="J2435" s="13">
        <f>IF(G2435="Male",VLOOKUP(H2435,'Shoe size conversion table'!$B$6:$D$22,3),VLOOKUP(H2435,'Shoe size conversion table'!$J$6:$L$22,3))</f>
        <v>10</v>
      </c>
      <c r="K2435" s="11">
        <v>199</v>
      </c>
      <c r="L2435" s="12">
        <v>0</v>
      </c>
      <c r="M2435" s="7">
        <f t="shared" si="112"/>
        <v>2014</v>
      </c>
      <c r="N2435" s="7">
        <f t="shared" si="113"/>
        <v>11</v>
      </c>
      <c r="O2435" s="30">
        <f t="shared" si="114"/>
        <v>199</v>
      </c>
    </row>
    <row r="2436" spans="2:15" x14ac:dyDescent="0.2">
      <c r="B2436" s="13">
        <v>54437</v>
      </c>
      <c r="C2436" s="14">
        <v>41956.246111111097</v>
      </c>
      <c r="D2436" s="7" t="s">
        <v>7</v>
      </c>
      <c r="E2436" s="13">
        <v>2176</v>
      </c>
      <c r="F2436" s="7" t="s">
        <v>51</v>
      </c>
      <c r="G2436" s="7" t="s">
        <v>11</v>
      </c>
      <c r="H2436" s="13">
        <v>11.5</v>
      </c>
      <c r="I2436" s="13" t="str">
        <f>IF(G2436="Male",VLOOKUP(H2436,'Shoe size conversion table'!$B$6:$D$22,2),VLOOKUP(H2436,'Shoe size conversion table'!$J$6:$L$22,2))</f>
        <v>44-45</v>
      </c>
      <c r="J2436" s="13">
        <f>IF(G2436="Male",VLOOKUP(H2436,'Shoe size conversion table'!$B$6:$D$22,3),VLOOKUP(H2436,'Shoe size conversion table'!$J$6:$L$22,3))</f>
        <v>11</v>
      </c>
      <c r="K2436" s="11">
        <v>179</v>
      </c>
      <c r="L2436" s="12">
        <v>0</v>
      </c>
      <c r="M2436" s="7">
        <f t="shared" si="112"/>
        <v>2014</v>
      </c>
      <c r="N2436" s="7">
        <f t="shared" si="113"/>
        <v>11</v>
      </c>
      <c r="O2436" s="30">
        <f t="shared" si="114"/>
        <v>179</v>
      </c>
    </row>
    <row r="2437" spans="2:15" x14ac:dyDescent="0.2">
      <c r="B2437" s="13">
        <v>54438</v>
      </c>
      <c r="C2437" s="14">
        <v>41956.306111111095</v>
      </c>
      <c r="D2437" s="7" t="s">
        <v>10</v>
      </c>
      <c r="E2437" s="13">
        <v>2163</v>
      </c>
      <c r="F2437" s="7" t="s">
        <v>34</v>
      </c>
      <c r="G2437" s="7" t="s">
        <v>11</v>
      </c>
      <c r="H2437" s="13">
        <v>10</v>
      </c>
      <c r="I2437" s="13">
        <f>IF(G2437="Male",VLOOKUP(H2437,'Shoe size conversion table'!$B$6:$D$22,2),VLOOKUP(H2437,'Shoe size conversion table'!$J$6:$L$22,2))</f>
        <v>43</v>
      </c>
      <c r="J2437" s="13">
        <f>IF(G2437="Male",VLOOKUP(H2437,'Shoe size conversion table'!$B$6:$D$22,3),VLOOKUP(H2437,'Shoe size conversion table'!$J$6:$L$22,3))</f>
        <v>9.5</v>
      </c>
      <c r="K2437" s="11">
        <v>159</v>
      </c>
      <c r="L2437" s="12">
        <v>0.5</v>
      </c>
      <c r="M2437" s="7">
        <f t="shared" ref="M2437:M2500" si="115">YEAR(C2437)</f>
        <v>2014</v>
      </c>
      <c r="N2437" s="7">
        <f t="shared" si="113"/>
        <v>11</v>
      </c>
      <c r="O2437" s="30">
        <f t="shared" si="114"/>
        <v>79.5</v>
      </c>
    </row>
    <row r="2438" spans="2:15" x14ac:dyDescent="0.2">
      <c r="B2438" s="13">
        <v>54439</v>
      </c>
      <c r="C2438" s="14">
        <v>41956.626111111094</v>
      </c>
      <c r="D2438" s="7" t="s">
        <v>9</v>
      </c>
      <c r="E2438" s="13">
        <v>2239</v>
      </c>
      <c r="F2438" s="7" t="s">
        <v>62</v>
      </c>
      <c r="G2438" s="7" t="s">
        <v>12</v>
      </c>
      <c r="H2438" s="13">
        <v>9.5</v>
      </c>
      <c r="I2438" s="13">
        <f>IF(G2438="Male",VLOOKUP(H2438,'Shoe size conversion table'!$B$6:$D$22,2),VLOOKUP(H2438,'Shoe size conversion table'!$J$6:$L$22,2))</f>
        <v>40</v>
      </c>
      <c r="J2438" s="13">
        <f>IF(G2438="Male",VLOOKUP(H2438,'Shoe size conversion table'!$B$6:$D$22,3),VLOOKUP(H2438,'Shoe size conversion table'!$J$6:$L$22,3))</f>
        <v>7.5</v>
      </c>
      <c r="K2438" s="11">
        <v>199</v>
      </c>
      <c r="L2438" s="12">
        <v>0</v>
      </c>
      <c r="M2438" s="7">
        <f t="shared" si="115"/>
        <v>2014</v>
      </c>
      <c r="N2438" s="7">
        <f t="shared" ref="N2438:N2501" si="116">MONTH(C2438:C17405)</f>
        <v>11</v>
      </c>
      <c r="O2438" s="30">
        <f t="shared" ref="O2438:O2501" si="117">K2438*(1-L2438)</f>
        <v>199</v>
      </c>
    </row>
    <row r="2439" spans="2:15" x14ac:dyDescent="0.2">
      <c r="B2439" s="13">
        <v>54440</v>
      </c>
      <c r="C2439" s="14">
        <v>41956.626111111094</v>
      </c>
      <c r="D2439" s="7" t="s">
        <v>7</v>
      </c>
      <c r="E2439" s="13">
        <v>2206</v>
      </c>
      <c r="F2439" s="7" t="s">
        <v>51</v>
      </c>
      <c r="G2439" s="7" t="s">
        <v>11</v>
      </c>
      <c r="H2439" s="13">
        <v>10</v>
      </c>
      <c r="I2439" s="13">
        <f>IF(G2439="Male",VLOOKUP(H2439,'Shoe size conversion table'!$B$6:$D$22,2),VLOOKUP(H2439,'Shoe size conversion table'!$J$6:$L$22,2))</f>
        <v>43</v>
      </c>
      <c r="J2439" s="13">
        <f>IF(G2439="Male",VLOOKUP(H2439,'Shoe size conversion table'!$B$6:$D$22,3),VLOOKUP(H2439,'Shoe size conversion table'!$J$6:$L$22,3))</f>
        <v>9.5</v>
      </c>
      <c r="K2439" s="11">
        <v>159</v>
      </c>
      <c r="L2439" s="12">
        <v>0</v>
      </c>
      <c r="M2439" s="7">
        <f t="shared" si="115"/>
        <v>2014</v>
      </c>
      <c r="N2439" s="7">
        <f t="shared" si="116"/>
        <v>11</v>
      </c>
      <c r="O2439" s="30">
        <f t="shared" si="117"/>
        <v>159</v>
      </c>
    </row>
    <row r="2440" spans="2:15" x14ac:dyDescent="0.2">
      <c r="B2440" s="13">
        <v>54441</v>
      </c>
      <c r="C2440" s="14">
        <v>41957.066111111097</v>
      </c>
      <c r="D2440" s="7" t="s">
        <v>7</v>
      </c>
      <c r="E2440" s="13">
        <v>2198</v>
      </c>
      <c r="F2440" s="7" t="s">
        <v>51</v>
      </c>
      <c r="G2440" s="7" t="s">
        <v>11</v>
      </c>
      <c r="H2440" s="13">
        <v>10</v>
      </c>
      <c r="I2440" s="13">
        <f>IF(G2440="Male",VLOOKUP(H2440,'Shoe size conversion table'!$B$6:$D$22,2),VLOOKUP(H2440,'Shoe size conversion table'!$J$6:$L$22,2))</f>
        <v>43</v>
      </c>
      <c r="J2440" s="13">
        <f>IF(G2440="Male",VLOOKUP(H2440,'Shoe size conversion table'!$B$6:$D$22,3),VLOOKUP(H2440,'Shoe size conversion table'!$J$6:$L$22,3))</f>
        <v>9.5</v>
      </c>
      <c r="K2440" s="11">
        <v>149</v>
      </c>
      <c r="L2440" s="12">
        <v>0.2</v>
      </c>
      <c r="M2440" s="7">
        <f t="shared" si="115"/>
        <v>2014</v>
      </c>
      <c r="N2440" s="7">
        <f t="shared" si="116"/>
        <v>11</v>
      </c>
      <c r="O2440" s="30">
        <f t="shared" si="117"/>
        <v>119.2</v>
      </c>
    </row>
    <row r="2441" spans="2:15" x14ac:dyDescent="0.2">
      <c r="B2441" s="13">
        <v>54442</v>
      </c>
      <c r="C2441" s="14">
        <v>41957.236111111095</v>
      </c>
      <c r="D2441" s="7" t="s">
        <v>9</v>
      </c>
      <c r="E2441" s="13">
        <v>2148</v>
      </c>
      <c r="F2441" s="7" t="s">
        <v>62</v>
      </c>
      <c r="G2441" s="7" t="s">
        <v>12</v>
      </c>
      <c r="H2441" s="13">
        <v>10</v>
      </c>
      <c r="I2441" s="13" t="str">
        <f>IF(G2441="Male",VLOOKUP(H2441,'Shoe size conversion table'!$B$6:$D$22,2),VLOOKUP(H2441,'Shoe size conversion table'!$J$6:$L$22,2))</f>
        <v>40-41</v>
      </c>
      <c r="J2441" s="13">
        <f>IF(G2441="Male",VLOOKUP(H2441,'Shoe size conversion table'!$B$6:$D$22,3),VLOOKUP(H2441,'Shoe size conversion table'!$J$6:$L$22,3))</f>
        <v>8</v>
      </c>
      <c r="K2441" s="11">
        <v>129</v>
      </c>
      <c r="L2441" s="12">
        <v>0.3</v>
      </c>
      <c r="M2441" s="7">
        <f t="shared" si="115"/>
        <v>2014</v>
      </c>
      <c r="N2441" s="7">
        <f t="shared" si="116"/>
        <v>11</v>
      </c>
      <c r="O2441" s="30">
        <f t="shared" si="117"/>
        <v>90.3</v>
      </c>
    </row>
    <row r="2442" spans="2:15" x14ac:dyDescent="0.2">
      <c r="B2442" s="13">
        <v>54443</v>
      </c>
      <c r="C2442" s="14">
        <v>41957.246111111097</v>
      </c>
      <c r="D2442" s="7" t="s">
        <v>7</v>
      </c>
      <c r="E2442" s="13">
        <v>2188</v>
      </c>
      <c r="F2442" s="7" t="s">
        <v>45</v>
      </c>
      <c r="G2442" s="7" t="s">
        <v>11</v>
      </c>
      <c r="H2442" s="13">
        <v>13</v>
      </c>
      <c r="I2442" s="13">
        <f>IF(G2442="Male",VLOOKUP(H2442,'Shoe size conversion table'!$B$6:$D$22,2),VLOOKUP(H2442,'Shoe size conversion table'!$J$6:$L$22,2))</f>
        <v>46</v>
      </c>
      <c r="J2442" s="13">
        <f>IF(G2442="Male",VLOOKUP(H2442,'Shoe size conversion table'!$B$6:$D$22,3),VLOOKUP(H2442,'Shoe size conversion table'!$J$6:$L$22,3))</f>
        <v>12.5</v>
      </c>
      <c r="K2442" s="11">
        <v>159</v>
      </c>
      <c r="L2442" s="12">
        <v>0</v>
      </c>
      <c r="M2442" s="7">
        <f t="shared" si="115"/>
        <v>2014</v>
      </c>
      <c r="N2442" s="7">
        <f t="shared" si="116"/>
        <v>11</v>
      </c>
      <c r="O2442" s="30">
        <f t="shared" si="117"/>
        <v>159</v>
      </c>
    </row>
    <row r="2443" spans="2:15" x14ac:dyDescent="0.2">
      <c r="B2443" s="13">
        <v>54444</v>
      </c>
      <c r="C2443" s="14">
        <v>41957.306111111095</v>
      </c>
      <c r="D2443" s="7" t="s">
        <v>10</v>
      </c>
      <c r="E2443" s="13">
        <v>2160</v>
      </c>
      <c r="F2443" s="7" t="s">
        <v>35</v>
      </c>
      <c r="G2443" s="7" t="s">
        <v>11</v>
      </c>
      <c r="H2443" s="13">
        <v>8.5</v>
      </c>
      <c r="I2443" s="13" t="str">
        <f>IF(G2443="Male",VLOOKUP(H2443,'Shoe size conversion table'!$B$6:$D$22,2),VLOOKUP(H2443,'Shoe size conversion table'!$J$6:$L$22,2))</f>
        <v>41-42</v>
      </c>
      <c r="J2443" s="13">
        <f>IF(G2443="Male",VLOOKUP(H2443,'Shoe size conversion table'!$B$6:$D$22,3),VLOOKUP(H2443,'Shoe size conversion table'!$J$6:$L$22,3))</f>
        <v>8</v>
      </c>
      <c r="K2443" s="11">
        <v>139</v>
      </c>
      <c r="L2443" s="12">
        <v>0.3</v>
      </c>
      <c r="M2443" s="7">
        <f t="shared" si="115"/>
        <v>2014</v>
      </c>
      <c r="N2443" s="7">
        <f t="shared" si="116"/>
        <v>11</v>
      </c>
      <c r="O2443" s="30">
        <f t="shared" si="117"/>
        <v>97.3</v>
      </c>
    </row>
    <row r="2444" spans="2:15" x14ac:dyDescent="0.2">
      <c r="B2444" s="13">
        <v>54445</v>
      </c>
      <c r="C2444" s="14">
        <v>41957.356111111098</v>
      </c>
      <c r="D2444" s="7" t="s">
        <v>7</v>
      </c>
      <c r="E2444" s="13">
        <v>2205</v>
      </c>
      <c r="F2444" s="7" t="s">
        <v>51</v>
      </c>
      <c r="G2444" s="7" t="s">
        <v>12</v>
      </c>
      <c r="H2444" s="13">
        <v>7</v>
      </c>
      <c r="I2444" s="13" t="str">
        <f>IF(G2444="Male",VLOOKUP(H2444,'Shoe size conversion table'!$B$6:$D$22,2),VLOOKUP(H2444,'Shoe size conversion table'!$J$6:$L$22,2))</f>
        <v>37-38</v>
      </c>
      <c r="J2444" s="13">
        <f>IF(G2444="Male",VLOOKUP(H2444,'Shoe size conversion table'!$B$6:$D$22,3),VLOOKUP(H2444,'Shoe size conversion table'!$J$6:$L$22,3))</f>
        <v>5</v>
      </c>
      <c r="K2444" s="11">
        <v>159</v>
      </c>
      <c r="L2444" s="12">
        <v>0</v>
      </c>
      <c r="M2444" s="7">
        <f t="shared" si="115"/>
        <v>2014</v>
      </c>
      <c r="N2444" s="7">
        <f t="shared" si="116"/>
        <v>11</v>
      </c>
      <c r="O2444" s="30">
        <f t="shared" si="117"/>
        <v>159</v>
      </c>
    </row>
    <row r="2445" spans="2:15" x14ac:dyDescent="0.2">
      <c r="B2445" s="13">
        <v>54446</v>
      </c>
      <c r="C2445" s="14">
        <v>41957.626111111094</v>
      </c>
      <c r="D2445" s="7" t="s">
        <v>9</v>
      </c>
      <c r="E2445" s="13">
        <v>2231</v>
      </c>
      <c r="F2445" s="7" t="s">
        <v>59</v>
      </c>
      <c r="G2445" s="7" t="s">
        <v>12</v>
      </c>
      <c r="H2445" s="13">
        <v>9.5</v>
      </c>
      <c r="I2445" s="13">
        <f>IF(G2445="Male",VLOOKUP(H2445,'Shoe size conversion table'!$B$6:$D$22,2),VLOOKUP(H2445,'Shoe size conversion table'!$J$6:$L$22,2))</f>
        <v>40</v>
      </c>
      <c r="J2445" s="13">
        <f>IF(G2445="Male",VLOOKUP(H2445,'Shoe size conversion table'!$B$6:$D$22,3),VLOOKUP(H2445,'Shoe size conversion table'!$J$6:$L$22,3))</f>
        <v>7.5</v>
      </c>
      <c r="K2445" s="11">
        <v>199</v>
      </c>
      <c r="L2445" s="12">
        <v>0</v>
      </c>
      <c r="M2445" s="7">
        <f t="shared" si="115"/>
        <v>2014</v>
      </c>
      <c r="N2445" s="7">
        <f t="shared" si="116"/>
        <v>11</v>
      </c>
      <c r="O2445" s="30">
        <f t="shared" si="117"/>
        <v>199</v>
      </c>
    </row>
    <row r="2446" spans="2:15" x14ac:dyDescent="0.2">
      <c r="B2446" s="13">
        <v>54447</v>
      </c>
      <c r="C2446" s="14">
        <v>41958.066111111097</v>
      </c>
      <c r="D2446" s="7" t="s">
        <v>7</v>
      </c>
      <c r="E2446" s="13">
        <v>2157</v>
      </c>
      <c r="F2446" s="7" t="s">
        <v>51</v>
      </c>
      <c r="G2446" s="7" t="s">
        <v>11</v>
      </c>
      <c r="H2446" s="13">
        <v>9</v>
      </c>
      <c r="I2446" s="13">
        <f>IF(G2446="Male",VLOOKUP(H2446,'Shoe size conversion table'!$B$6:$D$22,2),VLOOKUP(H2446,'Shoe size conversion table'!$J$6:$L$22,2))</f>
        <v>42</v>
      </c>
      <c r="J2446" s="13">
        <f>IF(G2446="Male",VLOOKUP(H2446,'Shoe size conversion table'!$B$6:$D$22,3),VLOOKUP(H2446,'Shoe size conversion table'!$J$6:$L$22,3))</f>
        <v>8.5</v>
      </c>
      <c r="K2446" s="11">
        <v>139</v>
      </c>
      <c r="L2446" s="12">
        <v>0.2</v>
      </c>
      <c r="M2446" s="7">
        <f t="shared" si="115"/>
        <v>2014</v>
      </c>
      <c r="N2446" s="7">
        <f t="shared" si="116"/>
        <v>11</v>
      </c>
      <c r="O2446" s="30">
        <f t="shared" si="117"/>
        <v>111.2</v>
      </c>
    </row>
    <row r="2447" spans="2:15" x14ac:dyDescent="0.2">
      <c r="B2447" s="13">
        <v>54448</v>
      </c>
      <c r="C2447" s="14">
        <v>41958.236111111095</v>
      </c>
      <c r="D2447" s="7" t="s">
        <v>9</v>
      </c>
      <c r="E2447" s="13">
        <v>2237</v>
      </c>
      <c r="F2447" s="7" t="s">
        <v>60</v>
      </c>
      <c r="G2447" s="7" t="s">
        <v>12</v>
      </c>
      <c r="H2447" s="13">
        <v>10</v>
      </c>
      <c r="I2447" s="13" t="str">
        <f>IF(G2447="Male",VLOOKUP(H2447,'Shoe size conversion table'!$B$6:$D$22,2),VLOOKUP(H2447,'Shoe size conversion table'!$J$6:$L$22,2))</f>
        <v>40-41</v>
      </c>
      <c r="J2447" s="13">
        <f>IF(G2447="Male",VLOOKUP(H2447,'Shoe size conversion table'!$B$6:$D$22,3),VLOOKUP(H2447,'Shoe size conversion table'!$J$6:$L$22,3))</f>
        <v>8</v>
      </c>
      <c r="K2447" s="11">
        <v>199</v>
      </c>
      <c r="L2447" s="12">
        <v>0</v>
      </c>
      <c r="M2447" s="7">
        <f t="shared" si="115"/>
        <v>2014</v>
      </c>
      <c r="N2447" s="7">
        <f t="shared" si="116"/>
        <v>11</v>
      </c>
      <c r="O2447" s="30">
        <f t="shared" si="117"/>
        <v>199</v>
      </c>
    </row>
    <row r="2448" spans="2:15" x14ac:dyDescent="0.2">
      <c r="B2448" s="13">
        <v>54449</v>
      </c>
      <c r="C2448" s="14">
        <v>41958.306111111095</v>
      </c>
      <c r="D2448" s="7" t="s">
        <v>10</v>
      </c>
      <c r="E2448" s="13">
        <v>2180</v>
      </c>
      <c r="F2448" s="7" t="s">
        <v>35</v>
      </c>
      <c r="G2448" s="7" t="s">
        <v>12</v>
      </c>
      <c r="H2448" s="13">
        <v>7.5</v>
      </c>
      <c r="I2448" s="13">
        <f>IF(G2448="Male",VLOOKUP(H2448,'Shoe size conversion table'!$B$6:$D$22,2),VLOOKUP(H2448,'Shoe size conversion table'!$J$6:$L$22,2))</f>
        <v>38</v>
      </c>
      <c r="J2448" s="13">
        <f>IF(G2448="Male",VLOOKUP(H2448,'Shoe size conversion table'!$B$6:$D$22,3),VLOOKUP(H2448,'Shoe size conversion table'!$J$6:$L$22,3))</f>
        <v>5.5</v>
      </c>
      <c r="K2448" s="11">
        <v>129</v>
      </c>
      <c r="L2448" s="12">
        <v>0.2</v>
      </c>
      <c r="M2448" s="7">
        <f t="shared" si="115"/>
        <v>2014</v>
      </c>
      <c r="N2448" s="7">
        <f t="shared" si="116"/>
        <v>11</v>
      </c>
      <c r="O2448" s="30">
        <f t="shared" si="117"/>
        <v>103.2</v>
      </c>
    </row>
    <row r="2449" spans="2:15" x14ac:dyDescent="0.2">
      <c r="B2449" s="13">
        <v>54450</v>
      </c>
      <c r="C2449" s="14">
        <v>41958.326111111099</v>
      </c>
      <c r="D2449" s="7" t="s">
        <v>8</v>
      </c>
      <c r="E2449" s="13">
        <v>2195</v>
      </c>
      <c r="F2449" s="7" t="s">
        <v>42</v>
      </c>
      <c r="G2449" s="7" t="s">
        <v>12</v>
      </c>
      <c r="H2449" s="13">
        <v>8.5</v>
      </c>
      <c r="I2449" s="13">
        <f>IF(G2449="Male",VLOOKUP(H2449,'Shoe size conversion table'!$B$6:$D$22,2),VLOOKUP(H2449,'Shoe size conversion table'!$J$6:$L$22,2))</f>
        <v>39</v>
      </c>
      <c r="J2449" s="13">
        <f>IF(G2449="Male",VLOOKUP(H2449,'Shoe size conversion table'!$B$6:$D$22,3),VLOOKUP(H2449,'Shoe size conversion table'!$J$6:$L$22,3))</f>
        <v>6.5</v>
      </c>
      <c r="K2449" s="11">
        <v>129</v>
      </c>
      <c r="L2449" s="12">
        <v>0</v>
      </c>
      <c r="M2449" s="7">
        <f t="shared" si="115"/>
        <v>2014</v>
      </c>
      <c r="N2449" s="7">
        <f t="shared" si="116"/>
        <v>11</v>
      </c>
      <c r="O2449" s="30">
        <f t="shared" si="117"/>
        <v>129</v>
      </c>
    </row>
    <row r="2450" spans="2:15" x14ac:dyDescent="0.2">
      <c r="B2450" s="13">
        <v>54451</v>
      </c>
      <c r="C2450" s="14">
        <v>41958.356111111098</v>
      </c>
      <c r="D2450" s="7" t="s">
        <v>7</v>
      </c>
      <c r="E2450" s="13">
        <v>2186</v>
      </c>
      <c r="F2450" s="7" t="s">
        <v>51</v>
      </c>
      <c r="G2450" s="7" t="s">
        <v>12</v>
      </c>
      <c r="H2450" s="13">
        <v>7</v>
      </c>
      <c r="I2450" s="13" t="str">
        <f>IF(G2450="Male",VLOOKUP(H2450,'Shoe size conversion table'!$B$6:$D$22,2),VLOOKUP(H2450,'Shoe size conversion table'!$J$6:$L$22,2))</f>
        <v>37-38</v>
      </c>
      <c r="J2450" s="13">
        <f>IF(G2450="Male",VLOOKUP(H2450,'Shoe size conversion table'!$B$6:$D$22,3),VLOOKUP(H2450,'Shoe size conversion table'!$J$6:$L$22,3))</f>
        <v>5</v>
      </c>
      <c r="K2450" s="11">
        <v>179</v>
      </c>
      <c r="L2450" s="12">
        <v>0.1</v>
      </c>
      <c r="M2450" s="7">
        <f t="shared" si="115"/>
        <v>2014</v>
      </c>
      <c r="N2450" s="7">
        <f t="shared" si="116"/>
        <v>11</v>
      </c>
      <c r="O2450" s="30">
        <f t="shared" si="117"/>
        <v>161.1</v>
      </c>
    </row>
    <row r="2451" spans="2:15" x14ac:dyDescent="0.2">
      <c r="B2451" s="13">
        <v>54452</v>
      </c>
      <c r="C2451" s="14">
        <v>41958.416111111095</v>
      </c>
      <c r="D2451" s="7" t="s">
        <v>7</v>
      </c>
      <c r="E2451" s="13">
        <v>2198</v>
      </c>
      <c r="F2451" s="7" t="s">
        <v>48</v>
      </c>
      <c r="G2451" s="7" t="s">
        <v>12</v>
      </c>
      <c r="H2451" s="13">
        <v>10</v>
      </c>
      <c r="I2451" s="13" t="str">
        <f>IF(G2451="Male",VLOOKUP(H2451,'Shoe size conversion table'!$B$6:$D$22,2),VLOOKUP(H2451,'Shoe size conversion table'!$J$6:$L$22,2))</f>
        <v>40-41</v>
      </c>
      <c r="J2451" s="13">
        <f>IF(G2451="Male",VLOOKUP(H2451,'Shoe size conversion table'!$B$6:$D$22,3),VLOOKUP(H2451,'Shoe size conversion table'!$J$6:$L$22,3))</f>
        <v>8</v>
      </c>
      <c r="K2451" s="11">
        <v>159</v>
      </c>
      <c r="L2451" s="12">
        <v>0</v>
      </c>
      <c r="M2451" s="7">
        <f t="shared" si="115"/>
        <v>2014</v>
      </c>
      <c r="N2451" s="7">
        <f t="shared" si="116"/>
        <v>11</v>
      </c>
      <c r="O2451" s="30">
        <f t="shared" si="117"/>
        <v>159</v>
      </c>
    </row>
    <row r="2452" spans="2:15" x14ac:dyDescent="0.2">
      <c r="B2452" s="13">
        <v>54453</v>
      </c>
      <c r="C2452" s="14">
        <v>41958.626111111094</v>
      </c>
      <c r="D2452" s="7" t="s">
        <v>9</v>
      </c>
      <c r="E2452" s="13">
        <v>2169</v>
      </c>
      <c r="F2452" s="7" t="s">
        <v>62</v>
      </c>
      <c r="G2452" s="7" t="s">
        <v>12</v>
      </c>
      <c r="H2452" s="13">
        <v>9.5</v>
      </c>
      <c r="I2452" s="13">
        <f>IF(G2452="Male",VLOOKUP(H2452,'Shoe size conversion table'!$B$6:$D$22,2),VLOOKUP(H2452,'Shoe size conversion table'!$J$6:$L$22,2))</f>
        <v>40</v>
      </c>
      <c r="J2452" s="13">
        <f>IF(G2452="Male",VLOOKUP(H2452,'Shoe size conversion table'!$B$6:$D$22,3),VLOOKUP(H2452,'Shoe size conversion table'!$J$6:$L$22,3))</f>
        <v>7.5</v>
      </c>
      <c r="K2452" s="11">
        <v>199</v>
      </c>
      <c r="L2452" s="12">
        <v>0.1</v>
      </c>
      <c r="M2452" s="7">
        <f t="shared" si="115"/>
        <v>2014</v>
      </c>
      <c r="N2452" s="7">
        <f t="shared" si="116"/>
        <v>11</v>
      </c>
      <c r="O2452" s="30">
        <f t="shared" si="117"/>
        <v>179.1</v>
      </c>
    </row>
    <row r="2453" spans="2:15" x14ac:dyDescent="0.2">
      <c r="B2453" s="13">
        <v>54454</v>
      </c>
      <c r="C2453" s="14">
        <v>41958.916111111095</v>
      </c>
      <c r="D2453" s="7" t="s">
        <v>7</v>
      </c>
      <c r="E2453" s="13">
        <v>2234</v>
      </c>
      <c r="F2453" s="7" t="s">
        <v>51</v>
      </c>
      <c r="G2453" s="7" t="s">
        <v>11</v>
      </c>
      <c r="H2453" s="13">
        <v>10</v>
      </c>
      <c r="I2453" s="13">
        <f>IF(G2453="Male",VLOOKUP(H2453,'Shoe size conversion table'!$B$6:$D$22,2),VLOOKUP(H2453,'Shoe size conversion table'!$J$6:$L$22,2))</f>
        <v>43</v>
      </c>
      <c r="J2453" s="13">
        <f>IF(G2453="Male",VLOOKUP(H2453,'Shoe size conversion table'!$B$6:$D$22,3),VLOOKUP(H2453,'Shoe size conversion table'!$J$6:$L$22,3))</f>
        <v>9.5</v>
      </c>
      <c r="K2453" s="11">
        <v>129</v>
      </c>
      <c r="L2453" s="12">
        <v>0</v>
      </c>
      <c r="M2453" s="7">
        <f t="shared" si="115"/>
        <v>2014</v>
      </c>
      <c r="N2453" s="7">
        <f t="shared" si="116"/>
        <v>11</v>
      </c>
      <c r="O2453" s="30">
        <f t="shared" si="117"/>
        <v>129</v>
      </c>
    </row>
    <row r="2454" spans="2:15" x14ac:dyDescent="0.2">
      <c r="B2454" s="13">
        <v>54455</v>
      </c>
      <c r="C2454" s="14">
        <v>41959.326111111099</v>
      </c>
      <c r="D2454" s="7" t="s">
        <v>7</v>
      </c>
      <c r="E2454" s="13">
        <v>2163</v>
      </c>
      <c r="F2454" s="7" t="s">
        <v>51</v>
      </c>
      <c r="G2454" s="7" t="s">
        <v>11</v>
      </c>
      <c r="H2454" s="13">
        <v>7.5</v>
      </c>
      <c r="I2454" s="13" t="str">
        <f>IF(G2454="Male",VLOOKUP(H2454,'Shoe size conversion table'!$B$6:$D$22,2),VLOOKUP(H2454,'Shoe size conversion table'!$J$6:$L$22,2))</f>
        <v>40-41</v>
      </c>
      <c r="J2454" s="13">
        <f>IF(G2454="Male",VLOOKUP(H2454,'Shoe size conversion table'!$B$6:$D$22,3),VLOOKUP(H2454,'Shoe size conversion table'!$J$6:$L$22,3))</f>
        <v>7</v>
      </c>
      <c r="K2454" s="11">
        <v>189</v>
      </c>
      <c r="L2454" s="12">
        <v>0</v>
      </c>
      <c r="M2454" s="7">
        <f t="shared" si="115"/>
        <v>2014</v>
      </c>
      <c r="N2454" s="7">
        <f t="shared" si="116"/>
        <v>11</v>
      </c>
      <c r="O2454" s="30">
        <f t="shared" si="117"/>
        <v>189</v>
      </c>
    </row>
    <row r="2455" spans="2:15" x14ac:dyDescent="0.2">
      <c r="B2455" s="13">
        <v>54456</v>
      </c>
      <c r="C2455" s="14">
        <v>41959.356111111098</v>
      </c>
      <c r="D2455" s="7" t="s">
        <v>8</v>
      </c>
      <c r="E2455" s="13">
        <v>2228</v>
      </c>
      <c r="F2455" s="7" t="s">
        <v>38</v>
      </c>
      <c r="G2455" s="7" t="s">
        <v>11</v>
      </c>
      <c r="H2455" s="13">
        <v>8.5</v>
      </c>
      <c r="I2455" s="13" t="str">
        <f>IF(G2455="Male",VLOOKUP(H2455,'Shoe size conversion table'!$B$6:$D$22,2),VLOOKUP(H2455,'Shoe size conversion table'!$J$6:$L$22,2))</f>
        <v>41-42</v>
      </c>
      <c r="J2455" s="13">
        <f>IF(G2455="Male",VLOOKUP(H2455,'Shoe size conversion table'!$B$6:$D$22,3),VLOOKUP(H2455,'Shoe size conversion table'!$J$6:$L$22,3))</f>
        <v>8</v>
      </c>
      <c r="K2455" s="11">
        <v>159</v>
      </c>
      <c r="L2455" s="12">
        <v>0</v>
      </c>
      <c r="M2455" s="7">
        <f t="shared" si="115"/>
        <v>2014</v>
      </c>
      <c r="N2455" s="7">
        <f t="shared" si="116"/>
        <v>11</v>
      </c>
      <c r="O2455" s="30">
        <f t="shared" si="117"/>
        <v>159</v>
      </c>
    </row>
    <row r="2456" spans="2:15" x14ac:dyDescent="0.2">
      <c r="B2456" s="13">
        <v>54457</v>
      </c>
      <c r="C2456" s="14">
        <v>41959.416111111095</v>
      </c>
      <c r="D2456" s="7" t="s">
        <v>7</v>
      </c>
      <c r="E2456" s="13">
        <v>2196</v>
      </c>
      <c r="F2456" s="7" t="s">
        <v>48</v>
      </c>
      <c r="G2456" s="7" t="s">
        <v>12</v>
      </c>
      <c r="H2456" s="13">
        <v>10</v>
      </c>
      <c r="I2456" s="13" t="str">
        <f>IF(G2456="Male",VLOOKUP(H2456,'Shoe size conversion table'!$B$6:$D$22,2),VLOOKUP(H2456,'Shoe size conversion table'!$J$6:$L$22,2))</f>
        <v>40-41</v>
      </c>
      <c r="J2456" s="13">
        <f>IF(G2456="Male",VLOOKUP(H2456,'Shoe size conversion table'!$B$6:$D$22,3),VLOOKUP(H2456,'Shoe size conversion table'!$J$6:$L$22,3))</f>
        <v>8</v>
      </c>
      <c r="K2456" s="11">
        <v>149</v>
      </c>
      <c r="L2456" s="12">
        <v>0</v>
      </c>
      <c r="M2456" s="7">
        <f t="shared" si="115"/>
        <v>2014</v>
      </c>
      <c r="N2456" s="7">
        <f t="shared" si="116"/>
        <v>11</v>
      </c>
      <c r="O2456" s="30">
        <f t="shared" si="117"/>
        <v>149</v>
      </c>
    </row>
    <row r="2457" spans="2:15" x14ac:dyDescent="0.2">
      <c r="B2457" s="13">
        <v>54458</v>
      </c>
      <c r="C2457" s="14">
        <v>41959.756111111092</v>
      </c>
      <c r="D2457" s="7" t="s">
        <v>7</v>
      </c>
      <c r="E2457" s="13">
        <v>2225</v>
      </c>
      <c r="F2457" s="7" t="s">
        <v>49</v>
      </c>
      <c r="G2457" s="7" t="s">
        <v>11</v>
      </c>
      <c r="H2457" s="13">
        <v>8.5</v>
      </c>
      <c r="I2457" s="13" t="str">
        <f>IF(G2457="Male",VLOOKUP(H2457,'Shoe size conversion table'!$B$6:$D$22,2),VLOOKUP(H2457,'Shoe size conversion table'!$J$6:$L$22,2))</f>
        <v>41-42</v>
      </c>
      <c r="J2457" s="13">
        <f>IF(G2457="Male",VLOOKUP(H2457,'Shoe size conversion table'!$B$6:$D$22,3),VLOOKUP(H2457,'Shoe size conversion table'!$J$6:$L$22,3))</f>
        <v>8</v>
      </c>
      <c r="K2457" s="11">
        <v>189</v>
      </c>
      <c r="L2457" s="12">
        <v>0.1</v>
      </c>
      <c r="M2457" s="7">
        <f t="shared" si="115"/>
        <v>2014</v>
      </c>
      <c r="N2457" s="7">
        <f t="shared" si="116"/>
        <v>11</v>
      </c>
      <c r="O2457" s="30">
        <f t="shared" si="117"/>
        <v>170.1</v>
      </c>
    </row>
    <row r="2458" spans="2:15" x14ac:dyDescent="0.2">
      <c r="B2458" s="13">
        <v>54459</v>
      </c>
      <c r="C2458" s="14">
        <v>41959.916111111095</v>
      </c>
      <c r="D2458" s="7" t="s">
        <v>8</v>
      </c>
      <c r="E2458" s="13">
        <v>2195</v>
      </c>
      <c r="F2458" s="7" t="s">
        <v>42</v>
      </c>
      <c r="G2458" s="7" t="s">
        <v>12</v>
      </c>
      <c r="H2458" s="13">
        <v>8.5</v>
      </c>
      <c r="I2458" s="13">
        <f>IF(G2458="Male",VLOOKUP(H2458,'Shoe size conversion table'!$B$6:$D$22,2),VLOOKUP(H2458,'Shoe size conversion table'!$J$6:$L$22,2))</f>
        <v>39</v>
      </c>
      <c r="J2458" s="13">
        <f>IF(G2458="Male",VLOOKUP(H2458,'Shoe size conversion table'!$B$6:$D$22,3),VLOOKUP(H2458,'Shoe size conversion table'!$J$6:$L$22,3))</f>
        <v>6.5</v>
      </c>
      <c r="K2458" s="11">
        <v>129</v>
      </c>
      <c r="L2458" s="12">
        <v>0</v>
      </c>
      <c r="M2458" s="7">
        <f t="shared" si="115"/>
        <v>2014</v>
      </c>
      <c r="N2458" s="7">
        <f t="shared" si="116"/>
        <v>11</v>
      </c>
      <c r="O2458" s="30">
        <f t="shared" si="117"/>
        <v>129</v>
      </c>
    </row>
    <row r="2459" spans="2:15" x14ac:dyDescent="0.2">
      <c r="B2459" s="13">
        <v>54460</v>
      </c>
      <c r="C2459" s="14">
        <v>41960.266111111094</v>
      </c>
      <c r="D2459" s="7" t="s">
        <v>7</v>
      </c>
      <c r="E2459" s="13">
        <v>2234</v>
      </c>
      <c r="F2459" s="7" t="s">
        <v>51</v>
      </c>
      <c r="G2459" s="7" t="s">
        <v>11</v>
      </c>
      <c r="H2459" s="13">
        <v>13</v>
      </c>
      <c r="I2459" s="13">
        <f>IF(G2459="Male",VLOOKUP(H2459,'Shoe size conversion table'!$B$6:$D$22,2),VLOOKUP(H2459,'Shoe size conversion table'!$J$6:$L$22,2))</f>
        <v>46</v>
      </c>
      <c r="J2459" s="13">
        <f>IF(G2459="Male",VLOOKUP(H2459,'Shoe size conversion table'!$B$6:$D$22,3),VLOOKUP(H2459,'Shoe size conversion table'!$J$6:$L$22,3))</f>
        <v>12.5</v>
      </c>
      <c r="K2459" s="11">
        <v>189</v>
      </c>
      <c r="L2459" s="12">
        <v>0</v>
      </c>
      <c r="M2459" s="7">
        <f t="shared" si="115"/>
        <v>2014</v>
      </c>
      <c r="N2459" s="7">
        <f t="shared" si="116"/>
        <v>11</v>
      </c>
      <c r="O2459" s="30">
        <f t="shared" si="117"/>
        <v>189</v>
      </c>
    </row>
    <row r="2460" spans="2:15" x14ac:dyDescent="0.2">
      <c r="B2460" s="13">
        <v>54461</v>
      </c>
      <c r="C2460" s="14">
        <v>41960.326111111099</v>
      </c>
      <c r="D2460" s="7" t="s">
        <v>7</v>
      </c>
      <c r="E2460" s="13">
        <v>2198</v>
      </c>
      <c r="F2460" s="7" t="s">
        <v>51</v>
      </c>
      <c r="G2460" s="7" t="s">
        <v>11</v>
      </c>
      <c r="H2460" s="13">
        <v>10</v>
      </c>
      <c r="I2460" s="13">
        <f>IF(G2460="Male",VLOOKUP(H2460,'Shoe size conversion table'!$B$6:$D$22,2),VLOOKUP(H2460,'Shoe size conversion table'!$J$6:$L$22,2))</f>
        <v>43</v>
      </c>
      <c r="J2460" s="13">
        <f>IF(G2460="Male",VLOOKUP(H2460,'Shoe size conversion table'!$B$6:$D$22,3),VLOOKUP(H2460,'Shoe size conversion table'!$J$6:$L$22,3))</f>
        <v>9.5</v>
      </c>
      <c r="K2460" s="11">
        <v>149</v>
      </c>
      <c r="L2460" s="12">
        <v>0.2</v>
      </c>
      <c r="M2460" s="7">
        <f t="shared" si="115"/>
        <v>2014</v>
      </c>
      <c r="N2460" s="7">
        <f t="shared" si="116"/>
        <v>11</v>
      </c>
      <c r="O2460" s="30">
        <f t="shared" si="117"/>
        <v>119.2</v>
      </c>
    </row>
    <row r="2461" spans="2:15" x14ac:dyDescent="0.2">
      <c r="B2461" s="13">
        <v>54462</v>
      </c>
      <c r="C2461" s="14">
        <v>41960.416111111095</v>
      </c>
      <c r="D2461" s="7" t="s">
        <v>7</v>
      </c>
      <c r="E2461" s="13">
        <v>2176</v>
      </c>
      <c r="F2461" s="7" t="s">
        <v>51</v>
      </c>
      <c r="G2461" s="7" t="s">
        <v>11</v>
      </c>
      <c r="H2461" s="13">
        <v>11.5</v>
      </c>
      <c r="I2461" s="13" t="str">
        <f>IF(G2461="Male",VLOOKUP(H2461,'Shoe size conversion table'!$B$6:$D$22,2),VLOOKUP(H2461,'Shoe size conversion table'!$J$6:$L$22,2))</f>
        <v>44-45</v>
      </c>
      <c r="J2461" s="13">
        <f>IF(G2461="Male",VLOOKUP(H2461,'Shoe size conversion table'!$B$6:$D$22,3),VLOOKUP(H2461,'Shoe size conversion table'!$J$6:$L$22,3))</f>
        <v>11</v>
      </c>
      <c r="K2461" s="11">
        <v>179</v>
      </c>
      <c r="L2461" s="12">
        <v>0</v>
      </c>
      <c r="M2461" s="7">
        <f t="shared" si="115"/>
        <v>2014</v>
      </c>
      <c r="N2461" s="7">
        <f t="shared" si="116"/>
        <v>11</v>
      </c>
      <c r="O2461" s="30">
        <f t="shared" si="117"/>
        <v>179</v>
      </c>
    </row>
    <row r="2462" spans="2:15" x14ac:dyDescent="0.2">
      <c r="B2462" s="13">
        <v>54463</v>
      </c>
      <c r="C2462" s="14">
        <v>41960.756111111092</v>
      </c>
      <c r="D2462" s="7" t="s">
        <v>7</v>
      </c>
      <c r="E2462" s="13">
        <v>2221</v>
      </c>
      <c r="F2462" s="7" t="s">
        <v>53</v>
      </c>
      <c r="G2462" s="7" t="s">
        <v>11</v>
      </c>
      <c r="H2462" s="13">
        <v>9.5</v>
      </c>
      <c r="I2462" s="13" t="str">
        <f>IF(G2462="Male",VLOOKUP(H2462,'Shoe size conversion table'!$B$6:$D$22,2),VLOOKUP(H2462,'Shoe size conversion table'!$J$6:$L$22,2))</f>
        <v>42-43</v>
      </c>
      <c r="J2462" s="13">
        <f>IF(G2462="Male",VLOOKUP(H2462,'Shoe size conversion table'!$B$6:$D$22,3),VLOOKUP(H2462,'Shoe size conversion table'!$J$6:$L$22,3))</f>
        <v>9</v>
      </c>
      <c r="K2462" s="11">
        <v>159</v>
      </c>
      <c r="L2462" s="12">
        <v>0</v>
      </c>
      <c r="M2462" s="7">
        <f t="shared" si="115"/>
        <v>2014</v>
      </c>
      <c r="N2462" s="7">
        <f t="shared" si="116"/>
        <v>11</v>
      </c>
      <c r="O2462" s="30">
        <f t="shared" si="117"/>
        <v>159</v>
      </c>
    </row>
    <row r="2463" spans="2:15" x14ac:dyDescent="0.2">
      <c r="B2463" s="13">
        <v>54464</v>
      </c>
      <c r="C2463" s="14">
        <v>41960.876111111094</v>
      </c>
      <c r="D2463" s="7" t="s">
        <v>9</v>
      </c>
      <c r="E2463" s="13">
        <v>2188</v>
      </c>
      <c r="F2463" s="7" t="s">
        <v>60</v>
      </c>
      <c r="G2463" s="7" t="s">
        <v>11</v>
      </c>
      <c r="H2463" s="13">
        <v>10.5</v>
      </c>
      <c r="I2463" s="13" t="str">
        <f>IF(G2463="Male",VLOOKUP(H2463,'Shoe size conversion table'!$B$6:$D$22,2),VLOOKUP(H2463,'Shoe size conversion table'!$J$6:$L$22,2))</f>
        <v>43-44</v>
      </c>
      <c r="J2463" s="13">
        <f>IF(G2463="Male",VLOOKUP(H2463,'Shoe size conversion table'!$B$6:$D$22,3),VLOOKUP(H2463,'Shoe size conversion table'!$J$6:$L$22,3))</f>
        <v>10</v>
      </c>
      <c r="K2463" s="11">
        <v>129</v>
      </c>
      <c r="L2463" s="12">
        <v>0.2</v>
      </c>
      <c r="M2463" s="7">
        <f t="shared" si="115"/>
        <v>2014</v>
      </c>
      <c r="N2463" s="7">
        <f t="shared" si="116"/>
        <v>11</v>
      </c>
      <c r="O2463" s="30">
        <f t="shared" si="117"/>
        <v>103.2</v>
      </c>
    </row>
    <row r="2464" spans="2:15" x14ac:dyDescent="0.2">
      <c r="B2464" s="13">
        <v>54464</v>
      </c>
      <c r="C2464" s="14">
        <v>41960.876111111094</v>
      </c>
      <c r="D2464" s="7" t="s">
        <v>9</v>
      </c>
      <c r="E2464" s="13">
        <v>2230</v>
      </c>
      <c r="F2464" s="7" t="s">
        <v>60</v>
      </c>
      <c r="G2464" s="7" t="s">
        <v>11</v>
      </c>
      <c r="H2464" s="13">
        <v>10</v>
      </c>
      <c r="I2464" s="13">
        <f>IF(G2464="Male",VLOOKUP(H2464,'Shoe size conversion table'!$B$6:$D$22,2),VLOOKUP(H2464,'Shoe size conversion table'!$J$6:$L$22,2))</f>
        <v>43</v>
      </c>
      <c r="J2464" s="13">
        <f>IF(G2464="Male",VLOOKUP(H2464,'Shoe size conversion table'!$B$6:$D$22,3),VLOOKUP(H2464,'Shoe size conversion table'!$J$6:$L$22,3))</f>
        <v>9.5</v>
      </c>
      <c r="K2464" s="11">
        <v>189</v>
      </c>
      <c r="L2464" s="12">
        <v>0</v>
      </c>
      <c r="M2464" s="7">
        <f t="shared" si="115"/>
        <v>2014</v>
      </c>
      <c r="N2464" s="7">
        <f t="shared" si="116"/>
        <v>11</v>
      </c>
      <c r="O2464" s="30">
        <f t="shared" si="117"/>
        <v>189</v>
      </c>
    </row>
    <row r="2465" spans="2:15" x14ac:dyDescent="0.2">
      <c r="B2465" s="13">
        <v>54465</v>
      </c>
      <c r="C2465" s="14">
        <v>41960.916111111095</v>
      </c>
      <c r="D2465" s="7" t="s">
        <v>7</v>
      </c>
      <c r="E2465" s="13">
        <v>2163</v>
      </c>
      <c r="F2465" s="7" t="s">
        <v>51</v>
      </c>
      <c r="G2465" s="7" t="s">
        <v>11</v>
      </c>
      <c r="H2465" s="13">
        <v>7.5</v>
      </c>
      <c r="I2465" s="13" t="str">
        <f>IF(G2465="Male",VLOOKUP(H2465,'Shoe size conversion table'!$B$6:$D$22,2),VLOOKUP(H2465,'Shoe size conversion table'!$J$6:$L$22,2))</f>
        <v>40-41</v>
      </c>
      <c r="J2465" s="13">
        <f>IF(G2465="Male",VLOOKUP(H2465,'Shoe size conversion table'!$B$6:$D$22,3),VLOOKUP(H2465,'Shoe size conversion table'!$J$6:$L$22,3))</f>
        <v>7</v>
      </c>
      <c r="K2465" s="11">
        <v>189</v>
      </c>
      <c r="L2465" s="12">
        <v>0</v>
      </c>
      <c r="M2465" s="7">
        <f t="shared" si="115"/>
        <v>2014</v>
      </c>
      <c r="N2465" s="7">
        <f t="shared" si="116"/>
        <v>11</v>
      </c>
      <c r="O2465" s="30">
        <f t="shared" si="117"/>
        <v>189</v>
      </c>
    </row>
    <row r="2466" spans="2:15" x14ac:dyDescent="0.2">
      <c r="B2466" s="13">
        <v>54466</v>
      </c>
      <c r="C2466" s="14">
        <v>41961.266111111094</v>
      </c>
      <c r="D2466" s="7" t="s">
        <v>7</v>
      </c>
      <c r="E2466" s="13">
        <v>2178</v>
      </c>
      <c r="F2466" s="7" t="s">
        <v>51</v>
      </c>
      <c r="G2466" s="7" t="s">
        <v>11</v>
      </c>
      <c r="H2466" s="13">
        <v>9.5</v>
      </c>
      <c r="I2466" s="13" t="str">
        <f>IF(G2466="Male",VLOOKUP(H2466,'Shoe size conversion table'!$B$6:$D$22,2),VLOOKUP(H2466,'Shoe size conversion table'!$J$6:$L$22,2))</f>
        <v>42-43</v>
      </c>
      <c r="J2466" s="13">
        <f>IF(G2466="Male",VLOOKUP(H2466,'Shoe size conversion table'!$B$6:$D$22,3),VLOOKUP(H2466,'Shoe size conversion table'!$J$6:$L$22,3))</f>
        <v>9</v>
      </c>
      <c r="K2466" s="11">
        <v>159</v>
      </c>
      <c r="L2466" s="12">
        <v>0.1</v>
      </c>
      <c r="M2466" s="7">
        <f t="shared" si="115"/>
        <v>2014</v>
      </c>
      <c r="N2466" s="7">
        <f t="shared" si="116"/>
        <v>11</v>
      </c>
      <c r="O2466" s="30">
        <f t="shared" si="117"/>
        <v>143.1</v>
      </c>
    </row>
    <row r="2467" spans="2:15" x14ac:dyDescent="0.2">
      <c r="B2467" s="13">
        <v>54467</v>
      </c>
      <c r="C2467" s="14">
        <v>41961.556111111095</v>
      </c>
      <c r="D2467" s="7" t="s">
        <v>7</v>
      </c>
      <c r="E2467" s="13">
        <v>2230</v>
      </c>
      <c r="F2467" s="7" t="s">
        <v>48</v>
      </c>
      <c r="G2467" s="7" t="s">
        <v>11</v>
      </c>
      <c r="H2467" s="13">
        <v>10.5</v>
      </c>
      <c r="I2467" s="13" t="str">
        <f>IF(G2467="Male",VLOOKUP(H2467,'Shoe size conversion table'!$B$6:$D$22,2),VLOOKUP(H2467,'Shoe size conversion table'!$J$6:$L$22,2))</f>
        <v>43-44</v>
      </c>
      <c r="J2467" s="13">
        <f>IF(G2467="Male",VLOOKUP(H2467,'Shoe size conversion table'!$B$6:$D$22,3),VLOOKUP(H2467,'Shoe size conversion table'!$J$6:$L$22,3))</f>
        <v>10</v>
      </c>
      <c r="K2467" s="11">
        <v>179</v>
      </c>
      <c r="L2467" s="12">
        <v>0</v>
      </c>
      <c r="M2467" s="7">
        <f t="shared" si="115"/>
        <v>2014</v>
      </c>
      <c r="N2467" s="7">
        <f t="shared" si="116"/>
        <v>11</v>
      </c>
      <c r="O2467" s="30">
        <f t="shared" si="117"/>
        <v>179</v>
      </c>
    </row>
    <row r="2468" spans="2:15" x14ac:dyDescent="0.2">
      <c r="B2468" s="13">
        <v>54468</v>
      </c>
      <c r="C2468" s="14">
        <v>41961.756111111092</v>
      </c>
      <c r="D2468" s="7" t="s">
        <v>8</v>
      </c>
      <c r="E2468" s="13">
        <v>2190</v>
      </c>
      <c r="F2468" s="7" t="s">
        <v>38</v>
      </c>
      <c r="G2468" s="7" t="s">
        <v>12</v>
      </c>
      <c r="H2468" s="13">
        <v>9.5</v>
      </c>
      <c r="I2468" s="13">
        <f>IF(G2468="Male",VLOOKUP(H2468,'Shoe size conversion table'!$B$6:$D$22,2),VLOOKUP(H2468,'Shoe size conversion table'!$J$6:$L$22,2))</f>
        <v>40</v>
      </c>
      <c r="J2468" s="13">
        <f>IF(G2468="Male",VLOOKUP(H2468,'Shoe size conversion table'!$B$6:$D$22,3),VLOOKUP(H2468,'Shoe size conversion table'!$J$6:$L$22,3))</f>
        <v>7.5</v>
      </c>
      <c r="K2468" s="11">
        <v>179</v>
      </c>
      <c r="L2468" s="12">
        <v>0</v>
      </c>
      <c r="M2468" s="7">
        <f t="shared" si="115"/>
        <v>2014</v>
      </c>
      <c r="N2468" s="7">
        <f t="shared" si="116"/>
        <v>11</v>
      </c>
      <c r="O2468" s="30">
        <f t="shared" si="117"/>
        <v>179</v>
      </c>
    </row>
    <row r="2469" spans="2:15" x14ac:dyDescent="0.2">
      <c r="B2469" s="13">
        <v>54469</v>
      </c>
      <c r="C2469" s="14">
        <v>41961.876111111094</v>
      </c>
      <c r="D2469" s="7" t="s">
        <v>9</v>
      </c>
      <c r="E2469" s="13">
        <v>2212</v>
      </c>
      <c r="F2469" s="7" t="s">
        <v>61</v>
      </c>
      <c r="G2469" s="7" t="s">
        <v>11</v>
      </c>
      <c r="H2469" s="13">
        <v>8</v>
      </c>
      <c r="I2469" s="13">
        <f>IF(G2469="Male",VLOOKUP(H2469,'Shoe size conversion table'!$B$6:$D$22,2),VLOOKUP(H2469,'Shoe size conversion table'!$J$6:$L$22,2))</f>
        <v>41</v>
      </c>
      <c r="J2469" s="13">
        <f>IF(G2469="Male",VLOOKUP(H2469,'Shoe size conversion table'!$B$6:$D$22,3),VLOOKUP(H2469,'Shoe size conversion table'!$J$6:$L$22,3))</f>
        <v>7.5</v>
      </c>
      <c r="K2469" s="11">
        <v>189</v>
      </c>
      <c r="L2469" s="12">
        <v>0.2</v>
      </c>
      <c r="M2469" s="7">
        <f t="shared" si="115"/>
        <v>2014</v>
      </c>
      <c r="N2469" s="7">
        <f t="shared" si="116"/>
        <v>11</v>
      </c>
      <c r="O2469" s="30">
        <f t="shared" si="117"/>
        <v>151.20000000000002</v>
      </c>
    </row>
    <row r="2470" spans="2:15" x14ac:dyDescent="0.2">
      <c r="B2470" s="13">
        <v>54469</v>
      </c>
      <c r="C2470" s="14">
        <v>41961.876111111094</v>
      </c>
      <c r="D2470" s="7" t="s">
        <v>9</v>
      </c>
      <c r="E2470" s="13">
        <v>2188</v>
      </c>
      <c r="F2470" s="7" t="s">
        <v>60</v>
      </c>
      <c r="G2470" s="7" t="s">
        <v>11</v>
      </c>
      <c r="H2470" s="13">
        <v>10.5</v>
      </c>
      <c r="I2470" s="13" t="str">
        <f>IF(G2470="Male",VLOOKUP(H2470,'Shoe size conversion table'!$B$6:$D$22,2),VLOOKUP(H2470,'Shoe size conversion table'!$J$6:$L$22,2))</f>
        <v>43-44</v>
      </c>
      <c r="J2470" s="13">
        <f>IF(G2470="Male",VLOOKUP(H2470,'Shoe size conversion table'!$B$6:$D$22,3),VLOOKUP(H2470,'Shoe size conversion table'!$J$6:$L$22,3))</f>
        <v>10</v>
      </c>
      <c r="K2470" s="11">
        <v>129</v>
      </c>
      <c r="L2470" s="12">
        <v>0.2</v>
      </c>
      <c r="M2470" s="7">
        <f t="shared" si="115"/>
        <v>2014</v>
      </c>
      <c r="N2470" s="7">
        <f t="shared" si="116"/>
        <v>11</v>
      </c>
      <c r="O2470" s="30">
        <f t="shared" si="117"/>
        <v>103.2</v>
      </c>
    </row>
    <row r="2471" spans="2:15" x14ac:dyDescent="0.2">
      <c r="B2471" s="13">
        <v>54470</v>
      </c>
      <c r="C2471" s="14">
        <v>41962.266111111094</v>
      </c>
      <c r="D2471" s="7" t="s">
        <v>7</v>
      </c>
      <c r="E2471" s="13">
        <v>2167</v>
      </c>
      <c r="F2471" s="7" t="s">
        <v>44</v>
      </c>
      <c r="G2471" s="7" t="s">
        <v>12</v>
      </c>
      <c r="H2471" s="13">
        <v>8</v>
      </c>
      <c r="I2471" s="13" t="str">
        <f>IF(G2471="Male",VLOOKUP(H2471,'Shoe size conversion table'!$B$6:$D$22,2),VLOOKUP(H2471,'Shoe size conversion table'!$J$6:$L$22,2))</f>
        <v>38-39</v>
      </c>
      <c r="J2471" s="13">
        <f>IF(G2471="Male",VLOOKUP(H2471,'Shoe size conversion table'!$B$6:$D$22,3),VLOOKUP(H2471,'Shoe size conversion table'!$J$6:$L$22,3))</f>
        <v>6</v>
      </c>
      <c r="K2471" s="11">
        <v>159</v>
      </c>
      <c r="L2471" s="12">
        <v>0.2</v>
      </c>
      <c r="M2471" s="7">
        <f t="shared" si="115"/>
        <v>2014</v>
      </c>
      <c r="N2471" s="7">
        <f t="shared" si="116"/>
        <v>11</v>
      </c>
      <c r="O2471" s="30">
        <f t="shared" si="117"/>
        <v>127.2</v>
      </c>
    </row>
    <row r="2472" spans="2:15" x14ac:dyDescent="0.2">
      <c r="B2472" s="13">
        <v>54471</v>
      </c>
      <c r="C2472" s="14">
        <v>41962.446111111094</v>
      </c>
      <c r="D2472" s="7" t="s">
        <v>8</v>
      </c>
      <c r="E2472" s="13">
        <v>2171</v>
      </c>
      <c r="F2472" s="7" t="s">
        <v>39</v>
      </c>
      <c r="G2472" s="7" t="s">
        <v>12</v>
      </c>
      <c r="H2472" s="13">
        <v>8</v>
      </c>
      <c r="I2472" s="13" t="str">
        <f>IF(G2472="Male",VLOOKUP(H2472,'Shoe size conversion table'!$B$6:$D$22,2),VLOOKUP(H2472,'Shoe size conversion table'!$J$6:$L$22,2))</f>
        <v>38-39</v>
      </c>
      <c r="J2472" s="13">
        <f>IF(G2472="Male",VLOOKUP(H2472,'Shoe size conversion table'!$B$6:$D$22,3),VLOOKUP(H2472,'Shoe size conversion table'!$J$6:$L$22,3))</f>
        <v>6</v>
      </c>
      <c r="K2472" s="11">
        <v>179</v>
      </c>
      <c r="L2472" s="12">
        <v>0.3</v>
      </c>
      <c r="M2472" s="7">
        <f t="shared" si="115"/>
        <v>2014</v>
      </c>
      <c r="N2472" s="7">
        <f t="shared" si="116"/>
        <v>11</v>
      </c>
      <c r="O2472" s="30">
        <f t="shared" si="117"/>
        <v>125.3</v>
      </c>
    </row>
    <row r="2473" spans="2:15" x14ac:dyDescent="0.2">
      <c r="B2473" s="13">
        <v>54472</v>
      </c>
      <c r="C2473" s="14">
        <v>41962.556111111095</v>
      </c>
      <c r="D2473" s="7" t="s">
        <v>7</v>
      </c>
      <c r="E2473" s="13">
        <v>2195</v>
      </c>
      <c r="F2473" s="7" t="s">
        <v>54</v>
      </c>
      <c r="G2473" s="7" t="s">
        <v>11</v>
      </c>
      <c r="H2473" s="13">
        <v>11</v>
      </c>
      <c r="I2473" s="13">
        <f>IF(G2473="Male",VLOOKUP(H2473,'Shoe size conversion table'!$B$6:$D$22,2),VLOOKUP(H2473,'Shoe size conversion table'!$J$6:$L$22,2))</f>
        <v>44</v>
      </c>
      <c r="J2473" s="13">
        <f>IF(G2473="Male",VLOOKUP(H2473,'Shoe size conversion table'!$B$6:$D$22,3),VLOOKUP(H2473,'Shoe size conversion table'!$J$6:$L$22,3))</f>
        <v>10.5</v>
      </c>
      <c r="K2473" s="11">
        <v>169</v>
      </c>
      <c r="L2473" s="12">
        <v>0.1</v>
      </c>
      <c r="M2473" s="7">
        <f t="shared" si="115"/>
        <v>2014</v>
      </c>
      <c r="N2473" s="7">
        <f t="shared" si="116"/>
        <v>11</v>
      </c>
      <c r="O2473" s="30">
        <f t="shared" si="117"/>
        <v>152.1</v>
      </c>
    </row>
    <row r="2474" spans="2:15" x14ac:dyDescent="0.2">
      <c r="B2474" s="13">
        <v>54473</v>
      </c>
      <c r="C2474" s="14">
        <v>41962.586111111093</v>
      </c>
      <c r="D2474" s="7" t="s">
        <v>10</v>
      </c>
      <c r="E2474" s="13">
        <v>2160</v>
      </c>
      <c r="F2474" s="7" t="s">
        <v>35</v>
      </c>
      <c r="G2474" s="7" t="s">
        <v>11</v>
      </c>
      <c r="H2474" s="13">
        <v>10.5</v>
      </c>
      <c r="I2474" s="13" t="str">
        <f>IF(G2474="Male",VLOOKUP(H2474,'Shoe size conversion table'!$B$6:$D$22,2),VLOOKUP(H2474,'Shoe size conversion table'!$J$6:$L$22,2))</f>
        <v>43-44</v>
      </c>
      <c r="J2474" s="13">
        <f>IF(G2474="Male",VLOOKUP(H2474,'Shoe size conversion table'!$B$6:$D$22,3),VLOOKUP(H2474,'Shoe size conversion table'!$J$6:$L$22,3))</f>
        <v>10</v>
      </c>
      <c r="K2474" s="11">
        <v>189</v>
      </c>
      <c r="L2474" s="12">
        <v>0.5</v>
      </c>
      <c r="M2474" s="7">
        <f t="shared" si="115"/>
        <v>2014</v>
      </c>
      <c r="N2474" s="7">
        <f t="shared" si="116"/>
        <v>11</v>
      </c>
      <c r="O2474" s="30">
        <f t="shared" si="117"/>
        <v>94.5</v>
      </c>
    </row>
    <row r="2475" spans="2:15" x14ac:dyDescent="0.2">
      <c r="B2475" s="13">
        <v>54474</v>
      </c>
      <c r="C2475" s="14">
        <v>41962.876111111094</v>
      </c>
      <c r="D2475" s="7" t="s">
        <v>9</v>
      </c>
      <c r="E2475" s="13">
        <v>2227</v>
      </c>
      <c r="F2475" s="7" t="s">
        <v>61</v>
      </c>
      <c r="G2475" s="7" t="s">
        <v>11</v>
      </c>
      <c r="H2475" s="13">
        <v>10</v>
      </c>
      <c r="I2475" s="13">
        <f>IF(G2475="Male",VLOOKUP(H2475,'Shoe size conversion table'!$B$6:$D$22,2),VLOOKUP(H2475,'Shoe size conversion table'!$J$6:$L$22,2))</f>
        <v>43</v>
      </c>
      <c r="J2475" s="13">
        <f>IF(G2475="Male",VLOOKUP(H2475,'Shoe size conversion table'!$B$6:$D$22,3),VLOOKUP(H2475,'Shoe size conversion table'!$J$6:$L$22,3))</f>
        <v>9.5</v>
      </c>
      <c r="K2475" s="11">
        <v>159</v>
      </c>
      <c r="L2475" s="12">
        <v>0.3</v>
      </c>
      <c r="M2475" s="7">
        <f t="shared" si="115"/>
        <v>2014</v>
      </c>
      <c r="N2475" s="7">
        <f t="shared" si="116"/>
        <v>11</v>
      </c>
      <c r="O2475" s="30">
        <f t="shared" si="117"/>
        <v>111.3</v>
      </c>
    </row>
    <row r="2476" spans="2:15" x14ac:dyDescent="0.2">
      <c r="B2476" s="13">
        <v>54474</v>
      </c>
      <c r="C2476" s="14">
        <v>41962.876111111094</v>
      </c>
      <c r="D2476" s="7" t="s">
        <v>9</v>
      </c>
      <c r="E2476" s="13">
        <v>2212</v>
      </c>
      <c r="F2476" s="7" t="s">
        <v>61</v>
      </c>
      <c r="G2476" s="7" t="s">
        <v>11</v>
      </c>
      <c r="H2476" s="13">
        <v>8</v>
      </c>
      <c r="I2476" s="13">
        <f>IF(G2476="Male",VLOOKUP(H2476,'Shoe size conversion table'!$B$6:$D$22,2),VLOOKUP(H2476,'Shoe size conversion table'!$J$6:$L$22,2))</f>
        <v>41</v>
      </c>
      <c r="J2476" s="13">
        <f>IF(G2476="Male",VLOOKUP(H2476,'Shoe size conversion table'!$B$6:$D$22,3),VLOOKUP(H2476,'Shoe size conversion table'!$J$6:$L$22,3))</f>
        <v>7.5</v>
      </c>
      <c r="K2476" s="11">
        <v>189</v>
      </c>
      <c r="L2476" s="12">
        <v>0.2</v>
      </c>
      <c r="M2476" s="7">
        <f t="shared" si="115"/>
        <v>2014</v>
      </c>
      <c r="N2476" s="7">
        <f t="shared" si="116"/>
        <v>11</v>
      </c>
      <c r="O2476" s="30">
        <f t="shared" si="117"/>
        <v>151.20000000000002</v>
      </c>
    </row>
    <row r="2477" spans="2:15" x14ac:dyDescent="0.2">
      <c r="B2477" s="13">
        <v>54475</v>
      </c>
      <c r="C2477" s="14">
        <v>41963.446111111094</v>
      </c>
      <c r="D2477" s="7" t="s">
        <v>8</v>
      </c>
      <c r="E2477" s="13">
        <v>2183</v>
      </c>
      <c r="F2477" s="7" t="s">
        <v>38</v>
      </c>
      <c r="G2477" s="7" t="s">
        <v>12</v>
      </c>
      <c r="H2477" s="13">
        <v>8</v>
      </c>
      <c r="I2477" s="13" t="str">
        <f>IF(G2477="Male",VLOOKUP(H2477,'Shoe size conversion table'!$B$6:$D$22,2),VLOOKUP(H2477,'Shoe size conversion table'!$J$6:$L$22,2))</f>
        <v>38-39</v>
      </c>
      <c r="J2477" s="13">
        <f>IF(G2477="Male",VLOOKUP(H2477,'Shoe size conversion table'!$B$6:$D$22,3),VLOOKUP(H2477,'Shoe size conversion table'!$J$6:$L$22,3))</f>
        <v>6</v>
      </c>
      <c r="K2477" s="11">
        <v>199</v>
      </c>
      <c r="L2477" s="12">
        <v>0.3</v>
      </c>
      <c r="M2477" s="7">
        <f t="shared" si="115"/>
        <v>2014</v>
      </c>
      <c r="N2477" s="7">
        <f t="shared" si="116"/>
        <v>11</v>
      </c>
      <c r="O2477" s="30">
        <f t="shared" si="117"/>
        <v>139.29999999999998</v>
      </c>
    </row>
    <row r="2478" spans="2:15" x14ac:dyDescent="0.2">
      <c r="B2478" s="13">
        <v>54476</v>
      </c>
      <c r="C2478" s="14">
        <v>41963.466111111091</v>
      </c>
      <c r="D2478" s="7" t="s">
        <v>8</v>
      </c>
      <c r="E2478" s="13">
        <v>2149</v>
      </c>
      <c r="F2478" s="7" t="s">
        <v>40</v>
      </c>
      <c r="G2478" s="7" t="s">
        <v>11</v>
      </c>
      <c r="H2478" s="13">
        <v>9.5</v>
      </c>
      <c r="I2478" s="13" t="str">
        <f>IF(G2478="Male",VLOOKUP(H2478,'Shoe size conversion table'!$B$6:$D$22,2),VLOOKUP(H2478,'Shoe size conversion table'!$J$6:$L$22,2))</f>
        <v>42-43</v>
      </c>
      <c r="J2478" s="13">
        <f>IF(G2478="Male",VLOOKUP(H2478,'Shoe size conversion table'!$B$6:$D$22,3),VLOOKUP(H2478,'Shoe size conversion table'!$J$6:$L$22,3))</f>
        <v>9</v>
      </c>
      <c r="K2478" s="11">
        <v>159</v>
      </c>
      <c r="L2478" s="12">
        <v>0.1</v>
      </c>
      <c r="M2478" s="7">
        <f t="shared" si="115"/>
        <v>2014</v>
      </c>
      <c r="N2478" s="7">
        <f t="shared" si="116"/>
        <v>11</v>
      </c>
      <c r="O2478" s="30">
        <f t="shared" si="117"/>
        <v>143.1</v>
      </c>
    </row>
    <row r="2479" spans="2:15" x14ac:dyDescent="0.2">
      <c r="B2479" s="13">
        <v>54477</v>
      </c>
      <c r="C2479" s="14">
        <v>41963.466111111091</v>
      </c>
      <c r="D2479" s="7" t="s">
        <v>7</v>
      </c>
      <c r="E2479" s="13">
        <v>2216</v>
      </c>
      <c r="F2479" s="7" t="s">
        <v>51</v>
      </c>
      <c r="G2479" s="7" t="s">
        <v>12</v>
      </c>
      <c r="H2479" s="13">
        <v>7</v>
      </c>
      <c r="I2479" s="13" t="str">
        <f>IF(G2479="Male",VLOOKUP(H2479,'Shoe size conversion table'!$B$6:$D$22,2),VLOOKUP(H2479,'Shoe size conversion table'!$J$6:$L$22,2))</f>
        <v>37-38</v>
      </c>
      <c r="J2479" s="13">
        <f>IF(G2479="Male",VLOOKUP(H2479,'Shoe size conversion table'!$B$6:$D$22,3),VLOOKUP(H2479,'Shoe size conversion table'!$J$6:$L$22,3))</f>
        <v>5</v>
      </c>
      <c r="K2479" s="11">
        <v>189</v>
      </c>
      <c r="L2479" s="12">
        <v>0</v>
      </c>
      <c r="M2479" s="7">
        <f t="shared" si="115"/>
        <v>2014</v>
      </c>
      <c r="N2479" s="7">
        <f t="shared" si="116"/>
        <v>11</v>
      </c>
      <c r="O2479" s="30">
        <f t="shared" si="117"/>
        <v>189</v>
      </c>
    </row>
    <row r="2480" spans="2:15" x14ac:dyDescent="0.2">
      <c r="B2480" s="13">
        <v>54478</v>
      </c>
      <c r="C2480" s="14">
        <v>41963.556111111095</v>
      </c>
      <c r="D2480" s="7" t="s">
        <v>7</v>
      </c>
      <c r="E2480" s="13">
        <v>2226</v>
      </c>
      <c r="F2480" s="7" t="s">
        <v>51</v>
      </c>
      <c r="G2480" s="7" t="s">
        <v>12</v>
      </c>
      <c r="H2480" s="13">
        <v>10</v>
      </c>
      <c r="I2480" s="13" t="str">
        <f>IF(G2480="Male",VLOOKUP(H2480,'Shoe size conversion table'!$B$6:$D$22,2),VLOOKUP(H2480,'Shoe size conversion table'!$J$6:$L$22,2))</f>
        <v>40-41</v>
      </c>
      <c r="J2480" s="13">
        <f>IF(G2480="Male",VLOOKUP(H2480,'Shoe size conversion table'!$B$6:$D$22,3),VLOOKUP(H2480,'Shoe size conversion table'!$J$6:$L$22,3))</f>
        <v>8</v>
      </c>
      <c r="K2480" s="11">
        <v>129</v>
      </c>
      <c r="L2480" s="12">
        <v>0</v>
      </c>
      <c r="M2480" s="7">
        <f t="shared" si="115"/>
        <v>2014</v>
      </c>
      <c r="N2480" s="7">
        <f t="shared" si="116"/>
        <v>11</v>
      </c>
      <c r="O2480" s="30">
        <f t="shared" si="117"/>
        <v>129</v>
      </c>
    </row>
    <row r="2481" spans="2:15" x14ac:dyDescent="0.2">
      <c r="B2481" s="13">
        <v>54479</v>
      </c>
      <c r="C2481" s="14">
        <v>41963.586111111093</v>
      </c>
      <c r="D2481" s="7" t="s">
        <v>10</v>
      </c>
      <c r="E2481" s="13">
        <v>2241</v>
      </c>
      <c r="F2481" s="7" t="s">
        <v>34</v>
      </c>
      <c r="G2481" s="7" t="s">
        <v>12</v>
      </c>
      <c r="H2481" s="13">
        <v>8</v>
      </c>
      <c r="I2481" s="13" t="str">
        <f>IF(G2481="Male",VLOOKUP(H2481,'Shoe size conversion table'!$B$6:$D$22,2),VLOOKUP(H2481,'Shoe size conversion table'!$J$6:$L$22,2))</f>
        <v>38-39</v>
      </c>
      <c r="J2481" s="13">
        <f>IF(G2481="Male",VLOOKUP(H2481,'Shoe size conversion table'!$B$6:$D$22,3),VLOOKUP(H2481,'Shoe size conversion table'!$J$6:$L$22,3))</f>
        <v>6</v>
      </c>
      <c r="K2481" s="11">
        <v>189</v>
      </c>
      <c r="L2481" s="12">
        <v>0</v>
      </c>
      <c r="M2481" s="7">
        <f t="shared" si="115"/>
        <v>2014</v>
      </c>
      <c r="N2481" s="7">
        <f t="shared" si="116"/>
        <v>11</v>
      </c>
      <c r="O2481" s="30">
        <f t="shared" si="117"/>
        <v>189</v>
      </c>
    </row>
    <row r="2482" spans="2:15" x14ac:dyDescent="0.2">
      <c r="B2482" s="13">
        <v>54480</v>
      </c>
      <c r="C2482" s="14">
        <v>41963.656111111093</v>
      </c>
      <c r="D2482" s="7" t="s">
        <v>8</v>
      </c>
      <c r="E2482" s="13">
        <v>2185</v>
      </c>
      <c r="F2482" s="7" t="s">
        <v>39</v>
      </c>
      <c r="G2482" s="7" t="s">
        <v>12</v>
      </c>
      <c r="H2482" s="13">
        <v>8.5</v>
      </c>
      <c r="I2482" s="13">
        <f>IF(G2482="Male",VLOOKUP(H2482,'Shoe size conversion table'!$B$6:$D$22,2),VLOOKUP(H2482,'Shoe size conversion table'!$J$6:$L$22,2))</f>
        <v>39</v>
      </c>
      <c r="J2482" s="13">
        <f>IF(G2482="Male",VLOOKUP(H2482,'Shoe size conversion table'!$B$6:$D$22,3),VLOOKUP(H2482,'Shoe size conversion table'!$J$6:$L$22,3))</f>
        <v>6.5</v>
      </c>
      <c r="K2482" s="11">
        <v>199</v>
      </c>
      <c r="L2482" s="12">
        <v>0</v>
      </c>
      <c r="M2482" s="7">
        <f t="shared" si="115"/>
        <v>2014</v>
      </c>
      <c r="N2482" s="7">
        <f t="shared" si="116"/>
        <v>11</v>
      </c>
      <c r="O2482" s="30">
        <f t="shared" si="117"/>
        <v>199</v>
      </c>
    </row>
    <row r="2483" spans="2:15" x14ac:dyDescent="0.2">
      <c r="B2483" s="13">
        <v>54481</v>
      </c>
      <c r="C2483" s="14">
        <v>41964.446111111094</v>
      </c>
      <c r="D2483" s="7" t="s">
        <v>10</v>
      </c>
      <c r="E2483" s="13">
        <v>2154</v>
      </c>
      <c r="F2483" s="7" t="s">
        <v>36</v>
      </c>
      <c r="G2483" s="7" t="s">
        <v>12</v>
      </c>
      <c r="H2483" s="13">
        <v>9</v>
      </c>
      <c r="I2483" s="13" t="str">
        <f>IF(G2483="Male",VLOOKUP(H2483,'Shoe size conversion table'!$B$6:$D$22,2),VLOOKUP(H2483,'Shoe size conversion table'!$J$6:$L$22,2))</f>
        <v>39-40</v>
      </c>
      <c r="J2483" s="13">
        <f>IF(G2483="Male",VLOOKUP(H2483,'Shoe size conversion table'!$B$6:$D$22,3),VLOOKUP(H2483,'Shoe size conversion table'!$J$6:$L$22,3))</f>
        <v>7</v>
      </c>
      <c r="K2483" s="11">
        <v>129</v>
      </c>
      <c r="L2483" s="12">
        <v>0</v>
      </c>
      <c r="M2483" s="7">
        <f t="shared" si="115"/>
        <v>2014</v>
      </c>
      <c r="N2483" s="7">
        <f t="shared" si="116"/>
        <v>11</v>
      </c>
      <c r="O2483" s="30">
        <f t="shared" si="117"/>
        <v>129</v>
      </c>
    </row>
    <row r="2484" spans="2:15" x14ac:dyDescent="0.2">
      <c r="B2484" s="13">
        <v>54482</v>
      </c>
      <c r="C2484" s="14">
        <v>41964.446111111094</v>
      </c>
      <c r="D2484" s="7" t="s">
        <v>8</v>
      </c>
      <c r="E2484" s="13">
        <v>2202</v>
      </c>
      <c r="F2484" s="7" t="s">
        <v>39</v>
      </c>
      <c r="G2484" s="7" t="s">
        <v>12</v>
      </c>
      <c r="H2484" s="13">
        <v>8</v>
      </c>
      <c r="I2484" s="13" t="str">
        <f>IF(G2484="Male",VLOOKUP(H2484,'Shoe size conversion table'!$B$6:$D$22,2),VLOOKUP(H2484,'Shoe size conversion table'!$J$6:$L$22,2))</f>
        <v>38-39</v>
      </c>
      <c r="J2484" s="13">
        <f>IF(G2484="Male",VLOOKUP(H2484,'Shoe size conversion table'!$B$6:$D$22,3),VLOOKUP(H2484,'Shoe size conversion table'!$J$6:$L$22,3))</f>
        <v>6</v>
      </c>
      <c r="K2484" s="11">
        <v>139</v>
      </c>
      <c r="L2484" s="12">
        <v>0</v>
      </c>
      <c r="M2484" s="7">
        <f t="shared" si="115"/>
        <v>2014</v>
      </c>
      <c r="N2484" s="7">
        <f t="shared" si="116"/>
        <v>11</v>
      </c>
      <c r="O2484" s="30">
        <f t="shared" si="117"/>
        <v>139</v>
      </c>
    </row>
    <row r="2485" spans="2:15" x14ac:dyDescent="0.2">
      <c r="B2485" s="13">
        <v>54483</v>
      </c>
      <c r="C2485" s="14">
        <v>41964.466111111091</v>
      </c>
      <c r="D2485" s="7" t="s">
        <v>7</v>
      </c>
      <c r="E2485" s="13">
        <v>2216</v>
      </c>
      <c r="F2485" s="7" t="s">
        <v>51</v>
      </c>
      <c r="G2485" s="7" t="s">
        <v>12</v>
      </c>
      <c r="H2485" s="13">
        <v>7</v>
      </c>
      <c r="I2485" s="13" t="str">
        <f>IF(G2485="Male",VLOOKUP(H2485,'Shoe size conversion table'!$B$6:$D$22,2),VLOOKUP(H2485,'Shoe size conversion table'!$J$6:$L$22,2))</f>
        <v>37-38</v>
      </c>
      <c r="J2485" s="13">
        <f>IF(G2485="Male",VLOOKUP(H2485,'Shoe size conversion table'!$B$6:$D$22,3),VLOOKUP(H2485,'Shoe size conversion table'!$J$6:$L$22,3))</f>
        <v>5</v>
      </c>
      <c r="K2485" s="11">
        <v>189</v>
      </c>
      <c r="L2485" s="12">
        <v>0</v>
      </c>
      <c r="M2485" s="7">
        <f t="shared" si="115"/>
        <v>2014</v>
      </c>
      <c r="N2485" s="7">
        <f t="shared" si="116"/>
        <v>11</v>
      </c>
      <c r="O2485" s="30">
        <f t="shared" si="117"/>
        <v>189</v>
      </c>
    </row>
    <row r="2486" spans="2:15" x14ac:dyDescent="0.2">
      <c r="B2486" s="13">
        <v>54484</v>
      </c>
      <c r="C2486" s="14">
        <v>41964.466111111091</v>
      </c>
      <c r="D2486" s="7" t="s">
        <v>8</v>
      </c>
      <c r="E2486" s="13">
        <v>2208</v>
      </c>
      <c r="F2486" s="7" t="s">
        <v>38</v>
      </c>
      <c r="G2486" s="7" t="s">
        <v>11</v>
      </c>
      <c r="H2486" s="13">
        <v>10.5</v>
      </c>
      <c r="I2486" s="13" t="str">
        <f>IF(G2486="Male",VLOOKUP(H2486,'Shoe size conversion table'!$B$6:$D$22,2),VLOOKUP(H2486,'Shoe size conversion table'!$J$6:$L$22,2))</f>
        <v>43-44</v>
      </c>
      <c r="J2486" s="13">
        <f>IF(G2486="Male",VLOOKUP(H2486,'Shoe size conversion table'!$B$6:$D$22,3),VLOOKUP(H2486,'Shoe size conversion table'!$J$6:$L$22,3))</f>
        <v>10</v>
      </c>
      <c r="K2486" s="11">
        <v>199</v>
      </c>
      <c r="L2486" s="12">
        <v>0</v>
      </c>
      <c r="M2486" s="7">
        <f t="shared" si="115"/>
        <v>2014</v>
      </c>
      <c r="N2486" s="7">
        <f t="shared" si="116"/>
        <v>11</v>
      </c>
      <c r="O2486" s="30">
        <f t="shared" si="117"/>
        <v>199</v>
      </c>
    </row>
    <row r="2487" spans="2:15" x14ac:dyDescent="0.2">
      <c r="B2487" s="13">
        <v>54485</v>
      </c>
      <c r="C2487" s="14">
        <v>41964.586111111093</v>
      </c>
      <c r="D2487" s="7" t="s">
        <v>10</v>
      </c>
      <c r="E2487" s="13">
        <v>2207</v>
      </c>
      <c r="F2487" s="7" t="s">
        <v>34</v>
      </c>
      <c r="G2487" s="7" t="s">
        <v>11</v>
      </c>
      <c r="H2487" s="13">
        <v>10.5</v>
      </c>
      <c r="I2487" s="13" t="str">
        <f>IF(G2487="Male",VLOOKUP(H2487,'Shoe size conversion table'!$B$6:$D$22,2),VLOOKUP(H2487,'Shoe size conversion table'!$J$6:$L$22,2))</f>
        <v>43-44</v>
      </c>
      <c r="J2487" s="13">
        <f>IF(G2487="Male",VLOOKUP(H2487,'Shoe size conversion table'!$B$6:$D$22,3),VLOOKUP(H2487,'Shoe size conversion table'!$J$6:$L$22,3))</f>
        <v>10</v>
      </c>
      <c r="K2487" s="11">
        <v>179</v>
      </c>
      <c r="L2487" s="12">
        <v>0</v>
      </c>
      <c r="M2487" s="7">
        <f t="shared" si="115"/>
        <v>2014</v>
      </c>
      <c r="N2487" s="7">
        <f t="shared" si="116"/>
        <v>11</v>
      </c>
      <c r="O2487" s="30">
        <f t="shared" si="117"/>
        <v>179</v>
      </c>
    </row>
    <row r="2488" spans="2:15" x14ac:dyDescent="0.2">
      <c r="B2488" s="13">
        <v>54486</v>
      </c>
      <c r="C2488" s="14">
        <v>41964.656111111093</v>
      </c>
      <c r="D2488" s="7" t="s">
        <v>8</v>
      </c>
      <c r="E2488" s="13">
        <v>2236</v>
      </c>
      <c r="F2488" s="7" t="s">
        <v>38</v>
      </c>
      <c r="G2488" s="7" t="s">
        <v>12</v>
      </c>
      <c r="H2488" s="13">
        <v>8.5</v>
      </c>
      <c r="I2488" s="13">
        <f>IF(G2488="Male",VLOOKUP(H2488,'Shoe size conversion table'!$B$6:$D$22,2),VLOOKUP(H2488,'Shoe size conversion table'!$J$6:$L$22,2))</f>
        <v>39</v>
      </c>
      <c r="J2488" s="13">
        <f>IF(G2488="Male",VLOOKUP(H2488,'Shoe size conversion table'!$B$6:$D$22,3),VLOOKUP(H2488,'Shoe size conversion table'!$J$6:$L$22,3))</f>
        <v>6.5</v>
      </c>
      <c r="K2488" s="11">
        <v>179</v>
      </c>
      <c r="L2488" s="12">
        <v>0.2</v>
      </c>
      <c r="M2488" s="7">
        <f t="shared" si="115"/>
        <v>2014</v>
      </c>
      <c r="N2488" s="7">
        <f t="shared" si="116"/>
        <v>11</v>
      </c>
      <c r="O2488" s="30">
        <f t="shared" si="117"/>
        <v>143.20000000000002</v>
      </c>
    </row>
    <row r="2489" spans="2:15" x14ac:dyDescent="0.2">
      <c r="B2489" s="13">
        <v>54487</v>
      </c>
      <c r="C2489" s="14">
        <v>41965.056111111095</v>
      </c>
      <c r="D2489" s="7" t="s">
        <v>7</v>
      </c>
      <c r="E2489" s="13">
        <v>2164</v>
      </c>
      <c r="F2489" s="7" t="s">
        <v>51</v>
      </c>
      <c r="G2489" s="7" t="s">
        <v>11</v>
      </c>
      <c r="H2489" s="13">
        <v>7</v>
      </c>
      <c r="I2489" s="13">
        <f>IF(G2489="Male",VLOOKUP(H2489,'Shoe size conversion table'!$B$6:$D$22,2),VLOOKUP(H2489,'Shoe size conversion table'!$J$6:$L$22,2))</f>
        <v>40</v>
      </c>
      <c r="J2489" s="13">
        <f>IF(G2489="Male",VLOOKUP(H2489,'Shoe size conversion table'!$B$6:$D$22,3),VLOOKUP(H2489,'Shoe size conversion table'!$J$6:$L$22,3))</f>
        <v>6.5</v>
      </c>
      <c r="K2489" s="11">
        <v>139</v>
      </c>
      <c r="L2489" s="12">
        <v>0.2</v>
      </c>
      <c r="M2489" s="7">
        <f t="shared" si="115"/>
        <v>2014</v>
      </c>
      <c r="N2489" s="7">
        <f t="shared" si="116"/>
        <v>11</v>
      </c>
      <c r="O2489" s="30">
        <f t="shared" si="117"/>
        <v>111.2</v>
      </c>
    </row>
    <row r="2490" spans="2:15" x14ac:dyDescent="0.2">
      <c r="B2490" s="13">
        <v>54488</v>
      </c>
      <c r="C2490" s="14">
        <v>41965.136111111096</v>
      </c>
      <c r="D2490" s="7" t="s">
        <v>9</v>
      </c>
      <c r="E2490" s="13">
        <v>2238</v>
      </c>
      <c r="F2490" s="7" t="s">
        <v>58</v>
      </c>
      <c r="G2490" s="7" t="s">
        <v>11</v>
      </c>
      <c r="H2490" s="13">
        <v>10.5</v>
      </c>
      <c r="I2490" s="13" t="str">
        <f>IF(G2490="Male",VLOOKUP(H2490,'Shoe size conversion table'!$B$6:$D$22,2),VLOOKUP(H2490,'Shoe size conversion table'!$J$6:$L$22,2))</f>
        <v>43-44</v>
      </c>
      <c r="J2490" s="13">
        <f>IF(G2490="Male",VLOOKUP(H2490,'Shoe size conversion table'!$B$6:$D$22,3),VLOOKUP(H2490,'Shoe size conversion table'!$J$6:$L$22,3))</f>
        <v>10</v>
      </c>
      <c r="K2490" s="11">
        <v>139</v>
      </c>
      <c r="L2490" s="12">
        <v>0.5</v>
      </c>
      <c r="M2490" s="7">
        <f t="shared" si="115"/>
        <v>2014</v>
      </c>
      <c r="N2490" s="7">
        <f t="shared" si="116"/>
        <v>11</v>
      </c>
      <c r="O2490" s="30">
        <f t="shared" si="117"/>
        <v>69.5</v>
      </c>
    </row>
    <row r="2491" spans="2:15" x14ac:dyDescent="0.2">
      <c r="B2491" s="13">
        <v>54489</v>
      </c>
      <c r="C2491" s="14">
        <v>41965.446111111094</v>
      </c>
      <c r="D2491" s="7" t="s">
        <v>9</v>
      </c>
      <c r="E2491" s="13">
        <v>2230</v>
      </c>
      <c r="F2491" s="7" t="s">
        <v>60</v>
      </c>
      <c r="G2491" s="7" t="s">
        <v>11</v>
      </c>
      <c r="H2491" s="13">
        <v>10</v>
      </c>
      <c r="I2491" s="13">
        <f>IF(G2491="Male",VLOOKUP(H2491,'Shoe size conversion table'!$B$6:$D$22,2),VLOOKUP(H2491,'Shoe size conversion table'!$J$6:$L$22,2))</f>
        <v>43</v>
      </c>
      <c r="J2491" s="13">
        <f>IF(G2491="Male",VLOOKUP(H2491,'Shoe size conversion table'!$B$6:$D$22,3),VLOOKUP(H2491,'Shoe size conversion table'!$J$6:$L$22,3))</f>
        <v>9.5</v>
      </c>
      <c r="K2491" s="11">
        <v>189</v>
      </c>
      <c r="L2491" s="12">
        <v>0</v>
      </c>
      <c r="M2491" s="7">
        <f t="shared" si="115"/>
        <v>2014</v>
      </c>
      <c r="N2491" s="7">
        <f t="shared" si="116"/>
        <v>11</v>
      </c>
      <c r="O2491" s="30">
        <f t="shared" si="117"/>
        <v>189</v>
      </c>
    </row>
    <row r="2492" spans="2:15" x14ac:dyDescent="0.2">
      <c r="B2492" s="13">
        <v>54490</v>
      </c>
      <c r="C2492" s="14">
        <v>41965.466111111091</v>
      </c>
      <c r="D2492" s="7" t="s">
        <v>8</v>
      </c>
      <c r="E2492" s="13">
        <v>2153</v>
      </c>
      <c r="F2492" s="7" t="s">
        <v>39</v>
      </c>
      <c r="G2492" s="7" t="s">
        <v>11</v>
      </c>
      <c r="H2492" s="13">
        <v>11.5</v>
      </c>
      <c r="I2492" s="13" t="str">
        <f>IF(G2492="Male",VLOOKUP(H2492,'Shoe size conversion table'!$B$6:$D$22,2),VLOOKUP(H2492,'Shoe size conversion table'!$J$6:$L$22,2))</f>
        <v>44-45</v>
      </c>
      <c r="J2492" s="13">
        <f>IF(G2492="Male",VLOOKUP(H2492,'Shoe size conversion table'!$B$6:$D$22,3),VLOOKUP(H2492,'Shoe size conversion table'!$J$6:$L$22,3))</f>
        <v>11</v>
      </c>
      <c r="K2492" s="11">
        <v>149</v>
      </c>
      <c r="L2492" s="12">
        <v>0.5</v>
      </c>
      <c r="M2492" s="7">
        <f t="shared" si="115"/>
        <v>2014</v>
      </c>
      <c r="N2492" s="7">
        <f t="shared" si="116"/>
        <v>11</v>
      </c>
      <c r="O2492" s="30">
        <f t="shared" si="117"/>
        <v>74.5</v>
      </c>
    </row>
    <row r="2493" spans="2:15" x14ac:dyDescent="0.2">
      <c r="B2493" s="13">
        <v>54490</v>
      </c>
      <c r="C2493" s="14">
        <v>41965.466111111091</v>
      </c>
      <c r="D2493" s="7" t="s">
        <v>8</v>
      </c>
      <c r="E2493" s="13">
        <v>2208</v>
      </c>
      <c r="F2493" s="7" t="s">
        <v>38</v>
      </c>
      <c r="G2493" s="7" t="s">
        <v>11</v>
      </c>
      <c r="H2493" s="13">
        <v>10.5</v>
      </c>
      <c r="I2493" s="13" t="str">
        <f>IF(G2493="Male",VLOOKUP(H2493,'Shoe size conversion table'!$B$6:$D$22,2),VLOOKUP(H2493,'Shoe size conversion table'!$J$6:$L$22,2))</f>
        <v>43-44</v>
      </c>
      <c r="J2493" s="13">
        <f>IF(G2493="Male",VLOOKUP(H2493,'Shoe size conversion table'!$B$6:$D$22,3),VLOOKUP(H2493,'Shoe size conversion table'!$J$6:$L$22,3))</f>
        <v>10</v>
      </c>
      <c r="K2493" s="11">
        <v>199</v>
      </c>
      <c r="L2493" s="12">
        <v>0</v>
      </c>
      <c r="M2493" s="7">
        <f t="shared" si="115"/>
        <v>2014</v>
      </c>
      <c r="N2493" s="7">
        <f t="shared" si="116"/>
        <v>11</v>
      </c>
      <c r="O2493" s="30">
        <f t="shared" si="117"/>
        <v>199</v>
      </c>
    </row>
    <row r="2494" spans="2:15" x14ac:dyDescent="0.2">
      <c r="B2494" s="13">
        <v>54491</v>
      </c>
      <c r="C2494" s="14">
        <v>41965.6161111111</v>
      </c>
      <c r="D2494" s="7" t="s">
        <v>8</v>
      </c>
      <c r="E2494" s="13">
        <v>2186</v>
      </c>
      <c r="F2494" s="7" t="s">
        <v>40</v>
      </c>
      <c r="G2494" s="7" t="s">
        <v>11</v>
      </c>
      <c r="H2494" s="13">
        <v>9.5</v>
      </c>
      <c r="I2494" s="13" t="str">
        <f>IF(G2494="Male",VLOOKUP(H2494,'Shoe size conversion table'!$B$6:$D$22,2),VLOOKUP(H2494,'Shoe size conversion table'!$J$6:$L$22,2))</f>
        <v>42-43</v>
      </c>
      <c r="J2494" s="13">
        <f>IF(G2494="Male",VLOOKUP(H2494,'Shoe size conversion table'!$B$6:$D$22,3),VLOOKUP(H2494,'Shoe size conversion table'!$J$6:$L$22,3))</f>
        <v>9</v>
      </c>
      <c r="K2494" s="11">
        <v>169</v>
      </c>
      <c r="L2494" s="12">
        <v>0.5</v>
      </c>
      <c r="M2494" s="7">
        <f t="shared" si="115"/>
        <v>2014</v>
      </c>
      <c r="N2494" s="7">
        <f t="shared" si="116"/>
        <v>11</v>
      </c>
      <c r="O2494" s="30">
        <f t="shared" si="117"/>
        <v>84.5</v>
      </c>
    </row>
    <row r="2495" spans="2:15" x14ac:dyDescent="0.2">
      <c r="B2495" s="13">
        <v>54492</v>
      </c>
      <c r="C2495" s="14">
        <v>41965.656111111093</v>
      </c>
      <c r="D2495" s="7" t="s">
        <v>7</v>
      </c>
      <c r="E2495" s="13">
        <v>2234</v>
      </c>
      <c r="F2495" s="7" t="s">
        <v>51</v>
      </c>
      <c r="G2495" s="7" t="s">
        <v>11</v>
      </c>
      <c r="H2495" s="13">
        <v>10</v>
      </c>
      <c r="I2495" s="13">
        <f>IF(G2495="Male",VLOOKUP(H2495,'Shoe size conversion table'!$B$6:$D$22,2),VLOOKUP(H2495,'Shoe size conversion table'!$J$6:$L$22,2))</f>
        <v>43</v>
      </c>
      <c r="J2495" s="13">
        <f>IF(G2495="Male",VLOOKUP(H2495,'Shoe size conversion table'!$B$6:$D$22,3),VLOOKUP(H2495,'Shoe size conversion table'!$J$6:$L$22,3))</f>
        <v>9.5</v>
      </c>
      <c r="K2495" s="11">
        <v>129</v>
      </c>
      <c r="L2495" s="12">
        <v>0</v>
      </c>
      <c r="M2495" s="7">
        <f t="shared" si="115"/>
        <v>2014</v>
      </c>
      <c r="N2495" s="7">
        <f t="shared" si="116"/>
        <v>11</v>
      </c>
      <c r="O2495" s="30">
        <f t="shared" si="117"/>
        <v>129</v>
      </c>
    </row>
    <row r="2496" spans="2:15" x14ac:dyDescent="0.2">
      <c r="B2496" s="13">
        <v>54493</v>
      </c>
      <c r="C2496" s="14">
        <v>41966.056111111095</v>
      </c>
      <c r="D2496" s="7" t="s">
        <v>7</v>
      </c>
      <c r="E2496" s="13">
        <v>2154</v>
      </c>
      <c r="F2496" s="7" t="s">
        <v>56</v>
      </c>
      <c r="G2496" s="7" t="s">
        <v>12</v>
      </c>
      <c r="H2496" s="13">
        <v>10.5</v>
      </c>
      <c r="I2496" s="13">
        <f>IF(G2496="Male",VLOOKUP(H2496,'Shoe size conversion table'!$B$6:$D$22,2),VLOOKUP(H2496,'Shoe size conversion table'!$J$6:$L$22,2))</f>
        <v>41</v>
      </c>
      <c r="J2496" s="13">
        <f>IF(G2496="Male",VLOOKUP(H2496,'Shoe size conversion table'!$B$6:$D$22,3),VLOOKUP(H2496,'Shoe size conversion table'!$J$6:$L$22,3))</f>
        <v>8.5</v>
      </c>
      <c r="K2496" s="11">
        <v>179</v>
      </c>
      <c r="L2496" s="12">
        <v>0</v>
      </c>
      <c r="M2496" s="7">
        <f t="shared" si="115"/>
        <v>2014</v>
      </c>
      <c r="N2496" s="7">
        <f t="shared" si="116"/>
        <v>11</v>
      </c>
      <c r="O2496" s="30">
        <f t="shared" si="117"/>
        <v>179</v>
      </c>
    </row>
    <row r="2497" spans="2:15" x14ac:dyDescent="0.2">
      <c r="B2497" s="13">
        <v>54494</v>
      </c>
      <c r="C2497" s="14">
        <v>41966.136111111096</v>
      </c>
      <c r="D2497" s="7" t="s">
        <v>10</v>
      </c>
      <c r="E2497" s="13">
        <v>2154</v>
      </c>
      <c r="F2497" s="7" t="s">
        <v>36</v>
      </c>
      <c r="G2497" s="7" t="s">
        <v>12</v>
      </c>
      <c r="H2497" s="13">
        <v>9</v>
      </c>
      <c r="I2497" s="13" t="str">
        <f>IF(G2497="Male",VLOOKUP(H2497,'Shoe size conversion table'!$B$6:$D$22,2),VLOOKUP(H2497,'Shoe size conversion table'!$J$6:$L$22,2))</f>
        <v>39-40</v>
      </c>
      <c r="J2497" s="13">
        <f>IF(G2497="Male",VLOOKUP(H2497,'Shoe size conversion table'!$B$6:$D$22,3),VLOOKUP(H2497,'Shoe size conversion table'!$J$6:$L$22,3))</f>
        <v>7</v>
      </c>
      <c r="K2497" s="11">
        <v>129</v>
      </c>
      <c r="L2497" s="12">
        <v>0</v>
      </c>
      <c r="M2497" s="7">
        <f t="shared" si="115"/>
        <v>2014</v>
      </c>
      <c r="N2497" s="7">
        <f t="shared" si="116"/>
        <v>11</v>
      </c>
      <c r="O2497" s="30">
        <f t="shared" si="117"/>
        <v>129</v>
      </c>
    </row>
    <row r="2498" spans="2:15" x14ac:dyDescent="0.2">
      <c r="B2498" s="13">
        <v>54495</v>
      </c>
      <c r="C2498" s="14">
        <v>41966.186111111099</v>
      </c>
      <c r="D2498" s="7" t="s">
        <v>7</v>
      </c>
      <c r="E2498" s="13">
        <v>2162</v>
      </c>
      <c r="F2498" s="7" t="s">
        <v>55</v>
      </c>
      <c r="G2498" s="7" t="s">
        <v>11</v>
      </c>
      <c r="H2498" s="13">
        <v>9</v>
      </c>
      <c r="I2498" s="13">
        <f>IF(G2498="Male",VLOOKUP(H2498,'Shoe size conversion table'!$B$6:$D$22,2),VLOOKUP(H2498,'Shoe size conversion table'!$J$6:$L$22,2))</f>
        <v>42</v>
      </c>
      <c r="J2498" s="13">
        <f>IF(G2498="Male",VLOOKUP(H2498,'Shoe size conversion table'!$B$6:$D$22,3),VLOOKUP(H2498,'Shoe size conversion table'!$J$6:$L$22,3))</f>
        <v>8.5</v>
      </c>
      <c r="K2498" s="11">
        <v>139</v>
      </c>
      <c r="L2498" s="12">
        <v>0</v>
      </c>
      <c r="M2498" s="7">
        <f t="shared" si="115"/>
        <v>2014</v>
      </c>
      <c r="N2498" s="7">
        <f t="shared" si="116"/>
        <v>11</v>
      </c>
      <c r="O2498" s="30">
        <f t="shared" si="117"/>
        <v>139</v>
      </c>
    </row>
    <row r="2499" spans="2:15" x14ac:dyDescent="0.2">
      <c r="B2499" s="13">
        <v>54496</v>
      </c>
      <c r="C2499" s="14">
        <v>41966.446111111094</v>
      </c>
      <c r="D2499" s="7" t="s">
        <v>9</v>
      </c>
      <c r="E2499" s="13">
        <v>2188</v>
      </c>
      <c r="F2499" s="7" t="s">
        <v>60</v>
      </c>
      <c r="G2499" s="7" t="s">
        <v>11</v>
      </c>
      <c r="H2499" s="13">
        <v>10.5</v>
      </c>
      <c r="I2499" s="13" t="str">
        <f>IF(G2499="Male",VLOOKUP(H2499,'Shoe size conversion table'!$B$6:$D$22,2),VLOOKUP(H2499,'Shoe size conversion table'!$J$6:$L$22,2))</f>
        <v>43-44</v>
      </c>
      <c r="J2499" s="13">
        <f>IF(G2499="Male",VLOOKUP(H2499,'Shoe size conversion table'!$B$6:$D$22,3),VLOOKUP(H2499,'Shoe size conversion table'!$J$6:$L$22,3))</f>
        <v>10</v>
      </c>
      <c r="K2499" s="11">
        <v>129</v>
      </c>
      <c r="L2499" s="12">
        <v>0.2</v>
      </c>
      <c r="M2499" s="7">
        <f t="shared" si="115"/>
        <v>2014</v>
      </c>
      <c r="N2499" s="7">
        <f t="shared" si="116"/>
        <v>11</v>
      </c>
      <c r="O2499" s="30">
        <f t="shared" si="117"/>
        <v>103.2</v>
      </c>
    </row>
    <row r="2500" spans="2:15" x14ac:dyDescent="0.2">
      <c r="B2500" s="13">
        <v>54497</v>
      </c>
      <c r="C2500" s="14">
        <v>41966.6161111111</v>
      </c>
      <c r="D2500" s="7" t="s">
        <v>8</v>
      </c>
      <c r="E2500" s="13">
        <v>2181</v>
      </c>
      <c r="F2500" s="7" t="s">
        <v>39</v>
      </c>
      <c r="G2500" s="7" t="s">
        <v>12</v>
      </c>
      <c r="H2500" s="13">
        <v>7.5</v>
      </c>
      <c r="I2500" s="13">
        <f>IF(G2500="Male",VLOOKUP(H2500,'Shoe size conversion table'!$B$6:$D$22,2),VLOOKUP(H2500,'Shoe size conversion table'!$J$6:$L$22,2))</f>
        <v>38</v>
      </c>
      <c r="J2500" s="13">
        <f>IF(G2500="Male",VLOOKUP(H2500,'Shoe size conversion table'!$B$6:$D$22,3),VLOOKUP(H2500,'Shoe size conversion table'!$J$6:$L$22,3))</f>
        <v>5.5</v>
      </c>
      <c r="K2500" s="11">
        <v>139</v>
      </c>
      <c r="L2500" s="12">
        <v>0</v>
      </c>
      <c r="M2500" s="7">
        <f t="shared" si="115"/>
        <v>2014</v>
      </c>
      <c r="N2500" s="7">
        <f t="shared" si="116"/>
        <v>11</v>
      </c>
      <c r="O2500" s="30">
        <f t="shared" si="117"/>
        <v>139</v>
      </c>
    </row>
    <row r="2501" spans="2:15" x14ac:dyDescent="0.2">
      <c r="B2501" s="13">
        <v>54498</v>
      </c>
      <c r="C2501" s="14">
        <v>41966.7961111111</v>
      </c>
      <c r="D2501" s="7" t="s">
        <v>7</v>
      </c>
      <c r="E2501" s="13">
        <v>2158</v>
      </c>
      <c r="F2501" s="7" t="s">
        <v>51</v>
      </c>
      <c r="G2501" s="7" t="s">
        <v>12</v>
      </c>
      <c r="H2501" s="13">
        <v>8.5</v>
      </c>
      <c r="I2501" s="13">
        <f>IF(G2501="Male",VLOOKUP(H2501,'Shoe size conversion table'!$B$6:$D$22,2),VLOOKUP(H2501,'Shoe size conversion table'!$J$6:$L$22,2))</f>
        <v>39</v>
      </c>
      <c r="J2501" s="13">
        <f>IF(G2501="Male",VLOOKUP(H2501,'Shoe size conversion table'!$B$6:$D$22,3),VLOOKUP(H2501,'Shoe size conversion table'!$J$6:$L$22,3))</f>
        <v>6.5</v>
      </c>
      <c r="K2501" s="11">
        <v>199</v>
      </c>
      <c r="L2501" s="12">
        <v>0.5</v>
      </c>
      <c r="M2501" s="7">
        <f t="shared" ref="M2501:M2564" si="118">YEAR(C2501)</f>
        <v>2014</v>
      </c>
      <c r="N2501" s="7">
        <f t="shared" si="116"/>
        <v>11</v>
      </c>
      <c r="O2501" s="30">
        <f t="shared" si="117"/>
        <v>99.5</v>
      </c>
    </row>
    <row r="2502" spans="2:15" x14ac:dyDescent="0.2">
      <c r="B2502" s="13">
        <v>54499</v>
      </c>
      <c r="C2502" s="14">
        <v>41966.7961111111</v>
      </c>
      <c r="D2502" s="7" t="s">
        <v>8</v>
      </c>
      <c r="E2502" s="13">
        <v>2202</v>
      </c>
      <c r="F2502" s="7" t="s">
        <v>40</v>
      </c>
      <c r="G2502" s="7" t="s">
        <v>11</v>
      </c>
      <c r="H2502" s="13">
        <v>7.5</v>
      </c>
      <c r="I2502" s="13" t="str">
        <f>IF(G2502="Male",VLOOKUP(H2502,'Shoe size conversion table'!$B$6:$D$22,2),VLOOKUP(H2502,'Shoe size conversion table'!$J$6:$L$22,2))</f>
        <v>40-41</v>
      </c>
      <c r="J2502" s="13">
        <f>IF(G2502="Male",VLOOKUP(H2502,'Shoe size conversion table'!$B$6:$D$22,3),VLOOKUP(H2502,'Shoe size conversion table'!$J$6:$L$22,3))</f>
        <v>7</v>
      </c>
      <c r="K2502" s="11">
        <v>189</v>
      </c>
      <c r="L2502" s="12">
        <v>0.3</v>
      </c>
      <c r="M2502" s="7">
        <f t="shared" si="118"/>
        <v>2014</v>
      </c>
      <c r="N2502" s="7">
        <f t="shared" ref="N2502:N2565" si="119">MONTH(C2502:C17469)</f>
        <v>11</v>
      </c>
      <c r="O2502" s="30">
        <f t="shared" ref="O2502:O2565" si="120">K2502*(1-L2502)</f>
        <v>132.29999999999998</v>
      </c>
    </row>
    <row r="2503" spans="2:15" x14ac:dyDescent="0.2">
      <c r="B2503" s="13">
        <v>54500</v>
      </c>
      <c r="C2503" s="14">
        <v>41967.056111111095</v>
      </c>
      <c r="D2503" s="7" t="s">
        <v>7</v>
      </c>
      <c r="E2503" s="13">
        <v>2227</v>
      </c>
      <c r="F2503" s="7" t="s">
        <v>50</v>
      </c>
      <c r="G2503" s="7" t="s">
        <v>12</v>
      </c>
      <c r="H2503" s="13">
        <v>10.5</v>
      </c>
      <c r="I2503" s="13">
        <f>IF(G2503="Male",VLOOKUP(H2503,'Shoe size conversion table'!$B$6:$D$22,2),VLOOKUP(H2503,'Shoe size conversion table'!$J$6:$L$22,2))</f>
        <v>41</v>
      </c>
      <c r="J2503" s="13">
        <f>IF(G2503="Male",VLOOKUP(H2503,'Shoe size conversion table'!$B$6:$D$22,3),VLOOKUP(H2503,'Shoe size conversion table'!$J$6:$L$22,3))</f>
        <v>8.5</v>
      </c>
      <c r="K2503" s="11">
        <v>199</v>
      </c>
      <c r="L2503" s="12">
        <v>0.2</v>
      </c>
      <c r="M2503" s="7">
        <f t="shared" si="118"/>
        <v>2014</v>
      </c>
      <c r="N2503" s="7">
        <f t="shared" si="119"/>
        <v>11</v>
      </c>
      <c r="O2503" s="30">
        <f t="shared" si="120"/>
        <v>159.20000000000002</v>
      </c>
    </row>
    <row r="2504" spans="2:15" x14ac:dyDescent="0.2">
      <c r="B2504" s="13">
        <v>54501</v>
      </c>
      <c r="C2504" s="14">
        <v>41967.136111111096</v>
      </c>
      <c r="D2504" s="7" t="s">
        <v>9</v>
      </c>
      <c r="E2504" s="13">
        <v>2230</v>
      </c>
      <c r="F2504" s="7" t="s">
        <v>60</v>
      </c>
      <c r="G2504" s="7" t="s">
        <v>11</v>
      </c>
      <c r="H2504" s="13">
        <v>10</v>
      </c>
      <c r="I2504" s="13">
        <f>IF(G2504="Male",VLOOKUP(H2504,'Shoe size conversion table'!$B$6:$D$22,2),VLOOKUP(H2504,'Shoe size conversion table'!$J$6:$L$22,2))</f>
        <v>43</v>
      </c>
      <c r="J2504" s="13">
        <f>IF(G2504="Male",VLOOKUP(H2504,'Shoe size conversion table'!$B$6:$D$22,3),VLOOKUP(H2504,'Shoe size conversion table'!$J$6:$L$22,3))</f>
        <v>9.5</v>
      </c>
      <c r="K2504" s="11">
        <v>189</v>
      </c>
      <c r="L2504" s="12">
        <v>0</v>
      </c>
      <c r="M2504" s="7">
        <f t="shared" si="118"/>
        <v>2014</v>
      </c>
      <c r="N2504" s="7">
        <f t="shared" si="119"/>
        <v>11</v>
      </c>
      <c r="O2504" s="30">
        <f t="shared" si="120"/>
        <v>189</v>
      </c>
    </row>
    <row r="2505" spans="2:15" x14ac:dyDescent="0.2">
      <c r="B2505" s="13">
        <v>54502</v>
      </c>
      <c r="C2505" s="14">
        <v>41967.186111111099</v>
      </c>
      <c r="D2505" s="7" t="s">
        <v>10</v>
      </c>
      <c r="E2505" s="13">
        <v>2150</v>
      </c>
      <c r="F2505" s="7" t="s">
        <v>35</v>
      </c>
      <c r="G2505" s="7" t="s">
        <v>12</v>
      </c>
      <c r="H2505" s="13">
        <v>9.5</v>
      </c>
      <c r="I2505" s="13">
        <f>IF(G2505="Male",VLOOKUP(H2505,'Shoe size conversion table'!$B$6:$D$22,2),VLOOKUP(H2505,'Shoe size conversion table'!$J$6:$L$22,2))</f>
        <v>40</v>
      </c>
      <c r="J2505" s="13">
        <f>IF(G2505="Male",VLOOKUP(H2505,'Shoe size conversion table'!$B$6:$D$22,3),VLOOKUP(H2505,'Shoe size conversion table'!$J$6:$L$22,3))</f>
        <v>7.5</v>
      </c>
      <c r="K2505" s="11">
        <v>139</v>
      </c>
      <c r="L2505" s="12">
        <v>0.2</v>
      </c>
      <c r="M2505" s="7">
        <f t="shared" si="118"/>
        <v>2014</v>
      </c>
      <c r="N2505" s="7">
        <f t="shared" si="119"/>
        <v>11</v>
      </c>
      <c r="O2505" s="30">
        <f t="shared" si="120"/>
        <v>111.2</v>
      </c>
    </row>
    <row r="2506" spans="2:15" x14ac:dyDescent="0.2">
      <c r="B2506" s="13">
        <v>54503</v>
      </c>
      <c r="C2506" s="14">
        <v>41967.6161111111</v>
      </c>
      <c r="D2506" s="7" t="s">
        <v>8</v>
      </c>
      <c r="E2506" s="13">
        <v>2195</v>
      </c>
      <c r="F2506" s="7" t="s">
        <v>39</v>
      </c>
      <c r="G2506" s="7" t="s">
        <v>12</v>
      </c>
      <c r="H2506" s="13">
        <v>7.5</v>
      </c>
      <c r="I2506" s="13">
        <f>IF(G2506="Male",VLOOKUP(H2506,'Shoe size conversion table'!$B$6:$D$22,2),VLOOKUP(H2506,'Shoe size conversion table'!$J$6:$L$22,2))</f>
        <v>38</v>
      </c>
      <c r="J2506" s="13">
        <f>IF(G2506="Male",VLOOKUP(H2506,'Shoe size conversion table'!$B$6:$D$22,3),VLOOKUP(H2506,'Shoe size conversion table'!$J$6:$L$22,3))</f>
        <v>5.5</v>
      </c>
      <c r="K2506" s="11">
        <v>129</v>
      </c>
      <c r="L2506" s="12">
        <v>0.3</v>
      </c>
      <c r="M2506" s="7">
        <f t="shared" si="118"/>
        <v>2014</v>
      </c>
      <c r="N2506" s="7">
        <f t="shared" si="119"/>
        <v>11</v>
      </c>
      <c r="O2506" s="30">
        <f t="shared" si="120"/>
        <v>90.3</v>
      </c>
    </row>
    <row r="2507" spans="2:15" x14ac:dyDescent="0.2">
      <c r="B2507" s="13">
        <v>54504</v>
      </c>
      <c r="C2507" s="14">
        <v>41967.7961111111</v>
      </c>
      <c r="D2507" s="7" t="s">
        <v>9</v>
      </c>
      <c r="E2507" s="13">
        <v>2206</v>
      </c>
      <c r="F2507" s="7" t="s">
        <v>62</v>
      </c>
      <c r="G2507" s="7" t="s">
        <v>11</v>
      </c>
      <c r="H2507" s="13">
        <v>9.5</v>
      </c>
      <c r="I2507" s="13" t="str">
        <f>IF(G2507="Male",VLOOKUP(H2507,'Shoe size conversion table'!$B$6:$D$22,2),VLOOKUP(H2507,'Shoe size conversion table'!$J$6:$L$22,2))</f>
        <v>42-43</v>
      </c>
      <c r="J2507" s="13">
        <f>IF(G2507="Male",VLOOKUP(H2507,'Shoe size conversion table'!$B$6:$D$22,3),VLOOKUP(H2507,'Shoe size conversion table'!$J$6:$L$22,3))</f>
        <v>9</v>
      </c>
      <c r="K2507" s="11">
        <v>179</v>
      </c>
      <c r="L2507" s="12">
        <v>0.2</v>
      </c>
      <c r="M2507" s="7">
        <f t="shared" si="118"/>
        <v>2014</v>
      </c>
      <c r="N2507" s="7">
        <f t="shared" si="119"/>
        <v>11</v>
      </c>
      <c r="O2507" s="30">
        <f t="shared" si="120"/>
        <v>143.20000000000002</v>
      </c>
    </row>
    <row r="2508" spans="2:15" x14ac:dyDescent="0.2">
      <c r="B2508" s="13">
        <v>54505</v>
      </c>
      <c r="C2508" s="14">
        <v>41967.7961111111</v>
      </c>
      <c r="D2508" s="7" t="s">
        <v>7</v>
      </c>
      <c r="E2508" s="13">
        <v>2164</v>
      </c>
      <c r="F2508" s="7" t="s">
        <v>51</v>
      </c>
      <c r="G2508" s="7" t="s">
        <v>12</v>
      </c>
      <c r="H2508" s="13">
        <v>8.5</v>
      </c>
      <c r="I2508" s="13">
        <f>IF(G2508="Male",VLOOKUP(H2508,'Shoe size conversion table'!$B$6:$D$22,2),VLOOKUP(H2508,'Shoe size conversion table'!$J$6:$L$22,2))</f>
        <v>39</v>
      </c>
      <c r="J2508" s="13">
        <f>IF(G2508="Male",VLOOKUP(H2508,'Shoe size conversion table'!$B$6:$D$22,3),VLOOKUP(H2508,'Shoe size conversion table'!$J$6:$L$22,3))</f>
        <v>6.5</v>
      </c>
      <c r="K2508" s="11">
        <v>199</v>
      </c>
      <c r="L2508" s="12">
        <v>0</v>
      </c>
      <c r="M2508" s="7">
        <f t="shared" si="118"/>
        <v>2014</v>
      </c>
      <c r="N2508" s="7">
        <f t="shared" si="119"/>
        <v>11</v>
      </c>
      <c r="O2508" s="30">
        <f t="shared" si="120"/>
        <v>199</v>
      </c>
    </row>
    <row r="2509" spans="2:15" x14ac:dyDescent="0.2">
      <c r="B2509" s="13">
        <v>54506</v>
      </c>
      <c r="C2509" s="14">
        <v>41967.7961111111</v>
      </c>
      <c r="D2509" s="7" t="s">
        <v>8</v>
      </c>
      <c r="E2509" s="13">
        <v>2155</v>
      </c>
      <c r="F2509" s="7" t="s">
        <v>41</v>
      </c>
      <c r="G2509" s="7" t="s">
        <v>11</v>
      </c>
      <c r="H2509" s="13">
        <v>10.5</v>
      </c>
      <c r="I2509" s="13" t="str">
        <f>IF(G2509="Male",VLOOKUP(H2509,'Shoe size conversion table'!$B$6:$D$22,2),VLOOKUP(H2509,'Shoe size conversion table'!$J$6:$L$22,2))</f>
        <v>43-44</v>
      </c>
      <c r="J2509" s="13">
        <f>IF(G2509="Male",VLOOKUP(H2509,'Shoe size conversion table'!$B$6:$D$22,3),VLOOKUP(H2509,'Shoe size conversion table'!$J$6:$L$22,3))</f>
        <v>10</v>
      </c>
      <c r="K2509" s="11">
        <v>149</v>
      </c>
      <c r="L2509" s="12">
        <v>0.2</v>
      </c>
      <c r="M2509" s="7">
        <f t="shared" si="118"/>
        <v>2014</v>
      </c>
      <c r="N2509" s="7">
        <f t="shared" si="119"/>
        <v>11</v>
      </c>
      <c r="O2509" s="30">
        <f t="shared" si="120"/>
        <v>119.2</v>
      </c>
    </row>
    <row r="2510" spans="2:15" x14ac:dyDescent="0.2">
      <c r="B2510" s="13">
        <v>54507</v>
      </c>
      <c r="C2510" s="14">
        <v>41968.186111111099</v>
      </c>
      <c r="D2510" s="7" t="s">
        <v>10</v>
      </c>
      <c r="E2510" s="13">
        <v>2222</v>
      </c>
      <c r="F2510" s="7" t="s">
        <v>35</v>
      </c>
      <c r="G2510" s="7" t="s">
        <v>12</v>
      </c>
      <c r="H2510" s="13">
        <v>9.5</v>
      </c>
      <c r="I2510" s="13">
        <f>IF(G2510="Male",VLOOKUP(H2510,'Shoe size conversion table'!$B$6:$D$22,2),VLOOKUP(H2510,'Shoe size conversion table'!$J$6:$L$22,2))</f>
        <v>40</v>
      </c>
      <c r="J2510" s="13">
        <f>IF(G2510="Male",VLOOKUP(H2510,'Shoe size conversion table'!$B$6:$D$22,3),VLOOKUP(H2510,'Shoe size conversion table'!$J$6:$L$22,3))</f>
        <v>7.5</v>
      </c>
      <c r="K2510" s="11">
        <v>179</v>
      </c>
      <c r="L2510" s="12">
        <v>0</v>
      </c>
      <c r="M2510" s="7">
        <f t="shared" si="118"/>
        <v>2014</v>
      </c>
      <c r="N2510" s="7">
        <f t="shared" si="119"/>
        <v>11</v>
      </c>
      <c r="O2510" s="30">
        <f t="shared" si="120"/>
        <v>179</v>
      </c>
    </row>
    <row r="2511" spans="2:15" x14ac:dyDescent="0.2">
      <c r="B2511" s="13">
        <v>54508</v>
      </c>
      <c r="C2511" s="14">
        <v>41968.586111111101</v>
      </c>
      <c r="D2511" s="7" t="s">
        <v>10</v>
      </c>
      <c r="E2511" s="13">
        <v>2184</v>
      </c>
      <c r="F2511" s="7" t="s">
        <v>34</v>
      </c>
      <c r="G2511" s="7" t="s">
        <v>11</v>
      </c>
      <c r="H2511" s="13">
        <v>10</v>
      </c>
      <c r="I2511" s="13">
        <f>IF(G2511="Male",VLOOKUP(H2511,'Shoe size conversion table'!$B$6:$D$22,2),VLOOKUP(H2511,'Shoe size conversion table'!$J$6:$L$22,2))</f>
        <v>43</v>
      </c>
      <c r="J2511" s="13">
        <f>IF(G2511="Male",VLOOKUP(H2511,'Shoe size conversion table'!$B$6:$D$22,3),VLOOKUP(H2511,'Shoe size conversion table'!$J$6:$L$22,3))</f>
        <v>9.5</v>
      </c>
      <c r="K2511" s="11">
        <v>159</v>
      </c>
      <c r="L2511" s="12">
        <v>0</v>
      </c>
      <c r="M2511" s="7">
        <f t="shared" si="118"/>
        <v>2014</v>
      </c>
      <c r="N2511" s="7">
        <f t="shared" si="119"/>
        <v>11</v>
      </c>
      <c r="O2511" s="30">
        <f t="shared" si="120"/>
        <v>159</v>
      </c>
    </row>
    <row r="2512" spans="2:15" x14ac:dyDescent="0.2">
      <c r="B2512" s="13">
        <v>54509</v>
      </c>
      <c r="C2512" s="14">
        <v>41968.7961111111</v>
      </c>
      <c r="D2512" s="7" t="s">
        <v>9</v>
      </c>
      <c r="E2512" s="13">
        <v>2151</v>
      </c>
      <c r="F2512" s="7" t="s">
        <v>58</v>
      </c>
      <c r="G2512" s="7" t="s">
        <v>12</v>
      </c>
      <c r="H2512" s="13">
        <v>9</v>
      </c>
      <c r="I2512" s="13" t="str">
        <f>IF(G2512="Male",VLOOKUP(H2512,'Shoe size conversion table'!$B$6:$D$22,2),VLOOKUP(H2512,'Shoe size conversion table'!$J$6:$L$22,2))</f>
        <v>39-40</v>
      </c>
      <c r="J2512" s="13">
        <f>IF(G2512="Male",VLOOKUP(H2512,'Shoe size conversion table'!$B$6:$D$22,3),VLOOKUP(H2512,'Shoe size conversion table'!$J$6:$L$22,3))</f>
        <v>7</v>
      </c>
      <c r="K2512" s="11">
        <v>139</v>
      </c>
      <c r="L2512" s="12">
        <v>0.1</v>
      </c>
      <c r="M2512" s="7">
        <f t="shared" si="118"/>
        <v>2014</v>
      </c>
      <c r="N2512" s="7">
        <f t="shared" si="119"/>
        <v>11</v>
      </c>
      <c r="O2512" s="30">
        <f t="shared" si="120"/>
        <v>125.10000000000001</v>
      </c>
    </row>
    <row r="2513" spans="2:15" x14ac:dyDescent="0.2">
      <c r="B2513" s="13">
        <v>54510</v>
      </c>
      <c r="C2513" s="14">
        <v>41968.7961111111</v>
      </c>
      <c r="D2513" s="7" t="s">
        <v>7</v>
      </c>
      <c r="E2513" s="13">
        <v>2200</v>
      </c>
      <c r="F2513" s="7" t="s">
        <v>51</v>
      </c>
      <c r="G2513" s="7" t="s">
        <v>12</v>
      </c>
      <c r="H2513" s="13">
        <v>7</v>
      </c>
      <c r="I2513" s="13" t="str">
        <f>IF(G2513="Male",VLOOKUP(H2513,'Shoe size conversion table'!$B$6:$D$22,2),VLOOKUP(H2513,'Shoe size conversion table'!$J$6:$L$22,2))</f>
        <v>37-38</v>
      </c>
      <c r="J2513" s="13">
        <f>IF(G2513="Male",VLOOKUP(H2513,'Shoe size conversion table'!$B$6:$D$22,3),VLOOKUP(H2513,'Shoe size conversion table'!$J$6:$L$22,3))</f>
        <v>5</v>
      </c>
      <c r="K2513" s="11">
        <v>159</v>
      </c>
      <c r="L2513" s="12">
        <v>0.5</v>
      </c>
      <c r="M2513" s="7">
        <f t="shared" si="118"/>
        <v>2014</v>
      </c>
      <c r="N2513" s="7">
        <f t="shared" si="119"/>
        <v>11</v>
      </c>
      <c r="O2513" s="30">
        <f t="shared" si="120"/>
        <v>79.5</v>
      </c>
    </row>
    <row r="2514" spans="2:15" x14ac:dyDescent="0.2">
      <c r="B2514" s="13">
        <v>54510</v>
      </c>
      <c r="C2514" s="14">
        <v>41968.7961111111</v>
      </c>
      <c r="D2514" s="7" t="s">
        <v>7</v>
      </c>
      <c r="E2514" s="13">
        <v>2204</v>
      </c>
      <c r="F2514" s="7" t="s">
        <v>51</v>
      </c>
      <c r="G2514" s="7" t="s">
        <v>12</v>
      </c>
      <c r="H2514" s="13">
        <v>8.5</v>
      </c>
      <c r="I2514" s="13">
        <f>IF(G2514="Male",VLOOKUP(H2514,'Shoe size conversion table'!$B$6:$D$22,2),VLOOKUP(H2514,'Shoe size conversion table'!$J$6:$L$22,2))</f>
        <v>39</v>
      </c>
      <c r="J2514" s="13">
        <f>IF(G2514="Male",VLOOKUP(H2514,'Shoe size conversion table'!$B$6:$D$22,3),VLOOKUP(H2514,'Shoe size conversion table'!$J$6:$L$22,3))</f>
        <v>6.5</v>
      </c>
      <c r="K2514" s="11">
        <v>189</v>
      </c>
      <c r="L2514" s="12">
        <v>0.2</v>
      </c>
      <c r="M2514" s="7">
        <f t="shared" si="118"/>
        <v>2014</v>
      </c>
      <c r="N2514" s="7">
        <f t="shared" si="119"/>
        <v>11</v>
      </c>
      <c r="O2514" s="30">
        <f t="shared" si="120"/>
        <v>151.20000000000002</v>
      </c>
    </row>
    <row r="2515" spans="2:15" x14ac:dyDescent="0.2">
      <c r="B2515" s="13">
        <v>54511</v>
      </c>
      <c r="C2515" s="14">
        <v>41969.436111111099</v>
      </c>
      <c r="D2515" s="7" t="s">
        <v>8</v>
      </c>
      <c r="E2515" s="13">
        <v>2172</v>
      </c>
      <c r="F2515" s="7" t="s">
        <v>38</v>
      </c>
      <c r="G2515" s="7" t="s">
        <v>12</v>
      </c>
      <c r="H2515" s="13">
        <v>8.5</v>
      </c>
      <c r="I2515" s="13">
        <f>IF(G2515="Male",VLOOKUP(H2515,'Shoe size conversion table'!$B$6:$D$22,2),VLOOKUP(H2515,'Shoe size conversion table'!$J$6:$L$22,2))</f>
        <v>39</v>
      </c>
      <c r="J2515" s="13">
        <f>IF(G2515="Male",VLOOKUP(H2515,'Shoe size conversion table'!$B$6:$D$22,3),VLOOKUP(H2515,'Shoe size conversion table'!$J$6:$L$22,3))</f>
        <v>6.5</v>
      </c>
      <c r="K2515" s="11">
        <v>169</v>
      </c>
      <c r="L2515" s="12">
        <v>0</v>
      </c>
      <c r="M2515" s="7">
        <f t="shared" si="118"/>
        <v>2014</v>
      </c>
      <c r="N2515" s="7">
        <f t="shared" si="119"/>
        <v>11</v>
      </c>
      <c r="O2515" s="30">
        <f t="shared" si="120"/>
        <v>169</v>
      </c>
    </row>
    <row r="2516" spans="2:15" x14ac:dyDescent="0.2">
      <c r="B2516" s="13">
        <v>54512</v>
      </c>
      <c r="C2516" s="14">
        <v>41969.586111111101</v>
      </c>
      <c r="D2516" s="7" t="s">
        <v>10</v>
      </c>
      <c r="E2516" s="13">
        <v>2193</v>
      </c>
      <c r="F2516" s="7" t="s">
        <v>34</v>
      </c>
      <c r="G2516" s="7" t="s">
        <v>11</v>
      </c>
      <c r="H2516" s="13">
        <v>10</v>
      </c>
      <c r="I2516" s="13">
        <f>IF(G2516="Male",VLOOKUP(H2516,'Shoe size conversion table'!$B$6:$D$22,2),VLOOKUP(H2516,'Shoe size conversion table'!$J$6:$L$22,2))</f>
        <v>43</v>
      </c>
      <c r="J2516" s="13">
        <f>IF(G2516="Male",VLOOKUP(H2516,'Shoe size conversion table'!$B$6:$D$22,3),VLOOKUP(H2516,'Shoe size conversion table'!$J$6:$L$22,3))</f>
        <v>9.5</v>
      </c>
      <c r="K2516" s="11">
        <v>199</v>
      </c>
      <c r="L2516" s="12">
        <v>0.5</v>
      </c>
      <c r="M2516" s="7">
        <f t="shared" si="118"/>
        <v>2014</v>
      </c>
      <c r="N2516" s="7">
        <f t="shared" si="119"/>
        <v>11</v>
      </c>
      <c r="O2516" s="30">
        <f t="shared" si="120"/>
        <v>99.5</v>
      </c>
    </row>
    <row r="2517" spans="2:15" x14ac:dyDescent="0.2">
      <c r="B2517" s="13">
        <v>54513</v>
      </c>
      <c r="C2517" s="14">
        <v>41969.7961111111</v>
      </c>
      <c r="D2517" s="7" t="s">
        <v>9</v>
      </c>
      <c r="E2517" s="13">
        <v>2184</v>
      </c>
      <c r="F2517" s="7" t="s">
        <v>60</v>
      </c>
      <c r="G2517" s="7" t="s">
        <v>12</v>
      </c>
      <c r="H2517" s="13">
        <v>9</v>
      </c>
      <c r="I2517" s="13" t="str">
        <f>IF(G2517="Male",VLOOKUP(H2517,'Shoe size conversion table'!$B$6:$D$22,2),VLOOKUP(H2517,'Shoe size conversion table'!$J$6:$L$22,2))</f>
        <v>39-40</v>
      </c>
      <c r="J2517" s="13">
        <f>IF(G2517="Male",VLOOKUP(H2517,'Shoe size conversion table'!$B$6:$D$22,3),VLOOKUP(H2517,'Shoe size conversion table'!$J$6:$L$22,3))</f>
        <v>7</v>
      </c>
      <c r="K2517" s="11">
        <v>129</v>
      </c>
      <c r="L2517" s="12">
        <v>0</v>
      </c>
      <c r="M2517" s="7">
        <f t="shared" si="118"/>
        <v>2014</v>
      </c>
      <c r="N2517" s="7">
        <f t="shared" si="119"/>
        <v>11</v>
      </c>
      <c r="O2517" s="30">
        <f t="shared" si="120"/>
        <v>129</v>
      </c>
    </row>
    <row r="2518" spans="2:15" x14ac:dyDescent="0.2">
      <c r="B2518" s="13">
        <v>54514</v>
      </c>
      <c r="C2518" s="14">
        <v>41970.326111111099</v>
      </c>
      <c r="D2518" s="7" t="s">
        <v>7</v>
      </c>
      <c r="E2518" s="13">
        <v>2149</v>
      </c>
      <c r="F2518" s="7" t="s">
        <v>48</v>
      </c>
      <c r="G2518" s="7" t="s">
        <v>12</v>
      </c>
      <c r="H2518" s="13">
        <v>10</v>
      </c>
      <c r="I2518" s="13" t="str">
        <f>IF(G2518="Male",VLOOKUP(H2518,'Shoe size conversion table'!$B$6:$D$22,2),VLOOKUP(H2518,'Shoe size conversion table'!$J$6:$L$22,2))</f>
        <v>40-41</v>
      </c>
      <c r="J2518" s="13">
        <f>IF(G2518="Male",VLOOKUP(H2518,'Shoe size conversion table'!$B$6:$D$22,3),VLOOKUP(H2518,'Shoe size conversion table'!$J$6:$L$22,3))</f>
        <v>8</v>
      </c>
      <c r="K2518" s="11">
        <v>169</v>
      </c>
      <c r="L2518" s="12">
        <v>0</v>
      </c>
      <c r="M2518" s="7">
        <f t="shared" si="118"/>
        <v>2014</v>
      </c>
      <c r="N2518" s="7">
        <f t="shared" si="119"/>
        <v>11</v>
      </c>
      <c r="O2518" s="30">
        <f t="shared" si="120"/>
        <v>169</v>
      </c>
    </row>
    <row r="2519" spans="2:15" x14ac:dyDescent="0.2">
      <c r="B2519" s="13">
        <v>54515</v>
      </c>
      <c r="C2519" s="14">
        <v>41970.436111111099</v>
      </c>
      <c r="D2519" s="7" t="s">
        <v>7</v>
      </c>
      <c r="E2519" s="13">
        <v>2210</v>
      </c>
      <c r="F2519" s="7" t="s">
        <v>51</v>
      </c>
      <c r="G2519" s="7" t="s">
        <v>11</v>
      </c>
      <c r="H2519" s="13">
        <v>9</v>
      </c>
      <c r="I2519" s="13">
        <f>IF(G2519="Male",VLOOKUP(H2519,'Shoe size conversion table'!$B$6:$D$22,2),VLOOKUP(H2519,'Shoe size conversion table'!$J$6:$L$22,2))</f>
        <v>42</v>
      </c>
      <c r="J2519" s="13">
        <f>IF(G2519="Male",VLOOKUP(H2519,'Shoe size conversion table'!$B$6:$D$22,3),VLOOKUP(H2519,'Shoe size conversion table'!$J$6:$L$22,3))</f>
        <v>8.5</v>
      </c>
      <c r="K2519" s="11">
        <v>159</v>
      </c>
      <c r="L2519" s="12">
        <v>0</v>
      </c>
      <c r="M2519" s="7">
        <f t="shared" si="118"/>
        <v>2014</v>
      </c>
      <c r="N2519" s="7">
        <f t="shared" si="119"/>
        <v>11</v>
      </c>
      <c r="O2519" s="30">
        <f t="shared" si="120"/>
        <v>159</v>
      </c>
    </row>
    <row r="2520" spans="2:15" x14ac:dyDescent="0.2">
      <c r="B2520" s="13">
        <v>54516</v>
      </c>
      <c r="C2520" s="14">
        <v>41970.586111111101</v>
      </c>
      <c r="D2520" s="7" t="s">
        <v>10</v>
      </c>
      <c r="E2520" s="13">
        <v>2160</v>
      </c>
      <c r="F2520" s="7" t="s">
        <v>35</v>
      </c>
      <c r="G2520" s="7" t="s">
        <v>11</v>
      </c>
      <c r="H2520" s="13">
        <v>10.5</v>
      </c>
      <c r="I2520" s="13" t="str">
        <f>IF(G2520="Male",VLOOKUP(H2520,'Shoe size conversion table'!$B$6:$D$22,2),VLOOKUP(H2520,'Shoe size conversion table'!$J$6:$L$22,2))</f>
        <v>43-44</v>
      </c>
      <c r="J2520" s="13">
        <f>IF(G2520="Male",VLOOKUP(H2520,'Shoe size conversion table'!$B$6:$D$22,3),VLOOKUP(H2520,'Shoe size conversion table'!$J$6:$L$22,3))</f>
        <v>10</v>
      </c>
      <c r="K2520" s="11">
        <v>189</v>
      </c>
      <c r="L2520" s="12">
        <v>0.5</v>
      </c>
      <c r="M2520" s="7">
        <f t="shared" si="118"/>
        <v>2014</v>
      </c>
      <c r="N2520" s="7">
        <f t="shared" si="119"/>
        <v>11</v>
      </c>
      <c r="O2520" s="30">
        <f t="shared" si="120"/>
        <v>94.5</v>
      </c>
    </row>
    <row r="2521" spans="2:15" x14ac:dyDescent="0.2">
      <c r="B2521" s="13">
        <v>54517</v>
      </c>
      <c r="C2521" s="14">
        <v>41970.776111111096</v>
      </c>
      <c r="D2521" s="7" t="s">
        <v>8</v>
      </c>
      <c r="E2521" s="13">
        <v>2188</v>
      </c>
      <c r="F2521" s="7" t="s">
        <v>40</v>
      </c>
      <c r="G2521" s="7" t="s">
        <v>12</v>
      </c>
      <c r="H2521" s="13">
        <v>8.5</v>
      </c>
      <c r="I2521" s="13">
        <f>IF(G2521="Male",VLOOKUP(H2521,'Shoe size conversion table'!$B$6:$D$22,2),VLOOKUP(H2521,'Shoe size conversion table'!$J$6:$L$22,2))</f>
        <v>39</v>
      </c>
      <c r="J2521" s="13">
        <f>IF(G2521="Male",VLOOKUP(H2521,'Shoe size conversion table'!$B$6:$D$22,3),VLOOKUP(H2521,'Shoe size conversion table'!$J$6:$L$22,3))</f>
        <v>6.5</v>
      </c>
      <c r="K2521" s="11">
        <v>169</v>
      </c>
      <c r="L2521" s="12">
        <v>0</v>
      </c>
      <c r="M2521" s="7">
        <f t="shared" si="118"/>
        <v>2014</v>
      </c>
      <c r="N2521" s="7">
        <f t="shared" si="119"/>
        <v>11</v>
      </c>
      <c r="O2521" s="30">
        <f t="shared" si="120"/>
        <v>169</v>
      </c>
    </row>
    <row r="2522" spans="2:15" x14ac:dyDescent="0.2">
      <c r="B2522" s="13">
        <v>54518</v>
      </c>
      <c r="C2522" s="14">
        <v>41971.326111111099</v>
      </c>
      <c r="D2522" s="7" t="s">
        <v>7</v>
      </c>
      <c r="E2522" s="13">
        <v>2176</v>
      </c>
      <c r="F2522" s="7" t="s">
        <v>53</v>
      </c>
      <c r="G2522" s="7" t="s">
        <v>11</v>
      </c>
      <c r="H2522" s="13">
        <v>10</v>
      </c>
      <c r="I2522" s="13">
        <f>IF(G2522="Male",VLOOKUP(H2522,'Shoe size conversion table'!$B$6:$D$22,2),VLOOKUP(H2522,'Shoe size conversion table'!$J$6:$L$22,2))</f>
        <v>43</v>
      </c>
      <c r="J2522" s="13">
        <f>IF(G2522="Male",VLOOKUP(H2522,'Shoe size conversion table'!$B$6:$D$22,3),VLOOKUP(H2522,'Shoe size conversion table'!$J$6:$L$22,3))</f>
        <v>9.5</v>
      </c>
      <c r="K2522" s="11">
        <v>189</v>
      </c>
      <c r="L2522" s="12">
        <v>0</v>
      </c>
      <c r="M2522" s="7">
        <f t="shared" si="118"/>
        <v>2014</v>
      </c>
      <c r="N2522" s="7">
        <f t="shared" si="119"/>
        <v>11</v>
      </c>
      <c r="O2522" s="30">
        <f t="shared" si="120"/>
        <v>189</v>
      </c>
    </row>
    <row r="2523" spans="2:15" x14ac:dyDescent="0.2">
      <c r="B2523" s="13">
        <v>54519</v>
      </c>
      <c r="C2523" s="14">
        <v>41971.436111111099</v>
      </c>
      <c r="D2523" s="7" t="s">
        <v>7</v>
      </c>
      <c r="E2523" s="13">
        <v>2183</v>
      </c>
      <c r="F2523" s="7" t="s">
        <v>51</v>
      </c>
      <c r="G2523" s="7" t="s">
        <v>11</v>
      </c>
      <c r="H2523" s="13">
        <v>15</v>
      </c>
      <c r="I2523" s="13">
        <f>IF(G2523="Male",VLOOKUP(H2523,'Shoe size conversion table'!$B$6:$D$22,2),VLOOKUP(H2523,'Shoe size conversion table'!$J$6:$L$22,2))</f>
        <v>48</v>
      </c>
      <c r="J2523" s="13">
        <f>IF(G2523="Male",VLOOKUP(H2523,'Shoe size conversion table'!$B$6:$D$22,3),VLOOKUP(H2523,'Shoe size conversion table'!$J$6:$L$22,3))</f>
        <v>14.5</v>
      </c>
      <c r="K2523" s="11">
        <v>189</v>
      </c>
      <c r="L2523" s="12">
        <v>0</v>
      </c>
      <c r="M2523" s="7">
        <f t="shared" si="118"/>
        <v>2014</v>
      </c>
      <c r="N2523" s="7">
        <f t="shared" si="119"/>
        <v>11</v>
      </c>
      <c r="O2523" s="30">
        <f t="shared" si="120"/>
        <v>189</v>
      </c>
    </row>
    <row r="2524" spans="2:15" x14ac:dyDescent="0.2">
      <c r="B2524" s="13">
        <v>54520</v>
      </c>
      <c r="C2524" s="14">
        <v>41971.666111111095</v>
      </c>
      <c r="D2524" s="7" t="s">
        <v>10</v>
      </c>
      <c r="E2524" s="13">
        <v>2211</v>
      </c>
      <c r="F2524" s="7" t="s">
        <v>35</v>
      </c>
      <c r="G2524" s="7" t="s">
        <v>12</v>
      </c>
      <c r="H2524" s="13">
        <v>9</v>
      </c>
      <c r="I2524" s="13" t="str">
        <f>IF(G2524="Male",VLOOKUP(H2524,'Shoe size conversion table'!$B$6:$D$22,2),VLOOKUP(H2524,'Shoe size conversion table'!$J$6:$L$22,2))</f>
        <v>39-40</v>
      </c>
      <c r="J2524" s="13">
        <f>IF(G2524="Male",VLOOKUP(H2524,'Shoe size conversion table'!$B$6:$D$22,3),VLOOKUP(H2524,'Shoe size conversion table'!$J$6:$L$22,3))</f>
        <v>7</v>
      </c>
      <c r="K2524" s="11">
        <v>189</v>
      </c>
      <c r="L2524" s="12">
        <v>0</v>
      </c>
      <c r="M2524" s="7">
        <f t="shared" si="118"/>
        <v>2014</v>
      </c>
      <c r="N2524" s="7">
        <f t="shared" si="119"/>
        <v>11</v>
      </c>
      <c r="O2524" s="30">
        <f t="shared" si="120"/>
        <v>189</v>
      </c>
    </row>
    <row r="2525" spans="2:15" x14ac:dyDescent="0.2">
      <c r="B2525" s="13">
        <v>54521</v>
      </c>
      <c r="C2525" s="14">
        <v>41971.776111111096</v>
      </c>
      <c r="D2525" s="7" t="s">
        <v>8</v>
      </c>
      <c r="E2525" s="13">
        <v>2172</v>
      </c>
      <c r="F2525" s="7" t="s">
        <v>38</v>
      </c>
      <c r="G2525" s="7" t="s">
        <v>12</v>
      </c>
      <c r="H2525" s="13">
        <v>8.5</v>
      </c>
      <c r="I2525" s="13">
        <f>IF(G2525="Male",VLOOKUP(H2525,'Shoe size conversion table'!$B$6:$D$22,2),VLOOKUP(H2525,'Shoe size conversion table'!$J$6:$L$22,2))</f>
        <v>39</v>
      </c>
      <c r="J2525" s="13">
        <f>IF(G2525="Male",VLOOKUP(H2525,'Shoe size conversion table'!$B$6:$D$22,3),VLOOKUP(H2525,'Shoe size conversion table'!$J$6:$L$22,3))</f>
        <v>6.5</v>
      </c>
      <c r="K2525" s="11">
        <v>169</v>
      </c>
      <c r="L2525" s="12">
        <v>0</v>
      </c>
      <c r="M2525" s="7">
        <f t="shared" si="118"/>
        <v>2014</v>
      </c>
      <c r="N2525" s="7">
        <f t="shared" si="119"/>
        <v>11</v>
      </c>
      <c r="O2525" s="30">
        <f t="shared" si="120"/>
        <v>169</v>
      </c>
    </row>
    <row r="2526" spans="2:15" x14ac:dyDescent="0.2">
      <c r="B2526" s="13">
        <v>54522</v>
      </c>
      <c r="C2526" s="14">
        <v>41972.326111111099</v>
      </c>
      <c r="D2526" s="7" t="s">
        <v>7</v>
      </c>
      <c r="E2526" s="13">
        <v>2197</v>
      </c>
      <c r="F2526" s="7" t="s">
        <v>52</v>
      </c>
      <c r="G2526" s="7" t="s">
        <v>11</v>
      </c>
      <c r="H2526" s="13">
        <v>10.5</v>
      </c>
      <c r="I2526" s="13" t="str">
        <f>IF(G2526="Male",VLOOKUP(H2526,'Shoe size conversion table'!$B$6:$D$22,2),VLOOKUP(H2526,'Shoe size conversion table'!$J$6:$L$22,2))</f>
        <v>43-44</v>
      </c>
      <c r="J2526" s="13">
        <f>IF(G2526="Male",VLOOKUP(H2526,'Shoe size conversion table'!$B$6:$D$22,3),VLOOKUP(H2526,'Shoe size conversion table'!$J$6:$L$22,3))</f>
        <v>10</v>
      </c>
      <c r="K2526" s="11">
        <v>129</v>
      </c>
      <c r="L2526" s="12">
        <v>0</v>
      </c>
      <c r="M2526" s="7">
        <f t="shared" si="118"/>
        <v>2014</v>
      </c>
      <c r="N2526" s="7">
        <f t="shared" si="119"/>
        <v>11</v>
      </c>
      <c r="O2526" s="30">
        <f t="shared" si="120"/>
        <v>129</v>
      </c>
    </row>
    <row r="2527" spans="2:15" x14ac:dyDescent="0.2">
      <c r="B2527" s="13">
        <v>54523</v>
      </c>
      <c r="C2527" s="14">
        <v>41972.556111111095</v>
      </c>
      <c r="D2527" s="7" t="s">
        <v>7</v>
      </c>
      <c r="E2527" s="13">
        <v>2172</v>
      </c>
      <c r="F2527" s="7" t="s">
        <v>48</v>
      </c>
      <c r="G2527" s="7" t="s">
        <v>12</v>
      </c>
      <c r="H2527" s="13">
        <v>10</v>
      </c>
      <c r="I2527" s="13" t="str">
        <f>IF(G2527="Male",VLOOKUP(H2527,'Shoe size conversion table'!$B$6:$D$22,2),VLOOKUP(H2527,'Shoe size conversion table'!$J$6:$L$22,2))</f>
        <v>40-41</v>
      </c>
      <c r="J2527" s="13">
        <f>IF(G2527="Male",VLOOKUP(H2527,'Shoe size conversion table'!$B$6:$D$22,3),VLOOKUP(H2527,'Shoe size conversion table'!$J$6:$L$22,3))</f>
        <v>8</v>
      </c>
      <c r="K2527" s="11">
        <v>149</v>
      </c>
      <c r="L2527" s="12">
        <v>0</v>
      </c>
      <c r="M2527" s="7">
        <f t="shared" si="118"/>
        <v>2014</v>
      </c>
      <c r="N2527" s="7">
        <f t="shared" si="119"/>
        <v>11</v>
      </c>
      <c r="O2527" s="30">
        <f t="shared" si="120"/>
        <v>149</v>
      </c>
    </row>
    <row r="2528" spans="2:15" x14ac:dyDescent="0.2">
      <c r="B2528" s="13">
        <v>54524</v>
      </c>
      <c r="C2528" s="14">
        <v>41972.666111111095</v>
      </c>
      <c r="D2528" s="7" t="s">
        <v>10</v>
      </c>
      <c r="E2528" s="13">
        <v>2201</v>
      </c>
      <c r="F2528" s="7" t="s">
        <v>35</v>
      </c>
      <c r="G2528" s="7" t="s">
        <v>12</v>
      </c>
      <c r="H2528" s="13">
        <v>9</v>
      </c>
      <c r="I2528" s="13" t="str">
        <f>IF(G2528="Male",VLOOKUP(H2528,'Shoe size conversion table'!$B$6:$D$22,2),VLOOKUP(H2528,'Shoe size conversion table'!$J$6:$L$22,2))</f>
        <v>39-40</v>
      </c>
      <c r="J2528" s="13">
        <f>IF(G2528="Male",VLOOKUP(H2528,'Shoe size conversion table'!$B$6:$D$22,3),VLOOKUP(H2528,'Shoe size conversion table'!$J$6:$L$22,3))</f>
        <v>7</v>
      </c>
      <c r="K2528" s="11">
        <v>149</v>
      </c>
      <c r="L2528" s="12">
        <v>0</v>
      </c>
      <c r="M2528" s="7">
        <f t="shared" si="118"/>
        <v>2014</v>
      </c>
      <c r="N2528" s="7">
        <f t="shared" si="119"/>
        <v>11</v>
      </c>
      <c r="O2528" s="30">
        <f t="shared" si="120"/>
        <v>149</v>
      </c>
    </row>
    <row r="2529" spans="2:15" x14ac:dyDescent="0.2">
      <c r="B2529" s="13">
        <v>54525</v>
      </c>
      <c r="C2529" s="14">
        <v>41972.776111111096</v>
      </c>
      <c r="D2529" s="7" t="s">
        <v>7</v>
      </c>
      <c r="E2529" s="13">
        <v>2210</v>
      </c>
      <c r="F2529" s="7" t="s">
        <v>51</v>
      </c>
      <c r="G2529" s="7" t="s">
        <v>11</v>
      </c>
      <c r="H2529" s="13">
        <v>9</v>
      </c>
      <c r="I2529" s="13">
        <f>IF(G2529="Male",VLOOKUP(H2529,'Shoe size conversion table'!$B$6:$D$22,2),VLOOKUP(H2529,'Shoe size conversion table'!$J$6:$L$22,2))</f>
        <v>42</v>
      </c>
      <c r="J2529" s="13">
        <f>IF(G2529="Male",VLOOKUP(H2529,'Shoe size conversion table'!$B$6:$D$22,3),VLOOKUP(H2529,'Shoe size conversion table'!$J$6:$L$22,3))</f>
        <v>8.5</v>
      </c>
      <c r="K2529" s="11">
        <v>159</v>
      </c>
      <c r="L2529" s="12">
        <v>0</v>
      </c>
      <c r="M2529" s="7">
        <f t="shared" si="118"/>
        <v>2014</v>
      </c>
      <c r="N2529" s="7">
        <f t="shared" si="119"/>
        <v>11</v>
      </c>
      <c r="O2529" s="30">
        <f t="shared" si="120"/>
        <v>159</v>
      </c>
    </row>
    <row r="2530" spans="2:15" x14ac:dyDescent="0.2">
      <c r="B2530" s="13">
        <v>54526</v>
      </c>
      <c r="C2530" s="14">
        <v>41973.476111111093</v>
      </c>
      <c r="D2530" s="7" t="s">
        <v>8</v>
      </c>
      <c r="E2530" s="13">
        <v>2185</v>
      </c>
      <c r="F2530" s="7" t="s">
        <v>40</v>
      </c>
      <c r="G2530" s="7" t="s">
        <v>11</v>
      </c>
      <c r="H2530" s="13">
        <v>9.5</v>
      </c>
      <c r="I2530" s="13" t="str">
        <f>IF(G2530="Male",VLOOKUP(H2530,'Shoe size conversion table'!$B$6:$D$22,2),VLOOKUP(H2530,'Shoe size conversion table'!$J$6:$L$22,2))</f>
        <v>42-43</v>
      </c>
      <c r="J2530" s="13">
        <f>IF(G2530="Male",VLOOKUP(H2530,'Shoe size conversion table'!$B$6:$D$22,3),VLOOKUP(H2530,'Shoe size conversion table'!$J$6:$L$22,3))</f>
        <v>9</v>
      </c>
      <c r="K2530" s="11">
        <v>179</v>
      </c>
      <c r="L2530" s="12">
        <v>0</v>
      </c>
      <c r="M2530" s="7">
        <f t="shared" si="118"/>
        <v>2014</v>
      </c>
      <c r="N2530" s="7">
        <f t="shared" si="119"/>
        <v>11</v>
      </c>
      <c r="O2530" s="30">
        <f t="shared" si="120"/>
        <v>179</v>
      </c>
    </row>
    <row r="2531" spans="2:15" x14ac:dyDescent="0.2">
      <c r="B2531" s="13">
        <v>54527</v>
      </c>
      <c r="C2531" s="14">
        <v>41973.556111111095</v>
      </c>
      <c r="D2531" s="7" t="s">
        <v>7</v>
      </c>
      <c r="E2531" s="13">
        <v>2149</v>
      </c>
      <c r="F2531" s="7" t="s">
        <v>48</v>
      </c>
      <c r="G2531" s="7" t="s">
        <v>12</v>
      </c>
      <c r="H2531" s="13">
        <v>10</v>
      </c>
      <c r="I2531" s="13" t="str">
        <f>IF(G2531="Male",VLOOKUP(H2531,'Shoe size conversion table'!$B$6:$D$22,2),VLOOKUP(H2531,'Shoe size conversion table'!$J$6:$L$22,2))</f>
        <v>40-41</v>
      </c>
      <c r="J2531" s="13">
        <f>IF(G2531="Male",VLOOKUP(H2531,'Shoe size conversion table'!$B$6:$D$22,3),VLOOKUP(H2531,'Shoe size conversion table'!$J$6:$L$22,3))</f>
        <v>8</v>
      </c>
      <c r="K2531" s="11">
        <v>169</v>
      </c>
      <c r="L2531" s="12">
        <v>0</v>
      </c>
      <c r="M2531" s="7">
        <f t="shared" si="118"/>
        <v>2014</v>
      </c>
      <c r="N2531" s="7">
        <f t="shared" si="119"/>
        <v>11</v>
      </c>
      <c r="O2531" s="30">
        <f t="shared" si="120"/>
        <v>169</v>
      </c>
    </row>
    <row r="2532" spans="2:15" x14ac:dyDescent="0.2">
      <c r="B2532" s="13">
        <v>54528</v>
      </c>
      <c r="C2532" s="14">
        <v>41973.666111111095</v>
      </c>
      <c r="D2532" s="7" t="s">
        <v>9</v>
      </c>
      <c r="E2532" s="13">
        <v>2238</v>
      </c>
      <c r="F2532" s="7" t="s">
        <v>58</v>
      </c>
      <c r="G2532" s="7" t="s">
        <v>11</v>
      </c>
      <c r="H2532" s="13">
        <v>10.5</v>
      </c>
      <c r="I2532" s="13" t="str">
        <f>IF(G2532="Male",VLOOKUP(H2532,'Shoe size conversion table'!$B$6:$D$22,2),VLOOKUP(H2532,'Shoe size conversion table'!$J$6:$L$22,2))</f>
        <v>43-44</v>
      </c>
      <c r="J2532" s="13">
        <f>IF(G2532="Male",VLOOKUP(H2532,'Shoe size conversion table'!$B$6:$D$22,3),VLOOKUP(H2532,'Shoe size conversion table'!$J$6:$L$22,3))</f>
        <v>10</v>
      </c>
      <c r="K2532" s="11">
        <v>139</v>
      </c>
      <c r="L2532" s="12">
        <v>0.5</v>
      </c>
      <c r="M2532" s="7">
        <f t="shared" si="118"/>
        <v>2014</v>
      </c>
      <c r="N2532" s="7">
        <f t="shared" si="119"/>
        <v>11</v>
      </c>
      <c r="O2532" s="30">
        <f t="shared" si="120"/>
        <v>69.5</v>
      </c>
    </row>
    <row r="2533" spans="2:15" x14ac:dyDescent="0.2">
      <c r="B2533" s="13">
        <v>54529</v>
      </c>
      <c r="C2533" s="14">
        <v>41973.776111111096</v>
      </c>
      <c r="D2533" s="7" t="s">
        <v>10</v>
      </c>
      <c r="E2533" s="13">
        <v>2234</v>
      </c>
      <c r="F2533" s="7" t="s">
        <v>35</v>
      </c>
      <c r="G2533" s="7" t="s">
        <v>11</v>
      </c>
      <c r="H2533" s="13">
        <v>8</v>
      </c>
      <c r="I2533" s="13">
        <f>IF(G2533="Male",VLOOKUP(H2533,'Shoe size conversion table'!$B$6:$D$22,2),VLOOKUP(H2533,'Shoe size conversion table'!$J$6:$L$22,2))</f>
        <v>41</v>
      </c>
      <c r="J2533" s="13">
        <f>IF(G2533="Male",VLOOKUP(H2533,'Shoe size conversion table'!$B$6:$D$22,3),VLOOKUP(H2533,'Shoe size conversion table'!$J$6:$L$22,3))</f>
        <v>7.5</v>
      </c>
      <c r="K2533" s="11">
        <v>189</v>
      </c>
      <c r="L2533" s="12">
        <v>0</v>
      </c>
      <c r="M2533" s="7">
        <f t="shared" si="118"/>
        <v>2014</v>
      </c>
      <c r="N2533" s="7">
        <f t="shared" si="119"/>
        <v>11</v>
      </c>
      <c r="O2533" s="30">
        <f t="shared" si="120"/>
        <v>189</v>
      </c>
    </row>
    <row r="2534" spans="2:15" x14ac:dyDescent="0.2">
      <c r="B2534" s="13">
        <v>54530</v>
      </c>
      <c r="C2534" s="14">
        <v>41974.476111111093</v>
      </c>
      <c r="D2534" s="7" t="s">
        <v>8</v>
      </c>
      <c r="E2534" s="13">
        <v>2175</v>
      </c>
      <c r="F2534" s="7" t="s">
        <v>42</v>
      </c>
      <c r="G2534" s="7" t="s">
        <v>11</v>
      </c>
      <c r="H2534" s="13">
        <v>9</v>
      </c>
      <c r="I2534" s="13">
        <f>IF(G2534="Male",VLOOKUP(H2534,'Shoe size conversion table'!$B$6:$D$22,2),VLOOKUP(H2534,'Shoe size conversion table'!$J$6:$L$22,2))</f>
        <v>42</v>
      </c>
      <c r="J2534" s="13">
        <f>IF(G2534="Male",VLOOKUP(H2534,'Shoe size conversion table'!$B$6:$D$22,3),VLOOKUP(H2534,'Shoe size conversion table'!$J$6:$L$22,3))</f>
        <v>8.5</v>
      </c>
      <c r="K2534" s="11">
        <v>139</v>
      </c>
      <c r="L2534" s="12">
        <v>0</v>
      </c>
      <c r="M2534" s="7">
        <f t="shared" si="118"/>
        <v>2014</v>
      </c>
      <c r="N2534" s="7">
        <f t="shared" si="119"/>
        <v>12</v>
      </c>
      <c r="O2534" s="30">
        <f t="shared" si="120"/>
        <v>139</v>
      </c>
    </row>
    <row r="2535" spans="2:15" x14ac:dyDescent="0.2">
      <c r="B2535" s="13">
        <v>54531</v>
      </c>
      <c r="C2535" s="14">
        <v>41974.556111111095</v>
      </c>
      <c r="D2535" s="7" t="s">
        <v>7</v>
      </c>
      <c r="E2535" s="13">
        <v>2176</v>
      </c>
      <c r="F2535" s="7" t="s">
        <v>53</v>
      </c>
      <c r="G2535" s="7" t="s">
        <v>11</v>
      </c>
      <c r="H2535" s="13">
        <v>10</v>
      </c>
      <c r="I2535" s="13">
        <f>IF(G2535="Male",VLOOKUP(H2535,'Shoe size conversion table'!$B$6:$D$22,2),VLOOKUP(H2535,'Shoe size conversion table'!$J$6:$L$22,2))</f>
        <v>43</v>
      </c>
      <c r="J2535" s="13">
        <f>IF(G2535="Male",VLOOKUP(H2535,'Shoe size conversion table'!$B$6:$D$22,3),VLOOKUP(H2535,'Shoe size conversion table'!$J$6:$L$22,3))</f>
        <v>9.5</v>
      </c>
      <c r="K2535" s="11">
        <v>189</v>
      </c>
      <c r="L2535" s="12">
        <v>0</v>
      </c>
      <c r="M2535" s="7">
        <f t="shared" si="118"/>
        <v>2014</v>
      </c>
      <c r="N2535" s="7">
        <f t="shared" si="119"/>
        <v>12</v>
      </c>
      <c r="O2535" s="30">
        <f t="shared" si="120"/>
        <v>189</v>
      </c>
    </row>
    <row r="2536" spans="2:15" x14ac:dyDescent="0.2">
      <c r="B2536" s="13">
        <v>54532</v>
      </c>
      <c r="C2536" s="14">
        <v>41974.776111111096</v>
      </c>
      <c r="D2536" s="7" t="s">
        <v>8</v>
      </c>
      <c r="E2536" s="13">
        <v>2171</v>
      </c>
      <c r="F2536" s="7" t="s">
        <v>38</v>
      </c>
      <c r="G2536" s="7" t="s">
        <v>11</v>
      </c>
      <c r="H2536" s="13">
        <v>11.5</v>
      </c>
      <c r="I2536" s="13" t="str">
        <f>IF(G2536="Male",VLOOKUP(H2536,'Shoe size conversion table'!$B$6:$D$22,2),VLOOKUP(H2536,'Shoe size conversion table'!$J$6:$L$22,2))</f>
        <v>44-45</v>
      </c>
      <c r="J2536" s="13">
        <f>IF(G2536="Male",VLOOKUP(H2536,'Shoe size conversion table'!$B$6:$D$22,3),VLOOKUP(H2536,'Shoe size conversion table'!$J$6:$L$22,3))</f>
        <v>11</v>
      </c>
      <c r="K2536" s="11">
        <v>129</v>
      </c>
      <c r="L2536" s="12">
        <v>0</v>
      </c>
      <c r="M2536" s="7">
        <f t="shared" si="118"/>
        <v>2014</v>
      </c>
      <c r="N2536" s="7">
        <f t="shared" si="119"/>
        <v>12</v>
      </c>
      <c r="O2536" s="30">
        <f t="shared" si="120"/>
        <v>129</v>
      </c>
    </row>
    <row r="2537" spans="2:15" x14ac:dyDescent="0.2">
      <c r="B2537" s="13">
        <v>54533</v>
      </c>
      <c r="C2537" s="14">
        <v>41974.776111111096</v>
      </c>
      <c r="D2537" s="7" t="s">
        <v>10</v>
      </c>
      <c r="E2537" s="13">
        <v>2161</v>
      </c>
      <c r="F2537" s="7" t="s">
        <v>34</v>
      </c>
      <c r="G2537" s="7" t="s">
        <v>11</v>
      </c>
      <c r="H2537" s="13">
        <v>9</v>
      </c>
      <c r="I2537" s="13">
        <f>IF(G2537="Male",VLOOKUP(H2537,'Shoe size conversion table'!$B$6:$D$22,2),VLOOKUP(H2537,'Shoe size conversion table'!$J$6:$L$22,2))</f>
        <v>42</v>
      </c>
      <c r="J2537" s="13">
        <f>IF(G2537="Male",VLOOKUP(H2537,'Shoe size conversion table'!$B$6:$D$22,3),VLOOKUP(H2537,'Shoe size conversion table'!$J$6:$L$22,3))</f>
        <v>8.5</v>
      </c>
      <c r="K2537" s="11">
        <v>179</v>
      </c>
      <c r="L2537" s="12">
        <v>0</v>
      </c>
      <c r="M2537" s="7">
        <f t="shared" si="118"/>
        <v>2014</v>
      </c>
      <c r="N2537" s="7">
        <f t="shared" si="119"/>
        <v>12</v>
      </c>
      <c r="O2537" s="30">
        <f t="shared" si="120"/>
        <v>179</v>
      </c>
    </row>
    <row r="2538" spans="2:15" x14ac:dyDescent="0.2">
      <c r="B2538" s="13">
        <v>54534</v>
      </c>
      <c r="C2538" s="14">
        <v>41975.106111111098</v>
      </c>
      <c r="D2538" s="7" t="s">
        <v>8</v>
      </c>
      <c r="E2538" s="13">
        <v>2191</v>
      </c>
      <c r="F2538" s="7" t="s">
        <v>42</v>
      </c>
      <c r="G2538" s="7" t="s">
        <v>11</v>
      </c>
      <c r="H2538" s="13">
        <v>9.5</v>
      </c>
      <c r="I2538" s="13" t="str">
        <f>IF(G2538="Male",VLOOKUP(H2538,'Shoe size conversion table'!$B$6:$D$22,2),VLOOKUP(H2538,'Shoe size conversion table'!$J$6:$L$22,2))</f>
        <v>42-43</v>
      </c>
      <c r="J2538" s="13">
        <f>IF(G2538="Male",VLOOKUP(H2538,'Shoe size conversion table'!$B$6:$D$22,3),VLOOKUP(H2538,'Shoe size conversion table'!$J$6:$L$22,3))</f>
        <v>9</v>
      </c>
      <c r="K2538" s="11">
        <v>149</v>
      </c>
      <c r="L2538" s="12">
        <v>0.1</v>
      </c>
      <c r="M2538" s="7">
        <f t="shared" si="118"/>
        <v>2014</v>
      </c>
      <c r="N2538" s="7">
        <f t="shared" si="119"/>
        <v>12</v>
      </c>
      <c r="O2538" s="30">
        <f t="shared" si="120"/>
        <v>134.1</v>
      </c>
    </row>
    <row r="2539" spans="2:15" x14ac:dyDescent="0.2">
      <c r="B2539" s="13">
        <v>54534</v>
      </c>
      <c r="C2539" s="14">
        <v>41975.106111111098</v>
      </c>
      <c r="D2539" s="7" t="s">
        <v>8</v>
      </c>
      <c r="E2539" s="13">
        <v>2213</v>
      </c>
      <c r="F2539" s="7" t="s">
        <v>38</v>
      </c>
      <c r="G2539" s="7" t="s">
        <v>11</v>
      </c>
      <c r="H2539" s="13">
        <v>10.5</v>
      </c>
      <c r="I2539" s="13" t="str">
        <f>IF(G2539="Male",VLOOKUP(H2539,'Shoe size conversion table'!$B$6:$D$22,2),VLOOKUP(H2539,'Shoe size conversion table'!$J$6:$L$22,2))</f>
        <v>43-44</v>
      </c>
      <c r="J2539" s="13">
        <f>IF(G2539="Male",VLOOKUP(H2539,'Shoe size conversion table'!$B$6:$D$22,3),VLOOKUP(H2539,'Shoe size conversion table'!$J$6:$L$22,3))</f>
        <v>10</v>
      </c>
      <c r="K2539" s="11">
        <v>139</v>
      </c>
      <c r="L2539" s="12">
        <v>0.1</v>
      </c>
      <c r="M2539" s="7">
        <f t="shared" si="118"/>
        <v>2014</v>
      </c>
      <c r="N2539" s="7">
        <f t="shared" si="119"/>
        <v>12</v>
      </c>
      <c r="O2539" s="30">
        <f t="shared" si="120"/>
        <v>125.10000000000001</v>
      </c>
    </row>
    <row r="2540" spans="2:15" x14ac:dyDescent="0.2">
      <c r="B2540" s="13">
        <v>54535</v>
      </c>
      <c r="C2540" s="14">
        <v>41975.476111111093</v>
      </c>
      <c r="D2540" s="7" t="s">
        <v>7</v>
      </c>
      <c r="E2540" s="13">
        <v>2238</v>
      </c>
      <c r="F2540" s="7" t="s">
        <v>51</v>
      </c>
      <c r="G2540" s="7" t="s">
        <v>12</v>
      </c>
      <c r="H2540" s="13">
        <v>5.5</v>
      </c>
      <c r="I2540" s="13">
        <f>IF(G2540="Male",VLOOKUP(H2540,'Shoe size conversion table'!$B$6:$D$22,2),VLOOKUP(H2540,'Shoe size conversion table'!$J$6:$L$22,2))</f>
        <v>36</v>
      </c>
      <c r="J2540" s="13">
        <f>IF(G2540="Male",VLOOKUP(H2540,'Shoe size conversion table'!$B$6:$D$22,3),VLOOKUP(H2540,'Shoe size conversion table'!$J$6:$L$22,3))</f>
        <v>3.5</v>
      </c>
      <c r="K2540" s="11">
        <v>169</v>
      </c>
      <c r="L2540" s="12">
        <v>0.5</v>
      </c>
      <c r="M2540" s="7">
        <f t="shared" si="118"/>
        <v>2014</v>
      </c>
      <c r="N2540" s="7">
        <f t="shared" si="119"/>
        <v>12</v>
      </c>
      <c r="O2540" s="30">
        <f t="shared" si="120"/>
        <v>84.5</v>
      </c>
    </row>
    <row r="2541" spans="2:15" x14ac:dyDescent="0.2">
      <c r="B2541" s="13">
        <v>54536</v>
      </c>
      <c r="C2541" s="14">
        <v>41975.776111111096</v>
      </c>
      <c r="D2541" s="7" t="s">
        <v>7</v>
      </c>
      <c r="E2541" s="13">
        <v>2171</v>
      </c>
      <c r="F2541" s="7" t="s">
        <v>51</v>
      </c>
      <c r="G2541" s="7" t="s">
        <v>12</v>
      </c>
      <c r="H2541" s="13">
        <v>4.5</v>
      </c>
      <c r="I2541" s="13">
        <f>IF(G2541="Male",VLOOKUP(H2541,'Shoe size conversion table'!$B$6:$D$22,2),VLOOKUP(H2541,'Shoe size conversion table'!$J$6:$L$22,2))</f>
        <v>35</v>
      </c>
      <c r="J2541" s="13">
        <f>IF(G2541="Male",VLOOKUP(H2541,'Shoe size conversion table'!$B$6:$D$22,3),VLOOKUP(H2541,'Shoe size conversion table'!$J$6:$L$22,3))</f>
        <v>2.5</v>
      </c>
      <c r="K2541" s="11">
        <v>199</v>
      </c>
      <c r="L2541" s="12">
        <v>0.3</v>
      </c>
      <c r="M2541" s="7">
        <f t="shared" si="118"/>
        <v>2014</v>
      </c>
      <c r="N2541" s="7">
        <f t="shared" si="119"/>
        <v>12</v>
      </c>
      <c r="O2541" s="30">
        <f t="shared" si="120"/>
        <v>139.29999999999998</v>
      </c>
    </row>
    <row r="2542" spans="2:15" x14ac:dyDescent="0.2">
      <c r="B2542" s="13">
        <v>54537</v>
      </c>
      <c r="C2542" s="14">
        <v>41975.776111111096</v>
      </c>
      <c r="D2542" s="7" t="s">
        <v>9</v>
      </c>
      <c r="E2542" s="13">
        <v>2188</v>
      </c>
      <c r="F2542" s="7" t="s">
        <v>60</v>
      </c>
      <c r="G2542" s="7" t="s">
        <v>12</v>
      </c>
      <c r="H2542" s="13">
        <v>7.5</v>
      </c>
      <c r="I2542" s="13">
        <f>IF(G2542="Male",VLOOKUP(H2542,'Shoe size conversion table'!$B$6:$D$22,2),VLOOKUP(H2542,'Shoe size conversion table'!$J$6:$L$22,2))</f>
        <v>38</v>
      </c>
      <c r="J2542" s="13">
        <f>IF(G2542="Male",VLOOKUP(H2542,'Shoe size conversion table'!$B$6:$D$22,3),VLOOKUP(H2542,'Shoe size conversion table'!$J$6:$L$22,3))</f>
        <v>5.5</v>
      </c>
      <c r="K2542" s="11">
        <v>199</v>
      </c>
      <c r="L2542" s="12">
        <v>0</v>
      </c>
      <c r="M2542" s="7">
        <f t="shared" si="118"/>
        <v>2014</v>
      </c>
      <c r="N2542" s="7">
        <f t="shared" si="119"/>
        <v>12</v>
      </c>
      <c r="O2542" s="30">
        <f t="shared" si="120"/>
        <v>199</v>
      </c>
    </row>
    <row r="2543" spans="2:15" x14ac:dyDescent="0.2">
      <c r="B2543" s="13">
        <v>54538</v>
      </c>
      <c r="C2543" s="14">
        <v>41976.056111111095</v>
      </c>
      <c r="D2543" s="7" t="s">
        <v>7</v>
      </c>
      <c r="E2543" s="13">
        <v>2181</v>
      </c>
      <c r="F2543" s="7" t="s">
        <v>44</v>
      </c>
      <c r="G2543" s="7" t="s">
        <v>11</v>
      </c>
      <c r="H2543" s="13">
        <v>6.5</v>
      </c>
      <c r="I2543" s="13">
        <f>IF(G2543="Male",VLOOKUP(H2543,'Shoe size conversion table'!$B$6:$D$22,2),VLOOKUP(H2543,'Shoe size conversion table'!$J$6:$L$22,2))</f>
        <v>39</v>
      </c>
      <c r="J2543" s="13">
        <f>IF(G2543="Male",VLOOKUP(H2543,'Shoe size conversion table'!$B$6:$D$22,3),VLOOKUP(H2543,'Shoe size conversion table'!$J$6:$L$22,3))</f>
        <v>6</v>
      </c>
      <c r="K2543" s="11">
        <v>179</v>
      </c>
      <c r="L2543" s="12">
        <v>0</v>
      </c>
      <c r="M2543" s="7">
        <f t="shared" si="118"/>
        <v>2014</v>
      </c>
      <c r="N2543" s="7">
        <f t="shared" si="119"/>
        <v>12</v>
      </c>
      <c r="O2543" s="30">
        <f t="shared" si="120"/>
        <v>179</v>
      </c>
    </row>
    <row r="2544" spans="2:15" x14ac:dyDescent="0.2">
      <c r="B2544" s="13">
        <v>54539</v>
      </c>
      <c r="C2544" s="14">
        <v>41976.106111111098</v>
      </c>
      <c r="D2544" s="7" t="s">
        <v>8</v>
      </c>
      <c r="E2544" s="13">
        <v>2186</v>
      </c>
      <c r="F2544" s="7" t="s">
        <v>40</v>
      </c>
      <c r="G2544" s="7" t="s">
        <v>11</v>
      </c>
      <c r="H2544" s="13">
        <v>9.5</v>
      </c>
      <c r="I2544" s="13" t="str">
        <f>IF(G2544="Male",VLOOKUP(H2544,'Shoe size conversion table'!$B$6:$D$22,2),VLOOKUP(H2544,'Shoe size conversion table'!$J$6:$L$22,2))</f>
        <v>42-43</v>
      </c>
      <c r="J2544" s="13">
        <f>IF(G2544="Male",VLOOKUP(H2544,'Shoe size conversion table'!$B$6:$D$22,3),VLOOKUP(H2544,'Shoe size conversion table'!$J$6:$L$22,3))</f>
        <v>9</v>
      </c>
      <c r="K2544" s="11">
        <v>169</v>
      </c>
      <c r="L2544" s="12">
        <v>0.5</v>
      </c>
      <c r="M2544" s="7">
        <f t="shared" si="118"/>
        <v>2014</v>
      </c>
      <c r="N2544" s="7">
        <f t="shared" si="119"/>
        <v>12</v>
      </c>
      <c r="O2544" s="30">
        <f t="shared" si="120"/>
        <v>84.5</v>
      </c>
    </row>
    <row r="2545" spans="2:15" x14ac:dyDescent="0.2">
      <c r="B2545" s="13">
        <v>54540</v>
      </c>
      <c r="C2545" s="14">
        <v>41976.106111111098</v>
      </c>
      <c r="D2545" s="7" t="s">
        <v>7</v>
      </c>
      <c r="E2545" s="13">
        <v>2184</v>
      </c>
      <c r="F2545" s="7" t="s">
        <v>51</v>
      </c>
      <c r="G2545" s="7" t="s">
        <v>12</v>
      </c>
      <c r="H2545" s="13">
        <v>7</v>
      </c>
      <c r="I2545" s="13" t="str">
        <f>IF(G2545="Male",VLOOKUP(H2545,'Shoe size conversion table'!$B$6:$D$22,2),VLOOKUP(H2545,'Shoe size conversion table'!$J$6:$L$22,2))</f>
        <v>37-38</v>
      </c>
      <c r="J2545" s="13">
        <f>IF(G2545="Male",VLOOKUP(H2545,'Shoe size conversion table'!$B$6:$D$22,3),VLOOKUP(H2545,'Shoe size conversion table'!$J$6:$L$22,3))</f>
        <v>5</v>
      </c>
      <c r="K2545" s="11">
        <v>169</v>
      </c>
      <c r="L2545" s="12">
        <v>0.2</v>
      </c>
      <c r="M2545" s="7">
        <f t="shared" si="118"/>
        <v>2014</v>
      </c>
      <c r="N2545" s="7">
        <f t="shared" si="119"/>
        <v>12</v>
      </c>
      <c r="O2545" s="30">
        <f t="shared" si="120"/>
        <v>135.20000000000002</v>
      </c>
    </row>
    <row r="2546" spans="2:15" x14ac:dyDescent="0.2">
      <c r="B2546" s="13">
        <v>54541</v>
      </c>
      <c r="C2546" s="14">
        <v>41976.426111111097</v>
      </c>
      <c r="D2546" s="7" t="s">
        <v>10</v>
      </c>
      <c r="E2546" s="13">
        <v>2220</v>
      </c>
      <c r="F2546" s="7" t="s">
        <v>35</v>
      </c>
      <c r="G2546" s="7" t="s">
        <v>11</v>
      </c>
      <c r="H2546" s="13">
        <v>10.5</v>
      </c>
      <c r="I2546" s="13" t="str">
        <f>IF(G2546="Male",VLOOKUP(H2546,'Shoe size conversion table'!$B$6:$D$22,2),VLOOKUP(H2546,'Shoe size conversion table'!$J$6:$L$22,2))</f>
        <v>43-44</v>
      </c>
      <c r="J2546" s="13">
        <f>IF(G2546="Male",VLOOKUP(H2546,'Shoe size conversion table'!$B$6:$D$22,3),VLOOKUP(H2546,'Shoe size conversion table'!$J$6:$L$22,3))</f>
        <v>10</v>
      </c>
      <c r="K2546" s="11">
        <v>189</v>
      </c>
      <c r="L2546" s="12">
        <v>0.2</v>
      </c>
      <c r="M2546" s="7">
        <f t="shared" si="118"/>
        <v>2014</v>
      </c>
      <c r="N2546" s="7">
        <f t="shared" si="119"/>
        <v>12</v>
      </c>
      <c r="O2546" s="30">
        <f t="shared" si="120"/>
        <v>151.20000000000002</v>
      </c>
    </row>
    <row r="2547" spans="2:15" x14ac:dyDescent="0.2">
      <c r="B2547" s="13">
        <v>54542</v>
      </c>
      <c r="C2547" s="14">
        <v>41976.696111111094</v>
      </c>
      <c r="D2547" s="7" t="s">
        <v>8</v>
      </c>
      <c r="E2547" s="13">
        <v>2155</v>
      </c>
      <c r="F2547" s="7" t="s">
        <v>41</v>
      </c>
      <c r="G2547" s="7" t="s">
        <v>11</v>
      </c>
      <c r="H2547" s="13">
        <v>10.5</v>
      </c>
      <c r="I2547" s="13" t="str">
        <f>IF(G2547="Male",VLOOKUP(H2547,'Shoe size conversion table'!$B$6:$D$22,2),VLOOKUP(H2547,'Shoe size conversion table'!$J$6:$L$22,2))</f>
        <v>43-44</v>
      </c>
      <c r="J2547" s="13">
        <f>IF(G2547="Male",VLOOKUP(H2547,'Shoe size conversion table'!$B$6:$D$22,3),VLOOKUP(H2547,'Shoe size conversion table'!$J$6:$L$22,3))</f>
        <v>10</v>
      </c>
      <c r="K2547" s="11">
        <v>149</v>
      </c>
      <c r="L2547" s="12">
        <v>0.2</v>
      </c>
      <c r="M2547" s="7">
        <f t="shared" si="118"/>
        <v>2014</v>
      </c>
      <c r="N2547" s="7">
        <f t="shared" si="119"/>
        <v>12</v>
      </c>
      <c r="O2547" s="30">
        <f t="shared" si="120"/>
        <v>119.2</v>
      </c>
    </row>
    <row r="2548" spans="2:15" x14ac:dyDescent="0.2">
      <c r="B2548" s="13">
        <v>54543</v>
      </c>
      <c r="C2548" s="14">
        <v>41976.776111111096</v>
      </c>
      <c r="D2548" s="7" t="s">
        <v>7</v>
      </c>
      <c r="E2548" s="13">
        <v>2223</v>
      </c>
      <c r="F2548" s="7" t="s">
        <v>51</v>
      </c>
      <c r="G2548" s="7" t="s">
        <v>12</v>
      </c>
      <c r="H2548" s="13">
        <v>4.5</v>
      </c>
      <c r="I2548" s="13">
        <f>IF(G2548="Male",VLOOKUP(H2548,'Shoe size conversion table'!$B$6:$D$22,2),VLOOKUP(H2548,'Shoe size conversion table'!$J$6:$L$22,2))</f>
        <v>35</v>
      </c>
      <c r="J2548" s="13">
        <f>IF(G2548="Male",VLOOKUP(H2548,'Shoe size conversion table'!$B$6:$D$22,3),VLOOKUP(H2548,'Shoe size conversion table'!$J$6:$L$22,3))</f>
        <v>2.5</v>
      </c>
      <c r="K2548" s="11">
        <v>199</v>
      </c>
      <c r="L2548" s="12">
        <v>0</v>
      </c>
      <c r="M2548" s="7">
        <f t="shared" si="118"/>
        <v>2014</v>
      </c>
      <c r="N2548" s="7">
        <f t="shared" si="119"/>
        <v>12</v>
      </c>
      <c r="O2548" s="30">
        <f t="shared" si="120"/>
        <v>199</v>
      </c>
    </row>
    <row r="2549" spans="2:15" x14ac:dyDescent="0.2">
      <c r="B2549" s="13">
        <v>54544</v>
      </c>
      <c r="C2549" s="14">
        <v>41977.056111111095</v>
      </c>
      <c r="D2549" s="7" t="s">
        <v>7</v>
      </c>
      <c r="E2549" s="13">
        <v>2178</v>
      </c>
      <c r="F2549" s="7" t="s">
        <v>56</v>
      </c>
      <c r="G2549" s="7" t="s">
        <v>12</v>
      </c>
      <c r="H2549" s="13">
        <v>9</v>
      </c>
      <c r="I2549" s="13" t="str">
        <f>IF(G2549="Male",VLOOKUP(H2549,'Shoe size conversion table'!$B$6:$D$22,2),VLOOKUP(H2549,'Shoe size conversion table'!$J$6:$L$22,2))</f>
        <v>39-40</v>
      </c>
      <c r="J2549" s="13">
        <f>IF(G2549="Male",VLOOKUP(H2549,'Shoe size conversion table'!$B$6:$D$22,3),VLOOKUP(H2549,'Shoe size conversion table'!$J$6:$L$22,3))</f>
        <v>7</v>
      </c>
      <c r="K2549" s="11">
        <v>129</v>
      </c>
      <c r="L2549" s="12">
        <v>0</v>
      </c>
      <c r="M2549" s="7">
        <f t="shared" si="118"/>
        <v>2014</v>
      </c>
      <c r="N2549" s="7">
        <f t="shared" si="119"/>
        <v>12</v>
      </c>
      <c r="O2549" s="30">
        <f t="shared" si="120"/>
        <v>129</v>
      </c>
    </row>
    <row r="2550" spans="2:15" x14ac:dyDescent="0.2">
      <c r="B2550" s="13">
        <v>54545</v>
      </c>
      <c r="C2550" s="14">
        <v>41977.106111111098</v>
      </c>
      <c r="D2550" s="7" t="s">
        <v>8</v>
      </c>
      <c r="E2550" s="13">
        <v>2149</v>
      </c>
      <c r="F2550" s="7" t="s">
        <v>40</v>
      </c>
      <c r="G2550" s="7" t="s">
        <v>11</v>
      </c>
      <c r="H2550" s="13">
        <v>9.5</v>
      </c>
      <c r="I2550" s="13" t="str">
        <f>IF(G2550="Male",VLOOKUP(H2550,'Shoe size conversion table'!$B$6:$D$22,2),VLOOKUP(H2550,'Shoe size conversion table'!$J$6:$L$22,2))</f>
        <v>42-43</v>
      </c>
      <c r="J2550" s="13">
        <f>IF(G2550="Male",VLOOKUP(H2550,'Shoe size conversion table'!$B$6:$D$22,3),VLOOKUP(H2550,'Shoe size conversion table'!$J$6:$L$22,3))</f>
        <v>9</v>
      </c>
      <c r="K2550" s="11">
        <v>159</v>
      </c>
      <c r="L2550" s="12">
        <v>0.1</v>
      </c>
      <c r="M2550" s="7">
        <f t="shared" si="118"/>
        <v>2014</v>
      </c>
      <c r="N2550" s="7">
        <f t="shared" si="119"/>
        <v>12</v>
      </c>
      <c r="O2550" s="30">
        <f t="shared" si="120"/>
        <v>143.1</v>
      </c>
    </row>
    <row r="2551" spans="2:15" x14ac:dyDescent="0.2">
      <c r="B2551" s="13">
        <v>54545</v>
      </c>
      <c r="C2551" s="14">
        <v>41977.106111111098</v>
      </c>
      <c r="D2551" s="7" t="s">
        <v>8</v>
      </c>
      <c r="E2551" s="13">
        <v>2181</v>
      </c>
      <c r="F2551" s="7" t="s">
        <v>39</v>
      </c>
      <c r="G2551" s="7" t="s">
        <v>12</v>
      </c>
      <c r="H2551" s="13">
        <v>7.5</v>
      </c>
      <c r="I2551" s="13">
        <f>IF(G2551="Male",VLOOKUP(H2551,'Shoe size conversion table'!$B$6:$D$22,2),VLOOKUP(H2551,'Shoe size conversion table'!$J$6:$L$22,2))</f>
        <v>38</v>
      </c>
      <c r="J2551" s="13">
        <f>IF(G2551="Male",VLOOKUP(H2551,'Shoe size conversion table'!$B$6:$D$22,3),VLOOKUP(H2551,'Shoe size conversion table'!$J$6:$L$22,3))</f>
        <v>5.5</v>
      </c>
      <c r="K2551" s="11">
        <v>139</v>
      </c>
      <c r="L2551" s="12">
        <v>0</v>
      </c>
      <c r="M2551" s="7">
        <f t="shared" si="118"/>
        <v>2014</v>
      </c>
      <c r="N2551" s="7">
        <f t="shared" si="119"/>
        <v>12</v>
      </c>
      <c r="O2551" s="30">
        <f t="shared" si="120"/>
        <v>139</v>
      </c>
    </row>
    <row r="2552" spans="2:15" x14ac:dyDescent="0.2">
      <c r="B2552" s="13">
        <v>54546</v>
      </c>
      <c r="C2552" s="14">
        <v>41977.266111111094</v>
      </c>
      <c r="D2552" s="7" t="s">
        <v>7</v>
      </c>
      <c r="E2552" s="13">
        <v>2211</v>
      </c>
      <c r="F2552" s="7" t="s">
        <v>56</v>
      </c>
      <c r="G2552" s="7" t="s">
        <v>11</v>
      </c>
      <c r="H2552" s="13">
        <v>9.5</v>
      </c>
      <c r="I2552" s="13" t="str">
        <f>IF(G2552="Male",VLOOKUP(H2552,'Shoe size conversion table'!$B$6:$D$22,2),VLOOKUP(H2552,'Shoe size conversion table'!$J$6:$L$22,2))</f>
        <v>42-43</v>
      </c>
      <c r="J2552" s="13">
        <f>IF(G2552="Male",VLOOKUP(H2552,'Shoe size conversion table'!$B$6:$D$22,3),VLOOKUP(H2552,'Shoe size conversion table'!$J$6:$L$22,3))</f>
        <v>9</v>
      </c>
      <c r="K2552" s="11">
        <v>189</v>
      </c>
      <c r="L2552" s="12">
        <v>0</v>
      </c>
      <c r="M2552" s="7">
        <f t="shared" si="118"/>
        <v>2014</v>
      </c>
      <c r="N2552" s="7">
        <f t="shared" si="119"/>
        <v>12</v>
      </c>
      <c r="O2552" s="30">
        <f t="shared" si="120"/>
        <v>189</v>
      </c>
    </row>
    <row r="2553" spans="2:15" x14ac:dyDescent="0.2">
      <c r="B2553" s="13">
        <v>54547</v>
      </c>
      <c r="C2553" s="14">
        <v>41977.426111111097</v>
      </c>
      <c r="D2553" s="7" t="s">
        <v>10</v>
      </c>
      <c r="E2553" s="13">
        <v>2221</v>
      </c>
      <c r="F2553" s="7" t="s">
        <v>36</v>
      </c>
      <c r="G2553" s="7" t="s">
        <v>11</v>
      </c>
      <c r="H2553" s="13">
        <v>10.5</v>
      </c>
      <c r="I2553" s="13" t="str">
        <f>IF(G2553="Male",VLOOKUP(H2553,'Shoe size conversion table'!$B$6:$D$22,2),VLOOKUP(H2553,'Shoe size conversion table'!$J$6:$L$22,2))</f>
        <v>43-44</v>
      </c>
      <c r="J2553" s="13">
        <f>IF(G2553="Male",VLOOKUP(H2553,'Shoe size conversion table'!$B$6:$D$22,3),VLOOKUP(H2553,'Shoe size conversion table'!$J$6:$L$22,3))</f>
        <v>10</v>
      </c>
      <c r="K2553" s="11">
        <v>149</v>
      </c>
      <c r="L2553" s="12">
        <v>0</v>
      </c>
      <c r="M2553" s="7">
        <f t="shared" si="118"/>
        <v>2014</v>
      </c>
      <c r="N2553" s="7">
        <f t="shared" si="119"/>
        <v>12</v>
      </c>
      <c r="O2553" s="30">
        <f t="shared" si="120"/>
        <v>149</v>
      </c>
    </row>
    <row r="2554" spans="2:15" x14ac:dyDescent="0.2">
      <c r="B2554" s="13">
        <v>54548</v>
      </c>
      <c r="C2554" s="14">
        <v>41977.696111111094</v>
      </c>
      <c r="D2554" s="7" t="s">
        <v>7</v>
      </c>
      <c r="E2554" s="13">
        <v>2200</v>
      </c>
      <c r="F2554" s="7" t="s">
        <v>51</v>
      </c>
      <c r="G2554" s="7" t="s">
        <v>12</v>
      </c>
      <c r="H2554" s="13">
        <v>7</v>
      </c>
      <c r="I2554" s="13" t="str">
        <f>IF(G2554="Male",VLOOKUP(H2554,'Shoe size conversion table'!$B$6:$D$22,2),VLOOKUP(H2554,'Shoe size conversion table'!$J$6:$L$22,2))</f>
        <v>37-38</v>
      </c>
      <c r="J2554" s="13">
        <f>IF(G2554="Male",VLOOKUP(H2554,'Shoe size conversion table'!$B$6:$D$22,3),VLOOKUP(H2554,'Shoe size conversion table'!$J$6:$L$22,3))</f>
        <v>5</v>
      </c>
      <c r="K2554" s="11">
        <v>159</v>
      </c>
      <c r="L2554" s="12">
        <v>0.5</v>
      </c>
      <c r="M2554" s="7">
        <f t="shared" si="118"/>
        <v>2014</v>
      </c>
      <c r="N2554" s="7">
        <f t="shared" si="119"/>
        <v>12</v>
      </c>
      <c r="O2554" s="30">
        <f t="shared" si="120"/>
        <v>79.5</v>
      </c>
    </row>
    <row r="2555" spans="2:15" x14ac:dyDescent="0.2">
      <c r="B2555" s="13">
        <v>54549</v>
      </c>
      <c r="C2555" s="14">
        <v>41977.896111111091</v>
      </c>
      <c r="D2555" s="7" t="s">
        <v>8</v>
      </c>
      <c r="E2555" s="13">
        <v>2162</v>
      </c>
      <c r="F2555" s="7" t="s">
        <v>42</v>
      </c>
      <c r="G2555" s="7" t="s">
        <v>11</v>
      </c>
      <c r="H2555" s="13">
        <v>10.5</v>
      </c>
      <c r="I2555" s="13" t="str">
        <f>IF(G2555="Male",VLOOKUP(H2555,'Shoe size conversion table'!$B$6:$D$22,2),VLOOKUP(H2555,'Shoe size conversion table'!$J$6:$L$22,2))</f>
        <v>43-44</v>
      </c>
      <c r="J2555" s="13">
        <f>IF(G2555="Male",VLOOKUP(H2555,'Shoe size conversion table'!$B$6:$D$22,3),VLOOKUP(H2555,'Shoe size conversion table'!$J$6:$L$22,3))</f>
        <v>10</v>
      </c>
      <c r="K2555" s="11">
        <v>189</v>
      </c>
      <c r="L2555" s="12">
        <v>0</v>
      </c>
      <c r="M2555" s="7">
        <f t="shared" si="118"/>
        <v>2014</v>
      </c>
      <c r="N2555" s="7">
        <f t="shared" si="119"/>
        <v>12</v>
      </c>
      <c r="O2555" s="30">
        <f t="shared" si="120"/>
        <v>189</v>
      </c>
    </row>
    <row r="2556" spans="2:15" x14ac:dyDescent="0.2">
      <c r="B2556" s="13">
        <v>54550</v>
      </c>
      <c r="C2556" s="14">
        <v>41978.056111111095</v>
      </c>
      <c r="D2556" s="7" t="s">
        <v>7</v>
      </c>
      <c r="E2556" s="13">
        <v>2150</v>
      </c>
      <c r="F2556" s="7" t="s">
        <v>55</v>
      </c>
      <c r="G2556" s="7" t="s">
        <v>12</v>
      </c>
      <c r="H2556" s="13">
        <v>9</v>
      </c>
      <c r="I2556" s="13" t="str">
        <f>IF(G2556="Male",VLOOKUP(H2556,'Shoe size conversion table'!$B$6:$D$22,2),VLOOKUP(H2556,'Shoe size conversion table'!$J$6:$L$22,2))</f>
        <v>39-40</v>
      </c>
      <c r="J2556" s="13">
        <f>IF(G2556="Male",VLOOKUP(H2556,'Shoe size conversion table'!$B$6:$D$22,3),VLOOKUP(H2556,'Shoe size conversion table'!$J$6:$L$22,3))</f>
        <v>7</v>
      </c>
      <c r="K2556" s="11">
        <v>199</v>
      </c>
      <c r="L2556" s="12">
        <v>0</v>
      </c>
      <c r="M2556" s="7">
        <f t="shared" si="118"/>
        <v>2014</v>
      </c>
      <c r="N2556" s="7">
        <f t="shared" si="119"/>
        <v>12</v>
      </c>
      <c r="O2556" s="30">
        <f t="shared" si="120"/>
        <v>199</v>
      </c>
    </row>
    <row r="2557" spans="2:15" x14ac:dyDescent="0.2">
      <c r="B2557" s="13">
        <v>54551</v>
      </c>
      <c r="C2557" s="14">
        <v>41978.266111111094</v>
      </c>
      <c r="D2557" s="7" t="s">
        <v>7</v>
      </c>
      <c r="E2557" s="13">
        <v>2233</v>
      </c>
      <c r="F2557" s="7" t="s">
        <v>47</v>
      </c>
      <c r="G2557" s="7" t="s">
        <v>12</v>
      </c>
      <c r="H2557" s="13">
        <v>9.5</v>
      </c>
      <c r="I2557" s="13">
        <f>IF(G2557="Male",VLOOKUP(H2557,'Shoe size conversion table'!$B$6:$D$22,2),VLOOKUP(H2557,'Shoe size conversion table'!$J$6:$L$22,2))</f>
        <v>40</v>
      </c>
      <c r="J2557" s="13">
        <f>IF(G2557="Male",VLOOKUP(H2557,'Shoe size conversion table'!$B$6:$D$22,3),VLOOKUP(H2557,'Shoe size conversion table'!$J$6:$L$22,3))</f>
        <v>7.5</v>
      </c>
      <c r="K2557" s="11">
        <v>159</v>
      </c>
      <c r="L2557" s="12">
        <v>0</v>
      </c>
      <c r="M2557" s="7">
        <f t="shared" si="118"/>
        <v>2014</v>
      </c>
      <c r="N2557" s="7">
        <f t="shared" si="119"/>
        <v>12</v>
      </c>
      <c r="O2557" s="30">
        <f t="shared" si="120"/>
        <v>159</v>
      </c>
    </row>
    <row r="2558" spans="2:15" x14ac:dyDescent="0.2">
      <c r="B2558" s="13">
        <v>54552</v>
      </c>
      <c r="C2558" s="14">
        <v>41978.406111111093</v>
      </c>
      <c r="D2558" s="7" t="s">
        <v>10</v>
      </c>
      <c r="E2558" s="13">
        <v>2213</v>
      </c>
      <c r="F2558" s="7" t="s">
        <v>34</v>
      </c>
      <c r="G2558" s="7" t="s">
        <v>12</v>
      </c>
      <c r="H2558" s="13">
        <v>8</v>
      </c>
      <c r="I2558" s="13" t="str">
        <f>IF(G2558="Male",VLOOKUP(H2558,'Shoe size conversion table'!$B$6:$D$22,2),VLOOKUP(H2558,'Shoe size conversion table'!$J$6:$L$22,2))</f>
        <v>38-39</v>
      </c>
      <c r="J2558" s="13">
        <f>IF(G2558="Male",VLOOKUP(H2558,'Shoe size conversion table'!$B$6:$D$22,3),VLOOKUP(H2558,'Shoe size conversion table'!$J$6:$L$22,3))</f>
        <v>6</v>
      </c>
      <c r="K2558" s="11">
        <v>199</v>
      </c>
      <c r="L2558" s="12">
        <v>0.3</v>
      </c>
      <c r="M2558" s="7">
        <f t="shared" si="118"/>
        <v>2014</v>
      </c>
      <c r="N2558" s="7">
        <f t="shared" si="119"/>
        <v>12</v>
      </c>
      <c r="O2558" s="30">
        <f t="shared" si="120"/>
        <v>139.29999999999998</v>
      </c>
    </row>
    <row r="2559" spans="2:15" x14ac:dyDescent="0.2">
      <c r="B2559" s="13">
        <v>54553</v>
      </c>
      <c r="C2559" s="14">
        <v>41978.426111111097</v>
      </c>
      <c r="D2559" s="7" t="s">
        <v>7</v>
      </c>
      <c r="E2559" s="13">
        <v>2175</v>
      </c>
      <c r="F2559" s="7" t="s">
        <v>51</v>
      </c>
      <c r="G2559" s="7" t="s">
        <v>12</v>
      </c>
      <c r="H2559" s="13">
        <v>8</v>
      </c>
      <c r="I2559" s="13" t="str">
        <f>IF(G2559="Male",VLOOKUP(H2559,'Shoe size conversion table'!$B$6:$D$22,2),VLOOKUP(H2559,'Shoe size conversion table'!$J$6:$L$22,2))</f>
        <v>38-39</v>
      </c>
      <c r="J2559" s="13">
        <f>IF(G2559="Male",VLOOKUP(H2559,'Shoe size conversion table'!$B$6:$D$22,3),VLOOKUP(H2559,'Shoe size conversion table'!$J$6:$L$22,3))</f>
        <v>6</v>
      </c>
      <c r="K2559" s="11">
        <v>199</v>
      </c>
      <c r="L2559" s="12">
        <v>0.5</v>
      </c>
      <c r="M2559" s="7">
        <f t="shared" si="118"/>
        <v>2014</v>
      </c>
      <c r="N2559" s="7">
        <f t="shared" si="119"/>
        <v>12</v>
      </c>
      <c r="O2559" s="30">
        <f t="shared" si="120"/>
        <v>99.5</v>
      </c>
    </row>
    <row r="2560" spans="2:15" x14ac:dyDescent="0.2">
      <c r="B2560" s="13">
        <v>54554</v>
      </c>
      <c r="C2560" s="14">
        <v>41978.696111111094</v>
      </c>
      <c r="D2560" s="7" t="s">
        <v>8</v>
      </c>
      <c r="E2560" s="13">
        <v>2191</v>
      </c>
      <c r="F2560" s="7" t="s">
        <v>42</v>
      </c>
      <c r="G2560" s="7" t="s">
        <v>11</v>
      </c>
      <c r="H2560" s="13">
        <v>9.5</v>
      </c>
      <c r="I2560" s="13" t="str">
        <f>IF(G2560="Male",VLOOKUP(H2560,'Shoe size conversion table'!$B$6:$D$22,2),VLOOKUP(H2560,'Shoe size conversion table'!$J$6:$L$22,2))</f>
        <v>42-43</v>
      </c>
      <c r="J2560" s="13">
        <f>IF(G2560="Male",VLOOKUP(H2560,'Shoe size conversion table'!$B$6:$D$22,3),VLOOKUP(H2560,'Shoe size conversion table'!$J$6:$L$22,3))</f>
        <v>9</v>
      </c>
      <c r="K2560" s="11">
        <v>149</v>
      </c>
      <c r="L2560" s="12">
        <v>0.1</v>
      </c>
      <c r="M2560" s="7">
        <f t="shared" si="118"/>
        <v>2014</v>
      </c>
      <c r="N2560" s="7">
        <f t="shared" si="119"/>
        <v>12</v>
      </c>
      <c r="O2560" s="30">
        <f t="shared" si="120"/>
        <v>134.1</v>
      </c>
    </row>
    <row r="2561" spans="2:15" x14ac:dyDescent="0.2">
      <c r="B2561" s="13">
        <v>54555</v>
      </c>
      <c r="C2561" s="14">
        <v>41978.896111111091</v>
      </c>
      <c r="D2561" s="7" t="s">
        <v>8</v>
      </c>
      <c r="E2561" s="13">
        <v>2239</v>
      </c>
      <c r="F2561" s="7" t="s">
        <v>41</v>
      </c>
      <c r="G2561" s="7" t="s">
        <v>12</v>
      </c>
      <c r="H2561" s="13">
        <v>6.5</v>
      </c>
      <c r="I2561" s="13">
        <f>IF(G2561="Male",VLOOKUP(H2561,'Shoe size conversion table'!$B$6:$D$22,2),VLOOKUP(H2561,'Shoe size conversion table'!$J$6:$L$22,2))</f>
        <v>37</v>
      </c>
      <c r="J2561" s="13">
        <f>IF(G2561="Male",VLOOKUP(H2561,'Shoe size conversion table'!$B$6:$D$22,3),VLOOKUP(H2561,'Shoe size conversion table'!$J$6:$L$22,3))</f>
        <v>4.5</v>
      </c>
      <c r="K2561" s="11">
        <v>169</v>
      </c>
      <c r="L2561" s="12">
        <v>0</v>
      </c>
      <c r="M2561" s="7">
        <f t="shared" si="118"/>
        <v>2014</v>
      </c>
      <c r="N2561" s="7">
        <f t="shared" si="119"/>
        <v>12</v>
      </c>
      <c r="O2561" s="30">
        <f t="shared" si="120"/>
        <v>169</v>
      </c>
    </row>
    <row r="2562" spans="2:15" x14ac:dyDescent="0.2">
      <c r="B2562" s="13">
        <v>54556</v>
      </c>
      <c r="C2562" s="14">
        <v>41979.266111111094</v>
      </c>
      <c r="D2562" s="7" t="s">
        <v>7</v>
      </c>
      <c r="E2562" s="13">
        <v>2163</v>
      </c>
      <c r="F2562" s="7" t="s">
        <v>45</v>
      </c>
      <c r="G2562" s="7" t="s">
        <v>12</v>
      </c>
      <c r="H2562" s="13">
        <v>9.5</v>
      </c>
      <c r="I2562" s="13">
        <f>IF(G2562="Male",VLOOKUP(H2562,'Shoe size conversion table'!$B$6:$D$22,2),VLOOKUP(H2562,'Shoe size conversion table'!$J$6:$L$22,2))</f>
        <v>40</v>
      </c>
      <c r="J2562" s="13">
        <f>IF(G2562="Male",VLOOKUP(H2562,'Shoe size conversion table'!$B$6:$D$22,3),VLOOKUP(H2562,'Shoe size conversion table'!$J$6:$L$22,3))</f>
        <v>7.5</v>
      </c>
      <c r="K2562" s="11">
        <v>129</v>
      </c>
      <c r="L2562" s="12">
        <v>0.1</v>
      </c>
      <c r="M2562" s="7">
        <f t="shared" si="118"/>
        <v>2014</v>
      </c>
      <c r="N2562" s="7">
        <f t="shared" si="119"/>
        <v>12</v>
      </c>
      <c r="O2562" s="30">
        <f t="shared" si="120"/>
        <v>116.10000000000001</v>
      </c>
    </row>
    <row r="2563" spans="2:15" x14ac:dyDescent="0.2">
      <c r="B2563" s="13">
        <v>54557</v>
      </c>
      <c r="C2563" s="14">
        <v>41979.376111111094</v>
      </c>
      <c r="D2563" s="7" t="s">
        <v>7</v>
      </c>
      <c r="E2563" s="13">
        <v>2155</v>
      </c>
      <c r="F2563" s="7" t="s">
        <v>51</v>
      </c>
      <c r="G2563" s="7" t="s">
        <v>12</v>
      </c>
      <c r="H2563" s="13">
        <v>7</v>
      </c>
      <c r="I2563" s="13" t="str">
        <f>IF(G2563="Male",VLOOKUP(H2563,'Shoe size conversion table'!$B$6:$D$22,2),VLOOKUP(H2563,'Shoe size conversion table'!$J$6:$L$22,2))</f>
        <v>37-38</v>
      </c>
      <c r="J2563" s="13">
        <f>IF(G2563="Male",VLOOKUP(H2563,'Shoe size conversion table'!$B$6:$D$22,3),VLOOKUP(H2563,'Shoe size conversion table'!$J$6:$L$22,3))</f>
        <v>5</v>
      </c>
      <c r="K2563" s="11">
        <v>139</v>
      </c>
      <c r="L2563" s="12">
        <v>0.2</v>
      </c>
      <c r="M2563" s="7">
        <f t="shared" si="118"/>
        <v>2014</v>
      </c>
      <c r="N2563" s="7">
        <f t="shared" si="119"/>
        <v>12</v>
      </c>
      <c r="O2563" s="30">
        <f t="shared" si="120"/>
        <v>111.2</v>
      </c>
    </row>
    <row r="2564" spans="2:15" x14ac:dyDescent="0.2">
      <c r="B2564" s="13">
        <v>54558</v>
      </c>
      <c r="C2564" s="14">
        <v>41979.406111111093</v>
      </c>
      <c r="D2564" s="7" t="s">
        <v>10</v>
      </c>
      <c r="E2564" s="13">
        <v>2184</v>
      </c>
      <c r="F2564" s="7" t="s">
        <v>34</v>
      </c>
      <c r="G2564" s="7" t="s">
        <v>11</v>
      </c>
      <c r="H2564" s="13">
        <v>10</v>
      </c>
      <c r="I2564" s="13">
        <f>IF(G2564="Male",VLOOKUP(H2564,'Shoe size conversion table'!$B$6:$D$22,2),VLOOKUP(H2564,'Shoe size conversion table'!$J$6:$L$22,2))</f>
        <v>43</v>
      </c>
      <c r="J2564" s="13">
        <f>IF(G2564="Male",VLOOKUP(H2564,'Shoe size conversion table'!$B$6:$D$22,3),VLOOKUP(H2564,'Shoe size conversion table'!$J$6:$L$22,3))</f>
        <v>9.5</v>
      </c>
      <c r="K2564" s="11">
        <v>159</v>
      </c>
      <c r="L2564" s="12">
        <v>0</v>
      </c>
      <c r="M2564" s="7">
        <f t="shared" si="118"/>
        <v>2014</v>
      </c>
      <c r="N2564" s="7">
        <f t="shared" si="119"/>
        <v>12</v>
      </c>
      <c r="O2564" s="30">
        <f t="shared" si="120"/>
        <v>159</v>
      </c>
    </row>
    <row r="2565" spans="2:15" x14ac:dyDescent="0.2">
      <c r="B2565" s="13">
        <v>54559</v>
      </c>
      <c r="C2565" s="14">
        <v>41979.896111111091</v>
      </c>
      <c r="D2565" s="7" t="s">
        <v>8</v>
      </c>
      <c r="E2565" s="13">
        <v>2230</v>
      </c>
      <c r="F2565" s="7" t="s">
        <v>37</v>
      </c>
      <c r="G2565" s="7" t="s">
        <v>12</v>
      </c>
      <c r="H2565" s="13">
        <v>6.5</v>
      </c>
      <c r="I2565" s="13">
        <f>IF(G2565="Male",VLOOKUP(H2565,'Shoe size conversion table'!$B$6:$D$22,2),VLOOKUP(H2565,'Shoe size conversion table'!$J$6:$L$22,2))</f>
        <v>37</v>
      </c>
      <c r="J2565" s="13">
        <f>IF(G2565="Male",VLOOKUP(H2565,'Shoe size conversion table'!$B$6:$D$22,3),VLOOKUP(H2565,'Shoe size conversion table'!$J$6:$L$22,3))</f>
        <v>4.5</v>
      </c>
      <c r="K2565" s="11">
        <v>179</v>
      </c>
      <c r="L2565" s="12">
        <v>0</v>
      </c>
      <c r="M2565" s="7">
        <f t="shared" ref="M2565:M2628" si="121">YEAR(C2565)</f>
        <v>2014</v>
      </c>
      <c r="N2565" s="7">
        <f t="shared" si="119"/>
        <v>12</v>
      </c>
      <c r="O2565" s="30">
        <f t="shared" si="120"/>
        <v>179</v>
      </c>
    </row>
    <row r="2566" spans="2:15" x14ac:dyDescent="0.2">
      <c r="B2566" s="13">
        <v>54560</v>
      </c>
      <c r="C2566" s="14">
        <v>41980.016111111094</v>
      </c>
      <c r="D2566" s="7" t="s">
        <v>10</v>
      </c>
      <c r="E2566" s="13">
        <v>2163</v>
      </c>
      <c r="F2566" s="7" t="s">
        <v>36</v>
      </c>
      <c r="G2566" s="7" t="s">
        <v>11</v>
      </c>
      <c r="H2566" s="13">
        <v>9.5</v>
      </c>
      <c r="I2566" s="13" t="str">
        <f>IF(G2566="Male",VLOOKUP(H2566,'Shoe size conversion table'!$B$6:$D$22,2),VLOOKUP(H2566,'Shoe size conversion table'!$J$6:$L$22,2))</f>
        <v>42-43</v>
      </c>
      <c r="J2566" s="13">
        <f>IF(G2566="Male",VLOOKUP(H2566,'Shoe size conversion table'!$B$6:$D$22,3),VLOOKUP(H2566,'Shoe size conversion table'!$J$6:$L$22,3))</f>
        <v>9</v>
      </c>
      <c r="K2566" s="11">
        <v>179</v>
      </c>
      <c r="L2566" s="12">
        <v>0</v>
      </c>
      <c r="M2566" s="7">
        <f t="shared" si="121"/>
        <v>2014</v>
      </c>
      <c r="N2566" s="7">
        <f t="shared" ref="N2566:N2629" si="122">MONTH(C2566:C17533)</f>
        <v>12</v>
      </c>
      <c r="O2566" s="30">
        <f t="shared" ref="O2566:O2629" si="123">K2566*(1-L2566)</f>
        <v>179</v>
      </c>
    </row>
    <row r="2567" spans="2:15" x14ac:dyDescent="0.2">
      <c r="B2567" s="13">
        <v>54561</v>
      </c>
      <c r="C2567" s="14">
        <v>41980.376111111094</v>
      </c>
      <c r="D2567" s="7" t="s">
        <v>8</v>
      </c>
      <c r="E2567" s="13">
        <v>2202</v>
      </c>
      <c r="F2567" s="7" t="s">
        <v>40</v>
      </c>
      <c r="G2567" s="7" t="s">
        <v>11</v>
      </c>
      <c r="H2567" s="13">
        <v>7.5</v>
      </c>
      <c r="I2567" s="13" t="str">
        <f>IF(G2567="Male",VLOOKUP(H2567,'Shoe size conversion table'!$B$6:$D$22,2),VLOOKUP(H2567,'Shoe size conversion table'!$J$6:$L$22,2))</f>
        <v>40-41</v>
      </c>
      <c r="J2567" s="13">
        <f>IF(G2567="Male",VLOOKUP(H2567,'Shoe size conversion table'!$B$6:$D$22,3),VLOOKUP(H2567,'Shoe size conversion table'!$J$6:$L$22,3))</f>
        <v>7</v>
      </c>
      <c r="K2567" s="11">
        <v>189</v>
      </c>
      <c r="L2567" s="12">
        <v>0.3</v>
      </c>
      <c r="M2567" s="7">
        <f t="shared" si="121"/>
        <v>2014</v>
      </c>
      <c r="N2567" s="7">
        <f t="shared" si="122"/>
        <v>12</v>
      </c>
      <c r="O2567" s="30">
        <f t="shared" si="123"/>
        <v>132.29999999999998</v>
      </c>
    </row>
    <row r="2568" spans="2:15" x14ac:dyDescent="0.2">
      <c r="B2568" s="13">
        <v>54562</v>
      </c>
      <c r="C2568" s="14">
        <v>41980.406111111093</v>
      </c>
      <c r="D2568" s="7" t="s">
        <v>10</v>
      </c>
      <c r="E2568" s="13">
        <v>2193</v>
      </c>
      <c r="F2568" s="7" t="s">
        <v>34</v>
      </c>
      <c r="G2568" s="7" t="s">
        <v>11</v>
      </c>
      <c r="H2568" s="13">
        <v>10</v>
      </c>
      <c r="I2568" s="13">
        <f>IF(G2568="Male",VLOOKUP(H2568,'Shoe size conversion table'!$B$6:$D$22,2),VLOOKUP(H2568,'Shoe size conversion table'!$J$6:$L$22,2))</f>
        <v>43</v>
      </c>
      <c r="J2568" s="13">
        <f>IF(G2568="Male",VLOOKUP(H2568,'Shoe size conversion table'!$B$6:$D$22,3),VLOOKUP(H2568,'Shoe size conversion table'!$J$6:$L$22,3))</f>
        <v>9.5</v>
      </c>
      <c r="K2568" s="11">
        <v>199</v>
      </c>
      <c r="L2568" s="12">
        <v>0.5</v>
      </c>
      <c r="M2568" s="7">
        <f t="shared" si="121"/>
        <v>2014</v>
      </c>
      <c r="N2568" s="7">
        <f t="shared" si="122"/>
        <v>12</v>
      </c>
      <c r="O2568" s="30">
        <f t="shared" si="123"/>
        <v>99.5</v>
      </c>
    </row>
    <row r="2569" spans="2:15" x14ac:dyDescent="0.2">
      <c r="B2569" s="13">
        <v>54563</v>
      </c>
      <c r="C2569" s="14">
        <v>41980.956111111096</v>
      </c>
      <c r="D2569" s="7" t="s">
        <v>7</v>
      </c>
      <c r="E2569" s="13">
        <v>2235</v>
      </c>
      <c r="F2569" s="7" t="s">
        <v>51</v>
      </c>
      <c r="G2569" s="7" t="s">
        <v>11</v>
      </c>
      <c r="H2569" s="13">
        <v>8</v>
      </c>
      <c r="I2569" s="13">
        <f>IF(G2569="Male",VLOOKUP(H2569,'Shoe size conversion table'!$B$6:$D$22,2),VLOOKUP(H2569,'Shoe size conversion table'!$J$6:$L$22,2))</f>
        <v>41</v>
      </c>
      <c r="J2569" s="13">
        <f>IF(G2569="Male",VLOOKUP(H2569,'Shoe size conversion table'!$B$6:$D$22,3),VLOOKUP(H2569,'Shoe size conversion table'!$J$6:$L$22,3))</f>
        <v>7.5</v>
      </c>
      <c r="K2569" s="11">
        <v>199</v>
      </c>
      <c r="L2569" s="12">
        <v>0</v>
      </c>
      <c r="M2569" s="7">
        <f t="shared" si="121"/>
        <v>2014</v>
      </c>
      <c r="N2569" s="7">
        <f t="shared" si="122"/>
        <v>12</v>
      </c>
      <c r="O2569" s="30">
        <f t="shared" si="123"/>
        <v>199</v>
      </c>
    </row>
    <row r="2570" spans="2:15" x14ac:dyDescent="0.2">
      <c r="B2570" s="13">
        <v>54564</v>
      </c>
      <c r="C2570" s="14">
        <v>41981.016111111094</v>
      </c>
      <c r="D2570" s="7" t="s">
        <v>10</v>
      </c>
      <c r="E2570" s="13">
        <v>2213</v>
      </c>
      <c r="F2570" s="7" t="s">
        <v>34</v>
      </c>
      <c r="G2570" s="7" t="s">
        <v>12</v>
      </c>
      <c r="H2570" s="13">
        <v>8</v>
      </c>
      <c r="I2570" s="13" t="str">
        <f>IF(G2570="Male",VLOOKUP(H2570,'Shoe size conversion table'!$B$6:$D$22,2),VLOOKUP(H2570,'Shoe size conversion table'!$J$6:$L$22,2))</f>
        <v>38-39</v>
      </c>
      <c r="J2570" s="13">
        <f>IF(G2570="Male",VLOOKUP(H2570,'Shoe size conversion table'!$B$6:$D$22,3),VLOOKUP(H2570,'Shoe size conversion table'!$J$6:$L$22,3))</f>
        <v>6</v>
      </c>
      <c r="K2570" s="11">
        <v>199</v>
      </c>
      <c r="L2570" s="12">
        <v>0.3</v>
      </c>
      <c r="M2570" s="7">
        <f t="shared" si="121"/>
        <v>2014</v>
      </c>
      <c r="N2570" s="7">
        <f t="shared" si="122"/>
        <v>12</v>
      </c>
      <c r="O2570" s="30">
        <f t="shared" si="123"/>
        <v>139.29999999999998</v>
      </c>
    </row>
    <row r="2571" spans="2:15" x14ac:dyDescent="0.2">
      <c r="B2571" s="13">
        <v>54565</v>
      </c>
      <c r="C2571" s="14">
        <v>41981.356111111098</v>
      </c>
      <c r="D2571" s="7" t="s">
        <v>7</v>
      </c>
      <c r="E2571" s="13">
        <v>2215</v>
      </c>
      <c r="F2571" s="7" t="s">
        <v>48</v>
      </c>
      <c r="G2571" s="7" t="s">
        <v>11</v>
      </c>
      <c r="H2571" s="13">
        <v>9.5</v>
      </c>
      <c r="I2571" s="13" t="str">
        <f>IF(G2571="Male",VLOOKUP(H2571,'Shoe size conversion table'!$B$6:$D$22,2),VLOOKUP(H2571,'Shoe size conversion table'!$J$6:$L$22,2))</f>
        <v>42-43</v>
      </c>
      <c r="J2571" s="13">
        <f>IF(G2571="Male",VLOOKUP(H2571,'Shoe size conversion table'!$B$6:$D$22,3),VLOOKUP(H2571,'Shoe size conversion table'!$J$6:$L$22,3))</f>
        <v>9</v>
      </c>
      <c r="K2571" s="11">
        <v>159</v>
      </c>
      <c r="L2571" s="12">
        <v>0</v>
      </c>
      <c r="M2571" s="7">
        <f t="shared" si="121"/>
        <v>2014</v>
      </c>
      <c r="N2571" s="7">
        <f t="shared" si="122"/>
        <v>12</v>
      </c>
      <c r="O2571" s="30">
        <f t="shared" si="123"/>
        <v>159</v>
      </c>
    </row>
    <row r="2572" spans="2:15" x14ac:dyDescent="0.2">
      <c r="B2572" s="13">
        <v>54566</v>
      </c>
      <c r="C2572" s="14">
        <v>41981.356111111098</v>
      </c>
      <c r="D2572" s="7" t="s">
        <v>10</v>
      </c>
      <c r="E2572" s="13">
        <v>2148</v>
      </c>
      <c r="F2572" s="7" t="s">
        <v>35</v>
      </c>
      <c r="G2572" s="7" t="s">
        <v>11</v>
      </c>
      <c r="H2572" s="13">
        <v>8.5</v>
      </c>
      <c r="I2572" s="13" t="str">
        <f>IF(G2572="Male",VLOOKUP(H2572,'Shoe size conversion table'!$B$6:$D$22,2),VLOOKUP(H2572,'Shoe size conversion table'!$J$6:$L$22,2))</f>
        <v>41-42</v>
      </c>
      <c r="J2572" s="13">
        <f>IF(G2572="Male",VLOOKUP(H2572,'Shoe size conversion table'!$B$6:$D$22,3),VLOOKUP(H2572,'Shoe size conversion table'!$J$6:$L$22,3))</f>
        <v>8</v>
      </c>
      <c r="K2572" s="11">
        <v>169</v>
      </c>
      <c r="L2572" s="12">
        <v>0.1</v>
      </c>
      <c r="M2572" s="7">
        <f t="shared" si="121"/>
        <v>2014</v>
      </c>
      <c r="N2572" s="7">
        <f t="shared" si="122"/>
        <v>12</v>
      </c>
      <c r="O2572" s="30">
        <f t="shared" si="123"/>
        <v>152.1</v>
      </c>
    </row>
    <row r="2573" spans="2:15" x14ac:dyDescent="0.2">
      <c r="B2573" s="13">
        <v>54566</v>
      </c>
      <c r="C2573" s="14">
        <v>41981.356111111098</v>
      </c>
      <c r="D2573" s="7" t="s">
        <v>10</v>
      </c>
      <c r="E2573" s="13">
        <v>2231</v>
      </c>
      <c r="F2573" s="7" t="s">
        <v>34</v>
      </c>
      <c r="G2573" s="7" t="s">
        <v>11</v>
      </c>
      <c r="H2573" s="13">
        <v>10.5</v>
      </c>
      <c r="I2573" s="13" t="str">
        <f>IF(G2573="Male",VLOOKUP(H2573,'Shoe size conversion table'!$B$6:$D$22,2),VLOOKUP(H2573,'Shoe size conversion table'!$J$6:$L$22,2))</f>
        <v>43-44</v>
      </c>
      <c r="J2573" s="13">
        <f>IF(G2573="Male",VLOOKUP(H2573,'Shoe size conversion table'!$B$6:$D$22,3),VLOOKUP(H2573,'Shoe size conversion table'!$J$6:$L$22,3))</f>
        <v>10</v>
      </c>
      <c r="K2573" s="11">
        <v>139</v>
      </c>
      <c r="L2573" s="12">
        <v>0.5</v>
      </c>
      <c r="M2573" s="7">
        <f t="shared" si="121"/>
        <v>2014</v>
      </c>
      <c r="N2573" s="7">
        <f t="shared" si="122"/>
        <v>12</v>
      </c>
      <c r="O2573" s="30">
        <f t="shared" si="123"/>
        <v>69.5</v>
      </c>
    </row>
    <row r="2574" spans="2:15" x14ac:dyDescent="0.2">
      <c r="B2574" s="13">
        <v>54567</v>
      </c>
      <c r="C2574" s="14">
        <v>41981.376111111094</v>
      </c>
      <c r="D2574" s="7" t="s">
        <v>8</v>
      </c>
      <c r="E2574" s="13">
        <v>2155</v>
      </c>
      <c r="F2574" s="7" t="s">
        <v>41</v>
      </c>
      <c r="G2574" s="7" t="s">
        <v>11</v>
      </c>
      <c r="H2574" s="13">
        <v>10.5</v>
      </c>
      <c r="I2574" s="13" t="str">
        <f>IF(G2574="Male",VLOOKUP(H2574,'Shoe size conversion table'!$B$6:$D$22,2),VLOOKUP(H2574,'Shoe size conversion table'!$J$6:$L$22,2))</f>
        <v>43-44</v>
      </c>
      <c r="J2574" s="13">
        <f>IF(G2574="Male",VLOOKUP(H2574,'Shoe size conversion table'!$B$6:$D$22,3),VLOOKUP(H2574,'Shoe size conversion table'!$J$6:$L$22,3))</f>
        <v>10</v>
      </c>
      <c r="K2574" s="11">
        <v>149</v>
      </c>
      <c r="L2574" s="12">
        <v>0.2</v>
      </c>
      <c r="M2574" s="7">
        <f t="shared" si="121"/>
        <v>2014</v>
      </c>
      <c r="N2574" s="7">
        <f t="shared" si="122"/>
        <v>12</v>
      </c>
      <c r="O2574" s="30">
        <f t="shared" si="123"/>
        <v>119.2</v>
      </c>
    </row>
    <row r="2575" spans="2:15" x14ac:dyDescent="0.2">
      <c r="B2575" s="13">
        <v>54568</v>
      </c>
      <c r="C2575" s="14">
        <v>41981.956111111096</v>
      </c>
      <c r="D2575" s="7" t="s">
        <v>7</v>
      </c>
      <c r="E2575" s="13">
        <v>2218</v>
      </c>
      <c r="F2575" s="7" t="s">
        <v>51</v>
      </c>
      <c r="G2575" s="7" t="s">
        <v>11</v>
      </c>
      <c r="H2575" s="13">
        <v>8.5</v>
      </c>
      <c r="I2575" s="13" t="str">
        <f>IF(G2575="Male",VLOOKUP(H2575,'Shoe size conversion table'!$B$6:$D$22,2),VLOOKUP(H2575,'Shoe size conversion table'!$J$6:$L$22,2))</f>
        <v>41-42</v>
      </c>
      <c r="J2575" s="13">
        <f>IF(G2575="Male",VLOOKUP(H2575,'Shoe size conversion table'!$B$6:$D$22,3),VLOOKUP(H2575,'Shoe size conversion table'!$J$6:$L$22,3))</f>
        <v>8</v>
      </c>
      <c r="K2575" s="11">
        <v>139</v>
      </c>
      <c r="L2575" s="12">
        <v>0</v>
      </c>
      <c r="M2575" s="7">
        <f t="shared" si="121"/>
        <v>2014</v>
      </c>
      <c r="N2575" s="7">
        <f t="shared" si="122"/>
        <v>12</v>
      </c>
      <c r="O2575" s="30">
        <f t="shared" si="123"/>
        <v>139</v>
      </c>
    </row>
    <row r="2576" spans="2:15" x14ac:dyDescent="0.2">
      <c r="B2576" s="13">
        <v>54569</v>
      </c>
      <c r="C2576" s="14">
        <v>41982.006111111099</v>
      </c>
      <c r="D2576" s="7" t="s">
        <v>7</v>
      </c>
      <c r="E2576" s="13">
        <v>2190</v>
      </c>
      <c r="F2576" s="7" t="s">
        <v>51</v>
      </c>
      <c r="G2576" s="7" t="s">
        <v>11</v>
      </c>
      <c r="H2576" s="13">
        <v>11</v>
      </c>
      <c r="I2576" s="13">
        <f>IF(G2576="Male",VLOOKUP(H2576,'Shoe size conversion table'!$B$6:$D$22,2),VLOOKUP(H2576,'Shoe size conversion table'!$J$6:$L$22,2))</f>
        <v>44</v>
      </c>
      <c r="J2576" s="13">
        <f>IF(G2576="Male",VLOOKUP(H2576,'Shoe size conversion table'!$B$6:$D$22,3),VLOOKUP(H2576,'Shoe size conversion table'!$J$6:$L$22,3))</f>
        <v>10.5</v>
      </c>
      <c r="K2576" s="11">
        <v>199</v>
      </c>
      <c r="L2576" s="12">
        <v>0.5</v>
      </c>
      <c r="M2576" s="7">
        <f t="shared" si="121"/>
        <v>2014</v>
      </c>
      <c r="N2576" s="7">
        <f t="shared" si="122"/>
        <v>12</v>
      </c>
      <c r="O2576" s="30">
        <f t="shared" si="123"/>
        <v>99.5</v>
      </c>
    </row>
    <row r="2577" spans="2:15" x14ac:dyDescent="0.2">
      <c r="B2577" s="13">
        <v>54569</v>
      </c>
      <c r="C2577" s="14">
        <v>41982.006111111099</v>
      </c>
      <c r="D2577" s="7" t="s">
        <v>7</v>
      </c>
      <c r="E2577" s="13">
        <v>2185</v>
      </c>
      <c r="F2577" s="7" t="s">
        <v>51</v>
      </c>
      <c r="G2577" s="7" t="s">
        <v>11</v>
      </c>
      <c r="H2577" s="13">
        <v>9</v>
      </c>
      <c r="I2577" s="13">
        <f>IF(G2577="Male",VLOOKUP(H2577,'Shoe size conversion table'!$B$6:$D$22,2),VLOOKUP(H2577,'Shoe size conversion table'!$J$6:$L$22,2))</f>
        <v>42</v>
      </c>
      <c r="J2577" s="13">
        <f>IF(G2577="Male",VLOOKUP(H2577,'Shoe size conversion table'!$B$6:$D$22,3),VLOOKUP(H2577,'Shoe size conversion table'!$J$6:$L$22,3))</f>
        <v>8.5</v>
      </c>
      <c r="K2577" s="11">
        <v>189</v>
      </c>
      <c r="L2577" s="12">
        <v>0.5</v>
      </c>
      <c r="M2577" s="7">
        <f t="shared" si="121"/>
        <v>2014</v>
      </c>
      <c r="N2577" s="7">
        <f t="shared" si="122"/>
        <v>12</v>
      </c>
      <c r="O2577" s="30">
        <f t="shared" si="123"/>
        <v>94.5</v>
      </c>
    </row>
    <row r="2578" spans="2:15" x14ac:dyDescent="0.2">
      <c r="B2578" s="13">
        <v>54570</v>
      </c>
      <c r="C2578" s="14">
        <v>41982.016111111094</v>
      </c>
      <c r="D2578" s="7" t="s">
        <v>10</v>
      </c>
      <c r="E2578" s="13">
        <v>2184</v>
      </c>
      <c r="F2578" s="7" t="s">
        <v>34</v>
      </c>
      <c r="G2578" s="7" t="s">
        <v>11</v>
      </c>
      <c r="H2578" s="13">
        <v>10</v>
      </c>
      <c r="I2578" s="13">
        <f>IF(G2578="Male",VLOOKUP(H2578,'Shoe size conversion table'!$B$6:$D$22,2),VLOOKUP(H2578,'Shoe size conversion table'!$J$6:$L$22,2))</f>
        <v>43</v>
      </c>
      <c r="J2578" s="13">
        <f>IF(G2578="Male",VLOOKUP(H2578,'Shoe size conversion table'!$B$6:$D$22,3),VLOOKUP(H2578,'Shoe size conversion table'!$J$6:$L$22,3))</f>
        <v>9.5</v>
      </c>
      <c r="K2578" s="11">
        <v>159</v>
      </c>
      <c r="L2578" s="12">
        <v>0</v>
      </c>
      <c r="M2578" s="7">
        <f t="shared" si="121"/>
        <v>2014</v>
      </c>
      <c r="N2578" s="7">
        <f t="shared" si="122"/>
        <v>12</v>
      </c>
      <c r="O2578" s="30">
        <f t="shared" si="123"/>
        <v>159</v>
      </c>
    </row>
    <row r="2579" spans="2:15" x14ac:dyDescent="0.2">
      <c r="B2579" s="13">
        <v>54571</v>
      </c>
      <c r="C2579" s="14">
        <v>41982.356111111098</v>
      </c>
      <c r="D2579" s="7" t="s">
        <v>7</v>
      </c>
      <c r="E2579" s="13">
        <v>2219</v>
      </c>
      <c r="F2579" s="7" t="s">
        <v>48</v>
      </c>
      <c r="G2579" s="7" t="s">
        <v>11</v>
      </c>
      <c r="H2579" s="13">
        <v>10.5</v>
      </c>
      <c r="I2579" s="13" t="str">
        <f>IF(G2579="Male",VLOOKUP(H2579,'Shoe size conversion table'!$B$6:$D$22,2),VLOOKUP(H2579,'Shoe size conversion table'!$J$6:$L$22,2))</f>
        <v>43-44</v>
      </c>
      <c r="J2579" s="13">
        <f>IF(G2579="Male",VLOOKUP(H2579,'Shoe size conversion table'!$B$6:$D$22,3),VLOOKUP(H2579,'Shoe size conversion table'!$J$6:$L$22,3))</f>
        <v>10</v>
      </c>
      <c r="K2579" s="11">
        <v>169</v>
      </c>
      <c r="L2579" s="12">
        <v>0.1</v>
      </c>
      <c r="M2579" s="7">
        <f t="shared" si="121"/>
        <v>2014</v>
      </c>
      <c r="N2579" s="7">
        <f t="shared" si="122"/>
        <v>12</v>
      </c>
      <c r="O2579" s="30">
        <f t="shared" si="123"/>
        <v>152.1</v>
      </c>
    </row>
    <row r="2580" spans="2:15" x14ac:dyDescent="0.2">
      <c r="B2580" s="13">
        <v>54572</v>
      </c>
      <c r="C2580" s="14">
        <v>41982.356111111098</v>
      </c>
      <c r="D2580" s="7" t="s">
        <v>9</v>
      </c>
      <c r="E2580" s="13">
        <v>2192</v>
      </c>
      <c r="F2580" s="7" t="s">
        <v>62</v>
      </c>
      <c r="G2580" s="7" t="s">
        <v>12</v>
      </c>
      <c r="H2580" s="13">
        <v>8</v>
      </c>
      <c r="I2580" s="13" t="str">
        <f>IF(G2580="Male",VLOOKUP(H2580,'Shoe size conversion table'!$B$6:$D$22,2),VLOOKUP(H2580,'Shoe size conversion table'!$J$6:$L$22,2))</f>
        <v>38-39</v>
      </c>
      <c r="J2580" s="13">
        <f>IF(G2580="Male",VLOOKUP(H2580,'Shoe size conversion table'!$B$6:$D$22,3),VLOOKUP(H2580,'Shoe size conversion table'!$J$6:$L$22,3))</f>
        <v>6</v>
      </c>
      <c r="K2580" s="11">
        <v>149</v>
      </c>
      <c r="L2580" s="12">
        <v>0.5</v>
      </c>
      <c r="M2580" s="7">
        <f t="shared" si="121"/>
        <v>2014</v>
      </c>
      <c r="N2580" s="7">
        <f t="shared" si="122"/>
        <v>12</v>
      </c>
      <c r="O2580" s="30">
        <f t="shared" si="123"/>
        <v>74.5</v>
      </c>
    </row>
    <row r="2581" spans="2:15" x14ac:dyDescent="0.2">
      <c r="B2581" s="13">
        <v>54573</v>
      </c>
      <c r="C2581" s="14">
        <v>41982.356111111098</v>
      </c>
      <c r="D2581" s="7" t="s">
        <v>10</v>
      </c>
      <c r="E2581" s="13">
        <v>2204</v>
      </c>
      <c r="F2581" s="7" t="s">
        <v>34</v>
      </c>
      <c r="G2581" s="7" t="s">
        <v>11</v>
      </c>
      <c r="H2581" s="13">
        <v>10.5</v>
      </c>
      <c r="I2581" s="13" t="str">
        <f>IF(G2581="Male",VLOOKUP(H2581,'Shoe size conversion table'!$B$6:$D$22,2),VLOOKUP(H2581,'Shoe size conversion table'!$J$6:$L$22,2))</f>
        <v>43-44</v>
      </c>
      <c r="J2581" s="13">
        <f>IF(G2581="Male",VLOOKUP(H2581,'Shoe size conversion table'!$B$6:$D$22,3),VLOOKUP(H2581,'Shoe size conversion table'!$J$6:$L$22,3))</f>
        <v>10</v>
      </c>
      <c r="K2581" s="11">
        <v>199</v>
      </c>
      <c r="L2581" s="12">
        <v>0</v>
      </c>
      <c r="M2581" s="7">
        <f t="shared" si="121"/>
        <v>2014</v>
      </c>
      <c r="N2581" s="7">
        <f t="shared" si="122"/>
        <v>12</v>
      </c>
      <c r="O2581" s="30">
        <f t="shared" si="123"/>
        <v>199</v>
      </c>
    </row>
    <row r="2582" spans="2:15" x14ac:dyDescent="0.2">
      <c r="B2582" s="13">
        <v>54574</v>
      </c>
      <c r="C2582" s="14">
        <v>41982.626111111102</v>
      </c>
      <c r="D2582" s="7" t="s">
        <v>8</v>
      </c>
      <c r="E2582" s="13">
        <v>2169</v>
      </c>
      <c r="F2582" s="7" t="s">
        <v>42</v>
      </c>
      <c r="G2582" s="7" t="s">
        <v>12</v>
      </c>
      <c r="H2582" s="13">
        <v>10</v>
      </c>
      <c r="I2582" s="13" t="str">
        <f>IF(G2582="Male",VLOOKUP(H2582,'Shoe size conversion table'!$B$6:$D$22,2),VLOOKUP(H2582,'Shoe size conversion table'!$J$6:$L$22,2))</f>
        <v>40-41</v>
      </c>
      <c r="J2582" s="13">
        <f>IF(G2582="Male",VLOOKUP(H2582,'Shoe size conversion table'!$B$6:$D$22,3),VLOOKUP(H2582,'Shoe size conversion table'!$J$6:$L$22,3))</f>
        <v>8</v>
      </c>
      <c r="K2582" s="11">
        <v>199</v>
      </c>
      <c r="L2582" s="12">
        <v>0.2</v>
      </c>
      <c r="M2582" s="7">
        <f t="shared" si="121"/>
        <v>2014</v>
      </c>
      <c r="N2582" s="7">
        <f t="shared" si="122"/>
        <v>12</v>
      </c>
      <c r="O2582" s="30">
        <f t="shared" si="123"/>
        <v>159.20000000000002</v>
      </c>
    </row>
    <row r="2583" spans="2:15" x14ac:dyDescent="0.2">
      <c r="B2583" s="13">
        <v>54575</v>
      </c>
      <c r="C2583" s="14">
        <v>41982.626111111102</v>
      </c>
      <c r="D2583" s="7" t="s">
        <v>7</v>
      </c>
      <c r="E2583" s="13">
        <v>2185</v>
      </c>
      <c r="F2583" s="7" t="s">
        <v>51</v>
      </c>
      <c r="G2583" s="7" t="s">
        <v>12</v>
      </c>
      <c r="H2583" s="13">
        <v>7</v>
      </c>
      <c r="I2583" s="13" t="str">
        <f>IF(G2583="Male",VLOOKUP(H2583,'Shoe size conversion table'!$B$6:$D$22,2),VLOOKUP(H2583,'Shoe size conversion table'!$J$6:$L$22,2))</f>
        <v>37-38</v>
      </c>
      <c r="J2583" s="13">
        <f>IF(G2583="Male",VLOOKUP(H2583,'Shoe size conversion table'!$B$6:$D$22,3),VLOOKUP(H2583,'Shoe size conversion table'!$J$6:$L$22,3))</f>
        <v>5</v>
      </c>
      <c r="K2583" s="11">
        <v>169</v>
      </c>
      <c r="L2583" s="12">
        <v>0</v>
      </c>
      <c r="M2583" s="7">
        <f t="shared" si="121"/>
        <v>2014</v>
      </c>
      <c r="N2583" s="7">
        <f t="shared" si="122"/>
        <v>12</v>
      </c>
      <c r="O2583" s="30">
        <f t="shared" si="123"/>
        <v>169</v>
      </c>
    </row>
    <row r="2584" spans="2:15" x14ac:dyDescent="0.2">
      <c r="B2584" s="13">
        <v>54576</v>
      </c>
      <c r="C2584" s="14">
        <v>41982.646111111098</v>
      </c>
      <c r="D2584" s="7" t="s">
        <v>7</v>
      </c>
      <c r="E2584" s="13">
        <v>2148</v>
      </c>
      <c r="F2584" s="7" t="s">
        <v>50</v>
      </c>
      <c r="G2584" s="7" t="s">
        <v>12</v>
      </c>
      <c r="H2584" s="13">
        <v>10</v>
      </c>
      <c r="I2584" s="13" t="str">
        <f>IF(G2584="Male",VLOOKUP(H2584,'Shoe size conversion table'!$B$6:$D$22,2),VLOOKUP(H2584,'Shoe size conversion table'!$J$6:$L$22,2))</f>
        <v>40-41</v>
      </c>
      <c r="J2584" s="13">
        <f>IF(G2584="Male",VLOOKUP(H2584,'Shoe size conversion table'!$B$6:$D$22,3),VLOOKUP(H2584,'Shoe size conversion table'!$J$6:$L$22,3))</f>
        <v>8</v>
      </c>
      <c r="K2584" s="11">
        <v>179</v>
      </c>
      <c r="L2584" s="12">
        <v>0</v>
      </c>
      <c r="M2584" s="7">
        <f t="shared" si="121"/>
        <v>2014</v>
      </c>
      <c r="N2584" s="7">
        <f t="shared" si="122"/>
        <v>12</v>
      </c>
      <c r="O2584" s="30">
        <f t="shared" si="123"/>
        <v>179</v>
      </c>
    </row>
    <row r="2585" spans="2:15" x14ac:dyDescent="0.2">
      <c r="B2585" s="13">
        <v>54577</v>
      </c>
      <c r="C2585" s="14">
        <v>41982.826111111099</v>
      </c>
      <c r="D2585" s="7" t="s">
        <v>10</v>
      </c>
      <c r="E2585" s="13">
        <v>2231</v>
      </c>
      <c r="F2585" s="7" t="s">
        <v>34</v>
      </c>
      <c r="G2585" s="7" t="s">
        <v>12</v>
      </c>
      <c r="H2585" s="13">
        <v>9</v>
      </c>
      <c r="I2585" s="13" t="str">
        <f>IF(G2585="Male",VLOOKUP(H2585,'Shoe size conversion table'!$B$6:$D$22,2),VLOOKUP(H2585,'Shoe size conversion table'!$J$6:$L$22,2))</f>
        <v>39-40</v>
      </c>
      <c r="J2585" s="13">
        <f>IF(G2585="Male",VLOOKUP(H2585,'Shoe size conversion table'!$B$6:$D$22,3),VLOOKUP(H2585,'Shoe size conversion table'!$J$6:$L$22,3))</f>
        <v>7</v>
      </c>
      <c r="K2585" s="11">
        <v>159</v>
      </c>
      <c r="L2585" s="12">
        <v>0</v>
      </c>
      <c r="M2585" s="7">
        <f t="shared" si="121"/>
        <v>2014</v>
      </c>
      <c r="N2585" s="7">
        <f t="shared" si="122"/>
        <v>12</v>
      </c>
      <c r="O2585" s="30">
        <f t="shared" si="123"/>
        <v>159</v>
      </c>
    </row>
    <row r="2586" spans="2:15" x14ac:dyDescent="0.2">
      <c r="B2586" s="13">
        <v>54578</v>
      </c>
      <c r="C2586" s="14">
        <v>41982.956111111096</v>
      </c>
      <c r="D2586" s="7" t="s">
        <v>7</v>
      </c>
      <c r="E2586" s="13">
        <v>2227</v>
      </c>
      <c r="F2586" s="7" t="s">
        <v>51</v>
      </c>
      <c r="G2586" s="7" t="s">
        <v>11</v>
      </c>
      <c r="H2586" s="13">
        <v>10</v>
      </c>
      <c r="I2586" s="13">
        <f>IF(G2586="Male",VLOOKUP(H2586,'Shoe size conversion table'!$B$6:$D$22,2),VLOOKUP(H2586,'Shoe size conversion table'!$J$6:$L$22,2))</f>
        <v>43</v>
      </c>
      <c r="J2586" s="13">
        <f>IF(G2586="Male",VLOOKUP(H2586,'Shoe size conversion table'!$B$6:$D$22,3),VLOOKUP(H2586,'Shoe size conversion table'!$J$6:$L$22,3))</f>
        <v>9.5</v>
      </c>
      <c r="K2586" s="11">
        <v>169</v>
      </c>
      <c r="L2586" s="12">
        <v>0.2</v>
      </c>
      <c r="M2586" s="7">
        <f t="shared" si="121"/>
        <v>2014</v>
      </c>
      <c r="N2586" s="7">
        <f t="shared" si="122"/>
        <v>12</v>
      </c>
      <c r="O2586" s="30">
        <f t="shared" si="123"/>
        <v>135.20000000000002</v>
      </c>
    </row>
    <row r="2587" spans="2:15" x14ac:dyDescent="0.2">
      <c r="B2587" s="13">
        <v>54579</v>
      </c>
      <c r="C2587" s="14">
        <v>41983.006111111099</v>
      </c>
      <c r="D2587" s="7" t="s">
        <v>7</v>
      </c>
      <c r="E2587" s="13">
        <v>2235</v>
      </c>
      <c r="F2587" s="7" t="s">
        <v>51</v>
      </c>
      <c r="G2587" s="7" t="s">
        <v>11</v>
      </c>
      <c r="H2587" s="13">
        <v>8</v>
      </c>
      <c r="I2587" s="13">
        <f>IF(G2587="Male",VLOOKUP(H2587,'Shoe size conversion table'!$B$6:$D$22,2),VLOOKUP(H2587,'Shoe size conversion table'!$J$6:$L$22,2))</f>
        <v>41</v>
      </c>
      <c r="J2587" s="13">
        <f>IF(G2587="Male",VLOOKUP(H2587,'Shoe size conversion table'!$B$6:$D$22,3),VLOOKUP(H2587,'Shoe size conversion table'!$J$6:$L$22,3))</f>
        <v>7.5</v>
      </c>
      <c r="K2587" s="11">
        <v>199</v>
      </c>
      <c r="L2587" s="12">
        <v>0</v>
      </c>
      <c r="M2587" s="7">
        <f t="shared" si="121"/>
        <v>2014</v>
      </c>
      <c r="N2587" s="7">
        <f t="shared" si="122"/>
        <v>12</v>
      </c>
      <c r="O2587" s="30">
        <f t="shared" si="123"/>
        <v>199</v>
      </c>
    </row>
    <row r="2588" spans="2:15" x14ac:dyDescent="0.2">
      <c r="B2588" s="13">
        <v>54579</v>
      </c>
      <c r="C2588" s="14">
        <v>41983.006111111099</v>
      </c>
      <c r="D2588" s="7" t="s">
        <v>7</v>
      </c>
      <c r="E2588" s="13">
        <v>2190</v>
      </c>
      <c r="F2588" s="7" t="s">
        <v>51</v>
      </c>
      <c r="G2588" s="7" t="s">
        <v>11</v>
      </c>
      <c r="H2588" s="13">
        <v>11</v>
      </c>
      <c r="I2588" s="13">
        <f>IF(G2588="Male",VLOOKUP(H2588,'Shoe size conversion table'!$B$6:$D$22,2),VLOOKUP(H2588,'Shoe size conversion table'!$J$6:$L$22,2))</f>
        <v>44</v>
      </c>
      <c r="J2588" s="13">
        <f>IF(G2588="Male",VLOOKUP(H2588,'Shoe size conversion table'!$B$6:$D$22,3),VLOOKUP(H2588,'Shoe size conversion table'!$J$6:$L$22,3))</f>
        <v>10.5</v>
      </c>
      <c r="K2588" s="11">
        <v>199</v>
      </c>
      <c r="L2588" s="12">
        <v>0.5</v>
      </c>
      <c r="M2588" s="7">
        <f t="shared" si="121"/>
        <v>2014</v>
      </c>
      <c r="N2588" s="7">
        <f t="shared" si="122"/>
        <v>12</v>
      </c>
      <c r="O2588" s="30">
        <f t="shared" si="123"/>
        <v>99.5</v>
      </c>
    </row>
    <row r="2589" spans="2:15" x14ac:dyDescent="0.2">
      <c r="B2589" s="13">
        <v>54580</v>
      </c>
      <c r="C2589" s="14">
        <v>41983.356111111098</v>
      </c>
      <c r="D2589" s="7" t="s">
        <v>9</v>
      </c>
      <c r="E2589" s="13">
        <v>2206</v>
      </c>
      <c r="F2589" s="7" t="s">
        <v>61</v>
      </c>
      <c r="G2589" s="7" t="s">
        <v>12</v>
      </c>
      <c r="H2589" s="13">
        <v>8</v>
      </c>
      <c r="I2589" s="13" t="str">
        <f>IF(G2589="Male",VLOOKUP(H2589,'Shoe size conversion table'!$B$6:$D$22,2),VLOOKUP(H2589,'Shoe size conversion table'!$J$6:$L$22,2))</f>
        <v>38-39</v>
      </c>
      <c r="J2589" s="13">
        <f>IF(G2589="Male",VLOOKUP(H2589,'Shoe size conversion table'!$B$6:$D$22,3),VLOOKUP(H2589,'Shoe size conversion table'!$J$6:$L$22,3))</f>
        <v>6</v>
      </c>
      <c r="K2589" s="11">
        <v>179</v>
      </c>
      <c r="L2589" s="12">
        <v>0</v>
      </c>
      <c r="M2589" s="7">
        <f t="shared" si="121"/>
        <v>2014</v>
      </c>
      <c r="N2589" s="7">
        <f t="shared" si="122"/>
        <v>12</v>
      </c>
      <c r="O2589" s="30">
        <f t="shared" si="123"/>
        <v>179</v>
      </c>
    </row>
    <row r="2590" spans="2:15" x14ac:dyDescent="0.2">
      <c r="B2590" s="13">
        <v>54580</v>
      </c>
      <c r="C2590" s="14">
        <v>41983.356111111098</v>
      </c>
      <c r="D2590" s="7" t="s">
        <v>9</v>
      </c>
      <c r="E2590" s="13">
        <v>2168</v>
      </c>
      <c r="F2590" s="7" t="s">
        <v>62</v>
      </c>
      <c r="G2590" s="7" t="s">
        <v>12</v>
      </c>
      <c r="H2590" s="13">
        <v>8</v>
      </c>
      <c r="I2590" s="13" t="str">
        <f>IF(G2590="Male",VLOOKUP(H2590,'Shoe size conversion table'!$B$6:$D$22,2),VLOOKUP(H2590,'Shoe size conversion table'!$J$6:$L$22,2))</f>
        <v>38-39</v>
      </c>
      <c r="J2590" s="13">
        <f>IF(G2590="Male",VLOOKUP(H2590,'Shoe size conversion table'!$B$6:$D$22,3),VLOOKUP(H2590,'Shoe size conversion table'!$J$6:$L$22,3))</f>
        <v>6</v>
      </c>
      <c r="K2590" s="11">
        <v>189</v>
      </c>
      <c r="L2590" s="12">
        <v>0.2</v>
      </c>
      <c r="M2590" s="7">
        <f t="shared" si="121"/>
        <v>2014</v>
      </c>
      <c r="N2590" s="7">
        <f t="shared" si="122"/>
        <v>12</v>
      </c>
      <c r="O2590" s="30">
        <f t="shared" si="123"/>
        <v>151.20000000000002</v>
      </c>
    </row>
    <row r="2591" spans="2:15" x14ac:dyDescent="0.2">
      <c r="B2591" s="13">
        <v>54580</v>
      </c>
      <c r="C2591" s="14">
        <v>41983.356111111098</v>
      </c>
      <c r="D2591" s="7" t="s">
        <v>9</v>
      </c>
      <c r="E2591" s="13">
        <v>2199</v>
      </c>
      <c r="F2591" s="7" t="s">
        <v>60</v>
      </c>
      <c r="G2591" s="7" t="s">
        <v>12</v>
      </c>
      <c r="H2591" s="13">
        <v>8.5</v>
      </c>
      <c r="I2591" s="13">
        <f>IF(G2591="Male",VLOOKUP(H2591,'Shoe size conversion table'!$B$6:$D$22,2),VLOOKUP(H2591,'Shoe size conversion table'!$J$6:$L$22,2))</f>
        <v>39</v>
      </c>
      <c r="J2591" s="13">
        <f>IF(G2591="Male",VLOOKUP(H2591,'Shoe size conversion table'!$B$6:$D$22,3),VLOOKUP(H2591,'Shoe size conversion table'!$J$6:$L$22,3))</f>
        <v>6.5</v>
      </c>
      <c r="K2591" s="11">
        <v>129</v>
      </c>
      <c r="L2591" s="12">
        <v>0</v>
      </c>
      <c r="M2591" s="7">
        <f t="shared" si="121"/>
        <v>2014</v>
      </c>
      <c r="N2591" s="7">
        <f t="shared" si="122"/>
        <v>12</v>
      </c>
      <c r="O2591" s="30">
        <f t="shared" si="123"/>
        <v>129</v>
      </c>
    </row>
    <row r="2592" spans="2:15" x14ac:dyDescent="0.2">
      <c r="B2592" s="13">
        <v>54581</v>
      </c>
      <c r="C2592" s="14">
        <v>41983.396111111098</v>
      </c>
      <c r="D2592" s="7" t="s">
        <v>7</v>
      </c>
      <c r="E2592" s="13">
        <v>2166</v>
      </c>
      <c r="F2592" s="7" t="s">
        <v>51</v>
      </c>
      <c r="G2592" s="7" t="s">
        <v>11</v>
      </c>
      <c r="H2592" s="13">
        <v>11</v>
      </c>
      <c r="I2592" s="13">
        <f>IF(G2592="Male",VLOOKUP(H2592,'Shoe size conversion table'!$B$6:$D$22,2),VLOOKUP(H2592,'Shoe size conversion table'!$J$6:$L$22,2))</f>
        <v>44</v>
      </c>
      <c r="J2592" s="13">
        <f>IF(G2592="Male",VLOOKUP(H2592,'Shoe size conversion table'!$B$6:$D$22,3),VLOOKUP(H2592,'Shoe size conversion table'!$J$6:$L$22,3))</f>
        <v>10.5</v>
      </c>
      <c r="K2592" s="11">
        <v>169</v>
      </c>
      <c r="L2592" s="12">
        <v>0.3</v>
      </c>
      <c r="M2592" s="7">
        <f t="shared" si="121"/>
        <v>2014</v>
      </c>
      <c r="N2592" s="7">
        <f t="shared" si="122"/>
        <v>12</v>
      </c>
      <c r="O2592" s="30">
        <f t="shared" si="123"/>
        <v>118.3</v>
      </c>
    </row>
    <row r="2593" spans="2:15" x14ac:dyDescent="0.2">
      <c r="B2593" s="13">
        <v>54582</v>
      </c>
      <c r="C2593" s="14">
        <v>41983.626111111102</v>
      </c>
      <c r="D2593" s="7" t="s">
        <v>8</v>
      </c>
      <c r="E2593" s="13">
        <v>2183</v>
      </c>
      <c r="F2593" s="7" t="s">
        <v>37</v>
      </c>
      <c r="G2593" s="7" t="s">
        <v>12</v>
      </c>
      <c r="H2593" s="13">
        <v>10</v>
      </c>
      <c r="I2593" s="13" t="str">
        <f>IF(G2593="Male",VLOOKUP(H2593,'Shoe size conversion table'!$B$6:$D$22,2),VLOOKUP(H2593,'Shoe size conversion table'!$J$6:$L$22,2))</f>
        <v>40-41</v>
      </c>
      <c r="J2593" s="13">
        <f>IF(G2593="Male",VLOOKUP(H2593,'Shoe size conversion table'!$B$6:$D$22,3),VLOOKUP(H2593,'Shoe size conversion table'!$J$6:$L$22,3))</f>
        <v>8</v>
      </c>
      <c r="K2593" s="11">
        <v>199</v>
      </c>
      <c r="L2593" s="12">
        <v>0.1</v>
      </c>
      <c r="M2593" s="7">
        <f t="shared" si="121"/>
        <v>2014</v>
      </c>
      <c r="N2593" s="7">
        <f t="shared" si="122"/>
        <v>12</v>
      </c>
      <c r="O2593" s="30">
        <f t="shared" si="123"/>
        <v>179.1</v>
      </c>
    </row>
    <row r="2594" spans="2:15" x14ac:dyDescent="0.2">
      <c r="B2594" s="13">
        <v>54583</v>
      </c>
      <c r="C2594" s="14">
        <v>41983.626111111102</v>
      </c>
      <c r="D2594" s="7" t="s">
        <v>7</v>
      </c>
      <c r="E2594" s="13">
        <v>2155</v>
      </c>
      <c r="F2594" s="7" t="s">
        <v>51</v>
      </c>
      <c r="G2594" s="7" t="s">
        <v>12</v>
      </c>
      <c r="H2594" s="13">
        <v>7</v>
      </c>
      <c r="I2594" s="13" t="str">
        <f>IF(G2594="Male",VLOOKUP(H2594,'Shoe size conversion table'!$B$6:$D$22,2),VLOOKUP(H2594,'Shoe size conversion table'!$J$6:$L$22,2))</f>
        <v>37-38</v>
      </c>
      <c r="J2594" s="13">
        <f>IF(G2594="Male",VLOOKUP(H2594,'Shoe size conversion table'!$B$6:$D$22,3),VLOOKUP(H2594,'Shoe size conversion table'!$J$6:$L$22,3))</f>
        <v>5</v>
      </c>
      <c r="K2594" s="11">
        <v>139</v>
      </c>
      <c r="L2594" s="12">
        <v>0.2</v>
      </c>
      <c r="M2594" s="7">
        <f t="shared" si="121"/>
        <v>2014</v>
      </c>
      <c r="N2594" s="7">
        <f t="shared" si="122"/>
        <v>12</v>
      </c>
      <c r="O2594" s="30">
        <f t="shared" si="123"/>
        <v>111.2</v>
      </c>
    </row>
    <row r="2595" spans="2:15" x14ac:dyDescent="0.2">
      <c r="B2595" s="13">
        <v>54584</v>
      </c>
      <c r="C2595" s="14">
        <v>41983.646111111098</v>
      </c>
      <c r="D2595" s="7" t="s">
        <v>7</v>
      </c>
      <c r="E2595" s="13">
        <v>2190</v>
      </c>
      <c r="F2595" s="7" t="s">
        <v>55</v>
      </c>
      <c r="G2595" s="7" t="s">
        <v>11</v>
      </c>
      <c r="H2595" s="13">
        <v>9.5</v>
      </c>
      <c r="I2595" s="13" t="str">
        <f>IF(G2595="Male",VLOOKUP(H2595,'Shoe size conversion table'!$B$6:$D$22,2),VLOOKUP(H2595,'Shoe size conversion table'!$J$6:$L$22,2))</f>
        <v>42-43</v>
      </c>
      <c r="J2595" s="13">
        <f>IF(G2595="Male",VLOOKUP(H2595,'Shoe size conversion table'!$B$6:$D$22,3),VLOOKUP(H2595,'Shoe size conversion table'!$J$6:$L$22,3))</f>
        <v>9</v>
      </c>
      <c r="K2595" s="11">
        <v>189</v>
      </c>
      <c r="L2595" s="12">
        <v>0.2</v>
      </c>
      <c r="M2595" s="7">
        <f t="shared" si="121"/>
        <v>2014</v>
      </c>
      <c r="N2595" s="7">
        <f t="shared" si="122"/>
        <v>12</v>
      </c>
      <c r="O2595" s="30">
        <f t="shared" si="123"/>
        <v>151.20000000000002</v>
      </c>
    </row>
    <row r="2596" spans="2:15" x14ac:dyDescent="0.2">
      <c r="B2596" s="13">
        <v>54585</v>
      </c>
      <c r="C2596" s="14">
        <v>41983.826111111099</v>
      </c>
      <c r="D2596" s="7" t="s">
        <v>9</v>
      </c>
      <c r="E2596" s="13">
        <v>2226</v>
      </c>
      <c r="F2596" s="7" t="s">
        <v>61</v>
      </c>
      <c r="G2596" s="7" t="s">
        <v>11</v>
      </c>
      <c r="H2596" s="13">
        <v>8.5</v>
      </c>
      <c r="I2596" s="13" t="str">
        <f>IF(G2596="Male",VLOOKUP(H2596,'Shoe size conversion table'!$B$6:$D$22,2),VLOOKUP(H2596,'Shoe size conversion table'!$J$6:$L$22,2))</f>
        <v>41-42</v>
      </c>
      <c r="J2596" s="13">
        <f>IF(G2596="Male",VLOOKUP(H2596,'Shoe size conversion table'!$B$6:$D$22,3),VLOOKUP(H2596,'Shoe size conversion table'!$J$6:$L$22,3))</f>
        <v>8</v>
      </c>
      <c r="K2596" s="11">
        <v>129</v>
      </c>
      <c r="L2596" s="12">
        <v>0</v>
      </c>
      <c r="M2596" s="7">
        <f t="shared" si="121"/>
        <v>2014</v>
      </c>
      <c r="N2596" s="7">
        <f t="shared" si="122"/>
        <v>12</v>
      </c>
      <c r="O2596" s="30">
        <f t="shared" si="123"/>
        <v>129</v>
      </c>
    </row>
    <row r="2597" spans="2:15" x14ac:dyDescent="0.2">
      <c r="B2597" s="13">
        <v>54586</v>
      </c>
      <c r="C2597" s="14">
        <v>41984.006111111099</v>
      </c>
      <c r="D2597" s="7" t="s">
        <v>7</v>
      </c>
      <c r="E2597" s="13">
        <v>2218</v>
      </c>
      <c r="F2597" s="7" t="s">
        <v>51</v>
      </c>
      <c r="G2597" s="7" t="s">
        <v>11</v>
      </c>
      <c r="H2597" s="13">
        <v>8.5</v>
      </c>
      <c r="I2597" s="13" t="str">
        <f>IF(G2597="Male",VLOOKUP(H2597,'Shoe size conversion table'!$B$6:$D$22,2),VLOOKUP(H2597,'Shoe size conversion table'!$J$6:$L$22,2))</f>
        <v>41-42</v>
      </c>
      <c r="J2597" s="13">
        <f>IF(G2597="Male",VLOOKUP(H2597,'Shoe size conversion table'!$B$6:$D$22,3),VLOOKUP(H2597,'Shoe size conversion table'!$J$6:$L$22,3))</f>
        <v>8</v>
      </c>
      <c r="K2597" s="11">
        <v>139</v>
      </c>
      <c r="L2597" s="12">
        <v>0</v>
      </c>
      <c r="M2597" s="7">
        <f t="shared" si="121"/>
        <v>2014</v>
      </c>
      <c r="N2597" s="7">
        <f t="shared" si="122"/>
        <v>12</v>
      </c>
      <c r="O2597" s="30">
        <f t="shared" si="123"/>
        <v>139</v>
      </c>
    </row>
    <row r="2598" spans="2:15" x14ac:dyDescent="0.2">
      <c r="B2598" s="13">
        <v>54586</v>
      </c>
      <c r="C2598" s="14">
        <v>41984.006111111099</v>
      </c>
      <c r="D2598" s="7" t="s">
        <v>7</v>
      </c>
      <c r="E2598" s="13">
        <v>2235</v>
      </c>
      <c r="F2598" s="7" t="s">
        <v>51</v>
      </c>
      <c r="G2598" s="7" t="s">
        <v>11</v>
      </c>
      <c r="H2598" s="13">
        <v>8</v>
      </c>
      <c r="I2598" s="13">
        <f>IF(G2598="Male",VLOOKUP(H2598,'Shoe size conversion table'!$B$6:$D$22,2),VLOOKUP(H2598,'Shoe size conversion table'!$J$6:$L$22,2))</f>
        <v>41</v>
      </c>
      <c r="J2598" s="13">
        <f>IF(G2598="Male",VLOOKUP(H2598,'Shoe size conversion table'!$B$6:$D$22,3),VLOOKUP(H2598,'Shoe size conversion table'!$J$6:$L$22,3))</f>
        <v>7.5</v>
      </c>
      <c r="K2598" s="11">
        <v>199</v>
      </c>
      <c r="L2598" s="12">
        <v>0</v>
      </c>
      <c r="M2598" s="7">
        <f t="shared" si="121"/>
        <v>2014</v>
      </c>
      <c r="N2598" s="7">
        <f t="shared" si="122"/>
        <v>12</v>
      </c>
      <c r="O2598" s="30">
        <f t="shared" si="123"/>
        <v>199</v>
      </c>
    </row>
    <row r="2599" spans="2:15" x14ac:dyDescent="0.2">
      <c r="B2599" s="13">
        <v>54587</v>
      </c>
      <c r="C2599" s="14">
        <v>41984.076111111099</v>
      </c>
      <c r="D2599" s="7" t="s">
        <v>10</v>
      </c>
      <c r="E2599" s="13">
        <v>2207</v>
      </c>
      <c r="F2599" s="7" t="s">
        <v>34</v>
      </c>
      <c r="G2599" s="7" t="s">
        <v>12</v>
      </c>
      <c r="H2599" s="13">
        <v>7</v>
      </c>
      <c r="I2599" s="13" t="str">
        <f>IF(G2599="Male",VLOOKUP(H2599,'Shoe size conversion table'!$B$6:$D$22,2),VLOOKUP(H2599,'Shoe size conversion table'!$J$6:$L$22,2))</f>
        <v>37-38</v>
      </c>
      <c r="J2599" s="13">
        <f>IF(G2599="Male",VLOOKUP(H2599,'Shoe size conversion table'!$B$6:$D$22,3),VLOOKUP(H2599,'Shoe size conversion table'!$J$6:$L$22,3))</f>
        <v>5</v>
      </c>
      <c r="K2599" s="11">
        <v>159</v>
      </c>
      <c r="L2599" s="12">
        <v>0.3</v>
      </c>
      <c r="M2599" s="7">
        <f t="shared" si="121"/>
        <v>2014</v>
      </c>
      <c r="N2599" s="7">
        <f t="shared" si="122"/>
        <v>12</v>
      </c>
      <c r="O2599" s="30">
        <f t="shared" si="123"/>
        <v>111.3</v>
      </c>
    </row>
    <row r="2600" spans="2:15" x14ac:dyDescent="0.2">
      <c r="B2600" s="13">
        <v>54588</v>
      </c>
      <c r="C2600" s="14">
        <v>41984.396111111098</v>
      </c>
      <c r="D2600" s="7" t="s">
        <v>7</v>
      </c>
      <c r="E2600" s="13">
        <v>2185</v>
      </c>
      <c r="F2600" s="7" t="s">
        <v>51</v>
      </c>
      <c r="G2600" s="7" t="s">
        <v>11</v>
      </c>
      <c r="H2600" s="13">
        <v>9</v>
      </c>
      <c r="I2600" s="13">
        <f>IF(G2600="Male",VLOOKUP(H2600,'Shoe size conversion table'!$B$6:$D$22,2),VLOOKUP(H2600,'Shoe size conversion table'!$J$6:$L$22,2))</f>
        <v>42</v>
      </c>
      <c r="J2600" s="13">
        <f>IF(G2600="Male",VLOOKUP(H2600,'Shoe size conversion table'!$B$6:$D$22,3),VLOOKUP(H2600,'Shoe size conversion table'!$J$6:$L$22,3))</f>
        <v>8.5</v>
      </c>
      <c r="K2600" s="11">
        <v>189</v>
      </c>
      <c r="L2600" s="12">
        <v>0.5</v>
      </c>
      <c r="M2600" s="7">
        <f t="shared" si="121"/>
        <v>2014</v>
      </c>
      <c r="N2600" s="7">
        <f t="shared" si="122"/>
        <v>12</v>
      </c>
      <c r="O2600" s="30">
        <f t="shared" si="123"/>
        <v>94.5</v>
      </c>
    </row>
    <row r="2601" spans="2:15" x14ac:dyDescent="0.2">
      <c r="B2601" s="13">
        <v>54589</v>
      </c>
      <c r="C2601" s="14">
        <v>41984.486111111102</v>
      </c>
      <c r="D2601" s="7" t="s">
        <v>7</v>
      </c>
      <c r="E2601" s="13">
        <v>2166</v>
      </c>
      <c r="F2601" s="7" t="s">
        <v>50</v>
      </c>
      <c r="G2601" s="7" t="s">
        <v>12</v>
      </c>
      <c r="H2601" s="13">
        <v>10</v>
      </c>
      <c r="I2601" s="13" t="str">
        <f>IF(G2601="Male",VLOOKUP(H2601,'Shoe size conversion table'!$B$6:$D$22,2),VLOOKUP(H2601,'Shoe size conversion table'!$J$6:$L$22,2))</f>
        <v>40-41</v>
      </c>
      <c r="J2601" s="13">
        <f>IF(G2601="Male",VLOOKUP(H2601,'Shoe size conversion table'!$B$6:$D$22,3),VLOOKUP(H2601,'Shoe size conversion table'!$J$6:$L$22,3))</f>
        <v>8</v>
      </c>
      <c r="K2601" s="11">
        <v>199</v>
      </c>
      <c r="L2601" s="12">
        <v>0</v>
      </c>
      <c r="M2601" s="7">
        <f t="shared" si="121"/>
        <v>2014</v>
      </c>
      <c r="N2601" s="7">
        <f t="shared" si="122"/>
        <v>12</v>
      </c>
      <c r="O2601" s="30">
        <f t="shared" si="123"/>
        <v>199</v>
      </c>
    </row>
    <row r="2602" spans="2:15" x14ac:dyDescent="0.2">
      <c r="B2602" s="13">
        <v>54590</v>
      </c>
      <c r="C2602" s="14">
        <v>41984.626111111102</v>
      </c>
      <c r="D2602" s="7" t="s">
        <v>8</v>
      </c>
      <c r="E2602" s="13">
        <v>2202</v>
      </c>
      <c r="F2602" s="7" t="s">
        <v>40</v>
      </c>
      <c r="G2602" s="7" t="s">
        <v>11</v>
      </c>
      <c r="H2602" s="13">
        <v>7.5</v>
      </c>
      <c r="I2602" s="13" t="str">
        <f>IF(G2602="Male",VLOOKUP(H2602,'Shoe size conversion table'!$B$6:$D$22,2),VLOOKUP(H2602,'Shoe size conversion table'!$J$6:$L$22,2))</f>
        <v>40-41</v>
      </c>
      <c r="J2602" s="13">
        <f>IF(G2602="Male",VLOOKUP(H2602,'Shoe size conversion table'!$B$6:$D$22,3),VLOOKUP(H2602,'Shoe size conversion table'!$J$6:$L$22,3))</f>
        <v>7</v>
      </c>
      <c r="K2602" s="11">
        <v>189</v>
      </c>
      <c r="L2602" s="12">
        <v>0.3</v>
      </c>
      <c r="M2602" s="7">
        <f t="shared" si="121"/>
        <v>2014</v>
      </c>
      <c r="N2602" s="7">
        <f t="shared" si="122"/>
        <v>12</v>
      </c>
      <c r="O2602" s="30">
        <f t="shared" si="123"/>
        <v>132.29999999999998</v>
      </c>
    </row>
    <row r="2603" spans="2:15" x14ac:dyDescent="0.2">
      <c r="B2603" s="13">
        <v>54590</v>
      </c>
      <c r="C2603" s="14">
        <v>41984.626111111102</v>
      </c>
      <c r="D2603" s="7" t="s">
        <v>8</v>
      </c>
      <c r="E2603" s="13">
        <v>2211</v>
      </c>
      <c r="F2603" s="7" t="s">
        <v>42</v>
      </c>
      <c r="G2603" s="7" t="s">
        <v>12</v>
      </c>
      <c r="H2603" s="13">
        <v>10</v>
      </c>
      <c r="I2603" s="13" t="str">
        <f>IF(G2603="Male",VLOOKUP(H2603,'Shoe size conversion table'!$B$6:$D$22,2),VLOOKUP(H2603,'Shoe size conversion table'!$J$6:$L$22,2))</f>
        <v>40-41</v>
      </c>
      <c r="J2603" s="13">
        <f>IF(G2603="Male",VLOOKUP(H2603,'Shoe size conversion table'!$B$6:$D$22,3),VLOOKUP(H2603,'Shoe size conversion table'!$J$6:$L$22,3))</f>
        <v>8</v>
      </c>
      <c r="K2603" s="11">
        <v>159</v>
      </c>
      <c r="L2603" s="12">
        <v>0</v>
      </c>
      <c r="M2603" s="7">
        <f t="shared" si="121"/>
        <v>2014</v>
      </c>
      <c r="N2603" s="7">
        <f t="shared" si="122"/>
        <v>12</v>
      </c>
      <c r="O2603" s="30">
        <f t="shared" si="123"/>
        <v>159</v>
      </c>
    </row>
    <row r="2604" spans="2:15" x14ac:dyDescent="0.2">
      <c r="B2604" s="13">
        <v>54591</v>
      </c>
      <c r="C2604" s="14">
        <v>41984.646111111098</v>
      </c>
      <c r="D2604" s="7" t="s">
        <v>7</v>
      </c>
      <c r="E2604" s="13">
        <v>2179</v>
      </c>
      <c r="F2604" s="7" t="s">
        <v>52</v>
      </c>
      <c r="G2604" s="7" t="s">
        <v>11</v>
      </c>
      <c r="H2604" s="13">
        <v>9</v>
      </c>
      <c r="I2604" s="13">
        <f>IF(G2604="Male",VLOOKUP(H2604,'Shoe size conversion table'!$B$6:$D$22,2),VLOOKUP(H2604,'Shoe size conversion table'!$J$6:$L$22,2))</f>
        <v>42</v>
      </c>
      <c r="J2604" s="13">
        <f>IF(G2604="Male",VLOOKUP(H2604,'Shoe size conversion table'!$B$6:$D$22,3),VLOOKUP(H2604,'Shoe size conversion table'!$J$6:$L$22,3))</f>
        <v>8.5</v>
      </c>
      <c r="K2604" s="11">
        <v>149</v>
      </c>
      <c r="L2604" s="12">
        <v>0</v>
      </c>
      <c r="M2604" s="7">
        <f t="shared" si="121"/>
        <v>2014</v>
      </c>
      <c r="N2604" s="7">
        <f t="shared" si="122"/>
        <v>12</v>
      </c>
      <c r="O2604" s="30">
        <f t="shared" si="123"/>
        <v>149</v>
      </c>
    </row>
    <row r="2605" spans="2:15" x14ac:dyDescent="0.2">
      <c r="B2605" s="13">
        <v>54592</v>
      </c>
      <c r="C2605" s="14">
        <v>41984.826111111099</v>
      </c>
      <c r="D2605" s="7" t="s">
        <v>9</v>
      </c>
      <c r="E2605" s="13">
        <v>2209</v>
      </c>
      <c r="F2605" s="7" t="s">
        <v>61</v>
      </c>
      <c r="G2605" s="7" t="s">
        <v>11</v>
      </c>
      <c r="H2605" s="13">
        <v>11</v>
      </c>
      <c r="I2605" s="13">
        <f>IF(G2605="Male",VLOOKUP(H2605,'Shoe size conversion table'!$B$6:$D$22,2),VLOOKUP(H2605,'Shoe size conversion table'!$J$6:$L$22,2))</f>
        <v>44</v>
      </c>
      <c r="J2605" s="13">
        <f>IF(G2605="Male",VLOOKUP(H2605,'Shoe size conversion table'!$B$6:$D$22,3),VLOOKUP(H2605,'Shoe size conversion table'!$J$6:$L$22,3))</f>
        <v>10.5</v>
      </c>
      <c r="K2605" s="11">
        <v>169</v>
      </c>
      <c r="L2605" s="12">
        <v>0</v>
      </c>
      <c r="M2605" s="7">
        <f t="shared" si="121"/>
        <v>2014</v>
      </c>
      <c r="N2605" s="7">
        <f t="shared" si="122"/>
        <v>12</v>
      </c>
      <c r="O2605" s="30">
        <f t="shared" si="123"/>
        <v>169</v>
      </c>
    </row>
    <row r="2606" spans="2:15" x14ac:dyDescent="0.2">
      <c r="B2606" s="13">
        <v>54593</v>
      </c>
      <c r="C2606" s="14">
        <v>41984.916111111103</v>
      </c>
      <c r="D2606" s="7" t="s">
        <v>10</v>
      </c>
      <c r="E2606" s="13">
        <v>2182</v>
      </c>
      <c r="F2606" s="7" t="s">
        <v>34</v>
      </c>
      <c r="G2606" s="7" t="s">
        <v>12</v>
      </c>
      <c r="H2606" s="13">
        <v>9</v>
      </c>
      <c r="I2606" s="13" t="str">
        <f>IF(G2606="Male",VLOOKUP(H2606,'Shoe size conversion table'!$B$6:$D$22,2),VLOOKUP(H2606,'Shoe size conversion table'!$J$6:$L$22,2))</f>
        <v>39-40</v>
      </c>
      <c r="J2606" s="13">
        <f>IF(G2606="Male",VLOOKUP(H2606,'Shoe size conversion table'!$B$6:$D$22,3),VLOOKUP(H2606,'Shoe size conversion table'!$J$6:$L$22,3))</f>
        <v>7</v>
      </c>
      <c r="K2606" s="11">
        <v>159</v>
      </c>
      <c r="L2606" s="12">
        <v>0.5</v>
      </c>
      <c r="M2606" s="7">
        <f t="shared" si="121"/>
        <v>2014</v>
      </c>
      <c r="N2606" s="7">
        <f t="shared" si="122"/>
        <v>12</v>
      </c>
      <c r="O2606" s="30">
        <f t="shared" si="123"/>
        <v>79.5</v>
      </c>
    </row>
    <row r="2607" spans="2:15" x14ac:dyDescent="0.2">
      <c r="B2607" s="13">
        <v>54594</v>
      </c>
      <c r="C2607" s="14">
        <v>41985.076111111099</v>
      </c>
      <c r="D2607" s="7" t="s">
        <v>8</v>
      </c>
      <c r="E2607" s="13">
        <v>2157</v>
      </c>
      <c r="F2607" s="7" t="s">
        <v>37</v>
      </c>
      <c r="G2607" s="7" t="s">
        <v>11</v>
      </c>
      <c r="H2607" s="13">
        <v>9.5</v>
      </c>
      <c r="I2607" s="13" t="str">
        <f>IF(G2607="Male",VLOOKUP(H2607,'Shoe size conversion table'!$B$6:$D$22,2),VLOOKUP(H2607,'Shoe size conversion table'!$J$6:$L$22,2))</f>
        <v>42-43</v>
      </c>
      <c r="J2607" s="13">
        <f>IF(G2607="Male",VLOOKUP(H2607,'Shoe size conversion table'!$B$6:$D$22,3),VLOOKUP(H2607,'Shoe size conversion table'!$J$6:$L$22,3))</f>
        <v>9</v>
      </c>
      <c r="K2607" s="11">
        <v>199</v>
      </c>
      <c r="L2607" s="12">
        <v>0</v>
      </c>
      <c r="M2607" s="7">
        <f t="shared" si="121"/>
        <v>2014</v>
      </c>
      <c r="N2607" s="7">
        <f t="shared" si="122"/>
        <v>12</v>
      </c>
      <c r="O2607" s="30">
        <f t="shared" si="123"/>
        <v>199</v>
      </c>
    </row>
    <row r="2608" spans="2:15" x14ac:dyDescent="0.2">
      <c r="B2608" s="13">
        <v>54595</v>
      </c>
      <c r="C2608" s="14">
        <v>41985.216111111105</v>
      </c>
      <c r="D2608" s="7" t="s">
        <v>9</v>
      </c>
      <c r="E2608" s="13">
        <v>2165</v>
      </c>
      <c r="F2608" s="7" t="s">
        <v>60</v>
      </c>
      <c r="G2608" s="7" t="s">
        <v>11</v>
      </c>
      <c r="H2608" s="13">
        <v>9</v>
      </c>
      <c r="I2608" s="13">
        <f>IF(G2608="Male",VLOOKUP(H2608,'Shoe size conversion table'!$B$6:$D$22,2),VLOOKUP(H2608,'Shoe size conversion table'!$J$6:$L$22,2))</f>
        <v>42</v>
      </c>
      <c r="J2608" s="13">
        <f>IF(G2608="Male",VLOOKUP(H2608,'Shoe size conversion table'!$B$6:$D$22,3),VLOOKUP(H2608,'Shoe size conversion table'!$J$6:$L$22,3))</f>
        <v>8.5</v>
      </c>
      <c r="K2608" s="11">
        <v>169</v>
      </c>
      <c r="L2608" s="12">
        <v>0.3</v>
      </c>
      <c r="M2608" s="7">
        <f t="shared" si="121"/>
        <v>2014</v>
      </c>
      <c r="N2608" s="7">
        <f t="shared" si="122"/>
        <v>12</v>
      </c>
      <c r="O2608" s="30">
        <f t="shared" si="123"/>
        <v>118.3</v>
      </c>
    </row>
    <row r="2609" spans="2:15" x14ac:dyDescent="0.2">
      <c r="B2609" s="13">
        <v>54596</v>
      </c>
      <c r="C2609" s="14">
        <v>41985.216111111105</v>
      </c>
      <c r="D2609" s="7" t="s">
        <v>8</v>
      </c>
      <c r="E2609" s="13">
        <v>2234</v>
      </c>
      <c r="F2609" s="7" t="s">
        <v>40</v>
      </c>
      <c r="G2609" s="7" t="s">
        <v>11</v>
      </c>
      <c r="H2609" s="13">
        <v>9</v>
      </c>
      <c r="I2609" s="13">
        <f>IF(G2609="Male",VLOOKUP(H2609,'Shoe size conversion table'!$B$6:$D$22,2),VLOOKUP(H2609,'Shoe size conversion table'!$J$6:$L$22,2))</f>
        <v>42</v>
      </c>
      <c r="J2609" s="13">
        <f>IF(G2609="Male",VLOOKUP(H2609,'Shoe size conversion table'!$B$6:$D$22,3),VLOOKUP(H2609,'Shoe size conversion table'!$J$6:$L$22,3))</f>
        <v>8.5</v>
      </c>
      <c r="K2609" s="11">
        <v>159</v>
      </c>
      <c r="L2609" s="12">
        <v>0.3</v>
      </c>
      <c r="M2609" s="7">
        <f t="shared" si="121"/>
        <v>2014</v>
      </c>
      <c r="N2609" s="7">
        <f t="shared" si="122"/>
        <v>12</v>
      </c>
      <c r="O2609" s="30">
        <f t="shared" si="123"/>
        <v>111.3</v>
      </c>
    </row>
    <row r="2610" spans="2:15" x14ac:dyDescent="0.2">
      <c r="B2610" s="13">
        <v>54597</v>
      </c>
      <c r="C2610" s="14">
        <v>41985.376111111109</v>
      </c>
      <c r="D2610" s="7" t="s">
        <v>9</v>
      </c>
      <c r="E2610" s="13">
        <v>2191</v>
      </c>
      <c r="F2610" s="7" t="s">
        <v>58</v>
      </c>
      <c r="G2610" s="7" t="s">
        <v>12</v>
      </c>
      <c r="H2610" s="13">
        <v>8.5</v>
      </c>
      <c r="I2610" s="13">
        <f>IF(G2610="Male",VLOOKUP(H2610,'Shoe size conversion table'!$B$6:$D$22,2),VLOOKUP(H2610,'Shoe size conversion table'!$J$6:$L$22,2))</f>
        <v>39</v>
      </c>
      <c r="J2610" s="13">
        <f>IF(G2610="Male",VLOOKUP(H2610,'Shoe size conversion table'!$B$6:$D$22,3),VLOOKUP(H2610,'Shoe size conversion table'!$J$6:$L$22,3))</f>
        <v>6.5</v>
      </c>
      <c r="K2610" s="11">
        <v>179</v>
      </c>
      <c r="L2610" s="12">
        <v>0.3</v>
      </c>
      <c r="M2610" s="7">
        <f t="shared" si="121"/>
        <v>2014</v>
      </c>
      <c r="N2610" s="7">
        <f t="shared" si="122"/>
        <v>12</v>
      </c>
      <c r="O2610" s="30">
        <f t="shared" si="123"/>
        <v>125.3</v>
      </c>
    </row>
    <row r="2611" spans="2:15" x14ac:dyDescent="0.2">
      <c r="B2611" s="13">
        <v>54598</v>
      </c>
      <c r="C2611" s="14">
        <v>41985.396111111098</v>
      </c>
      <c r="D2611" s="7" t="s">
        <v>7</v>
      </c>
      <c r="E2611" s="13">
        <v>2190</v>
      </c>
      <c r="F2611" s="7" t="s">
        <v>51</v>
      </c>
      <c r="G2611" s="7" t="s">
        <v>11</v>
      </c>
      <c r="H2611" s="13">
        <v>11</v>
      </c>
      <c r="I2611" s="13">
        <f>IF(G2611="Male",VLOOKUP(H2611,'Shoe size conversion table'!$B$6:$D$22,2),VLOOKUP(H2611,'Shoe size conversion table'!$J$6:$L$22,2))</f>
        <v>44</v>
      </c>
      <c r="J2611" s="13">
        <f>IF(G2611="Male",VLOOKUP(H2611,'Shoe size conversion table'!$B$6:$D$22,3),VLOOKUP(H2611,'Shoe size conversion table'!$J$6:$L$22,3))</f>
        <v>10.5</v>
      </c>
      <c r="K2611" s="11">
        <v>199</v>
      </c>
      <c r="L2611" s="12">
        <v>0.5</v>
      </c>
      <c r="M2611" s="7">
        <f t="shared" si="121"/>
        <v>2014</v>
      </c>
      <c r="N2611" s="7">
        <f t="shared" si="122"/>
        <v>12</v>
      </c>
      <c r="O2611" s="30">
        <f t="shared" si="123"/>
        <v>99.5</v>
      </c>
    </row>
    <row r="2612" spans="2:15" x14ac:dyDescent="0.2">
      <c r="B2612" s="13">
        <v>54599</v>
      </c>
      <c r="C2612" s="14">
        <v>41985.486111111102</v>
      </c>
      <c r="D2612" s="7" t="s">
        <v>7</v>
      </c>
      <c r="E2612" s="13">
        <v>2148</v>
      </c>
      <c r="F2612" s="7" t="s">
        <v>50</v>
      </c>
      <c r="G2612" s="7" t="s">
        <v>12</v>
      </c>
      <c r="H2612" s="13">
        <v>10</v>
      </c>
      <c r="I2612" s="13" t="str">
        <f>IF(G2612="Male",VLOOKUP(H2612,'Shoe size conversion table'!$B$6:$D$22,2),VLOOKUP(H2612,'Shoe size conversion table'!$J$6:$L$22,2))</f>
        <v>40-41</v>
      </c>
      <c r="J2612" s="13">
        <f>IF(G2612="Male",VLOOKUP(H2612,'Shoe size conversion table'!$B$6:$D$22,3),VLOOKUP(H2612,'Shoe size conversion table'!$J$6:$L$22,3))</f>
        <v>8</v>
      </c>
      <c r="K2612" s="11">
        <v>179</v>
      </c>
      <c r="L2612" s="12">
        <v>0</v>
      </c>
      <c r="M2612" s="7">
        <f t="shared" si="121"/>
        <v>2014</v>
      </c>
      <c r="N2612" s="7">
        <f t="shared" si="122"/>
        <v>12</v>
      </c>
      <c r="O2612" s="30">
        <f t="shared" si="123"/>
        <v>179</v>
      </c>
    </row>
    <row r="2613" spans="2:15" x14ac:dyDescent="0.2">
      <c r="B2613" s="13">
        <v>54600</v>
      </c>
      <c r="C2613" s="14">
        <v>41985.916111111103</v>
      </c>
      <c r="D2613" s="7" t="s">
        <v>10</v>
      </c>
      <c r="E2613" s="13">
        <v>2231</v>
      </c>
      <c r="F2613" s="7" t="s">
        <v>34</v>
      </c>
      <c r="G2613" s="7" t="s">
        <v>12</v>
      </c>
      <c r="H2613" s="13">
        <v>9</v>
      </c>
      <c r="I2613" s="13" t="str">
        <f>IF(G2613="Male",VLOOKUP(H2613,'Shoe size conversion table'!$B$6:$D$22,2),VLOOKUP(H2613,'Shoe size conversion table'!$J$6:$L$22,2))</f>
        <v>39-40</v>
      </c>
      <c r="J2613" s="13">
        <f>IF(G2613="Male",VLOOKUP(H2613,'Shoe size conversion table'!$B$6:$D$22,3),VLOOKUP(H2613,'Shoe size conversion table'!$J$6:$L$22,3))</f>
        <v>7</v>
      </c>
      <c r="K2613" s="11">
        <v>159</v>
      </c>
      <c r="L2613" s="12">
        <v>0</v>
      </c>
      <c r="M2613" s="7">
        <f t="shared" si="121"/>
        <v>2014</v>
      </c>
      <c r="N2613" s="7">
        <f t="shared" si="122"/>
        <v>12</v>
      </c>
      <c r="O2613" s="30">
        <f t="shared" si="123"/>
        <v>159</v>
      </c>
    </row>
    <row r="2614" spans="2:15" x14ac:dyDescent="0.2">
      <c r="B2614" s="13">
        <v>54601</v>
      </c>
      <c r="C2614" s="14">
        <v>41986.066111111111</v>
      </c>
      <c r="D2614" s="7" t="s">
        <v>10</v>
      </c>
      <c r="E2614" s="13">
        <v>2169</v>
      </c>
      <c r="F2614" s="7" t="s">
        <v>35</v>
      </c>
      <c r="G2614" s="7" t="s">
        <v>11</v>
      </c>
      <c r="H2614" s="13">
        <v>10</v>
      </c>
      <c r="I2614" s="13">
        <f>IF(G2614="Male",VLOOKUP(H2614,'Shoe size conversion table'!$B$6:$D$22,2),VLOOKUP(H2614,'Shoe size conversion table'!$J$6:$L$22,2))</f>
        <v>43</v>
      </c>
      <c r="J2614" s="13">
        <f>IF(G2614="Male",VLOOKUP(H2614,'Shoe size conversion table'!$B$6:$D$22,3),VLOOKUP(H2614,'Shoe size conversion table'!$J$6:$L$22,3))</f>
        <v>9.5</v>
      </c>
      <c r="K2614" s="11">
        <v>139</v>
      </c>
      <c r="L2614" s="12">
        <v>0</v>
      </c>
      <c r="M2614" s="7">
        <f t="shared" si="121"/>
        <v>2014</v>
      </c>
      <c r="N2614" s="7">
        <f t="shared" si="122"/>
        <v>12</v>
      </c>
      <c r="O2614" s="30">
        <f t="shared" si="123"/>
        <v>139</v>
      </c>
    </row>
    <row r="2615" spans="2:15" x14ac:dyDescent="0.2">
      <c r="B2615" s="13">
        <v>54602</v>
      </c>
      <c r="C2615" s="14">
        <v>41986.076111111099</v>
      </c>
      <c r="D2615" s="7" t="s">
        <v>10</v>
      </c>
      <c r="E2615" s="13">
        <v>2236</v>
      </c>
      <c r="F2615" s="7" t="s">
        <v>36</v>
      </c>
      <c r="G2615" s="7" t="s">
        <v>12</v>
      </c>
      <c r="H2615" s="13">
        <v>7</v>
      </c>
      <c r="I2615" s="13" t="str">
        <f>IF(G2615="Male",VLOOKUP(H2615,'Shoe size conversion table'!$B$6:$D$22,2),VLOOKUP(H2615,'Shoe size conversion table'!$J$6:$L$22,2))</f>
        <v>37-38</v>
      </c>
      <c r="J2615" s="13">
        <f>IF(G2615="Male",VLOOKUP(H2615,'Shoe size conversion table'!$B$6:$D$22,3),VLOOKUP(H2615,'Shoe size conversion table'!$J$6:$L$22,3))</f>
        <v>5</v>
      </c>
      <c r="K2615" s="11">
        <v>179</v>
      </c>
      <c r="L2615" s="12">
        <v>0</v>
      </c>
      <c r="M2615" s="7">
        <f t="shared" si="121"/>
        <v>2014</v>
      </c>
      <c r="N2615" s="7">
        <f t="shared" si="122"/>
        <v>12</v>
      </c>
      <c r="O2615" s="30">
        <f t="shared" si="123"/>
        <v>179</v>
      </c>
    </row>
    <row r="2616" spans="2:15" x14ac:dyDescent="0.2">
      <c r="B2616" s="13">
        <v>54603</v>
      </c>
      <c r="C2616" s="14">
        <v>41986.216111111105</v>
      </c>
      <c r="D2616" s="7" t="s">
        <v>9</v>
      </c>
      <c r="E2616" s="13">
        <v>2151</v>
      </c>
      <c r="F2616" s="7" t="s">
        <v>62</v>
      </c>
      <c r="G2616" s="7" t="s">
        <v>11</v>
      </c>
      <c r="H2616" s="13">
        <v>10</v>
      </c>
      <c r="I2616" s="13">
        <f>IF(G2616="Male",VLOOKUP(H2616,'Shoe size conversion table'!$B$6:$D$22,2),VLOOKUP(H2616,'Shoe size conversion table'!$J$6:$L$22,2))</f>
        <v>43</v>
      </c>
      <c r="J2616" s="13">
        <f>IF(G2616="Male",VLOOKUP(H2616,'Shoe size conversion table'!$B$6:$D$22,3),VLOOKUP(H2616,'Shoe size conversion table'!$J$6:$L$22,3))</f>
        <v>9.5</v>
      </c>
      <c r="K2616" s="11">
        <v>179</v>
      </c>
      <c r="L2616" s="12">
        <v>0.3</v>
      </c>
      <c r="M2616" s="7">
        <f t="shared" si="121"/>
        <v>2014</v>
      </c>
      <c r="N2616" s="7">
        <f t="shared" si="122"/>
        <v>12</v>
      </c>
      <c r="O2616" s="30">
        <f t="shared" si="123"/>
        <v>125.3</v>
      </c>
    </row>
    <row r="2617" spans="2:15" x14ac:dyDescent="0.2">
      <c r="B2617" s="13">
        <v>54604</v>
      </c>
      <c r="C2617" s="14">
        <v>41986.216111111105</v>
      </c>
      <c r="D2617" s="7" t="s">
        <v>8</v>
      </c>
      <c r="E2617" s="13">
        <v>2240</v>
      </c>
      <c r="F2617" s="7" t="s">
        <v>37</v>
      </c>
      <c r="G2617" s="7" t="s">
        <v>11</v>
      </c>
      <c r="H2617" s="13">
        <v>9</v>
      </c>
      <c r="I2617" s="13">
        <f>IF(G2617="Male",VLOOKUP(H2617,'Shoe size conversion table'!$B$6:$D$22,2),VLOOKUP(H2617,'Shoe size conversion table'!$J$6:$L$22,2))</f>
        <v>42</v>
      </c>
      <c r="J2617" s="13">
        <f>IF(G2617="Male",VLOOKUP(H2617,'Shoe size conversion table'!$B$6:$D$22,3),VLOOKUP(H2617,'Shoe size conversion table'!$J$6:$L$22,3))</f>
        <v>8.5</v>
      </c>
      <c r="K2617" s="11">
        <v>159</v>
      </c>
      <c r="L2617" s="12">
        <v>0</v>
      </c>
      <c r="M2617" s="7">
        <f t="shared" si="121"/>
        <v>2014</v>
      </c>
      <c r="N2617" s="7">
        <f t="shared" si="122"/>
        <v>12</v>
      </c>
      <c r="O2617" s="30">
        <f t="shared" si="123"/>
        <v>159</v>
      </c>
    </row>
    <row r="2618" spans="2:15" x14ac:dyDescent="0.2">
      <c r="B2618" s="13">
        <v>54605</v>
      </c>
      <c r="C2618" s="14">
        <v>41986.27611111111</v>
      </c>
      <c r="D2618" s="7" t="s">
        <v>7</v>
      </c>
      <c r="E2618" s="13">
        <v>2214</v>
      </c>
      <c r="F2618" s="7" t="s">
        <v>51</v>
      </c>
      <c r="G2618" s="7" t="s">
        <v>11</v>
      </c>
      <c r="H2618" s="13">
        <v>9</v>
      </c>
      <c r="I2618" s="13">
        <f>IF(G2618="Male",VLOOKUP(H2618,'Shoe size conversion table'!$B$6:$D$22,2),VLOOKUP(H2618,'Shoe size conversion table'!$J$6:$L$22,2))</f>
        <v>42</v>
      </c>
      <c r="J2618" s="13">
        <f>IF(G2618="Male",VLOOKUP(H2618,'Shoe size conversion table'!$B$6:$D$22,3),VLOOKUP(H2618,'Shoe size conversion table'!$J$6:$L$22,3))</f>
        <v>8.5</v>
      </c>
      <c r="K2618" s="11">
        <v>139</v>
      </c>
      <c r="L2618" s="12">
        <v>0.2</v>
      </c>
      <c r="M2618" s="7">
        <f t="shared" si="121"/>
        <v>2014</v>
      </c>
      <c r="N2618" s="7">
        <f t="shared" si="122"/>
        <v>12</v>
      </c>
      <c r="O2618" s="30">
        <f t="shared" si="123"/>
        <v>111.2</v>
      </c>
    </row>
    <row r="2619" spans="2:15" x14ac:dyDescent="0.2">
      <c r="B2619" s="13">
        <v>54606</v>
      </c>
      <c r="C2619" s="14">
        <v>41986.366111111107</v>
      </c>
      <c r="D2619" s="7" t="s">
        <v>7</v>
      </c>
      <c r="E2619" s="13">
        <v>2179</v>
      </c>
      <c r="F2619" s="7" t="s">
        <v>51</v>
      </c>
      <c r="G2619" s="7" t="s">
        <v>12</v>
      </c>
      <c r="H2619" s="13">
        <v>7</v>
      </c>
      <c r="I2619" s="13" t="str">
        <f>IF(G2619="Male",VLOOKUP(H2619,'Shoe size conversion table'!$B$6:$D$22,2),VLOOKUP(H2619,'Shoe size conversion table'!$J$6:$L$22,2))</f>
        <v>37-38</v>
      </c>
      <c r="J2619" s="13">
        <f>IF(G2619="Male",VLOOKUP(H2619,'Shoe size conversion table'!$B$6:$D$22,3),VLOOKUP(H2619,'Shoe size conversion table'!$J$6:$L$22,3))</f>
        <v>5</v>
      </c>
      <c r="K2619" s="11">
        <v>159</v>
      </c>
      <c r="L2619" s="12">
        <v>0</v>
      </c>
      <c r="M2619" s="7">
        <f t="shared" si="121"/>
        <v>2014</v>
      </c>
      <c r="N2619" s="7">
        <f t="shared" si="122"/>
        <v>12</v>
      </c>
      <c r="O2619" s="30">
        <f t="shared" si="123"/>
        <v>159</v>
      </c>
    </row>
    <row r="2620" spans="2:15" x14ac:dyDescent="0.2">
      <c r="B2620" s="13">
        <v>54607</v>
      </c>
      <c r="C2620" s="14">
        <v>41986.376111111109</v>
      </c>
      <c r="D2620" s="7" t="s">
        <v>7</v>
      </c>
      <c r="E2620" s="13">
        <v>2167</v>
      </c>
      <c r="F2620" s="7" t="s">
        <v>48</v>
      </c>
      <c r="G2620" s="7" t="s">
        <v>11</v>
      </c>
      <c r="H2620" s="13">
        <v>10</v>
      </c>
      <c r="I2620" s="13">
        <f>IF(G2620="Male",VLOOKUP(H2620,'Shoe size conversion table'!$B$6:$D$22,2),VLOOKUP(H2620,'Shoe size conversion table'!$J$6:$L$22,2))</f>
        <v>43</v>
      </c>
      <c r="J2620" s="13">
        <f>IF(G2620="Male",VLOOKUP(H2620,'Shoe size conversion table'!$B$6:$D$22,3),VLOOKUP(H2620,'Shoe size conversion table'!$J$6:$L$22,3))</f>
        <v>9.5</v>
      </c>
      <c r="K2620" s="11">
        <v>149</v>
      </c>
      <c r="L2620" s="12">
        <v>0.5</v>
      </c>
      <c r="M2620" s="7">
        <f t="shared" si="121"/>
        <v>2014</v>
      </c>
      <c r="N2620" s="7">
        <f t="shared" si="122"/>
        <v>12</v>
      </c>
      <c r="O2620" s="30">
        <f t="shared" si="123"/>
        <v>74.5</v>
      </c>
    </row>
    <row r="2621" spans="2:15" x14ac:dyDescent="0.2">
      <c r="B2621" s="13">
        <v>54608</v>
      </c>
      <c r="C2621" s="14">
        <v>41986.486111111102</v>
      </c>
      <c r="D2621" s="7" t="s">
        <v>7</v>
      </c>
      <c r="E2621" s="13">
        <v>2190</v>
      </c>
      <c r="F2621" s="7" t="s">
        <v>55</v>
      </c>
      <c r="G2621" s="7" t="s">
        <v>11</v>
      </c>
      <c r="H2621" s="13">
        <v>9.5</v>
      </c>
      <c r="I2621" s="13" t="str">
        <f>IF(G2621="Male",VLOOKUP(H2621,'Shoe size conversion table'!$B$6:$D$22,2),VLOOKUP(H2621,'Shoe size conversion table'!$J$6:$L$22,2))</f>
        <v>42-43</v>
      </c>
      <c r="J2621" s="13">
        <f>IF(G2621="Male",VLOOKUP(H2621,'Shoe size conversion table'!$B$6:$D$22,3),VLOOKUP(H2621,'Shoe size conversion table'!$J$6:$L$22,3))</f>
        <v>9</v>
      </c>
      <c r="K2621" s="11">
        <v>189</v>
      </c>
      <c r="L2621" s="12">
        <v>0.2</v>
      </c>
      <c r="M2621" s="7">
        <f t="shared" si="121"/>
        <v>2014</v>
      </c>
      <c r="N2621" s="7">
        <f t="shared" si="122"/>
        <v>12</v>
      </c>
      <c r="O2621" s="30">
        <f t="shared" si="123"/>
        <v>151.20000000000002</v>
      </c>
    </row>
    <row r="2622" spans="2:15" x14ac:dyDescent="0.2">
      <c r="B2622" s="13">
        <v>54609</v>
      </c>
      <c r="C2622" s="14">
        <v>41986.756111111106</v>
      </c>
      <c r="D2622" s="7" t="s">
        <v>10</v>
      </c>
      <c r="E2622" s="13">
        <v>2206</v>
      </c>
      <c r="F2622" s="7" t="s">
        <v>34</v>
      </c>
      <c r="G2622" s="7" t="s">
        <v>11</v>
      </c>
      <c r="H2622" s="13">
        <v>9.5</v>
      </c>
      <c r="I2622" s="13" t="str">
        <f>IF(G2622="Male",VLOOKUP(H2622,'Shoe size conversion table'!$B$6:$D$22,2),VLOOKUP(H2622,'Shoe size conversion table'!$J$6:$L$22,2))</f>
        <v>42-43</v>
      </c>
      <c r="J2622" s="13">
        <f>IF(G2622="Male",VLOOKUP(H2622,'Shoe size conversion table'!$B$6:$D$22,3),VLOOKUP(H2622,'Shoe size conversion table'!$J$6:$L$22,3))</f>
        <v>9</v>
      </c>
      <c r="K2622" s="11">
        <v>129</v>
      </c>
      <c r="L2622" s="12">
        <v>0.2</v>
      </c>
      <c r="M2622" s="7">
        <f t="shared" si="121"/>
        <v>2014</v>
      </c>
      <c r="N2622" s="7">
        <f t="shared" si="122"/>
        <v>12</v>
      </c>
      <c r="O2622" s="30">
        <f t="shared" si="123"/>
        <v>103.2</v>
      </c>
    </row>
    <row r="2623" spans="2:15" x14ac:dyDescent="0.2">
      <c r="B2623" s="13">
        <v>54610</v>
      </c>
      <c r="C2623" s="14">
        <v>41986.916111111103</v>
      </c>
      <c r="D2623" s="7" t="s">
        <v>9</v>
      </c>
      <c r="E2623" s="13">
        <v>2226</v>
      </c>
      <c r="F2623" s="7" t="s">
        <v>61</v>
      </c>
      <c r="G2623" s="7" t="s">
        <v>11</v>
      </c>
      <c r="H2623" s="13">
        <v>8.5</v>
      </c>
      <c r="I2623" s="13" t="str">
        <f>IF(G2623="Male",VLOOKUP(H2623,'Shoe size conversion table'!$B$6:$D$22,2),VLOOKUP(H2623,'Shoe size conversion table'!$J$6:$L$22,2))</f>
        <v>41-42</v>
      </c>
      <c r="J2623" s="13">
        <f>IF(G2623="Male",VLOOKUP(H2623,'Shoe size conversion table'!$B$6:$D$22,3),VLOOKUP(H2623,'Shoe size conversion table'!$J$6:$L$22,3))</f>
        <v>8</v>
      </c>
      <c r="K2623" s="11">
        <v>129</v>
      </c>
      <c r="L2623" s="12">
        <v>0</v>
      </c>
      <c r="M2623" s="7">
        <f t="shared" si="121"/>
        <v>2014</v>
      </c>
      <c r="N2623" s="7">
        <f t="shared" si="122"/>
        <v>12</v>
      </c>
      <c r="O2623" s="30">
        <f t="shared" si="123"/>
        <v>129</v>
      </c>
    </row>
    <row r="2624" spans="2:15" x14ac:dyDescent="0.2">
      <c r="B2624" s="13">
        <v>54611</v>
      </c>
      <c r="C2624" s="14">
        <v>41987.066111111111</v>
      </c>
      <c r="D2624" s="7" t="s">
        <v>10</v>
      </c>
      <c r="E2624" s="13">
        <v>2236</v>
      </c>
      <c r="F2624" s="7" t="s">
        <v>34</v>
      </c>
      <c r="G2624" s="7" t="s">
        <v>11</v>
      </c>
      <c r="H2624" s="13">
        <v>9</v>
      </c>
      <c r="I2624" s="13">
        <f>IF(G2624="Male",VLOOKUP(H2624,'Shoe size conversion table'!$B$6:$D$22,2),VLOOKUP(H2624,'Shoe size conversion table'!$J$6:$L$22,2))</f>
        <v>42</v>
      </c>
      <c r="J2624" s="13">
        <f>IF(G2624="Male",VLOOKUP(H2624,'Shoe size conversion table'!$B$6:$D$22,3),VLOOKUP(H2624,'Shoe size conversion table'!$J$6:$L$22,3))</f>
        <v>8.5</v>
      </c>
      <c r="K2624" s="11">
        <v>179</v>
      </c>
      <c r="L2624" s="12">
        <v>0</v>
      </c>
      <c r="M2624" s="7">
        <f t="shared" si="121"/>
        <v>2014</v>
      </c>
      <c r="N2624" s="7">
        <f t="shared" si="122"/>
        <v>12</v>
      </c>
      <c r="O2624" s="30">
        <f t="shared" si="123"/>
        <v>179</v>
      </c>
    </row>
    <row r="2625" spans="2:15" x14ac:dyDescent="0.2">
      <c r="B2625" s="13">
        <v>54612</v>
      </c>
      <c r="C2625" s="14">
        <v>41987.216111111105</v>
      </c>
      <c r="D2625" s="7" t="s">
        <v>8</v>
      </c>
      <c r="E2625" s="13">
        <v>2219</v>
      </c>
      <c r="F2625" s="7" t="s">
        <v>38</v>
      </c>
      <c r="G2625" s="7" t="s">
        <v>11</v>
      </c>
      <c r="H2625" s="13">
        <v>9</v>
      </c>
      <c r="I2625" s="13">
        <f>IF(G2625="Male",VLOOKUP(H2625,'Shoe size conversion table'!$B$6:$D$22,2),VLOOKUP(H2625,'Shoe size conversion table'!$J$6:$L$22,2))</f>
        <v>42</v>
      </c>
      <c r="J2625" s="13">
        <f>IF(G2625="Male",VLOOKUP(H2625,'Shoe size conversion table'!$B$6:$D$22,3),VLOOKUP(H2625,'Shoe size conversion table'!$J$6:$L$22,3))</f>
        <v>8.5</v>
      </c>
      <c r="K2625" s="11">
        <v>169</v>
      </c>
      <c r="L2625" s="12">
        <v>0</v>
      </c>
      <c r="M2625" s="7">
        <f t="shared" si="121"/>
        <v>2014</v>
      </c>
      <c r="N2625" s="7">
        <f t="shared" si="122"/>
        <v>12</v>
      </c>
      <c r="O2625" s="30">
        <f t="shared" si="123"/>
        <v>169</v>
      </c>
    </row>
    <row r="2626" spans="2:15" x14ac:dyDescent="0.2">
      <c r="B2626" s="13">
        <v>54612</v>
      </c>
      <c r="C2626" s="14">
        <v>41987.216111111105</v>
      </c>
      <c r="D2626" s="7" t="s">
        <v>8</v>
      </c>
      <c r="E2626" s="13">
        <v>2161</v>
      </c>
      <c r="F2626" s="7" t="s">
        <v>41</v>
      </c>
      <c r="G2626" s="7" t="s">
        <v>12</v>
      </c>
      <c r="H2626" s="13">
        <v>9</v>
      </c>
      <c r="I2626" s="13" t="str">
        <f>IF(G2626="Male",VLOOKUP(H2626,'Shoe size conversion table'!$B$6:$D$22,2),VLOOKUP(H2626,'Shoe size conversion table'!$J$6:$L$22,2))</f>
        <v>39-40</v>
      </c>
      <c r="J2626" s="13">
        <f>IF(G2626="Male",VLOOKUP(H2626,'Shoe size conversion table'!$B$6:$D$22,3),VLOOKUP(H2626,'Shoe size conversion table'!$J$6:$L$22,3))</f>
        <v>7</v>
      </c>
      <c r="K2626" s="11">
        <v>159</v>
      </c>
      <c r="L2626" s="12">
        <v>0.5</v>
      </c>
      <c r="M2626" s="7">
        <f t="shared" si="121"/>
        <v>2014</v>
      </c>
      <c r="N2626" s="7">
        <f t="shared" si="122"/>
        <v>12</v>
      </c>
      <c r="O2626" s="30">
        <f t="shared" si="123"/>
        <v>79.5</v>
      </c>
    </row>
    <row r="2627" spans="2:15" x14ac:dyDescent="0.2">
      <c r="B2627" s="13">
        <v>54613</v>
      </c>
      <c r="C2627" s="14">
        <v>41987.246111111104</v>
      </c>
      <c r="D2627" s="7" t="s">
        <v>10</v>
      </c>
      <c r="E2627" s="13">
        <v>2242</v>
      </c>
      <c r="F2627" s="7" t="s">
        <v>36</v>
      </c>
      <c r="G2627" s="7" t="s">
        <v>12</v>
      </c>
      <c r="H2627" s="13">
        <v>8</v>
      </c>
      <c r="I2627" s="13" t="str">
        <f>IF(G2627="Male",VLOOKUP(H2627,'Shoe size conversion table'!$B$6:$D$22,2),VLOOKUP(H2627,'Shoe size conversion table'!$J$6:$L$22,2))</f>
        <v>38-39</v>
      </c>
      <c r="J2627" s="13">
        <f>IF(G2627="Male",VLOOKUP(H2627,'Shoe size conversion table'!$B$6:$D$22,3),VLOOKUP(H2627,'Shoe size conversion table'!$J$6:$L$22,3))</f>
        <v>6</v>
      </c>
      <c r="K2627" s="11">
        <v>159</v>
      </c>
      <c r="L2627" s="12">
        <v>0</v>
      </c>
      <c r="M2627" s="7">
        <f t="shared" si="121"/>
        <v>2014</v>
      </c>
      <c r="N2627" s="7">
        <f t="shared" si="122"/>
        <v>12</v>
      </c>
      <c r="O2627" s="30">
        <f t="shared" si="123"/>
        <v>159</v>
      </c>
    </row>
    <row r="2628" spans="2:15" x14ac:dyDescent="0.2">
      <c r="B2628" s="13">
        <v>54614</v>
      </c>
      <c r="C2628" s="14">
        <v>41987.27611111111</v>
      </c>
      <c r="D2628" s="7" t="s">
        <v>7</v>
      </c>
      <c r="E2628" s="13">
        <v>2166</v>
      </c>
      <c r="F2628" s="7" t="s">
        <v>51</v>
      </c>
      <c r="G2628" s="7" t="s">
        <v>11</v>
      </c>
      <c r="H2628" s="13">
        <v>11</v>
      </c>
      <c r="I2628" s="13">
        <f>IF(G2628="Male",VLOOKUP(H2628,'Shoe size conversion table'!$B$6:$D$22,2),VLOOKUP(H2628,'Shoe size conversion table'!$J$6:$L$22,2))</f>
        <v>44</v>
      </c>
      <c r="J2628" s="13">
        <f>IF(G2628="Male",VLOOKUP(H2628,'Shoe size conversion table'!$B$6:$D$22,3),VLOOKUP(H2628,'Shoe size conversion table'!$J$6:$L$22,3))</f>
        <v>10.5</v>
      </c>
      <c r="K2628" s="11">
        <v>169</v>
      </c>
      <c r="L2628" s="12">
        <v>0.3</v>
      </c>
      <c r="M2628" s="7">
        <f t="shared" si="121"/>
        <v>2014</v>
      </c>
      <c r="N2628" s="7">
        <f t="shared" si="122"/>
        <v>12</v>
      </c>
      <c r="O2628" s="30">
        <f t="shared" si="123"/>
        <v>118.3</v>
      </c>
    </row>
    <row r="2629" spans="2:15" x14ac:dyDescent="0.2">
      <c r="B2629" s="13">
        <v>54615</v>
      </c>
      <c r="C2629" s="14">
        <v>41987.366111111107</v>
      </c>
      <c r="D2629" s="7" t="s">
        <v>8</v>
      </c>
      <c r="E2629" s="13">
        <v>2234</v>
      </c>
      <c r="F2629" s="7" t="s">
        <v>40</v>
      </c>
      <c r="G2629" s="7" t="s">
        <v>11</v>
      </c>
      <c r="H2629" s="13">
        <v>9</v>
      </c>
      <c r="I2629" s="13">
        <f>IF(G2629="Male",VLOOKUP(H2629,'Shoe size conversion table'!$B$6:$D$22,2),VLOOKUP(H2629,'Shoe size conversion table'!$J$6:$L$22,2))</f>
        <v>42</v>
      </c>
      <c r="J2629" s="13">
        <f>IF(G2629="Male",VLOOKUP(H2629,'Shoe size conversion table'!$B$6:$D$22,3),VLOOKUP(H2629,'Shoe size conversion table'!$J$6:$L$22,3))</f>
        <v>8.5</v>
      </c>
      <c r="K2629" s="11">
        <v>159</v>
      </c>
      <c r="L2629" s="12">
        <v>0.3</v>
      </c>
      <c r="M2629" s="7">
        <f t="shared" ref="M2629:M2692" si="124">YEAR(C2629)</f>
        <v>2014</v>
      </c>
      <c r="N2629" s="7">
        <f t="shared" si="122"/>
        <v>12</v>
      </c>
      <c r="O2629" s="30">
        <f t="shared" si="123"/>
        <v>111.3</v>
      </c>
    </row>
    <row r="2630" spans="2:15" x14ac:dyDescent="0.2">
      <c r="B2630" s="13">
        <v>54616</v>
      </c>
      <c r="C2630" s="14">
        <v>41987.376111111109</v>
      </c>
      <c r="D2630" s="7" t="s">
        <v>9</v>
      </c>
      <c r="E2630" s="13">
        <v>2234</v>
      </c>
      <c r="F2630" s="7" t="s">
        <v>62</v>
      </c>
      <c r="G2630" s="7" t="s">
        <v>12</v>
      </c>
      <c r="H2630" s="13">
        <v>8.5</v>
      </c>
      <c r="I2630" s="13">
        <f>IF(G2630="Male",VLOOKUP(H2630,'Shoe size conversion table'!$B$6:$D$22,2),VLOOKUP(H2630,'Shoe size conversion table'!$J$6:$L$22,2))</f>
        <v>39</v>
      </c>
      <c r="J2630" s="13">
        <f>IF(G2630="Male",VLOOKUP(H2630,'Shoe size conversion table'!$B$6:$D$22,3),VLOOKUP(H2630,'Shoe size conversion table'!$J$6:$L$22,3))</f>
        <v>6.5</v>
      </c>
      <c r="K2630" s="11">
        <v>189</v>
      </c>
      <c r="L2630" s="12">
        <v>0.5</v>
      </c>
      <c r="M2630" s="7">
        <f t="shared" si="124"/>
        <v>2014</v>
      </c>
      <c r="N2630" s="7">
        <f t="shared" ref="N2630:N2693" si="125">MONTH(C2630:C17597)</f>
        <v>12</v>
      </c>
      <c r="O2630" s="30">
        <f t="shared" ref="O2630:O2693" si="126">K2630*(1-L2630)</f>
        <v>94.5</v>
      </c>
    </row>
    <row r="2631" spans="2:15" x14ac:dyDescent="0.2">
      <c r="B2631" s="13">
        <v>54617</v>
      </c>
      <c r="C2631" s="14">
        <v>41987.756111111106</v>
      </c>
      <c r="D2631" s="7" t="s">
        <v>10</v>
      </c>
      <c r="E2631" s="13">
        <v>2231</v>
      </c>
      <c r="F2631" s="7" t="s">
        <v>34</v>
      </c>
      <c r="G2631" s="7" t="s">
        <v>11</v>
      </c>
      <c r="H2631" s="13">
        <v>10.5</v>
      </c>
      <c r="I2631" s="13" t="str">
        <f>IF(G2631="Male",VLOOKUP(H2631,'Shoe size conversion table'!$B$6:$D$22,2),VLOOKUP(H2631,'Shoe size conversion table'!$J$6:$L$22,2))</f>
        <v>43-44</v>
      </c>
      <c r="J2631" s="13">
        <f>IF(G2631="Male",VLOOKUP(H2631,'Shoe size conversion table'!$B$6:$D$22,3),VLOOKUP(H2631,'Shoe size conversion table'!$J$6:$L$22,3))</f>
        <v>10</v>
      </c>
      <c r="K2631" s="11">
        <v>139</v>
      </c>
      <c r="L2631" s="12">
        <v>0.5</v>
      </c>
      <c r="M2631" s="7">
        <f t="shared" si="124"/>
        <v>2014</v>
      </c>
      <c r="N2631" s="7">
        <f t="shared" si="125"/>
        <v>12</v>
      </c>
      <c r="O2631" s="30">
        <f t="shared" si="126"/>
        <v>69.5</v>
      </c>
    </row>
    <row r="2632" spans="2:15" x14ac:dyDescent="0.2">
      <c r="B2632" s="13">
        <v>54618</v>
      </c>
      <c r="C2632" s="14">
        <v>41988.046111111107</v>
      </c>
      <c r="D2632" s="7" t="s">
        <v>8</v>
      </c>
      <c r="E2632" s="13">
        <v>2213</v>
      </c>
      <c r="F2632" s="7" t="s">
        <v>38</v>
      </c>
      <c r="G2632" s="7" t="s">
        <v>12</v>
      </c>
      <c r="H2632" s="13">
        <v>8.5</v>
      </c>
      <c r="I2632" s="13">
        <f>IF(G2632="Male",VLOOKUP(H2632,'Shoe size conversion table'!$B$6:$D$22,2),VLOOKUP(H2632,'Shoe size conversion table'!$J$6:$L$22,2))</f>
        <v>39</v>
      </c>
      <c r="J2632" s="13">
        <f>IF(G2632="Male",VLOOKUP(H2632,'Shoe size conversion table'!$B$6:$D$22,3),VLOOKUP(H2632,'Shoe size conversion table'!$J$6:$L$22,3))</f>
        <v>6.5</v>
      </c>
      <c r="K2632" s="11">
        <v>149</v>
      </c>
      <c r="L2632" s="12">
        <v>0</v>
      </c>
      <c r="M2632" s="7">
        <f t="shared" si="124"/>
        <v>2014</v>
      </c>
      <c r="N2632" s="7">
        <f t="shared" si="125"/>
        <v>12</v>
      </c>
      <c r="O2632" s="30">
        <f t="shared" si="126"/>
        <v>149</v>
      </c>
    </row>
    <row r="2633" spans="2:15" x14ac:dyDescent="0.2">
      <c r="B2633" s="13">
        <v>54619</v>
      </c>
      <c r="C2633" s="14">
        <v>41988.066111111111</v>
      </c>
      <c r="D2633" s="7" t="s">
        <v>10</v>
      </c>
      <c r="E2633" s="13">
        <v>2163</v>
      </c>
      <c r="F2633" s="7" t="s">
        <v>36</v>
      </c>
      <c r="G2633" s="7" t="s">
        <v>11</v>
      </c>
      <c r="H2633" s="13">
        <v>9.5</v>
      </c>
      <c r="I2633" s="13" t="str">
        <f>IF(G2633="Male",VLOOKUP(H2633,'Shoe size conversion table'!$B$6:$D$22,2),VLOOKUP(H2633,'Shoe size conversion table'!$J$6:$L$22,2))</f>
        <v>42-43</v>
      </c>
      <c r="J2633" s="13">
        <f>IF(G2633="Male",VLOOKUP(H2633,'Shoe size conversion table'!$B$6:$D$22,3),VLOOKUP(H2633,'Shoe size conversion table'!$J$6:$L$22,3))</f>
        <v>9</v>
      </c>
      <c r="K2633" s="11">
        <v>179</v>
      </c>
      <c r="L2633" s="12">
        <v>0</v>
      </c>
      <c r="M2633" s="7">
        <f t="shared" si="124"/>
        <v>2014</v>
      </c>
      <c r="N2633" s="7">
        <f t="shared" si="125"/>
        <v>12</v>
      </c>
      <c r="O2633" s="30">
        <f t="shared" si="126"/>
        <v>179</v>
      </c>
    </row>
    <row r="2634" spans="2:15" x14ac:dyDescent="0.2">
      <c r="B2634" s="13">
        <v>54620</v>
      </c>
      <c r="C2634" s="14">
        <v>41988.246111111104</v>
      </c>
      <c r="D2634" s="7" t="s">
        <v>10</v>
      </c>
      <c r="E2634" s="13">
        <v>2169</v>
      </c>
      <c r="F2634" s="7" t="s">
        <v>35</v>
      </c>
      <c r="G2634" s="7" t="s">
        <v>11</v>
      </c>
      <c r="H2634" s="13">
        <v>10</v>
      </c>
      <c r="I2634" s="13">
        <f>IF(G2634="Male",VLOOKUP(H2634,'Shoe size conversion table'!$B$6:$D$22,2),VLOOKUP(H2634,'Shoe size conversion table'!$J$6:$L$22,2))</f>
        <v>43</v>
      </c>
      <c r="J2634" s="13">
        <f>IF(G2634="Male",VLOOKUP(H2634,'Shoe size conversion table'!$B$6:$D$22,3),VLOOKUP(H2634,'Shoe size conversion table'!$J$6:$L$22,3))</f>
        <v>9.5</v>
      </c>
      <c r="K2634" s="11">
        <v>139</v>
      </c>
      <c r="L2634" s="12">
        <v>0</v>
      </c>
      <c r="M2634" s="7">
        <f t="shared" si="124"/>
        <v>2014</v>
      </c>
      <c r="N2634" s="7">
        <f t="shared" si="125"/>
        <v>12</v>
      </c>
      <c r="O2634" s="30">
        <f t="shared" si="126"/>
        <v>139</v>
      </c>
    </row>
    <row r="2635" spans="2:15" x14ac:dyDescent="0.2">
      <c r="B2635" s="13">
        <v>54621</v>
      </c>
      <c r="C2635" s="14">
        <v>41988.27611111111</v>
      </c>
      <c r="D2635" s="7" t="s">
        <v>7</v>
      </c>
      <c r="E2635" s="13">
        <v>2185</v>
      </c>
      <c r="F2635" s="7" t="s">
        <v>51</v>
      </c>
      <c r="G2635" s="7" t="s">
        <v>11</v>
      </c>
      <c r="H2635" s="13">
        <v>9</v>
      </c>
      <c r="I2635" s="13">
        <f>IF(G2635="Male",VLOOKUP(H2635,'Shoe size conversion table'!$B$6:$D$22,2),VLOOKUP(H2635,'Shoe size conversion table'!$J$6:$L$22,2))</f>
        <v>42</v>
      </c>
      <c r="J2635" s="13">
        <f>IF(G2635="Male",VLOOKUP(H2635,'Shoe size conversion table'!$B$6:$D$22,3),VLOOKUP(H2635,'Shoe size conversion table'!$J$6:$L$22,3))</f>
        <v>8.5</v>
      </c>
      <c r="K2635" s="11">
        <v>189</v>
      </c>
      <c r="L2635" s="12">
        <v>0.5</v>
      </c>
      <c r="M2635" s="7">
        <f t="shared" si="124"/>
        <v>2014</v>
      </c>
      <c r="N2635" s="7">
        <f t="shared" si="125"/>
        <v>12</v>
      </c>
      <c r="O2635" s="30">
        <f t="shared" si="126"/>
        <v>94.5</v>
      </c>
    </row>
    <row r="2636" spans="2:15" x14ac:dyDescent="0.2">
      <c r="B2636" s="13">
        <v>54622</v>
      </c>
      <c r="C2636" s="14">
        <v>41988.366111111107</v>
      </c>
      <c r="D2636" s="7" t="s">
        <v>8</v>
      </c>
      <c r="E2636" s="13">
        <v>2240</v>
      </c>
      <c r="F2636" s="7" t="s">
        <v>37</v>
      </c>
      <c r="G2636" s="7" t="s">
        <v>11</v>
      </c>
      <c r="H2636" s="13">
        <v>9</v>
      </c>
      <c r="I2636" s="13">
        <f>IF(G2636="Male",VLOOKUP(H2636,'Shoe size conversion table'!$B$6:$D$22,2),VLOOKUP(H2636,'Shoe size conversion table'!$J$6:$L$22,2))</f>
        <v>42</v>
      </c>
      <c r="J2636" s="13">
        <f>IF(G2636="Male",VLOOKUP(H2636,'Shoe size conversion table'!$B$6:$D$22,3),VLOOKUP(H2636,'Shoe size conversion table'!$J$6:$L$22,3))</f>
        <v>8.5</v>
      </c>
      <c r="K2636" s="11">
        <v>159</v>
      </c>
      <c r="L2636" s="12">
        <v>0</v>
      </c>
      <c r="M2636" s="7">
        <f t="shared" si="124"/>
        <v>2014</v>
      </c>
      <c r="N2636" s="7">
        <f t="shared" si="125"/>
        <v>12</v>
      </c>
      <c r="O2636" s="30">
        <f t="shared" si="126"/>
        <v>159</v>
      </c>
    </row>
    <row r="2637" spans="2:15" x14ac:dyDescent="0.2">
      <c r="B2637" s="13">
        <v>54623</v>
      </c>
      <c r="C2637" s="14">
        <v>41988.756111111106</v>
      </c>
      <c r="D2637" s="7" t="s">
        <v>9</v>
      </c>
      <c r="E2637" s="13">
        <v>2192</v>
      </c>
      <c r="F2637" s="7" t="s">
        <v>62</v>
      </c>
      <c r="G2637" s="7" t="s">
        <v>12</v>
      </c>
      <c r="H2637" s="13">
        <v>8</v>
      </c>
      <c r="I2637" s="13" t="str">
        <f>IF(G2637="Male",VLOOKUP(H2637,'Shoe size conversion table'!$B$6:$D$22,2),VLOOKUP(H2637,'Shoe size conversion table'!$J$6:$L$22,2))</f>
        <v>38-39</v>
      </c>
      <c r="J2637" s="13">
        <f>IF(G2637="Male",VLOOKUP(H2637,'Shoe size conversion table'!$B$6:$D$22,3),VLOOKUP(H2637,'Shoe size conversion table'!$J$6:$L$22,3))</f>
        <v>6</v>
      </c>
      <c r="K2637" s="11">
        <v>149</v>
      </c>
      <c r="L2637" s="12">
        <v>0.5</v>
      </c>
      <c r="M2637" s="7">
        <f t="shared" si="124"/>
        <v>2014</v>
      </c>
      <c r="N2637" s="7">
        <f t="shared" si="125"/>
        <v>12</v>
      </c>
      <c r="O2637" s="30">
        <f t="shared" si="126"/>
        <v>74.5</v>
      </c>
    </row>
    <row r="2638" spans="2:15" x14ac:dyDescent="0.2">
      <c r="B2638" s="13">
        <v>54624</v>
      </c>
      <c r="C2638" s="14">
        <v>41989.016111111108</v>
      </c>
      <c r="D2638" s="7" t="s">
        <v>10</v>
      </c>
      <c r="E2638" s="13">
        <v>2173</v>
      </c>
      <c r="F2638" s="7" t="s">
        <v>35</v>
      </c>
      <c r="G2638" s="7" t="s">
        <v>12</v>
      </c>
      <c r="H2638" s="13">
        <v>8</v>
      </c>
      <c r="I2638" s="13" t="str">
        <f>IF(G2638="Male",VLOOKUP(H2638,'Shoe size conversion table'!$B$6:$D$22,2),VLOOKUP(H2638,'Shoe size conversion table'!$J$6:$L$22,2))</f>
        <v>38-39</v>
      </c>
      <c r="J2638" s="13">
        <f>IF(G2638="Male",VLOOKUP(H2638,'Shoe size conversion table'!$B$6:$D$22,3),VLOOKUP(H2638,'Shoe size conversion table'!$J$6:$L$22,3))</f>
        <v>6</v>
      </c>
      <c r="K2638" s="11">
        <v>189</v>
      </c>
      <c r="L2638" s="12">
        <v>0</v>
      </c>
      <c r="M2638" s="7">
        <f t="shared" si="124"/>
        <v>2014</v>
      </c>
      <c r="N2638" s="7">
        <f t="shared" si="125"/>
        <v>12</v>
      </c>
      <c r="O2638" s="30">
        <f t="shared" si="126"/>
        <v>189</v>
      </c>
    </row>
    <row r="2639" spans="2:15" x14ac:dyDescent="0.2">
      <c r="B2639" s="13">
        <v>54625</v>
      </c>
      <c r="C2639" s="14">
        <v>41989.046111111107</v>
      </c>
      <c r="D2639" s="7" t="s">
        <v>7</v>
      </c>
      <c r="E2639" s="13">
        <v>2214</v>
      </c>
      <c r="F2639" s="7" t="s">
        <v>51</v>
      </c>
      <c r="G2639" s="7" t="s">
        <v>11</v>
      </c>
      <c r="H2639" s="13">
        <v>9</v>
      </c>
      <c r="I2639" s="13">
        <f>IF(G2639="Male",VLOOKUP(H2639,'Shoe size conversion table'!$B$6:$D$22,2),VLOOKUP(H2639,'Shoe size conversion table'!$J$6:$L$22,2))</f>
        <v>42</v>
      </c>
      <c r="J2639" s="13">
        <f>IF(G2639="Male",VLOOKUP(H2639,'Shoe size conversion table'!$B$6:$D$22,3),VLOOKUP(H2639,'Shoe size conversion table'!$J$6:$L$22,3))</f>
        <v>8.5</v>
      </c>
      <c r="K2639" s="11">
        <v>139</v>
      </c>
      <c r="L2639" s="12">
        <v>0.2</v>
      </c>
      <c r="M2639" s="7">
        <f t="shared" si="124"/>
        <v>2014</v>
      </c>
      <c r="N2639" s="7">
        <f t="shared" si="125"/>
        <v>12</v>
      </c>
      <c r="O2639" s="30">
        <f t="shared" si="126"/>
        <v>111.2</v>
      </c>
    </row>
    <row r="2640" spans="2:15" x14ac:dyDescent="0.2">
      <c r="B2640" s="13">
        <v>54626</v>
      </c>
      <c r="C2640" s="14">
        <v>41989.246111111104</v>
      </c>
      <c r="D2640" s="7" t="s">
        <v>10</v>
      </c>
      <c r="E2640" s="13">
        <v>2236</v>
      </c>
      <c r="F2640" s="7" t="s">
        <v>34</v>
      </c>
      <c r="G2640" s="7" t="s">
        <v>11</v>
      </c>
      <c r="H2640" s="13">
        <v>9</v>
      </c>
      <c r="I2640" s="13">
        <f>IF(G2640="Male",VLOOKUP(H2640,'Shoe size conversion table'!$B$6:$D$22,2),VLOOKUP(H2640,'Shoe size conversion table'!$J$6:$L$22,2))</f>
        <v>42</v>
      </c>
      <c r="J2640" s="13">
        <f>IF(G2640="Male",VLOOKUP(H2640,'Shoe size conversion table'!$B$6:$D$22,3),VLOOKUP(H2640,'Shoe size conversion table'!$J$6:$L$22,3))</f>
        <v>8.5</v>
      </c>
      <c r="K2640" s="11">
        <v>179</v>
      </c>
      <c r="L2640" s="12">
        <v>0</v>
      </c>
      <c r="M2640" s="7">
        <f t="shared" si="124"/>
        <v>2014</v>
      </c>
      <c r="N2640" s="7">
        <f t="shared" si="125"/>
        <v>12</v>
      </c>
      <c r="O2640" s="30">
        <f t="shared" si="126"/>
        <v>179</v>
      </c>
    </row>
    <row r="2641" spans="2:15" x14ac:dyDescent="0.2">
      <c r="B2641" s="13">
        <v>54627</v>
      </c>
      <c r="C2641" s="14">
        <v>41989.576111111106</v>
      </c>
      <c r="D2641" s="7" t="s">
        <v>9</v>
      </c>
      <c r="E2641" s="13">
        <v>2181</v>
      </c>
      <c r="F2641" s="7" t="s">
        <v>62</v>
      </c>
      <c r="G2641" s="7" t="s">
        <v>12</v>
      </c>
      <c r="H2641" s="13">
        <v>8</v>
      </c>
      <c r="I2641" s="13" t="str">
        <f>IF(G2641="Male",VLOOKUP(H2641,'Shoe size conversion table'!$B$6:$D$22,2),VLOOKUP(H2641,'Shoe size conversion table'!$J$6:$L$22,2))</f>
        <v>38-39</v>
      </c>
      <c r="J2641" s="13">
        <f>IF(G2641="Male",VLOOKUP(H2641,'Shoe size conversion table'!$B$6:$D$22,3),VLOOKUP(H2641,'Shoe size conversion table'!$J$6:$L$22,3))</f>
        <v>6</v>
      </c>
      <c r="K2641" s="11">
        <v>179</v>
      </c>
      <c r="L2641" s="12">
        <v>0.5</v>
      </c>
      <c r="M2641" s="7">
        <f t="shared" si="124"/>
        <v>2014</v>
      </c>
      <c r="N2641" s="7">
        <f t="shared" si="125"/>
        <v>12</v>
      </c>
      <c r="O2641" s="30">
        <f t="shared" si="126"/>
        <v>89.5</v>
      </c>
    </row>
    <row r="2642" spans="2:15" x14ac:dyDescent="0.2">
      <c r="B2642" s="13">
        <v>54628</v>
      </c>
      <c r="C2642" s="14">
        <v>41990.016111111108</v>
      </c>
      <c r="D2642" s="7" t="s">
        <v>10</v>
      </c>
      <c r="E2642" s="13">
        <v>2242</v>
      </c>
      <c r="F2642" s="7" t="s">
        <v>36</v>
      </c>
      <c r="G2642" s="7" t="s">
        <v>12</v>
      </c>
      <c r="H2642" s="13">
        <v>8</v>
      </c>
      <c r="I2642" s="13" t="str">
        <f>IF(G2642="Male",VLOOKUP(H2642,'Shoe size conversion table'!$B$6:$D$22,2),VLOOKUP(H2642,'Shoe size conversion table'!$J$6:$L$22,2))</f>
        <v>38-39</v>
      </c>
      <c r="J2642" s="13">
        <f>IF(G2642="Male",VLOOKUP(H2642,'Shoe size conversion table'!$B$6:$D$22,3),VLOOKUP(H2642,'Shoe size conversion table'!$J$6:$L$22,3))</f>
        <v>6</v>
      </c>
      <c r="K2642" s="11">
        <v>159</v>
      </c>
      <c r="L2642" s="12">
        <v>0</v>
      </c>
      <c r="M2642" s="7">
        <f t="shared" si="124"/>
        <v>2014</v>
      </c>
      <c r="N2642" s="7">
        <f t="shared" si="125"/>
        <v>12</v>
      </c>
      <c r="O2642" s="30">
        <f t="shared" si="126"/>
        <v>159</v>
      </c>
    </row>
    <row r="2643" spans="2:15" x14ac:dyDescent="0.2">
      <c r="B2643" s="13">
        <v>54629</v>
      </c>
      <c r="C2643" s="14">
        <v>41990.046111111107</v>
      </c>
      <c r="D2643" s="7" t="s">
        <v>7</v>
      </c>
      <c r="E2643" s="13">
        <v>2166</v>
      </c>
      <c r="F2643" s="7" t="s">
        <v>51</v>
      </c>
      <c r="G2643" s="7" t="s">
        <v>11</v>
      </c>
      <c r="H2643" s="13">
        <v>11</v>
      </c>
      <c r="I2643" s="13">
        <f>IF(G2643="Male",VLOOKUP(H2643,'Shoe size conversion table'!$B$6:$D$22,2),VLOOKUP(H2643,'Shoe size conversion table'!$J$6:$L$22,2))</f>
        <v>44</v>
      </c>
      <c r="J2643" s="13">
        <f>IF(G2643="Male",VLOOKUP(H2643,'Shoe size conversion table'!$B$6:$D$22,3),VLOOKUP(H2643,'Shoe size conversion table'!$J$6:$L$22,3))</f>
        <v>10.5</v>
      </c>
      <c r="K2643" s="11">
        <v>169</v>
      </c>
      <c r="L2643" s="12">
        <v>0.3</v>
      </c>
      <c r="M2643" s="7">
        <f t="shared" si="124"/>
        <v>2014</v>
      </c>
      <c r="N2643" s="7">
        <f t="shared" si="125"/>
        <v>12</v>
      </c>
      <c r="O2643" s="30">
        <f t="shared" si="126"/>
        <v>118.3</v>
      </c>
    </row>
    <row r="2644" spans="2:15" x14ac:dyDescent="0.2">
      <c r="B2644" s="13">
        <v>54630</v>
      </c>
      <c r="C2644" s="14">
        <v>41990.556111111109</v>
      </c>
      <c r="D2644" s="7" t="s">
        <v>7</v>
      </c>
      <c r="E2644" s="13">
        <v>2175</v>
      </c>
      <c r="F2644" s="7" t="s">
        <v>57</v>
      </c>
      <c r="G2644" s="7" t="s">
        <v>11</v>
      </c>
      <c r="H2644" s="13">
        <v>10</v>
      </c>
      <c r="I2644" s="13">
        <f>IF(G2644="Male",VLOOKUP(H2644,'Shoe size conversion table'!$B$6:$D$22,2),VLOOKUP(H2644,'Shoe size conversion table'!$J$6:$L$22,2))</f>
        <v>43</v>
      </c>
      <c r="J2644" s="13">
        <f>IF(G2644="Male",VLOOKUP(H2644,'Shoe size conversion table'!$B$6:$D$22,3),VLOOKUP(H2644,'Shoe size conversion table'!$J$6:$L$22,3))</f>
        <v>9.5</v>
      </c>
      <c r="K2644" s="11">
        <v>199</v>
      </c>
      <c r="L2644" s="12">
        <v>0</v>
      </c>
      <c r="M2644" s="7">
        <f t="shared" si="124"/>
        <v>2014</v>
      </c>
      <c r="N2644" s="7">
        <f t="shared" si="125"/>
        <v>12</v>
      </c>
      <c r="O2644" s="30">
        <f t="shared" si="126"/>
        <v>199</v>
      </c>
    </row>
    <row r="2645" spans="2:15" x14ac:dyDescent="0.2">
      <c r="B2645" s="13">
        <v>54630</v>
      </c>
      <c r="C2645" s="14">
        <v>41990.556111111109</v>
      </c>
      <c r="D2645" s="7" t="s">
        <v>7</v>
      </c>
      <c r="E2645" s="13">
        <v>2231</v>
      </c>
      <c r="F2645" s="7" t="s">
        <v>45</v>
      </c>
      <c r="G2645" s="7" t="s">
        <v>12</v>
      </c>
      <c r="H2645" s="13">
        <v>9</v>
      </c>
      <c r="I2645" s="13" t="str">
        <f>IF(G2645="Male",VLOOKUP(H2645,'Shoe size conversion table'!$B$6:$D$22,2),VLOOKUP(H2645,'Shoe size conversion table'!$J$6:$L$22,2))</f>
        <v>39-40</v>
      </c>
      <c r="J2645" s="13">
        <f>IF(G2645="Male",VLOOKUP(H2645,'Shoe size conversion table'!$B$6:$D$22,3),VLOOKUP(H2645,'Shoe size conversion table'!$J$6:$L$22,3))</f>
        <v>7</v>
      </c>
      <c r="K2645" s="11">
        <v>129</v>
      </c>
      <c r="L2645" s="12">
        <v>0.5</v>
      </c>
      <c r="M2645" s="7">
        <f t="shared" si="124"/>
        <v>2014</v>
      </c>
      <c r="N2645" s="7">
        <f t="shared" si="125"/>
        <v>12</v>
      </c>
      <c r="O2645" s="30">
        <f t="shared" si="126"/>
        <v>64.5</v>
      </c>
    </row>
    <row r="2646" spans="2:15" x14ac:dyDescent="0.2">
      <c r="B2646" s="13">
        <v>54631</v>
      </c>
      <c r="C2646" s="14">
        <v>41990.576111111106</v>
      </c>
      <c r="D2646" s="7" t="s">
        <v>10</v>
      </c>
      <c r="E2646" s="13">
        <v>2224</v>
      </c>
      <c r="F2646" s="7" t="s">
        <v>34</v>
      </c>
      <c r="G2646" s="7" t="s">
        <v>11</v>
      </c>
      <c r="H2646" s="13">
        <v>9.5</v>
      </c>
      <c r="I2646" s="13" t="str">
        <f>IF(G2646="Male",VLOOKUP(H2646,'Shoe size conversion table'!$B$6:$D$22,2),VLOOKUP(H2646,'Shoe size conversion table'!$J$6:$L$22,2))</f>
        <v>42-43</v>
      </c>
      <c r="J2646" s="13">
        <f>IF(G2646="Male",VLOOKUP(H2646,'Shoe size conversion table'!$B$6:$D$22,3),VLOOKUP(H2646,'Shoe size conversion table'!$J$6:$L$22,3))</f>
        <v>9</v>
      </c>
      <c r="K2646" s="11">
        <v>149</v>
      </c>
      <c r="L2646" s="12">
        <v>0</v>
      </c>
      <c r="M2646" s="7">
        <f t="shared" si="124"/>
        <v>2014</v>
      </c>
      <c r="N2646" s="7">
        <f t="shared" si="125"/>
        <v>12</v>
      </c>
      <c r="O2646" s="30">
        <f t="shared" si="126"/>
        <v>149</v>
      </c>
    </row>
    <row r="2647" spans="2:15" x14ac:dyDescent="0.2">
      <c r="B2647" s="13">
        <v>54632</v>
      </c>
      <c r="C2647" s="14">
        <v>41991.016111111108</v>
      </c>
      <c r="D2647" s="7" t="s">
        <v>10</v>
      </c>
      <c r="E2647" s="13">
        <v>2169</v>
      </c>
      <c r="F2647" s="7" t="s">
        <v>35</v>
      </c>
      <c r="G2647" s="7" t="s">
        <v>11</v>
      </c>
      <c r="H2647" s="13">
        <v>10</v>
      </c>
      <c r="I2647" s="13">
        <f>IF(G2647="Male",VLOOKUP(H2647,'Shoe size conversion table'!$B$6:$D$22,2),VLOOKUP(H2647,'Shoe size conversion table'!$J$6:$L$22,2))</f>
        <v>43</v>
      </c>
      <c r="J2647" s="13">
        <f>IF(G2647="Male",VLOOKUP(H2647,'Shoe size conversion table'!$B$6:$D$22,3),VLOOKUP(H2647,'Shoe size conversion table'!$J$6:$L$22,3))</f>
        <v>9.5</v>
      </c>
      <c r="K2647" s="11">
        <v>139</v>
      </c>
      <c r="L2647" s="12">
        <v>0</v>
      </c>
      <c r="M2647" s="7">
        <f t="shared" si="124"/>
        <v>2014</v>
      </c>
      <c r="N2647" s="7">
        <f t="shared" si="125"/>
        <v>12</v>
      </c>
      <c r="O2647" s="30">
        <f t="shared" si="126"/>
        <v>139</v>
      </c>
    </row>
    <row r="2648" spans="2:15" x14ac:dyDescent="0.2">
      <c r="B2648" s="13">
        <v>54633</v>
      </c>
      <c r="C2648" s="14">
        <v>41991.296111111107</v>
      </c>
      <c r="D2648" s="7" t="s">
        <v>9</v>
      </c>
      <c r="E2648" s="13">
        <v>2164</v>
      </c>
      <c r="F2648" s="7" t="s">
        <v>59</v>
      </c>
      <c r="G2648" s="7" t="s">
        <v>11</v>
      </c>
      <c r="H2648" s="13">
        <v>10</v>
      </c>
      <c r="I2648" s="13">
        <f>IF(G2648="Male",VLOOKUP(H2648,'Shoe size conversion table'!$B$6:$D$22,2),VLOOKUP(H2648,'Shoe size conversion table'!$J$6:$L$22,2))</f>
        <v>43</v>
      </c>
      <c r="J2648" s="13">
        <f>IF(G2648="Male",VLOOKUP(H2648,'Shoe size conversion table'!$B$6:$D$22,3),VLOOKUP(H2648,'Shoe size conversion table'!$J$6:$L$22,3))</f>
        <v>9.5</v>
      </c>
      <c r="K2648" s="11">
        <v>189</v>
      </c>
      <c r="L2648" s="12">
        <v>0</v>
      </c>
      <c r="M2648" s="7">
        <f t="shared" si="124"/>
        <v>2014</v>
      </c>
      <c r="N2648" s="7">
        <f t="shared" si="125"/>
        <v>12</v>
      </c>
      <c r="O2648" s="30">
        <f t="shared" si="126"/>
        <v>189</v>
      </c>
    </row>
    <row r="2649" spans="2:15" x14ac:dyDescent="0.2">
      <c r="B2649" s="13">
        <v>54634</v>
      </c>
      <c r="C2649" s="14">
        <v>41991.296111111107</v>
      </c>
      <c r="D2649" s="7" t="s">
        <v>10</v>
      </c>
      <c r="E2649" s="13">
        <v>2202</v>
      </c>
      <c r="F2649" s="7" t="s">
        <v>35</v>
      </c>
      <c r="G2649" s="7" t="s">
        <v>12</v>
      </c>
      <c r="H2649" s="13">
        <v>8</v>
      </c>
      <c r="I2649" s="13" t="str">
        <f>IF(G2649="Male",VLOOKUP(H2649,'Shoe size conversion table'!$B$6:$D$22,2),VLOOKUP(H2649,'Shoe size conversion table'!$J$6:$L$22,2))</f>
        <v>38-39</v>
      </c>
      <c r="J2649" s="13">
        <f>IF(G2649="Male",VLOOKUP(H2649,'Shoe size conversion table'!$B$6:$D$22,3),VLOOKUP(H2649,'Shoe size conversion table'!$J$6:$L$22,3))</f>
        <v>6</v>
      </c>
      <c r="K2649" s="11">
        <v>199</v>
      </c>
      <c r="L2649" s="12">
        <v>0.1</v>
      </c>
      <c r="M2649" s="7">
        <f t="shared" si="124"/>
        <v>2014</v>
      </c>
      <c r="N2649" s="7">
        <f t="shared" si="125"/>
        <v>12</v>
      </c>
      <c r="O2649" s="30">
        <f t="shared" si="126"/>
        <v>179.1</v>
      </c>
    </row>
    <row r="2650" spans="2:15" x14ac:dyDescent="0.2">
      <c r="B2650" s="13">
        <v>54635</v>
      </c>
      <c r="C2650" s="14">
        <v>41991.556111111109</v>
      </c>
      <c r="D2650" s="7" t="s">
        <v>7</v>
      </c>
      <c r="E2650" s="13">
        <v>2181</v>
      </c>
      <c r="F2650" s="7" t="s">
        <v>44</v>
      </c>
      <c r="G2650" s="7" t="s">
        <v>11</v>
      </c>
      <c r="H2650" s="13">
        <v>6.5</v>
      </c>
      <c r="I2650" s="13">
        <f>IF(G2650="Male",VLOOKUP(H2650,'Shoe size conversion table'!$B$6:$D$22,2),VLOOKUP(H2650,'Shoe size conversion table'!$J$6:$L$22,2))</f>
        <v>39</v>
      </c>
      <c r="J2650" s="13">
        <f>IF(G2650="Male",VLOOKUP(H2650,'Shoe size conversion table'!$B$6:$D$22,3),VLOOKUP(H2650,'Shoe size conversion table'!$J$6:$L$22,3))</f>
        <v>6</v>
      </c>
      <c r="K2650" s="11">
        <v>179</v>
      </c>
      <c r="L2650" s="12">
        <v>0</v>
      </c>
      <c r="M2650" s="7">
        <f t="shared" si="124"/>
        <v>2014</v>
      </c>
      <c r="N2650" s="7">
        <f t="shared" si="125"/>
        <v>12</v>
      </c>
      <c r="O2650" s="30">
        <f t="shared" si="126"/>
        <v>179</v>
      </c>
    </row>
    <row r="2651" spans="2:15" x14ac:dyDescent="0.2">
      <c r="B2651" s="13">
        <v>54635</v>
      </c>
      <c r="C2651" s="14">
        <v>41991.556111111109</v>
      </c>
      <c r="D2651" s="7" t="s">
        <v>7</v>
      </c>
      <c r="E2651" s="13">
        <v>2166</v>
      </c>
      <c r="F2651" s="7" t="s">
        <v>54</v>
      </c>
      <c r="G2651" s="7" t="s">
        <v>12</v>
      </c>
      <c r="H2651" s="13">
        <v>9</v>
      </c>
      <c r="I2651" s="13" t="str">
        <f>IF(G2651="Male",VLOOKUP(H2651,'Shoe size conversion table'!$B$6:$D$22,2),VLOOKUP(H2651,'Shoe size conversion table'!$J$6:$L$22,2))</f>
        <v>39-40</v>
      </c>
      <c r="J2651" s="13">
        <f>IF(G2651="Male",VLOOKUP(H2651,'Shoe size conversion table'!$B$6:$D$22,3),VLOOKUP(H2651,'Shoe size conversion table'!$J$6:$L$22,3))</f>
        <v>7</v>
      </c>
      <c r="K2651" s="11">
        <v>149</v>
      </c>
      <c r="L2651" s="12">
        <v>0.1</v>
      </c>
      <c r="M2651" s="7">
        <f t="shared" si="124"/>
        <v>2014</v>
      </c>
      <c r="N2651" s="7">
        <f t="shared" si="125"/>
        <v>12</v>
      </c>
      <c r="O2651" s="30">
        <f t="shared" si="126"/>
        <v>134.1</v>
      </c>
    </row>
    <row r="2652" spans="2:15" x14ac:dyDescent="0.2">
      <c r="B2652" s="13">
        <v>54636</v>
      </c>
      <c r="C2652" s="14">
        <v>41991.576111111106</v>
      </c>
      <c r="D2652" s="7" t="s">
        <v>9</v>
      </c>
      <c r="E2652" s="13">
        <v>2168</v>
      </c>
      <c r="F2652" s="7" t="s">
        <v>61</v>
      </c>
      <c r="G2652" s="7" t="s">
        <v>12</v>
      </c>
      <c r="H2652" s="13">
        <v>8</v>
      </c>
      <c r="I2652" s="13" t="str">
        <f>IF(G2652="Male",VLOOKUP(H2652,'Shoe size conversion table'!$B$6:$D$22,2),VLOOKUP(H2652,'Shoe size conversion table'!$J$6:$L$22,2))</f>
        <v>38-39</v>
      </c>
      <c r="J2652" s="13">
        <f>IF(G2652="Male",VLOOKUP(H2652,'Shoe size conversion table'!$B$6:$D$22,3),VLOOKUP(H2652,'Shoe size conversion table'!$J$6:$L$22,3))</f>
        <v>6</v>
      </c>
      <c r="K2652" s="11">
        <v>199</v>
      </c>
      <c r="L2652" s="12">
        <v>0.3</v>
      </c>
      <c r="M2652" s="7">
        <f t="shared" si="124"/>
        <v>2014</v>
      </c>
      <c r="N2652" s="7">
        <f t="shared" si="125"/>
        <v>12</v>
      </c>
      <c r="O2652" s="30">
        <f t="shared" si="126"/>
        <v>139.29999999999998</v>
      </c>
    </row>
    <row r="2653" spans="2:15" x14ac:dyDescent="0.2">
      <c r="B2653" s="13">
        <v>54637</v>
      </c>
      <c r="C2653" s="14">
        <v>41992.056111111109</v>
      </c>
      <c r="D2653" s="7" t="s">
        <v>8</v>
      </c>
      <c r="E2653" s="13">
        <v>2160</v>
      </c>
      <c r="F2653" s="7" t="s">
        <v>42</v>
      </c>
      <c r="G2653" s="7" t="s">
        <v>11</v>
      </c>
      <c r="H2653" s="13">
        <v>11.5</v>
      </c>
      <c r="I2653" s="13" t="str">
        <f>IF(G2653="Male",VLOOKUP(H2653,'Shoe size conversion table'!$B$6:$D$22,2),VLOOKUP(H2653,'Shoe size conversion table'!$J$6:$L$22,2))</f>
        <v>44-45</v>
      </c>
      <c r="J2653" s="13">
        <f>IF(G2653="Male",VLOOKUP(H2653,'Shoe size conversion table'!$B$6:$D$22,3),VLOOKUP(H2653,'Shoe size conversion table'!$J$6:$L$22,3))</f>
        <v>11</v>
      </c>
      <c r="K2653" s="11">
        <v>189</v>
      </c>
      <c r="L2653" s="12">
        <v>0.2</v>
      </c>
      <c r="M2653" s="7">
        <f t="shared" si="124"/>
        <v>2014</v>
      </c>
      <c r="N2653" s="7">
        <f t="shared" si="125"/>
        <v>12</v>
      </c>
      <c r="O2653" s="30">
        <f t="shared" si="126"/>
        <v>151.20000000000002</v>
      </c>
    </row>
    <row r="2654" spans="2:15" x14ac:dyDescent="0.2">
      <c r="B2654" s="13">
        <v>54637</v>
      </c>
      <c r="C2654" s="14">
        <v>41992.056111111109</v>
      </c>
      <c r="D2654" s="7" t="s">
        <v>8</v>
      </c>
      <c r="E2654" s="13">
        <v>2215</v>
      </c>
      <c r="F2654" s="7" t="s">
        <v>41</v>
      </c>
      <c r="G2654" s="7" t="s">
        <v>12</v>
      </c>
      <c r="H2654" s="13">
        <v>9</v>
      </c>
      <c r="I2654" s="13" t="str">
        <f>IF(G2654="Male",VLOOKUP(H2654,'Shoe size conversion table'!$B$6:$D$22,2),VLOOKUP(H2654,'Shoe size conversion table'!$J$6:$L$22,2))</f>
        <v>39-40</v>
      </c>
      <c r="J2654" s="13">
        <f>IF(G2654="Male",VLOOKUP(H2654,'Shoe size conversion table'!$B$6:$D$22,3),VLOOKUP(H2654,'Shoe size conversion table'!$J$6:$L$22,3))</f>
        <v>7</v>
      </c>
      <c r="K2654" s="11">
        <v>179</v>
      </c>
      <c r="L2654" s="12">
        <v>0.3</v>
      </c>
      <c r="M2654" s="7">
        <f t="shared" si="124"/>
        <v>2014</v>
      </c>
      <c r="N2654" s="7">
        <f t="shared" si="125"/>
        <v>12</v>
      </c>
      <c r="O2654" s="30">
        <f t="shared" si="126"/>
        <v>125.3</v>
      </c>
    </row>
    <row r="2655" spans="2:15" x14ac:dyDescent="0.2">
      <c r="B2655" s="13">
        <v>54638</v>
      </c>
      <c r="C2655" s="14">
        <v>41992.296111111107</v>
      </c>
      <c r="D2655" s="7" t="s">
        <v>10</v>
      </c>
      <c r="E2655" s="13">
        <v>2179</v>
      </c>
      <c r="F2655" s="7" t="s">
        <v>34</v>
      </c>
      <c r="G2655" s="7" t="s">
        <v>11</v>
      </c>
      <c r="H2655" s="13">
        <v>9.5</v>
      </c>
      <c r="I2655" s="13" t="str">
        <f>IF(G2655="Male",VLOOKUP(H2655,'Shoe size conversion table'!$B$6:$D$22,2),VLOOKUP(H2655,'Shoe size conversion table'!$J$6:$L$22,2))</f>
        <v>42-43</v>
      </c>
      <c r="J2655" s="13">
        <f>IF(G2655="Male",VLOOKUP(H2655,'Shoe size conversion table'!$B$6:$D$22,3),VLOOKUP(H2655,'Shoe size conversion table'!$J$6:$L$22,3))</f>
        <v>9</v>
      </c>
      <c r="K2655" s="11">
        <v>199</v>
      </c>
      <c r="L2655" s="12">
        <v>0</v>
      </c>
      <c r="M2655" s="7">
        <f t="shared" si="124"/>
        <v>2014</v>
      </c>
      <c r="N2655" s="7">
        <f t="shared" si="125"/>
        <v>12</v>
      </c>
      <c r="O2655" s="30">
        <f t="shared" si="126"/>
        <v>199</v>
      </c>
    </row>
    <row r="2656" spans="2:15" x14ac:dyDescent="0.2">
      <c r="B2656" s="13">
        <v>54638</v>
      </c>
      <c r="C2656" s="14">
        <v>41992.296111111107</v>
      </c>
      <c r="D2656" s="7" t="s">
        <v>10</v>
      </c>
      <c r="E2656" s="13">
        <v>2160</v>
      </c>
      <c r="F2656" s="7" t="s">
        <v>34</v>
      </c>
      <c r="G2656" s="7" t="s">
        <v>12</v>
      </c>
      <c r="H2656" s="13">
        <v>9</v>
      </c>
      <c r="I2656" s="13" t="str">
        <f>IF(G2656="Male",VLOOKUP(H2656,'Shoe size conversion table'!$B$6:$D$22,2),VLOOKUP(H2656,'Shoe size conversion table'!$J$6:$L$22,2))</f>
        <v>39-40</v>
      </c>
      <c r="J2656" s="13">
        <f>IF(G2656="Male",VLOOKUP(H2656,'Shoe size conversion table'!$B$6:$D$22,3),VLOOKUP(H2656,'Shoe size conversion table'!$J$6:$L$22,3))</f>
        <v>7</v>
      </c>
      <c r="K2656" s="11">
        <v>149</v>
      </c>
      <c r="L2656" s="12">
        <v>0.3</v>
      </c>
      <c r="M2656" s="7">
        <f t="shared" si="124"/>
        <v>2014</v>
      </c>
      <c r="N2656" s="7">
        <f t="shared" si="125"/>
        <v>12</v>
      </c>
      <c r="O2656" s="30">
        <f t="shared" si="126"/>
        <v>104.3</v>
      </c>
    </row>
    <row r="2657" spans="2:15" x14ac:dyDescent="0.2">
      <c r="B2657" s="13">
        <v>54639</v>
      </c>
      <c r="C2657" s="14">
        <v>41992.556111111109</v>
      </c>
      <c r="D2657" s="7" t="s">
        <v>7</v>
      </c>
      <c r="E2657" s="13">
        <v>2178</v>
      </c>
      <c r="F2657" s="7" t="s">
        <v>56</v>
      </c>
      <c r="G2657" s="7" t="s">
        <v>12</v>
      </c>
      <c r="H2657" s="13">
        <v>9</v>
      </c>
      <c r="I2657" s="13" t="str">
        <f>IF(G2657="Male",VLOOKUP(H2657,'Shoe size conversion table'!$B$6:$D$22,2),VLOOKUP(H2657,'Shoe size conversion table'!$J$6:$L$22,2))</f>
        <v>39-40</v>
      </c>
      <c r="J2657" s="13">
        <f>IF(G2657="Male",VLOOKUP(H2657,'Shoe size conversion table'!$B$6:$D$22,3),VLOOKUP(H2657,'Shoe size conversion table'!$J$6:$L$22,3))</f>
        <v>7</v>
      </c>
      <c r="K2657" s="11">
        <v>129</v>
      </c>
      <c r="L2657" s="12">
        <v>0</v>
      </c>
      <c r="M2657" s="7">
        <f t="shared" si="124"/>
        <v>2014</v>
      </c>
      <c r="N2657" s="7">
        <f t="shared" si="125"/>
        <v>12</v>
      </c>
      <c r="O2657" s="30">
        <f t="shared" si="126"/>
        <v>129</v>
      </c>
    </row>
    <row r="2658" spans="2:15" x14ac:dyDescent="0.2">
      <c r="B2658" s="13">
        <v>54639</v>
      </c>
      <c r="C2658" s="14">
        <v>41992.556111111109</v>
      </c>
      <c r="D2658" s="7" t="s">
        <v>7</v>
      </c>
      <c r="E2658" s="13">
        <v>2153</v>
      </c>
      <c r="F2658" s="7" t="s">
        <v>54</v>
      </c>
      <c r="G2658" s="7" t="s">
        <v>12</v>
      </c>
      <c r="H2658" s="13">
        <v>9</v>
      </c>
      <c r="I2658" s="13" t="str">
        <f>IF(G2658="Male",VLOOKUP(H2658,'Shoe size conversion table'!$B$6:$D$22,2),VLOOKUP(H2658,'Shoe size conversion table'!$J$6:$L$22,2))</f>
        <v>39-40</v>
      </c>
      <c r="J2658" s="13">
        <f>IF(G2658="Male",VLOOKUP(H2658,'Shoe size conversion table'!$B$6:$D$22,3),VLOOKUP(H2658,'Shoe size conversion table'!$J$6:$L$22,3))</f>
        <v>7</v>
      </c>
      <c r="K2658" s="11">
        <v>159</v>
      </c>
      <c r="L2658" s="12">
        <v>0.1</v>
      </c>
      <c r="M2658" s="7">
        <f t="shared" si="124"/>
        <v>2014</v>
      </c>
      <c r="N2658" s="7">
        <f t="shared" si="125"/>
        <v>12</v>
      </c>
      <c r="O2658" s="30">
        <f t="shared" si="126"/>
        <v>143.1</v>
      </c>
    </row>
    <row r="2659" spans="2:15" x14ac:dyDescent="0.2">
      <c r="B2659" s="13">
        <v>54640</v>
      </c>
      <c r="C2659" s="14">
        <v>41992.676111111112</v>
      </c>
      <c r="D2659" s="7" t="s">
        <v>10</v>
      </c>
      <c r="E2659" s="13">
        <v>2167</v>
      </c>
      <c r="F2659" s="7" t="s">
        <v>34</v>
      </c>
      <c r="G2659" s="7" t="s">
        <v>12</v>
      </c>
      <c r="H2659" s="13">
        <v>8</v>
      </c>
      <c r="I2659" s="13" t="str">
        <f>IF(G2659="Male",VLOOKUP(H2659,'Shoe size conversion table'!$B$6:$D$22,2),VLOOKUP(H2659,'Shoe size conversion table'!$J$6:$L$22,2))</f>
        <v>38-39</v>
      </c>
      <c r="J2659" s="13">
        <f>IF(G2659="Male",VLOOKUP(H2659,'Shoe size conversion table'!$B$6:$D$22,3),VLOOKUP(H2659,'Shoe size conversion table'!$J$6:$L$22,3))</f>
        <v>6</v>
      </c>
      <c r="K2659" s="11">
        <v>139</v>
      </c>
      <c r="L2659" s="12">
        <v>0.1</v>
      </c>
      <c r="M2659" s="7">
        <f t="shared" si="124"/>
        <v>2014</v>
      </c>
      <c r="N2659" s="7">
        <f t="shared" si="125"/>
        <v>12</v>
      </c>
      <c r="O2659" s="30">
        <f t="shared" si="126"/>
        <v>125.10000000000001</v>
      </c>
    </row>
    <row r="2660" spans="2:15" x14ac:dyDescent="0.2">
      <c r="B2660" s="13">
        <v>54641</v>
      </c>
      <c r="C2660" s="14">
        <v>41992.726111111115</v>
      </c>
      <c r="D2660" s="7" t="s">
        <v>8</v>
      </c>
      <c r="E2660" s="13">
        <v>2155</v>
      </c>
      <c r="F2660" s="7" t="s">
        <v>38</v>
      </c>
      <c r="G2660" s="7" t="s">
        <v>11</v>
      </c>
      <c r="H2660" s="13">
        <v>10.5</v>
      </c>
      <c r="I2660" s="13" t="str">
        <f>IF(G2660="Male",VLOOKUP(H2660,'Shoe size conversion table'!$B$6:$D$22,2),VLOOKUP(H2660,'Shoe size conversion table'!$J$6:$L$22,2))</f>
        <v>43-44</v>
      </c>
      <c r="J2660" s="13">
        <f>IF(G2660="Male",VLOOKUP(H2660,'Shoe size conversion table'!$B$6:$D$22,3),VLOOKUP(H2660,'Shoe size conversion table'!$J$6:$L$22,3))</f>
        <v>10</v>
      </c>
      <c r="K2660" s="11">
        <v>149</v>
      </c>
      <c r="L2660" s="12">
        <v>0.3</v>
      </c>
      <c r="M2660" s="7">
        <f t="shared" si="124"/>
        <v>2014</v>
      </c>
      <c r="N2660" s="7">
        <f t="shared" si="125"/>
        <v>12</v>
      </c>
      <c r="O2660" s="30">
        <f t="shared" si="126"/>
        <v>104.3</v>
      </c>
    </row>
    <row r="2661" spans="2:15" x14ac:dyDescent="0.2">
      <c r="B2661" s="13">
        <v>54642</v>
      </c>
      <c r="C2661" s="14">
        <v>41993.056111111109</v>
      </c>
      <c r="D2661" s="7" t="s">
        <v>8</v>
      </c>
      <c r="E2661" s="13">
        <v>2229</v>
      </c>
      <c r="F2661" s="7" t="s">
        <v>37</v>
      </c>
      <c r="G2661" s="7" t="s">
        <v>12</v>
      </c>
      <c r="H2661" s="13">
        <v>9</v>
      </c>
      <c r="I2661" s="13" t="str">
        <f>IF(G2661="Male",VLOOKUP(H2661,'Shoe size conversion table'!$B$6:$D$22,2),VLOOKUP(H2661,'Shoe size conversion table'!$J$6:$L$22,2))</f>
        <v>39-40</v>
      </c>
      <c r="J2661" s="13">
        <f>IF(G2661="Male",VLOOKUP(H2661,'Shoe size conversion table'!$B$6:$D$22,3),VLOOKUP(H2661,'Shoe size conversion table'!$J$6:$L$22,3))</f>
        <v>7</v>
      </c>
      <c r="K2661" s="11">
        <v>179</v>
      </c>
      <c r="L2661" s="12">
        <v>0</v>
      </c>
      <c r="M2661" s="7">
        <f t="shared" si="124"/>
        <v>2014</v>
      </c>
      <c r="N2661" s="7">
        <f t="shared" si="125"/>
        <v>12</v>
      </c>
      <c r="O2661" s="30">
        <f t="shared" si="126"/>
        <v>179</v>
      </c>
    </row>
    <row r="2662" spans="2:15" x14ac:dyDescent="0.2">
      <c r="B2662" s="13">
        <v>54643</v>
      </c>
      <c r="C2662" s="14">
        <v>41993.056111111109</v>
      </c>
      <c r="D2662" s="7" t="s">
        <v>7</v>
      </c>
      <c r="E2662" s="13">
        <v>2179</v>
      </c>
      <c r="F2662" s="7" t="s">
        <v>51</v>
      </c>
      <c r="G2662" s="7" t="s">
        <v>12</v>
      </c>
      <c r="H2662" s="13">
        <v>7</v>
      </c>
      <c r="I2662" s="13" t="str">
        <f>IF(G2662="Male",VLOOKUP(H2662,'Shoe size conversion table'!$B$6:$D$22,2),VLOOKUP(H2662,'Shoe size conversion table'!$J$6:$L$22,2))</f>
        <v>37-38</v>
      </c>
      <c r="J2662" s="13">
        <f>IF(G2662="Male",VLOOKUP(H2662,'Shoe size conversion table'!$B$6:$D$22,3),VLOOKUP(H2662,'Shoe size conversion table'!$J$6:$L$22,3))</f>
        <v>5</v>
      </c>
      <c r="K2662" s="11">
        <v>159</v>
      </c>
      <c r="L2662" s="12">
        <v>0</v>
      </c>
      <c r="M2662" s="7">
        <f t="shared" si="124"/>
        <v>2014</v>
      </c>
      <c r="N2662" s="7">
        <f t="shared" si="125"/>
        <v>12</v>
      </c>
      <c r="O2662" s="30">
        <f t="shared" si="126"/>
        <v>159</v>
      </c>
    </row>
    <row r="2663" spans="2:15" x14ac:dyDescent="0.2">
      <c r="B2663" s="13">
        <v>54644</v>
      </c>
      <c r="C2663" s="14">
        <v>41993.296111111107</v>
      </c>
      <c r="D2663" s="7" t="s">
        <v>10</v>
      </c>
      <c r="E2663" s="13">
        <v>2239</v>
      </c>
      <c r="F2663" s="7" t="s">
        <v>34</v>
      </c>
      <c r="G2663" s="7" t="s">
        <v>12</v>
      </c>
      <c r="H2663" s="13">
        <v>8</v>
      </c>
      <c r="I2663" s="13" t="str">
        <f>IF(G2663="Male",VLOOKUP(H2663,'Shoe size conversion table'!$B$6:$D$22,2),VLOOKUP(H2663,'Shoe size conversion table'!$J$6:$L$22,2))</f>
        <v>38-39</v>
      </c>
      <c r="J2663" s="13">
        <f>IF(G2663="Male",VLOOKUP(H2663,'Shoe size conversion table'!$B$6:$D$22,3),VLOOKUP(H2663,'Shoe size conversion table'!$J$6:$L$22,3))</f>
        <v>6</v>
      </c>
      <c r="K2663" s="11">
        <v>199</v>
      </c>
      <c r="L2663" s="12">
        <v>0</v>
      </c>
      <c r="M2663" s="7">
        <f t="shared" si="124"/>
        <v>2014</v>
      </c>
      <c r="N2663" s="7">
        <f t="shared" si="125"/>
        <v>12</v>
      </c>
      <c r="O2663" s="30">
        <f t="shared" si="126"/>
        <v>199</v>
      </c>
    </row>
    <row r="2664" spans="2:15" x14ac:dyDescent="0.2">
      <c r="B2664" s="13">
        <v>54644</v>
      </c>
      <c r="C2664" s="14">
        <v>41993.296111111107</v>
      </c>
      <c r="D2664" s="7" t="s">
        <v>10</v>
      </c>
      <c r="E2664" s="13">
        <v>2201</v>
      </c>
      <c r="F2664" s="7" t="s">
        <v>36</v>
      </c>
      <c r="G2664" s="7" t="s">
        <v>12</v>
      </c>
      <c r="H2664" s="13">
        <v>9</v>
      </c>
      <c r="I2664" s="13" t="str">
        <f>IF(G2664="Male",VLOOKUP(H2664,'Shoe size conversion table'!$B$6:$D$22,2),VLOOKUP(H2664,'Shoe size conversion table'!$J$6:$L$22,2))</f>
        <v>39-40</v>
      </c>
      <c r="J2664" s="13">
        <f>IF(G2664="Male",VLOOKUP(H2664,'Shoe size conversion table'!$B$6:$D$22,3),VLOOKUP(H2664,'Shoe size conversion table'!$J$6:$L$22,3))</f>
        <v>7</v>
      </c>
      <c r="K2664" s="11">
        <v>149</v>
      </c>
      <c r="L2664" s="12">
        <v>0.2</v>
      </c>
      <c r="M2664" s="7">
        <f t="shared" si="124"/>
        <v>2014</v>
      </c>
      <c r="N2664" s="7">
        <f t="shared" si="125"/>
        <v>12</v>
      </c>
      <c r="O2664" s="30">
        <f t="shared" si="126"/>
        <v>119.2</v>
      </c>
    </row>
    <row r="2665" spans="2:15" x14ac:dyDescent="0.2">
      <c r="B2665" s="13">
        <v>54645</v>
      </c>
      <c r="C2665" s="14">
        <v>41993.436111111114</v>
      </c>
      <c r="D2665" s="7" t="s">
        <v>7</v>
      </c>
      <c r="E2665" s="13">
        <v>2203</v>
      </c>
      <c r="F2665" s="7" t="s">
        <v>51</v>
      </c>
      <c r="G2665" s="7" t="s">
        <v>11</v>
      </c>
      <c r="H2665" s="13">
        <v>10</v>
      </c>
      <c r="I2665" s="13">
        <f>IF(G2665="Male",VLOOKUP(H2665,'Shoe size conversion table'!$B$6:$D$22,2),VLOOKUP(H2665,'Shoe size conversion table'!$J$6:$L$22,2))</f>
        <v>43</v>
      </c>
      <c r="J2665" s="13">
        <f>IF(G2665="Male",VLOOKUP(H2665,'Shoe size conversion table'!$B$6:$D$22,3),VLOOKUP(H2665,'Shoe size conversion table'!$J$6:$L$22,3))</f>
        <v>9.5</v>
      </c>
      <c r="K2665" s="11">
        <v>189</v>
      </c>
      <c r="L2665" s="12">
        <v>0</v>
      </c>
      <c r="M2665" s="7">
        <f t="shared" si="124"/>
        <v>2014</v>
      </c>
      <c r="N2665" s="7">
        <f t="shared" si="125"/>
        <v>12</v>
      </c>
      <c r="O2665" s="30">
        <f t="shared" si="126"/>
        <v>189</v>
      </c>
    </row>
    <row r="2666" spans="2:15" x14ac:dyDescent="0.2">
      <c r="B2666" s="13">
        <v>54646</v>
      </c>
      <c r="C2666" s="14">
        <v>41993.646111111113</v>
      </c>
      <c r="D2666" s="7" t="s">
        <v>8</v>
      </c>
      <c r="E2666" s="13">
        <v>2220</v>
      </c>
      <c r="F2666" s="7" t="s">
        <v>39</v>
      </c>
      <c r="G2666" s="7" t="s">
        <v>11</v>
      </c>
      <c r="H2666" s="13">
        <v>9.5</v>
      </c>
      <c r="I2666" s="13" t="str">
        <f>IF(G2666="Male",VLOOKUP(H2666,'Shoe size conversion table'!$B$6:$D$22,2),VLOOKUP(H2666,'Shoe size conversion table'!$J$6:$L$22,2))</f>
        <v>42-43</v>
      </c>
      <c r="J2666" s="13">
        <f>IF(G2666="Male",VLOOKUP(H2666,'Shoe size conversion table'!$B$6:$D$22,3),VLOOKUP(H2666,'Shoe size conversion table'!$J$6:$L$22,3))</f>
        <v>9</v>
      </c>
      <c r="K2666" s="11">
        <v>199</v>
      </c>
      <c r="L2666" s="12">
        <v>0</v>
      </c>
      <c r="M2666" s="7">
        <f t="shared" si="124"/>
        <v>2014</v>
      </c>
      <c r="N2666" s="7">
        <f t="shared" si="125"/>
        <v>12</v>
      </c>
      <c r="O2666" s="30">
        <f t="shared" si="126"/>
        <v>199</v>
      </c>
    </row>
    <row r="2667" spans="2:15" x14ac:dyDescent="0.2">
      <c r="B2667" s="13">
        <v>54647</v>
      </c>
      <c r="C2667" s="14">
        <v>41993.676111111112</v>
      </c>
      <c r="D2667" s="7" t="s">
        <v>10</v>
      </c>
      <c r="E2667" s="13">
        <v>2213</v>
      </c>
      <c r="F2667" s="7" t="s">
        <v>36</v>
      </c>
      <c r="G2667" s="7" t="s">
        <v>11</v>
      </c>
      <c r="H2667" s="13">
        <v>9</v>
      </c>
      <c r="I2667" s="13">
        <f>IF(G2667="Male",VLOOKUP(H2667,'Shoe size conversion table'!$B$6:$D$22,2),VLOOKUP(H2667,'Shoe size conversion table'!$J$6:$L$22,2))</f>
        <v>42</v>
      </c>
      <c r="J2667" s="13">
        <f>IF(G2667="Male",VLOOKUP(H2667,'Shoe size conversion table'!$B$6:$D$22,3),VLOOKUP(H2667,'Shoe size conversion table'!$J$6:$L$22,3))</f>
        <v>8.5</v>
      </c>
      <c r="K2667" s="11">
        <v>129</v>
      </c>
      <c r="L2667" s="12">
        <v>0.3</v>
      </c>
      <c r="M2667" s="7">
        <f t="shared" si="124"/>
        <v>2014</v>
      </c>
      <c r="N2667" s="7">
        <f t="shared" si="125"/>
        <v>12</v>
      </c>
      <c r="O2667" s="30">
        <f t="shared" si="126"/>
        <v>90.3</v>
      </c>
    </row>
    <row r="2668" spans="2:15" x14ac:dyDescent="0.2">
      <c r="B2668" s="13">
        <v>54648</v>
      </c>
      <c r="C2668" s="14">
        <v>41993.726111111115</v>
      </c>
      <c r="D2668" s="7" t="s">
        <v>8</v>
      </c>
      <c r="E2668" s="13">
        <v>2205</v>
      </c>
      <c r="F2668" s="7" t="s">
        <v>41</v>
      </c>
      <c r="G2668" s="7" t="s">
        <v>11</v>
      </c>
      <c r="H2668" s="13">
        <v>10</v>
      </c>
      <c r="I2668" s="13">
        <f>IF(G2668="Male",VLOOKUP(H2668,'Shoe size conversion table'!$B$6:$D$22,2),VLOOKUP(H2668,'Shoe size conversion table'!$J$6:$L$22,2))</f>
        <v>43</v>
      </c>
      <c r="J2668" s="13">
        <f>IF(G2668="Male",VLOOKUP(H2668,'Shoe size conversion table'!$B$6:$D$22,3),VLOOKUP(H2668,'Shoe size conversion table'!$J$6:$L$22,3))</f>
        <v>9.5</v>
      </c>
      <c r="K2668" s="11">
        <v>159</v>
      </c>
      <c r="L2668" s="12">
        <v>0</v>
      </c>
      <c r="M2668" s="7">
        <f t="shared" si="124"/>
        <v>2014</v>
      </c>
      <c r="N2668" s="7">
        <f t="shared" si="125"/>
        <v>12</v>
      </c>
      <c r="O2668" s="30">
        <f t="shared" si="126"/>
        <v>159</v>
      </c>
    </row>
    <row r="2669" spans="2:15" x14ac:dyDescent="0.2">
      <c r="B2669" s="13">
        <v>54649</v>
      </c>
      <c r="C2669" s="14">
        <v>41994.056111111109</v>
      </c>
      <c r="D2669" s="7" t="s">
        <v>8</v>
      </c>
      <c r="E2669" s="13">
        <v>2234</v>
      </c>
      <c r="F2669" s="7" t="s">
        <v>40</v>
      </c>
      <c r="G2669" s="7" t="s">
        <v>11</v>
      </c>
      <c r="H2669" s="13">
        <v>9</v>
      </c>
      <c r="I2669" s="13">
        <f>IF(G2669="Male",VLOOKUP(H2669,'Shoe size conversion table'!$B$6:$D$22,2),VLOOKUP(H2669,'Shoe size conversion table'!$J$6:$L$22,2))</f>
        <v>42</v>
      </c>
      <c r="J2669" s="13">
        <f>IF(G2669="Male",VLOOKUP(H2669,'Shoe size conversion table'!$B$6:$D$22,3),VLOOKUP(H2669,'Shoe size conversion table'!$J$6:$L$22,3))</f>
        <v>8.5</v>
      </c>
      <c r="K2669" s="11">
        <v>159</v>
      </c>
      <c r="L2669" s="12">
        <v>0.3</v>
      </c>
      <c r="M2669" s="7">
        <f t="shared" si="124"/>
        <v>2014</v>
      </c>
      <c r="N2669" s="7">
        <f t="shared" si="125"/>
        <v>12</v>
      </c>
      <c r="O2669" s="30">
        <f t="shared" si="126"/>
        <v>111.3</v>
      </c>
    </row>
    <row r="2670" spans="2:15" x14ac:dyDescent="0.2">
      <c r="B2670" s="13">
        <v>54649</v>
      </c>
      <c r="C2670" s="14">
        <v>41994.056111111109</v>
      </c>
      <c r="D2670" s="7" t="s">
        <v>8</v>
      </c>
      <c r="E2670" s="13">
        <v>2210</v>
      </c>
      <c r="F2670" s="7" t="s">
        <v>39</v>
      </c>
      <c r="G2670" s="7" t="s">
        <v>12</v>
      </c>
      <c r="H2670" s="13">
        <v>9</v>
      </c>
      <c r="I2670" s="13" t="str">
        <f>IF(G2670="Male",VLOOKUP(H2670,'Shoe size conversion table'!$B$6:$D$22,2),VLOOKUP(H2670,'Shoe size conversion table'!$J$6:$L$22,2))</f>
        <v>39-40</v>
      </c>
      <c r="J2670" s="13">
        <f>IF(G2670="Male",VLOOKUP(H2670,'Shoe size conversion table'!$B$6:$D$22,3),VLOOKUP(H2670,'Shoe size conversion table'!$J$6:$L$22,3))</f>
        <v>7</v>
      </c>
      <c r="K2670" s="11">
        <v>139</v>
      </c>
      <c r="L2670" s="12">
        <v>0.1</v>
      </c>
      <c r="M2670" s="7">
        <f t="shared" si="124"/>
        <v>2014</v>
      </c>
      <c r="N2670" s="7">
        <f t="shared" si="125"/>
        <v>12</v>
      </c>
      <c r="O2670" s="30">
        <f t="shared" si="126"/>
        <v>125.10000000000001</v>
      </c>
    </row>
    <row r="2671" spans="2:15" x14ac:dyDescent="0.2">
      <c r="B2671" s="13">
        <v>54650</v>
      </c>
      <c r="C2671" s="14">
        <v>41994.436111111114</v>
      </c>
      <c r="D2671" s="7" t="s">
        <v>8</v>
      </c>
      <c r="E2671" s="13">
        <v>2213</v>
      </c>
      <c r="F2671" s="7" t="s">
        <v>38</v>
      </c>
      <c r="G2671" s="7" t="s">
        <v>12</v>
      </c>
      <c r="H2671" s="13">
        <v>8.5</v>
      </c>
      <c r="I2671" s="13">
        <f>IF(G2671="Male",VLOOKUP(H2671,'Shoe size conversion table'!$B$6:$D$22,2),VLOOKUP(H2671,'Shoe size conversion table'!$J$6:$L$22,2))</f>
        <v>39</v>
      </c>
      <c r="J2671" s="13">
        <f>IF(G2671="Male",VLOOKUP(H2671,'Shoe size conversion table'!$B$6:$D$22,3),VLOOKUP(H2671,'Shoe size conversion table'!$J$6:$L$22,3))</f>
        <v>6.5</v>
      </c>
      <c r="K2671" s="11">
        <v>149</v>
      </c>
      <c r="L2671" s="12">
        <v>0</v>
      </c>
      <c r="M2671" s="7">
        <f t="shared" si="124"/>
        <v>2014</v>
      </c>
      <c r="N2671" s="7">
        <f t="shared" si="125"/>
        <v>12</v>
      </c>
      <c r="O2671" s="30">
        <f t="shared" si="126"/>
        <v>149</v>
      </c>
    </row>
    <row r="2672" spans="2:15" x14ac:dyDescent="0.2">
      <c r="B2672" s="13">
        <v>54651</v>
      </c>
      <c r="C2672" s="14">
        <v>41994.556111111116</v>
      </c>
      <c r="D2672" s="7" t="s">
        <v>10</v>
      </c>
      <c r="E2672" s="13">
        <v>2225</v>
      </c>
      <c r="F2672" s="7" t="s">
        <v>35</v>
      </c>
      <c r="G2672" s="7" t="s">
        <v>11</v>
      </c>
      <c r="H2672" s="13">
        <v>10.5</v>
      </c>
      <c r="I2672" s="13" t="str">
        <f>IF(G2672="Male",VLOOKUP(H2672,'Shoe size conversion table'!$B$6:$D$22,2),VLOOKUP(H2672,'Shoe size conversion table'!$J$6:$L$22,2))</f>
        <v>43-44</v>
      </c>
      <c r="J2672" s="13">
        <f>IF(G2672="Male",VLOOKUP(H2672,'Shoe size conversion table'!$B$6:$D$22,3),VLOOKUP(H2672,'Shoe size conversion table'!$J$6:$L$22,3))</f>
        <v>10</v>
      </c>
      <c r="K2672" s="11">
        <v>199</v>
      </c>
      <c r="L2672" s="12">
        <v>0.2</v>
      </c>
      <c r="M2672" s="7">
        <f t="shared" si="124"/>
        <v>2014</v>
      </c>
      <c r="N2672" s="7">
        <f t="shared" si="125"/>
        <v>12</v>
      </c>
      <c r="O2672" s="30">
        <f t="shared" si="126"/>
        <v>159.20000000000002</v>
      </c>
    </row>
    <row r="2673" spans="2:15" x14ac:dyDescent="0.2">
      <c r="B2673" s="13">
        <v>54652</v>
      </c>
      <c r="C2673" s="14">
        <v>41994.646111111113</v>
      </c>
      <c r="D2673" s="7" t="s">
        <v>8</v>
      </c>
      <c r="E2673" s="13">
        <v>2155</v>
      </c>
      <c r="F2673" s="7" t="s">
        <v>38</v>
      </c>
      <c r="G2673" s="7" t="s">
        <v>11</v>
      </c>
      <c r="H2673" s="13">
        <v>10.5</v>
      </c>
      <c r="I2673" s="13" t="str">
        <f>IF(G2673="Male",VLOOKUP(H2673,'Shoe size conversion table'!$B$6:$D$22,2),VLOOKUP(H2673,'Shoe size conversion table'!$J$6:$L$22,2))</f>
        <v>43-44</v>
      </c>
      <c r="J2673" s="13">
        <f>IF(G2673="Male",VLOOKUP(H2673,'Shoe size conversion table'!$B$6:$D$22,3),VLOOKUP(H2673,'Shoe size conversion table'!$J$6:$L$22,3))</f>
        <v>10</v>
      </c>
      <c r="K2673" s="11">
        <v>149</v>
      </c>
      <c r="L2673" s="12">
        <v>0.3</v>
      </c>
      <c r="M2673" s="7">
        <f t="shared" si="124"/>
        <v>2014</v>
      </c>
      <c r="N2673" s="7">
        <f t="shared" si="125"/>
        <v>12</v>
      </c>
      <c r="O2673" s="30">
        <f t="shared" si="126"/>
        <v>104.3</v>
      </c>
    </row>
    <row r="2674" spans="2:15" x14ac:dyDescent="0.2">
      <c r="B2674" s="13">
        <v>54653</v>
      </c>
      <c r="C2674" s="14">
        <v>41994.676111111112</v>
      </c>
      <c r="D2674" s="7" t="s">
        <v>10</v>
      </c>
      <c r="E2674" s="13">
        <v>2174</v>
      </c>
      <c r="F2674" s="7" t="s">
        <v>34</v>
      </c>
      <c r="G2674" s="7" t="s">
        <v>11</v>
      </c>
      <c r="H2674" s="13">
        <v>9.5</v>
      </c>
      <c r="I2674" s="13" t="str">
        <f>IF(G2674="Male",VLOOKUP(H2674,'Shoe size conversion table'!$B$6:$D$22,2),VLOOKUP(H2674,'Shoe size conversion table'!$J$6:$L$22,2))</f>
        <v>42-43</v>
      </c>
      <c r="J2674" s="13">
        <f>IF(G2674="Male",VLOOKUP(H2674,'Shoe size conversion table'!$B$6:$D$22,3),VLOOKUP(H2674,'Shoe size conversion table'!$J$6:$L$22,3))</f>
        <v>9</v>
      </c>
      <c r="K2674" s="11">
        <v>129</v>
      </c>
      <c r="L2674" s="12">
        <v>0</v>
      </c>
      <c r="M2674" s="7">
        <f t="shared" si="124"/>
        <v>2014</v>
      </c>
      <c r="N2674" s="7">
        <f t="shared" si="125"/>
        <v>12</v>
      </c>
      <c r="O2674" s="30">
        <f t="shared" si="126"/>
        <v>129</v>
      </c>
    </row>
    <row r="2675" spans="2:15" x14ac:dyDescent="0.2">
      <c r="B2675" s="13">
        <v>54654</v>
      </c>
      <c r="C2675" s="14">
        <v>41994.726111111115</v>
      </c>
      <c r="D2675" s="7" t="s">
        <v>8</v>
      </c>
      <c r="E2675" s="13">
        <v>2160</v>
      </c>
      <c r="F2675" s="7" t="s">
        <v>42</v>
      </c>
      <c r="G2675" s="7" t="s">
        <v>11</v>
      </c>
      <c r="H2675" s="13">
        <v>11.5</v>
      </c>
      <c r="I2675" s="13" t="str">
        <f>IF(G2675="Male",VLOOKUP(H2675,'Shoe size conversion table'!$B$6:$D$22,2),VLOOKUP(H2675,'Shoe size conversion table'!$J$6:$L$22,2))</f>
        <v>44-45</v>
      </c>
      <c r="J2675" s="13">
        <f>IF(G2675="Male",VLOOKUP(H2675,'Shoe size conversion table'!$B$6:$D$22,3),VLOOKUP(H2675,'Shoe size conversion table'!$J$6:$L$22,3))</f>
        <v>11</v>
      </c>
      <c r="K2675" s="11">
        <v>189</v>
      </c>
      <c r="L2675" s="12">
        <v>0.2</v>
      </c>
      <c r="M2675" s="7">
        <f t="shared" si="124"/>
        <v>2014</v>
      </c>
      <c r="N2675" s="7">
        <f t="shared" si="125"/>
        <v>12</v>
      </c>
      <c r="O2675" s="30">
        <f t="shared" si="126"/>
        <v>151.20000000000002</v>
      </c>
    </row>
    <row r="2676" spans="2:15" x14ac:dyDescent="0.2">
      <c r="B2676" s="13">
        <v>54655</v>
      </c>
      <c r="C2676" s="14">
        <v>41995.296111111114</v>
      </c>
      <c r="D2676" s="7" t="s">
        <v>7</v>
      </c>
      <c r="E2676" s="13">
        <v>2186</v>
      </c>
      <c r="F2676" s="7" t="s">
        <v>57</v>
      </c>
      <c r="G2676" s="7" t="s">
        <v>11</v>
      </c>
      <c r="H2676" s="13">
        <v>10.5</v>
      </c>
      <c r="I2676" s="13" t="str">
        <f>IF(G2676="Male",VLOOKUP(H2676,'Shoe size conversion table'!$B$6:$D$22,2),VLOOKUP(H2676,'Shoe size conversion table'!$J$6:$L$22,2))</f>
        <v>43-44</v>
      </c>
      <c r="J2676" s="13">
        <f>IF(G2676="Male",VLOOKUP(H2676,'Shoe size conversion table'!$B$6:$D$22,3),VLOOKUP(H2676,'Shoe size conversion table'!$J$6:$L$22,3))</f>
        <v>10</v>
      </c>
      <c r="K2676" s="11">
        <v>139</v>
      </c>
      <c r="L2676" s="12">
        <v>0</v>
      </c>
      <c r="M2676" s="7">
        <f t="shared" si="124"/>
        <v>2014</v>
      </c>
      <c r="N2676" s="7">
        <f t="shared" si="125"/>
        <v>12</v>
      </c>
      <c r="O2676" s="30">
        <f t="shared" si="126"/>
        <v>139</v>
      </c>
    </row>
    <row r="2677" spans="2:15" x14ac:dyDescent="0.2">
      <c r="B2677" s="13">
        <v>54656</v>
      </c>
      <c r="C2677" s="14">
        <v>41995.436111111114</v>
      </c>
      <c r="D2677" s="7" t="s">
        <v>7</v>
      </c>
      <c r="E2677" s="13">
        <v>2214</v>
      </c>
      <c r="F2677" s="7" t="s">
        <v>51</v>
      </c>
      <c r="G2677" s="7" t="s">
        <v>11</v>
      </c>
      <c r="H2677" s="13">
        <v>9</v>
      </c>
      <c r="I2677" s="13">
        <f>IF(G2677="Male",VLOOKUP(H2677,'Shoe size conversion table'!$B$6:$D$22,2),VLOOKUP(H2677,'Shoe size conversion table'!$J$6:$L$22,2))</f>
        <v>42</v>
      </c>
      <c r="J2677" s="13">
        <f>IF(G2677="Male",VLOOKUP(H2677,'Shoe size conversion table'!$B$6:$D$22,3),VLOOKUP(H2677,'Shoe size conversion table'!$J$6:$L$22,3))</f>
        <v>8.5</v>
      </c>
      <c r="K2677" s="11">
        <v>139</v>
      </c>
      <c r="L2677" s="12">
        <v>0.2</v>
      </c>
      <c r="M2677" s="7">
        <f t="shared" si="124"/>
        <v>2014</v>
      </c>
      <c r="N2677" s="7">
        <f t="shared" si="125"/>
        <v>12</v>
      </c>
      <c r="O2677" s="30">
        <f t="shared" si="126"/>
        <v>111.2</v>
      </c>
    </row>
    <row r="2678" spans="2:15" x14ac:dyDescent="0.2">
      <c r="B2678" s="13">
        <v>54657</v>
      </c>
      <c r="C2678" s="14">
        <v>41995.556111111116</v>
      </c>
      <c r="D2678" s="7" t="s">
        <v>10</v>
      </c>
      <c r="E2678" s="13">
        <v>2167</v>
      </c>
      <c r="F2678" s="7" t="s">
        <v>34</v>
      </c>
      <c r="G2678" s="7" t="s">
        <v>12</v>
      </c>
      <c r="H2678" s="13">
        <v>8</v>
      </c>
      <c r="I2678" s="13" t="str">
        <f>IF(G2678="Male",VLOOKUP(H2678,'Shoe size conversion table'!$B$6:$D$22,2),VLOOKUP(H2678,'Shoe size conversion table'!$J$6:$L$22,2))</f>
        <v>38-39</v>
      </c>
      <c r="J2678" s="13">
        <f>IF(G2678="Male",VLOOKUP(H2678,'Shoe size conversion table'!$B$6:$D$22,3),VLOOKUP(H2678,'Shoe size conversion table'!$J$6:$L$22,3))</f>
        <v>6</v>
      </c>
      <c r="K2678" s="11">
        <v>139</v>
      </c>
      <c r="L2678" s="12">
        <v>0.1</v>
      </c>
      <c r="M2678" s="7">
        <f t="shared" si="124"/>
        <v>2014</v>
      </c>
      <c r="N2678" s="7">
        <f t="shared" si="125"/>
        <v>12</v>
      </c>
      <c r="O2678" s="30">
        <f t="shared" si="126"/>
        <v>125.10000000000001</v>
      </c>
    </row>
    <row r="2679" spans="2:15" x14ac:dyDescent="0.2">
      <c r="B2679" s="13">
        <v>54658</v>
      </c>
      <c r="C2679" s="14">
        <v>41995.646111111113</v>
      </c>
      <c r="D2679" s="7" t="s">
        <v>8</v>
      </c>
      <c r="E2679" s="13">
        <v>2205</v>
      </c>
      <c r="F2679" s="7" t="s">
        <v>41</v>
      </c>
      <c r="G2679" s="7" t="s">
        <v>11</v>
      </c>
      <c r="H2679" s="13">
        <v>10</v>
      </c>
      <c r="I2679" s="13">
        <f>IF(G2679="Male",VLOOKUP(H2679,'Shoe size conversion table'!$B$6:$D$22,2),VLOOKUP(H2679,'Shoe size conversion table'!$J$6:$L$22,2))</f>
        <v>43</v>
      </c>
      <c r="J2679" s="13">
        <f>IF(G2679="Male",VLOOKUP(H2679,'Shoe size conversion table'!$B$6:$D$22,3),VLOOKUP(H2679,'Shoe size conversion table'!$J$6:$L$22,3))</f>
        <v>9.5</v>
      </c>
      <c r="K2679" s="11">
        <v>159</v>
      </c>
      <c r="L2679" s="12">
        <v>0</v>
      </c>
      <c r="M2679" s="7">
        <f t="shared" si="124"/>
        <v>2014</v>
      </c>
      <c r="N2679" s="7">
        <f t="shared" si="125"/>
        <v>12</v>
      </c>
      <c r="O2679" s="30">
        <f t="shared" si="126"/>
        <v>159</v>
      </c>
    </row>
    <row r="2680" spans="2:15" x14ac:dyDescent="0.2">
      <c r="B2680" s="13">
        <v>54659</v>
      </c>
      <c r="C2680" s="14">
        <v>41995.806111111116</v>
      </c>
      <c r="D2680" s="7" t="s">
        <v>7</v>
      </c>
      <c r="E2680" s="13">
        <v>2209</v>
      </c>
      <c r="F2680" s="7" t="s">
        <v>45</v>
      </c>
      <c r="G2680" s="7" t="s">
        <v>11</v>
      </c>
      <c r="H2680" s="13">
        <v>9.5</v>
      </c>
      <c r="I2680" s="13" t="str">
        <f>IF(G2680="Male",VLOOKUP(H2680,'Shoe size conversion table'!$B$6:$D$22,2),VLOOKUP(H2680,'Shoe size conversion table'!$J$6:$L$22,2))</f>
        <v>42-43</v>
      </c>
      <c r="J2680" s="13">
        <f>IF(G2680="Male",VLOOKUP(H2680,'Shoe size conversion table'!$B$6:$D$22,3),VLOOKUP(H2680,'Shoe size conversion table'!$J$6:$L$22,3))</f>
        <v>9</v>
      </c>
      <c r="K2680" s="11">
        <v>139</v>
      </c>
      <c r="L2680" s="12">
        <v>0</v>
      </c>
      <c r="M2680" s="7">
        <f t="shared" si="124"/>
        <v>2014</v>
      </c>
      <c r="N2680" s="7">
        <f t="shared" si="125"/>
        <v>12</v>
      </c>
      <c r="O2680" s="30">
        <f t="shared" si="126"/>
        <v>139</v>
      </c>
    </row>
    <row r="2681" spans="2:15" x14ac:dyDescent="0.2">
      <c r="B2681" s="13">
        <v>54660</v>
      </c>
      <c r="C2681" s="14">
        <v>41996.106111111119</v>
      </c>
      <c r="D2681" s="7" t="s">
        <v>10</v>
      </c>
      <c r="E2681" s="13">
        <v>2233</v>
      </c>
      <c r="F2681" s="7" t="s">
        <v>36</v>
      </c>
      <c r="G2681" s="7" t="s">
        <v>12</v>
      </c>
      <c r="H2681" s="13">
        <v>8</v>
      </c>
      <c r="I2681" s="13" t="str">
        <f>IF(G2681="Male",VLOOKUP(H2681,'Shoe size conversion table'!$B$6:$D$22,2),VLOOKUP(H2681,'Shoe size conversion table'!$J$6:$L$22,2))</f>
        <v>38-39</v>
      </c>
      <c r="J2681" s="13">
        <f>IF(G2681="Male",VLOOKUP(H2681,'Shoe size conversion table'!$B$6:$D$22,3),VLOOKUP(H2681,'Shoe size conversion table'!$J$6:$L$22,3))</f>
        <v>6</v>
      </c>
      <c r="K2681" s="11">
        <v>159</v>
      </c>
      <c r="L2681" s="12">
        <v>0.2</v>
      </c>
      <c r="M2681" s="7">
        <f t="shared" si="124"/>
        <v>2014</v>
      </c>
      <c r="N2681" s="7">
        <f t="shared" si="125"/>
        <v>12</v>
      </c>
      <c r="O2681" s="30">
        <f t="shared" si="126"/>
        <v>127.2</v>
      </c>
    </row>
    <row r="2682" spans="2:15" x14ac:dyDescent="0.2">
      <c r="B2682" s="13">
        <v>54660</v>
      </c>
      <c r="C2682" s="14">
        <v>41996.106111111119</v>
      </c>
      <c r="D2682" s="7" t="s">
        <v>10</v>
      </c>
      <c r="E2682" s="13">
        <v>2182</v>
      </c>
      <c r="F2682" s="7" t="s">
        <v>36</v>
      </c>
      <c r="G2682" s="7" t="s">
        <v>11</v>
      </c>
      <c r="H2682" s="13">
        <v>9.5</v>
      </c>
      <c r="I2682" s="13" t="str">
        <f>IF(G2682="Male",VLOOKUP(H2682,'Shoe size conversion table'!$B$6:$D$22,2),VLOOKUP(H2682,'Shoe size conversion table'!$J$6:$L$22,2))</f>
        <v>42-43</v>
      </c>
      <c r="J2682" s="13">
        <f>IF(G2682="Male",VLOOKUP(H2682,'Shoe size conversion table'!$B$6:$D$22,3),VLOOKUP(H2682,'Shoe size conversion table'!$J$6:$L$22,3))</f>
        <v>9</v>
      </c>
      <c r="K2682" s="11">
        <v>139</v>
      </c>
      <c r="L2682" s="12">
        <v>0.5</v>
      </c>
      <c r="M2682" s="7">
        <f t="shared" si="124"/>
        <v>2014</v>
      </c>
      <c r="N2682" s="7">
        <f t="shared" si="125"/>
        <v>12</v>
      </c>
      <c r="O2682" s="30">
        <f t="shared" si="126"/>
        <v>69.5</v>
      </c>
    </row>
    <row r="2683" spans="2:15" x14ac:dyDescent="0.2">
      <c r="B2683" s="13">
        <v>54660</v>
      </c>
      <c r="C2683" s="14">
        <v>41996.106111111119</v>
      </c>
      <c r="D2683" s="7" t="s">
        <v>10</v>
      </c>
      <c r="E2683" s="13">
        <v>2216</v>
      </c>
      <c r="F2683" s="7" t="s">
        <v>34</v>
      </c>
      <c r="G2683" s="7" t="s">
        <v>12</v>
      </c>
      <c r="H2683" s="13">
        <v>10</v>
      </c>
      <c r="I2683" s="13" t="str">
        <f>IF(G2683="Male",VLOOKUP(H2683,'Shoe size conversion table'!$B$6:$D$22,2),VLOOKUP(H2683,'Shoe size conversion table'!$J$6:$L$22,2))</f>
        <v>40-41</v>
      </c>
      <c r="J2683" s="13">
        <f>IF(G2683="Male",VLOOKUP(H2683,'Shoe size conversion table'!$B$6:$D$22,3),VLOOKUP(H2683,'Shoe size conversion table'!$J$6:$L$22,3))</f>
        <v>8</v>
      </c>
      <c r="K2683" s="11">
        <v>179</v>
      </c>
      <c r="L2683" s="12">
        <v>0.5</v>
      </c>
      <c r="M2683" s="7">
        <f t="shared" si="124"/>
        <v>2014</v>
      </c>
      <c r="N2683" s="7">
        <f t="shared" si="125"/>
        <v>12</v>
      </c>
      <c r="O2683" s="30">
        <f t="shared" si="126"/>
        <v>89.5</v>
      </c>
    </row>
    <row r="2684" spans="2:15" x14ac:dyDescent="0.2">
      <c r="B2684" s="13">
        <v>54661</v>
      </c>
      <c r="C2684" s="14">
        <v>41996.21611111112</v>
      </c>
      <c r="D2684" s="7" t="s">
        <v>7</v>
      </c>
      <c r="E2684" s="13">
        <v>2210</v>
      </c>
      <c r="F2684" s="7" t="s">
        <v>51</v>
      </c>
      <c r="G2684" s="7" t="s">
        <v>11</v>
      </c>
      <c r="H2684" s="13">
        <v>8.5</v>
      </c>
      <c r="I2684" s="13" t="str">
        <f>IF(G2684="Male",VLOOKUP(H2684,'Shoe size conversion table'!$B$6:$D$22,2),VLOOKUP(H2684,'Shoe size conversion table'!$J$6:$L$22,2))</f>
        <v>41-42</v>
      </c>
      <c r="J2684" s="13">
        <f>IF(G2684="Male",VLOOKUP(H2684,'Shoe size conversion table'!$B$6:$D$22,3),VLOOKUP(H2684,'Shoe size conversion table'!$J$6:$L$22,3))</f>
        <v>8</v>
      </c>
      <c r="K2684" s="11">
        <v>149</v>
      </c>
      <c r="L2684" s="12">
        <v>0</v>
      </c>
      <c r="M2684" s="7">
        <f t="shared" si="124"/>
        <v>2014</v>
      </c>
      <c r="N2684" s="7">
        <f t="shared" si="125"/>
        <v>12</v>
      </c>
      <c r="O2684" s="30">
        <f t="shared" si="126"/>
        <v>149</v>
      </c>
    </row>
    <row r="2685" spans="2:15" x14ac:dyDescent="0.2">
      <c r="B2685" s="13">
        <v>54662</v>
      </c>
      <c r="C2685" s="14">
        <v>41996.296111111114</v>
      </c>
      <c r="D2685" s="7" t="s">
        <v>7</v>
      </c>
      <c r="E2685" s="13">
        <v>2239</v>
      </c>
      <c r="F2685" s="7" t="s">
        <v>46</v>
      </c>
      <c r="G2685" s="7" t="s">
        <v>11</v>
      </c>
      <c r="H2685" s="13">
        <v>9.5</v>
      </c>
      <c r="I2685" s="13" t="str">
        <f>IF(G2685="Male",VLOOKUP(H2685,'Shoe size conversion table'!$B$6:$D$22,2),VLOOKUP(H2685,'Shoe size conversion table'!$J$6:$L$22,2))</f>
        <v>42-43</v>
      </c>
      <c r="J2685" s="13">
        <f>IF(G2685="Male",VLOOKUP(H2685,'Shoe size conversion table'!$B$6:$D$22,3),VLOOKUP(H2685,'Shoe size conversion table'!$J$6:$L$22,3))</f>
        <v>9</v>
      </c>
      <c r="K2685" s="11">
        <v>169</v>
      </c>
      <c r="L2685" s="12">
        <v>0.5</v>
      </c>
      <c r="M2685" s="7">
        <f t="shared" si="124"/>
        <v>2014</v>
      </c>
      <c r="N2685" s="7">
        <f t="shared" si="125"/>
        <v>12</v>
      </c>
      <c r="O2685" s="30">
        <f t="shared" si="126"/>
        <v>84.5</v>
      </c>
    </row>
    <row r="2686" spans="2:15" x14ac:dyDescent="0.2">
      <c r="B2686" s="13">
        <v>54663</v>
      </c>
      <c r="C2686" s="14">
        <v>41996.326111111121</v>
      </c>
      <c r="D2686" s="7" t="s">
        <v>9</v>
      </c>
      <c r="E2686" s="13">
        <v>2182</v>
      </c>
      <c r="F2686" s="7" t="s">
        <v>58</v>
      </c>
      <c r="G2686" s="7" t="s">
        <v>11</v>
      </c>
      <c r="H2686" s="13">
        <v>9.5</v>
      </c>
      <c r="I2686" s="13" t="str">
        <f>IF(G2686="Male",VLOOKUP(H2686,'Shoe size conversion table'!$B$6:$D$22,2),VLOOKUP(H2686,'Shoe size conversion table'!$J$6:$L$22,2))</f>
        <v>42-43</v>
      </c>
      <c r="J2686" s="13">
        <f>IF(G2686="Male",VLOOKUP(H2686,'Shoe size conversion table'!$B$6:$D$22,3),VLOOKUP(H2686,'Shoe size conversion table'!$J$6:$L$22,3))</f>
        <v>9</v>
      </c>
      <c r="K2686" s="11">
        <v>149</v>
      </c>
      <c r="L2686" s="12">
        <v>0</v>
      </c>
      <c r="M2686" s="7">
        <f t="shared" si="124"/>
        <v>2014</v>
      </c>
      <c r="N2686" s="7">
        <f t="shared" si="125"/>
        <v>12</v>
      </c>
      <c r="O2686" s="30">
        <f t="shared" si="126"/>
        <v>149</v>
      </c>
    </row>
    <row r="2687" spans="2:15" x14ac:dyDescent="0.2">
      <c r="B2687" s="13">
        <v>54664</v>
      </c>
      <c r="C2687" s="14">
        <v>41996.406111111122</v>
      </c>
      <c r="D2687" s="7" t="s">
        <v>10</v>
      </c>
      <c r="E2687" s="13">
        <v>2229</v>
      </c>
      <c r="F2687" s="7" t="s">
        <v>36</v>
      </c>
      <c r="G2687" s="7" t="s">
        <v>12</v>
      </c>
      <c r="H2687" s="13">
        <v>8.5</v>
      </c>
      <c r="I2687" s="13">
        <f>IF(G2687="Male",VLOOKUP(H2687,'Shoe size conversion table'!$B$6:$D$22,2),VLOOKUP(H2687,'Shoe size conversion table'!$J$6:$L$22,2))</f>
        <v>39</v>
      </c>
      <c r="J2687" s="13">
        <f>IF(G2687="Male",VLOOKUP(H2687,'Shoe size conversion table'!$B$6:$D$22,3),VLOOKUP(H2687,'Shoe size conversion table'!$J$6:$L$22,3))</f>
        <v>6.5</v>
      </c>
      <c r="K2687" s="11">
        <v>159</v>
      </c>
      <c r="L2687" s="12">
        <v>0</v>
      </c>
      <c r="M2687" s="7">
        <f t="shared" si="124"/>
        <v>2014</v>
      </c>
      <c r="N2687" s="7">
        <f t="shared" si="125"/>
        <v>12</v>
      </c>
      <c r="O2687" s="30">
        <f t="shared" si="126"/>
        <v>159</v>
      </c>
    </row>
    <row r="2688" spans="2:15" x14ac:dyDescent="0.2">
      <c r="B2688" s="13">
        <v>54664</v>
      </c>
      <c r="C2688" s="14">
        <v>41996.406111111122</v>
      </c>
      <c r="D2688" s="7" t="s">
        <v>10</v>
      </c>
      <c r="E2688" s="13">
        <v>2225</v>
      </c>
      <c r="F2688" s="7" t="s">
        <v>35</v>
      </c>
      <c r="G2688" s="7" t="s">
        <v>12</v>
      </c>
      <c r="H2688" s="13">
        <v>8.5</v>
      </c>
      <c r="I2688" s="13">
        <f>IF(G2688="Male",VLOOKUP(H2688,'Shoe size conversion table'!$B$6:$D$22,2),VLOOKUP(H2688,'Shoe size conversion table'!$J$6:$L$22,2))</f>
        <v>39</v>
      </c>
      <c r="J2688" s="13">
        <f>IF(G2688="Male",VLOOKUP(H2688,'Shoe size conversion table'!$B$6:$D$22,3),VLOOKUP(H2688,'Shoe size conversion table'!$J$6:$L$22,3))</f>
        <v>6.5</v>
      </c>
      <c r="K2688" s="11">
        <v>169</v>
      </c>
      <c r="L2688" s="12">
        <v>0</v>
      </c>
      <c r="M2688" s="7">
        <f t="shared" si="124"/>
        <v>2014</v>
      </c>
      <c r="N2688" s="7">
        <f t="shared" si="125"/>
        <v>12</v>
      </c>
      <c r="O2688" s="30">
        <f t="shared" si="126"/>
        <v>169</v>
      </c>
    </row>
    <row r="2689" spans="2:15" x14ac:dyDescent="0.2">
      <c r="B2689" s="13">
        <v>54665</v>
      </c>
      <c r="C2689" s="14">
        <v>41996.556111111116</v>
      </c>
      <c r="D2689" s="7" t="s">
        <v>10</v>
      </c>
      <c r="E2689" s="13">
        <v>2213</v>
      </c>
      <c r="F2689" s="7" t="s">
        <v>36</v>
      </c>
      <c r="G2689" s="7" t="s">
        <v>11</v>
      </c>
      <c r="H2689" s="13">
        <v>9</v>
      </c>
      <c r="I2689" s="13">
        <f>IF(G2689="Male",VLOOKUP(H2689,'Shoe size conversion table'!$B$6:$D$22,2),VLOOKUP(H2689,'Shoe size conversion table'!$J$6:$L$22,2))</f>
        <v>42</v>
      </c>
      <c r="J2689" s="13">
        <f>IF(G2689="Male",VLOOKUP(H2689,'Shoe size conversion table'!$B$6:$D$22,3),VLOOKUP(H2689,'Shoe size conversion table'!$J$6:$L$22,3))</f>
        <v>8.5</v>
      </c>
      <c r="K2689" s="11">
        <v>129</v>
      </c>
      <c r="L2689" s="12">
        <v>0.3</v>
      </c>
      <c r="M2689" s="7">
        <f t="shared" si="124"/>
        <v>2014</v>
      </c>
      <c r="N2689" s="7">
        <f t="shared" si="125"/>
        <v>12</v>
      </c>
      <c r="O2689" s="30">
        <f t="shared" si="126"/>
        <v>90.3</v>
      </c>
    </row>
    <row r="2690" spans="2:15" x14ac:dyDescent="0.2">
      <c r="B2690" s="13">
        <v>54666</v>
      </c>
      <c r="C2690" s="14">
        <v>41996.766111111123</v>
      </c>
      <c r="D2690" s="7" t="s">
        <v>7</v>
      </c>
      <c r="E2690" s="13">
        <v>2234</v>
      </c>
      <c r="F2690" s="7" t="s">
        <v>51</v>
      </c>
      <c r="G2690" s="7" t="s">
        <v>12</v>
      </c>
      <c r="H2690" s="13">
        <v>7</v>
      </c>
      <c r="I2690" s="13" t="str">
        <f>IF(G2690="Male",VLOOKUP(H2690,'Shoe size conversion table'!$B$6:$D$22,2),VLOOKUP(H2690,'Shoe size conversion table'!$J$6:$L$22,2))</f>
        <v>37-38</v>
      </c>
      <c r="J2690" s="13">
        <f>IF(G2690="Male",VLOOKUP(H2690,'Shoe size conversion table'!$B$6:$D$22,3),VLOOKUP(H2690,'Shoe size conversion table'!$J$6:$L$22,3))</f>
        <v>5</v>
      </c>
      <c r="K2690" s="11">
        <v>129</v>
      </c>
      <c r="L2690" s="12">
        <v>0</v>
      </c>
      <c r="M2690" s="7">
        <f t="shared" si="124"/>
        <v>2014</v>
      </c>
      <c r="N2690" s="7">
        <f t="shared" si="125"/>
        <v>12</v>
      </c>
      <c r="O2690" s="30">
        <f t="shared" si="126"/>
        <v>129</v>
      </c>
    </row>
    <row r="2691" spans="2:15" x14ac:dyDescent="0.2">
      <c r="B2691" s="13">
        <v>54667</v>
      </c>
      <c r="C2691" s="14">
        <v>41996.806111111116</v>
      </c>
      <c r="D2691" s="7" t="s">
        <v>7</v>
      </c>
      <c r="E2691" s="13">
        <v>2188</v>
      </c>
      <c r="F2691" s="7" t="s">
        <v>46</v>
      </c>
      <c r="G2691" s="7" t="s">
        <v>11</v>
      </c>
      <c r="H2691" s="13">
        <v>8.5</v>
      </c>
      <c r="I2691" s="13" t="str">
        <f>IF(G2691="Male",VLOOKUP(H2691,'Shoe size conversion table'!$B$6:$D$22,2),VLOOKUP(H2691,'Shoe size conversion table'!$J$6:$L$22,2))</f>
        <v>41-42</v>
      </c>
      <c r="J2691" s="13">
        <f>IF(G2691="Male",VLOOKUP(H2691,'Shoe size conversion table'!$B$6:$D$22,3),VLOOKUP(H2691,'Shoe size conversion table'!$J$6:$L$22,3))</f>
        <v>8</v>
      </c>
      <c r="K2691" s="11">
        <v>169</v>
      </c>
      <c r="L2691" s="12">
        <v>0</v>
      </c>
      <c r="M2691" s="7">
        <f t="shared" si="124"/>
        <v>2014</v>
      </c>
      <c r="N2691" s="7">
        <f t="shared" si="125"/>
        <v>12</v>
      </c>
      <c r="O2691" s="30">
        <f t="shared" si="126"/>
        <v>169</v>
      </c>
    </row>
    <row r="2692" spans="2:15" x14ac:dyDescent="0.2">
      <c r="B2692" s="13">
        <v>54668</v>
      </c>
      <c r="C2692" s="14">
        <v>41997.106111111119</v>
      </c>
      <c r="D2692" s="7" t="s">
        <v>7</v>
      </c>
      <c r="E2692" s="13">
        <v>2160</v>
      </c>
      <c r="F2692" s="7" t="s">
        <v>44</v>
      </c>
      <c r="G2692" s="7" t="s">
        <v>11</v>
      </c>
      <c r="H2692" s="13">
        <v>11</v>
      </c>
      <c r="I2692" s="13">
        <f>IF(G2692="Male",VLOOKUP(H2692,'Shoe size conversion table'!$B$6:$D$22,2),VLOOKUP(H2692,'Shoe size conversion table'!$J$6:$L$22,2))</f>
        <v>44</v>
      </c>
      <c r="J2692" s="13">
        <f>IF(G2692="Male",VLOOKUP(H2692,'Shoe size conversion table'!$B$6:$D$22,3),VLOOKUP(H2692,'Shoe size conversion table'!$J$6:$L$22,3))</f>
        <v>10.5</v>
      </c>
      <c r="K2692" s="11">
        <v>179</v>
      </c>
      <c r="L2692" s="12">
        <v>0.3</v>
      </c>
      <c r="M2692" s="7">
        <f t="shared" si="124"/>
        <v>2014</v>
      </c>
      <c r="N2692" s="7">
        <f t="shared" si="125"/>
        <v>12</v>
      </c>
      <c r="O2692" s="30">
        <f t="shared" si="126"/>
        <v>125.3</v>
      </c>
    </row>
    <row r="2693" spans="2:15" x14ac:dyDescent="0.2">
      <c r="B2693" s="13">
        <v>54669</v>
      </c>
      <c r="C2693" s="14">
        <v>41997.106111111119</v>
      </c>
      <c r="D2693" s="7" t="s">
        <v>10</v>
      </c>
      <c r="E2693" s="13">
        <v>2175</v>
      </c>
      <c r="F2693" s="7" t="s">
        <v>35</v>
      </c>
      <c r="G2693" s="7" t="s">
        <v>11</v>
      </c>
      <c r="H2693" s="13">
        <v>9.5</v>
      </c>
      <c r="I2693" s="13" t="str">
        <f>IF(G2693="Male",VLOOKUP(H2693,'Shoe size conversion table'!$B$6:$D$22,2),VLOOKUP(H2693,'Shoe size conversion table'!$J$6:$L$22,2))</f>
        <v>42-43</v>
      </c>
      <c r="J2693" s="13">
        <f>IF(G2693="Male",VLOOKUP(H2693,'Shoe size conversion table'!$B$6:$D$22,3),VLOOKUP(H2693,'Shoe size conversion table'!$J$6:$L$22,3))</f>
        <v>9</v>
      </c>
      <c r="K2693" s="11">
        <v>139</v>
      </c>
      <c r="L2693" s="12">
        <v>0.2</v>
      </c>
      <c r="M2693" s="7">
        <f t="shared" ref="M2693:M2756" si="127">YEAR(C2693)</f>
        <v>2014</v>
      </c>
      <c r="N2693" s="7">
        <f t="shared" si="125"/>
        <v>12</v>
      </c>
      <c r="O2693" s="30">
        <f t="shared" si="126"/>
        <v>111.2</v>
      </c>
    </row>
    <row r="2694" spans="2:15" x14ac:dyDescent="0.2">
      <c r="B2694" s="13">
        <v>54669</v>
      </c>
      <c r="C2694" s="14">
        <v>41997.106111111119</v>
      </c>
      <c r="D2694" s="7" t="s">
        <v>10</v>
      </c>
      <c r="E2694" s="13">
        <v>2233</v>
      </c>
      <c r="F2694" s="7" t="s">
        <v>36</v>
      </c>
      <c r="G2694" s="7" t="s">
        <v>12</v>
      </c>
      <c r="H2694" s="13">
        <v>8</v>
      </c>
      <c r="I2694" s="13" t="str">
        <f>IF(G2694="Male",VLOOKUP(H2694,'Shoe size conversion table'!$B$6:$D$22,2),VLOOKUP(H2694,'Shoe size conversion table'!$J$6:$L$22,2))</f>
        <v>38-39</v>
      </c>
      <c r="J2694" s="13">
        <f>IF(G2694="Male",VLOOKUP(H2694,'Shoe size conversion table'!$B$6:$D$22,3),VLOOKUP(H2694,'Shoe size conversion table'!$J$6:$L$22,3))</f>
        <v>6</v>
      </c>
      <c r="K2694" s="11">
        <v>159</v>
      </c>
      <c r="L2694" s="12">
        <v>0.2</v>
      </c>
      <c r="M2694" s="7">
        <f t="shared" si="127"/>
        <v>2014</v>
      </c>
      <c r="N2694" s="7">
        <f t="shared" ref="N2694:N2757" si="128">MONTH(C2694:C17661)</f>
        <v>12</v>
      </c>
      <c r="O2694" s="30">
        <f t="shared" ref="O2694:O2757" si="129">K2694*(1-L2694)</f>
        <v>127.2</v>
      </c>
    </row>
    <row r="2695" spans="2:15" x14ac:dyDescent="0.2">
      <c r="B2695" s="13">
        <v>54670</v>
      </c>
      <c r="C2695" s="14">
        <v>41997.21611111112</v>
      </c>
      <c r="D2695" s="7" t="s">
        <v>7</v>
      </c>
      <c r="E2695" s="13">
        <v>2229</v>
      </c>
      <c r="F2695" s="7" t="s">
        <v>51</v>
      </c>
      <c r="G2695" s="7" t="s">
        <v>11</v>
      </c>
      <c r="H2695" s="13">
        <v>9</v>
      </c>
      <c r="I2695" s="13">
        <f>IF(G2695="Male",VLOOKUP(H2695,'Shoe size conversion table'!$B$6:$D$22,2),VLOOKUP(H2695,'Shoe size conversion table'!$J$6:$L$22,2))</f>
        <v>42</v>
      </c>
      <c r="J2695" s="13">
        <f>IF(G2695="Male",VLOOKUP(H2695,'Shoe size conversion table'!$B$6:$D$22,3),VLOOKUP(H2695,'Shoe size conversion table'!$J$6:$L$22,3))</f>
        <v>8.5</v>
      </c>
      <c r="K2695" s="11">
        <v>169</v>
      </c>
      <c r="L2695" s="12">
        <v>0.5</v>
      </c>
      <c r="M2695" s="7">
        <f t="shared" si="127"/>
        <v>2014</v>
      </c>
      <c r="N2695" s="7">
        <f t="shared" si="128"/>
        <v>12</v>
      </c>
      <c r="O2695" s="30">
        <f t="shared" si="129"/>
        <v>84.5</v>
      </c>
    </row>
    <row r="2696" spans="2:15" x14ac:dyDescent="0.2">
      <c r="B2696" s="13">
        <v>54671</v>
      </c>
      <c r="C2696" s="14">
        <v>41997.296111111114</v>
      </c>
      <c r="D2696" s="7" t="s">
        <v>7</v>
      </c>
      <c r="E2696" s="13">
        <v>2154</v>
      </c>
      <c r="F2696" s="7" t="s">
        <v>52</v>
      </c>
      <c r="G2696" s="7" t="s">
        <v>11</v>
      </c>
      <c r="H2696" s="13">
        <v>9</v>
      </c>
      <c r="I2696" s="13">
        <f>IF(G2696="Male",VLOOKUP(H2696,'Shoe size conversion table'!$B$6:$D$22,2),VLOOKUP(H2696,'Shoe size conversion table'!$J$6:$L$22,2))</f>
        <v>42</v>
      </c>
      <c r="J2696" s="13">
        <f>IF(G2696="Male",VLOOKUP(H2696,'Shoe size conversion table'!$B$6:$D$22,3),VLOOKUP(H2696,'Shoe size conversion table'!$J$6:$L$22,3))</f>
        <v>8.5</v>
      </c>
      <c r="K2696" s="11">
        <v>129</v>
      </c>
      <c r="L2696" s="12">
        <v>0.1</v>
      </c>
      <c r="M2696" s="7">
        <f t="shared" si="127"/>
        <v>2014</v>
      </c>
      <c r="N2696" s="7">
        <f t="shared" si="128"/>
        <v>12</v>
      </c>
      <c r="O2696" s="30">
        <f t="shared" si="129"/>
        <v>116.10000000000001</v>
      </c>
    </row>
    <row r="2697" spans="2:15" x14ac:dyDescent="0.2">
      <c r="B2697" s="13">
        <v>54672</v>
      </c>
      <c r="C2697" s="14">
        <v>41997.326111111121</v>
      </c>
      <c r="D2697" s="7" t="s">
        <v>10</v>
      </c>
      <c r="E2697" s="13">
        <v>2233</v>
      </c>
      <c r="F2697" s="7" t="s">
        <v>34</v>
      </c>
      <c r="G2697" s="7" t="s">
        <v>12</v>
      </c>
      <c r="H2697" s="13">
        <v>9</v>
      </c>
      <c r="I2697" s="13" t="str">
        <f>IF(G2697="Male",VLOOKUP(H2697,'Shoe size conversion table'!$B$6:$D$22,2),VLOOKUP(H2697,'Shoe size conversion table'!$J$6:$L$22,2))</f>
        <v>39-40</v>
      </c>
      <c r="J2697" s="13">
        <f>IF(G2697="Male",VLOOKUP(H2697,'Shoe size conversion table'!$B$6:$D$22,3),VLOOKUP(H2697,'Shoe size conversion table'!$J$6:$L$22,3))</f>
        <v>7</v>
      </c>
      <c r="K2697" s="11">
        <v>189</v>
      </c>
      <c r="L2697" s="12">
        <v>0</v>
      </c>
      <c r="M2697" s="7">
        <f t="shared" si="127"/>
        <v>2014</v>
      </c>
      <c r="N2697" s="7">
        <f t="shared" si="128"/>
        <v>12</v>
      </c>
      <c r="O2697" s="30">
        <f t="shared" si="129"/>
        <v>189</v>
      </c>
    </row>
    <row r="2698" spans="2:15" x14ac:dyDescent="0.2">
      <c r="B2698" s="13">
        <v>54673</v>
      </c>
      <c r="C2698" s="14">
        <v>41997.406111111122</v>
      </c>
      <c r="D2698" s="7" t="s">
        <v>10</v>
      </c>
      <c r="E2698" s="13">
        <v>2229</v>
      </c>
      <c r="F2698" s="7" t="s">
        <v>36</v>
      </c>
      <c r="G2698" s="7" t="s">
        <v>12</v>
      </c>
      <c r="H2698" s="13">
        <v>8.5</v>
      </c>
      <c r="I2698" s="13">
        <f>IF(G2698="Male",VLOOKUP(H2698,'Shoe size conversion table'!$B$6:$D$22,2),VLOOKUP(H2698,'Shoe size conversion table'!$J$6:$L$22,2))</f>
        <v>39</v>
      </c>
      <c r="J2698" s="13">
        <f>IF(G2698="Male",VLOOKUP(H2698,'Shoe size conversion table'!$B$6:$D$22,3),VLOOKUP(H2698,'Shoe size conversion table'!$J$6:$L$22,3))</f>
        <v>6.5</v>
      </c>
      <c r="K2698" s="11">
        <v>159</v>
      </c>
      <c r="L2698" s="12">
        <v>0</v>
      </c>
      <c r="M2698" s="7">
        <f t="shared" si="127"/>
        <v>2014</v>
      </c>
      <c r="N2698" s="7">
        <f t="shared" si="128"/>
        <v>12</v>
      </c>
      <c r="O2698" s="30">
        <f t="shared" si="129"/>
        <v>159</v>
      </c>
    </row>
    <row r="2699" spans="2:15" x14ac:dyDescent="0.2">
      <c r="B2699" s="13">
        <v>54674</v>
      </c>
      <c r="C2699" s="14">
        <v>41997.406111111122</v>
      </c>
      <c r="D2699" s="7" t="s">
        <v>7</v>
      </c>
      <c r="E2699" s="13">
        <v>2210</v>
      </c>
      <c r="F2699" s="7" t="s">
        <v>51</v>
      </c>
      <c r="G2699" s="7" t="s">
        <v>11</v>
      </c>
      <c r="H2699" s="13">
        <v>8.5</v>
      </c>
      <c r="I2699" s="13" t="str">
        <f>IF(G2699="Male",VLOOKUP(H2699,'Shoe size conversion table'!$B$6:$D$22,2),VLOOKUP(H2699,'Shoe size conversion table'!$J$6:$L$22,2))</f>
        <v>41-42</v>
      </c>
      <c r="J2699" s="13">
        <f>IF(G2699="Male",VLOOKUP(H2699,'Shoe size conversion table'!$B$6:$D$22,3),VLOOKUP(H2699,'Shoe size conversion table'!$J$6:$L$22,3))</f>
        <v>8</v>
      </c>
      <c r="K2699" s="11">
        <v>149</v>
      </c>
      <c r="L2699" s="12">
        <v>0</v>
      </c>
      <c r="M2699" s="7">
        <f t="shared" si="127"/>
        <v>2014</v>
      </c>
      <c r="N2699" s="7">
        <f t="shared" si="128"/>
        <v>12</v>
      </c>
      <c r="O2699" s="30">
        <f t="shared" si="129"/>
        <v>149</v>
      </c>
    </row>
    <row r="2700" spans="2:15" x14ac:dyDescent="0.2">
      <c r="B2700" s="13">
        <v>54675</v>
      </c>
      <c r="C2700" s="14">
        <v>41997.676111111126</v>
      </c>
      <c r="D2700" s="7" t="s">
        <v>10</v>
      </c>
      <c r="E2700" s="13">
        <v>2149</v>
      </c>
      <c r="F2700" s="7" t="s">
        <v>35</v>
      </c>
      <c r="G2700" s="7" t="s">
        <v>11</v>
      </c>
      <c r="H2700" s="13">
        <v>9.5</v>
      </c>
      <c r="I2700" s="13" t="str">
        <f>IF(G2700="Male",VLOOKUP(H2700,'Shoe size conversion table'!$B$6:$D$22,2),VLOOKUP(H2700,'Shoe size conversion table'!$J$6:$L$22,2))</f>
        <v>42-43</v>
      </c>
      <c r="J2700" s="13">
        <f>IF(G2700="Male",VLOOKUP(H2700,'Shoe size conversion table'!$B$6:$D$22,3),VLOOKUP(H2700,'Shoe size conversion table'!$J$6:$L$22,3))</f>
        <v>9</v>
      </c>
      <c r="K2700" s="11">
        <v>199</v>
      </c>
      <c r="L2700" s="12">
        <v>0</v>
      </c>
      <c r="M2700" s="7">
        <f t="shared" si="127"/>
        <v>2014</v>
      </c>
      <c r="N2700" s="7">
        <f t="shared" si="128"/>
        <v>12</v>
      </c>
      <c r="O2700" s="30">
        <f t="shared" si="129"/>
        <v>199</v>
      </c>
    </row>
    <row r="2701" spans="2:15" x14ac:dyDescent="0.2">
      <c r="B2701" s="13">
        <v>54676</v>
      </c>
      <c r="C2701" s="14">
        <v>41997.766111111123</v>
      </c>
      <c r="D2701" s="7" t="s">
        <v>8</v>
      </c>
      <c r="E2701" s="13">
        <v>2220</v>
      </c>
      <c r="F2701" s="7" t="s">
        <v>39</v>
      </c>
      <c r="G2701" s="7" t="s">
        <v>11</v>
      </c>
      <c r="H2701" s="13">
        <v>9.5</v>
      </c>
      <c r="I2701" s="13" t="str">
        <f>IF(G2701="Male",VLOOKUP(H2701,'Shoe size conversion table'!$B$6:$D$22,2),VLOOKUP(H2701,'Shoe size conversion table'!$J$6:$L$22,2))</f>
        <v>42-43</v>
      </c>
      <c r="J2701" s="13">
        <f>IF(G2701="Male",VLOOKUP(H2701,'Shoe size conversion table'!$B$6:$D$22,3),VLOOKUP(H2701,'Shoe size conversion table'!$J$6:$L$22,3))</f>
        <v>9</v>
      </c>
      <c r="K2701" s="11">
        <v>199</v>
      </c>
      <c r="L2701" s="12">
        <v>0</v>
      </c>
      <c r="M2701" s="7">
        <f t="shared" si="127"/>
        <v>2014</v>
      </c>
      <c r="N2701" s="7">
        <f t="shared" si="128"/>
        <v>12</v>
      </c>
      <c r="O2701" s="30">
        <f t="shared" si="129"/>
        <v>199</v>
      </c>
    </row>
    <row r="2702" spans="2:15" x14ac:dyDescent="0.2">
      <c r="B2702" s="13">
        <v>54677</v>
      </c>
      <c r="C2702" s="14">
        <v>41997.806111111116</v>
      </c>
      <c r="D2702" s="7" t="s">
        <v>7</v>
      </c>
      <c r="E2702" s="13">
        <v>2239</v>
      </c>
      <c r="F2702" s="7" t="s">
        <v>51</v>
      </c>
      <c r="G2702" s="7" t="s">
        <v>12</v>
      </c>
      <c r="H2702" s="13">
        <v>9.5</v>
      </c>
      <c r="I2702" s="13">
        <f>IF(G2702="Male",VLOOKUP(H2702,'Shoe size conversion table'!$B$6:$D$22,2),VLOOKUP(H2702,'Shoe size conversion table'!$J$6:$L$22,2))</f>
        <v>40</v>
      </c>
      <c r="J2702" s="13">
        <f>IF(G2702="Male",VLOOKUP(H2702,'Shoe size conversion table'!$B$6:$D$22,3),VLOOKUP(H2702,'Shoe size conversion table'!$J$6:$L$22,3))</f>
        <v>7.5</v>
      </c>
      <c r="K2702" s="11">
        <v>199</v>
      </c>
      <c r="L2702" s="12">
        <v>0</v>
      </c>
      <c r="M2702" s="7">
        <f t="shared" si="127"/>
        <v>2014</v>
      </c>
      <c r="N2702" s="7">
        <f t="shared" si="128"/>
        <v>12</v>
      </c>
      <c r="O2702" s="30">
        <f t="shared" si="129"/>
        <v>199</v>
      </c>
    </row>
    <row r="2703" spans="2:15" x14ac:dyDescent="0.2">
      <c r="B2703" s="13">
        <v>54678</v>
      </c>
      <c r="C2703" s="14">
        <v>41998.106111111119</v>
      </c>
      <c r="D2703" s="7" t="s">
        <v>10</v>
      </c>
      <c r="E2703" s="13">
        <v>2225</v>
      </c>
      <c r="F2703" s="7" t="s">
        <v>35</v>
      </c>
      <c r="G2703" s="7" t="s">
        <v>11</v>
      </c>
      <c r="H2703" s="13">
        <v>10.5</v>
      </c>
      <c r="I2703" s="13" t="str">
        <f>IF(G2703="Male",VLOOKUP(H2703,'Shoe size conversion table'!$B$6:$D$22,2),VLOOKUP(H2703,'Shoe size conversion table'!$J$6:$L$22,2))</f>
        <v>43-44</v>
      </c>
      <c r="J2703" s="13">
        <f>IF(G2703="Male",VLOOKUP(H2703,'Shoe size conversion table'!$B$6:$D$22,3),VLOOKUP(H2703,'Shoe size conversion table'!$J$6:$L$22,3))</f>
        <v>10</v>
      </c>
      <c r="K2703" s="11">
        <v>199</v>
      </c>
      <c r="L2703" s="12">
        <v>0.2</v>
      </c>
      <c r="M2703" s="7">
        <f t="shared" si="127"/>
        <v>2014</v>
      </c>
      <c r="N2703" s="7">
        <f t="shared" si="128"/>
        <v>12</v>
      </c>
      <c r="O2703" s="30">
        <f t="shared" si="129"/>
        <v>159.20000000000002</v>
      </c>
    </row>
    <row r="2704" spans="2:15" x14ac:dyDescent="0.2">
      <c r="B2704" s="13">
        <v>54678</v>
      </c>
      <c r="C2704" s="14">
        <v>41998.106111111119</v>
      </c>
      <c r="D2704" s="7" t="s">
        <v>10</v>
      </c>
      <c r="E2704" s="13">
        <v>2175</v>
      </c>
      <c r="F2704" s="7" t="s">
        <v>35</v>
      </c>
      <c r="G2704" s="7" t="s">
        <v>11</v>
      </c>
      <c r="H2704" s="13">
        <v>9.5</v>
      </c>
      <c r="I2704" s="13" t="str">
        <f>IF(G2704="Male",VLOOKUP(H2704,'Shoe size conversion table'!$B$6:$D$22,2),VLOOKUP(H2704,'Shoe size conversion table'!$J$6:$L$22,2))</f>
        <v>42-43</v>
      </c>
      <c r="J2704" s="13">
        <f>IF(G2704="Male",VLOOKUP(H2704,'Shoe size conversion table'!$B$6:$D$22,3),VLOOKUP(H2704,'Shoe size conversion table'!$J$6:$L$22,3))</f>
        <v>9</v>
      </c>
      <c r="K2704" s="11">
        <v>139</v>
      </c>
      <c r="L2704" s="12">
        <v>0.2</v>
      </c>
      <c r="M2704" s="7">
        <f t="shared" si="127"/>
        <v>2014</v>
      </c>
      <c r="N2704" s="7">
        <f t="shared" si="128"/>
        <v>12</v>
      </c>
      <c r="O2704" s="30">
        <f t="shared" si="129"/>
        <v>111.2</v>
      </c>
    </row>
    <row r="2705" spans="2:15" x14ac:dyDescent="0.2">
      <c r="B2705" s="13">
        <v>54678</v>
      </c>
      <c r="C2705" s="14">
        <v>41998.106111111119</v>
      </c>
      <c r="D2705" s="7" t="s">
        <v>10</v>
      </c>
      <c r="E2705" s="13">
        <v>2151</v>
      </c>
      <c r="F2705" s="7" t="s">
        <v>35</v>
      </c>
      <c r="G2705" s="7" t="s">
        <v>12</v>
      </c>
      <c r="H2705" s="13">
        <v>10</v>
      </c>
      <c r="I2705" s="13" t="str">
        <f>IF(G2705="Male",VLOOKUP(H2705,'Shoe size conversion table'!$B$6:$D$22,2),VLOOKUP(H2705,'Shoe size conversion table'!$J$6:$L$22,2))</f>
        <v>40-41</v>
      </c>
      <c r="J2705" s="13">
        <f>IF(G2705="Male",VLOOKUP(H2705,'Shoe size conversion table'!$B$6:$D$22,3),VLOOKUP(H2705,'Shoe size conversion table'!$J$6:$L$22,3))</f>
        <v>8</v>
      </c>
      <c r="K2705" s="11">
        <v>189</v>
      </c>
      <c r="L2705" s="12">
        <v>0.1</v>
      </c>
      <c r="M2705" s="7">
        <f t="shared" si="127"/>
        <v>2014</v>
      </c>
      <c r="N2705" s="7">
        <f t="shared" si="128"/>
        <v>12</v>
      </c>
      <c r="O2705" s="30">
        <f t="shared" si="129"/>
        <v>170.1</v>
      </c>
    </row>
    <row r="2706" spans="2:15" x14ac:dyDescent="0.2">
      <c r="B2706" s="13">
        <v>54679</v>
      </c>
      <c r="C2706" s="14">
        <v>41998.21611111112</v>
      </c>
      <c r="D2706" s="7" t="s">
        <v>7</v>
      </c>
      <c r="E2706" s="13">
        <v>2203</v>
      </c>
      <c r="F2706" s="7" t="s">
        <v>51</v>
      </c>
      <c r="G2706" s="7" t="s">
        <v>11</v>
      </c>
      <c r="H2706" s="13">
        <v>10</v>
      </c>
      <c r="I2706" s="13">
        <f>IF(G2706="Male",VLOOKUP(H2706,'Shoe size conversion table'!$B$6:$D$22,2),VLOOKUP(H2706,'Shoe size conversion table'!$J$6:$L$22,2))</f>
        <v>43</v>
      </c>
      <c r="J2706" s="13">
        <f>IF(G2706="Male",VLOOKUP(H2706,'Shoe size conversion table'!$B$6:$D$22,3),VLOOKUP(H2706,'Shoe size conversion table'!$J$6:$L$22,3))</f>
        <v>9.5</v>
      </c>
      <c r="K2706" s="11">
        <v>189</v>
      </c>
      <c r="L2706" s="12">
        <v>0</v>
      </c>
      <c r="M2706" s="7">
        <f t="shared" si="127"/>
        <v>2014</v>
      </c>
      <c r="N2706" s="7">
        <f t="shared" si="128"/>
        <v>12</v>
      </c>
      <c r="O2706" s="30">
        <f t="shared" si="129"/>
        <v>189</v>
      </c>
    </row>
    <row r="2707" spans="2:15" x14ac:dyDescent="0.2">
      <c r="B2707" s="13">
        <v>54680</v>
      </c>
      <c r="C2707" s="14">
        <v>41998.326111111121</v>
      </c>
      <c r="D2707" s="7" t="s">
        <v>9</v>
      </c>
      <c r="E2707" s="13">
        <v>2232</v>
      </c>
      <c r="F2707" s="7" t="s">
        <v>59</v>
      </c>
      <c r="G2707" s="7" t="s">
        <v>11</v>
      </c>
      <c r="H2707" s="13">
        <v>9.5</v>
      </c>
      <c r="I2707" s="13" t="str">
        <f>IF(G2707="Male",VLOOKUP(H2707,'Shoe size conversion table'!$B$6:$D$22,2),VLOOKUP(H2707,'Shoe size conversion table'!$J$6:$L$22,2))</f>
        <v>42-43</v>
      </c>
      <c r="J2707" s="13">
        <f>IF(G2707="Male",VLOOKUP(H2707,'Shoe size conversion table'!$B$6:$D$22,3),VLOOKUP(H2707,'Shoe size conversion table'!$J$6:$L$22,3))</f>
        <v>9</v>
      </c>
      <c r="K2707" s="11">
        <v>189</v>
      </c>
      <c r="L2707" s="12">
        <v>0.3</v>
      </c>
      <c r="M2707" s="7">
        <f t="shared" si="127"/>
        <v>2014</v>
      </c>
      <c r="N2707" s="7">
        <f t="shared" si="128"/>
        <v>12</v>
      </c>
      <c r="O2707" s="30">
        <f t="shared" si="129"/>
        <v>132.29999999999998</v>
      </c>
    </row>
    <row r="2708" spans="2:15" x14ac:dyDescent="0.2">
      <c r="B2708" s="13">
        <v>54681</v>
      </c>
      <c r="C2708" s="14">
        <v>41998.406111111122</v>
      </c>
      <c r="D2708" s="7" t="s">
        <v>7</v>
      </c>
      <c r="E2708" s="13">
        <v>2229</v>
      </c>
      <c r="F2708" s="7" t="s">
        <v>51</v>
      </c>
      <c r="G2708" s="7" t="s">
        <v>11</v>
      </c>
      <c r="H2708" s="13">
        <v>9</v>
      </c>
      <c r="I2708" s="13">
        <f>IF(G2708="Male",VLOOKUP(H2708,'Shoe size conversion table'!$B$6:$D$22,2),VLOOKUP(H2708,'Shoe size conversion table'!$J$6:$L$22,2))</f>
        <v>42</v>
      </c>
      <c r="J2708" s="13">
        <f>IF(G2708="Male",VLOOKUP(H2708,'Shoe size conversion table'!$B$6:$D$22,3),VLOOKUP(H2708,'Shoe size conversion table'!$J$6:$L$22,3))</f>
        <v>8.5</v>
      </c>
      <c r="K2708" s="11">
        <v>169</v>
      </c>
      <c r="L2708" s="12">
        <v>0.5</v>
      </c>
      <c r="M2708" s="7">
        <f t="shared" si="127"/>
        <v>2014</v>
      </c>
      <c r="N2708" s="7">
        <f t="shared" si="128"/>
        <v>12</v>
      </c>
      <c r="O2708" s="30">
        <f t="shared" si="129"/>
        <v>84.5</v>
      </c>
    </row>
    <row r="2709" spans="2:15" x14ac:dyDescent="0.2">
      <c r="B2709" s="13">
        <v>54681</v>
      </c>
      <c r="C2709" s="14">
        <v>41998.406111111122</v>
      </c>
      <c r="D2709" s="7" t="s">
        <v>7</v>
      </c>
      <c r="E2709" s="13">
        <v>2210</v>
      </c>
      <c r="F2709" s="7" t="s">
        <v>51</v>
      </c>
      <c r="G2709" s="7" t="s">
        <v>11</v>
      </c>
      <c r="H2709" s="13">
        <v>8.5</v>
      </c>
      <c r="I2709" s="13" t="str">
        <f>IF(G2709="Male",VLOOKUP(H2709,'Shoe size conversion table'!$B$6:$D$22,2),VLOOKUP(H2709,'Shoe size conversion table'!$J$6:$L$22,2))</f>
        <v>41-42</v>
      </c>
      <c r="J2709" s="13">
        <f>IF(G2709="Male",VLOOKUP(H2709,'Shoe size conversion table'!$B$6:$D$22,3),VLOOKUP(H2709,'Shoe size conversion table'!$J$6:$L$22,3))</f>
        <v>8</v>
      </c>
      <c r="K2709" s="11">
        <v>149</v>
      </c>
      <c r="L2709" s="12">
        <v>0</v>
      </c>
      <c r="M2709" s="7">
        <f t="shared" si="127"/>
        <v>2014</v>
      </c>
      <c r="N2709" s="7">
        <f t="shared" si="128"/>
        <v>12</v>
      </c>
      <c r="O2709" s="30">
        <f t="shared" si="129"/>
        <v>149</v>
      </c>
    </row>
    <row r="2710" spans="2:15" x14ac:dyDescent="0.2">
      <c r="B2710" s="13">
        <v>54682</v>
      </c>
      <c r="C2710" s="14">
        <v>41998.466111111127</v>
      </c>
      <c r="D2710" s="7" t="s">
        <v>8</v>
      </c>
      <c r="E2710" s="13">
        <v>2219</v>
      </c>
      <c r="F2710" s="7" t="s">
        <v>38</v>
      </c>
      <c r="G2710" s="7" t="s">
        <v>11</v>
      </c>
      <c r="H2710" s="13">
        <v>9</v>
      </c>
      <c r="I2710" s="13">
        <f>IF(G2710="Male",VLOOKUP(H2710,'Shoe size conversion table'!$B$6:$D$22,2),VLOOKUP(H2710,'Shoe size conversion table'!$J$6:$L$22,2))</f>
        <v>42</v>
      </c>
      <c r="J2710" s="13">
        <f>IF(G2710="Male",VLOOKUP(H2710,'Shoe size conversion table'!$B$6:$D$22,3),VLOOKUP(H2710,'Shoe size conversion table'!$J$6:$L$22,3))</f>
        <v>8.5</v>
      </c>
      <c r="K2710" s="11">
        <v>169</v>
      </c>
      <c r="L2710" s="12">
        <v>0</v>
      </c>
      <c r="M2710" s="7">
        <f t="shared" si="127"/>
        <v>2014</v>
      </c>
      <c r="N2710" s="7">
        <f t="shared" si="128"/>
        <v>12</v>
      </c>
      <c r="O2710" s="30">
        <f t="shared" si="129"/>
        <v>169</v>
      </c>
    </row>
    <row r="2711" spans="2:15" x14ac:dyDescent="0.2">
      <c r="B2711" s="13">
        <v>54683</v>
      </c>
      <c r="C2711" s="14">
        <v>41998.676111111126</v>
      </c>
      <c r="D2711" s="7" t="s">
        <v>10</v>
      </c>
      <c r="E2711" s="13">
        <v>2209</v>
      </c>
      <c r="F2711" s="7" t="s">
        <v>34</v>
      </c>
      <c r="G2711" s="7" t="s">
        <v>11</v>
      </c>
      <c r="H2711" s="13">
        <v>9.5</v>
      </c>
      <c r="I2711" s="13" t="str">
        <f>IF(G2711="Male",VLOOKUP(H2711,'Shoe size conversion table'!$B$6:$D$22,2),VLOOKUP(H2711,'Shoe size conversion table'!$J$6:$L$22,2))</f>
        <v>42-43</v>
      </c>
      <c r="J2711" s="13">
        <f>IF(G2711="Male",VLOOKUP(H2711,'Shoe size conversion table'!$B$6:$D$22,3),VLOOKUP(H2711,'Shoe size conversion table'!$J$6:$L$22,3))</f>
        <v>9</v>
      </c>
      <c r="K2711" s="11">
        <v>189</v>
      </c>
      <c r="L2711" s="12">
        <v>0.5</v>
      </c>
      <c r="M2711" s="7">
        <f t="shared" si="127"/>
        <v>2014</v>
      </c>
      <c r="N2711" s="7">
        <f t="shared" si="128"/>
        <v>12</v>
      </c>
      <c r="O2711" s="30">
        <f t="shared" si="129"/>
        <v>94.5</v>
      </c>
    </row>
    <row r="2712" spans="2:15" x14ac:dyDescent="0.2">
      <c r="B2712" s="13">
        <v>54684</v>
      </c>
      <c r="C2712" s="14">
        <v>41998.766111111123</v>
      </c>
      <c r="D2712" s="7" t="s">
        <v>8</v>
      </c>
      <c r="E2712" s="13">
        <v>2155</v>
      </c>
      <c r="F2712" s="7" t="s">
        <v>38</v>
      </c>
      <c r="G2712" s="7" t="s">
        <v>11</v>
      </c>
      <c r="H2712" s="13">
        <v>10.5</v>
      </c>
      <c r="I2712" s="13" t="str">
        <f>IF(G2712="Male",VLOOKUP(H2712,'Shoe size conversion table'!$B$6:$D$22,2),VLOOKUP(H2712,'Shoe size conversion table'!$J$6:$L$22,2))</f>
        <v>43-44</v>
      </c>
      <c r="J2712" s="13">
        <f>IF(G2712="Male",VLOOKUP(H2712,'Shoe size conversion table'!$B$6:$D$22,3),VLOOKUP(H2712,'Shoe size conversion table'!$J$6:$L$22,3))</f>
        <v>10</v>
      </c>
      <c r="K2712" s="11">
        <v>149</v>
      </c>
      <c r="L2712" s="12">
        <v>0.3</v>
      </c>
      <c r="M2712" s="7">
        <f t="shared" si="127"/>
        <v>2014</v>
      </c>
      <c r="N2712" s="7">
        <f t="shared" si="128"/>
        <v>12</v>
      </c>
      <c r="O2712" s="30">
        <f t="shared" si="129"/>
        <v>104.3</v>
      </c>
    </row>
    <row r="2713" spans="2:15" x14ac:dyDescent="0.2">
      <c r="B2713" s="13">
        <v>54685</v>
      </c>
      <c r="C2713" s="14">
        <v>41999.44611111113</v>
      </c>
      <c r="D2713" s="7" t="s">
        <v>7</v>
      </c>
      <c r="E2713" s="13">
        <v>2186</v>
      </c>
      <c r="F2713" s="7" t="s">
        <v>47</v>
      </c>
      <c r="G2713" s="7" t="s">
        <v>11</v>
      </c>
      <c r="H2713" s="13">
        <v>10.5</v>
      </c>
      <c r="I2713" s="13" t="str">
        <f>IF(G2713="Male",VLOOKUP(H2713,'Shoe size conversion table'!$B$6:$D$22,2),VLOOKUP(H2713,'Shoe size conversion table'!$J$6:$L$22,2))</f>
        <v>43-44</v>
      </c>
      <c r="J2713" s="13">
        <f>IF(G2713="Male",VLOOKUP(H2713,'Shoe size conversion table'!$B$6:$D$22,3),VLOOKUP(H2713,'Shoe size conversion table'!$J$6:$L$22,3))</f>
        <v>10</v>
      </c>
      <c r="K2713" s="11">
        <v>159</v>
      </c>
      <c r="L2713" s="12">
        <v>0</v>
      </c>
      <c r="M2713" s="7">
        <f t="shared" si="127"/>
        <v>2014</v>
      </c>
      <c r="N2713" s="7">
        <f t="shared" si="128"/>
        <v>12</v>
      </c>
      <c r="O2713" s="30">
        <f t="shared" si="129"/>
        <v>159</v>
      </c>
    </row>
    <row r="2714" spans="2:15" x14ac:dyDescent="0.2">
      <c r="B2714" s="13">
        <v>54686</v>
      </c>
      <c r="C2714" s="14">
        <v>41999.44611111113</v>
      </c>
      <c r="D2714" s="7" t="s">
        <v>9</v>
      </c>
      <c r="E2714" s="13">
        <v>2213</v>
      </c>
      <c r="F2714" s="7" t="s">
        <v>60</v>
      </c>
      <c r="G2714" s="7" t="s">
        <v>12</v>
      </c>
      <c r="H2714" s="13">
        <v>10</v>
      </c>
      <c r="I2714" s="13" t="str">
        <f>IF(G2714="Male",VLOOKUP(H2714,'Shoe size conversion table'!$B$6:$D$22,2),VLOOKUP(H2714,'Shoe size conversion table'!$J$6:$L$22,2))</f>
        <v>40-41</v>
      </c>
      <c r="J2714" s="13">
        <f>IF(G2714="Male",VLOOKUP(H2714,'Shoe size conversion table'!$B$6:$D$22,3),VLOOKUP(H2714,'Shoe size conversion table'!$J$6:$L$22,3))</f>
        <v>8</v>
      </c>
      <c r="K2714" s="11">
        <v>149</v>
      </c>
      <c r="L2714" s="12">
        <v>0</v>
      </c>
      <c r="M2714" s="7">
        <f t="shared" si="127"/>
        <v>2014</v>
      </c>
      <c r="N2714" s="7">
        <f t="shared" si="128"/>
        <v>12</v>
      </c>
      <c r="O2714" s="30">
        <f t="shared" si="129"/>
        <v>149</v>
      </c>
    </row>
    <row r="2715" spans="2:15" x14ac:dyDescent="0.2">
      <c r="B2715" s="13">
        <v>54687</v>
      </c>
      <c r="C2715" s="14">
        <v>41999.44611111113</v>
      </c>
      <c r="D2715" s="7" t="s">
        <v>7</v>
      </c>
      <c r="E2715" s="13">
        <v>2155</v>
      </c>
      <c r="F2715" s="7" t="s">
        <v>46</v>
      </c>
      <c r="G2715" s="7" t="s">
        <v>11</v>
      </c>
      <c r="H2715" s="13">
        <v>10</v>
      </c>
      <c r="I2715" s="13">
        <f>IF(G2715="Male",VLOOKUP(H2715,'Shoe size conversion table'!$B$6:$D$22,2),VLOOKUP(H2715,'Shoe size conversion table'!$J$6:$L$22,2))</f>
        <v>43</v>
      </c>
      <c r="J2715" s="13">
        <f>IF(G2715="Male",VLOOKUP(H2715,'Shoe size conversion table'!$B$6:$D$22,3),VLOOKUP(H2715,'Shoe size conversion table'!$J$6:$L$22,3))</f>
        <v>9.5</v>
      </c>
      <c r="K2715" s="11">
        <v>139</v>
      </c>
      <c r="L2715" s="12">
        <v>0.5</v>
      </c>
      <c r="M2715" s="7">
        <f t="shared" si="127"/>
        <v>2014</v>
      </c>
      <c r="N2715" s="7">
        <f t="shared" si="128"/>
        <v>12</v>
      </c>
      <c r="O2715" s="30">
        <f t="shared" si="129"/>
        <v>69.5</v>
      </c>
    </row>
    <row r="2716" spans="2:15" x14ac:dyDescent="0.2">
      <c r="B2716" s="13">
        <v>54688</v>
      </c>
      <c r="C2716" s="14">
        <v>41999.466111111127</v>
      </c>
      <c r="D2716" s="7" t="s">
        <v>7</v>
      </c>
      <c r="E2716" s="13">
        <v>2185</v>
      </c>
      <c r="F2716" s="7" t="s">
        <v>51</v>
      </c>
      <c r="G2716" s="7" t="s">
        <v>12</v>
      </c>
      <c r="H2716" s="13">
        <v>7</v>
      </c>
      <c r="I2716" s="13" t="str">
        <f>IF(G2716="Male",VLOOKUP(H2716,'Shoe size conversion table'!$B$6:$D$22,2),VLOOKUP(H2716,'Shoe size conversion table'!$J$6:$L$22,2))</f>
        <v>37-38</v>
      </c>
      <c r="J2716" s="13">
        <f>IF(G2716="Male",VLOOKUP(H2716,'Shoe size conversion table'!$B$6:$D$22,3),VLOOKUP(H2716,'Shoe size conversion table'!$J$6:$L$22,3))</f>
        <v>5</v>
      </c>
      <c r="K2716" s="11">
        <v>169</v>
      </c>
      <c r="L2716" s="12">
        <v>0</v>
      </c>
      <c r="M2716" s="7">
        <f t="shared" si="127"/>
        <v>2014</v>
      </c>
      <c r="N2716" s="7">
        <f t="shared" si="128"/>
        <v>12</v>
      </c>
      <c r="O2716" s="30">
        <f t="shared" si="129"/>
        <v>169</v>
      </c>
    </row>
    <row r="2717" spans="2:15" x14ac:dyDescent="0.2">
      <c r="B2717" s="13">
        <v>54689</v>
      </c>
      <c r="C2717" s="14">
        <v>41999.676111111126</v>
      </c>
      <c r="D2717" s="7" t="s">
        <v>9</v>
      </c>
      <c r="E2717" s="13">
        <v>2181</v>
      </c>
      <c r="F2717" s="7" t="s">
        <v>62</v>
      </c>
      <c r="G2717" s="7" t="s">
        <v>12</v>
      </c>
      <c r="H2717" s="13">
        <v>8</v>
      </c>
      <c r="I2717" s="13" t="str">
        <f>IF(G2717="Male",VLOOKUP(H2717,'Shoe size conversion table'!$B$6:$D$22,2),VLOOKUP(H2717,'Shoe size conversion table'!$J$6:$L$22,2))</f>
        <v>38-39</v>
      </c>
      <c r="J2717" s="13">
        <f>IF(G2717="Male",VLOOKUP(H2717,'Shoe size conversion table'!$B$6:$D$22,3),VLOOKUP(H2717,'Shoe size conversion table'!$J$6:$L$22,3))</f>
        <v>6</v>
      </c>
      <c r="K2717" s="11">
        <v>179</v>
      </c>
      <c r="L2717" s="12">
        <v>0.5</v>
      </c>
      <c r="M2717" s="7">
        <f t="shared" si="127"/>
        <v>2014</v>
      </c>
      <c r="N2717" s="7">
        <f t="shared" si="128"/>
        <v>12</v>
      </c>
      <c r="O2717" s="30">
        <f t="shared" si="129"/>
        <v>89.5</v>
      </c>
    </row>
    <row r="2718" spans="2:15" x14ac:dyDescent="0.2">
      <c r="B2718" s="13">
        <v>54690</v>
      </c>
      <c r="C2718" s="14">
        <v>42000.306111111131</v>
      </c>
      <c r="D2718" s="7" t="s">
        <v>10</v>
      </c>
      <c r="E2718" s="13">
        <v>2213</v>
      </c>
      <c r="F2718" s="7" t="s">
        <v>34</v>
      </c>
      <c r="G2718" s="7" t="s">
        <v>12</v>
      </c>
      <c r="H2718" s="13">
        <v>9</v>
      </c>
      <c r="I2718" s="13" t="str">
        <f>IF(G2718="Male",VLOOKUP(H2718,'Shoe size conversion table'!$B$6:$D$22,2),VLOOKUP(H2718,'Shoe size conversion table'!$J$6:$L$22,2))</f>
        <v>39-40</v>
      </c>
      <c r="J2718" s="13">
        <f>IF(G2718="Male",VLOOKUP(H2718,'Shoe size conversion table'!$B$6:$D$22,3),VLOOKUP(H2718,'Shoe size conversion table'!$J$6:$L$22,3))</f>
        <v>7</v>
      </c>
      <c r="K2718" s="11">
        <v>179</v>
      </c>
      <c r="L2718" s="12">
        <v>0.2</v>
      </c>
      <c r="M2718" s="7">
        <f t="shared" si="127"/>
        <v>2014</v>
      </c>
      <c r="N2718" s="7">
        <f t="shared" si="128"/>
        <v>12</v>
      </c>
      <c r="O2718" s="30">
        <f t="shared" si="129"/>
        <v>143.20000000000002</v>
      </c>
    </row>
    <row r="2719" spans="2:15" x14ac:dyDescent="0.2">
      <c r="B2719" s="13">
        <v>54691</v>
      </c>
      <c r="C2719" s="14">
        <v>42000.44611111113</v>
      </c>
      <c r="D2719" s="7" t="s">
        <v>9</v>
      </c>
      <c r="E2719" s="13">
        <v>2213</v>
      </c>
      <c r="F2719" s="7" t="s">
        <v>60</v>
      </c>
      <c r="G2719" s="7" t="s">
        <v>12</v>
      </c>
      <c r="H2719" s="13">
        <v>10</v>
      </c>
      <c r="I2719" s="13" t="str">
        <f>IF(G2719="Male",VLOOKUP(H2719,'Shoe size conversion table'!$B$6:$D$22,2),VLOOKUP(H2719,'Shoe size conversion table'!$J$6:$L$22,2))</f>
        <v>40-41</v>
      </c>
      <c r="J2719" s="13">
        <f>IF(G2719="Male",VLOOKUP(H2719,'Shoe size conversion table'!$B$6:$D$22,3),VLOOKUP(H2719,'Shoe size conversion table'!$J$6:$L$22,3))</f>
        <v>8</v>
      </c>
      <c r="K2719" s="11">
        <v>149</v>
      </c>
      <c r="L2719" s="12">
        <v>0</v>
      </c>
      <c r="M2719" s="7">
        <f t="shared" si="127"/>
        <v>2014</v>
      </c>
      <c r="N2719" s="7">
        <f t="shared" si="128"/>
        <v>12</v>
      </c>
      <c r="O2719" s="30">
        <f t="shared" si="129"/>
        <v>149</v>
      </c>
    </row>
    <row r="2720" spans="2:15" x14ac:dyDescent="0.2">
      <c r="B2720" s="13">
        <v>54692</v>
      </c>
      <c r="C2720" s="14">
        <v>42000.44611111113</v>
      </c>
      <c r="D2720" s="7" t="s">
        <v>7</v>
      </c>
      <c r="E2720" s="13">
        <v>2186</v>
      </c>
      <c r="F2720" s="7" t="s">
        <v>57</v>
      </c>
      <c r="G2720" s="7" t="s">
        <v>11</v>
      </c>
      <c r="H2720" s="13">
        <v>10.5</v>
      </c>
      <c r="I2720" s="13" t="str">
        <f>IF(G2720="Male",VLOOKUP(H2720,'Shoe size conversion table'!$B$6:$D$22,2),VLOOKUP(H2720,'Shoe size conversion table'!$J$6:$L$22,2))</f>
        <v>43-44</v>
      </c>
      <c r="J2720" s="13">
        <f>IF(G2720="Male",VLOOKUP(H2720,'Shoe size conversion table'!$B$6:$D$22,3),VLOOKUP(H2720,'Shoe size conversion table'!$J$6:$L$22,3))</f>
        <v>10</v>
      </c>
      <c r="K2720" s="11">
        <v>139</v>
      </c>
      <c r="L2720" s="12">
        <v>0</v>
      </c>
      <c r="M2720" s="7">
        <f t="shared" si="127"/>
        <v>2014</v>
      </c>
      <c r="N2720" s="7">
        <f t="shared" si="128"/>
        <v>12</v>
      </c>
      <c r="O2720" s="30">
        <f t="shared" si="129"/>
        <v>139</v>
      </c>
    </row>
    <row r="2721" spans="2:15" x14ac:dyDescent="0.2">
      <c r="B2721" s="13">
        <v>54692</v>
      </c>
      <c r="C2721" s="14">
        <v>42000.44611111113</v>
      </c>
      <c r="D2721" s="7" t="s">
        <v>7</v>
      </c>
      <c r="E2721" s="13">
        <v>2155</v>
      </c>
      <c r="F2721" s="7" t="s">
        <v>46</v>
      </c>
      <c r="G2721" s="7" t="s">
        <v>11</v>
      </c>
      <c r="H2721" s="13">
        <v>10</v>
      </c>
      <c r="I2721" s="13">
        <f>IF(G2721="Male",VLOOKUP(H2721,'Shoe size conversion table'!$B$6:$D$22,2),VLOOKUP(H2721,'Shoe size conversion table'!$J$6:$L$22,2))</f>
        <v>43</v>
      </c>
      <c r="J2721" s="13">
        <f>IF(G2721="Male",VLOOKUP(H2721,'Shoe size conversion table'!$B$6:$D$22,3),VLOOKUP(H2721,'Shoe size conversion table'!$J$6:$L$22,3))</f>
        <v>9.5</v>
      </c>
      <c r="K2721" s="11">
        <v>139</v>
      </c>
      <c r="L2721" s="12">
        <v>0.5</v>
      </c>
      <c r="M2721" s="7">
        <f t="shared" si="127"/>
        <v>2014</v>
      </c>
      <c r="N2721" s="7">
        <f t="shared" si="128"/>
        <v>12</v>
      </c>
      <c r="O2721" s="30">
        <f t="shared" si="129"/>
        <v>69.5</v>
      </c>
    </row>
    <row r="2722" spans="2:15" x14ac:dyDescent="0.2">
      <c r="B2722" s="13">
        <v>54693</v>
      </c>
      <c r="C2722" s="14">
        <v>42000.466111111127</v>
      </c>
      <c r="D2722" s="7" t="s">
        <v>7</v>
      </c>
      <c r="E2722" s="13">
        <v>2155</v>
      </c>
      <c r="F2722" s="7" t="s">
        <v>51</v>
      </c>
      <c r="G2722" s="7" t="s">
        <v>12</v>
      </c>
      <c r="H2722" s="13">
        <v>7</v>
      </c>
      <c r="I2722" s="13" t="str">
        <f>IF(G2722="Male",VLOOKUP(H2722,'Shoe size conversion table'!$B$6:$D$22,2),VLOOKUP(H2722,'Shoe size conversion table'!$J$6:$L$22,2))</f>
        <v>37-38</v>
      </c>
      <c r="J2722" s="13">
        <f>IF(G2722="Male",VLOOKUP(H2722,'Shoe size conversion table'!$B$6:$D$22,3),VLOOKUP(H2722,'Shoe size conversion table'!$J$6:$L$22,3))</f>
        <v>5</v>
      </c>
      <c r="K2722" s="11">
        <v>139</v>
      </c>
      <c r="L2722" s="12">
        <v>0.2</v>
      </c>
      <c r="M2722" s="7">
        <f t="shared" si="127"/>
        <v>2014</v>
      </c>
      <c r="N2722" s="7">
        <f t="shared" si="128"/>
        <v>12</v>
      </c>
      <c r="O2722" s="30">
        <f t="shared" si="129"/>
        <v>111.2</v>
      </c>
    </row>
    <row r="2723" spans="2:15" x14ac:dyDescent="0.2">
      <c r="B2723" s="13">
        <v>54694</v>
      </c>
      <c r="C2723" s="14">
        <v>42000.866111111129</v>
      </c>
      <c r="D2723" s="7" t="s">
        <v>7</v>
      </c>
      <c r="E2723" s="13">
        <v>2167</v>
      </c>
      <c r="F2723" s="7" t="s">
        <v>49</v>
      </c>
      <c r="G2723" s="7" t="s">
        <v>12</v>
      </c>
      <c r="H2723" s="13">
        <v>7</v>
      </c>
      <c r="I2723" s="13" t="str">
        <f>IF(G2723="Male",VLOOKUP(H2723,'Shoe size conversion table'!$B$6:$D$22,2),VLOOKUP(H2723,'Shoe size conversion table'!$J$6:$L$22,2))</f>
        <v>37-38</v>
      </c>
      <c r="J2723" s="13">
        <f>IF(G2723="Male",VLOOKUP(H2723,'Shoe size conversion table'!$B$6:$D$22,3),VLOOKUP(H2723,'Shoe size conversion table'!$J$6:$L$22,3))</f>
        <v>5</v>
      </c>
      <c r="K2723" s="11">
        <v>199</v>
      </c>
      <c r="L2723" s="12">
        <v>0</v>
      </c>
      <c r="M2723" s="7">
        <f t="shared" si="127"/>
        <v>2014</v>
      </c>
      <c r="N2723" s="7">
        <f t="shared" si="128"/>
        <v>12</v>
      </c>
      <c r="O2723" s="30">
        <f t="shared" si="129"/>
        <v>199</v>
      </c>
    </row>
    <row r="2724" spans="2:15" x14ac:dyDescent="0.2">
      <c r="B2724" s="13">
        <v>54695</v>
      </c>
      <c r="C2724" s="14">
        <v>42001.046111111129</v>
      </c>
      <c r="D2724" s="7" t="s">
        <v>7</v>
      </c>
      <c r="E2724" s="13">
        <v>2213</v>
      </c>
      <c r="F2724" s="7" t="s">
        <v>56</v>
      </c>
      <c r="G2724" s="7" t="s">
        <v>11</v>
      </c>
      <c r="H2724" s="13">
        <v>11.5</v>
      </c>
      <c r="I2724" s="13" t="str">
        <f>IF(G2724="Male",VLOOKUP(H2724,'Shoe size conversion table'!$B$6:$D$22,2),VLOOKUP(H2724,'Shoe size conversion table'!$J$6:$L$22,2))</f>
        <v>44-45</v>
      </c>
      <c r="J2724" s="13">
        <f>IF(G2724="Male",VLOOKUP(H2724,'Shoe size conversion table'!$B$6:$D$22,3),VLOOKUP(H2724,'Shoe size conversion table'!$J$6:$L$22,3))</f>
        <v>11</v>
      </c>
      <c r="K2724" s="11">
        <v>179</v>
      </c>
      <c r="L2724" s="12">
        <v>0.3</v>
      </c>
      <c r="M2724" s="7">
        <f t="shared" si="127"/>
        <v>2014</v>
      </c>
      <c r="N2724" s="7">
        <f t="shared" si="128"/>
        <v>12</v>
      </c>
      <c r="O2724" s="30">
        <f t="shared" si="129"/>
        <v>125.3</v>
      </c>
    </row>
    <row r="2725" spans="2:15" x14ac:dyDescent="0.2">
      <c r="B2725" s="13">
        <v>54696</v>
      </c>
      <c r="C2725" s="14">
        <v>42001.306111111131</v>
      </c>
      <c r="D2725" s="7" t="s">
        <v>9</v>
      </c>
      <c r="E2725" s="13">
        <v>2217</v>
      </c>
      <c r="F2725" s="7" t="s">
        <v>58</v>
      </c>
      <c r="G2725" s="7" t="s">
        <v>11</v>
      </c>
      <c r="H2725" s="13">
        <v>9</v>
      </c>
      <c r="I2725" s="13">
        <f>IF(G2725="Male",VLOOKUP(H2725,'Shoe size conversion table'!$B$6:$D$22,2),VLOOKUP(H2725,'Shoe size conversion table'!$J$6:$L$22,2))</f>
        <v>42</v>
      </c>
      <c r="J2725" s="13">
        <f>IF(G2725="Male",VLOOKUP(H2725,'Shoe size conversion table'!$B$6:$D$22,3),VLOOKUP(H2725,'Shoe size conversion table'!$J$6:$L$22,3))</f>
        <v>8.5</v>
      </c>
      <c r="K2725" s="11">
        <v>149</v>
      </c>
      <c r="L2725" s="12">
        <v>0.3</v>
      </c>
      <c r="M2725" s="7">
        <f t="shared" si="127"/>
        <v>2014</v>
      </c>
      <c r="N2725" s="7">
        <f t="shared" si="128"/>
        <v>12</v>
      </c>
      <c r="O2725" s="30">
        <f t="shared" si="129"/>
        <v>104.3</v>
      </c>
    </row>
    <row r="2726" spans="2:15" x14ac:dyDescent="0.2">
      <c r="B2726" s="13">
        <v>54697</v>
      </c>
      <c r="C2726" s="14">
        <v>42001.44611111113</v>
      </c>
      <c r="D2726" s="7" t="s">
        <v>7</v>
      </c>
      <c r="E2726" s="13">
        <v>2239</v>
      </c>
      <c r="F2726" s="7" t="s">
        <v>46</v>
      </c>
      <c r="G2726" s="7" t="s">
        <v>11</v>
      </c>
      <c r="H2726" s="13">
        <v>9.5</v>
      </c>
      <c r="I2726" s="13" t="str">
        <f>IF(G2726="Male",VLOOKUP(H2726,'Shoe size conversion table'!$B$6:$D$22,2),VLOOKUP(H2726,'Shoe size conversion table'!$J$6:$L$22,2))</f>
        <v>42-43</v>
      </c>
      <c r="J2726" s="13">
        <f>IF(G2726="Male",VLOOKUP(H2726,'Shoe size conversion table'!$B$6:$D$22,3),VLOOKUP(H2726,'Shoe size conversion table'!$J$6:$L$22,3))</f>
        <v>9</v>
      </c>
      <c r="K2726" s="11">
        <v>169</v>
      </c>
      <c r="L2726" s="12">
        <v>0.5</v>
      </c>
      <c r="M2726" s="7">
        <f t="shared" si="127"/>
        <v>2014</v>
      </c>
      <c r="N2726" s="7">
        <f t="shared" si="128"/>
        <v>12</v>
      </c>
      <c r="O2726" s="30">
        <f t="shared" si="129"/>
        <v>84.5</v>
      </c>
    </row>
    <row r="2727" spans="2:15" x14ac:dyDescent="0.2">
      <c r="B2727" s="13">
        <v>54697</v>
      </c>
      <c r="C2727" s="14">
        <v>42001.44611111113</v>
      </c>
      <c r="D2727" s="7" t="s">
        <v>7</v>
      </c>
      <c r="E2727" s="13">
        <v>2186</v>
      </c>
      <c r="F2727" s="7" t="s">
        <v>57</v>
      </c>
      <c r="G2727" s="7" t="s">
        <v>11</v>
      </c>
      <c r="H2727" s="13">
        <v>10.5</v>
      </c>
      <c r="I2727" s="13" t="str">
        <f>IF(G2727="Male",VLOOKUP(H2727,'Shoe size conversion table'!$B$6:$D$22,2),VLOOKUP(H2727,'Shoe size conversion table'!$J$6:$L$22,2))</f>
        <v>43-44</v>
      </c>
      <c r="J2727" s="13">
        <f>IF(G2727="Male",VLOOKUP(H2727,'Shoe size conversion table'!$B$6:$D$22,3),VLOOKUP(H2727,'Shoe size conversion table'!$J$6:$L$22,3))</f>
        <v>10</v>
      </c>
      <c r="K2727" s="11">
        <v>139</v>
      </c>
      <c r="L2727" s="12">
        <v>0</v>
      </c>
      <c r="M2727" s="7">
        <f t="shared" si="127"/>
        <v>2014</v>
      </c>
      <c r="N2727" s="7">
        <f t="shared" si="128"/>
        <v>12</v>
      </c>
      <c r="O2727" s="30">
        <f t="shared" si="129"/>
        <v>139</v>
      </c>
    </row>
    <row r="2728" spans="2:15" x14ac:dyDescent="0.2">
      <c r="B2728" s="13">
        <v>54697</v>
      </c>
      <c r="C2728" s="14">
        <v>42001.44611111113</v>
      </c>
      <c r="D2728" s="7" t="s">
        <v>7</v>
      </c>
      <c r="E2728" s="13">
        <v>2155</v>
      </c>
      <c r="F2728" s="7" t="s">
        <v>46</v>
      </c>
      <c r="G2728" s="7" t="s">
        <v>11</v>
      </c>
      <c r="H2728" s="13">
        <v>10</v>
      </c>
      <c r="I2728" s="13">
        <f>IF(G2728="Male",VLOOKUP(H2728,'Shoe size conversion table'!$B$6:$D$22,2),VLOOKUP(H2728,'Shoe size conversion table'!$J$6:$L$22,2))</f>
        <v>43</v>
      </c>
      <c r="J2728" s="13">
        <f>IF(G2728="Male",VLOOKUP(H2728,'Shoe size conversion table'!$B$6:$D$22,3),VLOOKUP(H2728,'Shoe size conversion table'!$J$6:$L$22,3))</f>
        <v>9.5</v>
      </c>
      <c r="K2728" s="11">
        <v>139</v>
      </c>
      <c r="L2728" s="12">
        <v>0.5</v>
      </c>
      <c r="M2728" s="7">
        <f t="shared" si="127"/>
        <v>2014</v>
      </c>
      <c r="N2728" s="7">
        <f t="shared" si="128"/>
        <v>12</v>
      </c>
      <c r="O2728" s="30">
        <f t="shared" si="129"/>
        <v>69.5</v>
      </c>
    </row>
    <row r="2729" spans="2:15" x14ac:dyDescent="0.2">
      <c r="B2729" s="13">
        <v>54698</v>
      </c>
      <c r="C2729" s="14">
        <v>42001.51611111113</v>
      </c>
      <c r="D2729" s="7" t="s">
        <v>9</v>
      </c>
      <c r="E2729" s="13">
        <v>2175</v>
      </c>
      <c r="F2729" s="7" t="s">
        <v>60</v>
      </c>
      <c r="G2729" s="7" t="s">
        <v>11</v>
      </c>
      <c r="H2729" s="13">
        <v>15</v>
      </c>
      <c r="I2729" s="13">
        <f>IF(G2729="Male",VLOOKUP(H2729,'Shoe size conversion table'!$B$6:$D$22,2),VLOOKUP(H2729,'Shoe size conversion table'!$J$6:$L$22,2))</f>
        <v>48</v>
      </c>
      <c r="J2729" s="13">
        <f>IF(G2729="Male",VLOOKUP(H2729,'Shoe size conversion table'!$B$6:$D$22,3),VLOOKUP(H2729,'Shoe size conversion table'!$J$6:$L$22,3))</f>
        <v>14.5</v>
      </c>
      <c r="K2729" s="11">
        <v>139</v>
      </c>
      <c r="L2729" s="12">
        <v>0.1</v>
      </c>
      <c r="M2729" s="7">
        <f t="shared" si="127"/>
        <v>2014</v>
      </c>
      <c r="N2729" s="7">
        <f t="shared" si="128"/>
        <v>12</v>
      </c>
      <c r="O2729" s="30">
        <f t="shared" si="129"/>
        <v>125.10000000000001</v>
      </c>
    </row>
    <row r="2730" spans="2:15" x14ac:dyDescent="0.2">
      <c r="B2730" s="13">
        <v>54699</v>
      </c>
      <c r="C2730" s="14">
        <v>42001.866111111129</v>
      </c>
      <c r="D2730" s="7" t="s">
        <v>7</v>
      </c>
      <c r="E2730" s="13">
        <v>2234</v>
      </c>
      <c r="F2730" s="7" t="s">
        <v>51</v>
      </c>
      <c r="G2730" s="7" t="s">
        <v>12</v>
      </c>
      <c r="H2730" s="13">
        <v>7</v>
      </c>
      <c r="I2730" s="13" t="str">
        <f>IF(G2730="Male",VLOOKUP(H2730,'Shoe size conversion table'!$B$6:$D$22,2),VLOOKUP(H2730,'Shoe size conversion table'!$J$6:$L$22,2))</f>
        <v>37-38</v>
      </c>
      <c r="J2730" s="13">
        <f>IF(G2730="Male",VLOOKUP(H2730,'Shoe size conversion table'!$B$6:$D$22,3),VLOOKUP(H2730,'Shoe size conversion table'!$J$6:$L$22,3))</f>
        <v>5</v>
      </c>
      <c r="K2730" s="11">
        <v>129</v>
      </c>
      <c r="L2730" s="12">
        <v>0</v>
      </c>
      <c r="M2730" s="7">
        <f t="shared" si="127"/>
        <v>2014</v>
      </c>
      <c r="N2730" s="7">
        <f t="shared" si="128"/>
        <v>12</v>
      </c>
      <c r="O2730" s="30">
        <f t="shared" si="129"/>
        <v>129</v>
      </c>
    </row>
    <row r="2731" spans="2:15" x14ac:dyDescent="0.2">
      <c r="B2731" s="13">
        <v>54700</v>
      </c>
      <c r="C2731" s="14">
        <v>42002.046111111129</v>
      </c>
      <c r="D2731" s="7" t="s">
        <v>7</v>
      </c>
      <c r="E2731" s="13">
        <v>2211</v>
      </c>
      <c r="F2731" s="7" t="s">
        <v>56</v>
      </c>
      <c r="G2731" s="7" t="s">
        <v>11</v>
      </c>
      <c r="H2731" s="13">
        <v>9.5</v>
      </c>
      <c r="I2731" s="13" t="str">
        <f>IF(G2731="Male",VLOOKUP(H2731,'Shoe size conversion table'!$B$6:$D$22,2),VLOOKUP(H2731,'Shoe size conversion table'!$J$6:$L$22,2))</f>
        <v>42-43</v>
      </c>
      <c r="J2731" s="13">
        <f>IF(G2731="Male",VLOOKUP(H2731,'Shoe size conversion table'!$B$6:$D$22,3),VLOOKUP(H2731,'Shoe size conversion table'!$J$6:$L$22,3))</f>
        <v>9</v>
      </c>
      <c r="K2731" s="11">
        <v>189</v>
      </c>
      <c r="L2731" s="12">
        <v>0</v>
      </c>
      <c r="M2731" s="7">
        <f t="shared" si="127"/>
        <v>2014</v>
      </c>
      <c r="N2731" s="7">
        <f t="shared" si="128"/>
        <v>12</v>
      </c>
      <c r="O2731" s="30">
        <f t="shared" si="129"/>
        <v>189</v>
      </c>
    </row>
    <row r="2732" spans="2:15" x14ac:dyDescent="0.2">
      <c r="B2732" s="13">
        <v>54701</v>
      </c>
      <c r="C2732" s="14">
        <v>42002.306111111131</v>
      </c>
      <c r="D2732" s="7" t="s">
        <v>9</v>
      </c>
      <c r="E2732" s="13">
        <v>2182</v>
      </c>
      <c r="F2732" s="7" t="s">
        <v>58</v>
      </c>
      <c r="G2732" s="7" t="s">
        <v>11</v>
      </c>
      <c r="H2732" s="13">
        <v>9.5</v>
      </c>
      <c r="I2732" s="13" t="str">
        <f>IF(G2732="Male",VLOOKUP(H2732,'Shoe size conversion table'!$B$6:$D$22,2),VLOOKUP(H2732,'Shoe size conversion table'!$J$6:$L$22,2))</f>
        <v>42-43</v>
      </c>
      <c r="J2732" s="13">
        <f>IF(G2732="Male",VLOOKUP(H2732,'Shoe size conversion table'!$B$6:$D$22,3),VLOOKUP(H2732,'Shoe size conversion table'!$J$6:$L$22,3))</f>
        <v>9</v>
      </c>
      <c r="K2732" s="11">
        <v>149</v>
      </c>
      <c r="L2732" s="12">
        <v>0</v>
      </c>
      <c r="M2732" s="7">
        <f t="shared" si="127"/>
        <v>2014</v>
      </c>
      <c r="N2732" s="7">
        <f t="shared" si="128"/>
        <v>12</v>
      </c>
      <c r="O2732" s="30">
        <f t="shared" si="129"/>
        <v>149</v>
      </c>
    </row>
    <row r="2733" spans="2:15" x14ac:dyDescent="0.2">
      <c r="B2733" s="13">
        <v>54702</v>
      </c>
      <c r="C2733" s="14">
        <v>42002.33611111113</v>
      </c>
      <c r="D2733" s="7" t="s">
        <v>8</v>
      </c>
      <c r="E2733" s="13">
        <v>2190</v>
      </c>
      <c r="F2733" s="7" t="s">
        <v>41</v>
      </c>
      <c r="G2733" s="7" t="s">
        <v>11</v>
      </c>
      <c r="H2733" s="13">
        <v>7</v>
      </c>
      <c r="I2733" s="13">
        <f>IF(G2733="Male",VLOOKUP(H2733,'Shoe size conversion table'!$B$6:$D$22,2),VLOOKUP(H2733,'Shoe size conversion table'!$J$6:$L$22,2))</f>
        <v>40</v>
      </c>
      <c r="J2733" s="13">
        <f>IF(G2733="Male",VLOOKUP(H2733,'Shoe size conversion table'!$B$6:$D$22,3),VLOOKUP(H2733,'Shoe size conversion table'!$J$6:$L$22,3))</f>
        <v>6.5</v>
      </c>
      <c r="K2733" s="11">
        <v>189</v>
      </c>
      <c r="L2733" s="12">
        <v>0</v>
      </c>
      <c r="M2733" s="7">
        <f t="shared" si="127"/>
        <v>2014</v>
      </c>
      <c r="N2733" s="7">
        <f t="shared" si="128"/>
        <v>12</v>
      </c>
      <c r="O2733" s="30">
        <f t="shared" si="129"/>
        <v>189</v>
      </c>
    </row>
    <row r="2734" spans="2:15" x14ac:dyDescent="0.2">
      <c r="B2734" s="13">
        <v>54703</v>
      </c>
      <c r="C2734" s="14">
        <v>42002.51611111113</v>
      </c>
      <c r="D2734" s="7" t="s">
        <v>9</v>
      </c>
      <c r="E2734" s="13">
        <v>2164</v>
      </c>
      <c r="F2734" s="7" t="s">
        <v>59</v>
      </c>
      <c r="G2734" s="7" t="s">
        <v>11</v>
      </c>
      <c r="H2734" s="13">
        <v>10</v>
      </c>
      <c r="I2734" s="13">
        <f>IF(G2734="Male",VLOOKUP(H2734,'Shoe size conversion table'!$B$6:$D$22,2),VLOOKUP(H2734,'Shoe size conversion table'!$J$6:$L$22,2))</f>
        <v>43</v>
      </c>
      <c r="J2734" s="13">
        <f>IF(G2734="Male",VLOOKUP(H2734,'Shoe size conversion table'!$B$6:$D$22,3),VLOOKUP(H2734,'Shoe size conversion table'!$J$6:$L$22,3))</f>
        <v>9.5</v>
      </c>
      <c r="K2734" s="11">
        <v>189</v>
      </c>
      <c r="L2734" s="12">
        <v>0</v>
      </c>
      <c r="M2734" s="7">
        <f t="shared" si="127"/>
        <v>2014</v>
      </c>
      <c r="N2734" s="7">
        <f t="shared" si="128"/>
        <v>12</v>
      </c>
      <c r="O2734" s="30">
        <f t="shared" si="129"/>
        <v>189</v>
      </c>
    </row>
    <row r="2735" spans="2:15" x14ac:dyDescent="0.2">
      <c r="B2735" s="13">
        <v>54704</v>
      </c>
      <c r="C2735" s="14">
        <v>42002.776111111132</v>
      </c>
      <c r="D2735" s="7" t="s">
        <v>9</v>
      </c>
      <c r="E2735" s="13">
        <v>2178</v>
      </c>
      <c r="F2735" s="7" t="s">
        <v>59</v>
      </c>
      <c r="G2735" s="7" t="s">
        <v>11</v>
      </c>
      <c r="H2735" s="13">
        <v>11</v>
      </c>
      <c r="I2735" s="13">
        <f>IF(G2735="Male",VLOOKUP(H2735,'Shoe size conversion table'!$B$6:$D$22,2),VLOOKUP(H2735,'Shoe size conversion table'!$J$6:$L$22,2))</f>
        <v>44</v>
      </c>
      <c r="J2735" s="13">
        <f>IF(G2735="Male",VLOOKUP(H2735,'Shoe size conversion table'!$B$6:$D$22,3),VLOOKUP(H2735,'Shoe size conversion table'!$J$6:$L$22,3))</f>
        <v>10.5</v>
      </c>
      <c r="K2735" s="11">
        <v>139</v>
      </c>
      <c r="L2735" s="12">
        <v>0.2</v>
      </c>
      <c r="M2735" s="7">
        <f t="shared" si="127"/>
        <v>2014</v>
      </c>
      <c r="N2735" s="7">
        <f t="shared" si="128"/>
        <v>12</v>
      </c>
      <c r="O2735" s="30">
        <f t="shared" si="129"/>
        <v>111.2</v>
      </c>
    </row>
    <row r="2736" spans="2:15" x14ac:dyDescent="0.2">
      <c r="B2736" s="13">
        <v>54705</v>
      </c>
      <c r="C2736" s="14">
        <v>42002.776111111132</v>
      </c>
      <c r="D2736" s="7" t="s">
        <v>7</v>
      </c>
      <c r="E2736" s="13">
        <v>2184</v>
      </c>
      <c r="F2736" s="7" t="s">
        <v>48</v>
      </c>
      <c r="G2736" s="7" t="s">
        <v>11</v>
      </c>
      <c r="H2736" s="13">
        <v>9</v>
      </c>
      <c r="I2736" s="13">
        <f>IF(G2736="Male",VLOOKUP(H2736,'Shoe size conversion table'!$B$6:$D$22,2),VLOOKUP(H2736,'Shoe size conversion table'!$J$6:$L$22,2))</f>
        <v>42</v>
      </c>
      <c r="J2736" s="13">
        <f>IF(G2736="Male",VLOOKUP(H2736,'Shoe size conversion table'!$B$6:$D$22,3),VLOOKUP(H2736,'Shoe size conversion table'!$J$6:$L$22,3))</f>
        <v>8.5</v>
      </c>
      <c r="K2736" s="11">
        <v>179</v>
      </c>
      <c r="L2736" s="12">
        <v>0</v>
      </c>
      <c r="M2736" s="7">
        <f t="shared" si="127"/>
        <v>2014</v>
      </c>
      <c r="N2736" s="7">
        <f t="shared" si="128"/>
        <v>12</v>
      </c>
      <c r="O2736" s="30">
        <f t="shared" si="129"/>
        <v>179</v>
      </c>
    </row>
    <row r="2737" spans="2:15" x14ac:dyDescent="0.2">
      <c r="B2737" s="13">
        <v>54706</v>
      </c>
      <c r="C2737" s="14">
        <v>42002.866111111129</v>
      </c>
      <c r="D2737" s="7" t="s">
        <v>8</v>
      </c>
      <c r="E2737" s="13">
        <v>2220</v>
      </c>
      <c r="F2737" s="7" t="s">
        <v>39</v>
      </c>
      <c r="G2737" s="7" t="s">
        <v>11</v>
      </c>
      <c r="H2737" s="13">
        <v>9.5</v>
      </c>
      <c r="I2737" s="13" t="str">
        <f>IF(G2737="Male",VLOOKUP(H2737,'Shoe size conversion table'!$B$6:$D$22,2),VLOOKUP(H2737,'Shoe size conversion table'!$J$6:$L$22,2))</f>
        <v>42-43</v>
      </c>
      <c r="J2737" s="13">
        <f>IF(G2737="Male",VLOOKUP(H2737,'Shoe size conversion table'!$B$6:$D$22,3),VLOOKUP(H2737,'Shoe size conversion table'!$J$6:$L$22,3))</f>
        <v>9</v>
      </c>
      <c r="K2737" s="11">
        <v>199</v>
      </c>
      <c r="L2737" s="12">
        <v>0</v>
      </c>
      <c r="M2737" s="7">
        <f t="shared" si="127"/>
        <v>2014</v>
      </c>
      <c r="N2737" s="7">
        <f t="shared" si="128"/>
        <v>12</v>
      </c>
      <c r="O2737" s="30">
        <f t="shared" si="129"/>
        <v>199</v>
      </c>
    </row>
    <row r="2738" spans="2:15" x14ac:dyDescent="0.2">
      <c r="B2738" s="13">
        <v>54707</v>
      </c>
      <c r="C2738" s="14">
        <v>42002.926111111134</v>
      </c>
      <c r="D2738" s="7" t="s">
        <v>10</v>
      </c>
      <c r="E2738" s="13">
        <v>2189</v>
      </c>
      <c r="F2738" s="7" t="s">
        <v>34</v>
      </c>
      <c r="G2738" s="7" t="s">
        <v>11</v>
      </c>
      <c r="H2738" s="13">
        <v>9.5</v>
      </c>
      <c r="I2738" s="13" t="str">
        <f>IF(G2738="Male",VLOOKUP(H2738,'Shoe size conversion table'!$B$6:$D$22,2),VLOOKUP(H2738,'Shoe size conversion table'!$J$6:$L$22,2))</f>
        <v>42-43</v>
      </c>
      <c r="J2738" s="13">
        <f>IF(G2738="Male",VLOOKUP(H2738,'Shoe size conversion table'!$B$6:$D$22,3),VLOOKUP(H2738,'Shoe size conversion table'!$J$6:$L$22,3))</f>
        <v>9</v>
      </c>
      <c r="K2738" s="11">
        <v>169</v>
      </c>
      <c r="L2738" s="12">
        <v>0</v>
      </c>
      <c r="M2738" s="7">
        <f t="shared" si="127"/>
        <v>2014</v>
      </c>
      <c r="N2738" s="7">
        <f t="shared" si="128"/>
        <v>12</v>
      </c>
      <c r="O2738" s="30">
        <f t="shared" si="129"/>
        <v>169</v>
      </c>
    </row>
    <row r="2739" spans="2:15" x14ac:dyDescent="0.2">
      <c r="B2739" s="13">
        <v>54708</v>
      </c>
      <c r="C2739" s="14">
        <v>42003.046111111129</v>
      </c>
      <c r="D2739" s="7" t="s">
        <v>7</v>
      </c>
      <c r="E2739" s="13">
        <v>2233</v>
      </c>
      <c r="F2739" s="7" t="s">
        <v>47</v>
      </c>
      <c r="G2739" s="7" t="s">
        <v>12</v>
      </c>
      <c r="H2739" s="13">
        <v>9.5</v>
      </c>
      <c r="I2739" s="13">
        <f>IF(G2739="Male",VLOOKUP(H2739,'Shoe size conversion table'!$B$6:$D$22,2),VLOOKUP(H2739,'Shoe size conversion table'!$J$6:$L$22,2))</f>
        <v>40</v>
      </c>
      <c r="J2739" s="13">
        <f>IF(G2739="Male",VLOOKUP(H2739,'Shoe size conversion table'!$B$6:$D$22,3),VLOOKUP(H2739,'Shoe size conversion table'!$J$6:$L$22,3))</f>
        <v>7.5</v>
      </c>
      <c r="K2739" s="11">
        <v>159</v>
      </c>
      <c r="L2739" s="12">
        <v>0</v>
      </c>
      <c r="M2739" s="7">
        <f t="shared" si="127"/>
        <v>2014</v>
      </c>
      <c r="N2739" s="7">
        <f t="shared" si="128"/>
        <v>12</v>
      </c>
      <c r="O2739" s="30">
        <f t="shared" si="129"/>
        <v>159</v>
      </c>
    </row>
    <row r="2740" spans="2:15" x14ac:dyDescent="0.2">
      <c r="B2740" s="13">
        <v>54709</v>
      </c>
      <c r="C2740" s="14">
        <v>42003.33611111113</v>
      </c>
      <c r="D2740" s="7" t="s">
        <v>8</v>
      </c>
      <c r="E2740" s="13">
        <v>2183</v>
      </c>
      <c r="F2740" s="7" t="s">
        <v>39</v>
      </c>
      <c r="G2740" s="7" t="s">
        <v>11</v>
      </c>
      <c r="H2740" s="13">
        <v>9.5</v>
      </c>
      <c r="I2740" s="13" t="str">
        <f>IF(G2740="Male",VLOOKUP(H2740,'Shoe size conversion table'!$B$6:$D$22,2),VLOOKUP(H2740,'Shoe size conversion table'!$J$6:$L$22,2))</f>
        <v>42-43</v>
      </c>
      <c r="J2740" s="13">
        <f>IF(G2740="Male",VLOOKUP(H2740,'Shoe size conversion table'!$B$6:$D$22,3),VLOOKUP(H2740,'Shoe size conversion table'!$J$6:$L$22,3))</f>
        <v>9</v>
      </c>
      <c r="K2740" s="11">
        <v>179</v>
      </c>
      <c r="L2740" s="12">
        <v>0.5</v>
      </c>
      <c r="M2740" s="7">
        <f t="shared" si="127"/>
        <v>2014</v>
      </c>
      <c r="N2740" s="7">
        <f t="shared" si="128"/>
        <v>12</v>
      </c>
      <c r="O2740" s="30">
        <f t="shared" si="129"/>
        <v>89.5</v>
      </c>
    </row>
    <row r="2741" spans="2:15" x14ac:dyDescent="0.2">
      <c r="B2741" s="13">
        <v>54710</v>
      </c>
      <c r="C2741" s="14">
        <v>42003.51611111113</v>
      </c>
      <c r="D2741" s="7" t="s">
        <v>10</v>
      </c>
      <c r="E2741" s="13">
        <v>2160</v>
      </c>
      <c r="F2741" s="7" t="s">
        <v>34</v>
      </c>
      <c r="G2741" s="7" t="s">
        <v>12</v>
      </c>
      <c r="H2741" s="13">
        <v>9</v>
      </c>
      <c r="I2741" s="13" t="str">
        <f>IF(G2741="Male",VLOOKUP(H2741,'Shoe size conversion table'!$B$6:$D$22,2),VLOOKUP(H2741,'Shoe size conversion table'!$J$6:$L$22,2))</f>
        <v>39-40</v>
      </c>
      <c r="J2741" s="13">
        <f>IF(G2741="Male",VLOOKUP(H2741,'Shoe size conversion table'!$B$6:$D$22,3),VLOOKUP(H2741,'Shoe size conversion table'!$J$6:$L$22,3))</f>
        <v>7</v>
      </c>
      <c r="K2741" s="11">
        <v>149</v>
      </c>
      <c r="L2741" s="12">
        <v>0.3</v>
      </c>
      <c r="M2741" s="7">
        <f t="shared" si="127"/>
        <v>2014</v>
      </c>
      <c r="N2741" s="7">
        <f t="shared" si="128"/>
        <v>12</v>
      </c>
      <c r="O2741" s="30">
        <f t="shared" si="129"/>
        <v>104.3</v>
      </c>
    </row>
    <row r="2742" spans="2:15" x14ac:dyDescent="0.2">
      <c r="B2742" s="13">
        <v>54711</v>
      </c>
      <c r="C2742" s="14">
        <v>42003.546111111136</v>
      </c>
      <c r="D2742" s="7" t="s">
        <v>8</v>
      </c>
      <c r="E2742" s="13">
        <v>2216</v>
      </c>
      <c r="F2742" s="7" t="s">
        <v>40</v>
      </c>
      <c r="G2742" s="7" t="s">
        <v>11</v>
      </c>
      <c r="H2742" s="13">
        <v>10</v>
      </c>
      <c r="I2742" s="13">
        <f>IF(G2742="Male",VLOOKUP(H2742,'Shoe size conversion table'!$B$6:$D$22,2),VLOOKUP(H2742,'Shoe size conversion table'!$J$6:$L$22,2))</f>
        <v>43</v>
      </c>
      <c r="J2742" s="13">
        <f>IF(G2742="Male",VLOOKUP(H2742,'Shoe size conversion table'!$B$6:$D$22,3),VLOOKUP(H2742,'Shoe size conversion table'!$J$6:$L$22,3))</f>
        <v>9.5</v>
      </c>
      <c r="K2742" s="11">
        <v>179</v>
      </c>
      <c r="L2742" s="12">
        <v>0</v>
      </c>
      <c r="M2742" s="7">
        <f t="shared" si="127"/>
        <v>2014</v>
      </c>
      <c r="N2742" s="7">
        <f t="shared" si="128"/>
        <v>12</v>
      </c>
      <c r="O2742" s="30">
        <f t="shared" si="129"/>
        <v>179</v>
      </c>
    </row>
    <row r="2743" spans="2:15" x14ac:dyDescent="0.2">
      <c r="B2743" s="13">
        <v>54712</v>
      </c>
      <c r="C2743" s="14">
        <v>42003.776111111132</v>
      </c>
      <c r="D2743" s="7" t="s">
        <v>10</v>
      </c>
      <c r="E2743" s="13">
        <v>2213</v>
      </c>
      <c r="F2743" s="7" t="s">
        <v>34</v>
      </c>
      <c r="G2743" s="7" t="s">
        <v>12</v>
      </c>
      <c r="H2743" s="13">
        <v>9</v>
      </c>
      <c r="I2743" s="13" t="str">
        <f>IF(G2743="Male",VLOOKUP(H2743,'Shoe size conversion table'!$B$6:$D$22,2),VLOOKUP(H2743,'Shoe size conversion table'!$J$6:$L$22,2))</f>
        <v>39-40</v>
      </c>
      <c r="J2743" s="13">
        <f>IF(G2743="Male",VLOOKUP(H2743,'Shoe size conversion table'!$B$6:$D$22,3),VLOOKUP(H2743,'Shoe size conversion table'!$J$6:$L$22,3))</f>
        <v>7</v>
      </c>
      <c r="K2743" s="11">
        <v>179</v>
      </c>
      <c r="L2743" s="12">
        <v>0.2</v>
      </c>
      <c r="M2743" s="7">
        <f t="shared" si="127"/>
        <v>2014</v>
      </c>
      <c r="N2743" s="7">
        <f t="shared" si="128"/>
        <v>12</v>
      </c>
      <c r="O2743" s="30">
        <f t="shared" si="129"/>
        <v>143.20000000000002</v>
      </c>
    </row>
    <row r="2744" spans="2:15" x14ac:dyDescent="0.2">
      <c r="B2744" s="13">
        <v>54713</v>
      </c>
      <c r="C2744" s="14">
        <v>42003.776111111132</v>
      </c>
      <c r="D2744" s="7" t="s">
        <v>7</v>
      </c>
      <c r="E2744" s="13">
        <v>2241</v>
      </c>
      <c r="F2744" s="7" t="s">
        <v>48</v>
      </c>
      <c r="G2744" s="7" t="s">
        <v>11</v>
      </c>
      <c r="H2744" s="13">
        <v>9.5</v>
      </c>
      <c r="I2744" s="13" t="str">
        <f>IF(G2744="Male",VLOOKUP(H2744,'Shoe size conversion table'!$B$6:$D$22,2),VLOOKUP(H2744,'Shoe size conversion table'!$J$6:$L$22,2))</f>
        <v>42-43</v>
      </c>
      <c r="J2744" s="13">
        <f>IF(G2744="Male",VLOOKUP(H2744,'Shoe size conversion table'!$B$6:$D$22,3),VLOOKUP(H2744,'Shoe size conversion table'!$J$6:$L$22,3))</f>
        <v>9</v>
      </c>
      <c r="K2744" s="11">
        <v>189</v>
      </c>
      <c r="L2744" s="12">
        <v>0</v>
      </c>
      <c r="M2744" s="7">
        <f t="shared" si="127"/>
        <v>2014</v>
      </c>
      <c r="N2744" s="7">
        <f t="shared" si="128"/>
        <v>12</v>
      </c>
      <c r="O2744" s="30">
        <f t="shared" si="129"/>
        <v>189</v>
      </c>
    </row>
    <row r="2745" spans="2:15" x14ac:dyDescent="0.2">
      <c r="B2745" s="13">
        <v>54714</v>
      </c>
      <c r="C2745" s="14">
        <v>42003.926111111134</v>
      </c>
      <c r="D2745" s="7" t="s">
        <v>10</v>
      </c>
      <c r="E2745" s="13">
        <v>2188</v>
      </c>
      <c r="F2745" s="7" t="s">
        <v>35</v>
      </c>
      <c r="G2745" s="7" t="s">
        <v>12</v>
      </c>
      <c r="H2745" s="13">
        <v>8</v>
      </c>
      <c r="I2745" s="13" t="str">
        <f>IF(G2745="Male",VLOOKUP(H2745,'Shoe size conversion table'!$B$6:$D$22,2),VLOOKUP(H2745,'Shoe size conversion table'!$J$6:$L$22,2))</f>
        <v>38-39</v>
      </c>
      <c r="J2745" s="13">
        <f>IF(G2745="Male",VLOOKUP(H2745,'Shoe size conversion table'!$B$6:$D$22,3),VLOOKUP(H2745,'Shoe size conversion table'!$J$6:$L$22,3))</f>
        <v>6</v>
      </c>
      <c r="K2745" s="11">
        <v>189</v>
      </c>
      <c r="L2745" s="12">
        <v>0.3</v>
      </c>
      <c r="M2745" s="7">
        <f t="shared" si="127"/>
        <v>2014</v>
      </c>
      <c r="N2745" s="7">
        <f t="shared" si="128"/>
        <v>12</v>
      </c>
      <c r="O2745" s="30">
        <f t="shared" si="129"/>
        <v>132.29999999999998</v>
      </c>
    </row>
    <row r="2746" spans="2:15" x14ac:dyDescent="0.2">
      <c r="B2746" s="13">
        <v>54715</v>
      </c>
      <c r="C2746" s="14">
        <v>42004.026111111256</v>
      </c>
      <c r="D2746" s="7" t="s">
        <v>10</v>
      </c>
      <c r="E2746" s="13">
        <v>2175</v>
      </c>
      <c r="F2746" s="7" t="s">
        <v>34</v>
      </c>
      <c r="G2746" s="7" t="s">
        <v>12</v>
      </c>
      <c r="H2746" s="13">
        <v>5</v>
      </c>
      <c r="I2746" s="13" t="str">
        <f>IF(G2746="Male",VLOOKUP(H2746,'Shoe size conversion table'!$B$6:$D$22,2),VLOOKUP(H2746,'Shoe size conversion table'!$J$6:$L$22,2))</f>
        <v>35-36</v>
      </c>
      <c r="J2746" s="13">
        <f>IF(G2746="Male",VLOOKUP(H2746,'Shoe size conversion table'!$B$6:$D$22,3),VLOOKUP(H2746,'Shoe size conversion table'!$J$6:$L$22,3))</f>
        <v>3</v>
      </c>
      <c r="K2746" s="11">
        <v>179</v>
      </c>
      <c r="L2746" s="12">
        <v>0</v>
      </c>
      <c r="M2746" s="7">
        <f t="shared" si="127"/>
        <v>2014</v>
      </c>
      <c r="N2746" s="7">
        <f t="shared" si="128"/>
        <v>12</v>
      </c>
      <c r="O2746" s="30">
        <f t="shared" si="129"/>
        <v>179</v>
      </c>
    </row>
    <row r="2747" spans="2:15" x14ac:dyDescent="0.2">
      <c r="B2747" s="13">
        <v>54716</v>
      </c>
      <c r="C2747" s="14">
        <v>42004.11611111126</v>
      </c>
      <c r="D2747" s="7" t="s">
        <v>10</v>
      </c>
      <c r="E2747" s="13">
        <v>2238</v>
      </c>
      <c r="F2747" s="7" t="s">
        <v>35</v>
      </c>
      <c r="G2747" s="7" t="s">
        <v>11</v>
      </c>
      <c r="H2747" s="13">
        <v>10</v>
      </c>
      <c r="I2747" s="13">
        <f>IF(G2747="Male",VLOOKUP(H2747,'Shoe size conversion table'!$B$6:$D$22,2),VLOOKUP(H2747,'Shoe size conversion table'!$J$6:$L$22,2))</f>
        <v>43</v>
      </c>
      <c r="J2747" s="13">
        <f>IF(G2747="Male",VLOOKUP(H2747,'Shoe size conversion table'!$B$6:$D$22,3),VLOOKUP(H2747,'Shoe size conversion table'!$J$6:$L$22,3))</f>
        <v>9.5</v>
      </c>
      <c r="K2747" s="11">
        <v>139</v>
      </c>
      <c r="L2747" s="12">
        <v>0.3</v>
      </c>
      <c r="M2747" s="7">
        <f t="shared" si="127"/>
        <v>2014</v>
      </c>
      <c r="N2747" s="7">
        <f t="shared" si="128"/>
        <v>12</v>
      </c>
      <c r="O2747" s="30">
        <f t="shared" si="129"/>
        <v>97.3</v>
      </c>
    </row>
    <row r="2748" spans="2:15" x14ac:dyDescent="0.2">
      <c r="B2748" s="13">
        <v>54717</v>
      </c>
      <c r="C2748" s="14">
        <v>42004.196111111254</v>
      </c>
      <c r="D2748" s="7" t="s">
        <v>10</v>
      </c>
      <c r="E2748" s="13">
        <v>2220</v>
      </c>
      <c r="F2748" s="7" t="s">
        <v>35</v>
      </c>
      <c r="G2748" s="7" t="s">
        <v>11</v>
      </c>
      <c r="H2748" s="13">
        <v>10</v>
      </c>
      <c r="I2748" s="13">
        <f>IF(G2748="Male",VLOOKUP(H2748,'Shoe size conversion table'!$B$6:$D$22,2),VLOOKUP(H2748,'Shoe size conversion table'!$J$6:$L$22,2))</f>
        <v>43</v>
      </c>
      <c r="J2748" s="13">
        <f>IF(G2748="Male",VLOOKUP(H2748,'Shoe size conversion table'!$B$6:$D$22,3),VLOOKUP(H2748,'Shoe size conversion table'!$J$6:$L$22,3))</f>
        <v>9.5</v>
      </c>
      <c r="K2748" s="11">
        <v>129</v>
      </c>
      <c r="L2748" s="12">
        <v>0</v>
      </c>
      <c r="M2748" s="7">
        <f t="shared" si="127"/>
        <v>2014</v>
      </c>
      <c r="N2748" s="7">
        <f t="shared" si="128"/>
        <v>12</v>
      </c>
      <c r="O2748" s="30">
        <f t="shared" si="129"/>
        <v>129</v>
      </c>
    </row>
    <row r="2749" spans="2:15" x14ac:dyDescent="0.2">
      <c r="B2749" s="13">
        <v>54717</v>
      </c>
      <c r="C2749" s="14">
        <v>42004.196111111254</v>
      </c>
      <c r="D2749" s="7" t="s">
        <v>10</v>
      </c>
      <c r="E2749" s="13">
        <v>2210</v>
      </c>
      <c r="F2749" s="7" t="s">
        <v>35</v>
      </c>
      <c r="G2749" s="7" t="s">
        <v>11</v>
      </c>
      <c r="H2749" s="13">
        <v>10.5</v>
      </c>
      <c r="I2749" s="13" t="str">
        <f>IF(G2749="Male",VLOOKUP(H2749,'Shoe size conversion table'!$B$6:$D$22,2),VLOOKUP(H2749,'Shoe size conversion table'!$J$6:$L$22,2))</f>
        <v>43-44</v>
      </c>
      <c r="J2749" s="13">
        <f>IF(G2749="Male",VLOOKUP(H2749,'Shoe size conversion table'!$B$6:$D$22,3),VLOOKUP(H2749,'Shoe size conversion table'!$J$6:$L$22,3))</f>
        <v>10</v>
      </c>
      <c r="K2749" s="11">
        <v>179</v>
      </c>
      <c r="L2749" s="12">
        <v>0.5</v>
      </c>
      <c r="M2749" s="7">
        <f t="shared" si="127"/>
        <v>2014</v>
      </c>
      <c r="N2749" s="7">
        <f t="shared" si="128"/>
        <v>12</v>
      </c>
      <c r="O2749" s="30">
        <f t="shared" si="129"/>
        <v>89.5</v>
      </c>
    </row>
    <row r="2750" spans="2:15" x14ac:dyDescent="0.2">
      <c r="B2750" s="13">
        <v>54718</v>
      </c>
      <c r="C2750" s="14">
        <v>42004.33611111113</v>
      </c>
      <c r="D2750" s="7" t="s">
        <v>8</v>
      </c>
      <c r="E2750" s="13">
        <v>2160</v>
      </c>
      <c r="F2750" s="7" t="s">
        <v>37</v>
      </c>
      <c r="G2750" s="7" t="s">
        <v>12</v>
      </c>
      <c r="H2750" s="13">
        <v>7.5</v>
      </c>
      <c r="I2750" s="13">
        <f>IF(G2750="Male",VLOOKUP(H2750,'Shoe size conversion table'!$B$6:$D$22,2),VLOOKUP(H2750,'Shoe size conversion table'!$J$6:$L$22,2))</f>
        <v>38</v>
      </c>
      <c r="J2750" s="13">
        <f>IF(G2750="Male",VLOOKUP(H2750,'Shoe size conversion table'!$B$6:$D$22,3),VLOOKUP(H2750,'Shoe size conversion table'!$J$6:$L$22,3))</f>
        <v>5.5</v>
      </c>
      <c r="K2750" s="11">
        <v>189</v>
      </c>
      <c r="L2750" s="12">
        <v>0.2</v>
      </c>
      <c r="M2750" s="7">
        <f t="shared" si="127"/>
        <v>2014</v>
      </c>
      <c r="N2750" s="7">
        <f t="shared" si="128"/>
        <v>12</v>
      </c>
      <c r="O2750" s="30">
        <f t="shared" si="129"/>
        <v>151.20000000000002</v>
      </c>
    </row>
    <row r="2751" spans="2:15" x14ac:dyDescent="0.2">
      <c r="B2751" s="13">
        <v>54719</v>
      </c>
      <c r="C2751" s="14">
        <v>42004.336111111254</v>
      </c>
      <c r="D2751" s="7" t="s">
        <v>7</v>
      </c>
      <c r="E2751" s="13">
        <v>2189</v>
      </c>
      <c r="F2751" s="7" t="s">
        <v>49</v>
      </c>
      <c r="G2751" s="7" t="s">
        <v>12</v>
      </c>
      <c r="H2751" s="13">
        <v>8.5</v>
      </c>
      <c r="I2751" s="13">
        <f>IF(G2751="Male",VLOOKUP(H2751,'Shoe size conversion table'!$B$6:$D$22,2),VLOOKUP(H2751,'Shoe size conversion table'!$J$6:$L$22,2))</f>
        <v>39</v>
      </c>
      <c r="J2751" s="13">
        <f>IF(G2751="Male",VLOOKUP(H2751,'Shoe size conversion table'!$B$6:$D$22,3),VLOOKUP(H2751,'Shoe size conversion table'!$J$6:$L$22,3))</f>
        <v>6.5</v>
      </c>
      <c r="K2751" s="11">
        <v>199</v>
      </c>
      <c r="L2751" s="12">
        <v>0</v>
      </c>
      <c r="M2751" s="7">
        <f t="shared" si="127"/>
        <v>2014</v>
      </c>
      <c r="N2751" s="7">
        <f t="shared" si="128"/>
        <v>12</v>
      </c>
      <c r="O2751" s="30">
        <f t="shared" si="129"/>
        <v>199</v>
      </c>
    </row>
    <row r="2752" spans="2:15" x14ac:dyDescent="0.2">
      <c r="B2752" s="13">
        <v>54720</v>
      </c>
      <c r="C2752" s="14">
        <v>42004.506111111135</v>
      </c>
      <c r="D2752" s="7" t="s">
        <v>9</v>
      </c>
      <c r="E2752" s="13">
        <v>2230</v>
      </c>
      <c r="F2752" s="7" t="s">
        <v>61</v>
      </c>
      <c r="G2752" s="7" t="s">
        <v>11</v>
      </c>
      <c r="H2752" s="13">
        <v>10.5</v>
      </c>
      <c r="I2752" s="13" t="str">
        <f>IF(G2752="Male",VLOOKUP(H2752,'Shoe size conversion table'!$B$6:$D$22,2),VLOOKUP(H2752,'Shoe size conversion table'!$J$6:$L$22,2))</f>
        <v>43-44</v>
      </c>
      <c r="J2752" s="13">
        <f>IF(G2752="Male",VLOOKUP(H2752,'Shoe size conversion table'!$B$6:$D$22,3),VLOOKUP(H2752,'Shoe size conversion table'!$J$6:$L$22,3))</f>
        <v>10</v>
      </c>
      <c r="K2752" s="11">
        <v>139</v>
      </c>
      <c r="L2752" s="12">
        <v>0.2</v>
      </c>
      <c r="M2752" s="7">
        <f t="shared" si="127"/>
        <v>2014</v>
      </c>
      <c r="N2752" s="7">
        <f t="shared" si="128"/>
        <v>12</v>
      </c>
      <c r="O2752" s="30">
        <f t="shared" si="129"/>
        <v>111.2</v>
      </c>
    </row>
    <row r="2753" spans="2:15" x14ac:dyDescent="0.2">
      <c r="B2753" s="13">
        <v>54721</v>
      </c>
      <c r="C2753" s="14">
        <v>42004.546111111136</v>
      </c>
      <c r="D2753" s="7" t="s">
        <v>8</v>
      </c>
      <c r="E2753" s="13">
        <v>2219</v>
      </c>
      <c r="F2753" s="7" t="s">
        <v>42</v>
      </c>
      <c r="G2753" s="7" t="s">
        <v>11</v>
      </c>
      <c r="H2753" s="13">
        <v>10</v>
      </c>
      <c r="I2753" s="13">
        <f>IF(G2753="Male",VLOOKUP(H2753,'Shoe size conversion table'!$B$6:$D$22,2),VLOOKUP(H2753,'Shoe size conversion table'!$J$6:$L$22,2))</f>
        <v>43</v>
      </c>
      <c r="J2753" s="13">
        <f>IF(G2753="Male",VLOOKUP(H2753,'Shoe size conversion table'!$B$6:$D$22,3),VLOOKUP(H2753,'Shoe size conversion table'!$J$6:$L$22,3))</f>
        <v>9.5</v>
      </c>
      <c r="K2753" s="11">
        <v>149</v>
      </c>
      <c r="L2753" s="12">
        <v>0.5</v>
      </c>
      <c r="M2753" s="7">
        <f t="shared" si="127"/>
        <v>2014</v>
      </c>
      <c r="N2753" s="7">
        <f t="shared" si="128"/>
        <v>12</v>
      </c>
      <c r="O2753" s="30">
        <f t="shared" si="129"/>
        <v>74.5</v>
      </c>
    </row>
    <row r="2754" spans="2:15" x14ac:dyDescent="0.2">
      <c r="B2754" s="13">
        <v>54722</v>
      </c>
      <c r="C2754" s="14">
        <v>42004.676111111257</v>
      </c>
      <c r="D2754" s="7" t="s">
        <v>7</v>
      </c>
      <c r="E2754" s="13">
        <v>2173</v>
      </c>
      <c r="F2754" s="7" t="s">
        <v>44</v>
      </c>
      <c r="G2754" s="7" t="s">
        <v>11</v>
      </c>
      <c r="H2754" s="13">
        <v>10.5</v>
      </c>
      <c r="I2754" s="13" t="str">
        <f>IF(G2754="Male",VLOOKUP(H2754,'Shoe size conversion table'!$B$6:$D$22,2),VLOOKUP(H2754,'Shoe size conversion table'!$J$6:$L$22,2))</f>
        <v>43-44</v>
      </c>
      <c r="J2754" s="13">
        <f>IF(G2754="Male",VLOOKUP(H2754,'Shoe size conversion table'!$B$6:$D$22,3),VLOOKUP(H2754,'Shoe size conversion table'!$J$6:$L$22,3))</f>
        <v>10</v>
      </c>
      <c r="K2754" s="11">
        <v>169</v>
      </c>
      <c r="L2754" s="12">
        <v>0.3</v>
      </c>
      <c r="M2754" s="7">
        <f t="shared" si="127"/>
        <v>2014</v>
      </c>
      <c r="N2754" s="7">
        <f t="shared" si="128"/>
        <v>12</v>
      </c>
      <c r="O2754" s="30">
        <f t="shared" si="129"/>
        <v>118.3</v>
      </c>
    </row>
    <row r="2755" spans="2:15" x14ac:dyDescent="0.2">
      <c r="B2755" s="13">
        <v>54723</v>
      </c>
      <c r="C2755" s="14">
        <v>42004.776111111132</v>
      </c>
      <c r="D2755" s="7" t="s">
        <v>9</v>
      </c>
      <c r="E2755" s="13">
        <v>2191</v>
      </c>
      <c r="F2755" s="7" t="s">
        <v>58</v>
      </c>
      <c r="G2755" s="7" t="s">
        <v>12</v>
      </c>
      <c r="H2755" s="13">
        <v>8.5</v>
      </c>
      <c r="I2755" s="13">
        <f>IF(G2755="Male",VLOOKUP(H2755,'Shoe size conversion table'!$B$6:$D$22,2),VLOOKUP(H2755,'Shoe size conversion table'!$J$6:$L$22,2))</f>
        <v>39</v>
      </c>
      <c r="J2755" s="13">
        <f>IF(G2755="Male",VLOOKUP(H2755,'Shoe size conversion table'!$B$6:$D$22,3),VLOOKUP(H2755,'Shoe size conversion table'!$J$6:$L$22,3))</f>
        <v>6.5</v>
      </c>
      <c r="K2755" s="11">
        <v>179</v>
      </c>
      <c r="L2755" s="12">
        <v>0.3</v>
      </c>
      <c r="M2755" s="7">
        <f t="shared" si="127"/>
        <v>2014</v>
      </c>
      <c r="N2755" s="7">
        <f t="shared" si="128"/>
        <v>12</v>
      </c>
      <c r="O2755" s="30">
        <f t="shared" si="129"/>
        <v>125.3</v>
      </c>
    </row>
    <row r="2756" spans="2:15" x14ac:dyDescent="0.2">
      <c r="B2756" s="13">
        <v>54723</v>
      </c>
      <c r="C2756" s="14">
        <v>42004.776111111132</v>
      </c>
      <c r="D2756" s="7" t="s">
        <v>9</v>
      </c>
      <c r="E2756" s="13">
        <v>2217</v>
      </c>
      <c r="F2756" s="7" t="s">
        <v>58</v>
      </c>
      <c r="G2756" s="7" t="s">
        <v>11</v>
      </c>
      <c r="H2756" s="13">
        <v>9</v>
      </c>
      <c r="I2756" s="13">
        <f>IF(G2756="Male",VLOOKUP(H2756,'Shoe size conversion table'!$B$6:$D$22,2),VLOOKUP(H2756,'Shoe size conversion table'!$J$6:$L$22,2))</f>
        <v>42</v>
      </c>
      <c r="J2756" s="13">
        <f>IF(G2756="Male",VLOOKUP(H2756,'Shoe size conversion table'!$B$6:$D$22,3),VLOOKUP(H2756,'Shoe size conversion table'!$J$6:$L$22,3))</f>
        <v>8.5</v>
      </c>
      <c r="K2756" s="11">
        <v>149</v>
      </c>
      <c r="L2756" s="12">
        <v>0.3</v>
      </c>
      <c r="M2756" s="7">
        <f t="shared" si="127"/>
        <v>2014</v>
      </c>
      <c r="N2756" s="7">
        <f t="shared" si="128"/>
        <v>12</v>
      </c>
      <c r="O2756" s="30">
        <f t="shared" si="129"/>
        <v>104.3</v>
      </c>
    </row>
    <row r="2757" spans="2:15" x14ac:dyDescent="0.2">
      <c r="B2757" s="13">
        <v>54724</v>
      </c>
      <c r="C2757" s="14">
        <v>42004.926111111134</v>
      </c>
      <c r="D2757" s="7" t="s">
        <v>10</v>
      </c>
      <c r="E2757" s="13">
        <v>2182</v>
      </c>
      <c r="F2757" s="7" t="s">
        <v>36</v>
      </c>
      <c r="G2757" s="7" t="s">
        <v>11</v>
      </c>
      <c r="H2757" s="13">
        <v>9.5</v>
      </c>
      <c r="I2757" s="13" t="str">
        <f>IF(G2757="Male",VLOOKUP(H2757,'Shoe size conversion table'!$B$6:$D$22,2),VLOOKUP(H2757,'Shoe size conversion table'!$J$6:$L$22,2))</f>
        <v>42-43</v>
      </c>
      <c r="J2757" s="13">
        <f>IF(G2757="Male",VLOOKUP(H2757,'Shoe size conversion table'!$B$6:$D$22,3),VLOOKUP(H2757,'Shoe size conversion table'!$J$6:$L$22,3))</f>
        <v>9</v>
      </c>
      <c r="K2757" s="11">
        <v>139</v>
      </c>
      <c r="L2757" s="12">
        <v>0.5</v>
      </c>
      <c r="M2757" s="7">
        <f t="shared" ref="M2757:M2820" si="130">YEAR(C2757)</f>
        <v>2014</v>
      </c>
      <c r="N2757" s="7">
        <f t="shared" si="128"/>
        <v>12</v>
      </c>
      <c r="O2757" s="30">
        <f t="shared" si="129"/>
        <v>69.5</v>
      </c>
    </row>
    <row r="2758" spans="2:15" x14ac:dyDescent="0.2">
      <c r="B2758" s="13">
        <v>54725</v>
      </c>
      <c r="C2758" s="14">
        <v>42005.026111111132</v>
      </c>
      <c r="D2758" s="7" t="s">
        <v>7</v>
      </c>
      <c r="E2758" s="13">
        <v>2187</v>
      </c>
      <c r="F2758" s="7" t="s">
        <v>57</v>
      </c>
      <c r="G2758" s="7" t="s">
        <v>11</v>
      </c>
      <c r="H2758" s="13">
        <v>9.5</v>
      </c>
      <c r="I2758" s="13" t="str">
        <f>IF(G2758="Male",VLOOKUP(H2758,'Shoe size conversion table'!$B$6:$D$22,2),VLOOKUP(H2758,'Shoe size conversion table'!$J$6:$L$22,2))</f>
        <v>42-43</v>
      </c>
      <c r="J2758" s="13">
        <f>IF(G2758="Male",VLOOKUP(H2758,'Shoe size conversion table'!$B$6:$D$22,3),VLOOKUP(H2758,'Shoe size conversion table'!$J$6:$L$22,3))</f>
        <v>9</v>
      </c>
      <c r="K2758" s="11">
        <v>179</v>
      </c>
      <c r="L2758" s="12">
        <v>0</v>
      </c>
      <c r="M2758" s="7">
        <f t="shared" si="130"/>
        <v>2015</v>
      </c>
      <c r="N2758" s="7">
        <f t="shared" ref="N2758:N2821" si="131">MONTH(C2758:C17725)</f>
        <v>1</v>
      </c>
      <c r="O2758" s="30">
        <f t="shared" ref="O2758:O2821" si="132">K2758*(1-L2758)</f>
        <v>179</v>
      </c>
    </row>
    <row r="2759" spans="2:15" x14ac:dyDescent="0.2">
      <c r="B2759" s="13">
        <v>54726</v>
      </c>
      <c r="C2759" s="14">
        <v>42005.086111111261</v>
      </c>
      <c r="D2759" s="7" t="s">
        <v>7</v>
      </c>
      <c r="E2759" s="13">
        <v>2174</v>
      </c>
      <c r="F2759" s="7" t="s">
        <v>53</v>
      </c>
      <c r="G2759" s="7" t="s">
        <v>11</v>
      </c>
      <c r="H2759" s="13">
        <v>8.5</v>
      </c>
      <c r="I2759" s="13" t="str">
        <f>IF(G2759="Male",VLOOKUP(H2759,'Shoe size conversion table'!$B$6:$D$22,2),VLOOKUP(H2759,'Shoe size conversion table'!$J$6:$L$22,2))</f>
        <v>41-42</v>
      </c>
      <c r="J2759" s="13">
        <f>IF(G2759="Male",VLOOKUP(H2759,'Shoe size conversion table'!$B$6:$D$22,3),VLOOKUP(H2759,'Shoe size conversion table'!$J$6:$L$22,3))</f>
        <v>8</v>
      </c>
      <c r="K2759" s="11">
        <v>169</v>
      </c>
      <c r="L2759" s="12">
        <v>0</v>
      </c>
      <c r="M2759" s="7">
        <f t="shared" si="130"/>
        <v>2015</v>
      </c>
      <c r="N2759" s="7">
        <f t="shared" si="131"/>
        <v>1</v>
      </c>
      <c r="O2759" s="30">
        <f t="shared" si="132"/>
        <v>169</v>
      </c>
    </row>
    <row r="2760" spans="2:15" x14ac:dyDescent="0.2">
      <c r="B2760" s="13">
        <v>54727</v>
      </c>
      <c r="C2760" s="14">
        <v>42005.166111111314</v>
      </c>
      <c r="D2760" s="7" t="s">
        <v>7</v>
      </c>
      <c r="E2760" s="13">
        <v>2240</v>
      </c>
      <c r="F2760" s="7" t="s">
        <v>47</v>
      </c>
      <c r="G2760" s="7" t="s">
        <v>11</v>
      </c>
      <c r="H2760" s="13">
        <v>9</v>
      </c>
      <c r="I2760" s="13">
        <f>IF(G2760="Male",VLOOKUP(H2760,'Shoe size conversion table'!$B$6:$D$22,2),VLOOKUP(H2760,'Shoe size conversion table'!$J$6:$L$22,2))</f>
        <v>42</v>
      </c>
      <c r="J2760" s="13">
        <f>IF(G2760="Male",VLOOKUP(H2760,'Shoe size conversion table'!$B$6:$D$22,3),VLOOKUP(H2760,'Shoe size conversion table'!$J$6:$L$22,3))</f>
        <v>8.5</v>
      </c>
      <c r="K2760" s="11">
        <v>129</v>
      </c>
      <c r="L2760" s="12">
        <v>0.1</v>
      </c>
      <c r="M2760" s="7">
        <f t="shared" si="130"/>
        <v>2015</v>
      </c>
      <c r="N2760" s="7">
        <f t="shared" si="131"/>
        <v>1</v>
      </c>
      <c r="O2760" s="30">
        <f t="shared" si="132"/>
        <v>116.10000000000001</v>
      </c>
    </row>
    <row r="2761" spans="2:15" x14ac:dyDescent="0.2">
      <c r="B2761" s="13">
        <v>54728</v>
      </c>
      <c r="C2761" s="14">
        <v>42005.196111111254</v>
      </c>
      <c r="D2761" s="7" t="s">
        <v>10</v>
      </c>
      <c r="E2761" s="13">
        <v>2220</v>
      </c>
      <c r="F2761" s="7" t="s">
        <v>35</v>
      </c>
      <c r="G2761" s="7" t="s">
        <v>11</v>
      </c>
      <c r="H2761" s="13">
        <v>10</v>
      </c>
      <c r="I2761" s="13">
        <f>IF(G2761="Male",VLOOKUP(H2761,'Shoe size conversion table'!$B$6:$D$22,2),VLOOKUP(H2761,'Shoe size conversion table'!$J$6:$L$22,2))</f>
        <v>43</v>
      </c>
      <c r="J2761" s="13">
        <f>IF(G2761="Male",VLOOKUP(H2761,'Shoe size conversion table'!$B$6:$D$22,3),VLOOKUP(H2761,'Shoe size conversion table'!$J$6:$L$22,3))</f>
        <v>9.5</v>
      </c>
      <c r="K2761" s="11">
        <v>129</v>
      </c>
      <c r="L2761" s="12">
        <v>0</v>
      </c>
      <c r="M2761" s="7">
        <f t="shared" si="130"/>
        <v>2015</v>
      </c>
      <c r="N2761" s="7">
        <f t="shared" si="131"/>
        <v>1</v>
      </c>
      <c r="O2761" s="30">
        <f t="shared" si="132"/>
        <v>129</v>
      </c>
    </row>
    <row r="2762" spans="2:15" x14ac:dyDescent="0.2">
      <c r="B2762" s="13">
        <v>54729</v>
      </c>
      <c r="C2762" s="14">
        <v>42005.506111111135</v>
      </c>
      <c r="D2762" s="7" t="s">
        <v>9</v>
      </c>
      <c r="E2762" s="13">
        <v>2199</v>
      </c>
      <c r="F2762" s="7" t="s">
        <v>62</v>
      </c>
      <c r="G2762" s="7" t="s">
        <v>11</v>
      </c>
      <c r="H2762" s="13">
        <v>9.5</v>
      </c>
      <c r="I2762" s="13" t="str">
        <f>IF(G2762="Male",VLOOKUP(H2762,'Shoe size conversion table'!$B$6:$D$22,2),VLOOKUP(H2762,'Shoe size conversion table'!$J$6:$L$22,2))</f>
        <v>42-43</v>
      </c>
      <c r="J2762" s="13">
        <f>IF(G2762="Male",VLOOKUP(H2762,'Shoe size conversion table'!$B$6:$D$22,3),VLOOKUP(H2762,'Shoe size conversion table'!$J$6:$L$22,3))</f>
        <v>9</v>
      </c>
      <c r="K2762" s="11">
        <v>139</v>
      </c>
      <c r="L2762" s="12">
        <v>0</v>
      </c>
      <c r="M2762" s="7">
        <f t="shared" si="130"/>
        <v>2015</v>
      </c>
      <c r="N2762" s="7">
        <f t="shared" si="131"/>
        <v>1</v>
      </c>
      <c r="O2762" s="30">
        <f t="shared" si="132"/>
        <v>139</v>
      </c>
    </row>
    <row r="2763" spans="2:15" x14ac:dyDescent="0.2">
      <c r="B2763" s="13">
        <v>54730</v>
      </c>
      <c r="C2763" s="14">
        <v>42005.546111111136</v>
      </c>
      <c r="D2763" s="7" t="s">
        <v>8</v>
      </c>
      <c r="E2763" s="13">
        <v>2169</v>
      </c>
      <c r="F2763" s="7" t="s">
        <v>39</v>
      </c>
      <c r="G2763" s="7" t="s">
        <v>12</v>
      </c>
      <c r="H2763" s="13">
        <v>7</v>
      </c>
      <c r="I2763" s="13" t="str">
        <f>IF(G2763="Male",VLOOKUP(H2763,'Shoe size conversion table'!$B$6:$D$22,2),VLOOKUP(H2763,'Shoe size conversion table'!$J$6:$L$22,2))</f>
        <v>37-38</v>
      </c>
      <c r="J2763" s="13">
        <f>IF(G2763="Male",VLOOKUP(H2763,'Shoe size conversion table'!$B$6:$D$22,3),VLOOKUP(H2763,'Shoe size conversion table'!$J$6:$L$22,3))</f>
        <v>5</v>
      </c>
      <c r="K2763" s="11">
        <v>169</v>
      </c>
      <c r="L2763" s="12">
        <v>0</v>
      </c>
      <c r="M2763" s="7">
        <f t="shared" si="130"/>
        <v>2015</v>
      </c>
      <c r="N2763" s="7">
        <f t="shared" si="131"/>
        <v>1</v>
      </c>
      <c r="O2763" s="30">
        <f t="shared" si="132"/>
        <v>169</v>
      </c>
    </row>
    <row r="2764" spans="2:15" x14ac:dyDescent="0.2">
      <c r="B2764" s="13">
        <v>54731</v>
      </c>
      <c r="C2764" s="14">
        <v>42005.746111111315</v>
      </c>
      <c r="D2764" s="7" t="s">
        <v>10</v>
      </c>
      <c r="E2764" s="13">
        <v>2188</v>
      </c>
      <c r="F2764" s="7" t="s">
        <v>34</v>
      </c>
      <c r="G2764" s="7" t="s">
        <v>12</v>
      </c>
      <c r="H2764" s="13">
        <v>9.5</v>
      </c>
      <c r="I2764" s="13">
        <f>IF(G2764="Male",VLOOKUP(H2764,'Shoe size conversion table'!$B$6:$D$22,2),VLOOKUP(H2764,'Shoe size conversion table'!$J$6:$L$22,2))</f>
        <v>40</v>
      </c>
      <c r="J2764" s="13">
        <f>IF(G2764="Male",VLOOKUP(H2764,'Shoe size conversion table'!$B$6:$D$22,3),VLOOKUP(H2764,'Shoe size conversion table'!$J$6:$L$22,3))</f>
        <v>7.5</v>
      </c>
      <c r="K2764" s="11">
        <v>189</v>
      </c>
      <c r="L2764" s="12">
        <v>0</v>
      </c>
      <c r="M2764" s="7">
        <f t="shared" si="130"/>
        <v>2015</v>
      </c>
      <c r="N2764" s="7">
        <f t="shared" si="131"/>
        <v>1</v>
      </c>
      <c r="O2764" s="30">
        <f t="shared" si="132"/>
        <v>189</v>
      </c>
    </row>
    <row r="2765" spans="2:15" x14ac:dyDescent="0.2">
      <c r="B2765" s="13">
        <v>54732</v>
      </c>
      <c r="C2765" s="14">
        <v>42006.026111111132</v>
      </c>
      <c r="D2765" s="7" t="s">
        <v>9</v>
      </c>
      <c r="E2765" s="13">
        <v>2155</v>
      </c>
      <c r="F2765" s="7" t="s">
        <v>62</v>
      </c>
      <c r="G2765" s="7" t="s">
        <v>12</v>
      </c>
      <c r="H2765" s="13">
        <v>10</v>
      </c>
      <c r="I2765" s="13" t="str">
        <f>IF(G2765="Male",VLOOKUP(H2765,'Shoe size conversion table'!$B$6:$D$22,2),VLOOKUP(H2765,'Shoe size conversion table'!$J$6:$L$22,2))</f>
        <v>40-41</v>
      </c>
      <c r="J2765" s="13">
        <f>IF(G2765="Male",VLOOKUP(H2765,'Shoe size conversion table'!$B$6:$D$22,3),VLOOKUP(H2765,'Shoe size conversion table'!$J$6:$L$22,3))</f>
        <v>8</v>
      </c>
      <c r="K2765" s="11">
        <v>129</v>
      </c>
      <c r="L2765" s="12">
        <v>0</v>
      </c>
      <c r="M2765" s="7">
        <f t="shared" si="130"/>
        <v>2015</v>
      </c>
      <c r="N2765" s="7">
        <f t="shared" si="131"/>
        <v>1</v>
      </c>
      <c r="O2765" s="30">
        <f t="shared" si="132"/>
        <v>129</v>
      </c>
    </row>
    <row r="2766" spans="2:15" x14ac:dyDescent="0.2">
      <c r="B2766" s="13">
        <v>54733</v>
      </c>
      <c r="C2766" s="14">
        <v>42006.086111111261</v>
      </c>
      <c r="D2766" s="7" t="s">
        <v>7</v>
      </c>
      <c r="E2766" s="13">
        <v>2173</v>
      </c>
      <c r="F2766" s="7" t="s">
        <v>55</v>
      </c>
      <c r="G2766" s="7" t="s">
        <v>12</v>
      </c>
      <c r="H2766" s="13">
        <v>9</v>
      </c>
      <c r="I2766" s="13" t="str">
        <f>IF(G2766="Male",VLOOKUP(H2766,'Shoe size conversion table'!$B$6:$D$22,2),VLOOKUP(H2766,'Shoe size conversion table'!$J$6:$L$22,2))</f>
        <v>39-40</v>
      </c>
      <c r="J2766" s="13">
        <f>IF(G2766="Male",VLOOKUP(H2766,'Shoe size conversion table'!$B$6:$D$22,3),VLOOKUP(H2766,'Shoe size conversion table'!$J$6:$L$22,3))</f>
        <v>7</v>
      </c>
      <c r="K2766" s="11">
        <v>179</v>
      </c>
      <c r="L2766" s="12">
        <v>0</v>
      </c>
      <c r="M2766" s="7">
        <f t="shared" si="130"/>
        <v>2015</v>
      </c>
      <c r="N2766" s="7">
        <f t="shared" si="131"/>
        <v>1</v>
      </c>
      <c r="O2766" s="30">
        <f t="shared" si="132"/>
        <v>179</v>
      </c>
    </row>
    <row r="2767" spans="2:15" x14ac:dyDescent="0.2">
      <c r="B2767" s="13">
        <v>54734</v>
      </c>
      <c r="C2767" s="14">
        <v>42006.226111111137</v>
      </c>
      <c r="D2767" s="7" t="s">
        <v>10</v>
      </c>
      <c r="E2767" s="13">
        <v>2222</v>
      </c>
      <c r="F2767" s="7" t="s">
        <v>36</v>
      </c>
      <c r="G2767" s="7" t="s">
        <v>12</v>
      </c>
      <c r="H2767" s="13">
        <v>7.5</v>
      </c>
      <c r="I2767" s="13">
        <f>IF(G2767="Male",VLOOKUP(H2767,'Shoe size conversion table'!$B$6:$D$22,2),VLOOKUP(H2767,'Shoe size conversion table'!$J$6:$L$22,2))</f>
        <v>38</v>
      </c>
      <c r="J2767" s="13">
        <f>IF(G2767="Male",VLOOKUP(H2767,'Shoe size conversion table'!$B$6:$D$22,3),VLOOKUP(H2767,'Shoe size conversion table'!$J$6:$L$22,3))</f>
        <v>5.5</v>
      </c>
      <c r="K2767" s="11">
        <v>129</v>
      </c>
      <c r="L2767" s="12">
        <v>0.5</v>
      </c>
      <c r="M2767" s="7">
        <f t="shared" si="130"/>
        <v>2015</v>
      </c>
      <c r="N2767" s="7">
        <f t="shared" si="131"/>
        <v>1</v>
      </c>
      <c r="O2767" s="30">
        <f t="shared" si="132"/>
        <v>64.5</v>
      </c>
    </row>
    <row r="2768" spans="2:15" x14ac:dyDescent="0.2">
      <c r="B2768" s="13">
        <v>54735</v>
      </c>
      <c r="C2768" s="14">
        <v>42006.446111111312</v>
      </c>
      <c r="D2768" s="7" t="s">
        <v>9</v>
      </c>
      <c r="E2768" s="13">
        <v>2181</v>
      </c>
      <c r="F2768" s="7" t="s">
        <v>60</v>
      </c>
      <c r="G2768" s="7" t="s">
        <v>11</v>
      </c>
      <c r="H2768" s="13">
        <v>9.5</v>
      </c>
      <c r="I2768" s="13" t="str">
        <f>IF(G2768="Male",VLOOKUP(H2768,'Shoe size conversion table'!$B$6:$D$22,2),VLOOKUP(H2768,'Shoe size conversion table'!$J$6:$L$22,2))</f>
        <v>42-43</v>
      </c>
      <c r="J2768" s="13">
        <f>IF(G2768="Male",VLOOKUP(H2768,'Shoe size conversion table'!$B$6:$D$22,3),VLOOKUP(H2768,'Shoe size conversion table'!$J$6:$L$22,3))</f>
        <v>9</v>
      </c>
      <c r="K2768" s="11">
        <v>199</v>
      </c>
      <c r="L2768" s="12">
        <v>0.3</v>
      </c>
      <c r="M2768" s="7">
        <f t="shared" si="130"/>
        <v>2015</v>
      </c>
      <c r="N2768" s="7">
        <f t="shared" si="131"/>
        <v>1</v>
      </c>
      <c r="O2768" s="30">
        <f t="shared" si="132"/>
        <v>139.29999999999998</v>
      </c>
    </row>
    <row r="2769" spans="2:15" x14ac:dyDescent="0.2">
      <c r="B2769" s="13">
        <v>54736</v>
      </c>
      <c r="C2769" s="14">
        <v>42006.506111111135</v>
      </c>
      <c r="D2769" s="7" t="s">
        <v>9</v>
      </c>
      <c r="E2769" s="13">
        <v>2178</v>
      </c>
      <c r="F2769" s="7" t="s">
        <v>59</v>
      </c>
      <c r="G2769" s="7" t="s">
        <v>11</v>
      </c>
      <c r="H2769" s="13">
        <v>11</v>
      </c>
      <c r="I2769" s="13">
        <f>IF(G2769="Male",VLOOKUP(H2769,'Shoe size conversion table'!$B$6:$D$22,2),VLOOKUP(H2769,'Shoe size conversion table'!$J$6:$L$22,2))</f>
        <v>44</v>
      </c>
      <c r="J2769" s="13">
        <f>IF(G2769="Male",VLOOKUP(H2769,'Shoe size conversion table'!$B$6:$D$22,3),VLOOKUP(H2769,'Shoe size conversion table'!$J$6:$L$22,3))</f>
        <v>10.5</v>
      </c>
      <c r="K2769" s="11">
        <v>139</v>
      </c>
      <c r="L2769" s="12">
        <v>0.2</v>
      </c>
      <c r="M2769" s="7">
        <f t="shared" si="130"/>
        <v>2015</v>
      </c>
      <c r="N2769" s="7">
        <f t="shared" si="131"/>
        <v>1</v>
      </c>
      <c r="O2769" s="30">
        <f t="shared" si="132"/>
        <v>111.2</v>
      </c>
    </row>
    <row r="2770" spans="2:15" x14ac:dyDescent="0.2">
      <c r="B2770" s="13">
        <v>54737</v>
      </c>
      <c r="C2770" s="14">
        <v>42006.726111111304</v>
      </c>
      <c r="D2770" s="7" t="s">
        <v>10</v>
      </c>
      <c r="E2770" s="13">
        <v>2220</v>
      </c>
      <c r="F2770" s="7" t="s">
        <v>35</v>
      </c>
      <c r="G2770" s="7" t="s">
        <v>12</v>
      </c>
      <c r="H2770" s="13">
        <v>10</v>
      </c>
      <c r="I2770" s="13" t="str">
        <f>IF(G2770="Male",VLOOKUP(H2770,'Shoe size conversion table'!$B$6:$D$22,2),VLOOKUP(H2770,'Shoe size conversion table'!$J$6:$L$22,2))</f>
        <v>40-41</v>
      </c>
      <c r="J2770" s="13">
        <f>IF(G2770="Male",VLOOKUP(H2770,'Shoe size conversion table'!$B$6:$D$22,3),VLOOKUP(H2770,'Shoe size conversion table'!$J$6:$L$22,3))</f>
        <v>8</v>
      </c>
      <c r="K2770" s="11">
        <v>129</v>
      </c>
      <c r="L2770" s="12">
        <v>0</v>
      </c>
      <c r="M2770" s="7">
        <f t="shared" si="130"/>
        <v>2015</v>
      </c>
      <c r="N2770" s="7">
        <f t="shared" si="131"/>
        <v>1</v>
      </c>
      <c r="O2770" s="30">
        <f t="shared" si="132"/>
        <v>129</v>
      </c>
    </row>
    <row r="2771" spans="2:15" x14ac:dyDescent="0.2">
      <c r="B2771" s="13">
        <v>54738</v>
      </c>
      <c r="C2771" s="14">
        <v>42006.746111111315</v>
      </c>
      <c r="D2771" s="7" t="s">
        <v>7</v>
      </c>
      <c r="E2771" s="13">
        <v>2226</v>
      </c>
      <c r="F2771" s="7" t="s">
        <v>53</v>
      </c>
      <c r="G2771" s="7" t="s">
        <v>11</v>
      </c>
      <c r="H2771" s="13">
        <v>10</v>
      </c>
      <c r="I2771" s="13">
        <f>IF(G2771="Male",VLOOKUP(H2771,'Shoe size conversion table'!$B$6:$D$22,2),VLOOKUP(H2771,'Shoe size conversion table'!$J$6:$L$22,2))</f>
        <v>43</v>
      </c>
      <c r="J2771" s="13">
        <f>IF(G2771="Male",VLOOKUP(H2771,'Shoe size conversion table'!$B$6:$D$22,3),VLOOKUP(H2771,'Shoe size conversion table'!$J$6:$L$22,3))</f>
        <v>9.5</v>
      </c>
      <c r="K2771" s="11">
        <v>199</v>
      </c>
      <c r="L2771" s="12">
        <v>0</v>
      </c>
      <c r="M2771" s="7">
        <f t="shared" si="130"/>
        <v>2015</v>
      </c>
      <c r="N2771" s="7">
        <f t="shared" si="131"/>
        <v>1</v>
      </c>
      <c r="O2771" s="30">
        <f t="shared" si="132"/>
        <v>199</v>
      </c>
    </row>
    <row r="2772" spans="2:15" x14ac:dyDescent="0.2">
      <c r="B2772" s="13">
        <v>54739</v>
      </c>
      <c r="C2772" s="14">
        <v>42006.95611111114</v>
      </c>
      <c r="D2772" s="7" t="s">
        <v>7</v>
      </c>
      <c r="E2772" s="13">
        <v>2199</v>
      </c>
      <c r="F2772" s="7" t="s">
        <v>47</v>
      </c>
      <c r="G2772" s="7" t="s">
        <v>11</v>
      </c>
      <c r="H2772" s="13">
        <v>9.5</v>
      </c>
      <c r="I2772" s="13" t="str">
        <f>IF(G2772="Male",VLOOKUP(H2772,'Shoe size conversion table'!$B$6:$D$22,2),VLOOKUP(H2772,'Shoe size conversion table'!$J$6:$L$22,2))</f>
        <v>42-43</v>
      </c>
      <c r="J2772" s="13">
        <f>IF(G2772="Male",VLOOKUP(H2772,'Shoe size conversion table'!$B$6:$D$22,3),VLOOKUP(H2772,'Shoe size conversion table'!$J$6:$L$22,3))</f>
        <v>9</v>
      </c>
      <c r="K2772" s="11">
        <v>139</v>
      </c>
      <c r="L2772" s="12">
        <v>0</v>
      </c>
      <c r="M2772" s="7">
        <f t="shared" si="130"/>
        <v>2015</v>
      </c>
      <c r="N2772" s="7">
        <f t="shared" si="131"/>
        <v>1</v>
      </c>
      <c r="O2772" s="30">
        <f t="shared" si="132"/>
        <v>139</v>
      </c>
    </row>
    <row r="2773" spans="2:15" x14ac:dyDescent="0.2">
      <c r="B2773" s="13">
        <v>54740</v>
      </c>
      <c r="C2773" s="14">
        <v>42007.066111111264</v>
      </c>
      <c r="D2773" s="7" t="s">
        <v>10</v>
      </c>
      <c r="E2773" s="13">
        <v>2235</v>
      </c>
      <c r="F2773" s="7" t="s">
        <v>34</v>
      </c>
      <c r="G2773" s="7" t="s">
        <v>11</v>
      </c>
      <c r="H2773" s="13">
        <v>9.5</v>
      </c>
      <c r="I2773" s="13" t="str">
        <f>IF(G2773="Male",VLOOKUP(H2773,'Shoe size conversion table'!$B$6:$D$22,2),VLOOKUP(H2773,'Shoe size conversion table'!$J$6:$L$22,2))</f>
        <v>42-43</v>
      </c>
      <c r="J2773" s="13">
        <f>IF(G2773="Male",VLOOKUP(H2773,'Shoe size conversion table'!$B$6:$D$22,3),VLOOKUP(H2773,'Shoe size conversion table'!$J$6:$L$22,3))</f>
        <v>9</v>
      </c>
      <c r="K2773" s="11">
        <v>169</v>
      </c>
      <c r="L2773" s="12">
        <v>0.3</v>
      </c>
      <c r="M2773" s="7">
        <f t="shared" si="130"/>
        <v>2015</v>
      </c>
      <c r="N2773" s="7">
        <f t="shared" si="131"/>
        <v>1</v>
      </c>
      <c r="O2773" s="30">
        <f t="shared" si="132"/>
        <v>118.3</v>
      </c>
    </row>
    <row r="2774" spans="2:15" x14ac:dyDescent="0.2">
      <c r="B2774" s="13">
        <v>54741</v>
      </c>
      <c r="C2774" s="14">
        <v>42007.576111111135</v>
      </c>
      <c r="D2774" s="7" t="s">
        <v>9</v>
      </c>
      <c r="E2774" s="13">
        <v>2199</v>
      </c>
      <c r="F2774" s="7" t="s">
        <v>62</v>
      </c>
      <c r="G2774" s="7" t="s">
        <v>11</v>
      </c>
      <c r="H2774" s="13">
        <v>9.5</v>
      </c>
      <c r="I2774" s="13" t="str">
        <f>IF(G2774="Male",VLOOKUP(H2774,'Shoe size conversion table'!$B$6:$D$22,2),VLOOKUP(H2774,'Shoe size conversion table'!$J$6:$L$22,2))</f>
        <v>42-43</v>
      </c>
      <c r="J2774" s="13">
        <f>IF(G2774="Male",VLOOKUP(H2774,'Shoe size conversion table'!$B$6:$D$22,3),VLOOKUP(H2774,'Shoe size conversion table'!$J$6:$L$22,3))</f>
        <v>9</v>
      </c>
      <c r="K2774" s="11">
        <v>139</v>
      </c>
      <c r="L2774" s="12">
        <v>0</v>
      </c>
      <c r="M2774" s="7">
        <f t="shared" si="130"/>
        <v>2015</v>
      </c>
      <c r="N2774" s="7">
        <f t="shared" si="131"/>
        <v>1</v>
      </c>
      <c r="O2774" s="30">
        <f t="shared" si="132"/>
        <v>139</v>
      </c>
    </row>
    <row r="2775" spans="2:15" x14ac:dyDescent="0.2">
      <c r="B2775" s="13">
        <v>54742</v>
      </c>
      <c r="C2775" s="14">
        <v>42007.726111111304</v>
      </c>
      <c r="D2775" s="7" t="s">
        <v>7</v>
      </c>
      <c r="E2775" s="13">
        <v>2209</v>
      </c>
      <c r="F2775" s="7" t="s">
        <v>56</v>
      </c>
      <c r="G2775" s="7" t="s">
        <v>11</v>
      </c>
      <c r="H2775" s="13">
        <v>10</v>
      </c>
      <c r="I2775" s="13">
        <f>IF(G2775="Male",VLOOKUP(H2775,'Shoe size conversion table'!$B$6:$D$22,2),VLOOKUP(H2775,'Shoe size conversion table'!$J$6:$L$22,2))</f>
        <v>43</v>
      </c>
      <c r="J2775" s="13">
        <f>IF(G2775="Male",VLOOKUP(H2775,'Shoe size conversion table'!$B$6:$D$22,3),VLOOKUP(H2775,'Shoe size conversion table'!$J$6:$L$22,3))</f>
        <v>9.5</v>
      </c>
      <c r="K2775" s="11">
        <v>159</v>
      </c>
      <c r="L2775" s="12">
        <v>0.3</v>
      </c>
      <c r="M2775" s="7">
        <f t="shared" si="130"/>
        <v>2015</v>
      </c>
      <c r="N2775" s="7">
        <f t="shared" si="131"/>
        <v>1</v>
      </c>
      <c r="O2775" s="30">
        <f t="shared" si="132"/>
        <v>111.3</v>
      </c>
    </row>
    <row r="2776" spans="2:15" x14ac:dyDescent="0.2">
      <c r="B2776" s="13">
        <v>54743</v>
      </c>
      <c r="C2776" s="14">
        <v>42007.876111111138</v>
      </c>
      <c r="D2776" s="7" t="s">
        <v>7</v>
      </c>
      <c r="E2776" s="13">
        <v>2238</v>
      </c>
      <c r="F2776" s="7" t="s">
        <v>51</v>
      </c>
      <c r="G2776" s="7" t="s">
        <v>12</v>
      </c>
      <c r="H2776" s="13">
        <v>7.5</v>
      </c>
      <c r="I2776" s="13">
        <f>IF(G2776="Male",VLOOKUP(H2776,'Shoe size conversion table'!$B$6:$D$22,2),VLOOKUP(H2776,'Shoe size conversion table'!$J$6:$L$22,2))</f>
        <v>38</v>
      </c>
      <c r="J2776" s="13">
        <f>IF(G2776="Male",VLOOKUP(H2776,'Shoe size conversion table'!$B$6:$D$22,3),VLOOKUP(H2776,'Shoe size conversion table'!$J$6:$L$22,3))</f>
        <v>5.5</v>
      </c>
      <c r="K2776" s="11">
        <v>179</v>
      </c>
      <c r="L2776" s="12">
        <v>0</v>
      </c>
      <c r="M2776" s="7">
        <f t="shared" si="130"/>
        <v>2015</v>
      </c>
      <c r="N2776" s="7">
        <f t="shared" si="131"/>
        <v>1</v>
      </c>
      <c r="O2776" s="30">
        <f t="shared" si="132"/>
        <v>179</v>
      </c>
    </row>
    <row r="2777" spans="2:15" x14ac:dyDescent="0.2">
      <c r="B2777" s="13">
        <v>54744</v>
      </c>
      <c r="C2777" s="14">
        <v>42007.966111111135</v>
      </c>
      <c r="D2777" s="7" t="s">
        <v>10</v>
      </c>
      <c r="E2777" s="13">
        <v>2171</v>
      </c>
      <c r="F2777" s="7" t="s">
        <v>35</v>
      </c>
      <c r="G2777" s="7" t="s">
        <v>11</v>
      </c>
      <c r="H2777" s="13">
        <v>8</v>
      </c>
      <c r="I2777" s="13">
        <f>IF(G2777="Male",VLOOKUP(H2777,'Shoe size conversion table'!$B$6:$D$22,2),VLOOKUP(H2777,'Shoe size conversion table'!$J$6:$L$22,2))</f>
        <v>41</v>
      </c>
      <c r="J2777" s="13">
        <f>IF(G2777="Male",VLOOKUP(H2777,'Shoe size conversion table'!$B$6:$D$22,3),VLOOKUP(H2777,'Shoe size conversion table'!$J$6:$L$22,3))</f>
        <v>7.5</v>
      </c>
      <c r="K2777" s="11">
        <v>189</v>
      </c>
      <c r="L2777" s="12">
        <v>0</v>
      </c>
      <c r="M2777" s="7">
        <f t="shared" si="130"/>
        <v>2015</v>
      </c>
      <c r="N2777" s="7">
        <f t="shared" si="131"/>
        <v>1</v>
      </c>
      <c r="O2777" s="30">
        <f t="shared" si="132"/>
        <v>189</v>
      </c>
    </row>
    <row r="2778" spans="2:15" x14ac:dyDescent="0.2">
      <c r="B2778" s="13">
        <v>54745</v>
      </c>
      <c r="C2778" s="14">
        <v>42008.006111111266</v>
      </c>
      <c r="D2778" s="7" t="s">
        <v>7</v>
      </c>
      <c r="E2778" s="13">
        <v>2214</v>
      </c>
      <c r="F2778" s="7" t="s">
        <v>48</v>
      </c>
      <c r="G2778" s="7" t="s">
        <v>11</v>
      </c>
      <c r="H2778" s="13">
        <v>10.5</v>
      </c>
      <c r="I2778" s="13" t="str">
        <f>IF(G2778="Male",VLOOKUP(H2778,'Shoe size conversion table'!$B$6:$D$22,2),VLOOKUP(H2778,'Shoe size conversion table'!$J$6:$L$22,2))</f>
        <v>43-44</v>
      </c>
      <c r="J2778" s="13">
        <f>IF(G2778="Male",VLOOKUP(H2778,'Shoe size conversion table'!$B$6:$D$22,3),VLOOKUP(H2778,'Shoe size conversion table'!$J$6:$L$22,3))</f>
        <v>10</v>
      </c>
      <c r="K2778" s="11">
        <v>179</v>
      </c>
      <c r="L2778" s="12">
        <v>0</v>
      </c>
      <c r="M2778" s="7">
        <f t="shared" si="130"/>
        <v>2015</v>
      </c>
      <c r="N2778" s="7">
        <f t="shared" si="131"/>
        <v>1</v>
      </c>
      <c r="O2778" s="30">
        <f t="shared" si="132"/>
        <v>179</v>
      </c>
    </row>
    <row r="2779" spans="2:15" x14ac:dyDescent="0.2">
      <c r="B2779" s="13">
        <v>54746</v>
      </c>
      <c r="C2779" s="14">
        <v>42008.066111111264</v>
      </c>
      <c r="D2779" s="7" t="s">
        <v>8</v>
      </c>
      <c r="E2779" s="13">
        <v>2165</v>
      </c>
      <c r="F2779" s="7" t="s">
        <v>38</v>
      </c>
      <c r="G2779" s="7" t="s">
        <v>12</v>
      </c>
      <c r="H2779" s="13">
        <v>8</v>
      </c>
      <c r="I2779" s="13" t="str">
        <f>IF(G2779="Male",VLOOKUP(H2779,'Shoe size conversion table'!$B$6:$D$22,2),VLOOKUP(H2779,'Shoe size conversion table'!$J$6:$L$22,2))</f>
        <v>38-39</v>
      </c>
      <c r="J2779" s="13">
        <f>IF(G2779="Male",VLOOKUP(H2779,'Shoe size conversion table'!$B$6:$D$22,3),VLOOKUP(H2779,'Shoe size conversion table'!$J$6:$L$22,3))</f>
        <v>6</v>
      </c>
      <c r="K2779" s="11">
        <v>139</v>
      </c>
      <c r="L2779" s="12">
        <v>0</v>
      </c>
      <c r="M2779" s="7">
        <f t="shared" si="130"/>
        <v>2015</v>
      </c>
      <c r="N2779" s="7">
        <f t="shared" si="131"/>
        <v>1</v>
      </c>
      <c r="O2779" s="30">
        <f t="shared" si="132"/>
        <v>139</v>
      </c>
    </row>
    <row r="2780" spans="2:15" x14ac:dyDescent="0.2">
      <c r="B2780" s="13">
        <v>54747</v>
      </c>
      <c r="C2780" s="14">
        <v>42008.226111111137</v>
      </c>
      <c r="D2780" s="7" t="s">
        <v>10</v>
      </c>
      <c r="E2780" s="13">
        <v>2238</v>
      </c>
      <c r="F2780" s="7" t="s">
        <v>34</v>
      </c>
      <c r="G2780" s="7" t="s">
        <v>12</v>
      </c>
      <c r="H2780" s="13">
        <v>7.5</v>
      </c>
      <c r="I2780" s="13">
        <f>IF(G2780="Male",VLOOKUP(H2780,'Shoe size conversion table'!$B$6:$D$22,2),VLOOKUP(H2780,'Shoe size conversion table'!$J$6:$L$22,2))</f>
        <v>38</v>
      </c>
      <c r="J2780" s="13">
        <f>IF(G2780="Male",VLOOKUP(H2780,'Shoe size conversion table'!$B$6:$D$22,3),VLOOKUP(H2780,'Shoe size conversion table'!$J$6:$L$22,3))</f>
        <v>5.5</v>
      </c>
      <c r="K2780" s="11">
        <v>179</v>
      </c>
      <c r="L2780" s="12">
        <v>0</v>
      </c>
      <c r="M2780" s="7">
        <f t="shared" si="130"/>
        <v>2015</v>
      </c>
      <c r="N2780" s="7">
        <f t="shared" si="131"/>
        <v>1</v>
      </c>
      <c r="O2780" s="30">
        <f t="shared" si="132"/>
        <v>179</v>
      </c>
    </row>
    <row r="2781" spans="2:15" x14ac:dyDescent="0.2">
      <c r="B2781" s="13">
        <v>54748</v>
      </c>
      <c r="C2781" s="14">
        <v>42008.326111111302</v>
      </c>
      <c r="D2781" s="7" t="s">
        <v>8</v>
      </c>
      <c r="E2781" s="13">
        <v>2219</v>
      </c>
      <c r="F2781" s="7" t="s">
        <v>38</v>
      </c>
      <c r="G2781" s="7" t="s">
        <v>11</v>
      </c>
      <c r="H2781" s="13">
        <v>10</v>
      </c>
      <c r="I2781" s="13">
        <f>IF(G2781="Male",VLOOKUP(H2781,'Shoe size conversion table'!$B$6:$D$22,2),VLOOKUP(H2781,'Shoe size conversion table'!$J$6:$L$22,2))</f>
        <v>43</v>
      </c>
      <c r="J2781" s="13">
        <f>IF(G2781="Male",VLOOKUP(H2781,'Shoe size conversion table'!$B$6:$D$22,3),VLOOKUP(H2781,'Shoe size conversion table'!$J$6:$L$22,3))</f>
        <v>9.5</v>
      </c>
      <c r="K2781" s="11">
        <v>169</v>
      </c>
      <c r="L2781" s="12">
        <v>0</v>
      </c>
      <c r="M2781" s="7">
        <f t="shared" si="130"/>
        <v>2015</v>
      </c>
      <c r="N2781" s="7">
        <f t="shared" si="131"/>
        <v>1</v>
      </c>
      <c r="O2781" s="30">
        <f t="shared" si="132"/>
        <v>169</v>
      </c>
    </row>
    <row r="2782" spans="2:15" x14ac:dyDescent="0.2">
      <c r="B2782" s="13">
        <v>54749</v>
      </c>
      <c r="C2782" s="14">
        <v>42008.356111111134</v>
      </c>
      <c r="D2782" s="7" t="s">
        <v>7</v>
      </c>
      <c r="E2782" s="13">
        <v>2162</v>
      </c>
      <c r="F2782" s="7" t="s">
        <v>51</v>
      </c>
      <c r="G2782" s="7" t="s">
        <v>11</v>
      </c>
      <c r="H2782" s="13">
        <v>9.5</v>
      </c>
      <c r="I2782" s="13" t="str">
        <f>IF(G2782="Male",VLOOKUP(H2782,'Shoe size conversion table'!$B$6:$D$22,2),VLOOKUP(H2782,'Shoe size conversion table'!$J$6:$L$22,2))</f>
        <v>42-43</v>
      </c>
      <c r="J2782" s="13">
        <f>IF(G2782="Male",VLOOKUP(H2782,'Shoe size conversion table'!$B$6:$D$22,3),VLOOKUP(H2782,'Shoe size conversion table'!$J$6:$L$22,3))</f>
        <v>9</v>
      </c>
      <c r="K2782" s="11">
        <v>169</v>
      </c>
      <c r="L2782" s="12">
        <v>0.2</v>
      </c>
      <c r="M2782" s="7">
        <f t="shared" si="130"/>
        <v>2015</v>
      </c>
      <c r="N2782" s="7">
        <f t="shared" si="131"/>
        <v>1</v>
      </c>
      <c r="O2782" s="30">
        <f t="shared" si="132"/>
        <v>135.20000000000002</v>
      </c>
    </row>
    <row r="2783" spans="2:15" x14ac:dyDescent="0.2">
      <c r="B2783" s="13">
        <v>54750</v>
      </c>
      <c r="C2783" s="14">
        <v>42008.766111111298</v>
      </c>
      <c r="D2783" s="7" t="s">
        <v>10</v>
      </c>
      <c r="E2783" s="13">
        <v>2199</v>
      </c>
      <c r="F2783" s="7" t="s">
        <v>35</v>
      </c>
      <c r="G2783" s="7" t="s">
        <v>11</v>
      </c>
      <c r="H2783" s="13">
        <v>6.5</v>
      </c>
      <c r="I2783" s="13">
        <f>IF(G2783="Male",VLOOKUP(H2783,'Shoe size conversion table'!$B$6:$D$22,2),VLOOKUP(H2783,'Shoe size conversion table'!$J$6:$L$22,2))</f>
        <v>39</v>
      </c>
      <c r="J2783" s="13">
        <f>IF(G2783="Male",VLOOKUP(H2783,'Shoe size conversion table'!$B$6:$D$22,3),VLOOKUP(H2783,'Shoe size conversion table'!$J$6:$L$22,3))</f>
        <v>6</v>
      </c>
      <c r="K2783" s="11">
        <v>179</v>
      </c>
      <c r="L2783" s="12">
        <v>0</v>
      </c>
      <c r="M2783" s="7">
        <f t="shared" si="130"/>
        <v>2015</v>
      </c>
      <c r="N2783" s="7">
        <f t="shared" si="131"/>
        <v>1</v>
      </c>
      <c r="O2783" s="30">
        <f t="shared" si="132"/>
        <v>179</v>
      </c>
    </row>
    <row r="2784" spans="2:15" x14ac:dyDescent="0.2">
      <c r="B2784" s="13">
        <v>54751</v>
      </c>
      <c r="C2784" s="14">
        <v>42008.876111111138</v>
      </c>
      <c r="D2784" s="7" t="s">
        <v>10</v>
      </c>
      <c r="E2784" s="13">
        <v>2239</v>
      </c>
      <c r="F2784" s="7" t="s">
        <v>34</v>
      </c>
      <c r="G2784" s="7" t="s">
        <v>11</v>
      </c>
      <c r="H2784" s="13">
        <v>10.5</v>
      </c>
      <c r="I2784" s="13" t="str">
        <f>IF(G2784="Male",VLOOKUP(H2784,'Shoe size conversion table'!$B$6:$D$22,2),VLOOKUP(H2784,'Shoe size conversion table'!$J$6:$L$22,2))</f>
        <v>43-44</v>
      </c>
      <c r="J2784" s="13">
        <f>IF(G2784="Male",VLOOKUP(H2784,'Shoe size conversion table'!$B$6:$D$22,3),VLOOKUP(H2784,'Shoe size conversion table'!$J$6:$L$22,3))</f>
        <v>10</v>
      </c>
      <c r="K2784" s="11">
        <v>189</v>
      </c>
      <c r="L2784" s="12">
        <v>0.1</v>
      </c>
      <c r="M2784" s="7">
        <f t="shared" si="130"/>
        <v>2015</v>
      </c>
      <c r="N2784" s="7">
        <f t="shared" si="131"/>
        <v>1</v>
      </c>
      <c r="O2784" s="30">
        <f t="shared" si="132"/>
        <v>170.1</v>
      </c>
    </row>
    <row r="2785" spans="2:15" x14ac:dyDescent="0.2">
      <c r="B2785" s="13">
        <v>54752</v>
      </c>
      <c r="C2785" s="14">
        <v>42008.95611111114</v>
      </c>
      <c r="D2785" s="7" t="s">
        <v>7</v>
      </c>
      <c r="E2785" s="13">
        <v>2166</v>
      </c>
      <c r="F2785" s="7" t="s">
        <v>54</v>
      </c>
      <c r="G2785" s="7" t="s">
        <v>12</v>
      </c>
      <c r="H2785" s="13">
        <v>9</v>
      </c>
      <c r="I2785" s="13" t="str">
        <f>IF(G2785="Male",VLOOKUP(H2785,'Shoe size conversion table'!$B$6:$D$22,2),VLOOKUP(H2785,'Shoe size conversion table'!$J$6:$L$22,2))</f>
        <v>39-40</v>
      </c>
      <c r="J2785" s="13">
        <f>IF(G2785="Male",VLOOKUP(H2785,'Shoe size conversion table'!$B$6:$D$22,3),VLOOKUP(H2785,'Shoe size conversion table'!$J$6:$L$22,3))</f>
        <v>7</v>
      </c>
      <c r="K2785" s="11">
        <v>149</v>
      </c>
      <c r="L2785" s="12">
        <v>0.1</v>
      </c>
      <c r="M2785" s="7">
        <f t="shared" si="130"/>
        <v>2015</v>
      </c>
      <c r="N2785" s="7">
        <f t="shared" si="131"/>
        <v>1</v>
      </c>
      <c r="O2785" s="30">
        <f t="shared" si="132"/>
        <v>134.1</v>
      </c>
    </row>
    <row r="2786" spans="2:15" x14ac:dyDescent="0.2">
      <c r="B2786" s="13">
        <v>54753</v>
      </c>
      <c r="C2786" s="14">
        <v>42009.006111111266</v>
      </c>
      <c r="D2786" s="7" t="s">
        <v>7</v>
      </c>
      <c r="E2786" s="13">
        <v>2216</v>
      </c>
      <c r="F2786" s="7" t="s">
        <v>48</v>
      </c>
      <c r="G2786" s="7" t="s">
        <v>11</v>
      </c>
      <c r="H2786" s="13">
        <v>10.5</v>
      </c>
      <c r="I2786" s="13" t="str">
        <f>IF(G2786="Male",VLOOKUP(H2786,'Shoe size conversion table'!$B$6:$D$22,2),VLOOKUP(H2786,'Shoe size conversion table'!$J$6:$L$22,2))</f>
        <v>43-44</v>
      </c>
      <c r="J2786" s="13">
        <f>IF(G2786="Male",VLOOKUP(H2786,'Shoe size conversion table'!$B$6:$D$22,3),VLOOKUP(H2786,'Shoe size conversion table'!$J$6:$L$22,3))</f>
        <v>10</v>
      </c>
      <c r="K2786" s="11">
        <v>129</v>
      </c>
      <c r="L2786" s="12">
        <v>0</v>
      </c>
      <c r="M2786" s="7">
        <f t="shared" si="130"/>
        <v>2015</v>
      </c>
      <c r="N2786" s="7">
        <f t="shared" si="131"/>
        <v>1</v>
      </c>
      <c r="O2786" s="30">
        <f t="shared" si="132"/>
        <v>129</v>
      </c>
    </row>
    <row r="2787" spans="2:15" x14ac:dyDescent="0.2">
      <c r="B2787" s="13">
        <v>54754</v>
      </c>
      <c r="C2787" s="14">
        <v>42009.066111111264</v>
      </c>
      <c r="D2787" s="7" t="s">
        <v>8</v>
      </c>
      <c r="E2787" s="13">
        <v>2218</v>
      </c>
      <c r="F2787" s="7" t="s">
        <v>41</v>
      </c>
      <c r="G2787" s="7" t="s">
        <v>12</v>
      </c>
      <c r="H2787" s="13">
        <v>8</v>
      </c>
      <c r="I2787" s="13" t="str">
        <f>IF(G2787="Male",VLOOKUP(H2787,'Shoe size conversion table'!$B$6:$D$22,2),VLOOKUP(H2787,'Shoe size conversion table'!$J$6:$L$22,2))</f>
        <v>38-39</v>
      </c>
      <c r="J2787" s="13">
        <f>IF(G2787="Male",VLOOKUP(H2787,'Shoe size conversion table'!$B$6:$D$22,3),VLOOKUP(H2787,'Shoe size conversion table'!$J$6:$L$22,3))</f>
        <v>6</v>
      </c>
      <c r="K2787" s="11">
        <v>189</v>
      </c>
      <c r="L2787" s="12">
        <v>0.1</v>
      </c>
      <c r="M2787" s="7">
        <f t="shared" si="130"/>
        <v>2015</v>
      </c>
      <c r="N2787" s="7">
        <f t="shared" si="131"/>
        <v>1</v>
      </c>
      <c r="O2787" s="30">
        <f t="shared" si="132"/>
        <v>170.1</v>
      </c>
    </row>
    <row r="2788" spans="2:15" x14ac:dyDescent="0.2">
      <c r="B2788" s="13">
        <v>54755</v>
      </c>
      <c r="C2788" s="14">
        <v>42009.096111111299</v>
      </c>
      <c r="D2788" s="7" t="s">
        <v>10</v>
      </c>
      <c r="E2788" s="13">
        <v>2210</v>
      </c>
      <c r="F2788" s="7" t="s">
        <v>36</v>
      </c>
      <c r="G2788" s="7" t="s">
        <v>12</v>
      </c>
      <c r="H2788" s="13">
        <v>8.5</v>
      </c>
      <c r="I2788" s="13">
        <f>IF(G2788="Male",VLOOKUP(H2788,'Shoe size conversion table'!$B$6:$D$22,2),VLOOKUP(H2788,'Shoe size conversion table'!$J$6:$L$22,2))</f>
        <v>39</v>
      </c>
      <c r="J2788" s="13">
        <f>IF(G2788="Male",VLOOKUP(H2788,'Shoe size conversion table'!$B$6:$D$22,3),VLOOKUP(H2788,'Shoe size conversion table'!$J$6:$L$22,3))</f>
        <v>6.5</v>
      </c>
      <c r="K2788" s="11">
        <v>129</v>
      </c>
      <c r="L2788" s="12">
        <v>0</v>
      </c>
      <c r="M2788" s="7">
        <f t="shared" si="130"/>
        <v>2015</v>
      </c>
      <c r="N2788" s="7">
        <f t="shared" si="131"/>
        <v>1</v>
      </c>
      <c r="O2788" s="30">
        <f t="shared" si="132"/>
        <v>129</v>
      </c>
    </row>
    <row r="2789" spans="2:15" x14ac:dyDescent="0.2">
      <c r="B2789" s="13">
        <v>54756</v>
      </c>
      <c r="C2789" s="14">
        <v>42009.136111111271</v>
      </c>
      <c r="D2789" s="7" t="s">
        <v>7</v>
      </c>
      <c r="E2789" s="13">
        <v>2152</v>
      </c>
      <c r="F2789" s="7" t="s">
        <v>51</v>
      </c>
      <c r="G2789" s="7" t="s">
        <v>12</v>
      </c>
      <c r="H2789" s="13">
        <v>7.5</v>
      </c>
      <c r="I2789" s="13">
        <f>IF(G2789="Male",VLOOKUP(H2789,'Shoe size conversion table'!$B$6:$D$22,2),VLOOKUP(H2789,'Shoe size conversion table'!$J$6:$L$22,2))</f>
        <v>38</v>
      </c>
      <c r="J2789" s="13">
        <f>IF(G2789="Male",VLOOKUP(H2789,'Shoe size conversion table'!$B$6:$D$22,3),VLOOKUP(H2789,'Shoe size conversion table'!$J$6:$L$22,3))</f>
        <v>5.5</v>
      </c>
      <c r="K2789" s="11">
        <v>149</v>
      </c>
      <c r="L2789" s="12">
        <v>0.3</v>
      </c>
      <c r="M2789" s="7">
        <f t="shared" si="130"/>
        <v>2015</v>
      </c>
      <c r="N2789" s="7">
        <f t="shared" si="131"/>
        <v>1</v>
      </c>
      <c r="O2789" s="30">
        <f t="shared" si="132"/>
        <v>104.3</v>
      </c>
    </row>
    <row r="2790" spans="2:15" x14ac:dyDescent="0.2">
      <c r="B2790" s="13">
        <v>54757</v>
      </c>
      <c r="C2790" s="14">
        <v>42009.336111111297</v>
      </c>
      <c r="D2790" s="7" t="s">
        <v>7</v>
      </c>
      <c r="E2790" s="13">
        <v>2161</v>
      </c>
      <c r="F2790" s="7" t="s">
        <v>50</v>
      </c>
      <c r="G2790" s="7" t="s">
        <v>12</v>
      </c>
      <c r="H2790" s="13">
        <v>7.5</v>
      </c>
      <c r="I2790" s="13">
        <f>IF(G2790="Male",VLOOKUP(H2790,'Shoe size conversion table'!$B$6:$D$22,2),VLOOKUP(H2790,'Shoe size conversion table'!$J$6:$L$22,2))</f>
        <v>38</v>
      </c>
      <c r="J2790" s="13">
        <f>IF(G2790="Male",VLOOKUP(H2790,'Shoe size conversion table'!$B$6:$D$22,3),VLOOKUP(H2790,'Shoe size conversion table'!$J$6:$L$22,3))</f>
        <v>5.5</v>
      </c>
      <c r="K2790" s="11">
        <v>169</v>
      </c>
      <c r="L2790" s="12">
        <v>0</v>
      </c>
      <c r="M2790" s="7">
        <f t="shared" si="130"/>
        <v>2015</v>
      </c>
      <c r="N2790" s="7">
        <f t="shared" si="131"/>
        <v>1</v>
      </c>
      <c r="O2790" s="30">
        <f t="shared" si="132"/>
        <v>169</v>
      </c>
    </row>
    <row r="2791" spans="2:15" x14ac:dyDescent="0.2">
      <c r="B2791" s="13">
        <v>54758</v>
      </c>
      <c r="C2791" s="14">
        <v>42009.486111111299</v>
      </c>
      <c r="D2791" s="7" t="s">
        <v>10</v>
      </c>
      <c r="E2791" s="13">
        <v>2226</v>
      </c>
      <c r="F2791" s="7" t="s">
        <v>34</v>
      </c>
      <c r="G2791" s="7" t="s">
        <v>12</v>
      </c>
      <c r="H2791" s="13">
        <v>6.5</v>
      </c>
      <c r="I2791" s="13">
        <f>IF(G2791="Male",VLOOKUP(H2791,'Shoe size conversion table'!$B$6:$D$22,2),VLOOKUP(H2791,'Shoe size conversion table'!$J$6:$L$22,2))</f>
        <v>37</v>
      </c>
      <c r="J2791" s="13">
        <f>IF(G2791="Male",VLOOKUP(H2791,'Shoe size conversion table'!$B$6:$D$22,3),VLOOKUP(H2791,'Shoe size conversion table'!$J$6:$L$22,3))</f>
        <v>4.5</v>
      </c>
      <c r="K2791" s="11">
        <v>199</v>
      </c>
      <c r="L2791" s="12">
        <v>0.2</v>
      </c>
      <c r="M2791" s="7">
        <f t="shared" si="130"/>
        <v>2015</v>
      </c>
      <c r="N2791" s="7">
        <f t="shared" si="131"/>
        <v>1</v>
      </c>
      <c r="O2791" s="30">
        <f t="shared" si="132"/>
        <v>159.20000000000002</v>
      </c>
    </row>
    <row r="2792" spans="2:15" x14ac:dyDescent="0.2">
      <c r="B2792" s="13">
        <v>54759</v>
      </c>
      <c r="C2792" s="14">
        <v>42009.766111111298</v>
      </c>
      <c r="D2792" s="7" t="s">
        <v>10</v>
      </c>
      <c r="E2792" s="13">
        <v>2241</v>
      </c>
      <c r="F2792" s="7" t="s">
        <v>35</v>
      </c>
      <c r="G2792" s="7" t="s">
        <v>12</v>
      </c>
      <c r="H2792" s="13">
        <v>8</v>
      </c>
      <c r="I2792" s="13" t="str">
        <f>IF(G2792="Male",VLOOKUP(H2792,'Shoe size conversion table'!$B$6:$D$22,2),VLOOKUP(H2792,'Shoe size conversion table'!$J$6:$L$22,2))</f>
        <v>38-39</v>
      </c>
      <c r="J2792" s="13">
        <f>IF(G2792="Male",VLOOKUP(H2792,'Shoe size conversion table'!$B$6:$D$22,3),VLOOKUP(H2792,'Shoe size conversion table'!$J$6:$L$22,3))</f>
        <v>6</v>
      </c>
      <c r="K2792" s="11">
        <v>129</v>
      </c>
      <c r="L2792" s="12">
        <v>0</v>
      </c>
      <c r="M2792" s="7">
        <f t="shared" si="130"/>
        <v>2015</v>
      </c>
      <c r="N2792" s="7">
        <f t="shared" si="131"/>
        <v>1</v>
      </c>
      <c r="O2792" s="30">
        <f t="shared" si="132"/>
        <v>129</v>
      </c>
    </row>
    <row r="2793" spans="2:15" x14ac:dyDescent="0.2">
      <c r="B2793" s="13">
        <v>54760</v>
      </c>
      <c r="C2793" s="14">
        <v>42009.856111111134</v>
      </c>
      <c r="D2793" s="7" t="s">
        <v>10</v>
      </c>
      <c r="E2793" s="13">
        <v>2172</v>
      </c>
      <c r="F2793" s="7" t="s">
        <v>35</v>
      </c>
      <c r="G2793" s="7" t="s">
        <v>12</v>
      </c>
      <c r="H2793" s="13">
        <v>9</v>
      </c>
      <c r="I2793" s="13" t="str">
        <f>IF(G2793="Male",VLOOKUP(H2793,'Shoe size conversion table'!$B$6:$D$22,2),VLOOKUP(H2793,'Shoe size conversion table'!$J$6:$L$22,2))</f>
        <v>39-40</v>
      </c>
      <c r="J2793" s="13">
        <f>IF(G2793="Male",VLOOKUP(H2793,'Shoe size conversion table'!$B$6:$D$22,3),VLOOKUP(H2793,'Shoe size conversion table'!$J$6:$L$22,3))</f>
        <v>7</v>
      </c>
      <c r="K2793" s="11">
        <v>159</v>
      </c>
      <c r="L2793" s="12">
        <v>0</v>
      </c>
      <c r="M2793" s="7">
        <f t="shared" si="130"/>
        <v>2015</v>
      </c>
      <c r="N2793" s="7">
        <f t="shared" si="131"/>
        <v>1</v>
      </c>
      <c r="O2793" s="30">
        <f t="shared" si="132"/>
        <v>159</v>
      </c>
    </row>
    <row r="2794" spans="2:15" x14ac:dyDescent="0.2">
      <c r="B2794" s="13">
        <v>54761</v>
      </c>
      <c r="C2794" s="14">
        <v>42009.966111111135</v>
      </c>
      <c r="D2794" s="7" t="s">
        <v>10</v>
      </c>
      <c r="E2794" s="13">
        <v>2189</v>
      </c>
      <c r="F2794" s="7" t="s">
        <v>34</v>
      </c>
      <c r="G2794" s="7" t="s">
        <v>11</v>
      </c>
      <c r="H2794" s="13">
        <v>9.5</v>
      </c>
      <c r="I2794" s="13" t="str">
        <f>IF(G2794="Male",VLOOKUP(H2794,'Shoe size conversion table'!$B$6:$D$22,2),VLOOKUP(H2794,'Shoe size conversion table'!$J$6:$L$22,2))</f>
        <v>42-43</v>
      </c>
      <c r="J2794" s="13">
        <f>IF(G2794="Male",VLOOKUP(H2794,'Shoe size conversion table'!$B$6:$D$22,3),VLOOKUP(H2794,'Shoe size conversion table'!$J$6:$L$22,3))</f>
        <v>9</v>
      </c>
      <c r="K2794" s="11">
        <v>169</v>
      </c>
      <c r="L2794" s="12">
        <v>0</v>
      </c>
      <c r="M2794" s="7">
        <f t="shared" si="130"/>
        <v>2015</v>
      </c>
      <c r="N2794" s="7">
        <f t="shared" si="131"/>
        <v>1</v>
      </c>
      <c r="O2794" s="30">
        <f t="shared" si="132"/>
        <v>169</v>
      </c>
    </row>
    <row r="2795" spans="2:15" x14ac:dyDescent="0.2">
      <c r="B2795" s="13">
        <v>54762</v>
      </c>
      <c r="C2795" s="14">
        <v>42010.006111111266</v>
      </c>
      <c r="D2795" s="7" t="s">
        <v>7</v>
      </c>
      <c r="E2795" s="13">
        <v>2236</v>
      </c>
      <c r="F2795" s="7" t="s">
        <v>48</v>
      </c>
      <c r="G2795" s="7" t="s">
        <v>11</v>
      </c>
      <c r="H2795" s="13">
        <v>10.5</v>
      </c>
      <c r="I2795" s="13" t="str">
        <f>IF(G2795="Male",VLOOKUP(H2795,'Shoe size conversion table'!$B$6:$D$22,2),VLOOKUP(H2795,'Shoe size conversion table'!$J$6:$L$22,2))</f>
        <v>43-44</v>
      </c>
      <c r="J2795" s="13">
        <f>IF(G2795="Male",VLOOKUP(H2795,'Shoe size conversion table'!$B$6:$D$22,3),VLOOKUP(H2795,'Shoe size conversion table'!$J$6:$L$22,3))</f>
        <v>10</v>
      </c>
      <c r="K2795" s="11">
        <v>139</v>
      </c>
      <c r="L2795" s="12">
        <v>0</v>
      </c>
      <c r="M2795" s="7">
        <f t="shared" si="130"/>
        <v>2015</v>
      </c>
      <c r="N2795" s="7">
        <f t="shared" si="131"/>
        <v>1</v>
      </c>
      <c r="O2795" s="30">
        <f t="shared" si="132"/>
        <v>139</v>
      </c>
    </row>
    <row r="2796" spans="2:15" x14ac:dyDescent="0.2">
      <c r="B2796" s="13">
        <v>54762</v>
      </c>
      <c r="C2796" s="14">
        <v>42010.006111111266</v>
      </c>
      <c r="D2796" s="7" t="s">
        <v>7</v>
      </c>
      <c r="E2796" s="13">
        <v>2216</v>
      </c>
      <c r="F2796" s="7" t="s">
        <v>48</v>
      </c>
      <c r="G2796" s="7" t="s">
        <v>11</v>
      </c>
      <c r="H2796" s="13">
        <v>10.5</v>
      </c>
      <c r="I2796" s="13" t="str">
        <f>IF(G2796="Male",VLOOKUP(H2796,'Shoe size conversion table'!$B$6:$D$22,2),VLOOKUP(H2796,'Shoe size conversion table'!$J$6:$L$22,2))</f>
        <v>43-44</v>
      </c>
      <c r="J2796" s="13">
        <f>IF(G2796="Male",VLOOKUP(H2796,'Shoe size conversion table'!$B$6:$D$22,3),VLOOKUP(H2796,'Shoe size conversion table'!$J$6:$L$22,3))</f>
        <v>10</v>
      </c>
      <c r="K2796" s="11">
        <v>129</v>
      </c>
      <c r="L2796" s="12">
        <v>0</v>
      </c>
      <c r="M2796" s="7">
        <f t="shared" si="130"/>
        <v>2015</v>
      </c>
      <c r="N2796" s="7">
        <f t="shared" si="131"/>
        <v>1</v>
      </c>
      <c r="O2796" s="30">
        <f t="shared" si="132"/>
        <v>129</v>
      </c>
    </row>
    <row r="2797" spans="2:15" x14ac:dyDescent="0.2">
      <c r="B2797" s="13">
        <v>54763</v>
      </c>
      <c r="C2797" s="14">
        <v>42010.126111111269</v>
      </c>
      <c r="D2797" s="7" t="s">
        <v>9</v>
      </c>
      <c r="E2797" s="13">
        <v>2203</v>
      </c>
      <c r="F2797" s="7" t="s">
        <v>58</v>
      </c>
      <c r="G2797" s="7" t="s">
        <v>12</v>
      </c>
      <c r="H2797" s="13">
        <v>8.5</v>
      </c>
      <c r="I2797" s="13">
        <f>IF(G2797="Male",VLOOKUP(H2797,'Shoe size conversion table'!$B$6:$D$22,2),VLOOKUP(H2797,'Shoe size conversion table'!$J$6:$L$22,2))</f>
        <v>39</v>
      </c>
      <c r="J2797" s="13">
        <f>IF(G2797="Male",VLOOKUP(H2797,'Shoe size conversion table'!$B$6:$D$22,3),VLOOKUP(H2797,'Shoe size conversion table'!$J$6:$L$22,3))</f>
        <v>6.5</v>
      </c>
      <c r="K2797" s="11">
        <v>189</v>
      </c>
      <c r="L2797" s="12">
        <v>0</v>
      </c>
      <c r="M2797" s="7">
        <f t="shared" si="130"/>
        <v>2015</v>
      </c>
      <c r="N2797" s="7">
        <f t="shared" si="131"/>
        <v>1</v>
      </c>
      <c r="O2797" s="30">
        <f t="shared" si="132"/>
        <v>189</v>
      </c>
    </row>
    <row r="2798" spans="2:15" x14ac:dyDescent="0.2">
      <c r="B2798" s="13">
        <v>54764</v>
      </c>
      <c r="C2798" s="14">
        <v>42010.136111111271</v>
      </c>
      <c r="D2798" s="7" t="s">
        <v>7</v>
      </c>
      <c r="E2798" s="13">
        <v>2194</v>
      </c>
      <c r="F2798" s="7" t="s">
        <v>51</v>
      </c>
      <c r="G2798" s="7" t="s">
        <v>12</v>
      </c>
      <c r="H2798" s="13">
        <v>7.5</v>
      </c>
      <c r="I2798" s="13">
        <f>IF(G2798="Male",VLOOKUP(H2798,'Shoe size conversion table'!$B$6:$D$22,2),VLOOKUP(H2798,'Shoe size conversion table'!$J$6:$L$22,2))</f>
        <v>38</v>
      </c>
      <c r="J2798" s="13">
        <f>IF(G2798="Male",VLOOKUP(H2798,'Shoe size conversion table'!$B$6:$D$22,3),VLOOKUP(H2798,'Shoe size conversion table'!$J$6:$L$22,3))</f>
        <v>5.5</v>
      </c>
      <c r="K2798" s="11">
        <v>129</v>
      </c>
      <c r="L2798" s="12">
        <v>0</v>
      </c>
      <c r="M2798" s="7">
        <f t="shared" si="130"/>
        <v>2015</v>
      </c>
      <c r="N2798" s="7">
        <f t="shared" si="131"/>
        <v>1</v>
      </c>
      <c r="O2798" s="30">
        <f t="shared" si="132"/>
        <v>129</v>
      </c>
    </row>
    <row r="2799" spans="2:15" x14ac:dyDescent="0.2">
      <c r="B2799" s="13">
        <v>54765</v>
      </c>
      <c r="C2799" s="14">
        <v>42010.26611111113</v>
      </c>
      <c r="D2799" s="7" t="s">
        <v>10</v>
      </c>
      <c r="E2799" s="13">
        <v>2192</v>
      </c>
      <c r="F2799" s="7" t="s">
        <v>34</v>
      </c>
      <c r="G2799" s="7" t="s">
        <v>12</v>
      </c>
      <c r="H2799" s="13">
        <v>7.5</v>
      </c>
      <c r="I2799" s="13">
        <f>IF(G2799="Male",VLOOKUP(H2799,'Shoe size conversion table'!$B$6:$D$22,2),VLOOKUP(H2799,'Shoe size conversion table'!$J$6:$L$22,2))</f>
        <v>38</v>
      </c>
      <c r="J2799" s="13">
        <f>IF(G2799="Male",VLOOKUP(H2799,'Shoe size conversion table'!$B$6:$D$22,3),VLOOKUP(H2799,'Shoe size conversion table'!$J$6:$L$22,3))</f>
        <v>5.5</v>
      </c>
      <c r="K2799" s="11">
        <v>159</v>
      </c>
      <c r="L2799" s="12">
        <v>0</v>
      </c>
      <c r="M2799" s="7">
        <f t="shared" si="130"/>
        <v>2015</v>
      </c>
      <c r="N2799" s="7">
        <f t="shared" si="131"/>
        <v>1</v>
      </c>
      <c r="O2799" s="30">
        <f t="shared" si="132"/>
        <v>159</v>
      </c>
    </row>
    <row r="2800" spans="2:15" x14ac:dyDescent="0.2">
      <c r="B2800" s="13">
        <v>54766</v>
      </c>
      <c r="C2800" s="14">
        <v>42010.336111111297</v>
      </c>
      <c r="D2800" s="7" t="s">
        <v>10</v>
      </c>
      <c r="E2800" s="13">
        <v>2202</v>
      </c>
      <c r="F2800" s="7" t="s">
        <v>34</v>
      </c>
      <c r="G2800" s="7" t="s">
        <v>11</v>
      </c>
      <c r="H2800" s="13">
        <v>10</v>
      </c>
      <c r="I2800" s="13">
        <f>IF(G2800="Male",VLOOKUP(H2800,'Shoe size conversion table'!$B$6:$D$22,2),VLOOKUP(H2800,'Shoe size conversion table'!$J$6:$L$22,2))</f>
        <v>43</v>
      </c>
      <c r="J2800" s="13">
        <f>IF(G2800="Male",VLOOKUP(H2800,'Shoe size conversion table'!$B$6:$D$22,3),VLOOKUP(H2800,'Shoe size conversion table'!$J$6:$L$22,3))</f>
        <v>9.5</v>
      </c>
      <c r="K2800" s="11">
        <v>159</v>
      </c>
      <c r="L2800" s="12">
        <v>0</v>
      </c>
      <c r="M2800" s="7">
        <f t="shared" si="130"/>
        <v>2015</v>
      </c>
      <c r="N2800" s="7">
        <f t="shared" si="131"/>
        <v>1</v>
      </c>
      <c r="O2800" s="30">
        <f t="shared" si="132"/>
        <v>159</v>
      </c>
    </row>
    <row r="2801" spans="2:15" x14ac:dyDescent="0.2">
      <c r="B2801" s="13">
        <v>54767</v>
      </c>
      <c r="C2801" s="14">
        <v>42010.356111111134</v>
      </c>
      <c r="D2801" s="7" t="s">
        <v>7</v>
      </c>
      <c r="E2801" s="13">
        <v>2187</v>
      </c>
      <c r="F2801" s="7" t="s">
        <v>57</v>
      </c>
      <c r="G2801" s="7" t="s">
        <v>11</v>
      </c>
      <c r="H2801" s="13">
        <v>9.5</v>
      </c>
      <c r="I2801" s="13" t="str">
        <f>IF(G2801="Male",VLOOKUP(H2801,'Shoe size conversion table'!$B$6:$D$22,2),VLOOKUP(H2801,'Shoe size conversion table'!$J$6:$L$22,2))</f>
        <v>42-43</v>
      </c>
      <c r="J2801" s="13">
        <f>IF(G2801="Male",VLOOKUP(H2801,'Shoe size conversion table'!$B$6:$D$22,3),VLOOKUP(H2801,'Shoe size conversion table'!$J$6:$L$22,3))</f>
        <v>9</v>
      </c>
      <c r="K2801" s="11">
        <v>179</v>
      </c>
      <c r="L2801" s="12">
        <v>0</v>
      </c>
      <c r="M2801" s="7">
        <f t="shared" si="130"/>
        <v>2015</v>
      </c>
      <c r="N2801" s="7">
        <f t="shared" si="131"/>
        <v>1</v>
      </c>
      <c r="O2801" s="30">
        <f t="shared" si="132"/>
        <v>179</v>
      </c>
    </row>
    <row r="2802" spans="2:15" x14ac:dyDescent="0.2">
      <c r="B2802" s="13">
        <v>54768</v>
      </c>
      <c r="C2802" s="14">
        <v>42010.476111111268</v>
      </c>
      <c r="D2802" s="7" t="s">
        <v>10</v>
      </c>
      <c r="E2802" s="13">
        <v>2193</v>
      </c>
      <c r="F2802" s="7" t="s">
        <v>35</v>
      </c>
      <c r="G2802" s="7" t="s">
        <v>11</v>
      </c>
      <c r="H2802" s="13">
        <v>10</v>
      </c>
      <c r="I2802" s="13">
        <f>IF(G2802="Male",VLOOKUP(H2802,'Shoe size conversion table'!$B$6:$D$22,2),VLOOKUP(H2802,'Shoe size conversion table'!$J$6:$L$22,2))</f>
        <v>43</v>
      </c>
      <c r="J2802" s="13">
        <f>IF(G2802="Male",VLOOKUP(H2802,'Shoe size conversion table'!$B$6:$D$22,3),VLOOKUP(H2802,'Shoe size conversion table'!$J$6:$L$22,3))</f>
        <v>9.5</v>
      </c>
      <c r="K2802" s="11">
        <v>179</v>
      </c>
      <c r="L2802" s="12">
        <v>0</v>
      </c>
      <c r="M2802" s="7">
        <f t="shared" si="130"/>
        <v>2015</v>
      </c>
      <c r="N2802" s="7">
        <f t="shared" si="131"/>
        <v>1</v>
      </c>
      <c r="O2802" s="30">
        <f t="shared" si="132"/>
        <v>179</v>
      </c>
    </row>
    <row r="2803" spans="2:15" x14ac:dyDescent="0.2">
      <c r="B2803" s="13">
        <v>54769</v>
      </c>
      <c r="C2803" s="14">
        <v>42010.506111111128</v>
      </c>
      <c r="D2803" s="7" t="s">
        <v>7</v>
      </c>
      <c r="E2803" s="13">
        <v>2149</v>
      </c>
      <c r="F2803" s="7" t="s">
        <v>49</v>
      </c>
      <c r="G2803" s="7" t="s">
        <v>12</v>
      </c>
      <c r="H2803" s="13">
        <v>7</v>
      </c>
      <c r="I2803" s="13" t="str">
        <f>IF(G2803="Male",VLOOKUP(H2803,'Shoe size conversion table'!$B$6:$D$22,2),VLOOKUP(H2803,'Shoe size conversion table'!$J$6:$L$22,2))</f>
        <v>37-38</v>
      </c>
      <c r="J2803" s="13">
        <f>IF(G2803="Male",VLOOKUP(H2803,'Shoe size conversion table'!$B$6:$D$22,3),VLOOKUP(H2803,'Shoe size conversion table'!$J$6:$L$22,3))</f>
        <v>5</v>
      </c>
      <c r="K2803" s="11">
        <v>139</v>
      </c>
      <c r="L2803" s="12">
        <v>0.5</v>
      </c>
      <c r="M2803" s="7">
        <f t="shared" si="130"/>
        <v>2015</v>
      </c>
      <c r="N2803" s="7">
        <f t="shared" si="131"/>
        <v>1</v>
      </c>
      <c r="O2803" s="30">
        <f t="shared" si="132"/>
        <v>69.5</v>
      </c>
    </row>
    <row r="2804" spans="2:15" x14ac:dyDescent="0.2">
      <c r="B2804" s="13">
        <v>54770</v>
      </c>
      <c r="C2804" s="14">
        <v>42010.506111111128</v>
      </c>
      <c r="D2804" s="7" t="s">
        <v>8</v>
      </c>
      <c r="E2804" s="13">
        <v>2181</v>
      </c>
      <c r="F2804" s="7" t="s">
        <v>37</v>
      </c>
      <c r="G2804" s="7" t="s">
        <v>11</v>
      </c>
      <c r="H2804" s="13">
        <v>8.5</v>
      </c>
      <c r="I2804" s="13" t="str">
        <f>IF(G2804="Male",VLOOKUP(H2804,'Shoe size conversion table'!$B$6:$D$22,2),VLOOKUP(H2804,'Shoe size conversion table'!$J$6:$L$22,2))</f>
        <v>41-42</v>
      </c>
      <c r="J2804" s="13">
        <f>IF(G2804="Male",VLOOKUP(H2804,'Shoe size conversion table'!$B$6:$D$22,3),VLOOKUP(H2804,'Shoe size conversion table'!$J$6:$L$22,3))</f>
        <v>8</v>
      </c>
      <c r="K2804" s="11">
        <v>169</v>
      </c>
      <c r="L2804" s="12">
        <v>0.2</v>
      </c>
      <c r="M2804" s="7">
        <f t="shared" si="130"/>
        <v>2015</v>
      </c>
      <c r="N2804" s="7">
        <f t="shared" si="131"/>
        <v>1</v>
      </c>
      <c r="O2804" s="30">
        <f t="shared" si="132"/>
        <v>135.20000000000002</v>
      </c>
    </row>
    <row r="2805" spans="2:15" x14ac:dyDescent="0.2">
      <c r="B2805" s="13">
        <v>54771</v>
      </c>
      <c r="C2805" s="14">
        <v>42010.836111111123</v>
      </c>
      <c r="D2805" s="7" t="s">
        <v>9</v>
      </c>
      <c r="E2805" s="13">
        <v>2179</v>
      </c>
      <c r="F2805" s="7" t="s">
        <v>62</v>
      </c>
      <c r="G2805" s="7" t="s">
        <v>11</v>
      </c>
      <c r="H2805" s="13">
        <v>9</v>
      </c>
      <c r="I2805" s="13">
        <f>IF(G2805="Male",VLOOKUP(H2805,'Shoe size conversion table'!$B$6:$D$22,2),VLOOKUP(H2805,'Shoe size conversion table'!$J$6:$L$22,2))</f>
        <v>42</v>
      </c>
      <c r="J2805" s="13">
        <f>IF(G2805="Male",VLOOKUP(H2805,'Shoe size conversion table'!$B$6:$D$22,3),VLOOKUP(H2805,'Shoe size conversion table'!$J$6:$L$22,3))</f>
        <v>8.5</v>
      </c>
      <c r="K2805" s="11">
        <v>139</v>
      </c>
      <c r="L2805" s="12">
        <v>0.5</v>
      </c>
      <c r="M2805" s="7">
        <f t="shared" si="130"/>
        <v>2015</v>
      </c>
      <c r="N2805" s="7">
        <f t="shared" si="131"/>
        <v>1</v>
      </c>
      <c r="O2805" s="30">
        <f t="shared" si="132"/>
        <v>69.5</v>
      </c>
    </row>
    <row r="2806" spans="2:15" x14ac:dyDescent="0.2">
      <c r="B2806" s="13">
        <v>54772</v>
      </c>
      <c r="C2806" s="14">
        <v>42010.836111111123</v>
      </c>
      <c r="D2806" s="7" t="s">
        <v>10</v>
      </c>
      <c r="E2806" s="13">
        <v>2159</v>
      </c>
      <c r="F2806" s="7" t="s">
        <v>34</v>
      </c>
      <c r="G2806" s="7" t="s">
        <v>11</v>
      </c>
      <c r="H2806" s="13">
        <v>12</v>
      </c>
      <c r="I2806" s="13">
        <f>IF(G2806="Male",VLOOKUP(H2806,'Shoe size conversion table'!$B$6:$D$22,2),VLOOKUP(H2806,'Shoe size conversion table'!$J$6:$L$22,2))</f>
        <v>45</v>
      </c>
      <c r="J2806" s="13">
        <f>IF(G2806="Male",VLOOKUP(H2806,'Shoe size conversion table'!$B$6:$D$22,3),VLOOKUP(H2806,'Shoe size conversion table'!$J$6:$L$22,3))</f>
        <v>11.5</v>
      </c>
      <c r="K2806" s="11">
        <v>129</v>
      </c>
      <c r="L2806" s="12">
        <v>0.5</v>
      </c>
      <c r="M2806" s="7">
        <f t="shared" si="130"/>
        <v>2015</v>
      </c>
      <c r="N2806" s="7">
        <f t="shared" si="131"/>
        <v>1</v>
      </c>
      <c r="O2806" s="30">
        <f t="shared" si="132"/>
        <v>64.5</v>
      </c>
    </row>
    <row r="2807" spans="2:15" x14ac:dyDescent="0.2">
      <c r="B2807" s="13">
        <v>54773</v>
      </c>
      <c r="C2807" s="14">
        <v>42011.136111111271</v>
      </c>
      <c r="D2807" s="7" t="s">
        <v>10</v>
      </c>
      <c r="E2807" s="13">
        <v>2238</v>
      </c>
      <c r="F2807" s="7" t="s">
        <v>35</v>
      </c>
      <c r="G2807" s="7" t="s">
        <v>11</v>
      </c>
      <c r="H2807" s="13">
        <v>10</v>
      </c>
      <c r="I2807" s="13">
        <f>IF(G2807="Male",VLOOKUP(H2807,'Shoe size conversion table'!$B$6:$D$22,2),VLOOKUP(H2807,'Shoe size conversion table'!$J$6:$L$22,2))</f>
        <v>43</v>
      </c>
      <c r="J2807" s="13">
        <f>IF(G2807="Male",VLOOKUP(H2807,'Shoe size conversion table'!$B$6:$D$22,3),VLOOKUP(H2807,'Shoe size conversion table'!$J$6:$L$22,3))</f>
        <v>9.5</v>
      </c>
      <c r="K2807" s="11">
        <v>139</v>
      </c>
      <c r="L2807" s="12">
        <v>0.3</v>
      </c>
      <c r="M2807" s="7">
        <f t="shared" si="130"/>
        <v>2015</v>
      </c>
      <c r="N2807" s="7">
        <f t="shared" si="131"/>
        <v>1</v>
      </c>
      <c r="O2807" s="30">
        <f t="shared" si="132"/>
        <v>97.3</v>
      </c>
    </row>
    <row r="2808" spans="2:15" x14ac:dyDescent="0.2">
      <c r="B2808" s="13">
        <v>54774</v>
      </c>
      <c r="C2808" s="14">
        <v>42011.336111111297</v>
      </c>
      <c r="D2808" s="7" t="s">
        <v>7</v>
      </c>
      <c r="E2808" s="13">
        <v>2211</v>
      </c>
      <c r="F2808" s="7" t="s">
        <v>50</v>
      </c>
      <c r="G2808" s="7" t="s">
        <v>12</v>
      </c>
      <c r="H2808" s="13">
        <v>7.5</v>
      </c>
      <c r="I2808" s="13">
        <f>IF(G2808="Male",VLOOKUP(H2808,'Shoe size conversion table'!$B$6:$D$22,2),VLOOKUP(H2808,'Shoe size conversion table'!$J$6:$L$22,2))</f>
        <v>38</v>
      </c>
      <c r="J2808" s="13">
        <f>IF(G2808="Male",VLOOKUP(H2808,'Shoe size conversion table'!$B$6:$D$22,3),VLOOKUP(H2808,'Shoe size conversion table'!$J$6:$L$22,3))</f>
        <v>5.5</v>
      </c>
      <c r="K2808" s="11">
        <v>159</v>
      </c>
      <c r="L2808" s="12">
        <v>0</v>
      </c>
      <c r="M2808" s="7">
        <f t="shared" si="130"/>
        <v>2015</v>
      </c>
      <c r="N2808" s="7">
        <f t="shared" si="131"/>
        <v>1</v>
      </c>
      <c r="O2808" s="30">
        <f t="shared" si="132"/>
        <v>159</v>
      </c>
    </row>
    <row r="2809" spans="2:15" x14ac:dyDescent="0.2">
      <c r="B2809" s="13">
        <v>54775</v>
      </c>
      <c r="C2809" s="14">
        <v>42011.386111111271</v>
      </c>
      <c r="D2809" s="7" t="s">
        <v>10</v>
      </c>
      <c r="E2809" s="13">
        <v>2213</v>
      </c>
      <c r="F2809" s="7" t="s">
        <v>36</v>
      </c>
      <c r="G2809" s="7" t="s">
        <v>11</v>
      </c>
      <c r="H2809" s="13">
        <v>9</v>
      </c>
      <c r="I2809" s="13">
        <f>IF(G2809="Male",VLOOKUP(H2809,'Shoe size conversion table'!$B$6:$D$22,2),VLOOKUP(H2809,'Shoe size conversion table'!$J$6:$L$22,2))</f>
        <v>42</v>
      </c>
      <c r="J2809" s="13">
        <f>IF(G2809="Male",VLOOKUP(H2809,'Shoe size conversion table'!$B$6:$D$22,3),VLOOKUP(H2809,'Shoe size conversion table'!$J$6:$L$22,3))</f>
        <v>8.5</v>
      </c>
      <c r="K2809" s="11">
        <v>129</v>
      </c>
      <c r="L2809" s="12">
        <v>0.3</v>
      </c>
      <c r="M2809" s="7">
        <f t="shared" si="130"/>
        <v>2015</v>
      </c>
      <c r="N2809" s="7">
        <f t="shared" si="131"/>
        <v>1</v>
      </c>
      <c r="O2809" s="30">
        <f t="shared" si="132"/>
        <v>90.3</v>
      </c>
    </row>
    <row r="2810" spans="2:15" x14ac:dyDescent="0.2">
      <c r="B2810" s="13">
        <v>54776</v>
      </c>
      <c r="C2810" s="14">
        <v>42011.416111111299</v>
      </c>
      <c r="D2810" s="7" t="s">
        <v>10</v>
      </c>
      <c r="E2810" s="13">
        <v>2215</v>
      </c>
      <c r="F2810" s="7" t="s">
        <v>35</v>
      </c>
      <c r="G2810" s="7" t="s">
        <v>11</v>
      </c>
      <c r="H2810" s="13">
        <v>10.5</v>
      </c>
      <c r="I2810" s="13" t="str">
        <f>IF(G2810="Male",VLOOKUP(H2810,'Shoe size conversion table'!$B$6:$D$22,2),VLOOKUP(H2810,'Shoe size conversion table'!$J$6:$L$22,2))</f>
        <v>43-44</v>
      </c>
      <c r="J2810" s="13">
        <f>IF(G2810="Male",VLOOKUP(H2810,'Shoe size conversion table'!$B$6:$D$22,3),VLOOKUP(H2810,'Shoe size conversion table'!$J$6:$L$22,3))</f>
        <v>10</v>
      </c>
      <c r="K2810" s="11">
        <v>189</v>
      </c>
      <c r="L2810" s="12">
        <v>0.2</v>
      </c>
      <c r="M2810" s="7">
        <f t="shared" si="130"/>
        <v>2015</v>
      </c>
      <c r="N2810" s="7">
        <f t="shared" si="131"/>
        <v>1</v>
      </c>
      <c r="O2810" s="30">
        <f t="shared" si="132"/>
        <v>151.20000000000002</v>
      </c>
    </row>
    <row r="2811" spans="2:15" x14ac:dyDescent="0.2">
      <c r="B2811" s="13">
        <v>54777</v>
      </c>
      <c r="C2811" s="14">
        <v>42011.426111111272</v>
      </c>
      <c r="D2811" s="7" t="s">
        <v>7</v>
      </c>
      <c r="E2811" s="13">
        <v>2194</v>
      </c>
      <c r="F2811" s="7" t="s">
        <v>48</v>
      </c>
      <c r="G2811" s="7" t="s">
        <v>11</v>
      </c>
      <c r="H2811" s="13">
        <v>9</v>
      </c>
      <c r="I2811" s="13">
        <f>IF(G2811="Male",VLOOKUP(H2811,'Shoe size conversion table'!$B$6:$D$22,2),VLOOKUP(H2811,'Shoe size conversion table'!$J$6:$L$22,2))</f>
        <v>42</v>
      </c>
      <c r="J2811" s="13">
        <f>IF(G2811="Male",VLOOKUP(H2811,'Shoe size conversion table'!$B$6:$D$22,3),VLOOKUP(H2811,'Shoe size conversion table'!$J$6:$L$22,3))</f>
        <v>8.5</v>
      </c>
      <c r="K2811" s="11">
        <v>169</v>
      </c>
      <c r="L2811" s="12">
        <v>0</v>
      </c>
      <c r="M2811" s="7">
        <f t="shared" si="130"/>
        <v>2015</v>
      </c>
      <c r="N2811" s="7">
        <f t="shared" si="131"/>
        <v>1</v>
      </c>
      <c r="O2811" s="30">
        <f t="shared" si="132"/>
        <v>169</v>
      </c>
    </row>
    <row r="2812" spans="2:15" x14ac:dyDescent="0.2">
      <c r="B2812" s="13">
        <v>54778</v>
      </c>
      <c r="C2812" s="14">
        <v>42011.566111111133</v>
      </c>
      <c r="D2812" s="7" t="s">
        <v>8</v>
      </c>
      <c r="E2812" s="13">
        <v>2172</v>
      </c>
      <c r="F2812" s="7" t="s">
        <v>38</v>
      </c>
      <c r="G2812" s="7" t="s">
        <v>11</v>
      </c>
      <c r="H2812" s="13">
        <v>12</v>
      </c>
      <c r="I2812" s="13">
        <f>IF(G2812="Male",VLOOKUP(H2812,'Shoe size conversion table'!$B$6:$D$22,2),VLOOKUP(H2812,'Shoe size conversion table'!$J$6:$L$22,2))</f>
        <v>45</v>
      </c>
      <c r="J2812" s="13">
        <f>IF(G2812="Male",VLOOKUP(H2812,'Shoe size conversion table'!$B$6:$D$22,3),VLOOKUP(H2812,'Shoe size conversion table'!$J$6:$L$22,3))</f>
        <v>11.5</v>
      </c>
      <c r="K2812" s="11">
        <v>189</v>
      </c>
      <c r="L2812" s="12">
        <v>0</v>
      </c>
      <c r="M2812" s="7">
        <f t="shared" si="130"/>
        <v>2015</v>
      </c>
      <c r="N2812" s="7">
        <f t="shared" si="131"/>
        <v>1</v>
      </c>
      <c r="O2812" s="30">
        <f t="shared" si="132"/>
        <v>189</v>
      </c>
    </row>
    <row r="2813" spans="2:15" x14ac:dyDescent="0.2">
      <c r="B2813" s="13">
        <v>54779</v>
      </c>
      <c r="C2813" s="14">
        <v>42011.78611111112</v>
      </c>
      <c r="D2813" s="7" t="s">
        <v>8</v>
      </c>
      <c r="E2813" s="13">
        <v>2198</v>
      </c>
      <c r="F2813" s="7" t="s">
        <v>38</v>
      </c>
      <c r="G2813" s="7" t="s">
        <v>11</v>
      </c>
      <c r="H2813" s="13">
        <v>8</v>
      </c>
      <c r="I2813" s="13">
        <f>IF(G2813="Male",VLOOKUP(H2813,'Shoe size conversion table'!$B$6:$D$22,2),VLOOKUP(H2813,'Shoe size conversion table'!$J$6:$L$22,2))</f>
        <v>41</v>
      </c>
      <c r="J2813" s="13">
        <f>IF(G2813="Male",VLOOKUP(H2813,'Shoe size conversion table'!$B$6:$D$22,3),VLOOKUP(H2813,'Shoe size conversion table'!$J$6:$L$22,3))</f>
        <v>7.5</v>
      </c>
      <c r="K2813" s="11">
        <v>179</v>
      </c>
      <c r="L2813" s="12">
        <v>0</v>
      </c>
      <c r="M2813" s="7">
        <f t="shared" si="130"/>
        <v>2015</v>
      </c>
      <c r="N2813" s="7">
        <f t="shared" si="131"/>
        <v>1</v>
      </c>
      <c r="O2813" s="30">
        <f t="shared" si="132"/>
        <v>179</v>
      </c>
    </row>
    <row r="2814" spans="2:15" x14ac:dyDescent="0.2">
      <c r="B2814" s="13">
        <v>54780</v>
      </c>
      <c r="C2814" s="14">
        <v>42011.806111111298</v>
      </c>
      <c r="D2814" s="7" t="s">
        <v>8</v>
      </c>
      <c r="E2814" s="13">
        <v>2231</v>
      </c>
      <c r="F2814" s="7" t="s">
        <v>38</v>
      </c>
      <c r="G2814" s="7" t="s">
        <v>11</v>
      </c>
      <c r="H2814" s="13">
        <v>9</v>
      </c>
      <c r="I2814" s="13">
        <f>IF(G2814="Male",VLOOKUP(H2814,'Shoe size conversion table'!$B$6:$D$22,2),VLOOKUP(H2814,'Shoe size conversion table'!$J$6:$L$22,2))</f>
        <v>42</v>
      </c>
      <c r="J2814" s="13">
        <f>IF(G2814="Male",VLOOKUP(H2814,'Shoe size conversion table'!$B$6:$D$22,3),VLOOKUP(H2814,'Shoe size conversion table'!$J$6:$L$22,3))</f>
        <v>8.5</v>
      </c>
      <c r="K2814" s="11">
        <v>169</v>
      </c>
      <c r="L2814" s="12">
        <v>0</v>
      </c>
      <c r="M2814" s="7">
        <f t="shared" si="130"/>
        <v>2015</v>
      </c>
      <c r="N2814" s="7">
        <f t="shared" si="131"/>
        <v>1</v>
      </c>
      <c r="O2814" s="30">
        <f t="shared" si="132"/>
        <v>169</v>
      </c>
    </row>
    <row r="2815" spans="2:15" x14ac:dyDescent="0.2">
      <c r="B2815" s="13">
        <v>54781</v>
      </c>
      <c r="C2815" s="14">
        <v>42011.836111111123</v>
      </c>
      <c r="D2815" s="7" t="s">
        <v>10</v>
      </c>
      <c r="E2815" s="13">
        <v>2158</v>
      </c>
      <c r="F2815" s="7" t="s">
        <v>35</v>
      </c>
      <c r="G2815" s="7" t="s">
        <v>12</v>
      </c>
      <c r="H2815" s="13">
        <v>9</v>
      </c>
      <c r="I2815" s="13" t="str">
        <f>IF(G2815="Male",VLOOKUP(H2815,'Shoe size conversion table'!$B$6:$D$22,2),VLOOKUP(H2815,'Shoe size conversion table'!$J$6:$L$22,2))</f>
        <v>39-40</v>
      </c>
      <c r="J2815" s="13">
        <f>IF(G2815="Male",VLOOKUP(H2815,'Shoe size conversion table'!$B$6:$D$22,3),VLOOKUP(H2815,'Shoe size conversion table'!$J$6:$L$22,3))</f>
        <v>7</v>
      </c>
      <c r="K2815" s="11">
        <v>199</v>
      </c>
      <c r="L2815" s="12">
        <v>0</v>
      </c>
      <c r="M2815" s="7">
        <f t="shared" si="130"/>
        <v>2015</v>
      </c>
      <c r="N2815" s="7">
        <f t="shared" si="131"/>
        <v>1</v>
      </c>
      <c r="O2815" s="30">
        <f t="shared" si="132"/>
        <v>199</v>
      </c>
    </row>
    <row r="2816" spans="2:15" x14ac:dyDescent="0.2">
      <c r="B2816" s="13">
        <v>54782</v>
      </c>
      <c r="C2816" s="14">
        <v>42012.02611111127</v>
      </c>
      <c r="D2816" s="7" t="s">
        <v>8</v>
      </c>
      <c r="E2816" s="13">
        <v>2237</v>
      </c>
      <c r="F2816" s="7" t="s">
        <v>41</v>
      </c>
      <c r="G2816" s="7" t="s">
        <v>12</v>
      </c>
      <c r="H2816" s="13">
        <v>7</v>
      </c>
      <c r="I2816" s="13" t="str">
        <f>IF(G2816="Male",VLOOKUP(H2816,'Shoe size conversion table'!$B$6:$D$22,2),VLOOKUP(H2816,'Shoe size conversion table'!$J$6:$L$22,2))</f>
        <v>37-38</v>
      </c>
      <c r="J2816" s="13">
        <f>IF(G2816="Male",VLOOKUP(H2816,'Shoe size conversion table'!$B$6:$D$22,3),VLOOKUP(H2816,'Shoe size conversion table'!$J$6:$L$22,3))</f>
        <v>5</v>
      </c>
      <c r="K2816" s="11">
        <v>169</v>
      </c>
      <c r="L2816" s="12">
        <v>0</v>
      </c>
      <c r="M2816" s="7">
        <f t="shared" si="130"/>
        <v>2015</v>
      </c>
      <c r="N2816" s="7">
        <f t="shared" si="131"/>
        <v>1</v>
      </c>
      <c r="O2816" s="30">
        <f t="shared" si="132"/>
        <v>169</v>
      </c>
    </row>
    <row r="2817" spans="2:15" x14ac:dyDescent="0.2">
      <c r="B2817" s="13">
        <v>54783</v>
      </c>
      <c r="C2817" s="14">
        <v>42012.036111111302</v>
      </c>
      <c r="D2817" s="7" t="s">
        <v>9</v>
      </c>
      <c r="E2817" s="13">
        <v>2154</v>
      </c>
      <c r="F2817" s="7" t="s">
        <v>60</v>
      </c>
      <c r="G2817" s="7" t="s">
        <v>12</v>
      </c>
      <c r="H2817" s="13">
        <v>7.5</v>
      </c>
      <c r="I2817" s="13">
        <f>IF(G2817="Male",VLOOKUP(H2817,'Shoe size conversion table'!$B$6:$D$22,2),VLOOKUP(H2817,'Shoe size conversion table'!$J$6:$L$22,2))</f>
        <v>38</v>
      </c>
      <c r="J2817" s="13">
        <f>IF(G2817="Male",VLOOKUP(H2817,'Shoe size conversion table'!$B$6:$D$22,3),VLOOKUP(H2817,'Shoe size conversion table'!$J$6:$L$22,3))</f>
        <v>5.5</v>
      </c>
      <c r="K2817" s="11">
        <v>149</v>
      </c>
      <c r="L2817" s="12">
        <v>0.1</v>
      </c>
      <c r="M2817" s="7">
        <f t="shared" si="130"/>
        <v>2015</v>
      </c>
      <c r="N2817" s="7">
        <f t="shared" si="131"/>
        <v>1</v>
      </c>
      <c r="O2817" s="30">
        <f t="shared" si="132"/>
        <v>134.1</v>
      </c>
    </row>
    <row r="2818" spans="2:15" x14ac:dyDescent="0.2">
      <c r="B2818" s="13">
        <v>54784</v>
      </c>
      <c r="C2818" s="14">
        <v>42012.126111111269</v>
      </c>
      <c r="D2818" s="7" t="s">
        <v>7</v>
      </c>
      <c r="E2818" s="13">
        <v>2214</v>
      </c>
      <c r="F2818" s="7" t="s">
        <v>48</v>
      </c>
      <c r="G2818" s="7" t="s">
        <v>11</v>
      </c>
      <c r="H2818" s="13">
        <v>8.5</v>
      </c>
      <c r="I2818" s="13" t="str">
        <f>IF(G2818="Male",VLOOKUP(H2818,'Shoe size conversion table'!$B$6:$D$22,2),VLOOKUP(H2818,'Shoe size conversion table'!$J$6:$L$22,2))</f>
        <v>41-42</v>
      </c>
      <c r="J2818" s="13">
        <f>IF(G2818="Male",VLOOKUP(H2818,'Shoe size conversion table'!$B$6:$D$22,3),VLOOKUP(H2818,'Shoe size conversion table'!$J$6:$L$22,3))</f>
        <v>8</v>
      </c>
      <c r="K2818" s="11">
        <v>189</v>
      </c>
      <c r="L2818" s="12">
        <v>0.1</v>
      </c>
      <c r="M2818" s="7">
        <f t="shared" si="130"/>
        <v>2015</v>
      </c>
      <c r="N2818" s="7">
        <f t="shared" si="131"/>
        <v>1</v>
      </c>
      <c r="O2818" s="30">
        <f t="shared" si="132"/>
        <v>170.1</v>
      </c>
    </row>
    <row r="2819" spans="2:15" x14ac:dyDescent="0.2">
      <c r="B2819" s="13">
        <v>54785</v>
      </c>
      <c r="C2819" s="14">
        <v>42012.186111111121</v>
      </c>
      <c r="D2819" s="7" t="s">
        <v>9</v>
      </c>
      <c r="E2819" s="13">
        <v>2228</v>
      </c>
      <c r="F2819" s="7" t="s">
        <v>60</v>
      </c>
      <c r="G2819" s="7" t="s">
        <v>12</v>
      </c>
      <c r="H2819" s="13">
        <v>7.5</v>
      </c>
      <c r="I2819" s="13">
        <f>IF(G2819="Male",VLOOKUP(H2819,'Shoe size conversion table'!$B$6:$D$22,2),VLOOKUP(H2819,'Shoe size conversion table'!$J$6:$L$22,2))</f>
        <v>38</v>
      </c>
      <c r="J2819" s="13">
        <f>IF(G2819="Male",VLOOKUP(H2819,'Shoe size conversion table'!$B$6:$D$22,3),VLOOKUP(H2819,'Shoe size conversion table'!$J$6:$L$22,3))</f>
        <v>5.5</v>
      </c>
      <c r="K2819" s="11">
        <v>199</v>
      </c>
      <c r="L2819" s="12">
        <v>0</v>
      </c>
      <c r="M2819" s="7">
        <f t="shared" si="130"/>
        <v>2015</v>
      </c>
      <c r="N2819" s="7">
        <f t="shared" si="131"/>
        <v>1</v>
      </c>
      <c r="O2819" s="30">
        <f t="shared" si="132"/>
        <v>199</v>
      </c>
    </row>
    <row r="2820" spans="2:15" x14ac:dyDescent="0.2">
      <c r="B2820" s="13">
        <v>54786</v>
      </c>
      <c r="C2820" s="14">
        <v>42012.246111111119</v>
      </c>
      <c r="D2820" s="7" t="s">
        <v>7</v>
      </c>
      <c r="E2820" s="13">
        <v>2205</v>
      </c>
      <c r="F2820" s="7" t="s">
        <v>51</v>
      </c>
      <c r="G2820" s="7" t="s">
        <v>11</v>
      </c>
      <c r="H2820" s="13">
        <v>9.5</v>
      </c>
      <c r="I2820" s="13" t="str">
        <f>IF(G2820="Male",VLOOKUP(H2820,'Shoe size conversion table'!$B$6:$D$22,2),VLOOKUP(H2820,'Shoe size conversion table'!$J$6:$L$22,2))</f>
        <v>42-43</v>
      </c>
      <c r="J2820" s="13">
        <f>IF(G2820="Male",VLOOKUP(H2820,'Shoe size conversion table'!$B$6:$D$22,3),VLOOKUP(H2820,'Shoe size conversion table'!$J$6:$L$22,3))</f>
        <v>9</v>
      </c>
      <c r="K2820" s="11">
        <v>199</v>
      </c>
      <c r="L2820" s="12">
        <v>0.3</v>
      </c>
      <c r="M2820" s="7">
        <f t="shared" si="130"/>
        <v>2015</v>
      </c>
      <c r="N2820" s="7">
        <f t="shared" si="131"/>
        <v>1</v>
      </c>
      <c r="O2820" s="30">
        <f t="shared" si="132"/>
        <v>139.29999999999998</v>
      </c>
    </row>
    <row r="2821" spans="2:15" x14ac:dyDescent="0.2">
      <c r="B2821" s="13">
        <v>54787</v>
      </c>
      <c r="C2821" s="14">
        <v>42012.26611111113</v>
      </c>
      <c r="D2821" s="7" t="s">
        <v>10</v>
      </c>
      <c r="E2821" s="13">
        <v>2228</v>
      </c>
      <c r="F2821" s="7" t="s">
        <v>35</v>
      </c>
      <c r="G2821" s="7" t="s">
        <v>12</v>
      </c>
      <c r="H2821" s="13">
        <v>7.5</v>
      </c>
      <c r="I2821" s="13">
        <f>IF(G2821="Male",VLOOKUP(H2821,'Shoe size conversion table'!$B$6:$D$22,2),VLOOKUP(H2821,'Shoe size conversion table'!$J$6:$L$22,2))</f>
        <v>38</v>
      </c>
      <c r="J2821" s="13">
        <f>IF(G2821="Male",VLOOKUP(H2821,'Shoe size conversion table'!$B$6:$D$22,3),VLOOKUP(H2821,'Shoe size conversion table'!$J$6:$L$22,3))</f>
        <v>5.5</v>
      </c>
      <c r="K2821" s="11">
        <v>129</v>
      </c>
      <c r="L2821" s="12">
        <v>0.1</v>
      </c>
      <c r="M2821" s="7">
        <f t="shared" ref="M2821:M2884" si="133">YEAR(C2821)</f>
        <v>2015</v>
      </c>
      <c r="N2821" s="7">
        <f t="shared" si="131"/>
        <v>1</v>
      </c>
      <c r="O2821" s="30">
        <f t="shared" si="132"/>
        <v>116.10000000000001</v>
      </c>
    </row>
    <row r="2822" spans="2:15" x14ac:dyDescent="0.2">
      <c r="B2822" s="13">
        <v>54788</v>
      </c>
      <c r="C2822" s="14">
        <v>42012.416111111299</v>
      </c>
      <c r="D2822" s="7" t="s">
        <v>10</v>
      </c>
      <c r="E2822" s="13">
        <v>2205</v>
      </c>
      <c r="F2822" s="7" t="s">
        <v>35</v>
      </c>
      <c r="G2822" s="7" t="s">
        <v>11</v>
      </c>
      <c r="H2822" s="13">
        <v>10</v>
      </c>
      <c r="I2822" s="13">
        <f>IF(G2822="Male",VLOOKUP(H2822,'Shoe size conversion table'!$B$6:$D$22,2),VLOOKUP(H2822,'Shoe size conversion table'!$J$6:$L$22,2))</f>
        <v>43</v>
      </c>
      <c r="J2822" s="13">
        <f>IF(G2822="Male",VLOOKUP(H2822,'Shoe size conversion table'!$B$6:$D$22,3),VLOOKUP(H2822,'Shoe size conversion table'!$J$6:$L$22,3))</f>
        <v>9.5</v>
      </c>
      <c r="K2822" s="11">
        <v>189</v>
      </c>
      <c r="L2822" s="12">
        <v>0.1</v>
      </c>
      <c r="M2822" s="7">
        <f t="shared" si="133"/>
        <v>2015</v>
      </c>
      <c r="N2822" s="7">
        <f t="shared" ref="N2822:N2885" si="134">MONTH(C2822:C17789)</f>
        <v>1</v>
      </c>
      <c r="O2822" s="30">
        <f t="shared" ref="O2822:O2885" si="135">K2822*(1-L2822)</f>
        <v>170.1</v>
      </c>
    </row>
    <row r="2823" spans="2:15" x14ac:dyDescent="0.2">
      <c r="B2823" s="13">
        <v>54789</v>
      </c>
      <c r="C2823" s="14">
        <v>42012.506111111128</v>
      </c>
      <c r="D2823" s="7" t="s">
        <v>8</v>
      </c>
      <c r="E2823" s="13">
        <v>2240</v>
      </c>
      <c r="F2823" s="7" t="s">
        <v>37</v>
      </c>
      <c r="G2823" s="7" t="s">
        <v>11</v>
      </c>
      <c r="H2823" s="13">
        <v>10</v>
      </c>
      <c r="I2823" s="13">
        <f>IF(G2823="Male",VLOOKUP(H2823,'Shoe size conversion table'!$B$6:$D$22,2),VLOOKUP(H2823,'Shoe size conversion table'!$J$6:$L$22,2))</f>
        <v>43</v>
      </c>
      <c r="J2823" s="13">
        <f>IF(G2823="Male",VLOOKUP(H2823,'Shoe size conversion table'!$B$6:$D$22,3),VLOOKUP(H2823,'Shoe size conversion table'!$J$6:$L$22,3))</f>
        <v>9.5</v>
      </c>
      <c r="K2823" s="11">
        <v>129</v>
      </c>
      <c r="L2823" s="12">
        <v>0</v>
      </c>
      <c r="M2823" s="7">
        <f t="shared" si="133"/>
        <v>2015</v>
      </c>
      <c r="N2823" s="7">
        <f t="shared" si="134"/>
        <v>1</v>
      </c>
      <c r="O2823" s="30">
        <f t="shared" si="135"/>
        <v>129</v>
      </c>
    </row>
    <row r="2824" spans="2:15" x14ac:dyDescent="0.2">
      <c r="B2824" s="13">
        <v>54790</v>
      </c>
      <c r="C2824" s="14">
        <v>42012.586111111275</v>
      </c>
      <c r="D2824" s="7" t="s">
        <v>7</v>
      </c>
      <c r="E2824" s="13">
        <v>2151</v>
      </c>
      <c r="F2824" s="7" t="s">
        <v>48</v>
      </c>
      <c r="G2824" s="7" t="s">
        <v>12</v>
      </c>
      <c r="H2824" s="13">
        <v>8</v>
      </c>
      <c r="I2824" s="13" t="str">
        <f>IF(G2824="Male",VLOOKUP(H2824,'Shoe size conversion table'!$B$6:$D$22,2),VLOOKUP(H2824,'Shoe size conversion table'!$J$6:$L$22,2))</f>
        <v>38-39</v>
      </c>
      <c r="J2824" s="13">
        <f>IF(G2824="Male",VLOOKUP(H2824,'Shoe size conversion table'!$B$6:$D$22,3),VLOOKUP(H2824,'Shoe size conversion table'!$J$6:$L$22,3))</f>
        <v>6</v>
      </c>
      <c r="K2824" s="11">
        <v>169</v>
      </c>
      <c r="L2824" s="12">
        <v>0.2</v>
      </c>
      <c r="M2824" s="7">
        <f t="shared" si="133"/>
        <v>2015</v>
      </c>
      <c r="N2824" s="7">
        <f t="shared" si="134"/>
        <v>1</v>
      </c>
      <c r="O2824" s="30">
        <f t="shared" si="135"/>
        <v>135.20000000000002</v>
      </c>
    </row>
    <row r="2825" spans="2:15" x14ac:dyDescent="0.2">
      <c r="B2825" s="13">
        <v>54791</v>
      </c>
      <c r="C2825" s="14">
        <v>42012.776111111125</v>
      </c>
      <c r="D2825" s="7" t="s">
        <v>7</v>
      </c>
      <c r="E2825" s="13">
        <v>2166</v>
      </c>
      <c r="F2825" s="7" t="s">
        <v>51</v>
      </c>
      <c r="G2825" s="7" t="s">
        <v>11</v>
      </c>
      <c r="H2825" s="13">
        <v>11.5</v>
      </c>
      <c r="I2825" s="13" t="str">
        <f>IF(G2825="Male",VLOOKUP(H2825,'Shoe size conversion table'!$B$6:$D$22,2),VLOOKUP(H2825,'Shoe size conversion table'!$J$6:$L$22,2))</f>
        <v>44-45</v>
      </c>
      <c r="J2825" s="13">
        <f>IF(G2825="Male",VLOOKUP(H2825,'Shoe size conversion table'!$B$6:$D$22,3),VLOOKUP(H2825,'Shoe size conversion table'!$J$6:$L$22,3))</f>
        <v>11</v>
      </c>
      <c r="K2825" s="11">
        <v>189</v>
      </c>
      <c r="L2825" s="12">
        <v>0</v>
      </c>
      <c r="M2825" s="7">
        <f t="shared" si="133"/>
        <v>2015</v>
      </c>
      <c r="N2825" s="7">
        <f t="shared" si="134"/>
        <v>1</v>
      </c>
      <c r="O2825" s="30">
        <f t="shared" si="135"/>
        <v>189</v>
      </c>
    </row>
    <row r="2826" spans="2:15" x14ac:dyDescent="0.2">
      <c r="B2826" s="13">
        <v>54792</v>
      </c>
      <c r="C2826" s="14">
        <v>42012.78611111112</v>
      </c>
      <c r="D2826" s="7" t="s">
        <v>8</v>
      </c>
      <c r="E2826" s="13">
        <v>2148</v>
      </c>
      <c r="F2826" s="7" t="s">
        <v>42</v>
      </c>
      <c r="G2826" s="7" t="s">
        <v>12</v>
      </c>
      <c r="H2826" s="13">
        <v>7.5</v>
      </c>
      <c r="I2826" s="13">
        <f>IF(G2826="Male",VLOOKUP(H2826,'Shoe size conversion table'!$B$6:$D$22,2),VLOOKUP(H2826,'Shoe size conversion table'!$J$6:$L$22,2))</f>
        <v>38</v>
      </c>
      <c r="J2826" s="13">
        <f>IF(G2826="Male",VLOOKUP(H2826,'Shoe size conversion table'!$B$6:$D$22,3),VLOOKUP(H2826,'Shoe size conversion table'!$J$6:$L$22,3))</f>
        <v>5.5</v>
      </c>
      <c r="K2826" s="11">
        <v>139</v>
      </c>
      <c r="L2826" s="12">
        <v>0.1</v>
      </c>
      <c r="M2826" s="7">
        <f t="shared" si="133"/>
        <v>2015</v>
      </c>
      <c r="N2826" s="7">
        <f t="shared" si="134"/>
        <v>1</v>
      </c>
      <c r="O2826" s="30">
        <f t="shared" si="135"/>
        <v>125.10000000000001</v>
      </c>
    </row>
    <row r="2827" spans="2:15" x14ac:dyDescent="0.2">
      <c r="B2827" s="13">
        <v>54793</v>
      </c>
      <c r="C2827" s="14">
        <v>42012.806111111298</v>
      </c>
      <c r="D2827" s="7" t="s">
        <v>10</v>
      </c>
      <c r="E2827" s="13">
        <v>2226</v>
      </c>
      <c r="F2827" s="7" t="s">
        <v>34</v>
      </c>
      <c r="G2827" s="7" t="s">
        <v>12</v>
      </c>
      <c r="H2827" s="13">
        <v>6.5</v>
      </c>
      <c r="I2827" s="13">
        <f>IF(G2827="Male",VLOOKUP(H2827,'Shoe size conversion table'!$B$6:$D$22,2),VLOOKUP(H2827,'Shoe size conversion table'!$J$6:$L$22,2))</f>
        <v>37</v>
      </c>
      <c r="J2827" s="13">
        <f>IF(G2827="Male",VLOOKUP(H2827,'Shoe size conversion table'!$B$6:$D$22,3),VLOOKUP(H2827,'Shoe size conversion table'!$J$6:$L$22,3))</f>
        <v>4.5</v>
      </c>
      <c r="K2827" s="11">
        <v>199</v>
      </c>
      <c r="L2827" s="12">
        <v>0.2</v>
      </c>
      <c r="M2827" s="7">
        <f t="shared" si="133"/>
        <v>2015</v>
      </c>
      <c r="N2827" s="7">
        <f t="shared" si="134"/>
        <v>1</v>
      </c>
      <c r="O2827" s="30">
        <f t="shared" si="135"/>
        <v>159.20000000000002</v>
      </c>
    </row>
    <row r="2828" spans="2:15" x14ac:dyDescent="0.2">
      <c r="B2828" s="13">
        <v>54794</v>
      </c>
      <c r="C2828" s="14">
        <v>42012.836111111123</v>
      </c>
      <c r="D2828" s="7" t="s">
        <v>9</v>
      </c>
      <c r="E2828" s="13">
        <v>2184</v>
      </c>
      <c r="F2828" s="7" t="s">
        <v>59</v>
      </c>
      <c r="G2828" s="7" t="s">
        <v>11</v>
      </c>
      <c r="H2828" s="13">
        <v>9</v>
      </c>
      <c r="I2828" s="13">
        <f>IF(G2828="Male",VLOOKUP(H2828,'Shoe size conversion table'!$B$6:$D$22,2),VLOOKUP(H2828,'Shoe size conversion table'!$J$6:$L$22,2))</f>
        <v>42</v>
      </c>
      <c r="J2828" s="13">
        <f>IF(G2828="Male",VLOOKUP(H2828,'Shoe size conversion table'!$B$6:$D$22,3),VLOOKUP(H2828,'Shoe size conversion table'!$J$6:$L$22,3))</f>
        <v>8.5</v>
      </c>
      <c r="K2828" s="11">
        <v>129</v>
      </c>
      <c r="L2828" s="12">
        <v>0.2</v>
      </c>
      <c r="M2828" s="7">
        <f t="shared" si="133"/>
        <v>2015</v>
      </c>
      <c r="N2828" s="7">
        <f t="shared" si="134"/>
        <v>1</v>
      </c>
      <c r="O2828" s="30">
        <f t="shared" si="135"/>
        <v>103.2</v>
      </c>
    </row>
    <row r="2829" spans="2:15" x14ac:dyDescent="0.2">
      <c r="B2829" s="13">
        <v>54795</v>
      </c>
      <c r="C2829" s="14">
        <v>42012.946111111298</v>
      </c>
      <c r="D2829" s="7" t="s">
        <v>10</v>
      </c>
      <c r="E2829" s="13">
        <v>2170</v>
      </c>
      <c r="F2829" s="7" t="s">
        <v>34</v>
      </c>
      <c r="G2829" s="7" t="s">
        <v>11</v>
      </c>
      <c r="H2829" s="13">
        <v>11.5</v>
      </c>
      <c r="I2829" s="13" t="str">
        <f>IF(G2829="Male",VLOOKUP(H2829,'Shoe size conversion table'!$B$6:$D$22,2),VLOOKUP(H2829,'Shoe size conversion table'!$J$6:$L$22,2))</f>
        <v>44-45</v>
      </c>
      <c r="J2829" s="13">
        <f>IF(G2829="Male",VLOOKUP(H2829,'Shoe size conversion table'!$B$6:$D$22,3),VLOOKUP(H2829,'Shoe size conversion table'!$J$6:$L$22,3))</f>
        <v>11</v>
      </c>
      <c r="K2829" s="11">
        <v>169</v>
      </c>
      <c r="L2829" s="12">
        <v>0</v>
      </c>
      <c r="M2829" s="7">
        <f t="shared" si="133"/>
        <v>2015</v>
      </c>
      <c r="N2829" s="7">
        <f t="shared" si="134"/>
        <v>1</v>
      </c>
      <c r="O2829" s="30">
        <f t="shared" si="135"/>
        <v>169</v>
      </c>
    </row>
    <row r="2830" spans="2:15" x14ac:dyDescent="0.2">
      <c r="B2830" s="13">
        <v>54796</v>
      </c>
      <c r="C2830" s="14">
        <v>42013.006111111295</v>
      </c>
      <c r="D2830" s="7" t="s">
        <v>10</v>
      </c>
      <c r="E2830" s="13">
        <v>2166</v>
      </c>
      <c r="F2830" s="7" t="s">
        <v>35</v>
      </c>
      <c r="G2830" s="7" t="s">
        <v>11</v>
      </c>
      <c r="H2830" s="13">
        <v>9.5</v>
      </c>
      <c r="I2830" s="13" t="str">
        <f>IF(G2830="Male",VLOOKUP(H2830,'Shoe size conversion table'!$B$6:$D$22,2),VLOOKUP(H2830,'Shoe size conversion table'!$J$6:$L$22,2))</f>
        <v>42-43</v>
      </c>
      <c r="J2830" s="13">
        <f>IF(G2830="Male",VLOOKUP(H2830,'Shoe size conversion table'!$B$6:$D$22,3),VLOOKUP(H2830,'Shoe size conversion table'!$J$6:$L$22,3))</f>
        <v>9</v>
      </c>
      <c r="K2830" s="11">
        <v>159</v>
      </c>
      <c r="L2830" s="12">
        <v>0</v>
      </c>
      <c r="M2830" s="7">
        <f t="shared" si="133"/>
        <v>2015</v>
      </c>
      <c r="N2830" s="7">
        <f t="shared" si="134"/>
        <v>1</v>
      </c>
      <c r="O2830" s="30">
        <f t="shared" si="135"/>
        <v>159</v>
      </c>
    </row>
    <row r="2831" spans="2:15" x14ac:dyDescent="0.2">
      <c r="B2831" s="13">
        <v>54797</v>
      </c>
      <c r="C2831" s="14">
        <v>42013.036111111302</v>
      </c>
      <c r="D2831" s="7" t="s">
        <v>10</v>
      </c>
      <c r="E2831" s="13">
        <v>2224</v>
      </c>
      <c r="F2831" s="7" t="s">
        <v>34</v>
      </c>
      <c r="G2831" s="7" t="s">
        <v>11</v>
      </c>
      <c r="H2831" s="13">
        <v>11</v>
      </c>
      <c r="I2831" s="13">
        <f>IF(G2831="Male",VLOOKUP(H2831,'Shoe size conversion table'!$B$6:$D$22,2),VLOOKUP(H2831,'Shoe size conversion table'!$J$6:$L$22,2))</f>
        <v>44</v>
      </c>
      <c r="J2831" s="13">
        <f>IF(G2831="Male",VLOOKUP(H2831,'Shoe size conversion table'!$B$6:$D$22,3),VLOOKUP(H2831,'Shoe size conversion table'!$J$6:$L$22,3))</f>
        <v>10.5</v>
      </c>
      <c r="K2831" s="11">
        <v>189</v>
      </c>
      <c r="L2831" s="12">
        <v>0</v>
      </c>
      <c r="M2831" s="7">
        <f t="shared" si="133"/>
        <v>2015</v>
      </c>
      <c r="N2831" s="7">
        <f t="shared" si="134"/>
        <v>1</v>
      </c>
      <c r="O2831" s="30">
        <f t="shared" si="135"/>
        <v>189</v>
      </c>
    </row>
    <row r="2832" spans="2:15" x14ac:dyDescent="0.2">
      <c r="B2832" s="13">
        <v>54798</v>
      </c>
      <c r="C2832" s="14">
        <v>42013.066111111271</v>
      </c>
      <c r="D2832" s="7" t="s">
        <v>10</v>
      </c>
      <c r="E2832" s="13">
        <v>2214</v>
      </c>
      <c r="F2832" s="7" t="s">
        <v>35</v>
      </c>
      <c r="G2832" s="7" t="s">
        <v>11</v>
      </c>
      <c r="H2832" s="13">
        <v>9.5</v>
      </c>
      <c r="I2832" s="13" t="str">
        <f>IF(G2832="Male",VLOOKUP(H2832,'Shoe size conversion table'!$B$6:$D$22,2),VLOOKUP(H2832,'Shoe size conversion table'!$J$6:$L$22,2))</f>
        <v>42-43</v>
      </c>
      <c r="J2832" s="13">
        <f>IF(G2832="Male",VLOOKUP(H2832,'Shoe size conversion table'!$B$6:$D$22,3),VLOOKUP(H2832,'Shoe size conversion table'!$J$6:$L$22,3))</f>
        <v>9</v>
      </c>
      <c r="K2832" s="11">
        <v>169</v>
      </c>
      <c r="L2832" s="12">
        <v>0.1</v>
      </c>
      <c r="M2832" s="7">
        <f t="shared" si="133"/>
        <v>2015</v>
      </c>
      <c r="N2832" s="7">
        <f t="shared" si="134"/>
        <v>1</v>
      </c>
      <c r="O2832" s="30">
        <f t="shared" si="135"/>
        <v>152.1</v>
      </c>
    </row>
    <row r="2833" spans="2:15" x14ac:dyDescent="0.2">
      <c r="B2833" s="13">
        <v>54799</v>
      </c>
      <c r="C2833" s="14">
        <v>42013.166111111299</v>
      </c>
      <c r="D2833" s="7" t="s">
        <v>9</v>
      </c>
      <c r="E2833" s="13">
        <v>2210</v>
      </c>
      <c r="F2833" s="7" t="s">
        <v>62</v>
      </c>
      <c r="G2833" s="7" t="s">
        <v>11</v>
      </c>
      <c r="H2833" s="13">
        <v>6.5</v>
      </c>
      <c r="I2833" s="13">
        <f>IF(G2833="Male",VLOOKUP(H2833,'Shoe size conversion table'!$B$6:$D$22,2),VLOOKUP(H2833,'Shoe size conversion table'!$J$6:$L$22,2))</f>
        <v>39</v>
      </c>
      <c r="J2833" s="13">
        <f>IF(G2833="Male",VLOOKUP(H2833,'Shoe size conversion table'!$B$6:$D$22,3),VLOOKUP(H2833,'Shoe size conversion table'!$J$6:$L$22,3))</f>
        <v>6</v>
      </c>
      <c r="K2833" s="11">
        <v>199</v>
      </c>
      <c r="L2833" s="12">
        <v>0</v>
      </c>
      <c r="M2833" s="7">
        <f t="shared" si="133"/>
        <v>2015</v>
      </c>
      <c r="N2833" s="7">
        <f t="shared" si="134"/>
        <v>1</v>
      </c>
      <c r="O2833" s="30">
        <f t="shared" si="135"/>
        <v>199</v>
      </c>
    </row>
    <row r="2834" spans="2:15" x14ac:dyDescent="0.2">
      <c r="B2834" s="13">
        <v>54800</v>
      </c>
      <c r="C2834" s="14">
        <v>42013.186111111121</v>
      </c>
      <c r="D2834" s="7" t="s">
        <v>10</v>
      </c>
      <c r="E2834" s="13">
        <v>2237</v>
      </c>
      <c r="F2834" s="7" t="s">
        <v>34</v>
      </c>
      <c r="G2834" s="7" t="s">
        <v>11</v>
      </c>
      <c r="H2834" s="13">
        <v>10.5</v>
      </c>
      <c r="I2834" s="13" t="str">
        <f>IF(G2834="Male",VLOOKUP(H2834,'Shoe size conversion table'!$B$6:$D$22,2),VLOOKUP(H2834,'Shoe size conversion table'!$J$6:$L$22,2))</f>
        <v>43-44</v>
      </c>
      <c r="J2834" s="13">
        <f>IF(G2834="Male",VLOOKUP(H2834,'Shoe size conversion table'!$B$6:$D$22,3),VLOOKUP(H2834,'Shoe size conversion table'!$J$6:$L$22,3))</f>
        <v>10</v>
      </c>
      <c r="K2834" s="11">
        <v>149</v>
      </c>
      <c r="L2834" s="12">
        <v>0.5</v>
      </c>
      <c r="M2834" s="7">
        <f t="shared" si="133"/>
        <v>2015</v>
      </c>
      <c r="N2834" s="7">
        <f t="shared" si="134"/>
        <v>1</v>
      </c>
      <c r="O2834" s="30">
        <f t="shared" si="135"/>
        <v>74.5</v>
      </c>
    </row>
    <row r="2835" spans="2:15" x14ac:dyDescent="0.2">
      <c r="B2835" s="13">
        <v>54801</v>
      </c>
      <c r="C2835" s="14">
        <v>42013.556111111269</v>
      </c>
      <c r="D2835" s="7" t="s">
        <v>7</v>
      </c>
      <c r="E2835" s="13">
        <v>2153</v>
      </c>
      <c r="F2835" s="7" t="s">
        <v>51</v>
      </c>
      <c r="G2835" s="7" t="s">
        <v>11</v>
      </c>
      <c r="H2835" s="13">
        <v>10.5</v>
      </c>
      <c r="I2835" s="13" t="str">
        <f>IF(G2835="Male",VLOOKUP(H2835,'Shoe size conversion table'!$B$6:$D$22,2),VLOOKUP(H2835,'Shoe size conversion table'!$J$6:$L$22,2))</f>
        <v>43-44</v>
      </c>
      <c r="J2835" s="13">
        <f>IF(G2835="Male",VLOOKUP(H2835,'Shoe size conversion table'!$B$6:$D$22,3),VLOOKUP(H2835,'Shoe size conversion table'!$J$6:$L$22,3))</f>
        <v>10</v>
      </c>
      <c r="K2835" s="11">
        <v>189</v>
      </c>
      <c r="L2835" s="12">
        <v>0.1</v>
      </c>
      <c r="M2835" s="7">
        <f t="shared" si="133"/>
        <v>2015</v>
      </c>
      <c r="N2835" s="7">
        <f t="shared" si="134"/>
        <v>1</v>
      </c>
      <c r="O2835" s="30">
        <f t="shared" si="135"/>
        <v>170.1</v>
      </c>
    </row>
    <row r="2836" spans="2:15" x14ac:dyDescent="0.2">
      <c r="B2836" s="13">
        <v>54802</v>
      </c>
      <c r="C2836" s="14">
        <v>42013.946111111298</v>
      </c>
      <c r="D2836" s="7" t="s">
        <v>10</v>
      </c>
      <c r="E2836" s="13">
        <v>2176</v>
      </c>
      <c r="F2836" s="7" t="s">
        <v>34</v>
      </c>
      <c r="G2836" s="7" t="s">
        <v>12</v>
      </c>
      <c r="H2836" s="13">
        <v>8</v>
      </c>
      <c r="I2836" s="13" t="str">
        <f>IF(G2836="Male",VLOOKUP(H2836,'Shoe size conversion table'!$B$6:$D$22,2),VLOOKUP(H2836,'Shoe size conversion table'!$J$6:$L$22,2))</f>
        <v>38-39</v>
      </c>
      <c r="J2836" s="13">
        <f>IF(G2836="Male",VLOOKUP(H2836,'Shoe size conversion table'!$B$6:$D$22,3),VLOOKUP(H2836,'Shoe size conversion table'!$J$6:$L$22,3))</f>
        <v>6</v>
      </c>
      <c r="K2836" s="11">
        <v>199</v>
      </c>
      <c r="L2836" s="12">
        <v>0.1</v>
      </c>
      <c r="M2836" s="7">
        <f t="shared" si="133"/>
        <v>2015</v>
      </c>
      <c r="N2836" s="7">
        <f t="shared" si="134"/>
        <v>1</v>
      </c>
      <c r="O2836" s="30">
        <f t="shared" si="135"/>
        <v>179.1</v>
      </c>
    </row>
    <row r="2837" spans="2:15" x14ac:dyDescent="0.2">
      <c r="B2837" s="13">
        <v>54803</v>
      </c>
      <c r="C2837" s="14">
        <v>42014.016111111298</v>
      </c>
      <c r="D2837" s="7" t="s">
        <v>10</v>
      </c>
      <c r="E2837" s="13">
        <v>2147</v>
      </c>
      <c r="F2837" s="7" t="s">
        <v>34</v>
      </c>
      <c r="G2837" s="7" t="s">
        <v>11</v>
      </c>
      <c r="H2837" s="13">
        <v>10</v>
      </c>
      <c r="I2837" s="13">
        <f>IF(G2837="Male",VLOOKUP(H2837,'Shoe size conversion table'!$B$6:$D$22,2),VLOOKUP(H2837,'Shoe size conversion table'!$J$6:$L$22,2))</f>
        <v>43</v>
      </c>
      <c r="J2837" s="13">
        <f>IF(G2837="Male",VLOOKUP(H2837,'Shoe size conversion table'!$B$6:$D$22,3),VLOOKUP(H2837,'Shoe size conversion table'!$J$6:$L$22,3))</f>
        <v>9.5</v>
      </c>
      <c r="K2837" s="11">
        <v>159</v>
      </c>
      <c r="L2837" s="12">
        <v>0</v>
      </c>
      <c r="M2837" s="7">
        <f t="shared" si="133"/>
        <v>2015</v>
      </c>
      <c r="N2837" s="7">
        <f t="shared" si="134"/>
        <v>1</v>
      </c>
      <c r="O2837" s="30">
        <f t="shared" si="135"/>
        <v>159</v>
      </c>
    </row>
    <row r="2838" spans="2:15" x14ac:dyDescent="0.2">
      <c r="B2838" s="13">
        <v>54804</v>
      </c>
      <c r="C2838" s="14">
        <v>42014.0261111113</v>
      </c>
      <c r="D2838" s="7" t="s">
        <v>9</v>
      </c>
      <c r="E2838" s="13">
        <v>2204</v>
      </c>
      <c r="F2838" s="7" t="s">
        <v>59</v>
      </c>
      <c r="G2838" s="7" t="s">
        <v>12</v>
      </c>
      <c r="H2838" s="13">
        <v>7.5</v>
      </c>
      <c r="I2838" s="13">
        <f>IF(G2838="Male",VLOOKUP(H2838,'Shoe size conversion table'!$B$6:$D$22,2),VLOOKUP(H2838,'Shoe size conversion table'!$J$6:$L$22,2))</f>
        <v>38</v>
      </c>
      <c r="J2838" s="13">
        <f>IF(G2838="Male",VLOOKUP(H2838,'Shoe size conversion table'!$B$6:$D$22,3),VLOOKUP(H2838,'Shoe size conversion table'!$J$6:$L$22,3))</f>
        <v>5.5</v>
      </c>
      <c r="K2838" s="11">
        <v>179</v>
      </c>
      <c r="L2838" s="12">
        <v>0</v>
      </c>
      <c r="M2838" s="7">
        <f t="shared" si="133"/>
        <v>2015</v>
      </c>
      <c r="N2838" s="7">
        <f t="shared" si="134"/>
        <v>1</v>
      </c>
      <c r="O2838" s="30">
        <f t="shared" si="135"/>
        <v>179</v>
      </c>
    </row>
    <row r="2839" spans="2:15" x14ac:dyDescent="0.2">
      <c r="B2839" s="13">
        <v>54805</v>
      </c>
      <c r="C2839" s="14">
        <v>42014.046111111296</v>
      </c>
      <c r="D2839" s="7" t="s">
        <v>8</v>
      </c>
      <c r="E2839" s="13">
        <v>2220</v>
      </c>
      <c r="F2839" s="7" t="s">
        <v>39</v>
      </c>
      <c r="G2839" s="7" t="s">
        <v>11</v>
      </c>
      <c r="H2839" s="13">
        <v>9.5</v>
      </c>
      <c r="I2839" s="13" t="str">
        <f>IF(G2839="Male",VLOOKUP(H2839,'Shoe size conversion table'!$B$6:$D$22,2),VLOOKUP(H2839,'Shoe size conversion table'!$J$6:$L$22,2))</f>
        <v>42-43</v>
      </c>
      <c r="J2839" s="13">
        <f>IF(G2839="Male",VLOOKUP(H2839,'Shoe size conversion table'!$B$6:$D$22,3),VLOOKUP(H2839,'Shoe size conversion table'!$J$6:$L$22,3))</f>
        <v>9</v>
      </c>
      <c r="K2839" s="11">
        <v>129</v>
      </c>
      <c r="L2839" s="12">
        <v>0</v>
      </c>
      <c r="M2839" s="7">
        <f t="shared" si="133"/>
        <v>2015</v>
      </c>
      <c r="N2839" s="7">
        <f t="shared" si="134"/>
        <v>1</v>
      </c>
      <c r="O2839" s="30">
        <f t="shared" si="135"/>
        <v>129</v>
      </c>
    </row>
    <row r="2840" spans="2:15" x14ac:dyDescent="0.2">
      <c r="B2840" s="13">
        <v>54806</v>
      </c>
      <c r="C2840" s="14">
        <v>42014.066111111271</v>
      </c>
      <c r="D2840" s="7" t="s">
        <v>7</v>
      </c>
      <c r="E2840" s="13">
        <v>2217</v>
      </c>
      <c r="F2840" s="7" t="s">
        <v>55</v>
      </c>
      <c r="G2840" s="7" t="s">
        <v>12</v>
      </c>
      <c r="H2840" s="13">
        <v>8</v>
      </c>
      <c r="I2840" s="13" t="str">
        <f>IF(G2840="Male",VLOOKUP(H2840,'Shoe size conversion table'!$B$6:$D$22,2),VLOOKUP(H2840,'Shoe size conversion table'!$J$6:$L$22,2))</f>
        <v>38-39</v>
      </c>
      <c r="J2840" s="13">
        <f>IF(G2840="Male",VLOOKUP(H2840,'Shoe size conversion table'!$B$6:$D$22,3),VLOOKUP(H2840,'Shoe size conversion table'!$J$6:$L$22,3))</f>
        <v>6</v>
      </c>
      <c r="K2840" s="11">
        <v>129</v>
      </c>
      <c r="L2840" s="12">
        <v>0.2</v>
      </c>
      <c r="M2840" s="7">
        <f t="shared" si="133"/>
        <v>2015</v>
      </c>
      <c r="N2840" s="7">
        <f t="shared" si="134"/>
        <v>1</v>
      </c>
      <c r="O2840" s="30">
        <f t="shared" si="135"/>
        <v>103.2</v>
      </c>
    </row>
    <row r="2841" spans="2:15" x14ac:dyDescent="0.2">
      <c r="B2841" s="13">
        <v>54806</v>
      </c>
      <c r="C2841" s="14">
        <v>42014.066111111271</v>
      </c>
      <c r="D2841" s="7" t="s">
        <v>7</v>
      </c>
      <c r="E2841" s="13">
        <v>2185</v>
      </c>
      <c r="F2841" s="7" t="s">
        <v>54</v>
      </c>
      <c r="G2841" s="7" t="s">
        <v>11</v>
      </c>
      <c r="H2841" s="13">
        <v>9.5</v>
      </c>
      <c r="I2841" s="13" t="str">
        <f>IF(G2841="Male",VLOOKUP(H2841,'Shoe size conversion table'!$B$6:$D$22,2),VLOOKUP(H2841,'Shoe size conversion table'!$J$6:$L$22,2))</f>
        <v>42-43</v>
      </c>
      <c r="J2841" s="13">
        <f>IF(G2841="Male",VLOOKUP(H2841,'Shoe size conversion table'!$B$6:$D$22,3),VLOOKUP(H2841,'Shoe size conversion table'!$J$6:$L$22,3))</f>
        <v>9</v>
      </c>
      <c r="K2841" s="11">
        <v>129</v>
      </c>
      <c r="L2841" s="12">
        <v>0</v>
      </c>
      <c r="M2841" s="7">
        <f t="shared" si="133"/>
        <v>2015</v>
      </c>
      <c r="N2841" s="7">
        <f t="shared" si="134"/>
        <v>1</v>
      </c>
      <c r="O2841" s="30">
        <f t="shared" si="135"/>
        <v>129</v>
      </c>
    </row>
    <row r="2842" spans="2:15" x14ac:dyDescent="0.2">
      <c r="B2842" s="13">
        <v>54807</v>
      </c>
      <c r="C2842" s="14">
        <v>42014.246111111119</v>
      </c>
      <c r="D2842" s="7" t="s">
        <v>7</v>
      </c>
      <c r="E2842" s="13">
        <v>2241</v>
      </c>
      <c r="F2842" s="7" t="s">
        <v>51</v>
      </c>
      <c r="G2842" s="7" t="s">
        <v>11</v>
      </c>
      <c r="H2842" s="13">
        <v>9.5</v>
      </c>
      <c r="I2842" s="13" t="str">
        <f>IF(G2842="Male",VLOOKUP(H2842,'Shoe size conversion table'!$B$6:$D$22,2),VLOOKUP(H2842,'Shoe size conversion table'!$J$6:$L$22,2))</f>
        <v>42-43</v>
      </c>
      <c r="J2842" s="13">
        <f>IF(G2842="Male",VLOOKUP(H2842,'Shoe size conversion table'!$B$6:$D$22,3),VLOOKUP(H2842,'Shoe size conversion table'!$J$6:$L$22,3))</f>
        <v>9</v>
      </c>
      <c r="K2842" s="11">
        <v>199</v>
      </c>
      <c r="L2842" s="12">
        <v>0</v>
      </c>
      <c r="M2842" s="7">
        <f t="shared" si="133"/>
        <v>2015</v>
      </c>
      <c r="N2842" s="7">
        <f t="shared" si="134"/>
        <v>1</v>
      </c>
      <c r="O2842" s="30">
        <f t="shared" si="135"/>
        <v>199</v>
      </c>
    </row>
    <row r="2843" spans="2:15" x14ac:dyDescent="0.2">
      <c r="B2843" s="13">
        <v>54807</v>
      </c>
      <c r="C2843" s="14">
        <v>42014.246111111119</v>
      </c>
      <c r="D2843" s="7" t="s">
        <v>7</v>
      </c>
      <c r="E2843" s="13">
        <v>2194</v>
      </c>
      <c r="F2843" s="7" t="s">
        <v>51</v>
      </c>
      <c r="G2843" s="7" t="s">
        <v>11</v>
      </c>
      <c r="H2843" s="13">
        <v>9</v>
      </c>
      <c r="I2843" s="13">
        <f>IF(G2843="Male",VLOOKUP(H2843,'Shoe size conversion table'!$B$6:$D$22,2),VLOOKUP(H2843,'Shoe size conversion table'!$J$6:$L$22,2))</f>
        <v>42</v>
      </c>
      <c r="J2843" s="13">
        <f>IF(G2843="Male",VLOOKUP(H2843,'Shoe size conversion table'!$B$6:$D$22,3),VLOOKUP(H2843,'Shoe size conversion table'!$J$6:$L$22,3))</f>
        <v>8.5</v>
      </c>
      <c r="K2843" s="11">
        <v>159</v>
      </c>
      <c r="L2843" s="12">
        <v>0</v>
      </c>
      <c r="M2843" s="7">
        <f t="shared" si="133"/>
        <v>2015</v>
      </c>
      <c r="N2843" s="7">
        <f t="shared" si="134"/>
        <v>1</v>
      </c>
      <c r="O2843" s="30">
        <f t="shared" si="135"/>
        <v>159</v>
      </c>
    </row>
    <row r="2844" spans="2:15" x14ac:dyDescent="0.2">
      <c r="B2844" s="13">
        <v>54808</v>
      </c>
      <c r="C2844" s="14">
        <v>42014.326111111273</v>
      </c>
      <c r="D2844" s="7" t="s">
        <v>7</v>
      </c>
      <c r="E2844" s="13">
        <v>2203</v>
      </c>
      <c r="F2844" s="7" t="s">
        <v>48</v>
      </c>
      <c r="G2844" s="7" t="s">
        <v>12</v>
      </c>
      <c r="H2844" s="13">
        <v>6.5</v>
      </c>
      <c r="I2844" s="13">
        <f>IF(G2844="Male",VLOOKUP(H2844,'Shoe size conversion table'!$B$6:$D$22,2),VLOOKUP(H2844,'Shoe size conversion table'!$J$6:$L$22,2))</f>
        <v>37</v>
      </c>
      <c r="J2844" s="13">
        <f>IF(G2844="Male",VLOOKUP(H2844,'Shoe size conversion table'!$B$6:$D$22,3),VLOOKUP(H2844,'Shoe size conversion table'!$J$6:$L$22,3))</f>
        <v>4.5</v>
      </c>
      <c r="K2844" s="11">
        <v>179</v>
      </c>
      <c r="L2844" s="12">
        <v>0</v>
      </c>
      <c r="M2844" s="7">
        <f t="shared" si="133"/>
        <v>2015</v>
      </c>
      <c r="N2844" s="7">
        <f t="shared" si="134"/>
        <v>1</v>
      </c>
      <c r="O2844" s="30">
        <f t="shared" si="135"/>
        <v>179</v>
      </c>
    </row>
    <row r="2845" spans="2:15" x14ac:dyDescent="0.2">
      <c r="B2845" s="13">
        <v>54809</v>
      </c>
      <c r="C2845" s="14">
        <v>42014.446111111298</v>
      </c>
      <c r="D2845" s="7" t="s">
        <v>7</v>
      </c>
      <c r="E2845" s="13">
        <v>2174</v>
      </c>
      <c r="F2845" s="7" t="s">
        <v>57</v>
      </c>
      <c r="G2845" s="7" t="s">
        <v>12</v>
      </c>
      <c r="H2845" s="13">
        <v>8.5</v>
      </c>
      <c r="I2845" s="13">
        <f>IF(G2845="Male",VLOOKUP(H2845,'Shoe size conversion table'!$B$6:$D$22,2),VLOOKUP(H2845,'Shoe size conversion table'!$J$6:$L$22,2))</f>
        <v>39</v>
      </c>
      <c r="J2845" s="13">
        <f>IF(G2845="Male",VLOOKUP(H2845,'Shoe size conversion table'!$B$6:$D$22,3),VLOOKUP(H2845,'Shoe size conversion table'!$J$6:$L$22,3))</f>
        <v>6.5</v>
      </c>
      <c r="K2845" s="11">
        <v>199</v>
      </c>
      <c r="L2845" s="12">
        <v>0.5</v>
      </c>
      <c r="M2845" s="7">
        <f t="shared" si="133"/>
        <v>2015</v>
      </c>
      <c r="N2845" s="7">
        <f t="shared" si="134"/>
        <v>1</v>
      </c>
      <c r="O2845" s="30">
        <f t="shared" si="135"/>
        <v>99.5</v>
      </c>
    </row>
    <row r="2846" spans="2:15" x14ac:dyDescent="0.2">
      <c r="B2846" s="13">
        <v>54810</v>
      </c>
      <c r="C2846" s="14">
        <v>42014.506111111121</v>
      </c>
      <c r="D2846" s="7" t="s">
        <v>10</v>
      </c>
      <c r="E2846" s="13">
        <v>2196</v>
      </c>
      <c r="F2846" s="7" t="s">
        <v>34</v>
      </c>
      <c r="G2846" s="7" t="s">
        <v>11</v>
      </c>
      <c r="H2846" s="13">
        <v>10.5</v>
      </c>
      <c r="I2846" s="13" t="str">
        <f>IF(G2846="Male",VLOOKUP(H2846,'Shoe size conversion table'!$B$6:$D$22,2),VLOOKUP(H2846,'Shoe size conversion table'!$J$6:$L$22,2))</f>
        <v>43-44</v>
      </c>
      <c r="J2846" s="13">
        <f>IF(G2846="Male",VLOOKUP(H2846,'Shoe size conversion table'!$B$6:$D$22,3),VLOOKUP(H2846,'Shoe size conversion table'!$J$6:$L$22,3))</f>
        <v>10</v>
      </c>
      <c r="K2846" s="11">
        <v>189</v>
      </c>
      <c r="L2846" s="12">
        <v>0</v>
      </c>
      <c r="M2846" s="7">
        <f t="shared" si="133"/>
        <v>2015</v>
      </c>
      <c r="N2846" s="7">
        <f t="shared" si="134"/>
        <v>1</v>
      </c>
      <c r="O2846" s="30">
        <f t="shared" si="135"/>
        <v>189</v>
      </c>
    </row>
    <row r="2847" spans="2:15" x14ac:dyDescent="0.2">
      <c r="B2847" s="13">
        <v>54811</v>
      </c>
      <c r="C2847" s="14">
        <v>42014.64611111112</v>
      </c>
      <c r="D2847" s="7" t="s">
        <v>10</v>
      </c>
      <c r="E2847" s="13">
        <v>2192</v>
      </c>
      <c r="F2847" s="7" t="s">
        <v>35</v>
      </c>
      <c r="G2847" s="7" t="s">
        <v>11</v>
      </c>
      <c r="H2847" s="13">
        <v>9</v>
      </c>
      <c r="I2847" s="13">
        <f>IF(G2847="Male",VLOOKUP(H2847,'Shoe size conversion table'!$B$6:$D$22,2),VLOOKUP(H2847,'Shoe size conversion table'!$J$6:$L$22,2))</f>
        <v>42</v>
      </c>
      <c r="J2847" s="13">
        <f>IF(G2847="Male",VLOOKUP(H2847,'Shoe size conversion table'!$B$6:$D$22,3),VLOOKUP(H2847,'Shoe size conversion table'!$J$6:$L$22,3))</f>
        <v>8.5</v>
      </c>
      <c r="K2847" s="11">
        <v>159</v>
      </c>
      <c r="L2847" s="12">
        <v>0.2</v>
      </c>
      <c r="M2847" s="7">
        <f t="shared" si="133"/>
        <v>2015</v>
      </c>
      <c r="N2847" s="7">
        <f t="shared" si="134"/>
        <v>1</v>
      </c>
      <c r="O2847" s="30">
        <f t="shared" si="135"/>
        <v>127.2</v>
      </c>
    </row>
    <row r="2848" spans="2:15" x14ac:dyDescent="0.2">
      <c r="B2848" s="13">
        <v>54812</v>
      </c>
      <c r="C2848" s="14">
        <v>42014.686111111274</v>
      </c>
      <c r="D2848" s="7" t="s">
        <v>7</v>
      </c>
      <c r="E2848" s="13">
        <v>2176</v>
      </c>
      <c r="F2848" s="7" t="s">
        <v>44</v>
      </c>
      <c r="G2848" s="7" t="s">
        <v>12</v>
      </c>
      <c r="H2848" s="13">
        <v>6.5</v>
      </c>
      <c r="I2848" s="13">
        <f>IF(G2848="Male",VLOOKUP(H2848,'Shoe size conversion table'!$B$6:$D$22,2),VLOOKUP(H2848,'Shoe size conversion table'!$J$6:$L$22,2))</f>
        <v>37</v>
      </c>
      <c r="J2848" s="13">
        <f>IF(G2848="Male",VLOOKUP(H2848,'Shoe size conversion table'!$B$6:$D$22,3),VLOOKUP(H2848,'Shoe size conversion table'!$J$6:$L$22,3))</f>
        <v>4.5</v>
      </c>
      <c r="K2848" s="11">
        <v>129</v>
      </c>
      <c r="L2848" s="12">
        <v>0.2</v>
      </c>
      <c r="M2848" s="7">
        <f t="shared" si="133"/>
        <v>2015</v>
      </c>
      <c r="N2848" s="7">
        <f t="shared" si="134"/>
        <v>1</v>
      </c>
      <c r="O2848" s="30">
        <f t="shared" si="135"/>
        <v>103.2</v>
      </c>
    </row>
    <row r="2849" spans="2:15" x14ac:dyDescent="0.2">
      <c r="B2849" s="13">
        <v>54813</v>
      </c>
      <c r="C2849" s="14">
        <v>42015.046111111296</v>
      </c>
      <c r="D2849" s="7" t="s">
        <v>8</v>
      </c>
      <c r="E2849" s="13">
        <v>2186</v>
      </c>
      <c r="F2849" s="7" t="s">
        <v>38</v>
      </c>
      <c r="G2849" s="7" t="s">
        <v>12</v>
      </c>
      <c r="H2849" s="13">
        <v>7</v>
      </c>
      <c r="I2849" s="13" t="str">
        <f>IF(G2849="Male",VLOOKUP(H2849,'Shoe size conversion table'!$B$6:$D$22,2),VLOOKUP(H2849,'Shoe size conversion table'!$J$6:$L$22,2))</f>
        <v>37-38</v>
      </c>
      <c r="J2849" s="13">
        <f>IF(G2849="Male",VLOOKUP(H2849,'Shoe size conversion table'!$B$6:$D$22,3),VLOOKUP(H2849,'Shoe size conversion table'!$J$6:$L$22,3))</f>
        <v>5</v>
      </c>
      <c r="K2849" s="11">
        <v>159</v>
      </c>
      <c r="L2849" s="12">
        <v>0</v>
      </c>
      <c r="M2849" s="7">
        <f t="shared" si="133"/>
        <v>2015</v>
      </c>
      <c r="N2849" s="7">
        <f t="shared" si="134"/>
        <v>1</v>
      </c>
      <c r="O2849" s="30">
        <f t="shared" si="135"/>
        <v>159</v>
      </c>
    </row>
    <row r="2850" spans="2:15" x14ac:dyDescent="0.2">
      <c r="B2850" s="13">
        <v>54814</v>
      </c>
      <c r="C2850" s="14">
        <v>42015.066111111271</v>
      </c>
      <c r="D2850" s="7" t="s">
        <v>7</v>
      </c>
      <c r="E2850" s="13">
        <v>2174</v>
      </c>
      <c r="F2850" s="7" t="s">
        <v>53</v>
      </c>
      <c r="G2850" s="7" t="s">
        <v>11</v>
      </c>
      <c r="H2850" s="13">
        <v>8.5</v>
      </c>
      <c r="I2850" s="13" t="str">
        <f>IF(G2850="Male",VLOOKUP(H2850,'Shoe size conversion table'!$B$6:$D$22,2),VLOOKUP(H2850,'Shoe size conversion table'!$J$6:$L$22,2))</f>
        <v>41-42</v>
      </c>
      <c r="J2850" s="13">
        <f>IF(G2850="Male",VLOOKUP(H2850,'Shoe size conversion table'!$B$6:$D$22,3),VLOOKUP(H2850,'Shoe size conversion table'!$J$6:$L$22,3))</f>
        <v>8</v>
      </c>
      <c r="K2850" s="11">
        <v>169</v>
      </c>
      <c r="L2850" s="12">
        <v>0</v>
      </c>
      <c r="M2850" s="7">
        <f t="shared" si="133"/>
        <v>2015</v>
      </c>
      <c r="N2850" s="7">
        <f t="shared" si="134"/>
        <v>1</v>
      </c>
      <c r="O2850" s="30">
        <f t="shared" si="135"/>
        <v>169</v>
      </c>
    </row>
    <row r="2851" spans="2:15" x14ac:dyDescent="0.2">
      <c r="B2851" s="13">
        <v>54815</v>
      </c>
      <c r="C2851" s="14">
        <v>42015.166111111299</v>
      </c>
      <c r="D2851" s="7" t="s">
        <v>10</v>
      </c>
      <c r="E2851" s="13">
        <v>2169</v>
      </c>
      <c r="F2851" s="7" t="s">
        <v>34</v>
      </c>
      <c r="G2851" s="7" t="s">
        <v>12</v>
      </c>
      <c r="H2851" s="13">
        <v>9</v>
      </c>
      <c r="I2851" s="13" t="str">
        <f>IF(G2851="Male",VLOOKUP(H2851,'Shoe size conversion table'!$B$6:$D$22,2),VLOOKUP(H2851,'Shoe size conversion table'!$J$6:$L$22,2))</f>
        <v>39-40</v>
      </c>
      <c r="J2851" s="13">
        <f>IF(G2851="Male",VLOOKUP(H2851,'Shoe size conversion table'!$B$6:$D$22,3),VLOOKUP(H2851,'Shoe size conversion table'!$J$6:$L$22,3))</f>
        <v>7</v>
      </c>
      <c r="K2851" s="11">
        <v>129</v>
      </c>
      <c r="L2851" s="12">
        <v>0</v>
      </c>
      <c r="M2851" s="7">
        <f t="shared" si="133"/>
        <v>2015</v>
      </c>
      <c r="N2851" s="7">
        <f t="shared" si="134"/>
        <v>1</v>
      </c>
      <c r="O2851" s="30">
        <f t="shared" si="135"/>
        <v>129</v>
      </c>
    </row>
    <row r="2852" spans="2:15" x14ac:dyDescent="0.2">
      <c r="B2852" s="13">
        <v>54816</v>
      </c>
      <c r="C2852" s="14">
        <v>42015.246111111301</v>
      </c>
      <c r="D2852" s="7" t="s">
        <v>7</v>
      </c>
      <c r="E2852" s="13">
        <v>2176</v>
      </c>
      <c r="F2852" s="7" t="s">
        <v>44</v>
      </c>
      <c r="G2852" s="7" t="s">
        <v>12</v>
      </c>
      <c r="H2852" s="13">
        <v>9</v>
      </c>
      <c r="I2852" s="13" t="str">
        <f>IF(G2852="Male",VLOOKUP(H2852,'Shoe size conversion table'!$B$6:$D$22,2),VLOOKUP(H2852,'Shoe size conversion table'!$J$6:$L$22,2))</f>
        <v>39-40</v>
      </c>
      <c r="J2852" s="13">
        <f>IF(G2852="Male",VLOOKUP(H2852,'Shoe size conversion table'!$B$6:$D$22,3),VLOOKUP(H2852,'Shoe size conversion table'!$J$6:$L$22,3))</f>
        <v>7</v>
      </c>
      <c r="K2852" s="11">
        <v>159</v>
      </c>
      <c r="L2852" s="12">
        <v>0</v>
      </c>
      <c r="M2852" s="7">
        <f t="shared" si="133"/>
        <v>2015</v>
      </c>
      <c r="N2852" s="7">
        <f t="shared" si="134"/>
        <v>1</v>
      </c>
      <c r="O2852" s="30">
        <f t="shared" si="135"/>
        <v>159</v>
      </c>
    </row>
    <row r="2853" spans="2:15" x14ac:dyDescent="0.2">
      <c r="B2853" s="13">
        <v>54817</v>
      </c>
      <c r="C2853" s="14">
        <v>42015.376111111298</v>
      </c>
      <c r="D2853" s="7" t="s">
        <v>10</v>
      </c>
      <c r="E2853" s="13">
        <v>2218</v>
      </c>
      <c r="F2853" s="7" t="s">
        <v>34</v>
      </c>
      <c r="G2853" s="7" t="s">
        <v>11</v>
      </c>
      <c r="H2853" s="13">
        <v>10</v>
      </c>
      <c r="I2853" s="13">
        <f>IF(G2853="Male",VLOOKUP(H2853,'Shoe size conversion table'!$B$6:$D$22,2),VLOOKUP(H2853,'Shoe size conversion table'!$J$6:$L$22,2))</f>
        <v>43</v>
      </c>
      <c r="J2853" s="13">
        <f>IF(G2853="Male",VLOOKUP(H2853,'Shoe size conversion table'!$B$6:$D$22,3),VLOOKUP(H2853,'Shoe size conversion table'!$J$6:$L$22,3))</f>
        <v>9.5</v>
      </c>
      <c r="K2853" s="11">
        <v>159</v>
      </c>
      <c r="L2853" s="12">
        <v>0.1</v>
      </c>
      <c r="M2853" s="7">
        <f t="shared" si="133"/>
        <v>2015</v>
      </c>
      <c r="N2853" s="7">
        <f t="shared" si="134"/>
        <v>1</v>
      </c>
      <c r="O2853" s="30">
        <f t="shared" si="135"/>
        <v>143.1</v>
      </c>
    </row>
    <row r="2854" spans="2:15" x14ac:dyDescent="0.2">
      <c r="B2854" s="13">
        <v>54818</v>
      </c>
      <c r="C2854" s="14">
        <v>42015.476111111122</v>
      </c>
      <c r="D2854" s="7" t="s">
        <v>7</v>
      </c>
      <c r="E2854" s="13">
        <v>2202</v>
      </c>
      <c r="F2854" s="7" t="s">
        <v>51</v>
      </c>
      <c r="G2854" s="7" t="s">
        <v>11</v>
      </c>
      <c r="H2854" s="13">
        <v>11</v>
      </c>
      <c r="I2854" s="13">
        <f>IF(G2854="Male",VLOOKUP(H2854,'Shoe size conversion table'!$B$6:$D$22,2),VLOOKUP(H2854,'Shoe size conversion table'!$J$6:$L$22,2))</f>
        <v>44</v>
      </c>
      <c r="J2854" s="13">
        <f>IF(G2854="Male",VLOOKUP(H2854,'Shoe size conversion table'!$B$6:$D$22,3),VLOOKUP(H2854,'Shoe size conversion table'!$J$6:$L$22,3))</f>
        <v>10.5</v>
      </c>
      <c r="K2854" s="11">
        <v>159</v>
      </c>
      <c r="L2854" s="12">
        <v>0</v>
      </c>
      <c r="M2854" s="7">
        <f t="shared" si="133"/>
        <v>2015</v>
      </c>
      <c r="N2854" s="7">
        <f t="shared" si="134"/>
        <v>1</v>
      </c>
      <c r="O2854" s="30">
        <f t="shared" si="135"/>
        <v>159</v>
      </c>
    </row>
    <row r="2855" spans="2:15" x14ac:dyDescent="0.2">
      <c r="B2855" s="13">
        <v>54819</v>
      </c>
      <c r="C2855" s="14">
        <v>42015.576111111273</v>
      </c>
      <c r="D2855" s="7" t="s">
        <v>10</v>
      </c>
      <c r="E2855" s="13">
        <v>2225</v>
      </c>
      <c r="F2855" s="7" t="s">
        <v>35</v>
      </c>
      <c r="G2855" s="7" t="s">
        <v>11</v>
      </c>
      <c r="H2855" s="13">
        <v>10.5</v>
      </c>
      <c r="I2855" s="13" t="str">
        <f>IF(G2855="Male",VLOOKUP(H2855,'Shoe size conversion table'!$B$6:$D$22,2),VLOOKUP(H2855,'Shoe size conversion table'!$J$6:$L$22,2))</f>
        <v>43-44</v>
      </c>
      <c r="J2855" s="13">
        <f>IF(G2855="Male",VLOOKUP(H2855,'Shoe size conversion table'!$B$6:$D$22,3),VLOOKUP(H2855,'Shoe size conversion table'!$J$6:$L$22,3))</f>
        <v>10</v>
      </c>
      <c r="K2855" s="11">
        <v>199</v>
      </c>
      <c r="L2855" s="12">
        <v>0.2</v>
      </c>
      <c r="M2855" s="7">
        <f t="shared" si="133"/>
        <v>2015</v>
      </c>
      <c r="N2855" s="7">
        <f t="shared" si="134"/>
        <v>1</v>
      </c>
      <c r="O2855" s="30">
        <f t="shared" si="135"/>
        <v>159.20000000000002</v>
      </c>
    </row>
    <row r="2856" spans="2:15" x14ac:dyDescent="0.2">
      <c r="B2856" s="13">
        <v>54820</v>
      </c>
      <c r="C2856" s="14">
        <v>42015.686111111274</v>
      </c>
      <c r="D2856" s="7" t="s">
        <v>8</v>
      </c>
      <c r="E2856" s="13">
        <v>2203</v>
      </c>
      <c r="F2856" s="7" t="s">
        <v>39</v>
      </c>
      <c r="G2856" s="7" t="s">
        <v>11</v>
      </c>
      <c r="H2856" s="13">
        <v>10</v>
      </c>
      <c r="I2856" s="13">
        <f>IF(G2856="Male",VLOOKUP(H2856,'Shoe size conversion table'!$B$6:$D$22,2),VLOOKUP(H2856,'Shoe size conversion table'!$J$6:$L$22,2))</f>
        <v>43</v>
      </c>
      <c r="J2856" s="13">
        <f>IF(G2856="Male",VLOOKUP(H2856,'Shoe size conversion table'!$B$6:$D$22,3),VLOOKUP(H2856,'Shoe size conversion table'!$J$6:$L$22,3))</f>
        <v>9.5</v>
      </c>
      <c r="K2856" s="11">
        <v>139</v>
      </c>
      <c r="L2856" s="12">
        <v>0.2</v>
      </c>
      <c r="M2856" s="7">
        <f t="shared" si="133"/>
        <v>2015</v>
      </c>
      <c r="N2856" s="7">
        <f t="shared" si="134"/>
        <v>1</v>
      </c>
      <c r="O2856" s="30">
        <f t="shared" si="135"/>
        <v>111.2</v>
      </c>
    </row>
    <row r="2857" spans="2:15" x14ac:dyDescent="0.2">
      <c r="B2857" s="13">
        <v>54821</v>
      </c>
      <c r="C2857" s="14">
        <v>42015.8161111113</v>
      </c>
      <c r="D2857" s="7" t="s">
        <v>7</v>
      </c>
      <c r="E2857" s="13">
        <v>2193</v>
      </c>
      <c r="F2857" s="7" t="s">
        <v>50</v>
      </c>
      <c r="G2857" s="7" t="s">
        <v>12</v>
      </c>
      <c r="H2857" s="13">
        <v>9</v>
      </c>
      <c r="I2857" s="13" t="str">
        <f>IF(G2857="Male",VLOOKUP(H2857,'Shoe size conversion table'!$B$6:$D$22,2),VLOOKUP(H2857,'Shoe size conversion table'!$J$6:$L$22,2))</f>
        <v>39-40</v>
      </c>
      <c r="J2857" s="13">
        <f>IF(G2857="Male",VLOOKUP(H2857,'Shoe size conversion table'!$B$6:$D$22,3),VLOOKUP(H2857,'Shoe size conversion table'!$J$6:$L$22,3))</f>
        <v>7</v>
      </c>
      <c r="K2857" s="11">
        <v>159</v>
      </c>
      <c r="L2857" s="12">
        <v>0.2</v>
      </c>
      <c r="M2857" s="7">
        <f t="shared" si="133"/>
        <v>2015</v>
      </c>
      <c r="N2857" s="7">
        <f t="shared" si="134"/>
        <v>1</v>
      </c>
      <c r="O2857" s="30">
        <f t="shared" si="135"/>
        <v>127.2</v>
      </c>
    </row>
    <row r="2858" spans="2:15" x14ac:dyDescent="0.2">
      <c r="B2858" s="13">
        <v>54822</v>
      </c>
      <c r="C2858" s="14">
        <v>42016.206111111271</v>
      </c>
      <c r="D2858" s="7" t="s">
        <v>7</v>
      </c>
      <c r="E2858" s="13">
        <v>2185</v>
      </c>
      <c r="F2858" s="7" t="s">
        <v>54</v>
      </c>
      <c r="G2858" s="7" t="s">
        <v>11</v>
      </c>
      <c r="H2858" s="13">
        <v>9.5</v>
      </c>
      <c r="I2858" s="13" t="str">
        <f>IF(G2858="Male",VLOOKUP(H2858,'Shoe size conversion table'!$B$6:$D$22,2),VLOOKUP(H2858,'Shoe size conversion table'!$J$6:$L$22,2))</f>
        <v>42-43</v>
      </c>
      <c r="J2858" s="13">
        <f>IF(G2858="Male",VLOOKUP(H2858,'Shoe size conversion table'!$B$6:$D$22,3),VLOOKUP(H2858,'Shoe size conversion table'!$J$6:$L$22,3))</f>
        <v>9</v>
      </c>
      <c r="K2858" s="11">
        <v>129</v>
      </c>
      <c r="L2858" s="12">
        <v>0</v>
      </c>
      <c r="M2858" s="7">
        <f t="shared" si="133"/>
        <v>2015</v>
      </c>
      <c r="N2858" s="7">
        <f t="shared" si="134"/>
        <v>1</v>
      </c>
      <c r="O2858" s="30">
        <f t="shared" si="135"/>
        <v>129</v>
      </c>
    </row>
    <row r="2859" spans="2:15" x14ac:dyDescent="0.2">
      <c r="B2859" s="13">
        <v>54823</v>
      </c>
      <c r="C2859" s="14">
        <v>42016.316111111119</v>
      </c>
      <c r="D2859" s="7" t="s">
        <v>9</v>
      </c>
      <c r="E2859" s="13">
        <v>2148</v>
      </c>
      <c r="F2859" s="7" t="s">
        <v>62</v>
      </c>
      <c r="G2859" s="7" t="s">
        <v>12</v>
      </c>
      <c r="H2859" s="13">
        <v>10</v>
      </c>
      <c r="I2859" s="13" t="str">
        <f>IF(G2859="Male",VLOOKUP(H2859,'Shoe size conversion table'!$B$6:$D$22,2),VLOOKUP(H2859,'Shoe size conversion table'!$J$6:$L$22,2))</f>
        <v>40-41</v>
      </c>
      <c r="J2859" s="13">
        <f>IF(G2859="Male",VLOOKUP(H2859,'Shoe size conversion table'!$B$6:$D$22,3),VLOOKUP(H2859,'Shoe size conversion table'!$J$6:$L$22,3))</f>
        <v>8</v>
      </c>
      <c r="K2859" s="11">
        <v>129</v>
      </c>
      <c r="L2859" s="12">
        <v>0.3</v>
      </c>
      <c r="M2859" s="7">
        <f t="shared" si="133"/>
        <v>2015</v>
      </c>
      <c r="N2859" s="7">
        <f t="shared" si="134"/>
        <v>1</v>
      </c>
      <c r="O2859" s="30">
        <f t="shared" si="135"/>
        <v>90.3</v>
      </c>
    </row>
    <row r="2860" spans="2:15" x14ac:dyDescent="0.2">
      <c r="B2860" s="13">
        <v>54824</v>
      </c>
      <c r="C2860" s="14">
        <v>42016.376111111298</v>
      </c>
      <c r="D2860" s="7" t="s">
        <v>10</v>
      </c>
      <c r="E2860" s="13">
        <v>2166</v>
      </c>
      <c r="F2860" s="7" t="s">
        <v>35</v>
      </c>
      <c r="G2860" s="7" t="s">
        <v>11</v>
      </c>
      <c r="H2860" s="13">
        <v>9.5</v>
      </c>
      <c r="I2860" s="13" t="str">
        <f>IF(G2860="Male",VLOOKUP(H2860,'Shoe size conversion table'!$B$6:$D$22,2),VLOOKUP(H2860,'Shoe size conversion table'!$J$6:$L$22,2))</f>
        <v>42-43</v>
      </c>
      <c r="J2860" s="13">
        <f>IF(G2860="Male",VLOOKUP(H2860,'Shoe size conversion table'!$B$6:$D$22,3),VLOOKUP(H2860,'Shoe size conversion table'!$J$6:$L$22,3))</f>
        <v>9</v>
      </c>
      <c r="K2860" s="11">
        <v>159</v>
      </c>
      <c r="L2860" s="12">
        <v>0</v>
      </c>
      <c r="M2860" s="7">
        <f t="shared" si="133"/>
        <v>2015</v>
      </c>
      <c r="N2860" s="7">
        <f t="shared" si="134"/>
        <v>1</v>
      </c>
      <c r="O2860" s="30">
        <f t="shared" si="135"/>
        <v>159</v>
      </c>
    </row>
    <row r="2861" spans="2:15" x14ac:dyDescent="0.2">
      <c r="B2861" s="13">
        <v>54825</v>
      </c>
      <c r="C2861" s="14">
        <v>42016.406111111122</v>
      </c>
      <c r="D2861" s="7" t="s">
        <v>7</v>
      </c>
      <c r="E2861" s="13">
        <v>2151</v>
      </c>
      <c r="F2861" s="7" t="s">
        <v>54</v>
      </c>
      <c r="G2861" s="7" t="s">
        <v>11</v>
      </c>
      <c r="H2861" s="13">
        <v>9.5</v>
      </c>
      <c r="I2861" s="13" t="str">
        <f>IF(G2861="Male",VLOOKUP(H2861,'Shoe size conversion table'!$B$6:$D$22,2),VLOOKUP(H2861,'Shoe size conversion table'!$J$6:$L$22,2))</f>
        <v>42-43</v>
      </c>
      <c r="J2861" s="13">
        <f>IF(G2861="Male",VLOOKUP(H2861,'Shoe size conversion table'!$B$6:$D$22,3),VLOOKUP(H2861,'Shoe size conversion table'!$J$6:$L$22,3))</f>
        <v>9</v>
      </c>
      <c r="K2861" s="11">
        <v>149</v>
      </c>
      <c r="L2861" s="12">
        <v>0</v>
      </c>
      <c r="M2861" s="7">
        <f t="shared" si="133"/>
        <v>2015</v>
      </c>
      <c r="N2861" s="7">
        <f t="shared" si="134"/>
        <v>1</v>
      </c>
      <c r="O2861" s="30">
        <f t="shared" si="135"/>
        <v>149</v>
      </c>
    </row>
    <row r="2862" spans="2:15" x14ac:dyDescent="0.2">
      <c r="B2862" s="13">
        <v>54826</v>
      </c>
      <c r="C2862" s="14">
        <v>42016.476111111122</v>
      </c>
      <c r="D2862" s="7" t="s">
        <v>7</v>
      </c>
      <c r="E2862" s="13">
        <v>2205</v>
      </c>
      <c r="F2862" s="7" t="s">
        <v>51</v>
      </c>
      <c r="G2862" s="7" t="s">
        <v>11</v>
      </c>
      <c r="H2862" s="13">
        <v>9.5</v>
      </c>
      <c r="I2862" s="13" t="str">
        <f>IF(G2862="Male",VLOOKUP(H2862,'Shoe size conversion table'!$B$6:$D$22,2),VLOOKUP(H2862,'Shoe size conversion table'!$J$6:$L$22,2))</f>
        <v>42-43</v>
      </c>
      <c r="J2862" s="13">
        <f>IF(G2862="Male",VLOOKUP(H2862,'Shoe size conversion table'!$B$6:$D$22,3),VLOOKUP(H2862,'Shoe size conversion table'!$J$6:$L$22,3))</f>
        <v>9</v>
      </c>
      <c r="K2862" s="11">
        <v>199</v>
      </c>
      <c r="L2862" s="12">
        <v>0.3</v>
      </c>
      <c r="M2862" s="7">
        <f t="shared" si="133"/>
        <v>2015</v>
      </c>
      <c r="N2862" s="7">
        <f t="shared" si="134"/>
        <v>1</v>
      </c>
      <c r="O2862" s="30">
        <f t="shared" si="135"/>
        <v>139.29999999999998</v>
      </c>
    </row>
    <row r="2863" spans="2:15" x14ac:dyDescent="0.2">
      <c r="B2863" s="13">
        <v>54827</v>
      </c>
      <c r="C2863" s="14">
        <v>42016.726111111122</v>
      </c>
      <c r="D2863" s="7" t="s">
        <v>10</v>
      </c>
      <c r="E2863" s="13">
        <v>2196</v>
      </c>
      <c r="F2863" s="7" t="s">
        <v>34</v>
      </c>
      <c r="G2863" s="7" t="s">
        <v>11</v>
      </c>
      <c r="H2863" s="13">
        <v>10.5</v>
      </c>
      <c r="I2863" s="13" t="str">
        <f>IF(G2863="Male",VLOOKUP(H2863,'Shoe size conversion table'!$B$6:$D$22,2),VLOOKUP(H2863,'Shoe size conversion table'!$J$6:$L$22,2))</f>
        <v>43-44</v>
      </c>
      <c r="J2863" s="13">
        <f>IF(G2863="Male",VLOOKUP(H2863,'Shoe size conversion table'!$B$6:$D$22,3),VLOOKUP(H2863,'Shoe size conversion table'!$J$6:$L$22,3))</f>
        <v>10</v>
      </c>
      <c r="K2863" s="11">
        <v>189</v>
      </c>
      <c r="L2863" s="12">
        <v>0</v>
      </c>
      <c r="M2863" s="7">
        <f t="shared" si="133"/>
        <v>2015</v>
      </c>
      <c r="N2863" s="7">
        <f t="shared" si="134"/>
        <v>1</v>
      </c>
      <c r="O2863" s="30">
        <f t="shared" si="135"/>
        <v>189</v>
      </c>
    </row>
    <row r="2864" spans="2:15" x14ac:dyDescent="0.2">
      <c r="B2864" s="13">
        <v>54828</v>
      </c>
      <c r="C2864" s="14">
        <v>42016.726111111304</v>
      </c>
      <c r="D2864" s="7" t="s">
        <v>10</v>
      </c>
      <c r="E2864" s="13">
        <v>2170</v>
      </c>
      <c r="F2864" s="7" t="s">
        <v>34</v>
      </c>
      <c r="G2864" s="7" t="s">
        <v>12</v>
      </c>
      <c r="H2864" s="13">
        <v>10.5</v>
      </c>
      <c r="I2864" s="13">
        <f>IF(G2864="Male",VLOOKUP(H2864,'Shoe size conversion table'!$B$6:$D$22,2),VLOOKUP(H2864,'Shoe size conversion table'!$J$6:$L$22,2))</f>
        <v>41</v>
      </c>
      <c r="J2864" s="13">
        <f>IF(G2864="Male",VLOOKUP(H2864,'Shoe size conversion table'!$B$6:$D$22,3),VLOOKUP(H2864,'Shoe size conversion table'!$J$6:$L$22,3))</f>
        <v>8.5</v>
      </c>
      <c r="K2864" s="11">
        <v>189</v>
      </c>
      <c r="L2864" s="12">
        <v>0.1</v>
      </c>
      <c r="M2864" s="7">
        <f t="shared" si="133"/>
        <v>2015</v>
      </c>
      <c r="N2864" s="7">
        <f t="shared" si="134"/>
        <v>1</v>
      </c>
      <c r="O2864" s="30">
        <f t="shared" si="135"/>
        <v>170.1</v>
      </c>
    </row>
    <row r="2865" spans="2:15" x14ac:dyDescent="0.2">
      <c r="B2865" s="13">
        <v>54829</v>
      </c>
      <c r="C2865" s="14">
        <v>42017.186111111274</v>
      </c>
      <c r="D2865" s="7" t="s">
        <v>8</v>
      </c>
      <c r="E2865" s="13">
        <v>2212</v>
      </c>
      <c r="F2865" s="7" t="s">
        <v>37</v>
      </c>
      <c r="G2865" s="7" t="s">
        <v>11</v>
      </c>
      <c r="H2865" s="13">
        <v>9.5</v>
      </c>
      <c r="I2865" s="13" t="str">
        <f>IF(G2865="Male",VLOOKUP(H2865,'Shoe size conversion table'!$B$6:$D$22,2),VLOOKUP(H2865,'Shoe size conversion table'!$J$6:$L$22,2))</f>
        <v>42-43</v>
      </c>
      <c r="J2865" s="13">
        <f>IF(G2865="Male",VLOOKUP(H2865,'Shoe size conversion table'!$B$6:$D$22,3),VLOOKUP(H2865,'Shoe size conversion table'!$J$6:$L$22,3))</f>
        <v>9</v>
      </c>
      <c r="K2865" s="11">
        <v>199</v>
      </c>
      <c r="L2865" s="12">
        <v>0</v>
      </c>
      <c r="M2865" s="7">
        <f t="shared" si="133"/>
        <v>2015</v>
      </c>
      <c r="N2865" s="7">
        <f t="shared" si="134"/>
        <v>1</v>
      </c>
      <c r="O2865" s="30">
        <f t="shared" si="135"/>
        <v>199</v>
      </c>
    </row>
    <row r="2866" spans="2:15" x14ac:dyDescent="0.2">
      <c r="B2866" s="13">
        <v>54830</v>
      </c>
      <c r="C2866" s="14">
        <v>42017.286111111302</v>
      </c>
      <c r="D2866" s="7" t="s">
        <v>10</v>
      </c>
      <c r="E2866" s="13">
        <v>2218</v>
      </c>
      <c r="F2866" s="7" t="s">
        <v>36</v>
      </c>
      <c r="G2866" s="7" t="s">
        <v>11</v>
      </c>
      <c r="H2866" s="13">
        <v>10</v>
      </c>
      <c r="I2866" s="13">
        <f>IF(G2866="Male",VLOOKUP(H2866,'Shoe size conversion table'!$B$6:$D$22,2),VLOOKUP(H2866,'Shoe size conversion table'!$J$6:$L$22,2))</f>
        <v>43</v>
      </c>
      <c r="J2866" s="13">
        <f>IF(G2866="Male",VLOOKUP(H2866,'Shoe size conversion table'!$B$6:$D$22,3),VLOOKUP(H2866,'Shoe size conversion table'!$J$6:$L$22,3))</f>
        <v>9.5</v>
      </c>
      <c r="K2866" s="11">
        <v>149</v>
      </c>
      <c r="L2866" s="12">
        <v>0</v>
      </c>
      <c r="M2866" s="7">
        <f t="shared" si="133"/>
        <v>2015</v>
      </c>
      <c r="N2866" s="7">
        <f t="shared" si="134"/>
        <v>1</v>
      </c>
      <c r="O2866" s="30">
        <f t="shared" si="135"/>
        <v>149</v>
      </c>
    </row>
    <row r="2867" spans="2:15" x14ac:dyDescent="0.2">
      <c r="B2867" s="13">
        <v>54831</v>
      </c>
      <c r="C2867" s="14">
        <v>42017.306111111116</v>
      </c>
      <c r="D2867" s="7" t="s">
        <v>10</v>
      </c>
      <c r="E2867" s="13">
        <v>2232</v>
      </c>
      <c r="F2867" s="7" t="s">
        <v>34</v>
      </c>
      <c r="G2867" s="7" t="s">
        <v>12</v>
      </c>
      <c r="H2867" s="13">
        <v>8</v>
      </c>
      <c r="I2867" s="13" t="str">
        <f>IF(G2867="Male",VLOOKUP(H2867,'Shoe size conversion table'!$B$6:$D$22,2),VLOOKUP(H2867,'Shoe size conversion table'!$J$6:$L$22,2))</f>
        <v>38-39</v>
      </c>
      <c r="J2867" s="13">
        <f>IF(G2867="Male",VLOOKUP(H2867,'Shoe size conversion table'!$B$6:$D$22,3),VLOOKUP(H2867,'Shoe size conversion table'!$J$6:$L$22,3))</f>
        <v>6</v>
      </c>
      <c r="K2867" s="11">
        <v>169</v>
      </c>
      <c r="L2867" s="12">
        <v>0</v>
      </c>
      <c r="M2867" s="7">
        <f t="shared" si="133"/>
        <v>2015</v>
      </c>
      <c r="N2867" s="7">
        <f t="shared" si="134"/>
        <v>1</v>
      </c>
      <c r="O2867" s="30">
        <f t="shared" si="135"/>
        <v>169</v>
      </c>
    </row>
    <row r="2868" spans="2:15" x14ac:dyDescent="0.2">
      <c r="B2868" s="13">
        <v>54832</v>
      </c>
      <c r="C2868" s="14">
        <v>42017.366111111274</v>
      </c>
      <c r="D2868" s="7" t="s">
        <v>10</v>
      </c>
      <c r="E2868" s="13">
        <v>2202</v>
      </c>
      <c r="F2868" s="7" t="s">
        <v>34</v>
      </c>
      <c r="G2868" s="7" t="s">
        <v>11</v>
      </c>
      <c r="H2868" s="13">
        <v>8.5</v>
      </c>
      <c r="I2868" s="13" t="str">
        <f>IF(G2868="Male",VLOOKUP(H2868,'Shoe size conversion table'!$B$6:$D$22,2),VLOOKUP(H2868,'Shoe size conversion table'!$J$6:$L$22,2))</f>
        <v>41-42</v>
      </c>
      <c r="J2868" s="13">
        <f>IF(G2868="Male",VLOOKUP(H2868,'Shoe size conversion table'!$B$6:$D$22,3),VLOOKUP(H2868,'Shoe size conversion table'!$J$6:$L$22,3))</f>
        <v>8</v>
      </c>
      <c r="K2868" s="11">
        <v>139</v>
      </c>
      <c r="L2868" s="12">
        <v>0.1</v>
      </c>
      <c r="M2868" s="7">
        <f t="shared" si="133"/>
        <v>2015</v>
      </c>
      <c r="N2868" s="7">
        <f t="shared" si="134"/>
        <v>1</v>
      </c>
      <c r="O2868" s="30">
        <f t="shared" si="135"/>
        <v>125.10000000000001</v>
      </c>
    </row>
    <row r="2869" spans="2:15" x14ac:dyDescent="0.2">
      <c r="B2869" s="13">
        <v>54833</v>
      </c>
      <c r="C2869" s="14">
        <v>42017.406111111122</v>
      </c>
      <c r="D2869" s="7" t="s">
        <v>7</v>
      </c>
      <c r="E2869" s="13">
        <v>2162</v>
      </c>
      <c r="F2869" s="7" t="s">
        <v>51</v>
      </c>
      <c r="G2869" s="7" t="s">
        <v>11</v>
      </c>
      <c r="H2869" s="13">
        <v>9.5</v>
      </c>
      <c r="I2869" s="13" t="str">
        <f>IF(G2869="Male",VLOOKUP(H2869,'Shoe size conversion table'!$B$6:$D$22,2),VLOOKUP(H2869,'Shoe size conversion table'!$J$6:$L$22,2))</f>
        <v>42-43</v>
      </c>
      <c r="J2869" s="13">
        <f>IF(G2869="Male",VLOOKUP(H2869,'Shoe size conversion table'!$B$6:$D$22,3),VLOOKUP(H2869,'Shoe size conversion table'!$J$6:$L$22,3))</f>
        <v>9</v>
      </c>
      <c r="K2869" s="11">
        <v>169</v>
      </c>
      <c r="L2869" s="12">
        <v>0.2</v>
      </c>
      <c r="M2869" s="7">
        <f t="shared" si="133"/>
        <v>2015</v>
      </c>
      <c r="N2869" s="7">
        <f t="shared" si="134"/>
        <v>1</v>
      </c>
      <c r="O2869" s="30">
        <f t="shared" si="135"/>
        <v>135.20000000000002</v>
      </c>
    </row>
    <row r="2870" spans="2:15" x14ac:dyDescent="0.2">
      <c r="B2870" s="13">
        <v>54834</v>
      </c>
      <c r="C2870" s="14">
        <v>42017.406111111275</v>
      </c>
      <c r="D2870" s="7" t="s">
        <v>10</v>
      </c>
      <c r="E2870" s="13">
        <v>2165</v>
      </c>
      <c r="F2870" s="7" t="s">
        <v>35</v>
      </c>
      <c r="G2870" s="7" t="s">
        <v>11</v>
      </c>
      <c r="H2870" s="13">
        <v>9.5</v>
      </c>
      <c r="I2870" s="13" t="str">
        <f>IF(G2870="Male",VLOOKUP(H2870,'Shoe size conversion table'!$B$6:$D$22,2),VLOOKUP(H2870,'Shoe size conversion table'!$J$6:$L$22,2))</f>
        <v>42-43</v>
      </c>
      <c r="J2870" s="13">
        <f>IF(G2870="Male",VLOOKUP(H2870,'Shoe size conversion table'!$B$6:$D$22,3),VLOOKUP(H2870,'Shoe size conversion table'!$J$6:$L$22,3))</f>
        <v>9</v>
      </c>
      <c r="K2870" s="11">
        <v>149</v>
      </c>
      <c r="L2870" s="12">
        <v>0</v>
      </c>
      <c r="M2870" s="7">
        <f t="shared" si="133"/>
        <v>2015</v>
      </c>
      <c r="N2870" s="7">
        <f t="shared" si="134"/>
        <v>1</v>
      </c>
      <c r="O2870" s="30">
        <f t="shared" si="135"/>
        <v>149</v>
      </c>
    </row>
    <row r="2871" spans="2:15" x14ac:dyDescent="0.2">
      <c r="B2871" s="13">
        <v>54835</v>
      </c>
      <c r="C2871" s="14">
        <v>42017.426111111272</v>
      </c>
      <c r="D2871" s="7" t="s">
        <v>8</v>
      </c>
      <c r="E2871" s="13">
        <v>2225</v>
      </c>
      <c r="F2871" s="7" t="s">
        <v>37</v>
      </c>
      <c r="G2871" s="7" t="s">
        <v>11</v>
      </c>
      <c r="H2871" s="13">
        <v>10</v>
      </c>
      <c r="I2871" s="13">
        <f>IF(G2871="Male",VLOOKUP(H2871,'Shoe size conversion table'!$B$6:$D$22,2),VLOOKUP(H2871,'Shoe size conversion table'!$J$6:$L$22,2))</f>
        <v>43</v>
      </c>
      <c r="J2871" s="13">
        <f>IF(G2871="Male",VLOOKUP(H2871,'Shoe size conversion table'!$B$6:$D$22,3),VLOOKUP(H2871,'Shoe size conversion table'!$J$6:$L$22,3))</f>
        <v>9.5</v>
      </c>
      <c r="K2871" s="11">
        <v>189</v>
      </c>
      <c r="L2871" s="12">
        <v>0</v>
      </c>
      <c r="M2871" s="7">
        <f t="shared" si="133"/>
        <v>2015</v>
      </c>
      <c r="N2871" s="7">
        <f t="shared" si="134"/>
        <v>1</v>
      </c>
      <c r="O2871" s="30">
        <f t="shared" si="135"/>
        <v>189</v>
      </c>
    </row>
    <row r="2872" spans="2:15" x14ac:dyDescent="0.2">
      <c r="B2872" s="13">
        <v>54836</v>
      </c>
      <c r="C2872" s="14">
        <v>42017.476111111122</v>
      </c>
      <c r="D2872" s="7" t="s">
        <v>7</v>
      </c>
      <c r="E2872" s="13">
        <v>2238</v>
      </c>
      <c r="F2872" s="7" t="s">
        <v>51</v>
      </c>
      <c r="G2872" s="7" t="s">
        <v>11</v>
      </c>
      <c r="H2872" s="13">
        <v>9</v>
      </c>
      <c r="I2872" s="13">
        <f>IF(G2872="Male",VLOOKUP(H2872,'Shoe size conversion table'!$B$6:$D$22,2),VLOOKUP(H2872,'Shoe size conversion table'!$J$6:$L$22,2))</f>
        <v>42</v>
      </c>
      <c r="J2872" s="13">
        <f>IF(G2872="Male",VLOOKUP(H2872,'Shoe size conversion table'!$B$6:$D$22,3),VLOOKUP(H2872,'Shoe size conversion table'!$J$6:$L$22,3))</f>
        <v>8.5</v>
      </c>
      <c r="K2872" s="11">
        <v>179</v>
      </c>
      <c r="L2872" s="12">
        <v>0</v>
      </c>
      <c r="M2872" s="7">
        <f t="shared" si="133"/>
        <v>2015</v>
      </c>
      <c r="N2872" s="7">
        <f t="shared" si="134"/>
        <v>1</v>
      </c>
      <c r="O2872" s="30">
        <f t="shared" si="135"/>
        <v>179</v>
      </c>
    </row>
    <row r="2873" spans="2:15" x14ac:dyDescent="0.2">
      <c r="B2873" s="13">
        <v>54837</v>
      </c>
      <c r="C2873" s="14">
        <v>42017.486111111299</v>
      </c>
      <c r="D2873" s="7" t="s">
        <v>7</v>
      </c>
      <c r="E2873" s="13">
        <v>2191</v>
      </c>
      <c r="F2873" s="7" t="s">
        <v>50</v>
      </c>
      <c r="G2873" s="7" t="s">
        <v>11</v>
      </c>
      <c r="H2873" s="13">
        <v>6.5</v>
      </c>
      <c r="I2873" s="13">
        <f>IF(G2873="Male",VLOOKUP(H2873,'Shoe size conversion table'!$B$6:$D$22,2),VLOOKUP(H2873,'Shoe size conversion table'!$J$6:$L$22,2))</f>
        <v>39</v>
      </c>
      <c r="J2873" s="13">
        <f>IF(G2873="Male",VLOOKUP(H2873,'Shoe size conversion table'!$B$6:$D$22,3),VLOOKUP(H2873,'Shoe size conversion table'!$J$6:$L$22,3))</f>
        <v>6</v>
      </c>
      <c r="K2873" s="11">
        <v>179</v>
      </c>
      <c r="L2873" s="12">
        <v>0.1</v>
      </c>
      <c r="M2873" s="7">
        <f t="shared" si="133"/>
        <v>2015</v>
      </c>
      <c r="N2873" s="7">
        <f t="shared" si="134"/>
        <v>1</v>
      </c>
      <c r="O2873" s="30">
        <f t="shared" si="135"/>
        <v>161.1</v>
      </c>
    </row>
    <row r="2874" spans="2:15" x14ac:dyDescent="0.2">
      <c r="B2874" s="13">
        <v>54838</v>
      </c>
      <c r="C2874" s="14">
        <v>42017.566111111271</v>
      </c>
      <c r="D2874" s="7" t="s">
        <v>7</v>
      </c>
      <c r="E2874" s="13">
        <v>2186</v>
      </c>
      <c r="F2874" s="7" t="s">
        <v>51</v>
      </c>
      <c r="G2874" s="7" t="s">
        <v>12</v>
      </c>
      <c r="H2874" s="13">
        <v>7.5</v>
      </c>
      <c r="I2874" s="13">
        <f>IF(G2874="Male",VLOOKUP(H2874,'Shoe size conversion table'!$B$6:$D$22,2),VLOOKUP(H2874,'Shoe size conversion table'!$J$6:$L$22,2))</f>
        <v>38</v>
      </c>
      <c r="J2874" s="13">
        <f>IF(G2874="Male",VLOOKUP(H2874,'Shoe size conversion table'!$B$6:$D$22,3),VLOOKUP(H2874,'Shoe size conversion table'!$J$6:$L$22,3))</f>
        <v>5.5</v>
      </c>
      <c r="K2874" s="11">
        <v>179</v>
      </c>
      <c r="L2874" s="12">
        <v>0</v>
      </c>
      <c r="M2874" s="7">
        <f t="shared" si="133"/>
        <v>2015</v>
      </c>
      <c r="N2874" s="7">
        <f t="shared" si="134"/>
        <v>1</v>
      </c>
      <c r="O2874" s="30">
        <f t="shared" si="135"/>
        <v>179</v>
      </c>
    </row>
    <row r="2875" spans="2:15" x14ac:dyDescent="0.2">
      <c r="B2875" s="13">
        <v>54839</v>
      </c>
      <c r="C2875" s="14">
        <v>42017.586111111268</v>
      </c>
      <c r="D2875" s="7" t="s">
        <v>7</v>
      </c>
      <c r="E2875" s="13">
        <v>2195</v>
      </c>
      <c r="F2875" s="7" t="s">
        <v>48</v>
      </c>
      <c r="G2875" s="7" t="s">
        <v>11</v>
      </c>
      <c r="H2875" s="13">
        <v>14</v>
      </c>
      <c r="I2875" s="13">
        <f>IF(G2875="Male",VLOOKUP(H2875,'Shoe size conversion table'!$B$6:$D$22,2),VLOOKUP(H2875,'Shoe size conversion table'!$J$6:$L$22,2))</f>
        <v>47</v>
      </c>
      <c r="J2875" s="13">
        <f>IF(G2875="Male",VLOOKUP(H2875,'Shoe size conversion table'!$B$6:$D$22,3),VLOOKUP(H2875,'Shoe size conversion table'!$J$6:$L$22,3))</f>
        <v>13.5</v>
      </c>
      <c r="K2875" s="11">
        <v>129</v>
      </c>
      <c r="L2875" s="12">
        <v>0</v>
      </c>
      <c r="M2875" s="7">
        <f t="shared" si="133"/>
        <v>2015</v>
      </c>
      <c r="N2875" s="7">
        <f t="shared" si="134"/>
        <v>1</v>
      </c>
      <c r="O2875" s="30">
        <f t="shared" si="135"/>
        <v>129</v>
      </c>
    </row>
    <row r="2876" spans="2:15" x14ac:dyDescent="0.2">
      <c r="B2876" s="13">
        <v>54840</v>
      </c>
      <c r="C2876" s="14">
        <v>42017.726111111122</v>
      </c>
      <c r="D2876" s="7" t="s">
        <v>10</v>
      </c>
      <c r="E2876" s="13">
        <v>2183</v>
      </c>
      <c r="F2876" s="7" t="s">
        <v>35</v>
      </c>
      <c r="G2876" s="7" t="s">
        <v>11</v>
      </c>
      <c r="H2876" s="13">
        <v>9.5</v>
      </c>
      <c r="I2876" s="13" t="str">
        <f>IF(G2876="Male",VLOOKUP(H2876,'Shoe size conversion table'!$B$6:$D$22,2),VLOOKUP(H2876,'Shoe size conversion table'!$J$6:$L$22,2))</f>
        <v>42-43</v>
      </c>
      <c r="J2876" s="13">
        <f>IF(G2876="Male",VLOOKUP(H2876,'Shoe size conversion table'!$B$6:$D$22,3),VLOOKUP(H2876,'Shoe size conversion table'!$J$6:$L$22,3))</f>
        <v>9</v>
      </c>
      <c r="K2876" s="11">
        <v>139</v>
      </c>
      <c r="L2876" s="12">
        <v>0</v>
      </c>
      <c r="M2876" s="7">
        <f t="shared" si="133"/>
        <v>2015</v>
      </c>
      <c r="N2876" s="7">
        <f t="shared" si="134"/>
        <v>1</v>
      </c>
      <c r="O2876" s="30">
        <f t="shared" si="135"/>
        <v>139</v>
      </c>
    </row>
    <row r="2877" spans="2:15" x14ac:dyDescent="0.2">
      <c r="B2877" s="13">
        <v>54841</v>
      </c>
      <c r="C2877" s="14">
        <v>42017.726111111304</v>
      </c>
      <c r="D2877" s="7" t="s">
        <v>7</v>
      </c>
      <c r="E2877" s="13">
        <v>2233</v>
      </c>
      <c r="F2877" s="7" t="s">
        <v>43</v>
      </c>
      <c r="G2877" s="7" t="s">
        <v>11</v>
      </c>
      <c r="H2877" s="13">
        <v>9.5</v>
      </c>
      <c r="I2877" s="13" t="str">
        <f>IF(G2877="Male",VLOOKUP(H2877,'Shoe size conversion table'!$B$6:$D$22,2),VLOOKUP(H2877,'Shoe size conversion table'!$J$6:$L$22,2))</f>
        <v>42-43</v>
      </c>
      <c r="J2877" s="13">
        <f>IF(G2877="Male",VLOOKUP(H2877,'Shoe size conversion table'!$B$6:$D$22,3),VLOOKUP(H2877,'Shoe size conversion table'!$J$6:$L$22,3))</f>
        <v>9</v>
      </c>
      <c r="K2877" s="11">
        <v>139</v>
      </c>
      <c r="L2877" s="12">
        <v>0.1</v>
      </c>
      <c r="M2877" s="7">
        <f t="shared" si="133"/>
        <v>2015</v>
      </c>
      <c r="N2877" s="7">
        <f t="shared" si="134"/>
        <v>1</v>
      </c>
      <c r="O2877" s="30">
        <f t="shared" si="135"/>
        <v>125.10000000000001</v>
      </c>
    </row>
    <row r="2878" spans="2:15" x14ac:dyDescent="0.2">
      <c r="B2878" s="13">
        <v>54842</v>
      </c>
      <c r="C2878" s="14">
        <v>42017.986111111277</v>
      </c>
      <c r="D2878" s="7" t="s">
        <v>7</v>
      </c>
      <c r="E2878" s="13">
        <v>2183</v>
      </c>
      <c r="F2878" s="7" t="s">
        <v>57</v>
      </c>
      <c r="G2878" s="7" t="s">
        <v>11</v>
      </c>
      <c r="H2878" s="13">
        <v>12</v>
      </c>
      <c r="I2878" s="13">
        <f>IF(G2878="Male",VLOOKUP(H2878,'Shoe size conversion table'!$B$6:$D$22,2),VLOOKUP(H2878,'Shoe size conversion table'!$J$6:$L$22,2))</f>
        <v>45</v>
      </c>
      <c r="J2878" s="13">
        <f>IF(G2878="Male",VLOOKUP(H2878,'Shoe size conversion table'!$B$6:$D$22,3),VLOOKUP(H2878,'Shoe size conversion table'!$J$6:$L$22,3))</f>
        <v>11.5</v>
      </c>
      <c r="K2878" s="11">
        <v>179</v>
      </c>
      <c r="L2878" s="12">
        <v>0</v>
      </c>
      <c r="M2878" s="7">
        <f t="shared" si="133"/>
        <v>2015</v>
      </c>
      <c r="N2878" s="7">
        <f t="shared" si="134"/>
        <v>1</v>
      </c>
      <c r="O2878" s="30">
        <f t="shared" si="135"/>
        <v>179</v>
      </c>
    </row>
    <row r="2879" spans="2:15" x14ac:dyDescent="0.2">
      <c r="B2879" s="13">
        <v>54843</v>
      </c>
      <c r="C2879" s="14">
        <v>42018.106111111301</v>
      </c>
      <c r="D2879" s="7" t="s">
        <v>7</v>
      </c>
      <c r="E2879" s="13">
        <v>2223</v>
      </c>
      <c r="F2879" s="7" t="s">
        <v>43</v>
      </c>
      <c r="G2879" s="7" t="s">
        <v>12</v>
      </c>
      <c r="H2879" s="13">
        <v>9</v>
      </c>
      <c r="I2879" s="13" t="str">
        <f>IF(G2879="Male",VLOOKUP(H2879,'Shoe size conversion table'!$B$6:$D$22,2),VLOOKUP(H2879,'Shoe size conversion table'!$J$6:$L$22,2))</f>
        <v>39-40</v>
      </c>
      <c r="J2879" s="13">
        <f>IF(G2879="Male",VLOOKUP(H2879,'Shoe size conversion table'!$B$6:$D$22,3),VLOOKUP(H2879,'Shoe size conversion table'!$J$6:$L$22,3))</f>
        <v>7</v>
      </c>
      <c r="K2879" s="11">
        <v>199</v>
      </c>
      <c r="L2879" s="12">
        <v>0.3</v>
      </c>
      <c r="M2879" s="7">
        <f t="shared" si="133"/>
        <v>2015</v>
      </c>
      <c r="N2879" s="7">
        <f t="shared" si="134"/>
        <v>1</v>
      </c>
      <c r="O2879" s="30">
        <f t="shared" si="135"/>
        <v>139.29999999999998</v>
      </c>
    </row>
    <row r="2880" spans="2:15" x14ac:dyDescent="0.2">
      <c r="B2880" s="13">
        <v>54844</v>
      </c>
      <c r="C2880" s="14">
        <v>42018.21611111112</v>
      </c>
      <c r="D2880" s="7" t="s">
        <v>7</v>
      </c>
      <c r="E2880" s="13">
        <v>2229</v>
      </c>
      <c r="F2880" s="7" t="s">
        <v>56</v>
      </c>
      <c r="G2880" s="7" t="s">
        <v>12</v>
      </c>
      <c r="H2880" s="13">
        <v>8</v>
      </c>
      <c r="I2880" s="13" t="str">
        <f>IF(G2880="Male",VLOOKUP(H2880,'Shoe size conversion table'!$B$6:$D$22,2),VLOOKUP(H2880,'Shoe size conversion table'!$J$6:$L$22,2))</f>
        <v>38-39</v>
      </c>
      <c r="J2880" s="13">
        <f>IF(G2880="Male",VLOOKUP(H2880,'Shoe size conversion table'!$B$6:$D$22,3),VLOOKUP(H2880,'Shoe size conversion table'!$J$6:$L$22,3))</f>
        <v>6</v>
      </c>
      <c r="K2880" s="11">
        <v>179</v>
      </c>
      <c r="L2880" s="12">
        <v>0.2</v>
      </c>
      <c r="M2880" s="7">
        <f t="shared" si="133"/>
        <v>2015</v>
      </c>
      <c r="N2880" s="7">
        <f t="shared" si="134"/>
        <v>1</v>
      </c>
      <c r="O2880" s="30">
        <f t="shared" si="135"/>
        <v>143.20000000000002</v>
      </c>
    </row>
    <row r="2881" spans="2:15" x14ac:dyDescent="0.2">
      <c r="B2881" s="13">
        <v>54845</v>
      </c>
      <c r="C2881" s="14">
        <v>42018.366111111274</v>
      </c>
      <c r="D2881" s="7" t="s">
        <v>10</v>
      </c>
      <c r="E2881" s="13">
        <v>2227</v>
      </c>
      <c r="F2881" s="7" t="s">
        <v>34</v>
      </c>
      <c r="G2881" s="7" t="s">
        <v>11</v>
      </c>
      <c r="H2881" s="13">
        <v>8.5</v>
      </c>
      <c r="I2881" s="13" t="str">
        <f>IF(G2881="Male",VLOOKUP(H2881,'Shoe size conversion table'!$B$6:$D$22,2),VLOOKUP(H2881,'Shoe size conversion table'!$J$6:$L$22,2))</f>
        <v>41-42</v>
      </c>
      <c r="J2881" s="13">
        <f>IF(G2881="Male",VLOOKUP(H2881,'Shoe size conversion table'!$B$6:$D$22,3),VLOOKUP(H2881,'Shoe size conversion table'!$J$6:$L$22,3))</f>
        <v>8</v>
      </c>
      <c r="K2881" s="11">
        <v>179</v>
      </c>
      <c r="L2881" s="12">
        <v>0</v>
      </c>
      <c r="M2881" s="7">
        <f t="shared" si="133"/>
        <v>2015</v>
      </c>
      <c r="N2881" s="7">
        <f t="shared" si="134"/>
        <v>1</v>
      </c>
      <c r="O2881" s="30">
        <f t="shared" si="135"/>
        <v>179</v>
      </c>
    </row>
    <row r="2882" spans="2:15" x14ac:dyDescent="0.2">
      <c r="B2882" s="13">
        <v>54846</v>
      </c>
      <c r="C2882" s="14">
        <v>42018.426111111272</v>
      </c>
      <c r="D2882" s="7" t="s">
        <v>8</v>
      </c>
      <c r="E2882" s="13">
        <v>2165</v>
      </c>
      <c r="F2882" s="7" t="s">
        <v>42</v>
      </c>
      <c r="G2882" s="7" t="s">
        <v>11</v>
      </c>
      <c r="H2882" s="13">
        <v>11</v>
      </c>
      <c r="I2882" s="13">
        <f>IF(G2882="Male",VLOOKUP(H2882,'Shoe size conversion table'!$B$6:$D$22,2),VLOOKUP(H2882,'Shoe size conversion table'!$J$6:$L$22,2))</f>
        <v>44</v>
      </c>
      <c r="J2882" s="13">
        <f>IF(G2882="Male",VLOOKUP(H2882,'Shoe size conversion table'!$B$6:$D$22,3),VLOOKUP(H2882,'Shoe size conversion table'!$J$6:$L$22,3))</f>
        <v>10.5</v>
      </c>
      <c r="K2882" s="11">
        <v>159</v>
      </c>
      <c r="L2882" s="12">
        <v>0</v>
      </c>
      <c r="M2882" s="7">
        <f t="shared" si="133"/>
        <v>2015</v>
      </c>
      <c r="N2882" s="7">
        <f t="shared" si="134"/>
        <v>1</v>
      </c>
      <c r="O2882" s="30">
        <f t="shared" si="135"/>
        <v>159</v>
      </c>
    </row>
    <row r="2883" spans="2:15" x14ac:dyDescent="0.2">
      <c r="B2883" s="13">
        <v>54847</v>
      </c>
      <c r="C2883" s="14">
        <v>42018.556111111116</v>
      </c>
      <c r="D2883" s="7" t="s">
        <v>10</v>
      </c>
      <c r="E2883" s="13">
        <v>2217</v>
      </c>
      <c r="F2883" s="7" t="s">
        <v>34</v>
      </c>
      <c r="G2883" s="7" t="s">
        <v>11</v>
      </c>
      <c r="H2883" s="13">
        <v>15</v>
      </c>
      <c r="I2883" s="13">
        <f>IF(G2883="Male",VLOOKUP(H2883,'Shoe size conversion table'!$B$6:$D$22,2),VLOOKUP(H2883,'Shoe size conversion table'!$J$6:$L$22,2))</f>
        <v>48</v>
      </c>
      <c r="J2883" s="13">
        <f>IF(G2883="Male",VLOOKUP(H2883,'Shoe size conversion table'!$B$6:$D$22,3),VLOOKUP(H2883,'Shoe size conversion table'!$J$6:$L$22,3))</f>
        <v>14.5</v>
      </c>
      <c r="K2883" s="11">
        <v>159</v>
      </c>
      <c r="L2883" s="12">
        <v>0</v>
      </c>
      <c r="M2883" s="7">
        <f t="shared" si="133"/>
        <v>2015</v>
      </c>
      <c r="N2883" s="7">
        <f t="shared" si="134"/>
        <v>1</v>
      </c>
      <c r="O2883" s="30">
        <f t="shared" si="135"/>
        <v>159</v>
      </c>
    </row>
    <row r="2884" spans="2:15" x14ac:dyDescent="0.2">
      <c r="B2884" s="13">
        <v>54848</v>
      </c>
      <c r="C2884" s="14">
        <v>42018.586111111268</v>
      </c>
      <c r="D2884" s="7" t="s">
        <v>7</v>
      </c>
      <c r="E2884" s="13">
        <v>2162</v>
      </c>
      <c r="F2884" s="7" t="s">
        <v>57</v>
      </c>
      <c r="G2884" s="7" t="s">
        <v>12</v>
      </c>
      <c r="H2884" s="13">
        <v>8.5</v>
      </c>
      <c r="I2884" s="13">
        <f>IF(G2884="Male",VLOOKUP(H2884,'Shoe size conversion table'!$B$6:$D$22,2),VLOOKUP(H2884,'Shoe size conversion table'!$J$6:$L$22,2))</f>
        <v>39</v>
      </c>
      <c r="J2884" s="13">
        <f>IF(G2884="Male",VLOOKUP(H2884,'Shoe size conversion table'!$B$6:$D$22,3),VLOOKUP(H2884,'Shoe size conversion table'!$J$6:$L$22,3))</f>
        <v>6.5</v>
      </c>
      <c r="K2884" s="11">
        <v>169</v>
      </c>
      <c r="L2884" s="12">
        <v>0</v>
      </c>
      <c r="M2884" s="7">
        <f t="shared" si="133"/>
        <v>2015</v>
      </c>
      <c r="N2884" s="7">
        <f t="shared" si="134"/>
        <v>1</v>
      </c>
      <c r="O2884" s="30">
        <f t="shared" si="135"/>
        <v>169</v>
      </c>
    </row>
    <row r="2885" spans="2:15" x14ac:dyDescent="0.2">
      <c r="B2885" s="13">
        <v>54849</v>
      </c>
      <c r="C2885" s="14">
        <v>42018.796111111275</v>
      </c>
      <c r="D2885" s="7" t="s">
        <v>10</v>
      </c>
      <c r="E2885" s="13">
        <v>2220</v>
      </c>
      <c r="F2885" s="7" t="s">
        <v>34</v>
      </c>
      <c r="G2885" s="7" t="s">
        <v>11</v>
      </c>
      <c r="H2885" s="13">
        <v>9.5</v>
      </c>
      <c r="I2885" s="13" t="str">
        <f>IF(G2885="Male",VLOOKUP(H2885,'Shoe size conversion table'!$B$6:$D$22,2),VLOOKUP(H2885,'Shoe size conversion table'!$J$6:$L$22,2))</f>
        <v>42-43</v>
      </c>
      <c r="J2885" s="13">
        <f>IF(G2885="Male",VLOOKUP(H2885,'Shoe size conversion table'!$B$6:$D$22,3),VLOOKUP(H2885,'Shoe size conversion table'!$J$6:$L$22,3))</f>
        <v>9</v>
      </c>
      <c r="K2885" s="11">
        <v>179</v>
      </c>
      <c r="L2885" s="12">
        <v>0</v>
      </c>
      <c r="M2885" s="7">
        <f t="shared" ref="M2885:M2948" si="136">YEAR(C2885)</f>
        <v>2015</v>
      </c>
      <c r="N2885" s="7">
        <f t="shared" si="134"/>
        <v>1</v>
      </c>
      <c r="O2885" s="30">
        <f t="shared" si="135"/>
        <v>179</v>
      </c>
    </row>
    <row r="2886" spans="2:15" x14ac:dyDescent="0.2">
      <c r="B2886" s="13">
        <v>54850</v>
      </c>
      <c r="C2886" s="14">
        <v>42018.816111111271</v>
      </c>
      <c r="D2886" s="7" t="s">
        <v>8</v>
      </c>
      <c r="E2886" s="13">
        <v>2225</v>
      </c>
      <c r="F2886" s="7" t="s">
        <v>37</v>
      </c>
      <c r="G2886" s="7" t="s">
        <v>11</v>
      </c>
      <c r="H2886" s="13">
        <v>10</v>
      </c>
      <c r="I2886" s="13">
        <f>IF(G2886="Male",VLOOKUP(H2886,'Shoe size conversion table'!$B$6:$D$22,2),VLOOKUP(H2886,'Shoe size conversion table'!$J$6:$L$22,2))</f>
        <v>43</v>
      </c>
      <c r="J2886" s="13">
        <f>IF(G2886="Male",VLOOKUP(H2886,'Shoe size conversion table'!$B$6:$D$22,3),VLOOKUP(H2886,'Shoe size conversion table'!$J$6:$L$22,3))</f>
        <v>9.5</v>
      </c>
      <c r="K2886" s="11">
        <v>189</v>
      </c>
      <c r="L2886" s="12">
        <v>0</v>
      </c>
      <c r="M2886" s="7">
        <f t="shared" si="136"/>
        <v>2015</v>
      </c>
      <c r="N2886" s="7">
        <f t="shared" ref="N2886:N2949" si="137">MONTH(C2886:C17853)</f>
        <v>1</v>
      </c>
      <c r="O2886" s="30">
        <f t="shared" ref="O2886:O2949" si="138">K2886*(1-L2886)</f>
        <v>189</v>
      </c>
    </row>
    <row r="2887" spans="2:15" x14ac:dyDescent="0.2">
      <c r="B2887" s="13">
        <v>54851</v>
      </c>
      <c r="C2887" s="14">
        <v>42018.856111111301</v>
      </c>
      <c r="D2887" s="7" t="s">
        <v>7</v>
      </c>
      <c r="E2887" s="13">
        <v>2160</v>
      </c>
      <c r="F2887" s="7" t="s">
        <v>51</v>
      </c>
      <c r="G2887" s="7" t="s">
        <v>12</v>
      </c>
      <c r="H2887" s="13">
        <v>9.5</v>
      </c>
      <c r="I2887" s="13">
        <f>IF(G2887="Male",VLOOKUP(H2887,'Shoe size conversion table'!$B$6:$D$22,2),VLOOKUP(H2887,'Shoe size conversion table'!$J$6:$L$22,2))</f>
        <v>40</v>
      </c>
      <c r="J2887" s="13">
        <f>IF(G2887="Male",VLOOKUP(H2887,'Shoe size conversion table'!$B$6:$D$22,3),VLOOKUP(H2887,'Shoe size conversion table'!$J$6:$L$22,3))</f>
        <v>7.5</v>
      </c>
      <c r="K2887" s="11">
        <v>149</v>
      </c>
      <c r="L2887" s="12">
        <v>0</v>
      </c>
      <c r="M2887" s="7">
        <f t="shared" si="136"/>
        <v>2015</v>
      </c>
      <c r="N2887" s="7">
        <f t="shared" si="137"/>
        <v>1</v>
      </c>
      <c r="O2887" s="30">
        <f t="shared" si="138"/>
        <v>149</v>
      </c>
    </row>
    <row r="2888" spans="2:15" x14ac:dyDescent="0.2">
      <c r="B2888" s="13">
        <v>54852</v>
      </c>
      <c r="C2888" s="14">
        <v>42019.106111111301</v>
      </c>
      <c r="D2888" s="7" t="s">
        <v>7</v>
      </c>
      <c r="E2888" s="13">
        <v>2158</v>
      </c>
      <c r="F2888" s="7" t="s">
        <v>50</v>
      </c>
      <c r="G2888" s="7" t="s">
        <v>11</v>
      </c>
      <c r="H2888" s="13">
        <v>8</v>
      </c>
      <c r="I2888" s="13">
        <f>IF(G2888="Male",VLOOKUP(H2888,'Shoe size conversion table'!$B$6:$D$22,2),VLOOKUP(H2888,'Shoe size conversion table'!$J$6:$L$22,2))</f>
        <v>41</v>
      </c>
      <c r="J2888" s="13">
        <f>IF(G2888="Male",VLOOKUP(H2888,'Shoe size conversion table'!$B$6:$D$22,3),VLOOKUP(H2888,'Shoe size conversion table'!$J$6:$L$22,3))</f>
        <v>7.5</v>
      </c>
      <c r="K2888" s="11">
        <v>139</v>
      </c>
      <c r="L2888" s="12">
        <v>0</v>
      </c>
      <c r="M2888" s="7">
        <f t="shared" si="136"/>
        <v>2015</v>
      </c>
      <c r="N2888" s="7">
        <f t="shared" si="137"/>
        <v>1</v>
      </c>
      <c r="O2888" s="30">
        <f t="shared" si="138"/>
        <v>139</v>
      </c>
    </row>
    <row r="2889" spans="2:15" x14ac:dyDescent="0.2">
      <c r="B2889" s="13">
        <v>54853</v>
      </c>
      <c r="C2889" s="14">
        <v>42019.286111111302</v>
      </c>
      <c r="D2889" s="7" t="s">
        <v>10</v>
      </c>
      <c r="E2889" s="13">
        <v>2225</v>
      </c>
      <c r="F2889" s="7" t="s">
        <v>34</v>
      </c>
      <c r="G2889" s="7" t="s">
        <v>11</v>
      </c>
      <c r="H2889" s="13">
        <v>12</v>
      </c>
      <c r="I2889" s="13">
        <f>IF(G2889="Male",VLOOKUP(H2889,'Shoe size conversion table'!$B$6:$D$22,2),VLOOKUP(H2889,'Shoe size conversion table'!$J$6:$L$22,2))</f>
        <v>45</v>
      </c>
      <c r="J2889" s="13">
        <f>IF(G2889="Male",VLOOKUP(H2889,'Shoe size conversion table'!$B$6:$D$22,3),VLOOKUP(H2889,'Shoe size conversion table'!$J$6:$L$22,3))</f>
        <v>11.5</v>
      </c>
      <c r="K2889" s="11">
        <v>139</v>
      </c>
      <c r="L2889" s="12">
        <v>0</v>
      </c>
      <c r="M2889" s="7">
        <f t="shared" si="136"/>
        <v>2015</v>
      </c>
      <c r="N2889" s="7">
        <f t="shared" si="137"/>
        <v>1</v>
      </c>
      <c r="O2889" s="30">
        <f t="shared" si="138"/>
        <v>139</v>
      </c>
    </row>
    <row r="2890" spans="2:15" x14ac:dyDescent="0.2">
      <c r="B2890" s="13">
        <v>54854</v>
      </c>
      <c r="C2890" s="14">
        <v>42019.306111111116</v>
      </c>
      <c r="D2890" s="7" t="s">
        <v>10</v>
      </c>
      <c r="E2890" s="13">
        <v>2196</v>
      </c>
      <c r="F2890" s="7" t="s">
        <v>34</v>
      </c>
      <c r="G2890" s="7" t="s">
        <v>11</v>
      </c>
      <c r="H2890" s="13">
        <v>10.5</v>
      </c>
      <c r="I2890" s="13" t="str">
        <f>IF(G2890="Male",VLOOKUP(H2890,'Shoe size conversion table'!$B$6:$D$22,2),VLOOKUP(H2890,'Shoe size conversion table'!$J$6:$L$22,2))</f>
        <v>43-44</v>
      </c>
      <c r="J2890" s="13">
        <f>IF(G2890="Male",VLOOKUP(H2890,'Shoe size conversion table'!$B$6:$D$22,3),VLOOKUP(H2890,'Shoe size conversion table'!$J$6:$L$22,3))</f>
        <v>10</v>
      </c>
      <c r="K2890" s="11">
        <v>189</v>
      </c>
      <c r="L2890" s="12">
        <v>0</v>
      </c>
      <c r="M2890" s="7">
        <f t="shared" si="136"/>
        <v>2015</v>
      </c>
      <c r="N2890" s="7">
        <f t="shared" si="137"/>
        <v>1</v>
      </c>
      <c r="O2890" s="30">
        <f t="shared" si="138"/>
        <v>189</v>
      </c>
    </row>
    <row r="2891" spans="2:15" x14ac:dyDescent="0.2">
      <c r="B2891" s="13">
        <v>54855</v>
      </c>
      <c r="C2891" s="14">
        <v>42019.366111111274</v>
      </c>
      <c r="D2891" s="7" t="s">
        <v>10</v>
      </c>
      <c r="E2891" s="13">
        <v>2223</v>
      </c>
      <c r="F2891" s="7" t="s">
        <v>35</v>
      </c>
      <c r="G2891" s="7" t="s">
        <v>11</v>
      </c>
      <c r="H2891" s="13">
        <v>6</v>
      </c>
      <c r="I2891" s="13">
        <f>IF(G2891="Male",VLOOKUP(H2891,'Shoe size conversion table'!$B$6:$D$22,2),VLOOKUP(H2891,'Shoe size conversion table'!$J$6:$L$22,2))</f>
        <v>39</v>
      </c>
      <c r="J2891" s="13">
        <f>IF(G2891="Male",VLOOKUP(H2891,'Shoe size conversion table'!$B$6:$D$22,3),VLOOKUP(H2891,'Shoe size conversion table'!$J$6:$L$22,3))</f>
        <v>5.5</v>
      </c>
      <c r="K2891" s="11">
        <v>139</v>
      </c>
      <c r="L2891" s="12">
        <v>0.2</v>
      </c>
      <c r="M2891" s="7">
        <f t="shared" si="136"/>
        <v>2015</v>
      </c>
      <c r="N2891" s="7">
        <f t="shared" si="137"/>
        <v>1</v>
      </c>
      <c r="O2891" s="30">
        <f t="shared" si="138"/>
        <v>111.2</v>
      </c>
    </row>
    <row r="2892" spans="2:15" x14ac:dyDescent="0.2">
      <c r="B2892" s="13">
        <v>54856</v>
      </c>
      <c r="C2892" s="14">
        <v>42019.426111111272</v>
      </c>
      <c r="D2892" s="7" t="s">
        <v>8</v>
      </c>
      <c r="E2892" s="13">
        <v>2211</v>
      </c>
      <c r="F2892" s="7" t="s">
        <v>41</v>
      </c>
      <c r="G2892" s="7" t="s">
        <v>11</v>
      </c>
      <c r="H2892" s="13">
        <v>7.5</v>
      </c>
      <c r="I2892" s="13" t="str">
        <f>IF(G2892="Male",VLOOKUP(H2892,'Shoe size conversion table'!$B$6:$D$22,2),VLOOKUP(H2892,'Shoe size conversion table'!$J$6:$L$22,2))</f>
        <v>40-41</v>
      </c>
      <c r="J2892" s="13">
        <f>IF(G2892="Male",VLOOKUP(H2892,'Shoe size conversion table'!$B$6:$D$22,3),VLOOKUP(H2892,'Shoe size conversion table'!$J$6:$L$22,3))</f>
        <v>7</v>
      </c>
      <c r="K2892" s="11">
        <v>139</v>
      </c>
      <c r="L2892" s="12">
        <v>0.1</v>
      </c>
      <c r="M2892" s="7">
        <f t="shared" si="136"/>
        <v>2015</v>
      </c>
      <c r="N2892" s="7">
        <f t="shared" si="137"/>
        <v>1</v>
      </c>
      <c r="O2892" s="30">
        <f t="shared" si="138"/>
        <v>125.10000000000001</v>
      </c>
    </row>
    <row r="2893" spans="2:15" x14ac:dyDescent="0.2">
      <c r="B2893" s="13">
        <v>54856</v>
      </c>
      <c r="C2893" s="14">
        <v>42019.426111111272</v>
      </c>
      <c r="D2893" s="7" t="s">
        <v>8</v>
      </c>
      <c r="E2893" s="13">
        <v>2169</v>
      </c>
      <c r="F2893" s="7" t="s">
        <v>41</v>
      </c>
      <c r="G2893" s="7" t="s">
        <v>12</v>
      </c>
      <c r="H2893" s="13">
        <v>10</v>
      </c>
      <c r="I2893" s="13" t="str">
        <f>IF(G2893="Male",VLOOKUP(H2893,'Shoe size conversion table'!$B$6:$D$22,2),VLOOKUP(H2893,'Shoe size conversion table'!$J$6:$L$22,2))</f>
        <v>40-41</v>
      </c>
      <c r="J2893" s="13">
        <f>IF(G2893="Male",VLOOKUP(H2893,'Shoe size conversion table'!$B$6:$D$22,3),VLOOKUP(H2893,'Shoe size conversion table'!$J$6:$L$22,3))</f>
        <v>8</v>
      </c>
      <c r="K2893" s="11">
        <v>199</v>
      </c>
      <c r="L2893" s="12">
        <v>0.2</v>
      </c>
      <c r="M2893" s="7">
        <f t="shared" si="136"/>
        <v>2015</v>
      </c>
      <c r="N2893" s="7">
        <f t="shared" si="137"/>
        <v>1</v>
      </c>
      <c r="O2893" s="30">
        <f t="shared" si="138"/>
        <v>159.20000000000002</v>
      </c>
    </row>
    <row r="2894" spans="2:15" x14ac:dyDescent="0.2">
      <c r="B2894" s="13">
        <v>54857</v>
      </c>
      <c r="C2894" s="14">
        <v>42019.486111111299</v>
      </c>
      <c r="D2894" s="7" t="s">
        <v>8</v>
      </c>
      <c r="E2894" s="13">
        <v>2217</v>
      </c>
      <c r="F2894" s="7" t="s">
        <v>37</v>
      </c>
      <c r="G2894" s="7" t="s">
        <v>12</v>
      </c>
      <c r="H2894" s="13">
        <v>9</v>
      </c>
      <c r="I2894" s="13" t="str">
        <f>IF(G2894="Male",VLOOKUP(H2894,'Shoe size conversion table'!$B$6:$D$22,2),VLOOKUP(H2894,'Shoe size conversion table'!$J$6:$L$22,2))</f>
        <v>39-40</v>
      </c>
      <c r="J2894" s="13">
        <f>IF(G2894="Male",VLOOKUP(H2894,'Shoe size conversion table'!$B$6:$D$22,3),VLOOKUP(H2894,'Shoe size conversion table'!$J$6:$L$22,3))</f>
        <v>7</v>
      </c>
      <c r="K2894" s="11">
        <v>179</v>
      </c>
      <c r="L2894" s="12">
        <v>0.1</v>
      </c>
      <c r="M2894" s="7">
        <f t="shared" si="136"/>
        <v>2015</v>
      </c>
      <c r="N2894" s="7">
        <f t="shared" si="137"/>
        <v>1</v>
      </c>
      <c r="O2894" s="30">
        <f t="shared" si="138"/>
        <v>161.1</v>
      </c>
    </row>
    <row r="2895" spans="2:15" x14ac:dyDescent="0.2">
      <c r="B2895" s="13">
        <v>54858</v>
      </c>
      <c r="C2895" s="14">
        <v>42019.526111111118</v>
      </c>
      <c r="D2895" s="7" t="s">
        <v>8</v>
      </c>
      <c r="E2895" s="13">
        <v>2200</v>
      </c>
      <c r="F2895" s="7" t="s">
        <v>42</v>
      </c>
      <c r="G2895" s="7" t="s">
        <v>12</v>
      </c>
      <c r="H2895" s="13">
        <v>9.5</v>
      </c>
      <c r="I2895" s="13">
        <f>IF(G2895="Male",VLOOKUP(H2895,'Shoe size conversion table'!$B$6:$D$22,2),VLOOKUP(H2895,'Shoe size conversion table'!$J$6:$L$22,2))</f>
        <v>40</v>
      </c>
      <c r="J2895" s="13">
        <f>IF(G2895="Male",VLOOKUP(H2895,'Shoe size conversion table'!$B$6:$D$22,3),VLOOKUP(H2895,'Shoe size conversion table'!$J$6:$L$22,3))</f>
        <v>7.5</v>
      </c>
      <c r="K2895" s="11">
        <v>169</v>
      </c>
      <c r="L2895" s="12">
        <v>0</v>
      </c>
      <c r="M2895" s="7">
        <f t="shared" si="136"/>
        <v>2015</v>
      </c>
      <c r="N2895" s="7">
        <f t="shared" si="137"/>
        <v>1</v>
      </c>
      <c r="O2895" s="30">
        <f t="shared" si="138"/>
        <v>169</v>
      </c>
    </row>
    <row r="2896" spans="2:15" x14ac:dyDescent="0.2">
      <c r="B2896" s="13">
        <v>54859</v>
      </c>
      <c r="C2896" s="14">
        <v>42019.556111111116</v>
      </c>
      <c r="D2896" s="7" t="s">
        <v>10</v>
      </c>
      <c r="E2896" s="13">
        <v>2198</v>
      </c>
      <c r="F2896" s="7" t="s">
        <v>35</v>
      </c>
      <c r="G2896" s="7" t="s">
        <v>12</v>
      </c>
      <c r="H2896" s="13">
        <v>6.5</v>
      </c>
      <c r="I2896" s="13">
        <f>IF(G2896="Male",VLOOKUP(H2896,'Shoe size conversion table'!$B$6:$D$22,2),VLOOKUP(H2896,'Shoe size conversion table'!$J$6:$L$22,2))</f>
        <v>37</v>
      </c>
      <c r="J2896" s="13">
        <f>IF(G2896="Male",VLOOKUP(H2896,'Shoe size conversion table'!$B$6:$D$22,3),VLOOKUP(H2896,'Shoe size conversion table'!$J$6:$L$22,3))</f>
        <v>4.5</v>
      </c>
      <c r="K2896" s="11">
        <v>199</v>
      </c>
      <c r="L2896" s="12">
        <v>0</v>
      </c>
      <c r="M2896" s="7">
        <f t="shared" si="136"/>
        <v>2015</v>
      </c>
      <c r="N2896" s="7">
        <f t="shared" si="137"/>
        <v>1</v>
      </c>
      <c r="O2896" s="30">
        <f t="shared" si="138"/>
        <v>199</v>
      </c>
    </row>
    <row r="2897" spans="2:15" x14ac:dyDescent="0.2">
      <c r="B2897" s="13">
        <v>54860</v>
      </c>
      <c r="C2897" s="14">
        <v>42019.686111111303</v>
      </c>
      <c r="D2897" s="7" t="s">
        <v>10</v>
      </c>
      <c r="E2897" s="13">
        <v>2159</v>
      </c>
      <c r="F2897" s="7" t="s">
        <v>34</v>
      </c>
      <c r="G2897" s="7" t="s">
        <v>11</v>
      </c>
      <c r="H2897" s="13">
        <v>9</v>
      </c>
      <c r="I2897" s="13">
        <f>IF(G2897="Male",VLOOKUP(H2897,'Shoe size conversion table'!$B$6:$D$22,2),VLOOKUP(H2897,'Shoe size conversion table'!$J$6:$L$22,2))</f>
        <v>42</v>
      </c>
      <c r="J2897" s="13">
        <f>IF(G2897="Male",VLOOKUP(H2897,'Shoe size conversion table'!$B$6:$D$22,3),VLOOKUP(H2897,'Shoe size conversion table'!$J$6:$L$22,3))</f>
        <v>8.5</v>
      </c>
      <c r="K2897" s="11">
        <v>149</v>
      </c>
      <c r="L2897" s="12">
        <v>0</v>
      </c>
      <c r="M2897" s="7">
        <f t="shared" si="136"/>
        <v>2015</v>
      </c>
      <c r="N2897" s="7">
        <f t="shared" si="137"/>
        <v>1</v>
      </c>
      <c r="O2897" s="30">
        <f t="shared" si="138"/>
        <v>149</v>
      </c>
    </row>
    <row r="2898" spans="2:15" x14ac:dyDescent="0.2">
      <c r="B2898" s="13">
        <v>54861</v>
      </c>
      <c r="C2898" s="14">
        <v>42019.816111111271</v>
      </c>
      <c r="D2898" s="7" t="s">
        <v>8</v>
      </c>
      <c r="E2898" s="13">
        <v>2165</v>
      </c>
      <c r="F2898" s="7" t="s">
        <v>42</v>
      </c>
      <c r="G2898" s="7" t="s">
        <v>11</v>
      </c>
      <c r="H2898" s="13">
        <v>11</v>
      </c>
      <c r="I2898" s="13">
        <f>IF(G2898="Male",VLOOKUP(H2898,'Shoe size conversion table'!$B$6:$D$22,2),VLOOKUP(H2898,'Shoe size conversion table'!$J$6:$L$22,2))</f>
        <v>44</v>
      </c>
      <c r="J2898" s="13">
        <f>IF(G2898="Male",VLOOKUP(H2898,'Shoe size conversion table'!$B$6:$D$22,3),VLOOKUP(H2898,'Shoe size conversion table'!$J$6:$L$22,3))</f>
        <v>10.5</v>
      </c>
      <c r="K2898" s="11">
        <v>159</v>
      </c>
      <c r="L2898" s="12">
        <v>0</v>
      </c>
      <c r="M2898" s="7">
        <f t="shared" si="136"/>
        <v>2015</v>
      </c>
      <c r="N2898" s="7">
        <f t="shared" si="137"/>
        <v>1</v>
      </c>
      <c r="O2898" s="30">
        <f t="shared" si="138"/>
        <v>159</v>
      </c>
    </row>
    <row r="2899" spans="2:15" x14ac:dyDescent="0.2">
      <c r="B2899" s="13">
        <v>54862</v>
      </c>
      <c r="C2899" s="14">
        <v>42019.856111111301</v>
      </c>
      <c r="D2899" s="7" t="s">
        <v>10</v>
      </c>
      <c r="E2899" s="13">
        <v>2211</v>
      </c>
      <c r="F2899" s="7" t="s">
        <v>35</v>
      </c>
      <c r="G2899" s="7" t="s">
        <v>12</v>
      </c>
      <c r="H2899" s="13">
        <v>9.5</v>
      </c>
      <c r="I2899" s="13">
        <f>IF(G2899="Male",VLOOKUP(H2899,'Shoe size conversion table'!$B$6:$D$22,2),VLOOKUP(H2899,'Shoe size conversion table'!$J$6:$L$22,2))</f>
        <v>40</v>
      </c>
      <c r="J2899" s="13">
        <f>IF(G2899="Male",VLOOKUP(H2899,'Shoe size conversion table'!$B$6:$D$22,3),VLOOKUP(H2899,'Shoe size conversion table'!$J$6:$L$22,3))</f>
        <v>7.5</v>
      </c>
      <c r="K2899" s="11">
        <v>159</v>
      </c>
      <c r="L2899" s="12">
        <v>0.5</v>
      </c>
      <c r="M2899" s="7">
        <f t="shared" si="136"/>
        <v>2015</v>
      </c>
      <c r="N2899" s="7">
        <f t="shared" si="137"/>
        <v>1</v>
      </c>
      <c r="O2899" s="30">
        <f t="shared" si="138"/>
        <v>79.5</v>
      </c>
    </row>
    <row r="2900" spans="2:15" x14ac:dyDescent="0.2">
      <c r="B2900" s="13">
        <v>54863</v>
      </c>
      <c r="C2900" s="14">
        <v>42020.106111111301</v>
      </c>
      <c r="D2900" s="7" t="s">
        <v>7</v>
      </c>
      <c r="E2900" s="13">
        <v>2158</v>
      </c>
      <c r="F2900" s="7" t="s">
        <v>45</v>
      </c>
      <c r="G2900" s="7" t="s">
        <v>12</v>
      </c>
      <c r="H2900" s="13">
        <v>9</v>
      </c>
      <c r="I2900" s="13" t="str">
        <f>IF(G2900="Male",VLOOKUP(H2900,'Shoe size conversion table'!$B$6:$D$22,2),VLOOKUP(H2900,'Shoe size conversion table'!$J$6:$L$22,2))</f>
        <v>39-40</v>
      </c>
      <c r="J2900" s="13">
        <f>IF(G2900="Male",VLOOKUP(H2900,'Shoe size conversion table'!$B$6:$D$22,3),VLOOKUP(H2900,'Shoe size conversion table'!$J$6:$L$22,3))</f>
        <v>7</v>
      </c>
      <c r="K2900" s="11">
        <v>189</v>
      </c>
      <c r="L2900" s="12">
        <v>0.5</v>
      </c>
      <c r="M2900" s="7">
        <f t="shared" si="136"/>
        <v>2015</v>
      </c>
      <c r="N2900" s="7">
        <f t="shared" si="137"/>
        <v>1</v>
      </c>
      <c r="O2900" s="30">
        <f t="shared" si="138"/>
        <v>94.5</v>
      </c>
    </row>
    <row r="2901" spans="2:15" x14ac:dyDescent="0.2">
      <c r="B2901" s="13">
        <v>54864</v>
      </c>
      <c r="C2901" s="14">
        <v>42020.126111111298</v>
      </c>
      <c r="D2901" s="7" t="s">
        <v>10</v>
      </c>
      <c r="E2901" s="13">
        <v>2239</v>
      </c>
      <c r="F2901" s="7" t="s">
        <v>35</v>
      </c>
      <c r="G2901" s="7" t="s">
        <v>12</v>
      </c>
      <c r="H2901" s="13">
        <v>7.5</v>
      </c>
      <c r="I2901" s="13">
        <f>IF(G2901="Male",VLOOKUP(H2901,'Shoe size conversion table'!$B$6:$D$22,2),VLOOKUP(H2901,'Shoe size conversion table'!$J$6:$L$22,2))</f>
        <v>38</v>
      </c>
      <c r="J2901" s="13">
        <f>IF(G2901="Male",VLOOKUP(H2901,'Shoe size conversion table'!$B$6:$D$22,3),VLOOKUP(H2901,'Shoe size conversion table'!$J$6:$L$22,3))</f>
        <v>5.5</v>
      </c>
      <c r="K2901" s="11">
        <v>129</v>
      </c>
      <c r="L2901" s="12">
        <v>0.5</v>
      </c>
      <c r="M2901" s="7">
        <f t="shared" si="136"/>
        <v>2015</v>
      </c>
      <c r="N2901" s="7">
        <f t="shared" si="137"/>
        <v>1</v>
      </c>
      <c r="O2901" s="30">
        <f t="shared" si="138"/>
        <v>64.5</v>
      </c>
    </row>
    <row r="2902" spans="2:15" x14ac:dyDescent="0.2">
      <c r="B2902" s="13">
        <v>54865</v>
      </c>
      <c r="C2902" s="14">
        <v>42020.21611111112</v>
      </c>
      <c r="D2902" s="7" t="s">
        <v>7</v>
      </c>
      <c r="E2902" s="13">
        <v>2182</v>
      </c>
      <c r="F2902" s="7" t="s">
        <v>49</v>
      </c>
      <c r="G2902" s="7" t="s">
        <v>12</v>
      </c>
      <c r="H2902" s="13">
        <v>8</v>
      </c>
      <c r="I2902" s="13" t="str">
        <f>IF(G2902="Male",VLOOKUP(H2902,'Shoe size conversion table'!$B$6:$D$22,2),VLOOKUP(H2902,'Shoe size conversion table'!$J$6:$L$22,2))</f>
        <v>38-39</v>
      </c>
      <c r="J2902" s="13">
        <f>IF(G2902="Male",VLOOKUP(H2902,'Shoe size conversion table'!$B$6:$D$22,3),VLOOKUP(H2902,'Shoe size conversion table'!$J$6:$L$22,3))</f>
        <v>6</v>
      </c>
      <c r="K2902" s="11">
        <v>139</v>
      </c>
      <c r="L2902" s="12">
        <v>0.3</v>
      </c>
      <c r="M2902" s="7">
        <f t="shared" si="136"/>
        <v>2015</v>
      </c>
      <c r="N2902" s="7">
        <f t="shared" si="137"/>
        <v>1</v>
      </c>
      <c r="O2902" s="30">
        <f t="shared" si="138"/>
        <v>97.3</v>
      </c>
    </row>
    <row r="2903" spans="2:15" x14ac:dyDescent="0.2">
      <c r="B2903" s="13">
        <v>54866</v>
      </c>
      <c r="C2903" s="14">
        <v>42020.556111111116</v>
      </c>
      <c r="D2903" s="7" t="s">
        <v>9</v>
      </c>
      <c r="E2903" s="13">
        <v>2224</v>
      </c>
      <c r="F2903" s="7" t="s">
        <v>59</v>
      </c>
      <c r="G2903" s="7" t="s">
        <v>12</v>
      </c>
      <c r="H2903" s="13">
        <v>8</v>
      </c>
      <c r="I2903" s="13" t="str">
        <f>IF(G2903="Male",VLOOKUP(H2903,'Shoe size conversion table'!$B$6:$D$22,2),VLOOKUP(H2903,'Shoe size conversion table'!$J$6:$L$22,2))</f>
        <v>38-39</v>
      </c>
      <c r="J2903" s="13">
        <f>IF(G2903="Male",VLOOKUP(H2903,'Shoe size conversion table'!$B$6:$D$22,3),VLOOKUP(H2903,'Shoe size conversion table'!$J$6:$L$22,3))</f>
        <v>6</v>
      </c>
      <c r="K2903" s="11">
        <v>139</v>
      </c>
      <c r="L2903" s="12">
        <v>0</v>
      </c>
      <c r="M2903" s="7">
        <f t="shared" si="136"/>
        <v>2015</v>
      </c>
      <c r="N2903" s="7">
        <f t="shared" si="137"/>
        <v>1</v>
      </c>
      <c r="O2903" s="30">
        <f t="shared" si="138"/>
        <v>139</v>
      </c>
    </row>
    <row r="2904" spans="2:15" x14ac:dyDescent="0.2">
      <c r="B2904" s="13">
        <v>54867</v>
      </c>
      <c r="C2904" s="14">
        <v>42020.596111111277</v>
      </c>
      <c r="D2904" s="7" t="s">
        <v>7</v>
      </c>
      <c r="E2904" s="13">
        <v>2178</v>
      </c>
      <c r="F2904" s="7" t="s">
        <v>51</v>
      </c>
      <c r="G2904" s="7" t="s">
        <v>12</v>
      </c>
      <c r="H2904" s="13">
        <v>7.5</v>
      </c>
      <c r="I2904" s="13">
        <f>IF(G2904="Male",VLOOKUP(H2904,'Shoe size conversion table'!$B$6:$D$22,2),VLOOKUP(H2904,'Shoe size conversion table'!$J$6:$L$22,2))</f>
        <v>38</v>
      </c>
      <c r="J2904" s="13">
        <f>IF(G2904="Male",VLOOKUP(H2904,'Shoe size conversion table'!$B$6:$D$22,3),VLOOKUP(H2904,'Shoe size conversion table'!$J$6:$L$22,3))</f>
        <v>5.5</v>
      </c>
      <c r="K2904" s="11">
        <v>169</v>
      </c>
      <c r="L2904" s="12">
        <v>0.1</v>
      </c>
      <c r="M2904" s="7">
        <f t="shared" si="136"/>
        <v>2015</v>
      </c>
      <c r="N2904" s="7">
        <f t="shared" si="137"/>
        <v>1</v>
      </c>
      <c r="O2904" s="30">
        <f t="shared" si="138"/>
        <v>152.1</v>
      </c>
    </row>
    <row r="2905" spans="2:15" x14ac:dyDescent="0.2">
      <c r="B2905" s="13">
        <v>54868</v>
      </c>
      <c r="C2905" s="14">
        <v>42020.606111111119</v>
      </c>
      <c r="D2905" s="7" t="s">
        <v>8</v>
      </c>
      <c r="E2905" s="13">
        <v>2214</v>
      </c>
      <c r="F2905" s="7" t="s">
        <v>38</v>
      </c>
      <c r="G2905" s="7" t="s">
        <v>11</v>
      </c>
      <c r="H2905" s="13">
        <v>10.5</v>
      </c>
      <c r="I2905" s="13" t="str">
        <f>IF(G2905="Male",VLOOKUP(H2905,'Shoe size conversion table'!$B$6:$D$22,2),VLOOKUP(H2905,'Shoe size conversion table'!$J$6:$L$22,2))</f>
        <v>43-44</v>
      </c>
      <c r="J2905" s="13">
        <f>IF(G2905="Male",VLOOKUP(H2905,'Shoe size conversion table'!$B$6:$D$22,3),VLOOKUP(H2905,'Shoe size conversion table'!$J$6:$L$22,3))</f>
        <v>10</v>
      </c>
      <c r="K2905" s="11">
        <v>139</v>
      </c>
      <c r="L2905" s="12">
        <v>0</v>
      </c>
      <c r="M2905" s="7">
        <f t="shared" si="136"/>
        <v>2015</v>
      </c>
      <c r="N2905" s="7">
        <f t="shared" si="137"/>
        <v>1</v>
      </c>
      <c r="O2905" s="30">
        <f t="shared" si="138"/>
        <v>139</v>
      </c>
    </row>
    <row r="2906" spans="2:15" x14ac:dyDescent="0.2">
      <c r="B2906" s="13">
        <v>54869</v>
      </c>
      <c r="C2906" s="14">
        <v>42020.616111111274</v>
      </c>
      <c r="D2906" s="7" t="s">
        <v>7</v>
      </c>
      <c r="E2906" s="13">
        <v>2172</v>
      </c>
      <c r="F2906" s="7" t="s">
        <v>47</v>
      </c>
      <c r="G2906" s="7" t="s">
        <v>11</v>
      </c>
      <c r="H2906" s="13">
        <v>9</v>
      </c>
      <c r="I2906" s="13">
        <f>IF(G2906="Male",VLOOKUP(H2906,'Shoe size conversion table'!$B$6:$D$22,2),VLOOKUP(H2906,'Shoe size conversion table'!$J$6:$L$22,2))</f>
        <v>42</v>
      </c>
      <c r="J2906" s="13">
        <f>IF(G2906="Male",VLOOKUP(H2906,'Shoe size conversion table'!$B$6:$D$22,3),VLOOKUP(H2906,'Shoe size conversion table'!$J$6:$L$22,3))</f>
        <v>8.5</v>
      </c>
      <c r="K2906" s="11">
        <v>139</v>
      </c>
      <c r="L2906" s="12">
        <v>0</v>
      </c>
      <c r="M2906" s="7">
        <f t="shared" si="136"/>
        <v>2015</v>
      </c>
      <c r="N2906" s="7">
        <f t="shared" si="137"/>
        <v>1</v>
      </c>
      <c r="O2906" s="30">
        <f t="shared" si="138"/>
        <v>139</v>
      </c>
    </row>
    <row r="2907" spans="2:15" x14ac:dyDescent="0.2">
      <c r="B2907" s="13">
        <v>54870</v>
      </c>
      <c r="C2907" s="14">
        <v>42020.666111111124</v>
      </c>
      <c r="D2907" s="7" t="s">
        <v>8</v>
      </c>
      <c r="E2907" s="13">
        <v>2198</v>
      </c>
      <c r="F2907" s="7" t="s">
        <v>40</v>
      </c>
      <c r="G2907" s="7" t="s">
        <v>11</v>
      </c>
      <c r="H2907" s="13">
        <v>11.5</v>
      </c>
      <c r="I2907" s="13" t="str">
        <f>IF(G2907="Male",VLOOKUP(H2907,'Shoe size conversion table'!$B$6:$D$22,2),VLOOKUP(H2907,'Shoe size conversion table'!$J$6:$L$22,2))</f>
        <v>44-45</v>
      </c>
      <c r="J2907" s="13">
        <f>IF(G2907="Male",VLOOKUP(H2907,'Shoe size conversion table'!$B$6:$D$22,3),VLOOKUP(H2907,'Shoe size conversion table'!$J$6:$L$22,3))</f>
        <v>11</v>
      </c>
      <c r="K2907" s="11">
        <v>189</v>
      </c>
      <c r="L2907" s="12">
        <v>0.3</v>
      </c>
      <c r="M2907" s="7">
        <f t="shared" si="136"/>
        <v>2015</v>
      </c>
      <c r="N2907" s="7">
        <f t="shared" si="137"/>
        <v>1</v>
      </c>
      <c r="O2907" s="30">
        <f t="shared" si="138"/>
        <v>132.29999999999998</v>
      </c>
    </row>
    <row r="2908" spans="2:15" x14ac:dyDescent="0.2">
      <c r="B2908" s="13">
        <v>54871</v>
      </c>
      <c r="C2908" s="14">
        <v>42020.686111111303</v>
      </c>
      <c r="D2908" s="7" t="s">
        <v>10</v>
      </c>
      <c r="E2908" s="13">
        <v>2183</v>
      </c>
      <c r="F2908" s="7" t="s">
        <v>35</v>
      </c>
      <c r="G2908" s="7" t="s">
        <v>11</v>
      </c>
      <c r="H2908" s="13">
        <v>8.5</v>
      </c>
      <c r="I2908" s="13" t="str">
        <f>IF(G2908="Male",VLOOKUP(H2908,'Shoe size conversion table'!$B$6:$D$22,2),VLOOKUP(H2908,'Shoe size conversion table'!$J$6:$L$22,2))</f>
        <v>41-42</v>
      </c>
      <c r="J2908" s="13">
        <f>IF(G2908="Male",VLOOKUP(H2908,'Shoe size conversion table'!$B$6:$D$22,3),VLOOKUP(H2908,'Shoe size conversion table'!$J$6:$L$22,3))</f>
        <v>8</v>
      </c>
      <c r="K2908" s="11">
        <v>159</v>
      </c>
      <c r="L2908" s="12">
        <v>0.2</v>
      </c>
      <c r="M2908" s="7">
        <f t="shared" si="136"/>
        <v>2015</v>
      </c>
      <c r="N2908" s="7">
        <f t="shared" si="137"/>
        <v>1</v>
      </c>
      <c r="O2908" s="30">
        <f t="shared" si="138"/>
        <v>127.2</v>
      </c>
    </row>
    <row r="2909" spans="2:15" x14ac:dyDescent="0.2">
      <c r="B2909" s="13">
        <v>54872</v>
      </c>
      <c r="C2909" s="14">
        <v>42020.796111111275</v>
      </c>
      <c r="D2909" s="7" t="s">
        <v>10</v>
      </c>
      <c r="E2909" s="13">
        <v>2227</v>
      </c>
      <c r="F2909" s="7" t="s">
        <v>34</v>
      </c>
      <c r="G2909" s="7" t="s">
        <v>11</v>
      </c>
      <c r="H2909" s="13">
        <v>8.5</v>
      </c>
      <c r="I2909" s="13" t="str">
        <f>IF(G2909="Male",VLOOKUP(H2909,'Shoe size conversion table'!$B$6:$D$22,2),VLOOKUP(H2909,'Shoe size conversion table'!$J$6:$L$22,2))</f>
        <v>41-42</v>
      </c>
      <c r="J2909" s="13">
        <f>IF(G2909="Male",VLOOKUP(H2909,'Shoe size conversion table'!$B$6:$D$22,3),VLOOKUP(H2909,'Shoe size conversion table'!$J$6:$L$22,3))</f>
        <v>8</v>
      </c>
      <c r="K2909" s="11">
        <v>179</v>
      </c>
      <c r="L2909" s="12">
        <v>0</v>
      </c>
      <c r="M2909" s="7">
        <f t="shared" si="136"/>
        <v>2015</v>
      </c>
      <c r="N2909" s="7">
        <f t="shared" si="137"/>
        <v>1</v>
      </c>
      <c r="O2909" s="30">
        <f t="shared" si="138"/>
        <v>179</v>
      </c>
    </row>
    <row r="2910" spans="2:15" x14ac:dyDescent="0.2">
      <c r="B2910" s="13">
        <v>54873</v>
      </c>
      <c r="C2910" s="14">
        <v>42020.856111111301</v>
      </c>
      <c r="D2910" s="7" t="s">
        <v>7</v>
      </c>
      <c r="E2910" s="13">
        <v>2182</v>
      </c>
      <c r="F2910" s="7" t="s">
        <v>48</v>
      </c>
      <c r="G2910" s="7" t="s">
        <v>11</v>
      </c>
      <c r="H2910" s="13">
        <v>10</v>
      </c>
      <c r="I2910" s="13">
        <f>IF(G2910="Male",VLOOKUP(H2910,'Shoe size conversion table'!$B$6:$D$22,2),VLOOKUP(H2910,'Shoe size conversion table'!$J$6:$L$22,2))</f>
        <v>43</v>
      </c>
      <c r="J2910" s="13">
        <f>IF(G2910="Male",VLOOKUP(H2910,'Shoe size conversion table'!$B$6:$D$22,3),VLOOKUP(H2910,'Shoe size conversion table'!$J$6:$L$22,3))</f>
        <v>9.5</v>
      </c>
      <c r="K2910" s="11">
        <v>199</v>
      </c>
      <c r="L2910" s="12">
        <v>0.5</v>
      </c>
      <c r="M2910" s="7">
        <f t="shared" si="136"/>
        <v>2015</v>
      </c>
      <c r="N2910" s="7">
        <f t="shared" si="137"/>
        <v>1</v>
      </c>
      <c r="O2910" s="30">
        <f t="shared" si="138"/>
        <v>99.5</v>
      </c>
    </row>
    <row r="2911" spans="2:15" x14ac:dyDescent="0.2">
      <c r="B2911" s="13">
        <v>54874</v>
      </c>
      <c r="C2911" s="14">
        <v>42020.936111111274</v>
      </c>
      <c r="D2911" s="7" t="s">
        <v>8</v>
      </c>
      <c r="E2911" s="13">
        <v>2225</v>
      </c>
      <c r="F2911" s="7" t="s">
        <v>37</v>
      </c>
      <c r="G2911" s="7" t="s">
        <v>11</v>
      </c>
      <c r="H2911" s="13">
        <v>10</v>
      </c>
      <c r="I2911" s="13">
        <f>IF(G2911="Male",VLOOKUP(H2911,'Shoe size conversion table'!$B$6:$D$22,2),VLOOKUP(H2911,'Shoe size conversion table'!$J$6:$L$22,2))</f>
        <v>43</v>
      </c>
      <c r="J2911" s="13">
        <f>IF(G2911="Male",VLOOKUP(H2911,'Shoe size conversion table'!$B$6:$D$22,3),VLOOKUP(H2911,'Shoe size conversion table'!$J$6:$L$22,3))</f>
        <v>9.5</v>
      </c>
      <c r="K2911" s="11">
        <v>189</v>
      </c>
      <c r="L2911" s="12">
        <v>0</v>
      </c>
      <c r="M2911" s="7">
        <f t="shared" si="136"/>
        <v>2015</v>
      </c>
      <c r="N2911" s="7">
        <f t="shared" si="137"/>
        <v>1</v>
      </c>
      <c r="O2911" s="30">
        <f t="shared" si="138"/>
        <v>189</v>
      </c>
    </row>
    <row r="2912" spans="2:15" x14ac:dyDescent="0.2">
      <c r="B2912" s="13">
        <v>54875</v>
      </c>
      <c r="C2912" s="14">
        <v>42021.096111111117</v>
      </c>
      <c r="D2912" s="7" t="s">
        <v>7</v>
      </c>
      <c r="E2912" s="13">
        <v>2218</v>
      </c>
      <c r="F2912" s="7" t="s">
        <v>49</v>
      </c>
      <c r="G2912" s="7" t="s">
        <v>11</v>
      </c>
      <c r="H2912" s="13">
        <v>10.5</v>
      </c>
      <c r="I2912" s="13" t="str">
        <f>IF(G2912="Male",VLOOKUP(H2912,'Shoe size conversion table'!$B$6:$D$22,2),VLOOKUP(H2912,'Shoe size conversion table'!$J$6:$L$22,2))</f>
        <v>43-44</v>
      </c>
      <c r="J2912" s="13">
        <f>IF(G2912="Male",VLOOKUP(H2912,'Shoe size conversion table'!$B$6:$D$22,3),VLOOKUP(H2912,'Shoe size conversion table'!$J$6:$L$22,3))</f>
        <v>10</v>
      </c>
      <c r="K2912" s="11">
        <v>199</v>
      </c>
      <c r="L2912" s="12">
        <v>0</v>
      </c>
      <c r="M2912" s="7">
        <f t="shared" si="136"/>
        <v>2015</v>
      </c>
      <c r="N2912" s="7">
        <f t="shared" si="137"/>
        <v>1</v>
      </c>
      <c r="O2912" s="30">
        <f t="shared" si="138"/>
        <v>199</v>
      </c>
    </row>
    <row r="2913" spans="2:15" x14ac:dyDescent="0.2">
      <c r="B2913" s="13">
        <v>54876</v>
      </c>
      <c r="C2913" s="14">
        <v>42021.396111111273</v>
      </c>
      <c r="D2913" s="7" t="s">
        <v>10</v>
      </c>
      <c r="E2913" s="13">
        <v>2202</v>
      </c>
      <c r="F2913" s="7" t="s">
        <v>34</v>
      </c>
      <c r="G2913" s="7" t="s">
        <v>11</v>
      </c>
      <c r="H2913" s="13">
        <v>8.5</v>
      </c>
      <c r="I2913" s="13" t="str">
        <f>IF(G2913="Male",VLOOKUP(H2913,'Shoe size conversion table'!$B$6:$D$22,2),VLOOKUP(H2913,'Shoe size conversion table'!$J$6:$L$22,2))</f>
        <v>41-42</v>
      </c>
      <c r="J2913" s="13">
        <f>IF(G2913="Male",VLOOKUP(H2913,'Shoe size conversion table'!$B$6:$D$22,3),VLOOKUP(H2913,'Shoe size conversion table'!$J$6:$L$22,3))</f>
        <v>8</v>
      </c>
      <c r="K2913" s="11">
        <v>139</v>
      </c>
      <c r="L2913" s="12">
        <v>0.1</v>
      </c>
      <c r="M2913" s="7">
        <f t="shared" si="136"/>
        <v>2015</v>
      </c>
      <c r="N2913" s="7">
        <f t="shared" si="137"/>
        <v>1</v>
      </c>
      <c r="O2913" s="30">
        <f t="shared" si="138"/>
        <v>125.10000000000001</v>
      </c>
    </row>
    <row r="2914" spans="2:15" x14ac:dyDescent="0.2">
      <c r="B2914" s="13">
        <v>54877</v>
      </c>
      <c r="C2914" s="14">
        <v>42021.406111111122</v>
      </c>
      <c r="D2914" s="7" t="s">
        <v>7</v>
      </c>
      <c r="E2914" s="13">
        <v>2202</v>
      </c>
      <c r="F2914" s="7" t="s">
        <v>51</v>
      </c>
      <c r="G2914" s="7" t="s">
        <v>11</v>
      </c>
      <c r="H2914" s="13">
        <v>11</v>
      </c>
      <c r="I2914" s="13">
        <f>IF(G2914="Male",VLOOKUP(H2914,'Shoe size conversion table'!$B$6:$D$22,2),VLOOKUP(H2914,'Shoe size conversion table'!$J$6:$L$22,2))</f>
        <v>44</v>
      </c>
      <c r="J2914" s="13">
        <f>IF(G2914="Male",VLOOKUP(H2914,'Shoe size conversion table'!$B$6:$D$22,3),VLOOKUP(H2914,'Shoe size conversion table'!$J$6:$L$22,3))</f>
        <v>10.5</v>
      </c>
      <c r="K2914" s="11">
        <v>159</v>
      </c>
      <c r="L2914" s="12">
        <v>0</v>
      </c>
      <c r="M2914" s="7">
        <f t="shared" si="136"/>
        <v>2015</v>
      </c>
      <c r="N2914" s="7">
        <f t="shared" si="137"/>
        <v>1</v>
      </c>
      <c r="O2914" s="30">
        <f t="shared" si="138"/>
        <v>159</v>
      </c>
    </row>
    <row r="2915" spans="2:15" x14ac:dyDescent="0.2">
      <c r="B2915" s="13">
        <v>54878</v>
      </c>
      <c r="C2915" s="14">
        <v>42021.436111111303</v>
      </c>
      <c r="D2915" s="7" t="s">
        <v>8</v>
      </c>
      <c r="E2915" s="13">
        <v>2224</v>
      </c>
      <c r="F2915" s="7" t="s">
        <v>38</v>
      </c>
      <c r="G2915" s="7" t="s">
        <v>11</v>
      </c>
      <c r="H2915" s="13">
        <v>10</v>
      </c>
      <c r="I2915" s="13">
        <f>IF(G2915="Male",VLOOKUP(H2915,'Shoe size conversion table'!$B$6:$D$22,2),VLOOKUP(H2915,'Shoe size conversion table'!$J$6:$L$22,2))</f>
        <v>43</v>
      </c>
      <c r="J2915" s="13">
        <f>IF(G2915="Male",VLOOKUP(H2915,'Shoe size conversion table'!$B$6:$D$22,3),VLOOKUP(H2915,'Shoe size conversion table'!$J$6:$L$22,3))</f>
        <v>9.5</v>
      </c>
      <c r="K2915" s="11">
        <v>169</v>
      </c>
      <c r="L2915" s="12">
        <v>0</v>
      </c>
      <c r="M2915" s="7">
        <f t="shared" si="136"/>
        <v>2015</v>
      </c>
      <c r="N2915" s="7">
        <f t="shared" si="137"/>
        <v>1</v>
      </c>
      <c r="O2915" s="30">
        <f t="shared" si="138"/>
        <v>169</v>
      </c>
    </row>
    <row r="2916" spans="2:15" x14ac:dyDescent="0.2">
      <c r="B2916" s="13">
        <v>54879</v>
      </c>
      <c r="C2916" s="14">
        <v>42021.596111111277</v>
      </c>
      <c r="D2916" s="7" t="s">
        <v>7</v>
      </c>
      <c r="E2916" s="13">
        <v>2186</v>
      </c>
      <c r="F2916" s="7" t="s">
        <v>51</v>
      </c>
      <c r="G2916" s="7" t="s">
        <v>12</v>
      </c>
      <c r="H2916" s="13">
        <v>7.5</v>
      </c>
      <c r="I2916" s="13">
        <f>IF(G2916="Male",VLOOKUP(H2916,'Shoe size conversion table'!$B$6:$D$22,2),VLOOKUP(H2916,'Shoe size conversion table'!$J$6:$L$22,2))</f>
        <v>38</v>
      </c>
      <c r="J2916" s="13">
        <f>IF(G2916="Male",VLOOKUP(H2916,'Shoe size conversion table'!$B$6:$D$22,3),VLOOKUP(H2916,'Shoe size conversion table'!$J$6:$L$22,3))</f>
        <v>5.5</v>
      </c>
      <c r="K2916" s="11">
        <v>179</v>
      </c>
      <c r="L2916" s="12">
        <v>0</v>
      </c>
      <c r="M2916" s="7">
        <f t="shared" si="136"/>
        <v>2015</v>
      </c>
      <c r="N2916" s="7">
        <f t="shared" si="137"/>
        <v>1</v>
      </c>
      <c r="O2916" s="30">
        <f t="shared" si="138"/>
        <v>179</v>
      </c>
    </row>
    <row r="2917" spans="2:15" x14ac:dyDescent="0.2">
      <c r="B2917" s="13">
        <v>54879</v>
      </c>
      <c r="C2917" s="14">
        <v>42021.596111111277</v>
      </c>
      <c r="D2917" s="7" t="s">
        <v>7</v>
      </c>
      <c r="E2917" s="13">
        <v>2201</v>
      </c>
      <c r="F2917" s="7" t="s">
        <v>51</v>
      </c>
      <c r="G2917" s="7" t="s">
        <v>12</v>
      </c>
      <c r="H2917" s="13">
        <v>7.5</v>
      </c>
      <c r="I2917" s="13">
        <f>IF(G2917="Male",VLOOKUP(H2917,'Shoe size conversion table'!$B$6:$D$22,2),VLOOKUP(H2917,'Shoe size conversion table'!$J$6:$L$22,2))</f>
        <v>38</v>
      </c>
      <c r="J2917" s="13">
        <f>IF(G2917="Male",VLOOKUP(H2917,'Shoe size conversion table'!$B$6:$D$22,3),VLOOKUP(H2917,'Shoe size conversion table'!$J$6:$L$22,3))</f>
        <v>5.5</v>
      </c>
      <c r="K2917" s="11">
        <v>189</v>
      </c>
      <c r="L2917" s="12">
        <v>0</v>
      </c>
      <c r="M2917" s="7">
        <f t="shared" si="136"/>
        <v>2015</v>
      </c>
      <c r="N2917" s="7">
        <f t="shared" si="137"/>
        <v>1</v>
      </c>
      <c r="O2917" s="30">
        <f t="shared" si="138"/>
        <v>189</v>
      </c>
    </row>
    <row r="2918" spans="2:15" x14ac:dyDescent="0.2">
      <c r="B2918" s="13">
        <v>54880</v>
      </c>
      <c r="C2918" s="14">
        <v>42021.616111111274</v>
      </c>
      <c r="D2918" s="7" t="s">
        <v>7</v>
      </c>
      <c r="E2918" s="13">
        <v>2154</v>
      </c>
      <c r="F2918" s="7" t="s">
        <v>56</v>
      </c>
      <c r="G2918" s="7" t="s">
        <v>11</v>
      </c>
      <c r="H2918" s="13">
        <v>11.5</v>
      </c>
      <c r="I2918" s="13" t="str">
        <f>IF(G2918="Male",VLOOKUP(H2918,'Shoe size conversion table'!$B$6:$D$22,2),VLOOKUP(H2918,'Shoe size conversion table'!$J$6:$L$22,2))</f>
        <v>44-45</v>
      </c>
      <c r="J2918" s="13">
        <f>IF(G2918="Male",VLOOKUP(H2918,'Shoe size conversion table'!$B$6:$D$22,3),VLOOKUP(H2918,'Shoe size conversion table'!$J$6:$L$22,3))</f>
        <v>11</v>
      </c>
      <c r="K2918" s="11">
        <v>199</v>
      </c>
      <c r="L2918" s="12">
        <v>0</v>
      </c>
      <c r="M2918" s="7">
        <f t="shared" si="136"/>
        <v>2015</v>
      </c>
      <c r="N2918" s="7">
        <f t="shared" si="137"/>
        <v>1</v>
      </c>
      <c r="O2918" s="30">
        <f t="shared" si="138"/>
        <v>199</v>
      </c>
    </row>
    <row r="2919" spans="2:15" x14ac:dyDescent="0.2">
      <c r="B2919" s="13">
        <v>54881</v>
      </c>
      <c r="C2919" s="14">
        <v>42021.686111111303</v>
      </c>
      <c r="D2919" s="7" t="s">
        <v>10</v>
      </c>
      <c r="E2919" s="13">
        <v>2209</v>
      </c>
      <c r="F2919" s="7" t="s">
        <v>34</v>
      </c>
      <c r="G2919" s="7" t="s">
        <v>11</v>
      </c>
      <c r="H2919" s="13">
        <v>9</v>
      </c>
      <c r="I2919" s="13">
        <f>IF(G2919="Male",VLOOKUP(H2919,'Shoe size conversion table'!$B$6:$D$22,2),VLOOKUP(H2919,'Shoe size conversion table'!$J$6:$L$22,2))</f>
        <v>42</v>
      </c>
      <c r="J2919" s="13">
        <f>IF(G2919="Male",VLOOKUP(H2919,'Shoe size conversion table'!$B$6:$D$22,3),VLOOKUP(H2919,'Shoe size conversion table'!$J$6:$L$22,3))</f>
        <v>8.5</v>
      </c>
      <c r="K2919" s="11">
        <v>149</v>
      </c>
      <c r="L2919" s="12">
        <v>0</v>
      </c>
      <c r="M2919" s="7">
        <f t="shared" si="136"/>
        <v>2015</v>
      </c>
      <c r="N2919" s="7">
        <f t="shared" si="137"/>
        <v>1</v>
      </c>
      <c r="O2919" s="30">
        <f t="shared" si="138"/>
        <v>149</v>
      </c>
    </row>
    <row r="2920" spans="2:15" x14ac:dyDescent="0.2">
      <c r="B2920" s="13">
        <v>54882</v>
      </c>
      <c r="C2920" s="14">
        <v>42022.046111111267</v>
      </c>
      <c r="D2920" s="7" t="s">
        <v>7</v>
      </c>
      <c r="E2920" s="13">
        <v>2187</v>
      </c>
      <c r="F2920" s="7" t="s">
        <v>51</v>
      </c>
      <c r="G2920" s="7" t="s">
        <v>11</v>
      </c>
      <c r="H2920" s="13">
        <v>10</v>
      </c>
      <c r="I2920" s="13">
        <f>IF(G2920="Male",VLOOKUP(H2920,'Shoe size conversion table'!$B$6:$D$22,2),VLOOKUP(H2920,'Shoe size conversion table'!$J$6:$L$22,2))</f>
        <v>43</v>
      </c>
      <c r="J2920" s="13">
        <f>IF(G2920="Male",VLOOKUP(H2920,'Shoe size conversion table'!$B$6:$D$22,3),VLOOKUP(H2920,'Shoe size conversion table'!$J$6:$L$22,3))</f>
        <v>9.5</v>
      </c>
      <c r="K2920" s="11">
        <v>189</v>
      </c>
      <c r="L2920" s="12">
        <v>0.5</v>
      </c>
      <c r="M2920" s="7">
        <f t="shared" si="136"/>
        <v>2015</v>
      </c>
      <c r="N2920" s="7">
        <f t="shared" si="137"/>
        <v>1</v>
      </c>
      <c r="O2920" s="30">
        <f t="shared" si="138"/>
        <v>94.5</v>
      </c>
    </row>
    <row r="2921" spans="2:15" x14ac:dyDescent="0.2">
      <c r="B2921" s="13">
        <v>54883</v>
      </c>
      <c r="C2921" s="14">
        <v>42022.146111111302</v>
      </c>
      <c r="D2921" s="7" t="s">
        <v>10</v>
      </c>
      <c r="E2921" s="13">
        <v>2234</v>
      </c>
      <c r="F2921" s="7" t="s">
        <v>35</v>
      </c>
      <c r="G2921" s="7" t="s">
        <v>11</v>
      </c>
      <c r="H2921" s="13">
        <v>10</v>
      </c>
      <c r="I2921" s="13">
        <f>IF(G2921="Male",VLOOKUP(H2921,'Shoe size conversion table'!$B$6:$D$22,2),VLOOKUP(H2921,'Shoe size conversion table'!$J$6:$L$22,2))</f>
        <v>43</v>
      </c>
      <c r="J2921" s="13">
        <f>IF(G2921="Male",VLOOKUP(H2921,'Shoe size conversion table'!$B$6:$D$22,3),VLOOKUP(H2921,'Shoe size conversion table'!$J$6:$L$22,3))</f>
        <v>9.5</v>
      </c>
      <c r="K2921" s="11">
        <v>139</v>
      </c>
      <c r="L2921" s="12">
        <v>0.3</v>
      </c>
      <c r="M2921" s="7">
        <f t="shared" si="136"/>
        <v>2015</v>
      </c>
      <c r="N2921" s="7">
        <f t="shared" si="137"/>
        <v>1</v>
      </c>
      <c r="O2921" s="30">
        <f t="shared" si="138"/>
        <v>97.3</v>
      </c>
    </row>
    <row r="2922" spans="2:15" x14ac:dyDescent="0.2">
      <c r="B2922" s="13">
        <v>54884</v>
      </c>
      <c r="C2922" s="14">
        <v>42022.156111111304</v>
      </c>
      <c r="D2922" s="7" t="s">
        <v>8</v>
      </c>
      <c r="E2922" s="13">
        <v>2180</v>
      </c>
      <c r="F2922" s="7" t="s">
        <v>38</v>
      </c>
      <c r="G2922" s="7" t="s">
        <v>11</v>
      </c>
      <c r="H2922" s="13">
        <v>10</v>
      </c>
      <c r="I2922" s="13">
        <f>IF(G2922="Male",VLOOKUP(H2922,'Shoe size conversion table'!$B$6:$D$22,2),VLOOKUP(H2922,'Shoe size conversion table'!$J$6:$L$22,2))</f>
        <v>43</v>
      </c>
      <c r="J2922" s="13">
        <f>IF(G2922="Male",VLOOKUP(H2922,'Shoe size conversion table'!$B$6:$D$22,3),VLOOKUP(H2922,'Shoe size conversion table'!$J$6:$L$22,3))</f>
        <v>9.5</v>
      </c>
      <c r="K2922" s="11">
        <v>199</v>
      </c>
      <c r="L2922" s="12">
        <v>0</v>
      </c>
      <c r="M2922" s="7">
        <f t="shared" si="136"/>
        <v>2015</v>
      </c>
      <c r="N2922" s="7">
        <f t="shared" si="137"/>
        <v>1</v>
      </c>
      <c r="O2922" s="30">
        <f t="shared" si="138"/>
        <v>199</v>
      </c>
    </row>
    <row r="2923" spans="2:15" x14ac:dyDescent="0.2">
      <c r="B2923" s="13">
        <v>54885</v>
      </c>
      <c r="C2923" s="14">
        <v>42022.206111111271</v>
      </c>
      <c r="D2923" s="7" t="s">
        <v>7</v>
      </c>
      <c r="E2923" s="13">
        <v>2176</v>
      </c>
      <c r="F2923" s="7" t="s">
        <v>48</v>
      </c>
      <c r="G2923" s="7" t="s">
        <v>11</v>
      </c>
      <c r="H2923" s="13">
        <v>9</v>
      </c>
      <c r="I2923" s="13">
        <f>IF(G2923="Male",VLOOKUP(H2923,'Shoe size conversion table'!$B$6:$D$22,2),VLOOKUP(H2923,'Shoe size conversion table'!$J$6:$L$22,2))</f>
        <v>42</v>
      </c>
      <c r="J2923" s="13">
        <f>IF(G2923="Male",VLOOKUP(H2923,'Shoe size conversion table'!$B$6:$D$22,3),VLOOKUP(H2923,'Shoe size conversion table'!$J$6:$L$22,3))</f>
        <v>8.5</v>
      </c>
      <c r="K2923" s="11">
        <v>169</v>
      </c>
      <c r="L2923" s="12">
        <v>0</v>
      </c>
      <c r="M2923" s="7">
        <f t="shared" si="136"/>
        <v>2015</v>
      </c>
      <c r="N2923" s="7">
        <f t="shared" si="137"/>
        <v>1</v>
      </c>
      <c r="O2923" s="30">
        <f t="shared" si="138"/>
        <v>169</v>
      </c>
    </row>
    <row r="2924" spans="2:15" x14ac:dyDescent="0.2">
      <c r="B2924" s="13">
        <v>54886</v>
      </c>
      <c r="C2924" s="14">
        <v>42022.21611111112</v>
      </c>
      <c r="D2924" s="7" t="s">
        <v>10</v>
      </c>
      <c r="E2924" s="13">
        <v>2236</v>
      </c>
      <c r="F2924" s="7" t="s">
        <v>35</v>
      </c>
      <c r="G2924" s="7" t="s">
        <v>12</v>
      </c>
      <c r="H2924" s="13">
        <v>8.5</v>
      </c>
      <c r="I2924" s="13">
        <f>IF(G2924="Male",VLOOKUP(H2924,'Shoe size conversion table'!$B$6:$D$22,2),VLOOKUP(H2924,'Shoe size conversion table'!$J$6:$L$22,2))</f>
        <v>39</v>
      </c>
      <c r="J2924" s="13">
        <f>IF(G2924="Male",VLOOKUP(H2924,'Shoe size conversion table'!$B$6:$D$22,3),VLOOKUP(H2924,'Shoe size conversion table'!$J$6:$L$22,3))</f>
        <v>6.5</v>
      </c>
      <c r="K2924" s="11">
        <v>179</v>
      </c>
      <c r="L2924" s="12">
        <v>0</v>
      </c>
      <c r="M2924" s="7">
        <f t="shared" si="136"/>
        <v>2015</v>
      </c>
      <c r="N2924" s="7">
        <f t="shared" si="137"/>
        <v>1</v>
      </c>
      <c r="O2924" s="30">
        <f t="shared" si="138"/>
        <v>179</v>
      </c>
    </row>
    <row r="2925" spans="2:15" x14ac:dyDescent="0.2">
      <c r="B2925" s="13">
        <v>54887</v>
      </c>
      <c r="C2925" s="14">
        <v>42022.336111111123</v>
      </c>
      <c r="D2925" s="7" t="s">
        <v>9</v>
      </c>
      <c r="E2925" s="13">
        <v>2188</v>
      </c>
      <c r="F2925" s="7" t="s">
        <v>58</v>
      </c>
      <c r="G2925" s="7" t="s">
        <v>11</v>
      </c>
      <c r="H2925" s="13">
        <v>10</v>
      </c>
      <c r="I2925" s="13">
        <f>IF(G2925="Male",VLOOKUP(H2925,'Shoe size conversion table'!$B$6:$D$22,2),VLOOKUP(H2925,'Shoe size conversion table'!$J$6:$L$22,2))</f>
        <v>43</v>
      </c>
      <c r="J2925" s="13">
        <f>IF(G2925="Male",VLOOKUP(H2925,'Shoe size conversion table'!$B$6:$D$22,3),VLOOKUP(H2925,'Shoe size conversion table'!$J$6:$L$22,3))</f>
        <v>9.5</v>
      </c>
      <c r="K2925" s="11">
        <v>139</v>
      </c>
      <c r="L2925" s="12">
        <v>0</v>
      </c>
      <c r="M2925" s="7">
        <f t="shared" si="136"/>
        <v>2015</v>
      </c>
      <c r="N2925" s="7">
        <f t="shared" si="137"/>
        <v>1</v>
      </c>
      <c r="O2925" s="30">
        <f t="shared" si="138"/>
        <v>139</v>
      </c>
    </row>
    <row r="2926" spans="2:15" x14ac:dyDescent="0.2">
      <c r="B2926" s="13">
        <v>54888</v>
      </c>
      <c r="C2926" s="14">
        <v>42022.596111111277</v>
      </c>
      <c r="D2926" s="7" t="s">
        <v>10</v>
      </c>
      <c r="E2926" s="13">
        <v>2233</v>
      </c>
      <c r="F2926" s="7" t="s">
        <v>36</v>
      </c>
      <c r="G2926" s="7" t="s">
        <v>12</v>
      </c>
      <c r="H2926" s="13">
        <v>8</v>
      </c>
      <c r="I2926" s="13" t="str">
        <f>IF(G2926="Male",VLOOKUP(H2926,'Shoe size conversion table'!$B$6:$D$22,2),VLOOKUP(H2926,'Shoe size conversion table'!$J$6:$L$22,2))</f>
        <v>38-39</v>
      </c>
      <c r="J2926" s="13">
        <f>IF(G2926="Male",VLOOKUP(H2926,'Shoe size conversion table'!$B$6:$D$22,3),VLOOKUP(H2926,'Shoe size conversion table'!$J$6:$L$22,3))</f>
        <v>6</v>
      </c>
      <c r="K2926" s="11">
        <v>159</v>
      </c>
      <c r="L2926" s="12">
        <v>0.2</v>
      </c>
      <c r="M2926" s="7">
        <f t="shared" si="136"/>
        <v>2015</v>
      </c>
      <c r="N2926" s="7">
        <f t="shared" si="137"/>
        <v>1</v>
      </c>
      <c r="O2926" s="30">
        <f t="shared" si="138"/>
        <v>127.2</v>
      </c>
    </row>
    <row r="2927" spans="2:15" x14ac:dyDescent="0.2">
      <c r="B2927" s="13">
        <v>54889</v>
      </c>
      <c r="C2927" s="14">
        <v>42022.616111111274</v>
      </c>
      <c r="D2927" s="7" t="s">
        <v>7</v>
      </c>
      <c r="E2927" s="13">
        <v>2227</v>
      </c>
      <c r="F2927" s="7" t="s">
        <v>53</v>
      </c>
      <c r="G2927" s="7" t="s">
        <v>11</v>
      </c>
      <c r="H2927" s="13">
        <v>11</v>
      </c>
      <c r="I2927" s="13">
        <f>IF(G2927="Male",VLOOKUP(H2927,'Shoe size conversion table'!$B$6:$D$22,2),VLOOKUP(H2927,'Shoe size conversion table'!$J$6:$L$22,2))</f>
        <v>44</v>
      </c>
      <c r="J2927" s="13">
        <f>IF(G2927="Male",VLOOKUP(H2927,'Shoe size conversion table'!$B$6:$D$22,3),VLOOKUP(H2927,'Shoe size conversion table'!$J$6:$L$22,3))</f>
        <v>10.5</v>
      </c>
      <c r="K2927" s="11">
        <v>129</v>
      </c>
      <c r="L2927" s="12">
        <v>0.2</v>
      </c>
      <c r="M2927" s="7">
        <f t="shared" si="136"/>
        <v>2015</v>
      </c>
      <c r="N2927" s="7">
        <f t="shared" si="137"/>
        <v>1</v>
      </c>
      <c r="O2927" s="30">
        <f t="shared" si="138"/>
        <v>103.2</v>
      </c>
    </row>
    <row r="2928" spans="2:15" x14ac:dyDescent="0.2">
      <c r="B2928" s="13">
        <v>54890</v>
      </c>
      <c r="C2928" s="14">
        <v>42022.696111111269</v>
      </c>
      <c r="D2928" s="7" t="s">
        <v>7</v>
      </c>
      <c r="E2928" s="13">
        <v>2198</v>
      </c>
      <c r="F2928" s="7" t="s">
        <v>48</v>
      </c>
      <c r="G2928" s="7" t="s">
        <v>12</v>
      </c>
      <c r="H2928" s="13">
        <v>8</v>
      </c>
      <c r="I2928" s="13" t="str">
        <f>IF(G2928="Male",VLOOKUP(H2928,'Shoe size conversion table'!$B$6:$D$22,2),VLOOKUP(H2928,'Shoe size conversion table'!$J$6:$L$22,2))</f>
        <v>38-39</v>
      </c>
      <c r="J2928" s="13">
        <f>IF(G2928="Male",VLOOKUP(H2928,'Shoe size conversion table'!$B$6:$D$22,3),VLOOKUP(H2928,'Shoe size conversion table'!$J$6:$L$22,3))</f>
        <v>6</v>
      </c>
      <c r="K2928" s="11">
        <v>189</v>
      </c>
      <c r="L2928" s="12">
        <v>0</v>
      </c>
      <c r="M2928" s="7">
        <f t="shared" si="136"/>
        <v>2015</v>
      </c>
      <c r="N2928" s="7">
        <f t="shared" si="137"/>
        <v>1</v>
      </c>
      <c r="O2928" s="30">
        <f t="shared" si="138"/>
        <v>189</v>
      </c>
    </row>
    <row r="2929" spans="2:15" x14ac:dyDescent="0.2">
      <c r="B2929" s="13">
        <v>54891</v>
      </c>
      <c r="C2929" s="14">
        <v>42022.716111111302</v>
      </c>
      <c r="D2929" s="7" t="s">
        <v>8</v>
      </c>
      <c r="E2929" s="13">
        <v>2235</v>
      </c>
      <c r="F2929" s="7" t="s">
        <v>41</v>
      </c>
      <c r="G2929" s="7" t="s">
        <v>11</v>
      </c>
      <c r="H2929" s="13">
        <v>9</v>
      </c>
      <c r="I2929" s="13">
        <f>IF(G2929="Male",VLOOKUP(H2929,'Shoe size conversion table'!$B$6:$D$22,2),VLOOKUP(H2929,'Shoe size conversion table'!$J$6:$L$22,2))</f>
        <v>42</v>
      </c>
      <c r="J2929" s="13">
        <f>IF(G2929="Male",VLOOKUP(H2929,'Shoe size conversion table'!$B$6:$D$22,3),VLOOKUP(H2929,'Shoe size conversion table'!$J$6:$L$22,3))</f>
        <v>8.5</v>
      </c>
      <c r="K2929" s="11">
        <v>149</v>
      </c>
      <c r="L2929" s="12">
        <v>0</v>
      </c>
      <c r="M2929" s="7">
        <f t="shared" si="136"/>
        <v>2015</v>
      </c>
      <c r="N2929" s="7">
        <f t="shared" si="137"/>
        <v>1</v>
      </c>
      <c r="O2929" s="30">
        <f t="shared" si="138"/>
        <v>149</v>
      </c>
    </row>
    <row r="2930" spans="2:15" x14ac:dyDescent="0.2">
      <c r="B2930" s="13">
        <v>54892</v>
      </c>
      <c r="C2930" s="14">
        <v>42023.046111111267</v>
      </c>
      <c r="D2930" s="7" t="s">
        <v>7</v>
      </c>
      <c r="E2930" s="13">
        <v>2172</v>
      </c>
      <c r="F2930" s="7" t="s">
        <v>47</v>
      </c>
      <c r="G2930" s="7" t="s">
        <v>11</v>
      </c>
      <c r="H2930" s="13">
        <v>9</v>
      </c>
      <c r="I2930" s="13">
        <f>IF(G2930="Male",VLOOKUP(H2930,'Shoe size conversion table'!$B$6:$D$22,2),VLOOKUP(H2930,'Shoe size conversion table'!$J$6:$L$22,2))</f>
        <v>42</v>
      </c>
      <c r="J2930" s="13">
        <f>IF(G2930="Male",VLOOKUP(H2930,'Shoe size conversion table'!$B$6:$D$22,3),VLOOKUP(H2930,'Shoe size conversion table'!$J$6:$L$22,3))</f>
        <v>8.5</v>
      </c>
      <c r="K2930" s="11">
        <v>139</v>
      </c>
      <c r="L2930" s="12">
        <v>0</v>
      </c>
      <c r="M2930" s="7">
        <f t="shared" si="136"/>
        <v>2015</v>
      </c>
      <c r="N2930" s="7">
        <f t="shared" si="137"/>
        <v>1</v>
      </c>
      <c r="O2930" s="30">
        <f t="shared" si="138"/>
        <v>139</v>
      </c>
    </row>
    <row r="2931" spans="2:15" x14ac:dyDescent="0.2">
      <c r="B2931" s="13">
        <v>54893</v>
      </c>
      <c r="C2931" s="14">
        <v>42023.146111111302</v>
      </c>
      <c r="D2931" s="7" t="s">
        <v>10</v>
      </c>
      <c r="E2931" s="13">
        <v>2159</v>
      </c>
      <c r="F2931" s="7" t="s">
        <v>34</v>
      </c>
      <c r="G2931" s="7" t="s">
        <v>11</v>
      </c>
      <c r="H2931" s="13">
        <v>9</v>
      </c>
      <c r="I2931" s="13">
        <f>IF(G2931="Male",VLOOKUP(H2931,'Shoe size conversion table'!$B$6:$D$22,2),VLOOKUP(H2931,'Shoe size conversion table'!$J$6:$L$22,2))</f>
        <v>42</v>
      </c>
      <c r="J2931" s="13">
        <f>IF(G2931="Male",VLOOKUP(H2931,'Shoe size conversion table'!$B$6:$D$22,3),VLOOKUP(H2931,'Shoe size conversion table'!$J$6:$L$22,3))</f>
        <v>8.5</v>
      </c>
      <c r="K2931" s="11">
        <v>149</v>
      </c>
      <c r="L2931" s="12">
        <v>0</v>
      </c>
      <c r="M2931" s="7">
        <f t="shared" si="136"/>
        <v>2015</v>
      </c>
      <c r="N2931" s="7">
        <f t="shared" si="137"/>
        <v>1</v>
      </c>
      <c r="O2931" s="30">
        <f t="shared" si="138"/>
        <v>149</v>
      </c>
    </row>
    <row r="2932" spans="2:15" x14ac:dyDescent="0.2">
      <c r="B2932" s="13">
        <v>54894</v>
      </c>
      <c r="C2932" s="14">
        <v>42023.156111111304</v>
      </c>
      <c r="D2932" s="7" t="s">
        <v>7</v>
      </c>
      <c r="E2932" s="13">
        <v>2203</v>
      </c>
      <c r="F2932" s="7" t="s">
        <v>49</v>
      </c>
      <c r="G2932" s="7" t="s">
        <v>12</v>
      </c>
      <c r="H2932" s="13">
        <v>6.5</v>
      </c>
      <c r="I2932" s="13">
        <f>IF(G2932="Male",VLOOKUP(H2932,'Shoe size conversion table'!$B$6:$D$22,2),VLOOKUP(H2932,'Shoe size conversion table'!$J$6:$L$22,2))</f>
        <v>37</v>
      </c>
      <c r="J2932" s="13">
        <f>IF(G2932="Male",VLOOKUP(H2932,'Shoe size conversion table'!$B$6:$D$22,3),VLOOKUP(H2932,'Shoe size conversion table'!$J$6:$L$22,3))</f>
        <v>4.5</v>
      </c>
      <c r="K2932" s="11">
        <v>149</v>
      </c>
      <c r="L2932" s="12">
        <v>0.5</v>
      </c>
      <c r="M2932" s="7">
        <f t="shared" si="136"/>
        <v>2015</v>
      </c>
      <c r="N2932" s="7">
        <f t="shared" si="137"/>
        <v>1</v>
      </c>
      <c r="O2932" s="30">
        <f t="shared" si="138"/>
        <v>74.5</v>
      </c>
    </row>
    <row r="2933" spans="2:15" x14ac:dyDescent="0.2">
      <c r="B2933" s="13">
        <v>54895</v>
      </c>
      <c r="C2933" s="14">
        <v>42023.336111111123</v>
      </c>
      <c r="D2933" s="7" t="s">
        <v>9</v>
      </c>
      <c r="E2933" s="13">
        <v>2242</v>
      </c>
      <c r="F2933" s="7" t="s">
        <v>61</v>
      </c>
      <c r="G2933" s="7" t="s">
        <v>11</v>
      </c>
      <c r="H2933" s="13">
        <v>9.5</v>
      </c>
      <c r="I2933" s="13" t="str">
        <f>IF(G2933="Male",VLOOKUP(H2933,'Shoe size conversion table'!$B$6:$D$22,2),VLOOKUP(H2933,'Shoe size conversion table'!$J$6:$L$22,2))</f>
        <v>42-43</v>
      </c>
      <c r="J2933" s="13">
        <f>IF(G2933="Male",VLOOKUP(H2933,'Shoe size conversion table'!$B$6:$D$22,3),VLOOKUP(H2933,'Shoe size conversion table'!$J$6:$L$22,3))</f>
        <v>9</v>
      </c>
      <c r="K2933" s="11">
        <v>139</v>
      </c>
      <c r="L2933" s="12">
        <v>0.3</v>
      </c>
      <c r="M2933" s="7">
        <f t="shared" si="136"/>
        <v>2015</v>
      </c>
      <c r="N2933" s="7">
        <f t="shared" si="137"/>
        <v>1</v>
      </c>
      <c r="O2933" s="30">
        <f t="shared" si="138"/>
        <v>97.3</v>
      </c>
    </row>
    <row r="2934" spans="2:15" x14ac:dyDescent="0.2">
      <c r="B2934" s="13">
        <v>54896</v>
      </c>
      <c r="C2934" s="14">
        <v>42023.476111111268</v>
      </c>
      <c r="D2934" s="7" t="s">
        <v>7</v>
      </c>
      <c r="E2934" s="13">
        <v>2226</v>
      </c>
      <c r="F2934" s="7" t="s">
        <v>50</v>
      </c>
      <c r="G2934" s="7" t="s">
        <v>12</v>
      </c>
      <c r="H2934" s="13">
        <v>8</v>
      </c>
      <c r="I2934" s="13" t="str">
        <f>IF(G2934="Male",VLOOKUP(H2934,'Shoe size conversion table'!$B$6:$D$22,2),VLOOKUP(H2934,'Shoe size conversion table'!$J$6:$L$22,2))</f>
        <v>38-39</v>
      </c>
      <c r="J2934" s="13">
        <f>IF(G2934="Male",VLOOKUP(H2934,'Shoe size conversion table'!$B$6:$D$22,3),VLOOKUP(H2934,'Shoe size conversion table'!$J$6:$L$22,3))</f>
        <v>6</v>
      </c>
      <c r="K2934" s="11">
        <v>179</v>
      </c>
      <c r="L2934" s="12">
        <v>0</v>
      </c>
      <c r="M2934" s="7">
        <f t="shared" si="136"/>
        <v>2015</v>
      </c>
      <c r="N2934" s="7">
        <f t="shared" si="137"/>
        <v>1</v>
      </c>
      <c r="O2934" s="30">
        <f t="shared" si="138"/>
        <v>179</v>
      </c>
    </row>
    <row r="2935" spans="2:15" x14ac:dyDescent="0.2">
      <c r="B2935" s="13">
        <v>54897</v>
      </c>
      <c r="C2935" s="14">
        <v>42023.716111111302</v>
      </c>
      <c r="D2935" s="7" t="s">
        <v>8</v>
      </c>
      <c r="E2935" s="13">
        <v>2165</v>
      </c>
      <c r="F2935" s="7" t="s">
        <v>39</v>
      </c>
      <c r="G2935" s="7" t="s">
        <v>11</v>
      </c>
      <c r="H2935" s="13">
        <v>9</v>
      </c>
      <c r="I2935" s="13">
        <f>IF(G2935="Male",VLOOKUP(H2935,'Shoe size conversion table'!$B$6:$D$22,2),VLOOKUP(H2935,'Shoe size conversion table'!$J$6:$L$22,2))</f>
        <v>42</v>
      </c>
      <c r="J2935" s="13">
        <f>IF(G2935="Male",VLOOKUP(H2935,'Shoe size conversion table'!$B$6:$D$22,3),VLOOKUP(H2935,'Shoe size conversion table'!$J$6:$L$22,3))</f>
        <v>8.5</v>
      </c>
      <c r="K2935" s="11">
        <v>149</v>
      </c>
      <c r="L2935" s="12">
        <v>0.2</v>
      </c>
      <c r="M2935" s="7">
        <f t="shared" si="136"/>
        <v>2015</v>
      </c>
      <c r="N2935" s="7">
        <f t="shared" si="137"/>
        <v>1</v>
      </c>
      <c r="O2935" s="30">
        <f t="shared" si="138"/>
        <v>119.2</v>
      </c>
    </row>
    <row r="2936" spans="2:15" x14ac:dyDescent="0.2">
      <c r="B2936" s="13">
        <v>54898</v>
      </c>
      <c r="C2936" s="14">
        <v>42023.856111111301</v>
      </c>
      <c r="D2936" s="7" t="s">
        <v>10</v>
      </c>
      <c r="E2936" s="13">
        <v>2234</v>
      </c>
      <c r="F2936" s="7" t="s">
        <v>35</v>
      </c>
      <c r="G2936" s="7" t="s">
        <v>11</v>
      </c>
      <c r="H2936" s="13">
        <v>10</v>
      </c>
      <c r="I2936" s="13">
        <f>IF(G2936="Male",VLOOKUP(H2936,'Shoe size conversion table'!$B$6:$D$22,2),VLOOKUP(H2936,'Shoe size conversion table'!$J$6:$L$22,2))</f>
        <v>43</v>
      </c>
      <c r="J2936" s="13">
        <f>IF(G2936="Male",VLOOKUP(H2936,'Shoe size conversion table'!$B$6:$D$22,3),VLOOKUP(H2936,'Shoe size conversion table'!$J$6:$L$22,3))</f>
        <v>9.5</v>
      </c>
      <c r="K2936" s="11">
        <v>139</v>
      </c>
      <c r="L2936" s="12">
        <v>0.3</v>
      </c>
      <c r="M2936" s="7">
        <f t="shared" si="136"/>
        <v>2015</v>
      </c>
      <c r="N2936" s="7">
        <f t="shared" si="137"/>
        <v>1</v>
      </c>
      <c r="O2936" s="30">
        <f t="shared" si="138"/>
        <v>97.3</v>
      </c>
    </row>
    <row r="2937" spans="2:15" x14ac:dyDescent="0.2">
      <c r="B2937" s="13">
        <v>54899</v>
      </c>
      <c r="C2937" s="14">
        <v>42024.046111111267</v>
      </c>
      <c r="D2937" s="7" t="s">
        <v>7</v>
      </c>
      <c r="E2937" s="13">
        <v>2154</v>
      </c>
      <c r="F2937" s="7" t="s">
        <v>56</v>
      </c>
      <c r="G2937" s="7" t="s">
        <v>11</v>
      </c>
      <c r="H2937" s="13">
        <v>11.5</v>
      </c>
      <c r="I2937" s="13" t="str">
        <f>IF(G2937="Male",VLOOKUP(H2937,'Shoe size conversion table'!$B$6:$D$22,2),VLOOKUP(H2937,'Shoe size conversion table'!$J$6:$L$22,2))</f>
        <v>44-45</v>
      </c>
      <c r="J2937" s="13">
        <f>IF(G2937="Male",VLOOKUP(H2937,'Shoe size conversion table'!$B$6:$D$22,3),VLOOKUP(H2937,'Shoe size conversion table'!$J$6:$L$22,3))</f>
        <v>11</v>
      </c>
      <c r="K2937" s="11">
        <v>199</v>
      </c>
      <c r="L2937" s="12">
        <v>0</v>
      </c>
      <c r="M2937" s="7">
        <f t="shared" si="136"/>
        <v>2015</v>
      </c>
      <c r="N2937" s="7">
        <f t="shared" si="137"/>
        <v>1</v>
      </c>
      <c r="O2937" s="30">
        <f t="shared" si="138"/>
        <v>199</v>
      </c>
    </row>
    <row r="2938" spans="2:15" x14ac:dyDescent="0.2">
      <c r="B2938" s="13">
        <v>54900</v>
      </c>
      <c r="C2938" s="14">
        <v>42024.096111111117</v>
      </c>
      <c r="D2938" s="7" t="s">
        <v>8</v>
      </c>
      <c r="E2938" s="13">
        <v>2155</v>
      </c>
      <c r="F2938" s="7" t="s">
        <v>41</v>
      </c>
      <c r="G2938" s="7" t="s">
        <v>11</v>
      </c>
      <c r="H2938" s="13">
        <v>10</v>
      </c>
      <c r="I2938" s="13">
        <f>IF(G2938="Male",VLOOKUP(H2938,'Shoe size conversion table'!$B$6:$D$22,2),VLOOKUP(H2938,'Shoe size conversion table'!$J$6:$L$22,2))</f>
        <v>43</v>
      </c>
      <c r="J2938" s="13">
        <f>IF(G2938="Male",VLOOKUP(H2938,'Shoe size conversion table'!$B$6:$D$22,3),VLOOKUP(H2938,'Shoe size conversion table'!$J$6:$L$22,3))</f>
        <v>9.5</v>
      </c>
      <c r="K2938" s="11">
        <v>139</v>
      </c>
      <c r="L2938" s="12">
        <v>0</v>
      </c>
      <c r="M2938" s="7">
        <f t="shared" si="136"/>
        <v>2015</v>
      </c>
      <c r="N2938" s="7">
        <f t="shared" si="137"/>
        <v>1</v>
      </c>
      <c r="O2938" s="30">
        <f t="shared" si="138"/>
        <v>139</v>
      </c>
    </row>
    <row r="2939" spans="2:15" x14ac:dyDescent="0.2">
      <c r="B2939" s="13">
        <v>54901</v>
      </c>
      <c r="C2939" s="14">
        <v>42024.146111111302</v>
      </c>
      <c r="D2939" s="7" t="s">
        <v>10</v>
      </c>
      <c r="E2939" s="13">
        <v>2183</v>
      </c>
      <c r="F2939" s="7" t="s">
        <v>35</v>
      </c>
      <c r="G2939" s="7" t="s">
        <v>11</v>
      </c>
      <c r="H2939" s="13">
        <v>8.5</v>
      </c>
      <c r="I2939" s="13" t="str">
        <f>IF(G2939="Male",VLOOKUP(H2939,'Shoe size conversion table'!$B$6:$D$22,2),VLOOKUP(H2939,'Shoe size conversion table'!$J$6:$L$22,2))</f>
        <v>41-42</v>
      </c>
      <c r="J2939" s="13">
        <f>IF(G2939="Male",VLOOKUP(H2939,'Shoe size conversion table'!$B$6:$D$22,3),VLOOKUP(H2939,'Shoe size conversion table'!$J$6:$L$22,3))</f>
        <v>8</v>
      </c>
      <c r="K2939" s="11">
        <v>159</v>
      </c>
      <c r="L2939" s="12">
        <v>0.2</v>
      </c>
      <c r="M2939" s="7">
        <f t="shared" si="136"/>
        <v>2015</v>
      </c>
      <c r="N2939" s="7">
        <f t="shared" si="137"/>
        <v>1</v>
      </c>
      <c r="O2939" s="30">
        <f t="shared" si="138"/>
        <v>127.2</v>
      </c>
    </row>
    <row r="2940" spans="2:15" x14ac:dyDescent="0.2">
      <c r="B2940" s="13">
        <v>54902</v>
      </c>
      <c r="C2940" s="14">
        <v>42024.156111111304</v>
      </c>
      <c r="D2940" s="7" t="s">
        <v>8</v>
      </c>
      <c r="E2940" s="13">
        <v>2235</v>
      </c>
      <c r="F2940" s="7" t="s">
        <v>41</v>
      </c>
      <c r="G2940" s="7" t="s">
        <v>11</v>
      </c>
      <c r="H2940" s="13">
        <v>9</v>
      </c>
      <c r="I2940" s="13">
        <f>IF(G2940="Male",VLOOKUP(H2940,'Shoe size conversion table'!$B$6:$D$22,2),VLOOKUP(H2940,'Shoe size conversion table'!$J$6:$L$22,2))</f>
        <v>42</v>
      </c>
      <c r="J2940" s="13">
        <f>IF(G2940="Male",VLOOKUP(H2940,'Shoe size conversion table'!$B$6:$D$22,3),VLOOKUP(H2940,'Shoe size conversion table'!$J$6:$L$22,3))</f>
        <v>8.5</v>
      </c>
      <c r="K2940" s="11">
        <v>149</v>
      </c>
      <c r="L2940" s="12">
        <v>0</v>
      </c>
      <c r="M2940" s="7">
        <f t="shared" si="136"/>
        <v>2015</v>
      </c>
      <c r="N2940" s="7">
        <f t="shared" si="137"/>
        <v>1</v>
      </c>
      <c r="O2940" s="30">
        <f t="shared" si="138"/>
        <v>149</v>
      </c>
    </row>
    <row r="2941" spans="2:15" x14ac:dyDescent="0.2">
      <c r="B2941" s="13">
        <v>54903</v>
      </c>
      <c r="C2941" s="14">
        <v>42024.246111111264</v>
      </c>
      <c r="D2941" s="7" t="s">
        <v>9</v>
      </c>
      <c r="E2941" s="13">
        <v>2232</v>
      </c>
      <c r="F2941" s="7" t="s">
        <v>59</v>
      </c>
      <c r="G2941" s="7" t="s">
        <v>11</v>
      </c>
      <c r="H2941" s="13">
        <v>9.5</v>
      </c>
      <c r="I2941" s="13" t="str">
        <f>IF(G2941="Male",VLOOKUP(H2941,'Shoe size conversion table'!$B$6:$D$22,2),VLOOKUP(H2941,'Shoe size conversion table'!$J$6:$L$22,2))</f>
        <v>42-43</v>
      </c>
      <c r="J2941" s="13">
        <f>IF(G2941="Male",VLOOKUP(H2941,'Shoe size conversion table'!$B$6:$D$22,3),VLOOKUP(H2941,'Shoe size conversion table'!$J$6:$L$22,3))</f>
        <v>9</v>
      </c>
      <c r="K2941" s="11">
        <v>189</v>
      </c>
      <c r="L2941" s="12">
        <v>0.3</v>
      </c>
      <c r="M2941" s="7">
        <f t="shared" si="136"/>
        <v>2015</v>
      </c>
      <c r="N2941" s="7">
        <f t="shared" si="137"/>
        <v>1</v>
      </c>
      <c r="O2941" s="30">
        <f t="shared" si="138"/>
        <v>132.29999999999998</v>
      </c>
    </row>
    <row r="2942" spans="2:15" x14ac:dyDescent="0.2">
      <c r="B2942" s="13">
        <v>54904</v>
      </c>
      <c r="C2942" s="14">
        <v>42024.3161111113</v>
      </c>
      <c r="D2942" s="7" t="s">
        <v>8</v>
      </c>
      <c r="E2942" s="13">
        <v>2163</v>
      </c>
      <c r="F2942" s="7" t="s">
        <v>40</v>
      </c>
      <c r="G2942" s="7" t="s">
        <v>11</v>
      </c>
      <c r="H2942" s="13">
        <v>7.5</v>
      </c>
      <c r="I2942" s="13" t="str">
        <f>IF(G2942="Male",VLOOKUP(H2942,'Shoe size conversion table'!$B$6:$D$22,2),VLOOKUP(H2942,'Shoe size conversion table'!$J$6:$L$22,2))</f>
        <v>40-41</v>
      </c>
      <c r="J2942" s="13">
        <f>IF(G2942="Male",VLOOKUP(H2942,'Shoe size conversion table'!$B$6:$D$22,3),VLOOKUP(H2942,'Shoe size conversion table'!$J$6:$L$22,3))</f>
        <v>7</v>
      </c>
      <c r="K2942" s="11">
        <v>169</v>
      </c>
      <c r="L2942" s="12">
        <v>0</v>
      </c>
      <c r="M2942" s="7">
        <f t="shared" si="136"/>
        <v>2015</v>
      </c>
      <c r="N2942" s="7">
        <f t="shared" si="137"/>
        <v>1</v>
      </c>
      <c r="O2942" s="30">
        <f t="shared" si="138"/>
        <v>169</v>
      </c>
    </row>
    <row r="2943" spans="2:15" x14ac:dyDescent="0.2">
      <c r="B2943" s="13">
        <v>54905</v>
      </c>
      <c r="C2943" s="14">
        <v>42024.436111111267</v>
      </c>
      <c r="D2943" s="7" t="s">
        <v>8</v>
      </c>
      <c r="E2943" s="13">
        <v>2194</v>
      </c>
      <c r="F2943" s="7" t="s">
        <v>41</v>
      </c>
      <c r="G2943" s="7" t="s">
        <v>12</v>
      </c>
      <c r="H2943" s="13">
        <v>9</v>
      </c>
      <c r="I2943" s="13" t="str">
        <f>IF(G2943="Male",VLOOKUP(H2943,'Shoe size conversion table'!$B$6:$D$22,2),VLOOKUP(H2943,'Shoe size conversion table'!$J$6:$L$22,2))</f>
        <v>39-40</v>
      </c>
      <c r="J2943" s="13">
        <f>IF(G2943="Male",VLOOKUP(H2943,'Shoe size conversion table'!$B$6:$D$22,3),VLOOKUP(H2943,'Shoe size conversion table'!$J$6:$L$22,3))</f>
        <v>7</v>
      </c>
      <c r="K2943" s="11">
        <v>179</v>
      </c>
      <c r="L2943" s="12">
        <v>0</v>
      </c>
      <c r="M2943" s="7">
        <f t="shared" si="136"/>
        <v>2015</v>
      </c>
      <c r="N2943" s="7">
        <f t="shared" si="137"/>
        <v>1</v>
      </c>
      <c r="O2943" s="30">
        <f t="shared" si="138"/>
        <v>179</v>
      </c>
    </row>
    <row r="2944" spans="2:15" x14ac:dyDescent="0.2">
      <c r="B2944" s="13">
        <v>54906</v>
      </c>
      <c r="C2944" s="14">
        <v>42024.696111111269</v>
      </c>
      <c r="D2944" s="7" t="s">
        <v>10</v>
      </c>
      <c r="E2944" s="13">
        <v>2220</v>
      </c>
      <c r="F2944" s="7" t="s">
        <v>34</v>
      </c>
      <c r="G2944" s="7" t="s">
        <v>11</v>
      </c>
      <c r="H2944" s="13">
        <v>9.5</v>
      </c>
      <c r="I2944" s="13" t="str">
        <f>IF(G2944="Male",VLOOKUP(H2944,'Shoe size conversion table'!$B$6:$D$22,2),VLOOKUP(H2944,'Shoe size conversion table'!$J$6:$L$22,2))</f>
        <v>42-43</v>
      </c>
      <c r="J2944" s="13">
        <f>IF(G2944="Male",VLOOKUP(H2944,'Shoe size conversion table'!$B$6:$D$22,3),VLOOKUP(H2944,'Shoe size conversion table'!$J$6:$L$22,3))</f>
        <v>9</v>
      </c>
      <c r="K2944" s="11">
        <v>179</v>
      </c>
      <c r="L2944" s="12">
        <v>0</v>
      </c>
      <c r="M2944" s="7">
        <f t="shared" si="136"/>
        <v>2015</v>
      </c>
      <c r="N2944" s="7">
        <f t="shared" si="137"/>
        <v>1</v>
      </c>
      <c r="O2944" s="30">
        <f t="shared" si="138"/>
        <v>179</v>
      </c>
    </row>
    <row r="2945" spans="2:15" x14ac:dyDescent="0.2">
      <c r="B2945" s="13">
        <v>54906</v>
      </c>
      <c r="C2945" s="14">
        <v>42024.696111111269</v>
      </c>
      <c r="D2945" s="7" t="s">
        <v>10</v>
      </c>
      <c r="E2945" s="13">
        <v>2173</v>
      </c>
      <c r="F2945" s="7" t="s">
        <v>34</v>
      </c>
      <c r="G2945" s="7" t="s">
        <v>11</v>
      </c>
      <c r="H2945" s="13">
        <v>9.5</v>
      </c>
      <c r="I2945" s="13" t="str">
        <f>IF(G2945="Male",VLOOKUP(H2945,'Shoe size conversion table'!$B$6:$D$22,2),VLOOKUP(H2945,'Shoe size conversion table'!$J$6:$L$22,2))</f>
        <v>42-43</v>
      </c>
      <c r="J2945" s="13">
        <f>IF(G2945="Male",VLOOKUP(H2945,'Shoe size conversion table'!$B$6:$D$22,3),VLOOKUP(H2945,'Shoe size conversion table'!$J$6:$L$22,3))</f>
        <v>9</v>
      </c>
      <c r="K2945" s="11">
        <v>179</v>
      </c>
      <c r="L2945" s="12">
        <v>0</v>
      </c>
      <c r="M2945" s="7">
        <f t="shared" si="136"/>
        <v>2015</v>
      </c>
      <c r="N2945" s="7">
        <f t="shared" si="137"/>
        <v>1</v>
      </c>
      <c r="O2945" s="30">
        <f t="shared" si="138"/>
        <v>179</v>
      </c>
    </row>
    <row r="2946" spans="2:15" x14ac:dyDescent="0.2">
      <c r="B2946" s="13">
        <v>54907</v>
      </c>
      <c r="C2946" s="14">
        <v>42024.966111111265</v>
      </c>
      <c r="D2946" s="7" t="s">
        <v>7</v>
      </c>
      <c r="E2946" s="13">
        <v>2222</v>
      </c>
      <c r="F2946" s="7" t="s">
        <v>56</v>
      </c>
      <c r="G2946" s="7" t="s">
        <v>11</v>
      </c>
      <c r="H2946" s="13">
        <v>9.5</v>
      </c>
      <c r="I2946" s="13" t="str">
        <f>IF(G2946="Male",VLOOKUP(H2946,'Shoe size conversion table'!$B$6:$D$22,2),VLOOKUP(H2946,'Shoe size conversion table'!$J$6:$L$22,2))</f>
        <v>42-43</v>
      </c>
      <c r="J2946" s="13">
        <f>IF(G2946="Male",VLOOKUP(H2946,'Shoe size conversion table'!$B$6:$D$22,3),VLOOKUP(H2946,'Shoe size conversion table'!$J$6:$L$22,3))</f>
        <v>9</v>
      </c>
      <c r="K2946" s="11">
        <v>159</v>
      </c>
      <c r="L2946" s="12">
        <v>0</v>
      </c>
      <c r="M2946" s="7">
        <f t="shared" si="136"/>
        <v>2015</v>
      </c>
      <c r="N2946" s="7">
        <f t="shared" si="137"/>
        <v>1</v>
      </c>
      <c r="O2946" s="30">
        <f t="shared" si="138"/>
        <v>159</v>
      </c>
    </row>
    <row r="2947" spans="2:15" x14ac:dyDescent="0.2">
      <c r="B2947" s="13">
        <v>54908</v>
      </c>
      <c r="C2947" s="14">
        <v>42025.03611111112</v>
      </c>
      <c r="D2947" s="7" t="s">
        <v>9</v>
      </c>
      <c r="E2947" s="13">
        <v>2162</v>
      </c>
      <c r="F2947" s="7" t="s">
        <v>61</v>
      </c>
      <c r="G2947" s="7" t="s">
        <v>11</v>
      </c>
      <c r="H2947" s="13">
        <v>9.5</v>
      </c>
      <c r="I2947" s="13" t="str">
        <f>IF(G2947="Male",VLOOKUP(H2947,'Shoe size conversion table'!$B$6:$D$22,2),VLOOKUP(H2947,'Shoe size conversion table'!$J$6:$L$22,2))</f>
        <v>42-43</v>
      </c>
      <c r="J2947" s="13">
        <f>IF(G2947="Male",VLOOKUP(H2947,'Shoe size conversion table'!$B$6:$D$22,3),VLOOKUP(H2947,'Shoe size conversion table'!$J$6:$L$22,3))</f>
        <v>9</v>
      </c>
      <c r="K2947" s="11">
        <v>179</v>
      </c>
      <c r="L2947" s="12">
        <v>0.3</v>
      </c>
      <c r="M2947" s="7">
        <f t="shared" si="136"/>
        <v>2015</v>
      </c>
      <c r="N2947" s="7">
        <f t="shared" si="137"/>
        <v>1</v>
      </c>
      <c r="O2947" s="30">
        <f t="shared" si="138"/>
        <v>125.3</v>
      </c>
    </row>
    <row r="2948" spans="2:15" x14ac:dyDescent="0.2">
      <c r="B2948" s="13">
        <v>54909</v>
      </c>
      <c r="C2948" s="14">
        <v>42025.096111111117</v>
      </c>
      <c r="D2948" s="7" t="s">
        <v>7</v>
      </c>
      <c r="E2948" s="13">
        <v>2169</v>
      </c>
      <c r="F2948" s="7" t="s">
        <v>44</v>
      </c>
      <c r="G2948" s="7" t="s">
        <v>12</v>
      </c>
      <c r="H2948" s="13">
        <v>6.5</v>
      </c>
      <c r="I2948" s="13">
        <f>IF(G2948="Male",VLOOKUP(H2948,'Shoe size conversion table'!$B$6:$D$22,2),VLOOKUP(H2948,'Shoe size conversion table'!$J$6:$L$22,2))</f>
        <v>37</v>
      </c>
      <c r="J2948" s="13">
        <f>IF(G2948="Male",VLOOKUP(H2948,'Shoe size conversion table'!$B$6:$D$22,3),VLOOKUP(H2948,'Shoe size conversion table'!$J$6:$L$22,3))</f>
        <v>4.5</v>
      </c>
      <c r="K2948" s="11">
        <v>169</v>
      </c>
      <c r="L2948" s="12">
        <v>0.5</v>
      </c>
      <c r="M2948" s="7">
        <f t="shared" si="136"/>
        <v>2015</v>
      </c>
      <c r="N2948" s="7">
        <f t="shared" si="137"/>
        <v>1</v>
      </c>
      <c r="O2948" s="30">
        <f t="shared" si="138"/>
        <v>84.5</v>
      </c>
    </row>
    <row r="2949" spans="2:15" x14ac:dyDescent="0.2">
      <c r="B2949" s="13">
        <v>54910</v>
      </c>
      <c r="C2949" s="14">
        <v>42025.146111111302</v>
      </c>
      <c r="D2949" s="7" t="s">
        <v>10</v>
      </c>
      <c r="E2949" s="13">
        <v>2207</v>
      </c>
      <c r="F2949" s="7" t="s">
        <v>35</v>
      </c>
      <c r="G2949" s="7" t="s">
        <v>11</v>
      </c>
      <c r="H2949" s="13">
        <v>9.5</v>
      </c>
      <c r="I2949" s="13" t="str">
        <f>IF(G2949="Male",VLOOKUP(H2949,'Shoe size conversion table'!$B$6:$D$22,2),VLOOKUP(H2949,'Shoe size conversion table'!$J$6:$L$22,2))</f>
        <v>42-43</v>
      </c>
      <c r="J2949" s="13">
        <f>IF(G2949="Male",VLOOKUP(H2949,'Shoe size conversion table'!$B$6:$D$22,3),VLOOKUP(H2949,'Shoe size conversion table'!$J$6:$L$22,3))</f>
        <v>9</v>
      </c>
      <c r="K2949" s="11">
        <v>179</v>
      </c>
      <c r="L2949" s="12">
        <v>0.5</v>
      </c>
      <c r="M2949" s="7">
        <f t="shared" ref="M2949:M3012" si="139">YEAR(C2949)</f>
        <v>2015</v>
      </c>
      <c r="N2949" s="7">
        <f t="shared" si="137"/>
        <v>1</v>
      </c>
      <c r="O2949" s="30">
        <f t="shared" si="138"/>
        <v>89.5</v>
      </c>
    </row>
    <row r="2950" spans="2:15" x14ac:dyDescent="0.2">
      <c r="B2950" s="13">
        <v>54911</v>
      </c>
      <c r="C2950" s="14">
        <v>42025.246111111264</v>
      </c>
      <c r="D2950" s="7" t="s">
        <v>10</v>
      </c>
      <c r="E2950" s="13">
        <v>2148</v>
      </c>
      <c r="F2950" s="7" t="s">
        <v>35</v>
      </c>
      <c r="G2950" s="7" t="s">
        <v>11</v>
      </c>
      <c r="H2950" s="13">
        <v>9.5</v>
      </c>
      <c r="I2950" s="13" t="str">
        <f>IF(G2950="Male",VLOOKUP(H2950,'Shoe size conversion table'!$B$6:$D$22,2),VLOOKUP(H2950,'Shoe size conversion table'!$J$6:$L$22,2))</f>
        <v>42-43</v>
      </c>
      <c r="J2950" s="13">
        <f>IF(G2950="Male",VLOOKUP(H2950,'Shoe size conversion table'!$B$6:$D$22,3),VLOOKUP(H2950,'Shoe size conversion table'!$J$6:$L$22,3))</f>
        <v>9</v>
      </c>
      <c r="K2950" s="11">
        <v>189</v>
      </c>
      <c r="L2950" s="12">
        <v>0.1</v>
      </c>
      <c r="M2950" s="7">
        <f t="shared" si="139"/>
        <v>2015</v>
      </c>
      <c r="N2950" s="7">
        <f t="shared" ref="N2950:N3013" si="140">MONTH(C2950:C17917)</f>
        <v>1</v>
      </c>
      <c r="O2950" s="30">
        <f t="shared" ref="O2950:O3013" si="141">K2950*(1-L2950)</f>
        <v>170.1</v>
      </c>
    </row>
    <row r="2951" spans="2:15" x14ac:dyDescent="0.2">
      <c r="B2951" s="13">
        <v>54912</v>
      </c>
      <c r="C2951" s="14">
        <v>42025.256111111121</v>
      </c>
      <c r="D2951" s="7" t="s">
        <v>7</v>
      </c>
      <c r="E2951" s="13">
        <v>2183</v>
      </c>
      <c r="F2951" s="7" t="s">
        <v>51</v>
      </c>
      <c r="G2951" s="7" t="s">
        <v>11</v>
      </c>
      <c r="H2951" s="13">
        <v>10</v>
      </c>
      <c r="I2951" s="13">
        <f>IF(G2951="Male",VLOOKUP(H2951,'Shoe size conversion table'!$B$6:$D$22,2),VLOOKUP(H2951,'Shoe size conversion table'!$J$6:$L$22,2))</f>
        <v>43</v>
      </c>
      <c r="J2951" s="13">
        <f>IF(G2951="Male",VLOOKUP(H2951,'Shoe size conversion table'!$B$6:$D$22,3),VLOOKUP(H2951,'Shoe size conversion table'!$J$6:$L$22,3))</f>
        <v>9.5</v>
      </c>
      <c r="K2951" s="11">
        <v>139</v>
      </c>
      <c r="L2951" s="12">
        <v>0.2</v>
      </c>
      <c r="M2951" s="7">
        <f t="shared" si="139"/>
        <v>2015</v>
      </c>
      <c r="N2951" s="7">
        <f t="shared" si="140"/>
        <v>1</v>
      </c>
      <c r="O2951" s="30">
        <f t="shared" si="141"/>
        <v>111.2</v>
      </c>
    </row>
    <row r="2952" spans="2:15" x14ac:dyDescent="0.2">
      <c r="B2952" s="13">
        <v>54913</v>
      </c>
      <c r="C2952" s="14">
        <v>42025.376111111298</v>
      </c>
      <c r="D2952" s="7" t="s">
        <v>7</v>
      </c>
      <c r="E2952" s="13">
        <v>2147</v>
      </c>
      <c r="F2952" s="7" t="s">
        <v>50</v>
      </c>
      <c r="G2952" s="7" t="s">
        <v>11</v>
      </c>
      <c r="H2952" s="13">
        <v>6.5</v>
      </c>
      <c r="I2952" s="13">
        <f>IF(G2952="Male",VLOOKUP(H2952,'Shoe size conversion table'!$B$6:$D$22,2),VLOOKUP(H2952,'Shoe size conversion table'!$J$6:$L$22,2))</f>
        <v>39</v>
      </c>
      <c r="J2952" s="13">
        <f>IF(G2952="Male",VLOOKUP(H2952,'Shoe size conversion table'!$B$6:$D$22,3),VLOOKUP(H2952,'Shoe size conversion table'!$J$6:$L$22,3))</f>
        <v>6</v>
      </c>
      <c r="K2952" s="11">
        <v>199</v>
      </c>
      <c r="L2952" s="12">
        <v>0.3</v>
      </c>
      <c r="M2952" s="7">
        <f t="shared" si="139"/>
        <v>2015</v>
      </c>
      <c r="N2952" s="7">
        <f t="shared" si="140"/>
        <v>1</v>
      </c>
      <c r="O2952" s="30">
        <f t="shared" si="141"/>
        <v>139.29999999999998</v>
      </c>
    </row>
    <row r="2953" spans="2:15" x14ac:dyDescent="0.2">
      <c r="B2953" s="13">
        <v>54914</v>
      </c>
      <c r="C2953" s="14">
        <v>42025.436111111267</v>
      </c>
      <c r="D2953" s="7" t="s">
        <v>8</v>
      </c>
      <c r="E2953" s="13">
        <v>2217</v>
      </c>
      <c r="F2953" s="7" t="s">
        <v>41</v>
      </c>
      <c r="G2953" s="7" t="s">
        <v>12</v>
      </c>
      <c r="H2953" s="13">
        <v>9</v>
      </c>
      <c r="I2953" s="13" t="str">
        <f>IF(G2953="Male",VLOOKUP(H2953,'Shoe size conversion table'!$B$6:$D$22,2),VLOOKUP(H2953,'Shoe size conversion table'!$J$6:$L$22,2))</f>
        <v>39-40</v>
      </c>
      <c r="J2953" s="13">
        <f>IF(G2953="Male",VLOOKUP(H2953,'Shoe size conversion table'!$B$6:$D$22,3),VLOOKUP(H2953,'Shoe size conversion table'!$J$6:$L$22,3))</f>
        <v>7</v>
      </c>
      <c r="K2953" s="11">
        <v>199</v>
      </c>
      <c r="L2953" s="12">
        <v>0.5</v>
      </c>
      <c r="M2953" s="7">
        <f t="shared" si="139"/>
        <v>2015</v>
      </c>
      <c r="N2953" s="7">
        <f t="shared" si="140"/>
        <v>1</v>
      </c>
      <c r="O2953" s="30">
        <f t="shared" si="141"/>
        <v>99.5</v>
      </c>
    </row>
    <row r="2954" spans="2:15" x14ac:dyDescent="0.2">
      <c r="B2954" s="13">
        <v>54915</v>
      </c>
      <c r="C2954" s="14">
        <v>42025.476111111268</v>
      </c>
      <c r="D2954" s="7" t="s">
        <v>10</v>
      </c>
      <c r="E2954" s="13">
        <v>2202</v>
      </c>
      <c r="F2954" s="7" t="s">
        <v>34</v>
      </c>
      <c r="G2954" s="7" t="s">
        <v>11</v>
      </c>
      <c r="H2954" s="13">
        <v>10.5</v>
      </c>
      <c r="I2954" s="13" t="str">
        <f>IF(G2954="Male",VLOOKUP(H2954,'Shoe size conversion table'!$B$6:$D$22,2),VLOOKUP(H2954,'Shoe size conversion table'!$J$6:$L$22,2))</f>
        <v>43-44</v>
      </c>
      <c r="J2954" s="13">
        <f>IF(G2954="Male",VLOOKUP(H2954,'Shoe size conversion table'!$B$6:$D$22,3),VLOOKUP(H2954,'Shoe size conversion table'!$J$6:$L$22,3))</f>
        <v>10</v>
      </c>
      <c r="K2954" s="11">
        <v>179</v>
      </c>
      <c r="L2954" s="12">
        <v>0.1</v>
      </c>
      <c r="M2954" s="7">
        <f t="shared" si="139"/>
        <v>2015</v>
      </c>
      <c r="N2954" s="7">
        <f t="shared" si="140"/>
        <v>1</v>
      </c>
      <c r="O2954" s="30">
        <f t="shared" si="141"/>
        <v>161.1</v>
      </c>
    </row>
    <row r="2955" spans="2:15" x14ac:dyDescent="0.2">
      <c r="B2955" s="13">
        <v>54916</v>
      </c>
      <c r="C2955" s="14">
        <v>42025.586111111268</v>
      </c>
      <c r="D2955" s="7" t="s">
        <v>10</v>
      </c>
      <c r="E2955" s="13">
        <v>2221</v>
      </c>
      <c r="F2955" s="7" t="s">
        <v>34</v>
      </c>
      <c r="G2955" s="7" t="s">
        <v>12</v>
      </c>
      <c r="H2955" s="13">
        <v>10</v>
      </c>
      <c r="I2955" s="13" t="str">
        <f>IF(G2955="Male",VLOOKUP(H2955,'Shoe size conversion table'!$B$6:$D$22,2),VLOOKUP(H2955,'Shoe size conversion table'!$J$6:$L$22,2))</f>
        <v>40-41</v>
      </c>
      <c r="J2955" s="13">
        <f>IF(G2955="Male",VLOOKUP(H2955,'Shoe size conversion table'!$B$6:$D$22,3),VLOOKUP(H2955,'Shoe size conversion table'!$J$6:$L$22,3))</f>
        <v>8</v>
      </c>
      <c r="K2955" s="11">
        <v>149</v>
      </c>
      <c r="L2955" s="12">
        <v>0.1</v>
      </c>
      <c r="M2955" s="7">
        <f t="shared" si="139"/>
        <v>2015</v>
      </c>
      <c r="N2955" s="7">
        <f t="shared" si="140"/>
        <v>1</v>
      </c>
      <c r="O2955" s="30">
        <f t="shared" si="141"/>
        <v>134.1</v>
      </c>
    </row>
    <row r="2956" spans="2:15" x14ac:dyDescent="0.2">
      <c r="B2956" s="13">
        <v>54917</v>
      </c>
      <c r="C2956" s="14">
        <v>42025.836111111297</v>
      </c>
      <c r="D2956" s="7" t="s">
        <v>10</v>
      </c>
      <c r="E2956" s="13">
        <v>2196</v>
      </c>
      <c r="F2956" s="7" t="s">
        <v>34</v>
      </c>
      <c r="G2956" s="7" t="s">
        <v>11</v>
      </c>
      <c r="H2956" s="13">
        <v>10</v>
      </c>
      <c r="I2956" s="13">
        <f>IF(G2956="Male",VLOOKUP(H2956,'Shoe size conversion table'!$B$6:$D$22,2),VLOOKUP(H2956,'Shoe size conversion table'!$J$6:$L$22,2))</f>
        <v>43</v>
      </c>
      <c r="J2956" s="13">
        <f>IF(G2956="Male",VLOOKUP(H2956,'Shoe size conversion table'!$B$6:$D$22,3),VLOOKUP(H2956,'Shoe size conversion table'!$J$6:$L$22,3))</f>
        <v>9.5</v>
      </c>
      <c r="K2956" s="11">
        <v>129</v>
      </c>
      <c r="L2956" s="12">
        <v>0</v>
      </c>
      <c r="M2956" s="7">
        <f t="shared" si="139"/>
        <v>2015</v>
      </c>
      <c r="N2956" s="7">
        <f t="shared" si="140"/>
        <v>1</v>
      </c>
      <c r="O2956" s="30">
        <f t="shared" si="141"/>
        <v>129</v>
      </c>
    </row>
    <row r="2957" spans="2:15" x14ac:dyDescent="0.2">
      <c r="B2957" s="13">
        <v>54918</v>
      </c>
      <c r="C2957" s="14">
        <v>42025.886111111118</v>
      </c>
      <c r="D2957" s="7" t="s">
        <v>10</v>
      </c>
      <c r="E2957" s="13">
        <v>2226</v>
      </c>
      <c r="F2957" s="7" t="s">
        <v>35</v>
      </c>
      <c r="G2957" s="7" t="s">
        <v>12</v>
      </c>
      <c r="H2957" s="13">
        <v>8</v>
      </c>
      <c r="I2957" s="13" t="str">
        <f>IF(G2957="Male",VLOOKUP(H2957,'Shoe size conversion table'!$B$6:$D$22,2),VLOOKUP(H2957,'Shoe size conversion table'!$J$6:$L$22,2))</f>
        <v>38-39</v>
      </c>
      <c r="J2957" s="13">
        <f>IF(G2957="Male",VLOOKUP(H2957,'Shoe size conversion table'!$B$6:$D$22,3),VLOOKUP(H2957,'Shoe size conversion table'!$J$6:$L$22,3))</f>
        <v>6</v>
      </c>
      <c r="K2957" s="11">
        <v>179</v>
      </c>
      <c r="L2957" s="12">
        <v>0.5</v>
      </c>
      <c r="M2957" s="7">
        <f t="shared" si="139"/>
        <v>2015</v>
      </c>
      <c r="N2957" s="7">
        <f t="shared" si="140"/>
        <v>1</v>
      </c>
      <c r="O2957" s="30">
        <f t="shared" si="141"/>
        <v>89.5</v>
      </c>
    </row>
    <row r="2958" spans="2:15" x14ac:dyDescent="0.2">
      <c r="B2958" s="13">
        <v>54919</v>
      </c>
      <c r="C2958" s="14">
        <v>42026.186111111267</v>
      </c>
      <c r="D2958" s="7" t="s">
        <v>10</v>
      </c>
      <c r="E2958" s="13">
        <v>2215</v>
      </c>
      <c r="F2958" s="7" t="s">
        <v>34</v>
      </c>
      <c r="G2958" s="7" t="s">
        <v>12</v>
      </c>
      <c r="H2958" s="13">
        <v>8.5</v>
      </c>
      <c r="I2958" s="13">
        <f>IF(G2958="Male",VLOOKUP(H2958,'Shoe size conversion table'!$B$6:$D$22,2),VLOOKUP(H2958,'Shoe size conversion table'!$J$6:$L$22,2))</f>
        <v>39</v>
      </c>
      <c r="J2958" s="13">
        <f>IF(G2958="Male",VLOOKUP(H2958,'Shoe size conversion table'!$B$6:$D$22,3),VLOOKUP(H2958,'Shoe size conversion table'!$J$6:$L$22,3))</f>
        <v>6.5</v>
      </c>
      <c r="K2958" s="11">
        <v>169</v>
      </c>
      <c r="L2958" s="12">
        <v>0</v>
      </c>
      <c r="M2958" s="7">
        <f t="shared" si="139"/>
        <v>2015</v>
      </c>
      <c r="N2958" s="7">
        <f t="shared" si="140"/>
        <v>1</v>
      </c>
      <c r="O2958" s="30">
        <f t="shared" si="141"/>
        <v>169</v>
      </c>
    </row>
    <row r="2959" spans="2:15" x14ac:dyDescent="0.2">
      <c r="B2959" s="13">
        <v>54920</v>
      </c>
      <c r="C2959" s="14">
        <v>42026.246111111264</v>
      </c>
      <c r="D2959" s="7" t="s">
        <v>10</v>
      </c>
      <c r="E2959" s="13">
        <v>2184</v>
      </c>
      <c r="F2959" s="7" t="s">
        <v>34</v>
      </c>
      <c r="G2959" s="7" t="s">
        <v>12</v>
      </c>
      <c r="H2959" s="13">
        <v>8</v>
      </c>
      <c r="I2959" s="13" t="str">
        <f>IF(G2959="Male",VLOOKUP(H2959,'Shoe size conversion table'!$B$6:$D$22,2),VLOOKUP(H2959,'Shoe size conversion table'!$J$6:$L$22,2))</f>
        <v>38-39</v>
      </c>
      <c r="J2959" s="13">
        <f>IF(G2959="Male",VLOOKUP(H2959,'Shoe size conversion table'!$B$6:$D$22,3),VLOOKUP(H2959,'Shoe size conversion table'!$J$6:$L$22,3))</f>
        <v>6</v>
      </c>
      <c r="K2959" s="11">
        <v>189</v>
      </c>
      <c r="L2959" s="12">
        <v>0.5</v>
      </c>
      <c r="M2959" s="7">
        <f t="shared" si="139"/>
        <v>2015</v>
      </c>
      <c r="N2959" s="7">
        <f t="shared" si="140"/>
        <v>1</v>
      </c>
      <c r="O2959" s="30">
        <f t="shared" si="141"/>
        <v>94.5</v>
      </c>
    </row>
    <row r="2960" spans="2:15" x14ac:dyDescent="0.2">
      <c r="B2960" s="13">
        <v>54920</v>
      </c>
      <c r="C2960" s="14">
        <v>42026.246111111264</v>
      </c>
      <c r="D2960" s="7" t="s">
        <v>10</v>
      </c>
      <c r="E2960" s="13">
        <v>2182</v>
      </c>
      <c r="F2960" s="7" t="s">
        <v>34</v>
      </c>
      <c r="G2960" s="7" t="s">
        <v>12</v>
      </c>
      <c r="H2960" s="13">
        <v>9</v>
      </c>
      <c r="I2960" s="13" t="str">
        <f>IF(G2960="Male",VLOOKUP(H2960,'Shoe size conversion table'!$B$6:$D$22,2),VLOOKUP(H2960,'Shoe size conversion table'!$J$6:$L$22,2))</f>
        <v>39-40</v>
      </c>
      <c r="J2960" s="13">
        <f>IF(G2960="Male",VLOOKUP(H2960,'Shoe size conversion table'!$B$6:$D$22,3),VLOOKUP(H2960,'Shoe size conversion table'!$J$6:$L$22,3))</f>
        <v>7</v>
      </c>
      <c r="K2960" s="11">
        <v>159</v>
      </c>
      <c r="L2960" s="12">
        <v>0.5</v>
      </c>
      <c r="M2960" s="7">
        <f t="shared" si="139"/>
        <v>2015</v>
      </c>
      <c r="N2960" s="7">
        <f t="shared" si="140"/>
        <v>1</v>
      </c>
      <c r="O2960" s="30">
        <f t="shared" si="141"/>
        <v>79.5</v>
      </c>
    </row>
    <row r="2961" spans="2:15" x14ac:dyDescent="0.2">
      <c r="B2961" s="13">
        <v>54921</v>
      </c>
      <c r="C2961" s="14">
        <v>42026.2761111113</v>
      </c>
      <c r="D2961" s="7" t="s">
        <v>10</v>
      </c>
      <c r="E2961" s="13">
        <v>2175</v>
      </c>
      <c r="F2961" s="7" t="s">
        <v>34</v>
      </c>
      <c r="G2961" s="7" t="s">
        <v>12</v>
      </c>
      <c r="H2961" s="13">
        <v>8</v>
      </c>
      <c r="I2961" s="13" t="str">
        <f>IF(G2961="Male",VLOOKUP(H2961,'Shoe size conversion table'!$B$6:$D$22,2),VLOOKUP(H2961,'Shoe size conversion table'!$J$6:$L$22,2))</f>
        <v>38-39</v>
      </c>
      <c r="J2961" s="13">
        <f>IF(G2961="Male",VLOOKUP(H2961,'Shoe size conversion table'!$B$6:$D$22,3),VLOOKUP(H2961,'Shoe size conversion table'!$J$6:$L$22,3))</f>
        <v>6</v>
      </c>
      <c r="K2961" s="11">
        <v>189</v>
      </c>
      <c r="L2961" s="12">
        <v>0</v>
      </c>
      <c r="M2961" s="7">
        <f t="shared" si="139"/>
        <v>2015</v>
      </c>
      <c r="N2961" s="7">
        <f t="shared" si="140"/>
        <v>1</v>
      </c>
      <c r="O2961" s="30">
        <f t="shared" si="141"/>
        <v>189</v>
      </c>
    </row>
    <row r="2962" spans="2:15" x14ac:dyDescent="0.2">
      <c r="B2962" s="13">
        <v>54922</v>
      </c>
      <c r="C2962" s="14">
        <v>42026.356111111265</v>
      </c>
      <c r="D2962" s="7" t="s">
        <v>10</v>
      </c>
      <c r="E2962" s="13">
        <v>2156</v>
      </c>
      <c r="F2962" s="7" t="s">
        <v>36</v>
      </c>
      <c r="G2962" s="7" t="s">
        <v>12</v>
      </c>
      <c r="H2962" s="13">
        <v>9</v>
      </c>
      <c r="I2962" s="13" t="str">
        <f>IF(G2962="Male",VLOOKUP(H2962,'Shoe size conversion table'!$B$6:$D$22,2),VLOOKUP(H2962,'Shoe size conversion table'!$J$6:$L$22,2))</f>
        <v>39-40</v>
      </c>
      <c r="J2962" s="13">
        <f>IF(G2962="Male",VLOOKUP(H2962,'Shoe size conversion table'!$B$6:$D$22,3),VLOOKUP(H2962,'Shoe size conversion table'!$J$6:$L$22,3))</f>
        <v>7</v>
      </c>
      <c r="K2962" s="11">
        <v>129</v>
      </c>
      <c r="L2962" s="12">
        <v>0</v>
      </c>
      <c r="M2962" s="7">
        <f t="shared" si="139"/>
        <v>2015</v>
      </c>
      <c r="N2962" s="7">
        <f t="shared" si="140"/>
        <v>1</v>
      </c>
      <c r="O2962" s="30">
        <f t="shared" si="141"/>
        <v>129</v>
      </c>
    </row>
    <row r="2963" spans="2:15" x14ac:dyDescent="0.2">
      <c r="B2963" s="13">
        <v>54923</v>
      </c>
      <c r="C2963" s="14">
        <v>42026.376111111298</v>
      </c>
      <c r="D2963" s="7" t="s">
        <v>7</v>
      </c>
      <c r="E2963" s="13">
        <v>2219</v>
      </c>
      <c r="F2963" s="7" t="s">
        <v>50</v>
      </c>
      <c r="G2963" s="7" t="s">
        <v>11</v>
      </c>
      <c r="H2963" s="13">
        <v>9.5</v>
      </c>
      <c r="I2963" s="13" t="str">
        <f>IF(G2963="Male",VLOOKUP(H2963,'Shoe size conversion table'!$B$6:$D$22,2),VLOOKUP(H2963,'Shoe size conversion table'!$J$6:$L$22,2))</f>
        <v>42-43</v>
      </c>
      <c r="J2963" s="13">
        <f>IF(G2963="Male",VLOOKUP(H2963,'Shoe size conversion table'!$B$6:$D$22,3),VLOOKUP(H2963,'Shoe size conversion table'!$J$6:$L$22,3))</f>
        <v>9</v>
      </c>
      <c r="K2963" s="11">
        <v>179</v>
      </c>
      <c r="L2963" s="12">
        <v>0.2</v>
      </c>
      <c r="M2963" s="7">
        <f t="shared" si="139"/>
        <v>2015</v>
      </c>
      <c r="N2963" s="7">
        <f t="shared" si="140"/>
        <v>1</v>
      </c>
      <c r="O2963" s="30">
        <f t="shared" si="141"/>
        <v>143.20000000000002</v>
      </c>
    </row>
    <row r="2964" spans="2:15" x14ac:dyDescent="0.2">
      <c r="B2964" s="13">
        <v>54924</v>
      </c>
      <c r="C2964" s="14">
        <v>42026.586111111268</v>
      </c>
      <c r="D2964" s="7" t="s">
        <v>10</v>
      </c>
      <c r="E2964" s="13">
        <v>2225</v>
      </c>
      <c r="F2964" s="7" t="s">
        <v>35</v>
      </c>
      <c r="G2964" s="7" t="s">
        <v>12</v>
      </c>
      <c r="H2964" s="13">
        <v>10</v>
      </c>
      <c r="I2964" s="13" t="str">
        <f>IF(G2964="Male",VLOOKUP(H2964,'Shoe size conversion table'!$B$6:$D$22,2),VLOOKUP(H2964,'Shoe size conversion table'!$J$6:$L$22,2))</f>
        <v>40-41</v>
      </c>
      <c r="J2964" s="13">
        <f>IF(G2964="Male",VLOOKUP(H2964,'Shoe size conversion table'!$B$6:$D$22,3),VLOOKUP(H2964,'Shoe size conversion table'!$J$6:$L$22,3))</f>
        <v>8</v>
      </c>
      <c r="K2964" s="11">
        <v>179</v>
      </c>
      <c r="L2964" s="12">
        <v>0</v>
      </c>
      <c r="M2964" s="7">
        <f t="shared" si="139"/>
        <v>2015</v>
      </c>
      <c r="N2964" s="7">
        <f t="shared" si="140"/>
        <v>1</v>
      </c>
      <c r="O2964" s="30">
        <f t="shared" si="141"/>
        <v>179</v>
      </c>
    </row>
    <row r="2965" spans="2:15" x14ac:dyDescent="0.2">
      <c r="B2965" s="13">
        <v>54925</v>
      </c>
      <c r="C2965" s="14">
        <v>42026.586111111268</v>
      </c>
      <c r="D2965" s="7" t="s">
        <v>7</v>
      </c>
      <c r="E2965" s="13">
        <v>2220</v>
      </c>
      <c r="F2965" s="7" t="s">
        <v>50</v>
      </c>
      <c r="G2965" s="7" t="s">
        <v>12</v>
      </c>
      <c r="H2965" s="13">
        <v>8</v>
      </c>
      <c r="I2965" s="13" t="str">
        <f>IF(G2965="Male",VLOOKUP(H2965,'Shoe size conversion table'!$B$6:$D$22,2),VLOOKUP(H2965,'Shoe size conversion table'!$J$6:$L$22,2))</f>
        <v>38-39</v>
      </c>
      <c r="J2965" s="13">
        <f>IF(G2965="Male",VLOOKUP(H2965,'Shoe size conversion table'!$B$6:$D$22,3),VLOOKUP(H2965,'Shoe size conversion table'!$J$6:$L$22,3))</f>
        <v>6</v>
      </c>
      <c r="K2965" s="11">
        <v>179</v>
      </c>
      <c r="L2965" s="12">
        <v>0</v>
      </c>
      <c r="M2965" s="7">
        <f t="shared" si="139"/>
        <v>2015</v>
      </c>
      <c r="N2965" s="7">
        <f t="shared" si="140"/>
        <v>1</v>
      </c>
      <c r="O2965" s="30">
        <f t="shared" si="141"/>
        <v>179</v>
      </c>
    </row>
    <row r="2966" spans="2:15" x14ac:dyDescent="0.2">
      <c r="B2966" s="13">
        <v>54926</v>
      </c>
      <c r="C2966" s="14">
        <v>42026.836111111297</v>
      </c>
      <c r="D2966" s="7" t="s">
        <v>10</v>
      </c>
      <c r="E2966" s="13">
        <v>2183</v>
      </c>
      <c r="F2966" s="7" t="s">
        <v>35</v>
      </c>
      <c r="G2966" s="7" t="s">
        <v>11</v>
      </c>
      <c r="H2966" s="13">
        <v>9.5</v>
      </c>
      <c r="I2966" s="13" t="str">
        <f>IF(G2966="Male",VLOOKUP(H2966,'Shoe size conversion table'!$B$6:$D$22,2),VLOOKUP(H2966,'Shoe size conversion table'!$J$6:$L$22,2))</f>
        <v>42-43</v>
      </c>
      <c r="J2966" s="13">
        <f>IF(G2966="Male",VLOOKUP(H2966,'Shoe size conversion table'!$B$6:$D$22,3),VLOOKUP(H2966,'Shoe size conversion table'!$J$6:$L$22,3))</f>
        <v>9</v>
      </c>
      <c r="K2966" s="11">
        <v>199</v>
      </c>
      <c r="L2966" s="12">
        <v>0</v>
      </c>
      <c r="M2966" s="7">
        <f t="shared" si="139"/>
        <v>2015</v>
      </c>
      <c r="N2966" s="7">
        <f t="shared" si="140"/>
        <v>1</v>
      </c>
      <c r="O2966" s="30">
        <f t="shared" si="141"/>
        <v>199</v>
      </c>
    </row>
    <row r="2967" spans="2:15" x14ac:dyDescent="0.2">
      <c r="B2967" s="13">
        <v>54927</v>
      </c>
      <c r="C2967" s="14">
        <v>42026.876111111116</v>
      </c>
      <c r="D2967" s="7" t="s">
        <v>8</v>
      </c>
      <c r="E2967" s="13">
        <v>2171</v>
      </c>
      <c r="F2967" s="7" t="s">
        <v>39</v>
      </c>
      <c r="G2967" s="7" t="s">
        <v>12</v>
      </c>
      <c r="H2967" s="13">
        <v>8</v>
      </c>
      <c r="I2967" s="13" t="str">
        <f>IF(G2967="Male",VLOOKUP(H2967,'Shoe size conversion table'!$B$6:$D$22,2),VLOOKUP(H2967,'Shoe size conversion table'!$J$6:$L$22,2))</f>
        <v>38-39</v>
      </c>
      <c r="J2967" s="13">
        <f>IF(G2967="Male",VLOOKUP(H2967,'Shoe size conversion table'!$B$6:$D$22,3),VLOOKUP(H2967,'Shoe size conversion table'!$J$6:$L$22,3))</f>
        <v>6</v>
      </c>
      <c r="K2967" s="11">
        <v>179</v>
      </c>
      <c r="L2967" s="12">
        <v>0.3</v>
      </c>
      <c r="M2967" s="7">
        <f t="shared" si="139"/>
        <v>2015</v>
      </c>
      <c r="N2967" s="7">
        <f t="shared" si="140"/>
        <v>1</v>
      </c>
      <c r="O2967" s="30">
        <f t="shared" si="141"/>
        <v>125.3</v>
      </c>
    </row>
    <row r="2968" spans="2:15" x14ac:dyDescent="0.2">
      <c r="B2968" s="13">
        <v>54928</v>
      </c>
      <c r="C2968" s="14">
        <v>42026.886111111118</v>
      </c>
      <c r="D2968" s="7" t="s">
        <v>10</v>
      </c>
      <c r="E2968" s="13">
        <v>2202</v>
      </c>
      <c r="F2968" s="7" t="s">
        <v>35</v>
      </c>
      <c r="G2968" s="7" t="s">
        <v>12</v>
      </c>
      <c r="H2968" s="13">
        <v>8</v>
      </c>
      <c r="I2968" s="13" t="str">
        <f>IF(G2968="Male",VLOOKUP(H2968,'Shoe size conversion table'!$B$6:$D$22,2),VLOOKUP(H2968,'Shoe size conversion table'!$J$6:$L$22,2))</f>
        <v>38-39</v>
      </c>
      <c r="J2968" s="13">
        <f>IF(G2968="Male",VLOOKUP(H2968,'Shoe size conversion table'!$B$6:$D$22,3),VLOOKUP(H2968,'Shoe size conversion table'!$J$6:$L$22,3))</f>
        <v>6</v>
      </c>
      <c r="K2968" s="11">
        <v>199</v>
      </c>
      <c r="L2968" s="12">
        <v>0.1</v>
      </c>
      <c r="M2968" s="7">
        <f t="shared" si="139"/>
        <v>2015</v>
      </c>
      <c r="N2968" s="7">
        <f t="shared" si="140"/>
        <v>1</v>
      </c>
      <c r="O2968" s="30">
        <f t="shared" si="141"/>
        <v>179.1</v>
      </c>
    </row>
    <row r="2969" spans="2:15" x14ac:dyDescent="0.2">
      <c r="B2969" s="13">
        <v>54929</v>
      </c>
      <c r="C2969" s="14">
        <v>42026.966111111265</v>
      </c>
      <c r="D2969" s="7" t="s">
        <v>7</v>
      </c>
      <c r="E2969" s="13">
        <v>2172</v>
      </c>
      <c r="F2969" s="7" t="s">
        <v>47</v>
      </c>
      <c r="G2969" s="7" t="s">
        <v>11</v>
      </c>
      <c r="H2969" s="13">
        <v>9</v>
      </c>
      <c r="I2969" s="13">
        <f>IF(G2969="Male",VLOOKUP(H2969,'Shoe size conversion table'!$B$6:$D$22,2),VLOOKUP(H2969,'Shoe size conversion table'!$J$6:$L$22,2))</f>
        <v>42</v>
      </c>
      <c r="J2969" s="13">
        <f>IF(G2969="Male",VLOOKUP(H2969,'Shoe size conversion table'!$B$6:$D$22,3),VLOOKUP(H2969,'Shoe size conversion table'!$J$6:$L$22,3))</f>
        <v>8.5</v>
      </c>
      <c r="K2969" s="11">
        <v>139</v>
      </c>
      <c r="L2969" s="12">
        <v>0</v>
      </c>
      <c r="M2969" s="7">
        <f t="shared" si="139"/>
        <v>2015</v>
      </c>
      <c r="N2969" s="7">
        <f t="shared" si="140"/>
        <v>1</v>
      </c>
      <c r="O2969" s="30">
        <f t="shared" si="141"/>
        <v>139</v>
      </c>
    </row>
    <row r="2970" spans="2:15" x14ac:dyDescent="0.2">
      <c r="B2970" s="13">
        <v>54929</v>
      </c>
      <c r="C2970" s="14">
        <v>42026.966111111265</v>
      </c>
      <c r="D2970" s="7" t="s">
        <v>7</v>
      </c>
      <c r="E2970" s="13">
        <v>2187</v>
      </c>
      <c r="F2970" s="7" t="s">
        <v>51</v>
      </c>
      <c r="G2970" s="7" t="s">
        <v>11</v>
      </c>
      <c r="H2970" s="13">
        <v>10</v>
      </c>
      <c r="I2970" s="13">
        <f>IF(G2970="Male",VLOOKUP(H2970,'Shoe size conversion table'!$B$6:$D$22,2),VLOOKUP(H2970,'Shoe size conversion table'!$J$6:$L$22,2))</f>
        <v>43</v>
      </c>
      <c r="J2970" s="13">
        <f>IF(G2970="Male",VLOOKUP(H2970,'Shoe size conversion table'!$B$6:$D$22,3),VLOOKUP(H2970,'Shoe size conversion table'!$J$6:$L$22,3))</f>
        <v>9.5</v>
      </c>
      <c r="K2970" s="11">
        <v>189</v>
      </c>
      <c r="L2970" s="12">
        <v>0.5</v>
      </c>
      <c r="M2970" s="7">
        <f t="shared" si="139"/>
        <v>2015</v>
      </c>
      <c r="N2970" s="7">
        <f t="shared" si="140"/>
        <v>1</v>
      </c>
      <c r="O2970" s="30">
        <f t="shared" si="141"/>
        <v>94.5</v>
      </c>
    </row>
    <row r="2971" spans="2:15" x14ac:dyDescent="0.2">
      <c r="B2971" s="13">
        <v>54930</v>
      </c>
      <c r="C2971" s="14">
        <v>42027.016111111268</v>
      </c>
      <c r="D2971" s="7" t="s">
        <v>10</v>
      </c>
      <c r="E2971" s="13">
        <v>2233</v>
      </c>
      <c r="F2971" s="7" t="s">
        <v>34</v>
      </c>
      <c r="G2971" s="7" t="s">
        <v>12</v>
      </c>
      <c r="H2971" s="13">
        <v>9</v>
      </c>
      <c r="I2971" s="13" t="str">
        <f>IF(G2971="Male",VLOOKUP(H2971,'Shoe size conversion table'!$B$6:$D$22,2),VLOOKUP(H2971,'Shoe size conversion table'!$J$6:$L$22,2))</f>
        <v>39-40</v>
      </c>
      <c r="J2971" s="13">
        <f>IF(G2971="Male",VLOOKUP(H2971,'Shoe size conversion table'!$B$6:$D$22,3),VLOOKUP(H2971,'Shoe size conversion table'!$J$6:$L$22,3))</f>
        <v>7</v>
      </c>
      <c r="K2971" s="11">
        <v>189</v>
      </c>
      <c r="L2971" s="12">
        <v>0</v>
      </c>
      <c r="M2971" s="7">
        <f t="shared" si="139"/>
        <v>2015</v>
      </c>
      <c r="N2971" s="7">
        <f t="shared" si="140"/>
        <v>1</v>
      </c>
      <c r="O2971" s="30">
        <f t="shared" si="141"/>
        <v>189</v>
      </c>
    </row>
    <row r="2972" spans="2:15" x14ac:dyDescent="0.2">
      <c r="B2972" s="13">
        <v>54931</v>
      </c>
      <c r="C2972" s="14">
        <v>42027.186111111267</v>
      </c>
      <c r="D2972" s="7" t="s">
        <v>7</v>
      </c>
      <c r="E2972" s="13">
        <v>2233</v>
      </c>
      <c r="F2972" s="7" t="s">
        <v>51</v>
      </c>
      <c r="G2972" s="7" t="s">
        <v>11</v>
      </c>
      <c r="H2972" s="13">
        <v>9.5</v>
      </c>
      <c r="I2972" s="13" t="str">
        <f>IF(G2972="Male",VLOOKUP(H2972,'Shoe size conversion table'!$B$6:$D$22,2),VLOOKUP(H2972,'Shoe size conversion table'!$J$6:$L$22,2))</f>
        <v>42-43</v>
      </c>
      <c r="J2972" s="13">
        <f>IF(G2972="Male",VLOOKUP(H2972,'Shoe size conversion table'!$B$6:$D$22,3),VLOOKUP(H2972,'Shoe size conversion table'!$J$6:$L$22,3))</f>
        <v>9</v>
      </c>
      <c r="K2972" s="11">
        <v>179</v>
      </c>
      <c r="L2972" s="12">
        <v>0</v>
      </c>
      <c r="M2972" s="7">
        <f t="shared" si="139"/>
        <v>2015</v>
      </c>
      <c r="N2972" s="7">
        <f t="shared" si="140"/>
        <v>1</v>
      </c>
      <c r="O2972" s="30">
        <f t="shared" si="141"/>
        <v>179</v>
      </c>
    </row>
    <row r="2973" spans="2:15" x14ac:dyDescent="0.2">
      <c r="B2973" s="13">
        <v>54932</v>
      </c>
      <c r="C2973" s="14">
        <v>42027.2061111113</v>
      </c>
      <c r="D2973" s="7" t="s">
        <v>8</v>
      </c>
      <c r="E2973" s="13">
        <v>2180</v>
      </c>
      <c r="F2973" s="7" t="s">
        <v>38</v>
      </c>
      <c r="G2973" s="7" t="s">
        <v>11</v>
      </c>
      <c r="H2973" s="13">
        <v>10</v>
      </c>
      <c r="I2973" s="13">
        <f>IF(G2973="Male",VLOOKUP(H2973,'Shoe size conversion table'!$B$6:$D$22,2),VLOOKUP(H2973,'Shoe size conversion table'!$J$6:$L$22,2))</f>
        <v>43</v>
      </c>
      <c r="J2973" s="13">
        <f>IF(G2973="Male",VLOOKUP(H2973,'Shoe size conversion table'!$B$6:$D$22,3),VLOOKUP(H2973,'Shoe size conversion table'!$J$6:$L$22,3))</f>
        <v>9.5</v>
      </c>
      <c r="K2973" s="11">
        <v>199</v>
      </c>
      <c r="L2973" s="12">
        <v>0</v>
      </c>
      <c r="M2973" s="7">
        <f t="shared" si="139"/>
        <v>2015</v>
      </c>
      <c r="N2973" s="7">
        <f t="shared" si="140"/>
        <v>1</v>
      </c>
      <c r="O2973" s="30">
        <f t="shared" si="141"/>
        <v>199</v>
      </c>
    </row>
    <row r="2974" spans="2:15" x14ac:dyDescent="0.2">
      <c r="B2974" s="13">
        <v>54933</v>
      </c>
      <c r="C2974" s="14">
        <v>42027.2761111113</v>
      </c>
      <c r="D2974" s="7" t="s">
        <v>10</v>
      </c>
      <c r="E2974" s="13">
        <v>2168</v>
      </c>
      <c r="F2974" s="7" t="s">
        <v>35</v>
      </c>
      <c r="G2974" s="7" t="s">
        <v>12</v>
      </c>
      <c r="H2974" s="13">
        <v>8</v>
      </c>
      <c r="I2974" s="13" t="str">
        <f>IF(G2974="Male",VLOOKUP(H2974,'Shoe size conversion table'!$B$6:$D$22,2),VLOOKUP(H2974,'Shoe size conversion table'!$J$6:$L$22,2))</f>
        <v>38-39</v>
      </c>
      <c r="J2974" s="13">
        <f>IF(G2974="Male",VLOOKUP(H2974,'Shoe size conversion table'!$B$6:$D$22,3),VLOOKUP(H2974,'Shoe size conversion table'!$J$6:$L$22,3))</f>
        <v>6</v>
      </c>
      <c r="K2974" s="11">
        <v>179</v>
      </c>
      <c r="L2974" s="12">
        <v>0</v>
      </c>
      <c r="M2974" s="7">
        <f t="shared" si="139"/>
        <v>2015</v>
      </c>
      <c r="N2974" s="7">
        <f t="shared" si="140"/>
        <v>1</v>
      </c>
      <c r="O2974" s="30">
        <f t="shared" si="141"/>
        <v>179</v>
      </c>
    </row>
    <row r="2975" spans="2:15" x14ac:dyDescent="0.2">
      <c r="B2975" s="13">
        <v>54934</v>
      </c>
      <c r="C2975" s="14">
        <v>42027.376111111298</v>
      </c>
      <c r="D2975" s="7" t="s">
        <v>7</v>
      </c>
      <c r="E2975" s="13">
        <v>2173</v>
      </c>
      <c r="F2975" s="7" t="s">
        <v>50</v>
      </c>
      <c r="G2975" s="7" t="s">
        <v>11</v>
      </c>
      <c r="H2975" s="13">
        <v>10.5</v>
      </c>
      <c r="I2975" s="13" t="str">
        <f>IF(G2975="Male",VLOOKUP(H2975,'Shoe size conversion table'!$B$6:$D$22,2),VLOOKUP(H2975,'Shoe size conversion table'!$J$6:$L$22,2))</f>
        <v>43-44</v>
      </c>
      <c r="J2975" s="13">
        <f>IF(G2975="Male",VLOOKUP(H2975,'Shoe size conversion table'!$B$6:$D$22,3),VLOOKUP(H2975,'Shoe size conversion table'!$J$6:$L$22,3))</f>
        <v>10</v>
      </c>
      <c r="K2975" s="11">
        <v>179</v>
      </c>
      <c r="L2975" s="12">
        <v>0.3</v>
      </c>
      <c r="M2975" s="7">
        <f t="shared" si="139"/>
        <v>2015</v>
      </c>
      <c r="N2975" s="7">
        <f t="shared" si="140"/>
        <v>1</v>
      </c>
      <c r="O2975" s="30">
        <f t="shared" si="141"/>
        <v>125.3</v>
      </c>
    </row>
    <row r="2976" spans="2:15" x14ac:dyDescent="0.2">
      <c r="B2976" s="13">
        <v>54934</v>
      </c>
      <c r="C2976" s="14">
        <v>42027.376111111298</v>
      </c>
      <c r="D2976" s="7" t="s">
        <v>7</v>
      </c>
      <c r="E2976" s="13">
        <v>2175</v>
      </c>
      <c r="F2976" s="7" t="s">
        <v>50</v>
      </c>
      <c r="G2976" s="7" t="s">
        <v>11</v>
      </c>
      <c r="H2976" s="13">
        <v>6.5</v>
      </c>
      <c r="I2976" s="13">
        <f>IF(G2976="Male",VLOOKUP(H2976,'Shoe size conversion table'!$B$6:$D$22,2),VLOOKUP(H2976,'Shoe size conversion table'!$J$6:$L$22,2))</f>
        <v>39</v>
      </c>
      <c r="J2976" s="13">
        <f>IF(G2976="Male",VLOOKUP(H2976,'Shoe size conversion table'!$B$6:$D$22,3),VLOOKUP(H2976,'Shoe size conversion table'!$J$6:$L$22,3))</f>
        <v>6</v>
      </c>
      <c r="K2976" s="11">
        <v>139</v>
      </c>
      <c r="L2976" s="12">
        <v>0</v>
      </c>
      <c r="M2976" s="7">
        <f t="shared" si="139"/>
        <v>2015</v>
      </c>
      <c r="N2976" s="7">
        <f t="shared" si="140"/>
        <v>1</v>
      </c>
      <c r="O2976" s="30">
        <f t="shared" si="141"/>
        <v>139</v>
      </c>
    </row>
    <row r="2977" spans="2:15" x14ac:dyDescent="0.2">
      <c r="B2977" s="13">
        <v>54934</v>
      </c>
      <c r="C2977" s="14">
        <v>42027.376111111298</v>
      </c>
      <c r="D2977" s="7" t="s">
        <v>7</v>
      </c>
      <c r="E2977" s="13">
        <v>2219</v>
      </c>
      <c r="F2977" s="7" t="s">
        <v>50</v>
      </c>
      <c r="G2977" s="7" t="s">
        <v>11</v>
      </c>
      <c r="H2977" s="13">
        <v>9.5</v>
      </c>
      <c r="I2977" s="13" t="str">
        <f>IF(G2977="Male",VLOOKUP(H2977,'Shoe size conversion table'!$B$6:$D$22,2),VLOOKUP(H2977,'Shoe size conversion table'!$J$6:$L$22,2))</f>
        <v>42-43</v>
      </c>
      <c r="J2977" s="13">
        <f>IF(G2977="Male",VLOOKUP(H2977,'Shoe size conversion table'!$B$6:$D$22,3),VLOOKUP(H2977,'Shoe size conversion table'!$J$6:$L$22,3))</f>
        <v>9</v>
      </c>
      <c r="K2977" s="11">
        <v>179</v>
      </c>
      <c r="L2977" s="12">
        <v>0.2</v>
      </c>
      <c r="M2977" s="7">
        <f t="shared" si="139"/>
        <v>2015</v>
      </c>
      <c r="N2977" s="7">
        <f t="shared" si="140"/>
        <v>1</v>
      </c>
      <c r="O2977" s="30">
        <f t="shared" si="141"/>
        <v>143.20000000000002</v>
      </c>
    </row>
    <row r="2978" spans="2:15" x14ac:dyDescent="0.2">
      <c r="B2978" s="13">
        <v>54935</v>
      </c>
      <c r="C2978" s="14">
        <v>42027.586111111268</v>
      </c>
      <c r="D2978" s="7" t="s">
        <v>10</v>
      </c>
      <c r="E2978" s="13">
        <v>2162</v>
      </c>
      <c r="F2978" s="7" t="s">
        <v>34</v>
      </c>
      <c r="G2978" s="7" t="s">
        <v>12</v>
      </c>
      <c r="H2978" s="13">
        <v>10</v>
      </c>
      <c r="I2978" s="13" t="str">
        <f>IF(G2978="Male",VLOOKUP(H2978,'Shoe size conversion table'!$B$6:$D$22,2),VLOOKUP(H2978,'Shoe size conversion table'!$J$6:$L$22,2))</f>
        <v>40-41</v>
      </c>
      <c r="J2978" s="13">
        <f>IF(G2978="Male",VLOOKUP(H2978,'Shoe size conversion table'!$B$6:$D$22,3),VLOOKUP(H2978,'Shoe size conversion table'!$J$6:$L$22,3))</f>
        <v>8</v>
      </c>
      <c r="K2978" s="11">
        <v>199</v>
      </c>
      <c r="L2978" s="12">
        <v>0</v>
      </c>
      <c r="M2978" s="7">
        <f t="shared" si="139"/>
        <v>2015</v>
      </c>
      <c r="N2978" s="7">
        <f t="shared" si="140"/>
        <v>1</v>
      </c>
      <c r="O2978" s="30">
        <f t="shared" si="141"/>
        <v>199</v>
      </c>
    </row>
    <row r="2979" spans="2:15" x14ac:dyDescent="0.2">
      <c r="B2979" s="13">
        <v>54936</v>
      </c>
      <c r="C2979" s="14">
        <v>42027.716111111113</v>
      </c>
      <c r="D2979" s="7" t="s">
        <v>9</v>
      </c>
      <c r="E2979" s="13">
        <v>2171</v>
      </c>
      <c r="F2979" s="7" t="s">
        <v>58</v>
      </c>
      <c r="G2979" s="7" t="s">
        <v>12</v>
      </c>
      <c r="H2979" s="13">
        <v>8.5</v>
      </c>
      <c r="I2979" s="13">
        <f>IF(G2979="Male",VLOOKUP(H2979,'Shoe size conversion table'!$B$6:$D$22,2),VLOOKUP(H2979,'Shoe size conversion table'!$J$6:$L$22,2))</f>
        <v>39</v>
      </c>
      <c r="J2979" s="13">
        <f>IF(G2979="Male",VLOOKUP(H2979,'Shoe size conversion table'!$B$6:$D$22,3),VLOOKUP(H2979,'Shoe size conversion table'!$J$6:$L$22,3))</f>
        <v>6.5</v>
      </c>
      <c r="K2979" s="11">
        <v>199</v>
      </c>
      <c r="L2979" s="12">
        <v>0</v>
      </c>
      <c r="M2979" s="7">
        <f t="shared" si="139"/>
        <v>2015</v>
      </c>
      <c r="N2979" s="7">
        <f t="shared" si="140"/>
        <v>1</v>
      </c>
      <c r="O2979" s="30">
        <f t="shared" si="141"/>
        <v>199</v>
      </c>
    </row>
    <row r="2980" spans="2:15" x14ac:dyDescent="0.2">
      <c r="B2980" s="13">
        <v>54937</v>
      </c>
      <c r="C2980" s="14">
        <v>42027.876111111116</v>
      </c>
      <c r="D2980" s="7" t="s">
        <v>8</v>
      </c>
      <c r="E2980" s="13">
        <v>2183</v>
      </c>
      <c r="F2980" s="7" t="s">
        <v>38</v>
      </c>
      <c r="G2980" s="7" t="s">
        <v>12</v>
      </c>
      <c r="H2980" s="13">
        <v>8</v>
      </c>
      <c r="I2980" s="13" t="str">
        <f>IF(G2980="Male",VLOOKUP(H2980,'Shoe size conversion table'!$B$6:$D$22,2),VLOOKUP(H2980,'Shoe size conversion table'!$J$6:$L$22,2))</f>
        <v>38-39</v>
      </c>
      <c r="J2980" s="13">
        <f>IF(G2980="Male",VLOOKUP(H2980,'Shoe size conversion table'!$B$6:$D$22,3),VLOOKUP(H2980,'Shoe size conversion table'!$J$6:$L$22,3))</f>
        <v>6</v>
      </c>
      <c r="K2980" s="11">
        <v>199</v>
      </c>
      <c r="L2980" s="12">
        <v>0.3</v>
      </c>
      <c r="M2980" s="7">
        <f t="shared" si="139"/>
        <v>2015</v>
      </c>
      <c r="N2980" s="7">
        <f t="shared" si="140"/>
        <v>1</v>
      </c>
      <c r="O2980" s="30">
        <f t="shared" si="141"/>
        <v>139.29999999999998</v>
      </c>
    </row>
    <row r="2981" spans="2:15" x14ac:dyDescent="0.2">
      <c r="B2981" s="13">
        <v>54938</v>
      </c>
      <c r="C2981" s="14">
        <v>42027.886111111271</v>
      </c>
      <c r="D2981" s="7" t="s">
        <v>9</v>
      </c>
      <c r="E2981" s="13">
        <v>2202</v>
      </c>
      <c r="F2981" s="7" t="s">
        <v>58</v>
      </c>
      <c r="G2981" s="7" t="s">
        <v>12</v>
      </c>
      <c r="H2981" s="13">
        <v>8.5</v>
      </c>
      <c r="I2981" s="13">
        <f>IF(G2981="Male",VLOOKUP(H2981,'Shoe size conversion table'!$B$6:$D$22,2),VLOOKUP(H2981,'Shoe size conversion table'!$J$6:$L$22,2))</f>
        <v>39</v>
      </c>
      <c r="J2981" s="13">
        <f>IF(G2981="Male",VLOOKUP(H2981,'Shoe size conversion table'!$B$6:$D$22,3),VLOOKUP(H2981,'Shoe size conversion table'!$J$6:$L$22,3))</f>
        <v>6.5</v>
      </c>
      <c r="K2981" s="11">
        <v>139</v>
      </c>
      <c r="L2981" s="12">
        <v>0</v>
      </c>
      <c r="M2981" s="7">
        <f t="shared" si="139"/>
        <v>2015</v>
      </c>
      <c r="N2981" s="7">
        <f t="shared" si="140"/>
        <v>1</v>
      </c>
      <c r="O2981" s="30">
        <f t="shared" si="141"/>
        <v>139</v>
      </c>
    </row>
    <row r="2982" spans="2:15" x14ac:dyDescent="0.2">
      <c r="B2982" s="13">
        <v>54939</v>
      </c>
      <c r="C2982" s="14">
        <v>42027.976111111297</v>
      </c>
      <c r="D2982" s="7" t="s">
        <v>10</v>
      </c>
      <c r="E2982" s="13">
        <v>2167</v>
      </c>
      <c r="F2982" s="7" t="s">
        <v>36</v>
      </c>
      <c r="G2982" s="7" t="s">
        <v>11</v>
      </c>
      <c r="H2982" s="13">
        <v>12</v>
      </c>
      <c r="I2982" s="13">
        <f>IF(G2982="Male",VLOOKUP(H2982,'Shoe size conversion table'!$B$6:$D$22,2),VLOOKUP(H2982,'Shoe size conversion table'!$J$6:$L$22,2))</f>
        <v>45</v>
      </c>
      <c r="J2982" s="13">
        <f>IF(G2982="Male",VLOOKUP(H2982,'Shoe size conversion table'!$B$6:$D$22,3),VLOOKUP(H2982,'Shoe size conversion table'!$J$6:$L$22,3))</f>
        <v>11.5</v>
      </c>
      <c r="K2982" s="11">
        <v>159</v>
      </c>
      <c r="L2982" s="12">
        <v>0</v>
      </c>
      <c r="M2982" s="7">
        <f t="shared" si="139"/>
        <v>2015</v>
      </c>
      <c r="N2982" s="7">
        <f t="shared" si="140"/>
        <v>1</v>
      </c>
      <c r="O2982" s="30">
        <f t="shared" si="141"/>
        <v>159</v>
      </c>
    </row>
    <row r="2983" spans="2:15" x14ac:dyDescent="0.2">
      <c r="B2983" s="13">
        <v>54939</v>
      </c>
      <c r="C2983" s="14">
        <v>42027.976111111297</v>
      </c>
      <c r="D2983" s="7" t="s">
        <v>10</v>
      </c>
      <c r="E2983" s="13">
        <v>2222</v>
      </c>
      <c r="F2983" s="7" t="s">
        <v>35</v>
      </c>
      <c r="G2983" s="7" t="s">
        <v>11</v>
      </c>
      <c r="H2983" s="13">
        <v>9.5</v>
      </c>
      <c r="I2983" s="13" t="str">
        <f>IF(G2983="Male",VLOOKUP(H2983,'Shoe size conversion table'!$B$6:$D$22,2),VLOOKUP(H2983,'Shoe size conversion table'!$J$6:$L$22,2))</f>
        <v>42-43</v>
      </c>
      <c r="J2983" s="13">
        <f>IF(G2983="Male",VLOOKUP(H2983,'Shoe size conversion table'!$B$6:$D$22,3),VLOOKUP(H2983,'Shoe size conversion table'!$J$6:$L$22,3))</f>
        <v>9</v>
      </c>
      <c r="K2983" s="11">
        <v>159</v>
      </c>
      <c r="L2983" s="12">
        <v>0</v>
      </c>
      <c r="M2983" s="7">
        <f t="shared" si="139"/>
        <v>2015</v>
      </c>
      <c r="N2983" s="7">
        <f t="shared" si="140"/>
        <v>1</v>
      </c>
      <c r="O2983" s="30">
        <f t="shared" si="141"/>
        <v>159</v>
      </c>
    </row>
    <row r="2984" spans="2:15" x14ac:dyDescent="0.2">
      <c r="B2984" s="13">
        <v>54940</v>
      </c>
      <c r="C2984" s="14">
        <v>42027.986111111117</v>
      </c>
      <c r="D2984" s="7" t="s">
        <v>10</v>
      </c>
      <c r="E2984" s="13">
        <v>2225</v>
      </c>
      <c r="F2984" s="7" t="s">
        <v>35</v>
      </c>
      <c r="G2984" s="7" t="s">
        <v>11</v>
      </c>
      <c r="H2984" s="13">
        <v>8.5</v>
      </c>
      <c r="I2984" s="13" t="str">
        <f>IF(G2984="Male",VLOOKUP(H2984,'Shoe size conversion table'!$B$6:$D$22,2),VLOOKUP(H2984,'Shoe size conversion table'!$J$6:$L$22,2))</f>
        <v>41-42</v>
      </c>
      <c r="J2984" s="13">
        <f>IF(G2984="Male",VLOOKUP(H2984,'Shoe size conversion table'!$B$6:$D$22,3),VLOOKUP(H2984,'Shoe size conversion table'!$J$6:$L$22,3))</f>
        <v>8</v>
      </c>
      <c r="K2984" s="11">
        <v>179</v>
      </c>
      <c r="L2984" s="12">
        <v>0</v>
      </c>
      <c r="M2984" s="7">
        <f t="shared" si="139"/>
        <v>2015</v>
      </c>
      <c r="N2984" s="7">
        <f t="shared" si="140"/>
        <v>1</v>
      </c>
      <c r="O2984" s="30">
        <f t="shared" si="141"/>
        <v>179</v>
      </c>
    </row>
    <row r="2985" spans="2:15" x14ac:dyDescent="0.2">
      <c r="B2985" s="13">
        <v>54941</v>
      </c>
      <c r="C2985" s="14">
        <v>42028.006111111114</v>
      </c>
      <c r="D2985" s="7" t="s">
        <v>7</v>
      </c>
      <c r="E2985" s="13">
        <v>2181</v>
      </c>
      <c r="F2985" s="7" t="s">
        <v>49</v>
      </c>
      <c r="G2985" s="7" t="s">
        <v>12</v>
      </c>
      <c r="H2985" s="13">
        <v>7</v>
      </c>
      <c r="I2985" s="13" t="str">
        <f>IF(G2985="Male",VLOOKUP(H2985,'Shoe size conversion table'!$B$6:$D$22,2),VLOOKUP(H2985,'Shoe size conversion table'!$J$6:$L$22,2))</f>
        <v>37-38</v>
      </c>
      <c r="J2985" s="13">
        <f>IF(G2985="Male",VLOOKUP(H2985,'Shoe size conversion table'!$B$6:$D$22,3),VLOOKUP(H2985,'Shoe size conversion table'!$J$6:$L$22,3))</f>
        <v>5</v>
      </c>
      <c r="K2985" s="11">
        <v>159</v>
      </c>
      <c r="L2985" s="12">
        <v>0</v>
      </c>
      <c r="M2985" s="7">
        <f t="shared" si="139"/>
        <v>2015</v>
      </c>
      <c r="N2985" s="7">
        <f t="shared" si="140"/>
        <v>1</v>
      </c>
      <c r="O2985" s="30">
        <f t="shared" si="141"/>
        <v>159</v>
      </c>
    </row>
    <row r="2986" spans="2:15" x14ac:dyDescent="0.2">
      <c r="B2986" s="13">
        <v>54942</v>
      </c>
      <c r="C2986" s="14">
        <v>42028.016111111268</v>
      </c>
      <c r="D2986" s="7" t="s">
        <v>9</v>
      </c>
      <c r="E2986" s="13">
        <v>2232</v>
      </c>
      <c r="F2986" s="7" t="s">
        <v>59</v>
      </c>
      <c r="G2986" s="7" t="s">
        <v>11</v>
      </c>
      <c r="H2986" s="13">
        <v>9.5</v>
      </c>
      <c r="I2986" s="13" t="str">
        <f>IF(G2986="Male",VLOOKUP(H2986,'Shoe size conversion table'!$B$6:$D$22,2),VLOOKUP(H2986,'Shoe size conversion table'!$J$6:$L$22,2))</f>
        <v>42-43</v>
      </c>
      <c r="J2986" s="13">
        <f>IF(G2986="Male",VLOOKUP(H2986,'Shoe size conversion table'!$B$6:$D$22,3),VLOOKUP(H2986,'Shoe size conversion table'!$J$6:$L$22,3))</f>
        <v>9</v>
      </c>
      <c r="K2986" s="11">
        <v>189</v>
      </c>
      <c r="L2986" s="12">
        <v>0.3</v>
      </c>
      <c r="M2986" s="7">
        <f t="shared" si="139"/>
        <v>2015</v>
      </c>
      <c r="N2986" s="7">
        <f t="shared" si="140"/>
        <v>1</v>
      </c>
      <c r="O2986" s="30">
        <f t="shared" si="141"/>
        <v>132.29999999999998</v>
      </c>
    </row>
    <row r="2987" spans="2:15" x14ac:dyDescent="0.2">
      <c r="B2987" s="13">
        <v>54943</v>
      </c>
      <c r="C2987" s="14">
        <v>42028.116111111114</v>
      </c>
      <c r="D2987" s="7" t="s">
        <v>9</v>
      </c>
      <c r="E2987" s="13">
        <v>2214</v>
      </c>
      <c r="F2987" s="7" t="s">
        <v>61</v>
      </c>
      <c r="G2987" s="7" t="s">
        <v>12</v>
      </c>
      <c r="H2987" s="13">
        <v>10</v>
      </c>
      <c r="I2987" s="13" t="str">
        <f>IF(G2987="Male",VLOOKUP(H2987,'Shoe size conversion table'!$B$6:$D$22,2),VLOOKUP(H2987,'Shoe size conversion table'!$J$6:$L$22,2))</f>
        <v>40-41</v>
      </c>
      <c r="J2987" s="13">
        <f>IF(G2987="Male",VLOOKUP(H2987,'Shoe size conversion table'!$B$6:$D$22,3),VLOOKUP(H2987,'Shoe size conversion table'!$J$6:$L$22,3))</f>
        <v>8</v>
      </c>
      <c r="K2987" s="11">
        <v>189</v>
      </c>
      <c r="L2987" s="12">
        <v>0.5</v>
      </c>
      <c r="M2987" s="7">
        <f t="shared" si="139"/>
        <v>2015</v>
      </c>
      <c r="N2987" s="7">
        <f t="shared" si="140"/>
        <v>1</v>
      </c>
      <c r="O2987" s="30">
        <f t="shared" si="141"/>
        <v>94.5</v>
      </c>
    </row>
    <row r="2988" spans="2:15" x14ac:dyDescent="0.2">
      <c r="B2988" s="13">
        <v>54944</v>
      </c>
      <c r="C2988" s="14">
        <v>42028.186111111267</v>
      </c>
      <c r="D2988" s="7" t="s">
        <v>10</v>
      </c>
      <c r="E2988" s="13">
        <v>2215</v>
      </c>
      <c r="F2988" s="7" t="s">
        <v>35</v>
      </c>
      <c r="G2988" s="7" t="s">
        <v>12</v>
      </c>
      <c r="H2988" s="13">
        <v>8.5</v>
      </c>
      <c r="I2988" s="13">
        <f>IF(G2988="Male",VLOOKUP(H2988,'Shoe size conversion table'!$B$6:$D$22,2),VLOOKUP(H2988,'Shoe size conversion table'!$J$6:$L$22,2))</f>
        <v>39</v>
      </c>
      <c r="J2988" s="13">
        <f>IF(G2988="Male",VLOOKUP(H2988,'Shoe size conversion table'!$B$6:$D$22,3),VLOOKUP(H2988,'Shoe size conversion table'!$J$6:$L$22,3))</f>
        <v>6.5</v>
      </c>
      <c r="K2988" s="11">
        <v>199</v>
      </c>
      <c r="L2988" s="12">
        <v>0.2</v>
      </c>
      <c r="M2988" s="7">
        <f t="shared" si="139"/>
        <v>2015</v>
      </c>
      <c r="N2988" s="7">
        <f t="shared" si="140"/>
        <v>1</v>
      </c>
      <c r="O2988" s="30">
        <f t="shared" si="141"/>
        <v>159.20000000000002</v>
      </c>
    </row>
    <row r="2989" spans="2:15" x14ac:dyDescent="0.2">
      <c r="B2989" s="13">
        <v>54945</v>
      </c>
      <c r="C2989" s="14">
        <v>42028.416111111299</v>
      </c>
      <c r="D2989" s="7" t="s">
        <v>10</v>
      </c>
      <c r="E2989" s="13">
        <v>2209</v>
      </c>
      <c r="F2989" s="7" t="s">
        <v>34</v>
      </c>
      <c r="G2989" s="7" t="s">
        <v>11</v>
      </c>
      <c r="H2989" s="13">
        <v>11.5</v>
      </c>
      <c r="I2989" s="13" t="str">
        <f>IF(G2989="Male",VLOOKUP(H2989,'Shoe size conversion table'!$B$6:$D$22,2),VLOOKUP(H2989,'Shoe size conversion table'!$J$6:$L$22,2))</f>
        <v>44-45</v>
      </c>
      <c r="J2989" s="13">
        <f>IF(G2989="Male",VLOOKUP(H2989,'Shoe size conversion table'!$B$6:$D$22,3),VLOOKUP(H2989,'Shoe size conversion table'!$J$6:$L$22,3))</f>
        <v>11</v>
      </c>
      <c r="K2989" s="11">
        <v>129</v>
      </c>
      <c r="L2989" s="12">
        <v>0</v>
      </c>
      <c r="M2989" s="7">
        <f t="shared" si="139"/>
        <v>2015</v>
      </c>
      <c r="N2989" s="7">
        <f t="shared" si="140"/>
        <v>1</v>
      </c>
      <c r="O2989" s="30">
        <f t="shared" si="141"/>
        <v>129</v>
      </c>
    </row>
    <row r="2990" spans="2:15" x14ac:dyDescent="0.2">
      <c r="B2990" s="13">
        <v>54946</v>
      </c>
      <c r="C2990" s="14">
        <v>42028.586111111115</v>
      </c>
      <c r="D2990" s="7" t="s">
        <v>7</v>
      </c>
      <c r="E2990" s="13">
        <v>2175</v>
      </c>
      <c r="F2990" s="7" t="s">
        <v>51</v>
      </c>
      <c r="G2990" s="7" t="s">
        <v>11</v>
      </c>
      <c r="H2990" s="13">
        <v>10</v>
      </c>
      <c r="I2990" s="13">
        <f>IF(G2990="Male",VLOOKUP(H2990,'Shoe size conversion table'!$B$6:$D$22,2),VLOOKUP(H2990,'Shoe size conversion table'!$J$6:$L$22,2))</f>
        <v>43</v>
      </c>
      <c r="J2990" s="13">
        <f>IF(G2990="Male",VLOOKUP(H2990,'Shoe size conversion table'!$B$6:$D$22,3),VLOOKUP(H2990,'Shoe size conversion table'!$J$6:$L$22,3))</f>
        <v>9.5</v>
      </c>
      <c r="K2990" s="11">
        <v>199</v>
      </c>
      <c r="L2990" s="12">
        <v>0</v>
      </c>
      <c r="M2990" s="7">
        <f t="shared" si="139"/>
        <v>2015</v>
      </c>
      <c r="N2990" s="7">
        <f t="shared" si="140"/>
        <v>1</v>
      </c>
      <c r="O2990" s="30">
        <f t="shared" si="141"/>
        <v>199</v>
      </c>
    </row>
    <row r="2991" spans="2:15" x14ac:dyDescent="0.2">
      <c r="B2991" s="13">
        <v>54947</v>
      </c>
      <c r="C2991" s="14">
        <v>42028.716111111113</v>
      </c>
      <c r="D2991" s="7" t="s">
        <v>9</v>
      </c>
      <c r="E2991" s="13">
        <v>2215</v>
      </c>
      <c r="F2991" s="7" t="s">
        <v>61</v>
      </c>
      <c r="G2991" s="7" t="s">
        <v>12</v>
      </c>
      <c r="H2991" s="13">
        <v>8.5</v>
      </c>
      <c r="I2991" s="13">
        <f>IF(G2991="Male",VLOOKUP(H2991,'Shoe size conversion table'!$B$6:$D$22,2),VLOOKUP(H2991,'Shoe size conversion table'!$J$6:$L$22,2))</f>
        <v>39</v>
      </c>
      <c r="J2991" s="13">
        <f>IF(G2991="Male",VLOOKUP(H2991,'Shoe size conversion table'!$B$6:$D$22,3),VLOOKUP(H2991,'Shoe size conversion table'!$J$6:$L$22,3))</f>
        <v>6.5</v>
      </c>
      <c r="K2991" s="11">
        <v>139</v>
      </c>
      <c r="L2991" s="12">
        <v>0.3</v>
      </c>
      <c r="M2991" s="7">
        <f t="shared" si="139"/>
        <v>2015</v>
      </c>
      <c r="N2991" s="7">
        <f t="shared" si="140"/>
        <v>1</v>
      </c>
      <c r="O2991" s="30">
        <f t="shared" si="141"/>
        <v>97.3</v>
      </c>
    </row>
    <row r="2992" spans="2:15" x14ac:dyDescent="0.2">
      <c r="B2992" s="13">
        <v>54948</v>
      </c>
      <c r="C2992" s="14">
        <v>42028.716111111273</v>
      </c>
      <c r="D2992" s="7" t="s">
        <v>7</v>
      </c>
      <c r="E2992" s="13">
        <v>2187</v>
      </c>
      <c r="F2992" s="7" t="s">
        <v>54</v>
      </c>
      <c r="G2992" s="7" t="s">
        <v>11</v>
      </c>
      <c r="H2992" s="13">
        <v>8</v>
      </c>
      <c r="I2992" s="13">
        <f>IF(G2992="Male",VLOOKUP(H2992,'Shoe size conversion table'!$B$6:$D$22,2),VLOOKUP(H2992,'Shoe size conversion table'!$J$6:$L$22,2))</f>
        <v>41</v>
      </c>
      <c r="J2992" s="13">
        <f>IF(G2992="Male",VLOOKUP(H2992,'Shoe size conversion table'!$B$6:$D$22,3),VLOOKUP(H2992,'Shoe size conversion table'!$J$6:$L$22,3))</f>
        <v>7.5</v>
      </c>
      <c r="K2992" s="11">
        <v>149</v>
      </c>
      <c r="L2992" s="12">
        <v>0</v>
      </c>
      <c r="M2992" s="7">
        <f t="shared" si="139"/>
        <v>2015</v>
      </c>
      <c r="N2992" s="7">
        <f t="shared" si="140"/>
        <v>1</v>
      </c>
      <c r="O2992" s="30">
        <f t="shared" si="141"/>
        <v>149</v>
      </c>
    </row>
    <row r="2993" spans="2:15" x14ac:dyDescent="0.2">
      <c r="B2993" s="13">
        <v>54949</v>
      </c>
      <c r="C2993" s="14">
        <v>42028.976111111297</v>
      </c>
      <c r="D2993" s="7" t="s">
        <v>10</v>
      </c>
      <c r="E2993" s="13">
        <v>2167</v>
      </c>
      <c r="F2993" s="7" t="s">
        <v>36</v>
      </c>
      <c r="G2993" s="7" t="s">
        <v>11</v>
      </c>
      <c r="H2993" s="13">
        <v>12</v>
      </c>
      <c r="I2993" s="13">
        <f>IF(G2993="Male",VLOOKUP(H2993,'Shoe size conversion table'!$B$6:$D$22,2),VLOOKUP(H2993,'Shoe size conversion table'!$J$6:$L$22,2))</f>
        <v>45</v>
      </c>
      <c r="J2993" s="13">
        <f>IF(G2993="Male",VLOOKUP(H2993,'Shoe size conversion table'!$B$6:$D$22,3),VLOOKUP(H2993,'Shoe size conversion table'!$J$6:$L$22,3))</f>
        <v>11.5</v>
      </c>
      <c r="K2993" s="11">
        <v>159</v>
      </c>
      <c r="L2993" s="12">
        <v>0</v>
      </c>
      <c r="M2993" s="7">
        <f t="shared" si="139"/>
        <v>2015</v>
      </c>
      <c r="N2993" s="7">
        <f t="shared" si="140"/>
        <v>1</v>
      </c>
      <c r="O2993" s="30">
        <f t="shared" si="141"/>
        <v>159</v>
      </c>
    </row>
    <row r="2994" spans="2:15" x14ac:dyDescent="0.2">
      <c r="B2994" s="13">
        <v>54950</v>
      </c>
      <c r="C2994" s="14">
        <v>42029.006111111114</v>
      </c>
      <c r="D2994" s="7" t="s">
        <v>7</v>
      </c>
      <c r="E2994" s="13">
        <v>2168</v>
      </c>
      <c r="F2994" s="7" t="s">
        <v>49</v>
      </c>
      <c r="G2994" s="7" t="s">
        <v>12</v>
      </c>
      <c r="H2994" s="13">
        <v>7</v>
      </c>
      <c r="I2994" s="13" t="str">
        <f>IF(G2994="Male",VLOOKUP(H2994,'Shoe size conversion table'!$B$6:$D$22,2),VLOOKUP(H2994,'Shoe size conversion table'!$J$6:$L$22,2))</f>
        <v>37-38</v>
      </c>
      <c r="J2994" s="13">
        <f>IF(G2994="Male",VLOOKUP(H2994,'Shoe size conversion table'!$B$6:$D$22,3),VLOOKUP(H2994,'Shoe size conversion table'!$J$6:$L$22,3))</f>
        <v>5</v>
      </c>
      <c r="K2994" s="11">
        <v>189</v>
      </c>
      <c r="L2994" s="12">
        <v>0.1</v>
      </c>
      <c r="M2994" s="7">
        <f t="shared" si="139"/>
        <v>2015</v>
      </c>
      <c r="N2994" s="7">
        <f t="shared" si="140"/>
        <v>1</v>
      </c>
      <c r="O2994" s="30">
        <f t="shared" si="141"/>
        <v>170.1</v>
      </c>
    </row>
    <row r="2995" spans="2:15" x14ac:dyDescent="0.2">
      <c r="B2995" s="13">
        <v>54951</v>
      </c>
      <c r="C2995" s="14">
        <v>42029.016111111268</v>
      </c>
      <c r="D2995" s="7" t="s">
        <v>10</v>
      </c>
      <c r="E2995" s="13">
        <v>2210</v>
      </c>
      <c r="F2995" s="7" t="s">
        <v>35</v>
      </c>
      <c r="G2995" s="7" t="s">
        <v>12</v>
      </c>
      <c r="H2995" s="13">
        <v>9</v>
      </c>
      <c r="I2995" s="13" t="str">
        <f>IF(G2995="Male",VLOOKUP(H2995,'Shoe size conversion table'!$B$6:$D$22,2),VLOOKUP(H2995,'Shoe size conversion table'!$J$6:$L$22,2))</f>
        <v>39-40</v>
      </c>
      <c r="J2995" s="13">
        <f>IF(G2995="Male",VLOOKUP(H2995,'Shoe size conversion table'!$B$6:$D$22,3),VLOOKUP(H2995,'Shoe size conversion table'!$J$6:$L$22,3))</f>
        <v>7</v>
      </c>
      <c r="K2995" s="11">
        <v>149</v>
      </c>
      <c r="L2995" s="12">
        <v>0</v>
      </c>
      <c r="M2995" s="7">
        <f t="shared" si="139"/>
        <v>2015</v>
      </c>
      <c r="N2995" s="7">
        <f t="shared" si="140"/>
        <v>1</v>
      </c>
      <c r="O2995" s="30">
        <f t="shared" si="141"/>
        <v>149</v>
      </c>
    </row>
    <row r="2996" spans="2:15" x14ac:dyDescent="0.2">
      <c r="B2996" s="13">
        <v>54952</v>
      </c>
      <c r="C2996" s="14">
        <v>42029.416111111299</v>
      </c>
      <c r="D2996" s="7" t="s">
        <v>10</v>
      </c>
      <c r="E2996" s="13">
        <v>2217</v>
      </c>
      <c r="F2996" s="7" t="s">
        <v>35</v>
      </c>
      <c r="G2996" s="7" t="s">
        <v>11</v>
      </c>
      <c r="H2996" s="13">
        <v>9</v>
      </c>
      <c r="I2996" s="13">
        <f>IF(G2996="Male",VLOOKUP(H2996,'Shoe size conversion table'!$B$6:$D$22,2),VLOOKUP(H2996,'Shoe size conversion table'!$J$6:$L$22,2))</f>
        <v>42</v>
      </c>
      <c r="J2996" s="13">
        <f>IF(G2996="Male",VLOOKUP(H2996,'Shoe size conversion table'!$B$6:$D$22,3),VLOOKUP(H2996,'Shoe size conversion table'!$J$6:$L$22,3))</f>
        <v>8.5</v>
      </c>
      <c r="K2996" s="11">
        <v>149</v>
      </c>
      <c r="L2996" s="12">
        <v>0.2</v>
      </c>
      <c r="M2996" s="7">
        <f t="shared" si="139"/>
        <v>2015</v>
      </c>
      <c r="N2996" s="7">
        <f t="shared" si="140"/>
        <v>1</v>
      </c>
      <c r="O2996" s="30">
        <f t="shared" si="141"/>
        <v>119.2</v>
      </c>
    </row>
    <row r="2997" spans="2:15" x14ac:dyDescent="0.2">
      <c r="B2997" s="13">
        <v>54953</v>
      </c>
      <c r="C2997" s="14">
        <v>42029.476111111115</v>
      </c>
      <c r="D2997" s="7" t="s">
        <v>9</v>
      </c>
      <c r="E2997" s="13">
        <v>2198</v>
      </c>
      <c r="F2997" s="7" t="s">
        <v>60</v>
      </c>
      <c r="G2997" s="7" t="s">
        <v>11</v>
      </c>
      <c r="H2997" s="13">
        <v>9.5</v>
      </c>
      <c r="I2997" s="13" t="str">
        <f>IF(G2997="Male",VLOOKUP(H2997,'Shoe size conversion table'!$B$6:$D$22,2),VLOOKUP(H2997,'Shoe size conversion table'!$J$6:$L$22,2))</f>
        <v>42-43</v>
      </c>
      <c r="J2997" s="13">
        <f>IF(G2997="Male",VLOOKUP(H2997,'Shoe size conversion table'!$B$6:$D$22,3),VLOOKUP(H2997,'Shoe size conversion table'!$J$6:$L$22,3))</f>
        <v>9</v>
      </c>
      <c r="K2997" s="11">
        <v>129</v>
      </c>
      <c r="L2997" s="12">
        <v>0.2</v>
      </c>
      <c r="M2997" s="7">
        <f t="shared" si="139"/>
        <v>2015</v>
      </c>
      <c r="N2997" s="7">
        <f t="shared" si="140"/>
        <v>1</v>
      </c>
      <c r="O2997" s="30">
        <f t="shared" si="141"/>
        <v>103.2</v>
      </c>
    </row>
    <row r="2998" spans="2:15" x14ac:dyDescent="0.2">
      <c r="B2998" s="13">
        <v>54954</v>
      </c>
      <c r="C2998" s="14">
        <v>42029.586111111115</v>
      </c>
      <c r="D2998" s="7" t="s">
        <v>7</v>
      </c>
      <c r="E2998" s="13">
        <v>2229</v>
      </c>
      <c r="F2998" s="7" t="s">
        <v>56</v>
      </c>
      <c r="G2998" s="7" t="s">
        <v>12</v>
      </c>
      <c r="H2998" s="13">
        <v>8</v>
      </c>
      <c r="I2998" s="13" t="str">
        <f>IF(G2998="Male",VLOOKUP(H2998,'Shoe size conversion table'!$B$6:$D$22,2),VLOOKUP(H2998,'Shoe size conversion table'!$J$6:$L$22,2))</f>
        <v>38-39</v>
      </c>
      <c r="J2998" s="13">
        <f>IF(G2998="Male",VLOOKUP(H2998,'Shoe size conversion table'!$B$6:$D$22,3),VLOOKUP(H2998,'Shoe size conversion table'!$J$6:$L$22,3))</f>
        <v>6</v>
      </c>
      <c r="K2998" s="11">
        <v>179</v>
      </c>
      <c r="L2998" s="12">
        <v>0.2</v>
      </c>
      <c r="M2998" s="7">
        <f t="shared" si="139"/>
        <v>2015</v>
      </c>
      <c r="N2998" s="7">
        <f t="shared" si="140"/>
        <v>1</v>
      </c>
      <c r="O2998" s="30">
        <f t="shared" si="141"/>
        <v>143.20000000000002</v>
      </c>
    </row>
    <row r="2999" spans="2:15" x14ac:dyDescent="0.2">
      <c r="B2999" s="13">
        <v>54955</v>
      </c>
      <c r="C2999" s="14">
        <v>42029.636111111118</v>
      </c>
      <c r="D2999" s="7" t="s">
        <v>7</v>
      </c>
      <c r="E2999" s="13">
        <v>2156</v>
      </c>
      <c r="F2999" s="7" t="s">
        <v>55</v>
      </c>
      <c r="G2999" s="7" t="s">
        <v>11</v>
      </c>
      <c r="H2999" s="13">
        <v>11</v>
      </c>
      <c r="I2999" s="13">
        <f>IF(G2999="Male",VLOOKUP(H2999,'Shoe size conversion table'!$B$6:$D$22,2),VLOOKUP(H2999,'Shoe size conversion table'!$J$6:$L$22,2))</f>
        <v>44</v>
      </c>
      <c r="J2999" s="13">
        <f>IF(G2999="Male",VLOOKUP(H2999,'Shoe size conversion table'!$B$6:$D$22,3),VLOOKUP(H2999,'Shoe size conversion table'!$J$6:$L$22,3))</f>
        <v>10.5</v>
      </c>
      <c r="K2999" s="11">
        <v>139</v>
      </c>
      <c r="L2999" s="12">
        <v>0.2</v>
      </c>
      <c r="M2999" s="7">
        <f t="shared" si="139"/>
        <v>2015</v>
      </c>
      <c r="N2999" s="7">
        <f t="shared" si="140"/>
        <v>1</v>
      </c>
      <c r="O2999" s="30">
        <f t="shared" si="141"/>
        <v>111.2</v>
      </c>
    </row>
    <row r="3000" spans="2:15" x14ac:dyDescent="0.2">
      <c r="B3000" s="13">
        <v>54956</v>
      </c>
      <c r="C3000" s="14">
        <v>42029.886111111271</v>
      </c>
      <c r="D3000" s="7" t="s">
        <v>7</v>
      </c>
      <c r="E3000" s="13">
        <v>2176</v>
      </c>
      <c r="F3000" s="7" t="s">
        <v>48</v>
      </c>
      <c r="G3000" s="7" t="s">
        <v>11</v>
      </c>
      <c r="H3000" s="13">
        <v>9</v>
      </c>
      <c r="I3000" s="13">
        <f>IF(G3000="Male",VLOOKUP(H3000,'Shoe size conversion table'!$B$6:$D$22,2),VLOOKUP(H3000,'Shoe size conversion table'!$J$6:$L$22,2))</f>
        <v>42</v>
      </c>
      <c r="J3000" s="13">
        <f>IF(G3000="Male",VLOOKUP(H3000,'Shoe size conversion table'!$B$6:$D$22,3),VLOOKUP(H3000,'Shoe size conversion table'!$J$6:$L$22,3))</f>
        <v>8.5</v>
      </c>
      <c r="K3000" s="11">
        <v>169</v>
      </c>
      <c r="L3000" s="12">
        <v>0</v>
      </c>
      <c r="M3000" s="7">
        <f t="shared" si="139"/>
        <v>2015</v>
      </c>
      <c r="N3000" s="7">
        <f t="shared" si="140"/>
        <v>1</v>
      </c>
      <c r="O3000" s="30">
        <f t="shared" si="141"/>
        <v>169</v>
      </c>
    </row>
    <row r="3001" spans="2:15" x14ac:dyDescent="0.2">
      <c r="B3001" s="13">
        <v>54957</v>
      </c>
      <c r="C3001" s="14">
        <v>42029.956111111293</v>
      </c>
      <c r="D3001" s="7" t="s">
        <v>10</v>
      </c>
      <c r="E3001" s="13">
        <v>2175</v>
      </c>
      <c r="F3001" s="7" t="s">
        <v>34</v>
      </c>
      <c r="G3001" s="7" t="s">
        <v>12</v>
      </c>
      <c r="H3001" s="13">
        <v>5</v>
      </c>
      <c r="I3001" s="13" t="str">
        <f>IF(G3001="Male",VLOOKUP(H3001,'Shoe size conversion table'!$B$6:$D$22,2),VLOOKUP(H3001,'Shoe size conversion table'!$J$6:$L$22,2))</f>
        <v>35-36</v>
      </c>
      <c r="J3001" s="13">
        <f>IF(G3001="Male",VLOOKUP(H3001,'Shoe size conversion table'!$B$6:$D$22,3),VLOOKUP(H3001,'Shoe size conversion table'!$J$6:$L$22,3))</f>
        <v>3</v>
      </c>
      <c r="K3001" s="11">
        <v>179</v>
      </c>
      <c r="L3001" s="12">
        <v>0</v>
      </c>
      <c r="M3001" s="7">
        <f t="shared" si="139"/>
        <v>2015</v>
      </c>
      <c r="N3001" s="7">
        <f t="shared" si="140"/>
        <v>1</v>
      </c>
      <c r="O3001" s="30">
        <f t="shared" si="141"/>
        <v>179</v>
      </c>
    </row>
    <row r="3002" spans="2:15" x14ac:dyDescent="0.2">
      <c r="B3002" s="13">
        <v>54958</v>
      </c>
      <c r="C3002" s="14">
        <v>42029.976111111297</v>
      </c>
      <c r="D3002" s="7" t="s">
        <v>10</v>
      </c>
      <c r="E3002" s="13">
        <v>2188</v>
      </c>
      <c r="F3002" s="7" t="s">
        <v>34</v>
      </c>
      <c r="G3002" s="7" t="s">
        <v>11</v>
      </c>
      <c r="H3002" s="13">
        <v>11.5</v>
      </c>
      <c r="I3002" s="13" t="str">
        <f>IF(G3002="Male",VLOOKUP(H3002,'Shoe size conversion table'!$B$6:$D$22,2),VLOOKUP(H3002,'Shoe size conversion table'!$J$6:$L$22,2))</f>
        <v>44-45</v>
      </c>
      <c r="J3002" s="13">
        <f>IF(G3002="Male",VLOOKUP(H3002,'Shoe size conversion table'!$B$6:$D$22,3),VLOOKUP(H3002,'Shoe size conversion table'!$J$6:$L$22,3))</f>
        <v>11</v>
      </c>
      <c r="K3002" s="11">
        <v>179</v>
      </c>
      <c r="L3002" s="12">
        <v>0</v>
      </c>
      <c r="M3002" s="7">
        <f t="shared" si="139"/>
        <v>2015</v>
      </c>
      <c r="N3002" s="7">
        <f t="shared" si="140"/>
        <v>1</v>
      </c>
      <c r="O3002" s="30">
        <f t="shared" si="141"/>
        <v>179</v>
      </c>
    </row>
    <row r="3003" spans="2:15" x14ac:dyDescent="0.2">
      <c r="B3003" s="13">
        <v>54958</v>
      </c>
      <c r="C3003" s="14">
        <v>42029.976111111297</v>
      </c>
      <c r="D3003" s="7" t="s">
        <v>10</v>
      </c>
      <c r="E3003" s="13">
        <v>2169</v>
      </c>
      <c r="F3003" s="7" t="s">
        <v>34</v>
      </c>
      <c r="G3003" s="7" t="s">
        <v>11</v>
      </c>
      <c r="H3003" s="13">
        <v>9.5</v>
      </c>
      <c r="I3003" s="13" t="str">
        <f>IF(G3003="Male",VLOOKUP(H3003,'Shoe size conversion table'!$B$6:$D$22,2),VLOOKUP(H3003,'Shoe size conversion table'!$J$6:$L$22,2))</f>
        <v>42-43</v>
      </c>
      <c r="J3003" s="13">
        <f>IF(G3003="Male",VLOOKUP(H3003,'Shoe size conversion table'!$B$6:$D$22,3),VLOOKUP(H3003,'Shoe size conversion table'!$J$6:$L$22,3))</f>
        <v>9</v>
      </c>
      <c r="K3003" s="11">
        <v>179</v>
      </c>
      <c r="L3003" s="12">
        <v>0</v>
      </c>
      <c r="M3003" s="7">
        <f t="shared" si="139"/>
        <v>2015</v>
      </c>
      <c r="N3003" s="7">
        <f t="shared" si="140"/>
        <v>1</v>
      </c>
      <c r="O3003" s="30">
        <f t="shared" si="141"/>
        <v>179</v>
      </c>
    </row>
    <row r="3004" spans="2:15" x14ac:dyDescent="0.2">
      <c r="B3004" s="13">
        <v>54959</v>
      </c>
      <c r="C3004" s="14">
        <v>42029.986111111117</v>
      </c>
      <c r="D3004" s="7" t="s">
        <v>10</v>
      </c>
      <c r="E3004" s="13">
        <v>2150</v>
      </c>
      <c r="F3004" s="7" t="s">
        <v>35</v>
      </c>
      <c r="G3004" s="7" t="s">
        <v>11</v>
      </c>
      <c r="H3004" s="13">
        <v>8</v>
      </c>
      <c r="I3004" s="13">
        <f>IF(G3004="Male",VLOOKUP(H3004,'Shoe size conversion table'!$B$6:$D$22,2),VLOOKUP(H3004,'Shoe size conversion table'!$J$6:$L$22,2))</f>
        <v>41</v>
      </c>
      <c r="J3004" s="13">
        <f>IF(G3004="Male",VLOOKUP(H3004,'Shoe size conversion table'!$B$6:$D$22,3),VLOOKUP(H3004,'Shoe size conversion table'!$J$6:$L$22,3))</f>
        <v>7.5</v>
      </c>
      <c r="K3004" s="11">
        <v>189</v>
      </c>
      <c r="L3004" s="12">
        <v>0</v>
      </c>
      <c r="M3004" s="7">
        <f t="shared" si="139"/>
        <v>2015</v>
      </c>
      <c r="N3004" s="7">
        <f t="shared" si="140"/>
        <v>1</v>
      </c>
      <c r="O3004" s="30">
        <f t="shared" si="141"/>
        <v>189</v>
      </c>
    </row>
    <row r="3005" spans="2:15" x14ac:dyDescent="0.2">
      <c r="B3005" s="13">
        <v>54960</v>
      </c>
      <c r="C3005" s="14">
        <v>42030.046111111122</v>
      </c>
      <c r="D3005" s="7" t="s">
        <v>8</v>
      </c>
      <c r="E3005" s="13">
        <v>2240</v>
      </c>
      <c r="F3005" s="7" t="s">
        <v>37</v>
      </c>
      <c r="G3005" s="7" t="s">
        <v>11</v>
      </c>
      <c r="H3005" s="13">
        <v>9</v>
      </c>
      <c r="I3005" s="13">
        <f>IF(G3005="Male",VLOOKUP(H3005,'Shoe size conversion table'!$B$6:$D$22,2),VLOOKUP(H3005,'Shoe size conversion table'!$J$6:$L$22,2))</f>
        <v>42</v>
      </c>
      <c r="J3005" s="13">
        <f>IF(G3005="Male",VLOOKUP(H3005,'Shoe size conversion table'!$B$6:$D$22,3),VLOOKUP(H3005,'Shoe size conversion table'!$J$6:$L$22,3))</f>
        <v>8.5</v>
      </c>
      <c r="K3005" s="11">
        <v>159</v>
      </c>
      <c r="L3005" s="12">
        <v>0</v>
      </c>
      <c r="M3005" s="7">
        <f t="shared" si="139"/>
        <v>2015</v>
      </c>
      <c r="N3005" s="7">
        <f t="shared" si="140"/>
        <v>1</v>
      </c>
      <c r="O3005" s="30">
        <f t="shared" si="141"/>
        <v>159</v>
      </c>
    </row>
    <row r="3006" spans="2:15" x14ac:dyDescent="0.2">
      <c r="B3006" s="13">
        <v>54961</v>
      </c>
      <c r="C3006" s="14">
        <v>42030.086111111275</v>
      </c>
      <c r="D3006" s="7" t="s">
        <v>7</v>
      </c>
      <c r="E3006" s="13">
        <v>2238</v>
      </c>
      <c r="F3006" s="7" t="s">
        <v>51</v>
      </c>
      <c r="G3006" s="7" t="s">
        <v>12</v>
      </c>
      <c r="H3006" s="13">
        <v>7.5</v>
      </c>
      <c r="I3006" s="13">
        <f>IF(G3006="Male",VLOOKUP(H3006,'Shoe size conversion table'!$B$6:$D$22,2),VLOOKUP(H3006,'Shoe size conversion table'!$J$6:$L$22,2))</f>
        <v>38</v>
      </c>
      <c r="J3006" s="13">
        <f>IF(G3006="Male",VLOOKUP(H3006,'Shoe size conversion table'!$B$6:$D$22,3),VLOOKUP(H3006,'Shoe size conversion table'!$J$6:$L$22,3))</f>
        <v>5.5</v>
      </c>
      <c r="K3006" s="11">
        <v>199</v>
      </c>
      <c r="L3006" s="12">
        <v>0</v>
      </c>
      <c r="M3006" s="7">
        <f t="shared" si="139"/>
        <v>2015</v>
      </c>
      <c r="N3006" s="7">
        <f t="shared" si="140"/>
        <v>1</v>
      </c>
      <c r="O3006" s="30">
        <f t="shared" si="141"/>
        <v>199</v>
      </c>
    </row>
    <row r="3007" spans="2:15" x14ac:dyDescent="0.2">
      <c r="B3007" s="13">
        <v>54962</v>
      </c>
      <c r="C3007" s="14">
        <v>42030.116111111296</v>
      </c>
      <c r="D3007" s="7" t="s">
        <v>10</v>
      </c>
      <c r="E3007" s="13">
        <v>2222</v>
      </c>
      <c r="F3007" s="7" t="s">
        <v>35</v>
      </c>
      <c r="G3007" s="7" t="s">
        <v>11</v>
      </c>
      <c r="H3007" s="13">
        <v>9.5</v>
      </c>
      <c r="I3007" s="13" t="str">
        <f>IF(G3007="Male",VLOOKUP(H3007,'Shoe size conversion table'!$B$6:$D$22,2),VLOOKUP(H3007,'Shoe size conversion table'!$J$6:$L$22,2))</f>
        <v>42-43</v>
      </c>
      <c r="J3007" s="13">
        <f>IF(G3007="Male",VLOOKUP(H3007,'Shoe size conversion table'!$B$6:$D$22,3),VLOOKUP(H3007,'Shoe size conversion table'!$J$6:$L$22,3))</f>
        <v>9</v>
      </c>
      <c r="K3007" s="11">
        <v>159</v>
      </c>
      <c r="L3007" s="12">
        <v>0</v>
      </c>
      <c r="M3007" s="7">
        <f t="shared" si="139"/>
        <v>2015</v>
      </c>
      <c r="N3007" s="7">
        <f t="shared" si="140"/>
        <v>1</v>
      </c>
      <c r="O3007" s="30">
        <f t="shared" si="141"/>
        <v>159</v>
      </c>
    </row>
    <row r="3008" spans="2:15" x14ac:dyDescent="0.2">
      <c r="B3008" s="13">
        <v>54963</v>
      </c>
      <c r="C3008" s="14">
        <v>42030.266111111276</v>
      </c>
      <c r="D3008" s="7" t="s">
        <v>7</v>
      </c>
      <c r="E3008" s="13">
        <v>2189</v>
      </c>
      <c r="F3008" s="7" t="s">
        <v>50</v>
      </c>
      <c r="G3008" s="7" t="s">
        <v>11</v>
      </c>
      <c r="H3008" s="13">
        <v>10</v>
      </c>
      <c r="I3008" s="13">
        <f>IF(G3008="Male",VLOOKUP(H3008,'Shoe size conversion table'!$B$6:$D$22,2),VLOOKUP(H3008,'Shoe size conversion table'!$J$6:$L$22,2))</f>
        <v>43</v>
      </c>
      <c r="J3008" s="13">
        <f>IF(G3008="Male",VLOOKUP(H3008,'Shoe size conversion table'!$B$6:$D$22,3),VLOOKUP(H3008,'Shoe size conversion table'!$J$6:$L$22,3))</f>
        <v>9.5</v>
      </c>
      <c r="K3008" s="11">
        <v>129</v>
      </c>
      <c r="L3008" s="12">
        <v>0</v>
      </c>
      <c r="M3008" s="7">
        <f t="shared" si="139"/>
        <v>2015</v>
      </c>
      <c r="N3008" s="7">
        <f t="shared" si="140"/>
        <v>1</v>
      </c>
      <c r="O3008" s="30">
        <f t="shared" si="141"/>
        <v>129</v>
      </c>
    </row>
    <row r="3009" spans="2:15" x14ac:dyDescent="0.2">
      <c r="B3009" s="13">
        <v>54964</v>
      </c>
      <c r="C3009" s="14">
        <v>42030.33611111129</v>
      </c>
      <c r="D3009" s="7" t="s">
        <v>10</v>
      </c>
      <c r="E3009" s="13">
        <v>2167</v>
      </c>
      <c r="F3009" s="7" t="s">
        <v>36</v>
      </c>
      <c r="G3009" s="7" t="s">
        <v>11</v>
      </c>
      <c r="H3009" s="13">
        <v>10</v>
      </c>
      <c r="I3009" s="13">
        <f>IF(G3009="Male",VLOOKUP(H3009,'Shoe size conversion table'!$B$6:$D$22,2),VLOOKUP(H3009,'Shoe size conversion table'!$J$6:$L$22,2))</f>
        <v>43</v>
      </c>
      <c r="J3009" s="13">
        <f>IF(G3009="Male",VLOOKUP(H3009,'Shoe size conversion table'!$B$6:$D$22,3),VLOOKUP(H3009,'Shoe size conversion table'!$J$6:$L$22,3))</f>
        <v>9.5</v>
      </c>
      <c r="K3009" s="11">
        <v>199</v>
      </c>
      <c r="L3009" s="12">
        <v>0</v>
      </c>
      <c r="M3009" s="7">
        <f t="shared" si="139"/>
        <v>2015</v>
      </c>
      <c r="N3009" s="7">
        <f t="shared" si="140"/>
        <v>1</v>
      </c>
      <c r="O3009" s="30">
        <f t="shared" si="141"/>
        <v>199</v>
      </c>
    </row>
    <row r="3010" spans="2:15" x14ac:dyDescent="0.2">
      <c r="B3010" s="13">
        <v>54965</v>
      </c>
      <c r="C3010" s="14">
        <v>42030.416111111299</v>
      </c>
      <c r="D3010" s="7" t="s">
        <v>10</v>
      </c>
      <c r="E3010" s="13">
        <v>2207</v>
      </c>
      <c r="F3010" s="7" t="s">
        <v>35</v>
      </c>
      <c r="G3010" s="7" t="s">
        <v>11</v>
      </c>
      <c r="H3010" s="13">
        <v>9.5</v>
      </c>
      <c r="I3010" s="13" t="str">
        <f>IF(G3010="Male",VLOOKUP(H3010,'Shoe size conversion table'!$B$6:$D$22,2),VLOOKUP(H3010,'Shoe size conversion table'!$J$6:$L$22,2))</f>
        <v>42-43</v>
      </c>
      <c r="J3010" s="13">
        <f>IF(G3010="Male",VLOOKUP(H3010,'Shoe size conversion table'!$B$6:$D$22,3),VLOOKUP(H3010,'Shoe size conversion table'!$J$6:$L$22,3))</f>
        <v>9</v>
      </c>
      <c r="K3010" s="11">
        <v>179</v>
      </c>
      <c r="L3010" s="12">
        <v>0.5</v>
      </c>
      <c r="M3010" s="7">
        <f t="shared" si="139"/>
        <v>2015</v>
      </c>
      <c r="N3010" s="7">
        <f t="shared" si="140"/>
        <v>1</v>
      </c>
      <c r="O3010" s="30">
        <f t="shared" si="141"/>
        <v>89.5</v>
      </c>
    </row>
    <row r="3011" spans="2:15" x14ac:dyDescent="0.2">
      <c r="B3011" s="13">
        <v>54966</v>
      </c>
      <c r="C3011" s="14">
        <v>42030.476111111115</v>
      </c>
      <c r="D3011" s="7" t="s">
        <v>8</v>
      </c>
      <c r="E3011" s="13">
        <v>2215</v>
      </c>
      <c r="F3011" s="7" t="s">
        <v>41</v>
      </c>
      <c r="G3011" s="7" t="s">
        <v>12</v>
      </c>
      <c r="H3011" s="13">
        <v>9</v>
      </c>
      <c r="I3011" s="13" t="str">
        <f>IF(G3011="Male",VLOOKUP(H3011,'Shoe size conversion table'!$B$6:$D$22,2),VLOOKUP(H3011,'Shoe size conversion table'!$J$6:$L$22,2))</f>
        <v>39-40</v>
      </c>
      <c r="J3011" s="13">
        <f>IF(G3011="Male",VLOOKUP(H3011,'Shoe size conversion table'!$B$6:$D$22,3),VLOOKUP(H3011,'Shoe size conversion table'!$J$6:$L$22,3))</f>
        <v>7</v>
      </c>
      <c r="K3011" s="11">
        <v>179</v>
      </c>
      <c r="L3011" s="12">
        <v>0.3</v>
      </c>
      <c r="M3011" s="7">
        <f t="shared" si="139"/>
        <v>2015</v>
      </c>
      <c r="N3011" s="7">
        <f t="shared" si="140"/>
        <v>1</v>
      </c>
      <c r="O3011" s="30">
        <f t="shared" si="141"/>
        <v>125.3</v>
      </c>
    </row>
    <row r="3012" spans="2:15" x14ac:dyDescent="0.2">
      <c r="B3012" s="13">
        <v>54967</v>
      </c>
      <c r="C3012" s="14">
        <v>42030.586111111115</v>
      </c>
      <c r="D3012" s="7" t="s">
        <v>7</v>
      </c>
      <c r="E3012" s="13">
        <v>2183</v>
      </c>
      <c r="F3012" s="7" t="s">
        <v>46</v>
      </c>
      <c r="G3012" s="7" t="s">
        <v>12</v>
      </c>
      <c r="H3012" s="13">
        <v>8</v>
      </c>
      <c r="I3012" s="13" t="str">
        <f>IF(G3012="Male",VLOOKUP(H3012,'Shoe size conversion table'!$B$6:$D$22,2),VLOOKUP(H3012,'Shoe size conversion table'!$J$6:$L$22,2))</f>
        <v>38-39</v>
      </c>
      <c r="J3012" s="13">
        <f>IF(G3012="Male",VLOOKUP(H3012,'Shoe size conversion table'!$B$6:$D$22,3),VLOOKUP(H3012,'Shoe size conversion table'!$J$6:$L$22,3))</f>
        <v>6</v>
      </c>
      <c r="K3012" s="11">
        <v>139</v>
      </c>
      <c r="L3012" s="12">
        <v>0</v>
      </c>
      <c r="M3012" s="7">
        <f t="shared" si="139"/>
        <v>2015</v>
      </c>
      <c r="N3012" s="7">
        <f t="shared" si="140"/>
        <v>1</v>
      </c>
      <c r="O3012" s="30">
        <f t="shared" si="141"/>
        <v>139</v>
      </c>
    </row>
    <row r="3013" spans="2:15" x14ac:dyDescent="0.2">
      <c r="B3013" s="13">
        <v>54968</v>
      </c>
      <c r="C3013" s="14">
        <v>42030.616111111289</v>
      </c>
      <c r="D3013" s="7" t="s">
        <v>10</v>
      </c>
      <c r="E3013" s="13">
        <v>2240</v>
      </c>
      <c r="F3013" s="7" t="s">
        <v>34</v>
      </c>
      <c r="G3013" s="7" t="s">
        <v>11</v>
      </c>
      <c r="H3013" s="13">
        <v>10.5</v>
      </c>
      <c r="I3013" s="13" t="str">
        <f>IF(G3013="Male",VLOOKUP(H3013,'Shoe size conversion table'!$B$6:$D$22,2),VLOOKUP(H3013,'Shoe size conversion table'!$J$6:$L$22,2))</f>
        <v>43-44</v>
      </c>
      <c r="J3013" s="13">
        <f>IF(G3013="Male",VLOOKUP(H3013,'Shoe size conversion table'!$B$6:$D$22,3),VLOOKUP(H3013,'Shoe size conversion table'!$J$6:$L$22,3))</f>
        <v>10</v>
      </c>
      <c r="K3013" s="11">
        <v>159</v>
      </c>
      <c r="L3013" s="12">
        <v>0</v>
      </c>
      <c r="M3013" s="7">
        <f t="shared" ref="M3013:M3076" si="142">YEAR(C3013)</f>
        <v>2015</v>
      </c>
      <c r="N3013" s="7">
        <f t="shared" si="140"/>
        <v>1</v>
      </c>
      <c r="O3013" s="30">
        <f t="shared" si="141"/>
        <v>159</v>
      </c>
    </row>
    <row r="3014" spans="2:15" x14ac:dyDescent="0.2">
      <c r="B3014" s="13">
        <v>54969</v>
      </c>
      <c r="C3014" s="14">
        <v>42030.716111111273</v>
      </c>
      <c r="D3014" s="7" t="s">
        <v>7</v>
      </c>
      <c r="E3014" s="13">
        <v>2222</v>
      </c>
      <c r="F3014" s="7" t="s">
        <v>56</v>
      </c>
      <c r="G3014" s="7" t="s">
        <v>11</v>
      </c>
      <c r="H3014" s="13">
        <v>9.5</v>
      </c>
      <c r="I3014" s="13" t="str">
        <f>IF(G3014="Male",VLOOKUP(H3014,'Shoe size conversion table'!$B$6:$D$22,2),VLOOKUP(H3014,'Shoe size conversion table'!$J$6:$L$22,2))</f>
        <v>42-43</v>
      </c>
      <c r="J3014" s="13">
        <f>IF(G3014="Male",VLOOKUP(H3014,'Shoe size conversion table'!$B$6:$D$22,3),VLOOKUP(H3014,'Shoe size conversion table'!$J$6:$L$22,3))</f>
        <v>9</v>
      </c>
      <c r="K3014" s="11">
        <v>159</v>
      </c>
      <c r="L3014" s="12">
        <v>0</v>
      </c>
      <c r="M3014" s="7">
        <f t="shared" si="142"/>
        <v>2015</v>
      </c>
      <c r="N3014" s="7">
        <f t="shared" ref="N3014:N3077" si="143">MONTH(C3014:C17981)</f>
        <v>1</v>
      </c>
      <c r="O3014" s="30">
        <f t="shared" ref="O3014:O3077" si="144">K3014*(1-L3014)</f>
        <v>159</v>
      </c>
    </row>
    <row r="3015" spans="2:15" x14ac:dyDescent="0.2">
      <c r="B3015" s="13">
        <v>54970</v>
      </c>
      <c r="C3015" s="14">
        <v>42031.016111111276</v>
      </c>
      <c r="D3015" s="7" t="s">
        <v>7</v>
      </c>
      <c r="E3015" s="13">
        <v>2222</v>
      </c>
      <c r="F3015" s="7" t="s">
        <v>56</v>
      </c>
      <c r="G3015" s="7" t="s">
        <v>11</v>
      </c>
      <c r="H3015" s="13">
        <v>8</v>
      </c>
      <c r="I3015" s="13">
        <f>IF(G3015="Male",VLOOKUP(H3015,'Shoe size conversion table'!$B$6:$D$22,2),VLOOKUP(H3015,'Shoe size conversion table'!$J$6:$L$22,2))</f>
        <v>41</v>
      </c>
      <c r="J3015" s="13">
        <f>IF(G3015="Male",VLOOKUP(H3015,'Shoe size conversion table'!$B$6:$D$22,3),VLOOKUP(H3015,'Shoe size conversion table'!$J$6:$L$22,3))</f>
        <v>7.5</v>
      </c>
      <c r="K3015" s="11">
        <v>169</v>
      </c>
      <c r="L3015" s="12">
        <v>0</v>
      </c>
      <c r="M3015" s="7">
        <f t="shared" si="142"/>
        <v>2015</v>
      </c>
      <c r="N3015" s="7">
        <f t="shared" si="143"/>
        <v>1</v>
      </c>
      <c r="O3015" s="30">
        <f t="shared" si="144"/>
        <v>169</v>
      </c>
    </row>
    <row r="3016" spans="2:15" x14ac:dyDescent="0.2">
      <c r="B3016" s="13">
        <v>54971</v>
      </c>
      <c r="C3016" s="14">
        <v>42031.046111111122</v>
      </c>
      <c r="D3016" s="7" t="s">
        <v>10</v>
      </c>
      <c r="E3016" s="13">
        <v>2215</v>
      </c>
      <c r="F3016" s="7" t="s">
        <v>36</v>
      </c>
      <c r="G3016" s="7" t="s">
        <v>12</v>
      </c>
      <c r="H3016" s="13">
        <v>8.5</v>
      </c>
      <c r="I3016" s="13">
        <f>IF(G3016="Male",VLOOKUP(H3016,'Shoe size conversion table'!$B$6:$D$22,2),VLOOKUP(H3016,'Shoe size conversion table'!$J$6:$L$22,2))</f>
        <v>39</v>
      </c>
      <c r="J3016" s="13">
        <f>IF(G3016="Male",VLOOKUP(H3016,'Shoe size conversion table'!$B$6:$D$22,3),VLOOKUP(H3016,'Shoe size conversion table'!$J$6:$L$22,3))</f>
        <v>6.5</v>
      </c>
      <c r="K3016" s="11">
        <v>189</v>
      </c>
      <c r="L3016" s="12">
        <v>0.2</v>
      </c>
      <c r="M3016" s="7">
        <f t="shared" si="142"/>
        <v>2015</v>
      </c>
      <c r="N3016" s="7">
        <f t="shared" si="143"/>
        <v>1</v>
      </c>
      <c r="O3016" s="30">
        <f t="shared" si="144"/>
        <v>151.20000000000002</v>
      </c>
    </row>
    <row r="3017" spans="2:15" x14ac:dyDescent="0.2">
      <c r="B3017" s="13">
        <v>54972</v>
      </c>
      <c r="C3017" s="14">
        <v>42031.086111111275</v>
      </c>
      <c r="D3017" s="7" t="s">
        <v>10</v>
      </c>
      <c r="E3017" s="13">
        <v>2242</v>
      </c>
      <c r="F3017" s="7" t="s">
        <v>36</v>
      </c>
      <c r="G3017" s="7" t="s">
        <v>11</v>
      </c>
      <c r="H3017" s="13">
        <v>9</v>
      </c>
      <c r="I3017" s="13">
        <f>IF(G3017="Male",VLOOKUP(H3017,'Shoe size conversion table'!$B$6:$D$22,2),VLOOKUP(H3017,'Shoe size conversion table'!$J$6:$L$22,2))</f>
        <v>42</v>
      </c>
      <c r="J3017" s="13">
        <f>IF(G3017="Male",VLOOKUP(H3017,'Shoe size conversion table'!$B$6:$D$22,3),VLOOKUP(H3017,'Shoe size conversion table'!$J$6:$L$22,3))</f>
        <v>8.5</v>
      </c>
      <c r="K3017" s="11">
        <v>179</v>
      </c>
      <c r="L3017" s="12">
        <v>0.1</v>
      </c>
      <c r="M3017" s="7">
        <f t="shared" si="142"/>
        <v>2015</v>
      </c>
      <c r="N3017" s="7">
        <f t="shared" si="143"/>
        <v>1</v>
      </c>
      <c r="O3017" s="30">
        <f t="shared" si="144"/>
        <v>161.1</v>
      </c>
    </row>
    <row r="3018" spans="2:15" x14ac:dyDescent="0.2">
      <c r="B3018" s="13">
        <v>54973</v>
      </c>
      <c r="C3018" s="14">
        <v>42031.196111111291</v>
      </c>
      <c r="D3018" s="7" t="s">
        <v>10</v>
      </c>
      <c r="E3018" s="13">
        <v>2209</v>
      </c>
      <c r="F3018" s="7" t="s">
        <v>34</v>
      </c>
      <c r="G3018" s="7" t="s">
        <v>11</v>
      </c>
      <c r="H3018" s="13">
        <v>11.5</v>
      </c>
      <c r="I3018" s="13" t="str">
        <f>IF(G3018="Male",VLOOKUP(H3018,'Shoe size conversion table'!$B$6:$D$22,2),VLOOKUP(H3018,'Shoe size conversion table'!$J$6:$L$22,2))</f>
        <v>44-45</v>
      </c>
      <c r="J3018" s="13">
        <f>IF(G3018="Male",VLOOKUP(H3018,'Shoe size conversion table'!$B$6:$D$22,3),VLOOKUP(H3018,'Shoe size conversion table'!$J$6:$L$22,3))</f>
        <v>11</v>
      </c>
      <c r="K3018" s="11">
        <v>129</v>
      </c>
      <c r="L3018" s="12">
        <v>0</v>
      </c>
      <c r="M3018" s="7">
        <f t="shared" si="142"/>
        <v>2015</v>
      </c>
      <c r="N3018" s="7">
        <f t="shared" si="143"/>
        <v>1</v>
      </c>
      <c r="O3018" s="30">
        <f t="shared" si="144"/>
        <v>129</v>
      </c>
    </row>
    <row r="3019" spans="2:15" x14ac:dyDescent="0.2">
      <c r="B3019" s="13">
        <v>54974</v>
      </c>
      <c r="C3019" s="14">
        <v>42031.266111111276</v>
      </c>
      <c r="D3019" s="7" t="s">
        <v>8</v>
      </c>
      <c r="E3019" s="13">
        <v>2207</v>
      </c>
      <c r="F3019" s="7" t="s">
        <v>38</v>
      </c>
      <c r="G3019" s="7" t="s">
        <v>12</v>
      </c>
      <c r="H3019" s="13">
        <v>9</v>
      </c>
      <c r="I3019" s="13" t="str">
        <f>IF(G3019="Male",VLOOKUP(H3019,'Shoe size conversion table'!$B$6:$D$22,2),VLOOKUP(H3019,'Shoe size conversion table'!$J$6:$L$22,2))</f>
        <v>39-40</v>
      </c>
      <c r="J3019" s="13">
        <f>IF(G3019="Male",VLOOKUP(H3019,'Shoe size conversion table'!$B$6:$D$22,3),VLOOKUP(H3019,'Shoe size conversion table'!$J$6:$L$22,3))</f>
        <v>7</v>
      </c>
      <c r="K3019" s="11">
        <v>189</v>
      </c>
      <c r="L3019" s="12">
        <v>0</v>
      </c>
      <c r="M3019" s="7">
        <f t="shared" si="142"/>
        <v>2015</v>
      </c>
      <c r="N3019" s="7">
        <f t="shared" si="143"/>
        <v>1</v>
      </c>
      <c r="O3019" s="30">
        <f t="shared" si="144"/>
        <v>189</v>
      </c>
    </row>
    <row r="3020" spans="2:15" x14ac:dyDescent="0.2">
      <c r="B3020" s="13">
        <v>54975</v>
      </c>
      <c r="C3020" s="14">
        <v>42031.476111111115</v>
      </c>
      <c r="D3020" s="7" t="s">
        <v>8</v>
      </c>
      <c r="E3020" s="13">
        <v>2229</v>
      </c>
      <c r="F3020" s="7" t="s">
        <v>37</v>
      </c>
      <c r="G3020" s="7" t="s">
        <v>12</v>
      </c>
      <c r="H3020" s="13">
        <v>9</v>
      </c>
      <c r="I3020" s="13" t="str">
        <f>IF(G3020="Male",VLOOKUP(H3020,'Shoe size conversion table'!$B$6:$D$22,2),VLOOKUP(H3020,'Shoe size conversion table'!$J$6:$L$22,2))</f>
        <v>39-40</v>
      </c>
      <c r="J3020" s="13">
        <f>IF(G3020="Male",VLOOKUP(H3020,'Shoe size conversion table'!$B$6:$D$22,3),VLOOKUP(H3020,'Shoe size conversion table'!$J$6:$L$22,3))</f>
        <v>7</v>
      </c>
      <c r="K3020" s="11">
        <v>179</v>
      </c>
      <c r="L3020" s="12">
        <v>0</v>
      </c>
      <c r="M3020" s="7">
        <f t="shared" si="142"/>
        <v>2015</v>
      </c>
      <c r="N3020" s="7">
        <f t="shared" si="143"/>
        <v>1</v>
      </c>
      <c r="O3020" s="30">
        <f t="shared" si="144"/>
        <v>179</v>
      </c>
    </row>
    <row r="3021" spans="2:15" x14ac:dyDescent="0.2">
      <c r="B3021" s="13">
        <v>54976</v>
      </c>
      <c r="C3021" s="14">
        <v>42031.576111111121</v>
      </c>
      <c r="D3021" s="7" t="s">
        <v>10</v>
      </c>
      <c r="E3021" s="13">
        <v>2238</v>
      </c>
      <c r="F3021" s="7" t="s">
        <v>34</v>
      </c>
      <c r="G3021" s="7" t="s">
        <v>11</v>
      </c>
      <c r="H3021" s="13">
        <v>8.5</v>
      </c>
      <c r="I3021" s="13" t="str">
        <f>IF(G3021="Male",VLOOKUP(H3021,'Shoe size conversion table'!$B$6:$D$22,2),VLOOKUP(H3021,'Shoe size conversion table'!$J$6:$L$22,2))</f>
        <v>41-42</v>
      </c>
      <c r="J3021" s="13">
        <f>IF(G3021="Male",VLOOKUP(H3021,'Shoe size conversion table'!$B$6:$D$22,3),VLOOKUP(H3021,'Shoe size conversion table'!$J$6:$L$22,3))</f>
        <v>8</v>
      </c>
      <c r="K3021" s="11">
        <v>169</v>
      </c>
      <c r="L3021" s="12">
        <v>0.1</v>
      </c>
      <c r="M3021" s="7">
        <f t="shared" si="142"/>
        <v>2015</v>
      </c>
      <c r="N3021" s="7">
        <f t="shared" si="143"/>
        <v>1</v>
      </c>
      <c r="O3021" s="30">
        <f t="shared" si="144"/>
        <v>152.1</v>
      </c>
    </row>
    <row r="3022" spans="2:15" x14ac:dyDescent="0.2">
      <c r="B3022" s="13">
        <v>54977</v>
      </c>
      <c r="C3022" s="14">
        <v>42031.616111111289</v>
      </c>
      <c r="D3022" s="7" t="s">
        <v>8</v>
      </c>
      <c r="E3022" s="13">
        <v>2209</v>
      </c>
      <c r="F3022" s="7" t="s">
        <v>37</v>
      </c>
      <c r="G3022" s="7" t="s">
        <v>12</v>
      </c>
      <c r="H3022" s="13">
        <v>8</v>
      </c>
      <c r="I3022" s="13" t="str">
        <f>IF(G3022="Male",VLOOKUP(H3022,'Shoe size conversion table'!$B$6:$D$22,2),VLOOKUP(H3022,'Shoe size conversion table'!$J$6:$L$22,2))</f>
        <v>38-39</v>
      </c>
      <c r="J3022" s="13">
        <f>IF(G3022="Male",VLOOKUP(H3022,'Shoe size conversion table'!$B$6:$D$22,3),VLOOKUP(H3022,'Shoe size conversion table'!$J$6:$L$22,3))</f>
        <v>6</v>
      </c>
      <c r="K3022" s="11">
        <v>139</v>
      </c>
      <c r="L3022" s="12">
        <v>0.3</v>
      </c>
      <c r="M3022" s="7">
        <f t="shared" si="142"/>
        <v>2015</v>
      </c>
      <c r="N3022" s="7">
        <f t="shared" si="143"/>
        <v>1</v>
      </c>
      <c r="O3022" s="30">
        <f t="shared" si="144"/>
        <v>97.3</v>
      </c>
    </row>
    <row r="3023" spans="2:15" x14ac:dyDescent="0.2">
      <c r="B3023" s="13">
        <v>54978</v>
      </c>
      <c r="C3023" s="14">
        <v>42031.896111111273</v>
      </c>
      <c r="D3023" s="7" t="s">
        <v>10</v>
      </c>
      <c r="E3023" s="13">
        <v>2172</v>
      </c>
      <c r="F3023" s="7" t="s">
        <v>36</v>
      </c>
      <c r="G3023" s="7" t="s">
        <v>11</v>
      </c>
      <c r="H3023" s="13">
        <v>9.5</v>
      </c>
      <c r="I3023" s="13" t="str">
        <f>IF(G3023="Male",VLOOKUP(H3023,'Shoe size conversion table'!$B$6:$D$22,2),VLOOKUP(H3023,'Shoe size conversion table'!$J$6:$L$22,2))</f>
        <v>42-43</v>
      </c>
      <c r="J3023" s="13">
        <f>IF(G3023="Male",VLOOKUP(H3023,'Shoe size conversion table'!$B$6:$D$22,3),VLOOKUP(H3023,'Shoe size conversion table'!$J$6:$L$22,3))</f>
        <v>9</v>
      </c>
      <c r="K3023" s="11">
        <v>149</v>
      </c>
      <c r="L3023" s="12">
        <v>0.3</v>
      </c>
      <c r="M3023" s="7">
        <f t="shared" si="142"/>
        <v>2015</v>
      </c>
      <c r="N3023" s="7">
        <f t="shared" si="143"/>
        <v>1</v>
      </c>
      <c r="O3023" s="30">
        <f t="shared" si="144"/>
        <v>104.3</v>
      </c>
    </row>
    <row r="3024" spans="2:15" x14ac:dyDescent="0.2">
      <c r="B3024" s="13">
        <v>54979</v>
      </c>
      <c r="C3024" s="14">
        <v>42032.016111111276</v>
      </c>
      <c r="D3024" s="7" t="s">
        <v>7</v>
      </c>
      <c r="E3024" s="13">
        <v>2187</v>
      </c>
      <c r="F3024" s="7" t="s">
        <v>54</v>
      </c>
      <c r="G3024" s="7" t="s">
        <v>11</v>
      </c>
      <c r="H3024" s="13">
        <v>8</v>
      </c>
      <c r="I3024" s="13">
        <f>IF(G3024="Male",VLOOKUP(H3024,'Shoe size conversion table'!$B$6:$D$22,2),VLOOKUP(H3024,'Shoe size conversion table'!$J$6:$L$22,2))</f>
        <v>41</v>
      </c>
      <c r="J3024" s="13">
        <f>IF(G3024="Male",VLOOKUP(H3024,'Shoe size conversion table'!$B$6:$D$22,3),VLOOKUP(H3024,'Shoe size conversion table'!$J$6:$L$22,3))</f>
        <v>7.5</v>
      </c>
      <c r="K3024" s="11">
        <v>149</v>
      </c>
      <c r="L3024" s="12">
        <v>0</v>
      </c>
      <c r="M3024" s="7">
        <f t="shared" si="142"/>
        <v>2015</v>
      </c>
      <c r="N3024" s="7">
        <f t="shared" si="143"/>
        <v>1</v>
      </c>
      <c r="O3024" s="30">
        <f t="shared" si="144"/>
        <v>149</v>
      </c>
    </row>
    <row r="3025" spans="2:15" x14ac:dyDescent="0.2">
      <c r="B3025" s="13">
        <v>54980</v>
      </c>
      <c r="C3025" s="14">
        <v>42032.046111111122</v>
      </c>
      <c r="D3025" s="7" t="s">
        <v>7</v>
      </c>
      <c r="E3025" s="13">
        <v>2185</v>
      </c>
      <c r="F3025" s="7" t="s">
        <v>51</v>
      </c>
      <c r="G3025" s="7" t="s">
        <v>12</v>
      </c>
      <c r="H3025" s="13">
        <v>7</v>
      </c>
      <c r="I3025" s="13" t="str">
        <f>IF(G3025="Male",VLOOKUP(H3025,'Shoe size conversion table'!$B$6:$D$22,2),VLOOKUP(H3025,'Shoe size conversion table'!$J$6:$L$22,2))</f>
        <v>37-38</v>
      </c>
      <c r="J3025" s="13">
        <f>IF(G3025="Male",VLOOKUP(H3025,'Shoe size conversion table'!$B$6:$D$22,3),VLOOKUP(H3025,'Shoe size conversion table'!$J$6:$L$22,3))</f>
        <v>5</v>
      </c>
      <c r="K3025" s="11">
        <v>169</v>
      </c>
      <c r="L3025" s="12">
        <v>0</v>
      </c>
      <c r="M3025" s="7">
        <f t="shared" si="142"/>
        <v>2015</v>
      </c>
      <c r="N3025" s="7">
        <f t="shared" si="143"/>
        <v>1</v>
      </c>
      <c r="O3025" s="30">
        <f t="shared" si="144"/>
        <v>169</v>
      </c>
    </row>
    <row r="3026" spans="2:15" x14ac:dyDescent="0.2">
      <c r="B3026" s="13">
        <v>54981</v>
      </c>
      <c r="C3026" s="14">
        <v>42032.086111111275</v>
      </c>
      <c r="D3026" s="7" t="s">
        <v>10</v>
      </c>
      <c r="E3026" s="13">
        <v>2149</v>
      </c>
      <c r="F3026" s="7" t="s">
        <v>34</v>
      </c>
      <c r="G3026" s="7" t="s">
        <v>11</v>
      </c>
      <c r="H3026" s="13">
        <v>10.5</v>
      </c>
      <c r="I3026" s="13" t="str">
        <f>IF(G3026="Male",VLOOKUP(H3026,'Shoe size conversion table'!$B$6:$D$22,2),VLOOKUP(H3026,'Shoe size conversion table'!$J$6:$L$22,2))</f>
        <v>43-44</v>
      </c>
      <c r="J3026" s="13">
        <f>IF(G3026="Male",VLOOKUP(H3026,'Shoe size conversion table'!$B$6:$D$22,3),VLOOKUP(H3026,'Shoe size conversion table'!$J$6:$L$22,3))</f>
        <v>10</v>
      </c>
      <c r="K3026" s="11">
        <v>149</v>
      </c>
      <c r="L3026" s="12">
        <v>0</v>
      </c>
      <c r="M3026" s="7">
        <f t="shared" si="142"/>
        <v>2015</v>
      </c>
      <c r="N3026" s="7">
        <f t="shared" si="143"/>
        <v>1</v>
      </c>
      <c r="O3026" s="30">
        <f t="shared" si="144"/>
        <v>149</v>
      </c>
    </row>
    <row r="3027" spans="2:15" x14ac:dyDescent="0.2">
      <c r="B3027" s="13">
        <v>54982</v>
      </c>
      <c r="C3027" s="14">
        <v>42032.116111111289</v>
      </c>
      <c r="D3027" s="7" t="s">
        <v>7</v>
      </c>
      <c r="E3027" s="13">
        <v>2162</v>
      </c>
      <c r="F3027" s="7" t="s">
        <v>54</v>
      </c>
      <c r="G3027" s="7" t="s">
        <v>11</v>
      </c>
      <c r="H3027" s="13">
        <v>9</v>
      </c>
      <c r="I3027" s="13">
        <f>IF(G3027="Male",VLOOKUP(H3027,'Shoe size conversion table'!$B$6:$D$22,2),VLOOKUP(H3027,'Shoe size conversion table'!$J$6:$L$22,2))</f>
        <v>42</v>
      </c>
      <c r="J3027" s="13">
        <f>IF(G3027="Male",VLOOKUP(H3027,'Shoe size conversion table'!$B$6:$D$22,3),VLOOKUP(H3027,'Shoe size conversion table'!$J$6:$L$22,3))</f>
        <v>8.5</v>
      </c>
      <c r="K3027" s="11">
        <v>169</v>
      </c>
      <c r="L3027" s="12">
        <v>0.5</v>
      </c>
      <c r="M3027" s="7">
        <f t="shared" si="142"/>
        <v>2015</v>
      </c>
      <c r="N3027" s="7">
        <f t="shared" si="143"/>
        <v>1</v>
      </c>
      <c r="O3027" s="30">
        <f t="shared" si="144"/>
        <v>84.5</v>
      </c>
    </row>
    <row r="3028" spans="2:15" x14ac:dyDescent="0.2">
      <c r="B3028" s="13">
        <v>54983</v>
      </c>
      <c r="C3028" s="14">
        <v>42032.196111111291</v>
      </c>
      <c r="D3028" s="7" t="s">
        <v>10</v>
      </c>
      <c r="E3028" s="13">
        <v>2217</v>
      </c>
      <c r="F3028" s="7" t="s">
        <v>35</v>
      </c>
      <c r="G3028" s="7" t="s">
        <v>11</v>
      </c>
      <c r="H3028" s="13">
        <v>9</v>
      </c>
      <c r="I3028" s="13">
        <f>IF(G3028="Male",VLOOKUP(H3028,'Shoe size conversion table'!$B$6:$D$22,2),VLOOKUP(H3028,'Shoe size conversion table'!$J$6:$L$22,2))</f>
        <v>42</v>
      </c>
      <c r="J3028" s="13">
        <f>IF(G3028="Male",VLOOKUP(H3028,'Shoe size conversion table'!$B$6:$D$22,3),VLOOKUP(H3028,'Shoe size conversion table'!$J$6:$L$22,3))</f>
        <v>8.5</v>
      </c>
      <c r="K3028" s="11">
        <v>149</v>
      </c>
      <c r="L3028" s="12">
        <v>0.2</v>
      </c>
      <c r="M3028" s="7">
        <f t="shared" si="142"/>
        <v>2015</v>
      </c>
      <c r="N3028" s="7">
        <f t="shared" si="143"/>
        <v>1</v>
      </c>
      <c r="O3028" s="30">
        <f t="shared" si="144"/>
        <v>119.2</v>
      </c>
    </row>
    <row r="3029" spans="2:15" x14ac:dyDescent="0.2">
      <c r="B3029" s="13">
        <v>54984</v>
      </c>
      <c r="C3029" s="14">
        <v>42032.33611111129</v>
      </c>
      <c r="D3029" s="7" t="s">
        <v>10</v>
      </c>
      <c r="E3029" s="13">
        <v>2222</v>
      </c>
      <c r="F3029" s="7" t="s">
        <v>35</v>
      </c>
      <c r="G3029" s="7" t="s">
        <v>11</v>
      </c>
      <c r="H3029" s="13">
        <v>9.5</v>
      </c>
      <c r="I3029" s="13" t="str">
        <f>IF(G3029="Male",VLOOKUP(H3029,'Shoe size conversion table'!$B$6:$D$22,2),VLOOKUP(H3029,'Shoe size conversion table'!$J$6:$L$22,2))</f>
        <v>42-43</v>
      </c>
      <c r="J3029" s="13">
        <f>IF(G3029="Male",VLOOKUP(H3029,'Shoe size conversion table'!$B$6:$D$22,3),VLOOKUP(H3029,'Shoe size conversion table'!$J$6:$L$22,3))</f>
        <v>9</v>
      </c>
      <c r="K3029" s="11">
        <v>159</v>
      </c>
      <c r="L3029" s="12">
        <v>0</v>
      </c>
      <c r="M3029" s="7">
        <f t="shared" si="142"/>
        <v>2015</v>
      </c>
      <c r="N3029" s="7">
        <f t="shared" si="143"/>
        <v>1</v>
      </c>
      <c r="O3029" s="30">
        <f t="shared" si="144"/>
        <v>159</v>
      </c>
    </row>
    <row r="3030" spans="2:15" x14ac:dyDescent="0.2">
      <c r="B3030" s="13">
        <v>54985</v>
      </c>
      <c r="C3030" s="14">
        <v>42032.53611111112</v>
      </c>
      <c r="D3030" s="7" t="s">
        <v>9</v>
      </c>
      <c r="E3030" s="13">
        <v>2198</v>
      </c>
      <c r="F3030" s="7" t="s">
        <v>60</v>
      </c>
      <c r="G3030" s="7" t="s">
        <v>11</v>
      </c>
      <c r="H3030" s="13">
        <v>9.5</v>
      </c>
      <c r="I3030" s="13" t="str">
        <f>IF(G3030="Male",VLOOKUP(H3030,'Shoe size conversion table'!$B$6:$D$22,2),VLOOKUP(H3030,'Shoe size conversion table'!$J$6:$L$22,2))</f>
        <v>42-43</v>
      </c>
      <c r="J3030" s="13">
        <f>IF(G3030="Male",VLOOKUP(H3030,'Shoe size conversion table'!$B$6:$D$22,3),VLOOKUP(H3030,'Shoe size conversion table'!$J$6:$L$22,3))</f>
        <v>9</v>
      </c>
      <c r="K3030" s="11">
        <v>129</v>
      </c>
      <c r="L3030" s="12">
        <v>0.2</v>
      </c>
      <c r="M3030" s="7">
        <f t="shared" si="142"/>
        <v>2015</v>
      </c>
      <c r="N3030" s="7">
        <f t="shared" si="143"/>
        <v>1</v>
      </c>
      <c r="O3030" s="30">
        <f t="shared" si="144"/>
        <v>103.2</v>
      </c>
    </row>
    <row r="3031" spans="2:15" x14ac:dyDescent="0.2">
      <c r="B3031" s="13">
        <v>54986</v>
      </c>
      <c r="C3031" s="14">
        <v>42032.556111111277</v>
      </c>
      <c r="D3031" s="7" t="s">
        <v>8</v>
      </c>
      <c r="E3031" s="13">
        <v>2219</v>
      </c>
      <c r="F3031" s="7" t="s">
        <v>38</v>
      </c>
      <c r="G3031" s="7" t="s">
        <v>11</v>
      </c>
      <c r="H3031" s="13">
        <v>9.5</v>
      </c>
      <c r="I3031" s="13" t="str">
        <f>IF(G3031="Male",VLOOKUP(H3031,'Shoe size conversion table'!$B$6:$D$22,2),VLOOKUP(H3031,'Shoe size conversion table'!$J$6:$L$22,2))</f>
        <v>42-43</v>
      </c>
      <c r="J3031" s="13">
        <f>IF(G3031="Male",VLOOKUP(H3031,'Shoe size conversion table'!$B$6:$D$22,3),VLOOKUP(H3031,'Shoe size conversion table'!$J$6:$L$22,3))</f>
        <v>9</v>
      </c>
      <c r="K3031" s="11">
        <v>179</v>
      </c>
      <c r="L3031" s="12">
        <v>0.3</v>
      </c>
      <c r="M3031" s="7">
        <f t="shared" si="142"/>
        <v>2015</v>
      </c>
      <c r="N3031" s="7">
        <f t="shared" si="143"/>
        <v>1</v>
      </c>
      <c r="O3031" s="30">
        <f t="shared" si="144"/>
        <v>125.3</v>
      </c>
    </row>
    <row r="3032" spans="2:15" x14ac:dyDescent="0.2">
      <c r="B3032" s="13">
        <v>54987</v>
      </c>
      <c r="C3032" s="14">
        <v>42032.556111111291</v>
      </c>
      <c r="D3032" s="7" t="s">
        <v>10</v>
      </c>
      <c r="E3032" s="13">
        <v>2161</v>
      </c>
      <c r="F3032" s="7" t="s">
        <v>35</v>
      </c>
      <c r="G3032" s="7" t="s">
        <v>11</v>
      </c>
      <c r="H3032" s="13">
        <v>9.5</v>
      </c>
      <c r="I3032" s="13" t="str">
        <f>IF(G3032="Male",VLOOKUP(H3032,'Shoe size conversion table'!$B$6:$D$22,2),VLOOKUP(H3032,'Shoe size conversion table'!$J$6:$L$22,2))</f>
        <v>42-43</v>
      </c>
      <c r="J3032" s="13">
        <f>IF(G3032="Male",VLOOKUP(H3032,'Shoe size conversion table'!$B$6:$D$22,3),VLOOKUP(H3032,'Shoe size conversion table'!$J$6:$L$22,3))</f>
        <v>9</v>
      </c>
      <c r="K3032" s="11">
        <v>149</v>
      </c>
      <c r="L3032" s="12">
        <v>0.1</v>
      </c>
      <c r="M3032" s="7">
        <f t="shared" si="142"/>
        <v>2015</v>
      </c>
      <c r="N3032" s="7">
        <f t="shared" si="143"/>
        <v>1</v>
      </c>
      <c r="O3032" s="30">
        <f t="shared" si="144"/>
        <v>134.1</v>
      </c>
    </row>
    <row r="3033" spans="2:15" x14ac:dyDescent="0.2">
      <c r="B3033" s="13">
        <v>54987</v>
      </c>
      <c r="C3033" s="14">
        <v>42032.556111111291</v>
      </c>
      <c r="D3033" s="7" t="s">
        <v>10</v>
      </c>
      <c r="E3033" s="13">
        <v>2156</v>
      </c>
      <c r="F3033" s="7" t="s">
        <v>34</v>
      </c>
      <c r="G3033" s="7" t="s">
        <v>11</v>
      </c>
      <c r="H3033" s="13">
        <v>9.5</v>
      </c>
      <c r="I3033" s="13" t="str">
        <f>IF(G3033="Male",VLOOKUP(H3033,'Shoe size conversion table'!$B$6:$D$22,2),VLOOKUP(H3033,'Shoe size conversion table'!$J$6:$L$22,2))</f>
        <v>42-43</v>
      </c>
      <c r="J3033" s="13">
        <f>IF(G3033="Male",VLOOKUP(H3033,'Shoe size conversion table'!$B$6:$D$22,3),VLOOKUP(H3033,'Shoe size conversion table'!$J$6:$L$22,3))</f>
        <v>9</v>
      </c>
      <c r="K3033" s="11">
        <v>139</v>
      </c>
      <c r="L3033" s="12">
        <v>0.5</v>
      </c>
      <c r="M3033" s="7">
        <f t="shared" si="142"/>
        <v>2015</v>
      </c>
      <c r="N3033" s="7">
        <f t="shared" si="143"/>
        <v>1</v>
      </c>
      <c r="O3033" s="30">
        <f t="shared" si="144"/>
        <v>69.5</v>
      </c>
    </row>
    <row r="3034" spans="2:15" x14ac:dyDescent="0.2">
      <c r="B3034" s="13">
        <v>54988</v>
      </c>
      <c r="C3034" s="14">
        <v>42032.576111111121</v>
      </c>
      <c r="D3034" s="7" t="s">
        <v>10</v>
      </c>
      <c r="E3034" s="13">
        <v>2225</v>
      </c>
      <c r="F3034" s="7" t="s">
        <v>35</v>
      </c>
      <c r="G3034" s="7" t="s">
        <v>11</v>
      </c>
      <c r="H3034" s="13">
        <v>8.5</v>
      </c>
      <c r="I3034" s="13" t="str">
        <f>IF(G3034="Male",VLOOKUP(H3034,'Shoe size conversion table'!$B$6:$D$22,2),VLOOKUP(H3034,'Shoe size conversion table'!$J$6:$L$22,2))</f>
        <v>41-42</v>
      </c>
      <c r="J3034" s="13">
        <f>IF(G3034="Male",VLOOKUP(H3034,'Shoe size conversion table'!$B$6:$D$22,3),VLOOKUP(H3034,'Shoe size conversion table'!$J$6:$L$22,3))</f>
        <v>8</v>
      </c>
      <c r="K3034" s="11">
        <v>179</v>
      </c>
      <c r="L3034" s="12">
        <v>0</v>
      </c>
      <c r="M3034" s="7">
        <f t="shared" si="142"/>
        <v>2015</v>
      </c>
      <c r="N3034" s="7">
        <f t="shared" si="143"/>
        <v>1</v>
      </c>
      <c r="O3034" s="30">
        <f t="shared" si="144"/>
        <v>179</v>
      </c>
    </row>
    <row r="3035" spans="2:15" x14ac:dyDescent="0.2">
      <c r="B3035" s="13">
        <v>54989</v>
      </c>
      <c r="C3035" s="14">
        <v>42032.616111111289</v>
      </c>
      <c r="D3035" s="7" t="s">
        <v>8</v>
      </c>
      <c r="E3035" s="13">
        <v>2152</v>
      </c>
      <c r="F3035" s="7" t="s">
        <v>38</v>
      </c>
      <c r="G3035" s="7" t="s">
        <v>12</v>
      </c>
      <c r="H3035" s="13">
        <v>8</v>
      </c>
      <c r="I3035" s="13" t="str">
        <f>IF(G3035="Male",VLOOKUP(H3035,'Shoe size conversion table'!$B$6:$D$22,2),VLOOKUP(H3035,'Shoe size conversion table'!$J$6:$L$22,2))</f>
        <v>38-39</v>
      </c>
      <c r="J3035" s="13">
        <f>IF(G3035="Male",VLOOKUP(H3035,'Shoe size conversion table'!$B$6:$D$22,3),VLOOKUP(H3035,'Shoe size conversion table'!$J$6:$L$22,3))</f>
        <v>6</v>
      </c>
      <c r="K3035" s="11">
        <v>129</v>
      </c>
      <c r="L3035" s="12">
        <v>0.5</v>
      </c>
      <c r="M3035" s="7">
        <f t="shared" si="142"/>
        <v>2015</v>
      </c>
      <c r="N3035" s="7">
        <f t="shared" si="143"/>
        <v>1</v>
      </c>
      <c r="O3035" s="30">
        <f t="shared" si="144"/>
        <v>64.5</v>
      </c>
    </row>
    <row r="3036" spans="2:15" x14ac:dyDescent="0.2">
      <c r="B3036" s="13">
        <v>54990</v>
      </c>
      <c r="C3036" s="14">
        <v>42032.896111111273</v>
      </c>
      <c r="D3036" s="7" t="s">
        <v>7</v>
      </c>
      <c r="E3036" s="13">
        <v>2238</v>
      </c>
      <c r="F3036" s="7" t="s">
        <v>51</v>
      </c>
      <c r="G3036" s="7" t="s">
        <v>12</v>
      </c>
      <c r="H3036" s="13">
        <v>7.5</v>
      </c>
      <c r="I3036" s="13">
        <f>IF(G3036="Male",VLOOKUP(H3036,'Shoe size conversion table'!$B$6:$D$22,2),VLOOKUP(H3036,'Shoe size conversion table'!$J$6:$L$22,2))</f>
        <v>38</v>
      </c>
      <c r="J3036" s="13">
        <f>IF(G3036="Male",VLOOKUP(H3036,'Shoe size conversion table'!$B$6:$D$22,3),VLOOKUP(H3036,'Shoe size conversion table'!$J$6:$L$22,3))</f>
        <v>5.5</v>
      </c>
      <c r="K3036" s="11">
        <v>199</v>
      </c>
      <c r="L3036" s="12">
        <v>0</v>
      </c>
      <c r="M3036" s="7">
        <f t="shared" si="142"/>
        <v>2015</v>
      </c>
      <c r="N3036" s="7">
        <f t="shared" si="143"/>
        <v>1</v>
      </c>
      <c r="O3036" s="30">
        <f t="shared" si="144"/>
        <v>199</v>
      </c>
    </row>
    <row r="3037" spans="2:15" x14ac:dyDescent="0.2">
      <c r="B3037" s="13">
        <v>54991</v>
      </c>
      <c r="C3037" s="14">
        <v>42033.016111111276</v>
      </c>
      <c r="D3037" s="7" t="s">
        <v>7</v>
      </c>
      <c r="E3037" s="13">
        <v>2199</v>
      </c>
      <c r="F3037" s="7" t="s">
        <v>51</v>
      </c>
      <c r="G3037" s="7" t="s">
        <v>11</v>
      </c>
      <c r="H3037" s="13">
        <v>9.5</v>
      </c>
      <c r="I3037" s="13" t="str">
        <f>IF(G3037="Male",VLOOKUP(H3037,'Shoe size conversion table'!$B$6:$D$22,2),VLOOKUP(H3037,'Shoe size conversion table'!$J$6:$L$22,2))</f>
        <v>42-43</v>
      </c>
      <c r="J3037" s="13">
        <f>IF(G3037="Male",VLOOKUP(H3037,'Shoe size conversion table'!$B$6:$D$22,3),VLOOKUP(H3037,'Shoe size conversion table'!$J$6:$L$22,3))</f>
        <v>9</v>
      </c>
      <c r="K3037" s="11">
        <v>149</v>
      </c>
      <c r="L3037" s="12">
        <v>0.1</v>
      </c>
      <c r="M3037" s="7">
        <f t="shared" si="142"/>
        <v>2015</v>
      </c>
      <c r="N3037" s="7">
        <f t="shared" si="143"/>
        <v>1</v>
      </c>
      <c r="O3037" s="30">
        <f t="shared" si="144"/>
        <v>134.1</v>
      </c>
    </row>
    <row r="3038" spans="2:15" x14ac:dyDescent="0.2">
      <c r="B3038" s="13">
        <v>54992</v>
      </c>
      <c r="C3038" s="14">
        <v>42033.116111111289</v>
      </c>
      <c r="D3038" s="7" t="s">
        <v>7</v>
      </c>
      <c r="E3038" s="13">
        <v>2156</v>
      </c>
      <c r="F3038" s="7" t="s">
        <v>45</v>
      </c>
      <c r="G3038" s="7" t="s">
        <v>11</v>
      </c>
      <c r="H3038" s="13">
        <v>8.5</v>
      </c>
      <c r="I3038" s="13" t="str">
        <f>IF(G3038="Male",VLOOKUP(H3038,'Shoe size conversion table'!$B$6:$D$22,2),VLOOKUP(H3038,'Shoe size conversion table'!$J$6:$L$22,2))</f>
        <v>41-42</v>
      </c>
      <c r="J3038" s="13">
        <f>IF(G3038="Male",VLOOKUP(H3038,'Shoe size conversion table'!$B$6:$D$22,3),VLOOKUP(H3038,'Shoe size conversion table'!$J$6:$L$22,3))</f>
        <v>8</v>
      </c>
      <c r="K3038" s="11">
        <v>159</v>
      </c>
      <c r="L3038" s="12">
        <v>0</v>
      </c>
      <c r="M3038" s="7">
        <f t="shared" si="142"/>
        <v>2015</v>
      </c>
      <c r="N3038" s="7">
        <f t="shared" si="143"/>
        <v>1</v>
      </c>
      <c r="O3038" s="30">
        <f t="shared" si="144"/>
        <v>159</v>
      </c>
    </row>
    <row r="3039" spans="2:15" x14ac:dyDescent="0.2">
      <c r="B3039" s="13">
        <v>54993</v>
      </c>
      <c r="C3039" s="14">
        <v>42033.556111111291</v>
      </c>
      <c r="D3039" s="7" t="s">
        <v>10</v>
      </c>
      <c r="E3039" s="13">
        <v>2164</v>
      </c>
      <c r="F3039" s="7" t="s">
        <v>36</v>
      </c>
      <c r="G3039" s="7" t="s">
        <v>11</v>
      </c>
      <c r="H3039" s="13">
        <v>13</v>
      </c>
      <c r="I3039" s="13">
        <f>IF(G3039="Male",VLOOKUP(H3039,'Shoe size conversion table'!$B$6:$D$22,2),VLOOKUP(H3039,'Shoe size conversion table'!$J$6:$L$22,2))</f>
        <v>46</v>
      </c>
      <c r="J3039" s="13">
        <f>IF(G3039="Male",VLOOKUP(H3039,'Shoe size conversion table'!$B$6:$D$22,3),VLOOKUP(H3039,'Shoe size conversion table'!$J$6:$L$22,3))</f>
        <v>12.5</v>
      </c>
      <c r="K3039" s="11">
        <v>189</v>
      </c>
      <c r="L3039" s="12">
        <v>0</v>
      </c>
      <c r="M3039" s="7">
        <f t="shared" si="142"/>
        <v>2015</v>
      </c>
      <c r="N3039" s="7">
        <f t="shared" si="143"/>
        <v>1</v>
      </c>
      <c r="O3039" s="30">
        <f t="shared" si="144"/>
        <v>189</v>
      </c>
    </row>
    <row r="3040" spans="2:15" x14ac:dyDescent="0.2">
      <c r="B3040" s="13">
        <v>54993</v>
      </c>
      <c r="C3040" s="14">
        <v>42033.556111111291</v>
      </c>
      <c r="D3040" s="7" t="s">
        <v>10</v>
      </c>
      <c r="E3040" s="13">
        <v>2161</v>
      </c>
      <c r="F3040" s="7" t="s">
        <v>35</v>
      </c>
      <c r="G3040" s="7" t="s">
        <v>11</v>
      </c>
      <c r="H3040" s="13">
        <v>9.5</v>
      </c>
      <c r="I3040" s="13" t="str">
        <f>IF(G3040="Male",VLOOKUP(H3040,'Shoe size conversion table'!$B$6:$D$22,2),VLOOKUP(H3040,'Shoe size conversion table'!$J$6:$L$22,2))</f>
        <v>42-43</v>
      </c>
      <c r="J3040" s="13">
        <f>IF(G3040="Male",VLOOKUP(H3040,'Shoe size conversion table'!$B$6:$D$22,3),VLOOKUP(H3040,'Shoe size conversion table'!$J$6:$L$22,3))</f>
        <v>9</v>
      </c>
      <c r="K3040" s="11">
        <v>149</v>
      </c>
      <c r="L3040" s="12">
        <v>0.1</v>
      </c>
      <c r="M3040" s="7">
        <f t="shared" si="142"/>
        <v>2015</v>
      </c>
      <c r="N3040" s="7">
        <f t="shared" si="143"/>
        <v>1</v>
      </c>
      <c r="O3040" s="30">
        <f t="shared" si="144"/>
        <v>134.1</v>
      </c>
    </row>
    <row r="3041" spans="2:15" x14ac:dyDescent="0.2">
      <c r="B3041" s="13">
        <v>54994</v>
      </c>
      <c r="C3041" s="14">
        <v>42033.756111111121</v>
      </c>
      <c r="D3041" s="7" t="s">
        <v>9</v>
      </c>
      <c r="E3041" s="13">
        <v>2190</v>
      </c>
      <c r="F3041" s="7" t="s">
        <v>59</v>
      </c>
      <c r="G3041" s="7" t="s">
        <v>11</v>
      </c>
      <c r="H3041" s="13">
        <v>9</v>
      </c>
      <c r="I3041" s="13">
        <f>IF(G3041="Male",VLOOKUP(H3041,'Shoe size conversion table'!$B$6:$D$22,2),VLOOKUP(H3041,'Shoe size conversion table'!$J$6:$L$22,2))</f>
        <v>42</v>
      </c>
      <c r="J3041" s="13">
        <f>IF(G3041="Male",VLOOKUP(H3041,'Shoe size conversion table'!$B$6:$D$22,3),VLOOKUP(H3041,'Shoe size conversion table'!$J$6:$L$22,3))</f>
        <v>8.5</v>
      </c>
      <c r="K3041" s="11">
        <v>179</v>
      </c>
      <c r="L3041" s="12">
        <v>0</v>
      </c>
      <c r="M3041" s="7">
        <f t="shared" si="142"/>
        <v>2015</v>
      </c>
      <c r="N3041" s="7">
        <f t="shared" si="143"/>
        <v>1</v>
      </c>
      <c r="O3041" s="30">
        <f t="shared" si="144"/>
        <v>179</v>
      </c>
    </row>
    <row r="3042" spans="2:15" x14ac:dyDescent="0.2">
      <c r="B3042" s="13">
        <v>54995</v>
      </c>
      <c r="C3042" s="14">
        <v>42033.986111111277</v>
      </c>
      <c r="D3042" s="7" t="s">
        <v>7</v>
      </c>
      <c r="E3042" s="13">
        <v>2217</v>
      </c>
      <c r="F3042" s="7" t="s">
        <v>48</v>
      </c>
      <c r="G3042" s="7" t="s">
        <v>12</v>
      </c>
      <c r="H3042" s="13">
        <v>10.5</v>
      </c>
      <c r="I3042" s="13">
        <f>IF(G3042="Male",VLOOKUP(H3042,'Shoe size conversion table'!$B$6:$D$22,2),VLOOKUP(H3042,'Shoe size conversion table'!$J$6:$L$22,2))</f>
        <v>41</v>
      </c>
      <c r="J3042" s="13">
        <f>IF(G3042="Male",VLOOKUP(H3042,'Shoe size conversion table'!$B$6:$D$22,3),VLOOKUP(H3042,'Shoe size conversion table'!$J$6:$L$22,3))</f>
        <v>8.5</v>
      </c>
      <c r="K3042" s="11">
        <v>129</v>
      </c>
      <c r="L3042" s="12">
        <v>0.2</v>
      </c>
      <c r="M3042" s="7">
        <f t="shared" si="142"/>
        <v>2015</v>
      </c>
      <c r="N3042" s="7">
        <f t="shared" si="143"/>
        <v>1</v>
      </c>
      <c r="O3042" s="30">
        <f t="shared" si="144"/>
        <v>103.2</v>
      </c>
    </row>
    <row r="3043" spans="2:15" x14ac:dyDescent="0.2">
      <c r="B3043" s="13">
        <v>54996</v>
      </c>
      <c r="C3043" s="14">
        <v>42034.226111111275</v>
      </c>
      <c r="D3043" s="7" t="s">
        <v>8</v>
      </c>
      <c r="E3043" s="13">
        <v>2214</v>
      </c>
      <c r="F3043" s="7" t="s">
        <v>40</v>
      </c>
      <c r="G3043" s="7" t="s">
        <v>12</v>
      </c>
      <c r="H3043" s="13">
        <v>9.5</v>
      </c>
      <c r="I3043" s="13">
        <f>IF(G3043="Male",VLOOKUP(H3043,'Shoe size conversion table'!$B$6:$D$22,2),VLOOKUP(H3043,'Shoe size conversion table'!$J$6:$L$22,2))</f>
        <v>40</v>
      </c>
      <c r="J3043" s="13">
        <f>IF(G3043="Male",VLOOKUP(H3043,'Shoe size conversion table'!$B$6:$D$22,3),VLOOKUP(H3043,'Shoe size conversion table'!$J$6:$L$22,3))</f>
        <v>7.5</v>
      </c>
      <c r="K3043" s="11">
        <v>179</v>
      </c>
      <c r="L3043" s="12">
        <v>0.1</v>
      </c>
      <c r="M3043" s="7">
        <f t="shared" si="142"/>
        <v>2015</v>
      </c>
      <c r="N3043" s="7">
        <f t="shared" si="143"/>
        <v>1</v>
      </c>
      <c r="O3043" s="30">
        <f t="shared" si="144"/>
        <v>161.1</v>
      </c>
    </row>
    <row r="3044" spans="2:15" x14ac:dyDescent="0.2">
      <c r="B3044" s="13">
        <v>54997</v>
      </c>
      <c r="C3044" s="14">
        <v>42034.326111111273</v>
      </c>
      <c r="D3044" s="7" t="s">
        <v>8</v>
      </c>
      <c r="E3044" s="13">
        <v>2211</v>
      </c>
      <c r="F3044" s="7" t="s">
        <v>40</v>
      </c>
      <c r="G3044" s="7" t="s">
        <v>11</v>
      </c>
      <c r="H3044" s="13">
        <v>10</v>
      </c>
      <c r="I3044" s="13">
        <f>IF(G3044="Male",VLOOKUP(H3044,'Shoe size conversion table'!$B$6:$D$22,2),VLOOKUP(H3044,'Shoe size conversion table'!$J$6:$L$22,2))</f>
        <v>43</v>
      </c>
      <c r="J3044" s="13">
        <f>IF(G3044="Male",VLOOKUP(H3044,'Shoe size conversion table'!$B$6:$D$22,3),VLOOKUP(H3044,'Shoe size conversion table'!$J$6:$L$22,3))</f>
        <v>9.5</v>
      </c>
      <c r="K3044" s="11">
        <v>169</v>
      </c>
      <c r="L3044" s="12">
        <v>0.5</v>
      </c>
      <c r="M3044" s="7">
        <f t="shared" si="142"/>
        <v>2015</v>
      </c>
      <c r="N3044" s="7">
        <f t="shared" si="143"/>
        <v>1</v>
      </c>
      <c r="O3044" s="30">
        <f t="shared" si="144"/>
        <v>84.5</v>
      </c>
    </row>
    <row r="3045" spans="2:15" x14ac:dyDescent="0.2">
      <c r="B3045" s="13">
        <v>54997</v>
      </c>
      <c r="C3045" s="14">
        <v>42034.326111111273</v>
      </c>
      <c r="D3045" s="7" t="s">
        <v>8</v>
      </c>
      <c r="E3045" s="13">
        <v>2185</v>
      </c>
      <c r="F3045" s="7" t="s">
        <v>38</v>
      </c>
      <c r="G3045" s="7" t="s">
        <v>12</v>
      </c>
      <c r="H3045" s="13">
        <v>6</v>
      </c>
      <c r="I3045" s="13" t="str">
        <f>IF(G3045="Male",VLOOKUP(H3045,'Shoe size conversion table'!$B$6:$D$22,2),VLOOKUP(H3045,'Shoe size conversion table'!$J$6:$L$22,2))</f>
        <v>36-37</v>
      </c>
      <c r="J3045" s="13">
        <f>IF(G3045="Male",VLOOKUP(H3045,'Shoe size conversion table'!$B$6:$D$22,3),VLOOKUP(H3045,'Shoe size conversion table'!$J$6:$L$22,3))</f>
        <v>4</v>
      </c>
      <c r="K3045" s="11">
        <v>169</v>
      </c>
      <c r="L3045" s="12">
        <v>0</v>
      </c>
      <c r="M3045" s="7">
        <f t="shared" si="142"/>
        <v>2015</v>
      </c>
      <c r="N3045" s="7">
        <f t="shared" si="143"/>
        <v>1</v>
      </c>
      <c r="O3045" s="30">
        <f t="shared" si="144"/>
        <v>169</v>
      </c>
    </row>
    <row r="3046" spans="2:15" x14ac:dyDescent="0.2">
      <c r="B3046" s="13">
        <v>54998</v>
      </c>
      <c r="C3046" s="14">
        <v>42034.456111111278</v>
      </c>
      <c r="D3046" s="7" t="s">
        <v>9</v>
      </c>
      <c r="E3046" s="13">
        <v>2207</v>
      </c>
      <c r="F3046" s="7" t="s">
        <v>62</v>
      </c>
      <c r="G3046" s="7" t="s">
        <v>11</v>
      </c>
      <c r="H3046" s="13">
        <v>8</v>
      </c>
      <c r="I3046" s="13">
        <f>IF(G3046="Male",VLOOKUP(H3046,'Shoe size conversion table'!$B$6:$D$22,2),VLOOKUP(H3046,'Shoe size conversion table'!$J$6:$L$22,2))</f>
        <v>41</v>
      </c>
      <c r="J3046" s="13">
        <f>IF(G3046="Male",VLOOKUP(H3046,'Shoe size conversion table'!$B$6:$D$22,3),VLOOKUP(H3046,'Shoe size conversion table'!$J$6:$L$22,3))</f>
        <v>7.5</v>
      </c>
      <c r="K3046" s="11">
        <v>129</v>
      </c>
      <c r="L3046" s="12">
        <v>0</v>
      </c>
      <c r="M3046" s="7">
        <f t="shared" si="142"/>
        <v>2015</v>
      </c>
      <c r="N3046" s="7">
        <f t="shared" si="143"/>
        <v>1</v>
      </c>
      <c r="O3046" s="30">
        <f t="shared" si="144"/>
        <v>129</v>
      </c>
    </row>
    <row r="3047" spans="2:15" x14ac:dyDescent="0.2">
      <c r="B3047" s="13">
        <v>54999</v>
      </c>
      <c r="C3047" s="14">
        <v>42034.526111111118</v>
      </c>
      <c r="D3047" s="7" t="s">
        <v>7</v>
      </c>
      <c r="E3047" s="13">
        <v>2222</v>
      </c>
      <c r="F3047" s="7" t="s">
        <v>49</v>
      </c>
      <c r="G3047" s="7" t="s">
        <v>12</v>
      </c>
      <c r="H3047" s="13">
        <v>10.5</v>
      </c>
      <c r="I3047" s="13">
        <f>IF(G3047="Male",VLOOKUP(H3047,'Shoe size conversion table'!$B$6:$D$22,2),VLOOKUP(H3047,'Shoe size conversion table'!$J$6:$L$22,2))</f>
        <v>41</v>
      </c>
      <c r="J3047" s="13">
        <f>IF(G3047="Male",VLOOKUP(H3047,'Shoe size conversion table'!$B$6:$D$22,3),VLOOKUP(H3047,'Shoe size conversion table'!$J$6:$L$22,3))</f>
        <v>8.5</v>
      </c>
      <c r="K3047" s="11">
        <v>169</v>
      </c>
      <c r="L3047" s="12">
        <v>0.1</v>
      </c>
      <c r="M3047" s="7">
        <f t="shared" si="142"/>
        <v>2015</v>
      </c>
      <c r="N3047" s="7">
        <f t="shared" si="143"/>
        <v>1</v>
      </c>
      <c r="O3047" s="30">
        <f t="shared" si="144"/>
        <v>152.1</v>
      </c>
    </row>
    <row r="3048" spans="2:15" x14ac:dyDescent="0.2">
      <c r="B3048" s="13">
        <v>55000</v>
      </c>
      <c r="C3048" s="14">
        <v>42034.64611111112</v>
      </c>
      <c r="D3048" s="7" t="s">
        <v>10</v>
      </c>
      <c r="E3048" s="13">
        <v>2163</v>
      </c>
      <c r="F3048" s="7" t="s">
        <v>36</v>
      </c>
      <c r="G3048" s="7" t="s">
        <v>12</v>
      </c>
      <c r="H3048" s="13">
        <v>8.5</v>
      </c>
      <c r="I3048" s="13">
        <f>IF(G3048="Male",VLOOKUP(H3048,'Shoe size conversion table'!$B$6:$D$22,2),VLOOKUP(H3048,'Shoe size conversion table'!$J$6:$L$22,2))</f>
        <v>39</v>
      </c>
      <c r="J3048" s="13">
        <f>IF(G3048="Male",VLOOKUP(H3048,'Shoe size conversion table'!$B$6:$D$22,3),VLOOKUP(H3048,'Shoe size conversion table'!$J$6:$L$22,3))</f>
        <v>6.5</v>
      </c>
      <c r="K3048" s="11">
        <v>189</v>
      </c>
      <c r="L3048" s="12">
        <v>0.3</v>
      </c>
      <c r="M3048" s="7">
        <f t="shared" si="142"/>
        <v>2015</v>
      </c>
      <c r="N3048" s="7">
        <f t="shared" si="143"/>
        <v>1</v>
      </c>
      <c r="O3048" s="30">
        <f t="shared" si="144"/>
        <v>132.29999999999998</v>
      </c>
    </row>
    <row r="3049" spans="2:15" x14ac:dyDescent="0.2">
      <c r="B3049" s="13">
        <v>55001</v>
      </c>
      <c r="C3049" s="14">
        <v>42034.746111111293</v>
      </c>
      <c r="D3049" s="7" t="s">
        <v>10</v>
      </c>
      <c r="E3049" s="13">
        <v>2189</v>
      </c>
      <c r="F3049" s="7" t="s">
        <v>36</v>
      </c>
      <c r="G3049" s="7" t="s">
        <v>11</v>
      </c>
      <c r="H3049" s="13">
        <v>10</v>
      </c>
      <c r="I3049" s="13">
        <f>IF(G3049="Male",VLOOKUP(H3049,'Shoe size conversion table'!$B$6:$D$22,2),VLOOKUP(H3049,'Shoe size conversion table'!$J$6:$L$22,2))</f>
        <v>43</v>
      </c>
      <c r="J3049" s="13">
        <f>IF(G3049="Male",VLOOKUP(H3049,'Shoe size conversion table'!$B$6:$D$22,3),VLOOKUP(H3049,'Shoe size conversion table'!$J$6:$L$22,3))</f>
        <v>9.5</v>
      </c>
      <c r="K3049" s="11">
        <v>189</v>
      </c>
      <c r="L3049" s="12">
        <v>0</v>
      </c>
      <c r="M3049" s="7">
        <f t="shared" si="142"/>
        <v>2015</v>
      </c>
      <c r="N3049" s="7">
        <f t="shared" si="143"/>
        <v>1</v>
      </c>
      <c r="O3049" s="30">
        <f t="shared" si="144"/>
        <v>189</v>
      </c>
    </row>
    <row r="3050" spans="2:15" x14ac:dyDescent="0.2">
      <c r="B3050" s="13">
        <v>55001</v>
      </c>
      <c r="C3050" s="14">
        <v>42034.746111111293</v>
      </c>
      <c r="D3050" s="7" t="s">
        <v>10</v>
      </c>
      <c r="E3050" s="13">
        <v>2192</v>
      </c>
      <c r="F3050" s="7" t="s">
        <v>34</v>
      </c>
      <c r="G3050" s="7" t="s">
        <v>11</v>
      </c>
      <c r="H3050" s="13">
        <v>10</v>
      </c>
      <c r="I3050" s="13">
        <f>IF(G3050="Male",VLOOKUP(H3050,'Shoe size conversion table'!$B$6:$D$22,2),VLOOKUP(H3050,'Shoe size conversion table'!$J$6:$L$22,2))</f>
        <v>43</v>
      </c>
      <c r="J3050" s="13">
        <f>IF(G3050="Male",VLOOKUP(H3050,'Shoe size conversion table'!$B$6:$D$22,3),VLOOKUP(H3050,'Shoe size conversion table'!$J$6:$L$22,3))</f>
        <v>9.5</v>
      </c>
      <c r="K3050" s="11">
        <v>199</v>
      </c>
      <c r="L3050" s="12">
        <v>0.2</v>
      </c>
      <c r="M3050" s="7">
        <f t="shared" si="142"/>
        <v>2015</v>
      </c>
      <c r="N3050" s="7">
        <f t="shared" si="143"/>
        <v>1</v>
      </c>
      <c r="O3050" s="30">
        <f t="shared" si="144"/>
        <v>159.20000000000002</v>
      </c>
    </row>
    <row r="3051" spans="2:15" x14ac:dyDescent="0.2">
      <c r="B3051" s="13">
        <v>55002</v>
      </c>
      <c r="C3051" s="14">
        <v>42034.886111111118</v>
      </c>
      <c r="D3051" s="7" t="s">
        <v>8</v>
      </c>
      <c r="E3051" s="13">
        <v>2195</v>
      </c>
      <c r="F3051" s="7" t="s">
        <v>38</v>
      </c>
      <c r="G3051" s="7" t="s">
        <v>12</v>
      </c>
      <c r="H3051" s="13">
        <v>8.5</v>
      </c>
      <c r="I3051" s="13">
        <f>IF(G3051="Male",VLOOKUP(H3051,'Shoe size conversion table'!$B$6:$D$22,2),VLOOKUP(H3051,'Shoe size conversion table'!$J$6:$L$22,2))</f>
        <v>39</v>
      </c>
      <c r="J3051" s="13">
        <f>IF(G3051="Male",VLOOKUP(H3051,'Shoe size conversion table'!$B$6:$D$22,3),VLOOKUP(H3051,'Shoe size conversion table'!$J$6:$L$22,3))</f>
        <v>6.5</v>
      </c>
      <c r="K3051" s="11">
        <v>179</v>
      </c>
      <c r="L3051" s="12">
        <v>0</v>
      </c>
      <c r="M3051" s="7">
        <f t="shared" si="142"/>
        <v>2015</v>
      </c>
      <c r="N3051" s="7">
        <f t="shared" si="143"/>
        <v>1</v>
      </c>
      <c r="O3051" s="30">
        <f t="shared" si="144"/>
        <v>179</v>
      </c>
    </row>
    <row r="3052" spans="2:15" x14ac:dyDescent="0.2">
      <c r="B3052" s="13">
        <v>55003</v>
      </c>
      <c r="C3052" s="14">
        <v>42035.186111111274</v>
      </c>
      <c r="D3052" s="7" t="s">
        <v>8</v>
      </c>
      <c r="E3052" s="13">
        <v>2198</v>
      </c>
      <c r="F3052" s="7" t="s">
        <v>40</v>
      </c>
      <c r="G3052" s="7" t="s">
        <v>11</v>
      </c>
      <c r="H3052" s="13">
        <v>10</v>
      </c>
      <c r="I3052" s="13">
        <f>IF(G3052="Male",VLOOKUP(H3052,'Shoe size conversion table'!$B$6:$D$22,2),VLOOKUP(H3052,'Shoe size conversion table'!$J$6:$L$22,2))</f>
        <v>43</v>
      </c>
      <c r="J3052" s="13">
        <f>IF(G3052="Male",VLOOKUP(H3052,'Shoe size conversion table'!$B$6:$D$22,3),VLOOKUP(H3052,'Shoe size conversion table'!$J$6:$L$22,3))</f>
        <v>9.5</v>
      </c>
      <c r="K3052" s="11">
        <v>139</v>
      </c>
      <c r="L3052" s="12">
        <v>0</v>
      </c>
      <c r="M3052" s="7">
        <f t="shared" si="142"/>
        <v>2015</v>
      </c>
      <c r="N3052" s="7">
        <f t="shared" si="143"/>
        <v>1</v>
      </c>
      <c r="O3052" s="30">
        <f t="shared" si="144"/>
        <v>139</v>
      </c>
    </row>
    <row r="3053" spans="2:15" x14ac:dyDescent="0.2">
      <c r="B3053" s="13">
        <v>55004</v>
      </c>
      <c r="C3053" s="14">
        <v>42035.226111111275</v>
      </c>
      <c r="D3053" s="7" t="s">
        <v>7</v>
      </c>
      <c r="E3053" s="13">
        <v>2222</v>
      </c>
      <c r="F3053" s="7" t="s">
        <v>56</v>
      </c>
      <c r="G3053" s="7" t="s">
        <v>11</v>
      </c>
      <c r="H3053" s="13">
        <v>8</v>
      </c>
      <c r="I3053" s="13">
        <f>IF(G3053="Male",VLOOKUP(H3053,'Shoe size conversion table'!$B$6:$D$22,2),VLOOKUP(H3053,'Shoe size conversion table'!$J$6:$L$22,2))</f>
        <v>41</v>
      </c>
      <c r="J3053" s="13">
        <f>IF(G3053="Male",VLOOKUP(H3053,'Shoe size conversion table'!$B$6:$D$22,3),VLOOKUP(H3053,'Shoe size conversion table'!$J$6:$L$22,3))</f>
        <v>7.5</v>
      </c>
      <c r="K3053" s="11">
        <v>169</v>
      </c>
      <c r="L3053" s="12">
        <v>0</v>
      </c>
      <c r="M3053" s="7">
        <f t="shared" si="142"/>
        <v>2015</v>
      </c>
      <c r="N3053" s="7">
        <f t="shared" si="143"/>
        <v>1</v>
      </c>
      <c r="O3053" s="30">
        <f t="shared" si="144"/>
        <v>169</v>
      </c>
    </row>
    <row r="3054" spans="2:15" x14ac:dyDescent="0.2">
      <c r="B3054" s="13">
        <v>55005</v>
      </c>
      <c r="C3054" s="14">
        <v>42035.326111111273</v>
      </c>
      <c r="D3054" s="7" t="s">
        <v>8</v>
      </c>
      <c r="E3054" s="13">
        <v>2148</v>
      </c>
      <c r="F3054" s="7" t="s">
        <v>39</v>
      </c>
      <c r="G3054" s="7" t="s">
        <v>11</v>
      </c>
      <c r="H3054" s="13">
        <v>10.5</v>
      </c>
      <c r="I3054" s="13" t="str">
        <f>IF(G3054="Male",VLOOKUP(H3054,'Shoe size conversion table'!$B$6:$D$22,2),VLOOKUP(H3054,'Shoe size conversion table'!$J$6:$L$22,2))</f>
        <v>43-44</v>
      </c>
      <c r="J3054" s="13">
        <f>IF(G3054="Male",VLOOKUP(H3054,'Shoe size conversion table'!$B$6:$D$22,3),VLOOKUP(H3054,'Shoe size conversion table'!$J$6:$L$22,3))</f>
        <v>10</v>
      </c>
      <c r="K3054" s="11">
        <v>129</v>
      </c>
      <c r="L3054" s="12">
        <v>0.2</v>
      </c>
      <c r="M3054" s="7">
        <f t="shared" si="142"/>
        <v>2015</v>
      </c>
      <c r="N3054" s="7">
        <f t="shared" si="143"/>
        <v>1</v>
      </c>
      <c r="O3054" s="30">
        <f t="shared" si="144"/>
        <v>103.2</v>
      </c>
    </row>
    <row r="3055" spans="2:15" x14ac:dyDescent="0.2">
      <c r="B3055" s="13">
        <v>55005</v>
      </c>
      <c r="C3055" s="14">
        <v>42035.326111111273</v>
      </c>
      <c r="D3055" s="7" t="s">
        <v>8</v>
      </c>
      <c r="E3055" s="13">
        <v>2211</v>
      </c>
      <c r="F3055" s="7" t="s">
        <v>40</v>
      </c>
      <c r="G3055" s="7" t="s">
        <v>11</v>
      </c>
      <c r="H3055" s="13">
        <v>10</v>
      </c>
      <c r="I3055" s="13">
        <f>IF(G3055="Male",VLOOKUP(H3055,'Shoe size conversion table'!$B$6:$D$22,2),VLOOKUP(H3055,'Shoe size conversion table'!$J$6:$L$22,2))</f>
        <v>43</v>
      </c>
      <c r="J3055" s="13">
        <f>IF(G3055="Male",VLOOKUP(H3055,'Shoe size conversion table'!$B$6:$D$22,3),VLOOKUP(H3055,'Shoe size conversion table'!$J$6:$L$22,3))</f>
        <v>9.5</v>
      </c>
      <c r="K3055" s="11">
        <v>169</v>
      </c>
      <c r="L3055" s="12">
        <v>0.5</v>
      </c>
      <c r="M3055" s="7">
        <f t="shared" si="142"/>
        <v>2015</v>
      </c>
      <c r="N3055" s="7">
        <f t="shared" si="143"/>
        <v>1</v>
      </c>
      <c r="O3055" s="30">
        <f t="shared" si="144"/>
        <v>84.5</v>
      </c>
    </row>
    <row r="3056" spans="2:15" x14ac:dyDescent="0.2">
      <c r="B3056" s="13">
        <v>55006</v>
      </c>
      <c r="C3056" s="14">
        <v>42035.376111111276</v>
      </c>
      <c r="D3056" s="7" t="s">
        <v>10</v>
      </c>
      <c r="E3056" s="13">
        <v>2192</v>
      </c>
      <c r="F3056" s="7" t="s">
        <v>34</v>
      </c>
      <c r="G3056" s="7" t="s">
        <v>12</v>
      </c>
      <c r="H3056" s="13">
        <v>8.5</v>
      </c>
      <c r="I3056" s="13">
        <f>IF(G3056="Male",VLOOKUP(H3056,'Shoe size conversion table'!$B$6:$D$22,2),VLOOKUP(H3056,'Shoe size conversion table'!$J$6:$L$22,2))</f>
        <v>39</v>
      </c>
      <c r="J3056" s="13">
        <f>IF(G3056="Male",VLOOKUP(H3056,'Shoe size conversion table'!$B$6:$D$22,3),VLOOKUP(H3056,'Shoe size conversion table'!$J$6:$L$22,3))</f>
        <v>6.5</v>
      </c>
      <c r="K3056" s="11">
        <v>149</v>
      </c>
      <c r="L3056" s="12">
        <v>0</v>
      </c>
      <c r="M3056" s="7">
        <f t="shared" si="142"/>
        <v>2015</v>
      </c>
      <c r="N3056" s="7">
        <f t="shared" si="143"/>
        <v>1</v>
      </c>
      <c r="O3056" s="30">
        <f t="shared" si="144"/>
        <v>149</v>
      </c>
    </row>
    <row r="3057" spans="2:15" x14ac:dyDescent="0.2">
      <c r="B3057" s="13">
        <v>55007</v>
      </c>
      <c r="C3057" s="14">
        <v>42035.456111111278</v>
      </c>
      <c r="D3057" s="7" t="s">
        <v>10</v>
      </c>
      <c r="E3057" s="13">
        <v>2156</v>
      </c>
      <c r="F3057" s="7" t="s">
        <v>36</v>
      </c>
      <c r="G3057" s="7" t="s">
        <v>12</v>
      </c>
      <c r="H3057" s="13">
        <v>9</v>
      </c>
      <c r="I3057" s="13" t="str">
        <f>IF(G3057="Male",VLOOKUP(H3057,'Shoe size conversion table'!$B$6:$D$22,2),VLOOKUP(H3057,'Shoe size conversion table'!$J$6:$L$22,2))</f>
        <v>39-40</v>
      </c>
      <c r="J3057" s="13">
        <f>IF(G3057="Male",VLOOKUP(H3057,'Shoe size conversion table'!$B$6:$D$22,3),VLOOKUP(H3057,'Shoe size conversion table'!$J$6:$L$22,3))</f>
        <v>7</v>
      </c>
      <c r="K3057" s="11">
        <v>129</v>
      </c>
      <c r="L3057" s="12">
        <v>0</v>
      </c>
      <c r="M3057" s="7">
        <f t="shared" si="142"/>
        <v>2015</v>
      </c>
      <c r="N3057" s="7">
        <f t="shared" si="143"/>
        <v>1</v>
      </c>
      <c r="O3057" s="30">
        <f t="shared" si="144"/>
        <v>129</v>
      </c>
    </row>
    <row r="3058" spans="2:15" x14ac:dyDescent="0.2">
      <c r="B3058" s="13">
        <v>55008</v>
      </c>
      <c r="C3058" s="14">
        <v>42035.556111111291</v>
      </c>
      <c r="D3058" s="7" t="s">
        <v>7</v>
      </c>
      <c r="E3058" s="13">
        <v>2147</v>
      </c>
      <c r="F3058" s="7" t="s">
        <v>50</v>
      </c>
      <c r="G3058" s="7" t="s">
        <v>11</v>
      </c>
      <c r="H3058" s="13">
        <v>6.5</v>
      </c>
      <c r="I3058" s="13">
        <f>IF(G3058="Male",VLOOKUP(H3058,'Shoe size conversion table'!$B$6:$D$22,2),VLOOKUP(H3058,'Shoe size conversion table'!$J$6:$L$22,2))</f>
        <v>39</v>
      </c>
      <c r="J3058" s="13">
        <f>IF(G3058="Male",VLOOKUP(H3058,'Shoe size conversion table'!$B$6:$D$22,3),VLOOKUP(H3058,'Shoe size conversion table'!$J$6:$L$22,3))</f>
        <v>6</v>
      </c>
      <c r="K3058" s="11">
        <v>199</v>
      </c>
      <c r="L3058" s="12">
        <v>0.3</v>
      </c>
      <c r="M3058" s="7">
        <f t="shared" si="142"/>
        <v>2015</v>
      </c>
      <c r="N3058" s="7">
        <f t="shared" si="143"/>
        <v>1</v>
      </c>
      <c r="O3058" s="30">
        <f t="shared" si="144"/>
        <v>139.29999999999998</v>
      </c>
    </row>
    <row r="3059" spans="2:15" x14ac:dyDescent="0.2">
      <c r="B3059" s="13">
        <v>55009</v>
      </c>
      <c r="C3059" s="14">
        <v>42035.736111111117</v>
      </c>
      <c r="D3059" s="7" t="s">
        <v>7</v>
      </c>
      <c r="E3059" s="13">
        <v>2156</v>
      </c>
      <c r="F3059" s="7" t="s">
        <v>55</v>
      </c>
      <c r="G3059" s="7" t="s">
        <v>11</v>
      </c>
      <c r="H3059" s="13">
        <v>11</v>
      </c>
      <c r="I3059" s="13">
        <f>IF(G3059="Male",VLOOKUP(H3059,'Shoe size conversion table'!$B$6:$D$22,2),VLOOKUP(H3059,'Shoe size conversion table'!$J$6:$L$22,2))</f>
        <v>44</v>
      </c>
      <c r="J3059" s="13">
        <f>IF(G3059="Male",VLOOKUP(H3059,'Shoe size conversion table'!$B$6:$D$22,3),VLOOKUP(H3059,'Shoe size conversion table'!$J$6:$L$22,3))</f>
        <v>10.5</v>
      </c>
      <c r="K3059" s="11">
        <v>139</v>
      </c>
      <c r="L3059" s="12">
        <v>0.2</v>
      </c>
      <c r="M3059" s="7">
        <f t="shared" si="142"/>
        <v>2015</v>
      </c>
      <c r="N3059" s="7">
        <f t="shared" si="143"/>
        <v>1</v>
      </c>
      <c r="O3059" s="30">
        <f t="shared" si="144"/>
        <v>111.2</v>
      </c>
    </row>
    <row r="3060" spans="2:15" x14ac:dyDescent="0.2">
      <c r="B3060" s="13">
        <v>55010</v>
      </c>
      <c r="C3060" s="14">
        <v>42035.746111111293</v>
      </c>
      <c r="D3060" s="7" t="s">
        <v>10</v>
      </c>
      <c r="E3060" s="13">
        <v>2156</v>
      </c>
      <c r="F3060" s="7" t="s">
        <v>34</v>
      </c>
      <c r="G3060" s="7" t="s">
        <v>11</v>
      </c>
      <c r="H3060" s="13">
        <v>9.5</v>
      </c>
      <c r="I3060" s="13" t="str">
        <f>IF(G3060="Male",VLOOKUP(H3060,'Shoe size conversion table'!$B$6:$D$22,2),VLOOKUP(H3060,'Shoe size conversion table'!$J$6:$L$22,2))</f>
        <v>42-43</v>
      </c>
      <c r="J3060" s="13">
        <f>IF(G3060="Male",VLOOKUP(H3060,'Shoe size conversion table'!$B$6:$D$22,3),VLOOKUP(H3060,'Shoe size conversion table'!$J$6:$L$22,3))</f>
        <v>9</v>
      </c>
      <c r="K3060" s="11">
        <v>139</v>
      </c>
      <c r="L3060" s="12">
        <v>0.5</v>
      </c>
      <c r="M3060" s="7">
        <f t="shared" si="142"/>
        <v>2015</v>
      </c>
      <c r="N3060" s="7">
        <f t="shared" si="143"/>
        <v>1</v>
      </c>
      <c r="O3060" s="30">
        <f t="shared" si="144"/>
        <v>69.5</v>
      </c>
    </row>
    <row r="3061" spans="2:15" x14ac:dyDescent="0.2">
      <c r="B3061" s="13">
        <v>55011</v>
      </c>
      <c r="C3061" s="14">
        <v>42035.766111111123</v>
      </c>
      <c r="D3061" s="7" t="s">
        <v>7</v>
      </c>
      <c r="E3061" s="13">
        <v>2191</v>
      </c>
      <c r="F3061" s="7" t="s">
        <v>48</v>
      </c>
      <c r="G3061" s="7" t="s">
        <v>12</v>
      </c>
      <c r="H3061" s="13">
        <v>7</v>
      </c>
      <c r="I3061" s="13" t="str">
        <f>IF(G3061="Male",VLOOKUP(H3061,'Shoe size conversion table'!$B$6:$D$22,2),VLOOKUP(H3061,'Shoe size conversion table'!$J$6:$L$22,2))</f>
        <v>37-38</v>
      </c>
      <c r="J3061" s="13">
        <f>IF(G3061="Male",VLOOKUP(H3061,'Shoe size conversion table'!$B$6:$D$22,3),VLOOKUP(H3061,'Shoe size conversion table'!$J$6:$L$22,3))</f>
        <v>5</v>
      </c>
      <c r="K3061" s="11">
        <v>149</v>
      </c>
      <c r="L3061" s="12">
        <v>0.3</v>
      </c>
      <c r="M3061" s="7">
        <f t="shared" si="142"/>
        <v>2015</v>
      </c>
      <c r="N3061" s="7">
        <f t="shared" si="143"/>
        <v>1</v>
      </c>
      <c r="O3061" s="30">
        <f t="shared" si="144"/>
        <v>104.3</v>
      </c>
    </row>
    <row r="3062" spans="2:15" x14ac:dyDescent="0.2">
      <c r="B3062" s="13">
        <v>55012</v>
      </c>
      <c r="C3062" s="14">
        <v>42035.946111111276</v>
      </c>
      <c r="D3062" s="7" t="s">
        <v>10</v>
      </c>
      <c r="E3062" s="13">
        <v>2157</v>
      </c>
      <c r="F3062" s="7" t="s">
        <v>34</v>
      </c>
      <c r="G3062" s="7" t="s">
        <v>12</v>
      </c>
      <c r="H3062" s="13">
        <v>7.5</v>
      </c>
      <c r="I3062" s="13">
        <f>IF(G3062="Male",VLOOKUP(H3062,'Shoe size conversion table'!$B$6:$D$22,2),VLOOKUP(H3062,'Shoe size conversion table'!$J$6:$L$22,2))</f>
        <v>38</v>
      </c>
      <c r="J3062" s="13">
        <f>IF(G3062="Male",VLOOKUP(H3062,'Shoe size conversion table'!$B$6:$D$22,3),VLOOKUP(H3062,'Shoe size conversion table'!$J$6:$L$22,3))</f>
        <v>5.5</v>
      </c>
      <c r="K3062" s="11">
        <v>199</v>
      </c>
      <c r="L3062" s="12">
        <v>0.3</v>
      </c>
      <c r="M3062" s="7">
        <f t="shared" si="142"/>
        <v>2015</v>
      </c>
      <c r="N3062" s="7">
        <f t="shared" si="143"/>
        <v>1</v>
      </c>
      <c r="O3062" s="30">
        <f t="shared" si="144"/>
        <v>139.29999999999998</v>
      </c>
    </row>
    <row r="3063" spans="2:15" x14ac:dyDescent="0.2">
      <c r="B3063" s="13">
        <v>55013</v>
      </c>
      <c r="C3063" s="14">
        <v>42036.026111111125</v>
      </c>
      <c r="D3063" s="7" t="s">
        <v>10</v>
      </c>
      <c r="E3063" s="13">
        <v>2184</v>
      </c>
      <c r="F3063" s="7" t="s">
        <v>35</v>
      </c>
      <c r="G3063" s="7" t="s">
        <v>12</v>
      </c>
      <c r="H3063" s="13">
        <v>8</v>
      </c>
      <c r="I3063" s="13" t="str">
        <f>IF(G3063="Male",VLOOKUP(H3063,'Shoe size conversion table'!$B$6:$D$22,2),VLOOKUP(H3063,'Shoe size conversion table'!$J$6:$L$22,2))</f>
        <v>38-39</v>
      </c>
      <c r="J3063" s="13">
        <f>IF(G3063="Male",VLOOKUP(H3063,'Shoe size conversion table'!$B$6:$D$22,3),VLOOKUP(H3063,'Shoe size conversion table'!$J$6:$L$22,3))</f>
        <v>6</v>
      </c>
      <c r="K3063" s="11">
        <v>169</v>
      </c>
      <c r="L3063" s="12">
        <v>0.1</v>
      </c>
      <c r="M3063" s="7">
        <f t="shared" si="142"/>
        <v>2015</v>
      </c>
      <c r="N3063" s="7">
        <f t="shared" si="143"/>
        <v>2</v>
      </c>
      <c r="O3063" s="30">
        <f t="shared" si="144"/>
        <v>152.1</v>
      </c>
    </row>
    <row r="3064" spans="2:15" x14ac:dyDescent="0.2">
      <c r="B3064" s="13">
        <v>55014</v>
      </c>
      <c r="C3064" s="14">
        <v>42036.026111111292</v>
      </c>
      <c r="D3064" s="7" t="s">
        <v>10</v>
      </c>
      <c r="E3064" s="13">
        <v>2226</v>
      </c>
      <c r="F3064" s="7" t="s">
        <v>35</v>
      </c>
      <c r="G3064" s="7" t="s">
        <v>11</v>
      </c>
      <c r="H3064" s="13">
        <v>10</v>
      </c>
      <c r="I3064" s="13">
        <f>IF(G3064="Male",VLOOKUP(H3064,'Shoe size conversion table'!$B$6:$D$22,2),VLOOKUP(H3064,'Shoe size conversion table'!$J$6:$L$22,2))</f>
        <v>43</v>
      </c>
      <c r="J3064" s="13">
        <f>IF(G3064="Male",VLOOKUP(H3064,'Shoe size conversion table'!$B$6:$D$22,3),VLOOKUP(H3064,'Shoe size conversion table'!$J$6:$L$22,3))</f>
        <v>9.5</v>
      </c>
      <c r="K3064" s="11">
        <v>169</v>
      </c>
      <c r="L3064" s="12">
        <v>0</v>
      </c>
      <c r="M3064" s="7">
        <f t="shared" si="142"/>
        <v>2015</v>
      </c>
      <c r="N3064" s="7">
        <f t="shared" si="143"/>
        <v>2</v>
      </c>
      <c r="O3064" s="30">
        <f t="shared" si="144"/>
        <v>169</v>
      </c>
    </row>
    <row r="3065" spans="2:15" x14ac:dyDescent="0.2">
      <c r="B3065" s="13">
        <v>55015</v>
      </c>
      <c r="C3065" s="14">
        <v>42036.036111111294</v>
      </c>
      <c r="D3065" s="7" t="s">
        <v>7</v>
      </c>
      <c r="E3065" s="13">
        <v>2197</v>
      </c>
      <c r="F3065" s="7" t="s">
        <v>47</v>
      </c>
      <c r="G3065" s="7" t="s">
        <v>12</v>
      </c>
      <c r="H3065" s="13">
        <v>8</v>
      </c>
      <c r="I3065" s="13" t="str">
        <f>IF(G3065="Male",VLOOKUP(H3065,'Shoe size conversion table'!$B$6:$D$22,2),VLOOKUP(H3065,'Shoe size conversion table'!$J$6:$L$22,2))</f>
        <v>38-39</v>
      </c>
      <c r="J3065" s="13">
        <f>IF(G3065="Male",VLOOKUP(H3065,'Shoe size conversion table'!$B$6:$D$22,3),VLOOKUP(H3065,'Shoe size conversion table'!$J$6:$L$22,3))</f>
        <v>6</v>
      </c>
      <c r="K3065" s="11">
        <v>149</v>
      </c>
      <c r="L3065" s="12">
        <v>0</v>
      </c>
      <c r="M3065" s="7">
        <f t="shared" si="142"/>
        <v>2015</v>
      </c>
      <c r="N3065" s="7">
        <f t="shared" si="143"/>
        <v>2</v>
      </c>
      <c r="O3065" s="30">
        <f t="shared" si="144"/>
        <v>149</v>
      </c>
    </row>
    <row r="3066" spans="2:15" x14ac:dyDescent="0.2">
      <c r="B3066" s="13">
        <v>55016</v>
      </c>
      <c r="C3066" s="14">
        <v>42036.036111111294</v>
      </c>
      <c r="D3066" s="7" t="s">
        <v>10</v>
      </c>
      <c r="E3066" s="13">
        <v>2158</v>
      </c>
      <c r="F3066" s="7" t="s">
        <v>35</v>
      </c>
      <c r="G3066" s="7" t="s">
        <v>11</v>
      </c>
      <c r="H3066" s="13">
        <v>8</v>
      </c>
      <c r="I3066" s="13">
        <f>IF(G3066="Male",VLOOKUP(H3066,'Shoe size conversion table'!$B$6:$D$22,2),VLOOKUP(H3066,'Shoe size conversion table'!$J$6:$L$22,2))</f>
        <v>41</v>
      </c>
      <c r="J3066" s="13">
        <f>IF(G3066="Male",VLOOKUP(H3066,'Shoe size conversion table'!$B$6:$D$22,3),VLOOKUP(H3066,'Shoe size conversion table'!$J$6:$L$22,3))</f>
        <v>7.5</v>
      </c>
      <c r="K3066" s="11">
        <v>179</v>
      </c>
      <c r="L3066" s="12">
        <v>0.2</v>
      </c>
      <c r="M3066" s="7">
        <f t="shared" si="142"/>
        <v>2015</v>
      </c>
      <c r="N3066" s="7">
        <f t="shared" si="143"/>
        <v>2</v>
      </c>
      <c r="O3066" s="30">
        <f t="shared" si="144"/>
        <v>143.20000000000002</v>
      </c>
    </row>
    <row r="3067" spans="2:15" x14ac:dyDescent="0.2">
      <c r="B3067" s="13">
        <v>55017</v>
      </c>
      <c r="C3067" s="14">
        <v>42036.186111111274</v>
      </c>
      <c r="D3067" s="7" t="s">
        <v>8</v>
      </c>
      <c r="E3067" s="13">
        <v>2185</v>
      </c>
      <c r="F3067" s="7" t="s">
        <v>38</v>
      </c>
      <c r="G3067" s="7" t="s">
        <v>12</v>
      </c>
      <c r="H3067" s="13">
        <v>6</v>
      </c>
      <c r="I3067" s="13" t="str">
        <f>IF(G3067="Male",VLOOKUP(H3067,'Shoe size conversion table'!$B$6:$D$22,2),VLOOKUP(H3067,'Shoe size conversion table'!$J$6:$L$22,2))</f>
        <v>36-37</v>
      </c>
      <c r="J3067" s="13">
        <f>IF(G3067="Male",VLOOKUP(H3067,'Shoe size conversion table'!$B$6:$D$22,3),VLOOKUP(H3067,'Shoe size conversion table'!$J$6:$L$22,3))</f>
        <v>4</v>
      </c>
      <c r="K3067" s="11">
        <v>169</v>
      </c>
      <c r="L3067" s="12">
        <v>0</v>
      </c>
      <c r="M3067" s="7">
        <f t="shared" si="142"/>
        <v>2015</v>
      </c>
      <c r="N3067" s="7">
        <f t="shared" si="143"/>
        <v>2</v>
      </c>
      <c r="O3067" s="30">
        <f t="shared" si="144"/>
        <v>169</v>
      </c>
    </row>
    <row r="3068" spans="2:15" x14ac:dyDescent="0.2">
      <c r="B3068" s="13">
        <v>55018</v>
      </c>
      <c r="C3068" s="14">
        <v>42036.226111111275</v>
      </c>
      <c r="D3068" s="7" t="s">
        <v>7</v>
      </c>
      <c r="E3068" s="13">
        <v>2187</v>
      </c>
      <c r="F3068" s="7" t="s">
        <v>54</v>
      </c>
      <c r="G3068" s="7" t="s">
        <v>11</v>
      </c>
      <c r="H3068" s="13">
        <v>8</v>
      </c>
      <c r="I3068" s="13">
        <f>IF(G3068="Male",VLOOKUP(H3068,'Shoe size conversion table'!$B$6:$D$22,2),VLOOKUP(H3068,'Shoe size conversion table'!$J$6:$L$22,2))</f>
        <v>41</v>
      </c>
      <c r="J3068" s="13">
        <f>IF(G3068="Male",VLOOKUP(H3068,'Shoe size conversion table'!$B$6:$D$22,3),VLOOKUP(H3068,'Shoe size conversion table'!$J$6:$L$22,3))</f>
        <v>7.5</v>
      </c>
      <c r="K3068" s="11">
        <v>149</v>
      </c>
      <c r="L3068" s="12">
        <v>0</v>
      </c>
      <c r="M3068" s="7">
        <f t="shared" si="142"/>
        <v>2015</v>
      </c>
      <c r="N3068" s="7">
        <f t="shared" si="143"/>
        <v>2</v>
      </c>
      <c r="O3068" s="30">
        <f t="shared" si="144"/>
        <v>149</v>
      </c>
    </row>
    <row r="3069" spans="2:15" x14ac:dyDescent="0.2">
      <c r="B3069" s="13">
        <v>55019</v>
      </c>
      <c r="C3069" s="14">
        <v>42036.316111111271</v>
      </c>
      <c r="D3069" s="7" t="s">
        <v>8</v>
      </c>
      <c r="E3069" s="13">
        <v>2214</v>
      </c>
      <c r="F3069" s="7" t="s">
        <v>40</v>
      </c>
      <c r="G3069" s="7" t="s">
        <v>12</v>
      </c>
      <c r="H3069" s="13">
        <v>9.5</v>
      </c>
      <c r="I3069" s="13">
        <f>IF(G3069="Male",VLOOKUP(H3069,'Shoe size conversion table'!$B$6:$D$22,2),VLOOKUP(H3069,'Shoe size conversion table'!$J$6:$L$22,2))</f>
        <v>40</v>
      </c>
      <c r="J3069" s="13">
        <f>IF(G3069="Male",VLOOKUP(H3069,'Shoe size conversion table'!$B$6:$D$22,3),VLOOKUP(H3069,'Shoe size conversion table'!$J$6:$L$22,3))</f>
        <v>7.5</v>
      </c>
      <c r="K3069" s="11">
        <v>179</v>
      </c>
      <c r="L3069" s="12">
        <v>0.1</v>
      </c>
      <c r="M3069" s="7">
        <f t="shared" si="142"/>
        <v>2015</v>
      </c>
      <c r="N3069" s="7">
        <f t="shared" si="143"/>
        <v>2</v>
      </c>
      <c r="O3069" s="30">
        <f t="shared" si="144"/>
        <v>161.1</v>
      </c>
    </row>
    <row r="3070" spans="2:15" x14ac:dyDescent="0.2">
      <c r="B3070" s="13">
        <v>55020</v>
      </c>
      <c r="C3070" s="14">
        <v>42036.326111111273</v>
      </c>
      <c r="D3070" s="7" t="s">
        <v>8</v>
      </c>
      <c r="E3070" s="13">
        <v>2148</v>
      </c>
      <c r="F3070" s="7" t="s">
        <v>39</v>
      </c>
      <c r="G3070" s="7" t="s">
        <v>11</v>
      </c>
      <c r="H3070" s="13">
        <v>10.5</v>
      </c>
      <c r="I3070" s="13" t="str">
        <f>IF(G3070="Male",VLOOKUP(H3070,'Shoe size conversion table'!$B$6:$D$22,2),VLOOKUP(H3070,'Shoe size conversion table'!$J$6:$L$22,2))</f>
        <v>43-44</v>
      </c>
      <c r="J3070" s="13">
        <f>IF(G3070="Male",VLOOKUP(H3070,'Shoe size conversion table'!$B$6:$D$22,3),VLOOKUP(H3070,'Shoe size conversion table'!$J$6:$L$22,3))</f>
        <v>10</v>
      </c>
      <c r="K3070" s="11">
        <v>129</v>
      </c>
      <c r="L3070" s="12">
        <v>0.2</v>
      </c>
      <c r="M3070" s="7">
        <f t="shared" si="142"/>
        <v>2015</v>
      </c>
      <c r="N3070" s="7">
        <f t="shared" si="143"/>
        <v>2</v>
      </c>
      <c r="O3070" s="30">
        <f t="shared" si="144"/>
        <v>103.2</v>
      </c>
    </row>
    <row r="3071" spans="2:15" x14ac:dyDescent="0.2">
      <c r="B3071" s="13">
        <v>55021</v>
      </c>
      <c r="C3071" s="14">
        <v>42036.376111111276</v>
      </c>
      <c r="D3071" s="7" t="s">
        <v>10</v>
      </c>
      <c r="E3071" s="13">
        <v>2152</v>
      </c>
      <c r="F3071" s="7" t="s">
        <v>34</v>
      </c>
      <c r="G3071" s="7" t="s">
        <v>12</v>
      </c>
      <c r="H3071" s="13">
        <v>8.5</v>
      </c>
      <c r="I3071" s="13">
        <f>IF(G3071="Male",VLOOKUP(H3071,'Shoe size conversion table'!$B$6:$D$22,2),VLOOKUP(H3071,'Shoe size conversion table'!$J$6:$L$22,2))</f>
        <v>39</v>
      </c>
      <c r="J3071" s="13">
        <f>IF(G3071="Male",VLOOKUP(H3071,'Shoe size conversion table'!$B$6:$D$22,3),VLOOKUP(H3071,'Shoe size conversion table'!$J$6:$L$22,3))</f>
        <v>6.5</v>
      </c>
      <c r="K3071" s="11">
        <v>189</v>
      </c>
      <c r="L3071" s="12">
        <v>0.3</v>
      </c>
      <c r="M3071" s="7">
        <f t="shared" si="142"/>
        <v>2015</v>
      </c>
      <c r="N3071" s="7">
        <f t="shared" si="143"/>
        <v>2</v>
      </c>
      <c r="O3071" s="30">
        <f t="shared" si="144"/>
        <v>132.29999999999998</v>
      </c>
    </row>
    <row r="3072" spans="2:15" x14ac:dyDescent="0.2">
      <c r="B3072" s="13">
        <v>55022</v>
      </c>
      <c r="C3072" s="14">
        <v>42036.39611111112</v>
      </c>
      <c r="D3072" s="7" t="s">
        <v>10</v>
      </c>
      <c r="E3072" s="13">
        <v>2175</v>
      </c>
      <c r="F3072" s="7" t="s">
        <v>34</v>
      </c>
      <c r="G3072" s="7" t="s">
        <v>12</v>
      </c>
      <c r="H3072" s="13">
        <v>8.5</v>
      </c>
      <c r="I3072" s="13">
        <f>IF(G3072="Male",VLOOKUP(H3072,'Shoe size conversion table'!$B$6:$D$22,2),VLOOKUP(H3072,'Shoe size conversion table'!$J$6:$L$22,2))</f>
        <v>39</v>
      </c>
      <c r="J3072" s="13">
        <f>IF(G3072="Male",VLOOKUP(H3072,'Shoe size conversion table'!$B$6:$D$22,3),VLOOKUP(H3072,'Shoe size conversion table'!$J$6:$L$22,3))</f>
        <v>6.5</v>
      </c>
      <c r="K3072" s="11">
        <v>179</v>
      </c>
      <c r="L3072" s="12">
        <v>0.1</v>
      </c>
      <c r="M3072" s="7">
        <f t="shared" si="142"/>
        <v>2015</v>
      </c>
      <c r="N3072" s="7">
        <f t="shared" si="143"/>
        <v>2</v>
      </c>
      <c r="O3072" s="30">
        <f t="shared" si="144"/>
        <v>161.1</v>
      </c>
    </row>
    <row r="3073" spans="2:15" x14ac:dyDescent="0.2">
      <c r="B3073" s="13">
        <v>55023</v>
      </c>
      <c r="C3073" s="14">
        <v>42036.39611111112</v>
      </c>
      <c r="D3073" s="7" t="s">
        <v>7</v>
      </c>
      <c r="E3073" s="13">
        <v>2228</v>
      </c>
      <c r="F3073" s="7" t="s">
        <v>51</v>
      </c>
      <c r="G3073" s="7" t="s">
        <v>11</v>
      </c>
      <c r="H3073" s="13">
        <v>9.5</v>
      </c>
      <c r="I3073" s="13" t="str">
        <f>IF(G3073="Male",VLOOKUP(H3073,'Shoe size conversion table'!$B$6:$D$22,2),VLOOKUP(H3073,'Shoe size conversion table'!$J$6:$L$22,2))</f>
        <v>42-43</v>
      </c>
      <c r="J3073" s="13">
        <f>IF(G3073="Male",VLOOKUP(H3073,'Shoe size conversion table'!$B$6:$D$22,3),VLOOKUP(H3073,'Shoe size conversion table'!$J$6:$L$22,3))</f>
        <v>9</v>
      </c>
      <c r="K3073" s="11">
        <v>189</v>
      </c>
      <c r="L3073" s="12">
        <v>0</v>
      </c>
      <c r="M3073" s="7">
        <f t="shared" si="142"/>
        <v>2015</v>
      </c>
      <c r="N3073" s="7">
        <f t="shared" si="143"/>
        <v>2</v>
      </c>
      <c r="O3073" s="30">
        <f t="shared" si="144"/>
        <v>189</v>
      </c>
    </row>
    <row r="3074" spans="2:15" x14ac:dyDescent="0.2">
      <c r="B3074" s="13">
        <v>55024</v>
      </c>
      <c r="C3074" s="14">
        <v>42036.526111111292</v>
      </c>
      <c r="D3074" s="7" t="s">
        <v>7</v>
      </c>
      <c r="E3074" s="13">
        <v>2199</v>
      </c>
      <c r="F3074" s="7" t="s">
        <v>57</v>
      </c>
      <c r="G3074" s="7" t="s">
        <v>12</v>
      </c>
      <c r="H3074" s="13">
        <v>8</v>
      </c>
      <c r="I3074" s="13" t="str">
        <f>IF(G3074="Male",VLOOKUP(H3074,'Shoe size conversion table'!$B$6:$D$22,2),VLOOKUP(H3074,'Shoe size conversion table'!$J$6:$L$22,2))</f>
        <v>38-39</v>
      </c>
      <c r="J3074" s="13">
        <f>IF(G3074="Male",VLOOKUP(H3074,'Shoe size conversion table'!$B$6:$D$22,3),VLOOKUP(H3074,'Shoe size conversion table'!$J$6:$L$22,3))</f>
        <v>6</v>
      </c>
      <c r="K3074" s="11">
        <v>129</v>
      </c>
      <c r="L3074" s="12">
        <v>0.3</v>
      </c>
      <c r="M3074" s="7">
        <f t="shared" si="142"/>
        <v>2015</v>
      </c>
      <c r="N3074" s="7">
        <f t="shared" si="143"/>
        <v>2</v>
      </c>
      <c r="O3074" s="30">
        <f t="shared" si="144"/>
        <v>90.3</v>
      </c>
    </row>
    <row r="3075" spans="2:15" x14ac:dyDescent="0.2">
      <c r="B3075" s="13">
        <v>55025</v>
      </c>
      <c r="C3075" s="14">
        <v>42036.536111111294</v>
      </c>
      <c r="D3075" s="7" t="s">
        <v>8</v>
      </c>
      <c r="E3075" s="13">
        <v>2232</v>
      </c>
      <c r="F3075" s="7" t="s">
        <v>39</v>
      </c>
      <c r="G3075" s="7" t="s">
        <v>12</v>
      </c>
      <c r="H3075" s="13">
        <v>9</v>
      </c>
      <c r="I3075" s="13" t="str">
        <f>IF(G3075="Male",VLOOKUP(H3075,'Shoe size conversion table'!$B$6:$D$22,2),VLOOKUP(H3075,'Shoe size conversion table'!$J$6:$L$22,2))</f>
        <v>39-40</v>
      </c>
      <c r="J3075" s="13">
        <f>IF(G3075="Male",VLOOKUP(H3075,'Shoe size conversion table'!$B$6:$D$22,3),VLOOKUP(H3075,'Shoe size conversion table'!$J$6:$L$22,3))</f>
        <v>7</v>
      </c>
      <c r="K3075" s="11">
        <v>179</v>
      </c>
      <c r="L3075" s="12">
        <v>0.2</v>
      </c>
      <c r="M3075" s="7">
        <f t="shared" si="142"/>
        <v>2015</v>
      </c>
      <c r="N3075" s="7">
        <f t="shared" si="143"/>
        <v>2</v>
      </c>
      <c r="O3075" s="30">
        <f t="shared" si="144"/>
        <v>143.20000000000002</v>
      </c>
    </row>
    <row r="3076" spans="2:15" x14ac:dyDescent="0.2">
      <c r="B3076" s="13">
        <v>55026</v>
      </c>
      <c r="C3076" s="14">
        <v>42036.736111111117</v>
      </c>
      <c r="D3076" s="7" t="s">
        <v>7</v>
      </c>
      <c r="E3076" s="13">
        <v>2218</v>
      </c>
      <c r="F3076" s="7" t="s">
        <v>54</v>
      </c>
      <c r="G3076" s="7" t="s">
        <v>11</v>
      </c>
      <c r="H3076" s="13">
        <v>9</v>
      </c>
      <c r="I3076" s="13">
        <f>IF(G3076="Male",VLOOKUP(H3076,'Shoe size conversion table'!$B$6:$D$22,2),VLOOKUP(H3076,'Shoe size conversion table'!$J$6:$L$22,2))</f>
        <v>42</v>
      </c>
      <c r="J3076" s="13">
        <f>IF(G3076="Male",VLOOKUP(H3076,'Shoe size conversion table'!$B$6:$D$22,3),VLOOKUP(H3076,'Shoe size conversion table'!$J$6:$L$22,3))</f>
        <v>8.5</v>
      </c>
      <c r="K3076" s="11">
        <v>149</v>
      </c>
      <c r="L3076" s="12">
        <v>0</v>
      </c>
      <c r="M3076" s="7">
        <f t="shared" si="142"/>
        <v>2015</v>
      </c>
      <c r="N3076" s="7">
        <f t="shared" si="143"/>
        <v>2</v>
      </c>
      <c r="O3076" s="30">
        <f t="shared" si="144"/>
        <v>149</v>
      </c>
    </row>
    <row r="3077" spans="2:15" x14ac:dyDescent="0.2">
      <c r="B3077" s="13">
        <v>55027</v>
      </c>
      <c r="C3077" s="14">
        <v>42036.756111111266</v>
      </c>
      <c r="D3077" s="7" t="s">
        <v>9</v>
      </c>
      <c r="E3077" s="13">
        <v>2172</v>
      </c>
      <c r="F3077" s="7" t="s">
        <v>62</v>
      </c>
      <c r="G3077" s="7" t="s">
        <v>12</v>
      </c>
      <c r="H3077" s="13">
        <v>8.5</v>
      </c>
      <c r="I3077" s="13">
        <f>IF(G3077="Male",VLOOKUP(H3077,'Shoe size conversion table'!$B$6:$D$22,2),VLOOKUP(H3077,'Shoe size conversion table'!$J$6:$L$22,2))</f>
        <v>39</v>
      </c>
      <c r="J3077" s="13">
        <f>IF(G3077="Male",VLOOKUP(H3077,'Shoe size conversion table'!$B$6:$D$22,3),VLOOKUP(H3077,'Shoe size conversion table'!$J$6:$L$22,3))</f>
        <v>6.5</v>
      </c>
      <c r="K3077" s="11">
        <v>169</v>
      </c>
      <c r="L3077" s="12">
        <v>0.1</v>
      </c>
      <c r="M3077" s="7">
        <f t="shared" ref="M3077:M3140" si="145">YEAR(C3077)</f>
        <v>2015</v>
      </c>
      <c r="N3077" s="7">
        <f t="shared" si="143"/>
        <v>2</v>
      </c>
      <c r="O3077" s="30">
        <f t="shared" si="144"/>
        <v>152.1</v>
      </c>
    </row>
    <row r="3078" spans="2:15" x14ac:dyDescent="0.2">
      <c r="B3078" s="13">
        <v>55028</v>
      </c>
      <c r="C3078" s="14">
        <v>42036.896111111295</v>
      </c>
      <c r="D3078" s="7" t="s">
        <v>7</v>
      </c>
      <c r="E3078" s="13">
        <v>2171</v>
      </c>
      <c r="F3078" s="7" t="s">
        <v>51</v>
      </c>
      <c r="G3078" s="7" t="s">
        <v>12</v>
      </c>
      <c r="H3078" s="13">
        <v>11.5</v>
      </c>
      <c r="I3078" s="13">
        <f>IF(G3078="Male",VLOOKUP(H3078,'Shoe size conversion table'!$B$6:$D$22,2),VLOOKUP(H3078,'Shoe size conversion table'!$J$6:$L$22,2))</f>
        <v>42</v>
      </c>
      <c r="J3078" s="13">
        <f>IF(G3078="Male",VLOOKUP(H3078,'Shoe size conversion table'!$B$6:$D$22,3),VLOOKUP(H3078,'Shoe size conversion table'!$J$6:$L$22,3))</f>
        <v>9.5</v>
      </c>
      <c r="K3078" s="11">
        <v>149</v>
      </c>
      <c r="L3078" s="12">
        <v>0.3</v>
      </c>
      <c r="M3078" s="7">
        <f t="shared" si="145"/>
        <v>2015</v>
      </c>
      <c r="N3078" s="7">
        <f t="shared" ref="N3078:N3141" si="146">MONTH(C3078:C18045)</f>
        <v>2</v>
      </c>
      <c r="O3078" s="30">
        <f t="shared" ref="O3078:O3141" si="147">K3078*(1-L3078)</f>
        <v>104.3</v>
      </c>
    </row>
    <row r="3079" spans="2:15" x14ac:dyDescent="0.2">
      <c r="B3079" s="13">
        <v>55029</v>
      </c>
      <c r="C3079" s="14">
        <v>42037.036111111294</v>
      </c>
      <c r="D3079" s="7" t="s">
        <v>10</v>
      </c>
      <c r="E3079" s="13">
        <v>2158</v>
      </c>
      <c r="F3079" s="7" t="s">
        <v>35</v>
      </c>
      <c r="G3079" s="7" t="s">
        <v>11</v>
      </c>
      <c r="H3079" s="13">
        <v>8</v>
      </c>
      <c r="I3079" s="13">
        <f>IF(G3079="Male",VLOOKUP(H3079,'Shoe size conversion table'!$B$6:$D$22,2),VLOOKUP(H3079,'Shoe size conversion table'!$J$6:$L$22,2))</f>
        <v>41</v>
      </c>
      <c r="J3079" s="13">
        <f>IF(G3079="Male",VLOOKUP(H3079,'Shoe size conversion table'!$B$6:$D$22,3),VLOOKUP(H3079,'Shoe size conversion table'!$J$6:$L$22,3))</f>
        <v>7.5</v>
      </c>
      <c r="K3079" s="11">
        <v>179</v>
      </c>
      <c r="L3079" s="12">
        <v>0.2</v>
      </c>
      <c r="M3079" s="7">
        <f t="shared" si="145"/>
        <v>2015</v>
      </c>
      <c r="N3079" s="7">
        <f t="shared" si="146"/>
        <v>2</v>
      </c>
      <c r="O3079" s="30">
        <f t="shared" si="147"/>
        <v>143.20000000000002</v>
      </c>
    </row>
    <row r="3080" spans="2:15" x14ac:dyDescent="0.2">
      <c r="B3080" s="13">
        <v>55030</v>
      </c>
      <c r="C3080" s="14">
        <v>42037.316111111271</v>
      </c>
      <c r="D3080" s="7" t="s">
        <v>7</v>
      </c>
      <c r="E3080" s="13">
        <v>2222</v>
      </c>
      <c r="F3080" s="7" t="s">
        <v>56</v>
      </c>
      <c r="G3080" s="7" t="s">
        <v>11</v>
      </c>
      <c r="H3080" s="13">
        <v>8</v>
      </c>
      <c r="I3080" s="13">
        <f>IF(G3080="Male",VLOOKUP(H3080,'Shoe size conversion table'!$B$6:$D$22,2),VLOOKUP(H3080,'Shoe size conversion table'!$J$6:$L$22,2))</f>
        <v>41</v>
      </c>
      <c r="J3080" s="13">
        <f>IF(G3080="Male",VLOOKUP(H3080,'Shoe size conversion table'!$B$6:$D$22,3),VLOOKUP(H3080,'Shoe size conversion table'!$J$6:$L$22,3))</f>
        <v>7.5</v>
      </c>
      <c r="K3080" s="11">
        <v>169</v>
      </c>
      <c r="L3080" s="12">
        <v>0</v>
      </c>
      <c r="M3080" s="7">
        <f t="shared" si="145"/>
        <v>2015</v>
      </c>
      <c r="N3080" s="7">
        <f t="shared" si="146"/>
        <v>2</v>
      </c>
      <c r="O3080" s="30">
        <f t="shared" si="147"/>
        <v>169</v>
      </c>
    </row>
    <row r="3081" spans="2:15" x14ac:dyDescent="0.2">
      <c r="B3081" s="13">
        <v>55031</v>
      </c>
      <c r="C3081" s="14">
        <v>42037.336111111268</v>
      </c>
      <c r="D3081" s="7" t="s">
        <v>8</v>
      </c>
      <c r="E3081" s="13">
        <v>2157</v>
      </c>
      <c r="F3081" s="7" t="s">
        <v>38</v>
      </c>
      <c r="G3081" s="7" t="s">
        <v>12</v>
      </c>
      <c r="H3081" s="13">
        <v>9</v>
      </c>
      <c r="I3081" s="13" t="str">
        <f>IF(G3081="Male",VLOOKUP(H3081,'Shoe size conversion table'!$B$6:$D$22,2),VLOOKUP(H3081,'Shoe size conversion table'!$J$6:$L$22,2))</f>
        <v>39-40</v>
      </c>
      <c r="J3081" s="13">
        <f>IF(G3081="Male",VLOOKUP(H3081,'Shoe size conversion table'!$B$6:$D$22,3),VLOOKUP(H3081,'Shoe size conversion table'!$J$6:$L$22,3))</f>
        <v>7</v>
      </c>
      <c r="K3081" s="11">
        <v>159</v>
      </c>
      <c r="L3081" s="12">
        <v>0</v>
      </c>
      <c r="M3081" s="7">
        <f t="shared" si="145"/>
        <v>2015</v>
      </c>
      <c r="N3081" s="7">
        <f t="shared" si="146"/>
        <v>2</v>
      </c>
      <c r="O3081" s="30">
        <f t="shared" si="147"/>
        <v>159</v>
      </c>
    </row>
    <row r="3082" spans="2:15" x14ac:dyDescent="0.2">
      <c r="B3082" s="13">
        <v>55032</v>
      </c>
      <c r="C3082" s="14">
        <v>42037.39611111112</v>
      </c>
      <c r="D3082" s="7" t="s">
        <v>7</v>
      </c>
      <c r="E3082" s="13">
        <v>2228</v>
      </c>
      <c r="F3082" s="7" t="s">
        <v>51</v>
      </c>
      <c r="G3082" s="7" t="s">
        <v>11</v>
      </c>
      <c r="H3082" s="13">
        <v>9.5</v>
      </c>
      <c r="I3082" s="13" t="str">
        <f>IF(G3082="Male",VLOOKUP(H3082,'Shoe size conversion table'!$B$6:$D$22,2),VLOOKUP(H3082,'Shoe size conversion table'!$J$6:$L$22,2))</f>
        <v>42-43</v>
      </c>
      <c r="J3082" s="13">
        <f>IF(G3082="Male",VLOOKUP(H3082,'Shoe size conversion table'!$B$6:$D$22,3),VLOOKUP(H3082,'Shoe size conversion table'!$J$6:$L$22,3))</f>
        <v>9</v>
      </c>
      <c r="K3082" s="11">
        <v>189</v>
      </c>
      <c r="L3082" s="12">
        <v>0</v>
      </c>
      <c r="M3082" s="7">
        <f t="shared" si="145"/>
        <v>2015</v>
      </c>
      <c r="N3082" s="7">
        <f t="shared" si="146"/>
        <v>2</v>
      </c>
      <c r="O3082" s="30">
        <f t="shared" si="147"/>
        <v>189</v>
      </c>
    </row>
    <row r="3083" spans="2:15" x14ac:dyDescent="0.2">
      <c r="B3083" s="13">
        <v>55033</v>
      </c>
      <c r="C3083" s="14">
        <v>42037.606111111294</v>
      </c>
      <c r="D3083" s="7" t="s">
        <v>9</v>
      </c>
      <c r="E3083" s="13">
        <v>2170</v>
      </c>
      <c r="F3083" s="7" t="s">
        <v>61</v>
      </c>
      <c r="G3083" s="7" t="s">
        <v>12</v>
      </c>
      <c r="H3083" s="13">
        <v>4.5</v>
      </c>
      <c r="I3083" s="13">
        <f>IF(G3083="Male",VLOOKUP(H3083,'Shoe size conversion table'!$B$6:$D$22,2),VLOOKUP(H3083,'Shoe size conversion table'!$J$6:$L$22,2))</f>
        <v>35</v>
      </c>
      <c r="J3083" s="13">
        <f>IF(G3083="Male",VLOOKUP(H3083,'Shoe size conversion table'!$B$6:$D$22,3),VLOOKUP(H3083,'Shoe size conversion table'!$J$6:$L$22,3))</f>
        <v>2.5</v>
      </c>
      <c r="K3083" s="11">
        <v>129</v>
      </c>
      <c r="L3083" s="12">
        <v>0.2</v>
      </c>
      <c r="M3083" s="7">
        <f t="shared" si="145"/>
        <v>2015</v>
      </c>
      <c r="N3083" s="7">
        <f t="shared" si="146"/>
        <v>2</v>
      </c>
      <c r="O3083" s="30">
        <f t="shared" si="147"/>
        <v>103.2</v>
      </c>
    </row>
    <row r="3084" spans="2:15" x14ac:dyDescent="0.2">
      <c r="B3084" s="13">
        <v>55034</v>
      </c>
      <c r="C3084" s="14">
        <v>42037.636111111264</v>
      </c>
      <c r="D3084" s="7" t="s">
        <v>10</v>
      </c>
      <c r="E3084" s="13">
        <v>2211</v>
      </c>
      <c r="F3084" s="7" t="s">
        <v>34</v>
      </c>
      <c r="G3084" s="7" t="s">
        <v>11</v>
      </c>
      <c r="H3084" s="13">
        <v>8.5</v>
      </c>
      <c r="I3084" s="13" t="str">
        <f>IF(G3084="Male",VLOOKUP(H3084,'Shoe size conversion table'!$B$6:$D$22,2),VLOOKUP(H3084,'Shoe size conversion table'!$J$6:$L$22,2))</f>
        <v>41-42</v>
      </c>
      <c r="J3084" s="13">
        <f>IF(G3084="Male",VLOOKUP(H3084,'Shoe size conversion table'!$B$6:$D$22,3),VLOOKUP(H3084,'Shoe size conversion table'!$J$6:$L$22,3))</f>
        <v>8</v>
      </c>
      <c r="K3084" s="11">
        <v>189</v>
      </c>
      <c r="L3084" s="12">
        <v>0.5</v>
      </c>
      <c r="M3084" s="7">
        <f t="shared" si="145"/>
        <v>2015</v>
      </c>
      <c r="N3084" s="7">
        <f t="shared" si="146"/>
        <v>2</v>
      </c>
      <c r="O3084" s="30">
        <f t="shared" si="147"/>
        <v>94.5</v>
      </c>
    </row>
    <row r="3085" spans="2:15" x14ac:dyDescent="0.2">
      <c r="B3085" s="13">
        <v>55035</v>
      </c>
      <c r="C3085" s="14">
        <v>42037.756111111266</v>
      </c>
      <c r="D3085" s="7" t="s">
        <v>9</v>
      </c>
      <c r="E3085" s="13">
        <v>2228</v>
      </c>
      <c r="F3085" s="7" t="s">
        <v>60</v>
      </c>
      <c r="G3085" s="7" t="s">
        <v>12</v>
      </c>
      <c r="H3085" s="13">
        <v>8.5</v>
      </c>
      <c r="I3085" s="13">
        <f>IF(G3085="Male",VLOOKUP(H3085,'Shoe size conversion table'!$B$6:$D$22,2),VLOOKUP(H3085,'Shoe size conversion table'!$J$6:$L$22,2))</f>
        <v>39</v>
      </c>
      <c r="J3085" s="13">
        <f>IF(G3085="Male",VLOOKUP(H3085,'Shoe size conversion table'!$B$6:$D$22,3),VLOOKUP(H3085,'Shoe size conversion table'!$J$6:$L$22,3))</f>
        <v>6.5</v>
      </c>
      <c r="K3085" s="11">
        <v>189</v>
      </c>
      <c r="L3085" s="12">
        <v>0</v>
      </c>
      <c r="M3085" s="7">
        <f t="shared" si="145"/>
        <v>2015</v>
      </c>
      <c r="N3085" s="7">
        <f t="shared" si="146"/>
        <v>2</v>
      </c>
      <c r="O3085" s="30">
        <f t="shared" si="147"/>
        <v>189</v>
      </c>
    </row>
    <row r="3086" spans="2:15" x14ac:dyDescent="0.2">
      <c r="B3086" s="13">
        <v>55036</v>
      </c>
      <c r="C3086" s="14">
        <v>42037.766111111123</v>
      </c>
      <c r="D3086" s="7" t="s">
        <v>8</v>
      </c>
      <c r="E3086" s="13">
        <v>2160</v>
      </c>
      <c r="F3086" s="7" t="s">
        <v>42</v>
      </c>
      <c r="G3086" s="7" t="s">
        <v>11</v>
      </c>
      <c r="H3086" s="13">
        <v>9</v>
      </c>
      <c r="I3086" s="13">
        <f>IF(G3086="Male",VLOOKUP(H3086,'Shoe size conversion table'!$B$6:$D$22,2),VLOOKUP(H3086,'Shoe size conversion table'!$J$6:$L$22,2))</f>
        <v>42</v>
      </c>
      <c r="J3086" s="13">
        <f>IF(G3086="Male",VLOOKUP(H3086,'Shoe size conversion table'!$B$6:$D$22,3),VLOOKUP(H3086,'Shoe size conversion table'!$J$6:$L$22,3))</f>
        <v>8.5</v>
      </c>
      <c r="K3086" s="11">
        <v>169</v>
      </c>
      <c r="L3086" s="12">
        <v>0</v>
      </c>
      <c r="M3086" s="7">
        <f t="shared" si="145"/>
        <v>2015</v>
      </c>
      <c r="N3086" s="7">
        <f t="shared" si="146"/>
        <v>2</v>
      </c>
      <c r="O3086" s="30">
        <f t="shared" si="147"/>
        <v>169</v>
      </c>
    </row>
    <row r="3087" spans="2:15" x14ac:dyDescent="0.2">
      <c r="B3087" s="13">
        <v>55037</v>
      </c>
      <c r="C3087" s="14">
        <v>42037.796111111122</v>
      </c>
      <c r="D3087" s="7" t="s">
        <v>7</v>
      </c>
      <c r="E3087" s="13">
        <v>2171</v>
      </c>
      <c r="F3087" s="7" t="s">
        <v>45</v>
      </c>
      <c r="G3087" s="7" t="s">
        <v>11</v>
      </c>
      <c r="H3087" s="13">
        <v>10.5</v>
      </c>
      <c r="I3087" s="13" t="str">
        <f>IF(G3087="Male",VLOOKUP(H3087,'Shoe size conversion table'!$B$6:$D$22,2),VLOOKUP(H3087,'Shoe size conversion table'!$J$6:$L$22,2))</f>
        <v>43-44</v>
      </c>
      <c r="J3087" s="13">
        <f>IF(G3087="Male",VLOOKUP(H3087,'Shoe size conversion table'!$B$6:$D$22,3),VLOOKUP(H3087,'Shoe size conversion table'!$J$6:$L$22,3))</f>
        <v>10</v>
      </c>
      <c r="K3087" s="11">
        <v>149</v>
      </c>
      <c r="L3087" s="12">
        <v>0</v>
      </c>
      <c r="M3087" s="7">
        <f t="shared" si="145"/>
        <v>2015</v>
      </c>
      <c r="N3087" s="7">
        <f t="shared" si="146"/>
        <v>2</v>
      </c>
      <c r="O3087" s="30">
        <f t="shared" si="147"/>
        <v>149</v>
      </c>
    </row>
    <row r="3088" spans="2:15" x14ac:dyDescent="0.2">
      <c r="B3088" s="13">
        <v>55038</v>
      </c>
      <c r="C3088" s="14">
        <v>42037.886111111126</v>
      </c>
      <c r="D3088" s="7" t="s">
        <v>10</v>
      </c>
      <c r="E3088" s="13">
        <v>2181</v>
      </c>
      <c r="F3088" s="7" t="s">
        <v>35</v>
      </c>
      <c r="G3088" s="7" t="s">
        <v>11</v>
      </c>
      <c r="H3088" s="13">
        <v>9.5</v>
      </c>
      <c r="I3088" s="13" t="str">
        <f>IF(G3088="Male",VLOOKUP(H3088,'Shoe size conversion table'!$B$6:$D$22,2),VLOOKUP(H3088,'Shoe size conversion table'!$J$6:$L$22,2))</f>
        <v>42-43</v>
      </c>
      <c r="J3088" s="13">
        <f>IF(G3088="Male",VLOOKUP(H3088,'Shoe size conversion table'!$B$6:$D$22,3),VLOOKUP(H3088,'Shoe size conversion table'!$J$6:$L$22,3))</f>
        <v>9</v>
      </c>
      <c r="K3088" s="11">
        <v>199</v>
      </c>
      <c r="L3088" s="12">
        <v>0</v>
      </c>
      <c r="M3088" s="7">
        <f t="shared" si="145"/>
        <v>2015</v>
      </c>
      <c r="N3088" s="7">
        <f t="shared" si="146"/>
        <v>2</v>
      </c>
      <c r="O3088" s="30">
        <f t="shared" si="147"/>
        <v>199</v>
      </c>
    </row>
    <row r="3089" spans="2:15" x14ac:dyDescent="0.2">
      <c r="B3089" s="13">
        <v>55039</v>
      </c>
      <c r="C3089" s="14">
        <v>42037.976111111122</v>
      </c>
      <c r="D3089" s="7" t="s">
        <v>10</v>
      </c>
      <c r="E3089" s="13">
        <v>2215</v>
      </c>
      <c r="F3089" s="7" t="s">
        <v>35</v>
      </c>
      <c r="G3089" s="7" t="s">
        <v>11</v>
      </c>
      <c r="H3089" s="13">
        <v>10</v>
      </c>
      <c r="I3089" s="13">
        <f>IF(G3089="Male",VLOOKUP(H3089,'Shoe size conversion table'!$B$6:$D$22,2),VLOOKUP(H3089,'Shoe size conversion table'!$J$6:$L$22,2))</f>
        <v>43</v>
      </c>
      <c r="J3089" s="13">
        <f>IF(G3089="Male",VLOOKUP(H3089,'Shoe size conversion table'!$B$6:$D$22,3),VLOOKUP(H3089,'Shoe size conversion table'!$J$6:$L$22,3))</f>
        <v>9.5</v>
      </c>
      <c r="K3089" s="11">
        <v>179</v>
      </c>
      <c r="L3089" s="12">
        <v>0</v>
      </c>
      <c r="M3089" s="7">
        <f t="shared" si="145"/>
        <v>2015</v>
      </c>
      <c r="N3089" s="7">
        <f t="shared" si="146"/>
        <v>2</v>
      </c>
      <c r="O3089" s="30">
        <f t="shared" si="147"/>
        <v>179</v>
      </c>
    </row>
    <row r="3090" spans="2:15" x14ac:dyDescent="0.2">
      <c r="B3090" s="13">
        <v>55040</v>
      </c>
      <c r="C3090" s="14">
        <v>42037.976111111268</v>
      </c>
      <c r="D3090" s="7" t="s">
        <v>7</v>
      </c>
      <c r="E3090" s="13">
        <v>2207</v>
      </c>
      <c r="F3090" s="7" t="s">
        <v>48</v>
      </c>
      <c r="G3090" s="7" t="s">
        <v>12</v>
      </c>
      <c r="H3090" s="13">
        <v>8</v>
      </c>
      <c r="I3090" s="13" t="str">
        <f>IF(G3090="Male",VLOOKUP(H3090,'Shoe size conversion table'!$B$6:$D$22,2),VLOOKUP(H3090,'Shoe size conversion table'!$J$6:$L$22,2))</f>
        <v>38-39</v>
      </c>
      <c r="J3090" s="13">
        <f>IF(G3090="Male",VLOOKUP(H3090,'Shoe size conversion table'!$B$6:$D$22,3),VLOOKUP(H3090,'Shoe size conversion table'!$J$6:$L$22,3))</f>
        <v>6</v>
      </c>
      <c r="K3090" s="11">
        <v>179</v>
      </c>
      <c r="L3090" s="12">
        <v>0.2</v>
      </c>
      <c r="M3090" s="7">
        <f t="shared" si="145"/>
        <v>2015</v>
      </c>
      <c r="N3090" s="7">
        <f t="shared" si="146"/>
        <v>2</v>
      </c>
      <c r="O3090" s="30">
        <f t="shared" si="147"/>
        <v>143.20000000000002</v>
      </c>
    </row>
    <row r="3091" spans="2:15" x14ac:dyDescent="0.2">
      <c r="B3091" s="13">
        <v>55041</v>
      </c>
      <c r="C3091" s="14">
        <v>42037.986111111291</v>
      </c>
      <c r="D3091" s="7" t="s">
        <v>8</v>
      </c>
      <c r="E3091" s="13">
        <v>2172</v>
      </c>
      <c r="F3091" s="7" t="s">
        <v>37</v>
      </c>
      <c r="G3091" s="7" t="s">
        <v>11</v>
      </c>
      <c r="H3091" s="13">
        <v>9.5</v>
      </c>
      <c r="I3091" s="13" t="str">
        <f>IF(G3091="Male",VLOOKUP(H3091,'Shoe size conversion table'!$B$6:$D$22,2),VLOOKUP(H3091,'Shoe size conversion table'!$J$6:$L$22,2))</f>
        <v>42-43</v>
      </c>
      <c r="J3091" s="13">
        <f>IF(G3091="Male",VLOOKUP(H3091,'Shoe size conversion table'!$B$6:$D$22,3),VLOOKUP(H3091,'Shoe size conversion table'!$J$6:$L$22,3))</f>
        <v>9</v>
      </c>
      <c r="K3091" s="11">
        <v>179</v>
      </c>
      <c r="L3091" s="12">
        <v>0.2</v>
      </c>
      <c r="M3091" s="7">
        <f t="shared" si="145"/>
        <v>2015</v>
      </c>
      <c r="N3091" s="7">
        <f t="shared" si="146"/>
        <v>2</v>
      </c>
      <c r="O3091" s="30">
        <f t="shared" si="147"/>
        <v>143.20000000000002</v>
      </c>
    </row>
    <row r="3092" spans="2:15" x14ac:dyDescent="0.2">
      <c r="B3092" s="13">
        <v>55042</v>
      </c>
      <c r="C3092" s="14">
        <v>42038.026111111125</v>
      </c>
      <c r="D3092" s="7" t="s">
        <v>10</v>
      </c>
      <c r="E3092" s="13">
        <v>2238</v>
      </c>
      <c r="F3092" s="7" t="s">
        <v>34</v>
      </c>
      <c r="G3092" s="7" t="s">
        <v>11</v>
      </c>
      <c r="H3092" s="13">
        <v>8.5</v>
      </c>
      <c r="I3092" s="13" t="str">
        <f>IF(G3092="Male",VLOOKUP(H3092,'Shoe size conversion table'!$B$6:$D$22,2),VLOOKUP(H3092,'Shoe size conversion table'!$J$6:$L$22,2))</f>
        <v>41-42</v>
      </c>
      <c r="J3092" s="13">
        <f>IF(G3092="Male",VLOOKUP(H3092,'Shoe size conversion table'!$B$6:$D$22,3),VLOOKUP(H3092,'Shoe size conversion table'!$J$6:$L$22,3))</f>
        <v>8</v>
      </c>
      <c r="K3092" s="11">
        <v>169</v>
      </c>
      <c r="L3092" s="12">
        <v>0.1</v>
      </c>
      <c r="M3092" s="7">
        <f t="shared" si="145"/>
        <v>2015</v>
      </c>
      <c r="N3092" s="7">
        <f t="shared" si="146"/>
        <v>2</v>
      </c>
      <c r="O3092" s="30">
        <f t="shared" si="147"/>
        <v>152.1</v>
      </c>
    </row>
    <row r="3093" spans="2:15" x14ac:dyDescent="0.2">
      <c r="B3093" s="13">
        <v>55043</v>
      </c>
      <c r="C3093" s="14">
        <v>42038.046111111122</v>
      </c>
      <c r="D3093" s="7" t="s">
        <v>7</v>
      </c>
      <c r="E3093" s="13">
        <v>2233</v>
      </c>
      <c r="F3093" s="7" t="s">
        <v>48</v>
      </c>
      <c r="G3093" s="7" t="s">
        <v>11</v>
      </c>
      <c r="H3093" s="13">
        <v>10</v>
      </c>
      <c r="I3093" s="13">
        <f>IF(G3093="Male",VLOOKUP(H3093,'Shoe size conversion table'!$B$6:$D$22,2),VLOOKUP(H3093,'Shoe size conversion table'!$J$6:$L$22,2))</f>
        <v>43</v>
      </c>
      <c r="J3093" s="13">
        <f>IF(G3093="Male",VLOOKUP(H3093,'Shoe size conversion table'!$B$6:$D$22,3),VLOOKUP(H3093,'Shoe size conversion table'!$J$6:$L$22,3))</f>
        <v>9.5</v>
      </c>
      <c r="K3093" s="11">
        <v>179</v>
      </c>
      <c r="L3093" s="12">
        <v>0.3</v>
      </c>
      <c r="M3093" s="7">
        <f t="shared" si="145"/>
        <v>2015</v>
      </c>
      <c r="N3093" s="7">
        <f t="shared" si="146"/>
        <v>2</v>
      </c>
      <c r="O3093" s="30">
        <f t="shared" si="147"/>
        <v>125.3</v>
      </c>
    </row>
    <row r="3094" spans="2:15" x14ac:dyDescent="0.2">
      <c r="B3094" s="13">
        <v>55043</v>
      </c>
      <c r="C3094" s="14">
        <v>42038.046111111122</v>
      </c>
      <c r="D3094" s="7" t="s">
        <v>7</v>
      </c>
      <c r="E3094" s="13">
        <v>2205</v>
      </c>
      <c r="F3094" s="7" t="s">
        <v>56</v>
      </c>
      <c r="G3094" s="7" t="s">
        <v>12</v>
      </c>
      <c r="H3094" s="13">
        <v>10</v>
      </c>
      <c r="I3094" s="13" t="str">
        <f>IF(G3094="Male",VLOOKUP(H3094,'Shoe size conversion table'!$B$6:$D$22,2),VLOOKUP(H3094,'Shoe size conversion table'!$J$6:$L$22,2))</f>
        <v>40-41</v>
      </c>
      <c r="J3094" s="13">
        <f>IF(G3094="Male",VLOOKUP(H3094,'Shoe size conversion table'!$B$6:$D$22,3),VLOOKUP(H3094,'Shoe size conversion table'!$J$6:$L$22,3))</f>
        <v>8</v>
      </c>
      <c r="K3094" s="11">
        <v>139</v>
      </c>
      <c r="L3094" s="12">
        <v>0.3</v>
      </c>
      <c r="M3094" s="7">
        <f t="shared" si="145"/>
        <v>2015</v>
      </c>
      <c r="N3094" s="7">
        <f t="shared" si="146"/>
        <v>2</v>
      </c>
      <c r="O3094" s="30">
        <f t="shared" si="147"/>
        <v>97.3</v>
      </c>
    </row>
    <row r="3095" spans="2:15" x14ac:dyDescent="0.2">
      <c r="B3095" s="13">
        <v>55044</v>
      </c>
      <c r="C3095" s="14">
        <v>42038.486111111124</v>
      </c>
      <c r="D3095" s="7" t="s">
        <v>7</v>
      </c>
      <c r="E3095" s="13">
        <v>2191</v>
      </c>
      <c r="F3095" s="7" t="s">
        <v>48</v>
      </c>
      <c r="G3095" s="7" t="s">
        <v>12</v>
      </c>
      <c r="H3095" s="13">
        <v>7</v>
      </c>
      <c r="I3095" s="13" t="str">
        <f>IF(G3095="Male",VLOOKUP(H3095,'Shoe size conversion table'!$B$6:$D$22,2),VLOOKUP(H3095,'Shoe size conversion table'!$J$6:$L$22,2))</f>
        <v>37-38</v>
      </c>
      <c r="J3095" s="13">
        <f>IF(G3095="Male",VLOOKUP(H3095,'Shoe size conversion table'!$B$6:$D$22,3),VLOOKUP(H3095,'Shoe size conversion table'!$J$6:$L$22,3))</f>
        <v>5</v>
      </c>
      <c r="K3095" s="11">
        <v>149</v>
      </c>
      <c r="L3095" s="12">
        <v>0.3</v>
      </c>
      <c r="M3095" s="7">
        <f t="shared" si="145"/>
        <v>2015</v>
      </c>
      <c r="N3095" s="7">
        <f t="shared" si="146"/>
        <v>2</v>
      </c>
      <c r="O3095" s="30">
        <f t="shared" si="147"/>
        <v>104.3</v>
      </c>
    </row>
    <row r="3096" spans="2:15" x14ac:dyDescent="0.2">
      <c r="B3096" s="13">
        <v>55045</v>
      </c>
      <c r="C3096" s="14">
        <v>42038.526111111292</v>
      </c>
      <c r="D3096" s="7" t="s">
        <v>7</v>
      </c>
      <c r="E3096" s="13">
        <v>2221</v>
      </c>
      <c r="F3096" s="7" t="s">
        <v>45</v>
      </c>
      <c r="G3096" s="7" t="s">
        <v>12</v>
      </c>
      <c r="H3096" s="13">
        <v>8</v>
      </c>
      <c r="I3096" s="13" t="str">
        <f>IF(G3096="Male",VLOOKUP(H3096,'Shoe size conversion table'!$B$6:$D$22,2),VLOOKUP(H3096,'Shoe size conversion table'!$J$6:$L$22,2))</f>
        <v>38-39</v>
      </c>
      <c r="J3096" s="13">
        <f>IF(G3096="Male",VLOOKUP(H3096,'Shoe size conversion table'!$B$6:$D$22,3),VLOOKUP(H3096,'Shoe size conversion table'!$J$6:$L$22,3))</f>
        <v>6</v>
      </c>
      <c r="K3096" s="11">
        <v>159</v>
      </c>
      <c r="L3096" s="12">
        <v>0</v>
      </c>
      <c r="M3096" s="7">
        <f t="shared" si="145"/>
        <v>2015</v>
      </c>
      <c r="N3096" s="7">
        <f t="shared" si="146"/>
        <v>2</v>
      </c>
      <c r="O3096" s="30">
        <f t="shared" si="147"/>
        <v>159</v>
      </c>
    </row>
    <row r="3097" spans="2:15" x14ac:dyDescent="0.2">
      <c r="B3097" s="13">
        <v>55046</v>
      </c>
      <c r="C3097" s="14">
        <v>42038.606111111294</v>
      </c>
      <c r="D3097" s="7" t="s">
        <v>7</v>
      </c>
      <c r="E3097" s="13">
        <v>2165</v>
      </c>
      <c r="F3097" s="7" t="s">
        <v>50</v>
      </c>
      <c r="G3097" s="7" t="s">
        <v>11</v>
      </c>
      <c r="H3097" s="13">
        <v>9.5</v>
      </c>
      <c r="I3097" s="13" t="str">
        <f>IF(G3097="Male",VLOOKUP(H3097,'Shoe size conversion table'!$B$6:$D$22,2),VLOOKUP(H3097,'Shoe size conversion table'!$J$6:$L$22,2))</f>
        <v>42-43</v>
      </c>
      <c r="J3097" s="13">
        <f>IF(G3097="Male",VLOOKUP(H3097,'Shoe size conversion table'!$B$6:$D$22,3),VLOOKUP(H3097,'Shoe size conversion table'!$J$6:$L$22,3))</f>
        <v>9</v>
      </c>
      <c r="K3097" s="11">
        <v>179</v>
      </c>
      <c r="L3097" s="12">
        <v>0.3</v>
      </c>
      <c r="M3097" s="7">
        <f t="shared" si="145"/>
        <v>2015</v>
      </c>
      <c r="N3097" s="7">
        <f t="shared" si="146"/>
        <v>2</v>
      </c>
      <c r="O3097" s="30">
        <f t="shared" si="147"/>
        <v>125.3</v>
      </c>
    </row>
    <row r="3098" spans="2:15" x14ac:dyDescent="0.2">
      <c r="B3098" s="13">
        <v>55047</v>
      </c>
      <c r="C3098" s="14">
        <v>42038.606111111294</v>
      </c>
      <c r="D3098" s="7" t="s">
        <v>9</v>
      </c>
      <c r="E3098" s="13">
        <v>2215</v>
      </c>
      <c r="F3098" s="7" t="s">
        <v>59</v>
      </c>
      <c r="G3098" s="7" t="s">
        <v>12</v>
      </c>
      <c r="H3098" s="13">
        <v>4.5</v>
      </c>
      <c r="I3098" s="13">
        <f>IF(G3098="Male",VLOOKUP(H3098,'Shoe size conversion table'!$B$6:$D$22,2),VLOOKUP(H3098,'Shoe size conversion table'!$J$6:$L$22,2))</f>
        <v>35</v>
      </c>
      <c r="J3098" s="13">
        <f>IF(G3098="Male",VLOOKUP(H3098,'Shoe size conversion table'!$B$6:$D$22,3),VLOOKUP(H3098,'Shoe size conversion table'!$J$6:$L$22,3))</f>
        <v>2.5</v>
      </c>
      <c r="K3098" s="11">
        <v>159</v>
      </c>
      <c r="L3098" s="12">
        <v>0</v>
      </c>
      <c r="M3098" s="7">
        <f t="shared" si="145"/>
        <v>2015</v>
      </c>
      <c r="N3098" s="7">
        <f t="shared" si="146"/>
        <v>2</v>
      </c>
      <c r="O3098" s="30">
        <f t="shared" si="147"/>
        <v>159</v>
      </c>
    </row>
    <row r="3099" spans="2:15" x14ac:dyDescent="0.2">
      <c r="B3099" s="13">
        <v>55048</v>
      </c>
      <c r="C3099" s="14">
        <v>42038.616111111267</v>
      </c>
      <c r="D3099" s="7" t="s">
        <v>8</v>
      </c>
      <c r="E3099" s="13">
        <v>2151</v>
      </c>
      <c r="F3099" s="7" t="s">
        <v>38</v>
      </c>
      <c r="G3099" s="7" t="s">
        <v>11</v>
      </c>
      <c r="H3099" s="13">
        <v>10</v>
      </c>
      <c r="I3099" s="13">
        <f>IF(G3099="Male",VLOOKUP(H3099,'Shoe size conversion table'!$B$6:$D$22,2),VLOOKUP(H3099,'Shoe size conversion table'!$J$6:$L$22,2))</f>
        <v>43</v>
      </c>
      <c r="J3099" s="13">
        <f>IF(G3099="Male",VLOOKUP(H3099,'Shoe size conversion table'!$B$6:$D$22,3),VLOOKUP(H3099,'Shoe size conversion table'!$J$6:$L$22,3))</f>
        <v>9.5</v>
      </c>
      <c r="K3099" s="11">
        <v>159</v>
      </c>
      <c r="L3099" s="12">
        <v>0</v>
      </c>
      <c r="M3099" s="7">
        <f t="shared" si="145"/>
        <v>2015</v>
      </c>
      <c r="N3099" s="7">
        <f t="shared" si="146"/>
        <v>2</v>
      </c>
      <c r="O3099" s="30">
        <f t="shared" si="147"/>
        <v>159</v>
      </c>
    </row>
    <row r="3100" spans="2:15" x14ac:dyDescent="0.2">
      <c r="B3100" s="13">
        <v>55049</v>
      </c>
      <c r="C3100" s="14">
        <v>42038.636111111264</v>
      </c>
      <c r="D3100" s="7" t="s">
        <v>10</v>
      </c>
      <c r="E3100" s="13">
        <v>2214</v>
      </c>
      <c r="F3100" s="7" t="s">
        <v>35</v>
      </c>
      <c r="G3100" s="7" t="s">
        <v>11</v>
      </c>
      <c r="H3100" s="13">
        <v>9.5</v>
      </c>
      <c r="I3100" s="13" t="str">
        <f>IF(G3100="Male",VLOOKUP(H3100,'Shoe size conversion table'!$B$6:$D$22,2),VLOOKUP(H3100,'Shoe size conversion table'!$J$6:$L$22,2))</f>
        <v>42-43</v>
      </c>
      <c r="J3100" s="13">
        <f>IF(G3100="Male",VLOOKUP(H3100,'Shoe size conversion table'!$B$6:$D$22,3),VLOOKUP(H3100,'Shoe size conversion table'!$J$6:$L$22,3))</f>
        <v>9</v>
      </c>
      <c r="K3100" s="11">
        <v>169</v>
      </c>
      <c r="L3100" s="12">
        <v>0.1</v>
      </c>
      <c r="M3100" s="7">
        <f t="shared" si="145"/>
        <v>2015</v>
      </c>
      <c r="N3100" s="7">
        <f t="shared" si="146"/>
        <v>2</v>
      </c>
      <c r="O3100" s="30">
        <f t="shared" si="147"/>
        <v>152.1</v>
      </c>
    </row>
    <row r="3101" spans="2:15" x14ac:dyDescent="0.2">
      <c r="B3101" s="13">
        <v>55050</v>
      </c>
      <c r="C3101" s="14">
        <v>42038.636111111293</v>
      </c>
      <c r="D3101" s="7" t="s">
        <v>8</v>
      </c>
      <c r="E3101" s="13">
        <v>2237</v>
      </c>
      <c r="F3101" s="7" t="s">
        <v>38</v>
      </c>
      <c r="G3101" s="7" t="s">
        <v>12</v>
      </c>
      <c r="H3101" s="13">
        <v>9</v>
      </c>
      <c r="I3101" s="13" t="str">
        <f>IF(G3101="Male",VLOOKUP(H3101,'Shoe size conversion table'!$B$6:$D$22,2),VLOOKUP(H3101,'Shoe size conversion table'!$J$6:$L$22,2))</f>
        <v>39-40</v>
      </c>
      <c r="J3101" s="13">
        <f>IF(G3101="Male",VLOOKUP(H3101,'Shoe size conversion table'!$B$6:$D$22,3),VLOOKUP(H3101,'Shoe size conversion table'!$J$6:$L$22,3))</f>
        <v>7</v>
      </c>
      <c r="K3101" s="11">
        <v>189</v>
      </c>
      <c r="L3101" s="12">
        <v>0.5</v>
      </c>
      <c r="M3101" s="7">
        <f t="shared" si="145"/>
        <v>2015</v>
      </c>
      <c r="N3101" s="7">
        <f t="shared" si="146"/>
        <v>2</v>
      </c>
      <c r="O3101" s="30">
        <f t="shared" si="147"/>
        <v>94.5</v>
      </c>
    </row>
    <row r="3102" spans="2:15" x14ac:dyDescent="0.2">
      <c r="B3102" s="13">
        <v>55051</v>
      </c>
      <c r="C3102" s="14">
        <v>42038.686111111267</v>
      </c>
      <c r="D3102" s="7" t="s">
        <v>10</v>
      </c>
      <c r="E3102" s="13">
        <v>2221</v>
      </c>
      <c r="F3102" s="7" t="s">
        <v>34</v>
      </c>
      <c r="G3102" s="7" t="s">
        <v>12</v>
      </c>
      <c r="H3102" s="13">
        <v>10</v>
      </c>
      <c r="I3102" s="13" t="str">
        <f>IF(G3102="Male",VLOOKUP(H3102,'Shoe size conversion table'!$B$6:$D$22,2),VLOOKUP(H3102,'Shoe size conversion table'!$J$6:$L$22,2))</f>
        <v>40-41</v>
      </c>
      <c r="J3102" s="13">
        <f>IF(G3102="Male",VLOOKUP(H3102,'Shoe size conversion table'!$B$6:$D$22,3),VLOOKUP(H3102,'Shoe size conversion table'!$J$6:$L$22,3))</f>
        <v>8</v>
      </c>
      <c r="K3102" s="11">
        <v>149</v>
      </c>
      <c r="L3102" s="12">
        <v>0.1</v>
      </c>
      <c r="M3102" s="7">
        <f t="shared" si="145"/>
        <v>2015</v>
      </c>
      <c r="N3102" s="7">
        <f t="shared" si="146"/>
        <v>2</v>
      </c>
      <c r="O3102" s="30">
        <f t="shared" si="147"/>
        <v>134.1</v>
      </c>
    </row>
    <row r="3103" spans="2:15" x14ac:dyDescent="0.2">
      <c r="B3103" s="13">
        <v>55052</v>
      </c>
      <c r="C3103" s="14">
        <v>42038.776111111292</v>
      </c>
      <c r="D3103" s="7" t="s">
        <v>10</v>
      </c>
      <c r="E3103" s="13">
        <v>2157</v>
      </c>
      <c r="F3103" s="7" t="s">
        <v>34</v>
      </c>
      <c r="G3103" s="7" t="s">
        <v>11</v>
      </c>
      <c r="H3103" s="13">
        <v>9.5</v>
      </c>
      <c r="I3103" s="13" t="str">
        <f>IF(G3103="Male",VLOOKUP(H3103,'Shoe size conversion table'!$B$6:$D$22,2),VLOOKUP(H3103,'Shoe size conversion table'!$J$6:$L$22,2))</f>
        <v>42-43</v>
      </c>
      <c r="J3103" s="13">
        <f>IF(G3103="Male",VLOOKUP(H3103,'Shoe size conversion table'!$B$6:$D$22,3),VLOOKUP(H3103,'Shoe size conversion table'!$J$6:$L$22,3))</f>
        <v>9</v>
      </c>
      <c r="K3103" s="11">
        <v>149</v>
      </c>
      <c r="L3103" s="12">
        <v>0.3</v>
      </c>
      <c r="M3103" s="7">
        <f t="shared" si="145"/>
        <v>2015</v>
      </c>
      <c r="N3103" s="7">
        <f t="shared" si="146"/>
        <v>2</v>
      </c>
      <c r="O3103" s="30">
        <f t="shared" si="147"/>
        <v>104.3</v>
      </c>
    </row>
    <row r="3104" spans="2:15" x14ac:dyDescent="0.2">
      <c r="B3104" s="13">
        <v>55053</v>
      </c>
      <c r="C3104" s="14">
        <v>42038.796111111122</v>
      </c>
      <c r="D3104" s="7" t="s">
        <v>7</v>
      </c>
      <c r="E3104" s="13">
        <v>2156</v>
      </c>
      <c r="F3104" s="7" t="s">
        <v>55</v>
      </c>
      <c r="G3104" s="7" t="s">
        <v>11</v>
      </c>
      <c r="H3104" s="13">
        <v>11</v>
      </c>
      <c r="I3104" s="13">
        <f>IF(G3104="Male",VLOOKUP(H3104,'Shoe size conversion table'!$B$6:$D$22,2),VLOOKUP(H3104,'Shoe size conversion table'!$J$6:$L$22,2))</f>
        <v>44</v>
      </c>
      <c r="J3104" s="13">
        <f>IF(G3104="Male",VLOOKUP(H3104,'Shoe size conversion table'!$B$6:$D$22,3),VLOOKUP(H3104,'Shoe size conversion table'!$J$6:$L$22,3))</f>
        <v>10.5</v>
      </c>
      <c r="K3104" s="11">
        <v>139</v>
      </c>
      <c r="L3104" s="12">
        <v>0.2</v>
      </c>
      <c r="M3104" s="7">
        <f t="shared" si="145"/>
        <v>2015</v>
      </c>
      <c r="N3104" s="7">
        <f t="shared" si="146"/>
        <v>2</v>
      </c>
      <c r="O3104" s="30">
        <f t="shared" si="147"/>
        <v>111.2</v>
      </c>
    </row>
    <row r="3105" spans="2:15" x14ac:dyDescent="0.2">
      <c r="B3105" s="13">
        <v>55054</v>
      </c>
      <c r="C3105" s="14">
        <v>42038.896111111295</v>
      </c>
      <c r="D3105" s="7" t="s">
        <v>10</v>
      </c>
      <c r="E3105" s="13">
        <v>2149</v>
      </c>
      <c r="F3105" s="7" t="s">
        <v>34</v>
      </c>
      <c r="G3105" s="7" t="s">
        <v>12</v>
      </c>
      <c r="H3105" s="13">
        <v>11.5</v>
      </c>
      <c r="I3105" s="13">
        <f>IF(G3105="Male",VLOOKUP(H3105,'Shoe size conversion table'!$B$6:$D$22,2),VLOOKUP(H3105,'Shoe size conversion table'!$J$6:$L$22,2))</f>
        <v>42</v>
      </c>
      <c r="J3105" s="13">
        <f>IF(G3105="Male",VLOOKUP(H3105,'Shoe size conversion table'!$B$6:$D$22,3),VLOOKUP(H3105,'Shoe size conversion table'!$J$6:$L$22,3))</f>
        <v>9.5</v>
      </c>
      <c r="K3105" s="11">
        <v>199</v>
      </c>
      <c r="L3105" s="12">
        <v>0.2</v>
      </c>
      <c r="M3105" s="7">
        <f t="shared" si="145"/>
        <v>2015</v>
      </c>
      <c r="N3105" s="7">
        <f t="shared" si="146"/>
        <v>2</v>
      </c>
      <c r="O3105" s="30">
        <f t="shared" si="147"/>
        <v>159.20000000000002</v>
      </c>
    </row>
    <row r="3106" spans="2:15" x14ac:dyDescent="0.2">
      <c r="B3106" s="13">
        <v>55055</v>
      </c>
      <c r="C3106" s="14">
        <v>42038.916111111132</v>
      </c>
      <c r="D3106" s="7" t="s">
        <v>9</v>
      </c>
      <c r="E3106" s="13">
        <v>2215</v>
      </c>
      <c r="F3106" s="7" t="s">
        <v>62</v>
      </c>
      <c r="G3106" s="7" t="s">
        <v>11</v>
      </c>
      <c r="H3106" s="13">
        <v>11</v>
      </c>
      <c r="I3106" s="13">
        <f>IF(G3106="Male",VLOOKUP(H3106,'Shoe size conversion table'!$B$6:$D$22,2),VLOOKUP(H3106,'Shoe size conversion table'!$J$6:$L$22,2))</f>
        <v>44</v>
      </c>
      <c r="J3106" s="13">
        <f>IF(G3106="Male",VLOOKUP(H3106,'Shoe size conversion table'!$B$6:$D$22,3),VLOOKUP(H3106,'Shoe size conversion table'!$J$6:$L$22,3))</f>
        <v>10.5</v>
      </c>
      <c r="K3106" s="11">
        <v>179</v>
      </c>
      <c r="L3106" s="12">
        <v>0.3</v>
      </c>
      <c r="M3106" s="7">
        <f t="shared" si="145"/>
        <v>2015</v>
      </c>
      <c r="N3106" s="7">
        <f t="shared" si="146"/>
        <v>2</v>
      </c>
      <c r="O3106" s="30">
        <f t="shared" si="147"/>
        <v>125.3</v>
      </c>
    </row>
    <row r="3107" spans="2:15" x14ac:dyDescent="0.2">
      <c r="B3107" s="13">
        <v>55056</v>
      </c>
      <c r="C3107" s="14">
        <v>42038.976111111122</v>
      </c>
      <c r="D3107" s="7" t="s">
        <v>7</v>
      </c>
      <c r="E3107" s="13">
        <v>2238</v>
      </c>
      <c r="F3107" s="7" t="s">
        <v>51</v>
      </c>
      <c r="G3107" s="7" t="s">
        <v>12</v>
      </c>
      <c r="H3107" s="13">
        <v>7.5</v>
      </c>
      <c r="I3107" s="13">
        <f>IF(G3107="Male",VLOOKUP(H3107,'Shoe size conversion table'!$B$6:$D$22,2),VLOOKUP(H3107,'Shoe size conversion table'!$J$6:$L$22,2))</f>
        <v>38</v>
      </c>
      <c r="J3107" s="13">
        <f>IF(G3107="Male",VLOOKUP(H3107,'Shoe size conversion table'!$B$6:$D$22,3),VLOOKUP(H3107,'Shoe size conversion table'!$J$6:$L$22,3))</f>
        <v>5.5</v>
      </c>
      <c r="K3107" s="11">
        <v>179</v>
      </c>
      <c r="L3107" s="12">
        <v>0</v>
      </c>
      <c r="M3107" s="7">
        <f t="shared" si="145"/>
        <v>2015</v>
      </c>
      <c r="N3107" s="7">
        <f t="shared" si="146"/>
        <v>2</v>
      </c>
      <c r="O3107" s="30">
        <f t="shared" si="147"/>
        <v>179</v>
      </c>
    </row>
    <row r="3108" spans="2:15" x14ac:dyDescent="0.2">
      <c r="B3108" s="13">
        <v>55057</v>
      </c>
      <c r="C3108" s="14">
        <v>42038.986111111291</v>
      </c>
      <c r="D3108" s="7" t="s">
        <v>7</v>
      </c>
      <c r="E3108" s="13">
        <v>2186</v>
      </c>
      <c r="F3108" s="7" t="s">
        <v>49</v>
      </c>
      <c r="G3108" s="7" t="s">
        <v>12</v>
      </c>
      <c r="H3108" s="13">
        <v>6.5</v>
      </c>
      <c r="I3108" s="13">
        <f>IF(G3108="Male",VLOOKUP(H3108,'Shoe size conversion table'!$B$6:$D$22,2),VLOOKUP(H3108,'Shoe size conversion table'!$J$6:$L$22,2))</f>
        <v>37</v>
      </c>
      <c r="J3108" s="13">
        <f>IF(G3108="Male",VLOOKUP(H3108,'Shoe size conversion table'!$B$6:$D$22,3),VLOOKUP(H3108,'Shoe size conversion table'!$J$6:$L$22,3))</f>
        <v>4.5</v>
      </c>
      <c r="K3108" s="11">
        <v>149</v>
      </c>
      <c r="L3108" s="12">
        <v>0</v>
      </c>
      <c r="M3108" s="7">
        <f t="shared" si="145"/>
        <v>2015</v>
      </c>
      <c r="N3108" s="7">
        <f t="shared" si="146"/>
        <v>2</v>
      </c>
      <c r="O3108" s="30">
        <f t="shared" si="147"/>
        <v>149</v>
      </c>
    </row>
    <row r="3109" spans="2:15" x14ac:dyDescent="0.2">
      <c r="B3109" s="13">
        <v>55058</v>
      </c>
      <c r="C3109" s="14">
        <v>42039.046111111122</v>
      </c>
      <c r="D3109" s="7" t="s">
        <v>7</v>
      </c>
      <c r="E3109" s="13">
        <v>2236</v>
      </c>
      <c r="F3109" s="7" t="s">
        <v>47</v>
      </c>
      <c r="G3109" s="7" t="s">
        <v>12</v>
      </c>
      <c r="H3109" s="13">
        <v>8.5</v>
      </c>
      <c r="I3109" s="13">
        <f>IF(G3109="Male",VLOOKUP(H3109,'Shoe size conversion table'!$B$6:$D$22,2),VLOOKUP(H3109,'Shoe size conversion table'!$J$6:$L$22,2))</f>
        <v>39</v>
      </c>
      <c r="J3109" s="13">
        <f>IF(G3109="Male",VLOOKUP(H3109,'Shoe size conversion table'!$B$6:$D$22,3),VLOOKUP(H3109,'Shoe size conversion table'!$J$6:$L$22,3))</f>
        <v>6.5</v>
      </c>
      <c r="K3109" s="11">
        <v>129</v>
      </c>
      <c r="L3109" s="12">
        <v>0.5</v>
      </c>
      <c r="M3109" s="7">
        <f t="shared" si="145"/>
        <v>2015</v>
      </c>
      <c r="N3109" s="7">
        <f t="shared" si="146"/>
        <v>2</v>
      </c>
      <c r="O3109" s="30">
        <f t="shared" si="147"/>
        <v>64.5</v>
      </c>
    </row>
    <row r="3110" spans="2:15" x14ac:dyDescent="0.2">
      <c r="B3110" s="13">
        <v>55059</v>
      </c>
      <c r="C3110" s="14">
        <v>42039.366111111267</v>
      </c>
      <c r="D3110" s="7" t="s">
        <v>7</v>
      </c>
      <c r="E3110" s="13">
        <v>2181</v>
      </c>
      <c r="F3110" s="7" t="s">
        <v>49</v>
      </c>
      <c r="G3110" s="7" t="s">
        <v>11</v>
      </c>
      <c r="H3110" s="13">
        <v>9</v>
      </c>
      <c r="I3110" s="13">
        <f>IF(G3110="Male",VLOOKUP(H3110,'Shoe size conversion table'!$B$6:$D$22,2),VLOOKUP(H3110,'Shoe size conversion table'!$J$6:$L$22,2))</f>
        <v>42</v>
      </c>
      <c r="J3110" s="13">
        <f>IF(G3110="Male",VLOOKUP(H3110,'Shoe size conversion table'!$B$6:$D$22,3),VLOOKUP(H3110,'Shoe size conversion table'!$J$6:$L$22,3))</f>
        <v>8.5</v>
      </c>
      <c r="K3110" s="11">
        <v>159</v>
      </c>
      <c r="L3110" s="12">
        <v>0</v>
      </c>
      <c r="M3110" s="7">
        <f t="shared" si="145"/>
        <v>2015</v>
      </c>
      <c r="N3110" s="7">
        <f t="shared" si="146"/>
        <v>2</v>
      </c>
      <c r="O3110" s="30">
        <f t="shared" si="147"/>
        <v>159</v>
      </c>
    </row>
    <row r="3111" spans="2:15" x14ac:dyDescent="0.2">
      <c r="B3111" s="13">
        <v>55060</v>
      </c>
      <c r="C3111" s="14">
        <v>42039.486111111124</v>
      </c>
      <c r="D3111" s="7" t="s">
        <v>8</v>
      </c>
      <c r="E3111" s="13">
        <v>2239</v>
      </c>
      <c r="F3111" s="7" t="s">
        <v>38</v>
      </c>
      <c r="G3111" s="7" t="s">
        <v>11</v>
      </c>
      <c r="H3111" s="13">
        <v>9</v>
      </c>
      <c r="I3111" s="13">
        <f>IF(G3111="Male",VLOOKUP(H3111,'Shoe size conversion table'!$B$6:$D$22,2),VLOOKUP(H3111,'Shoe size conversion table'!$J$6:$L$22,2))</f>
        <v>42</v>
      </c>
      <c r="J3111" s="13">
        <f>IF(G3111="Male",VLOOKUP(H3111,'Shoe size conversion table'!$B$6:$D$22,3),VLOOKUP(H3111,'Shoe size conversion table'!$J$6:$L$22,3))</f>
        <v>8.5</v>
      </c>
      <c r="K3111" s="11">
        <v>199</v>
      </c>
      <c r="L3111" s="12">
        <v>0.1</v>
      </c>
      <c r="M3111" s="7">
        <f t="shared" si="145"/>
        <v>2015</v>
      </c>
      <c r="N3111" s="7">
        <f t="shared" si="146"/>
        <v>2</v>
      </c>
      <c r="O3111" s="30">
        <f t="shared" si="147"/>
        <v>179.1</v>
      </c>
    </row>
    <row r="3112" spans="2:15" x14ac:dyDescent="0.2">
      <c r="B3112" s="13">
        <v>55061</v>
      </c>
      <c r="C3112" s="14">
        <v>42039.606111111294</v>
      </c>
      <c r="D3112" s="7" t="s">
        <v>7</v>
      </c>
      <c r="E3112" s="13">
        <v>2222</v>
      </c>
      <c r="F3112" s="7" t="s">
        <v>50</v>
      </c>
      <c r="G3112" s="7" t="s">
        <v>12</v>
      </c>
      <c r="H3112" s="13">
        <v>4.5</v>
      </c>
      <c r="I3112" s="13">
        <f>IF(G3112="Male",VLOOKUP(H3112,'Shoe size conversion table'!$B$6:$D$22,2),VLOOKUP(H3112,'Shoe size conversion table'!$J$6:$L$22,2))</f>
        <v>35</v>
      </c>
      <c r="J3112" s="13">
        <f>IF(G3112="Male",VLOOKUP(H3112,'Shoe size conversion table'!$B$6:$D$22,3),VLOOKUP(H3112,'Shoe size conversion table'!$J$6:$L$22,3))</f>
        <v>2.5</v>
      </c>
      <c r="K3112" s="11">
        <v>169</v>
      </c>
      <c r="L3112" s="12">
        <v>0</v>
      </c>
      <c r="M3112" s="7">
        <f t="shared" si="145"/>
        <v>2015</v>
      </c>
      <c r="N3112" s="7">
        <f t="shared" si="146"/>
        <v>2</v>
      </c>
      <c r="O3112" s="30">
        <f t="shared" si="147"/>
        <v>169</v>
      </c>
    </row>
    <row r="3113" spans="2:15" x14ac:dyDescent="0.2">
      <c r="B3113" s="13">
        <v>55062</v>
      </c>
      <c r="C3113" s="14">
        <v>42039.636111111293</v>
      </c>
      <c r="D3113" s="7" t="s">
        <v>8</v>
      </c>
      <c r="E3113" s="13">
        <v>2152</v>
      </c>
      <c r="F3113" s="7" t="s">
        <v>40</v>
      </c>
      <c r="G3113" s="7" t="s">
        <v>12</v>
      </c>
      <c r="H3113" s="13">
        <v>9</v>
      </c>
      <c r="I3113" s="13" t="str">
        <f>IF(G3113="Male",VLOOKUP(H3113,'Shoe size conversion table'!$B$6:$D$22,2),VLOOKUP(H3113,'Shoe size conversion table'!$J$6:$L$22,2))</f>
        <v>39-40</v>
      </c>
      <c r="J3113" s="13">
        <f>IF(G3113="Male",VLOOKUP(H3113,'Shoe size conversion table'!$B$6:$D$22,3),VLOOKUP(H3113,'Shoe size conversion table'!$J$6:$L$22,3))</f>
        <v>7</v>
      </c>
      <c r="K3113" s="11">
        <v>179</v>
      </c>
      <c r="L3113" s="12">
        <v>0.2</v>
      </c>
      <c r="M3113" s="7">
        <f t="shared" si="145"/>
        <v>2015</v>
      </c>
      <c r="N3113" s="7">
        <f t="shared" si="146"/>
        <v>2</v>
      </c>
      <c r="O3113" s="30">
        <f t="shared" si="147"/>
        <v>143.20000000000002</v>
      </c>
    </row>
    <row r="3114" spans="2:15" x14ac:dyDescent="0.2">
      <c r="B3114" s="13">
        <v>55063</v>
      </c>
      <c r="C3114" s="14">
        <v>42039.686111111267</v>
      </c>
      <c r="D3114" s="7" t="s">
        <v>10</v>
      </c>
      <c r="E3114" s="13">
        <v>2225</v>
      </c>
      <c r="F3114" s="7" t="s">
        <v>35</v>
      </c>
      <c r="G3114" s="7" t="s">
        <v>12</v>
      </c>
      <c r="H3114" s="13">
        <v>10</v>
      </c>
      <c r="I3114" s="13" t="str">
        <f>IF(G3114="Male",VLOOKUP(H3114,'Shoe size conversion table'!$B$6:$D$22,2),VLOOKUP(H3114,'Shoe size conversion table'!$J$6:$L$22,2))</f>
        <v>40-41</v>
      </c>
      <c r="J3114" s="13">
        <f>IF(G3114="Male",VLOOKUP(H3114,'Shoe size conversion table'!$B$6:$D$22,3),VLOOKUP(H3114,'Shoe size conversion table'!$J$6:$L$22,3))</f>
        <v>8</v>
      </c>
      <c r="K3114" s="11">
        <v>179</v>
      </c>
      <c r="L3114" s="12">
        <v>0</v>
      </c>
      <c r="M3114" s="7">
        <f t="shared" si="145"/>
        <v>2015</v>
      </c>
      <c r="N3114" s="7">
        <f t="shared" si="146"/>
        <v>2</v>
      </c>
      <c r="O3114" s="30">
        <f t="shared" si="147"/>
        <v>179</v>
      </c>
    </row>
    <row r="3115" spans="2:15" x14ac:dyDescent="0.2">
      <c r="B3115" s="13">
        <v>55064</v>
      </c>
      <c r="C3115" s="14">
        <v>42039.776111111292</v>
      </c>
      <c r="D3115" s="7" t="s">
        <v>10</v>
      </c>
      <c r="E3115" s="13">
        <v>2211</v>
      </c>
      <c r="F3115" s="7" t="s">
        <v>35</v>
      </c>
      <c r="G3115" s="7" t="s">
        <v>12</v>
      </c>
      <c r="H3115" s="13">
        <v>7.5</v>
      </c>
      <c r="I3115" s="13">
        <f>IF(G3115="Male",VLOOKUP(H3115,'Shoe size conversion table'!$B$6:$D$22,2),VLOOKUP(H3115,'Shoe size conversion table'!$J$6:$L$22,2))</f>
        <v>38</v>
      </c>
      <c r="J3115" s="13">
        <f>IF(G3115="Male",VLOOKUP(H3115,'Shoe size conversion table'!$B$6:$D$22,3),VLOOKUP(H3115,'Shoe size conversion table'!$J$6:$L$22,3))</f>
        <v>5.5</v>
      </c>
      <c r="K3115" s="11">
        <v>159</v>
      </c>
      <c r="L3115" s="12">
        <v>0.5</v>
      </c>
      <c r="M3115" s="7">
        <f t="shared" si="145"/>
        <v>2015</v>
      </c>
      <c r="N3115" s="7">
        <f t="shared" si="146"/>
        <v>2</v>
      </c>
      <c r="O3115" s="30">
        <f t="shared" si="147"/>
        <v>79.5</v>
      </c>
    </row>
    <row r="3116" spans="2:15" x14ac:dyDescent="0.2">
      <c r="B3116" s="13">
        <v>55065</v>
      </c>
      <c r="C3116" s="14">
        <v>42039.916111111132</v>
      </c>
      <c r="D3116" s="7" t="s">
        <v>10</v>
      </c>
      <c r="E3116" s="13">
        <v>2154</v>
      </c>
      <c r="F3116" s="7" t="s">
        <v>35</v>
      </c>
      <c r="G3116" s="7" t="s">
        <v>11</v>
      </c>
      <c r="H3116" s="13">
        <v>11.5</v>
      </c>
      <c r="I3116" s="13" t="str">
        <f>IF(G3116="Male",VLOOKUP(H3116,'Shoe size conversion table'!$B$6:$D$22,2),VLOOKUP(H3116,'Shoe size conversion table'!$J$6:$L$22,2))</f>
        <v>44-45</v>
      </c>
      <c r="J3116" s="13">
        <f>IF(G3116="Male",VLOOKUP(H3116,'Shoe size conversion table'!$B$6:$D$22,3),VLOOKUP(H3116,'Shoe size conversion table'!$J$6:$L$22,3))</f>
        <v>11</v>
      </c>
      <c r="K3116" s="11">
        <v>189</v>
      </c>
      <c r="L3116" s="12">
        <v>0.3</v>
      </c>
      <c r="M3116" s="7">
        <f t="shared" si="145"/>
        <v>2015</v>
      </c>
      <c r="N3116" s="7">
        <f t="shared" si="146"/>
        <v>2</v>
      </c>
      <c r="O3116" s="30">
        <f t="shared" si="147"/>
        <v>132.29999999999998</v>
      </c>
    </row>
    <row r="3117" spans="2:15" x14ac:dyDescent="0.2">
      <c r="B3117" s="13">
        <v>55065</v>
      </c>
      <c r="C3117" s="14">
        <v>42039.916111111132</v>
      </c>
      <c r="D3117" s="7" t="s">
        <v>10</v>
      </c>
      <c r="E3117" s="13">
        <v>2157</v>
      </c>
      <c r="F3117" s="7" t="s">
        <v>35</v>
      </c>
      <c r="G3117" s="7" t="s">
        <v>12</v>
      </c>
      <c r="H3117" s="13">
        <v>9</v>
      </c>
      <c r="I3117" s="13" t="str">
        <f>IF(G3117="Male",VLOOKUP(H3117,'Shoe size conversion table'!$B$6:$D$22,2),VLOOKUP(H3117,'Shoe size conversion table'!$J$6:$L$22,2))</f>
        <v>39-40</v>
      </c>
      <c r="J3117" s="13">
        <f>IF(G3117="Male",VLOOKUP(H3117,'Shoe size conversion table'!$B$6:$D$22,3),VLOOKUP(H3117,'Shoe size conversion table'!$J$6:$L$22,3))</f>
        <v>7</v>
      </c>
      <c r="K3117" s="11">
        <v>129</v>
      </c>
      <c r="L3117" s="12">
        <v>0</v>
      </c>
      <c r="M3117" s="7">
        <f t="shared" si="145"/>
        <v>2015</v>
      </c>
      <c r="N3117" s="7">
        <f t="shared" si="146"/>
        <v>2</v>
      </c>
      <c r="O3117" s="30">
        <f t="shared" si="147"/>
        <v>129</v>
      </c>
    </row>
    <row r="3118" spans="2:15" x14ac:dyDescent="0.2">
      <c r="B3118" s="13">
        <v>55066</v>
      </c>
      <c r="C3118" s="14">
        <v>42039.946111111291</v>
      </c>
      <c r="D3118" s="7" t="s">
        <v>10</v>
      </c>
      <c r="E3118" s="13">
        <v>2192</v>
      </c>
      <c r="F3118" s="7" t="s">
        <v>34</v>
      </c>
      <c r="G3118" s="7" t="s">
        <v>11</v>
      </c>
      <c r="H3118" s="13">
        <v>10</v>
      </c>
      <c r="I3118" s="13">
        <f>IF(G3118="Male",VLOOKUP(H3118,'Shoe size conversion table'!$B$6:$D$22,2),VLOOKUP(H3118,'Shoe size conversion table'!$J$6:$L$22,2))</f>
        <v>43</v>
      </c>
      <c r="J3118" s="13">
        <f>IF(G3118="Male",VLOOKUP(H3118,'Shoe size conversion table'!$B$6:$D$22,3),VLOOKUP(H3118,'Shoe size conversion table'!$J$6:$L$22,3))</f>
        <v>9.5</v>
      </c>
      <c r="K3118" s="11">
        <v>199</v>
      </c>
      <c r="L3118" s="12">
        <v>0.2</v>
      </c>
      <c r="M3118" s="7">
        <f t="shared" si="145"/>
        <v>2015</v>
      </c>
      <c r="N3118" s="7">
        <f t="shared" si="146"/>
        <v>2</v>
      </c>
      <c r="O3118" s="30">
        <f t="shared" si="147"/>
        <v>159.20000000000002</v>
      </c>
    </row>
    <row r="3119" spans="2:15" x14ac:dyDescent="0.2">
      <c r="B3119" s="13">
        <v>55067</v>
      </c>
      <c r="C3119" s="14">
        <v>42039.976111111268</v>
      </c>
      <c r="D3119" s="7" t="s">
        <v>7</v>
      </c>
      <c r="E3119" s="13">
        <v>2233</v>
      </c>
      <c r="F3119" s="7" t="s">
        <v>48</v>
      </c>
      <c r="G3119" s="7" t="s">
        <v>12</v>
      </c>
      <c r="H3119" s="13">
        <v>8</v>
      </c>
      <c r="I3119" s="13" t="str">
        <f>IF(G3119="Male",VLOOKUP(H3119,'Shoe size conversion table'!$B$6:$D$22,2),VLOOKUP(H3119,'Shoe size conversion table'!$J$6:$L$22,2))</f>
        <v>38-39</v>
      </c>
      <c r="J3119" s="13">
        <f>IF(G3119="Male",VLOOKUP(H3119,'Shoe size conversion table'!$B$6:$D$22,3),VLOOKUP(H3119,'Shoe size conversion table'!$J$6:$L$22,3))</f>
        <v>6</v>
      </c>
      <c r="K3119" s="11">
        <v>199</v>
      </c>
      <c r="L3119" s="12">
        <v>0.3</v>
      </c>
      <c r="M3119" s="7">
        <f t="shared" si="145"/>
        <v>2015</v>
      </c>
      <c r="N3119" s="7">
        <f t="shared" si="146"/>
        <v>2</v>
      </c>
      <c r="O3119" s="30">
        <f t="shared" si="147"/>
        <v>139.29999999999998</v>
      </c>
    </row>
    <row r="3120" spans="2:15" x14ac:dyDescent="0.2">
      <c r="B3120" s="13">
        <v>55068</v>
      </c>
      <c r="C3120" s="14">
        <v>42039.986111111291</v>
      </c>
      <c r="D3120" s="7" t="s">
        <v>8</v>
      </c>
      <c r="E3120" s="13">
        <v>2205</v>
      </c>
      <c r="F3120" s="7" t="s">
        <v>42</v>
      </c>
      <c r="G3120" s="7" t="s">
        <v>11</v>
      </c>
      <c r="H3120" s="13">
        <v>9</v>
      </c>
      <c r="I3120" s="13">
        <f>IF(G3120="Male",VLOOKUP(H3120,'Shoe size conversion table'!$B$6:$D$22,2),VLOOKUP(H3120,'Shoe size conversion table'!$J$6:$L$22,2))</f>
        <v>42</v>
      </c>
      <c r="J3120" s="13">
        <f>IF(G3120="Male",VLOOKUP(H3120,'Shoe size conversion table'!$B$6:$D$22,3),VLOOKUP(H3120,'Shoe size conversion table'!$J$6:$L$22,3))</f>
        <v>8.5</v>
      </c>
      <c r="K3120" s="11">
        <v>199</v>
      </c>
      <c r="L3120" s="12">
        <v>0.1</v>
      </c>
      <c r="M3120" s="7">
        <f t="shared" si="145"/>
        <v>2015</v>
      </c>
      <c r="N3120" s="7">
        <f t="shared" si="146"/>
        <v>2</v>
      </c>
      <c r="O3120" s="30">
        <f t="shared" si="147"/>
        <v>179.1</v>
      </c>
    </row>
    <row r="3121" spans="2:15" x14ac:dyDescent="0.2">
      <c r="B3121" s="13">
        <v>55069</v>
      </c>
      <c r="C3121" s="14">
        <v>42040.056111111131</v>
      </c>
      <c r="D3121" s="7" t="s">
        <v>8</v>
      </c>
      <c r="E3121" s="13">
        <v>2230</v>
      </c>
      <c r="F3121" s="7" t="s">
        <v>40</v>
      </c>
      <c r="G3121" s="7" t="s">
        <v>11</v>
      </c>
      <c r="H3121" s="13">
        <v>12</v>
      </c>
      <c r="I3121" s="13">
        <f>IF(G3121="Male",VLOOKUP(H3121,'Shoe size conversion table'!$B$6:$D$22,2),VLOOKUP(H3121,'Shoe size conversion table'!$J$6:$L$22,2))</f>
        <v>45</v>
      </c>
      <c r="J3121" s="13">
        <f>IF(G3121="Male",VLOOKUP(H3121,'Shoe size conversion table'!$B$6:$D$22,3),VLOOKUP(H3121,'Shoe size conversion table'!$J$6:$L$22,3))</f>
        <v>11.5</v>
      </c>
      <c r="K3121" s="11">
        <v>129</v>
      </c>
      <c r="L3121" s="12">
        <v>0</v>
      </c>
      <c r="M3121" s="7">
        <f t="shared" si="145"/>
        <v>2015</v>
      </c>
      <c r="N3121" s="7">
        <f t="shared" si="146"/>
        <v>2</v>
      </c>
      <c r="O3121" s="30">
        <f t="shared" si="147"/>
        <v>129</v>
      </c>
    </row>
    <row r="3122" spans="2:15" x14ac:dyDescent="0.2">
      <c r="B3122" s="13">
        <v>55070</v>
      </c>
      <c r="C3122" s="14">
        <v>42040.366111111267</v>
      </c>
      <c r="D3122" s="7" t="s">
        <v>7</v>
      </c>
      <c r="E3122" s="13">
        <v>2230</v>
      </c>
      <c r="F3122" s="7" t="s">
        <v>49</v>
      </c>
      <c r="G3122" s="7" t="s">
        <v>11</v>
      </c>
      <c r="H3122" s="13">
        <v>11</v>
      </c>
      <c r="I3122" s="13">
        <f>IF(G3122="Male",VLOOKUP(H3122,'Shoe size conversion table'!$B$6:$D$22,2),VLOOKUP(H3122,'Shoe size conversion table'!$J$6:$L$22,2))</f>
        <v>44</v>
      </c>
      <c r="J3122" s="13">
        <f>IF(G3122="Male",VLOOKUP(H3122,'Shoe size conversion table'!$B$6:$D$22,3),VLOOKUP(H3122,'Shoe size conversion table'!$J$6:$L$22,3))</f>
        <v>10.5</v>
      </c>
      <c r="K3122" s="11">
        <v>179</v>
      </c>
      <c r="L3122" s="12">
        <v>0</v>
      </c>
      <c r="M3122" s="7">
        <f t="shared" si="145"/>
        <v>2015</v>
      </c>
      <c r="N3122" s="7">
        <f t="shared" si="146"/>
        <v>2</v>
      </c>
      <c r="O3122" s="30">
        <f t="shared" si="147"/>
        <v>179</v>
      </c>
    </row>
    <row r="3123" spans="2:15" x14ac:dyDescent="0.2">
      <c r="B3123" s="13">
        <v>55071</v>
      </c>
      <c r="C3123" s="14">
        <v>42040.616111111267</v>
      </c>
      <c r="D3123" s="7" t="s">
        <v>10</v>
      </c>
      <c r="E3123" s="13">
        <v>2200</v>
      </c>
      <c r="F3123" s="7" t="s">
        <v>35</v>
      </c>
      <c r="G3123" s="7" t="s">
        <v>12</v>
      </c>
      <c r="H3123" s="13">
        <v>7</v>
      </c>
      <c r="I3123" s="13" t="str">
        <f>IF(G3123="Male",VLOOKUP(H3123,'Shoe size conversion table'!$B$6:$D$22,2),VLOOKUP(H3123,'Shoe size conversion table'!$J$6:$L$22,2))</f>
        <v>37-38</v>
      </c>
      <c r="J3123" s="13">
        <f>IF(G3123="Male",VLOOKUP(H3123,'Shoe size conversion table'!$B$6:$D$22,3),VLOOKUP(H3123,'Shoe size conversion table'!$J$6:$L$22,3))</f>
        <v>5</v>
      </c>
      <c r="K3123" s="11">
        <v>129</v>
      </c>
      <c r="L3123" s="12">
        <v>0</v>
      </c>
      <c r="M3123" s="7">
        <f t="shared" si="145"/>
        <v>2015</v>
      </c>
      <c r="N3123" s="7">
        <f t="shared" si="146"/>
        <v>2</v>
      </c>
      <c r="O3123" s="30">
        <f t="shared" si="147"/>
        <v>129</v>
      </c>
    </row>
    <row r="3124" spans="2:15" x14ac:dyDescent="0.2">
      <c r="B3124" s="13">
        <v>55072</v>
      </c>
      <c r="C3124" s="14">
        <v>42040.886111111293</v>
      </c>
      <c r="D3124" s="7" t="s">
        <v>9</v>
      </c>
      <c r="E3124" s="13">
        <v>2173</v>
      </c>
      <c r="F3124" s="7" t="s">
        <v>62</v>
      </c>
      <c r="G3124" s="7" t="s">
        <v>12</v>
      </c>
      <c r="H3124" s="13">
        <v>7.5</v>
      </c>
      <c r="I3124" s="13">
        <f>IF(G3124="Male",VLOOKUP(H3124,'Shoe size conversion table'!$B$6:$D$22,2),VLOOKUP(H3124,'Shoe size conversion table'!$J$6:$L$22,2))</f>
        <v>38</v>
      </c>
      <c r="J3124" s="13">
        <f>IF(G3124="Male",VLOOKUP(H3124,'Shoe size conversion table'!$B$6:$D$22,3),VLOOKUP(H3124,'Shoe size conversion table'!$J$6:$L$22,3))</f>
        <v>5.5</v>
      </c>
      <c r="K3124" s="11">
        <v>149</v>
      </c>
      <c r="L3124" s="12">
        <v>0</v>
      </c>
      <c r="M3124" s="7">
        <f t="shared" si="145"/>
        <v>2015</v>
      </c>
      <c r="N3124" s="7">
        <f t="shared" si="146"/>
        <v>2</v>
      </c>
      <c r="O3124" s="30">
        <f t="shared" si="147"/>
        <v>149</v>
      </c>
    </row>
    <row r="3125" spans="2:15" x14ac:dyDescent="0.2">
      <c r="B3125" s="13">
        <v>55073</v>
      </c>
      <c r="C3125" s="14">
        <v>42040.90611111129</v>
      </c>
      <c r="D3125" s="7" t="s">
        <v>7</v>
      </c>
      <c r="E3125" s="13">
        <v>2231</v>
      </c>
      <c r="F3125" s="7" t="s">
        <v>50</v>
      </c>
      <c r="G3125" s="7" t="s">
        <v>11</v>
      </c>
      <c r="H3125" s="13">
        <v>9</v>
      </c>
      <c r="I3125" s="13">
        <f>IF(G3125="Male",VLOOKUP(H3125,'Shoe size conversion table'!$B$6:$D$22,2),VLOOKUP(H3125,'Shoe size conversion table'!$J$6:$L$22,2))</f>
        <v>42</v>
      </c>
      <c r="J3125" s="13">
        <f>IF(G3125="Male",VLOOKUP(H3125,'Shoe size conversion table'!$B$6:$D$22,3),VLOOKUP(H3125,'Shoe size conversion table'!$J$6:$L$22,3))</f>
        <v>8.5</v>
      </c>
      <c r="K3125" s="11">
        <v>149</v>
      </c>
      <c r="L3125" s="12">
        <v>0</v>
      </c>
      <c r="M3125" s="7">
        <f t="shared" si="145"/>
        <v>2015</v>
      </c>
      <c r="N3125" s="7">
        <f t="shared" si="146"/>
        <v>2</v>
      </c>
      <c r="O3125" s="30">
        <f t="shared" si="147"/>
        <v>149</v>
      </c>
    </row>
    <row r="3126" spans="2:15" x14ac:dyDescent="0.2">
      <c r="B3126" s="13">
        <v>55074</v>
      </c>
      <c r="C3126" s="14">
        <v>42040.916111111132</v>
      </c>
      <c r="D3126" s="7" t="s">
        <v>9</v>
      </c>
      <c r="E3126" s="13">
        <v>2190</v>
      </c>
      <c r="F3126" s="7" t="s">
        <v>59</v>
      </c>
      <c r="G3126" s="7" t="s">
        <v>11</v>
      </c>
      <c r="H3126" s="13">
        <v>9</v>
      </c>
      <c r="I3126" s="13">
        <f>IF(G3126="Male",VLOOKUP(H3126,'Shoe size conversion table'!$B$6:$D$22,2),VLOOKUP(H3126,'Shoe size conversion table'!$J$6:$L$22,2))</f>
        <v>42</v>
      </c>
      <c r="J3126" s="13">
        <f>IF(G3126="Male",VLOOKUP(H3126,'Shoe size conversion table'!$B$6:$D$22,3),VLOOKUP(H3126,'Shoe size conversion table'!$J$6:$L$22,3))</f>
        <v>8.5</v>
      </c>
      <c r="K3126" s="11">
        <v>179</v>
      </c>
      <c r="L3126" s="12">
        <v>0</v>
      </c>
      <c r="M3126" s="7">
        <f t="shared" si="145"/>
        <v>2015</v>
      </c>
      <c r="N3126" s="7">
        <f t="shared" si="146"/>
        <v>2</v>
      </c>
      <c r="O3126" s="30">
        <f t="shared" si="147"/>
        <v>179</v>
      </c>
    </row>
    <row r="3127" spans="2:15" x14ac:dyDescent="0.2">
      <c r="B3127" s="13">
        <v>55075</v>
      </c>
      <c r="C3127" s="14">
        <v>42041.19611111113</v>
      </c>
      <c r="D3127" s="7" t="s">
        <v>7</v>
      </c>
      <c r="E3127" s="13">
        <v>2205</v>
      </c>
      <c r="F3127" s="7" t="s">
        <v>48</v>
      </c>
      <c r="G3127" s="7" t="s">
        <v>12</v>
      </c>
      <c r="H3127" s="13">
        <v>7</v>
      </c>
      <c r="I3127" s="13" t="str">
        <f>IF(G3127="Male",VLOOKUP(H3127,'Shoe size conversion table'!$B$6:$D$22,2),VLOOKUP(H3127,'Shoe size conversion table'!$J$6:$L$22,2))</f>
        <v>37-38</v>
      </c>
      <c r="J3127" s="13">
        <f>IF(G3127="Male",VLOOKUP(H3127,'Shoe size conversion table'!$B$6:$D$22,3),VLOOKUP(H3127,'Shoe size conversion table'!$J$6:$L$22,3))</f>
        <v>5</v>
      </c>
      <c r="K3127" s="11">
        <v>179</v>
      </c>
      <c r="L3127" s="12">
        <v>0</v>
      </c>
      <c r="M3127" s="7">
        <f t="shared" si="145"/>
        <v>2015</v>
      </c>
      <c r="N3127" s="7">
        <f t="shared" si="146"/>
        <v>2</v>
      </c>
      <c r="O3127" s="30">
        <f t="shared" si="147"/>
        <v>179</v>
      </c>
    </row>
    <row r="3128" spans="2:15" x14ac:dyDescent="0.2">
      <c r="B3128" s="13">
        <v>55076</v>
      </c>
      <c r="C3128" s="14">
        <v>42041.416111111277</v>
      </c>
      <c r="D3128" s="7" t="s">
        <v>7</v>
      </c>
      <c r="E3128" s="13">
        <v>2190</v>
      </c>
      <c r="F3128" s="7" t="s">
        <v>50</v>
      </c>
      <c r="G3128" s="7" t="s">
        <v>12</v>
      </c>
      <c r="H3128" s="13">
        <v>8</v>
      </c>
      <c r="I3128" s="13" t="str">
        <f>IF(G3128="Male",VLOOKUP(H3128,'Shoe size conversion table'!$B$6:$D$22,2),VLOOKUP(H3128,'Shoe size conversion table'!$J$6:$L$22,2))</f>
        <v>38-39</v>
      </c>
      <c r="J3128" s="13">
        <f>IF(G3128="Male",VLOOKUP(H3128,'Shoe size conversion table'!$B$6:$D$22,3),VLOOKUP(H3128,'Shoe size conversion table'!$J$6:$L$22,3))</f>
        <v>6</v>
      </c>
      <c r="K3128" s="11">
        <v>199</v>
      </c>
      <c r="L3128" s="12">
        <v>0</v>
      </c>
      <c r="M3128" s="7">
        <f t="shared" si="145"/>
        <v>2015</v>
      </c>
      <c r="N3128" s="7">
        <f t="shared" si="146"/>
        <v>2</v>
      </c>
      <c r="O3128" s="30">
        <f t="shared" si="147"/>
        <v>199</v>
      </c>
    </row>
    <row r="3129" spans="2:15" x14ac:dyDescent="0.2">
      <c r="B3129" s="13">
        <v>55077</v>
      </c>
      <c r="C3129" s="14">
        <v>42041.536111111134</v>
      </c>
      <c r="D3129" s="7" t="s">
        <v>7</v>
      </c>
      <c r="E3129" s="13">
        <v>2175</v>
      </c>
      <c r="F3129" s="7" t="s">
        <v>51</v>
      </c>
      <c r="G3129" s="7" t="s">
        <v>11</v>
      </c>
      <c r="H3129" s="13">
        <v>9.5</v>
      </c>
      <c r="I3129" s="13" t="str">
        <f>IF(G3129="Male",VLOOKUP(H3129,'Shoe size conversion table'!$B$6:$D$22,2),VLOOKUP(H3129,'Shoe size conversion table'!$J$6:$L$22,2))</f>
        <v>42-43</v>
      </c>
      <c r="J3129" s="13">
        <f>IF(G3129="Male",VLOOKUP(H3129,'Shoe size conversion table'!$B$6:$D$22,3),VLOOKUP(H3129,'Shoe size conversion table'!$J$6:$L$22,3))</f>
        <v>9</v>
      </c>
      <c r="K3129" s="11">
        <v>179</v>
      </c>
      <c r="L3129" s="12">
        <v>0</v>
      </c>
      <c r="M3129" s="7">
        <f t="shared" si="145"/>
        <v>2015</v>
      </c>
      <c r="N3129" s="7">
        <f t="shared" si="146"/>
        <v>2</v>
      </c>
      <c r="O3129" s="30">
        <f t="shared" si="147"/>
        <v>179</v>
      </c>
    </row>
    <row r="3130" spans="2:15" x14ac:dyDescent="0.2">
      <c r="B3130" s="13">
        <v>55078</v>
      </c>
      <c r="C3130" s="14">
        <v>42041.606111111134</v>
      </c>
      <c r="D3130" s="7" t="s">
        <v>7</v>
      </c>
      <c r="E3130" s="13">
        <v>2188</v>
      </c>
      <c r="F3130" s="7" t="s">
        <v>51</v>
      </c>
      <c r="G3130" s="7" t="s">
        <v>12</v>
      </c>
      <c r="H3130" s="13">
        <v>8</v>
      </c>
      <c r="I3130" s="13" t="str">
        <f>IF(G3130="Male",VLOOKUP(H3130,'Shoe size conversion table'!$B$6:$D$22,2),VLOOKUP(H3130,'Shoe size conversion table'!$J$6:$L$22,2))</f>
        <v>38-39</v>
      </c>
      <c r="J3130" s="13">
        <f>IF(G3130="Male",VLOOKUP(H3130,'Shoe size conversion table'!$B$6:$D$22,3),VLOOKUP(H3130,'Shoe size conversion table'!$J$6:$L$22,3))</f>
        <v>6</v>
      </c>
      <c r="K3130" s="11">
        <v>129</v>
      </c>
      <c r="L3130" s="12">
        <v>0</v>
      </c>
      <c r="M3130" s="7">
        <f t="shared" si="145"/>
        <v>2015</v>
      </c>
      <c r="N3130" s="7">
        <f t="shared" si="146"/>
        <v>2</v>
      </c>
      <c r="O3130" s="30">
        <f t="shared" si="147"/>
        <v>129</v>
      </c>
    </row>
    <row r="3131" spans="2:15" x14ac:dyDescent="0.2">
      <c r="B3131" s="13">
        <v>55079</v>
      </c>
      <c r="C3131" s="14">
        <v>42041.656111111275</v>
      </c>
      <c r="D3131" s="7" t="s">
        <v>7</v>
      </c>
      <c r="E3131" s="13">
        <v>2151</v>
      </c>
      <c r="F3131" s="7" t="s">
        <v>48</v>
      </c>
      <c r="G3131" s="7" t="s">
        <v>11</v>
      </c>
      <c r="H3131" s="13">
        <v>9.5</v>
      </c>
      <c r="I3131" s="13" t="str">
        <f>IF(G3131="Male",VLOOKUP(H3131,'Shoe size conversion table'!$B$6:$D$22,2),VLOOKUP(H3131,'Shoe size conversion table'!$J$6:$L$22,2))</f>
        <v>42-43</v>
      </c>
      <c r="J3131" s="13">
        <f>IF(G3131="Male",VLOOKUP(H3131,'Shoe size conversion table'!$B$6:$D$22,3),VLOOKUP(H3131,'Shoe size conversion table'!$J$6:$L$22,3))</f>
        <v>9</v>
      </c>
      <c r="K3131" s="11">
        <v>149</v>
      </c>
      <c r="L3131" s="12">
        <v>0</v>
      </c>
      <c r="M3131" s="7">
        <f t="shared" si="145"/>
        <v>2015</v>
      </c>
      <c r="N3131" s="7">
        <f t="shared" si="146"/>
        <v>2</v>
      </c>
      <c r="O3131" s="30">
        <f t="shared" si="147"/>
        <v>149</v>
      </c>
    </row>
    <row r="3132" spans="2:15" x14ac:dyDescent="0.2">
      <c r="B3132" s="13">
        <v>55080</v>
      </c>
      <c r="C3132" s="14">
        <v>42041.666111111132</v>
      </c>
      <c r="D3132" s="7" t="s">
        <v>7</v>
      </c>
      <c r="E3132" s="13">
        <v>2183</v>
      </c>
      <c r="F3132" s="7" t="s">
        <v>51</v>
      </c>
      <c r="G3132" s="7" t="s">
        <v>12</v>
      </c>
      <c r="H3132" s="13">
        <v>7.5</v>
      </c>
      <c r="I3132" s="13">
        <f>IF(G3132="Male",VLOOKUP(H3132,'Shoe size conversion table'!$B$6:$D$22,2),VLOOKUP(H3132,'Shoe size conversion table'!$J$6:$L$22,2))</f>
        <v>38</v>
      </c>
      <c r="J3132" s="13">
        <f>IF(G3132="Male",VLOOKUP(H3132,'Shoe size conversion table'!$B$6:$D$22,3),VLOOKUP(H3132,'Shoe size conversion table'!$J$6:$L$22,3))</f>
        <v>5.5</v>
      </c>
      <c r="K3132" s="11">
        <v>139</v>
      </c>
      <c r="L3132" s="12">
        <v>0</v>
      </c>
      <c r="M3132" s="7">
        <f t="shared" si="145"/>
        <v>2015</v>
      </c>
      <c r="N3132" s="7">
        <f t="shared" si="146"/>
        <v>2</v>
      </c>
      <c r="O3132" s="30">
        <f t="shared" si="147"/>
        <v>139</v>
      </c>
    </row>
    <row r="3133" spans="2:15" x14ac:dyDescent="0.2">
      <c r="B3133" s="13">
        <v>55081</v>
      </c>
      <c r="C3133" s="14">
        <v>42041.66611111127</v>
      </c>
      <c r="D3133" s="7" t="s">
        <v>10</v>
      </c>
      <c r="E3133" s="13">
        <v>2168</v>
      </c>
      <c r="F3133" s="7" t="s">
        <v>35</v>
      </c>
      <c r="G3133" s="7" t="s">
        <v>12</v>
      </c>
      <c r="H3133" s="13">
        <v>7.5</v>
      </c>
      <c r="I3133" s="13">
        <f>IF(G3133="Male",VLOOKUP(H3133,'Shoe size conversion table'!$B$6:$D$22,2),VLOOKUP(H3133,'Shoe size conversion table'!$J$6:$L$22,2))</f>
        <v>38</v>
      </c>
      <c r="J3133" s="13">
        <f>IF(G3133="Male",VLOOKUP(H3133,'Shoe size conversion table'!$B$6:$D$22,3),VLOOKUP(H3133,'Shoe size conversion table'!$J$6:$L$22,3))</f>
        <v>5.5</v>
      </c>
      <c r="K3133" s="11">
        <v>169</v>
      </c>
      <c r="L3133" s="12">
        <v>0</v>
      </c>
      <c r="M3133" s="7">
        <f t="shared" si="145"/>
        <v>2015</v>
      </c>
      <c r="N3133" s="7">
        <f t="shared" si="146"/>
        <v>2</v>
      </c>
      <c r="O3133" s="30">
        <f t="shared" si="147"/>
        <v>169</v>
      </c>
    </row>
    <row r="3134" spans="2:15" x14ac:dyDescent="0.2">
      <c r="B3134" s="13">
        <v>55082</v>
      </c>
      <c r="C3134" s="14">
        <v>42041.90611111129</v>
      </c>
      <c r="D3134" s="7" t="s">
        <v>8</v>
      </c>
      <c r="E3134" s="13">
        <v>2172</v>
      </c>
      <c r="F3134" s="7" t="s">
        <v>37</v>
      </c>
      <c r="G3134" s="7" t="s">
        <v>11</v>
      </c>
      <c r="H3134" s="13">
        <v>9.5</v>
      </c>
      <c r="I3134" s="13" t="str">
        <f>IF(G3134="Male",VLOOKUP(H3134,'Shoe size conversion table'!$B$6:$D$22,2),VLOOKUP(H3134,'Shoe size conversion table'!$J$6:$L$22,2))</f>
        <v>42-43</v>
      </c>
      <c r="J3134" s="13">
        <f>IF(G3134="Male",VLOOKUP(H3134,'Shoe size conversion table'!$B$6:$D$22,3),VLOOKUP(H3134,'Shoe size conversion table'!$J$6:$L$22,3))</f>
        <v>9</v>
      </c>
      <c r="K3134" s="11">
        <v>179</v>
      </c>
      <c r="L3134" s="12">
        <v>0.2</v>
      </c>
      <c r="M3134" s="7">
        <f t="shared" si="145"/>
        <v>2015</v>
      </c>
      <c r="N3134" s="7">
        <f t="shared" si="146"/>
        <v>2</v>
      </c>
      <c r="O3134" s="30">
        <f t="shared" si="147"/>
        <v>143.20000000000002</v>
      </c>
    </row>
    <row r="3135" spans="2:15" x14ac:dyDescent="0.2">
      <c r="B3135" s="13">
        <v>55083</v>
      </c>
      <c r="C3135" s="14">
        <v>42042.126111111298</v>
      </c>
      <c r="D3135" s="7" t="s">
        <v>7</v>
      </c>
      <c r="E3135" s="13">
        <v>2207</v>
      </c>
      <c r="F3135" s="7" t="s">
        <v>50</v>
      </c>
      <c r="G3135" s="7" t="s">
        <v>12</v>
      </c>
      <c r="H3135" s="13">
        <v>9.5</v>
      </c>
      <c r="I3135" s="13">
        <f>IF(G3135="Male",VLOOKUP(H3135,'Shoe size conversion table'!$B$6:$D$22,2),VLOOKUP(H3135,'Shoe size conversion table'!$J$6:$L$22,2))</f>
        <v>40</v>
      </c>
      <c r="J3135" s="13">
        <f>IF(G3135="Male",VLOOKUP(H3135,'Shoe size conversion table'!$B$6:$D$22,3),VLOOKUP(H3135,'Shoe size conversion table'!$J$6:$L$22,3))</f>
        <v>7.5</v>
      </c>
      <c r="K3135" s="11">
        <v>129</v>
      </c>
      <c r="L3135" s="12">
        <v>0.3</v>
      </c>
      <c r="M3135" s="7">
        <f t="shared" si="145"/>
        <v>2015</v>
      </c>
      <c r="N3135" s="7">
        <f t="shared" si="146"/>
        <v>2</v>
      </c>
      <c r="O3135" s="30">
        <f t="shared" si="147"/>
        <v>90.3</v>
      </c>
    </row>
    <row r="3136" spans="2:15" x14ac:dyDescent="0.2">
      <c r="B3136" s="13">
        <v>55083</v>
      </c>
      <c r="C3136" s="14">
        <v>42042.126111111298</v>
      </c>
      <c r="D3136" s="7" t="s">
        <v>7</v>
      </c>
      <c r="E3136" s="13">
        <v>2205</v>
      </c>
      <c r="F3136" s="7" t="s">
        <v>53</v>
      </c>
      <c r="G3136" s="7" t="s">
        <v>11</v>
      </c>
      <c r="H3136" s="13">
        <v>7.5</v>
      </c>
      <c r="I3136" s="13" t="str">
        <f>IF(G3136="Male",VLOOKUP(H3136,'Shoe size conversion table'!$B$6:$D$22,2),VLOOKUP(H3136,'Shoe size conversion table'!$J$6:$L$22,2))</f>
        <v>40-41</v>
      </c>
      <c r="J3136" s="13">
        <f>IF(G3136="Male",VLOOKUP(H3136,'Shoe size conversion table'!$B$6:$D$22,3),VLOOKUP(H3136,'Shoe size conversion table'!$J$6:$L$22,3))</f>
        <v>7</v>
      </c>
      <c r="K3136" s="11">
        <v>169</v>
      </c>
      <c r="L3136" s="12">
        <v>0.1</v>
      </c>
      <c r="M3136" s="7">
        <f t="shared" si="145"/>
        <v>2015</v>
      </c>
      <c r="N3136" s="7">
        <f t="shared" si="146"/>
        <v>2</v>
      </c>
      <c r="O3136" s="30">
        <f t="shared" si="147"/>
        <v>152.1</v>
      </c>
    </row>
    <row r="3137" spans="2:15" x14ac:dyDescent="0.2">
      <c r="B3137" s="13">
        <v>55084</v>
      </c>
      <c r="C3137" s="14">
        <v>42042.19611111113</v>
      </c>
      <c r="D3137" s="7" t="s">
        <v>8</v>
      </c>
      <c r="E3137" s="13">
        <v>2230</v>
      </c>
      <c r="F3137" s="7" t="s">
        <v>40</v>
      </c>
      <c r="G3137" s="7" t="s">
        <v>11</v>
      </c>
      <c r="H3137" s="13">
        <v>12</v>
      </c>
      <c r="I3137" s="13">
        <f>IF(G3137="Male",VLOOKUP(H3137,'Shoe size conversion table'!$B$6:$D$22,2),VLOOKUP(H3137,'Shoe size conversion table'!$J$6:$L$22,2))</f>
        <v>45</v>
      </c>
      <c r="J3137" s="13">
        <f>IF(G3137="Male",VLOOKUP(H3137,'Shoe size conversion table'!$B$6:$D$22,3),VLOOKUP(H3137,'Shoe size conversion table'!$J$6:$L$22,3))</f>
        <v>11.5</v>
      </c>
      <c r="K3137" s="11">
        <v>129</v>
      </c>
      <c r="L3137" s="12">
        <v>0</v>
      </c>
      <c r="M3137" s="7">
        <f t="shared" si="145"/>
        <v>2015</v>
      </c>
      <c r="N3137" s="7">
        <f t="shared" si="146"/>
        <v>2</v>
      </c>
      <c r="O3137" s="30">
        <f t="shared" si="147"/>
        <v>129</v>
      </c>
    </row>
    <row r="3138" spans="2:15" x14ac:dyDescent="0.2">
      <c r="B3138" s="13">
        <v>55085</v>
      </c>
      <c r="C3138" s="14">
        <v>42042.466111111273</v>
      </c>
      <c r="D3138" s="7" t="s">
        <v>8</v>
      </c>
      <c r="E3138" s="13">
        <v>2198</v>
      </c>
      <c r="F3138" s="7" t="s">
        <v>40</v>
      </c>
      <c r="G3138" s="7" t="s">
        <v>11</v>
      </c>
      <c r="H3138" s="13">
        <v>10</v>
      </c>
      <c r="I3138" s="13">
        <f>IF(G3138="Male",VLOOKUP(H3138,'Shoe size conversion table'!$B$6:$D$22,2),VLOOKUP(H3138,'Shoe size conversion table'!$J$6:$L$22,2))</f>
        <v>43</v>
      </c>
      <c r="J3138" s="13">
        <f>IF(G3138="Male",VLOOKUP(H3138,'Shoe size conversion table'!$B$6:$D$22,3),VLOOKUP(H3138,'Shoe size conversion table'!$J$6:$L$22,3))</f>
        <v>9.5</v>
      </c>
      <c r="K3138" s="11">
        <v>139</v>
      </c>
      <c r="L3138" s="12">
        <v>0</v>
      </c>
      <c r="M3138" s="7">
        <f t="shared" si="145"/>
        <v>2015</v>
      </c>
      <c r="N3138" s="7">
        <f t="shared" si="146"/>
        <v>2</v>
      </c>
      <c r="O3138" s="30">
        <f t="shared" si="147"/>
        <v>139</v>
      </c>
    </row>
    <row r="3139" spans="2:15" x14ac:dyDescent="0.2">
      <c r="B3139" s="13">
        <v>55086</v>
      </c>
      <c r="C3139" s="14">
        <v>42042.516111111298</v>
      </c>
      <c r="D3139" s="7" t="s">
        <v>7</v>
      </c>
      <c r="E3139" s="13">
        <v>2200</v>
      </c>
      <c r="F3139" s="7" t="s">
        <v>48</v>
      </c>
      <c r="G3139" s="7" t="s">
        <v>12</v>
      </c>
      <c r="H3139" s="13">
        <v>6.5</v>
      </c>
      <c r="I3139" s="13">
        <f>IF(G3139="Male",VLOOKUP(H3139,'Shoe size conversion table'!$B$6:$D$22,2),VLOOKUP(H3139,'Shoe size conversion table'!$J$6:$L$22,2))</f>
        <v>37</v>
      </c>
      <c r="J3139" s="13">
        <f>IF(G3139="Male",VLOOKUP(H3139,'Shoe size conversion table'!$B$6:$D$22,3),VLOOKUP(H3139,'Shoe size conversion table'!$J$6:$L$22,3))</f>
        <v>4.5</v>
      </c>
      <c r="K3139" s="11">
        <v>189</v>
      </c>
      <c r="L3139" s="12">
        <v>0.5</v>
      </c>
      <c r="M3139" s="7">
        <f t="shared" si="145"/>
        <v>2015</v>
      </c>
      <c r="N3139" s="7">
        <f t="shared" si="146"/>
        <v>2</v>
      </c>
      <c r="O3139" s="30">
        <f t="shared" si="147"/>
        <v>94.5</v>
      </c>
    </row>
    <row r="3140" spans="2:15" x14ac:dyDescent="0.2">
      <c r="B3140" s="13">
        <v>55086</v>
      </c>
      <c r="C3140" s="14">
        <v>42042.516111111298</v>
      </c>
      <c r="D3140" s="7" t="s">
        <v>7</v>
      </c>
      <c r="E3140" s="13">
        <v>2173</v>
      </c>
      <c r="F3140" s="7" t="s">
        <v>46</v>
      </c>
      <c r="G3140" s="7" t="s">
        <v>11</v>
      </c>
      <c r="H3140" s="13">
        <v>10</v>
      </c>
      <c r="I3140" s="13">
        <f>IF(G3140="Male",VLOOKUP(H3140,'Shoe size conversion table'!$B$6:$D$22,2),VLOOKUP(H3140,'Shoe size conversion table'!$J$6:$L$22,2))</f>
        <v>43</v>
      </c>
      <c r="J3140" s="13">
        <f>IF(G3140="Male",VLOOKUP(H3140,'Shoe size conversion table'!$B$6:$D$22,3),VLOOKUP(H3140,'Shoe size conversion table'!$J$6:$L$22,3))</f>
        <v>9.5</v>
      </c>
      <c r="K3140" s="11">
        <v>129</v>
      </c>
      <c r="L3140" s="12">
        <v>0</v>
      </c>
      <c r="M3140" s="7">
        <f t="shared" si="145"/>
        <v>2015</v>
      </c>
      <c r="N3140" s="7">
        <f t="shared" si="146"/>
        <v>2</v>
      </c>
      <c r="O3140" s="30">
        <f t="shared" si="147"/>
        <v>129</v>
      </c>
    </row>
    <row r="3141" spans="2:15" x14ac:dyDescent="0.2">
      <c r="B3141" s="13">
        <v>55087</v>
      </c>
      <c r="C3141" s="14">
        <v>42042.656111111275</v>
      </c>
      <c r="D3141" s="7" t="s">
        <v>8</v>
      </c>
      <c r="E3141" s="13">
        <v>2214</v>
      </c>
      <c r="F3141" s="7" t="s">
        <v>38</v>
      </c>
      <c r="G3141" s="7" t="s">
        <v>12</v>
      </c>
      <c r="H3141" s="13">
        <v>9.5</v>
      </c>
      <c r="I3141" s="13">
        <f>IF(G3141="Male",VLOOKUP(H3141,'Shoe size conversion table'!$B$6:$D$22,2),VLOOKUP(H3141,'Shoe size conversion table'!$J$6:$L$22,2))</f>
        <v>40</v>
      </c>
      <c r="J3141" s="13">
        <f>IF(G3141="Male",VLOOKUP(H3141,'Shoe size conversion table'!$B$6:$D$22,3),VLOOKUP(H3141,'Shoe size conversion table'!$J$6:$L$22,3))</f>
        <v>7.5</v>
      </c>
      <c r="K3141" s="11">
        <v>149</v>
      </c>
      <c r="L3141" s="12">
        <v>0.3</v>
      </c>
      <c r="M3141" s="7">
        <f t="shared" ref="M3141:M3204" si="148">YEAR(C3141)</f>
        <v>2015</v>
      </c>
      <c r="N3141" s="7">
        <f t="shared" si="146"/>
        <v>2</v>
      </c>
      <c r="O3141" s="30">
        <f t="shared" si="147"/>
        <v>104.3</v>
      </c>
    </row>
    <row r="3142" spans="2:15" x14ac:dyDescent="0.2">
      <c r="B3142" s="13">
        <v>55088</v>
      </c>
      <c r="C3142" s="14">
        <v>42042.666111111132</v>
      </c>
      <c r="D3142" s="7" t="s">
        <v>10</v>
      </c>
      <c r="E3142" s="13">
        <v>2188</v>
      </c>
      <c r="F3142" s="7" t="s">
        <v>34</v>
      </c>
      <c r="G3142" s="7" t="s">
        <v>11</v>
      </c>
      <c r="H3142" s="13">
        <v>8</v>
      </c>
      <c r="I3142" s="13">
        <f>IF(G3142="Male",VLOOKUP(H3142,'Shoe size conversion table'!$B$6:$D$22,2),VLOOKUP(H3142,'Shoe size conversion table'!$J$6:$L$22,2))</f>
        <v>41</v>
      </c>
      <c r="J3142" s="13">
        <f>IF(G3142="Male",VLOOKUP(H3142,'Shoe size conversion table'!$B$6:$D$22,3),VLOOKUP(H3142,'Shoe size conversion table'!$J$6:$L$22,3))</f>
        <v>7.5</v>
      </c>
      <c r="K3142" s="11">
        <v>199</v>
      </c>
      <c r="L3142" s="12">
        <v>0</v>
      </c>
      <c r="M3142" s="7">
        <f t="shared" si="148"/>
        <v>2015</v>
      </c>
      <c r="N3142" s="7">
        <f t="shared" ref="N3142:N3205" si="149">MONTH(C3142:C18109)</f>
        <v>2</v>
      </c>
      <c r="O3142" s="30">
        <f t="shared" ref="O3142:O3205" si="150">K3142*(1-L3142)</f>
        <v>199</v>
      </c>
    </row>
    <row r="3143" spans="2:15" x14ac:dyDescent="0.2">
      <c r="B3143" s="13">
        <v>55089</v>
      </c>
      <c r="C3143" s="14">
        <v>42042.686111111296</v>
      </c>
      <c r="D3143" s="7" t="s">
        <v>7</v>
      </c>
      <c r="E3143" s="13">
        <v>2227</v>
      </c>
      <c r="F3143" s="7" t="s">
        <v>50</v>
      </c>
      <c r="G3143" s="7" t="s">
        <v>12</v>
      </c>
      <c r="H3143" s="13">
        <v>6</v>
      </c>
      <c r="I3143" s="13" t="str">
        <f>IF(G3143="Male",VLOOKUP(H3143,'Shoe size conversion table'!$B$6:$D$22,2),VLOOKUP(H3143,'Shoe size conversion table'!$J$6:$L$22,2))</f>
        <v>36-37</v>
      </c>
      <c r="J3143" s="13">
        <f>IF(G3143="Male",VLOOKUP(H3143,'Shoe size conversion table'!$B$6:$D$22,3),VLOOKUP(H3143,'Shoe size conversion table'!$J$6:$L$22,3))</f>
        <v>4</v>
      </c>
      <c r="K3143" s="11">
        <v>139</v>
      </c>
      <c r="L3143" s="12">
        <v>0</v>
      </c>
      <c r="M3143" s="7">
        <f t="shared" si="148"/>
        <v>2015</v>
      </c>
      <c r="N3143" s="7">
        <f t="shared" si="149"/>
        <v>2</v>
      </c>
      <c r="O3143" s="30">
        <f t="shared" si="150"/>
        <v>139</v>
      </c>
    </row>
    <row r="3144" spans="2:15" x14ac:dyDescent="0.2">
      <c r="B3144" s="13">
        <v>55090</v>
      </c>
      <c r="C3144" s="14">
        <v>42042.786111111294</v>
      </c>
      <c r="D3144" s="7" t="s">
        <v>10</v>
      </c>
      <c r="E3144" s="13">
        <v>2199</v>
      </c>
      <c r="F3144" s="7" t="s">
        <v>35</v>
      </c>
      <c r="G3144" s="7" t="s">
        <v>11</v>
      </c>
      <c r="H3144" s="13">
        <v>10</v>
      </c>
      <c r="I3144" s="13">
        <f>IF(G3144="Male",VLOOKUP(H3144,'Shoe size conversion table'!$B$6:$D$22,2),VLOOKUP(H3144,'Shoe size conversion table'!$J$6:$L$22,2))</f>
        <v>43</v>
      </c>
      <c r="J3144" s="13">
        <f>IF(G3144="Male",VLOOKUP(H3144,'Shoe size conversion table'!$B$6:$D$22,3),VLOOKUP(H3144,'Shoe size conversion table'!$J$6:$L$22,3))</f>
        <v>9.5</v>
      </c>
      <c r="K3144" s="11">
        <v>159</v>
      </c>
      <c r="L3144" s="12">
        <v>0</v>
      </c>
      <c r="M3144" s="7">
        <f t="shared" si="148"/>
        <v>2015</v>
      </c>
      <c r="N3144" s="7">
        <f t="shared" si="149"/>
        <v>2</v>
      </c>
      <c r="O3144" s="30">
        <f t="shared" si="150"/>
        <v>159</v>
      </c>
    </row>
    <row r="3145" spans="2:15" x14ac:dyDescent="0.2">
      <c r="B3145" s="13">
        <v>55091</v>
      </c>
      <c r="C3145" s="14">
        <v>42042.886111111293</v>
      </c>
      <c r="D3145" s="7" t="s">
        <v>10</v>
      </c>
      <c r="E3145" s="13">
        <v>2192</v>
      </c>
      <c r="F3145" s="7" t="s">
        <v>34</v>
      </c>
      <c r="G3145" s="7" t="s">
        <v>11</v>
      </c>
      <c r="H3145" s="13">
        <v>10</v>
      </c>
      <c r="I3145" s="13">
        <f>IF(G3145="Male",VLOOKUP(H3145,'Shoe size conversion table'!$B$6:$D$22,2),VLOOKUP(H3145,'Shoe size conversion table'!$J$6:$L$22,2))</f>
        <v>43</v>
      </c>
      <c r="J3145" s="13">
        <f>IF(G3145="Male",VLOOKUP(H3145,'Shoe size conversion table'!$B$6:$D$22,3),VLOOKUP(H3145,'Shoe size conversion table'!$J$6:$L$22,3))</f>
        <v>9.5</v>
      </c>
      <c r="K3145" s="11">
        <v>199</v>
      </c>
      <c r="L3145" s="12">
        <v>0.2</v>
      </c>
      <c r="M3145" s="7">
        <f t="shared" si="148"/>
        <v>2015</v>
      </c>
      <c r="N3145" s="7">
        <f t="shared" si="149"/>
        <v>2</v>
      </c>
      <c r="O3145" s="30">
        <f t="shared" si="150"/>
        <v>159.20000000000002</v>
      </c>
    </row>
    <row r="3146" spans="2:15" x14ac:dyDescent="0.2">
      <c r="B3146" s="13">
        <v>55092</v>
      </c>
      <c r="C3146" s="14">
        <v>42042.916111111124</v>
      </c>
      <c r="D3146" s="7" t="s">
        <v>8</v>
      </c>
      <c r="E3146" s="13">
        <v>2157</v>
      </c>
      <c r="F3146" s="7" t="s">
        <v>40</v>
      </c>
      <c r="G3146" s="7" t="s">
        <v>11</v>
      </c>
      <c r="H3146" s="13">
        <v>7.5</v>
      </c>
      <c r="I3146" s="13" t="str">
        <f>IF(G3146="Male",VLOOKUP(H3146,'Shoe size conversion table'!$B$6:$D$22,2),VLOOKUP(H3146,'Shoe size conversion table'!$J$6:$L$22,2))</f>
        <v>40-41</v>
      </c>
      <c r="J3146" s="13">
        <f>IF(G3146="Male",VLOOKUP(H3146,'Shoe size conversion table'!$B$6:$D$22,3),VLOOKUP(H3146,'Shoe size conversion table'!$J$6:$L$22,3))</f>
        <v>7</v>
      </c>
      <c r="K3146" s="11">
        <v>189</v>
      </c>
      <c r="L3146" s="12">
        <v>0</v>
      </c>
      <c r="M3146" s="7">
        <f t="shared" si="148"/>
        <v>2015</v>
      </c>
      <c r="N3146" s="7">
        <f t="shared" si="149"/>
        <v>2</v>
      </c>
      <c r="O3146" s="30">
        <f t="shared" si="150"/>
        <v>189</v>
      </c>
    </row>
    <row r="3147" spans="2:15" x14ac:dyDescent="0.2">
      <c r="B3147" s="13">
        <v>55093</v>
      </c>
      <c r="C3147" s="14">
        <v>42042.936111111274</v>
      </c>
      <c r="D3147" s="7" t="s">
        <v>9</v>
      </c>
      <c r="E3147" s="13">
        <v>2173</v>
      </c>
      <c r="F3147" s="7" t="s">
        <v>60</v>
      </c>
      <c r="G3147" s="7" t="s">
        <v>12</v>
      </c>
      <c r="H3147" s="13">
        <v>8.5</v>
      </c>
      <c r="I3147" s="13">
        <f>IF(G3147="Male",VLOOKUP(H3147,'Shoe size conversion table'!$B$6:$D$22,2),VLOOKUP(H3147,'Shoe size conversion table'!$J$6:$L$22,2))</f>
        <v>39</v>
      </c>
      <c r="J3147" s="13">
        <f>IF(G3147="Male",VLOOKUP(H3147,'Shoe size conversion table'!$B$6:$D$22,3),VLOOKUP(H3147,'Shoe size conversion table'!$J$6:$L$22,3))</f>
        <v>6.5</v>
      </c>
      <c r="K3147" s="11">
        <v>179</v>
      </c>
      <c r="L3147" s="12">
        <v>0.2</v>
      </c>
      <c r="M3147" s="7">
        <f t="shared" si="148"/>
        <v>2015</v>
      </c>
      <c r="N3147" s="7">
        <f t="shared" si="149"/>
        <v>2</v>
      </c>
      <c r="O3147" s="30">
        <f t="shared" si="150"/>
        <v>143.20000000000002</v>
      </c>
    </row>
    <row r="3148" spans="2:15" x14ac:dyDescent="0.2">
      <c r="B3148" s="13">
        <v>55094</v>
      </c>
      <c r="C3148" s="14">
        <v>42043.116111111296</v>
      </c>
      <c r="D3148" s="7" t="s">
        <v>8</v>
      </c>
      <c r="E3148" s="13">
        <v>2173</v>
      </c>
      <c r="F3148" s="7" t="s">
        <v>42</v>
      </c>
      <c r="G3148" s="7" t="s">
        <v>12</v>
      </c>
      <c r="H3148" s="13">
        <v>7.5</v>
      </c>
      <c r="I3148" s="13">
        <f>IF(G3148="Male",VLOOKUP(H3148,'Shoe size conversion table'!$B$6:$D$22,2),VLOOKUP(H3148,'Shoe size conversion table'!$J$6:$L$22,2))</f>
        <v>38</v>
      </c>
      <c r="J3148" s="13">
        <f>IF(G3148="Male",VLOOKUP(H3148,'Shoe size conversion table'!$B$6:$D$22,3),VLOOKUP(H3148,'Shoe size conversion table'!$J$6:$L$22,3))</f>
        <v>5.5</v>
      </c>
      <c r="K3148" s="11">
        <v>159</v>
      </c>
      <c r="L3148" s="12">
        <v>0.1</v>
      </c>
      <c r="M3148" s="7">
        <f t="shared" si="148"/>
        <v>2015</v>
      </c>
      <c r="N3148" s="7">
        <f t="shared" si="149"/>
        <v>2</v>
      </c>
      <c r="O3148" s="30">
        <f t="shared" si="150"/>
        <v>143.1</v>
      </c>
    </row>
    <row r="3149" spans="2:15" x14ac:dyDescent="0.2">
      <c r="B3149" s="13">
        <v>55095</v>
      </c>
      <c r="C3149" s="14">
        <v>42043.116111111296</v>
      </c>
      <c r="D3149" s="7" t="s">
        <v>7</v>
      </c>
      <c r="E3149" s="13">
        <v>2207</v>
      </c>
      <c r="F3149" s="7" t="s">
        <v>48</v>
      </c>
      <c r="G3149" s="7" t="s">
        <v>12</v>
      </c>
      <c r="H3149" s="13">
        <v>6.5</v>
      </c>
      <c r="I3149" s="13">
        <f>IF(G3149="Male",VLOOKUP(H3149,'Shoe size conversion table'!$B$6:$D$22,2),VLOOKUP(H3149,'Shoe size conversion table'!$J$6:$L$22,2))</f>
        <v>37</v>
      </c>
      <c r="J3149" s="13">
        <f>IF(G3149="Male",VLOOKUP(H3149,'Shoe size conversion table'!$B$6:$D$22,3),VLOOKUP(H3149,'Shoe size conversion table'!$J$6:$L$22,3))</f>
        <v>4.5</v>
      </c>
      <c r="K3149" s="11">
        <v>129</v>
      </c>
      <c r="L3149" s="12">
        <v>0.2</v>
      </c>
      <c r="M3149" s="7">
        <f t="shared" si="148"/>
        <v>2015</v>
      </c>
      <c r="N3149" s="7">
        <f t="shared" si="149"/>
        <v>2</v>
      </c>
      <c r="O3149" s="30">
        <f t="shared" si="150"/>
        <v>103.2</v>
      </c>
    </row>
    <row r="3150" spans="2:15" x14ac:dyDescent="0.2">
      <c r="B3150" s="13">
        <v>55096</v>
      </c>
      <c r="C3150" s="14">
        <v>42043.126111111298</v>
      </c>
      <c r="D3150" s="7" t="s">
        <v>7</v>
      </c>
      <c r="E3150" s="13">
        <v>2170</v>
      </c>
      <c r="F3150" s="7" t="s">
        <v>53</v>
      </c>
      <c r="G3150" s="7" t="s">
        <v>11</v>
      </c>
      <c r="H3150" s="13">
        <v>10.5</v>
      </c>
      <c r="I3150" s="13" t="str">
        <f>IF(G3150="Male",VLOOKUP(H3150,'Shoe size conversion table'!$B$6:$D$22,2),VLOOKUP(H3150,'Shoe size conversion table'!$J$6:$L$22,2))</f>
        <v>43-44</v>
      </c>
      <c r="J3150" s="13">
        <f>IF(G3150="Male",VLOOKUP(H3150,'Shoe size conversion table'!$B$6:$D$22,3),VLOOKUP(H3150,'Shoe size conversion table'!$J$6:$L$22,3))</f>
        <v>10</v>
      </c>
      <c r="K3150" s="11">
        <v>149</v>
      </c>
      <c r="L3150" s="12">
        <v>0.1</v>
      </c>
      <c r="M3150" s="7">
        <f t="shared" si="148"/>
        <v>2015</v>
      </c>
      <c r="N3150" s="7">
        <f t="shared" si="149"/>
        <v>2</v>
      </c>
      <c r="O3150" s="30">
        <f t="shared" si="150"/>
        <v>134.1</v>
      </c>
    </row>
    <row r="3151" spans="2:15" x14ac:dyDescent="0.2">
      <c r="B3151" s="13">
        <v>55097</v>
      </c>
      <c r="C3151" s="14">
        <v>42043.226111111129</v>
      </c>
      <c r="D3151" s="7" t="s">
        <v>10</v>
      </c>
      <c r="E3151" s="13">
        <v>2200</v>
      </c>
      <c r="F3151" s="7" t="s">
        <v>35</v>
      </c>
      <c r="G3151" s="7" t="s">
        <v>12</v>
      </c>
      <c r="H3151" s="13">
        <v>9</v>
      </c>
      <c r="I3151" s="13" t="str">
        <f>IF(G3151="Male",VLOOKUP(H3151,'Shoe size conversion table'!$B$6:$D$22,2),VLOOKUP(H3151,'Shoe size conversion table'!$J$6:$L$22,2))</f>
        <v>39-40</v>
      </c>
      <c r="J3151" s="13">
        <f>IF(G3151="Male",VLOOKUP(H3151,'Shoe size conversion table'!$B$6:$D$22,3),VLOOKUP(H3151,'Shoe size conversion table'!$J$6:$L$22,3))</f>
        <v>7</v>
      </c>
      <c r="K3151" s="11">
        <v>189</v>
      </c>
      <c r="L3151" s="12">
        <v>0.5</v>
      </c>
      <c r="M3151" s="7">
        <f t="shared" si="148"/>
        <v>2015</v>
      </c>
      <c r="N3151" s="7">
        <f t="shared" si="149"/>
        <v>2</v>
      </c>
      <c r="O3151" s="30">
        <f t="shared" si="150"/>
        <v>94.5</v>
      </c>
    </row>
    <row r="3152" spans="2:15" x14ac:dyDescent="0.2">
      <c r="B3152" s="13">
        <v>55098</v>
      </c>
      <c r="C3152" s="14">
        <v>42043.256111111295</v>
      </c>
      <c r="D3152" s="7" t="s">
        <v>8</v>
      </c>
      <c r="E3152" s="13">
        <v>2176</v>
      </c>
      <c r="F3152" s="7" t="s">
        <v>41</v>
      </c>
      <c r="G3152" s="7" t="s">
        <v>11</v>
      </c>
      <c r="H3152" s="13">
        <v>10.5</v>
      </c>
      <c r="I3152" s="13" t="str">
        <f>IF(G3152="Male",VLOOKUP(H3152,'Shoe size conversion table'!$B$6:$D$22,2),VLOOKUP(H3152,'Shoe size conversion table'!$J$6:$L$22,2))</f>
        <v>43-44</v>
      </c>
      <c r="J3152" s="13">
        <f>IF(G3152="Male",VLOOKUP(H3152,'Shoe size conversion table'!$B$6:$D$22,3),VLOOKUP(H3152,'Shoe size conversion table'!$J$6:$L$22,3))</f>
        <v>10</v>
      </c>
      <c r="K3152" s="11">
        <v>199</v>
      </c>
      <c r="L3152" s="12">
        <v>0</v>
      </c>
      <c r="M3152" s="7">
        <f t="shared" si="148"/>
        <v>2015</v>
      </c>
      <c r="N3152" s="7">
        <f t="shared" si="149"/>
        <v>2</v>
      </c>
      <c r="O3152" s="30">
        <f t="shared" si="150"/>
        <v>199</v>
      </c>
    </row>
    <row r="3153" spans="2:15" x14ac:dyDescent="0.2">
      <c r="B3153" s="13">
        <v>55099</v>
      </c>
      <c r="C3153" s="14">
        <v>42043.266111111123</v>
      </c>
      <c r="D3153" s="7" t="s">
        <v>7</v>
      </c>
      <c r="E3153" s="13">
        <v>2237</v>
      </c>
      <c r="F3153" s="7" t="s">
        <v>52</v>
      </c>
      <c r="G3153" s="7" t="s">
        <v>12</v>
      </c>
      <c r="H3153" s="13">
        <v>7.5</v>
      </c>
      <c r="I3153" s="13">
        <f>IF(G3153="Male",VLOOKUP(H3153,'Shoe size conversion table'!$B$6:$D$22,2),VLOOKUP(H3153,'Shoe size conversion table'!$J$6:$L$22,2))</f>
        <v>38</v>
      </c>
      <c r="J3153" s="13">
        <f>IF(G3153="Male",VLOOKUP(H3153,'Shoe size conversion table'!$B$6:$D$22,3),VLOOKUP(H3153,'Shoe size conversion table'!$J$6:$L$22,3))</f>
        <v>5.5</v>
      </c>
      <c r="K3153" s="11">
        <v>189</v>
      </c>
      <c r="L3153" s="12">
        <v>0.3</v>
      </c>
      <c r="M3153" s="7">
        <f t="shared" si="148"/>
        <v>2015</v>
      </c>
      <c r="N3153" s="7">
        <f t="shared" si="149"/>
        <v>2</v>
      </c>
      <c r="O3153" s="30">
        <f t="shared" si="150"/>
        <v>132.29999999999998</v>
      </c>
    </row>
    <row r="3154" spans="2:15" x14ac:dyDescent="0.2">
      <c r="B3154" s="13">
        <v>55100</v>
      </c>
      <c r="C3154" s="14">
        <v>42043.516111111298</v>
      </c>
      <c r="D3154" s="7" t="s">
        <v>8</v>
      </c>
      <c r="E3154" s="13">
        <v>2173</v>
      </c>
      <c r="F3154" s="7" t="s">
        <v>40</v>
      </c>
      <c r="G3154" s="7" t="s">
        <v>12</v>
      </c>
      <c r="H3154" s="13">
        <v>9.5</v>
      </c>
      <c r="I3154" s="13">
        <f>IF(G3154="Male",VLOOKUP(H3154,'Shoe size conversion table'!$B$6:$D$22,2),VLOOKUP(H3154,'Shoe size conversion table'!$J$6:$L$22,2))</f>
        <v>40</v>
      </c>
      <c r="J3154" s="13">
        <f>IF(G3154="Male",VLOOKUP(H3154,'Shoe size conversion table'!$B$6:$D$22,3),VLOOKUP(H3154,'Shoe size conversion table'!$J$6:$L$22,3))</f>
        <v>7.5</v>
      </c>
      <c r="K3154" s="11">
        <v>199</v>
      </c>
      <c r="L3154" s="12">
        <v>0</v>
      </c>
      <c r="M3154" s="7">
        <f t="shared" si="148"/>
        <v>2015</v>
      </c>
      <c r="N3154" s="7">
        <f t="shared" si="149"/>
        <v>2</v>
      </c>
      <c r="O3154" s="30">
        <f t="shared" si="150"/>
        <v>199</v>
      </c>
    </row>
    <row r="3155" spans="2:15" x14ac:dyDescent="0.2">
      <c r="B3155" s="13">
        <v>55101</v>
      </c>
      <c r="C3155" s="14">
        <v>42043.516111111298</v>
      </c>
      <c r="D3155" s="7" t="s">
        <v>7</v>
      </c>
      <c r="E3155" s="13">
        <v>2223</v>
      </c>
      <c r="F3155" s="7" t="s">
        <v>48</v>
      </c>
      <c r="G3155" s="7" t="s">
        <v>12</v>
      </c>
      <c r="H3155" s="13">
        <v>6.5</v>
      </c>
      <c r="I3155" s="13">
        <f>IF(G3155="Male",VLOOKUP(H3155,'Shoe size conversion table'!$B$6:$D$22,2),VLOOKUP(H3155,'Shoe size conversion table'!$J$6:$L$22,2))</f>
        <v>37</v>
      </c>
      <c r="J3155" s="13">
        <f>IF(G3155="Male",VLOOKUP(H3155,'Shoe size conversion table'!$B$6:$D$22,3),VLOOKUP(H3155,'Shoe size conversion table'!$J$6:$L$22,3))</f>
        <v>4.5</v>
      </c>
      <c r="K3155" s="11">
        <v>129</v>
      </c>
      <c r="L3155" s="12">
        <v>0</v>
      </c>
      <c r="M3155" s="7">
        <f t="shared" si="148"/>
        <v>2015</v>
      </c>
      <c r="N3155" s="7">
        <f t="shared" si="149"/>
        <v>2</v>
      </c>
      <c r="O3155" s="30">
        <f t="shared" si="150"/>
        <v>129</v>
      </c>
    </row>
    <row r="3156" spans="2:15" x14ac:dyDescent="0.2">
      <c r="B3156" s="13">
        <v>55102</v>
      </c>
      <c r="C3156" s="14">
        <v>42043.626111111298</v>
      </c>
      <c r="D3156" s="7" t="s">
        <v>7</v>
      </c>
      <c r="E3156" s="13">
        <v>2169</v>
      </c>
      <c r="F3156" s="7" t="s">
        <v>44</v>
      </c>
      <c r="G3156" s="7" t="s">
        <v>12</v>
      </c>
      <c r="H3156" s="13">
        <v>8</v>
      </c>
      <c r="I3156" s="13" t="str">
        <f>IF(G3156="Male",VLOOKUP(H3156,'Shoe size conversion table'!$B$6:$D$22,2),VLOOKUP(H3156,'Shoe size conversion table'!$J$6:$L$22,2))</f>
        <v>38-39</v>
      </c>
      <c r="J3156" s="13">
        <f>IF(G3156="Male",VLOOKUP(H3156,'Shoe size conversion table'!$B$6:$D$22,3),VLOOKUP(H3156,'Shoe size conversion table'!$J$6:$L$22,3))</f>
        <v>6</v>
      </c>
      <c r="K3156" s="11">
        <v>199</v>
      </c>
      <c r="L3156" s="12">
        <v>0.3</v>
      </c>
      <c r="M3156" s="7">
        <f t="shared" si="148"/>
        <v>2015</v>
      </c>
      <c r="N3156" s="7">
        <f t="shared" si="149"/>
        <v>2</v>
      </c>
      <c r="O3156" s="30">
        <f t="shared" si="150"/>
        <v>139.29999999999998</v>
      </c>
    </row>
    <row r="3157" spans="2:15" x14ac:dyDescent="0.2">
      <c r="B3157" s="13">
        <v>55103</v>
      </c>
      <c r="C3157" s="14">
        <v>42043.826111111121</v>
      </c>
      <c r="D3157" s="7" t="s">
        <v>8</v>
      </c>
      <c r="E3157" s="13">
        <v>2213</v>
      </c>
      <c r="F3157" s="7" t="s">
        <v>40</v>
      </c>
      <c r="G3157" s="7" t="s">
        <v>12</v>
      </c>
      <c r="H3157" s="13">
        <v>7.5</v>
      </c>
      <c r="I3157" s="13">
        <f>IF(G3157="Male",VLOOKUP(H3157,'Shoe size conversion table'!$B$6:$D$22,2),VLOOKUP(H3157,'Shoe size conversion table'!$J$6:$L$22,2))</f>
        <v>38</v>
      </c>
      <c r="J3157" s="13">
        <f>IF(G3157="Male",VLOOKUP(H3157,'Shoe size conversion table'!$B$6:$D$22,3),VLOOKUP(H3157,'Shoe size conversion table'!$J$6:$L$22,3))</f>
        <v>5.5</v>
      </c>
      <c r="K3157" s="11">
        <v>149</v>
      </c>
      <c r="L3157" s="12">
        <v>0</v>
      </c>
      <c r="M3157" s="7">
        <f t="shared" si="148"/>
        <v>2015</v>
      </c>
      <c r="N3157" s="7">
        <f t="shared" si="149"/>
        <v>2</v>
      </c>
      <c r="O3157" s="30">
        <f t="shared" si="150"/>
        <v>149</v>
      </c>
    </row>
    <row r="3158" spans="2:15" x14ac:dyDescent="0.2">
      <c r="B3158" s="13">
        <v>55104</v>
      </c>
      <c r="C3158" s="14">
        <v>42043.826111111128</v>
      </c>
      <c r="D3158" s="7" t="s">
        <v>10</v>
      </c>
      <c r="E3158" s="13">
        <v>2188</v>
      </c>
      <c r="F3158" s="7" t="s">
        <v>35</v>
      </c>
      <c r="G3158" s="7" t="s">
        <v>12</v>
      </c>
      <c r="H3158" s="13">
        <v>8.5</v>
      </c>
      <c r="I3158" s="13">
        <f>IF(G3158="Male",VLOOKUP(H3158,'Shoe size conversion table'!$B$6:$D$22,2),VLOOKUP(H3158,'Shoe size conversion table'!$J$6:$L$22,2))</f>
        <v>39</v>
      </c>
      <c r="J3158" s="13">
        <f>IF(G3158="Male",VLOOKUP(H3158,'Shoe size conversion table'!$B$6:$D$22,3),VLOOKUP(H3158,'Shoe size conversion table'!$J$6:$L$22,3))</f>
        <v>6.5</v>
      </c>
      <c r="K3158" s="11">
        <v>159</v>
      </c>
      <c r="L3158" s="12">
        <v>0</v>
      </c>
      <c r="M3158" s="7">
        <f t="shared" si="148"/>
        <v>2015</v>
      </c>
      <c r="N3158" s="7">
        <f t="shared" si="149"/>
        <v>2</v>
      </c>
      <c r="O3158" s="30">
        <f t="shared" si="150"/>
        <v>159</v>
      </c>
    </row>
    <row r="3159" spans="2:15" x14ac:dyDescent="0.2">
      <c r="B3159" s="13">
        <v>55105</v>
      </c>
      <c r="C3159" s="14">
        <v>42043.936111111274</v>
      </c>
      <c r="D3159" s="7" t="s">
        <v>7</v>
      </c>
      <c r="E3159" s="13">
        <v>2151</v>
      </c>
      <c r="F3159" s="7" t="s">
        <v>48</v>
      </c>
      <c r="G3159" s="7" t="s">
        <v>11</v>
      </c>
      <c r="H3159" s="13">
        <v>9.5</v>
      </c>
      <c r="I3159" s="13" t="str">
        <f>IF(G3159="Male",VLOOKUP(H3159,'Shoe size conversion table'!$B$6:$D$22,2),VLOOKUP(H3159,'Shoe size conversion table'!$J$6:$L$22,2))</f>
        <v>42-43</v>
      </c>
      <c r="J3159" s="13">
        <f>IF(G3159="Male",VLOOKUP(H3159,'Shoe size conversion table'!$B$6:$D$22,3),VLOOKUP(H3159,'Shoe size conversion table'!$J$6:$L$22,3))</f>
        <v>9</v>
      </c>
      <c r="K3159" s="11">
        <v>149</v>
      </c>
      <c r="L3159" s="12">
        <v>0</v>
      </c>
      <c r="M3159" s="7">
        <f t="shared" si="148"/>
        <v>2015</v>
      </c>
      <c r="N3159" s="7">
        <f t="shared" si="149"/>
        <v>2</v>
      </c>
      <c r="O3159" s="30">
        <f t="shared" si="150"/>
        <v>149</v>
      </c>
    </row>
    <row r="3160" spans="2:15" x14ac:dyDescent="0.2">
      <c r="B3160" s="13">
        <v>55106</v>
      </c>
      <c r="C3160" s="14">
        <v>42044.126111111298</v>
      </c>
      <c r="D3160" s="7" t="s">
        <v>7</v>
      </c>
      <c r="E3160" s="13">
        <v>2234</v>
      </c>
      <c r="F3160" s="7" t="s">
        <v>50</v>
      </c>
      <c r="G3160" s="7" t="s">
        <v>12</v>
      </c>
      <c r="H3160" s="13">
        <v>9.5</v>
      </c>
      <c r="I3160" s="13">
        <f>IF(G3160="Male",VLOOKUP(H3160,'Shoe size conversion table'!$B$6:$D$22,2),VLOOKUP(H3160,'Shoe size conversion table'!$J$6:$L$22,2))</f>
        <v>40</v>
      </c>
      <c r="J3160" s="13">
        <f>IF(G3160="Male",VLOOKUP(H3160,'Shoe size conversion table'!$B$6:$D$22,3),VLOOKUP(H3160,'Shoe size conversion table'!$J$6:$L$22,3))</f>
        <v>7.5</v>
      </c>
      <c r="K3160" s="11">
        <v>139</v>
      </c>
      <c r="L3160" s="12">
        <v>0</v>
      </c>
      <c r="M3160" s="7">
        <f t="shared" si="148"/>
        <v>2015</v>
      </c>
      <c r="N3160" s="7">
        <f t="shared" si="149"/>
        <v>2</v>
      </c>
      <c r="O3160" s="30">
        <f t="shared" si="150"/>
        <v>139</v>
      </c>
    </row>
    <row r="3161" spans="2:15" x14ac:dyDescent="0.2">
      <c r="B3161" s="13">
        <v>55106</v>
      </c>
      <c r="C3161" s="14">
        <v>42044.126111111298</v>
      </c>
      <c r="D3161" s="7" t="s">
        <v>7</v>
      </c>
      <c r="E3161" s="13">
        <v>2191</v>
      </c>
      <c r="F3161" s="7" t="s">
        <v>50</v>
      </c>
      <c r="G3161" s="7" t="s">
        <v>12</v>
      </c>
      <c r="H3161" s="13">
        <v>11.5</v>
      </c>
      <c r="I3161" s="13">
        <f>IF(G3161="Male",VLOOKUP(H3161,'Shoe size conversion table'!$B$6:$D$22,2),VLOOKUP(H3161,'Shoe size conversion table'!$J$6:$L$22,2))</f>
        <v>42</v>
      </c>
      <c r="J3161" s="13">
        <f>IF(G3161="Male",VLOOKUP(H3161,'Shoe size conversion table'!$B$6:$D$22,3),VLOOKUP(H3161,'Shoe size conversion table'!$J$6:$L$22,3))</f>
        <v>9.5</v>
      </c>
      <c r="K3161" s="11">
        <v>159</v>
      </c>
      <c r="L3161" s="12">
        <v>0.2</v>
      </c>
      <c r="M3161" s="7">
        <f t="shared" si="148"/>
        <v>2015</v>
      </c>
      <c r="N3161" s="7">
        <f t="shared" si="149"/>
        <v>2</v>
      </c>
      <c r="O3161" s="30">
        <f t="shared" si="150"/>
        <v>127.2</v>
      </c>
    </row>
    <row r="3162" spans="2:15" x14ac:dyDescent="0.2">
      <c r="B3162" s="13">
        <v>55107</v>
      </c>
      <c r="C3162" s="14">
        <v>42044.166111111299</v>
      </c>
      <c r="D3162" s="7" t="s">
        <v>7</v>
      </c>
      <c r="E3162" s="13">
        <v>2188</v>
      </c>
      <c r="F3162" s="7" t="s">
        <v>55</v>
      </c>
      <c r="G3162" s="7" t="s">
        <v>11</v>
      </c>
      <c r="H3162" s="13">
        <v>10.5</v>
      </c>
      <c r="I3162" s="13" t="str">
        <f>IF(G3162="Male",VLOOKUP(H3162,'Shoe size conversion table'!$B$6:$D$22,2),VLOOKUP(H3162,'Shoe size conversion table'!$J$6:$L$22,2))</f>
        <v>43-44</v>
      </c>
      <c r="J3162" s="13">
        <f>IF(G3162="Male",VLOOKUP(H3162,'Shoe size conversion table'!$B$6:$D$22,3),VLOOKUP(H3162,'Shoe size conversion table'!$J$6:$L$22,3))</f>
        <v>10</v>
      </c>
      <c r="K3162" s="11">
        <v>139</v>
      </c>
      <c r="L3162" s="12">
        <v>0.3</v>
      </c>
      <c r="M3162" s="7">
        <f t="shared" si="148"/>
        <v>2015</v>
      </c>
      <c r="N3162" s="7">
        <f t="shared" si="149"/>
        <v>2</v>
      </c>
      <c r="O3162" s="30">
        <f t="shared" si="150"/>
        <v>97.3</v>
      </c>
    </row>
    <row r="3163" spans="2:15" x14ac:dyDescent="0.2">
      <c r="B3163" s="13">
        <v>55108</v>
      </c>
      <c r="C3163" s="14">
        <v>42044.266111111123</v>
      </c>
      <c r="D3163" s="7" t="s">
        <v>10</v>
      </c>
      <c r="E3163" s="13">
        <v>2186</v>
      </c>
      <c r="F3163" s="7" t="s">
        <v>35</v>
      </c>
      <c r="G3163" s="7" t="s">
        <v>11</v>
      </c>
      <c r="H3163" s="13">
        <v>9.5</v>
      </c>
      <c r="I3163" s="13" t="str">
        <f>IF(G3163="Male",VLOOKUP(H3163,'Shoe size conversion table'!$B$6:$D$22,2),VLOOKUP(H3163,'Shoe size conversion table'!$J$6:$L$22,2))</f>
        <v>42-43</v>
      </c>
      <c r="J3163" s="13">
        <f>IF(G3163="Male",VLOOKUP(H3163,'Shoe size conversion table'!$B$6:$D$22,3),VLOOKUP(H3163,'Shoe size conversion table'!$J$6:$L$22,3))</f>
        <v>9</v>
      </c>
      <c r="K3163" s="11">
        <v>159</v>
      </c>
      <c r="L3163" s="12">
        <v>0.2</v>
      </c>
      <c r="M3163" s="7">
        <f t="shared" si="148"/>
        <v>2015</v>
      </c>
      <c r="N3163" s="7">
        <f t="shared" si="149"/>
        <v>2</v>
      </c>
      <c r="O3163" s="30">
        <f t="shared" si="150"/>
        <v>127.2</v>
      </c>
    </row>
    <row r="3164" spans="2:15" x14ac:dyDescent="0.2">
      <c r="B3164" s="13">
        <v>55109</v>
      </c>
      <c r="C3164" s="14">
        <v>42044.336111111297</v>
      </c>
      <c r="D3164" s="7" t="s">
        <v>10</v>
      </c>
      <c r="E3164" s="13">
        <v>2196</v>
      </c>
      <c r="F3164" s="7" t="s">
        <v>35</v>
      </c>
      <c r="G3164" s="7" t="s">
        <v>11</v>
      </c>
      <c r="H3164" s="13">
        <v>8</v>
      </c>
      <c r="I3164" s="13">
        <f>IF(G3164="Male",VLOOKUP(H3164,'Shoe size conversion table'!$B$6:$D$22,2),VLOOKUP(H3164,'Shoe size conversion table'!$J$6:$L$22,2))</f>
        <v>41</v>
      </c>
      <c r="J3164" s="13">
        <f>IF(G3164="Male",VLOOKUP(H3164,'Shoe size conversion table'!$B$6:$D$22,3),VLOOKUP(H3164,'Shoe size conversion table'!$J$6:$L$22,3))</f>
        <v>7.5</v>
      </c>
      <c r="K3164" s="11">
        <v>199</v>
      </c>
      <c r="L3164" s="12">
        <v>0.3</v>
      </c>
      <c r="M3164" s="7">
        <f t="shared" si="148"/>
        <v>2015</v>
      </c>
      <c r="N3164" s="7">
        <f t="shared" si="149"/>
        <v>2</v>
      </c>
      <c r="O3164" s="30">
        <f t="shared" si="150"/>
        <v>139.29999999999998</v>
      </c>
    </row>
    <row r="3165" spans="2:15" x14ac:dyDescent="0.2">
      <c r="B3165" s="13">
        <v>55110</v>
      </c>
      <c r="C3165" s="14">
        <v>42044.406111111275</v>
      </c>
      <c r="D3165" s="7" t="s">
        <v>7</v>
      </c>
      <c r="E3165" s="13">
        <v>2190</v>
      </c>
      <c r="F3165" s="7" t="s">
        <v>50</v>
      </c>
      <c r="G3165" s="7" t="s">
        <v>12</v>
      </c>
      <c r="H3165" s="13">
        <v>8</v>
      </c>
      <c r="I3165" s="13" t="str">
        <f>IF(G3165="Male",VLOOKUP(H3165,'Shoe size conversion table'!$B$6:$D$22,2),VLOOKUP(H3165,'Shoe size conversion table'!$J$6:$L$22,2))</f>
        <v>38-39</v>
      </c>
      <c r="J3165" s="13">
        <f>IF(G3165="Male",VLOOKUP(H3165,'Shoe size conversion table'!$B$6:$D$22,3),VLOOKUP(H3165,'Shoe size conversion table'!$J$6:$L$22,3))</f>
        <v>6</v>
      </c>
      <c r="K3165" s="11">
        <v>199</v>
      </c>
      <c r="L3165" s="12">
        <v>0</v>
      </c>
      <c r="M3165" s="7">
        <f t="shared" si="148"/>
        <v>2015</v>
      </c>
      <c r="N3165" s="7">
        <f t="shared" si="149"/>
        <v>2</v>
      </c>
      <c r="O3165" s="30">
        <f t="shared" si="150"/>
        <v>199</v>
      </c>
    </row>
    <row r="3166" spans="2:15" x14ac:dyDescent="0.2">
      <c r="B3166" s="13">
        <v>55111</v>
      </c>
      <c r="C3166" s="14">
        <v>42044.516111111298</v>
      </c>
      <c r="D3166" s="7" t="s">
        <v>8</v>
      </c>
      <c r="E3166" s="13">
        <v>2218</v>
      </c>
      <c r="F3166" s="7" t="s">
        <v>41</v>
      </c>
      <c r="G3166" s="7" t="s">
        <v>11</v>
      </c>
      <c r="H3166" s="13">
        <v>10.5</v>
      </c>
      <c r="I3166" s="13" t="str">
        <f>IF(G3166="Male",VLOOKUP(H3166,'Shoe size conversion table'!$B$6:$D$22,2),VLOOKUP(H3166,'Shoe size conversion table'!$J$6:$L$22,2))</f>
        <v>43-44</v>
      </c>
      <c r="J3166" s="13">
        <f>IF(G3166="Male",VLOOKUP(H3166,'Shoe size conversion table'!$B$6:$D$22,3),VLOOKUP(H3166,'Shoe size conversion table'!$J$6:$L$22,3))</f>
        <v>10</v>
      </c>
      <c r="K3166" s="11">
        <v>179</v>
      </c>
      <c r="L3166" s="12">
        <v>0</v>
      </c>
      <c r="M3166" s="7">
        <f t="shared" si="148"/>
        <v>2015</v>
      </c>
      <c r="N3166" s="7">
        <f t="shared" si="149"/>
        <v>2</v>
      </c>
      <c r="O3166" s="30">
        <f t="shared" si="150"/>
        <v>179</v>
      </c>
    </row>
    <row r="3167" spans="2:15" x14ac:dyDescent="0.2">
      <c r="B3167" s="13">
        <v>55111</v>
      </c>
      <c r="C3167" s="14">
        <v>42044.516111111298</v>
      </c>
      <c r="D3167" s="7" t="s">
        <v>8</v>
      </c>
      <c r="E3167" s="13">
        <v>2203</v>
      </c>
      <c r="F3167" s="7" t="s">
        <v>38</v>
      </c>
      <c r="G3167" s="7" t="s">
        <v>12</v>
      </c>
      <c r="H3167" s="13">
        <v>9.5</v>
      </c>
      <c r="I3167" s="13">
        <f>IF(G3167="Male",VLOOKUP(H3167,'Shoe size conversion table'!$B$6:$D$22,2),VLOOKUP(H3167,'Shoe size conversion table'!$J$6:$L$22,2))</f>
        <v>40</v>
      </c>
      <c r="J3167" s="13">
        <f>IF(G3167="Male",VLOOKUP(H3167,'Shoe size conversion table'!$B$6:$D$22,3),VLOOKUP(H3167,'Shoe size conversion table'!$J$6:$L$22,3))</f>
        <v>7.5</v>
      </c>
      <c r="K3167" s="11">
        <v>169</v>
      </c>
      <c r="L3167" s="12">
        <v>0</v>
      </c>
      <c r="M3167" s="7">
        <f t="shared" si="148"/>
        <v>2015</v>
      </c>
      <c r="N3167" s="7">
        <f t="shared" si="149"/>
        <v>2</v>
      </c>
      <c r="O3167" s="30">
        <f t="shared" si="150"/>
        <v>169</v>
      </c>
    </row>
    <row r="3168" spans="2:15" x14ac:dyDescent="0.2">
      <c r="B3168" s="13">
        <v>55112</v>
      </c>
      <c r="C3168" s="14">
        <v>42044.626111111298</v>
      </c>
      <c r="D3168" s="7" t="s">
        <v>7</v>
      </c>
      <c r="E3168" s="13">
        <v>2209</v>
      </c>
      <c r="F3168" s="7" t="s">
        <v>51</v>
      </c>
      <c r="G3168" s="7" t="s">
        <v>12</v>
      </c>
      <c r="H3168" s="13">
        <v>8</v>
      </c>
      <c r="I3168" s="13" t="str">
        <f>IF(G3168="Male",VLOOKUP(H3168,'Shoe size conversion table'!$B$6:$D$22,2),VLOOKUP(H3168,'Shoe size conversion table'!$J$6:$L$22,2))</f>
        <v>38-39</v>
      </c>
      <c r="J3168" s="13">
        <f>IF(G3168="Male",VLOOKUP(H3168,'Shoe size conversion table'!$B$6:$D$22,3),VLOOKUP(H3168,'Shoe size conversion table'!$J$6:$L$22,3))</f>
        <v>6</v>
      </c>
      <c r="K3168" s="11">
        <v>149</v>
      </c>
      <c r="L3168" s="12">
        <v>0.1</v>
      </c>
      <c r="M3168" s="7">
        <f t="shared" si="148"/>
        <v>2015</v>
      </c>
      <c r="N3168" s="7">
        <f t="shared" si="149"/>
        <v>2</v>
      </c>
      <c r="O3168" s="30">
        <f t="shared" si="150"/>
        <v>134.1</v>
      </c>
    </row>
    <row r="3169" spans="2:15" x14ac:dyDescent="0.2">
      <c r="B3169" s="13">
        <v>55113</v>
      </c>
      <c r="C3169" s="14">
        <v>42044.756111111281</v>
      </c>
      <c r="D3169" s="7" t="s">
        <v>8</v>
      </c>
      <c r="E3169" s="13">
        <v>2154</v>
      </c>
      <c r="F3169" s="7" t="s">
        <v>38</v>
      </c>
      <c r="G3169" s="7" t="s">
        <v>11</v>
      </c>
      <c r="H3169" s="13">
        <v>9.5</v>
      </c>
      <c r="I3169" s="13" t="str">
        <f>IF(G3169="Male",VLOOKUP(H3169,'Shoe size conversion table'!$B$6:$D$22,2),VLOOKUP(H3169,'Shoe size conversion table'!$J$6:$L$22,2))</f>
        <v>42-43</v>
      </c>
      <c r="J3169" s="13">
        <f>IF(G3169="Male",VLOOKUP(H3169,'Shoe size conversion table'!$B$6:$D$22,3),VLOOKUP(H3169,'Shoe size conversion table'!$J$6:$L$22,3))</f>
        <v>9</v>
      </c>
      <c r="K3169" s="11">
        <v>139</v>
      </c>
      <c r="L3169" s="12">
        <v>0</v>
      </c>
      <c r="M3169" s="7">
        <f t="shared" si="148"/>
        <v>2015</v>
      </c>
      <c r="N3169" s="7">
        <f t="shared" si="149"/>
        <v>2</v>
      </c>
      <c r="O3169" s="30">
        <f t="shared" si="150"/>
        <v>139</v>
      </c>
    </row>
    <row r="3170" spans="2:15" x14ac:dyDescent="0.2">
      <c r="B3170" s="13">
        <v>55114</v>
      </c>
      <c r="C3170" s="14">
        <v>42044.796111111282</v>
      </c>
      <c r="D3170" s="7" t="s">
        <v>7</v>
      </c>
      <c r="E3170" s="13">
        <v>2190</v>
      </c>
      <c r="F3170" s="7" t="s">
        <v>54</v>
      </c>
      <c r="G3170" s="7" t="s">
        <v>12</v>
      </c>
      <c r="H3170" s="13">
        <v>8</v>
      </c>
      <c r="I3170" s="13" t="str">
        <f>IF(G3170="Male",VLOOKUP(H3170,'Shoe size conversion table'!$B$6:$D$22,2),VLOOKUP(H3170,'Shoe size conversion table'!$J$6:$L$22,2))</f>
        <v>38-39</v>
      </c>
      <c r="J3170" s="13">
        <f>IF(G3170="Male",VLOOKUP(H3170,'Shoe size conversion table'!$B$6:$D$22,3),VLOOKUP(H3170,'Shoe size conversion table'!$J$6:$L$22,3))</f>
        <v>6</v>
      </c>
      <c r="K3170" s="11">
        <v>139</v>
      </c>
      <c r="L3170" s="12">
        <v>0.5</v>
      </c>
      <c r="M3170" s="7">
        <f t="shared" si="148"/>
        <v>2015</v>
      </c>
      <c r="N3170" s="7">
        <f t="shared" si="149"/>
        <v>2</v>
      </c>
      <c r="O3170" s="30">
        <f t="shared" si="150"/>
        <v>69.5</v>
      </c>
    </row>
    <row r="3171" spans="2:15" x14ac:dyDescent="0.2">
      <c r="B3171" s="13">
        <v>55115</v>
      </c>
      <c r="C3171" s="14">
        <v>42044.826111111121</v>
      </c>
      <c r="D3171" s="7" t="s">
        <v>8</v>
      </c>
      <c r="E3171" s="13">
        <v>2198</v>
      </c>
      <c r="F3171" s="7" t="s">
        <v>38</v>
      </c>
      <c r="G3171" s="7" t="s">
        <v>11</v>
      </c>
      <c r="H3171" s="13">
        <v>8</v>
      </c>
      <c r="I3171" s="13">
        <f>IF(G3171="Male",VLOOKUP(H3171,'Shoe size conversion table'!$B$6:$D$22,2),VLOOKUP(H3171,'Shoe size conversion table'!$J$6:$L$22,2))</f>
        <v>41</v>
      </c>
      <c r="J3171" s="13">
        <f>IF(G3171="Male",VLOOKUP(H3171,'Shoe size conversion table'!$B$6:$D$22,3),VLOOKUP(H3171,'Shoe size conversion table'!$J$6:$L$22,3))</f>
        <v>7.5</v>
      </c>
      <c r="K3171" s="11">
        <v>179</v>
      </c>
      <c r="L3171" s="12">
        <v>0</v>
      </c>
      <c r="M3171" s="7">
        <f t="shared" si="148"/>
        <v>2015</v>
      </c>
      <c r="N3171" s="7">
        <f t="shared" si="149"/>
        <v>2</v>
      </c>
      <c r="O3171" s="30">
        <f t="shared" si="150"/>
        <v>179</v>
      </c>
    </row>
    <row r="3172" spans="2:15" x14ac:dyDescent="0.2">
      <c r="B3172" s="13">
        <v>55116</v>
      </c>
      <c r="C3172" s="14">
        <v>42044.826111111128</v>
      </c>
      <c r="D3172" s="7" t="s">
        <v>7</v>
      </c>
      <c r="E3172" s="13">
        <v>2181</v>
      </c>
      <c r="F3172" s="7" t="s">
        <v>51</v>
      </c>
      <c r="G3172" s="7" t="s">
        <v>11</v>
      </c>
      <c r="H3172" s="13">
        <v>9.5</v>
      </c>
      <c r="I3172" s="13" t="str">
        <f>IF(G3172="Male",VLOOKUP(H3172,'Shoe size conversion table'!$B$6:$D$22,2),VLOOKUP(H3172,'Shoe size conversion table'!$J$6:$L$22,2))</f>
        <v>42-43</v>
      </c>
      <c r="J3172" s="13">
        <f>IF(G3172="Male",VLOOKUP(H3172,'Shoe size conversion table'!$B$6:$D$22,3),VLOOKUP(H3172,'Shoe size conversion table'!$J$6:$L$22,3))</f>
        <v>9</v>
      </c>
      <c r="K3172" s="11">
        <v>149</v>
      </c>
      <c r="L3172" s="12">
        <v>0.5</v>
      </c>
      <c r="M3172" s="7">
        <f t="shared" si="148"/>
        <v>2015</v>
      </c>
      <c r="N3172" s="7">
        <f t="shared" si="149"/>
        <v>2</v>
      </c>
      <c r="O3172" s="30">
        <f t="shared" si="150"/>
        <v>74.5</v>
      </c>
    </row>
    <row r="3173" spans="2:15" x14ac:dyDescent="0.2">
      <c r="B3173" s="13">
        <v>55117</v>
      </c>
      <c r="C3173" s="14">
        <v>42045.116111111296</v>
      </c>
      <c r="D3173" s="7" t="s">
        <v>8</v>
      </c>
      <c r="E3173" s="13">
        <v>2218</v>
      </c>
      <c r="F3173" s="7" t="s">
        <v>39</v>
      </c>
      <c r="G3173" s="7" t="s">
        <v>11</v>
      </c>
      <c r="H3173" s="13">
        <v>12</v>
      </c>
      <c r="I3173" s="13">
        <f>IF(G3173="Male",VLOOKUP(H3173,'Shoe size conversion table'!$B$6:$D$22,2),VLOOKUP(H3173,'Shoe size conversion table'!$J$6:$L$22,2))</f>
        <v>45</v>
      </c>
      <c r="J3173" s="13">
        <f>IF(G3173="Male",VLOOKUP(H3173,'Shoe size conversion table'!$B$6:$D$22,3),VLOOKUP(H3173,'Shoe size conversion table'!$J$6:$L$22,3))</f>
        <v>11.5</v>
      </c>
      <c r="K3173" s="11">
        <v>149</v>
      </c>
      <c r="L3173" s="12">
        <v>0.3</v>
      </c>
      <c r="M3173" s="7">
        <f t="shared" si="148"/>
        <v>2015</v>
      </c>
      <c r="N3173" s="7">
        <f t="shared" si="149"/>
        <v>2</v>
      </c>
      <c r="O3173" s="30">
        <f t="shared" si="150"/>
        <v>104.3</v>
      </c>
    </row>
    <row r="3174" spans="2:15" x14ac:dyDescent="0.2">
      <c r="B3174" s="13">
        <v>55117</v>
      </c>
      <c r="C3174" s="14">
        <v>42045.116111111296</v>
      </c>
      <c r="D3174" s="7" t="s">
        <v>8</v>
      </c>
      <c r="E3174" s="13">
        <v>2149</v>
      </c>
      <c r="F3174" s="7" t="s">
        <v>38</v>
      </c>
      <c r="G3174" s="7" t="s">
        <v>12</v>
      </c>
      <c r="H3174" s="13">
        <v>7.5</v>
      </c>
      <c r="I3174" s="13">
        <f>IF(G3174="Male",VLOOKUP(H3174,'Shoe size conversion table'!$B$6:$D$22,2),VLOOKUP(H3174,'Shoe size conversion table'!$J$6:$L$22,2))</f>
        <v>38</v>
      </c>
      <c r="J3174" s="13">
        <f>IF(G3174="Male",VLOOKUP(H3174,'Shoe size conversion table'!$B$6:$D$22,3),VLOOKUP(H3174,'Shoe size conversion table'!$J$6:$L$22,3))</f>
        <v>5.5</v>
      </c>
      <c r="K3174" s="11">
        <v>159</v>
      </c>
      <c r="L3174" s="12">
        <v>0</v>
      </c>
      <c r="M3174" s="7">
        <f t="shared" si="148"/>
        <v>2015</v>
      </c>
      <c r="N3174" s="7">
        <f t="shared" si="149"/>
        <v>2</v>
      </c>
      <c r="O3174" s="30">
        <f t="shared" si="150"/>
        <v>159</v>
      </c>
    </row>
    <row r="3175" spans="2:15" x14ac:dyDescent="0.2">
      <c r="B3175" s="13">
        <v>55118</v>
      </c>
      <c r="C3175" s="14">
        <v>42045.166111111299</v>
      </c>
      <c r="D3175" s="7" t="s">
        <v>7</v>
      </c>
      <c r="E3175" s="13">
        <v>2189</v>
      </c>
      <c r="F3175" s="7" t="s">
        <v>54</v>
      </c>
      <c r="G3175" s="7" t="s">
        <v>11</v>
      </c>
      <c r="H3175" s="13">
        <v>10.5</v>
      </c>
      <c r="I3175" s="13" t="str">
        <f>IF(G3175="Male",VLOOKUP(H3175,'Shoe size conversion table'!$B$6:$D$22,2),VLOOKUP(H3175,'Shoe size conversion table'!$J$6:$L$22,2))</f>
        <v>43-44</v>
      </c>
      <c r="J3175" s="13">
        <f>IF(G3175="Male",VLOOKUP(H3175,'Shoe size conversion table'!$B$6:$D$22,3),VLOOKUP(H3175,'Shoe size conversion table'!$J$6:$L$22,3))</f>
        <v>10</v>
      </c>
      <c r="K3175" s="11">
        <v>129</v>
      </c>
      <c r="L3175" s="12">
        <v>0</v>
      </c>
      <c r="M3175" s="7">
        <f t="shared" si="148"/>
        <v>2015</v>
      </c>
      <c r="N3175" s="7">
        <f t="shared" si="149"/>
        <v>2</v>
      </c>
      <c r="O3175" s="30">
        <f t="shared" si="150"/>
        <v>129</v>
      </c>
    </row>
    <row r="3176" spans="2:15" x14ac:dyDescent="0.2">
      <c r="B3176" s="13">
        <v>55119</v>
      </c>
      <c r="C3176" s="14">
        <v>42045.256111111295</v>
      </c>
      <c r="D3176" s="7" t="s">
        <v>10</v>
      </c>
      <c r="E3176" s="13">
        <v>2186</v>
      </c>
      <c r="F3176" s="7" t="s">
        <v>35</v>
      </c>
      <c r="G3176" s="7" t="s">
        <v>12</v>
      </c>
      <c r="H3176" s="13">
        <v>7.5</v>
      </c>
      <c r="I3176" s="13">
        <f>IF(G3176="Male",VLOOKUP(H3176,'Shoe size conversion table'!$B$6:$D$22,2),VLOOKUP(H3176,'Shoe size conversion table'!$J$6:$L$22,2))</f>
        <v>38</v>
      </c>
      <c r="J3176" s="13">
        <f>IF(G3176="Male",VLOOKUP(H3176,'Shoe size conversion table'!$B$6:$D$22,3),VLOOKUP(H3176,'Shoe size conversion table'!$J$6:$L$22,3))</f>
        <v>5.5</v>
      </c>
      <c r="K3176" s="11">
        <v>129</v>
      </c>
      <c r="L3176" s="12">
        <v>0</v>
      </c>
      <c r="M3176" s="7">
        <f t="shared" si="148"/>
        <v>2015</v>
      </c>
      <c r="N3176" s="7">
        <f t="shared" si="149"/>
        <v>2</v>
      </c>
      <c r="O3176" s="30">
        <f t="shared" si="150"/>
        <v>129</v>
      </c>
    </row>
    <row r="3177" spans="2:15" x14ac:dyDescent="0.2">
      <c r="B3177" s="13">
        <v>55120</v>
      </c>
      <c r="C3177" s="14">
        <v>42045.266111111123</v>
      </c>
      <c r="D3177" s="7" t="s">
        <v>7</v>
      </c>
      <c r="E3177" s="13">
        <v>2227</v>
      </c>
      <c r="F3177" s="7" t="s">
        <v>57</v>
      </c>
      <c r="G3177" s="7" t="s">
        <v>12</v>
      </c>
      <c r="H3177" s="13">
        <v>7.5</v>
      </c>
      <c r="I3177" s="13">
        <f>IF(G3177="Male",VLOOKUP(H3177,'Shoe size conversion table'!$B$6:$D$22,2),VLOOKUP(H3177,'Shoe size conversion table'!$J$6:$L$22,2))</f>
        <v>38</v>
      </c>
      <c r="J3177" s="13">
        <f>IF(G3177="Male",VLOOKUP(H3177,'Shoe size conversion table'!$B$6:$D$22,3),VLOOKUP(H3177,'Shoe size conversion table'!$J$6:$L$22,3))</f>
        <v>5.5</v>
      </c>
      <c r="K3177" s="11">
        <v>199</v>
      </c>
      <c r="L3177" s="12">
        <v>0</v>
      </c>
      <c r="M3177" s="7">
        <f t="shared" si="148"/>
        <v>2015</v>
      </c>
      <c r="N3177" s="7">
        <f t="shared" si="149"/>
        <v>2</v>
      </c>
      <c r="O3177" s="30">
        <f t="shared" si="150"/>
        <v>199</v>
      </c>
    </row>
    <row r="3178" spans="2:15" x14ac:dyDescent="0.2">
      <c r="B3178" s="13">
        <v>55121</v>
      </c>
      <c r="C3178" s="14">
        <v>42045.336111111297</v>
      </c>
      <c r="D3178" s="7" t="s">
        <v>9</v>
      </c>
      <c r="E3178" s="13">
        <v>2224</v>
      </c>
      <c r="F3178" s="7" t="s">
        <v>61</v>
      </c>
      <c r="G3178" s="7" t="s">
        <v>12</v>
      </c>
      <c r="H3178" s="13">
        <v>7.5</v>
      </c>
      <c r="I3178" s="13">
        <f>IF(G3178="Male",VLOOKUP(H3178,'Shoe size conversion table'!$B$6:$D$22,2),VLOOKUP(H3178,'Shoe size conversion table'!$J$6:$L$22,2))</f>
        <v>38</v>
      </c>
      <c r="J3178" s="13">
        <f>IF(G3178="Male",VLOOKUP(H3178,'Shoe size conversion table'!$B$6:$D$22,3),VLOOKUP(H3178,'Shoe size conversion table'!$J$6:$L$22,3))</f>
        <v>5.5</v>
      </c>
      <c r="K3178" s="11">
        <v>199</v>
      </c>
      <c r="L3178" s="12">
        <v>0.5</v>
      </c>
      <c r="M3178" s="7">
        <f t="shared" si="148"/>
        <v>2015</v>
      </c>
      <c r="N3178" s="7">
        <f t="shared" si="149"/>
        <v>2</v>
      </c>
      <c r="O3178" s="30">
        <f t="shared" si="150"/>
        <v>99.5</v>
      </c>
    </row>
    <row r="3179" spans="2:15" x14ac:dyDescent="0.2">
      <c r="B3179" s="13">
        <v>55122</v>
      </c>
      <c r="C3179" s="14">
        <v>42045.626111111298</v>
      </c>
      <c r="D3179" s="7" t="s">
        <v>10</v>
      </c>
      <c r="E3179" s="13">
        <v>2214</v>
      </c>
      <c r="F3179" s="7" t="s">
        <v>35</v>
      </c>
      <c r="G3179" s="7" t="s">
        <v>11</v>
      </c>
      <c r="H3179" s="13">
        <v>9.5</v>
      </c>
      <c r="I3179" s="13" t="str">
        <f>IF(G3179="Male",VLOOKUP(H3179,'Shoe size conversion table'!$B$6:$D$22,2),VLOOKUP(H3179,'Shoe size conversion table'!$J$6:$L$22,2))</f>
        <v>42-43</v>
      </c>
      <c r="J3179" s="13">
        <f>IF(G3179="Male",VLOOKUP(H3179,'Shoe size conversion table'!$B$6:$D$22,3),VLOOKUP(H3179,'Shoe size conversion table'!$J$6:$L$22,3))</f>
        <v>9</v>
      </c>
      <c r="K3179" s="11">
        <v>169</v>
      </c>
      <c r="L3179" s="12">
        <v>0.1</v>
      </c>
      <c r="M3179" s="7">
        <f t="shared" si="148"/>
        <v>2015</v>
      </c>
      <c r="N3179" s="7">
        <f t="shared" si="149"/>
        <v>2</v>
      </c>
      <c r="O3179" s="30">
        <f t="shared" si="150"/>
        <v>152.1</v>
      </c>
    </row>
    <row r="3180" spans="2:15" x14ac:dyDescent="0.2">
      <c r="B3180" s="13">
        <v>55123</v>
      </c>
      <c r="C3180" s="14">
        <v>42045.666111111124</v>
      </c>
      <c r="D3180" s="7" t="s">
        <v>7</v>
      </c>
      <c r="E3180" s="13">
        <v>2150</v>
      </c>
      <c r="F3180" s="7" t="s">
        <v>46</v>
      </c>
      <c r="G3180" s="7" t="s">
        <v>12</v>
      </c>
      <c r="H3180" s="13">
        <v>10</v>
      </c>
      <c r="I3180" s="13" t="str">
        <f>IF(G3180="Male",VLOOKUP(H3180,'Shoe size conversion table'!$B$6:$D$22,2),VLOOKUP(H3180,'Shoe size conversion table'!$J$6:$L$22,2))</f>
        <v>40-41</v>
      </c>
      <c r="J3180" s="13">
        <f>IF(G3180="Male",VLOOKUP(H3180,'Shoe size conversion table'!$B$6:$D$22,3),VLOOKUP(H3180,'Shoe size conversion table'!$J$6:$L$22,3))</f>
        <v>8</v>
      </c>
      <c r="K3180" s="11">
        <v>149</v>
      </c>
      <c r="L3180" s="12">
        <v>0</v>
      </c>
      <c r="M3180" s="7">
        <f t="shared" si="148"/>
        <v>2015</v>
      </c>
      <c r="N3180" s="7">
        <f t="shared" si="149"/>
        <v>2</v>
      </c>
      <c r="O3180" s="30">
        <f t="shared" si="150"/>
        <v>149</v>
      </c>
    </row>
    <row r="3181" spans="2:15" x14ac:dyDescent="0.2">
      <c r="B3181" s="13">
        <v>55124</v>
      </c>
      <c r="C3181" s="14">
        <v>42045.796111111282</v>
      </c>
      <c r="D3181" s="7" t="s">
        <v>7</v>
      </c>
      <c r="E3181" s="13">
        <v>2169</v>
      </c>
      <c r="F3181" s="7" t="s">
        <v>44</v>
      </c>
      <c r="G3181" s="7" t="s">
        <v>12</v>
      </c>
      <c r="H3181" s="13">
        <v>8</v>
      </c>
      <c r="I3181" s="13" t="str">
        <f>IF(G3181="Male",VLOOKUP(H3181,'Shoe size conversion table'!$B$6:$D$22,2),VLOOKUP(H3181,'Shoe size conversion table'!$J$6:$L$22,2))</f>
        <v>38-39</v>
      </c>
      <c r="J3181" s="13">
        <f>IF(G3181="Male",VLOOKUP(H3181,'Shoe size conversion table'!$B$6:$D$22,3),VLOOKUP(H3181,'Shoe size conversion table'!$J$6:$L$22,3))</f>
        <v>6</v>
      </c>
      <c r="K3181" s="11">
        <v>199</v>
      </c>
      <c r="L3181" s="12">
        <v>0.3</v>
      </c>
      <c r="M3181" s="7">
        <f t="shared" si="148"/>
        <v>2015</v>
      </c>
      <c r="N3181" s="7">
        <f t="shared" si="149"/>
        <v>2</v>
      </c>
      <c r="O3181" s="30">
        <f t="shared" si="150"/>
        <v>139.29999999999998</v>
      </c>
    </row>
    <row r="3182" spans="2:15" x14ac:dyDescent="0.2">
      <c r="B3182" s="13">
        <v>55125</v>
      </c>
      <c r="C3182" s="14">
        <v>42045.896111111295</v>
      </c>
      <c r="D3182" s="7" t="s">
        <v>7</v>
      </c>
      <c r="E3182" s="13">
        <v>2226</v>
      </c>
      <c r="F3182" s="7" t="s">
        <v>49</v>
      </c>
      <c r="G3182" s="7" t="s">
        <v>11</v>
      </c>
      <c r="H3182" s="13">
        <v>10</v>
      </c>
      <c r="I3182" s="13">
        <f>IF(G3182="Male",VLOOKUP(H3182,'Shoe size conversion table'!$B$6:$D$22,2),VLOOKUP(H3182,'Shoe size conversion table'!$J$6:$L$22,2))</f>
        <v>43</v>
      </c>
      <c r="J3182" s="13">
        <f>IF(G3182="Male",VLOOKUP(H3182,'Shoe size conversion table'!$B$6:$D$22,3),VLOOKUP(H3182,'Shoe size conversion table'!$J$6:$L$22,3))</f>
        <v>9.5</v>
      </c>
      <c r="K3182" s="11">
        <v>179</v>
      </c>
      <c r="L3182" s="12">
        <v>0</v>
      </c>
      <c r="M3182" s="7">
        <f t="shared" si="148"/>
        <v>2015</v>
      </c>
      <c r="N3182" s="7">
        <f t="shared" si="149"/>
        <v>2</v>
      </c>
      <c r="O3182" s="30">
        <f t="shared" si="150"/>
        <v>179</v>
      </c>
    </row>
    <row r="3183" spans="2:15" x14ac:dyDescent="0.2">
      <c r="B3183" s="13">
        <v>55126</v>
      </c>
      <c r="C3183" s="14">
        <v>42045.996111111279</v>
      </c>
      <c r="D3183" s="7" t="s">
        <v>10</v>
      </c>
      <c r="E3183" s="13">
        <v>2235</v>
      </c>
      <c r="F3183" s="7" t="s">
        <v>34</v>
      </c>
      <c r="G3183" s="7" t="s">
        <v>11</v>
      </c>
      <c r="H3183" s="13">
        <v>9.5</v>
      </c>
      <c r="I3183" s="13" t="str">
        <f>IF(G3183="Male",VLOOKUP(H3183,'Shoe size conversion table'!$B$6:$D$22,2),VLOOKUP(H3183,'Shoe size conversion table'!$J$6:$L$22,2))</f>
        <v>42-43</v>
      </c>
      <c r="J3183" s="13">
        <f>IF(G3183="Male",VLOOKUP(H3183,'Shoe size conversion table'!$B$6:$D$22,3),VLOOKUP(H3183,'Shoe size conversion table'!$J$6:$L$22,3))</f>
        <v>9</v>
      </c>
      <c r="K3183" s="11">
        <v>169</v>
      </c>
      <c r="L3183" s="12">
        <v>0.3</v>
      </c>
      <c r="M3183" s="7">
        <f t="shared" si="148"/>
        <v>2015</v>
      </c>
      <c r="N3183" s="7">
        <f t="shared" si="149"/>
        <v>2</v>
      </c>
      <c r="O3183" s="30">
        <f t="shared" si="150"/>
        <v>118.3</v>
      </c>
    </row>
    <row r="3184" spans="2:15" x14ac:dyDescent="0.2">
      <c r="B3184" s="13">
        <v>55127</v>
      </c>
      <c r="C3184" s="14">
        <v>42046.166111111299</v>
      </c>
      <c r="D3184" s="7" t="s">
        <v>7</v>
      </c>
      <c r="E3184" s="13">
        <v>2237</v>
      </c>
      <c r="F3184" s="7" t="s">
        <v>54</v>
      </c>
      <c r="G3184" s="7" t="s">
        <v>11</v>
      </c>
      <c r="H3184" s="13">
        <v>8.5</v>
      </c>
      <c r="I3184" s="13" t="str">
        <f>IF(G3184="Male",VLOOKUP(H3184,'Shoe size conversion table'!$B$6:$D$22,2),VLOOKUP(H3184,'Shoe size conversion table'!$J$6:$L$22,2))</f>
        <v>41-42</v>
      </c>
      <c r="J3184" s="13">
        <f>IF(G3184="Male",VLOOKUP(H3184,'Shoe size conversion table'!$B$6:$D$22,3),VLOOKUP(H3184,'Shoe size conversion table'!$J$6:$L$22,3))</f>
        <v>8</v>
      </c>
      <c r="K3184" s="11">
        <v>139</v>
      </c>
      <c r="L3184" s="12">
        <v>0</v>
      </c>
      <c r="M3184" s="7">
        <f t="shared" si="148"/>
        <v>2015</v>
      </c>
      <c r="N3184" s="7">
        <f t="shared" si="149"/>
        <v>2</v>
      </c>
      <c r="O3184" s="30">
        <f t="shared" si="150"/>
        <v>139</v>
      </c>
    </row>
    <row r="3185" spans="2:15" x14ac:dyDescent="0.2">
      <c r="B3185" s="13">
        <v>55128</v>
      </c>
      <c r="C3185" s="14">
        <v>42046.476111111122</v>
      </c>
      <c r="D3185" s="7" t="s">
        <v>10</v>
      </c>
      <c r="E3185" s="13">
        <v>2222</v>
      </c>
      <c r="F3185" s="7" t="s">
        <v>36</v>
      </c>
      <c r="G3185" s="7" t="s">
        <v>11</v>
      </c>
      <c r="H3185" s="13">
        <v>10.5</v>
      </c>
      <c r="I3185" s="13" t="str">
        <f>IF(G3185="Male",VLOOKUP(H3185,'Shoe size conversion table'!$B$6:$D$22,2),VLOOKUP(H3185,'Shoe size conversion table'!$J$6:$L$22,2))</f>
        <v>43-44</v>
      </c>
      <c r="J3185" s="13">
        <f>IF(G3185="Male",VLOOKUP(H3185,'Shoe size conversion table'!$B$6:$D$22,3),VLOOKUP(H3185,'Shoe size conversion table'!$J$6:$L$22,3))</f>
        <v>10</v>
      </c>
      <c r="K3185" s="11">
        <v>149</v>
      </c>
      <c r="L3185" s="12">
        <v>0.2</v>
      </c>
      <c r="M3185" s="7">
        <f t="shared" si="148"/>
        <v>2015</v>
      </c>
      <c r="N3185" s="7">
        <f t="shared" si="149"/>
        <v>2</v>
      </c>
      <c r="O3185" s="30">
        <f t="shared" si="150"/>
        <v>119.2</v>
      </c>
    </row>
    <row r="3186" spans="2:15" x14ac:dyDescent="0.2">
      <c r="B3186" s="13">
        <v>55128</v>
      </c>
      <c r="C3186" s="14">
        <v>42046.476111111122</v>
      </c>
      <c r="D3186" s="7" t="s">
        <v>10</v>
      </c>
      <c r="E3186" s="13">
        <v>2235</v>
      </c>
      <c r="F3186" s="7" t="s">
        <v>35</v>
      </c>
      <c r="G3186" s="7" t="s">
        <v>11</v>
      </c>
      <c r="H3186" s="13">
        <v>11</v>
      </c>
      <c r="I3186" s="13">
        <f>IF(G3186="Male",VLOOKUP(H3186,'Shoe size conversion table'!$B$6:$D$22,2),VLOOKUP(H3186,'Shoe size conversion table'!$J$6:$L$22,2))</f>
        <v>44</v>
      </c>
      <c r="J3186" s="13">
        <f>IF(G3186="Male",VLOOKUP(H3186,'Shoe size conversion table'!$B$6:$D$22,3),VLOOKUP(H3186,'Shoe size conversion table'!$J$6:$L$22,3))</f>
        <v>10.5</v>
      </c>
      <c r="K3186" s="11">
        <v>149</v>
      </c>
      <c r="L3186" s="12">
        <v>0.5</v>
      </c>
      <c r="M3186" s="7">
        <f t="shared" si="148"/>
        <v>2015</v>
      </c>
      <c r="N3186" s="7">
        <f t="shared" si="149"/>
        <v>2</v>
      </c>
      <c r="O3186" s="30">
        <f t="shared" si="150"/>
        <v>74.5</v>
      </c>
    </row>
    <row r="3187" spans="2:15" x14ac:dyDescent="0.2">
      <c r="B3187" s="13">
        <v>55129</v>
      </c>
      <c r="C3187" s="14">
        <v>42046.71611111112</v>
      </c>
      <c r="D3187" s="7" t="s">
        <v>8</v>
      </c>
      <c r="E3187" s="13">
        <v>2173</v>
      </c>
      <c r="F3187" s="7" t="s">
        <v>37</v>
      </c>
      <c r="G3187" s="7" t="s">
        <v>11</v>
      </c>
      <c r="H3187" s="13">
        <v>10.5</v>
      </c>
      <c r="I3187" s="13" t="str">
        <f>IF(G3187="Male",VLOOKUP(H3187,'Shoe size conversion table'!$B$6:$D$22,2),VLOOKUP(H3187,'Shoe size conversion table'!$J$6:$L$22,2))</f>
        <v>43-44</v>
      </c>
      <c r="J3187" s="13">
        <f>IF(G3187="Male",VLOOKUP(H3187,'Shoe size conversion table'!$B$6:$D$22,3),VLOOKUP(H3187,'Shoe size conversion table'!$J$6:$L$22,3))</f>
        <v>10</v>
      </c>
      <c r="K3187" s="11">
        <v>169</v>
      </c>
      <c r="L3187" s="12">
        <v>0.5</v>
      </c>
      <c r="M3187" s="7">
        <f t="shared" si="148"/>
        <v>2015</v>
      </c>
      <c r="N3187" s="7">
        <f t="shared" si="149"/>
        <v>2</v>
      </c>
      <c r="O3187" s="30">
        <f t="shared" si="150"/>
        <v>84.5</v>
      </c>
    </row>
    <row r="3188" spans="2:15" x14ac:dyDescent="0.2">
      <c r="B3188" s="13">
        <v>55130</v>
      </c>
      <c r="C3188" s="14">
        <v>42046.736111111124</v>
      </c>
      <c r="D3188" s="7" t="s">
        <v>7</v>
      </c>
      <c r="E3188" s="13">
        <v>2171</v>
      </c>
      <c r="F3188" s="7" t="s">
        <v>51</v>
      </c>
      <c r="G3188" s="7" t="s">
        <v>12</v>
      </c>
      <c r="H3188" s="13">
        <v>4.5</v>
      </c>
      <c r="I3188" s="13">
        <f>IF(G3188="Male",VLOOKUP(H3188,'Shoe size conversion table'!$B$6:$D$22,2),VLOOKUP(H3188,'Shoe size conversion table'!$J$6:$L$22,2))</f>
        <v>35</v>
      </c>
      <c r="J3188" s="13">
        <f>IF(G3188="Male",VLOOKUP(H3188,'Shoe size conversion table'!$B$6:$D$22,3),VLOOKUP(H3188,'Shoe size conversion table'!$J$6:$L$22,3))</f>
        <v>2.5</v>
      </c>
      <c r="K3188" s="11">
        <v>199</v>
      </c>
      <c r="L3188" s="12">
        <v>0.3</v>
      </c>
      <c r="M3188" s="7">
        <f t="shared" si="148"/>
        <v>2015</v>
      </c>
      <c r="N3188" s="7">
        <f t="shared" si="149"/>
        <v>2</v>
      </c>
      <c r="O3188" s="30">
        <f t="shared" si="150"/>
        <v>139.29999999999998</v>
      </c>
    </row>
    <row r="3189" spans="2:15" x14ac:dyDescent="0.2">
      <c r="B3189" s="13">
        <v>55131</v>
      </c>
      <c r="C3189" s="14">
        <v>42046.766111111283</v>
      </c>
      <c r="D3189" s="7" t="s">
        <v>8</v>
      </c>
      <c r="E3189" s="13">
        <v>2186</v>
      </c>
      <c r="F3189" s="7" t="s">
        <v>37</v>
      </c>
      <c r="G3189" s="7" t="s">
        <v>11</v>
      </c>
      <c r="H3189" s="13">
        <v>10.5</v>
      </c>
      <c r="I3189" s="13" t="str">
        <f>IF(G3189="Male",VLOOKUP(H3189,'Shoe size conversion table'!$B$6:$D$22,2),VLOOKUP(H3189,'Shoe size conversion table'!$J$6:$L$22,2))</f>
        <v>43-44</v>
      </c>
      <c r="J3189" s="13">
        <f>IF(G3189="Male",VLOOKUP(H3189,'Shoe size conversion table'!$B$6:$D$22,3),VLOOKUP(H3189,'Shoe size conversion table'!$J$6:$L$22,3))</f>
        <v>10</v>
      </c>
      <c r="K3189" s="11">
        <v>129</v>
      </c>
      <c r="L3189" s="12">
        <v>0.3</v>
      </c>
      <c r="M3189" s="7">
        <f t="shared" si="148"/>
        <v>2015</v>
      </c>
      <c r="N3189" s="7">
        <f t="shared" si="149"/>
        <v>2</v>
      </c>
      <c r="O3189" s="30">
        <f t="shared" si="150"/>
        <v>90.3</v>
      </c>
    </row>
    <row r="3190" spans="2:15" x14ac:dyDescent="0.2">
      <c r="B3190" s="13">
        <v>55132</v>
      </c>
      <c r="C3190" s="14">
        <v>42046.826111111281</v>
      </c>
      <c r="D3190" s="7" t="s">
        <v>7</v>
      </c>
      <c r="E3190" s="13">
        <v>2190</v>
      </c>
      <c r="F3190" s="7" t="s">
        <v>54</v>
      </c>
      <c r="G3190" s="7" t="s">
        <v>12</v>
      </c>
      <c r="H3190" s="13">
        <v>8</v>
      </c>
      <c r="I3190" s="13" t="str">
        <f>IF(G3190="Male",VLOOKUP(H3190,'Shoe size conversion table'!$B$6:$D$22,2),VLOOKUP(H3190,'Shoe size conversion table'!$J$6:$L$22,2))</f>
        <v>38-39</v>
      </c>
      <c r="J3190" s="13">
        <f>IF(G3190="Male",VLOOKUP(H3190,'Shoe size conversion table'!$B$6:$D$22,3),VLOOKUP(H3190,'Shoe size conversion table'!$J$6:$L$22,3))</f>
        <v>6</v>
      </c>
      <c r="K3190" s="11">
        <v>139</v>
      </c>
      <c r="L3190" s="12">
        <v>0.5</v>
      </c>
      <c r="M3190" s="7">
        <f t="shared" si="148"/>
        <v>2015</v>
      </c>
      <c r="N3190" s="7">
        <f t="shared" si="149"/>
        <v>2</v>
      </c>
      <c r="O3190" s="30">
        <f t="shared" si="150"/>
        <v>69.5</v>
      </c>
    </row>
    <row r="3191" spans="2:15" x14ac:dyDescent="0.2">
      <c r="B3191" s="13">
        <v>55133</v>
      </c>
      <c r="C3191" s="14">
        <v>42046.996111111279</v>
      </c>
      <c r="D3191" s="7" t="s">
        <v>8</v>
      </c>
      <c r="E3191" s="13">
        <v>2165</v>
      </c>
      <c r="F3191" s="7" t="s">
        <v>38</v>
      </c>
      <c r="G3191" s="7" t="s">
        <v>12</v>
      </c>
      <c r="H3191" s="13">
        <v>8</v>
      </c>
      <c r="I3191" s="13" t="str">
        <f>IF(G3191="Male",VLOOKUP(H3191,'Shoe size conversion table'!$B$6:$D$22,2),VLOOKUP(H3191,'Shoe size conversion table'!$J$6:$L$22,2))</f>
        <v>38-39</v>
      </c>
      <c r="J3191" s="13">
        <f>IF(G3191="Male",VLOOKUP(H3191,'Shoe size conversion table'!$B$6:$D$22,3),VLOOKUP(H3191,'Shoe size conversion table'!$J$6:$L$22,3))</f>
        <v>6</v>
      </c>
      <c r="K3191" s="11">
        <v>139</v>
      </c>
      <c r="L3191" s="12">
        <v>0</v>
      </c>
      <c r="M3191" s="7">
        <f t="shared" si="148"/>
        <v>2015</v>
      </c>
      <c r="N3191" s="7">
        <f t="shared" si="149"/>
        <v>2</v>
      </c>
      <c r="O3191" s="30">
        <f t="shared" si="150"/>
        <v>139</v>
      </c>
    </row>
    <row r="3192" spans="2:15" x14ac:dyDescent="0.2">
      <c r="B3192" s="13">
        <v>55134</v>
      </c>
      <c r="C3192" s="14">
        <v>42047.056111111298</v>
      </c>
      <c r="D3192" s="7" t="s">
        <v>7</v>
      </c>
      <c r="E3192" s="13">
        <v>2189</v>
      </c>
      <c r="F3192" s="7" t="s">
        <v>54</v>
      </c>
      <c r="G3192" s="7" t="s">
        <v>11</v>
      </c>
      <c r="H3192" s="13">
        <v>10.5</v>
      </c>
      <c r="I3192" s="13" t="str">
        <f>IF(G3192="Male",VLOOKUP(H3192,'Shoe size conversion table'!$B$6:$D$22,2),VLOOKUP(H3192,'Shoe size conversion table'!$J$6:$L$22,2))</f>
        <v>43-44</v>
      </c>
      <c r="J3192" s="13">
        <f>IF(G3192="Male",VLOOKUP(H3192,'Shoe size conversion table'!$B$6:$D$22,3),VLOOKUP(H3192,'Shoe size conversion table'!$J$6:$L$22,3))</f>
        <v>10</v>
      </c>
      <c r="K3192" s="11">
        <v>129</v>
      </c>
      <c r="L3192" s="12">
        <v>0</v>
      </c>
      <c r="M3192" s="7">
        <f t="shared" si="148"/>
        <v>2015</v>
      </c>
      <c r="N3192" s="7">
        <f t="shared" si="149"/>
        <v>2</v>
      </c>
      <c r="O3192" s="30">
        <f t="shared" si="150"/>
        <v>129</v>
      </c>
    </row>
    <row r="3193" spans="2:15" x14ac:dyDescent="0.2">
      <c r="B3193" s="13">
        <v>55135</v>
      </c>
      <c r="C3193" s="14">
        <v>42047.186111111281</v>
      </c>
      <c r="D3193" s="7" t="s">
        <v>8</v>
      </c>
      <c r="E3193" s="13">
        <v>2147</v>
      </c>
      <c r="F3193" s="7" t="s">
        <v>38</v>
      </c>
      <c r="G3193" s="7" t="s">
        <v>11</v>
      </c>
      <c r="H3193" s="13">
        <v>8</v>
      </c>
      <c r="I3193" s="13">
        <f>IF(G3193="Male",VLOOKUP(H3193,'Shoe size conversion table'!$B$6:$D$22,2),VLOOKUP(H3193,'Shoe size conversion table'!$J$6:$L$22,2))</f>
        <v>41</v>
      </c>
      <c r="J3193" s="13">
        <f>IF(G3193="Male",VLOOKUP(H3193,'Shoe size conversion table'!$B$6:$D$22,3),VLOOKUP(H3193,'Shoe size conversion table'!$J$6:$L$22,3))</f>
        <v>7.5</v>
      </c>
      <c r="K3193" s="11">
        <v>129</v>
      </c>
      <c r="L3193" s="12">
        <v>0.5</v>
      </c>
      <c r="M3193" s="7">
        <f t="shared" si="148"/>
        <v>2015</v>
      </c>
      <c r="N3193" s="7">
        <f t="shared" si="149"/>
        <v>2</v>
      </c>
      <c r="O3193" s="30">
        <f t="shared" si="150"/>
        <v>64.5</v>
      </c>
    </row>
    <row r="3194" spans="2:15" x14ac:dyDescent="0.2">
      <c r="B3194" s="13">
        <v>55136</v>
      </c>
      <c r="C3194" s="14">
        <v>42047.246111111293</v>
      </c>
      <c r="D3194" s="7" t="s">
        <v>9</v>
      </c>
      <c r="E3194" s="13">
        <v>2214</v>
      </c>
      <c r="F3194" s="7" t="s">
        <v>61</v>
      </c>
      <c r="G3194" s="7" t="s">
        <v>11</v>
      </c>
      <c r="H3194" s="13">
        <v>9.5</v>
      </c>
      <c r="I3194" s="13" t="str">
        <f>IF(G3194="Male",VLOOKUP(H3194,'Shoe size conversion table'!$B$6:$D$22,2),VLOOKUP(H3194,'Shoe size conversion table'!$J$6:$L$22,2))</f>
        <v>42-43</v>
      </c>
      <c r="J3194" s="13">
        <f>IF(G3194="Male",VLOOKUP(H3194,'Shoe size conversion table'!$B$6:$D$22,3),VLOOKUP(H3194,'Shoe size conversion table'!$J$6:$L$22,3))</f>
        <v>9</v>
      </c>
      <c r="K3194" s="11">
        <v>159</v>
      </c>
      <c r="L3194" s="12">
        <v>0.5</v>
      </c>
      <c r="M3194" s="7">
        <f t="shared" si="148"/>
        <v>2015</v>
      </c>
      <c r="N3194" s="7">
        <f t="shared" si="149"/>
        <v>2</v>
      </c>
      <c r="O3194" s="30">
        <f t="shared" si="150"/>
        <v>79.5</v>
      </c>
    </row>
    <row r="3195" spans="2:15" x14ac:dyDescent="0.2">
      <c r="B3195" s="13">
        <v>55137</v>
      </c>
      <c r="C3195" s="14">
        <v>42047.366111111121</v>
      </c>
      <c r="D3195" s="7" t="s">
        <v>7</v>
      </c>
      <c r="E3195" s="13">
        <v>2228</v>
      </c>
      <c r="F3195" s="7" t="s">
        <v>51</v>
      </c>
      <c r="G3195" s="7" t="s">
        <v>11</v>
      </c>
      <c r="H3195" s="13">
        <v>9</v>
      </c>
      <c r="I3195" s="13">
        <f>IF(G3195="Male",VLOOKUP(H3195,'Shoe size conversion table'!$B$6:$D$22,2),VLOOKUP(H3195,'Shoe size conversion table'!$J$6:$L$22,2))</f>
        <v>42</v>
      </c>
      <c r="J3195" s="13">
        <f>IF(G3195="Male",VLOOKUP(H3195,'Shoe size conversion table'!$B$6:$D$22,3),VLOOKUP(H3195,'Shoe size conversion table'!$J$6:$L$22,3))</f>
        <v>8.5</v>
      </c>
      <c r="K3195" s="11">
        <v>179</v>
      </c>
      <c r="L3195" s="12">
        <v>0</v>
      </c>
      <c r="M3195" s="7">
        <f t="shared" si="148"/>
        <v>2015</v>
      </c>
      <c r="N3195" s="7">
        <f t="shared" si="149"/>
        <v>2</v>
      </c>
      <c r="O3195" s="30">
        <f t="shared" si="150"/>
        <v>179</v>
      </c>
    </row>
    <row r="3196" spans="2:15" x14ac:dyDescent="0.2">
      <c r="B3196" s="13">
        <v>55138</v>
      </c>
      <c r="C3196" s="14">
        <v>42047.476111111122</v>
      </c>
      <c r="D3196" s="7" t="s">
        <v>10</v>
      </c>
      <c r="E3196" s="13">
        <v>2222</v>
      </c>
      <c r="F3196" s="7" t="s">
        <v>36</v>
      </c>
      <c r="G3196" s="7" t="s">
        <v>11</v>
      </c>
      <c r="H3196" s="13">
        <v>10.5</v>
      </c>
      <c r="I3196" s="13" t="str">
        <f>IF(G3196="Male",VLOOKUP(H3196,'Shoe size conversion table'!$B$6:$D$22,2),VLOOKUP(H3196,'Shoe size conversion table'!$J$6:$L$22,2))</f>
        <v>43-44</v>
      </c>
      <c r="J3196" s="13">
        <f>IF(G3196="Male",VLOOKUP(H3196,'Shoe size conversion table'!$B$6:$D$22,3),VLOOKUP(H3196,'Shoe size conversion table'!$J$6:$L$22,3))</f>
        <v>10</v>
      </c>
      <c r="K3196" s="11">
        <v>149</v>
      </c>
      <c r="L3196" s="12">
        <v>0.2</v>
      </c>
      <c r="M3196" s="7">
        <f t="shared" si="148"/>
        <v>2015</v>
      </c>
      <c r="N3196" s="7">
        <f t="shared" si="149"/>
        <v>2</v>
      </c>
      <c r="O3196" s="30">
        <f t="shared" si="150"/>
        <v>119.2</v>
      </c>
    </row>
    <row r="3197" spans="2:15" x14ac:dyDescent="0.2">
      <c r="B3197" s="13">
        <v>55139</v>
      </c>
      <c r="C3197" s="14">
        <v>42047.666111111124</v>
      </c>
      <c r="D3197" s="7" t="s">
        <v>7</v>
      </c>
      <c r="E3197" s="13">
        <v>2237</v>
      </c>
      <c r="F3197" s="7" t="s">
        <v>47</v>
      </c>
      <c r="G3197" s="7" t="s">
        <v>11</v>
      </c>
      <c r="H3197" s="13">
        <v>9.5</v>
      </c>
      <c r="I3197" s="13" t="str">
        <f>IF(G3197="Male",VLOOKUP(H3197,'Shoe size conversion table'!$B$6:$D$22,2),VLOOKUP(H3197,'Shoe size conversion table'!$J$6:$L$22,2))</f>
        <v>42-43</v>
      </c>
      <c r="J3197" s="13">
        <f>IF(G3197="Male",VLOOKUP(H3197,'Shoe size conversion table'!$B$6:$D$22,3),VLOOKUP(H3197,'Shoe size conversion table'!$J$6:$L$22,3))</f>
        <v>9</v>
      </c>
      <c r="K3197" s="11">
        <v>199</v>
      </c>
      <c r="L3197" s="12">
        <v>0.2</v>
      </c>
      <c r="M3197" s="7">
        <f t="shared" si="148"/>
        <v>2015</v>
      </c>
      <c r="N3197" s="7">
        <f t="shared" si="149"/>
        <v>2</v>
      </c>
      <c r="O3197" s="30">
        <f t="shared" si="150"/>
        <v>159.20000000000002</v>
      </c>
    </row>
    <row r="3198" spans="2:15" x14ac:dyDescent="0.2">
      <c r="B3198" s="13">
        <v>55140</v>
      </c>
      <c r="C3198" s="14">
        <v>42047.666111111292</v>
      </c>
      <c r="D3198" s="7" t="s">
        <v>10</v>
      </c>
      <c r="E3198" s="13">
        <v>2175</v>
      </c>
      <c r="F3198" s="7" t="s">
        <v>34</v>
      </c>
      <c r="G3198" s="7" t="s">
        <v>12</v>
      </c>
      <c r="H3198" s="13">
        <v>8</v>
      </c>
      <c r="I3198" s="13" t="str">
        <f>IF(G3198="Male",VLOOKUP(H3198,'Shoe size conversion table'!$B$6:$D$22,2),VLOOKUP(H3198,'Shoe size conversion table'!$J$6:$L$22,2))</f>
        <v>38-39</v>
      </c>
      <c r="J3198" s="13">
        <f>IF(G3198="Male",VLOOKUP(H3198,'Shoe size conversion table'!$B$6:$D$22,3),VLOOKUP(H3198,'Shoe size conversion table'!$J$6:$L$22,3))</f>
        <v>6</v>
      </c>
      <c r="K3198" s="11">
        <v>189</v>
      </c>
      <c r="L3198" s="12">
        <v>0</v>
      </c>
      <c r="M3198" s="7">
        <f t="shared" si="148"/>
        <v>2015</v>
      </c>
      <c r="N3198" s="7">
        <f t="shared" si="149"/>
        <v>2</v>
      </c>
      <c r="O3198" s="30">
        <f t="shared" si="150"/>
        <v>189</v>
      </c>
    </row>
    <row r="3199" spans="2:15" x14ac:dyDescent="0.2">
      <c r="B3199" s="13">
        <v>55141</v>
      </c>
      <c r="C3199" s="14">
        <v>42047.766111111283</v>
      </c>
      <c r="D3199" s="7" t="s">
        <v>8</v>
      </c>
      <c r="E3199" s="13">
        <v>2196</v>
      </c>
      <c r="F3199" s="7" t="s">
        <v>40</v>
      </c>
      <c r="G3199" s="7" t="s">
        <v>12</v>
      </c>
      <c r="H3199" s="13">
        <v>7.5</v>
      </c>
      <c r="I3199" s="13">
        <f>IF(G3199="Male",VLOOKUP(H3199,'Shoe size conversion table'!$B$6:$D$22,2),VLOOKUP(H3199,'Shoe size conversion table'!$J$6:$L$22,2))</f>
        <v>38</v>
      </c>
      <c r="J3199" s="13">
        <f>IF(G3199="Male",VLOOKUP(H3199,'Shoe size conversion table'!$B$6:$D$22,3),VLOOKUP(H3199,'Shoe size conversion table'!$J$6:$L$22,3))</f>
        <v>5.5</v>
      </c>
      <c r="K3199" s="11">
        <v>169</v>
      </c>
      <c r="L3199" s="12">
        <v>0</v>
      </c>
      <c r="M3199" s="7">
        <f t="shared" si="148"/>
        <v>2015</v>
      </c>
      <c r="N3199" s="7">
        <f t="shared" si="149"/>
        <v>2</v>
      </c>
      <c r="O3199" s="30">
        <f t="shared" si="150"/>
        <v>169</v>
      </c>
    </row>
    <row r="3200" spans="2:15" x14ac:dyDescent="0.2">
      <c r="B3200" s="13">
        <v>55142</v>
      </c>
      <c r="C3200" s="14">
        <v>42047.826111111281</v>
      </c>
      <c r="D3200" s="7" t="s">
        <v>7</v>
      </c>
      <c r="E3200" s="13">
        <v>2169</v>
      </c>
      <c r="F3200" s="7" t="s">
        <v>44</v>
      </c>
      <c r="G3200" s="7" t="s">
        <v>12</v>
      </c>
      <c r="H3200" s="13">
        <v>8</v>
      </c>
      <c r="I3200" s="13" t="str">
        <f>IF(G3200="Male",VLOOKUP(H3200,'Shoe size conversion table'!$B$6:$D$22,2),VLOOKUP(H3200,'Shoe size conversion table'!$J$6:$L$22,2))</f>
        <v>38-39</v>
      </c>
      <c r="J3200" s="13">
        <f>IF(G3200="Male",VLOOKUP(H3200,'Shoe size conversion table'!$B$6:$D$22,3),VLOOKUP(H3200,'Shoe size conversion table'!$J$6:$L$22,3))</f>
        <v>6</v>
      </c>
      <c r="K3200" s="11">
        <v>199</v>
      </c>
      <c r="L3200" s="12">
        <v>0.3</v>
      </c>
      <c r="M3200" s="7">
        <f t="shared" si="148"/>
        <v>2015</v>
      </c>
      <c r="N3200" s="7">
        <f t="shared" si="149"/>
        <v>2</v>
      </c>
      <c r="O3200" s="30">
        <f t="shared" si="150"/>
        <v>139.29999999999998</v>
      </c>
    </row>
    <row r="3201" spans="2:15" x14ac:dyDescent="0.2">
      <c r="B3201" s="13">
        <v>55143</v>
      </c>
      <c r="C3201" s="14">
        <v>42047.896111111295</v>
      </c>
      <c r="D3201" s="7" t="s">
        <v>10</v>
      </c>
      <c r="E3201" s="13">
        <v>2152</v>
      </c>
      <c r="F3201" s="7" t="s">
        <v>35</v>
      </c>
      <c r="G3201" s="7" t="s">
        <v>12</v>
      </c>
      <c r="H3201" s="13">
        <v>8.5</v>
      </c>
      <c r="I3201" s="13">
        <f>IF(G3201="Male",VLOOKUP(H3201,'Shoe size conversion table'!$B$6:$D$22,2),VLOOKUP(H3201,'Shoe size conversion table'!$J$6:$L$22,2))</f>
        <v>39</v>
      </c>
      <c r="J3201" s="13">
        <f>IF(G3201="Male",VLOOKUP(H3201,'Shoe size conversion table'!$B$6:$D$22,3),VLOOKUP(H3201,'Shoe size conversion table'!$J$6:$L$22,3))</f>
        <v>6.5</v>
      </c>
      <c r="K3201" s="11">
        <v>139</v>
      </c>
      <c r="L3201" s="12">
        <v>0</v>
      </c>
      <c r="M3201" s="7">
        <f t="shared" si="148"/>
        <v>2015</v>
      </c>
      <c r="N3201" s="7">
        <f t="shared" si="149"/>
        <v>2</v>
      </c>
      <c r="O3201" s="30">
        <f t="shared" si="150"/>
        <v>139</v>
      </c>
    </row>
    <row r="3202" spans="2:15" x14ac:dyDescent="0.2">
      <c r="B3202" s="13">
        <v>55144</v>
      </c>
      <c r="C3202" s="14">
        <v>42048.016111111123</v>
      </c>
      <c r="D3202" s="7" t="s">
        <v>10</v>
      </c>
      <c r="E3202" s="13">
        <v>2222</v>
      </c>
      <c r="F3202" s="7" t="s">
        <v>36</v>
      </c>
      <c r="G3202" s="7" t="s">
        <v>12</v>
      </c>
      <c r="H3202" s="13">
        <v>7.5</v>
      </c>
      <c r="I3202" s="13">
        <f>IF(G3202="Male",VLOOKUP(H3202,'Shoe size conversion table'!$B$6:$D$22,2),VLOOKUP(H3202,'Shoe size conversion table'!$J$6:$L$22,2))</f>
        <v>38</v>
      </c>
      <c r="J3202" s="13">
        <f>IF(G3202="Male",VLOOKUP(H3202,'Shoe size conversion table'!$B$6:$D$22,3),VLOOKUP(H3202,'Shoe size conversion table'!$J$6:$L$22,3))</f>
        <v>5.5</v>
      </c>
      <c r="K3202" s="11">
        <v>129</v>
      </c>
      <c r="L3202" s="12">
        <v>0.5</v>
      </c>
      <c r="M3202" s="7">
        <f t="shared" si="148"/>
        <v>2015</v>
      </c>
      <c r="N3202" s="7">
        <f t="shared" si="149"/>
        <v>2</v>
      </c>
      <c r="O3202" s="30">
        <f t="shared" si="150"/>
        <v>64.5</v>
      </c>
    </row>
    <row r="3203" spans="2:15" x14ac:dyDescent="0.2">
      <c r="B3203" s="13">
        <v>55145</v>
      </c>
      <c r="C3203" s="14">
        <v>42048.026111111125</v>
      </c>
      <c r="D3203" s="7" t="s">
        <v>9</v>
      </c>
      <c r="E3203" s="13">
        <v>2170</v>
      </c>
      <c r="F3203" s="7" t="s">
        <v>61</v>
      </c>
      <c r="G3203" s="7" t="s">
        <v>12</v>
      </c>
      <c r="H3203" s="13">
        <v>4.5</v>
      </c>
      <c r="I3203" s="13">
        <f>IF(G3203="Male",VLOOKUP(H3203,'Shoe size conversion table'!$B$6:$D$22,2),VLOOKUP(H3203,'Shoe size conversion table'!$J$6:$L$22,2))</f>
        <v>35</v>
      </c>
      <c r="J3203" s="13">
        <f>IF(G3203="Male",VLOOKUP(H3203,'Shoe size conversion table'!$B$6:$D$22,3),VLOOKUP(H3203,'Shoe size conversion table'!$J$6:$L$22,3))</f>
        <v>2.5</v>
      </c>
      <c r="K3203" s="11">
        <v>129</v>
      </c>
      <c r="L3203" s="12">
        <v>0.2</v>
      </c>
      <c r="M3203" s="7">
        <f t="shared" si="148"/>
        <v>2015</v>
      </c>
      <c r="N3203" s="7">
        <f t="shared" si="149"/>
        <v>2</v>
      </c>
      <c r="O3203" s="30">
        <f t="shared" si="150"/>
        <v>103.2</v>
      </c>
    </row>
    <row r="3204" spans="2:15" x14ac:dyDescent="0.2">
      <c r="B3204" s="13">
        <v>55146</v>
      </c>
      <c r="C3204" s="14">
        <v>42048.086111111283</v>
      </c>
      <c r="D3204" s="7" t="s">
        <v>10</v>
      </c>
      <c r="E3204" s="13">
        <v>2229</v>
      </c>
      <c r="F3204" s="7" t="s">
        <v>35</v>
      </c>
      <c r="G3204" s="7" t="s">
        <v>11</v>
      </c>
      <c r="H3204" s="13">
        <v>10</v>
      </c>
      <c r="I3204" s="13">
        <f>IF(G3204="Male",VLOOKUP(H3204,'Shoe size conversion table'!$B$6:$D$22,2),VLOOKUP(H3204,'Shoe size conversion table'!$J$6:$L$22,2))</f>
        <v>43</v>
      </c>
      <c r="J3204" s="13">
        <f>IF(G3204="Male",VLOOKUP(H3204,'Shoe size conversion table'!$B$6:$D$22,3),VLOOKUP(H3204,'Shoe size conversion table'!$J$6:$L$22,3))</f>
        <v>9.5</v>
      </c>
      <c r="K3204" s="11">
        <v>199</v>
      </c>
      <c r="L3204" s="12">
        <v>0.1</v>
      </c>
      <c r="M3204" s="7">
        <f t="shared" si="148"/>
        <v>2015</v>
      </c>
      <c r="N3204" s="7">
        <f t="shared" si="149"/>
        <v>2</v>
      </c>
      <c r="O3204" s="30">
        <f t="shared" si="150"/>
        <v>179.1</v>
      </c>
    </row>
    <row r="3205" spans="2:15" x14ac:dyDescent="0.2">
      <c r="B3205" s="13">
        <v>55147</v>
      </c>
      <c r="C3205" s="14">
        <v>42048.186111111281</v>
      </c>
      <c r="D3205" s="7" t="s">
        <v>8</v>
      </c>
      <c r="E3205" s="13">
        <v>2235</v>
      </c>
      <c r="F3205" s="7" t="s">
        <v>37</v>
      </c>
      <c r="G3205" s="7" t="s">
        <v>11</v>
      </c>
      <c r="H3205" s="13">
        <v>10</v>
      </c>
      <c r="I3205" s="13">
        <f>IF(G3205="Male",VLOOKUP(H3205,'Shoe size conversion table'!$B$6:$D$22,2),VLOOKUP(H3205,'Shoe size conversion table'!$J$6:$L$22,2))</f>
        <v>43</v>
      </c>
      <c r="J3205" s="13">
        <f>IF(G3205="Male",VLOOKUP(H3205,'Shoe size conversion table'!$B$6:$D$22,3),VLOOKUP(H3205,'Shoe size conversion table'!$J$6:$L$22,3))</f>
        <v>9.5</v>
      </c>
      <c r="K3205" s="11">
        <v>199</v>
      </c>
      <c r="L3205" s="12">
        <v>0.5</v>
      </c>
      <c r="M3205" s="7">
        <f t="shared" ref="M3205:M3268" si="151">YEAR(C3205)</f>
        <v>2015</v>
      </c>
      <c r="N3205" s="7">
        <f t="shared" si="149"/>
        <v>2</v>
      </c>
      <c r="O3205" s="30">
        <f t="shared" si="150"/>
        <v>99.5</v>
      </c>
    </row>
    <row r="3206" spans="2:15" x14ac:dyDescent="0.2">
      <c r="B3206" s="13">
        <v>55148</v>
      </c>
      <c r="C3206" s="14">
        <v>42048.356111111287</v>
      </c>
      <c r="D3206" s="7" t="s">
        <v>10</v>
      </c>
      <c r="E3206" s="13">
        <v>2238</v>
      </c>
      <c r="F3206" s="7" t="s">
        <v>35</v>
      </c>
      <c r="G3206" s="7" t="s">
        <v>11</v>
      </c>
      <c r="H3206" s="13">
        <v>9</v>
      </c>
      <c r="I3206" s="13">
        <f>IF(G3206="Male",VLOOKUP(H3206,'Shoe size conversion table'!$B$6:$D$22,2),VLOOKUP(H3206,'Shoe size conversion table'!$J$6:$L$22,2))</f>
        <v>42</v>
      </c>
      <c r="J3206" s="13">
        <f>IF(G3206="Male",VLOOKUP(H3206,'Shoe size conversion table'!$B$6:$D$22,3),VLOOKUP(H3206,'Shoe size conversion table'!$J$6:$L$22,3))</f>
        <v>8.5</v>
      </c>
      <c r="K3206" s="11">
        <v>129</v>
      </c>
      <c r="L3206" s="12">
        <v>0</v>
      </c>
      <c r="M3206" s="7">
        <f t="shared" si="151"/>
        <v>2015</v>
      </c>
      <c r="N3206" s="7">
        <f t="shared" ref="N3206:N3269" si="152">MONTH(C3206:C18173)</f>
        <v>2</v>
      </c>
      <c r="O3206" s="30">
        <f t="shared" ref="O3206:O3269" si="153">K3206*(1-L3206)</f>
        <v>129</v>
      </c>
    </row>
    <row r="3207" spans="2:15" x14ac:dyDescent="0.2">
      <c r="B3207" s="13">
        <v>55148</v>
      </c>
      <c r="C3207" s="14">
        <v>42048.356111111287</v>
      </c>
      <c r="D3207" s="7" t="s">
        <v>10</v>
      </c>
      <c r="E3207" s="13">
        <v>2181</v>
      </c>
      <c r="F3207" s="7" t="s">
        <v>34</v>
      </c>
      <c r="G3207" s="7" t="s">
        <v>11</v>
      </c>
      <c r="H3207" s="13">
        <v>9.5</v>
      </c>
      <c r="I3207" s="13" t="str">
        <f>IF(G3207="Male",VLOOKUP(H3207,'Shoe size conversion table'!$B$6:$D$22,2),VLOOKUP(H3207,'Shoe size conversion table'!$J$6:$L$22,2))</f>
        <v>42-43</v>
      </c>
      <c r="J3207" s="13">
        <f>IF(G3207="Male",VLOOKUP(H3207,'Shoe size conversion table'!$B$6:$D$22,3),VLOOKUP(H3207,'Shoe size conversion table'!$J$6:$L$22,3))</f>
        <v>9</v>
      </c>
      <c r="K3207" s="11">
        <v>199</v>
      </c>
      <c r="L3207" s="12">
        <v>0.1</v>
      </c>
      <c r="M3207" s="7">
        <f t="shared" si="151"/>
        <v>2015</v>
      </c>
      <c r="N3207" s="7">
        <f t="shared" si="152"/>
        <v>2</v>
      </c>
      <c r="O3207" s="30">
        <f t="shared" si="153"/>
        <v>179.1</v>
      </c>
    </row>
    <row r="3208" spans="2:15" x14ac:dyDescent="0.2">
      <c r="B3208" s="13">
        <v>55149</v>
      </c>
      <c r="C3208" s="14">
        <v>42048.446111111283</v>
      </c>
      <c r="D3208" s="7" t="s">
        <v>7</v>
      </c>
      <c r="E3208" s="13">
        <v>2201</v>
      </c>
      <c r="F3208" s="7" t="s">
        <v>51</v>
      </c>
      <c r="G3208" s="7" t="s">
        <v>11</v>
      </c>
      <c r="H3208" s="13">
        <v>8</v>
      </c>
      <c r="I3208" s="13">
        <f>IF(G3208="Male",VLOOKUP(H3208,'Shoe size conversion table'!$B$6:$D$22,2),VLOOKUP(H3208,'Shoe size conversion table'!$J$6:$L$22,2))</f>
        <v>41</v>
      </c>
      <c r="J3208" s="13">
        <f>IF(G3208="Male",VLOOKUP(H3208,'Shoe size conversion table'!$B$6:$D$22,3),VLOOKUP(H3208,'Shoe size conversion table'!$J$6:$L$22,3))</f>
        <v>7.5</v>
      </c>
      <c r="K3208" s="11">
        <v>199</v>
      </c>
      <c r="L3208" s="12">
        <v>0</v>
      </c>
      <c r="M3208" s="7">
        <f t="shared" si="151"/>
        <v>2015</v>
      </c>
      <c r="N3208" s="7">
        <f t="shared" si="152"/>
        <v>2</v>
      </c>
      <c r="O3208" s="30">
        <f t="shared" si="153"/>
        <v>199</v>
      </c>
    </row>
    <row r="3209" spans="2:15" x14ac:dyDescent="0.2">
      <c r="B3209" s="13">
        <v>55150</v>
      </c>
      <c r="C3209" s="14">
        <v>42048.476111111122</v>
      </c>
      <c r="D3209" s="7" t="s">
        <v>10</v>
      </c>
      <c r="E3209" s="13">
        <v>2229</v>
      </c>
      <c r="F3209" s="7" t="s">
        <v>35</v>
      </c>
      <c r="G3209" s="7" t="s">
        <v>11</v>
      </c>
      <c r="H3209" s="13">
        <v>8</v>
      </c>
      <c r="I3209" s="13">
        <f>IF(G3209="Male",VLOOKUP(H3209,'Shoe size conversion table'!$B$6:$D$22,2),VLOOKUP(H3209,'Shoe size conversion table'!$J$6:$L$22,2))</f>
        <v>41</v>
      </c>
      <c r="J3209" s="13">
        <f>IF(G3209="Male",VLOOKUP(H3209,'Shoe size conversion table'!$B$6:$D$22,3),VLOOKUP(H3209,'Shoe size conversion table'!$J$6:$L$22,3))</f>
        <v>7.5</v>
      </c>
      <c r="K3209" s="11">
        <v>129</v>
      </c>
      <c r="L3209" s="12">
        <v>0.3</v>
      </c>
      <c r="M3209" s="7">
        <f t="shared" si="151"/>
        <v>2015</v>
      </c>
      <c r="N3209" s="7">
        <f t="shared" si="152"/>
        <v>2</v>
      </c>
      <c r="O3209" s="30">
        <f t="shared" si="153"/>
        <v>90.3</v>
      </c>
    </row>
    <row r="3210" spans="2:15" x14ac:dyDescent="0.2">
      <c r="B3210" s="13">
        <v>55151</v>
      </c>
      <c r="C3210" s="14">
        <v>42048.666111111292</v>
      </c>
      <c r="D3210" s="7" t="s">
        <v>10</v>
      </c>
      <c r="E3210" s="13">
        <v>2168</v>
      </c>
      <c r="F3210" s="7" t="s">
        <v>35</v>
      </c>
      <c r="G3210" s="7" t="s">
        <v>12</v>
      </c>
      <c r="H3210" s="13">
        <v>8</v>
      </c>
      <c r="I3210" s="13" t="str">
        <f>IF(G3210="Male",VLOOKUP(H3210,'Shoe size conversion table'!$B$6:$D$22,2),VLOOKUP(H3210,'Shoe size conversion table'!$J$6:$L$22,2))</f>
        <v>38-39</v>
      </c>
      <c r="J3210" s="13">
        <f>IF(G3210="Male",VLOOKUP(H3210,'Shoe size conversion table'!$B$6:$D$22,3),VLOOKUP(H3210,'Shoe size conversion table'!$J$6:$L$22,3))</f>
        <v>6</v>
      </c>
      <c r="K3210" s="11">
        <v>179</v>
      </c>
      <c r="L3210" s="12">
        <v>0</v>
      </c>
      <c r="M3210" s="7">
        <f t="shared" si="151"/>
        <v>2015</v>
      </c>
      <c r="N3210" s="7">
        <f t="shared" si="152"/>
        <v>2</v>
      </c>
      <c r="O3210" s="30">
        <f t="shared" si="153"/>
        <v>179</v>
      </c>
    </row>
    <row r="3211" spans="2:15" x14ac:dyDescent="0.2">
      <c r="B3211" s="13">
        <v>55152</v>
      </c>
      <c r="C3211" s="14">
        <v>42048.766111111283</v>
      </c>
      <c r="D3211" s="7" t="s">
        <v>8</v>
      </c>
      <c r="E3211" s="13">
        <v>2179</v>
      </c>
      <c r="F3211" s="7" t="s">
        <v>39</v>
      </c>
      <c r="G3211" s="7" t="s">
        <v>12</v>
      </c>
      <c r="H3211" s="13">
        <v>7.5</v>
      </c>
      <c r="I3211" s="13">
        <f>IF(G3211="Male",VLOOKUP(H3211,'Shoe size conversion table'!$B$6:$D$22,2),VLOOKUP(H3211,'Shoe size conversion table'!$J$6:$L$22,2))</f>
        <v>38</v>
      </c>
      <c r="J3211" s="13">
        <f>IF(G3211="Male",VLOOKUP(H3211,'Shoe size conversion table'!$B$6:$D$22,3),VLOOKUP(H3211,'Shoe size conversion table'!$J$6:$L$22,3))</f>
        <v>5.5</v>
      </c>
      <c r="K3211" s="11">
        <v>159</v>
      </c>
      <c r="L3211" s="12">
        <v>0</v>
      </c>
      <c r="M3211" s="7">
        <f t="shared" si="151"/>
        <v>2015</v>
      </c>
      <c r="N3211" s="7">
        <f t="shared" si="152"/>
        <v>2</v>
      </c>
      <c r="O3211" s="30">
        <f t="shared" si="153"/>
        <v>159</v>
      </c>
    </row>
    <row r="3212" spans="2:15" x14ac:dyDescent="0.2">
      <c r="B3212" s="13">
        <v>55153</v>
      </c>
      <c r="C3212" s="14">
        <v>42048.796111111282</v>
      </c>
      <c r="D3212" s="7" t="s">
        <v>8</v>
      </c>
      <c r="E3212" s="13">
        <v>2222</v>
      </c>
      <c r="F3212" s="7" t="s">
        <v>38</v>
      </c>
      <c r="G3212" s="7" t="s">
        <v>12</v>
      </c>
      <c r="H3212" s="13">
        <v>6</v>
      </c>
      <c r="I3212" s="13" t="str">
        <f>IF(G3212="Male",VLOOKUP(H3212,'Shoe size conversion table'!$B$6:$D$22,2),VLOOKUP(H3212,'Shoe size conversion table'!$J$6:$L$22,2))</f>
        <v>36-37</v>
      </c>
      <c r="J3212" s="13">
        <f>IF(G3212="Male",VLOOKUP(H3212,'Shoe size conversion table'!$B$6:$D$22,3),VLOOKUP(H3212,'Shoe size conversion table'!$J$6:$L$22,3))</f>
        <v>4</v>
      </c>
      <c r="K3212" s="11">
        <v>129</v>
      </c>
      <c r="L3212" s="12">
        <v>0</v>
      </c>
      <c r="M3212" s="7">
        <f t="shared" si="151"/>
        <v>2015</v>
      </c>
      <c r="N3212" s="7">
        <f t="shared" si="152"/>
        <v>2</v>
      </c>
      <c r="O3212" s="30">
        <f t="shared" si="153"/>
        <v>129</v>
      </c>
    </row>
    <row r="3213" spans="2:15" x14ac:dyDescent="0.2">
      <c r="B3213" s="13">
        <v>55154</v>
      </c>
      <c r="C3213" s="14">
        <v>42048.806111111124</v>
      </c>
      <c r="D3213" s="7" t="s">
        <v>7</v>
      </c>
      <c r="E3213" s="13">
        <v>2240</v>
      </c>
      <c r="F3213" s="7" t="s">
        <v>51</v>
      </c>
      <c r="G3213" s="7" t="s">
        <v>11</v>
      </c>
      <c r="H3213" s="13">
        <v>9.5</v>
      </c>
      <c r="I3213" s="13" t="str">
        <f>IF(G3213="Male",VLOOKUP(H3213,'Shoe size conversion table'!$B$6:$D$22,2),VLOOKUP(H3213,'Shoe size conversion table'!$J$6:$L$22,2))</f>
        <v>42-43</v>
      </c>
      <c r="J3213" s="13">
        <f>IF(G3213="Male",VLOOKUP(H3213,'Shoe size conversion table'!$B$6:$D$22,3),VLOOKUP(H3213,'Shoe size conversion table'!$J$6:$L$22,3))</f>
        <v>9</v>
      </c>
      <c r="K3213" s="11">
        <v>199</v>
      </c>
      <c r="L3213" s="12">
        <v>0.2</v>
      </c>
      <c r="M3213" s="7">
        <f t="shared" si="151"/>
        <v>2015</v>
      </c>
      <c r="N3213" s="7">
        <f t="shared" si="152"/>
        <v>2</v>
      </c>
      <c r="O3213" s="30">
        <f t="shared" si="153"/>
        <v>159.20000000000002</v>
      </c>
    </row>
    <row r="3214" spans="2:15" x14ac:dyDescent="0.2">
      <c r="B3214" s="13">
        <v>55155</v>
      </c>
      <c r="C3214" s="14">
        <v>42048.876111111123</v>
      </c>
      <c r="D3214" s="7" t="s">
        <v>10</v>
      </c>
      <c r="E3214" s="13">
        <v>2235</v>
      </c>
      <c r="F3214" s="7" t="s">
        <v>35</v>
      </c>
      <c r="G3214" s="7" t="s">
        <v>11</v>
      </c>
      <c r="H3214" s="13">
        <v>11</v>
      </c>
      <c r="I3214" s="13">
        <f>IF(G3214="Male",VLOOKUP(H3214,'Shoe size conversion table'!$B$6:$D$22,2),VLOOKUP(H3214,'Shoe size conversion table'!$J$6:$L$22,2))</f>
        <v>44</v>
      </c>
      <c r="J3214" s="13">
        <f>IF(G3214="Male",VLOOKUP(H3214,'Shoe size conversion table'!$B$6:$D$22,3),VLOOKUP(H3214,'Shoe size conversion table'!$J$6:$L$22,3))</f>
        <v>10.5</v>
      </c>
      <c r="K3214" s="11">
        <v>149</v>
      </c>
      <c r="L3214" s="12">
        <v>0.5</v>
      </c>
      <c r="M3214" s="7">
        <f t="shared" si="151"/>
        <v>2015</v>
      </c>
      <c r="N3214" s="7">
        <f t="shared" si="152"/>
        <v>2</v>
      </c>
      <c r="O3214" s="30">
        <f t="shared" si="153"/>
        <v>74.5</v>
      </c>
    </row>
    <row r="3215" spans="2:15" x14ac:dyDescent="0.2">
      <c r="B3215" s="13">
        <v>55156</v>
      </c>
      <c r="C3215" s="14">
        <v>42049.186111111281</v>
      </c>
      <c r="D3215" s="7" t="s">
        <v>8</v>
      </c>
      <c r="E3215" s="13">
        <v>2155</v>
      </c>
      <c r="F3215" s="7" t="s">
        <v>40</v>
      </c>
      <c r="G3215" s="7" t="s">
        <v>11</v>
      </c>
      <c r="H3215" s="13">
        <v>12</v>
      </c>
      <c r="I3215" s="13">
        <f>IF(G3215="Male",VLOOKUP(H3215,'Shoe size conversion table'!$B$6:$D$22,2),VLOOKUP(H3215,'Shoe size conversion table'!$J$6:$L$22,2))</f>
        <v>45</v>
      </c>
      <c r="J3215" s="13">
        <f>IF(G3215="Male",VLOOKUP(H3215,'Shoe size conversion table'!$B$6:$D$22,3),VLOOKUP(H3215,'Shoe size conversion table'!$J$6:$L$22,3))</f>
        <v>11.5</v>
      </c>
      <c r="K3215" s="11">
        <v>199</v>
      </c>
      <c r="L3215" s="12">
        <v>0</v>
      </c>
      <c r="M3215" s="7">
        <f t="shared" si="151"/>
        <v>2015</v>
      </c>
      <c r="N3215" s="7">
        <f t="shared" si="152"/>
        <v>2</v>
      </c>
      <c r="O3215" s="30">
        <f t="shared" si="153"/>
        <v>199</v>
      </c>
    </row>
    <row r="3216" spans="2:15" x14ac:dyDescent="0.2">
      <c r="B3216" s="13">
        <v>55156</v>
      </c>
      <c r="C3216" s="14">
        <v>42049.186111111281</v>
      </c>
      <c r="D3216" s="7" t="s">
        <v>8</v>
      </c>
      <c r="E3216" s="13">
        <v>2235</v>
      </c>
      <c r="F3216" s="7" t="s">
        <v>37</v>
      </c>
      <c r="G3216" s="7" t="s">
        <v>11</v>
      </c>
      <c r="H3216" s="13">
        <v>10</v>
      </c>
      <c r="I3216" s="13">
        <f>IF(G3216="Male",VLOOKUP(H3216,'Shoe size conversion table'!$B$6:$D$22,2),VLOOKUP(H3216,'Shoe size conversion table'!$J$6:$L$22,2))</f>
        <v>43</v>
      </c>
      <c r="J3216" s="13">
        <f>IF(G3216="Male",VLOOKUP(H3216,'Shoe size conversion table'!$B$6:$D$22,3),VLOOKUP(H3216,'Shoe size conversion table'!$J$6:$L$22,3))</f>
        <v>9.5</v>
      </c>
      <c r="K3216" s="11">
        <v>199</v>
      </c>
      <c r="L3216" s="12">
        <v>0.5</v>
      </c>
      <c r="M3216" s="7">
        <f t="shared" si="151"/>
        <v>2015</v>
      </c>
      <c r="N3216" s="7">
        <f t="shared" si="152"/>
        <v>2</v>
      </c>
      <c r="O3216" s="30">
        <f t="shared" si="153"/>
        <v>99.5</v>
      </c>
    </row>
    <row r="3217" spans="2:15" x14ac:dyDescent="0.2">
      <c r="B3217" s="13">
        <v>55157</v>
      </c>
      <c r="C3217" s="14">
        <v>42049.246111111293</v>
      </c>
      <c r="D3217" s="7" t="s">
        <v>10</v>
      </c>
      <c r="E3217" s="13">
        <v>2221</v>
      </c>
      <c r="F3217" s="7" t="s">
        <v>34</v>
      </c>
      <c r="G3217" s="7" t="s">
        <v>12</v>
      </c>
      <c r="H3217" s="13">
        <v>9</v>
      </c>
      <c r="I3217" s="13" t="str">
        <f>IF(G3217="Male",VLOOKUP(H3217,'Shoe size conversion table'!$B$6:$D$22,2),VLOOKUP(H3217,'Shoe size conversion table'!$J$6:$L$22,2))</f>
        <v>39-40</v>
      </c>
      <c r="J3217" s="13">
        <f>IF(G3217="Male",VLOOKUP(H3217,'Shoe size conversion table'!$B$6:$D$22,3),VLOOKUP(H3217,'Shoe size conversion table'!$J$6:$L$22,3))</f>
        <v>7</v>
      </c>
      <c r="K3217" s="11">
        <v>149</v>
      </c>
      <c r="L3217" s="12">
        <v>0</v>
      </c>
      <c r="M3217" s="7">
        <f t="shared" si="151"/>
        <v>2015</v>
      </c>
      <c r="N3217" s="7">
        <f t="shared" si="152"/>
        <v>2</v>
      </c>
      <c r="O3217" s="30">
        <f t="shared" si="153"/>
        <v>149</v>
      </c>
    </row>
    <row r="3218" spans="2:15" x14ac:dyDescent="0.2">
      <c r="B3218" s="13">
        <v>55158</v>
      </c>
      <c r="C3218" s="14">
        <v>42049.356111111287</v>
      </c>
      <c r="D3218" s="7" t="s">
        <v>10</v>
      </c>
      <c r="E3218" s="13">
        <v>2233</v>
      </c>
      <c r="F3218" s="7" t="s">
        <v>35</v>
      </c>
      <c r="G3218" s="7" t="s">
        <v>11</v>
      </c>
      <c r="H3218" s="13">
        <v>11</v>
      </c>
      <c r="I3218" s="13">
        <f>IF(G3218="Male",VLOOKUP(H3218,'Shoe size conversion table'!$B$6:$D$22,2),VLOOKUP(H3218,'Shoe size conversion table'!$J$6:$L$22,2))</f>
        <v>44</v>
      </c>
      <c r="J3218" s="13">
        <f>IF(G3218="Male",VLOOKUP(H3218,'Shoe size conversion table'!$B$6:$D$22,3),VLOOKUP(H3218,'Shoe size conversion table'!$J$6:$L$22,3))</f>
        <v>10.5</v>
      </c>
      <c r="K3218" s="11">
        <v>159</v>
      </c>
      <c r="L3218" s="12">
        <v>0</v>
      </c>
      <c r="M3218" s="7">
        <f t="shared" si="151"/>
        <v>2015</v>
      </c>
      <c r="N3218" s="7">
        <f t="shared" si="152"/>
        <v>2</v>
      </c>
      <c r="O3218" s="30">
        <f t="shared" si="153"/>
        <v>159</v>
      </c>
    </row>
    <row r="3219" spans="2:15" x14ac:dyDescent="0.2">
      <c r="B3219" s="13">
        <v>55158</v>
      </c>
      <c r="C3219" s="14">
        <v>42049.356111111287</v>
      </c>
      <c r="D3219" s="7" t="s">
        <v>10</v>
      </c>
      <c r="E3219" s="13">
        <v>2238</v>
      </c>
      <c r="F3219" s="7" t="s">
        <v>35</v>
      </c>
      <c r="G3219" s="7" t="s">
        <v>11</v>
      </c>
      <c r="H3219" s="13">
        <v>9</v>
      </c>
      <c r="I3219" s="13">
        <f>IF(G3219="Male",VLOOKUP(H3219,'Shoe size conversion table'!$B$6:$D$22,2),VLOOKUP(H3219,'Shoe size conversion table'!$J$6:$L$22,2))</f>
        <v>42</v>
      </c>
      <c r="J3219" s="13">
        <f>IF(G3219="Male",VLOOKUP(H3219,'Shoe size conversion table'!$B$6:$D$22,3),VLOOKUP(H3219,'Shoe size conversion table'!$J$6:$L$22,3))</f>
        <v>8.5</v>
      </c>
      <c r="K3219" s="11">
        <v>129</v>
      </c>
      <c r="L3219" s="12">
        <v>0</v>
      </c>
      <c r="M3219" s="7">
        <f t="shared" si="151"/>
        <v>2015</v>
      </c>
      <c r="N3219" s="7">
        <f t="shared" si="152"/>
        <v>2</v>
      </c>
      <c r="O3219" s="30">
        <f t="shared" si="153"/>
        <v>129</v>
      </c>
    </row>
    <row r="3220" spans="2:15" x14ac:dyDescent="0.2">
      <c r="B3220" s="13">
        <v>55159</v>
      </c>
      <c r="C3220" s="14">
        <v>42049.366111111121</v>
      </c>
      <c r="D3220" s="7" t="s">
        <v>7</v>
      </c>
      <c r="E3220" s="13">
        <v>2179</v>
      </c>
      <c r="F3220" s="7" t="s">
        <v>51</v>
      </c>
      <c r="G3220" s="7" t="s">
        <v>11</v>
      </c>
      <c r="H3220" s="13">
        <v>8.5</v>
      </c>
      <c r="I3220" s="13" t="str">
        <f>IF(G3220="Male",VLOOKUP(H3220,'Shoe size conversion table'!$B$6:$D$22,2),VLOOKUP(H3220,'Shoe size conversion table'!$J$6:$L$22,2))</f>
        <v>41-42</v>
      </c>
      <c r="J3220" s="13">
        <f>IF(G3220="Male",VLOOKUP(H3220,'Shoe size conversion table'!$B$6:$D$22,3),VLOOKUP(H3220,'Shoe size conversion table'!$J$6:$L$22,3))</f>
        <v>8</v>
      </c>
      <c r="K3220" s="11">
        <v>139</v>
      </c>
      <c r="L3220" s="12">
        <v>0</v>
      </c>
      <c r="M3220" s="7">
        <f t="shared" si="151"/>
        <v>2015</v>
      </c>
      <c r="N3220" s="7">
        <f t="shared" si="152"/>
        <v>2</v>
      </c>
      <c r="O3220" s="30">
        <f t="shared" si="153"/>
        <v>139</v>
      </c>
    </row>
    <row r="3221" spans="2:15" x14ac:dyDescent="0.2">
      <c r="B3221" s="13">
        <v>55160</v>
      </c>
      <c r="C3221" s="14">
        <v>42049.646111111128</v>
      </c>
      <c r="D3221" s="7" t="s">
        <v>10</v>
      </c>
      <c r="E3221" s="13">
        <v>2236</v>
      </c>
      <c r="F3221" s="7" t="s">
        <v>36</v>
      </c>
      <c r="G3221" s="7" t="s">
        <v>11</v>
      </c>
      <c r="H3221" s="13">
        <v>10</v>
      </c>
      <c r="I3221" s="13">
        <f>IF(G3221="Male",VLOOKUP(H3221,'Shoe size conversion table'!$B$6:$D$22,2),VLOOKUP(H3221,'Shoe size conversion table'!$J$6:$L$22,2))</f>
        <v>43</v>
      </c>
      <c r="J3221" s="13">
        <f>IF(G3221="Male",VLOOKUP(H3221,'Shoe size conversion table'!$B$6:$D$22,3),VLOOKUP(H3221,'Shoe size conversion table'!$J$6:$L$22,3))</f>
        <v>9.5</v>
      </c>
      <c r="K3221" s="11">
        <v>159</v>
      </c>
      <c r="L3221" s="12">
        <v>0.5</v>
      </c>
      <c r="M3221" s="7">
        <f t="shared" si="151"/>
        <v>2015</v>
      </c>
      <c r="N3221" s="7">
        <f t="shared" si="152"/>
        <v>2</v>
      </c>
      <c r="O3221" s="30">
        <f t="shared" si="153"/>
        <v>79.5</v>
      </c>
    </row>
    <row r="3222" spans="2:15" x14ac:dyDescent="0.2">
      <c r="B3222" s="13">
        <v>55161</v>
      </c>
      <c r="C3222" s="14">
        <v>42049.64611111128</v>
      </c>
      <c r="D3222" s="7" t="s">
        <v>10</v>
      </c>
      <c r="E3222" s="13">
        <v>2197</v>
      </c>
      <c r="F3222" s="7" t="s">
        <v>35</v>
      </c>
      <c r="G3222" s="7" t="s">
        <v>12</v>
      </c>
      <c r="H3222" s="13">
        <v>8.5</v>
      </c>
      <c r="I3222" s="13">
        <f>IF(G3222="Male",VLOOKUP(H3222,'Shoe size conversion table'!$B$6:$D$22,2),VLOOKUP(H3222,'Shoe size conversion table'!$J$6:$L$22,2))</f>
        <v>39</v>
      </c>
      <c r="J3222" s="13">
        <f>IF(G3222="Male",VLOOKUP(H3222,'Shoe size conversion table'!$B$6:$D$22,3),VLOOKUP(H3222,'Shoe size conversion table'!$J$6:$L$22,3))</f>
        <v>6.5</v>
      </c>
      <c r="K3222" s="11">
        <v>189</v>
      </c>
      <c r="L3222" s="12">
        <v>0.1</v>
      </c>
      <c r="M3222" s="7">
        <f t="shared" si="151"/>
        <v>2015</v>
      </c>
      <c r="N3222" s="7">
        <f t="shared" si="152"/>
        <v>2</v>
      </c>
      <c r="O3222" s="30">
        <f t="shared" si="153"/>
        <v>170.1</v>
      </c>
    </row>
    <row r="3223" spans="2:15" x14ac:dyDescent="0.2">
      <c r="B3223" s="13">
        <v>55162</v>
      </c>
      <c r="C3223" s="14">
        <v>42049.696111111283</v>
      </c>
      <c r="D3223" s="7" t="s">
        <v>9</v>
      </c>
      <c r="E3223" s="13">
        <v>2233</v>
      </c>
      <c r="F3223" s="7" t="s">
        <v>58</v>
      </c>
      <c r="G3223" s="7" t="s">
        <v>11</v>
      </c>
      <c r="H3223" s="13">
        <v>10.5</v>
      </c>
      <c r="I3223" s="13" t="str">
        <f>IF(G3223="Male",VLOOKUP(H3223,'Shoe size conversion table'!$B$6:$D$22,2),VLOOKUP(H3223,'Shoe size conversion table'!$J$6:$L$22,2))</f>
        <v>43-44</v>
      </c>
      <c r="J3223" s="13">
        <f>IF(G3223="Male",VLOOKUP(H3223,'Shoe size conversion table'!$B$6:$D$22,3),VLOOKUP(H3223,'Shoe size conversion table'!$J$6:$L$22,3))</f>
        <v>10</v>
      </c>
      <c r="K3223" s="11">
        <v>169</v>
      </c>
      <c r="L3223" s="12">
        <v>0.5</v>
      </c>
      <c r="M3223" s="7">
        <f t="shared" si="151"/>
        <v>2015</v>
      </c>
      <c r="N3223" s="7">
        <f t="shared" si="152"/>
        <v>2</v>
      </c>
      <c r="O3223" s="30">
        <f t="shared" si="153"/>
        <v>84.5</v>
      </c>
    </row>
    <row r="3224" spans="2:15" x14ac:dyDescent="0.2">
      <c r="B3224" s="13">
        <v>55163</v>
      </c>
      <c r="C3224" s="14">
        <v>42049.696111111283</v>
      </c>
      <c r="D3224" s="7" t="s">
        <v>10</v>
      </c>
      <c r="E3224" s="13">
        <v>2232</v>
      </c>
      <c r="F3224" s="7" t="s">
        <v>36</v>
      </c>
      <c r="G3224" s="7" t="s">
        <v>11</v>
      </c>
      <c r="H3224" s="13">
        <v>6.5</v>
      </c>
      <c r="I3224" s="13">
        <f>IF(G3224="Male",VLOOKUP(H3224,'Shoe size conversion table'!$B$6:$D$22,2),VLOOKUP(H3224,'Shoe size conversion table'!$J$6:$L$22,2))</f>
        <v>39</v>
      </c>
      <c r="J3224" s="13">
        <f>IF(G3224="Male",VLOOKUP(H3224,'Shoe size conversion table'!$B$6:$D$22,3),VLOOKUP(H3224,'Shoe size conversion table'!$J$6:$L$22,3))</f>
        <v>6</v>
      </c>
      <c r="K3224" s="11">
        <v>149</v>
      </c>
      <c r="L3224" s="12">
        <v>0.3</v>
      </c>
      <c r="M3224" s="7">
        <f t="shared" si="151"/>
        <v>2015</v>
      </c>
      <c r="N3224" s="7">
        <f t="shared" si="152"/>
        <v>2</v>
      </c>
      <c r="O3224" s="30">
        <f t="shared" si="153"/>
        <v>104.3</v>
      </c>
    </row>
    <row r="3225" spans="2:15" x14ac:dyDescent="0.2">
      <c r="B3225" s="13">
        <v>55164</v>
      </c>
      <c r="C3225" s="14">
        <v>42049.796111111282</v>
      </c>
      <c r="D3225" s="7" t="s">
        <v>8</v>
      </c>
      <c r="E3225" s="13">
        <v>2168</v>
      </c>
      <c r="F3225" s="7" t="s">
        <v>42</v>
      </c>
      <c r="G3225" s="7" t="s">
        <v>12</v>
      </c>
      <c r="H3225" s="13">
        <v>6</v>
      </c>
      <c r="I3225" s="13" t="str">
        <f>IF(G3225="Male",VLOOKUP(H3225,'Shoe size conversion table'!$B$6:$D$22,2),VLOOKUP(H3225,'Shoe size conversion table'!$J$6:$L$22,2))</f>
        <v>36-37</v>
      </c>
      <c r="J3225" s="13">
        <f>IF(G3225="Male",VLOOKUP(H3225,'Shoe size conversion table'!$B$6:$D$22,3),VLOOKUP(H3225,'Shoe size conversion table'!$J$6:$L$22,3))</f>
        <v>4</v>
      </c>
      <c r="K3225" s="11">
        <v>189</v>
      </c>
      <c r="L3225" s="12">
        <v>0</v>
      </c>
      <c r="M3225" s="7">
        <f t="shared" si="151"/>
        <v>2015</v>
      </c>
      <c r="N3225" s="7">
        <f t="shared" si="152"/>
        <v>2</v>
      </c>
      <c r="O3225" s="30">
        <f t="shared" si="153"/>
        <v>189</v>
      </c>
    </row>
    <row r="3226" spans="2:15" x14ac:dyDescent="0.2">
      <c r="B3226" s="13">
        <v>55165</v>
      </c>
      <c r="C3226" s="14">
        <v>42049.876111111131</v>
      </c>
      <c r="D3226" s="7" t="s">
        <v>7</v>
      </c>
      <c r="E3226" s="13">
        <v>2167</v>
      </c>
      <c r="F3226" s="7" t="s">
        <v>46</v>
      </c>
      <c r="G3226" s="7" t="s">
        <v>11</v>
      </c>
      <c r="H3226" s="13">
        <v>6.5</v>
      </c>
      <c r="I3226" s="13">
        <f>IF(G3226="Male",VLOOKUP(H3226,'Shoe size conversion table'!$B$6:$D$22,2),VLOOKUP(H3226,'Shoe size conversion table'!$J$6:$L$22,2))</f>
        <v>39</v>
      </c>
      <c r="J3226" s="13">
        <f>IF(G3226="Male",VLOOKUP(H3226,'Shoe size conversion table'!$B$6:$D$22,3),VLOOKUP(H3226,'Shoe size conversion table'!$J$6:$L$22,3))</f>
        <v>6</v>
      </c>
      <c r="K3226" s="11">
        <v>159</v>
      </c>
      <c r="L3226" s="12">
        <v>0.2</v>
      </c>
      <c r="M3226" s="7">
        <f t="shared" si="151"/>
        <v>2015</v>
      </c>
      <c r="N3226" s="7">
        <f t="shared" si="152"/>
        <v>2</v>
      </c>
      <c r="O3226" s="30">
        <f t="shared" si="153"/>
        <v>127.2</v>
      </c>
    </row>
    <row r="3227" spans="2:15" x14ac:dyDescent="0.2">
      <c r="B3227" s="13">
        <v>55166</v>
      </c>
      <c r="C3227" s="14">
        <v>42050.046111111282</v>
      </c>
      <c r="D3227" s="7" t="s">
        <v>7</v>
      </c>
      <c r="E3227" s="13">
        <v>2237</v>
      </c>
      <c r="F3227" s="7" t="s">
        <v>50</v>
      </c>
      <c r="G3227" s="7" t="s">
        <v>11</v>
      </c>
      <c r="H3227" s="13">
        <v>9.5</v>
      </c>
      <c r="I3227" s="13" t="str">
        <f>IF(G3227="Male",VLOOKUP(H3227,'Shoe size conversion table'!$B$6:$D$22,2),VLOOKUP(H3227,'Shoe size conversion table'!$J$6:$L$22,2))</f>
        <v>42-43</v>
      </c>
      <c r="J3227" s="13">
        <f>IF(G3227="Male",VLOOKUP(H3227,'Shoe size conversion table'!$B$6:$D$22,3),VLOOKUP(H3227,'Shoe size conversion table'!$J$6:$L$22,3))</f>
        <v>9</v>
      </c>
      <c r="K3227" s="11">
        <v>159</v>
      </c>
      <c r="L3227" s="12">
        <v>0</v>
      </c>
      <c r="M3227" s="7">
        <f t="shared" si="151"/>
        <v>2015</v>
      </c>
      <c r="N3227" s="7">
        <f t="shared" si="152"/>
        <v>2</v>
      </c>
      <c r="O3227" s="30">
        <f t="shared" si="153"/>
        <v>159</v>
      </c>
    </row>
    <row r="3228" spans="2:15" x14ac:dyDescent="0.2">
      <c r="B3228" s="13">
        <v>55167</v>
      </c>
      <c r="C3228" s="14">
        <v>42050.156111111282</v>
      </c>
      <c r="D3228" s="7" t="s">
        <v>8</v>
      </c>
      <c r="E3228" s="13">
        <v>2180</v>
      </c>
      <c r="F3228" s="7" t="s">
        <v>38</v>
      </c>
      <c r="G3228" s="7" t="s">
        <v>12</v>
      </c>
      <c r="H3228" s="13">
        <v>9</v>
      </c>
      <c r="I3228" s="13" t="str">
        <f>IF(G3228="Male",VLOOKUP(H3228,'Shoe size conversion table'!$B$6:$D$22,2),VLOOKUP(H3228,'Shoe size conversion table'!$J$6:$L$22,2))</f>
        <v>39-40</v>
      </c>
      <c r="J3228" s="13">
        <f>IF(G3228="Male",VLOOKUP(H3228,'Shoe size conversion table'!$B$6:$D$22,3),VLOOKUP(H3228,'Shoe size conversion table'!$J$6:$L$22,3))</f>
        <v>7</v>
      </c>
      <c r="K3228" s="11">
        <v>139</v>
      </c>
      <c r="L3228" s="12">
        <v>0.3</v>
      </c>
      <c r="M3228" s="7">
        <f t="shared" si="151"/>
        <v>2015</v>
      </c>
      <c r="N3228" s="7">
        <f t="shared" si="152"/>
        <v>2</v>
      </c>
      <c r="O3228" s="30">
        <f t="shared" si="153"/>
        <v>97.3</v>
      </c>
    </row>
    <row r="3229" spans="2:15" x14ac:dyDescent="0.2">
      <c r="B3229" s="13">
        <v>55168</v>
      </c>
      <c r="C3229" s="14">
        <v>42050.266111111283</v>
      </c>
      <c r="D3229" s="7" t="s">
        <v>7</v>
      </c>
      <c r="E3229" s="13">
        <v>2241</v>
      </c>
      <c r="F3229" s="7" t="s">
        <v>47</v>
      </c>
      <c r="G3229" s="7" t="s">
        <v>11</v>
      </c>
      <c r="H3229" s="13">
        <v>10</v>
      </c>
      <c r="I3229" s="13">
        <f>IF(G3229="Male",VLOOKUP(H3229,'Shoe size conversion table'!$B$6:$D$22,2),VLOOKUP(H3229,'Shoe size conversion table'!$J$6:$L$22,2))</f>
        <v>43</v>
      </c>
      <c r="J3229" s="13">
        <f>IF(G3229="Male",VLOOKUP(H3229,'Shoe size conversion table'!$B$6:$D$22,3),VLOOKUP(H3229,'Shoe size conversion table'!$J$6:$L$22,3))</f>
        <v>9.5</v>
      </c>
      <c r="K3229" s="11">
        <v>129</v>
      </c>
      <c r="L3229" s="12">
        <v>0</v>
      </c>
      <c r="M3229" s="7">
        <f t="shared" si="151"/>
        <v>2015</v>
      </c>
      <c r="N3229" s="7">
        <f t="shared" si="152"/>
        <v>2</v>
      </c>
      <c r="O3229" s="30">
        <f t="shared" si="153"/>
        <v>129</v>
      </c>
    </row>
    <row r="3230" spans="2:15" x14ac:dyDescent="0.2">
      <c r="B3230" s="13">
        <v>55169</v>
      </c>
      <c r="C3230" s="14">
        <v>42050.456111111285</v>
      </c>
      <c r="D3230" s="7" t="s">
        <v>10</v>
      </c>
      <c r="E3230" s="13">
        <v>2217</v>
      </c>
      <c r="F3230" s="7" t="s">
        <v>35</v>
      </c>
      <c r="G3230" s="7" t="s">
        <v>11</v>
      </c>
      <c r="H3230" s="13">
        <v>8.5</v>
      </c>
      <c r="I3230" s="13" t="str">
        <f>IF(G3230="Male",VLOOKUP(H3230,'Shoe size conversion table'!$B$6:$D$22,2),VLOOKUP(H3230,'Shoe size conversion table'!$J$6:$L$22,2))</f>
        <v>41-42</v>
      </c>
      <c r="J3230" s="13">
        <f>IF(G3230="Male",VLOOKUP(H3230,'Shoe size conversion table'!$B$6:$D$22,3),VLOOKUP(H3230,'Shoe size conversion table'!$J$6:$L$22,3))</f>
        <v>8</v>
      </c>
      <c r="K3230" s="11">
        <v>189</v>
      </c>
      <c r="L3230" s="12">
        <v>0</v>
      </c>
      <c r="M3230" s="7">
        <f t="shared" si="151"/>
        <v>2015</v>
      </c>
      <c r="N3230" s="7">
        <f t="shared" si="152"/>
        <v>2</v>
      </c>
      <c r="O3230" s="30">
        <f t="shared" si="153"/>
        <v>189</v>
      </c>
    </row>
    <row r="3231" spans="2:15" x14ac:dyDescent="0.2">
      <c r="B3231" s="13">
        <v>55170</v>
      </c>
      <c r="C3231" s="14">
        <v>42050.526111111132</v>
      </c>
      <c r="D3231" s="7" t="s">
        <v>10</v>
      </c>
      <c r="E3231" s="13">
        <v>2232</v>
      </c>
      <c r="F3231" s="7" t="s">
        <v>34</v>
      </c>
      <c r="G3231" s="7" t="s">
        <v>11</v>
      </c>
      <c r="H3231" s="13">
        <v>9.5</v>
      </c>
      <c r="I3231" s="13" t="str">
        <f>IF(G3231="Male",VLOOKUP(H3231,'Shoe size conversion table'!$B$6:$D$22,2),VLOOKUP(H3231,'Shoe size conversion table'!$J$6:$L$22,2))</f>
        <v>42-43</v>
      </c>
      <c r="J3231" s="13">
        <f>IF(G3231="Male",VLOOKUP(H3231,'Shoe size conversion table'!$B$6:$D$22,3),VLOOKUP(H3231,'Shoe size conversion table'!$J$6:$L$22,3))</f>
        <v>9</v>
      </c>
      <c r="K3231" s="11">
        <v>159</v>
      </c>
      <c r="L3231" s="12">
        <v>0</v>
      </c>
      <c r="M3231" s="7">
        <f t="shared" si="151"/>
        <v>2015</v>
      </c>
      <c r="N3231" s="7">
        <f t="shared" si="152"/>
        <v>2</v>
      </c>
      <c r="O3231" s="30">
        <f t="shared" si="153"/>
        <v>159</v>
      </c>
    </row>
    <row r="3232" spans="2:15" x14ac:dyDescent="0.2">
      <c r="B3232" s="13">
        <v>55171</v>
      </c>
      <c r="C3232" s="14">
        <v>42050.646111111128</v>
      </c>
      <c r="D3232" s="7" t="s">
        <v>10</v>
      </c>
      <c r="E3232" s="13">
        <v>2182</v>
      </c>
      <c r="F3232" s="7" t="s">
        <v>34</v>
      </c>
      <c r="G3232" s="7" t="s">
        <v>11</v>
      </c>
      <c r="H3232" s="13">
        <v>10</v>
      </c>
      <c r="I3232" s="13">
        <f>IF(G3232="Male",VLOOKUP(H3232,'Shoe size conversion table'!$B$6:$D$22,2),VLOOKUP(H3232,'Shoe size conversion table'!$J$6:$L$22,2))</f>
        <v>43</v>
      </c>
      <c r="J3232" s="13">
        <f>IF(G3232="Male",VLOOKUP(H3232,'Shoe size conversion table'!$B$6:$D$22,3),VLOOKUP(H3232,'Shoe size conversion table'!$J$6:$L$22,3))</f>
        <v>9.5</v>
      </c>
      <c r="K3232" s="11">
        <v>169</v>
      </c>
      <c r="L3232" s="12">
        <v>0</v>
      </c>
      <c r="M3232" s="7">
        <f t="shared" si="151"/>
        <v>2015</v>
      </c>
      <c r="N3232" s="7">
        <f t="shared" si="152"/>
        <v>2</v>
      </c>
      <c r="O3232" s="30">
        <f t="shared" si="153"/>
        <v>169</v>
      </c>
    </row>
    <row r="3233" spans="2:15" x14ac:dyDescent="0.2">
      <c r="B3233" s="13">
        <v>55172</v>
      </c>
      <c r="C3233" s="14">
        <v>42050.64611111128</v>
      </c>
      <c r="D3233" s="7" t="s">
        <v>7</v>
      </c>
      <c r="E3233" s="13">
        <v>2226</v>
      </c>
      <c r="F3233" s="7" t="s">
        <v>49</v>
      </c>
      <c r="G3233" s="7" t="s">
        <v>11</v>
      </c>
      <c r="H3233" s="13">
        <v>10</v>
      </c>
      <c r="I3233" s="13">
        <f>IF(G3233="Male",VLOOKUP(H3233,'Shoe size conversion table'!$B$6:$D$22,2),VLOOKUP(H3233,'Shoe size conversion table'!$J$6:$L$22,2))</f>
        <v>43</v>
      </c>
      <c r="J3233" s="13">
        <f>IF(G3233="Male",VLOOKUP(H3233,'Shoe size conversion table'!$B$6:$D$22,3),VLOOKUP(H3233,'Shoe size conversion table'!$J$6:$L$22,3))</f>
        <v>9.5</v>
      </c>
      <c r="K3233" s="11">
        <v>179</v>
      </c>
      <c r="L3233" s="12">
        <v>0</v>
      </c>
      <c r="M3233" s="7">
        <f t="shared" si="151"/>
        <v>2015</v>
      </c>
      <c r="N3233" s="7">
        <f t="shared" si="152"/>
        <v>2</v>
      </c>
      <c r="O3233" s="30">
        <f t="shared" si="153"/>
        <v>179</v>
      </c>
    </row>
    <row r="3234" spans="2:15" x14ac:dyDescent="0.2">
      <c r="B3234" s="13">
        <v>55173</v>
      </c>
      <c r="C3234" s="14">
        <v>42050.696111111283</v>
      </c>
      <c r="D3234" s="7" t="s">
        <v>9</v>
      </c>
      <c r="E3234" s="13">
        <v>2216</v>
      </c>
      <c r="F3234" s="7" t="s">
        <v>58</v>
      </c>
      <c r="G3234" s="7" t="s">
        <v>11</v>
      </c>
      <c r="H3234" s="13">
        <v>8.5</v>
      </c>
      <c r="I3234" s="13" t="str">
        <f>IF(G3234="Male",VLOOKUP(H3234,'Shoe size conversion table'!$B$6:$D$22,2),VLOOKUP(H3234,'Shoe size conversion table'!$J$6:$L$22,2))</f>
        <v>41-42</v>
      </c>
      <c r="J3234" s="13">
        <f>IF(G3234="Male",VLOOKUP(H3234,'Shoe size conversion table'!$B$6:$D$22,3),VLOOKUP(H3234,'Shoe size conversion table'!$J$6:$L$22,3))</f>
        <v>8</v>
      </c>
      <c r="K3234" s="11">
        <v>149</v>
      </c>
      <c r="L3234" s="12">
        <v>0.5</v>
      </c>
      <c r="M3234" s="7">
        <f t="shared" si="151"/>
        <v>2015</v>
      </c>
      <c r="N3234" s="7">
        <f t="shared" si="152"/>
        <v>2</v>
      </c>
      <c r="O3234" s="30">
        <f t="shared" si="153"/>
        <v>74.5</v>
      </c>
    </row>
    <row r="3235" spans="2:15" x14ac:dyDescent="0.2">
      <c r="B3235" s="13">
        <v>55174</v>
      </c>
      <c r="C3235" s="14">
        <v>42050.696111111283</v>
      </c>
      <c r="D3235" s="7" t="s">
        <v>10</v>
      </c>
      <c r="E3235" s="13">
        <v>2150</v>
      </c>
      <c r="F3235" s="7" t="s">
        <v>34</v>
      </c>
      <c r="G3235" s="7" t="s">
        <v>11</v>
      </c>
      <c r="H3235" s="13">
        <v>11</v>
      </c>
      <c r="I3235" s="13">
        <f>IF(G3235="Male",VLOOKUP(H3235,'Shoe size conversion table'!$B$6:$D$22,2),VLOOKUP(H3235,'Shoe size conversion table'!$J$6:$L$22,2))</f>
        <v>44</v>
      </c>
      <c r="J3235" s="13">
        <f>IF(G3235="Male",VLOOKUP(H3235,'Shoe size conversion table'!$B$6:$D$22,3),VLOOKUP(H3235,'Shoe size conversion table'!$J$6:$L$22,3))</f>
        <v>10.5</v>
      </c>
      <c r="K3235" s="11">
        <v>189</v>
      </c>
      <c r="L3235" s="12">
        <v>0</v>
      </c>
      <c r="M3235" s="7">
        <f t="shared" si="151"/>
        <v>2015</v>
      </c>
      <c r="N3235" s="7">
        <f t="shared" si="152"/>
        <v>2</v>
      </c>
      <c r="O3235" s="30">
        <f t="shared" si="153"/>
        <v>189</v>
      </c>
    </row>
    <row r="3236" spans="2:15" x14ac:dyDescent="0.2">
      <c r="B3236" s="13">
        <v>55175</v>
      </c>
      <c r="C3236" s="14">
        <v>42050.796111111282</v>
      </c>
      <c r="D3236" s="7" t="s">
        <v>8</v>
      </c>
      <c r="E3236" s="13">
        <v>2147</v>
      </c>
      <c r="F3236" s="7" t="s">
        <v>38</v>
      </c>
      <c r="G3236" s="7" t="s">
        <v>11</v>
      </c>
      <c r="H3236" s="13">
        <v>8</v>
      </c>
      <c r="I3236" s="13">
        <f>IF(G3236="Male",VLOOKUP(H3236,'Shoe size conversion table'!$B$6:$D$22,2),VLOOKUP(H3236,'Shoe size conversion table'!$J$6:$L$22,2))</f>
        <v>41</v>
      </c>
      <c r="J3236" s="13">
        <f>IF(G3236="Male",VLOOKUP(H3236,'Shoe size conversion table'!$B$6:$D$22,3),VLOOKUP(H3236,'Shoe size conversion table'!$J$6:$L$22,3))</f>
        <v>7.5</v>
      </c>
      <c r="K3236" s="11">
        <v>129</v>
      </c>
      <c r="L3236" s="12">
        <v>0.5</v>
      </c>
      <c r="M3236" s="7">
        <f t="shared" si="151"/>
        <v>2015</v>
      </c>
      <c r="N3236" s="7">
        <f t="shared" si="152"/>
        <v>2</v>
      </c>
      <c r="O3236" s="30">
        <f t="shared" si="153"/>
        <v>64.5</v>
      </c>
    </row>
    <row r="3237" spans="2:15" x14ac:dyDescent="0.2">
      <c r="B3237" s="13">
        <v>55176</v>
      </c>
      <c r="C3237" s="14">
        <v>42050.916111111124</v>
      </c>
      <c r="D3237" s="7" t="s">
        <v>8</v>
      </c>
      <c r="E3237" s="13">
        <v>2191</v>
      </c>
      <c r="F3237" s="7" t="s">
        <v>40</v>
      </c>
      <c r="G3237" s="7" t="s">
        <v>11</v>
      </c>
      <c r="H3237" s="13">
        <v>9.5</v>
      </c>
      <c r="I3237" s="13" t="str">
        <f>IF(G3237="Male",VLOOKUP(H3237,'Shoe size conversion table'!$B$6:$D$22,2),VLOOKUP(H3237,'Shoe size conversion table'!$J$6:$L$22,2))</f>
        <v>42-43</v>
      </c>
      <c r="J3237" s="13">
        <f>IF(G3237="Male",VLOOKUP(H3237,'Shoe size conversion table'!$B$6:$D$22,3),VLOOKUP(H3237,'Shoe size conversion table'!$J$6:$L$22,3))</f>
        <v>9</v>
      </c>
      <c r="K3237" s="11">
        <v>189</v>
      </c>
      <c r="L3237" s="12">
        <v>0</v>
      </c>
      <c r="M3237" s="7">
        <f t="shared" si="151"/>
        <v>2015</v>
      </c>
      <c r="N3237" s="7">
        <f t="shared" si="152"/>
        <v>2</v>
      </c>
      <c r="O3237" s="30">
        <f t="shared" si="153"/>
        <v>189</v>
      </c>
    </row>
    <row r="3238" spans="2:15" x14ac:dyDescent="0.2">
      <c r="B3238" s="13">
        <v>55177</v>
      </c>
      <c r="C3238" s="14">
        <v>42051.346111111285</v>
      </c>
      <c r="D3238" s="7" t="s">
        <v>10</v>
      </c>
      <c r="E3238" s="13">
        <v>2241</v>
      </c>
      <c r="F3238" s="7" t="s">
        <v>34</v>
      </c>
      <c r="G3238" s="7" t="s">
        <v>11</v>
      </c>
      <c r="H3238" s="13">
        <v>11</v>
      </c>
      <c r="I3238" s="13">
        <f>IF(G3238="Male",VLOOKUP(H3238,'Shoe size conversion table'!$B$6:$D$22,2),VLOOKUP(H3238,'Shoe size conversion table'!$J$6:$L$22,2))</f>
        <v>44</v>
      </c>
      <c r="J3238" s="13">
        <f>IF(G3238="Male",VLOOKUP(H3238,'Shoe size conversion table'!$B$6:$D$22,3),VLOOKUP(H3238,'Shoe size conversion table'!$J$6:$L$22,3))</f>
        <v>10.5</v>
      </c>
      <c r="K3238" s="11">
        <v>169</v>
      </c>
      <c r="L3238" s="12">
        <v>0</v>
      </c>
      <c r="M3238" s="7">
        <f t="shared" si="151"/>
        <v>2015</v>
      </c>
      <c r="N3238" s="7">
        <f t="shared" si="152"/>
        <v>2</v>
      </c>
      <c r="O3238" s="30">
        <f t="shared" si="153"/>
        <v>169</v>
      </c>
    </row>
    <row r="3239" spans="2:15" x14ac:dyDescent="0.2">
      <c r="B3239" s="13">
        <v>55178</v>
      </c>
      <c r="C3239" s="14">
        <v>42051.40611111113</v>
      </c>
      <c r="D3239" s="7" t="s">
        <v>9</v>
      </c>
      <c r="E3239" s="13">
        <v>2209</v>
      </c>
      <c r="F3239" s="7" t="s">
        <v>59</v>
      </c>
      <c r="G3239" s="7" t="s">
        <v>12</v>
      </c>
      <c r="H3239" s="13">
        <v>8</v>
      </c>
      <c r="I3239" s="13" t="str">
        <f>IF(G3239="Male",VLOOKUP(H3239,'Shoe size conversion table'!$B$6:$D$22,2),VLOOKUP(H3239,'Shoe size conversion table'!$J$6:$L$22,2))</f>
        <v>38-39</v>
      </c>
      <c r="J3239" s="13">
        <f>IF(G3239="Male",VLOOKUP(H3239,'Shoe size conversion table'!$B$6:$D$22,3),VLOOKUP(H3239,'Shoe size conversion table'!$J$6:$L$22,3))</f>
        <v>6</v>
      </c>
      <c r="K3239" s="11">
        <v>149</v>
      </c>
      <c r="L3239" s="12">
        <v>0</v>
      </c>
      <c r="M3239" s="7">
        <f t="shared" si="151"/>
        <v>2015</v>
      </c>
      <c r="N3239" s="7">
        <f t="shared" si="152"/>
        <v>2</v>
      </c>
      <c r="O3239" s="30">
        <f t="shared" si="153"/>
        <v>149</v>
      </c>
    </row>
    <row r="3240" spans="2:15" x14ac:dyDescent="0.2">
      <c r="B3240" s="13">
        <v>55179</v>
      </c>
      <c r="C3240" s="14">
        <v>42051.456111111285</v>
      </c>
      <c r="D3240" s="7" t="s">
        <v>10</v>
      </c>
      <c r="E3240" s="13">
        <v>2226</v>
      </c>
      <c r="F3240" s="7" t="s">
        <v>35</v>
      </c>
      <c r="G3240" s="7" t="s">
        <v>11</v>
      </c>
      <c r="H3240" s="13">
        <v>9.5</v>
      </c>
      <c r="I3240" s="13" t="str">
        <f>IF(G3240="Male",VLOOKUP(H3240,'Shoe size conversion table'!$B$6:$D$22,2),VLOOKUP(H3240,'Shoe size conversion table'!$J$6:$L$22,2))</f>
        <v>42-43</v>
      </c>
      <c r="J3240" s="13">
        <f>IF(G3240="Male",VLOOKUP(H3240,'Shoe size conversion table'!$B$6:$D$22,3),VLOOKUP(H3240,'Shoe size conversion table'!$J$6:$L$22,3))</f>
        <v>9</v>
      </c>
      <c r="K3240" s="11">
        <v>149</v>
      </c>
      <c r="L3240" s="12">
        <v>0</v>
      </c>
      <c r="M3240" s="7">
        <f t="shared" si="151"/>
        <v>2015</v>
      </c>
      <c r="N3240" s="7">
        <f t="shared" si="152"/>
        <v>2</v>
      </c>
      <c r="O3240" s="30">
        <f t="shared" si="153"/>
        <v>149</v>
      </c>
    </row>
    <row r="3241" spans="2:15" x14ac:dyDescent="0.2">
      <c r="B3241" s="13">
        <v>55180</v>
      </c>
      <c r="C3241" s="14">
        <v>42051.626111111131</v>
      </c>
      <c r="D3241" s="7" t="s">
        <v>7</v>
      </c>
      <c r="E3241" s="13">
        <v>2227</v>
      </c>
      <c r="F3241" s="7" t="s">
        <v>55</v>
      </c>
      <c r="G3241" s="7" t="s">
        <v>12</v>
      </c>
      <c r="H3241" s="13">
        <v>5.5</v>
      </c>
      <c r="I3241" s="13">
        <f>IF(G3241="Male",VLOOKUP(H3241,'Shoe size conversion table'!$B$6:$D$22,2),VLOOKUP(H3241,'Shoe size conversion table'!$J$6:$L$22,2))</f>
        <v>36</v>
      </c>
      <c r="J3241" s="13">
        <f>IF(G3241="Male",VLOOKUP(H3241,'Shoe size conversion table'!$B$6:$D$22,3),VLOOKUP(H3241,'Shoe size conversion table'!$J$6:$L$22,3))</f>
        <v>3.5</v>
      </c>
      <c r="K3241" s="11">
        <v>199</v>
      </c>
      <c r="L3241" s="12">
        <v>0.2</v>
      </c>
      <c r="M3241" s="7">
        <f t="shared" si="151"/>
        <v>2015</v>
      </c>
      <c r="N3241" s="7">
        <f t="shared" si="152"/>
        <v>2</v>
      </c>
      <c r="O3241" s="30">
        <f t="shared" si="153"/>
        <v>159.20000000000002</v>
      </c>
    </row>
    <row r="3242" spans="2:15" x14ac:dyDescent="0.2">
      <c r="B3242" s="13">
        <v>55181</v>
      </c>
      <c r="C3242" s="14">
        <v>42051.636111111286</v>
      </c>
      <c r="D3242" s="7" t="s">
        <v>10</v>
      </c>
      <c r="E3242" s="13">
        <v>2179</v>
      </c>
      <c r="F3242" s="7" t="s">
        <v>35</v>
      </c>
      <c r="G3242" s="7" t="s">
        <v>11</v>
      </c>
      <c r="H3242" s="13">
        <v>10</v>
      </c>
      <c r="I3242" s="13">
        <f>IF(G3242="Male",VLOOKUP(H3242,'Shoe size conversion table'!$B$6:$D$22,2),VLOOKUP(H3242,'Shoe size conversion table'!$J$6:$L$22,2))</f>
        <v>43</v>
      </c>
      <c r="J3242" s="13">
        <f>IF(G3242="Male",VLOOKUP(H3242,'Shoe size conversion table'!$B$6:$D$22,3),VLOOKUP(H3242,'Shoe size conversion table'!$J$6:$L$22,3))</f>
        <v>9.5</v>
      </c>
      <c r="K3242" s="11">
        <v>189</v>
      </c>
      <c r="L3242" s="12">
        <v>0</v>
      </c>
      <c r="M3242" s="7">
        <f t="shared" si="151"/>
        <v>2015</v>
      </c>
      <c r="N3242" s="7">
        <f t="shared" si="152"/>
        <v>2</v>
      </c>
      <c r="O3242" s="30">
        <f t="shared" si="153"/>
        <v>189</v>
      </c>
    </row>
    <row r="3243" spans="2:15" x14ac:dyDescent="0.2">
      <c r="B3243" s="13">
        <v>55182</v>
      </c>
      <c r="C3243" s="14">
        <v>42051.64611111128</v>
      </c>
      <c r="D3243" s="7" t="s">
        <v>10</v>
      </c>
      <c r="E3243" s="13">
        <v>2223</v>
      </c>
      <c r="F3243" s="7" t="s">
        <v>34</v>
      </c>
      <c r="G3243" s="7" t="s">
        <v>12</v>
      </c>
      <c r="H3243" s="13">
        <v>8.5</v>
      </c>
      <c r="I3243" s="13">
        <f>IF(G3243="Male",VLOOKUP(H3243,'Shoe size conversion table'!$B$6:$D$22,2),VLOOKUP(H3243,'Shoe size conversion table'!$J$6:$L$22,2))</f>
        <v>39</v>
      </c>
      <c r="J3243" s="13">
        <f>IF(G3243="Male",VLOOKUP(H3243,'Shoe size conversion table'!$B$6:$D$22,3),VLOOKUP(H3243,'Shoe size conversion table'!$J$6:$L$22,3))</f>
        <v>6.5</v>
      </c>
      <c r="K3243" s="11">
        <v>129</v>
      </c>
      <c r="L3243" s="12">
        <v>0.3</v>
      </c>
      <c r="M3243" s="7">
        <f t="shared" si="151"/>
        <v>2015</v>
      </c>
      <c r="N3243" s="7">
        <f t="shared" si="152"/>
        <v>2</v>
      </c>
      <c r="O3243" s="30">
        <f t="shared" si="153"/>
        <v>90.3</v>
      </c>
    </row>
    <row r="3244" spans="2:15" x14ac:dyDescent="0.2">
      <c r="B3244" s="13">
        <v>55183</v>
      </c>
      <c r="C3244" s="14">
        <v>42051.686111111128</v>
      </c>
      <c r="D3244" s="7" t="s">
        <v>7</v>
      </c>
      <c r="E3244" s="13">
        <v>2161</v>
      </c>
      <c r="F3244" s="7" t="s">
        <v>51</v>
      </c>
      <c r="G3244" s="7" t="s">
        <v>11</v>
      </c>
      <c r="H3244" s="13">
        <v>8.5</v>
      </c>
      <c r="I3244" s="13" t="str">
        <f>IF(G3244="Male",VLOOKUP(H3244,'Shoe size conversion table'!$B$6:$D$22,2),VLOOKUP(H3244,'Shoe size conversion table'!$J$6:$L$22,2))</f>
        <v>41-42</v>
      </c>
      <c r="J3244" s="13">
        <f>IF(G3244="Male",VLOOKUP(H3244,'Shoe size conversion table'!$B$6:$D$22,3),VLOOKUP(H3244,'Shoe size conversion table'!$J$6:$L$22,3))</f>
        <v>8</v>
      </c>
      <c r="K3244" s="11">
        <v>139</v>
      </c>
      <c r="L3244" s="12">
        <v>0</v>
      </c>
      <c r="M3244" s="7">
        <f t="shared" si="151"/>
        <v>2015</v>
      </c>
      <c r="N3244" s="7">
        <f t="shared" si="152"/>
        <v>2</v>
      </c>
      <c r="O3244" s="30">
        <f t="shared" si="153"/>
        <v>139</v>
      </c>
    </row>
    <row r="3245" spans="2:15" x14ac:dyDescent="0.2">
      <c r="B3245" s="13">
        <v>55184</v>
      </c>
      <c r="C3245" s="14">
        <v>42051.696111111283</v>
      </c>
      <c r="D3245" s="7" t="s">
        <v>7</v>
      </c>
      <c r="E3245" s="13">
        <v>2161</v>
      </c>
      <c r="F3245" s="7" t="s">
        <v>50</v>
      </c>
      <c r="G3245" s="7" t="s">
        <v>12</v>
      </c>
      <c r="H3245" s="13">
        <v>7.5</v>
      </c>
      <c r="I3245" s="13">
        <f>IF(G3245="Male",VLOOKUP(H3245,'Shoe size conversion table'!$B$6:$D$22,2),VLOOKUP(H3245,'Shoe size conversion table'!$J$6:$L$22,2))</f>
        <v>38</v>
      </c>
      <c r="J3245" s="13">
        <f>IF(G3245="Male",VLOOKUP(H3245,'Shoe size conversion table'!$B$6:$D$22,3),VLOOKUP(H3245,'Shoe size conversion table'!$J$6:$L$22,3))</f>
        <v>5.5</v>
      </c>
      <c r="K3245" s="11">
        <v>169</v>
      </c>
      <c r="L3245" s="12">
        <v>0</v>
      </c>
      <c r="M3245" s="7">
        <f t="shared" si="151"/>
        <v>2015</v>
      </c>
      <c r="N3245" s="7">
        <f t="shared" si="152"/>
        <v>2</v>
      </c>
      <c r="O3245" s="30">
        <f t="shared" si="153"/>
        <v>169</v>
      </c>
    </row>
    <row r="3246" spans="2:15" x14ac:dyDescent="0.2">
      <c r="B3246" s="13">
        <v>55184</v>
      </c>
      <c r="C3246" s="14">
        <v>42051.696111111283</v>
      </c>
      <c r="D3246" s="7" t="s">
        <v>7</v>
      </c>
      <c r="E3246" s="13">
        <v>2219</v>
      </c>
      <c r="F3246" s="7" t="s">
        <v>50</v>
      </c>
      <c r="G3246" s="7" t="s">
        <v>12</v>
      </c>
      <c r="H3246" s="13">
        <v>8</v>
      </c>
      <c r="I3246" s="13" t="str">
        <f>IF(G3246="Male",VLOOKUP(H3246,'Shoe size conversion table'!$B$6:$D$22,2),VLOOKUP(H3246,'Shoe size conversion table'!$J$6:$L$22,2))</f>
        <v>38-39</v>
      </c>
      <c r="J3246" s="13">
        <f>IF(G3246="Male",VLOOKUP(H3246,'Shoe size conversion table'!$B$6:$D$22,3),VLOOKUP(H3246,'Shoe size conversion table'!$J$6:$L$22,3))</f>
        <v>6</v>
      </c>
      <c r="K3246" s="11">
        <v>139</v>
      </c>
      <c r="L3246" s="12">
        <v>0.5</v>
      </c>
      <c r="M3246" s="7">
        <f t="shared" si="151"/>
        <v>2015</v>
      </c>
      <c r="N3246" s="7">
        <f t="shared" si="152"/>
        <v>2</v>
      </c>
      <c r="O3246" s="30">
        <f t="shared" si="153"/>
        <v>69.5</v>
      </c>
    </row>
    <row r="3247" spans="2:15" x14ac:dyDescent="0.2">
      <c r="B3247" s="13">
        <v>55184</v>
      </c>
      <c r="C3247" s="14">
        <v>42051.696111111283</v>
      </c>
      <c r="D3247" s="7" t="s">
        <v>7</v>
      </c>
      <c r="E3247" s="13">
        <v>2174</v>
      </c>
      <c r="F3247" s="7" t="s">
        <v>50</v>
      </c>
      <c r="G3247" s="7" t="s">
        <v>12</v>
      </c>
      <c r="H3247" s="13">
        <v>9</v>
      </c>
      <c r="I3247" s="13" t="str">
        <f>IF(G3247="Male",VLOOKUP(H3247,'Shoe size conversion table'!$B$6:$D$22,2),VLOOKUP(H3247,'Shoe size conversion table'!$J$6:$L$22,2))</f>
        <v>39-40</v>
      </c>
      <c r="J3247" s="13">
        <f>IF(G3247="Male",VLOOKUP(H3247,'Shoe size conversion table'!$B$6:$D$22,3),VLOOKUP(H3247,'Shoe size conversion table'!$J$6:$L$22,3))</f>
        <v>7</v>
      </c>
      <c r="K3247" s="11">
        <v>169</v>
      </c>
      <c r="L3247" s="12">
        <v>0.1</v>
      </c>
      <c r="M3247" s="7">
        <f t="shared" si="151"/>
        <v>2015</v>
      </c>
      <c r="N3247" s="7">
        <f t="shared" si="152"/>
        <v>2</v>
      </c>
      <c r="O3247" s="30">
        <f t="shared" si="153"/>
        <v>152.1</v>
      </c>
    </row>
    <row r="3248" spans="2:15" x14ac:dyDescent="0.2">
      <c r="B3248" s="13">
        <v>55185</v>
      </c>
      <c r="C3248" s="14">
        <v>42051.816111111279</v>
      </c>
      <c r="D3248" s="7" t="s">
        <v>8</v>
      </c>
      <c r="E3248" s="13">
        <v>2165</v>
      </c>
      <c r="F3248" s="7" t="s">
        <v>42</v>
      </c>
      <c r="G3248" s="7" t="s">
        <v>12</v>
      </c>
      <c r="H3248" s="13">
        <v>9</v>
      </c>
      <c r="I3248" s="13" t="str">
        <f>IF(G3248="Male",VLOOKUP(H3248,'Shoe size conversion table'!$B$6:$D$22,2),VLOOKUP(H3248,'Shoe size conversion table'!$J$6:$L$22,2))</f>
        <v>39-40</v>
      </c>
      <c r="J3248" s="13">
        <f>IF(G3248="Male",VLOOKUP(H3248,'Shoe size conversion table'!$B$6:$D$22,3),VLOOKUP(H3248,'Shoe size conversion table'!$J$6:$L$22,3))</f>
        <v>7</v>
      </c>
      <c r="K3248" s="11">
        <v>149</v>
      </c>
      <c r="L3248" s="12">
        <v>0.3</v>
      </c>
      <c r="M3248" s="7">
        <f t="shared" si="151"/>
        <v>2015</v>
      </c>
      <c r="N3248" s="7">
        <f t="shared" si="152"/>
        <v>2</v>
      </c>
      <c r="O3248" s="30">
        <f t="shared" si="153"/>
        <v>104.3</v>
      </c>
    </row>
    <row r="3249" spans="2:15" x14ac:dyDescent="0.2">
      <c r="B3249" s="13">
        <v>55186</v>
      </c>
      <c r="C3249" s="14">
        <v>42051.876111111131</v>
      </c>
      <c r="D3249" s="7" t="s">
        <v>7</v>
      </c>
      <c r="E3249" s="13">
        <v>2177</v>
      </c>
      <c r="F3249" s="7" t="s">
        <v>57</v>
      </c>
      <c r="G3249" s="7" t="s">
        <v>12</v>
      </c>
      <c r="H3249" s="13">
        <v>9</v>
      </c>
      <c r="I3249" s="13" t="str">
        <f>IF(G3249="Male",VLOOKUP(H3249,'Shoe size conversion table'!$B$6:$D$22,2),VLOOKUP(H3249,'Shoe size conversion table'!$J$6:$L$22,2))</f>
        <v>39-40</v>
      </c>
      <c r="J3249" s="13">
        <f>IF(G3249="Male",VLOOKUP(H3249,'Shoe size conversion table'!$B$6:$D$22,3),VLOOKUP(H3249,'Shoe size conversion table'!$J$6:$L$22,3))</f>
        <v>7</v>
      </c>
      <c r="K3249" s="11">
        <v>189</v>
      </c>
      <c r="L3249" s="12">
        <v>0</v>
      </c>
      <c r="M3249" s="7">
        <f t="shared" si="151"/>
        <v>2015</v>
      </c>
      <c r="N3249" s="7">
        <f t="shared" si="152"/>
        <v>2</v>
      </c>
      <c r="O3249" s="30">
        <f t="shared" si="153"/>
        <v>189</v>
      </c>
    </row>
    <row r="3250" spans="2:15" x14ac:dyDescent="0.2">
      <c r="B3250" s="13">
        <v>55187</v>
      </c>
      <c r="C3250" s="14">
        <v>42052.226111111282</v>
      </c>
      <c r="D3250" s="7" t="s">
        <v>10</v>
      </c>
      <c r="E3250" s="13">
        <v>2181</v>
      </c>
      <c r="F3250" s="7" t="s">
        <v>34</v>
      </c>
      <c r="G3250" s="7" t="s">
        <v>11</v>
      </c>
      <c r="H3250" s="13">
        <v>9.5</v>
      </c>
      <c r="I3250" s="13" t="str">
        <f>IF(G3250="Male",VLOOKUP(H3250,'Shoe size conversion table'!$B$6:$D$22,2),VLOOKUP(H3250,'Shoe size conversion table'!$J$6:$L$22,2))</f>
        <v>42-43</v>
      </c>
      <c r="J3250" s="13">
        <f>IF(G3250="Male",VLOOKUP(H3250,'Shoe size conversion table'!$B$6:$D$22,3),VLOOKUP(H3250,'Shoe size conversion table'!$J$6:$L$22,3))</f>
        <v>9</v>
      </c>
      <c r="K3250" s="11">
        <v>199</v>
      </c>
      <c r="L3250" s="12">
        <v>0.1</v>
      </c>
      <c r="M3250" s="7">
        <f t="shared" si="151"/>
        <v>2015</v>
      </c>
      <c r="N3250" s="7">
        <f t="shared" si="152"/>
        <v>2</v>
      </c>
      <c r="O3250" s="30">
        <f t="shared" si="153"/>
        <v>179.1</v>
      </c>
    </row>
    <row r="3251" spans="2:15" x14ac:dyDescent="0.2">
      <c r="B3251" s="13">
        <v>55188</v>
      </c>
      <c r="C3251" s="14">
        <v>42052.336111111283</v>
      </c>
      <c r="D3251" s="7" t="s">
        <v>7</v>
      </c>
      <c r="E3251" s="13">
        <v>2188</v>
      </c>
      <c r="F3251" s="7" t="s">
        <v>55</v>
      </c>
      <c r="G3251" s="7" t="s">
        <v>11</v>
      </c>
      <c r="H3251" s="13">
        <v>10.5</v>
      </c>
      <c r="I3251" s="13" t="str">
        <f>IF(G3251="Male",VLOOKUP(H3251,'Shoe size conversion table'!$B$6:$D$22,2),VLOOKUP(H3251,'Shoe size conversion table'!$J$6:$L$22,2))</f>
        <v>43-44</v>
      </c>
      <c r="J3251" s="13">
        <f>IF(G3251="Male",VLOOKUP(H3251,'Shoe size conversion table'!$B$6:$D$22,3),VLOOKUP(H3251,'Shoe size conversion table'!$J$6:$L$22,3))</f>
        <v>10</v>
      </c>
      <c r="K3251" s="11">
        <v>139</v>
      </c>
      <c r="L3251" s="12">
        <v>0.3</v>
      </c>
      <c r="M3251" s="7">
        <f t="shared" si="151"/>
        <v>2015</v>
      </c>
      <c r="N3251" s="7">
        <f t="shared" si="152"/>
        <v>2</v>
      </c>
      <c r="O3251" s="30">
        <f t="shared" si="153"/>
        <v>97.3</v>
      </c>
    </row>
    <row r="3252" spans="2:15" x14ac:dyDescent="0.2">
      <c r="B3252" s="13">
        <v>55189</v>
      </c>
      <c r="C3252" s="14">
        <v>42052.40611111113</v>
      </c>
      <c r="D3252" s="7" t="s">
        <v>10</v>
      </c>
      <c r="E3252" s="13">
        <v>2202</v>
      </c>
      <c r="F3252" s="7" t="s">
        <v>35</v>
      </c>
      <c r="G3252" s="7" t="s">
        <v>11</v>
      </c>
      <c r="H3252" s="13">
        <v>9</v>
      </c>
      <c r="I3252" s="13">
        <f>IF(G3252="Male",VLOOKUP(H3252,'Shoe size conversion table'!$B$6:$D$22,2),VLOOKUP(H3252,'Shoe size conversion table'!$J$6:$L$22,2))</f>
        <v>42</v>
      </c>
      <c r="J3252" s="13">
        <f>IF(G3252="Male",VLOOKUP(H3252,'Shoe size conversion table'!$B$6:$D$22,3),VLOOKUP(H3252,'Shoe size conversion table'!$J$6:$L$22,3))</f>
        <v>8.5</v>
      </c>
      <c r="K3252" s="11">
        <v>149</v>
      </c>
      <c r="L3252" s="12">
        <v>0</v>
      </c>
      <c r="M3252" s="7">
        <f t="shared" si="151"/>
        <v>2015</v>
      </c>
      <c r="N3252" s="7">
        <f t="shared" si="152"/>
        <v>2</v>
      </c>
      <c r="O3252" s="30">
        <f t="shared" si="153"/>
        <v>149</v>
      </c>
    </row>
    <row r="3253" spans="2:15" x14ac:dyDescent="0.2">
      <c r="B3253" s="13">
        <v>55190</v>
      </c>
      <c r="C3253" s="14">
        <v>42052.626111111131</v>
      </c>
      <c r="D3253" s="7" t="s">
        <v>7</v>
      </c>
      <c r="E3253" s="13">
        <v>2158</v>
      </c>
      <c r="F3253" s="7" t="s">
        <v>44</v>
      </c>
      <c r="G3253" s="7" t="s">
        <v>12</v>
      </c>
      <c r="H3253" s="13">
        <v>5.5</v>
      </c>
      <c r="I3253" s="13">
        <f>IF(G3253="Male",VLOOKUP(H3253,'Shoe size conversion table'!$B$6:$D$22,2),VLOOKUP(H3253,'Shoe size conversion table'!$J$6:$L$22,2))</f>
        <v>36</v>
      </c>
      <c r="J3253" s="13">
        <f>IF(G3253="Male",VLOOKUP(H3253,'Shoe size conversion table'!$B$6:$D$22,3),VLOOKUP(H3253,'Shoe size conversion table'!$J$6:$L$22,3))</f>
        <v>3.5</v>
      </c>
      <c r="K3253" s="11">
        <v>139</v>
      </c>
      <c r="L3253" s="12">
        <v>0</v>
      </c>
      <c r="M3253" s="7">
        <f t="shared" si="151"/>
        <v>2015</v>
      </c>
      <c r="N3253" s="7">
        <f t="shared" si="152"/>
        <v>2</v>
      </c>
      <c r="O3253" s="30">
        <f t="shared" si="153"/>
        <v>139</v>
      </c>
    </row>
    <row r="3254" spans="2:15" x14ac:dyDescent="0.2">
      <c r="B3254" s="13">
        <v>55191</v>
      </c>
      <c r="C3254" s="14">
        <v>42052.686111111128</v>
      </c>
      <c r="D3254" s="7" t="s">
        <v>7</v>
      </c>
      <c r="E3254" s="13">
        <v>2233</v>
      </c>
      <c r="F3254" s="7" t="s">
        <v>53</v>
      </c>
      <c r="G3254" s="7" t="s">
        <v>11</v>
      </c>
      <c r="H3254" s="13">
        <v>9</v>
      </c>
      <c r="I3254" s="13">
        <f>IF(G3254="Male",VLOOKUP(H3254,'Shoe size conversion table'!$B$6:$D$22,2),VLOOKUP(H3254,'Shoe size conversion table'!$J$6:$L$22,2))</f>
        <v>42</v>
      </c>
      <c r="J3254" s="13">
        <f>IF(G3254="Male",VLOOKUP(H3254,'Shoe size conversion table'!$B$6:$D$22,3),VLOOKUP(H3254,'Shoe size conversion table'!$J$6:$L$22,3))</f>
        <v>8.5</v>
      </c>
      <c r="K3254" s="11">
        <v>149</v>
      </c>
      <c r="L3254" s="12">
        <v>0</v>
      </c>
      <c r="M3254" s="7">
        <f t="shared" si="151"/>
        <v>2015</v>
      </c>
      <c r="N3254" s="7">
        <f t="shared" si="152"/>
        <v>2</v>
      </c>
      <c r="O3254" s="30">
        <f t="shared" si="153"/>
        <v>149</v>
      </c>
    </row>
    <row r="3255" spans="2:15" x14ac:dyDescent="0.2">
      <c r="B3255" s="13">
        <v>55191</v>
      </c>
      <c r="C3255" s="14">
        <v>42052.686111111128</v>
      </c>
      <c r="D3255" s="7" t="s">
        <v>7</v>
      </c>
      <c r="E3255" s="13">
        <v>2161</v>
      </c>
      <c r="F3255" s="7" t="s">
        <v>51</v>
      </c>
      <c r="G3255" s="7" t="s">
        <v>11</v>
      </c>
      <c r="H3255" s="13">
        <v>8.5</v>
      </c>
      <c r="I3255" s="13" t="str">
        <f>IF(G3255="Male",VLOOKUP(H3255,'Shoe size conversion table'!$B$6:$D$22,2),VLOOKUP(H3255,'Shoe size conversion table'!$J$6:$L$22,2))</f>
        <v>41-42</v>
      </c>
      <c r="J3255" s="13">
        <f>IF(G3255="Male",VLOOKUP(H3255,'Shoe size conversion table'!$B$6:$D$22,3),VLOOKUP(H3255,'Shoe size conversion table'!$J$6:$L$22,3))</f>
        <v>8</v>
      </c>
      <c r="K3255" s="11">
        <v>139</v>
      </c>
      <c r="L3255" s="12">
        <v>0</v>
      </c>
      <c r="M3255" s="7">
        <f t="shared" si="151"/>
        <v>2015</v>
      </c>
      <c r="N3255" s="7">
        <f t="shared" si="152"/>
        <v>2</v>
      </c>
      <c r="O3255" s="30">
        <f t="shared" si="153"/>
        <v>139</v>
      </c>
    </row>
    <row r="3256" spans="2:15" x14ac:dyDescent="0.2">
      <c r="B3256" s="13">
        <v>55192</v>
      </c>
      <c r="C3256" s="14">
        <v>42052.816111111279</v>
      </c>
      <c r="D3256" s="7" t="s">
        <v>7</v>
      </c>
      <c r="E3256" s="13">
        <v>2157</v>
      </c>
      <c r="F3256" s="7" t="s">
        <v>50</v>
      </c>
      <c r="G3256" s="7" t="s">
        <v>11</v>
      </c>
      <c r="H3256" s="13">
        <v>10.5</v>
      </c>
      <c r="I3256" s="13" t="str">
        <f>IF(G3256="Male",VLOOKUP(H3256,'Shoe size conversion table'!$B$6:$D$22,2),VLOOKUP(H3256,'Shoe size conversion table'!$J$6:$L$22,2))</f>
        <v>43-44</v>
      </c>
      <c r="J3256" s="13">
        <f>IF(G3256="Male",VLOOKUP(H3256,'Shoe size conversion table'!$B$6:$D$22,3),VLOOKUP(H3256,'Shoe size conversion table'!$J$6:$L$22,3))</f>
        <v>10</v>
      </c>
      <c r="K3256" s="11">
        <v>169</v>
      </c>
      <c r="L3256" s="12">
        <v>0.3</v>
      </c>
      <c r="M3256" s="7">
        <f t="shared" si="151"/>
        <v>2015</v>
      </c>
      <c r="N3256" s="7">
        <f t="shared" si="152"/>
        <v>2</v>
      </c>
      <c r="O3256" s="30">
        <f t="shared" si="153"/>
        <v>118.3</v>
      </c>
    </row>
    <row r="3257" spans="2:15" x14ac:dyDescent="0.2">
      <c r="B3257" s="13">
        <v>55193</v>
      </c>
      <c r="C3257" s="14">
        <v>42052.856111111287</v>
      </c>
      <c r="D3257" s="7" t="s">
        <v>7</v>
      </c>
      <c r="E3257" s="13">
        <v>2159</v>
      </c>
      <c r="F3257" s="7" t="s">
        <v>45</v>
      </c>
      <c r="G3257" s="7" t="s">
        <v>12</v>
      </c>
      <c r="H3257" s="13">
        <v>6</v>
      </c>
      <c r="I3257" s="13" t="str">
        <f>IF(G3257="Male",VLOOKUP(H3257,'Shoe size conversion table'!$B$6:$D$22,2),VLOOKUP(H3257,'Shoe size conversion table'!$J$6:$L$22,2))</f>
        <v>36-37</v>
      </c>
      <c r="J3257" s="13">
        <f>IF(G3257="Male",VLOOKUP(H3257,'Shoe size conversion table'!$B$6:$D$22,3),VLOOKUP(H3257,'Shoe size conversion table'!$J$6:$L$22,3))</f>
        <v>4</v>
      </c>
      <c r="K3257" s="11">
        <v>159</v>
      </c>
      <c r="L3257" s="12">
        <v>0.1</v>
      </c>
      <c r="M3257" s="7">
        <f t="shared" si="151"/>
        <v>2015</v>
      </c>
      <c r="N3257" s="7">
        <f t="shared" si="152"/>
        <v>2</v>
      </c>
      <c r="O3257" s="30">
        <f t="shared" si="153"/>
        <v>143.1</v>
      </c>
    </row>
    <row r="3258" spans="2:15" x14ac:dyDescent="0.2">
      <c r="B3258" s="13">
        <v>55194</v>
      </c>
      <c r="C3258" s="14">
        <v>42052.996111111279</v>
      </c>
      <c r="D3258" s="7" t="s">
        <v>7</v>
      </c>
      <c r="E3258" s="13">
        <v>2158</v>
      </c>
      <c r="F3258" s="7" t="s">
        <v>43</v>
      </c>
      <c r="G3258" s="7" t="s">
        <v>11</v>
      </c>
      <c r="H3258" s="13">
        <v>10</v>
      </c>
      <c r="I3258" s="13">
        <f>IF(G3258="Male",VLOOKUP(H3258,'Shoe size conversion table'!$B$6:$D$22,2),VLOOKUP(H3258,'Shoe size conversion table'!$J$6:$L$22,2))</f>
        <v>43</v>
      </c>
      <c r="J3258" s="13">
        <f>IF(G3258="Male",VLOOKUP(H3258,'Shoe size conversion table'!$B$6:$D$22,3),VLOOKUP(H3258,'Shoe size conversion table'!$J$6:$L$22,3))</f>
        <v>9.5</v>
      </c>
      <c r="K3258" s="11">
        <v>179</v>
      </c>
      <c r="L3258" s="12">
        <v>0</v>
      </c>
      <c r="M3258" s="7">
        <f t="shared" si="151"/>
        <v>2015</v>
      </c>
      <c r="N3258" s="7">
        <f t="shared" si="152"/>
        <v>2</v>
      </c>
      <c r="O3258" s="30">
        <f t="shared" si="153"/>
        <v>179</v>
      </c>
    </row>
    <row r="3259" spans="2:15" x14ac:dyDescent="0.2">
      <c r="B3259" s="13">
        <v>55194</v>
      </c>
      <c r="C3259" s="14">
        <v>42052.996111111279</v>
      </c>
      <c r="D3259" s="7" t="s">
        <v>7</v>
      </c>
      <c r="E3259" s="13">
        <v>2204</v>
      </c>
      <c r="F3259" s="7" t="s">
        <v>44</v>
      </c>
      <c r="G3259" s="7" t="s">
        <v>11</v>
      </c>
      <c r="H3259" s="13">
        <v>10.5</v>
      </c>
      <c r="I3259" s="13" t="str">
        <f>IF(G3259="Male",VLOOKUP(H3259,'Shoe size conversion table'!$B$6:$D$22,2),VLOOKUP(H3259,'Shoe size conversion table'!$J$6:$L$22,2))</f>
        <v>43-44</v>
      </c>
      <c r="J3259" s="13">
        <f>IF(G3259="Male",VLOOKUP(H3259,'Shoe size conversion table'!$B$6:$D$22,3),VLOOKUP(H3259,'Shoe size conversion table'!$J$6:$L$22,3))</f>
        <v>10</v>
      </c>
      <c r="K3259" s="11">
        <v>199</v>
      </c>
      <c r="L3259" s="12">
        <v>0</v>
      </c>
      <c r="M3259" s="7">
        <f t="shared" si="151"/>
        <v>2015</v>
      </c>
      <c r="N3259" s="7">
        <f t="shared" si="152"/>
        <v>2</v>
      </c>
      <c r="O3259" s="30">
        <f t="shared" si="153"/>
        <v>199</v>
      </c>
    </row>
    <row r="3260" spans="2:15" x14ac:dyDescent="0.2">
      <c r="B3260" s="13">
        <v>55195</v>
      </c>
      <c r="C3260" s="14">
        <v>42053.166111111277</v>
      </c>
      <c r="D3260" s="7" t="s">
        <v>9</v>
      </c>
      <c r="E3260" s="13">
        <v>2215</v>
      </c>
      <c r="F3260" s="7" t="s">
        <v>58</v>
      </c>
      <c r="G3260" s="7" t="s">
        <v>12</v>
      </c>
      <c r="H3260" s="13">
        <v>7.5</v>
      </c>
      <c r="I3260" s="13">
        <f>IF(G3260="Male",VLOOKUP(H3260,'Shoe size conversion table'!$B$6:$D$22,2),VLOOKUP(H3260,'Shoe size conversion table'!$J$6:$L$22,2))</f>
        <v>38</v>
      </c>
      <c r="J3260" s="13">
        <f>IF(G3260="Male",VLOOKUP(H3260,'Shoe size conversion table'!$B$6:$D$22,3),VLOOKUP(H3260,'Shoe size conversion table'!$J$6:$L$22,3))</f>
        <v>5.5</v>
      </c>
      <c r="K3260" s="11">
        <v>179</v>
      </c>
      <c r="L3260" s="12">
        <v>0.5</v>
      </c>
      <c r="M3260" s="7">
        <f t="shared" si="151"/>
        <v>2015</v>
      </c>
      <c r="N3260" s="7">
        <f t="shared" si="152"/>
        <v>2</v>
      </c>
      <c r="O3260" s="30">
        <f t="shared" si="153"/>
        <v>89.5</v>
      </c>
    </row>
    <row r="3261" spans="2:15" x14ac:dyDescent="0.2">
      <c r="B3261" s="13">
        <v>55196</v>
      </c>
      <c r="C3261" s="14">
        <v>42053.33611111129</v>
      </c>
      <c r="D3261" s="7" t="s">
        <v>7</v>
      </c>
      <c r="E3261" s="13">
        <v>2223</v>
      </c>
      <c r="F3261" s="7" t="s">
        <v>45</v>
      </c>
      <c r="G3261" s="7" t="s">
        <v>11</v>
      </c>
      <c r="H3261" s="13">
        <v>10</v>
      </c>
      <c r="I3261" s="13">
        <f>IF(G3261="Male",VLOOKUP(H3261,'Shoe size conversion table'!$B$6:$D$22,2),VLOOKUP(H3261,'Shoe size conversion table'!$J$6:$L$22,2))</f>
        <v>43</v>
      </c>
      <c r="J3261" s="13">
        <f>IF(G3261="Male",VLOOKUP(H3261,'Shoe size conversion table'!$B$6:$D$22,3),VLOOKUP(H3261,'Shoe size conversion table'!$J$6:$L$22,3))</f>
        <v>9.5</v>
      </c>
      <c r="K3261" s="11">
        <v>129</v>
      </c>
      <c r="L3261" s="12">
        <v>0</v>
      </c>
      <c r="M3261" s="7">
        <f t="shared" si="151"/>
        <v>2015</v>
      </c>
      <c r="N3261" s="7">
        <f t="shared" si="152"/>
        <v>2</v>
      </c>
      <c r="O3261" s="30">
        <f t="shared" si="153"/>
        <v>129</v>
      </c>
    </row>
    <row r="3262" spans="2:15" x14ac:dyDescent="0.2">
      <c r="B3262" s="13">
        <v>55197</v>
      </c>
      <c r="C3262" s="14">
        <v>42053.40611111113</v>
      </c>
      <c r="D3262" s="7" t="s">
        <v>9</v>
      </c>
      <c r="E3262" s="13">
        <v>2175</v>
      </c>
      <c r="F3262" s="7" t="s">
        <v>58</v>
      </c>
      <c r="G3262" s="7" t="s">
        <v>12</v>
      </c>
      <c r="H3262" s="13">
        <v>8</v>
      </c>
      <c r="I3262" s="13" t="str">
        <f>IF(G3262="Male",VLOOKUP(H3262,'Shoe size conversion table'!$B$6:$D$22,2),VLOOKUP(H3262,'Shoe size conversion table'!$J$6:$L$22,2))</f>
        <v>38-39</v>
      </c>
      <c r="J3262" s="13">
        <f>IF(G3262="Male",VLOOKUP(H3262,'Shoe size conversion table'!$B$6:$D$22,3),VLOOKUP(H3262,'Shoe size conversion table'!$J$6:$L$22,3))</f>
        <v>6</v>
      </c>
      <c r="K3262" s="11">
        <v>139</v>
      </c>
      <c r="L3262" s="12">
        <v>0</v>
      </c>
      <c r="M3262" s="7">
        <f t="shared" si="151"/>
        <v>2015</v>
      </c>
      <c r="N3262" s="7">
        <f t="shared" si="152"/>
        <v>2</v>
      </c>
      <c r="O3262" s="30">
        <f t="shared" si="153"/>
        <v>139</v>
      </c>
    </row>
    <row r="3263" spans="2:15" x14ac:dyDescent="0.2">
      <c r="B3263" s="13">
        <v>55198</v>
      </c>
      <c r="C3263" s="14">
        <v>42053.496111111286</v>
      </c>
      <c r="D3263" s="7" t="s">
        <v>7</v>
      </c>
      <c r="E3263" s="13">
        <v>2171</v>
      </c>
      <c r="F3263" s="7" t="s">
        <v>50</v>
      </c>
      <c r="G3263" s="7" t="s">
        <v>12</v>
      </c>
      <c r="H3263" s="13">
        <v>8</v>
      </c>
      <c r="I3263" s="13" t="str">
        <f>IF(G3263="Male",VLOOKUP(H3263,'Shoe size conversion table'!$B$6:$D$22,2),VLOOKUP(H3263,'Shoe size conversion table'!$J$6:$L$22,2))</f>
        <v>38-39</v>
      </c>
      <c r="J3263" s="13">
        <f>IF(G3263="Male",VLOOKUP(H3263,'Shoe size conversion table'!$B$6:$D$22,3),VLOOKUP(H3263,'Shoe size conversion table'!$J$6:$L$22,3))</f>
        <v>6</v>
      </c>
      <c r="K3263" s="11">
        <v>189</v>
      </c>
      <c r="L3263" s="12">
        <v>0.1</v>
      </c>
      <c r="M3263" s="7">
        <f t="shared" si="151"/>
        <v>2015</v>
      </c>
      <c r="N3263" s="7">
        <f t="shared" si="152"/>
        <v>2</v>
      </c>
      <c r="O3263" s="30">
        <f t="shared" si="153"/>
        <v>170.1</v>
      </c>
    </row>
    <row r="3264" spans="2:15" x14ac:dyDescent="0.2">
      <c r="B3264" s="13">
        <v>55199</v>
      </c>
      <c r="C3264" s="14">
        <v>42053.576111111128</v>
      </c>
      <c r="D3264" s="7" t="s">
        <v>10</v>
      </c>
      <c r="E3264" s="13">
        <v>2236</v>
      </c>
      <c r="F3264" s="7" t="s">
        <v>36</v>
      </c>
      <c r="G3264" s="7" t="s">
        <v>11</v>
      </c>
      <c r="H3264" s="13">
        <v>10</v>
      </c>
      <c r="I3264" s="13">
        <f>IF(G3264="Male",VLOOKUP(H3264,'Shoe size conversion table'!$B$6:$D$22,2),VLOOKUP(H3264,'Shoe size conversion table'!$J$6:$L$22,2))</f>
        <v>43</v>
      </c>
      <c r="J3264" s="13">
        <f>IF(G3264="Male",VLOOKUP(H3264,'Shoe size conversion table'!$B$6:$D$22,3),VLOOKUP(H3264,'Shoe size conversion table'!$J$6:$L$22,3))</f>
        <v>9.5</v>
      </c>
      <c r="K3264" s="11">
        <v>159</v>
      </c>
      <c r="L3264" s="12">
        <v>0.5</v>
      </c>
      <c r="M3264" s="7">
        <f t="shared" si="151"/>
        <v>2015</v>
      </c>
      <c r="N3264" s="7">
        <f t="shared" si="152"/>
        <v>2</v>
      </c>
      <c r="O3264" s="30">
        <f t="shared" si="153"/>
        <v>79.5</v>
      </c>
    </row>
    <row r="3265" spans="2:15" x14ac:dyDescent="0.2">
      <c r="B3265" s="13">
        <v>55200</v>
      </c>
      <c r="C3265" s="14">
        <v>42053.686111111128</v>
      </c>
      <c r="D3265" s="7" t="s">
        <v>7</v>
      </c>
      <c r="E3265" s="13">
        <v>2184</v>
      </c>
      <c r="F3265" s="7" t="s">
        <v>55</v>
      </c>
      <c r="G3265" s="7" t="s">
        <v>11</v>
      </c>
      <c r="H3265" s="13">
        <v>9</v>
      </c>
      <c r="I3265" s="13">
        <f>IF(G3265="Male",VLOOKUP(H3265,'Shoe size conversion table'!$B$6:$D$22,2),VLOOKUP(H3265,'Shoe size conversion table'!$J$6:$L$22,2))</f>
        <v>42</v>
      </c>
      <c r="J3265" s="13">
        <f>IF(G3265="Male",VLOOKUP(H3265,'Shoe size conversion table'!$B$6:$D$22,3),VLOOKUP(H3265,'Shoe size conversion table'!$J$6:$L$22,3))</f>
        <v>8.5</v>
      </c>
      <c r="K3265" s="11">
        <v>139</v>
      </c>
      <c r="L3265" s="12">
        <v>0</v>
      </c>
      <c r="M3265" s="7">
        <f t="shared" si="151"/>
        <v>2015</v>
      </c>
      <c r="N3265" s="7">
        <f t="shared" si="152"/>
        <v>2</v>
      </c>
      <c r="O3265" s="30">
        <f t="shared" si="153"/>
        <v>139</v>
      </c>
    </row>
    <row r="3266" spans="2:15" x14ac:dyDescent="0.2">
      <c r="B3266" s="13">
        <v>55200</v>
      </c>
      <c r="C3266" s="14">
        <v>42053.686111111128</v>
      </c>
      <c r="D3266" s="7" t="s">
        <v>7</v>
      </c>
      <c r="E3266" s="13">
        <v>2233</v>
      </c>
      <c r="F3266" s="7" t="s">
        <v>53</v>
      </c>
      <c r="G3266" s="7" t="s">
        <v>11</v>
      </c>
      <c r="H3266" s="13">
        <v>9</v>
      </c>
      <c r="I3266" s="13">
        <f>IF(G3266="Male",VLOOKUP(H3266,'Shoe size conversion table'!$B$6:$D$22,2),VLOOKUP(H3266,'Shoe size conversion table'!$J$6:$L$22,2))</f>
        <v>42</v>
      </c>
      <c r="J3266" s="13">
        <f>IF(G3266="Male",VLOOKUP(H3266,'Shoe size conversion table'!$B$6:$D$22,3),VLOOKUP(H3266,'Shoe size conversion table'!$J$6:$L$22,3))</f>
        <v>8.5</v>
      </c>
      <c r="K3266" s="11">
        <v>149</v>
      </c>
      <c r="L3266" s="12">
        <v>0</v>
      </c>
      <c r="M3266" s="7">
        <f t="shared" si="151"/>
        <v>2015</v>
      </c>
      <c r="N3266" s="7">
        <f t="shared" si="152"/>
        <v>2</v>
      </c>
      <c r="O3266" s="30">
        <f t="shared" si="153"/>
        <v>149</v>
      </c>
    </row>
    <row r="3267" spans="2:15" x14ac:dyDescent="0.2">
      <c r="B3267" s="13">
        <v>55200</v>
      </c>
      <c r="C3267" s="14">
        <v>42053.686111111128</v>
      </c>
      <c r="D3267" s="7" t="s">
        <v>7</v>
      </c>
      <c r="E3267" s="13">
        <v>2230</v>
      </c>
      <c r="F3267" s="7" t="s">
        <v>53</v>
      </c>
      <c r="G3267" s="7" t="s">
        <v>11</v>
      </c>
      <c r="H3267" s="13">
        <v>9</v>
      </c>
      <c r="I3267" s="13">
        <f>IF(G3267="Male",VLOOKUP(H3267,'Shoe size conversion table'!$B$6:$D$22,2),VLOOKUP(H3267,'Shoe size conversion table'!$J$6:$L$22,2))</f>
        <v>42</v>
      </c>
      <c r="J3267" s="13">
        <f>IF(G3267="Male",VLOOKUP(H3267,'Shoe size conversion table'!$B$6:$D$22,3),VLOOKUP(H3267,'Shoe size conversion table'!$J$6:$L$22,3))</f>
        <v>8.5</v>
      </c>
      <c r="K3267" s="11">
        <v>139</v>
      </c>
      <c r="L3267" s="12">
        <v>0</v>
      </c>
      <c r="M3267" s="7">
        <f t="shared" si="151"/>
        <v>2015</v>
      </c>
      <c r="N3267" s="7">
        <f t="shared" si="152"/>
        <v>2</v>
      </c>
      <c r="O3267" s="30">
        <f t="shared" si="153"/>
        <v>139</v>
      </c>
    </row>
    <row r="3268" spans="2:15" x14ac:dyDescent="0.2">
      <c r="B3268" s="13">
        <v>55201</v>
      </c>
      <c r="C3268" s="14">
        <v>42053.816111111279</v>
      </c>
      <c r="D3268" s="7" t="s">
        <v>7</v>
      </c>
      <c r="E3268" s="13">
        <v>2217</v>
      </c>
      <c r="F3268" s="7" t="s">
        <v>50</v>
      </c>
      <c r="G3268" s="7" t="s">
        <v>11</v>
      </c>
      <c r="H3268" s="13">
        <v>9</v>
      </c>
      <c r="I3268" s="13">
        <f>IF(G3268="Male",VLOOKUP(H3268,'Shoe size conversion table'!$B$6:$D$22,2),VLOOKUP(H3268,'Shoe size conversion table'!$J$6:$L$22,2))</f>
        <v>42</v>
      </c>
      <c r="J3268" s="13">
        <f>IF(G3268="Male",VLOOKUP(H3268,'Shoe size conversion table'!$B$6:$D$22,3),VLOOKUP(H3268,'Shoe size conversion table'!$J$6:$L$22,3))</f>
        <v>8.5</v>
      </c>
      <c r="K3268" s="11">
        <v>199</v>
      </c>
      <c r="L3268" s="12">
        <v>0.3</v>
      </c>
      <c r="M3268" s="7">
        <f t="shared" si="151"/>
        <v>2015</v>
      </c>
      <c r="N3268" s="7">
        <f t="shared" si="152"/>
        <v>2</v>
      </c>
      <c r="O3268" s="30">
        <f t="shared" si="153"/>
        <v>139.29999999999998</v>
      </c>
    </row>
    <row r="3269" spans="2:15" x14ac:dyDescent="0.2">
      <c r="B3269" s="13">
        <v>55202</v>
      </c>
      <c r="C3269" s="14">
        <v>42053.946111111276</v>
      </c>
      <c r="D3269" s="7" t="s">
        <v>8</v>
      </c>
      <c r="E3269" s="13">
        <v>2180</v>
      </c>
      <c r="F3269" s="7" t="s">
        <v>39</v>
      </c>
      <c r="G3269" s="7" t="s">
        <v>11</v>
      </c>
      <c r="H3269" s="13">
        <v>12</v>
      </c>
      <c r="I3269" s="13">
        <f>IF(G3269="Male",VLOOKUP(H3269,'Shoe size conversion table'!$B$6:$D$22,2),VLOOKUP(H3269,'Shoe size conversion table'!$J$6:$L$22,2))</f>
        <v>45</v>
      </c>
      <c r="J3269" s="13">
        <f>IF(G3269="Male",VLOOKUP(H3269,'Shoe size conversion table'!$B$6:$D$22,3),VLOOKUP(H3269,'Shoe size conversion table'!$J$6:$L$22,3))</f>
        <v>11.5</v>
      </c>
      <c r="K3269" s="11">
        <v>189</v>
      </c>
      <c r="L3269" s="12">
        <v>0.3</v>
      </c>
      <c r="M3269" s="7">
        <f t="shared" ref="M3269:M3332" si="154">YEAR(C3269)</f>
        <v>2015</v>
      </c>
      <c r="N3269" s="7">
        <f t="shared" si="152"/>
        <v>2</v>
      </c>
      <c r="O3269" s="30">
        <f t="shared" si="153"/>
        <v>132.29999999999998</v>
      </c>
    </row>
    <row r="3270" spans="2:15" x14ac:dyDescent="0.2">
      <c r="B3270" s="13">
        <v>55203</v>
      </c>
      <c r="C3270" s="14">
        <v>42053.996111111279</v>
      </c>
      <c r="D3270" s="7" t="s">
        <v>7</v>
      </c>
      <c r="E3270" s="13">
        <v>2225</v>
      </c>
      <c r="F3270" s="7" t="s">
        <v>43</v>
      </c>
      <c r="G3270" s="7" t="s">
        <v>12</v>
      </c>
      <c r="H3270" s="13">
        <v>7.5</v>
      </c>
      <c r="I3270" s="13">
        <f>IF(G3270="Male",VLOOKUP(H3270,'Shoe size conversion table'!$B$6:$D$22,2),VLOOKUP(H3270,'Shoe size conversion table'!$J$6:$L$22,2))</f>
        <v>38</v>
      </c>
      <c r="J3270" s="13">
        <f>IF(G3270="Male",VLOOKUP(H3270,'Shoe size conversion table'!$B$6:$D$22,3),VLOOKUP(H3270,'Shoe size conversion table'!$J$6:$L$22,3))</f>
        <v>5.5</v>
      </c>
      <c r="K3270" s="11">
        <v>129</v>
      </c>
      <c r="L3270" s="12">
        <v>0</v>
      </c>
      <c r="M3270" s="7">
        <f t="shared" si="154"/>
        <v>2015</v>
      </c>
      <c r="N3270" s="7">
        <f t="shared" ref="N3270:N3333" si="155">MONTH(C3270:C18237)</f>
        <v>2</v>
      </c>
      <c r="O3270" s="30">
        <f t="shared" ref="O3270:O3333" si="156">K3270*(1-L3270)</f>
        <v>129</v>
      </c>
    </row>
    <row r="3271" spans="2:15" x14ac:dyDescent="0.2">
      <c r="B3271" s="13">
        <v>55204</v>
      </c>
      <c r="C3271" s="14">
        <v>42054.106111111287</v>
      </c>
      <c r="D3271" s="7" t="s">
        <v>9</v>
      </c>
      <c r="E3271" s="13">
        <v>2184</v>
      </c>
      <c r="F3271" s="7" t="s">
        <v>60</v>
      </c>
      <c r="G3271" s="7" t="s">
        <v>12</v>
      </c>
      <c r="H3271" s="13">
        <v>8</v>
      </c>
      <c r="I3271" s="13" t="str">
        <f>IF(G3271="Male",VLOOKUP(H3271,'Shoe size conversion table'!$B$6:$D$22,2),VLOOKUP(H3271,'Shoe size conversion table'!$J$6:$L$22,2))</f>
        <v>38-39</v>
      </c>
      <c r="J3271" s="13">
        <f>IF(G3271="Male",VLOOKUP(H3271,'Shoe size conversion table'!$B$6:$D$22,3),VLOOKUP(H3271,'Shoe size conversion table'!$J$6:$L$22,3))</f>
        <v>6</v>
      </c>
      <c r="K3271" s="11">
        <v>129</v>
      </c>
      <c r="L3271" s="12">
        <v>0</v>
      </c>
      <c r="M3271" s="7">
        <f t="shared" si="154"/>
        <v>2015</v>
      </c>
      <c r="N3271" s="7">
        <f t="shared" si="155"/>
        <v>2</v>
      </c>
      <c r="O3271" s="30">
        <f t="shared" si="156"/>
        <v>129</v>
      </c>
    </row>
    <row r="3272" spans="2:15" x14ac:dyDescent="0.2">
      <c r="B3272" s="13">
        <v>55205</v>
      </c>
      <c r="C3272" s="14">
        <v>42054.106111111287</v>
      </c>
      <c r="D3272" s="7" t="s">
        <v>8</v>
      </c>
      <c r="E3272" s="13">
        <v>2216</v>
      </c>
      <c r="F3272" s="7" t="s">
        <v>37</v>
      </c>
      <c r="G3272" s="7" t="s">
        <v>11</v>
      </c>
      <c r="H3272" s="13">
        <v>6</v>
      </c>
      <c r="I3272" s="13">
        <f>IF(G3272="Male",VLOOKUP(H3272,'Shoe size conversion table'!$B$6:$D$22,2),VLOOKUP(H3272,'Shoe size conversion table'!$J$6:$L$22,2))</f>
        <v>39</v>
      </c>
      <c r="J3272" s="13">
        <f>IF(G3272="Male",VLOOKUP(H3272,'Shoe size conversion table'!$B$6:$D$22,3),VLOOKUP(H3272,'Shoe size conversion table'!$J$6:$L$22,3))</f>
        <v>5.5</v>
      </c>
      <c r="K3272" s="11">
        <v>139</v>
      </c>
      <c r="L3272" s="12">
        <v>0.2</v>
      </c>
      <c r="M3272" s="7">
        <f t="shared" si="154"/>
        <v>2015</v>
      </c>
      <c r="N3272" s="7">
        <f t="shared" si="155"/>
        <v>2</v>
      </c>
      <c r="O3272" s="30">
        <f t="shared" si="156"/>
        <v>111.2</v>
      </c>
    </row>
    <row r="3273" spans="2:15" x14ac:dyDescent="0.2">
      <c r="B3273" s="13">
        <v>55206</v>
      </c>
      <c r="C3273" s="14">
        <v>42054.156111111122</v>
      </c>
      <c r="D3273" s="7" t="s">
        <v>7</v>
      </c>
      <c r="E3273" s="13">
        <v>2240</v>
      </c>
      <c r="F3273" s="7" t="s">
        <v>51</v>
      </c>
      <c r="G3273" s="7" t="s">
        <v>11</v>
      </c>
      <c r="H3273" s="13">
        <v>9.5</v>
      </c>
      <c r="I3273" s="13" t="str">
        <f>IF(G3273="Male",VLOOKUP(H3273,'Shoe size conversion table'!$B$6:$D$22,2),VLOOKUP(H3273,'Shoe size conversion table'!$J$6:$L$22,2))</f>
        <v>42-43</v>
      </c>
      <c r="J3273" s="13">
        <f>IF(G3273="Male",VLOOKUP(H3273,'Shoe size conversion table'!$B$6:$D$22,3),VLOOKUP(H3273,'Shoe size conversion table'!$J$6:$L$22,3))</f>
        <v>9</v>
      </c>
      <c r="K3273" s="11">
        <v>199</v>
      </c>
      <c r="L3273" s="12">
        <v>0.2</v>
      </c>
      <c r="M3273" s="7">
        <f t="shared" si="154"/>
        <v>2015</v>
      </c>
      <c r="N3273" s="7">
        <f t="shared" si="155"/>
        <v>2</v>
      </c>
      <c r="O3273" s="30">
        <f t="shared" si="156"/>
        <v>159.20000000000002</v>
      </c>
    </row>
    <row r="3274" spans="2:15" x14ac:dyDescent="0.2">
      <c r="B3274" s="13">
        <v>55207</v>
      </c>
      <c r="C3274" s="14">
        <v>42054.15611111129</v>
      </c>
      <c r="D3274" s="7" t="s">
        <v>8</v>
      </c>
      <c r="E3274" s="13">
        <v>2199</v>
      </c>
      <c r="F3274" s="7" t="s">
        <v>37</v>
      </c>
      <c r="G3274" s="7" t="s">
        <v>12</v>
      </c>
      <c r="H3274" s="13">
        <v>8.5</v>
      </c>
      <c r="I3274" s="13">
        <f>IF(G3274="Male",VLOOKUP(H3274,'Shoe size conversion table'!$B$6:$D$22,2),VLOOKUP(H3274,'Shoe size conversion table'!$J$6:$L$22,2))</f>
        <v>39</v>
      </c>
      <c r="J3274" s="13">
        <f>IF(G3274="Male",VLOOKUP(H3274,'Shoe size conversion table'!$B$6:$D$22,3),VLOOKUP(H3274,'Shoe size conversion table'!$J$6:$L$22,3))</f>
        <v>6.5</v>
      </c>
      <c r="K3274" s="11">
        <v>169</v>
      </c>
      <c r="L3274" s="12">
        <v>0</v>
      </c>
      <c r="M3274" s="7">
        <f t="shared" si="154"/>
        <v>2015</v>
      </c>
      <c r="N3274" s="7">
        <f t="shared" si="155"/>
        <v>2</v>
      </c>
      <c r="O3274" s="30">
        <f t="shared" si="156"/>
        <v>169</v>
      </c>
    </row>
    <row r="3275" spans="2:15" x14ac:dyDescent="0.2">
      <c r="B3275" s="13">
        <v>55208</v>
      </c>
      <c r="C3275" s="14">
        <v>42054.166111111277</v>
      </c>
      <c r="D3275" s="7" t="s">
        <v>10</v>
      </c>
      <c r="E3275" s="13">
        <v>2181</v>
      </c>
      <c r="F3275" s="7" t="s">
        <v>34</v>
      </c>
      <c r="G3275" s="7" t="s">
        <v>11</v>
      </c>
      <c r="H3275" s="13">
        <v>9.5</v>
      </c>
      <c r="I3275" s="13" t="str">
        <f>IF(G3275="Male",VLOOKUP(H3275,'Shoe size conversion table'!$B$6:$D$22,2),VLOOKUP(H3275,'Shoe size conversion table'!$J$6:$L$22,2))</f>
        <v>42-43</v>
      </c>
      <c r="J3275" s="13">
        <f>IF(G3275="Male",VLOOKUP(H3275,'Shoe size conversion table'!$B$6:$D$22,3),VLOOKUP(H3275,'Shoe size conversion table'!$J$6:$L$22,3))</f>
        <v>9</v>
      </c>
      <c r="K3275" s="11">
        <v>199</v>
      </c>
      <c r="L3275" s="12">
        <v>0.1</v>
      </c>
      <c r="M3275" s="7">
        <f t="shared" si="154"/>
        <v>2015</v>
      </c>
      <c r="N3275" s="7">
        <f t="shared" si="155"/>
        <v>2</v>
      </c>
      <c r="O3275" s="30">
        <f t="shared" si="156"/>
        <v>179.1</v>
      </c>
    </row>
    <row r="3276" spans="2:15" x14ac:dyDescent="0.2">
      <c r="B3276" s="13">
        <v>55208</v>
      </c>
      <c r="C3276" s="14">
        <v>42054.166111111277</v>
      </c>
      <c r="D3276" s="7" t="s">
        <v>10</v>
      </c>
      <c r="E3276" s="13">
        <v>2167</v>
      </c>
      <c r="F3276" s="7" t="s">
        <v>34</v>
      </c>
      <c r="G3276" s="7" t="s">
        <v>11</v>
      </c>
      <c r="H3276" s="13">
        <v>12</v>
      </c>
      <c r="I3276" s="13">
        <f>IF(G3276="Male",VLOOKUP(H3276,'Shoe size conversion table'!$B$6:$D$22,2),VLOOKUP(H3276,'Shoe size conversion table'!$J$6:$L$22,2))</f>
        <v>45</v>
      </c>
      <c r="J3276" s="13">
        <f>IF(G3276="Male",VLOOKUP(H3276,'Shoe size conversion table'!$B$6:$D$22,3),VLOOKUP(H3276,'Shoe size conversion table'!$J$6:$L$22,3))</f>
        <v>11.5</v>
      </c>
      <c r="K3276" s="11">
        <v>199</v>
      </c>
      <c r="L3276" s="12">
        <v>0.3</v>
      </c>
      <c r="M3276" s="7">
        <f t="shared" si="154"/>
        <v>2015</v>
      </c>
      <c r="N3276" s="7">
        <f t="shared" si="155"/>
        <v>2</v>
      </c>
      <c r="O3276" s="30">
        <f t="shared" si="156"/>
        <v>139.29999999999998</v>
      </c>
    </row>
    <row r="3277" spans="2:15" x14ac:dyDescent="0.2">
      <c r="B3277" s="13">
        <v>55209</v>
      </c>
      <c r="C3277" s="14">
        <v>42054.236111111284</v>
      </c>
      <c r="D3277" s="7" t="s">
        <v>7</v>
      </c>
      <c r="E3277" s="13">
        <v>2153</v>
      </c>
      <c r="F3277" s="7" t="s">
        <v>51</v>
      </c>
      <c r="G3277" s="7" t="s">
        <v>12</v>
      </c>
      <c r="H3277" s="13">
        <v>7.5</v>
      </c>
      <c r="I3277" s="13">
        <f>IF(G3277="Male",VLOOKUP(H3277,'Shoe size conversion table'!$B$6:$D$22,2),VLOOKUP(H3277,'Shoe size conversion table'!$J$6:$L$22,2))</f>
        <v>38</v>
      </c>
      <c r="J3277" s="13">
        <f>IF(G3277="Male",VLOOKUP(H3277,'Shoe size conversion table'!$B$6:$D$22,3),VLOOKUP(H3277,'Shoe size conversion table'!$J$6:$L$22,3))</f>
        <v>5.5</v>
      </c>
      <c r="K3277" s="11">
        <v>149</v>
      </c>
      <c r="L3277" s="12">
        <v>0.2</v>
      </c>
      <c r="M3277" s="7">
        <f t="shared" si="154"/>
        <v>2015</v>
      </c>
      <c r="N3277" s="7">
        <f t="shared" si="155"/>
        <v>2</v>
      </c>
      <c r="O3277" s="30">
        <f t="shared" si="156"/>
        <v>119.2</v>
      </c>
    </row>
    <row r="3278" spans="2:15" x14ac:dyDescent="0.2">
      <c r="B3278" s="13">
        <v>55210</v>
      </c>
      <c r="C3278" s="14">
        <v>42054.336111111115</v>
      </c>
      <c r="D3278" s="7" t="s">
        <v>7</v>
      </c>
      <c r="E3278" s="13">
        <v>2235</v>
      </c>
      <c r="F3278" s="7" t="s">
        <v>43</v>
      </c>
      <c r="G3278" s="7" t="s">
        <v>11</v>
      </c>
      <c r="H3278" s="13">
        <v>11.5</v>
      </c>
      <c r="I3278" s="13" t="str">
        <f>IF(G3278="Male",VLOOKUP(H3278,'Shoe size conversion table'!$B$6:$D$22,2),VLOOKUP(H3278,'Shoe size conversion table'!$J$6:$L$22,2))</f>
        <v>44-45</v>
      </c>
      <c r="J3278" s="13">
        <f>IF(G3278="Male",VLOOKUP(H3278,'Shoe size conversion table'!$B$6:$D$22,3),VLOOKUP(H3278,'Shoe size conversion table'!$J$6:$L$22,3))</f>
        <v>11</v>
      </c>
      <c r="K3278" s="11">
        <v>169</v>
      </c>
      <c r="L3278" s="12">
        <v>0</v>
      </c>
      <c r="M3278" s="7">
        <f t="shared" si="154"/>
        <v>2015</v>
      </c>
      <c r="N3278" s="7">
        <f t="shared" si="155"/>
        <v>2</v>
      </c>
      <c r="O3278" s="30">
        <f t="shared" si="156"/>
        <v>169</v>
      </c>
    </row>
    <row r="3279" spans="2:15" x14ac:dyDescent="0.2">
      <c r="B3279" s="13">
        <v>55211</v>
      </c>
      <c r="C3279" s="14">
        <v>42054.396111111288</v>
      </c>
      <c r="D3279" s="7" t="s">
        <v>7</v>
      </c>
      <c r="E3279" s="13">
        <v>2200</v>
      </c>
      <c r="F3279" s="7" t="s">
        <v>44</v>
      </c>
      <c r="G3279" s="7" t="s">
        <v>11</v>
      </c>
      <c r="H3279" s="13">
        <v>9</v>
      </c>
      <c r="I3279" s="13">
        <f>IF(G3279="Male",VLOOKUP(H3279,'Shoe size conversion table'!$B$6:$D$22,2),VLOOKUP(H3279,'Shoe size conversion table'!$J$6:$L$22,2))</f>
        <v>42</v>
      </c>
      <c r="J3279" s="13">
        <f>IF(G3279="Male",VLOOKUP(H3279,'Shoe size conversion table'!$B$6:$D$22,3),VLOOKUP(H3279,'Shoe size conversion table'!$J$6:$L$22,3))</f>
        <v>8.5</v>
      </c>
      <c r="K3279" s="11">
        <v>189</v>
      </c>
      <c r="L3279" s="12">
        <v>0</v>
      </c>
      <c r="M3279" s="7">
        <f t="shared" si="154"/>
        <v>2015</v>
      </c>
      <c r="N3279" s="7">
        <f t="shared" si="155"/>
        <v>2</v>
      </c>
      <c r="O3279" s="30">
        <f t="shared" si="156"/>
        <v>189</v>
      </c>
    </row>
    <row r="3280" spans="2:15" x14ac:dyDescent="0.2">
      <c r="B3280" s="13">
        <v>55212</v>
      </c>
      <c r="C3280" s="14">
        <v>42054.496111111119</v>
      </c>
      <c r="D3280" s="7" t="s">
        <v>9</v>
      </c>
      <c r="E3280" s="13">
        <v>2210</v>
      </c>
      <c r="F3280" s="7" t="s">
        <v>62</v>
      </c>
      <c r="G3280" s="7" t="s">
        <v>11</v>
      </c>
      <c r="H3280" s="13">
        <v>6.5</v>
      </c>
      <c r="I3280" s="13">
        <f>IF(G3280="Male",VLOOKUP(H3280,'Shoe size conversion table'!$B$6:$D$22,2),VLOOKUP(H3280,'Shoe size conversion table'!$J$6:$L$22,2))</f>
        <v>39</v>
      </c>
      <c r="J3280" s="13">
        <f>IF(G3280="Male",VLOOKUP(H3280,'Shoe size conversion table'!$B$6:$D$22,3),VLOOKUP(H3280,'Shoe size conversion table'!$J$6:$L$22,3))</f>
        <v>6</v>
      </c>
      <c r="K3280" s="11">
        <v>199</v>
      </c>
      <c r="L3280" s="12">
        <v>0</v>
      </c>
      <c r="M3280" s="7">
        <f t="shared" si="154"/>
        <v>2015</v>
      </c>
      <c r="N3280" s="7">
        <f t="shared" si="155"/>
        <v>2</v>
      </c>
      <c r="O3280" s="30">
        <f t="shared" si="156"/>
        <v>199</v>
      </c>
    </row>
    <row r="3281" spans="2:15" x14ac:dyDescent="0.2">
      <c r="B3281" s="13">
        <v>55213</v>
      </c>
      <c r="C3281" s="14">
        <v>42054.496111111286</v>
      </c>
      <c r="D3281" s="7" t="s">
        <v>10</v>
      </c>
      <c r="E3281" s="13">
        <v>2209</v>
      </c>
      <c r="F3281" s="7" t="s">
        <v>34</v>
      </c>
      <c r="G3281" s="7" t="s">
        <v>11</v>
      </c>
      <c r="H3281" s="13">
        <v>9.5</v>
      </c>
      <c r="I3281" s="13" t="str">
        <f>IF(G3281="Male",VLOOKUP(H3281,'Shoe size conversion table'!$B$6:$D$22,2),VLOOKUP(H3281,'Shoe size conversion table'!$J$6:$L$22,2))</f>
        <v>42-43</v>
      </c>
      <c r="J3281" s="13">
        <f>IF(G3281="Male",VLOOKUP(H3281,'Shoe size conversion table'!$B$6:$D$22,3),VLOOKUP(H3281,'Shoe size conversion table'!$J$6:$L$22,3))</f>
        <v>9</v>
      </c>
      <c r="K3281" s="11">
        <v>199</v>
      </c>
      <c r="L3281" s="12">
        <v>0</v>
      </c>
      <c r="M3281" s="7">
        <f t="shared" si="154"/>
        <v>2015</v>
      </c>
      <c r="N3281" s="7">
        <f t="shared" si="155"/>
        <v>2</v>
      </c>
      <c r="O3281" s="30">
        <f t="shared" si="156"/>
        <v>199</v>
      </c>
    </row>
    <row r="3282" spans="2:15" x14ac:dyDescent="0.2">
      <c r="B3282" s="13">
        <v>55214</v>
      </c>
      <c r="C3282" s="14">
        <v>42054.536111111287</v>
      </c>
      <c r="D3282" s="7" t="s">
        <v>7</v>
      </c>
      <c r="E3282" s="13">
        <v>2207</v>
      </c>
      <c r="F3282" s="7" t="s">
        <v>48</v>
      </c>
      <c r="G3282" s="7" t="s">
        <v>11</v>
      </c>
      <c r="H3282" s="13">
        <v>10.5</v>
      </c>
      <c r="I3282" s="13" t="str">
        <f>IF(G3282="Male",VLOOKUP(H3282,'Shoe size conversion table'!$B$6:$D$22,2),VLOOKUP(H3282,'Shoe size conversion table'!$J$6:$L$22,2))</f>
        <v>43-44</v>
      </c>
      <c r="J3282" s="13">
        <f>IF(G3282="Male",VLOOKUP(H3282,'Shoe size conversion table'!$B$6:$D$22,3),VLOOKUP(H3282,'Shoe size conversion table'!$J$6:$L$22,3))</f>
        <v>10</v>
      </c>
      <c r="K3282" s="11">
        <v>199</v>
      </c>
      <c r="L3282" s="12">
        <v>0.1</v>
      </c>
      <c r="M3282" s="7">
        <f t="shared" si="154"/>
        <v>2015</v>
      </c>
      <c r="N3282" s="7">
        <f t="shared" si="155"/>
        <v>2</v>
      </c>
      <c r="O3282" s="30">
        <f t="shared" si="156"/>
        <v>179.1</v>
      </c>
    </row>
    <row r="3283" spans="2:15" x14ac:dyDescent="0.2">
      <c r="B3283" s="13">
        <v>55215</v>
      </c>
      <c r="C3283" s="14">
        <v>42054.946111111276</v>
      </c>
      <c r="D3283" s="7" t="s">
        <v>10</v>
      </c>
      <c r="E3283" s="13">
        <v>2241</v>
      </c>
      <c r="F3283" s="7" t="s">
        <v>35</v>
      </c>
      <c r="G3283" s="7" t="s">
        <v>12</v>
      </c>
      <c r="H3283" s="13">
        <v>8</v>
      </c>
      <c r="I3283" s="13" t="str">
        <f>IF(G3283="Male",VLOOKUP(H3283,'Shoe size conversion table'!$B$6:$D$22,2),VLOOKUP(H3283,'Shoe size conversion table'!$J$6:$L$22,2))</f>
        <v>38-39</v>
      </c>
      <c r="J3283" s="13">
        <f>IF(G3283="Male",VLOOKUP(H3283,'Shoe size conversion table'!$B$6:$D$22,3),VLOOKUP(H3283,'Shoe size conversion table'!$J$6:$L$22,3))</f>
        <v>6</v>
      </c>
      <c r="K3283" s="11">
        <v>129</v>
      </c>
      <c r="L3283" s="12">
        <v>0</v>
      </c>
      <c r="M3283" s="7">
        <f t="shared" si="154"/>
        <v>2015</v>
      </c>
      <c r="N3283" s="7">
        <f t="shared" si="155"/>
        <v>2</v>
      </c>
      <c r="O3283" s="30">
        <f t="shared" si="156"/>
        <v>129</v>
      </c>
    </row>
    <row r="3284" spans="2:15" x14ac:dyDescent="0.2">
      <c r="B3284" s="13">
        <v>55216</v>
      </c>
      <c r="C3284" s="14">
        <v>42054.996111111279</v>
      </c>
      <c r="D3284" s="7" t="s">
        <v>7</v>
      </c>
      <c r="E3284" s="13">
        <v>2239</v>
      </c>
      <c r="F3284" s="7" t="s">
        <v>54</v>
      </c>
      <c r="G3284" s="7" t="s">
        <v>11</v>
      </c>
      <c r="H3284" s="13">
        <v>10</v>
      </c>
      <c r="I3284" s="13">
        <f>IF(G3284="Male",VLOOKUP(H3284,'Shoe size conversion table'!$B$6:$D$22,2),VLOOKUP(H3284,'Shoe size conversion table'!$J$6:$L$22,2))</f>
        <v>43</v>
      </c>
      <c r="J3284" s="13">
        <f>IF(G3284="Male",VLOOKUP(H3284,'Shoe size conversion table'!$B$6:$D$22,3),VLOOKUP(H3284,'Shoe size conversion table'!$J$6:$L$22,3))</f>
        <v>9.5</v>
      </c>
      <c r="K3284" s="11">
        <v>169</v>
      </c>
      <c r="L3284" s="12">
        <v>0</v>
      </c>
      <c r="M3284" s="7">
        <f t="shared" si="154"/>
        <v>2015</v>
      </c>
      <c r="N3284" s="7">
        <f t="shared" si="155"/>
        <v>2</v>
      </c>
      <c r="O3284" s="30">
        <f t="shared" si="156"/>
        <v>169</v>
      </c>
    </row>
    <row r="3285" spans="2:15" x14ac:dyDescent="0.2">
      <c r="B3285" s="13">
        <v>55217</v>
      </c>
      <c r="C3285" s="14">
        <v>42055.196111111276</v>
      </c>
      <c r="D3285" s="7" t="s">
        <v>7</v>
      </c>
      <c r="E3285" s="13">
        <v>2166</v>
      </c>
      <c r="F3285" s="7" t="s">
        <v>43</v>
      </c>
      <c r="G3285" s="7" t="s">
        <v>11</v>
      </c>
      <c r="H3285" s="13">
        <v>10.5</v>
      </c>
      <c r="I3285" s="13" t="str">
        <f>IF(G3285="Male",VLOOKUP(H3285,'Shoe size conversion table'!$B$6:$D$22,2),VLOOKUP(H3285,'Shoe size conversion table'!$J$6:$L$22,2))</f>
        <v>43-44</v>
      </c>
      <c r="J3285" s="13">
        <f>IF(G3285="Male",VLOOKUP(H3285,'Shoe size conversion table'!$B$6:$D$22,3),VLOOKUP(H3285,'Shoe size conversion table'!$J$6:$L$22,3))</f>
        <v>10</v>
      </c>
      <c r="K3285" s="11">
        <v>129</v>
      </c>
      <c r="L3285" s="12">
        <v>0</v>
      </c>
      <c r="M3285" s="7">
        <f t="shared" si="154"/>
        <v>2015</v>
      </c>
      <c r="N3285" s="7">
        <f t="shared" si="155"/>
        <v>2</v>
      </c>
      <c r="O3285" s="30">
        <f t="shared" si="156"/>
        <v>129</v>
      </c>
    </row>
    <row r="3286" spans="2:15" x14ac:dyDescent="0.2">
      <c r="B3286" s="13">
        <v>55218</v>
      </c>
      <c r="C3286" s="14">
        <v>42055.196111111291</v>
      </c>
      <c r="D3286" s="7" t="s">
        <v>10</v>
      </c>
      <c r="E3286" s="13">
        <v>2228</v>
      </c>
      <c r="F3286" s="7" t="s">
        <v>35</v>
      </c>
      <c r="G3286" s="7" t="s">
        <v>11</v>
      </c>
      <c r="H3286" s="13">
        <v>9.5</v>
      </c>
      <c r="I3286" s="13" t="str">
        <f>IF(G3286="Male",VLOOKUP(H3286,'Shoe size conversion table'!$B$6:$D$22,2),VLOOKUP(H3286,'Shoe size conversion table'!$J$6:$L$22,2))</f>
        <v>42-43</v>
      </c>
      <c r="J3286" s="13">
        <f>IF(G3286="Male",VLOOKUP(H3286,'Shoe size conversion table'!$B$6:$D$22,3),VLOOKUP(H3286,'Shoe size conversion table'!$J$6:$L$22,3))</f>
        <v>9</v>
      </c>
      <c r="K3286" s="11">
        <v>139</v>
      </c>
      <c r="L3286" s="12">
        <v>0</v>
      </c>
      <c r="M3286" s="7">
        <f t="shared" si="154"/>
        <v>2015</v>
      </c>
      <c r="N3286" s="7">
        <f t="shared" si="155"/>
        <v>2</v>
      </c>
      <c r="O3286" s="30">
        <f t="shared" si="156"/>
        <v>139</v>
      </c>
    </row>
    <row r="3287" spans="2:15" x14ac:dyDescent="0.2">
      <c r="B3287" s="13">
        <v>55219</v>
      </c>
      <c r="C3287" s="14">
        <v>42055.336111111115</v>
      </c>
      <c r="D3287" s="7" t="s">
        <v>7</v>
      </c>
      <c r="E3287" s="13">
        <v>2218</v>
      </c>
      <c r="F3287" s="7" t="s">
        <v>56</v>
      </c>
      <c r="G3287" s="7" t="s">
        <v>11</v>
      </c>
      <c r="H3287" s="13">
        <v>11</v>
      </c>
      <c r="I3287" s="13">
        <f>IF(G3287="Male",VLOOKUP(H3287,'Shoe size conversion table'!$B$6:$D$22,2),VLOOKUP(H3287,'Shoe size conversion table'!$J$6:$L$22,2))</f>
        <v>44</v>
      </c>
      <c r="J3287" s="13">
        <f>IF(G3287="Male",VLOOKUP(H3287,'Shoe size conversion table'!$B$6:$D$22,3),VLOOKUP(H3287,'Shoe size conversion table'!$J$6:$L$22,3))</f>
        <v>10.5</v>
      </c>
      <c r="K3287" s="11">
        <v>139</v>
      </c>
      <c r="L3287" s="12">
        <v>0.3</v>
      </c>
      <c r="M3287" s="7">
        <f t="shared" si="154"/>
        <v>2015</v>
      </c>
      <c r="N3287" s="7">
        <f t="shared" si="155"/>
        <v>2</v>
      </c>
      <c r="O3287" s="30">
        <f t="shared" si="156"/>
        <v>97.3</v>
      </c>
    </row>
    <row r="3288" spans="2:15" x14ac:dyDescent="0.2">
      <c r="B3288" s="13">
        <v>55220</v>
      </c>
      <c r="C3288" s="14">
        <v>42055.396111111288</v>
      </c>
      <c r="D3288" s="7" t="s">
        <v>7</v>
      </c>
      <c r="E3288" s="13">
        <v>2198</v>
      </c>
      <c r="F3288" s="7" t="s">
        <v>48</v>
      </c>
      <c r="G3288" s="7" t="s">
        <v>11</v>
      </c>
      <c r="H3288" s="13">
        <v>11</v>
      </c>
      <c r="I3288" s="13">
        <f>IF(G3288="Male",VLOOKUP(H3288,'Shoe size conversion table'!$B$6:$D$22,2),VLOOKUP(H3288,'Shoe size conversion table'!$J$6:$L$22,2))</f>
        <v>44</v>
      </c>
      <c r="J3288" s="13">
        <f>IF(G3288="Male",VLOOKUP(H3288,'Shoe size conversion table'!$B$6:$D$22,3),VLOOKUP(H3288,'Shoe size conversion table'!$J$6:$L$22,3))</f>
        <v>10.5</v>
      </c>
      <c r="K3288" s="11">
        <v>139</v>
      </c>
      <c r="L3288" s="12">
        <v>0</v>
      </c>
      <c r="M3288" s="7">
        <f t="shared" si="154"/>
        <v>2015</v>
      </c>
      <c r="N3288" s="7">
        <f t="shared" si="155"/>
        <v>2</v>
      </c>
      <c r="O3288" s="30">
        <f t="shared" si="156"/>
        <v>139</v>
      </c>
    </row>
    <row r="3289" spans="2:15" x14ac:dyDescent="0.2">
      <c r="B3289" s="13">
        <v>55221</v>
      </c>
      <c r="C3289" s="14">
        <v>42055.526111111292</v>
      </c>
      <c r="D3289" s="7" t="s">
        <v>8</v>
      </c>
      <c r="E3289" s="13">
        <v>2208</v>
      </c>
      <c r="F3289" s="7" t="s">
        <v>41</v>
      </c>
      <c r="G3289" s="7" t="s">
        <v>12</v>
      </c>
      <c r="H3289" s="13">
        <v>8.5</v>
      </c>
      <c r="I3289" s="13">
        <f>IF(G3289="Male",VLOOKUP(H3289,'Shoe size conversion table'!$B$6:$D$22,2),VLOOKUP(H3289,'Shoe size conversion table'!$J$6:$L$22,2))</f>
        <v>39</v>
      </c>
      <c r="J3289" s="13">
        <f>IF(G3289="Male",VLOOKUP(H3289,'Shoe size conversion table'!$B$6:$D$22,3),VLOOKUP(H3289,'Shoe size conversion table'!$J$6:$L$22,3))</f>
        <v>6.5</v>
      </c>
      <c r="K3289" s="11">
        <v>179</v>
      </c>
      <c r="L3289" s="12">
        <v>0.1</v>
      </c>
      <c r="M3289" s="7">
        <f t="shared" si="154"/>
        <v>2015</v>
      </c>
      <c r="N3289" s="7">
        <f t="shared" si="155"/>
        <v>2</v>
      </c>
      <c r="O3289" s="30">
        <f t="shared" si="156"/>
        <v>161.1</v>
      </c>
    </row>
    <row r="3290" spans="2:15" x14ac:dyDescent="0.2">
      <c r="B3290" s="13">
        <v>55222</v>
      </c>
      <c r="C3290" s="14">
        <v>42055.646111111295</v>
      </c>
      <c r="D3290" s="7" t="s">
        <v>8</v>
      </c>
      <c r="E3290" s="13">
        <v>2212</v>
      </c>
      <c r="F3290" s="7" t="s">
        <v>41</v>
      </c>
      <c r="G3290" s="7" t="s">
        <v>11</v>
      </c>
      <c r="H3290" s="13">
        <v>9</v>
      </c>
      <c r="I3290" s="13">
        <f>IF(G3290="Male",VLOOKUP(H3290,'Shoe size conversion table'!$B$6:$D$22,2),VLOOKUP(H3290,'Shoe size conversion table'!$J$6:$L$22,2))</f>
        <v>42</v>
      </c>
      <c r="J3290" s="13">
        <f>IF(G3290="Male",VLOOKUP(H3290,'Shoe size conversion table'!$B$6:$D$22,3),VLOOKUP(H3290,'Shoe size conversion table'!$J$6:$L$22,3))</f>
        <v>8.5</v>
      </c>
      <c r="K3290" s="11">
        <v>149</v>
      </c>
      <c r="L3290" s="12">
        <v>0</v>
      </c>
      <c r="M3290" s="7">
        <f t="shared" si="154"/>
        <v>2015</v>
      </c>
      <c r="N3290" s="7">
        <f t="shared" si="155"/>
        <v>2</v>
      </c>
      <c r="O3290" s="30">
        <f t="shared" si="156"/>
        <v>149</v>
      </c>
    </row>
    <row r="3291" spans="2:15" x14ac:dyDescent="0.2">
      <c r="B3291" s="13">
        <v>55223</v>
      </c>
      <c r="C3291" s="14">
        <v>42055.696111111298</v>
      </c>
      <c r="D3291" s="7" t="s">
        <v>10</v>
      </c>
      <c r="E3291" s="13">
        <v>2221</v>
      </c>
      <c r="F3291" s="7" t="s">
        <v>34</v>
      </c>
      <c r="G3291" s="7" t="s">
        <v>12</v>
      </c>
      <c r="H3291" s="13">
        <v>6</v>
      </c>
      <c r="I3291" s="13" t="str">
        <f>IF(G3291="Male",VLOOKUP(H3291,'Shoe size conversion table'!$B$6:$D$22,2),VLOOKUP(H3291,'Shoe size conversion table'!$J$6:$L$22,2))</f>
        <v>36-37</v>
      </c>
      <c r="J3291" s="13">
        <f>IF(G3291="Male",VLOOKUP(H3291,'Shoe size conversion table'!$B$6:$D$22,3),VLOOKUP(H3291,'Shoe size conversion table'!$J$6:$L$22,3))</f>
        <v>4</v>
      </c>
      <c r="K3291" s="11">
        <v>129</v>
      </c>
      <c r="L3291" s="12">
        <v>0</v>
      </c>
      <c r="M3291" s="7">
        <f t="shared" si="154"/>
        <v>2015</v>
      </c>
      <c r="N3291" s="7">
        <f t="shared" si="155"/>
        <v>2</v>
      </c>
      <c r="O3291" s="30">
        <f t="shared" si="156"/>
        <v>129</v>
      </c>
    </row>
    <row r="3292" spans="2:15" x14ac:dyDescent="0.2">
      <c r="B3292" s="13">
        <v>55224</v>
      </c>
      <c r="C3292" s="14">
        <v>42055.806111111277</v>
      </c>
      <c r="D3292" s="7" t="s">
        <v>10</v>
      </c>
      <c r="E3292" s="13">
        <v>2151</v>
      </c>
      <c r="F3292" s="7" t="s">
        <v>35</v>
      </c>
      <c r="G3292" s="7" t="s">
        <v>11</v>
      </c>
      <c r="H3292" s="13">
        <v>9</v>
      </c>
      <c r="I3292" s="13">
        <f>IF(G3292="Male",VLOOKUP(H3292,'Shoe size conversion table'!$B$6:$D$22,2),VLOOKUP(H3292,'Shoe size conversion table'!$J$6:$L$22,2))</f>
        <v>42</v>
      </c>
      <c r="J3292" s="13">
        <f>IF(G3292="Male",VLOOKUP(H3292,'Shoe size conversion table'!$B$6:$D$22,3),VLOOKUP(H3292,'Shoe size conversion table'!$J$6:$L$22,3))</f>
        <v>8.5</v>
      </c>
      <c r="K3292" s="11">
        <v>139</v>
      </c>
      <c r="L3292" s="12">
        <v>0.2</v>
      </c>
      <c r="M3292" s="7">
        <f t="shared" si="154"/>
        <v>2015</v>
      </c>
      <c r="N3292" s="7">
        <f t="shared" si="155"/>
        <v>2</v>
      </c>
      <c r="O3292" s="30">
        <f t="shared" si="156"/>
        <v>111.2</v>
      </c>
    </row>
    <row r="3293" spans="2:15" x14ac:dyDescent="0.2">
      <c r="B3293" s="13">
        <v>55225</v>
      </c>
      <c r="C3293" s="14">
        <v>42055.836111111275</v>
      </c>
      <c r="D3293" s="7" t="s">
        <v>7</v>
      </c>
      <c r="E3293" s="13">
        <v>2150</v>
      </c>
      <c r="F3293" s="7" t="s">
        <v>53</v>
      </c>
      <c r="G3293" s="7" t="s">
        <v>12</v>
      </c>
      <c r="H3293" s="13">
        <v>8</v>
      </c>
      <c r="I3293" s="13" t="str">
        <f>IF(G3293="Male",VLOOKUP(H3293,'Shoe size conversion table'!$B$6:$D$22,2),VLOOKUP(H3293,'Shoe size conversion table'!$J$6:$L$22,2))</f>
        <v>38-39</v>
      </c>
      <c r="J3293" s="13">
        <f>IF(G3293="Male",VLOOKUP(H3293,'Shoe size conversion table'!$B$6:$D$22,3),VLOOKUP(H3293,'Shoe size conversion table'!$J$6:$L$22,3))</f>
        <v>6</v>
      </c>
      <c r="K3293" s="11">
        <v>169</v>
      </c>
      <c r="L3293" s="12">
        <v>0</v>
      </c>
      <c r="M3293" s="7">
        <f t="shared" si="154"/>
        <v>2015</v>
      </c>
      <c r="N3293" s="7">
        <f t="shared" si="155"/>
        <v>2</v>
      </c>
      <c r="O3293" s="30">
        <f t="shared" si="156"/>
        <v>169</v>
      </c>
    </row>
    <row r="3294" spans="2:15" x14ac:dyDescent="0.2">
      <c r="B3294" s="13">
        <v>55226</v>
      </c>
      <c r="C3294" s="14">
        <v>42055.926111111112</v>
      </c>
      <c r="D3294" s="7" t="s">
        <v>9</v>
      </c>
      <c r="E3294" s="13">
        <v>2160</v>
      </c>
      <c r="F3294" s="7" t="s">
        <v>60</v>
      </c>
      <c r="G3294" s="7" t="s">
        <v>11</v>
      </c>
      <c r="H3294" s="13">
        <v>10</v>
      </c>
      <c r="I3294" s="13">
        <f>IF(G3294="Male",VLOOKUP(H3294,'Shoe size conversion table'!$B$6:$D$22,2),VLOOKUP(H3294,'Shoe size conversion table'!$J$6:$L$22,2))</f>
        <v>43</v>
      </c>
      <c r="J3294" s="13">
        <f>IF(G3294="Male",VLOOKUP(H3294,'Shoe size conversion table'!$B$6:$D$22,3),VLOOKUP(H3294,'Shoe size conversion table'!$J$6:$L$22,3))</f>
        <v>9.5</v>
      </c>
      <c r="K3294" s="11">
        <v>159</v>
      </c>
      <c r="L3294" s="12">
        <v>0.1</v>
      </c>
      <c r="M3294" s="7">
        <f t="shared" si="154"/>
        <v>2015</v>
      </c>
      <c r="N3294" s="7">
        <f t="shared" si="155"/>
        <v>2</v>
      </c>
      <c r="O3294" s="30">
        <f t="shared" si="156"/>
        <v>143.1</v>
      </c>
    </row>
    <row r="3295" spans="2:15" x14ac:dyDescent="0.2">
      <c r="B3295" s="13">
        <v>55227</v>
      </c>
      <c r="C3295" s="14">
        <v>42056.036111111112</v>
      </c>
      <c r="D3295" s="7" t="s">
        <v>7</v>
      </c>
      <c r="E3295" s="13">
        <v>2212</v>
      </c>
      <c r="F3295" s="7" t="s">
        <v>51</v>
      </c>
      <c r="G3295" s="7" t="s">
        <v>11</v>
      </c>
      <c r="H3295" s="13">
        <v>9</v>
      </c>
      <c r="I3295" s="13">
        <f>IF(G3295="Male",VLOOKUP(H3295,'Shoe size conversion table'!$B$6:$D$22,2),VLOOKUP(H3295,'Shoe size conversion table'!$J$6:$L$22,2))</f>
        <v>42</v>
      </c>
      <c r="J3295" s="13">
        <f>IF(G3295="Male",VLOOKUP(H3295,'Shoe size conversion table'!$B$6:$D$22,3),VLOOKUP(H3295,'Shoe size conversion table'!$J$6:$L$22,3))</f>
        <v>8.5</v>
      </c>
      <c r="K3295" s="11">
        <v>129</v>
      </c>
      <c r="L3295" s="12">
        <v>0</v>
      </c>
      <c r="M3295" s="7">
        <f t="shared" si="154"/>
        <v>2015</v>
      </c>
      <c r="N3295" s="7">
        <f t="shared" si="155"/>
        <v>2</v>
      </c>
      <c r="O3295" s="30">
        <f t="shared" si="156"/>
        <v>129</v>
      </c>
    </row>
    <row r="3296" spans="2:15" x14ac:dyDescent="0.2">
      <c r="B3296" s="13">
        <v>55228</v>
      </c>
      <c r="C3296" s="14">
        <v>42056.196111111276</v>
      </c>
      <c r="D3296" s="7" t="s">
        <v>7</v>
      </c>
      <c r="E3296" s="13">
        <v>2204</v>
      </c>
      <c r="F3296" s="7" t="s">
        <v>44</v>
      </c>
      <c r="G3296" s="7" t="s">
        <v>11</v>
      </c>
      <c r="H3296" s="13">
        <v>10.5</v>
      </c>
      <c r="I3296" s="13" t="str">
        <f>IF(G3296="Male",VLOOKUP(H3296,'Shoe size conversion table'!$B$6:$D$22,2),VLOOKUP(H3296,'Shoe size conversion table'!$J$6:$L$22,2))</f>
        <v>43-44</v>
      </c>
      <c r="J3296" s="13">
        <f>IF(G3296="Male",VLOOKUP(H3296,'Shoe size conversion table'!$B$6:$D$22,3),VLOOKUP(H3296,'Shoe size conversion table'!$J$6:$L$22,3))</f>
        <v>10</v>
      </c>
      <c r="K3296" s="11">
        <v>199</v>
      </c>
      <c r="L3296" s="12">
        <v>0</v>
      </c>
      <c r="M3296" s="7">
        <f t="shared" si="154"/>
        <v>2015</v>
      </c>
      <c r="N3296" s="7">
        <f t="shared" si="155"/>
        <v>2</v>
      </c>
      <c r="O3296" s="30">
        <f t="shared" si="156"/>
        <v>199</v>
      </c>
    </row>
    <row r="3297" spans="2:15" x14ac:dyDescent="0.2">
      <c r="B3297" s="13">
        <v>55229</v>
      </c>
      <c r="C3297" s="14">
        <v>42056.236111111284</v>
      </c>
      <c r="D3297" s="7" t="s">
        <v>10</v>
      </c>
      <c r="E3297" s="13">
        <v>2156</v>
      </c>
      <c r="F3297" s="7" t="s">
        <v>34</v>
      </c>
      <c r="G3297" s="7" t="s">
        <v>11</v>
      </c>
      <c r="H3297" s="13">
        <v>9.5</v>
      </c>
      <c r="I3297" s="13" t="str">
        <f>IF(G3297="Male",VLOOKUP(H3297,'Shoe size conversion table'!$B$6:$D$22,2),VLOOKUP(H3297,'Shoe size conversion table'!$J$6:$L$22,2))</f>
        <v>42-43</v>
      </c>
      <c r="J3297" s="13">
        <f>IF(G3297="Male",VLOOKUP(H3297,'Shoe size conversion table'!$B$6:$D$22,3),VLOOKUP(H3297,'Shoe size conversion table'!$J$6:$L$22,3))</f>
        <v>9</v>
      </c>
      <c r="K3297" s="11">
        <v>179</v>
      </c>
      <c r="L3297" s="12">
        <v>0</v>
      </c>
      <c r="M3297" s="7">
        <f t="shared" si="154"/>
        <v>2015</v>
      </c>
      <c r="N3297" s="7">
        <f t="shared" si="155"/>
        <v>2</v>
      </c>
      <c r="O3297" s="30">
        <f t="shared" si="156"/>
        <v>179</v>
      </c>
    </row>
    <row r="3298" spans="2:15" x14ac:dyDescent="0.2">
      <c r="B3298" s="13">
        <v>55230</v>
      </c>
      <c r="C3298" s="14">
        <v>42056.296111111275</v>
      </c>
      <c r="D3298" s="7" t="s">
        <v>8</v>
      </c>
      <c r="E3298" s="13">
        <v>2196</v>
      </c>
      <c r="F3298" s="7" t="s">
        <v>37</v>
      </c>
      <c r="G3298" s="7" t="s">
        <v>11</v>
      </c>
      <c r="H3298" s="13">
        <v>11</v>
      </c>
      <c r="I3298" s="13">
        <f>IF(G3298="Male",VLOOKUP(H3298,'Shoe size conversion table'!$B$6:$D$22,2),VLOOKUP(H3298,'Shoe size conversion table'!$J$6:$L$22,2))</f>
        <v>44</v>
      </c>
      <c r="J3298" s="13">
        <f>IF(G3298="Male",VLOOKUP(H3298,'Shoe size conversion table'!$B$6:$D$22,3),VLOOKUP(H3298,'Shoe size conversion table'!$J$6:$L$22,3))</f>
        <v>10.5</v>
      </c>
      <c r="K3298" s="11">
        <v>159</v>
      </c>
      <c r="L3298" s="12">
        <v>0</v>
      </c>
      <c r="M3298" s="7">
        <f t="shared" si="154"/>
        <v>2015</v>
      </c>
      <c r="N3298" s="7">
        <f t="shared" si="155"/>
        <v>2</v>
      </c>
      <c r="O3298" s="30">
        <f t="shared" si="156"/>
        <v>159</v>
      </c>
    </row>
    <row r="3299" spans="2:15" x14ac:dyDescent="0.2">
      <c r="B3299" s="13">
        <v>55231</v>
      </c>
      <c r="C3299" s="14">
        <v>42056.596111111299</v>
      </c>
      <c r="D3299" s="7" t="s">
        <v>9</v>
      </c>
      <c r="E3299" s="13">
        <v>2207</v>
      </c>
      <c r="F3299" s="7" t="s">
        <v>58</v>
      </c>
      <c r="G3299" s="7" t="s">
        <v>12</v>
      </c>
      <c r="H3299" s="13">
        <v>8</v>
      </c>
      <c r="I3299" s="13" t="str">
        <f>IF(G3299="Male",VLOOKUP(H3299,'Shoe size conversion table'!$B$6:$D$22,2),VLOOKUP(H3299,'Shoe size conversion table'!$J$6:$L$22,2))</f>
        <v>38-39</v>
      </c>
      <c r="J3299" s="13">
        <f>IF(G3299="Male",VLOOKUP(H3299,'Shoe size conversion table'!$B$6:$D$22,3),VLOOKUP(H3299,'Shoe size conversion table'!$J$6:$L$22,3))</f>
        <v>6</v>
      </c>
      <c r="K3299" s="11">
        <v>169</v>
      </c>
      <c r="L3299" s="12">
        <v>0.2</v>
      </c>
      <c r="M3299" s="7">
        <f t="shared" si="154"/>
        <v>2015</v>
      </c>
      <c r="N3299" s="7">
        <f t="shared" si="155"/>
        <v>2</v>
      </c>
      <c r="O3299" s="30">
        <f t="shared" si="156"/>
        <v>135.20000000000002</v>
      </c>
    </row>
    <row r="3300" spans="2:15" x14ac:dyDescent="0.2">
      <c r="B3300" s="13">
        <v>55232</v>
      </c>
      <c r="C3300" s="14">
        <v>42056.686111111296</v>
      </c>
      <c r="D3300" s="7" t="s">
        <v>10</v>
      </c>
      <c r="E3300" s="13">
        <v>2242</v>
      </c>
      <c r="F3300" s="7" t="s">
        <v>34</v>
      </c>
      <c r="G3300" s="7" t="s">
        <v>11</v>
      </c>
      <c r="H3300" s="13">
        <v>10.5</v>
      </c>
      <c r="I3300" s="13" t="str">
        <f>IF(G3300="Male",VLOOKUP(H3300,'Shoe size conversion table'!$B$6:$D$22,2),VLOOKUP(H3300,'Shoe size conversion table'!$J$6:$L$22,2))</f>
        <v>43-44</v>
      </c>
      <c r="J3300" s="13">
        <f>IF(G3300="Male",VLOOKUP(H3300,'Shoe size conversion table'!$B$6:$D$22,3),VLOOKUP(H3300,'Shoe size conversion table'!$J$6:$L$22,3))</f>
        <v>10</v>
      </c>
      <c r="K3300" s="11">
        <v>179</v>
      </c>
      <c r="L3300" s="12">
        <v>0</v>
      </c>
      <c r="M3300" s="7">
        <f t="shared" si="154"/>
        <v>2015</v>
      </c>
      <c r="N3300" s="7">
        <f t="shared" si="155"/>
        <v>2</v>
      </c>
      <c r="O3300" s="30">
        <f t="shared" si="156"/>
        <v>179</v>
      </c>
    </row>
    <row r="3301" spans="2:15" x14ac:dyDescent="0.2">
      <c r="B3301" s="13">
        <v>55233</v>
      </c>
      <c r="C3301" s="14">
        <v>42056.726111111107</v>
      </c>
      <c r="D3301" s="7" t="s">
        <v>7</v>
      </c>
      <c r="E3301" s="13">
        <v>2233</v>
      </c>
      <c r="F3301" s="7" t="s">
        <v>51</v>
      </c>
      <c r="G3301" s="7" t="s">
        <v>11</v>
      </c>
      <c r="H3301" s="13">
        <v>9.5</v>
      </c>
      <c r="I3301" s="13" t="str">
        <f>IF(G3301="Male",VLOOKUP(H3301,'Shoe size conversion table'!$B$6:$D$22,2),VLOOKUP(H3301,'Shoe size conversion table'!$J$6:$L$22,2))</f>
        <v>42-43</v>
      </c>
      <c r="J3301" s="13">
        <f>IF(G3301="Male",VLOOKUP(H3301,'Shoe size conversion table'!$B$6:$D$22,3),VLOOKUP(H3301,'Shoe size conversion table'!$J$6:$L$22,3))</f>
        <v>9</v>
      </c>
      <c r="K3301" s="11">
        <v>179</v>
      </c>
      <c r="L3301" s="12">
        <v>0</v>
      </c>
      <c r="M3301" s="7">
        <f t="shared" si="154"/>
        <v>2015</v>
      </c>
      <c r="N3301" s="7">
        <f t="shared" si="155"/>
        <v>2</v>
      </c>
      <c r="O3301" s="30">
        <f t="shared" si="156"/>
        <v>179</v>
      </c>
    </row>
    <row r="3302" spans="2:15" x14ac:dyDescent="0.2">
      <c r="B3302" s="13">
        <v>55234</v>
      </c>
      <c r="C3302" s="14">
        <v>42056.726111111107</v>
      </c>
      <c r="D3302" s="7" t="s">
        <v>10</v>
      </c>
      <c r="E3302" s="13">
        <v>2155</v>
      </c>
      <c r="F3302" s="7" t="s">
        <v>36</v>
      </c>
      <c r="G3302" s="7" t="s">
        <v>11</v>
      </c>
      <c r="H3302" s="13">
        <v>15</v>
      </c>
      <c r="I3302" s="13">
        <f>IF(G3302="Male",VLOOKUP(H3302,'Shoe size conversion table'!$B$6:$D$22,2),VLOOKUP(H3302,'Shoe size conversion table'!$J$6:$L$22,2))</f>
        <v>48</v>
      </c>
      <c r="J3302" s="13">
        <f>IF(G3302="Male",VLOOKUP(H3302,'Shoe size conversion table'!$B$6:$D$22,3),VLOOKUP(H3302,'Shoe size conversion table'!$J$6:$L$22,3))</f>
        <v>14.5</v>
      </c>
      <c r="K3302" s="11">
        <v>159</v>
      </c>
      <c r="L3302" s="12">
        <v>0</v>
      </c>
      <c r="M3302" s="7">
        <f t="shared" si="154"/>
        <v>2015</v>
      </c>
      <c r="N3302" s="7">
        <f t="shared" si="155"/>
        <v>2</v>
      </c>
      <c r="O3302" s="30">
        <f t="shared" si="156"/>
        <v>159</v>
      </c>
    </row>
    <row r="3303" spans="2:15" x14ac:dyDescent="0.2">
      <c r="B3303" s="13">
        <v>55235</v>
      </c>
      <c r="C3303" s="14">
        <v>42056.756111111114</v>
      </c>
      <c r="D3303" s="7" t="s">
        <v>10</v>
      </c>
      <c r="E3303" s="13">
        <v>2154</v>
      </c>
      <c r="F3303" s="7" t="s">
        <v>34</v>
      </c>
      <c r="G3303" s="7" t="s">
        <v>12</v>
      </c>
      <c r="H3303" s="13">
        <v>8</v>
      </c>
      <c r="I3303" s="13" t="str">
        <f>IF(G3303="Male",VLOOKUP(H3303,'Shoe size conversion table'!$B$6:$D$22,2),VLOOKUP(H3303,'Shoe size conversion table'!$J$6:$L$22,2))</f>
        <v>38-39</v>
      </c>
      <c r="J3303" s="13">
        <f>IF(G3303="Male",VLOOKUP(H3303,'Shoe size conversion table'!$B$6:$D$22,3),VLOOKUP(H3303,'Shoe size conversion table'!$J$6:$L$22,3))</f>
        <v>6</v>
      </c>
      <c r="K3303" s="11">
        <v>189</v>
      </c>
      <c r="L3303" s="12">
        <v>0.5</v>
      </c>
      <c r="M3303" s="7">
        <f t="shared" si="154"/>
        <v>2015</v>
      </c>
      <c r="N3303" s="7">
        <f t="shared" si="155"/>
        <v>2</v>
      </c>
      <c r="O3303" s="30">
        <f t="shared" si="156"/>
        <v>94.5</v>
      </c>
    </row>
    <row r="3304" spans="2:15" x14ac:dyDescent="0.2">
      <c r="B3304" s="13">
        <v>55236</v>
      </c>
      <c r="C3304" s="14">
        <v>42056.806111111277</v>
      </c>
      <c r="D3304" s="7" t="s">
        <v>10</v>
      </c>
      <c r="E3304" s="13">
        <v>2157</v>
      </c>
      <c r="F3304" s="7" t="s">
        <v>34</v>
      </c>
      <c r="G3304" s="7" t="s">
        <v>11</v>
      </c>
      <c r="H3304" s="13">
        <v>9.5</v>
      </c>
      <c r="I3304" s="13" t="str">
        <f>IF(G3304="Male",VLOOKUP(H3304,'Shoe size conversion table'!$B$6:$D$22,2),VLOOKUP(H3304,'Shoe size conversion table'!$J$6:$L$22,2))</f>
        <v>42-43</v>
      </c>
      <c r="J3304" s="13">
        <f>IF(G3304="Male",VLOOKUP(H3304,'Shoe size conversion table'!$B$6:$D$22,3),VLOOKUP(H3304,'Shoe size conversion table'!$J$6:$L$22,3))</f>
        <v>9</v>
      </c>
      <c r="K3304" s="11">
        <v>149</v>
      </c>
      <c r="L3304" s="12">
        <v>0.3</v>
      </c>
      <c r="M3304" s="7">
        <f t="shared" si="154"/>
        <v>2015</v>
      </c>
      <c r="N3304" s="7">
        <f t="shared" si="155"/>
        <v>2</v>
      </c>
      <c r="O3304" s="30">
        <f t="shared" si="156"/>
        <v>104.3</v>
      </c>
    </row>
    <row r="3305" spans="2:15" x14ac:dyDescent="0.2">
      <c r="B3305" s="13">
        <v>55237</v>
      </c>
      <c r="C3305" s="14">
        <v>42056.836111111275</v>
      </c>
      <c r="D3305" s="7" t="s">
        <v>10</v>
      </c>
      <c r="E3305" s="13">
        <v>2229</v>
      </c>
      <c r="F3305" s="7" t="s">
        <v>35</v>
      </c>
      <c r="G3305" s="7" t="s">
        <v>11</v>
      </c>
      <c r="H3305" s="13">
        <v>10</v>
      </c>
      <c r="I3305" s="13">
        <f>IF(G3305="Male",VLOOKUP(H3305,'Shoe size conversion table'!$B$6:$D$22,2),VLOOKUP(H3305,'Shoe size conversion table'!$J$6:$L$22,2))</f>
        <v>43</v>
      </c>
      <c r="J3305" s="13">
        <f>IF(G3305="Male",VLOOKUP(H3305,'Shoe size conversion table'!$B$6:$D$22,3),VLOOKUP(H3305,'Shoe size conversion table'!$J$6:$L$22,3))</f>
        <v>9.5</v>
      </c>
      <c r="K3305" s="11">
        <v>199</v>
      </c>
      <c r="L3305" s="12">
        <v>0.1</v>
      </c>
      <c r="M3305" s="7">
        <f t="shared" si="154"/>
        <v>2015</v>
      </c>
      <c r="N3305" s="7">
        <f t="shared" si="155"/>
        <v>2</v>
      </c>
      <c r="O3305" s="30">
        <f t="shared" si="156"/>
        <v>179.1</v>
      </c>
    </row>
    <row r="3306" spans="2:15" x14ac:dyDescent="0.2">
      <c r="B3306" s="13">
        <v>55238</v>
      </c>
      <c r="C3306" s="14">
        <v>42056.906111111108</v>
      </c>
      <c r="D3306" s="7" t="s">
        <v>7</v>
      </c>
      <c r="E3306" s="13">
        <v>2226</v>
      </c>
      <c r="F3306" s="7" t="s">
        <v>49</v>
      </c>
      <c r="G3306" s="7" t="s">
        <v>11</v>
      </c>
      <c r="H3306" s="13">
        <v>10</v>
      </c>
      <c r="I3306" s="13">
        <f>IF(G3306="Male",VLOOKUP(H3306,'Shoe size conversion table'!$B$6:$D$22,2),VLOOKUP(H3306,'Shoe size conversion table'!$J$6:$L$22,2))</f>
        <v>43</v>
      </c>
      <c r="J3306" s="13">
        <f>IF(G3306="Male",VLOOKUP(H3306,'Shoe size conversion table'!$B$6:$D$22,3),VLOOKUP(H3306,'Shoe size conversion table'!$J$6:$L$22,3))</f>
        <v>9.5</v>
      </c>
      <c r="K3306" s="11">
        <v>149</v>
      </c>
      <c r="L3306" s="12">
        <v>0.5</v>
      </c>
      <c r="M3306" s="7">
        <f t="shared" si="154"/>
        <v>2015</v>
      </c>
      <c r="N3306" s="7">
        <f t="shared" si="155"/>
        <v>2</v>
      </c>
      <c r="O3306" s="30">
        <f t="shared" si="156"/>
        <v>74.5</v>
      </c>
    </row>
    <row r="3307" spans="2:15" x14ac:dyDescent="0.2">
      <c r="B3307" s="13">
        <v>55239</v>
      </c>
      <c r="C3307" s="14">
        <v>42056.926111111112</v>
      </c>
      <c r="D3307" s="7" t="s">
        <v>9</v>
      </c>
      <c r="E3307" s="13">
        <v>2210</v>
      </c>
      <c r="F3307" s="7" t="s">
        <v>62</v>
      </c>
      <c r="G3307" s="7" t="s">
        <v>11</v>
      </c>
      <c r="H3307" s="13">
        <v>6.5</v>
      </c>
      <c r="I3307" s="13">
        <f>IF(G3307="Male",VLOOKUP(H3307,'Shoe size conversion table'!$B$6:$D$22,2),VLOOKUP(H3307,'Shoe size conversion table'!$J$6:$L$22,2))</f>
        <v>39</v>
      </c>
      <c r="J3307" s="13">
        <f>IF(G3307="Male",VLOOKUP(H3307,'Shoe size conversion table'!$B$6:$D$22,3),VLOOKUP(H3307,'Shoe size conversion table'!$J$6:$L$22,3))</f>
        <v>6</v>
      </c>
      <c r="K3307" s="11">
        <v>199</v>
      </c>
      <c r="L3307" s="12">
        <v>0</v>
      </c>
      <c r="M3307" s="7">
        <f t="shared" si="154"/>
        <v>2015</v>
      </c>
      <c r="N3307" s="7">
        <f t="shared" si="155"/>
        <v>2</v>
      </c>
      <c r="O3307" s="30">
        <f t="shared" si="156"/>
        <v>199</v>
      </c>
    </row>
    <row r="3308" spans="2:15" x14ac:dyDescent="0.2">
      <c r="B3308" s="13">
        <v>55240</v>
      </c>
      <c r="C3308" s="14">
        <v>42057.036111111112</v>
      </c>
      <c r="D3308" s="7" t="s">
        <v>10</v>
      </c>
      <c r="E3308" s="13">
        <v>2175</v>
      </c>
      <c r="F3308" s="7" t="s">
        <v>36</v>
      </c>
      <c r="G3308" s="7" t="s">
        <v>12</v>
      </c>
      <c r="H3308" s="13">
        <v>8.5</v>
      </c>
      <c r="I3308" s="13">
        <f>IF(G3308="Male",VLOOKUP(H3308,'Shoe size conversion table'!$B$6:$D$22,2),VLOOKUP(H3308,'Shoe size conversion table'!$J$6:$L$22,2))</f>
        <v>39</v>
      </c>
      <c r="J3308" s="13">
        <f>IF(G3308="Male",VLOOKUP(H3308,'Shoe size conversion table'!$B$6:$D$22,3),VLOOKUP(H3308,'Shoe size conversion table'!$J$6:$L$22,3))</f>
        <v>6.5</v>
      </c>
      <c r="K3308" s="11">
        <v>159</v>
      </c>
      <c r="L3308" s="12">
        <v>0</v>
      </c>
      <c r="M3308" s="7">
        <f t="shared" si="154"/>
        <v>2015</v>
      </c>
      <c r="N3308" s="7">
        <f t="shared" si="155"/>
        <v>2</v>
      </c>
      <c r="O3308" s="30">
        <f t="shared" si="156"/>
        <v>159</v>
      </c>
    </row>
    <row r="3309" spans="2:15" x14ac:dyDescent="0.2">
      <c r="B3309" s="13">
        <v>55241</v>
      </c>
      <c r="C3309" s="14">
        <v>42057.09611111111</v>
      </c>
      <c r="D3309" s="7" t="s">
        <v>7</v>
      </c>
      <c r="E3309" s="13">
        <v>2221</v>
      </c>
      <c r="F3309" s="7" t="s">
        <v>43</v>
      </c>
      <c r="G3309" s="7" t="s">
        <v>11</v>
      </c>
      <c r="H3309" s="13">
        <v>8.5</v>
      </c>
      <c r="I3309" s="13" t="str">
        <f>IF(G3309="Male",VLOOKUP(H3309,'Shoe size conversion table'!$B$6:$D$22,2),VLOOKUP(H3309,'Shoe size conversion table'!$J$6:$L$22,2))</f>
        <v>41-42</v>
      </c>
      <c r="J3309" s="13">
        <f>IF(G3309="Male",VLOOKUP(H3309,'Shoe size conversion table'!$B$6:$D$22,3),VLOOKUP(H3309,'Shoe size conversion table'!$J$6:$L$22,3))</f>
        <v>8</v>
      </c>
      <c r="K3309" s="11">
        <v>129</v>
      </c>
      <c r="L3309" s="12">
        <v>0.1</v>
      </c>
      <c r="M3309" s="7">
        <f t="shared" si="154"/>
        <v>2015</v>
      </c>
      <c r="N3309" s="7">
        <f t="shared" si="155"/>
        <v>2</v>
      </c>
      <c r="O3309" s="30">
        <f t="shared" si="156"/>
        <v>116.10000000000001</v>
      </c>
    </row>
    <row r="3310" spans="2:15" x14ac:dyDescent="0.2">
      <c r="B3310" s="13">
        <v>55242</v>
      </c>
      <c r="C3310" s="14">
        <v>42057.166111111277</v>
      </c>
      <c r="D3310" s="7" t="s">
        <v>10</v>
      </c>
      <c r="E3310" s="13">
        <v>2195</v>
      </c>
      <c r="F3310" s="7" t="s">
        <v>36</v>
      </c>
      <c r="G3310" s="7" t="s">
        <v>11</v>
      </c>
      <c r="H3310" s="13">
        <v>9</v>
      </c>
      <c r="I3310" s="13">
        <f>IF(G3310="Male",VLOOKUP(H3310,'Shoe size conversion table'!$B$6:$D$22,2),VLOOKUP(H3310,'Shoe size conversion table'!$J$6:$L$22,2))</f>
        <v>42</v>
      </c>
      <c r="J3310" s="13">
        <f>IF(G3310="Male",VLOOKUP(H3310,'Shoe size conversion table'!$B$6:$D$22,3),VLOOKUP(H3310,'Shoe size conversion table'!$J$6:$L$22,3))</f>
        <v>8.5</v>
      </c>
      <c r="K3310" s="11">
        <v>139</v>
      </c>
      <c r="L3310" s="12">
        <v>0</v>
      </c>
      <c r="M3310" s="7">
        <f t="shared" si="154"/>
        <v>2015</v>
      </c>
      <c r="N3310" s="7">
        <f t="shared" si="155"/>
        <v>2</v>
      </c>
      <c r="O3310" s="30">
        <f t="shared" si="156"/>
        <v>139</v>
      </c>
    </row>
    <row r="3311" spans="2:15" x14ac:dyDescent="0.2">
      <c r="B3311" s="13">
        <v>55243</v>
      </c>
      <c r="C3311" s="14">
        <v>42057.196111111276</v>
      </c>
      <c r="D3311" s="7" t="s">
        <v>7</v>
      </c>
      <c r="E3311" s="13">
        <v>2158</v>
      </c>
      <c r="F3311" s="7" t="s">
        <v>43</v>
      </c>
      <c r="G3311" s="7" t="s">
        <v>11</v>
      </c>
      <c r="H3311" s="13">
        <v>10</v>
      </c>
      <c r="I3311" s="13">
        <f>IF(G3311="Male",VLOOKUP(H3311,'Shoe size conversion table'!$B$6:$D$22,2),VLOOKUP(H3311,'Shoe size conversion table'!$J$6:$L$22,2))</f>
        <v>43</v>
      </c>
      <c r="J3311" s="13">
        <f>IF(G3311="Male",VLOOKUP(H3311,'Shoe size conversion table'!$B$6:$D$22,3),VLOOKUP(H3311,'Shoe size conversion table'!$J$6:$L$22,3))</f>
        <v>9.5</v>
      </c>
      <c r="K3311" s="11">
        <v>179</v>
      </c>
      <c r="L3311" s="12">
        <v>0</v>
      </c>
      <c r="M3311" s="7">
        <f t="shared" si="154"/>
        <v>2015</v>
      </c>
      <c r="N3311" s="7">
        <f t="shared" si="155"/>
        <v>2</v>
      </c>
      <c r="O3311" s="30">
        <f t="shared" si="156"/>
        <v>179</v>
      </c>
    </row>
    <row r="3312" spans="2:15" x14ac:dyDescent="0.2">
      <c r="B3312" s="13">
        <v>55244</v>
      </c>
      <c r="C3312" s="14">
        <v>42057.296111111275</v>
      </c>
      <c r="D3312" s="7" t="s">
        <v>7</v>
      </c>
      <c r="E3312" s="13">
        <v>2161</v>
      </c>
      <c r="F3312" s="7" t="s">
        <v>50</v>
      </c>
      <c r="G3312" s="7" t="s">
        <v>12</v>
      </c>
      <c r="H3312" s="13">
        <v>6.5</v>
      </c>
      <c r="I3312" s="13">
        <f>IF(G3312="Male",VLOOKUP(H3312,'Shoe size conversion table'!$B$6:$D$22,2),VLOOKUP(H3312,'Shoe size conversion table'!$J$6:$L$22,2))</f>
        <v>37</v>
      </c>
      <c r="J3312" s="13">
        <f>IF(G3312="Male",VLOOKUP(H3312,'Shoe size conversion table'!$B$6:$D$22,3),VLOOKUP(H3312,'Shoe size conversion table'!$J$6:$L$22,3))</f>
        <v>4.5</v>
      </c>
      <c r="K3312" s="11">
        <v>179</v>
      </c>
      <c r="L3312" s="12">
        <v>0</v>
      </c>
      <c r="M3312" s="7">
        <f t="shared" si="154"/>
        <v>2015</v>
      </c>
      <c r="N3312" s="7">
        <f t="shared" si="155"/>
        <v>2</v>
      </c>
      <c r="O3312" s="30">
        <f t="shared" si="156"/>
        <v>179</v>
      </c>
    </row>
    <row r="3313" spans="2:15" x14ac:dyDescent="0.2">
      <c r="B3313" s="13">
        <v>55245</v>
      </c>
      <c r="C3313" s="14">
        <v>42057.336111111108</v>
      </c>
      <c r="D3313" s="7" t="s">
        <v>7</v>
      </c>
      <c r="E3313" s="13">
        <v>2197</v>
      </c>
      <c r="F3313" s="7" t="s">
        <v>53</v>
      </c>
      <c r="G3313" s="7" t="s">
        <v>12</v>
      </c>
      <c r="H3313" s="13">
        <v>10</v>
      </c>
      <c r="I3313" s="13" t="str">
        <f>IF(G3313="Male",VLOOKUP(H3313,'Shoe size conversion table'!$B$6:$D$22,2),VLOOKUP(H3313,'Shoe size conversion table'!$J$6:$L$22,2))</f>
        <v>40-41</v>
      </c>
      <c r="J3313" s="13">
        <f>IF(G3313="Male",VLOOKUP(H3313,'Shoe size conversion table'!$B$6:$D$22,3),VLOOKUP(H3313,'Shoe size conversion table'!$J$6:$L$22,3))</f>
        <v>8</v>
      </c>
      <c r="K3313" s="11">
        <v>179</v>
      </c>
      <c r="L3313" s="12">
        <v>0</v>
      </c>
      <c r="M3313" s="7">
        <f t="shared" si="154"/>
        <v>2015</v>
      </c>
      <c r="N3313" s="7">
        <f t="shared" si="155"/>
        <v>2</v>
      </c>
      <c r="O3313" s="30">
        <f t="shared" si="156"/>
        <v>179</v>
      </c>
    </row>
    <row r="3314" spans="2:15" x14ac:dyDescent="0.2">
      <c r="B3314" s="13">
        <v>55246</v>
      </c>
      <c r="C3314" s="14">
        <v>42057.436111111303</v>
      </c>
      <c r="D3314" s="7" t="s">
        <v>8</v>
      </c>
      <c r="E3314" s="13">
        <v>2177</v>
      </c>
      <c r="F3314" s="7" t="s">
        <v>38</v>
      </c>
      <c r="G3314" s="7" t="s">
        <v>12</v>
      </c>
      <c r="H3314" s="13">
        <v>9.5</v>
      </c>
      <c r="I3314" s="13">
        <f>IF(G3314="Male",VLOOKUP(H3314,'Shoe size conversion table'!$B$6:$D$22,2),VLOOKUP(H3314,'Shoe size conversion table'!$J$6:$L$22,2))</f>
        <v>40</v>
      </c>
      <c r="J3314" s="13">
        <f>IF(G3314="Male",VLOOKUP(H3314,'Shoe size conversion table'!$B$6:$D$22,3),VLOOKUP(H3314,'Shoe size conversion table'!$J$6:$L$22,3))</f>
        <v>7.5</v>
      </c>
      <c r="K3314" s="11">
        <v>189</v>
      </c>
      <c r="L3314" s="12">
        <v>0</v>
      </c>
      <c r="M3314" s="7">
        <f t="shared" si="154"/>
        <v>2015</v>
      </c>
      <c r="N3314" s="7">
        <f t="shared" si="155"/>
        <v>2</v>
      </c>
      <c r="O3314" s="30">
        <f t="shared" si="156"/>
        <v>189</v>
      </c>
    </row>
    <row r="3315" spans="2:15" x14ac:dyDescent="0.2">
      <c r="B3315" s="13">
        <v>55247</v>
      </c>
      <c r="C3315" s="14">
        <v>42057.596111111299</v>
      </c>
      <c r="D3315" s="7" t="s">
        <v>10</v>
      </c>
      <c r="E3315" s="13">
        <v>2160</v>
      </c>
      <c r="F3315" s="7" t="s">
        <v>34</v>
      </c>
      <c r="G3315" s="7" t="s">
        <v>11</v>
      </c>
      <c r="H3315" s="13">
        <v>11</v>
      </c>
      <c r="I3315" s="13">
        <f>IF(G3315="Male",VLOOKUP(H3315,'Shoe size conversion table'!$B$6:$D$22,2),VLOOKUP(H3315,'Shoe size conversion table'!$J$6:$L$22,2))</f>
        <v>44</v>
      </c>
      <c r="J3315" s="13">
        <f>IF(G3315="Male",VLOOKUP(H3315,'Shoe size conversion table'!$B$6:$D$22,3),VLOOKUP(H3315,'Shoe size conversion table'!$J$6:$L$22,3))</f>
        <v>10.5</v>
      </c>
      <c r="K3315" s="11">
        <v>129</v>
      </c>
      <c r="L3315" s="12">
        <v>0</v>
      </c>
      <c r="M3315" s="7">
        <f t="shared" si="154"/>
        <v>2015</v>
      </c>
      <c r="N3315" s="7">
        <f t="shared" si="155"/>
        <v>2</v>
      </c>
      <c r="O3315" s="30">
        <f t="shared" si="156"/>
        <v>129</v>
      </c>
    </row>
    <row r="3316" spans="2:15" x14ac:dyDescent="0.2">
      <c r="B3316" s="13">
        <v>55248</v>
      </c>
      <c r="C3316" s="14">
        <v>42057.696111111298</v>
      </c>
      <c r="D3316" s="7" t="s">
        <v>8</v>
      </c>
      <c r="E3316" s="13">
        <v>2216</v>
      </c>
      <c r="F3316" s="7" t="s">
        <v>39</v>
      </c>
      <c r="G3316" s="7" t="s">
        <v>11</v>
      </c>
      <c r="H3316" s="13">
        <v>9.5</v>
      </c>
      <c r="I3316" s="13" t="str">
        <f>IF(G3316="Male",VLOOKUP(H3316,'Shoe size conversion table'!$B$6:$D$22,2),VLOOKUP(H3316,'Shoe size conversion table'!$J$6:$L$22,2))</f>
        <v>42-43</v>
      </c>
      <c r="J3316" s="13">
        <f>IF(G3316="Male",VLOOKUP(H3316,'Shoe size conversion table'!$B$6:$D$22,3),VLOOKUP(H3316,'Shoe size conversion table'!$J$6:$L$22,3))</f>
        <v>9</v>
      </c>
      <c r="K3316" s="11">
        <v>199</v>
      </c>
      <c r="L3316" s="12">
        <v>0</v>
      </c>
      <c r="M3316" s="7">
        <f t="shared" si="154"/>
        <v>2015</v>
      </c>
      <c r="N3316" s="7">
        <f t="shared" si="155"/>
        <v>2</v>
      </c>
      <c r="O3316" s="30">
        <f t="shared" si="156"/>
        <v>199</v>
      </c>
    </row>
    <row r="3317" spans="2:15" x14ac:dyDescent="0.2">
      <c r="B3317" s="13">
        <v>55249</v>
      </c>
      <c r="C3317" s="14">
        <v>42057.706111111278</v>
      </c>
      <c r="D3317" s="7" t="s">
        <v>7</v>
      </c>
      <c r="E3317" s="13">
        <v>2160</v>
      </c>
      <c r="F3317" s="7" t="s">
        <v>50</v>
      </c>
      <c r="G3317" s="7" t="s">
        <v>11</v>
      </c>
      <c r="H3317" s="13">
        <v>9</v>
      </c>
      <c r="I3317" s="13">
        <f>IF(G3317="Male",VLOOKUP(H3317,'Shoe size conversion table'!$B$6:$D$22,2),VLOOKUP(H3317,'Shoe size conversion table'!$J$6:$L$22,2))</f>
        <v>42</v>
      </c>
      <c r="J3317" s="13">
        <f>IF(G3317="Male",VLOOKUP(H3317,'Shoe size conversion table'!$B$6:$D$22,3),VLOOKUP(H3317,'Shoe size conversion table'!$J$6:$L$22,3))</f>
        <v>8.5</v>
      </c>
      <c r="K3317" s="11">
        <v>189</v>
      </c>
      <c r="L3317" s="12">
        <v>0</v>
      </c>
      <c r="M3317" s="7">
        <f t="shared" si="154"/>
        <v>2015</v>
      </c>
      <c r="N3317" s="7">
        <f t="shared" si="155"/>
        <v>2</v>
      </c>
      <c r="O3317" s="30">
        <f t="shared" si="156"/>
        <v>189</v>
      </c>
    </row>
    <row r="3318" spans="2:15" x14ac:dyDescent="0.2">
      <c r="B3318" s="13">
        <v>55250</v>
      </c>
      <c r="C3318" s="14">
        <v>42057.906111111108</v>
      </c>
      <c r="D3318" s="7" t="s">
        <v>9</v>
      </c>
      <c r="E3318" s="13">
        <v>2201</v>
      </c>
      <c r="F3318" s="7" t="s">
        <v>60</v>
      </c>
      <c r="G3318" s="7" t="s">
        <v>11</v>
      </c>
      <c r="H3318" s="13">
        <v>11.5</v>
      </c>
      <c r="I3318" s="13" t="str">
        <f>IF(G3318="Male",VLOOKUP(H3318,'Shoe size conversion table'!$B$6:$D$22,2),VLOOKUP(H3318,'Shoe size conversion table'!$J$6:$L$22,2))</f>
        <v>44-45</v>
      </c>
      <c r="J3318" s="13">
        <f>IF(G3318="Male",VLOOKUP(H3318,'Shoe size conversion table'!$B$6:$D$22,3),VLOOKUP(H3318,'Shoe size conversion table'!$J$6:$L$22,3))</f>
        <v>11</v>
      </c>
      <c r="K3318" s="11">
        <v>169</v>
      </c>
      <c r="L3318" s="12">
        <v>0.5</v>
      </c>
      <c r="M3318" s="7">
        <f t="shared" si="154"/>
        <v>2015</v>
      </c>
      <c r="N3318" s="7">
        <f t="shared" si="155"/>
        <v>2</v>
      </c>
      <c r="O3318" s="30">
        <f t="shared" si="156"/>
        <v>84.5</v>
      </c>
    </row>
    <row r="3319" spans="2:15" x14ac:dyDescent="0.2">
      <c r="B3319" s="13">
        <v>55251</v>
      </c>
      <c r="C3319" s="14">
        <v>42057.906111111108</v>
      </c>
      <c r="D3319" s="7" t="s">
        <v>7</v>
      </c>
      <c r="E3319" s="13">
        <v>2160</v>
      </c>
      <c r="F3319" s="7" t="s">
        <v>49</v>
      </c>
      <c r="G3319" s="7" t="s">
        <v>11</v>
      </c>
      <c r="H3319" s="13">
        <v>9.5</v>
      </c>
      <c r="I3319" s="13" t="str">
        <f>IF(G3319="Male",VLOOKUP(H3319,'Shoe size conversion table'!$B$6:$D$22,2),VLOOKUP(H3319,'Shoe size conversion table'!$J$6:$L$22,2))</f>
        <v>42-43</v>
      </c>
      <c r="J3319" s="13">
        <f>IF(G3319="Male",VLOOKUP(H3319,'Shoe size conversion table'!$B$6:$D$22,3),VLOOKUP(H3319,'Shoe size conversion table'!$J$6:$L$22,3))</f>
        <v>9</v>
      </c>
      <c r="K3319" s="11">
        <v>149</v>
      </c>
      <c r="L3319" s="12">
        <v>0.5</v>
      </c>
      <c r="M3319" s="7">
        <f t="shared" si="154"/>
        <v>2015</v>
      </c>
      <c r="N3319" s="7">
        <f t="shared" si="155"/>
        <v>2</v>
      </c>
      <c r="O3319" s="30">
        <f t="shared" si="156"/>
        <v>74.5</v>
      </c>
    </row>
    <row r="3320" spans="2:15" x14ac:dyDescent="0.2">
      <c r="B3320" s="13">
        <v>55252</v>
      </c>
      <c r="C3320" s="14">
        <v>42058.09611111111</v>
      </c>
      <c r="D3320" s="7" t="s">
        <v>10</v>
      </c>
      <c r="E3320" s="13">
        <v>2225</v>
      </c>
      <c r="F3320" s="7" t="s">
        <v>35</v>
      </c>
      <c r="G3320" s="7" t="s">
        <v>12</v>
      </c>
      <c r="H3320" s="13">
        <v>10.5</v>
      </c>
      <c r="I3320" s="13">
        <f>IF(G3320="Male",VLOOKUP(H3320,'Shoe size conversion table'!$B$6:$D$22,2),VLOOKUP(H3320,'Shoe size conversion table'!$J$6:$L$22,2))</f>
        <v>41</v>
      </c>
      <c r="J3320" s="13">
        <f>IF(G3320="Male",VLOOKUP(H3320,'Shoe size conversion table'!$B$6:$D$22,3),VLOOKUP(H3320,'Shoe size conversion table'!$J$6:$L$22,3))</f>
        <v>8.5</v>
      </c>
      <c r="K3320" s="11">
        <v>169</v>
      </c>
      <c r="L3320" s="12">
        <v>0</v>
      </c>
      <c r="M3320" s="7">
        <f t="shared" si="154"/>
        <v>2015</v>
      </c>
      <c r="N3320" s="7">
        <f t="shared" si="155"/>
        <v>2</v>
      </c>
      <c r="O3320" s="30">
        <f t="shared" si="156"/>
        <v>169</v>
      </c>
    </row>
    <row r="3321" spans="2:15" x14ac:dyDescent="0.2">
      <c r="B3321" s="13">
        <v>55253</v>
      </c>
      <c r="C3321" s="14">
        <v>42058.166111111277</v>
      </c>
      <c r="D3321" s="7" t="s">
        <v>10</v>
      </c>
      <c r="E3321" s="13">
        <v>2195</v>
      </c>
      <c r="F3321" s="7" t="s">
        <v>35</v>
      </c>
      <c r="G3321" s="7" t="s">
        <v>11</v>
      </c>
      <c r="H3321" s="13">
        <v>9.5</v>
      </c>
      <c r="I3321" s="13" t="str">
        <f>IF(G3321="Male",VLOOKUP(H3321,'Shoe size conversion table'!$B$6:$D$22,2),VLOOKUP(H3321,'Shoe size conversion table'!$J$6:$L$22,2))</f>
        <v>42-43</v>
      </c>
      <c r="J3321" s="13">
        <f>IF(G3321="Male",VLOOKUP(H3321,'Shoe size conversion table'!$B$6:$D$22,3),VLOOKUP(H3321,'Shoe size conversion table'!$J$6:$L$22,3))</f>
        <v>9</v>
      </c>
      <c r="K3321" s="11">
        <v>129</v>
      </c>
      <c r="L3321" s="12">
        <v>0.2</v>
      </c>
      <c r="M3321" s="7">
        <f t="shared" si="154"/>
        <v>2015</v>
      </c>
      <c r="N3321" s="7">
        <f t="shared" si="155"/>
        <v>2</v>
      </c>
      <c r="O3321" s="30">
        <f t="shared" si="156"/>
        <v>103.2</v>
      </c>
    </row>
    <row r="3322" spans="2:15" x14ac:dyDescent="0.2">
      <c r="B3322" s="13">
        <v>55254</v>
      </c>
      <c r="C3322" s="14">
        <v>42058.176111111301</v>
      </c>
      <c r="D3322" s="7" t="s">
        <v>7</v>
      </c>
      <c r="E3322" s="13">
        <v>2215</v>
      </c>
      <c r="F3322" s="7" t="s">
        <v>49</v>
      </c>
      <c r="G3322" s="7" t="s">
        <v>11</v>
      </c>
      <c r="H3322" s="13">
        <v>10.5</v>
      </c>
      <c r="I3322" s="13" t="str">
        <f>IF(G3322="Male",VLOOKUP(H3322,'Shoe size conversion table'!$B$6:$D$22,2),VLOOKUP(H3322,'Shoe size conversion table'!$J$6:$L$22,2))</f>
        <v>43-44</v>
      </c>
      <c r="J3322" s="13">
        <f>IF(G3322="Male",VLOOKUP(H3322,'Shoe size conversion table'!$B$6:$D$22,3),VLOOKUP(H3322,'Shoe size conversion table'!$J$6:$L$22,3))</f>
        <v>10</v>
      </c>
      <c r="K3322" s="11">
        <v>159</v>
      </c>
      <c r="L3322" s="12">
        <v>0</v>
      </c>
      <c r="M3322" s="7">
        <f t="shared" si="154"/>
        <v>2015</v>
      </c>
      <c r="N3322" s="7">
        <f t="shared" si="155"/>
        <v>2</v>
      </c>
      <c r="O3322" s="30">
        <f t="shared" si="156"/>
        <v>159</v>
      </c>
    </row>
    <row r="3323" spans="2:15" x14ac:dyDescent="0.2">
      <c r="B3323" s="13">
        <v>55255</v>
      </c>
      <c r="C3323" s="14">
        <v>42058.296111111275</v>
      </c>
      <c r="D3323" s="7" t="s">
        <v>7</v>
      </c>
      <c r="E3323" s="13">
        <v>2158</v>
      </c>
      <c r="F3323" s="7" t="s">
        <v>50</v>
      </c>
      <c r="G3323" s="7" t="s">
        <v>12</v>
      </c>
      <c r="H3323" s="13">
        <v>6.5</v>
      </c>
      <c r="I3323" s="13">
        <f>IF(G3323="Male",VLOOKUP(H3323,'Shoe size conversion table'!$B$6:$D$22,2),VLOOKUP(H3323,'Shoe size conversion table'!$J$6:$L$22,2))</f>
        <v>37</v>
      </c>
      <c r="J3323" s="13">
        <f>IF(G3323="Male",VLOOKUP(H3323,'Shoe size conversion table'!$B$6:$D$22,3),VLOOKUP(H3323,'Shoe size conversion table'!$J$6:$L$22,3))</f>
        <v>4.5</v>
      </c>
      <c r="K3323" s="11">
        <v>169</v>
      </c>
      <c r="L3323" s="12">
        <v>0</v>
      </c>
      <c r="M3323" s="7">
        <f t="shared" si="154"/>
        <v>2015</v>
      </c>
      <c r="N3323" s="7">
        <f t="shared" si="155"/>
        <v>2</v>
      </c>
      <c r="O3323" s="30">
        <f t="shared" si="156"/>
        <v>169</v>
      </c>
    </row>
    <row r="3324" spans="2:15" x14ac:dyDescent="0.2">
      <c r="B3324" s="13">
        <v>55256</v>
      </c>
      <c r="C3324" s="14">
        <v>42058.336111111108</v>
      </c>
      <c r="D3324" s="7" t="s">
        <v>7</v>
      </c>
      <c r="E3324" s="13">
        <v>2235</v>
      </c>
      <c r="F3324" s="7" t="s">
        <v>43</v>
      </c>
      <c r="G3324" s="7" t="s">
        <v>11</v>
      </c>
      <c r="H3324" s="13">
        <v>11.5</v>
      </c>
      <c r="I3324" s="13" t="str">
        <f>IF(G3324="Male",VLOOKUP(H3324,'Shoe size conversion table'!$B$6:$D$22,2),VLOOKUP(H3324,'Shoe size conversion table'!$J$6:$L$22,2))</f>
        <v>44-45</v>
      </c>
      <c r="J3324" s="13">
        <f>IF(G3324="Male",VLOOKUP(H3324,'Shoe size conversion table'!$B$6:$D$22,3),VLOOKUP(H3324,'Shoe size conversion table'!$J$6:$L$22,3))</f>
        <v>11</v>
      </c>
      <c r="K3324" s="11">
        <v>169</v>
      </c>
      <c r="L3324" s="12">
        <v>0</v>
      </c>
      <c r="M3324" s="7">
        <f t="shared" si="154"/>
        <v>2015</v>
      </c>
      <c r="N3324" s="7">
        <f t="shared" si="155"/>
        <v>2</v>
      </c>
      <c r="O3324" s="30">
        <f t="shared" si="156"/>
        <v>169</v>
      </c>
    </row>
    <row r="3325" spans="2:15" x14ac:dyDescent="0.2">
      <c r="B3325" s="13">
        <v>55257</v>
      </c>
      <c r="C3325" s="14">
        <v>42058.436111111303</v>
      </c>
      <c r="D3325" s="7" t="s">
        <v>7</v>
      </c>
      <c r="E3325" s="13">
        <v>2165</v>
      </c>
      <c r="F3325" s="7" t="s">
        <v>57</v>
      </c>
      <c r="G3325" s="7" t="s">
        <v>11</v>
      </c>
      <c r="H3325" s="13">
        <v>9</v>
      </c>
      <c r="I3325" s="13">
        <f>IF(G3325="Male",VLOOKUP(H3325,'Shoe size conversion table'!$B$6:$D$22,2),VLOOKUP(H3325,'Shoe size conversion table'!$J$6:$L$22,2))</f>
        <v>42</v>
      </c>
      <c r="J3325" s="13">
        <f>IF(G3325="Male",VLOOKUP(H3325,'Shoe size conversion table'!$B$6:$D$22,3),VLOOKUP(H3325,'Shoe size conversion table'!$J$6:$L$22,3))</f>
        <v>8.5</v>
      </c>
      <c r="K3325" s="11">
        <v>199</v>
      </c>
      <c r="L3325" s="12">
        <v>0</v>
      </c>
      <c r="M3325" s="7">
        <f t="shared" si="154"/>
        <v>2015</v>
      </c>
      <c r="N3325" s="7">
        <f t="shared" si="155"/>
        <v>2</v>
      </c>
      <c r="O3325" s="30">
        <f t="shared" si="156"/>
        <v>199</v>
      </c>
    </row>
    <row r="3326" spans="2:15" x14ac:dyDescent="0.2">
      <c r="B3326" s="13">
        <v>55258</v>
      </c>
      <c r="C3326" s="14">
        <v>42058.596111111299</v>
      </c>
      <c r="D3326" s="7" t="s">
        <v>10</v>
      </c>
      <c r="E3326" s="13">
        <v>2242</v>
      </c>
      <c r="F3326" s="7" t="s">
        <v>34</v>
      </c>
      <c r="G3326" s="7" t="s">
        <v>11</v>
      </c>
      <c r="H3326" s="13">
        <v>10.5</v>
      </c>
      <c r="I3326" s="13" t="str">
        <f>IF(G3326="Male",VLOOKUP(H3326,'Shoe size conversion table'!$B$6:$D$22,2),VLOOKUP(H3326,'Shoe size conversion table'!$J$6:$L$22,2))</f>
        <v>43-44</v>
      </c>
      <c r="J3326" s="13">
        <f>IF(G3326="Male",VLOOKUP(H3326,'Shoe size conversion table'!$B$6:$D$22,3),VLOOKUP(H3326,'Shoe size conversion table'!$J$6:$L$22,3))</f>
        <v>10</v>
      </c>
      <c r="K3326" s="11">
        <v>179</v>
      </c>
      <c r="L3326" s="12">
        <v>0</v>
      </c>
      <c r="M3326" s="7">
        <f t="shared" si="154"/>
        <v>2015</v>
      </c>
      <c r="N3326" s="7">
        <f t="shared" si="155"/>
        <v>2</v>
      </c>
      <c r="O3326" s="30">
        <f t="shared" si="156"/>
        <v>179</v>
      </c>
    </row>
    <row r="3327" spans="2:15" x14ac:dyDescent="0.2">
      <c r="B3327" s="13">
        <v>55259</v>
      </c>
      <c r="C3327" s="14">
        <v>42058.716111111302</v>
      </c>
      <c r="D3327" s="7" t="s">
        <v>8</v>
      </c>
      <c r="E3327" s="13">
        <v>2178</v>
      </c>
      <c r="F3327" s="7" t="s">
        <v>40</v>
      </c>
      <c r="G3327" s="7" t="s">
        <v>11</v>
      </c>
      <c r="H3327" s="13">
        <v>9</v>
      </c>
      <c r="I3327" s="13">
        <f>IF(G3327="Male",VLOOKUP(H3327,'Shoe size conversion table'!$B$6:$D$22,2),VLOOKUP(H3327,'Shoe size conversion table'!$J$6:$L$22,2))</f>
        <v>42</v>
      </c>
      <c r="J3327" s="13">
        <f>IF(G3327="Male",VLOOKUP(H3327,'Shoe size conversion table'!$B$6:$D$22,3),VLOOKUP(H3327,'Shoe size conversion table'!$J$6:$L$22,3))</f>
        <v>8.5</v>
      </c>
      <c r="K3327" s="11">
        <v>179</v>
      </c>
      <c r="L3327" s="12">
        <v>0.3</v>
      </c>
      <c r="M3327" s="7">
        <f t="shared" si="154"/>
        <v>2015</v>
      </c>
      <c r="N3327" s="7">
        <f t="shared" si="155"/>
        <v>2</v>
      </c>
      <c r="O3327" s="30">
        <f t="shared" si="156"/>
        <v>125.3</v>
      </c>
    </row>
    <row r="3328" spans="2:15" x14ac:dyDescent="0.2">
      <c r="B3328" s="13">
        <v>55260</v>
      </c>
      <c r="C3328" s="14">
        <v>42059.126111111298</v>
      </c>
      <c r="D3328" s="7" t="s">
        <v>10</v>
      </c>
      <c r="E3328" s="13">
        <v>2160</v>
      </c>
      <c r="F3328" s="7" t="s">
        <v>35</v>
      </c>
      <c r="G3328" s="7" t="s">
        <v>12</v>
      </c>
      <c r="H3328" s="13">
        <v>8</v>
      </c>
      <c r="I3328" s="13" t="str">
        <f>IF(G3328="Male",VLOOKUP(H3328,'Shoe size conversion table'!$B$6:$D$22,2),VLOOKUP(H3328,'Shoe size conversion table'!$J$6:$L$22,2))</f>
        <v>38-39</v>
      </c>
      <c r="J3328" s="13">
        <f>IF(G3328="Male",VLOOKUP(H3328,'Shoe size conversion table'!$B$6:$D$22,3),VLOOKUP(H3328,'Shoe size conversion table'!$J$6:$L$22,3))</f>
        <v>6</v>
      </c>
      <c r="K3328" s="11">
        <v>199</v>
      </c>
      <c r="L3328" s="12">
        <v>0.1</v>
      </c>
      <c r="M3328" s="7">
        <f t="shared" si="154"/>
        <v>2015</v>
      </c>
      <c r="N3328" s="7">
        <f t="shared" si="155"/>
        <v>2</v>
      </c>
      <c r="O3328" s="30">
        <f t="shared" si="156"/>
        <v>179.1</v>
      </c>
    </row>
    <row r="3329" spans="2:15" x14ac:dyDescent="0.2">
      <c r="B3329" s="13">
        <v>55261</v>
      </c>
      <c r="C3329" s="14">
        <v>42059.166111111277</v>
      </c>
      <c r="D3329" s="7" t="s">
        <v>10</v>
      </c>
      <c r="E3329" s="13">
        <v>2175</v>
      </c>
      <c r="F3329" s="7" t="s">
        <v>34</v>
      </c>
      <c r="G3329" s="7" t="s">
        <v>11</v>
      </c>
      <c r="H3329" s="13">
        <v>9</v>
      </c>
      <c r="I3329" s="13">
        <f>IF(G3329="Male",VLOOKUP(H3329,'Shoe size conversion table'!$B$6:$D$22,2),VLOOKUP(H3329,'Shoe size conversion table'!$J$6:$L$22,2))</f>
        <v>42</v>
      </c>
      <c r="J3329" s="13">
        <f>IF(G3329="Male",VLOOKUP(H3329,'Shoe size conversion table'!$B$6:$D$22,3),VLOOKUP(H3329,'Shoe size conversion table'!$J$6:$L$22,3))</f>
        <v>8.5</v>
      </c>
      <c r="K3329" s="11">
        <v>159</v>
      </c>
      <c r="L3329" s="12">
        <v>0</v>
      </c>
      <c r="M3329" s="7">
        <f t="shared" si="154"/>
        <v>2015</v>
      </c>
      <c r="N3329" s="7">
        <f t="shared" si="155"/>
        <v>2</v>
      </c>
      <c r="O3329" s="30">
        <f t="shared" si="156"/>
        <v>159</v>
      </c>
    </row>
    <row r="3330" spans="2:15" x14ac:dyDescent="0.2">
      <c r="B3330" s="13">
        <v>55261</v>
      </c>
      <c r="C3330" s="14">
        <v>42059.166111111277</v>
      </c>
      <c r="D3330" s="7" t="s">
        <v>10</v>
      </c>
      <c r="E3330" s="13">
        <v>2195</v>
      </c>
      <c r="F3330" s="7" t="s">
        <v>35</v>
      </c>
      <c r="G3330" s="7" t="s">
        <v>11</v>
      </c>
      <c r="H3330" s="13">
        <v>9.5</v>
      </c>
      <c r="I3330" s="13" t="str">
        <f>IF(G3330="Male",VLOOKUP(H3330,'Shoe size conversion table'!$B$6:$D$22,2),VLOOKUP(H3330,'Shoe size conversion table'!$J$6:$L$22,2))</f>
        <v>42-43</v>
      </c>
      <c r="J3330" s="13">
        <f>IF(G3330="Male",VLOOKUP(H3330,'Shoe size conversion table'!$B$6:$D$22,3),VLOOKUP(H3330,'Shoe size conversion table'!$J$6:$L$22,3))</f>
        <v>9</v>
      </c>
      <c r="K3330" s="11">
        <v>129</v>
      </c>
      <c r="L3330" s="12">
        <v>0.2</v>
      </c>
      <c r="M3330" s="7">
        <f t="shared" si="154"/>
        <v>2015</v>
      </c>
      <c r="N3330" s="7">
        <f t="shared" si="155"/>
        <v>2</v>
      </c>
      <c r="O3330" s="30">
        <f t="shared" si="156"/>
        <v>103.2</v>
      </c>
    </row>
    <row r="3331" spans="2:15" x14ac:dyDescent="0.2">
      <c r="B3331" s="13">
        <v>55262</v>
      </c>
      <c r="C3331" s="14">
        <v>42059.336111111108</v>
      </c>
      <c r="D3331" s="7" t="s">
        <v>7</v>
      </c>
      <c r="E3331" s="13">
        <v>2235</v>
      </c>
      <c r="F3331" s="7" t="s">
        <v>43</v>
      </c>
      <c r="G3331" s="7" t="s">
        <v>11</v>
      </c>
      <c r="H3331" s="13">
        <v>11.5</v>
      </c>
      <c r="I3331" s="13" t="str">
        <f>IF(G3331="Male",VLOOKUP(H3331,'Shoe size conversion table'!$B$6:$D$22,2),VLOOKUP(H3331,'Shoe size conversion table'!$J$6:$L$22,2))</f>
        <v>44-45</v>
      </c>
      <c r="J3331" s="13">
        <f>IF(G3331="Male",VLOOKUP(H3331,'Shoe size conversion table'!$B$6:$D$22,3),VLOOKUP(H3331,'Shoe size conversion table'!$J$6:$L$22,3))</f>
        <v>11</v>
      </c>
      <c r="K3331" s="11">
        <v>169</v>
      </c>
      <c r="L3331" s="12">
        <v>0</v>
      </c>
      <c r="M3331" s="7">
        <f t="shared" si="154"/>
        <v>2015</v>
      </c>
      <c r="N3331" s="7">
        <f t="shared" si="155"/>
        <v>2</v>
      </c>
      <c r="O3331" s="30">
        <f t="shared" si="156"/>
        <v>169</v>
      </c>
    </row>
    <row r="3332" spans="2:15" x14ac:dyDescent="0.2">
      <c r="B3332" s="13">
        <v>55263</v>
      </c>
      <c r="C3332" s="14">
        <v>42059.436111111303</v>
      </c>
      <c r="D3332" s="7" t="s">
        <v>7</v>
      </c>
      <c r="E3332" s="13">
        <v>2223</v>
      </c>
      <c r="F3332" s="7" t="s">
        <v>45</v>
      </c>
      <c r="G3332" s="7" t="s">
        <v>11</v>
      </c>
      <c r="H3332" s="13">
        <v>10</v>
      </c>
      <c r="I3332" s="13">
        <f>IF(G3332="Male",VLOOKUP(H3332,'Shoe size conversion table'!$B$6:$D$22,2),VLOOKUP(H3332,'Shoe size conversion table'!$J$6:$L$22,2))</f>
        <v>43</v>
      </c>
      <c r="J3332" s="13">
        <f>IF(G3332="Male",VLOOKUP(H3332,'Shoe size conversion table'!$B$6:$D$22,3),VLOOKUP(H3332,'Shoe size conversion table'!$J$6:$L$22,3))</f>
        <v>9.5</v>
      </c>
      <c r="K3332" s="11">
        <v>129</v>
      </c>
      <c r="L3332" s="12">
        <v>0</v>
      </c>
      <c r="M3332" s="7">
        <f t="shared" si="154"/>
        <v>2015</v>
      </c>
      <c r="N3332" s="7">
        <f t="shared" si="155"/>
        <v>2</v>
      </c>
      <c r="O3332" s="30">
        <f t="shared" si="156"/>
        <v>129</v>
      </c>
    </row>
    <row r="3333" spans="2:15" x14ac:dyDescent="0.2">
      <c r="B3333" s="13">
        <v>55264</v>
      </c>
      <c r="C3333" s="14">
        <v>42059.5661111113</v>
      </c>
      <c r="D3333" s="7" t="s">
        <v>7</v>
      </c>
      <c r="E3333" s="13">
        <v>2237</v>
      </c>
      <c r="F3333" s="7" t="s">
        <v>48</v>
      </c>
      <c r="G3333" s="7" t="s">
        <v>11</v>
      </c>
      <c r="H3333" s="13">
        <v>9.5</v>
      </c>
      <c r="I3333" s="13" t="str">
        <f>IF(G3333="Male",VLOOKUP(H3333,'Shoe size conversion table'!$B$6:$D$22,2),VLOOKUP(H3333,'Shoe size conversion table'!$J$6:$L$22,2))</f>
        <v>42-43</v>
      </c>
      <c r="J3333" s="13">
        <f>IF(G3333="Male",VLOOKUP(H3333,'Shoe size conversion table'!$B$6:$D$22,3),VLOOKUP(H3333,'Shoe size conversion table'!$J$6:$L$22,3))</f>
        <v>9</v>
      </c>
      <c r="K3333" s="11">
        <v>159</v>
      </c>
      <c r="L3333" s="12">
        <v>0</v>
      </c>
      <c r="M3333" s="7">
        <f t="shared" ref="M3333:M3396" si="157">YEAR(C3333)</f>
        <v>2015</v>
      </c>
      <c r="N3333" s="7">
        <f t="shared" si="155"/>
        <v>2</v>
      </c>
      <c r="O3333" s="30">
        <f t="shared" si="156"/>
        <v>159</v>
      </c>
    </row>
    <row r="3334" spans="2:15" x14ac:dyDescent="0.2">
      <c r="B3334" s="13">
        <v>55265</v>
      </c>
      <c r="C3334" s="14">
        <v>42059.686111111281</v>
      </c>
      <c r="D3334" s="7" t="s">
        <v>7</v>
      </c>
      <c r="E3334" s="13">
        <v>2198</v>
      </c>
      <c r="F3334" s="7" t="s">
        <v>49</v>
      </c>
      <c r="G3334" s="7" t="s">
        <v>11</v>
      </c>
      <c r="H3334" s="13">
        <v>11</v>
      </c>
      <c r="I3334" s="13">
        <f>IF(G3334="Male",VLOOKUP(H3334,'Shoe size conversion table'!$B$6:$D$22,2),VLOOKUP(H3334,'Shoe size conversion table'!$J$6:$L$22,2))</f>
        <v>44</v>
      </c>
      <c r="J3334" s="13">
        <f>IF(G3334="Male",VLOOKUP(H3334,'Shoe size conversion table'!$B$6:$D$22,3),VLOOKUP(H3334,'Shoe size conversion table'!$J$6:$L$22,3))</f>
        <v>10.5</v>
      </c>
      <c r="K3334" s="11">
        <v>139</v>
      </c>
      <c r="L3334" s="12">
        <v>0</v>
      </c>
      <c r="M3334" s="7">
        <f t="shared" si="157"/>
        <v>2015</v>
      </c>
      <c r="N3334" s="7">
        <f t="shared" ref="N3334:N3397" si="158">MONTH(C3334:C18301)</f>
        <v>2</v>
      </c>
      <c r="O3334" s="30">
        <f t="shared" ref="O3334:O3397" si="159">K3334*(1-L3334)</f>
        <v>139</v>
      </c>
    </row>
    <row r="3335" spans="2:15" x14ac:dyDescent="0.2">
      <c r="B3335" s="13">
        <v>55266</v>
      </c>
      <c r="C3335" s="14">
        <v>42059.696111111101</v>
      </c>
      <c r="D3335" s="7" t="s">
        <v>9</v>
      </c>
      <c r="E3335" s="13">
        <v>2202</v>
      </c>
      <c r="F3335" s="7" t="s">
        <v>58</v>
      </c>
      <c r="G3335" s="7" t="s">
        <v>12</v>
      </c>
      <c r="H3335" s="13">
        <v>10.5</v>
      </c>
      <c r="I3335" s="13">
        <f>IF(G3335="Male",VLOOKUP(H3335,'Shoe size conversion table'!$B$6:$D$22,2),VLOOKUP(H3335,'Shoe size conversion table'!$J$6:$L$22,2))</f>
        <v>41</v>
      </c>
      <c r="J3335" s="13">
        <f>IF(G3335="Male",VLOOKUP(H3335,'Shoe size conversion table'!$B$6:$D$22,3),VLOOKUP(H3335,'Shoe size conversion table'!$J$6:$L$22,3))</f>
        <v>8.5</v>
      </c>
      <c r="K3335" s="11">
        <v>159</v>
      </c>
      <c r="L3335" s="12">
        <v>0.2</v>
      </c>
      <c r="M3335" s="7">
        <f t="shared" si="157"/>
        <v>2015</v>
      </c>
      <c r="N3335" s="7">
        <f t="shared" si="158"/>
        <v>2</v>
      </c>
      <c r="O3335" s="30">
        <f t="shared" si="159"/>
        <v>127.2</v>
      </c>
    </row>
    <row r="3336" spans="2:15" x14ac:dyDescent="0.2">
      <c r="B3336" s="13">
        <v>55267</v>
      </c>
      <c r="C3336" s="14">
        <v>42059.706111111278</v>
      </c>
      <c r="D3336" s="7" t="s">
        <v>7</v>
      </c>
      <c r="E3336" s="13">
        <v>2234</v>
      </c>
      <c r="F3336" s="7" t="s">
        <v>50</v>
      </c>
      <c r="G3336" s="7" t="s">
        <v>11</v>
      </c>
      <c r="H3336" s="13">
        <v>9</v>
      </c>
      <c r="I3336" s="13">
        <f>IF(G3336="Male",VLOOKUP(H3336,'Shoe size conversion table'!$B$6:$D$22,2),VLOOKUP(H3336,'Shoe size conversion table'!$J$6:$L$22,2))</f>
        <v>42</v>
      </c>
      <c r="J3336" s="13">
        <f>IF(G3336="Male",VLOOKUP(H3336,'Shoe size conversion table'!$B$6:$D$22,3),VLOOKUP(H3336,'Shoe size conversion table'!$J$6:$L$22,3))</f>
        <v>8.5</v>
      </c>
      <c r="K3336" s="11">
        <v>149</v>
      </c>
      <c r="L3336" s="12">
        <v>0</v>
      </c>
      <c r="M3336" s="7">
        <f t="shared" si="157"/>
        <v>2015</v>
      </c>
      <c r="N3336" s="7">
        <f t="shared" si="158"/>
        <v>2</v>
      </c>
      <c r="O3336" s="30">
        <f t="shared" si="159"/>
        <v>149</v>
      </c>
    </row>
    <row r="3337" spans="2:15" x14ac:dyDescent="0.2">
      <c r="B3337" s="13">
        <v>55268</v>
      </c>
      <c r="C3337" s="14">
        <v>42060.116111111296</v>
      </c>
      <c r="D3337" s="7" t="s">
        <v>8</v>
      </c>
      <c r="E3337" s="13">
        <v>2147</v>
      </c>
      <c r="F3337" s="7" t="s">
        <v>39</v>
      </c>
      <c r="G3337" s="7" t="s">
        <v>11</v>
      </c>
      <c r="H3337" s="13">
        <v>8.5</v>
      </c>
      <c r="I3337" s="13" t="str">
        <f>IF(G3337="Male",VLOOKUP(H3337,'Shoe size conversion table'!$B$6:$D$22,2),VLOOKUP(H3337,'Shoe size conversion table'!$J$6:$L$22,2))</f>
        <v>41-42</v>
      </c>
      <c r="J3337" s="13">
        <f>IF(G3337="Male",VLOOKUP(H3337,'Shoe size conversion table'!$B$6:$D$22,3),VLOOKUP(H3337,'Shoe size conversion table'!$J$6:$L$22,3))</f>
        <v>8</v>
      </c>
      <c r="K3337" s="11">
        <v>159</v>
      </c>
      <c r="L3337" s="12">
        <v>0.3</v>
      </c>
      <c r="M3337" s="7">
        <f t="shared" si="157"/>
        <v>2015</v>
      </c>
      <c r="N3337" s="7">
        <f t="shared" si="158"/>
        <v>2</v>
      </c>
      <c r="O3337" s="30">
        <f t="shared" si="159"/>
        <v>111.3</v>
      </c>
    </row>
    <row r="3338" spans="2:15" x14ac:dyDescent="0.2">
      <c r="B3338" s="13">
        <v>55269</v>
      </c>
      <c r="C3338" s="14">
        <v>42060.126111111298</v>
      </c>
      <c r="D3338" s="7" t="s">
        <v>10</v>
      </c>
      <c r="E3338" s="13">
        <v>2189</v>
      </c>
      <c r="F3338" s="7" t="s">
        <v>34</v>
      </c>
      <c r="G3338" s="7" t="s">
        <v>11</v>
      </c>
      <c r="H3338" s="13">
        <v>9.5</v>
      </c>
      <c r="I3338" s="13" t="str">
        <f>IF(G3338="Male",VLOOKUP(H3338,'Shoe size conversion table'!$B$6:$D$22,2),VLOOKUP(H3338,'Shoe size conversion table'!$J$6:$L$22,2))</f>
        <v>42-43</v>
      </c>
      <c r="J3338" s="13">
        <f>IF(G3338="Male",VLOOKUP(H3338,'Shoe size conversion table'!$B$6:$D$22,3),VLOOKUP(H3338,'Shoe size conversion table'!$J$6:$L$22,3))</f>
        <v>9</v>
      </c>
      <c r="K3338" s="11">
        <v>169</v>
      </c>
      <c r="L3338" s="12">
        <v>0</v>
      </c>
      <c r="M3338" s="7">
        <f t="shared" si="157"/>
        <v>2015</v>
      </c>
      <c r="N3338" s="7">
        <f t="shared" si="158"/>
        <v>2</v>
      </c>
      <c r="O3338" s="30">
        <f t="shared" si="159"/>
        <v>169</v>
      </c>
    </row>
    <row r="3339" spans="2:15" x14ac:dyDescent="0.2">
      <c r="B3339" s="13">
        <v>55270</v>
      </c>
      <c r="C3339" s="14">
        <v>42060.266111111283</v>
      </c>
      <c r="D3339" s="7" t="s">
        <v>7</v>
      </c>
      <c r="E3339" s="13">
        <v>2161</v>
      </c>
      <c r="F3339" s="7" t="s">
        <v>50</v>
      </c>
      <c r="G3339" s="7" t="s">
        <v>12</v>
      </c>
      <c r="H3339" s="13">
        <v>6.5</v>
      </c>
      <c r="I3339" s="13">
        <f>IF(G3339="Male",VLOOKUP(H3339,'Shoe size conversion table'!$B$6:$D$22,2),VLOOKUP(H3339,'Shoe size conversion table'!$J$6:$L$22,2))</f>
        <v>37</v>
      </c>
      <c r="J3339" s="13">
        <f>IF(G3339="Male",VLOOKUP(H3339,'Shoe size conversion table'!$B$6:$D$22,3),VLOOKUP(H3339,'Shoe size conversion table'!$J$6:$L$22,3))</f>
        <v>4.5</v>
      </c>
      <c r="K3339" s="11">
        <v>179</v>
      </c>
      <c r="L3339" s="12">
        <v>0</v>
      </c>
      <c r="M3339" s="7">
        <f t="shared" si="157"/>
        <v>2015</v>
      </c>
      <c r="N3339" s="7">
        <f t="shared" si="158"/>
        <v>2</v>
      </c>
      <c r="O3339" s="30">
        <f t="shared" si="159"/>
        <v>179</v>
      </c>
    </row>
    <row r="3340" spans="2:15" x14ac:dyDescent="0.2">
      <c r="B3340" s="13">
        <v>55271</v>
      </c>
      <c r="C3340" s="14">
        <v>42060.326111111281</v>
      </c>
      <c r="D3340" s="7" t="s">
        <v>7</v>
      </c>
      <c r="E3340" s="13">
        <v>2239</v>
      </c>
      <c r="F3340" s="7" t="s">
        <v>51</v>
      </c>
      <c r="G3340" s="7" t="s">
        <v>12</v>
      </c>
      <c r="H3340" s="13">
        <v>9.5</v>
      </c>
      <c r="I3340" s="13">
        <f>IF(G3340="Male",VLOOKUP(H3340,'Shoe size conversion table'!$B$6:$D$22,2),VLOOKUP(H3340,'Shoe size conversion table'!$J$6:$L$22,2))</f>
        <v>40</v>
      </c>
      <c r="J3340" s="13">
        <f>IF(G3340="Male",VLOOKUP(H3340,'Shoe size conversion table'!$B$6:$D$22,3),VLOOKUP(H3340,'Shoe size conversion table'!$J$6:$L$22,3))</f>
        <v>7.5</v>
      </c>
      <c r="K3340" s="11">
        <v>199</v>
      </c>
      <c r="L3340" s="12">
        <v>0</v>
      </c>
      <c r="M3340" s="7">
        <f t="shared" si="157"/>
        <v>2015</v>
      </c>
      <c r="N3340" s="7">
        <f t="shared" si="158"/>
        <v>2</v>
      </c>
      <c r="O3340" s="30">
        <f t="shared" si="159"/>
        <v>199</v>
      </c>
    </row>
    <row r="3341" spans="2:15" x14ac:dyDescent="0.2">
      <c r="B3341" s="13">
        <v>55272</v>
      </c>
      <c r="C3341" s="14">
        <v>42060.436111111296</v>
      </c>
      <c r="D3341" s="7" t="s">
        <v>10</v>
      </c>
      <c r="E3341" s="13">
        <v>2192</v>
      </c>
      <c r="F3341" s="7" t="s">
        <v>35</v>
      </c>
      <c r="G3341" s="7" t="s">
        <v>11</v>
      </c>
      <c r="H3341" s="13">
        <v>10.5</v>
      </c>
      <c r="I3341" s="13" t="str">
        <f>IF(G3341="Male",VLOOKUP(H3341,'Shoe size conversion table'!$B$6:$D$22,2),VLOOKUP(H3341,'Shoe size conversion table'!$J$6:$L$22,2))</f>
        <v>43-44</v>
      </c>
      <c r="J3341" s="13">
        <f>IF(G3341="Male",VLOOKUP(H3341,'Shoe size conversion table'!$B$6:$D$22,3),VLOOKUP(H3341,'Shoe size conversion table'!$J$6:$L$22,3))</f>
        <v>10</v>
      </c>
      <c r="K3341" s="11">
        <v>139</v>
      </c>
      <c r="L3341" s="12">
        <v>0</v>
      </c>
      <c r="M3341" s="7">
        <f t="shared" si="157"/>
        <v>2015</v>
      </c>
      <c r="N3341" s="7">
        <f t="shared" si="158"/>
        <v>2</v>
      </c>
      <c r="O3341" s="30">
        <f t="shared" si="159"/>
        <v>139</v>
      </c>
    </row>
    <row r="3342" spans="2:15" x14ac:dyDescent="0.2">
      <c r="B3342" s="13">
        <v>55273</v>
      </c>
      <c r="C3342" s="14">
        <v>42060.686111111281</v>
      </c>
      <c r="D3342" s="7" t="s">
        <v>7</v>
      </c>
      <c r="E3342" s="13">
        <v>2166</v>
      </c>
      <c r="F3342" s="7" t="s">
        <v>43</v>
      </c>
      <c r="G3342" s="7" t="s">
        <v>11</v>
      </c>
      <c r="H3342" s="13">
        <v>10.5</v>
      </c>
      <c r="I3342" s="13" t="str">
        <f>IF(G3342="Male",VLOOKUP(H3342,'Shoe size conversion table'!$B$6:$D$22,2),VLOOKUP(H3342,'Shoe size conversion table'!$J$6:$L$22,2))</f>
        <v>43-44</v>
      </c>
      <c r="J3342" s="13">
        <f>IF(G3342="Male",VLOOKUP(H3342,'Shoe size conversion table'!$B$6:$D$22,3),VLOOKUP(H3342,'Shoe size conversion table'!$J$6:$L$22,3))</f>
        <v>10</v>
      </c>
      <c r="K3342" s="11">
        <v>129</v>
      </c>
      <c r="L3342" s="12">
        <v>0</v>
      </c>
      <c r="M3342" s="7">
        <f t="shared" si="157"/>
        <v>2015</v>
      </c>
      <c r="N3342" s="7">
        <f t="shared" si="158"/>
        <v>2</v>
      </c>
      <c r="O3342" s="30">
        <f t="shared" si="159"/>
        <v>129</v>
      </c>
    </row>
    <row r="3343" spans="2:15" x14ac:dyDescent="0.2">
      <c r="B3343" s="13">
        <v>55274</v>
      </c>
      <c r="C3343" s="14">
        <v>42061.256111111295</v>
      </c>
      <c r="D3343" s="7" t="s">
        <v>8</v>
      </c>
      <c r="E3343" s="13">
        <v>2150</v>
      </c>
      <c r="F3343" s="7" t="s">
        <v>41</v>
      </c>
      <c r="G3343" s="7" t="s">
        <v>11</v>
      </c>
      <c r="H3343" s="13">
        <v>8.5</v>
      </c>
      <c r="I3343" s="13" t="str">
        <f>IF(G3343="Male",VLOOKUP(H3343,'Shoe size conversion table'!$B$6:$D$22,2),VLOOKUP(H3343,'Shoe size conversion table'!$J$6:$L$22,2))</f>
        <v>41-42</v>
      </c>
      <c r="J3343" s="13">
        <f>IF(G3343="Male",VLOOKUP(H3343,'Shoe size conversion table'!$B$6:$D$22,3),VLOOKUP(H3343,'Shoe size conversion table'!$J$6:$L$22,3))</f>
        <v>8</v>
      </c>
      <c r="K3343" s="11">
        <v>169</v>
      </c>
      <c r="L3343" s="12">
        <v>0</v>
      </c>
      <c r="M3343" s="7">
        <f t="shared" si="157"/>
        <v>2015</v>
      </c>
      <c r="N3343" s="7">
        <f t="shared" si="158"/>
        <v>2</v>
      </c>
      <c r="O3343" s="30">
        <f t="shared" si="159"/>
        <v>169</v>
      </c>
    </row>
    <row r="3344" spans="2:15" x14ac:dyDescent="0.2">
      <c r="B3344" s="13">
        <v>55275</v>
      </c>
      <c r="C3344" s="14">
        <v>42061.326111111281</v>
      </c>
      <c r="D3344" s="7" t="s">
        <v>7</v>
      </c>
      <c r="E3344" s="13">
        <v>2199</v>
      </c>
      <c r="F3344" s="7" t="s">
        <v>57</v>
      </c>
      <c r="G3344" s="7" t="s">
        <v>12</v>
      </c>
      <c r="H3344" s="13">
        <v>8</v>
      </c>
      <c r="I3344" s="13" t="str">
        <f>IF(G3344="Male",VLOOKUP(H3344,'Shoe size conversion table'!$B$6:$D$22,2),VLOOKUP(H3344,'Shoe size conversion table'!$J$6:$L$22,2))</f>
        <v>38-39</v>
      </c>
      <c r="J3344" s="13">
        <f>IF(G3344="Male",VLOOKUP(H3344,'Shoe size conversion table'!$B$6:$D$22,3),VLOOKUP(H3344,'Shoe size conversion table'!$J$6:$L$22,3))</f>
        <v>6</v>
      </c>
      <c r="K3344" s="11">
        <v>129</v>
      </c>
      <c r="L3344" s="12">
        <v>0.3</v>
      </c>
      <c r="M3344" s="7">
        <f t="shared" si="157"/>
        <v>2015</v>
      </c>
      <c r="N3344" s="7">
        <f t="shared" si="158"/>
        <v>2</v>
      </c>
      <c r="O3344" s="30">
        <f t="shared" si="159"/>
        <v>90.3</v>
      </c>
    </row>
    <row r="3345" spans="2:15" x14ac:dyDescent="0.2">
      <c r="B3345" s="13">
        <v>55275</v>
      </c>
      <c r="C3345" s="14">
        <v>42061.326111111281</v>
      </c>
      <c r="D3345" s="7" t="s">
        <v>7</v>
      </c>
      <c r="E3345" s="13">
        <v>2147</v>
      </c>
      <c r="F3345" s="7" t="s">
        <v>51</v>
      </c>
      <c r="G3345" s="7" t="s">
        <v>12</v>
      </c>
      <c r="H3345" s="13">
        <v>9.5</v>
      </c>
      <c r="I3345" s="13">
        <f>IF(G3345="Male",VLOOKUP(H3345,'Shoe size conversion table'!$B$6:$D$22,2),VLOOKUP(H3345,'Shoe size conversion table'!$J$6:$L$22,2))</f>
        <v>40</v>
      </c>
      <c r="J3345" s="13">
        <f>IF(G3345="Male",VLOOKUP(H3345,'Shoe size conversion table'!$B$6:$D$22,3),VLOOKUP(H3345,'Shoe size conversion table'!$J$6:$L$22,3))</f>
        <v>7.5</v>
      </c>
      <c r="K3345" s="11">
        <v>159</v>
      </c>
      <c r="L3345" s="12">
        <v>0</v>
      </c>
      <c r="M3345" s="7">
        <f t="shared" si="157"/>
        <v>2015</v>
      </c>
      <c r="N3345" s="7">
        <f t="shared" si="158"/>
        <v>2</v>
      </c>
      <c r="O3345" s="30">
        <f t="shared" si="159"/>
        <v>159</v>
      </c>
    </row>
    <row r="3346" spans="2:15" x14ac:dyDescent="0.2">
      <c r="B3346" s="13">
        <v>55276</v>
      </c>
      <c r="C3346" s="14">
        <v>42061.436111111296</v>
      </c>
      <c r="D3346" s="7" t="s">
        <v>7</v>
      </c>
      <c r="E3346" s="13">
        <v>2230</v>
      </c>
      <c r="F3346" s="7" t="s">
        <v>49</v>
      </c>
      <c r="G3346" s="7" t="s">
        <v>12</v>
      </c>
      <c r="H3346" s="13">
        <v>7.5</v>
      </c>
      <c r="I3346" s="13">
        <f>IF(G3346="Male",VLOOKUP(H3346,'Shoe size conversion table'!$B$6:$D$22,2),VLOOKUP(H3346,'Shoe size conversion table'!$J$6:$L$22,2))</f>
        <v>38</v>
      </c>
      <c r="J3346" s="13">
        <f>IF(G3346="Male",VLOOKUP(H3346,'Shoe size conversion table'!$B$6:$D$22,3),VLOOKUP(H3346,'Shoe size conversion table'!$J$6:$L$22,3))</f>
        <v>5.5</v>
      </c>
      <c r="K3346" s="11">
        <v>199</v>
      </c>
      <c r="L3346" s="12">
        <v>0.3</v>
      </c>
      <c r="M3346" s="7">
        <f t="shared" si="157"/>
        <v>2015</v>
      </c>
      <c r="N3346" s="7">
        <f t="shared" si="158"/>
        <v>2</v>
      </c>
      <c r="O3346" s="30">
        <f t="shared" si="159"/>
        <v>139.29999999999998</v>
      </c>
    </row>
    <row r="3347" spans="2:15" x14ac:dyDescent="0.2">
      <c r="B3347" s="13">
        <v>55277</v>
      </c>
      <c r="C3347" s="14">
        <v>42061.53611111128</v>
      </c>
      <c r="D3347" s="7" t="s">
        <v>10</v>
      </c>
      <c r="E3347" s="13">
        <v>2240</v>
      </c>
      <c r="F3347" s="7" t="s">
        <v>34</v>
      </c>
      <c r="G3347" s="7" t="s">
        <v>11</v>
      </c>
      <c r="H3347" s="13">
        <v>10.5</v>
      </c>
      <c r="I3347" s="13" t="str">
        <f>IF(G3347="Male",VLOOKUP(H3347,'Shoe size conversion table'!$B$6:$D$22,2),VLOOKUP(H3347,'Shoe size conversion table'!$J$6:$L$22,2))</f>
        <v>43-44</v>
      </c>
      <c r="J3347" s="13">
        <f>IF(G3347="Male",VLOOKUP(H3347,'Shoe size conversion table'!$B$6:$D$22,3),VLOOKUP(H3347,'Shoe size conversion table'!$J$6:$L$22,3))</f>
        <v>10</v>
      </c>
      <c r="K3347" s="11">
        <v>159</v>
      </c>
      <c r="L3347" s="12">
        <v>0</v>
      </c>
      <c r="M3347" s="7">
        <f t="shared" si="157"/>
        <v>2015</v>
      </c>
      <c r="N3347" s="7">
        <f t="shared" si="158"/>
        <v>2</v>
      </c>
      <c r="O3347" s="30">
        <f t="shared" si="159"/>
        <v>159</v>
      </c>
    </row>
    <row r="3348" spans="2:15" x14ac:dyDescent="0.2">
      <c r="B3348" s="13">
        <v>55278</v>
      </c>
      <c r="C3348" s="14">
        <v>42061.566111111286</v>
      </c>
      <c r="D3348" s="7" t="s">
        <v>8</v>
      </c>
      <c r="E3348" s="13">
        <v>2232</v>
      </c>
      <c r="F3348" s="7" t="s">
        <v>38</v>
      </c>
      <c r="G3348" s="7" t="s">
        <v>11</v>
      </c>
      <c r="H3348" s="13">
        <v>8</v>
      </c>
      <c r="I3348" s="13">
        <f>IF(G3348="Male",VLOOKUP(H3348,'Shoe size conversion table'!$B$6:$D$22,2),VLOOKUP(H3348,'Shoe size conversion table'!$J$6:$L$22,2))</f>
        <v>41</v>
      </c>
      <c r="J3348" s="13">
        <f>IF(G3348="Male",VLOOKUP(H3348,'Shoe size conversion table'!$B$6:$D$22,3),VLOOKUP(H3348,'Shoe size conversion table'!$J$6:$L$22,3))</f>
        <v>7.5</v>
      </c>
      <c r="K3348" s="11">
        <v>159</v>
      </c>
      <c r="L3348" s="12">
        <v>0.1</v>
      </c>
      <c r="M3348" s="7">
        <f t="shared" si="157"/>
        <v>2015</v>
      </c>
      <c r="N3348" s="7">
        <f t="shared" si="158"/>
        <v>2</v>
      </c>
      <c r="O3348" s="30">
        <f t="shared" si="159"/>
        <v>143.1</v>
      </c>
    </row>
    <row r="3349" spans="2:15" x14ac:dyDescent="0.2">
      <c r="B3349" s="13">
        <v>55279</v>
      </c>
      <c r="C3349" s="14">
        <v>42061.686111111281</v>
      </c>
      <c r="D3349" s="7" t="s">
        <v>7</v>
      </c>
      <c r="E3349" s="13">
        <v>2222</v>
      </c>
      <c r="F3349" s="7" t="s">
        <v>50</v>
      </c>
      <c r="G3349" s="7" t="s">
        <v>12</v>
      </c>
      <c r="H3349" s="13">
        <v>7.5</v>
      </c>
      <c r="I3349" s="13">
        <f>IF(G3349="Male",VLOOKUP(H3349,'Shoe size conversion table'!$B$6:$D$22,2),VLOOKUP(H3349,'Shoe size conversion table'!$J$6:$L$22,2))</f>
        <v>38</v>
      </c>
      <c r="J3349" s="13">
        <f>IF(G3349="Male",VLOOKUP(H3349,'Shoe size conversion table'!$B$6:$D$22,3),VLOOKUP(H3349,'Shoe size conversion table'!$J$6:$L$22,3))</f>
        <v>5.5</v>
      </c>
      <c r="K3349" s="11">
        <v>179</v>
      </c>
      <c r="L3349" s="12">
        <v>0</v>
      </c>
      <c r="M3349" s="7">
        <f t="shared" si="157"/>
        <v>2015</v>
      </c>
      <c r="N3349" s="7">
        <f t="shared" si="158"/>
        <v>2</v>
      </c>
      <c r="O3349" s="30">
        <f t="shared" si="159"/>
        <v>179</v>
      </c>
    </row>
    <row r="3350" spans="2:15" x14ac:dyDescent="0.2">
      <c r="B3350" s="13">
        <v>55280</v>
      </c>
      <c r="C3350" s="14">
        <v>42061.696111111101</v>
      </c>
      <c r="D3350" s="7" t="s">
        <v>9</v>
      </c>
      <c r="E3350" s="13">
        <v>2235</v>
      </c>
      <c r="F3350" s="7" t="s">
        <v>62</v>
      </c>
      <c r="G3350" s="7" t="s">
        <v>11</v>
      </c>
      <c r="H3350" s="13">
        <v>10</v>
      </c>
      <c r="I3350" s="13">
        <f>IF(G3350="Male",VLOOKUP(H3350,'Shoe size conversion table'!$B$6:$D$22,2),VLOOKUP(H3350,'Shoe size conversion table'!$J$6:$L$22,2))</f>
        <v>43</v>
      </c>
      <c r="J3350" s="13">
        <f>IF(G3350="Male",VLOOKUP(H3350,'Shoe size conversion table'!$B$6:$D$22,3),VLOOKUP(H3350,'Shoe size conversion table'!$J$6:$L$22,3))</f>
        <v>9.5</v>
      </c>
      <c r="K3350" s="11">
        <v>139</v>
      </c>
      <c r="L3350" s="12">
        <v>0.1</v>
      </c>
      <c r="M3350" s="7">
        <f t="shared" si="157"/>
        <v>2015</v>
      </c>
      <c r="N3350" s="7">
        <f t="shared" si="158"/>
        <v>2</v>
      </c>
      <c r="O3350" s="30">
        <f t="shared" si="159"/>
        <v>125.10000000000001</v>
      </c>
    </row>
    <row r="3351" spans="2:15" x14ac:dyDescent="0.2">
      <c r="B3351" s="13">
        <v>55281</v>
      </c>
      <c r="C3351" s="14">
        <v>42061.796111111289</v>
      </c>
      <c r="D3351" s="7" t="s">
        <v>7</v>
      </c>
      <c r="E3351" s="13">
        <v>2156</v>
      </c>
      <c r="F3351" s="7" t="s">
        <v>56</v>
      </c>
      <c r="G3351" s="7" t="s">
        <v>11</v>
      </c>
      <c r="H3351" s="13">
        <v>14</v>
      </c>
      <c r="I3351" s="13">
        <f>IF(G3351="Male",VLOOKUP(H3351,'Shoe size conversion table'!$B$6:$D$22,2),VLOOKUP(H3351,'Shoe size conversion table'!$J$6:$L$22,2))</f>
        <v>47</v>
      </c>
      <c r="J3351" s="13">
        <f>IF(G3351="Male",VLOOKUP(H3351,'Shoe size conversion table'!$B$6:$D$22,3),VLOOKUP(H3351,'Shoe size conversion table'!$J$6:$L$22,3))</f>
        <v>13.5</v>
      </c>
      <c r="K3351" s="11">
        <v>129</v>
      </c>
      <c r="L3351" s="12">
        <v>0.2</v>
      </c>
      <c r="M3351" s="7">
        <f t="shared" si="157"/>
        <v>2015</v>
      </c>
      <c r="N3351" s="7">
        <f t="shared" si="158"/>
        <v>2</v>
      </c>
      <c r="O3351" s="30">
        <f t="shared" si="159"/>
        <v>103.2</v>
      </c>
    </row>
    <row r="3352" spans="2:15" x14ac:dyDescent="0.2">
      <c r="B3352" s="13">
        <v>55282</v>
      </c>
      <c r="C3352" s="14">
        <v>42062.116111111296</v>
      </c>
      <c r="D3352" s="7" t="s">
        <v>8</v>
      </c>
      <c r="E3352" s="13">
        <v>2229</v>
      </c>
      <c r="F3352" s="7" t="s">
        <v>39</v>
      </c>
      <c r="G3352" s="7" t="s">
        <v>12</v>
      </c>
      <c r="H3352" s="13">
        <v>7</v>
      </c>
      <c r="I3352" s="13" t="str">
        <f>IF(G3352="Male",VLOOKUP(H3352,'Shoe size conversion table'!$B$6:$D$22,2),VLOOKUP(H3352,'Shoe size conversion table'!$J$6:$L$22,2))</f>
        <v>37-38</v>
      </c>
      <c r="J3352" s="13">
        <f>IF(G3352="Male",VLOOKUP(H3352,'Shoe size conversion table'!$B$6:$D$22,3),VLOOKUP(H3352,'Shoe size conversion table'!$J$6:$L$22,3))</f>
        <v>5</v>
      </c>
      <c r="K3352" s="11">
        <v>149</v>
      </c>
      <c r="L3352" s="12">
        <v>0</v>
      </c>
      <c r="M3352" s="7">
        <f t="shared" si="157"/>
        <v>2015</v>
      </c>
      <c r="N3352" s="7">
        <f t="shared" si="158"/>
        <v>2</v>
      </c>
      <c r="O3352" s="30">
        <f t="shared" si="159"/>
        <v>149</v>
      </c>
    </row>
    <row r="3353" spans="2:15" x14ac:dyDescent="0.2">
      <c r="B3353" s="13">
        <v>55283</v>
      </c>
      <c r="C3353" s="14">
        <v>42062.256111111099</v>
      </c>
      <c r="D3353" s="7" t="s">
        <v>7</v>
      </c>
      <c r="E3353" s="13">
        <v>2213</v>
      </c>
      <c r="F3353" s="7" t="s">
        <v>51</v>
      </c>
      <c r="G3353" s="7" t="s">
        <v>11</v>
      </c>
      <c r="H3353" s="13">
        <v>10</v>
      </c>
      <c r="I3353" s="13">
        <f>IF(G3353="Male",VLOOKUP(H3353,'Shoe size conversion table'!$B$6:$D$22,2),VLOOKUP(H3353,'Shoe size conversion table'!$J$6:$L$22,2))</f>
        <v>43</v>
      </c>
      <c r="J3353" s="13">
        <f>IF(G3353="Male",VLOOKUP(H3353,'Shoe size conversion table'!$B$6:$D$22,3),VLOOKUP(H3353,'Shoe size conversion table'!$J$6:$L$22,3))</f>
        <v>9.5</v>
      </c>
      <c r="K3353" s="11">
        <v>129</v>
      </c>
      <c r="L3353" s="12">
        <v>0</v>
      </c>
      <c r="M3353" s="7">
        <f t="shared" si="157"/>
        <v>2015</v>
      </c>
      <c r="N3353" s="7">
        <f t="shared" si="158"/>
        <v>2</v>
      </c>
      <c r="O3353" s="30">
        <f t="shared" si="159"/>
        <v>129</v>
      </c>
    </row>
    <row r="3354" spans="2:15" x14ac:dyDescent="0.2">
      <c r="B3354" s="13">
        <v>55284</v>
      </c>
      <c r="C3354" s="14">
        <v>42062.326111111281</v>
      </c>
      <c r="D3354" s="7" t="s">
        <v>7</v>
      </c>
      <c r="E3354" s="13">
        <v>2172</v>
      </c>
      <c r="F3354" s="7" t="s">
        <v>46</v>
      </c>
      <c r="G3354" s="7" t="s">
        <v>12</v>
      </c>
      <c r="H3354" s="13">
        <v>8</v>
      </c>
      <c r="I3354" s="13" t="str">
        <f>IF(G3354="Male",VLOOKUP(H3354,'Shoe size conversion table'!$B$6:$D$22,2),VLOOKUP(H3354,'Shoe size conversion table'!$J$6:$L$22,2))</f>
        <v>38-39</v>
      </c>
      <c r="J3354" s="13">
        <f>IF(G3354="Male",VLOOKUP(H3354,'Shoe size conversion table'!$B$6:$D$22,3),VLOOKUP(H3354,'Shoe size conversion table'!$J$6:$L$22,3))</f>
        <v>6</v>
      </c>
      <c r="K3354" s="11">
        <v>169</v>
      </c>
      <c r="L3354" s="12">
        <v>0.2</v>
      </c>
      <c r="M3354" s="7">
        <f t="shared" si="157"/>
        <v>2015</v>
      </c>
      <c r="N3354" s="7">
        <f t="shared" si="158"/>
        <v>2</v>
      </c>
      <c r="O3354" s="30">
        <f t="shared" si="159"/>
        <v>135.20000000000002</v>
      </c>
    </row>
    <row r="3355" spans="2:15" x14ac:dyDescent="0.2">
      <c r="B3355" s="13">
        <v>55285</v>
      </c>
      <c r="C3355" s="14">
        <v>42062.526111111103</v>
      </c>
      <c r="D3355" s="7" t="s">
        <v>7</v>
      </c>
      <c r="E3355" s="13">
        <v>2229</v>
      </c>
      <c r="F3355" s="7" t="s">
        <v>56</v>
      </c>
      <c r="G3355" s="7" t="s">
        <v>12</v>
      </c>
      <c r="H3355" s="13">
        <v>8</v>
      </c>
      <c r="I3355" s="13" t="str">
        <f>IF(G3355="Male",VLOOKUP(H3355,'Shoe size conversion table'!$B$6:$D$22,2),VLOOKUP(H3355,'Shoe size conversion table'!$J$6:$L$22,2))</f>
        <v>38-39</v>
      </c>
      <c r="J3355" s="13">
        <f>IF(G3355="Male",VLOOKUP(H3355,'Shoe size conversion table'!$B$6:$D$22,3),VLOOKUP(H3355,'Shoe size conversion table'!$J$6:$L$22,3))</f>
        <v>6</v>
      </c>
      <c r="K3355" s="11">
        <v>179</v>
      </c>
      <c r="L3355" s="12">
        <v>0.2</v>
      </c>
      <c r="M3355" s="7">
        <f t="shared" si="157"/>
        <v>2015</v>
      </c>
      <c r="N3355" s="7">
        <f t="shared" si="158"/>
        <v>2</v>
      </c>
      <c r="O3355" s="30">
        <f t="shared" si="159"/>
        <v>143.20000000000002</v>
      </c>
    </row>
    <row r="3356" spans="2:15" x14ac:dyDescent="0.2">
      <c r="B3356" s="13">
        <v>55286</v>
      </c>
      <c r="C3356" s="14">
        <v>42062.53611111128</v>
      </c>
      <c r="D3356" s="7" t="s">
        <v>8</v>
      </c>
      <c r="E3356" s="13">
        <v>2209</v>
      </c>
      <c r="F3356" s="7" t="s">
        <v>37</v>
      </c>
      <c r="G3356" s="7" t="s">
        <v>12</v>
      </c>
      <c r="H3356" s="13">
        <v>8</v>
      </c>
      <c r="I3356" s="13" t="str">
        <f>IF(G3356="Male",VLOOKUP(H3356,'Shoe size conversion table'!$B$6:$D$22,2),VLOOKUP(H3356,'Shoe size conversion table'!$J$6:$L$22,2))</f>
        <v>38-39</v>
      </c>
      <c r="J3356" s="13">
        <f>IF(G3356="Male",VLOOKUP(H3356,'Shoe size conversion table'!$B$6:$D$22,3),VLOOKUP(H3356,'Shoe size conversion table'!$J$6:$L$22,3))</f>
        <v>6</v>
      </c>
      <c r="K3356" s="11">
        <v>139</v>
      </c>
      <c r="L3356" s="12">
        <v>0.3</v>
      </c>
      <c r="M3356" s="7">
        <f t="shared" si="157"/>
        <v>2015</v>
      </c>
      <c r="N3356" s="7">
        <f t="shared" si="158"/>
        <v>2</v>
      </c>
      <c r="O3356" s="30">
        <f t="shared" si="159"/>
        <v>97.3</v>
      </c>
    </row>
    <row r="3357" spans="2:15" x14ac:dyDescent="0.2">
      <c r="B3357" s="13">
        <v>55287</v>
      </c>
      <c r="C3357" s="14">
        <v>42062.566111111286</v>
      </c>
      <c r="D3357" s="7" t="s">
        <v>8</v>
      </c>
      <c r="E3357" s="13">
        <v>2173</v>
      </c>
      <c r="F3357" s="7" t="s">
        <v>42</v>
      </c>
      <c r="G3357" s="7" t="s">
        <v>12</v>
      </c>
      <c r="H3357" s="13">
        <v>7.5</v>
      </c>
      <c r="I3357" s="13">
        <f>IF(G3357="Male",VLOOKUP(H3357,'Shoe size conversion table'!$B$6:$D$22,2),VLOOKUP(H3357,'Shoe size conversion table'!$J$6:$L$22,2))</f>
        <v>38</v>
      </c>
      <c r="J3357" s="13">
        <f>IF(G3357="Male",VLOOKUP(H3357,'Shoe size conversion table'!$B$6:$D$22,3),VLOOKUP(H3357,'Shoe size conversion table'!$J$6:$L$22,3))</f>
        <v>5.5</v>
      </c>
      <c r="K3357" s="11">
        <v>159</v>
      </c>
      <c r="L3357" s="12">
        <v>0.1</v>
      </c>
      <c r="M3357" s="7">
        <f t="shared" si="157"/>
        <v>2015</v>
      </c>
      <c r="N3357" s="7">
        <f t="shared" si="158"/>
        <v>2</v>
      </c>
      <c r="O3357" s="30">
        <f t="shared" si="159"/>
        <v>143.1</v>
      </c>
    </row>
    <row r="3358" spans="2:15" x14ac:dyDescent="0.2">
      <c r="B3358" s="13">
        <v>55288</v>
      </c>
      <c r="C3358" s="14">
        <v>42062.83611111129</v>
      </c>
      <c r="D3358" s="7" t="s">
        <v>7</v>
      </c>
      <c r="E3358" s="13">
        <v>2197</v>
      </c>
      <c r="F3358" s="7" t="s">
        <v>46</v>
      </c>
      <c r="G3358" s="7" t="s">
        <v>11</v>
      </c>
      <c r="H3358" s="13">
        <v>10</v>
      </c>
      <c r="I3358" s="13">
        <f>IF(G3358="Male",VLOOKUP(H3358,'Shoe size conversion table'!$B$6:$D$22,2),VLOOKUP(H3358,'Shoe size conversion table'!$J$6:$L$22,2))</f>
        <v>43</v>
      </c>
      <c r="J3358" s="13">
        <f>IF(G3358="Male",VLOOKUP(H3358,'Shoe size conversion table'!$B$6:$D$22,3),VLOOKUP(H3358,'Shoe size conversion table'!$J$6:$L$22,3))</f>
        <v>9.5</v>
      </c>
      <c r="K3358" s="11">
        <v>149</v>
      </c>
      <c r="L3358" s="12">
        <v>0</v>
      </c>
      <c r="M3358" s="7">
        <f t="shared" si="157"/>
        <v>2015</v>
      </c>
      <c r="N3358" s="7">
        <f t="shared" si="158"/>
        <v>2</v>
      </c>
      <c r="O3358" s="30">
        <f t="shared" si="159"/>
        <v>149</v>
      </c>
    </row>
    <row r="3359" spans="2:15" x14ac:dyDescent="0.2">
      <c r="B3359" s="13">
        <v>55289</v>
      </c>
      <c r="C3359" s="14">
        <v>42062.846111111103</v>
      </c>
      <c r="D3359" s="7" t="s">
        <v>10</v>
      </c>
      <c r="E3359" s="13">
        <v>2205</v>
      </c>
      <c r="F3359" s="7" t="s">
        <v>34</v>
      </c>
      <c r="G3359" s="7" t="s">
        <v>12</v>
      </c>
      <c r="H3359" s="13">
        <v>9</v>
      </c>
      <c r="I3359" s="13" t="str">
        <f>IF(G3359="Male",VLOOKUP(H3359,'Shoe size conversion table'!$B$6:$D$22,2),VLOOKUP(H3359,'Shoe size conversion table'!$J$6:$L$22,2))</f>
        <v>39-40</v>
      </c>
      <c r="J3359" s="13">
        <f>IF(G3359="Male",VLOOKUP(H3359,'Shoe size conversion table'!$B$6:$D$22,3),VLOOKUP(H3359,'Shoe size conversion table'!$J$6:$L$22,3))</f>
        <v>7</v>
      </c>
      <c r="K3359" s="11">
        <v>199</v>
      </c>
      <c r="L3359" s="12">
        <v>0</v>
      </c>
      <c r="M3359" s="7">
        <f t="shared" si="157"/>
        <v>2015</v>
      </c>
      <c r="N3359" s="7">
        <f t="shared" si="158"/>
        <v>2</v>
      </c>
      <c r="O3359" s="30">
        <f t="shared" si="159"/>
        <v>199</v>
      </c>
    </row>
    <row r="3360" spans="2:15" x14ac:dyDescent="0.2">
      <c r="B3360" s="13">
        <v>55290</v>
      </c>
      <c r="C3360" s="14">
        <v>42062.9061111111</v>
      </c>
      <c r="D3360" s="7" t="s">
        <v>7</v>
      </c>
      <c r="E3360" s="13">
        <v>2151</v>
      </c>
      <c r="F3360" s="7" t="s">
        <v>51</v>
      </c>
      <c r="G3360" s="7" t="s">
        <v>11</v>
      </c>
      <c r="H3360" s="13">
        <v>9.5</v>
      </c>
      <c r="I3360" s="13" t="str">
        <f>IF(G3360="Male",VLOOKUP(H3360,'Shoe size conversion table'!$B$6:$D$22,2),VLOOKUP(H3360,'Shoe size conversion table'!$J$6:$L$22,2))</f>
        <v>42-43</v>
      </c>
      <c r="J3360" s="13">
        <f>IF(G3360="Male",VLOOKUP(H3360,'Shoe size conversion table'!$B$6:$D$22,3),VLOOKUP(H3360,'Shoe size conversion table'!$J$6:$L$22,3))</f>
        <v>9</v>
      </c>
      <c r="K3360" s="11">
        <v>129</v>
      </c>
      <c r="L3360" s="12">
        <v>0.1</v>
      </c>
      <c r="M3360" s="7">
        <f t="shared" si="157"/>
        <v>2015</v>
      </c>
      <c r="N3360" s="7">
        <f t="shared" si="158"/>
        <v>2</v>
      </c>
      <c r="O3360" s="30">
        <f t="shared" si="159"/>
        <v>116.10000000000001</v>
      </c>
    </row>
    <row r="3361" spans="2:15" x14ac:dyDescent="0.2">
      <c r="B3361" s="13">
        <v>55291</v>
      </c>
      <c r="C3361" s="14">
        <v>42063.066111111293</v>
      </c>
      <c r="D3361" s="7" t="s">
        <v>7</v>
      </c>
      <c r="E3361" s="13">
        <v>2194</v>
      </c>
      <c r="F3361" s="7" t="s">
        <v>48</v>
      </c>
      <c r="G3361" s="7" t="s">
        <v>11</v>
      </c>
      <c r="H3361" s="13">
        <v>9.5</v>
      </c>
      <c r="I3361" s="13" t="str">
        <f>IF(G3361="Male",VLOOKUP(H3361,'Shoe size conversion table'!$B$6:$D$22,2),VLOOKUP(H3361,'Shoe size conversion table'!$J$6:$L$22,2))</f>
        <v>42-43</v>
      </c>
      <c r="J3361" s="13">
        <f>IF(G3361="Male",VLOOKUP(H3361,'Shoe size conversion table'!$B$6:$D$22,3),VLOOKUP(H3361,'Shoe size conversion table'!$J$6:$L$22,3))</f>
        <v>9</v>
      </c>
      <c r="K3361" s="11">
        <v>179</v>
      </c>
      <c r="L3361" s="12">
        <v>0.3</v>
      </c>
      <c r="M3361" s="7">
        <f t="shared" si="157"/>
        <v>2015</v>
      </c>
      <c r="N3361" s="7">
        <f t="shared" si="158"/>
        <v>2</v>
      </c>
      <c r="O3361" s="30">
        <f t="shared" si="159"/>
        <v>125.3</v>
      </c>
    </row>
    <row r="3362" spans="2:15" x14ac:dyDescent="0.2">
      <c r="B3362" s="13">
        <v>55292</v>
      </c>
      <c r="C3362" s="14">
        <v>42063.186111111296</v>
      </c>
      <c r="D3362" s="7" t="s">
        <v>7</v>
      </c>
      <c r="E3362" s="13">
        <v>2154</v>
      </c>
      <c r="F3362" s="7" t="s">
        <v>48</v>
      </c>
      <c r="G3362" s="7" t="s">
        <v>11</v>
      </c>
      <c r="H3362" s="13">
        <v>14</v>
      </c>
      <c r="I3362" s="13">
        <f>IF(G3362="Male",VLOOKUP(H3362,'Shoe size conversion table'!$B$6:$D$22,2),VLOOKUP(H3362,'Shoe size conversion table'!$J$6:$L$22,2))</f>
        <v>47</v>
      </c>
      <c r="J3362" s="13">
        <f>IF(G3362="Male",VLOOKUP(H3362,'Shoe size conversion table'!$B$6:$D$22,3),VLOOKUP(H3362,'Shoe size conversion table'!$J$6:$L$22,3))</f>
        <v>13.5</v>
      </c>
      <c r="K3362" s="11">
        <v>129</v>
      </c>
      <c r="L3362" s="12">
        <v>0</v>
      </c>
      <c r="M3362" s="7">
        <f t="shared" si="157"/>
        <v>2015</v>
      </c>
      <c r="N3362" s="7">
        <f t="shared" si="158"/>
        <v>2</v>
      </c>
      <c r="O3362" s="30">
        <f t="shared" si="159"/>
        <v>129</v>
      </c>
    </row>
    <row r="3363" spans="2:15" x14ac:dyDescent="0.2">
      <c r="B3363" s="13">
        <v>55293</v>
      </c>
      <c r="C3363" s="14">
        <v>42063.256111111295</v>
      </c>
      <c r="D3363" s="7" t="s">
        <v>8</v>
      </c>
      <c r="E3363" s="13">
        <v>2180</v>
      </c>
      <c r="F3363" s="7" t="s">
        <v>39</v>
      </c>
      <c r="G3363" s="7" t="s">
        <v>11</v>
      </c>
      <c r="H3363" s="13">
        <v>12</v>
      </c>
      <c r="I3363" s="13">
        <f>IF(G3363="Male",VLOOKUP(H3363,'Shoe size conversion table'!$B$6:$D$22,2),VLOOKUP(H3363,'Shoe size conversion table'!$J$6:$L$22,2))</f>
        <v>45</v>
      </c>
      <c r="J3363" s="13">
        <f>IF(G3363="Male",VLOOKUP(H3363,'Shoe size conversion table'!$B$6:$D$22,3),VLOOKUP(H3363,'Shoe size conversion table'!$J$6:$L$22,3))</f>
        <v>11.5</v>
      </c>
      <c r="K3363" s="11">
        <v>189</v>
      </c>
      <c r="L3363" s="12">
        <v>0.3</v>
      </c>
      <c r="M3363" s="7">
        <f t="shared" si="157"/>
        <v>2015</v>
      </c>
      <c r="N3363" s="7">
        <f t="shared" si="158"/>
        <v>2</v>
      </c>
      <c r="O3363" s="30">
        <f t="shared" si="159"/>
        <v>132.29999999999998</v>
      </c>
    </row>
    <row r="3364" spans="2:15" x14ac:dyDescent="0.2">
      <c r="B3364" s="13">
        <v>55294</v>
      </c>
      <c r="C3364" s="14">
        <v>42063.2961111111</v>
      </c>
      <c r="D3364" s="7" t="s">
        <v>10</v>
      </c>
      <c r="E3364" s="13">
        <v>2158</v>
      </c>
      <c r="F3364" s="7" t="s">
        <v>34</v>
      </c>
      <c r="G3364" s="7" t="s">
        <v>12</v>
      </c>
      <c r="H3364" s="13">
        <v>8</v>
      </c>
      <c r="I3364" s="13" t="str">
        <f>IF(G3364="Male",VLOOKUP(H3364,'Shoe size conversion table'!$B$6:$D$22,2),VLOOKUP(H3364,'Shoe size conversion table'!$J$6:$L$22,2))</f>
        <v>38-39</v>
      </c>
      <c r="J3364" s="13">
        <f>IF(G3364="Male",VLOOKUP(H3364,'Shoe size conversion table'!$B$6:$D$22,3),VLOOKUP(H3364,'Shoe size conversion table'!$J$6:$L$22,3))</f>
        <v>6</v>
      </c>
      <c r="K3364" s="11">
        <v>179</v>
      </c>
      <c r="L3364" s="12">
        <v>0.3</v>
      </c>
      <c r="M3364" s="7">
        <f t="shared" si="157"/>
        <v>2015</v>
      </c>
      <c r="N3364" s="7">
        <f t="shared" si="158"/>
        <v>2</v>
      </c>
      <c r="O3364" s="30">
        <f t="shared" si="159"/>
        <v>125.3</v>
      </c>
    </row>
    <row r="3365" spans="2:15" x14ac:dyDescent="0.2">
      <c r="B3365" s="13">
        <v>55295</v>
      </c>
      <c r="C3365" s="14">
        <v>42063.4061111111</v>
      </c>
      <c r="D3365" s="7" t="s">
        <v>10</v>
      </c>
      <c r="E3365" s="13">
        <v>2212</v>
      </c>
      <c r="F3365" s="7" t="s">
        <v>34</v>
      </c>
      <c r="G3365" s="7" t="s">
        <v>11</v>
      </c>
      <c r="H3365" s="13">
        <v>8</v>
      </c>
      <c r="I3365" s="13">
        <f>IF(G3365="Male",VLOOKUP(H3365,'Shoe size conversion table'!$B$6:$D$22,2),VLOOKUP(H3365,'Shoe size conversion table'!$J$6:$L$22,2))</f>
        <v>41</v>
      </c>
      <c r="J3365" s="13">
        <f>IF(G3365="Male",VLOOKUP(H3365,'Shoe size conversion table'!$B$6:$D$22,3),VLOOKUP(H3365,'Shoe size conversion table'!$J$6:$L$22,3))</f>
        <v>7.5</v>
      </c>
      <c r="K3365" s="11">
        <v>169</v>
      </c>
      <c r="L3365" s="12">
        <v>0.1</v>
      </c>
      <c r="M3365" s="7">
        <f t="shared" si="157"/>
        <v>2015</v>
      </c>
      <c r="N3365" s="7">
        <f t="shared" si="158"/>
        <v>2</v>
      </c>
      <c r="O3365" s="30">
        <f t="shared" si="159"/>
        <v>152.1</v>
      </c>
    </row>
    <row r="3366" spans="2:15" x14ac:dyDescent="0.2">
      <c r="B3366" s="13">
        <v>55296</v>
      </c>
      <c r="C3366" s="14">
        <v>42063.546111111296</v>
      </c>
      <c r="D3366" s="7" t="s">
        <v>9</v>
      </c>
      <c r="E3366" s="13">
        <v>2167</v>
      </c>
      <c r="F3366" s="7" t="s">
        <v>61</v>
      </c>
      <c r="G3366" s="7" t="s">
        <v>12</v>
      </c>
      <c r="H3366" s="13">
        <v>8.5</v>
      </c>
      <c r="I3366" s="13">
        <f>IF(G3366="Male",VLOOKUP(H3366,'Shoe size conversion table'!$B$6:$D$22,2),VLOOKUP(H3366,'Shoe size conversion table'!$J$6:$L$22,2))</f>
        <v>39</v>
      </c>
      <c r="J3366" s="13">
        <f>IF(G3366="Male",VLOOKUP(H3366,'Shoe size conversion table'!$B$6:$D$22,3),VLOOKUP(H3366,'Shoe size conversion table'!$J$6:$L$22,3))</f>
        <v>6.5</v>
      </c>
      <c r="K3366" s="11">
        <v>169</v>
      </c>
      <c r="L3366" s="12">
        <v>0.2</v>
      </c>
      <c r="M3366" s="7">
        <f t="shared" si="157"/>
        <v>2015</v>
      </c>
      <c r="N3366" s="7">
        <f t="shared" si="158"/>
        <v>2</v>
      </c>
      <c r="O3366" s="30">
        <f t="shared" si="159"/>
        <v>135.20000000000002</v>
      </c>
    </row>
    <row r="3367" spans="2:15" x14ac:dyDescent="0.2">
      <c r="B3367" s="13">
        <v>55297</v>
      </c>
      <c r="C3367" s="14">
        <v>42063.566111111286</v>
      </c>
      <c r="D3367" s="7" t="s">
        <v>8</v>
      </c>
      <c r="E3367" s="13">
        <v>2215</v>
      </c>
      <c r="F3367" s="7" t="s">
        <v>37</v>
      </c>
      <c r="G3367" s="7" t="s">
        <v>12</v>
      </c>
      <c r="H3367" s="13">
        <v>7.5</v>
      </c>
      <c r="I3367" s="13">
        <f>IF(G3367="Male",VLOOKUP(H3367,'Shoe size conversion table'!$B$6:$D$22,2),VLOOKUP(H3367,'Shoe size conversion table'!$J$6:$L$22,2))</f>
        <v>38</v>
      </c>
      <c r="J3367" s="13">
        <f>IF(G3367="Male",VLOOKUP(H3367,'Shoe size conversion table'!$B$6:$D$22,3),VLOOKUP(H3367,'Shoe size conversion table'!$J$6:$L$22,3))</f>
        <v>5.5</v>
      </c>
      <c r="K3367" s="11">
        <v>139</v>
      </c>
      <c r="L3367" s="12">
        <v>0</v>
      </c>
      <c r="M3367" s="7">
        <f t="shared" si="157"/>
        <v>2015</v>
      </c>
      <c r="N3367" s="7">
        <f t="shared" si="158"/>
        <v>2</v>
      </c>
      <c r="O3367" s="30">
        <f t="shared" si="159"/>
        <v>139</v>
      </c>
    </row>
    <row r="3368" spans="2:15" x14ac:dyDescent="0.2">
      <c r="B3368" s="13">
        <v>55298</v>
      </c>
      <c r="C3368" s="14">
        <v>42063.6161111111</v>
      </c>
      <c r="D3368" s="7" t="s">
        <v>10</v>
      </c>
      <c r="E3368" s="13">
        <v>2198</v>
      </c>
      <c r="F3368" s="7" t="s">
        <v>35</v>
      </c>
      <c r="G3368" s="7" t="s">
        <v>11</v>
      </c>
      <c r="H3368" s="13">
        <v>11.5</v>
      </c>
      <c r="I3368" s="13" t="str">
        <f>IF(G3368="Male",VLOOKUP(H3368,'Shoe size conversion table'!$B$6:$D$22,2),VLOOKUP(H3368,'Shoe size conversion table'!$J$6:$L$22,2))</f>
        <v>44-45</v>
      </c>
      <c r="J3368" s="13">
        <f>IF(G3368="Male",VLOOKUP(H3368,'Shoe size conversion table'!$B$6:$D$22,3),VLOOKUP(H3368,'Shoe size conversion table'!$J$6:$L$22,3))</f>
        <v>11</v>
      </c>
      <c r="K3368" s="11">
        <v>139</v>
      </c>
      <c r="L3368" s="12">
        <v>0.2</v>
      </c>
      <c r="M3368" s="7">
        <f t="shared" si="157"/>
        <v>2015</v>
      </c>
      <c r="N3368" s="7">
        <f t="shared" si="158"/>
        <v>2</v>
      </c>
      <c r="O3368" s="30">
        <f t="shared" si="159"/>
        <v>111.2</v>
      </c>
    </row>
    <row r="3369" spans="2:15" x14ac:dyDescent="0.2">
      <c r="B3369" s="13">
        <v>55299</v>
      </c>
      <c r="C3369" s="14">
        <v>42063.846111111103</v>
      </c>
      <c r="D3369" s="7" t="s">
        <v>10</v>
      </c>
      <c r="E3369" s="13">
        <v>2189</v>
      </c>
      <c r="F3369" s="7" t="s">
        <v>34</v>
      </c>
      <c r="G3369" s="7" t="s">
        <v>12</v>
      </c>
      <c r="H3369" s="13">
        <v>9</v>
      </c>
      <c r="I3369" s="13" t="str">
        <f>IF(G3369="Male",VLOOKUP(H3369,'Shoe size conversion table'!$B$6:$D$22,2),VLOOKUP(H3369,'Shoe size conversion table'!$J$6:$L$22,2))</f>
        <v>39-40</v>
      </c>
      <c r="J3369" s="13">
        <f>IF(G3369="Male",VLOOKUP(H3369,'Shoe size conversion table'!$B$6:$D$22,3),VLOOKUP(H3369,'Shoe size conversion table'!$J$6:$L$22,3))</f>
        <v>7</v>
      </c>
      <c r="K3369" s="11">
        <v>179</v>
      </c>
      <c r="L3369" s="12">
        <v>0</v>
      </c>
      <c r="M3369" s="7">
        <f t="shared" si="157"/>
        <v>2015</v>
      </c>
      <c r="N3369" s="7">
        <f t="shared" si="158"/>
        <v>2</v>
      </c>
      <c r="O3369" s="30">
        <f t="shared" si="159"/>
        <v>179</v>
      </c>
    </row>
    <row r="3370" spans="2:15" x14ac:dyDescent="0.2">
      <c r="B3370" s="13">
        <v>55300</v>
      </c>
      <c r="C3370" s="14">
        <v>42063.846111111103</v>
      </c>
      <c r="D3370" s="7" t="s">
        <v>8</v>
      </c>
      <c r="E3370" s="13">
        <v>2216</v>
      </c>
      <c r="F3370" s="7" t="s">
        <v>40</v>
      </c>
      <c r="G3370" s="7" t="s">
        <v>11</v>
      </c>
      <c r="H3370" s="13">
        <v>9.5</v>
      </c>
      <c r="I3370" s="13" t="str">
        <f>IF(G3370="Male",VLOOKUP(H3370,'Shoe size conversion table'!$B$6:$D$22,2),VLOOKUP(H3370,'Shoe size conversion table'!$J$6:$L$22,2))</f>
        <v>42-43</v>
      </c>
      <c r="J3370" s="13">
        <f>IF(G3370="Male",VLOOKUP(H3370,'Shoe size conversion table'!$B$6:$D$22,3),VLOOKUP(H3370,'Shoe size conversion table'!$J$6:$L$22,3))</f>
        <v>9</v>
      </c>
      <c r="K3370" s="11">
        <v>199</v>
      </c>
      <c r="L3370" s="12">
        <v>0</v>
      </c>
      <c r="M3370" s="7">
        <f t="shared" si="157"/>
        <v>2015</v>
      </c>
      <c r="N3370" s="7">
        <f t="shared" si="158"/>
        <v>2</v>
      </c>
      <c r="O3370" s="30">
        <f t="shared" si="159"/>
        <v>199</v>
      </c>
    </row>
    <row r="3371" spans="2:15" x14ac:dyDescent="0.2">
      <c r="B3371" s="13">
        <v>55301</v>
      </c>
      <c r="C3371" s="14">
        <v>42064.016111111298</v>
      </c>
      <c r="D3371" s="7" t="s">
        <v>9</v>
      </c>
      <c r="E3371" s="13">
        <v>2207</v>
      </c>
      <c r="F3371" s="7" t="s">
        <v>58</v>
      </c>
      <c r="G3371" s="7" t="s">
        <v>12</v>
      </c>
      <c r="H3371" s="13">
        <v>8</v>
      </c>
      <c r="I3371" s="13" t="str">
        <f>IF(G3371="Male",VLOOKUP(H3371,'Shoe size conversion table'!$B$6:$D$22,2),VLOOKUP(H3371,'Shoe size conversion table'!$J$6:$L$22,2))</f>
        <v>38-39</v>
      </c>
      <c r="J3371" s="13">
        <f>IF(G3371="Male",VLOOKUP(H3371,'Shoe size conversion table'!$B$6:$D$22,3),VLOOKUP(H3371,'Shoe size conversion table'!$J$6:$L$22,3))</f>
        <v>6</v>
      </c>
      <c r="K3371" s="11">
        <v>169</v>
      </c>
      <c r="L3371" s="12">
        <v>0.2</v>
      </c>
      <c r="M3371" s="7">
        <f t="shared" si="157"/>
        <v>2015</v>
      </c>
      <c r="N3371" s="7">
        <f t="shared" si="158"/>
        <v>3</v>
      </c>
      <c r="O3371" s="30">
        <f t="shared" si="159"/>
        <v>135.20000000000002</v>
      </c>
    </row>
    <row r="3372" spans="2:15" x14ac:dyDescent="0.2">
      <c r="B3372" s="13">
        <v>55302</v>
      </c>
      <c r="C3372" s="14">
        <v>42064.186111111296</v>
      </c>
      <c r="D3372" s="7" t="s">
        <v>7</v>
      </c>
      <c r="E3372" s="13">
        <v>2172</v>
      </c>
      <c r="F3372" s="7" t="s">
        <v>48</v>
      </c>
      <c r="G3372" s="7" t="s">
        <v>11</v>
      </c>
      <c r="H3372" s="13">
        <v>10</v>
      </c>
      <c r="I3372" s="13">
        <f>IF(G3372="Male",VLOOKUP(H3372,'Shoe size conversion table'!$B$6:$D$22,2),VLOOKUP(H3372,'Shoe size conversion table'!$J$6:$L$22,2))</f>
        <v>43</v>
      </c>
      <c r="J3372" s="13">
        <f>IF(G3372="Male",VLOOKUP(H3372,'Shoe size conversion table'!$B$6:$D$22,3),VLOOKUP(H3372,'Shoe size conversion table'!$J$6:$L$22,3))</f>
        <v>9.5</v>
      </c>
      <c r="K3372" s="11">
        <v>159</v>
      </c>
      <c r="L3372" s="12">
        <v>0.5</v>
      </c>
      <c r="M3372" s="7">
        <f t="shared" si="157"/>
        <v>2015</v>
      </c>
      <c r="N3372" s="7">
        <f t="shared" si="158"/>
        <v>3</v>
      </c>
      <c r="O3372" s="30">
        <f t="shared" si="159"/>
        <v>79.5</v>
      </c>
    </row>
    <row r="3373" spans="2:15" x14ac:dyDescent="0.2">
      <c r="B3373" s="13">
        <v>55303</v>
      </c>
      <c r="C3373" s="14">
        <v>42064.226111111297</v>
      </c>
      <c r="D3373" s="7" t="s">
        <v>10</v>
      </c>
      <c r="E3373" s="13">
        <v>2200</v>
      </c>
      <c r="F3373" s="7" t="s">
        <v>35</v>
      </c>
      <c r="G3373" s="7" t="s">
        <v>12</v>
      </c>
      <c r="H3373" s="13">
        <v>7.5</v>
      </c>
      <c r="I3373" s="13">
        <f>IF(G3373="Male",VLOOKUP(H3373,'Shoe size conversion table'!$B$6:$D$22,2),VLOOKUP(H3373,'Shoe size conversion table'!$J$6:$L$22,2))</f>
        <v>38</v>
      </c>
      <c r="J3373" s="13">
        <f>IF(G3373="Male",VLOOKUP(H3373,'Shoe size conversion table'!$B$6:$D$22,3),VLOOKUP(H3373,'Shoe size conversion table'!$J$6:$L$22,3))</f>
        <v>5.5</v>
      </c>
      <c r="K3373" s="11">
        <v>149</v>
      </c>
      <c r="L3373" s="12">
        <v>0</v>
      </c>
      <c r="M3373" s="7">
        <f t="shared" si="157"/>
        <v>2015</v>
      </c>
      <c r="N3373" s="7">
        <f t="shared" si="158"/>
        <v>3</v>
      </c>
      <c r="O3373" s="30">
        <f t="shared" si="159"/>
        <v>149</v>
      </c>
    </row>
    <row r="3374" spans="2:15" x14ac:dyDescent="0.2">
      <c r="B3374" s="13">
        <v>55304</v>
      </c>
      <c r="C3374" s="14">
        <v>42064.4061111111</v>
      </c>
      <c r="D3374" s="7" t="s">
        <v>8</v>
      </c>
      <c r="E3374" s="13">
        <v>2171</v>
      </c>
      <c r="F3374" s="7" t="s">
        <v>39</v>
      </c>
      <c r="G3374" s="7" t="s">
        <v>12</v>
      </c>
      <c r="H3374" s="13">
        <v>8</v>
      </c>
      <c r="I3374" s="13" t="str">
        <f>IF(G3374="Male",VLOOKUP(H3374,'Shoe size conversion table'!$B$6:$D$22,2),VLOOKUP(H3374,'Shoe size conversion table'!$J$6:$L$22,2))</f>
        <v>38-39</v>
      </c>
      <c r="J3374" s="13">
        <f>IF(G3374="Male",VLOOKUP(H3374,'Shoe size conversion table'!$B$6:$D$22,3),VLOOKUP(H3374,'Shoe size conversion table'!$J$6:$L$22,3))</f>
        <v>6</v>
      </c>
      <c r="K3374" s="11">
        <v>179</v>
      </c>
      <c r="L3374" s="12">
        <v>0.3</v>
      </c>
      <c r="M3374" s="7">
        <f t="shared" si="157"/>
        <v>2015</v>
      </c>
      <c r="N3374" s="7">
        <f t="shared" si="158"/>
        <v>3</v>
      </c>
      <c r="O3374" s="30">
        <f t="shared" si="159"/>
        <v>125.3</v>
      </c>
    </row>
    <row r="3375" spans="2:15" x14ac:dyDescent="0.2">
      <c r="B3375" s="13">
        <v>55305</v>
      </c>
      <c r="C3375" s="14">
        <v>42064.506111111288</v>
      </c>
      <c r="D3375" s="7" t="s">
        <v>10</v>
      </c>
      <c r="E3375" s="13">
        <v>2165</v>
      </c>
      <c r="F3375" s="7" t="s">
        <v>36</v>
      </c>
      <c r="G3375" s="7" t="s">
        <v>12</v>
      </c>
      <c r="H3375" s="13">
        <v>8.5</v>
      </c>
      <c r="I3375" s="13">
        <f>IF(G3375="Male",VLOOKUP(H3375,'Shoe size conversion table'!$B$6:$D$22,2),VLOOKUP(H3375,'Shoe size conversion table'!$J$6:$L$22,2))</f>
        <v>39</v>
      </c>
      <c r="J3375" s="13">
        <f>IF(G3375="Male",VLOOKUP(H3375,'Shoe size conversion table'!$B$6:$D$22,3),VLOOKUP(H3375,'Shoe size conversion table'!$J$6:$L$22,3))</f>
        <v>6.5</v>
      </c>
      <c r="K3375" s="11">
        <v>149</v>
      </c>
      <c r="L3375" s="12">
        <v>0</v>
      </c>
      <c r="M3375" s="7">
        <f t="shared" si="157"/>
        <v>2015</v>
      </c>
      <c r="N3375" s="7">
        <f t="shared" si="158"/>
        <v>3</v>
      </c>
      <c r="O3375" s="30">
        <f t="shared" si="159"/>
        <v>149</v>
      </c>
    </row>
    <row r="3376" spans="2:15" x14ac:dyDescent="0.2">
      <c r="B3376" s="13">
        <v>55306</v>
      </c>
      <c r="C3376" s="14">
        <v>42064.83611111129</v>
      </c>
      <c r="D3376" s="7" t="s">
        <v>7</v>
      </c>
      <c r="E3376" s="13">
        <v>2188</v>
      </c>
      <c r="F3376" s="7" t="s">
        <v>46</v>
      </c>
      <c r="G3376" s="7" t="s">
        <v>11</v>
      </c>
      <c r="H3376" s="13">
        <v>8.5</v>
      </c>
      <c r="I3376" s="13" t="str">
        <f>IF(G3376="Male",VLOOKUP(H3376,'Shoe size conversion table'!$B$6:$D$22,2),VLOOKUP(H3376,'Shoe size conversion table'!$J$6:$L$22,2))</f>
        <v>41-42</v>
      </c>
      <c r="J3376" s="13">
        <f>IF(G3376="Male",VLOOKUP(H3376,'Shoe size conversion table'!$B$6:$D$22,3),VLOOKUP(H3376,'Shoe size conversion table'!$J$6:$L$22,3))</f>
        <v>8</v>
      </c>
      <c r="K3376" s="11">
        <v>169</v>
      </c>
      <c r="L3376" s="12">
        <v>0</v>
      </c>
      <c r="M3376" s="7">
        <f t="shared" si="157"/>
        <v>2015</v>
      </c>
      <c r="N3376" s="7">
        <f t="shared" si="158"/>
        <v>3</v>
      </c>
      <c r="O3376" s="30">
        <f t="shared" si="159"/>
        <v>169</v>
      </c>
    </row>
    <row r="3377" spans="2:15" x14ac:dyDescent="0.2">
      <c r="B3377" s="13">
        <v>55307</v>
      </c>
      <c r="C3377" s="14">
        <v>42064.846111111103</v>
      </c>
      <c r="D3377" s="7" t="s">
        <v>7</v>
      </c>
      <c r="E3377" s="13">
        <v>2169</v>
      </c>
      <c r="F3377" s="7" t="s">
        <v>53</v>
      </c>
      <c r="G3377" s="7" t="s">
        <v>12</v>
      </c>
      <c r="H3377" s="13">
        <v>10</v>
      </c>
      <c r="I3377" s="13" t="str">
        <f>IF(G3377="Male",VLOOKUP(H3377,'Shoe size conversion table'!$B$6:$D$22,2),VLOOKUP(H3377,'Shoe size conversion table'!$J$6:$L$22,2))</f>
        <v>40-41</v>
      </c>
      <c r="J3377" s="13">
        <f>IF(G3377="Male",VLOOKUP(H3377,'Shoe size conversion table'!$B$6:$D$22,3),VLOOKUP(H3377,'Shoe size conversion table'!$J$6:$L$22,3))</f>
        <v>8</v>
      </c>
      <c r="K3377" s="11">
        <v>169</v>
      </c>
      <c r="L3377" s="12">
        <v>0.3</v>
      </c>
      <c r="M3377" s="7">
        <f t="shared" si="157"/>
        <v>2015</v>
      </c>
      <c r="N3377" s="7">
        <f t="shared" si="158"/>
        <v>3</v>
      </c>
      <c r="O3377" s="30">
        <f t="shared" si="159"/>
        <v>118.3</v>
      </c>
    </row>
    <row r="3378" spans="2:15" x14ac:dyDescent="0.2">
      <c r="B3378" s="13">
        <v>55308</v>
      </c>
      <c r="C3378" s="14">
        <v>42064.846111111103</v>
      </c>
      <c r="D3378" s="7" t="s">
        <v>9</v>
      </c>
      <c r="E3378" s="13">
        <v>2214</v>
      </c>
      <c r="F3378" s="7" t="s">
        <v>61</v>
      </c>
      <c r="G3378" s="7" t="s">
        <v>11</v>
      </c>
      <c r="H3378" s="13">
        <v>9.5</v>
      </c>
      <c r="I3378" s="13" t="str">
        <f>IF(G3378="Male",VLOOKUP(H3378,'Shoe size conversion table'!$B$6:$D$22,2),VLOOKUP(H3378,'Shoe size conversion table'!$J$6:$L$22,2))</f>
        <v>42-43</v>
      </c>
      <c r="J3378" s="13">
        <f>IF(G3378="Male",VLOOKUP(H3378,'Shoe size conversion table'!$B$6:$D$22,3),VLOOKUP(H3378,'Shoe size conversion table'!$J$6:$L$22,3))</f>
        <v>9</v>
      </c>
      <c r="K3378" s="11">
        <v>159</v>
      </c>
      <c r="L3378" s="12">
        <v>0.5</v>
      </c>
      <c r="M3378" s="7">
        <f t="shared" si="157"/>
        <v>2015</v>
      </c>
      <c r="N3378" s="7">
        <f t="shared" si="158"/>
        <v>3</v>
      </c>
      <c r="O3378" s="30">
        <f t="shared" si="159"/>
        <v>79.5</v>
      </c>
    </row>
    <row r="3379" spans="2:15" x14ac:dyDescent="0.2">
      <c r="B3379" s="13">
        <v>55309</v>
      </c>
      <c r="C3379" s="14">
        <v>42064.986111111102</v>
      </c>
      <c r="D3379" s="7" t="s">
        <v>7</v>
      </c>
      <c r="E3379" s="13">
        <v>2159</v>
      </c>
      <c r="F3379" s="7" t="s">
        <v>43</v>
      </c>
      <c r="G3379" s="7" t="s">
        <v>12</v>
      </c>
      <c r="H3379" s="13">
        <v>7.5</v>
      </c>
      <c r="I3379" s="13">
        <f>IF(G3379="Male",VLOOKUP(H3379,'Shoe size conversion table'!$B$6:$D$22,2),VLOOKUP(H3379,'Shoe size conversion table'!$J$6:$L$22,2))</f>
        <v>38</v>
      </c>
      <c r="J3379" s="13">
        <f>IF(G3379="Male",VLOOKUP(H3379,'Shoe size conversion table'!$B$6:$D$22,3),VLOOKUP(H3379,'Shoe size conversion table'!$J$6:$L$22,3))</f>
        <v>5.5</v>
      </c>
      <c r="K3379" s="11">
        <v>199</v>
      </c>
      <c r="L3379" s="12">
        <v>0</v>
      </c>
      <c r="M3379" s="7">
        <f t="shared" si="157"/>
        <v>2015</v>
      </c>
      <c r="N3379" s="7">
        <f t="shared" si="158"/>
        <v>3</v>
      </c>
      <c r="O3379" s="30">
        <f t="shared" si="159"/>
        <v>199</v>
      </c>
    </row>
    <row r="3380" spans="2:15" x14ac:dyDescent="0.2">
      <c r="B3380" s="13">
        <v>55310</v>
      </c>
      <c r="C3380" s="14">
        <v>42065.016111111298</v>
      </c>
      <c r="D3380" s="7" t="s">
        <v>10</v>
      </c>
      <c r="E3380" s="13">
        <v>2160</v>
      </c>
      <c r="F3380" s="7" t="s">
        <v>34</v>
      </c>
      <c r="G3380" s="7" t="s">
        <v>11</v>
      </c>
      <c r="H3380" s="13">
        <v>11</v>
      </c>
      <c r="I3380" s="13">
        <f>IF(G3380="Male",VLOOKUP(H3380,'Shoe size conversion table'!$B$6:$D$22,2),VLOOKUP(H3380,'Shoe size conversion table'!$J$6:$L$22,2))</f>
        <v>44</v>
      </c>
      <c r="J3380" s="13">
        <f>IF(G3380="Male",VLOOKUP(H3380,'Shoe size conversion table'!$B$6:$D$22,3),VLOOKUP(H3380,'Shoe size conversion table'!$J$6:$L$22,3))</f>
        <v>10.5</v>
      </c>
      <c r="K3380" s="11">
        <v>129</v>
      </c>
      <c r="L3380" s="12">
        <v>0</v>
      </c>
      <c r="M3380" s="7">
        <f t="shared" si="157"/>
        <v>2015</v>
      </c>
      <c r="N3380" s="7">
        <f t="shared" si="158"/>
        <v>3</v>
      </c>
      <c r="O3380" s="30">
        <f t="shared" si="159"/>
        <v>129</v>
      </c>
    </row>
    <row r="3381" spans="2:15" x14ac:dyDescent="0.2">
      <c r="B3381" s="13">
        <v>55311</v>
      </c>
      <c r="C3381" s="14">
        <v>42065.036111111294</v>
      </c>
      <c r="D3381" s="7" t="s">
        <v>9</v>
      </c>
      <c r="E3381" s="13">
        <v>2217</v>
      </c>
      <c r="F3381" s="7" t="s">
        <v>58</v>
      </c>
      <c r="G3381" s="7" t="s">
        <v>11</v>
      </c>
      <c r="H3381" s="13">
        <v>9</v>
      </c>
      <c r="I3381" s="13">
        <f>IF(G3381="Male",VLOOKUP(H3381,'Shoe size conversion table'!$B$6:$D$22,2),VLOOKUP(H3381,'Shoe size conversion table'!$J$6:$L$22,2))</f>
        <v>42</v>
      </c>
      <c r="J3381" s="13">
        <f>IF(G3381="Male",VLOOKUP(H3381,'Shoe size conversion table'!$B$6:$D$22,3),VLOOKUP(H3381,'Shoe size conversion table'!$J$6:$L$22,3))</f>
        <v>8.5</v>
      </c>
      <c r="K3381" s="11">
        <v>149</v>
      </c>
      <c r="L3381" s="12">
        <v>0.3</v>
      </c>
      <c r="M3381" s="7">
        <f t="shared" si="157"/>
        <v>2015</v>
      </c>
      <c r="N3381" s="7">
        <f t="shared" si="158"/>
        <v>3</v>
      </c>
      <c r="O3381" s="30">
        <f t="shared" si="159"/>
        <v>104.3</v>
      </c>
    </row>
    <row r="3382" spans="2:15" x14ac:dyDescent="0.2">
      <c r="B3382" s="13">
        <v>55312</v>
      </c>
      <c r="C3382" s="14">
        <v>42065.076111111288</v>
      </c>
      <c r="D3382" s="7" t="s">
        <v>9</v>
      </c>
      <c r="E3382" s="13">
        <v>2194</v>
      </c>
      <c r="F3382" s="7" t="s">
        <v>58</v>
      </c>
      <c r="G3382" s="7" t="s">
        <v>12</v>
      </c>
      <c r="H3382" s="13">
        <v>7.5</v>
      </c>
      <c r="I3382" s="13">
        <f>IF(G3382="Male",VLOOKUP(H3382,'Shoe size conversion table'!$B$6:$D$22,2),VLOOKUP(H3382,'Shoe size conversion table'!$J$6:$L$22,2))</f>
        <v>38</v>
      </c>
      <c r="J3382" s="13">
        <f>IF(G3382="Male",VLOOKUP(H3382,'Shoe size conversion table'!$B$6:$D$22,3),VLOOKUP(H3382,'Shoe size conversion table'!$J$6:$L$22,3))</f>
        <v>5.5</v>
      </c>
      <c r="K3382" s="11">
        <v>199</v>
      </c>
      <c r="L3382" s="12">
        <v>0</v>
      </c>
      <c r="M3382" s="7">
        <f t="shared" si="157"/>
        <v>2015</v>
      </c>
      <c r="N3382" s="7">
        <f t="shared" si="158"/>
        <v>3</v>
      </c>
      <c r="O3382" s="30">
        <f t="shared" si="159"/>
        <v>199</v>
      </c>
    </row>
    <row r="3383" spans="2:15" x14ac:dyDescent="0.2">
      <c r="B3383" s="13">
        <v>55313</v>
      </c>
      <c r="C3383" s="14">
        <v>42065.2961111111</v>
      </c>
      <c r="D3383" s="7" t="s">
        <v>10</v>
      </c>
      <c r="E3383" s="13">
        <v>2222</v>
      </c>
      <c r="F3383" s="7" t="s">
        <v>34</v>
      </c>
      <c r="G3383" s="7" t="s">
        <v>11</v>
      </c>
      <c r="H3383" s="13">
        <v>10.5</v>
      </c>
      <c r="I3383" s="13" t="str">
        <f>IF(G3383="Male",VLOOKUP(H3383,'Shoe size conversion table'!$B$6:$D$22,2),VLOOKUP(H3383,'Shoe size conversion table'!$J$6:$L$22,2))</f>
        <v>43-44</v>
      </c>
      <c r="J3383" s="13">
        <f>IF(G3383="Male",VLOOKUP(H3383,'Shoe size conversion table'!$B$6:$D$22,3),VLOOKUP(H3383,'Shoe size conversion table'!$J$6:$L$22,3))</f>
        <v>10</v>
      </c>
      <c r="K3383" s="11">
        <v>189</v>
      </c>
      <c r="L3383" s="12">
        <v>0.3</v>
      </c>
      <c r="M3383" s="7">
        <f t="shared" si="157"/>
        <v>2015</v>
      </c>
      <c r="N3383" s="7">
        <f t="shared" si="158"/>
        <v>3</v>
      </c>
      <c r="O3383" s="30">
        <f t="shared" si="159"/>
        <v>132.29999999999998</v>
      </c>
    </row>
    <row r="3384" spans="2:15" x14ac:dyDescent="0.2">
      <c r="B3384" s="13">
        <v>55314</v>
      </c>
      <c r="C3384" s="14">
        <v>42065.326111111288</v>
      </c>
      <c r="D3384" s="7" t="s">
        <v>7</v>
      </c>
      <c r="E3384" s="13">
        <v>2167</v>
      </c>
      <c r="F3384" s="7" t="s">
        <v>50</v>
      </c>
      <c r="G3384" s="7" t="s">
        <v>12</v>
      </c>
      <c r="H3384" s="13">
        <v>6.5</v>
      </c>
      <c r="I3384" s="13">
        <f>IF(G3384="Male",VLOOKUP(H3384,'Shoe size conversion table'!$B$6:$D$22,2),VLOOKUP(H3384,'Shoe size conversion table'!$J$6:$L$22,2))</f>
        <v>37</v>
      </c>
      <c r="J3384" s="13">
        <f>IF(G3384="Male",VLOOKUP(H3384,'Shoe size conversion table'!$B$6:$D$22,3),VLOOKUP(H3384,'Shoe size conversion table'!$J$6:$L$22,3))</f>
        <v>4.5</v>
      </c>
      <c r="K3384" s="11">
        <v>159</v>
      </c>
      <c r="L3384" s="12">
        <v>0.5</v>
      </c>
      <c r="M3384" s="7">
        <f t="shared" si="157"/>
        <v>2015</v>
      </c>
      <c r="N3384" s="7">
        <f t="shared" si="158"/>
        <v>3</v>
      </c>
      <c r="O3384" s="30">
        <f t="shared" si="159"/>
        <v>79.5</v>
      </c>
    </row>
    <row r="3385" spans="2:15" x14ac:dyDescent="0.2">
      <c r="B3385" s="13">
        <v>55315</v>
      </c>
      <c r="C3385" s="14">
        <v>42065.396111111106</v>
      </c>
      <c r="D3385" s="7" t="s">
        <v>7</v>
      </c>
      <c r="E3385" s="13">
        <v>2164</v>
      </c>
      <c r="F3385" s="7" t="s">
        <v>48</v>
      </c>
      <c r="G3385" s="7" t="s">
        <v>12</v>
      </c>
      <c r="H3385" s="13">
        <v>7</v>
      </c>
      <c r="I3385" s="13" t="str">
        <f>IF(G3385="Male",VLOOKUP(H3385,'Shoe size conversion table'!$B$6:$D$22,2),VLOOKUP(H3385,'Shoe size conversion table'!$J$6:$L$22,2))</f>
        <v>37-38</v>
      </c>
      <c r="J3385" s="13">
        <f>IF(G3385="Male",VLOOKUP(H3385,'Shoe size conversion table'!$B$6:$D$22,3),VLOOKUP(H3385,'Shoe size conversion table'!$J$6:$L$22,3))</f>
        <v>5</v>
      </c>
      <c r="K3385" s="11">
        <v>189</v>
      </c>
      <c r="L3385" s="12">
        <v>0.2</v>
      </c>
      <c r="M3385" s="7">
        <f t="shared" si="157"/>
        <v>2015</v>
      </c>
      <c r="N3385" s="7">
        <f t="shared" si="158"/>
        <v>3</v>
      </c>
      <c r="O3385" s="30">
        <f t="shared" si="159"/>
        <v>151.20000000000002</v>
      </c>
    </row>
    <row r="3386" spans="2:15" x14ac:dyDescent="0.2">
      <c r="B3386" s="13">
        <v>55316</v>
      </c>
      <c r="C3386" s="14">
        <v>42065.506111111288</v>
      </c>
      <c r="D3386" s="7" t="s">
        <v>10</v>
      </c>
      <c r="E3386" s="13">
        <v>2210</v>
      </c>
      <c r="F3386" s="7" t="s">
        <v>36</v>
      </c>
      <c r="G3386" s="7" t="s">
        <v>12</v>
      </c>
      <c r="H3386" s="13">
        <v>8.5</v>
      </c>
      <c r="I3386" s="13">
        <f>IF(G3386="Male",VLOOKUP(H3386,'Shoe size conversion table'!$B$6:$D$22,2),VLOOKUP(H3386,'Shoe size conversion table'!$J$6:$L$22,2))</f>
        <v>39</v>
      </c>
      <c r="J3386" s="13">
        <f>IF(G3386="Male",VLOOKUP(H3386,'Shoe size conversion table'!$B$6:$D$22,3),VLOOKUP(H3386,'Shoe size conversion table'!$J$6:$L$22,3))</f>
        <v>6.5</v>
      </c>
      <c r="K3386" s="11">
        <v>129</v>
      </c>
      <c r="L3386" s="12">
        <v>0</v>
      </c>
      <c r="M3386" s="7">
        <f t="shared" si="157"/>
        <v>2015</v>
      </c>
      <c r="N3386" s="7">
        <f t="shared" si="158"/>
        <v>3</v>
      </c>
      <c r="O3386" s="30">
        <f t="shared" si="159"/>
        <v>129</v>
      </c>
    </row>
    <row r="3387" spans="2:15" x14ac:dyDescent="0.2">
      <c r="B3387" s="13">
        <v>55317</v>
      </c>
      <c r="C3387" s="14">
        <v>42065.976111111297</v>
      </c>
      <c r="D3387" s="7" t="s">
        <v>8</v>
      </c>
      <c r="E3387" s="13">
        <v>2152</v>
      </c>
      <c r="F3387" s="7" t="s">
        <v>38</v>
      </c>
      <c r="G3387" s="7" t="s">
        <v>11</v>
      </c>
      <c r="H3387" s="13">
        <v>9</v>
      </c>
      <c r="I3387" s="13">
        <f>IF(G3387="Male",VLOOKUP(H3387,'Shoe size conversion table'!$B$6:$D$22,2),VLOOKUP(H3387,'Shoe size conversion table'!$J$6:$L$22,2))</f>
        <v>42</v>
      </c>
      <c r="J3387" s="13">
        <f>IF(G3387="Male",VLOOKUP(H3387,'Shoe size conversion table'!$B$6:$D$22,3),VLOOKUP(H3387,'Shoe size conversion table'!$J$6:$L$22,3))</f>
        <v>8.5</v>
      </c>
      <c r="K3387" s="11">
        <v>159</v>
      </c>
      <c r="L3387" s="12">
        <v>0</v>
      </c>
      <c r="M3387" s="7">
        <f t="shared" si="157"/>
        <v>2015</v>
      </c>
      <c r="N3387" s="7">
        <f t="shared" si="158"/>
        <v>3</v>
      </c>
      <c r="O3387" s="30">
        <f t="shared" si="159"/>
        <v>159</v>
      </c>
    </row>
    <row r="3388" spans="2:15" x14ac:dyDescent="0.2">
      <c r="B3388" s="13">
        <v>55318</v>
      </c>
      <c r="C3388" s="14">
        <v>42065.986111111102</v>
      </c>
      <c r="D3388" s="7" t="s">
        <v>10</v>
      </c>
      <c r="E3388" s="13">
        <v>2161</v>
      </c>
      <c r="F3388" s="7" t="s">
        <v>36</v>
      </c>
      <c r="G3388" s="7" t="s">
        <v>11</v>
      </c>
      <c r="H3388" s="13">
        <v>8</v>
      </c>
      <c r="I3388" s="13">
        <f>IF(G3388="Male",VLOOKUP(H3388,'Shoe size conversion table'!$B$6:$D$22,2),VLOOKUP(H3388,'Shoe size conversion table'!$J$6:$L$22,2))</f>
        <v>41</v>
      </c>
      <c r="J3388" s="13">
        <f>IF(G3388="Male",VLOOKUP(H3388,'Shoe size conversion table'!$B$6:$D$22,3),VLOOKUP(H3388,'Shoe size conversion table'!$J$6:$L$22,3))</f>
        <v>7.5</v>
      </c>
      <c r="K3388" s="11">
        <v>179</v>
      </c>
      <c r="L3388" s="12">
        <v>0</v>
      </c>
      <c r="M3388" s="7">
        <f t="shared" si="157"/>
        <v>2015</v>
      </c>
      <c r="N3388" s="7">
        <f t="shared" si="158"/>
        <v>3</v>
      </c>
      <c r="O3388" s="30">
        <f t="shared" si="159"/>
        <v>179</v>
      </c>
    </row>
    <row r="3389" spans="2:15" x14ac:dyDescent="0.2">
      <c r="B3389" s="13">
        <v>55319</v>
      </c>
      <c r="C3389" s="14">
        <v>42066.036111111294</v>
      </c>
      <c r="D3389" s="7" t="s">
        <v>10</v>
      </c>
      <c r="E3389" s="13">
        <v>2241</v>
      </c>
      <c r="F3389" s="7" t="s">
        <v>35</v>
      </c>
      <c r="G3389" s="7" t="s">
        <v>12</v>
      </c>
      <c r="H3389" s="13">
        <v>8</v>
      </c>
      <c r="I3389" s="13" t="str">
        <f>IF(G3389="Male",VLOOKUP(H3389,'Shoe size conversion table'!$B$6:$D$22,2),VLOOKUP(H3389,'Shoe size conversion table'!$J$6:$L$22,2))</f>
        <v>38-39</v>
      </c>
      <c r="J3389" s="13">
        <f>IF(G3389="Male",VLOOKUP(H3389,'Shoe size conversion table'!$B$6:$D$22,3),VLOOKUP(H3389,'Shoe size conversion table'!$J$6:$L$22,3))</f>
        <v>6</v>
      </c>
      <c r="K3389" s="11">
        <v>129</v>
      </c>
      <c r="L3389" s="12">
        <v>0</v>
      </c>
      <c r="M3389" s="7">
        <f t="shared" si="157"/>
        <v>2015</v>
      </c>
      <c r="N3389" s="7">
        <f t="shared" si="158"/>
        <v>3</v>
      </c>
      <c r="O3389" s="30">
        <f t="shared" si="159"/>
        <v>129</v>
      </c>
    </row>
    <row r="3390" spans="2:15" x14ac:dyDescent="0.2">
      <c r="B3390" s="13">
        <v>55320</v>
      </c>
      <c r="C3390" s="14">
        <v>42066.256111111106</v>
      </c>
      <c r="D3390" s="7" t="s">
        <v>7</v>
      </c>
      <c r="E3390" s="13">
        <v>2201</v>
      </c>
      <c r="F3390" s="7" t="s">
        <v>46</v>
      </c>
      <c r="G3390" s="7" t="s">
        <v>12</v>
      </c>
      <c r="H3390" s="13">
        <v>10.5</v>
      </c>
      <c r="I3390" s="13">
        <f>IF(G3390="Male",VLOOKUP(H3390,'Shoe size conversion table'!$B$6:$D$22,2),VLOOKUP(H3390,'Shoe size conversion table'!$J$6:$L$22,2))</f>
        <v>41</v>
      </c>
      <c r="J3390" s="13">
        <f>IF(G3390="Male",VLOOKUP(H3390,'Shoe size conversion table'!$B$6:$D$22,3),VLOOKUP(H3390,'Shoe size conversion table'!$J$6:$L$22,3))</f>
        <v>8.5</v>
      </c>
      <c r="K3390" s="11">
        <v>179</v>
      </c>
      <c r="L3390" s="12">
        <v>0</v>
      </c>
      <c r="M3390" s="7">
        <f t="shared" si="157"/>
        <v>2015</v>
      </c>
      <c r="N3390" s="7">
        <f t="shared" si="158"/>
        <v>3</v>
      </c>
      <c r="O3390" s="30">
        <f t="shared" si="159"/>
        <v>179</v>
      </c>
    </row>
    <row r="3391" spans="2:15" x14ac:dyDescent="0.2">
      <c r="B3391" s="13">
        <v>55321</v>
      </c>
      <c r="C3391" s="14">
        <v>42066.276111111285</v>
      </c>
      <c r="D3391" s="7" t="s">
        <v>10</v>
      </c>
      <c r="E3391" s="13">
        <v>2186</v>
      </c>
      <c r="F3391" s="7" t="s">
        <v>34</v>
      </c>
      <c r="G3391" s="7" t="s">
        <v>11</v>
      </c>
      <c r="H3391" s="13">
        <v>8.5</v>
      </c>
      <c r="I3391" s="13" t="str">
        <f>IF(G3391="Male",VLOOKUP(H3391,'Shoe size conversion table'!$B$6:$D$22,2),VLOOKUP(H3391,'Shoe size conversion table'!$J$6:$L$22,2))</f>
        <v>41-42</v>
      </c>
      <c r="J3391" s="13">
        <f>IF(G3391="Male",VLOOKUP(H3391,'Shoe size conversion table'!$B$6:$D$22,3),VLOOKUP(H3391,'Shoe size conversion table'!$J$6:$L$22,3))</f>
        <v>8</v>
      </c>
      <c r="K3391" s="11">
        <v>159</v>
      </c>
      <c r="L3391" s="12">
        <v>0</v>
      </c>
      <c r="M3391" s="7">
        <f t="shared" si="157"/>
        <v>2015</v>
      </c>
      <c r="N3391" s="7">
        <f t="shared" si="158"/>
        <v>3</v>
      </c>
      <c r="O3391" s="30">
        <f t="shared" si="159"/>
        <v>159</v>
      </c>
    </row>
    <row r="3392" spans="2:15" x14ac:dyDescent="0.2">
      <c r="B3392" s="13">
        <v>55322</v>
      </c>
      <c r="C3392" s="14">
        <v>42066.296111111296</v>
      </c>
      <c r="D3392" s="7" t="s">
        <v>9</v>
      </c>
      <c r="E3392" s="13">
        <v>2167</v>
      </c>
      <c r="F3392" s="7" t="s">
        <v>61</v>
      </c>
      <c r="G3392" s="7" t="s">
        <v>12</v>
      </c>
      <c r="H3392" s="13">
        <v>8.5</v>
      </c>
      <c r="I3392" s="13">
        <f>IF(G3392="Male",VLOOKUP(H3392,'Shoe size conversion table'!$B$6:$D$22,2),VLOOKUP(H3392,'Shoe size conversion table'!$J$6:$L$22,2))</f>
        <v>39</v>
      </c>
      <c r="J3392" s="13">
        <f>IF(G3392="Male",VLOOKUP(H3392,'Shoe size conversion table'!$B$6:$D$22,3),VLOOKUP(H3392,'Shoe size conversion table'!$J$6:$L$22,3))</f>
        <v>6.5</v>
      </c>
      <c r="K3392" s="11">
        <v>169</v>
      </c>
      <c r="L3392" s="12">
        <v>0.2</v>
      </c>
      <c r="M3392" s="7">
        <f t="shared" si="157"/>
        <v>2015</v>
      </c>
      <c r="N3392" s="7">
        <f t="shared" si="158"/>
        <v>3</v>
      </c>
      <c r="O3392" s="30">
        <f t="shared" si="159"/>
        <v>135.20000000000002</v>
      </c>
    </row>
    <row r="3393" spans="2:15" x14ac:dyDescent="0.2">
      <c r="B3393" s="13">
        <v>55323</v>
      </c>
      <c r="C3393" s="14">
        <v>42066.396111111106</v>
      </c>
      <c r="D3393" s="7" t="s">
        <v>7</v>
      </c>
      <c r="E3393" s="13">
        <v>2169</v>
      </c>
      <c r="F3393" s="7" t="s">
        <v>48</v>
      </c>
      <c r="G3393" s="7" t="s">
        <v>12</v>
      </c>
      <c r="H3393" s="13">
        <v>7</v>
      </c>
      <c r="I3393" s="13" t="str">
        <f>IF(G3393="Male",VLOOKUP(H3393,'Shoe size conversion table'!$B$6:$D$22,2),VLOOKUP(H3393,'Shoe size conversion table'!$J$6:$L$22,2))</f>
        <v>37-38</v>
      </c>
      <c r="J3393" s="13">
        <f>IF(G3393="Male",VLOOKUP(H3393,'Shoe size conversion table'!$B$6:$D$22,3),VLOOKUP(H3393,'Shoe size conversion table'!$J$6:$L$22,3))</f>
        <v>5</v>
      </c>
      <c r="K3393" s="11">
        <v>169</v>
      </c>
      <c r="L3393" s="12">
        <v>0</v>
      </c>
      <c r="M3393" s="7">
        <f t="shared" si="157"/>
        <v>2015</v>
      </c>
      <c r="N3393" s="7">
        <f t="shared" si="158"/>
        <v>3</v>
      </c>
      <c r="O3393" s="30">
        <f t="shared" si="159"/>
        <v>169</v>
      </c>
    </row>
    <row r="3394" spans="2:15" x14ac:dyDescent="0.2">
      <c r="B3394" s="13">
        <v>55324</v>
      </c>
      <c r="C3394" s="14">
        <v>42066.806111111109</v>
      </c>
      <c r="D3394" s="7" t="s">
        <v>8</v>
      </c>
      <c r="E3394" s="13">
        <v>2205</v>
      </c>
      <c r="F3394" s="7" t="s">
        <v>41</v>
      </c>
      <c r="G3394" s="7" t="s">
        <v>11</v>
      </c>
      <c r="H3394" s="13">
        <v>10</v>
      </c>
      <c r="I3394" s="13">
        <f>IF(G3394="Male",VLOOKUP(H3394,'Shoe size conversion table'!$B$6:$D$22,2),VLOOKUP(H3394,'Shoe size conversion table'!$J$6:$L$22,2))</f>
        <v>43</v>
      </c>
      <c r="J3394" s="13">
        <f>IF(G3394="Male",VLOOKUP(H3394,'Shoe size conversion table'!$B$6:$D$22,3),VLOOKUP(H3394,'Shoe size conversion table'!$J$6:$L$22,3))</f>
        <v>9.5</v>
      </c>
      <c r="K3394" s="11">
        <v>159</v>
      </c>
      <c r="L3394" s="12">
        <v>0</v>
      </c>
      <c r="M3394" s="7">
        <f t="shared" si="157"/>
        <v>2015</v>
      </c>
      <c r="N3394" s="7">
        <f t="shared" si="158"/>
        <v>3</v>
      </c>
      <c r="O3394" s="30">
        <f t="shared" si="159"/>
        <v>159</v>
      </c>
    </row>
    <row r="3395" spans="2:15" x14ac:dyDescent="0.2">
      <c r="B3395" s="13">
        <v>55325</v>
      </c>
      <c r="C3395" s="14">
        <v>42066.836111111101</v>
      </c>
      <c r="D3395" s="7" t="s">
        <v>9</v>
      </c>
      <c r="E3395" s="13">
        <v>2148</v>
      </c>
      <c r="F3395" s="7" t="s">
        <v>62</v>
      </c>
      <c r="G3395" s="7" t="s">
        <v>12</v>
      </c>
      <c r="H3395" s="13">
        <v>10</v>
      </c>
      <c r="I3395" s="13" t="str">
        <f>IF(G3395="Male",VLOOKUP(H3395,'Shoe size conversion table'!$B$6:$D$22,2),VLOOKUP(H3395,'Shoe size conversion table'!$J$6:$L$22,2))</f>
        <v>40-41</v>
      </c>
      <c r="J3395" s="13">
        <f>IF(G3395="Male",VLOOKUP(H3395,'Shoe size conversion table'!$B$6:$D$22,3),VLOOKUP(H3395,'Shoe size conversion table'!$J$6:$L$22,3))</f>
        <v>8</v>
      </c>
      <c r="K3395" s="11">
        <v>129</v>
      </c>
      <c r="L3395" s="12">
        <v>0.3</v>
      </c>
      <c r="M3395" s="7">
        <f t="shared" si="157"/>
        <v>2015</v>
      </c>
      <c r="N3395" s="7">
        <f t="shared" si="158"/>
        <v>3</v>
      </c>
      <c r="O3395" s="30">
        <f t="shared" si="159"/>
        <v>90.3</v>
      </c>
    </row>
    <row r="3396" spans="2:15" x14ac:dyDescent="0.2">
      <c r="B3396" s="13">
        <v>55326</v>
      </c>
      <c r="C3396" s="14">
        <v>42066.876111111298</v>
      </c>
      <c r="D3396" s="7" t="s">
        <v>7</v>
      </c>
      <c r="E3396" s="13">
        <v>2155</v>
      </c>
      <c r="F3396" s="7" t="s">
        <v>51</v>
      </c>
      <c r="G3396" s="7" t="s">
        <v>12</v>
      </c>
      <c r="H3396" s="13">
        <v>7.5</v>
      </c>
      <c r="I3396" s="13">
        <f>IF(G3396="Male",VLOOKUP(H3396,'Shoe size conversion table'!$B$6:$D$22,2),VLOOKUP(H3396,'Shoe size conversion table'!$J$6:$L$22,2))</f>
        <v>38</v>
      </c>
      <c r="J3396" s="13">
        <f>IF(G3396="Male",VLOOKUP(H3396,'Shoe size conversion table'!$B$6:$D$22,3),VLOOKUP(H3396,'Shoe size conversion table'!$J$6:$L$22,3))</f>
        <v>5.5</v>
      </c>
      <c r="K3396" s="11">
        <v>199</v>
      </c>
      <c r="L3396" s="12">
        <v>0</v>
      </c>
      <c r="M3396" s="7">
        <f t="shared" si="157"/>
        <v>2015</v>
      </c>
      <c r="N3396" s="7">
        <f t="shared" si="158"/>
        <v>3</v>
      </c>
      <c r="O3396" s="30">
        <f t="shared" si="159"/>
        <v>199</v>
      </c>
    </row>
    <row r="3397" spans="2:15" x14ac:dyDescent="0.2">
      <c r="B3397" s="13">
        <v>55327</v>
      </c>
      <c r="C3397" s="14">
        <v>42066.976111111297</v>
      </c>
      <c r="D3397" s="7" t="s">
        <v>7</v>
      </c>
      <c r="E3397" s="13">
        <v>2239</v>
      </c>
      <c r="F3397" s="7" t="s">
        <v>50</v>
      </c>
      <c r="G3397" s="7" t="s">
        <v>11</v>
      </c>
      <c r="H3397" s="13">
        <v>9</v>
      </c>
      <c r="I3397" s="13">
        <f>IF(G3397="Male",VLOOKUP(H3397,'Shoe size conversion table'!$B$6:$D$22,2),VLOOKUP(H3397,'Shoe size conversion table'!$J$6:$L$22,2))</f>
        <v>42</v>
      </c>
      <c r="J3397" s="13">
        <f>IF(G3397="Male",VLOOKUP(H3397,'Shoe size conversion table'!$B$6:$D$22,3),VLOOKUP(H3397,'Shoe size conversion table'!$J$6:$L$22,3))</f>
        <v>8.5</v>
      </c>
      <c r="K3397" s="11">
        <v>179</v>
      </c>
      <c r="L3397" s="12">
        <v>0</v>
      </c>
      <c r="M3397" s="7">
        <f t="shared" ref="M3397:M3460" si="160">YEAR(C3397)</f>
        <v>2015</v>
      </c>
      <c r="N3397" s="7">
        <f t="shared" si="158"/>
        <v>3</v>
      </c>
      <c r="O3397" s="30">
        <f t="shared" si="159"/>
        <v>179</v>
      </c>
    </row>
    <row r="3398" spans="2:15" x14ac:dyDescent="0.2">
      <c r="B3398" s="13">
        <v>55328</v>
      </c>
      <c r="C3398" s="14">
        <v>42067.256111111106</v>
      </c>
      <c r="D3398" s="7" t="s">
        <v>7</v>
      </c>
      <c r="E3398" s="13">
        <v>2223</v>
      </c>
      <c r="F3398" s="7" t="s">
        <v>57</v>
      </c>
      <c r="G3398" s="7" t="s">
        <v>11</v>
      </c>
      <c r="H3398" s="13">
        <v>10.5</v>
      </c>
      <c r="I3398" s="13" t="str">
        <f>IF(G3398="Male",VLOOKUP(H3398,'Shoe size conversion table'!$B$6:$D$22,2),VLOOKUP(H3398,'Shoe size conversion table'!$J$6:$L$22,2))</f>
        <v>43-44</v>
      </c>
      <c r="J3398" s="13">
        <f>IF(G3398="Male",VLOOKUP(H3398,'Shoe size conversion table'!$B$6:$D$22,3),VLOOKUP(H3398,'Shoe size conversion table'!$J$6:$L$22,3))</f>
        <v>10</v>
      </c>
      <c r="K3398" s="11">
        <v>159</v>
      </c>
      <c r="L3398" s="12">
        <v>0</v>
      </c>
      <c r="M3398" s="7">
        <f t="shared" si="160"/>
        <v>2015</v>
      </c>
      <c r="N3398" s="7">
        <f t="shared" ref="N3398:N3461" si="161">MONTH(C3398:C18365)</f>
        <v>3</v>
      </c>
      <c r="O3398" s="30">
        <f t="shared" ref="O3398:O3461" si="162">K3398*(1-L3398)</f>
        <v>159</v>
      </c>
    </row>
    <row r="3399" spans="2:15" x14ac:dyDescent="0.2">
      <c r="B3399" s="13">
        <v>55329</v>
      </c>
      <c r="C3399" s="14">
        <v>42067.276111111285</v>
      </c>
      <c r="D3399" s="7" t="s">
        <v>10</v>
      </c>
      <c r="E3399" s="13">
        <v>2227</v>
      </c>
      <c r="F3399" s="7" t="s">
        <v>36</v>
      </c>
      <c r="G3399" s="7" t="s">
        <v>11</v>
      </c>
      <c r="H3399" s="13">
        <v>10</v>
      </c>
      <c r="I3399" s="13">
        <f>IF(G3399="Male",VLOOKUP(H3399,'Shoe size conversion table'!$B$6:$D$22,2),VLOOKUP(H3399,'Shoe size conversion table'!$J$6:$L$22,2))</f>
        <v>43</v>
      </c>
      <c r="J3399" s="13">
        <f>IF(G3399="Male",VLOOKUP(H3399,'Shoe size conversion table'!$B$6:$D$22,3),VLOOKUP(H3399,'Shoe size conversion table'!$J$6:$L$22,3))</f>
        <v>9.5</v>
      </c>
      <c r="K3399" s="11">
        <v>159</v>
      </c>
      <c r="L3399" s="12">
        <v>0</v>
      </c>
      <c r="M3399" s="7">
        <f t="shared" si="160"/>
        <v>2015</v>
      </c>
      <c r="N3399" s="7">
        <f t="shared" si="161"/>
        <v>3</v>
      </c>
      <c r="O3399" s="30">
        <f t="shared" si="162"/>
        <v>159</v>
      </c>
    </row>
    <row r="3400" spans="2:15" x14ac:dyDescent="0.2">
      <c r="B3400" s="13">
        <v>55330</v>
      </c>
      <c r="C3400" s="14">
        <v>42067.356111111112</v>
      </c>
      <c r="D3400" s="7" t="s">
        <v>10</v>
      </c>
      <c r="E3400" s="13">
        <v>2222</v>
      </c>
      <c r="F3400" s="7" t="s">
        <v>34</v>
      </c>
      <c r="G3400" s="7" t="s">
        <v>11</v>
      </c>
      <c r="H3400" s="13">
        <v>10</v>
      </c>
      <c r="I3400" s="13">
        <f>IF(G3400="Male",VLOOKUP(H3400,'Shoe size conversion table'!$B$6:$D$22,2),VLOOKUP(H3400,'Shoe size conversion table'!$J$6:$L$22,2))</f>
        <v>43</v>
      </c>
      <c r="J3400" s="13">
        <f>IF(G3400="Male",VLOOKUP(H3400,'Shoe size conversion table'!$B$6:$D$22,3),VLOOKUP(H3400,'Shoe size conversion table'!$J$6:$L$22,3))</f>
        <v>9.5</v>
      </c>
      <c r="K3400" s="11">
        <v>159</v>
      </c>
      <c r="L3400" s="12">
        <v>0</v>
      </c>
      <c r="M3400" s="7">
        <f t="shared" si="160"/>
        <v>2015</v>
      </c>
      <c r="N3400" s="7">
        <f t="shared" si="161"/>
        <v>3</v>
      </c>
      <c r="O3400" s="30">
        <f t="shared" si="162"/>
        <v>159</v>
      </c>
    </row>
    <row r="3401" spans="2:15" x14ac:dyDescent="0.2">
      <c r="B3401" s="13">
        <v>55331</v>
      </c>
      <c r="C3401" s="14">
        <v>42067.366111111114</v>
      </c>
      <c r="D3401" s="7" t="s">
        <v>7</v>
      </c>
      <c r="E3401" s="13">
        <v>2226</v>
      </c>
      <c r="F3401" s="7" t="s">
        <v>51</v>
      </c>
      <c r="G3401" s="7" t="s">
        <v>11</v>
      </c>
      <c r="H3401" s="13">
        <v>10.5</v>
      </c>
      <c r="I3401" s="13" t="str">
        <f>IF(G3401="Male",VLOOKUP(H3401,'Shoe size conversion table'!$B$6:$D$22,2),VLOOKUP(H3401,'Shoe size conversion table'!$J$6:$L$22,2))</f>
        <v>43-44</v>
      </c>
      <c r="J3401" s="13">
        <f>IF(G3401="Male",VLOOKUP(H3401,'Shoe size conversion table'!$B$6:$D$22,3),VLOOKUP(H3401,'Shoe size conversion table'!$J$6:$L$22,3))</f>
        <v>10</v>
      </c>
      <c r="K3401" s="11">
        <v>179</v>
      </c>
      <c r="L3401" s="12">
        <v>0</v>
      </c>
      <c r="M3401" s="7">
        <f t="shared" si="160"/>
        <v>2015</v>
      </c>
      <c r="N3401" s="7">
        <f t="shared" si="161"/>
        <v>3</v>
      </c>
      <c r="O3401" s="30">
        <f t="shared" si="162"/>
        <v>179</v>
      </c>
    </row>
    <row r="3402" spans="2:15" x14ac:dyDescent="0.2">
      <c r="B3402" s="13">
        <v>55332</v>
      </c>
      <c r="C3402" s="14">
        <v>42067.566111111279</v>
      </c>
      <c r="D3402" s="7" t="s">
        <v>7</v>
      </c>
      <c r="E3402" s="13">
        <v>2191</v>
      </c>
      <c r="F3402" s="7" t="s">
        <v>47</v>
      </c>
      <c r="G3402" s="7" t="s">
        <v>11</v>
      </c>
      <c r="H3402" s="13">
        <v>10.5</v>
      </c>
      <c r="I3402" s="13" t="str">
        <f>IF(G3402="Male",VLOOKUP(H3402,'Shoe size conversion table'!$B$6:$D$22,2),VLOOKUP(H3402,'Shoe size conversion table'!$J$6:$L$22,2))</f>
        <v>43-44</v>
      </c>
      <c r="J3402" s="13">
        <f>IF(G3402="Male",VLOOKUP(H3402,'Shoe size conversion table'!$B$6:$D$22,3),VLOOKUP(H3402,'Shoe size conversion table'!$J$6:$L$22,3))</f>
        <v>10</v>
      </c>
      <c r="K3402" s="11">
        <v>199</v>
      </c>
      <c r="L3402" s="12">
        <v>0.1</v>
      </c>
      <c r="M3402" s="7">
        <f t="shared" si="160"/>
        <v>2015</v>
      </c>
      <c r="N3402" s="7">
        <f t="shared" si="161"/>
        <v>3</v>
      </c>
      <c r="O3402" s="30">
        <f t="shared" si="162"/>
        <v>179.1</v>
      </c>
    </row>
    <row r="3403" spans="2:15" x14ac:dyDescent="0.2">
      <c r="B3403" s="13">
        <v>55333</v>
      </c>
      <c r="C3403" s="14">
        <v>42067.596111111285</v>
      </c>
      <c r="D3403" s="7" t="s">
        <v>10</v>
      </c>
      <c r="E3403" s="13">
        <v>2174</v>
      </c>
      <c r="F3403" s="7" t="s">
        <v>35</v>
      </c>
      <c r="G3403" s="7" t="s">
        <v>11</v>
      </c>
      <c r="H3403" s="13">
        <v>10.5</v>
      </c>
      <c r="I3403" s="13" t="str">
        <f>IF(G3403="Male",VLOOKUP(H3403,'Shoe size conversion table'!$B$6:$D$22,2),VLOOKUP(H3403,'Shoe size conversion table'!$J$6:$L$22,2))</f>
        <v>43-44</v>
      </c>
      <c r="J3403" s="13">
        <f>IF(G3403="Male",VLOOKUP(H3403,'Shoe size conversion table'!$B$6:$D$22,3),VLOOKUP(H3403,'Shoe size conversion table'!$J$6:$L$22,3))</f>
        <v>10</v>
      </c>
      <c r="K3403" s="11">
        <v>189</v>
      </c>
      <c r="L3403" s="12">
        <v>0</v>
      </c>
      <c r="M3403" s="7">
        <f t="shared" si="160"/>
        <v>2015</v>
      </c>
      <c r="N3403" s="7">
        <f t="shared" si="161"/>
        <v>3</v>
      </c>
      <c r="O3403" s="30">
        <f t="shared" si="162"/>
        <v>189</v>
      </c>
    </row>
    <row r="3404" spans="2:15" x14ac:dyDescent="0.2">
      <c r="B3404" s="13">
        <v>55334</v>
      </c>
      <c r="C3404" s="14">
        <v>42067.806111111109</v>
      </c>
      <c r="D3404" s="7" t="s">
        <v>8</v>
      </c>
      <c r="E3404" s="13">
        <v>2160</v>
      </c>
      <c r="F3404" s="7" t="s">
        <v>42</v>
      </c>
      <c r="G3404" s="7" t="s">
        <v>11</v>
      </c>
      <c r="H3404" s="13">
        <v>11.5</v>
      </c>
      <c r="I3404" s="13" t="str">
        <f>IF(G3404="Male",VLOOKUP(H3404,'Shoe size conversion table'!$B$6:$D$22,2),VLOOKUP(H3404,'Shoe size conversion table'!$J$6:$L$22,2))</f>
        <v>44-45</v>
      </c>
      <c r="J3404" s="13">
        <f>IF(G3404="Male",VLOOKUP(H3404,'Shoe size conversion table'!$B$6:$D$22,3),VLOOKUP(H3404,'Shoe size conversion table'!$J$6:$L$22,3))</f>
        <v>11</v>
      </c>
      <c r="K3404" s="11">
        <v>189</v>
      </c>
      <c r="L3404" s="12">
        <v>0.2</v>
      </c>
      <c r="M3404" s="7">
        <f t="shared" si="160"/>
        <v>2015</v>
      </c>
      <c r="N3404" s="7">
        <f t="shared" si="161"/>
        <v>3</v>
      </c>
      <c r="O3404" s="30">
        <f t="shared" si="162"/>
        <v>151.20000000000002</v>
      </c>
    </row>
    <row r="3405" spans="2:15" x14ac:dyDescent="0.2">
      <c r="B3405" s="13">
        <v>55335</v>
      </c>
      <c r="C3405" s="14">
        <v>42067.876111111298</v>
      </c>
      <c r="D3405" s="7" t="s">
        <v>10</v>
      </c>
      <c r="E3405" s="13">
        <v>2158</v>
      </c>
      <c r="F3405" s="7" t="s">
        <v>36</v>
      </c>
      <c r="G3405" s="7" t="s">
        <v>11</v>
      </c>
      <c r="H3405" s="13">
        <v>10.5</v>
      </c>
      <c r="I3405" s="13" t="str">
        <f>IF(G3405="Male",VLOOKUP(H3405,'Shoe size conversion table'!$B$6:$D$22,2),VLOOKUP(H3405,'Shoe size conversion table'!$J$6:$L$22,2))</f>
        <v>43-44</v>
      </c>
      <c r="J3405" s="13">
        <f>IF(G3405="Male",VLOOKUP(H3405,'Shoe size conversion table'!$B$6:$D$22,3),VLOOKUP(H3405,'Shoe size conversion table'!$J$6:$L$22,3))</f>
        <v>10</v>
      </c>
      <c r="K3405" s="11">
        <v>149</v>
      </c>
      <c r="L3405" s="12">
        <v>0</v>
      </c>
      <c r="M3405" s="7">
        <f t="shared" si="160"/>
        <v>2015</v>
      </c>
      <c r="N3405" s="7">
        <f t="shared" si="161"/>
        <v>3</v>
      </c>
      <c r="O3405" s="30">
        <f t="shared" si="162"/>
        <v>149</v>
      </c>
    </row>
    <row r="3406" spans="2:15" x14ac:dyDescent="0.2">
      <c r="B3406" s="13">
        <v>55336</v>
      </c>
      <c r="C3406" s="14">
        <v>42067.926111111279</v>
      </c>
      <c r="D3406" s="7" t="s">
        <v>7</v>
      </c>
      <c r="E3406" s="13">
        <v>2177</v>
      </c>
      <c r="F3406" s="7" t="s">
        <v>51</v>
      </c>
      <c r="G3406" s="7" t="s">
        <v>12</v>
      </c>
      <c r="H3406" s="13">
        <v>9.5</v>
      </c>
      <c r="I3406" s="13">
        <f>IF(G3406="Male",VLOOKUP(H3406,'Shoe size conversion table'!$B$6:$D$22,2),VLOOKUP(H3406,'Shoe size conversion table'!$J$6:$L$22,2))</f>
        <v>40</v>
      </c>
      <c r="J3406" s="13">
        <f>IF(G3406="Male",VLOOKUP(H3406,'Shoe size conversion table'!$B$6:$D$22,3),VLOOKUP(H3406,'Shoe size conversion table'!$J$6:$L$22,3))</f>
        <v>7.5</v>
      </c>
      <c r="K3406" s="11">
        <v>179</v>
      </c>
      <c r="L3406" s="12">
        <v>0.3</v>
      </c>
      <c r="M3406" s="7">
        <f t="shared" si="160"/>
        <v>2015</v>
      </c>
      <c r="N3406" s="7">
        <f t="shared" si="161"/>
        <v>3</v>
      </c>
      <c r="O3406" s="30">
        <f t="shared" si="162"/>
        <v>125.3</v>
      </c>
    </row>
    <row r="3407" spans="2:15" x14ac:dyDescent="0.2">
      <c r="B3407" s="13">
        <v>55337</v>
      </c>
      <c r="C3407" s="14">
        <v>42067.946111111116</v>
      </c>
      <c r="D3407" s="7" t="s">
        <v>10</v>
      </c>
      <c r="E3407" s="13">
        <v>2175</v>
      </c>
      <c r="F3407" s="7" t="s">
        <v>35</v>
      </c>
      <c r="G3407" s="7" t="s">
        <v>12</v>
      </c>
      <c r="H3407" s="13">
        <v>9</v>
      </c>
      <c r="I3407" s="13" t="str">
        <f>IF(G3407="Male",VLOOKUP(H3407,'Shoe size conversion table'!$B$6:$D$22,2),VLOOKUP(H3407,'Shoe size conversion table'!$J$6:$L$22,2))</f>
        <v>39-40</v>
      </c>
      <c r="J3407" s="13">
        <f>IF(G3407="Male",VLOOKUP(H3407,'Shoe size conversion table'!$B$6:$D$22,3),VLOOKUP(H3407,'Shoe size conversion table'!$J$6:$L$22,3))</f>
        <v>7</v>
      </c>
      <c r="K3407" s="11">
        <v>129</v>
      </c>
      <c r="L3407" s="12">
        <v>0.1</v>
      </c>
      <c r="M3407" s="7">
        <f t="shared" si="160"/>
        <v>2015</v>
      </c>
      <c r="N3407" s="7">
        <f t="shared" si="161"/>
        <v>3</v>
      </c>
      <c r="O3407" s="30">
        <f t="shared" si="162"/>
        <v>116.10000000000001</v>
      </c>
    </row>
    <row r="3408" spans="2:15" x14ac:dyDescent="0.2">
      <c r="B3408" s="13">
        <v>55338</v>
      </c>
      <c r="C3408" s="14">
        <v>42067.976111111297</v>
      </c>
      <c r="D3408" s="7" t="s">
        <v>8</v>
      </c>
      <c r="E3408" s="13">
        <v>2150</v>
      </c>
      <c r="F3408" s="7" t="s">
        <v>41</v>
      </c>
      <c r="G3408" s="7" t="s">
        <v>11</v>
      </c>
      <c r="H3408" s="13">
        <v>8.5</v>
      </c>
      <c r="I3408" s="13" t="str">
        <f>IF(G3408="Male",VLOOKUP(H3408,'Shoe size conversion table'!$B$6:$D$22,2),VLOOKUP(H3408,'Shoe size conversion table'!$J$6:$L$22,2))</f>
        <v>41-42</v>
      </c>
      <c r="J3408" s="13">
        <f>IF(G3408="Male",VLOOKUP(H3408,'Shoe size conversion table'!$B$6:$D$22,3),VLOOKUP(H3408,'Shoe size conversion table'!$J$6:$L$22,3))</f>
        <v>8</v>
      </c>
      <c r="K3408" s="11">
        <v>169</v>
      </c>
      <c r="L3408" s="12">
        <v>0</v>
      </c>
      <c r="M3408" s="7">
        <f t="shared" si="160"/>
        <v>2015</v>
      </c>
      <c r="N3408" s="7">
        <f t="shared" si="161"/>
        <v>3</v>
      </c>
      <c r="O3408" s="30">
        <f t="shared" si="162"/>
        <v>169</v>
      </c>
    </row>
    <row r="3409" spans="2:15" x14ac:dyDescent="0.2">
      <c r="B3409" s="13">
        <v>55338</v>
      </c>
      <c r="C3409" s="14">
        <v>42067.976111111297</v>
      </c>
      <c r="D3409" s="7" t="s">
        <v>8</v>
      </c>
      <c r="E3409" s="13">
        <v>2157</v>
      </c>
      <c r="F3409" s="7" t="s">
        <v>38</v>
      </c>
      <c r="G3409" s="7" t="s">
        <v>12</v>
      </c>
      <c r="H3409" s="13">
        <v>9</v>
      </c>
      <c r="I3409" s="13" t="str">
        <f>IF(G3409="Male",VLOOKUP(H3409,'Shoe size conversion table'!$B$6:$D$22,2),VLOOKUP(H3409,'Shoe size conversion table'!$J$6:$L$22,2))</f>
        <v>39-40</v>
      </c>
      <c r="J3409" s="13">
        <f>IF(G3409="Male",VLOOKUP(H3409,'Shoe size conversion table'!$B$6:$D$22,3),VLOOKUP(H3409,'Shoe size conversion table'!$J$6:$L$22,3))</f>
        <v>7</v>
      </c>
      <c r="K3409" s="11">
        <v>159</v>
      </c>
      <c r="L3409" s="12">
        <v>0</v>
      </c>
      <c r="M3409" s="7">
        <f t="shared" si="160"/>
        <v>2015</v>
      </c>
      <c r="N3409" s="7">
        <f t="shared" si="161"/>
        <v>3</v>
      </c>
      <c r="O3409" s="30">
        <f t="shared" si="162"/>
        <v>159</v>
      </c>
    </row>
    <row r="3410" spans="2:15" x14ac:dyDescent="0.2">
      <c r="B3410" s="13">
        <v>55339</v>
      </c>
      <c r="C3410" s="14">
        <v>42068.166111111277</v>
      </c>
      <c r="D3410" s="7" t="s">
        <v>7</v>
      </c>
      <c r="E3410" s="13">
        <v>2212</v>
      </c>
      <c r="F3410" s="7" t="s">
        <v>50</v>
      </c>
      <c r="G3410" s="7" t="s">
        <v>12</v>
      </c>
      <c r="H3410" s="13">
        <v>6.5</v>
      </c>
      <c r="I3410" s="13">
        <f>IF(G3410="Male",VLOOKUP(H3410,'Shoe size conversion table'!$B$6:$D$22,2),VLOOKUP(H3410,'Shoe size conversion table'!$J$6:$L$22,2))</f>
        <v>37</v>
      </c>
      <c r="J3410" s="13">
        <f>IF(G3410="Male",VLOOKUP(H3410,'Shoe size conversion table'!$B$6:$D$22,3),VLOOKUP(H3410,'Shoe size conversion table'!$J$6:$L$22,3))</f>
        <v>4.5</v>
      </c>
      <c r="K3410" s="11">
        <v>129</v>
      </c>
      <c r="L3410" s="12">
        <v>0</v>
      </c>
      <c r="M3410" s="7">
        <f t="shared" si="160"/>
        <v>2015</v>
      </c>
      <c r="N3410" s="7">
        <f t="shared" si="161"/>
        <v>3</v>
      </c>
      <c r="O3410" s="30">
        <f t="shared" si="162"/>
        <v>129</v>
      </c>
    </row>
    <row r="3411" spans="2:15" x14ac:dyDescent="0.2">
      <c r="B3411" s="13">
        <v>55340</v>
      </c>
      <c r="C3411" s="14">
        <v>42068.186111111281</v>
      </c>
      <c r="D3411" s="7" t="s">
        <v>8</v>
      </c>
      <c r="E3411" s="13">
        <v>2180</v>
      </c>
      <c r="F3411" s="7" t="s">
        <v>40</v>
      </c>
      <c r="G3411" s="7" t="s">
        <v>11</v>
      </c>
      <c r="H3411" s="13">
        <v>10.5</v>
      </c>
      <c r="I3411" s="13" t="str">
        <f>IF(G3411="Male",VLOOKUP(H3411,'Shoe size conversion table'!$B$6:$D$22,2),VLOOKUP(H3411,'Shoe size conversion table'!$J$6:$L$22,2))</f>
        <v>43-44</v>
      </c>
      <c r="J3411" s="13">
        <f>IF(G3411="Male",VLOOKUP(H3411,'Shoe size conversion table'!$B$6:$D$22,3),VLOOKUP(H3411,'Shoe size conversion table'!$J$6:$L$22,3))</f>
        <v>10</v>
      </c>
      <c r="K3411" s="11">
        <v>149</v>
      </c>
      <c r="L3411" s="12">
        <v>0</v>
      </c>
      <c r="M3411" s="7">
        <f t="shared" si="160"/>
        <v>2015</v>
      </c>
      <c r="N3411" s="7">
        <f t="shared" si="161"/>
        <v>3</v>
      </c>
      <c r="O3411" s="30">
        <f t="shared" si="162"/>
        <v>149</v>
      </c>
    </row>
    <row r="3412" spans="2:15" x14ac:dyDescent="0.2">
      <c r="B3412" s="13">
        <v>55341</v>
      </c>
      <c r="C3412" s="14">
        <v>42068.356111111112</v>
      </c>
      <c r="D3412" s="7" t="s">
        <v>10</v>
      </c>
      <c r="E3412" s="13">
        <v>2158</v>
      </c>
      <c r="F3412" s="7" t="s">
        <v>34</v>
      </c>
      <c r="G3412" s="7" t="s">
        <v>12</v>
      </c>
      <c r="H3412" s="13">
        <v>8</v>
      </c>
      <c r="I3412" s="13" t="str">
        <f>IF(G3412="Male",VLOOKUP(H3412,'Shoe size conversion table'!$B$6:$D$22,2),VLOOKUP(H3412,'Shoe size conversion table'!$J$6:$L$22,2))</f>
        <v>38-39</v>
      </c>
      <c r="J3412" s="13">
        <f>IF(G3412="Male",VLOOKUP(H3412,'Shoe size conversion table'!$B$6:$D$22,3),VLOOKUP(H3412,'Shoe size conversion table'!$J$6:$L$22,3))</f>
        <v>6</v>
      </c>
      <c r="K3412" s="11">
        <v>179</v>
      </c>
      <c r="L3412" s="12">
        <v>0.3</v>
      </c>
      <c r="M3412" s="7">
        <f t="shared" si="160"/>
        <v>2015</v>
      </c>
      <c r="N3412" s="7">
        <f t="shared" si="161"/>
        <v>3</v>
      </c>
      <c r="O3412" s="30">
        <f t="shared" si="162"/>
        <v>125.3</v>
      </c>
    </row>
    <row r="3413" spans="2:15" x14ac:dyDescent="0.2">
      <c r="B3413" s="13">
        <v>55342</v>
      </c>
      <c r="C3413" s="14">
        <v>42068.566111111279</v>
      </c>
      <c r="D3413" s="7" t="s">
        <v>7</v>
      </c>
      <c r="E3413" s="13">
        <v>2173</v>
      </c>
      <c r="F3413" s="7" t="s">
        <v>55</v>
      </c>
      <c r="G3413" s="7" t="s">
        <v>11</v>
      </c>
      <c r="H3413" s="13">
        <v>9.5</v>
      </c>
      <c r="I3413" s="13" t="str">
        <f>IF(G3413="Male",VLOOKUP(H3413,'Shoe size conversion table'!$B$6:$D$22,2),VLOOKUP(H3413,'Shoe size conversion table'!$J$6:$L$22,2))</f>
        <v>42-43</v>
      </c>
      <c r="J3413" s="13">
        <f>IF(G3413="Male",VLOOKUP(H3413,'Shoe size conversion table'!$B$6:$D$22,3),VLOOKUP(H3413,'Shoe size conversion table'!$J$6:$L$22,3))</f>
        <v>9</v>
      </c>
      <c r="K3413" s="11">
        <v>179</v>
      </c>
      <c r="L3413" s="12">
        <v>0</v>
      </c>
      <c r="M3413" s="7">
        <f t="shared" si="160"/>
        <v>2015</v>
      </c>
      <c r="N3413" s="7">
        <f t="shared" si="161"/>
        <v>3</v>
      </c>
      <c r="O3413" s="30">
        <f t="shared" si="162"/>
        <v>179</v>
      </c>
    </row>
    <row r="3414" spans="2:15" x14ac:dyDescent="0.2">
      <c r="B3414" s="13">
        <v>55343</v>
      </c>
      <c r="C3414" s="14">
        <v>42068.736111111284</v>
      </c>
      <c r="D3414" s="7" t="s">
        <v>10</v>
      </c>
      <c r="E3414" s="13">
        <v>2241</v>
      </c>
      <c r="F3414" s="7" t="s">
        <v>34</v>
      </c>
      <c r="G3414" s="7" t="s">
        <v>11</v>
      </c>
      <c r="H3414" s="13">
        <v>8.5</v>
      </c>
      <c r="I3414" s="13" t="str">
        <f>IF(G3414="Male",VLOOKUP(H3414,'Shoe size conversion table'!$B$6:$D$22,2),VLOOKUP(H3414,'Shoe size conversion table'!$J$6:$L$22,2))</f>
        <v>41-42</v>
      </c>
      <c r="J3414" s="13">
        <f>IF(G3414="Male",VLOOKUP(H3414,'Shoe size conversion table'!$B$6:$D$22,3),VLOOKUP(H3414,'Shoe size conversion table'!$J$6:$L$22,3))</f>
        <v>8</v>
      </c>
      <c r="K3414" s="11">
        <v>199</v>
      </c>
      <c r="L3414" s="12">
        <v>0.1</v>
      </c>
      <c r="M3414" s="7">
        <f t="shared" si="160"/>
        <v>2015</v>
      </c>
      <c r="N3414" s="7">
        <f t="shared" si="161"/>
        <v>3</v>
      </c>
      <c r="O3414" s="30">
        <f t="shared" si="162"/>
        <v>179.1</v>
      </c>
    </row>
    <row r="3415" spans="2:15" x14ac:dyDescent="0.2">
      <c r="B3415" s="13">
        <v>55344</v>
      </c>
      <c r="C3415" s="14">
        <v>42068.816111111279</v>
      </c>
      <c r="D3415" s="7" t="s">
        <v>10</v>
      </c>
      <c r="E3415" s="13">
        <v>2202</v>
      </c>
      <c r="F3415" s="7" t="s">
        <v>34</v>
      </c>
      <c r="G3415" s="7" t="s">
        <v>11</v>
      </c>
      <c r="H3415" s="13">
        <v>14</v>
      </c>
      <c r="I3415" s="13">
        <f>IF(G3415="Male",VLOOKUP(H3415,'Shoe size conversion table'!$B$6:$D$22,2),VLOOKUP(H3415,'Shoe size conversion table'!$J$6:$L$22,2))</f>
        <v>47</v>
      </c>
      <c r="J3415" s="13">
        <f>IF(G3415="Male",VLOOKUP(H3415,'Shoe size conversion table'!$B$6:$D$22,3),VLOOKUP(H3415,'Shoe size conversion table'!$J$6:$L$22,3))</f>
        <v>13.5</v>
      </c>
      <c r="K3415" s="11">
        <v>199</v>
      </c>
      <c r="L3415" s="12">
        <v>0.2</v>
      </c>
      <c r="M3415" s="7">
        <f t="shared" si="160"/>
        <v>2015</v>
      </c>
      <c r="N3415" s="7">
        <f t="shared" si="161"/>
        <v>3</v>
      </c>
      <c r="O3415" s="30">
        <f t="shared" si="162"/>
        <v>159.20000000000002</v>
      </c>
    </row>
    <row r="3416" spans="2:15" x14ac:dyDescent="0.2">
      <c r="B3416" s="13">
        <v>55345</v>
      </c>
      <c r="C3416" s="14">
        <v>42068.826111111295</v>
      </c>
      <c r="D3416" s="7" t="s">
        <v>8</v>
      </c>
      <c r="E3416" s="13">
        <v>2152</v>
      </c>
      <c r="F3416" s="7" t="s">
        <v>38</v>
      </c>
      <c r="G3416" s="7" t="s">
        <v>11</v>
      </c>
      <c r="H3416" s="13">
        <v>9</v>
      </c>
      <c r="I3416" s="13">
        <f>IF(G3416="Male",VLOOKUP(H3416,'Shoe size conversion table'!$B$6:$D$22,2),VLOOKUP(H3416,'Shoe size conversion table'!$J$6:$L$22,2))</f>
        <v>42</v>
      </c>
      <c r="J3416" s="13">
        <f>IF(G3416="Male",VLOOKUP(H3416,'Shoe size conversion table'!$B$6:$D$22,3),VLOOKUP(H3416,'Shoe size conversion table'!$J$6:$L$22,3))</f>
        <v>8.5</v>
      </c>
      <c r="K3416" s="11">
        <v>159</v>
      </c>
      <c r="L3416" s="12">
        <v>0</v>
      </c>
      <c r="M3416" s="7">
        <f t="shared" si="160"/>
        <v>2015</v>
      </c>
      <c r="N3416" s="7">
        <f t="shared" si="161"/>
        <v>3</v>
      </c>
      <c r="O3416" s="30">
        <f t="shared" si="162"/>
        <v>159</v>
      </c>
    </row>
    <row r="3417" spans="2:15" x14ac:dyDescent="0.2">
      <c r="B3417" s="13">
        <v>55346</v>
      </c>
      <c r="C3417" s="14">
        <v>42069.296111111275</v>
      </c>
      <c r="D3417" s="7" t="s">
        <v>10</v>
      </c>
      <c r="E3417" s="13">
        <v>2178</v>
      </c>
      <c r="F3417" s="7" t="s">
        <v>34</v>
      </c>
      <c r="G3417" s="7" t="s">
        <v>11</v>
      </c>
      <c r="H3417" s="13">
        <v>8</v>
      </c>
      <c r="I3417" s="13">
        <f>IF(G3417="Male",VLOOKUP(H3417,'Shoe size conversion table'!$B$6:$D$22,2),VLOOKUP(H3417,'Shoe size conversion table'!$J$6:$L$22,2))</f>
        <v>41</v>
      </c>
      <c r="J3417" s="13">
        <f>IF(G3417="Male",VLOOKUP(H3417,'Shoe size conversion table'!$B$6:$D$22,3),VLOOKUP(H3417,'Shoe size conversion table'!$J$6:$L$22,3))</f>
        <v>7.5</v>
      </c>
      <c r="K3417" s="11">
        <v>159</v>
      </c>
      <c r="L3417" s="12">
        <v>0</v>
      </c>
      <c r="M3417" s="7">
        <f t="shared" si="160"/>
        <v>2015</v>
      </c>
      <c r="N3417" s="7">
        <f t="shared" si="161"/>
        <v>3</v>
      </c>
      <c r="O3417" s="30">
        <f t="shared" si="162"/>
        <v>159</v>
      </c>
    </row>
    <row r="3418" spans="2:15" x14ac:dyDescent="0.2">
      <c r="B3418" s="13">
        <v>55347</v>
      </c>
      <c r="C3418" s="14">
        <v>42069.406111111275</v>
      </c>
      <c r="D3418" s="7" t="s">
        <v>8</v>
      </c>
      <c r="E3418" s="13">
        <v>2241</v>
      </c>
      <c r="F3418" s="7" t="s">
        <v>40</v>
      </c>
      <c r="G3418" s="7" t="s">
        <v>11</v>
      </c>
      <c r="H3418" s="13">
        <v>10.5</v>
      </c>
      <c r="I3418" s="13" t="str">
        <f>IF(G3418="Male",VLOOKUP(H3418,'Shoe size conversion table'!$B$6:$D$22,2),VLOOKUP(H3418,'Shoe size conversion table'!$J$6:$L$22,2))</f>
        <v>43-44</v>
      </c>
      <c r="J3418" s="13">
        <f>IF(G3418="Male",VLOOKUP(H3418,'Shoe size conversion table'!$B$6:$D$22,3),VLOOKUP(H3418,'Shoe size conversion table'!$J$6:$L$22,3))</f>
        <v>10</v>
      </c>
      <c r="K3418" s="11">
        <v>129</v>
      </c>
      <c r="L3418" s="12">
        <v>0.3</v>
      </c>
      <c r="M3418" s="7">
        <f t="shared" si="160"/>
        <v>2015</v>
      </c>
      <c r="N3418" s="7">
        <f t="shared" si="161"/>
        <v>3</v>
      </c>
      <c r="O3418" s="30">
        <f t="shared" si="162"/>
        <v>90.3</v>
      </c>
    </row>
    <row r="3419" spans="2:15" x14ac:dyDescent="0.2">
      <c r="B3419" s="13">
        <v>55348</v>
      </c>
      <c r="C3419" s="14">
        <v>42069.566111111279</v>
      </c>
      <c r="D3419" s="7" t="s">
        <v>10</v>
      </c>
      <c r="E3419" s="13">
        <v>2220</v>
      </c>
      <c r="F3419" s="7" t="s">
        <v>35</v>
      </c>
      <c r="G3419" s="7" t="s">
        <v>12</v>
      </c>
      <c r="H3419" s="13">
        <v>10</v>
      </c>
      <c r="I3419" s="13" t="str">
        <f>IF(G3419="Male",VLOOKUP(H3419,'Shoe size conversion table'!$B$6:$D$22,2),VLOOKUP(H3419,'Shoe size conversion table'!$J$6:$L$22,2))</f>
        <v>40-41</v>
      </c>
      <c r="J3419" s="13">
        <f>IF(G3419="Male",VLOOKUP(H3419,'Shoe size conversion table'!$B$6:$D$22,3),VLOOKUP(H3419,'Shoe size conversion table'!$J$6:$L$22,3))</f>
        <v>8</v>
      </c>
      <c r="K3419" s="11">
        <v>129</v>
      </c>
      <c r="L3419" s="12">
        <v>0</v>
      </c>
      <c r="M3419" s="7">
        <f t="shared" si="160"/>
        <v>2015</v>
      </c>
      <c r="N3419" s="7">
        <f t="shared" si="161"/>
        <v>3</v>
      </c>
      <c r="O3419" s="30">
        <f t="shared" si="162"/>
        <v>129</v>
      </c>
    </row>
    <row r="3420" spans="2:15" x14ac:dyDescent="0.2">
      <c r="B3420" s="13">
        <v>55349</v>
      </c>
      <c r="C3420" s="14">
        <v>42069.836111111115</v>
      </c>
      <c r="D3420" s="7" t="s">
        <v>8</v>
      </c>
      <c r="E3420" s="13">
        <v>2204</v>
      </c>
      <c r="F3420" s="7" t="s">
        <v>42</v>
      </c>
      <c r="G3420" s="7" t="s">
        <v>12</v>
      </c>
      <c r="H3420" s="13">
        <v>9</v>
      </c>
      <c r="I3420" s="13" t="str">
        <f>IF(G3420="Male",VLOOKUP(H3420,'Shoe size conversion table'!$B$6:$D$22,2),VLOOKUP(H3420,'Shoe size conversion table'!$J$6:$L$22,2))</f>
        <v>39-40</v>
      </c>
      <c r="J3420" s="13">
        <f>IF(G3420="Male",VLOOKUP(H3420,'Shoe size conversion table'!$B$6:$D$22,3),VLOOKUP(H3420,'Shoe size conversion table'!$J$6:$L$22,3))</f>
        <v>7</v>
      </c>
      <c r="K3420" s="11">
        <v>139</v>
      </c>
      <c r="L3420" s="12">
        <v>0</v>
      </c>
      <c r="M3420" s="7">
        <f t="shared" si="160"/>
        <v>2015</v>
      </c>
      <c r="N3420" s="7">
        <f t="shared" si="161"/>
        <v>3</v>
      </c>
      <c r="O3420" s="30">
        <f t="shared" si="162"/>
        <v>139</v>
      </c>
    </row>
    <row r="3421" spans="2:15" x14ac:dyDescent="0.2">
      <c r="B3421" s="13">
        <v>55350</v>
      </c>
      <c r="C3421" s="14">
        <v>42069.83611111129</v>
      </c>
      <c r="D3421" s="7" t="s">
        <v>7</v>
      </c>
      <c r="E3421" s="13">
        <v>2180</v>
      </c>
      <c r="F3421" s="7" t="s">
        <v>52</v>
      </c>
      <c r="G3421" s="7" t="s">
        <v>12</v>
      </c>
      <c r="H3421" s="13">
        <v>7.5</v>
      </c>
      <c r="I3421" s="13">
        <f>IF(G3421="Male",VLOOKUP(H3421,'Shoe size conversion table'!$B$6:$D$22,2),VLOOKUP(H3421,'Shoe size conversion table'!$J$6:$L$22,2))</f>
        <v>38</v>
      </c>
      <c r="J3421" s="13">
        <f>IF(G3421="Male",VLOOKUP(H3421,'Shoe size conversion table'!$B$6:$D$22,3),VLOOKUP(H3421,'Shoe size conversion table'!$J$6:$L$22,3))</f>
        <v>5.5</v>
      </c>
      <c r="K3421" s="11">
        <v>169</v>
      </c>
      <c r="L3421" s="12">
        <v>0.2</v>
      </c>
      <c r="M3421" s="7">
        <f t="shared" si="160"/>
        <v>2015</v>
      </c>
      <c r="N3421" s="7">
        <f t="shared" si="161"/>
        <v>3</v>
      </c>
      <c r="O3421" s="30">
        <f t="shared" si="162"/>
        <v>135.20000000000002</v>
      </c>
    </row>
    <row r="3422" spans="2:15" x14ac:dyDescent="0.2">
      <c r="B3422" s="13">
        <v>55351</v>
      </c>
      <c r="C3422" s="14">
        <v>42069.866111111274</v>
      </c>
      <c r="D3422" s="7" t="s">
        <v>10</v>
      </c>
      <c r="E3422" s="13">
        <v>2148</v>
      </c>
      <c r="F3422" s="7" t="s">
        <v>35</v>
      </c>
      <c r="G3422" s="7" t="s">
        <v>11</v>
      </c>
      <c r="H3422" s="13">
        <v>8</v>
      </c>
      <c r="I3422" s="13">
        <f>IF(G3422="Male",VLOOKUP(H3422,'Shoe size conversion table'!$B$6:$D$22,2),VLOOKUP(H3422,'Shoe size conversion table'!$J$6:$L$22,2))</f>
        <v>41</v>
      </c>
      <c r="J3422" s="13">
        <f>IF(G3422="Male",VLOOKUP(H3422,'Shoe size conversion table'!$B$6:$D$22,3),VLOOKUP(H3422,'Shoe size conversion table'!$J$6:$L$22,3))</f>
        <v>7.5</v>
      </c>
      <c r="K3422" s="11">
        <v>149</v>
      </c>
      <c r="L3422" s="12">
        <v>0</v>
      </c>
      <c r="M3422" s="7">
        <f t="shared" si="160"/>
        <v>2015</v>
      </c>
      <c r="N3422" s="7">
        <f t="shared" si="161"/>
        <v>3</v>
      </c>
      <c r="O3422" s="30">
        <f t="shared" si="162"/>
        <v>149</v>
      </c>
    </row>
    <row r="3423" spans="2:15" x14ac:dyDescent="0.2">
      <c r="B3423" s="13">
        <v>55352</v>
      </c>
      <c r="C3423" s="14">
        <v>42069.926111111279</v>
      </c>
      <c r="D3423" s="7" t="s">
        <v>7</v>
      </c>
      <c r="E3423" s="13">
        <v>2209</v>
      </c>
      <c r="F3423" s="7" t="s">
        <v>45</v>
      </c>
      <c r="G3423" s="7" t="s">
        <v>11</v>
      </c>
      <c r="H3423" s="13">
        <v>9.5</v>
      </c>
      <c r="I3423" s="13" t="str">
        <f>IF(G3423="Male",VLOOKUP(H3423,'Shoe size conversion table'!$B$6:$D$22,2),VLOOKUP(H3423,'Shoe size conversion table'!$J$6:$L$22,2))</f>
        <v>42-43</v>
      </c>
      <c r="J3423" s="13">
        <f>IF(G3423="Male",VLOOKUP(H3423,'Shoe size conversion table'!$B$6:$D$22,3),VLOOKUP(H3423,'Shoe size conversion table'!$J$6:$L$22,3))</f>
        <v>9</v>
      </c>
      <c r="K3423" s="11">
        <v>139</v>
      </c>
      <c r="L3423" s="12">
        <v>0</v>
      </c>
      <c r="M3423" s="7">
        <f t="shared" si="160"/>
        <v>2015</v>
      </c>
      <c r="N3423" s="7">
        <f t="shared" si="161"/>
        <v>3</v>
      </c>
      <c r="O3423" s="30">
        <f t="shared" si="162"/>
        <v>139</v>
      </c>
    </row>
    <row r="3424" spans="2:15" x14ac:dyDescent="0.2">
      <c r="B3424" s="13">
        <v>55353</v>
      </c>
      <c r="C3424" s="14">
        <v>42070.166111111277</v>
      </c>
      <c r="D3424" s="7" t="s">
        <v>7</v>
      </c>
      <c r="E3424" s="13">
        <v>2226</v>
      </c>
      <c r="F3424" s="7" t="s">
        <v>53</v>
      </c>
      <c r="G3424" s="7" t="s">
        <v>11</v>
      </c>
      <c r="H3424" s="13">
        <v>10</v>
      </c>
      <c r="I3424" s="13">
        <f>IF(G3424="Male",VLOOKUP(H3424,'Shoe size conversion table'!$B$6:$D$22,2),VLOOKUP(H3424,'Shoe size conversion table'!$J$6:$L$22,2))</f>
        <v>43</v>
      </c>
      <c r="J3424" s="13">
        <f>IF(G3424="Male",VLOOKUP(H3424,'Shoe size conversion table'!$B$6:$D$22,3),VLOOKUP(H3424,'Shoe size conversion table'!$J$6:$L$22,3))</f>
        <v>9.5</v>
      </c>
      <c r="K3424" s="11">
        <v>199</v>
      </c>
      <c r="L3424" s="12">
        <v>0</v>
      </c>
      <c r="M3424" s="7">
        <f t="shared" si="160"/>
        <v>2015</v>
      </c>
      <c r="N3424" s="7">
        <f t="shared" si="161"/>
        <v>3</v>
      </c>
      <c r="O3424" s="30">
        <f t="shared" si="162"/>
        <v>199</v>
      </c>
    </row>
    <row r="3425" spans="2:15" x14ac:dyDescent="0.2">
      <c r="B3425" s="13">
        <v>55354</v>
      </c>
      <c r="C3425" s="14">
        <v>42070.166111111277</v>
      </c>
      <c r="D3425" s="7" t="s">
        <v>8</v>
      </c>
      <c r="E3425" s="13">
        <v>2180</v>
      </c>
      <c r="F3425" s="7" t="s">
        <v>40</v>
      </c>
      <c r="G3425" s="7" t="s">
        <v>11</v>
      </c>
      <c r="H3425" s="13">
        <v>10.5</v>
      </c>
      <c r="I3425" s="13" t="str">
        <f>IF(G3425="Male",VLOOKUP(H3425,'Shoe size conversion table'!$B$6:$D$22,2),VLOOKUP(H3425,'Shoe size conversion table'!$J$6:$L$22,2))</f>
        <v>43-44</v>
      </c>
      <c r="J3425" s="13">
        <f>IF(G3425="Male",VLOOKUP(H3425,'Shoe size conversion table'!$B$6:$D$22,3),VLOOKUP(H3425,'Shoe size conversion table'!$J$6:$L$22,3))</f>
        <v>10</v>
      </c>
      <c r="K3425" s="11">
        <v>149</v>
      </c>
      <c r="L3425" s="12">
        <v>0</v>
      </c>
      <c r="M3425" s="7">
        <f t="shared" si="160"/>
        <v>2015</v>
      </c>
      <c r="N3425" s="7">
        <f t="shared" si="161"/>
        <v>3</v>
      </c>
      <c r="O3425" s="30">
        <f t="shared" si="162"/>
        <v>149</v>
      </c>
    </row>
    <row r="3426" spans="2:15" x14ac:dyDescent="0.2">
      <c r="B3426" s="13">
        <v>55355</v>
      </c>
      <c r="C3426" s="14">
        <v>42070.166111111292</v>
      </c>
      <c r="D3426" s="7" t="s">
        <v>10</v>
      </c>
      <c r="E3426" s="13">
        <v>2154</v>
      </c>
      <c r="F3426" s="7" t="s">
        <v>34</v>
      </c>
      <c r="G3426" s="7" t="s">
        <v>11</v>
      </c>
      <c r="H3426" s="13">
        <v>10</v>
      </c>
      <c r="I3426" s="13">
        <f>IF(G3426="Male",VLOOKUP(H3426,'Shoe size conversion table'!$B$6:$D$22,2),VLOOKUP(H3426,'Shoe size conversion table'!$J$6:$L$22,2))</f>
        <v>43</v>
      </c>
      <c r="J3426" s="13">
        <f>IF(G3426="Male",VLOOKUP(H3426,'Shoe size conversion table'!$B$6:$D$22,3),VLOOKUP(H3426,'Shoe size conversion table'!$J$6:$L$22,3))</f>
        <v>9.5</v>
      </c>
      <c r="K3426" s="11">
        <v>199</v>
      </c>
      <c r="L3426" s="12">
        <v>0</v>
      </c>
      <c r="M3426" s="7">
        <f t="shared" si="160"/>
        <v>2015</v>
      </c>
      <c r="N3426" s="7">
        <f t="shared" si="161"/>
        <v>3</v>
      </c>
      <c r="O3426" s="30">
        <f t="shared" si="162"/>
        <v>199</v>
      </c>
    </row>
    <row r="3427" spans="2:15" x14ac:dyDescent="0.2">
      <c r="B3427" s="13">
        <v>55356</v>
      </c>
      <c r="C3427" s="14">
        <v>42070.406111111275</v>
      </c>
      <c r="D3427" s="7" t="s">
        <v>10</v>
      </c>
      <c r="E3427" s="13">
        <v>2215</v>
      </c>
      <c r="F3427" s="7" t="s">
        <v>35</v>
      </c>
      <c r="G3427" s="7" t="s">
        <v>12</v>
      </c>
      <c r="H3427" s="13">
        <v>7.5</v>
      </c>
      <c r="I3427" s="13">
        <f>IF(G3427="Male",VLOOKUP(H3427,'Shoe size conversion table'!$B$6:$D$22,2),VLOOKUP(H3427,'Shoe size conversion table'!$J$6:$L$22,2))</f>
        <v>38</v>
      </c>
      <c r="J3427" s="13">
        <f>IF(G3427="Male",VLOOKUP(H3427,'Shoe size conversion table'!$B$6:$D$22,3),VLOOKUP(H3427,'Shoe size conversion table'!$J$6:$L$22,3))</f>
        <v>5.5</v>
      </c>
      <c r="K3427" s="11">
        <v>129</v>
      </c>
      <c r="L3427" s="12">
        <v>0.3</v>
      </c>
      <c r="M3427" s="7">
        <f t="shared" si="160"/>
        <v>2015</v>
      </c>
      <c r="N3427" s="7">
        <f t="shared" si="161"/>
        <v>3</v>
      </c>
      <c r="O3427" s="30">
        <f t="shared" si="162"/>
        <v>90.3</v>
      </c>
    </row>
    <row r="3428" spans="2:15" x14ac:dyDescent="0.2">
      <c r="B3428" s="13">
        <v>55357</v>
      </c>
      <c r="C3428" s="14">
        <v>42070.576111111113</v>
      </c>
      <c r="D3428" s="7" t="s">
        <v>10</v>
      </c>
      <c r="E3428" s="13">
        <v>2182</v>
      </c>
      <c r="F3428" s="7" t="s">
        <v>35</v>
      </c>
      <c r="G3428" s="7" t="s">
        <v>11</v>
      </c>
      <c r="H3428" s="13">
        <v>10.5</v>
      </c>
      <c r="I3428" s="13" t="str">
        <f>IF(G3428="Male",VLOOKUP(H3428,'Shoe size conversion table'!$B$6:$D$22,2),VLOOKUP(H3428,'Shoe size conversion table'!$J$6:$L$22,2))</f>
        <v>43-44</v>
      </c>
      <c r="J3428" s="13">
        <f>IF(G3428="Male",VLOOKUP(H3428,'Shoe size conversion table'!$B$6:$D$22,3),VLOOKUP(H3428,'Shoe size conversion table'!$J$6:$L$22,3))</f>
        <v>10</v>
      </c>
      <c r="K3428" s="11">
        <v>149</v>
      </c>
      <c r="L3428" s="12">
        <v>0.1</v>
      </c>
      <c r="M3428" s="7">
        <f t="shared" si="160"/>
        <v>2015</v>
      </c>
      <c r="N3428" s="7">
        <f t="shared" si="161"/>
        <v>3</v>
      </c>
      <c r="O3428" s="30">
        <f t="shared" si="162"/>
        <v>134.1</v>
      </c>
    </row>
    <row r="3429" spans="2:15" x14ac:dyDescent="0.2">
      <c r="B3429" s="13">
        <v>55358</v>
      </c>
      <c r="C3429" s="14">
        <v>42070.626111111116</v>
      </c>
      <c r="D3429" s="7" t="s">
        <v>10</v>
      </c>
      <c r="E3429" s="13">
        <v>2224</v>
      </c>
      <c r="F3429" s="7" t="s">
        <v>34</v>
      </c>
      <c r="G3429" s="7" t="s">
        <v>11</v>
      </c>
      <c r="H3429" s="13">
        <v>11</v>
      </c>
      <c r="I3429" s="13">
        <f>IF(G3429="Male",VLOOKUP(H3429,'Shoe size conversion table'!$B$6:$D$22,2),VLOOKUP(H3429,'Shoe size conversion table'!$J$6:$L$22,2))</f>
        <v>44</v>
      </c>
      <c r="J3429" s="13">
        <f>IF(G3429="Male",VLOOKUP(H3429,'Shoe size conversion table'!$B$6:$D$22,3),VLOOKUP(H3429,'Shoe size conversion table'!$J$6:$L$22,3))</f>
        <v>10.5</v>
      </c>
      <c r="K3429" s="11">
        <v>189</v>
      </c>
      <c r="L3429" s="12">
        <v>0</v>
      </c>
      <c r="M3429" s="7">
        <f t="shared" si="160"/>
        <v>2015</v>
      </c>
      <c r="N3429" s="7">
        <f t="shared" si="161"/>
        <v>3</v>
      </c>
      <c r="O3429" s="30">
        <f t="shared" si="162"/>
        <v>189</v>
      </c>
    </row>
    <row r="3430" spans="2:15" x14ac:dyDescent="0.2">
      <c r="B3430" s="13">
        <v>55359</v>
      </c>
      <c r="C3430" s="14">
        <v>42070.766111111116</v>
      </c>
      <c r="D3430" s="7" t="s">
        <v>10</v>
      </c>
      <c r="E3430" s="13">
        <v>2156</v>
      </c>
      <c r="F3430" s="7" t="s">
        <v>34</v>
      </c>
      <c r="G3430" s="7" t="s">
        <v>11</v>
      </c>
      <c r="H3430" s="13">
        <v>10</v>
      </c>
      <c r="I3430" s="13">
        <f>IF(G3430="Male",VLOOKUP(H3430,'Shoe size conversion table'!$B$6:$D$22,2),VLOOKUP(H3430,'Shoe size conversion table'!$J$6:$L$22,2))</f>
        <v>43</v>
      </c>
      <c r="J3430" s="13">
        <f>IF(G3430="Male",VLOOKUP(H3430,'Shoe size conversion table'!$B$6:$D$22,3),VLOOKUP(H3430,'Shoe size conversion table'!$J$6:$L$22,3))</f>
        <v>9.5</v>
      </c>
      <c r="K3430" s="11">
        <v>169</v>
      </c>
      <c r="L3430" s="12">
        <v>0</v>
      </c>
      <c r="M3430" s="7">
        <f t="shared" si="160"/>
        <v>2015</v>
      </c>
      <c r="N3430" s="7">
        <f t="shared" si="161"/>
        <v>3</v>
      </c>
      <c r="O3430" s="30">
        <f t="shared" si="162"/>
        <v>169</v>
      </c>
    </row>
    <row r="3431" spans="2:15" x14ac:dyDescent="0.2">
      <c r="B3431" s="13">
        <v>55360</v>
      </c>
      <c r="C3431" s="14">
        <v>42070.806111111116</v>
      </c>
      <c r="D3431" s="7" t="s">
        <v>7</v>
      </c>
      <c r="E3431" s="13">
        <v>2197</v>
      </c>
      <c r="F3431" s="7" t="s">
        <v>43</v>
      </c>
      <c r="G3431" s="7" t="s">
        <v>12</v>
      </c>
      <c r="H3431" s="13">
        <v>10</v>
      </c>
      <c r="I3431" s="13" t="str">
        <f>IF(G3431="Male",VLOOKUP(H3431,'Shoe size conversion table'!$B$6:$D$22,2),VLOOKUP(H3431,'Shoe size conversion table'!$J$6:$L$22,2))</f>
        <v>40-41</v>
      </c>
      <c r="J3431" s="13">
        <f>IF(G3431="Male",VLOOKUP(H3431,'Shoe size conversion table'!$B$6:$D$22,3),VLOOKUP(H3431,'Shoe size conversion table'!$J$6:$L$22,3))</f>
        <v>8</v>
      </c>
      <c r="K3431" s="11">
        <v>159</v>
      </c>
      <c r="L3431" s="12">
        <v>0.3</v>
      </c>
      <c r="M3431" s="7">
        <f t="shared" si="160"/>
        <v>2015</v>
      </c>
      <c r="N3431" s="7">
        <f t="shared" si="161"/>
        <v>3</v>
      </c>
      <c r="O3431" s="30">
        <f t="shared" si="162"/>
        <v>111.3</v>
      </c>
    </row>
    <row r="3432" spans="2:15" x14ac:dyDescent="0.2">
      <c r="B3432" s="13">
        <v>55361</v>
      </c>
      <c r="C3432" s="14">
        <v>42070.816111111279</v>
      </c>
      <c r="D3432" s="7" t="s">
        <v>10</v>
      </c>
      <c r="E3432" s="13">
        <v>2157</v>
      </c>
      <c r="F3432" s="7" t="s">
        <v>34</v>
      </c>
      <c r="G3432" s="7" t="s">
        <v>11</v>
      </c>
      <c r="H3432" s="13">
        <v>10.5</v>
      </c>
      <c r="I3432" s="13" t="str">
        <f>IF(G3432="Male",VLOOKUP(H3432,'Shoe size conversion table'!$B$6:$D$22,2),VLOOKUP(H3432,'Shoe size conversion table'!$J$6:$L$22,2))</f>
        <v>43-44</v>
      </c>
      <c r="J3432" s="13">
        <f>IF(G3432="Male",VLOOKUP(H3432,'Shoe size conversion table'!$B$6:$D$22,3),VLOOKUP(H3432,'Shoe size conversion table'!$J$6:$L$22,3))</f>
        <v>10</v>
      </c>
      <c r="K3432" s="11">
        <v>129</v>
      </c>
      <c r="L3432" s="12">
        <v>0.1</v>
      </c>
      <c r="M3432" s="7">
        <f t="shared" si="160"/>
        <v>2015</v>
      </c>
      <c r="N3432" s="7">
        <f t="shared" si="161"/>
        <v>3</v>
      </c>
      <c r="O3432" s="30">
        <f t="shared" si="162"/>
        <v>116.10000000000001</v>
      </c>
    </row>
    <row r="3433" spans="2:15" x14ac:dyDescent="0.2">
      <c r="B3433" s="13">
        <v>55362</v>
      </c>
      <c r="C3433" s="14">
        <v>42070.836111111115</v>
      </c>
      <c r="D3433" s="7" t="s">
        <v>8</v>
      </c>
      <c r="E3433" s="13">
        <v>2201</v>
      </c>
      <c r="F3433" s="7" t="s">
        <v>38</v>
      </c>
      <c r="G3433" s="7" t="s">
        <v>12</v>
      </c>
      <c r="H3433" s="13">
        <v>9</v>
      </c>
      <c r="I3433" s="13" t="str">
        <f>IF(G3433="Male",VLOOKUP(H3433,'Shoe size conversion table'!$B$6:$D$22,2),VLOOKUP(H3433,'Shoe size conversion table'!$J$6:$L$22,2))</f>
        <v>39-40</v>
      </c>
      <c r="J3433" s="13">
        <f>IF(G3433="Male",VLOOKUP(H3433,'Shoe size conversion table'!$B$6:$D$22,3),VLOOKUP(H3433,'Shoe size conversion table'!$J$6:$L$22,3))</f>
        <v>7</v>
      </c>
      <c r="K3433" s="11">
        <v>199</v>
      </c>
      <c r="L3433" s="12">
        <v>0</v>
      </c>
      <c r="M3433" s="7">
        <f t="shared" si="160"/>
        <v>2015</v>
      </c>
      <c r="N3433" s="7">
        <f t="shared" si="161"/>
        <v>3</v>
      </c>
      <c r="O3433" s="30">
        <f t="shared" si="162"/>
        <v>199</v>
      </c>
    </row>
    <row r="3434" spans="2:15" x14ac:dyDescent="0.2">
      <c r="B3434" s="13">
        <v>55363</v>
      </c>
      <c r="C3434" s="14">
        <v>42070.83611111129</v>
      </c>
      <c r="D3434" s="7" t="s">
        <v>10</v>
      </c>
      <c r="E3434" s="13">
        <v>2213</v>
      </c>
      <c r="F3434" s="7" t="s">
        <v>35</v>
      </c>
      <c r="G3434" s="7" t="s">
        <v>11</v>
      </c>
      <c r="H3434" s="13">
        <v>10.5</v>
      </c>
      <c r="I3434" s="13" t="str">
        <f>IF(G3434="Male",VLOOKUP(H3434,'Shoe size conversion table'!$B$6:$D$22,2),VLOOKUP(H3434,'Shoe size conversion table'!$J$6:$L$22,2))</f>
        <v>43-44</v>
      </c>
      <c r="J3434" s="13">
        <f>IF(G3434="Male",VLOOKUP(H3434,'Shoe size conversion table'!$B$6:$D$22,3),VLOOKUP(H3434,'Shoe size conversion table'!$J$6:$L$22,3))</f>
        <v>10</v>
      </c>
      <c r="K3434" s="11">
        <v>139</v>
      </c>
      <c r="L3434" s="12">
        <v>0.5</v>
      </c>
      <c r="M3434" s="7">
        <f t="shared" si="160"/>
        <v>2015</v>
      </c>
      <c r="N3434" s="7">
        <f t="shared" si="161"/>
        <v>3</v>
      </c>
      <c r="O3434" s="30">
        <f t="shared" si="162"/>
        <v>69.5</v>
      </c>
    </row>
    <row r="3435" spans="2:15" x14ac:dyDescent="0.2">
      <c r="B3435" s="13">
        <v>55364</v>
      </c>
      <c r="C3435" s="14">
        <v>42070.866111111274</v>
      </c>
      <c r="D3435" s="7" t="s">
        <v>7</v>
      </c>
      <c r="E3435" s="13">
        <v>2231</v>
      </c>
      <c r="F3435" s="7" t="s">
        <v>50</v>
      </c>
      <c r="G3435" s="7" t="s">
        <v>12</v>
      </c>
      <c r="H3435" s="13">
        <v>7.5</v>
      </c>
      <c r="I3435" s="13">
        <f>IF(G3435="Male",VLOOKUP(H3435,'Shoe size conversion table'!$B$6:$D$22,2),VLOOKUP(H3435,'Shoe size conversion table'!$J$6:$L$22,2))</f>
        <v>38</v>
      </c>
      <c r="J3435" s="13">
        <f>IF(G3435="Male",VLOOKUP(H3435,'Shoe size conversion table'!$B$6:$D$22,3),VLOOKUP(H3435,'Shoe size conversion table'!$J$6:$L$22,3))</f>
        <v>5.5</v>
      </c>
      <c r="K3435" s="11">
        <v>199</v>
      </c>
      <c r="L3435" s="12">
        <v>0</v>
      </c>
      <c r="M3435" s="7">
        <f t="shared" si="160"/>
        <v>2015</v>
      </c>
      <c r="N3435" s="7">
        <f t="shared" si="161"/>
        <v>3</v>
      </c>
      <c r="O3435" s="30">
        <f t="shared" si="162"/>
        <v>199</v>
      </c>
    </row>
    <row r="3436" spans="2:15" x14ac:dyDescent="0.2">
      <c r="B3436" s="13">
        <v>55365</v>
      </c>
      <c r="C3436" s="14">
        <v>42071.296111111275</v>
      </c>
      <c r="D3436" s="7" t="s">
        <v>10</v>
      </c>
      <c r="E3436" s="13">
        <v>2209</v>
      </c>
      <c r="F3436" s="7" t="s">
        <v>35</v>
      </c>
      <c r="G3436" s="7" t="s">
        <v>12</v>
      </c>
      <c r="H3436" s="13">
        <v>7.5</v>
      </c>
      <c r="I3436" s="13">
        <f>IF(G3436="Male",VLOOKUP(H3436,'Shoe size conversion table'!$B$6:$D$22,2),VLOOKUP(H3436,'Shoe size conversion table'!$J$6:$L$22,2))</f>
        <v>38</v>
      </c>
      <c r="J3436" s="13">
        <f>IF(G3436="Male",VLOOKUP(H3436,'Shoe size conversion table'!$B$6:$D$22,3),VLOOKUP(H3436,'Shoe size conversion table'!$J$6:$L$22,3))</f>
        <v>5.5</v>
      </c>
      <c r="K3436" s="11">
        <v>169</v>
      </c>
      <c r="L3436" s="12">
        <v>0</v>
      </c>
      <c r="M3436" s="7">
        <f t="shared" si="160"/>
        <v>2015</v>
      </c>
      <c r="N3436" s="7">
        <f t="shared" si="161"/>
        <v>3</v>
      </c>
      <c r="O3436" s="30">
        <f t="shared" si="162"/>
        <v>169</v>
      </c>
    </row>
    <row r="3437" spans="2:15" x14ac:dyDescent="0.2">
      <c r="B3437" s="13">
        <v>55366</v>
      </c>
      <c r="C3437" s="14">
        <v>42071.33611111129</v>
      </c>
      <c r="D3437" s="7" t="s">
        <v>10</v>
      </c>
      <c r="E3437" s="13">
        <v>2158</v>
      </c>
      <c r="F3437" s="7" t="s">
        <v>35</v>
      </c>
      <c r="G3437" s="7" t="s">
        <v>12</v>
      </c>
      <c r="H3437" s="13">
        <v>7.5</v>
      </c>
      <c r="I3437" s="13">
        <f>IF(G3437="Male",VLOOKUP(H3437,'Shoe size conversion table'!$B$6:$D$22,2),VLOOKUP(H3437,'Shoe size conversion table'!$J$6:$L$22,2))</f>
        <v>38</v>
      </c>
      <c r="J3437" s="13">
        <f>IF(G3437="Male",VLOOKUP(H3437,'Shoe size conversion table'!$B$6:$D$22,3),VLOOKUP(H3437,'Shoe size conversion table'!$J$6:$L$22,3))</f>
        <v>5.5</v>
      </c>
      <c r="K3437" s="11">
        <v>129</v>
      </c>
      <c r="L3437" s="12">
        <v>0</v>
      </c>
      <c r="M3437" s="7">
        <f t="shared" si="160"/>
        <v>2015</v>
      </c>
      <c r="N3437" s="7">
        <f t="shared" si="161"/>
        <v>3</v>
      </c>
      <c r="O3437" s="30">
        <f t="shared" si="162"/>
        <v>129</v>
      </c>
    </row>
    <row r="3438" spans="2:15" x14ac:dyDescent="0.2">
      <c r="B3438" s="13">
        <v>55367</v>
      </c>
      <c r="C3438" s="14">
        <v>42071.406111111275</v>
      </c>
      <c r="D3438" s="7" t="s">
        <v>10</v>
      </c>
      <c r="E3438" s="13">
        <v>2218</v>
      </c>
      <c r="F3438" s="7" t="s">
        <v>35</v>
      </c>
      <c r="G3438" s="7" t="s">
        <v>12</v>
      </c>
      <c r="H3438" s="13">
        <v>7.5</v>
      </c>
      <c r="I3438" s="13">
        <f>IF(G3438="Male",VLOOKUP(H3438,'Shoe size conversion table'!$B$6:$D$22,2),VLOOKUP(H3438,'Shoe size conversion table'!$J$6:$L$22,2))</f>
        <v>38</v>
      </c>
      <c r="J3438" s="13">
        <f>IF(G3438="Male",VLOOKUP(H3438,'Shoe size conversion table'!$B$6:$D$22,3),VLOOKUP(H3438,'Shoe size conversion table'!$J$6:$L$22,3))</f>
        <v>5.5</v>
      </c>
      <c r="K3438" s="11">
        <v>139</v>
      </c>
      <c r="L3438" s="12">
        <v>0.3</v>
      </c>
      <c r="M3438" s="7">
        <f t="shared" si="160"/>
        <v>2015</v>
      </c>
      <c r="N3438" s="7">
        <f t="shared" si="161"/>
        <v>3</v>
      </c>
      <c r="O3438" s="30">
        <f t="shared" si="162"/>
        <v>97.3</v>
      </c>
    </row>
    <row r="3439" spans="2:15" x14ac:dyDescent="0.2">
      <c r="B3439" s="13">
        <v>55368</v>
      </c>
      <c r="C3439" s="14">
        <v>42071.626111111116</v>
      </c>
      <c r="D3439" s="7" t="s">
        <v>9</v>
      </c>
      <c r="E3439" s="13">
        <v>2225</v>
      </c>
      <c r="F3439" s="7" t="s">
        <v>62</v>
      </c>
      <c r="G3439" s="7" t="s">
        <v>12</v>
      </c>
      <c r="H3439" s="13">
        <v>7.5</v>
      </c>
      <c r="I3439" s="13">
        <f>IF(G3439="Male",VLOOKUP(H3439,'Shoe size conversion table'!$B$6:$D$22,2),VLOOKUP(H3439,'Shoe size conversion table'!$J$6:$L$22,2))</f>
        <v>38</v>
      </c>
      <c r="J3439" s="13">
        <f>IF(G3439="Male",VLOOKUP(H3439,'Shoe size conversion table'!$B$6:$D$22,3),VLOOKUP(H3439,'Shoe size conversion table'!$J$6:$L$22,3))</f>
        <v>5.5</v>
      </c>
      <c r="K3439" s="11">
        <v>169</v>
      </c>
      <c r="L3439" s="12">
        <v>0.1</v>
      </c>
      <c r="M3439" s="7">
        <f t="shared" si="160"/>
        <v>2015</v>
      </c>
      <c r="N3439" s="7">
        <f t="shared" si="161"/>
        <v>3</v>
      </c>
      <c r="O3439" s="30">
        <f t="shared" si="162"/>
        <v>152.1</v>
      </c>
    </row>
    <row r="3440" spans="2:15" x14ac:dyDescent="0.2">
      <c r="B3440" s="13">
        <v>55369</v>
      </c>
      <c r="C3440" s="14">
        <v>42071.656111111275</v>
      </c>
      <c r="D3440" s="7" t="s">
        <v>8</v>
      </c>
      <c r="E3440" s="13">
        <v>2242</v>
      </c>
      <c r="F3440" s="7" t="s">
        <v>42</v>
      </c>
      <c r="G3440" s="7" t="s">
        <v>11</v>
      </c>
      <c r="H3440" s="13">
        <v>10</v>
      </c>
      <c r="I3440" s="13">
        <f>IF(G3440="Male",VLOOKUP(H3440,'Shoe size conversion table'!$B$6:$D$22,2),VLOOKUP(H3440,'Shoe size conversion table'!$J$6:$L$22,2))</f>
        <v>43</v>
      </c>
      <c r="J3440" s="13">
        <f>IF(G3440="Male",VLOOKUP(H3440,'Shoe size conversion table'!$B$6:$D$22,3),VLOOKUP(H3440,'Shoe size conversion table'!$J$6:$L$22,3))</f>
        <v>9.5</v>
      </c>
      <c r="K3440" s="11">
        <v>199</v>
      </c>
      <c r="L3440" s="12">
        <v>0</v>
      </c>
      <c r="M3440" s="7">
        <f t="shared" si="160"/>
        <v>2015</v>
      </c>
      <c r="N3440" s="7">
        <f t="shared" si="161"/>
        <v>3</v>
      </c>
      <c r="O3440" s="30">
        <f t="shared" si="162"/>
        <v>199</v>
      </c>
    </row>
    <row r="3441" spans="2:15" x14ac:dyDescent="0.2">
      <c r="B3441" s="13">
        <v>55370</v>
      </c>
      <c r="C3441" s="14">
        <v>42071.666111111117</v>
      </c>
      <c r="D3441" s="7" t="s">
        <v>9</v>
      </c>
      <c r="E3441" s="13">
        <v>2155</v>
      </c>
      <c r="F3441" s="7" t="s">
        <v>59</v>
      </c>
      <c r="G3441" s="7" t="s">
        <v>11</v>
      </c>
      <c r="H3441" s="13">
        <v>9.5</v>
      </c>
      <c r="I3441" s="13" t="str">
        <f>IF(G3441="Male",VLOOKUP(H3441,'Shoe size conversion table'!$B$6:$D$22,2),VLOOKUP(H3441,'Shoe size conversion table'!$J$6:$L$22,2))</f>
        <v>42-43</v>
      </c>
      <c r="J3441" s="13">
        <f>IF(G3441="Male",VLOOKUP(H3441,'Shoe size conversion table'!$B$6:$D$22,3),VLOOKUP(H3441,'Shoe size conversion table'!$J$6:$L$22,3))</f>
        <v>9</v>
      </c>
      <c r="K3441" s="11">
        <v>189</v>
      </c>
      <c r="L3441" s="12">
        <v>0</v>
      </c>
      <c r="M3441" s="7">
        <f t="shared" si="160"/>
        <v>2015</v>
      </c>
      <c r="N3441" s="7">
        <f t="shared" si="161"/>
        <v>3</v>
      </c>
      <c r="O3441" s="30">
        <f t="shared" si="162"/>
        <v>189</v>
      </c>
    </row>
    <row r="3442" spans="2:15" x14ac:dyDescent="0.2">
      <c r="B3442" s="13">
        <v>55371</v>
      </c>
      <c r="C3442" s="14">
        <v>42071.666111111292</v>
      </c>
      <c r="D3442" s="7" t="s">
        <v>8</v>
      </c>
      <c r="E3442" s="13">
        <v>2220</v>
      </c>
      <c r="F3442" s="7" t="s">
        <v>38</v>
      </c>
      <c r="G3442" s="7" t="s">
        <v>11</v>
      </c>
      <c r="H3442" s="13">
        <v>8.5</v>
      </c>
      <c r="I3442" s="13" t="str">
        <f>IF(G3442="Male",VLOOKUP(H3442,'Shoe size conversion table'!$B$6:$D$22,2),VLOOKUP(H3442,'Shoe size conversion table'!$J$6:$L$22,2))</f>
        <v>41-42</v>
      </c>
      <c r="J3442" s="13">
        <f>IF(G3442="Male",VLOOKUP(H3442,'Shoe size conversion table'!$B$6:$D$22,3),VLOOKUP(H3442,'Shoe size conversion table'!$J$6:$L$22,3))</f>
        <v>8</v>
      </c>
      <c r="K3442" s="11">
        <v>179</v>
      </c>
      <c r="L3442" s="12">
        <v>0</v>
      </c>
      <c r="M3442" s="7">
        <f t="shared" si="160"/>
        <v>2015</v>
      </c>
      <c r="N3442" s="7">
        <f t="shared" si="161"/>
        <v>3</v>
      </c>
      <c r="O3442" s="30">
        <f t="shared" si="162"/>
        <v>179</v>
      </c>
    </row>
    <row r="3443" spans="2:15" x14ac:dyDescent="0.2">
      <c r="B3443" s="13">
        <v>55372</v>
      </c>
      <c r="C3443" s="14">
        <v>42071.756111111114</v>
      </c>
      <c r="D3443" s="7" t="s">
        <v>10</v>
      </c>
      <c r="E3443" s="13">
        <v>2223</v>
      </c>
      <c r="F3443" s="7" t="s">
        <v>34</v>
      </c>
      <c r="G3443" s="7" t="s">
        <v>12</v>
      </c>
      <c r="H3443" s="13">
        <v>8</v>
      </c>
      <c r="I3443" s="13" t="str">
        <f>IF(G3443="Male",VLOOKUP(H3443,'Shoe size conversion table'!$B$6:$D$22,2),VLOOKUP(H3443,'Shoe size conversion table'!$J$6:$L$22,2))</f>
        <v>38-39</v>
      </c>
      <c r="J3443" s="13">
        <f>IF(G3443="Male",VLOOKUP(H3443,'Shoe size conversion table'!$B$6:$D$22,3),VLOOKUP(H3443,'Shoe size conversion table'!$J$6:$L$22,3))</f>
        <v>6</v>
      </c>
      <c r="K3443" s="11">
        <v>149</v>
      </c>
      <c r="L3443" s="12">
        <v>0.2</v>
      </c>
      <c r="M3443" s="7">
        <f t="shared" si="160"/>
        <v>2015</v>
      </c>
      <c r="N3443" s="7">
        <f t="shared" si="161"/>
        <v>3</v>
      </c>
      <c r="O3443" s="30">
        <f t="shared" si="162"/>
        <v>119.2</v>
      </c>
    </row>
    <row r="3444" spans="2:15" x14ac:dyDescent="0.2">
      <c r="B3444" s="13">
        <v>55373</v>
      </c>
      <c r="C3444" s="14">
        <v>42071.766111111116</v>
      </c>
      <c r="D3444" s="7" t="s">
        <v>10</v>
      </c>
      <c r="E3444" s="13">
        <v>2211</v>
      </c>
      <c r="F3444" s="7" t="s">
        <v>36</v>
      </c>
      <c r="G3444" s="7" t="s">
        <v>11</v>
      </c>
      <c r="H3444" s="13">
        <v>9.5</v>
      </c>
      <c r="I3444" s="13" t="str">
        <f>IF(G3444="Male",VLOOKUP(H3444,'Shoe size conversion table'!$B$6:$D$22,2),VLOOKUP(H3444,'Shoe size conversion table'!$J$6:$L$22,2))</f>
        <v>42-43</v>
      </c>
      <c r="J3444" s="13">
        <f>IF(G3444="Male",VLOOKUP(H3444,'Shoe size conversion table'!$B$6:$D$22,3),VLOOKUP(H3444,'Shoe size conversion table'!$J$6:$L$22,3))</f>
        <v>9</v>
      </c>
      <c r="K3444" s="11">
        <v>159</v>
      </c>
      <c r="L3444" s="12">
        <v>0</v>
      </c>
      <c r="M3444" s="7">
        <f t="shared" si="160"/>
        <v>2015</v>
      </c>
      <c r="N3444" s="7">
        <f t="shared" si="161"/>
        <v>3</v>
      </c>
      <c r="O3444" s="30">
        <f t="shared" si="162"/>
        <v>159</v>
      </c>
    </row>
    <row r="3445" spans="2:15" x14ac:dyDescent="0.2">
      <c r="B3445" s="13">
        <v>55374</v>
      </c>
      <c r="C3445" s="14">
        <v>42071.83611111129</v>
      </c>
      <c r="D3445" s="7" t="s">
        <v>7</v>
      </c>
      <c r="E3445" s="13">
        <v>2228</v>
      </c>
      <c r="F3445" s="7" t="s">
        <v>46</v>
      </c>
      <c r="G3445" s="7" t="s">
        <v>12</v>
      </c>
      <c r="H3445" s="13">
        <v>7.5</v>
      </c>
      <c r="I3445" s="13">
        <f>IF(G3445="Male",VLOOKUP(H3445,'Shoe size conversion table'!$B$6:$D$22,2),VLOOKUP(H3445,'Shoe size conversion table'!$J$6:$L$22,2))</f>
        <v>38</v>
      </c>
      <c r="J3445" s="13">
        <f>IF(G3445="Male",VLOOKUP(H3445,'Shoe size conversion table'!$B$6:$D$22,3),VLOOKUP(H3445,'Shoe size conversion table'!$J$6:$L$22,3))</f>
        <v>5.5</v>
      </c>
      <c r="K3445" s="11">
        <v>159</v>
      </c>
      <c r="L3445" s="12">
        <v>0.3</v>
      </c>
      <c r="M3445" s="7">
        <f t="shared" si="160"/>
        <v>2015</v>
      </c>
      <c r="N3445" s="7">
        <f t="shared" si="161"/>
        <v>3</v>
      </c>
      <c r="O3445" s="30">
        <f t="shared" si="162"/>
        <v>111.3</v>
      </c>
    </row>
    <row r="3446" spans="2:15" x14ac:dyDescent="0.2">
      <c r="B3446" s="13">
        <v>55375</v>
      </c>
      <c r="C3446" s="14">
        <v>42071.866111111274</v>
      </c>
      <c r="D3446" s="7" t="s">
        <v>7</v>
      </c>
      <c r="E3446" s="13">
        <v>2224</v>
      </c>
      <c r="F3446" s="7" t="s">
        <v>50</v>
      </c>
      <c r="G3446" s="7" t="s">
        <v>12</v>
      </c>
      <c r="H3446" s="13">
        <v>7.5</v>
      </c>
      <c r="I3446" s="13">
        <f>IF(G3446="Male",VLOOKUP(H3446,'Shoe size conversion table'!$B$6:$D$22,2),VLOOKUP(H3446,'Shoe size conversion table'!$J$6:$L$22,2))</f>
        <v>38</v>
      </c>
      <c r="J3446" s="13">
        <f>IF(G3446="Male",VLOOKUP(H3446,'Shoe size conversion table'!$B$6:$D$22,3),VLOOKUP(H3446,'Shoe size conversion table'!$J$6:$L$22,3))</f>
        <v>5.5</v>
      </c>
      <c r="K3446" s="11">
        <v>159</v>
      </c>
      <c r="L3446" s="12">
        <v>0</v>
      </c>
      <c r="M3446" s="7">
        <f t="shared" si="160"/>
        <v>2015</v>
      </c>
      <c r="N3446" s="7">
        <f t="shared" si="161"/>
        <v>3</v>
      </c>
      <c r="O3446" s="30">
        <f t="shared" si="162"/>
        <v>159</v>
      </c>
    </row>
    <row r="3447" spans="2:15" x14ac:dyDescent="0.2">
      <c r="B3447" s="13">
        <v>55376</v>
      </c>
      <c r="C3447" s="14">
        <v>42071.986111111291</v>
      </c>
      <c r="D3447" s="7" t="s">
        <v>7</v>
      </c>
      <c r="E3447" s="13">
        <v>2222</v>
      </c>
      <c r="F3447" s="7" t="s">
        <v>49</v>
      </c>
      <c r="G3447" s="7" t="s">
        <v>11</v>
      </c>
      <c r="H3447" s="13">
        <v>11</v>
      </c>
      <c r="I3447" s="13">
        <f>IF(G3447="Male",VLOOKUP(H3447,'Shoe size conversion table'!$B$6:$D$22,2),VLOOKUP(H3447,'Shoe size conversion table'!$J$6:$L$22,2))</f>
        <v>44</v>
      </c>
      <c r="J3447" s="13">
        <f>IF(G3447="Male",VLOOKUP(H3447,'Shoe size conversion table'!$B$6:$D$22,3),VLOOKUP(H3447,'Shoe size conversion table'!$J$6:$L$22,3))</f>
        <v>10.5</v>
      </c>
      <c r="K3447" s="11">
        <v>139</v>
      </c>
      <c r="L3447" s="12">
        <v>0.3</v>
      </c>
      <c r="M3447" s="7">
        <f t="shared" si="160"/>
        <v>2015</v>
      </c>
      <c r="N3447" s="7">
        <f t="shared" si="161"/>
        <v>3</v>
      </c>
      <c r="O3447" s="30">
        <f t="shared" si="162"/>
        <v>97.3</v>
      </c>
    </row>
    <row r="3448" spans="2:15" x14ac:dyDescent="0.2">
      <c r="B3448" s="13">
        <v>55376</v>
      </c>
      <c r="C3448" s="14">
        <v>42071.986111111291</v>
      </c>
      <c r="D3448" s="7" t="s">
        <v>7</v>
      </c>
      <c r="E3448" s="13">
        <v>2212</v>
      </c>
      <c r="F3448" s="7" t="s">
        <v>55</v>
      </c>
      <c r="G3448" s="7" t="s">
        <v>11</v>
      </c>
      <c r="H3448" s="13">
        <v>11.5</v>
      </c>
      <c r="I3448" s="13" t="str">
        <f>IF(G3448="Male",VLOOKUP(H3448,'Shoe size conversion table'!$B$6:$D$22,2),VLOOKUP(H3448,'Shoe size conversion table'!$J$6:$L$22,2))</f>
        <v>44-45</v>
      </c>
      <c r="J3448" s="13">
        <f>IF(G3448="Male",VLOOKUP(H3448,'Shoe size conversion table'!$B$6:$D$22,3),VLOOKUP(H3448,'Shoe size conversion table'!$J$6:$L$22,3))</f>
        <v>11</v>
      </c>
      <c r="K3448" s="11">
        <v>139</v>
      </c>
      <c r="L3448" s="12">
        <v>0.2</v>
      </c>
      <c r="M3448" s="7">
        <f t="shared" si="160"/>
        <v>2015</v>
      </c>
      <c r="N3448" s="7">
        <f t="shared" si="161"/>
        <v>3</v>
      </c>
      <c r="O3448" s="30">
        <f t="shared" si="162"/>
        <v>111.2</v>
      </c>
    </row>
    <row r="3449" spans="2:15" x14ac:dyDescent="0.2">
      <c r="B3449" s="13">
        <v>55377</v>
      </c>
      <c r="C3449" s="14">
        <v>42071.986111111291</v>
      </c>
      <c r="D3449" s="7" t="s">
        <v>10</v>
      </c>
      <c r="E3449" s="13">
        <v>2167</v>
      </c>
      <c r="F3449" s="7" t="s">
        <v>35</v>
      </c>
      <c r="G3449" s="7" t="s">
        <v>11</v>
      </c>
      <c r="H3449" s="13">
        <v>12</v>
      </c>
      <c r="I3449" s="13">
        <f>IF(G3449="Male",VLOOKUP(H3449,'Shoe size conversion table'!$B$6:$D$22,2),VLOOKUP(H3449,'Shoe size conversion table'!$J$6:$L$22,2))</f>
        <v>45</v>
      </c>
      <c r="J3449" s="13">
        <f>IF(G3449="Male",VLOOKUP(H3449,'Shoe size conversion table'!$B$6:$D$22,3),VLOOKUP(H3449,'Shoe size conversion table'!$J$6:$L$22,3))</f>
        <v>11.5</v>
      </c>
      <c r="K3449" s="11">
        <v>159</v>
      </c>
      <c r="L3449" s="12">
        <v>0.2</v>
      </c>
      <c r="M3449" s="7">
        <f t="shared" si="160"/>
        <v>2015</v>
      </c>
      <c r="N3449" s="7">
        <f t="shared" si="161"/>
        <v>3</v>
      </c>
      <c r="O3449" s="30">
        <f t="shared" si="162"/>
        <v>127.2</v>
      </c>
    </row>
    <row r="3450" spans="2:15" x14ac:dyDescent="0.2">
      <c r="B3450" s="13">
        <v>55378</v>
      </c>
      <c r="C3450" s="14">
        <v>42072.066111111279</v>
      </c>
      <c r="D3450" s="7" t="s">
        <v>10</v>
      </c>
      <c r="E3450" s="13">
        <v>2210</v>
      </c>
      <c r="F3450" s="7" t="s">
        <v>34</v>
      </c>
      <c r="G3450" s="7" t="s">
        <v>11</v>
      </c>
      <c r="H3450" s="13">
        <v>10.5</v>
      </c>
      <c r="I3450" s="13" t="str">
        <f>IF(G3450="Male",VLOOKUP(H3450,'Shoe size conversion table'!$B$6:$D$22,2),VLOOKUP(H3450,'Shoe size conversion table'!$J$6:$L$22,2))</f>
        <v>43-44</v>
      </c>
      <c r="J3450" s="13">
        <f>IF(G3450="Male",VLOOKUP(H3450,'Shoe size conversion table'!$B$6:$D$22,3),VLOOKUP(H3450,'Shoe size conversion table'!$J$6:$L$22,3))</f>
        <v>10</v>
      </c>
      <c r="K3450" s="11">
        <v>199</v>
      </c>
      <c r="L3450" s="12">
        <v>0</v>
      </c>
      <c r="M3450" s="7">
        <f t="shared" si="160"/>
        <v>2015</v>
      </c>
      <c r="N3450" s="7">
        <f t="shared" si="161"/>
        <v>3</v>
      </c>
      <c r="O3450" s="30">
        <f t="shared" si="162"/>
        <v>199</v>
      </c>
    </row>
    <row r="3451" spans="2:15" x14ac:dyDescent="0.2">
      <c r="B3451" s="13">
        <v>55379</v>
      </c>
      <c r="C3451" s="14">
        <v>42072.166111111277</v>
      </c>
      <c r="D3451" s="7" t="s">
        <v>10</v>
      </c>
      <c r="E3451" s="13">
        <v>2210</v>
      </c>
      <c r="F3451" s="7" t="s">
        <v>34</v>
      </c>
      <c r="G3451" s="7" t="s">
        <v>12</v>
      </c>
      <c r="H3451" s="13">
        <v>9.5</v>
      </c>
      <c r="I3451" s="13">
        <f>IF(G3451="Male",VLOOKUP(H3451,'Shoe size conversion table'!$B$6:$D$22,2),VLOOKUP(H3451,'Shoe size conversion table'!$J$6:$L$22,2))</f>
        <v>40</v>
      </c>
      <c r="J3451" s="13">
        <f>IF(G3451="Male",VLOOKUP(H3451,'Shoe size conversion table'!$B$6:$D$22,3),VLOOKUP(H3451,'Shoe size conversion table'!$J$6:$L$22,3))</f>
        <v>7.5</v>
      </c>
      <c r="K3451" s="11">
        <v>189</v>
      </c>
      <c r="L3451" s="12">
        <v>0.5</v>
      </c>
      <c r="M3451" s="7">
        <f t="shared" si="160"/>
        <v>2015</v>
      </c>
      <c r="N3451" s="7">
        <f t="shared" si="161"/>
        <v>3</v>
      </c>
      <c r="O3451" s="30">
        <f t="shared" si="162"/>
        <v>94.5</v>
      </c>
    </row>
    <row r="3452" spans="2:15" x14ac:dyDescent="0.2">
      <c r="B3452" s="13">
        <v>55380</v>
      </c>
      <c r="C3452" s="14">
        <v>42072.266111111116</v>
      </c>
      <c r="D3452" s="7" t="s">
        <v>7</v>
      </c>
      <c r="E3452" s="13">
        <v>2212</v>
      </c>
      <c r="F3452" s="7" t="s">
        <v>55</v>
      </c>
      <c r="G3452" s="7" t="s">
        <v>11</v>
      </c>
      <c r="H3452" s="13">
        <v>9.5</v>
      </c>
      <c r="I3452" s="13" t="str">
        <f>IF(G3452="Male",VLOOKUP(H3452,'Shoe size conversion table'!$B$6:$D$22,2),VLOOKUP(H3452,'Shoe size conversion table'!$J$6:$L$22,2))</f>
        <v>42-43</v>
      </c>
      <c r="J3452" s="13">
        <f>IF(G3452="Male",VLOOKUP(H3452,'Shoe size conversion table'!$B$6:$D$22,3),VLOOKUP(H3452,'Shoe size conversion table'!$J$6:$L$22,3))</f>
        <v>9</v>
      </c>
      <c r="K3452" s="11">
        <v>149</v>
      </c>
      <c r="L3452" s="12">
        <v>0</v>
      </c>
      <c r="M3452" s="7">
        <f t="shared" si="160"/>
        <v>2015</v>
      </c>
      <c r="N3452" s="7">
        <f t="shared" si="161"/>
        <v>3</v>
      </c>
      <c r="O3452" s="30">
        <f t="shared" si="162"/>
        <v>149</v>
      </c>
    </row>
    <row r="3453" spans="2:15" x14ac:dyDescent="0.2">
      <c r="B3453" s="13">
        <v>55380</v>
      </c>
      <c r="C3453" s="14">
        <v>42072.266111111116</v>
      </c>
      <c r="D3453" s="7" t="s">
        <v>7</v>
      </c>
      <c r="E3453" s="13">
        <v>2187</v>
      </c>
      <c r="F3453" s="7" t="s">
        <v>57</v>
      </c>
      <c r="G3453" s="7" t="s">
        <v>11</v>
      </c>
      <c r="H3453" s="13">
        <v>9</v>
      </c>
      <c r="I3453" s="13">
        <f>IF(G3453="Male",VLOOKUP(H3453,'Shoe size conversion table'!$B$6:$D$22,2),VLOOKUP(H3453,'Shoe size conversion table'!$J$6:$L$22,2))</f>
        <v>42</v>
      </c>
      <c r="J3453" s="13">
        <f>IF(G3453="Male",VLOOKUP(H3453,'Shoe size conversion table'!$B$6:$D$22,3),VLOOKUP(H3453,'Shoe size conversion table'!$J$6:$L$22,3))</f>
        <v>8.5</v>
      </c>
      <c r="K3453" s="11">
        <v>199</v>
      </c>
      <c r="L3453" s="12">
        <v>0</v>
      </c>
      <c r="M3453" s="7">
        <f t="shared" si="160"/>
        <v>2015</v>
      </c>
      <c r="N3453" s="7">
        <f t="shared" si="161"/>
        <v>3</v>
      </c>
      <c r="O3453" s="30">
        <f t="shared" si="162"/>
        <v>199</v>
      </c>
    </row>
    <row r="3454" spans="2:15" x14ac:dyDescent="0.2">
      <c r="B3454" s="13">
        <v>55380</v>
      </c>
      <c r="C3454" s="14">
        <v>42072.266111111116</v>
      </c>
      <c r="D3454" s="7" t="s">
        <v>7</v>
      </c>
      <c r="E3454" s="13">
        <v>2196</v>
      </c>
      <c r="F3454" s="7" t="s">
        <v>45</v>
      </c>
      <c r="G3454" s="7" t="s">
        <v>12</v>
      </c>
      <c r="H3454" s="13">
        <v>10</v>
      </c>
      <c r="I3454" s="13" t="str">
        <f>IF(G3454="Male",VLOOKUP(H3454,'Shoe size conversion table'!$B$6:$D$22,2),VLOOKUP(H3454,'Shoe size conversion table'!$J$6:$L$22,2))</f>
        <v>40-41</v>
      </c>
      <c r="J3454" s="13">
        <f>IF(G3454="Male",VLOOKUP(H3454,'Shoe size conversion table'!$B$6:$D$22,3),VLOOKUP(H3454,'Shoe size conversion table'!$J$6:$L$22,3))</f>
        <v>8</v>
      </c>
      <c r="K3454" s="11">
        <v>199</v>
      </c>
      <c r="L3454" s="12">
        <v>0</v>
      </c>
      <c r="M3454" s="7">
        <f t="shared" si="160"/>
        <v>2015</v>
      </c>
      <c r="N3454" s="7">
        <f t="shared" si="161"/>
        <v>3</v>
      </c>
      <c r="O3454" s="30">
        <f t="shared" si="162"/>
        <v>199</v>
      </c>
    </row>
    <row r="3455" spans="2:15" x14ac:dyDescent="0.2">
      <c r="B3455" s="13">
        <v>55381</v>
      </c>
      <c r="C3455" s="14">
        <v>42072.33611111129</v>
      </c>
      <c r="D3455" s="7" t="s">
        <v>7</v>
      </c>
      <c r="E3455" s="13">
        <v>2155</v>
      </c>
      <c r="F3455" s="7" t="s">
        <v>51</v>
      </c>
      <c r="G3455" s="7" t="s">
        <v>12</v>
      </c>
      <c r="H3455" s="13">
        <v>7.5</v>
      </c>
      <c r="I3455" s="13">
        <f>IF(G3455="Male",VLOOKUP(H3455,'Shoe size conversion table'!$B$6:$D$22,2),VLOOKUP(H3455,'Shoe size conversion table'!$J$6:$L$22,2))</f>
        <v>38</v>
      </c>
      <c r="J3455" s="13">
        <f>IF(G3455="Male",VLOOKUP(H3455,'Shoe size conversion table'!$B$6:$D$22,3),VLOOKUP(H3455,'Shoe size conversion table'!$J$6:$L$22,3))</f>
        <v>5.5</v>
      </c>
      <c r="K3455" s="11">
        <v>199</v>
      </c>
      <c r="L3455" s="12">
        <v>0</v>
      </c>
      <c r="M3455" s="7">
        <f t="shared" si="160"/>
        <v>2015</v>
      </c>
      <c r="N3455" s="7">
        <f t="shared" si="161"/>
        <v>3</v>
      </c>
      <c r="O3455" s="30">
        <f t="shared" si="162"/>
        <v>199</v>
      </c>
    </row>
    <row r="3456" spans="2:15" x14ac:dyDescent="0.2">
      <c r="B3456" s="13">
        <v>55382</v>
      </c>
      <c r="C3456" s="14">
        <v>42072.33611111129</v>
      </c>
      <c r="D3456" s="7" t="s">
        <v>10</v>
      </c>
      <c r="E3456" s="13">
        <v>2200</v>
      </c>
      <c r="F3456" s="7" t="s">
        <v>35</v>
      </c>
      <c r="G3456" s="7" t="s">
        <v>12</v>
      </c>
      <c r="H3456" s="13">
        <v>7.5</v>
      </c>
      <c r="I3456" s="13">
        <f>IF(G3456="Male",VLOOKUP(H3456,'Shoe size conversion table'!$B$6:$D$22,2),VLOOKUP(H3456,'Shoe size conversion table'!$J$6:$L$22,2))</f>
        <v>38</v>
      </c>
      <c r="J3456" s="13">
        <f>IF(G3456="Male",VLOOKUP(H3456,'Shoe size conversion table'!$B$6:$D$22,3),VLOOKUP(H3456,'Shoe size conversion table'!$J$6:$L$22,3))</f>
        <v>5.5</v>
      </c>
      <c r="K3456" s="11">
        <v>149</v>
      </c>
      <c r="L3456" s="12">
        <v>0</v>
      </c>
      <c r="M3456" s="7">
        <f t="shared" si="160"/>
        <v>2015</v>
      </c>
      <c r="N3456" s="7">
        <f t="shared" si="161"/>
        <v>3</v>
      </c>
      <c r="O3456" s="30">
        <f t="shared" si="162"/>
        <v>149</v>
      </c>
    </row>
    <row r="3457" spans="2:15" x14ac:dyDescent="0.2">
      <c r="B3457" s="13">
        <v>55383</v>
      </c>
      <c r="C3457" s="14">
        <v>42072.346111111117</v>
      </c>
      <c r="D3457" s="7" t="s">
        <v>10</v>
      </c>
      <c r="E3457" s="13">
        <v>2176</v>
      </c>
      <c r="F3457" s="7" t="s">
        <v>34</v>
      </c>
      <c r="G3457" s="7" t="s">
        <v>12</v>
      </c>
      <c r="H3457" s="13">
        <v>8</v>
      </c>
      <c r="I3457" s="13" t="str">
        <f>IF(G3457="Male",VLOOKUP(H3457,'Shoe size conversion table'!$B$6:$D$22,2),VLOOKUP(H3457,'Shoe size conversion table'!$J$6:$L$22,2))</f>
        <v>38-39</v>
      </c>
      <c r="J3457" s="13">
        <f>IF(G3457="Male",VLOOKUP(H3457,'Shoe size conversion table'!$B$6:$D$22,3),VLOOKUP(H3457,'Shoe size conversion table'!$J$6:$L$22,3))</f>
        <v>6</v>
      </c>
      <c r="K3457" s="11">
        <v>199</v>
      </c>
      <c r="L3457" s="12">
        <v>0.1</v>
      </c>
      <c r="M3457" s="7">
        <f t="shared" si="160"/>
        <v>2015</v>
      </c>
      <c r="N3457" s="7">
        <f t="shared" si="161"/>
        <v>3</v>
      </c>
      <c r="O3457" s="30">
        <f t="shared" si="162"/>
        <v>179.1</v>
      </c>
    </row>
    <row r="3458" spans="2:15" x14ac:dyDescent="0.2">
      <c r="B3458" s="13">
        <v>55383</v>
      </c>
      <c r="C3458" s="14">
        <v>42072.346111111117</v>
      </c>
      <c r="D3458" s="7" t="s">
        <v>10</v>
      </c>
      <c r="E3458" s="13">
        <v>2170</v>
      </c>
      <c r="F3458" s="7" t="s">
        <v>34</v>
      </c>
      <c r="G3458" s="7" t="s">
        <v>11</v>
      </c>
      <c r="H3458" s="13">
        <v>11.5</v>
      </c>
      <c r="I3458" s="13" t="str">
        <f>IF(G3458="Male",VLOOKUP(H3458,'Shoe size conversion table'!$B$6:$D$22,2),VLOOKUP(H3458,'Shoe size conversion table'!$J$6:$L$22,2))</f>
        <v>44-45</v>
      </c>
      <c r="J3458" s="13">
        <f>IF(G3458="Male",VLOOKUP(H3458,'Shoe size conversion table'!$B$6:$D$22,3),VLOOKUP(H3458,'Shoe size conversion table'!$J$6:$L$22,3))</f>
        <v>11</v>
      </c>
      <c r="K3458" s="11">
        <v>169</v>
      </c>
      <c r="L3458" s="12">
        <v>0</v>
      </c>
      <c r="M3458" s="7">
        <f t="shared" si="160"/>
        <v>2015</v>
      </c>
      <c r="N3458" s="7">
        <f t="shared" si="161"/>
        <v>3</v>
      </c>
      <c r="O3458" s="30">
        <f t="shared" si="162"/>
        <v>169</v>
      </c>
    </row>
    <row r="3459" spans="2:15" x14ac:dyDescent="0.2">
      <c r="B3459" s="13">
        <v>55384</v>
      </c>
      <c r="C3459" s="14">
        <v>42072.436111111274</v>
      </c>
      <c r="D3459" s="7" t="s">
        <v>9</v>
      </c>
      <c r="E3459" s="13">
        <v>2238</v>
      </c>
      <c r="F3459" s="7" t="s">
        <v>60</v>
      </c>
      <c r="G3459" s="7" t="s">
        <v>12</v>
      </c>
      <c r="H3459" s="13">
        <v>7.5</v>
      </c>
      <c r="I3459" s="13">
        <f>IF(G3459="Male",VLOOKUP(H3459,'Shoe size conversion table'!$B$6:$D$22,2),VLOOKUP(H3459,'Shoe size conversion table'!$J$6:$L$22,2))</f>
        <v>38</v>
      </c>
      <c r="J3459" s="13">
        <f>IF(G3459="Male",VLOOKUP(H3459,'Shoe size conversion table'!$B$6:$D$22,3),VLOOKUP(H3459,'Shoe size conversion table'!$J$6:$L$22,3))</f>
        <v>5.5</v>
      </c>
      <c r="K3459" s="11">
        <v>139</v>
      </c>
      <c r="L3459" s="12">
        <v>0.2</v>
      </c>
      <c r="M3459" s="7">
        <f t="shared" si="160"/>
        <v>2015</v>
      </c>
      <c r="N3459" s="7">
        <f t="shared" si="161"/>
        <v>3</v>
      </c>
      <c r="O3459" s="30">
        <f t="shared" si="162"/>
        <v>111.2</v>
      </c>
    </row>
    <row r="3460" spans="2:15" x14ac:dyDescent="0.2">
      <c r="B3460" s="13">
        <v>55385</v>
      </c>
      <c r="C3460" s="14">
        <v>42072.436111111274</v>
      </c>
      <c r="D3460" s="7" t="s">
        <v>10</v>
      </c>
      <c r="E3460" s="13">
        <v>2198</v>
      </c>
      <c r="F3460" s="7" t="s">
        <v>34</v>
      </c>
      <c r="G3460" s="7" t="s">
        <v>11</v>
      </c>
      <c r="H3460" s="13">
        <v>7</v>
      </c>
      <c r="I3460" s="13">
        <f>IF(G3460="Male",VLOOKUP(H3460,'Shoe size conversion table'!$B$6:$D$22,2),VLOOKUP(H3460,'Shoe size conversion table'!$J$6:$L$22,2))</f>
        <v>40</v>
      </c>
      <c r="J3460" s="13">
        <f>IF(G3460="Male",VLOOKUP(H3460,'Shoe size conversion table'!$B$6:$D$22,3),VLOOKUP(H3460,'Shoe size conversion table'!$J$6:$L$22,3))</f>
        <v>6.5</v>
      </c>
      <c r="K3460" s="11">
        <v>169</v>
      </c>
      <c r="L3460" s="12">
        <v>0</v>
      </c>
      <c r="M3460" s="7">
        <f t="shared" si="160"/>
        <v>2015</v>
      </c>
      <c r="N3460" s="7">
        <f t="shared" si="161"/>
        <v>3</v>
      </c>
      <c r="O3460" s="30">
        <f t="shared" si="162"/>
        <v>169</v>
      </c>
    </row>
    <row r="3461" spans="2:15" x14ac:dyDescent="0.2">
      <c r="B3461" s="13">
        <v>55386</v>
      </c>
      <c r="C3461" s="14">
        <v>42072.556111111124</v>
      </c>
      <c r="D3461" s="7" t="s">
        <v>7</v>
      </c>
      <c r="E3461" s="13">
        <v>2152</v>
      </c>
      <c r="F3461" s="7" t="s">
        <v>51</v>
      </c>
      <c r="G3461" s="7" t="s">
        <v>11</v>
      </c>
      <c r="H3461" s="13">
        <v>9.5</v>
      </c>
      <c r="I3461" s="13" t="str">
        <f>IF(G3461="Male",VLOOKUP(H3461,'Shoe size conversion table'!$B$6:$D$22,2),VLOOKUP(H3461,'Shoe size conversion table'!$J$6:$L$22,2))</f>
        <v>42-43</v>
      </c>
      <c r="J3461" s="13">
        <f>IF(G3461="Male",VLOOKUP(H3461,'Shoe size conversion table'!$B$6:$D$22,3),VLOOKUP(H3461,'Shoe size conversion table'!$J$6:$L$22,3))</f>
        <v>9</v>
      </c>
      <c r="K3461" s="11">
        <v>199</v>
      </c>
      <c r="L3461" s="12">
        <v>0</v>
      </c>
      <c r="M3461" s="7">
        <f t="shared" ref="M3461:M3524" si="163">YEAR(C3461)</f>
        <v>2015</v>
      </c>
      <c r="N3461" s="7">
        <f t="shared" si="161"/>
        <v>3</v>
      </c>
      <c r="O3461" s="30">
        <f t="shared" si="162"/>
        <v>199</v>
      </c>
    </row>
    <row r="3462" spans="2:15" x14ac:dyDescent="0.2">
      <c r="B3462" s="13">
        <v>55386</v>
      </c>
      <c r="C3462" s="14">
        <v>42072.556111111124</v>
      </c>
      <c r="D3462" s="7" t="s">
        <v>7</v>
      </c>
      <c r="E3462" s="13">
        <v>2167</v>
      </c>
      <c r="F3462" s="7" t="s">
        <v>53</v>
      </c>
      <c r="G3462" s="7" t="s">
        <v>11</v>
      </c>
      <c r="H3462" s="13">
        <v>10</v>
      </c>
      <c r="I3462" s="13">
        <f>IF(G3462="Male",VLOOKUP(H3462,'Shoe size conversion table'!$B$6:$D$22,2),VLOOKUP(H3462,'Shoe size conversion table'!$J$6:$L$22,2))</f>
        <v>43</v>
      </c>
      <c r="J3462" s="13">
        <f>IF(G3462="Male",VLOOKUP(H3462,'Shoe size conversion table'!$B$6:$D$22,3),VLOOKUP(H3462,'Shoe size conversion table'!$J$6:$L$22,3))</f>
        <v>9.5</v>
      </c>
      <c r="K3462" s="11">
        <v>199</v>
      </c>
      <c r="L3462" s="12">
        <v>0</v>
      </c>
      <c r="M3462" s="7">
        <f t="shared" si="163"/>
        <v>2015</v>
      </c>
      <c r="N3462" s="7">
        <f t="shared" ref="N3462:N3525" si="164">MONTH(C3462:C18429)</f>
        <v>3</v>
      </c>
      <c r="O3462" s="30">
        <f t="shared" ref="O3462:O3525" si="165">K3462*(1-L3462)</f>
        <v>199</v>
      </c>
    </row>
    <row r="3463" spans="2:15" x14ac:dyDescent="0.2">
      <c r="B3463" s="13">
        <v>55387</v>
      </c>
      <c r="C3463" s="14">
        <v>42072.626111111116</v>
      </c>
      <c r="D3463" s="7" t="s">
        <v>7</v>
      </c>
      <c r="E3463" s="13">
        <v>2154</v>
      </c>
      <c r="F3463" s="7" t="s">
        <v>51</v>
      </c>
      <c r="G3463" s="7" t="s">
        <v>11</v>
      </c>
      <c r="H3463" s="13">
        <v>11</v>
      </c>
      <c r="I3463" s="13">
        <f>IF(G3463="Male",VLOOKUP(H3463,'Shoe size conversion table'!$B$6:$D$22,2),VLOOKUP(H3463,'Shoe size conversion table'!$J$6:$L$22,2))</f>
        <v>44</v>
      </c>
      <c r="J3463" s="13">
        <f>IF(G3463="Male",VLOOKUP(H3463,'Shoe size conversion table'!$B$6:$D$22,3),VLOOKUP(H3463,'Shoe size conversion table'!$J$6:$L$22,3))</f>
        <v>10.5</v>
      </c>
      <c r="K3463" s="11">
        <v>189</v>
      </c>
      <c r="L3463" s="12">
        <v>0</v>
      </c>
      <c r="M3463" s="7">
        <f t="shared" si="163"/>
        <v>2015</v>
      </c>
      <c r="N3463" s="7">
        <f t="shared" si="164"/>
        <v>3</v>
      </c>
      <c r="O3463" s="30">
        <f t="shared" si="165"/>
        <v>189</v>
      </c>
    </row>
    <row r="3464" spans="2:15" x14ac:dyDescent="0.2">
      <c r="B3464" s="13">
        <v>55388</v>
      </c>
      <c r="C3464" s="14">
        <v>42072.666111111117</v>
      </c>
      <c r="D3464" s="7" t="s">
        <v>10</v>
      </c>
      <c r="E3464" s="13">
        <v>2154</v>
      </c>
      <c r="F3464" s="7" t="s">
        <v>34</v>
      </c>
      <c r="G3464" s="7" t="s">
        <v>12</v>
      </c>
      <c r="H3464" s="13">
        <v>9</v>
      </c>
      <c r="I3464" s="13" t="str">
        <f>IF(G3464="Male",VLOOKUP(H3464,'Shoe size conversion table'!$B$6:$D$22,2),VLOOKUP(H3464,'Shoe size conversion table'!$J$6:$L$22,2))</f>
        <v>39-40</v>
      </c>
      <c r="J3464" s="13">
        <f>IF(G3464="Male",VLOOKUP(H3464,'Shoe size conversion table'!$B$6:$D$22,3),VLOOKUP(H3464,'Shoe size conversion table'!$J$6:$L$22,3))</f>
        <v>7</v>
      </c>
      <c r="K3464" s="11">
        <v>139</v>
      </c>
      <c r="L3464" s="12">
        <v>0</v>
      </c>
      <c r="M3464" s="7">
        <f t="shared" si="163"/>
        <v>2015</v>
      </c>
      <c r="N3464" s="7">
        <f t="shared" si="164"/>
        <v>3</v>
      </c>
      <c r="O3464" s="30">
        <f t="shared" si="165"/>
        <v>139</v>
      </c>
    </row>
    <row r="3465" spans="2:15" x14ac:dyDescent="0.2">
      <c r="B3465" s="13">
        <v>55389</v>
      </c>
      <c r="C3465" s="14">
        <v>42072.666111111117</v>
      </c>
      <c r="D3465" s="7" t="s">
        <v>7</v>
      </c>
      <c r="E3465" s="13">
        <v>2207</v>
      </c>
      <c r="F3465" s="7" t="s">
        <v>48</v>
      </c>
      <c r="G3465" s="7" t="s">
        <v>11</v>
      </c>
      <c r="H3465" s="13">
        <v>9.5</v>
      </c>
      <c r="I3465" s="13" t="str">
        <f>IF(G3465="Male",VLOOKUP(H3465,'Shoe size conversion table'!$B$6:$D$22,2),VLOOKUP(H3465,'Shoe size conversion table'!$J$6:$L$22,2))</f>
        <v>42-43</v>
      </c>
      <c r="J3465" s="13">
        <f>IF(G3465="Male",VLOOKUP(H3465,'Shoe size conversion table'!$B$6:$D$22,3),VLOOKUP(H3465,'Shoe size conversion table'!$J$6:$L$22,3))</f>
        <v>9</v>
      </c>
      <c r="K3465" s="11">
        <v>129</v>
      </c>
      <c r="L3465" s="12">
        <v>0.1</v>
      </c>
      <c r="M3465" s="7">
        <f t="shared" si="163"/>
        <v>2015</v>
      </c>
      <c r="N3465" s="7">
        <f t="shared" si="164"/>
        <v>3</v>
      </c>
      <c r="O3465" s="30">
        <f t="shared" si="165"/>
        <v>116.10000000000001</v>
      </c>
    </row>
    <row r="3466" spans="2:15" x14ac:dyDescent="0.2">
      <c r="B3466" s="13">
        <v>55390</v>
      </c>
      <c r="C3466" s="14">
        <v>42072.756111111114</v>
      </c>
      <c r="D3466" s="7" t="s">
        <v>10</v>
      </c>
      <c r="E3466" s="13">
        <v>2180</v>
      </c>
      <c r="F3466" s="7" t="s">
        <v>36</v>
      </c>
      <c r="G3466" s="7" t="s">
        <v>12</v>
      </c>
      <c r="H3466" s="13">
        <v>10.5</v>
      </c>
      <c r="I3466" s="13">
        <f>IF(G3466="Male",VLOOKUP(H3466,'Shoe size conversion table'!$B$6:$D$22,2),VLOOKUP(H3466,'Shoe size conversion table'!$J$6:$L$22,2))</f>
        <v>41</v>
      </c>
      <c r="J3466" s="13">
        <f>IF(G3466="Male",VLOOKUP(H3466,'Shoe size conversion table'!$B$6:$D$22,3),VLOOKUP(H3466,'Shoe size conversion table'!$J$6:$L$22,3))</f>
        <v>8.5</v>
      </c>
      <c r="K3466" s="11">
        <v>199</v>
      </c>
      <c r="L3466" s="12">
        <v>0.2</v>
      </c>
      <c r="M3466" s="7">
        <f t="shared" si="163"/>
        <v>2015</v>
      </c>
      <c r="N3466" s="7">
        <f t="shared" si="164"/>
        <v>3</v>
      </c>
      <c r="O3466" s="30">
        <f t="shared" si="165"/>
        <v>159.20000000000002</v>
      </c>
    </row>
    <row r="3467" spans="2:15" x14ac:dyDescent="0.2">
      <c r="B3467" s="13">
        <v>55391</v>
      </c>
      <c r="C3467" s="14">
        <v>42072.846111111292</v>
      </c>
      <c r="D3467" s="7" t="s">
        <v>7</v>
      </c>
      <c r="E3467" s="13">
        <v>2218</v>
      </c>
      <c r="F3467" s="7" t="s">
        <v>48</v>
      </c>
      <c r="G3467" s="7" t="s">
        <v>12</v>
      </c>
      <c r="H3467" s="13">
        <v>7.5</v>
      </c>
      <c r="I3467" s="13">
        <f>IF(G3467="Male",VLOOKUP(H3467,'Shoe size conversion table'!$B$6:$D$22,2),VLOOKUP(H3467,'Shoe size conversion table'!$J$6:$L$22,2))</f>
        <v>38</v>
      </c>
      <c r="J3467" s="13">
        <f>IF(G3467="Male",VLOOKUP(H3467,'Shoe size conversion table'!$B$6:$D$22,3),VLOOKUP(H3467,'Shoe size conversion table'!$J$6:$L$22,3))</f>
        <v>5.5</v>
      </c>
      <c r="K3467" s="11">
        <v>129</v>
      </c>
      <c r="L3467" s="12">
        <v>0</v>
      </c>
      <c r="M3467" s="7">
        <f t="shared" si="163"/>
        <v>2015</v>
      </c>
      <c r="N3467" s="7">
        <f t="shared" si="164"/>
        <v>3</v>
      </c>
      <c r="O3467" s="30">
        <f t="shared" si="165"/>
        <v>129</v>
      </c>
    </row>
    <row r="3468" spans="2:15" x14ac:dyDescent="0.2">
      <c r="B3468" s="13">
        <v>55392</v>
      </c>
      <c r="C3468" s="14">
        <v>42072.986111111291</v>
      </c>
      <c r="D3468" s="7" t="s">
        <v>10</v>
      </c>
      <c r="E3468" s="13">
        <v>2148</v>
      </c>
      <c r="F3468" s="7" t="s">
        <v>34</v>
      </c>
      <c r="G3468" s="7" t="s">
        <v>12</v>
      </c>
      <c r="H3468" s="13">
        <v>8.5</v>
      </c>
      <c r="I3468" s="13">
        <f>IF(G3468="Male",VLOOKUP(H3468,'Shoe size conversion table'!$B$6:$D$22,2),VLOOKUP(H3468,'Shoe size conversion table'!$J$6:$L$22,2))</f>
        <v>39</v>
      </c>
      <c r="J3468" s="13">
        <f>IF(G3468="Male",VLOOKUP(H3468,'Shoe size conversion table'!$B$6:$D$22,3),VLOOKUP(H3468,'Shoe size conversion table'!$J$6:$L$22,3))</f>
        <v>6.5</v>
      </c>
      <c r="K3468" s="11">
        <v>199</v>
      </c>
      <c r="L3468" s="12">
        <v>0.5</v>
      </c>
      <c r="M3468" s="7">
        <f t="shared" si="163"/>
        <v>2015</v>
      </c>
      <c r="N3468" s="7">
        <f t="shared" si="164"/>
        <v>3</v>
      </c>
      <c r="O3468" s="30">
        <f t="shared" si="165"/>
        <v>99.5</v>
      </c>
    </row>
    <row r="3469" spans="2:15" x14ac:dyDescent="0.2">
      <c r="B3469" s="13">
        <v>55392</v>
      </c>
      <c r="C3469" s="14">
        <v>42072.986111111291</v>
      </c>
      <c r="D3469" s="7" t="s">
        <v>10</v>
      </c>
      <c r="E3469" s="13">
        <v>2236</v>
      </c>
      <c r="F3469" s="7" t="s">
        <v>34</v>
      </c>
      <c r="G3469" s="7" t="s">
        <v>12</v>
      </c>
      <c r="H3469" s="13">
        <v>10.5</v>
      </c>
      <c r="I3469" s="13">
        <f>IF(G3469="Male",VLOOKUP(H3469,'Shoe size conversion table'!$B$6:$D$22,2),VLOOKUP(H3469,'Shoe size conversion table'!$J$6:$L$22,2))</f>
        <v>41</v>
      </c>
      <c r="J3469" s="13">
        <f>IF(G3469="Male",VLOOKUP(H3469,'Shoe size conversion table'!$B$6:$D$22,3),VLOOKUP(H3469,'Shoe size conversion table'!$J$6:$L$22,3))</f>
        <v>8.5</v>
      </c>
      <c r="K3469" s="11">
        <v>149</v>
      </c>
      <c r="L3469" s="12">
        <v>0</v>
      </c>
      <c r="M3469" s="7">
        <f t="shared" si="163"/>
        <v>2015</v>
      </c>
      <c r="N3469" s="7">
        <f t="shared" si="164"/>
        <v>3</v>
      </c>
      <c r="O3469" s="30">
        <f t="shared" si="165"/>
        <v>149</v>
      </c>
    </row>
    <row r="3470" spans="2:15" x14ac:dyDescent="0.2">
      <c r="B3470" s="13">
        <v>55393</v>
      </c>
      <c r="C3470" s="14">
        <v>42073.266111111116</v>
      </c>
      <c r="D3470" s="7" t="s">
        <v>8</v>
      </c>
      <c r="E3470" s="13">
        <v>2232</v>
      </c>
      <c r="F3470" s="7" t="s">
        <v>39</v>
      </c>
      <c r="G3470" s="7" t="s">
        <v>12</v>
      </c>
      <c r="H3470" s="13">
        <v>10.5</v>
      </c>
      <c r="I3470" s="13">
        <f>IF(G3470="Male",VLOOKUP(H3470,'Shoe size conversion table'!$B$6:$D$22,2),VLOOKUP(H3470,'Shoe size conversion table'!$J$6:$L$22,2))</f>
        <v>41</v>
      </c>
      <c r="J3470" s="13">
        <f>IF(G3470="Male",VLOOKUP(H3470,'Shoe size conversion table'!$B$6:$D$22,3),VLOOKUP(H3470,'Shoe size conversion table'!$J$6:$L$22,3))</f>
        <v>8.5</v>
      </c>
      <c r="K3470" s="11">
        <v>169</v>
      </c>
      <c r="L3470" s="12">
        <v>0</v>
      </c>
      <c r="M3470" s="7">
        <f t="shared" si="163"/>
        <v>2015</v>
      </c>
      <c r="N3470" s="7">
        <f t="shared" si="164"/>
        <v>3</v>
      </c>
      <c r="O3470" s="30">
        <f t="shared" si="165"/>
        <v>169</v>
      </c>
    </row>
    <row r="3471" spans="2:15" x14ac:dyDescent="0.2">
      <c r="B3471" s="13">
        <v>55394</v>
      </c>
      <c r="C3471" s="14">
        <v>42073.266111111116</v>
      </c>
      <c r="D3471" s="7" t="s">
        <v>7</v>
      </c>
      <c r="E3471" s="13">
        <v>2196</v>
      </c>
      <c r="F3471" s="7" t="s">
        <v>45</v>
      </c>
      <c r="G3471" s="7" t="s">
        <v>12</v>
      </c>
      <c r="H3471" s="13">
        <v>10</v>
      </c>
      <c r="I3471" s="13" t="str">
        <f>IF(G3471="Male",VLOOKUP(H3471,'Shoe size conversion table'!$B$6:$D$22,2),VLOOKUP(H3471,'Shoe size conversion table'!$J$6:$L$22,2))</f>
        <v>40-41</v>
      </c>
      <c r="J3471" s="13">
        <f>IF(G3471="Male",VLOOKUP(H3471,'Shoe size conversion table'!$B$6:$D$22,3),VLOOKUP(H3471,'Shoe size conversion table'!$J$6:$L$22,3))</f>
        <v>8</v>
      </c>
      <c r="K3471" s="11">
        <v>199</v>
      </c>
      <c r="L3471" s="12">
        <v>0</v>
      </c>
      <c r="M3471" s="7">
        <f t="shared" si="163"/>
        <v>2015</v>
      </c>
      <c r="N3471" s="7">
        <f t="shared" si="164"/>
        <v>3</v>
      </c>
      <c r="O3471" s="30">
        <f t="shared" si="165"/>
        <v>199</v>
      </c>
    </row>
    <row r="3472" spans="2:15" x14ac:dyDescent="0.2">
      <c r="B3472" s="13">
        <v>55395</v>
      </c>
      <c r="C3472" s="14">
        <v>42073.286111111294</v>
      </c>
      <c r="D3472" s="7" t="s">
        <v>7</v>
      </c>
      <c r="E3472" s="13">
        <v>2191</v>
      </c>
      <c r="F3472" s="7" t="s">
        <v>44</v>
      </c>
      <c r="G3472" s="7" t="s">
        <v>12</v>
      </c>
      <c r="H3472" s="13">
        <v>8.5</v>
      </c>
      <c r="I3472" s="13">
        <f>IF(G3472="Male",VLOOKUP(H3472,'Shoe size conversion table'!$B$6:$D$22,2),VLOOKUP(H3472,'Shoe size conversion table'!$J$6:$L$22,2))</f>
        <v>39</v>
      </c>
      <c r="J3472" s="13">
        <f>IF(G3472="Male",VLOOKUP(H3472,'Shoe size conversion table'!$B$6:$D$22,3),VLOOKUP(H3472,'Shoe size conversion table'!$J$6:$L$22,3))</f>
        <v>6.5</v>
      </c>
      <c r="K3472" s="11">
        <v>149</v>
      </c>
      <c r="L3472" s="12">
        <v>0</v>
      </c>
      <c r="M3472" s="7">
        <f t="shared" si="163"/>
        <v>2015</v>
      </c>
      <c r="N3472" s="7">
        <f t="shared" si="164"/>
        <v>3</v>
      </c>
      <c r="O3472" s="30">
        <f t="shared" si="165"/>
        <v>149</v>
      </c>
    </row>
    <row r="3473" spans="2:15" x14ac:dyDescent="0.2">
      <c r="B3473" s="13">
        <v>55396</v>
      </c>
      <c r="C3473" s="14">
        <v>42073.33611111129</v>
      </c>
      <c r="D3473" s="7" t="s">
        <v>10</v>
      </c>
      <c r="E3473" s="13">
        <v>2158</v>
      </c>
      <c r="F3473" s="7" t="s">
        <v>36</v>
      </c>
      <c r="G3473" s="7" t="s">
        <v>11</v>
      </c>
      <c r="H3473" s="13">
        <v>10.5</v>
      </c>
      <c r="I3473" s="13" t="str">
        <f>IF(G3473="Male",VLOOKUP(H3473,'Shoe size conversion table'!$B$6:$D$22,2),VLOOKUP(H3473,'Shoe size conversion table'!$J$6:$L$22,2))</f>
        <v>43-44</v>
      </c>
      <c r="J3473" s="13">
        <f>IF(G3473="Male",VLOOKUP(H3473,'Shoe size conversion table'!$B$6:$D$22,3),VLOOKUP(H3473,'Shoe size conversion table'!$J$6:$L$22,3))</f>
        <v>10</v>
      </c>
      <c r="K3473" s="11">
        <v>149</v>
      </c>
      <c r="L3473" s="12">
        <v>0</v>
      </c>
      <c r="M3473" s="7">
        <f t="shared" si="163"/>
        <v>2015</v>
      </c>
      <c r="N3473" s="7">
        <f t="shared" si="164"/>
        <v>3</v>
      </c>
      <c r="O3473" s="30">
        <f t="shared" si="165"/>
        <v>149</v>
      </c>
    </row>
    <row r="3474" spans="2:15" x14ac:dyDescent="0.2">
      <c r="B3474" s="13">
        <v>55397</v>
      </c>
      <c r="C3474" s="14">
        <v>42073.346111111117</v>
      </c>
      <c r="D3474" s="7" t="s">
        <v>10</v>
      </c>
      <c r="E3474" s="13">
        <v>2223</v>
      </c>
      <c r="F3474" s="7" t="s">
        <v>35</v>
      </c>
      <c r="G3474" s="7" t="s">
        <v>11</v>
      </c>
      <c r="H3474" s="13">
        <v>9.5</v>
      </c>
      <c r="I3474" s="13" t="str">
        <f>IF(G3474="Male",VLOOKUP(H3474,'Shoe size conversion table'!$B$6:$D$22,2),VLOOKUP(H3474,'Shoe size conversion table'!$J$6:$L$22,2))</f>
        <v>42-43</v>
      </c>
      <c r="J3474" s="13">
        <f>IF(G3474="Male",VLOOKUP(H3474,'Shoe size conversion table'!$B$6:$D$22,3),VLOOKUP(H3474,'Shoe size conversion table'!$J$6:$L$22,3))</f>
        <v>9</v>
      </c>
      <c r="K3474" s="11">
        <v>169</v>
      </c>
      <c r="L3474" s="12">
        <v>0.1</v>
      </c>
      <c r="M3474" s="7">
        <f t="shared" si="163"/>
        <v>2015</v>
      </c>
      <c r="N3474" s="7">
        <f t="shared" si="164"/>
        <v>3</v>
      </c>
      <c r="O3474" s="30">
        <f t="shared" si="165"/>
        <v>152.1</v>
      </c>
    </row>
    <row r="3475" spans="2:15" x14ac:dyDescent="0.2">
      <c r="B3475" s="13">
        <v>55398</v>
      </c>
      <c r="C3475" s="14">
        <v>42073.436111111274</v>
      </c>
      <c r="D3475" s="7" t="s">
        <v>10</v>
      </c>
      <c r="E3475" s="13">
        <v>2193</v>
      </c>
      <c r="F3475" s="7" t="s">
        <v>36</v>
      </c>
      <c r="G3475" s="7" t="s">
        <v>11</v>
      </c>
      <c r="H3475" s="13">
        <v>10.5</v>
      </c>
      <c r="I3475" s="13" t="str">
        <f>IF(G3475="Male",VLOOKUP(H3475,'Shoe size conversion table'!$B$6:$D$22,2),VLOOKUP(H3475,'Shoe size conversion table'!$J$6:$L$22,2))</f>
        <v>43-44</v>
      </c>
      <c r="J3475" s="13">
        <f>IF(G3475="Male",VLOOKUP(H3475,'Shoe size conversion table'!$B$6:$D$22,3),VLOOKUP(H3475,'Shoe size conversion table'!$J$6:$L$22,3))</f>
        <v>10</v>
      </c>
      <c r="K3475" s="11">
        <v>129</v>
      </c>
      <c r="L3475" s="12">
        <v>0</v>
      </c>
      <c r="M3475" s="7">
        <f t="shared" si="163"/>
        <v>2015</v>
      </c>
      <c r="N3475" s="7">
        <f t="shared" si="164"/>
        <v>3</v>
      </c>
      <c r="O3475" s="30">
        <f t="shared" si="165"/>
        <v>129</v>
      </c>
    </row>
    <row r="3476" spans="2:15" x14ac:dyDescent="0.2">
      <c r="B3476" s="13">
        <v>55399</v>
      </c>
      <c r="C3476" s="14">
        <v>42073.466111111127</v>
      </c>
      <c r="D3476" s="7" t="s">
        <v>7</v>
      </c>
      <c r="E3476" s="13">
        <v>2219</v>
      </c>
      <c r="F3476" s="7" t="s">
        <v>50</v>
      </c>
      <c r="G3476" s="7" t="s">
        <v>11</v>
      </c>
      <c r="H3476" s="13">
        <v>11.5</v>
      </c>
      <c r="I3476" s="13" t="str">
        <f>IF(G3476="Male",VLOOKUP(H3476,'Shoe size conversion table'!$B$6:$D$22,2),VLOOKUP(H3476,'Shoe size conversion table'!$J$6:$L$22,2))</f>
        <v>44-45</v>
      </c>
      <c r="J3476" s="13">
        <f>IF(G3476="Male",VLOOKUP(H3476,'Shoe size conversion table'!$B$6:$D$22,3),VLOOKUP(H3476,'Shoe size conversion table'!$J$6:$L$22,3))</f>
        <v>11</v>
      </c>
      <c r="K3476" s="11">
        <v>149</v>
      </c>
      <c r="L3476" s="12">
        <v>0.1</v>
      </c>
      <c r="M3476" s="7">
        <f t="shared" si="163"/>
        <v>2015</v>
      </c>
      <c r="N3476" s="7">
        <f t="shared" si="164"/>
        <v>3</v>
      </c>
      <c r="O3476" s="30">
        <f t="shared" si="165"/>
        <v>134.1</v>
      </c>
    </row>
    <row r="3477" spans="2:15" x14ac:dyDescent="0.2">
      <c r="B3477" s="13">
        <v>55400</v>
      </c>
      <c r="C3477" s="14">
        <v>42073.556111111124</v>
      </c>
      <c r="D3477" s="7" t="s">
        <v>7</v>
      </c>
      <c r="E3477" s="13">
        <v>2189</v>
      </c>
      <c r="F3477" s="7" t="s">
        <v>57</v>
      </c>
      <c r="G3477" s="7" t="s">
        <v>11</v>
      </c>
      <c r="H3477" s="13">
        <v>10</v>
      </c>
      <c r="I3477" s="13">
        <f>IF(G3477="Male",VLOOKUP(H3477,'Shoe size conversion table'!$B$6:$D$22,2),VLOOKUP(H3477,'Shoe size conversion table'!$J$6:$L$22,2))</f>
        <v>43</v>
      </c>
      <c r="J3477" s="13">
        <f>IF(G3477="Male",VLOOKUP(H3477,'Shoe size conversion table'!$B$6:$D$22,3),VLOOKUP(H3477,'Shoe size conversion table'!$J$6:$L$22,3))</f>
        <v>9.5</v>
      </c>
      <c r="K3477" s="11">
        <v>139</v>
      </c>
      <c r="L3477" s="12">
        <v>0.2</v>
      </c>
      <c r="M3477" s="7">
        <f t="shared" si="163"/>
        <v>2015</v>
      </c>
      <c r="N3477" s="7">
        <f t="shared" si="164"/>
        <v>3</v>
      </c>
      <c r="O3477" s="30">
        <f t="shared" si="165"/>
        <v>111.2</v>
      </c>
    </row>
    <row r="3478" spans="2:15" x14ac:dyDescent="0.2">
      <c r="B3478" s="13">
        <v>55401</v>
      </c>
      <c r="C3478" s="14">
        <v>42073.666111111117</v>
      </c>
      <c r="D3478" s="7" t="s">
        <v>9</v>
      </c>
      <c r="E3478" s="13">
        <v>2171</v>
      </c>
      <c r="F3478" s="7" t="s">
        <v>58</v>
      </c>
      <c r="G3478" s="7" t="s">
        <v>12</v>
      </c>
      <c r="H3478" s="13">
        <v>8.5</v>
      </c>
      <c r="I3478" s="13">
        <f>IF(G3478="Male",VLOOKUP(H3478,'Shoe size conversion table'!$B$6:$D$22,2),VLOOKUP(H3478,'Shoe size conversion table'!$J$6:$L$22,2))</f>
        <v>39</v>
      </c>
      <c r="J3478" s="13">
        <f>IF(G3478="Male",VLOOKUP(H3478,'Shoe size conversion table'!$B$6:$D$22,3),VLOOKUP(H3478,'Shoe size conversion table'!$J$6:$L$22,3))</f>
        <v>6.5</v>
      </c>
      <c r="K3478" s="11">
        <v>199</v>
      </c>
      <c r="L3478" s="12">
        <v>0</v>
      </c>
      <c r="M3478" s="7">
        <f t="shared" si="163"/>
        <v>2015</v>
      </c>
      <c r="N3478" s="7">
        <f t="shared" si="164"/>
        <v>3</v>
      </c>
      <c r="O3478" s="30">
        <f t="shared" si="165"/>
        <v>199</v>
      </c>
    </row>
    <row r="3479" spans="2:15" x14ac:dyDescent="0.2">
      <c r="B3479" s="13">
        <v>55402</v>
      </c>
      <c r="C3479" s="14">
        <v>42073.676111111294</v>
      </c>
      <c r="D3479" s="7" t="s">
        <v>10</v>
      </c>
      <c r="E3479" s="13">
        <v>2187</v>
      </c>
      <c r="F3479" s="7" t="s">
        <v>35</v>
      </c>
      <c r="G3479" s="7" t="s">
        <v>12</v>
      </c>
      <c r="H3479" s="13">
        <v>8.5</v>
      </c>
      <c r="I3479" s="13">
        <f>IF(G3479="Male",VLOOKUP(H3479,'Shoe size conversion table'!$B$6:$D$22,2),VLOOKUP(H3479,'Shoe size conversion table'!$J$6:$L$22,2))</f>
        <v>39</v>
      </c>
      <c r="J3479" s="13">
        <f>IF(G3479="Male",VLOOKUP(H3479,'Shoe size conversion table'!$B$6:$D$22,3),VLOOKUP(H3479,'Shoe size conversion table'!$J$6:$L$22,3))</f>
        <v>6.5</v>
      </c>
      <c r="K3479" s="11">
        <v>199</v>
      </c>
      <c r="L3479" s="12">
        <v>0</v>
      </c>
      <c r="M3479" s="7">
        <f t="shared" si="163"/>
        <v>2015</v>
      </c>
      <c r="N3479" s="7">
        <f t="shared" si="164"/>
        <v>3</v>
      </c>
      <c r="O3479" s="30">
        <f t="shared" si="165"/>
        <v>199</v>
      </c>
    </row>
    <row r="3480" spans="2:15" x14ac:dyDescent="0.2">
      <c r="B3480" s="13">
        <v>55403</v>
      </c>
      <c r="C3480" s="14">
        <v>42073.846111111292</v>
      </c>
      <c r="D3480" s="7" t="s">
        <v>7</v>
      </c>
      <c r="E3480" s="13">
        <v>2214</v>
      </c>
      <c r="F3480" s="7" t="s">
        <v>49</v>
      </c>
      <c r="G3480" s="7" t="s">
        <v>12</v>
      </c>
      <c r="H3480" s="13">
        <v>7.5</v>
      </c>
      <c r="I3480" s="13">
        <f>IF(G3480="Male",VLOOKUP(H3480,'Shoe size conversion table'!$B$6:$D$22,2),VLOOKUP(H3480,'Shoe size conversion table'!$J$6:$L$22,2))</f>
        <v>38</v>
      </c>
      <c r="J3480" s="13">
        <f>IF(G3480="Male",VLOOKUP(H3480,'Shoe size conversion table'!$B$6:$D$22,3),VLOOKUP(H3480,'Shoe size conversion table'!$J$6:$L$22,3))</f>
        <v>5.5</v>
      </c>
      <c r="K3480" s="11">
        <v>179</v>
      </c>
      <c r="L3480" s="12">
        <v>0</v>
      </c>
      <c r="M3480" s="7">
        <f t="shared" si="163"/>
        <v>2015</v>
      </c>
      <c r="N3480" s="7">
        <f t="shared" si="164"/>
        <v>3</v>
      </c>
      <c r="O3480" s="30">
        <f t="shared" si="165"/>
        <v>179</v>
      </c>
    </row>
    <row r="3481" spans="2:15" x14ac:dyDescent="0.2">
      <c r="B3481" s="13">
        <v>55404</v>
      </c>
      <c r="C3481" s="14">
        <v>42073.876111111291</v>
      </c>
      <c r="D3481" s="7" t="s">
        <v>7</v>
      </c>
      <c r="E3481" s="13">
        <v>2239</v>
      </c>
      <c r="F3481" s="7" t="s">
        <v>48</v>
      </c>
      <c r="G3481" s="7" t="s">
        <v>11</v>
      </c>
      <c r="H3481" s="13">
        <v>9</v>
      </c>
      <c r="I3481" s="13">
        <f>IF(G3481="Male",VLOOKUP(H3481,'Shoe size conversion table'!$B$6:$D$22,2),VLOOKUP(H3481,'Shoe size conversion table'!$J$6:$L$22,2))</f>
        <v>42</v>
      </c>
      <c r="J3481" s="13">
        <f>IF(G3481="Male",VLOOKUP(H3481,'Shoe size conversion table'!$B$6:$D$22,3),VLOOKUP(H3481,'Shoe size conversion table'!$J$6:$L$22,3))</f>
        <v>8.5</v>
      </c>
      <c r="K3481" s="11">
        <v>179</v>
      </c>
      <c r="L3481" s="12">
        <v>0</v>
      </c>
      <c r="M3481" s="7">
        <f t="shared" si="163"/>
        <v>2015</v>
      </c>
      <c r="N3481" s="7">
        <f t="shared" si="164"/>
        <v>3</v>
      </c>
      <c r="O3481" s="30">
        <f t="shared" si="165"/>
        <v>179</v>
      </c>
    </row>
    <row r="3482" spans="2:15" x14ac:dyDescent="0.2">
      <c r="B3482" s="13">
        <v>55405</v>
      </c>
      <c r="C3482" s="14">
        <v>42073.986111111291</v>
      </c>
      <c r="D3482" s="7" t="s">
        <v>10</v>
      </c>
      <c r="E3482" s="13">
        <v>2198</v>
      </c>
      <c r="F3482" s="7" t="s">
        <v>34</v>
      </c>
      <c r="G3482" s="7" t="s">
        <v>11</v>
      </c>
      <c r="H3482" s="13">
        <v>10.5</v>
      </c>
      <c r="I3482" s="13" t="str">
        <f>IF(G3482="Male",VLOOKUP(H3482,'Shoe size conversion table'!$B$6:$D$22,2),VLOOKUP(H3482,'Shoe size conversion table'!$J$6:$L$22,2))</f>
        <v>43-44</v>
      </c>
      <c r="J3482" s="13">
        <f>IF(G3482="Male",VLOOKUP(H3482,'Shoe size conversion table'!$B$6:$D$22,3),VLOOKUP(H3482,'Shoe size conversion table'!$J$6:$L$22,3))</f>
        <v>10</v>
      </c>
      <c r="K3482" s="11">
        <v>189</v>
      </c>
      <c r="L3482" s="12">
        <v>0</v>
      </c>
      <c r="M3482" s="7">
        <f t="shared" si="163"/>
        <v>2015</v>
      </c>
      <c r="N3482" s="7">
        <f t="shared" si="164"/>
        <v>3</v>
      </c>
      <c r="O3482" s="30">
        <f t="shared" si="165"/>
        <v>189</v>
      </c>
    </row>
    <row r="3483" spans="2:15" x14ac:dyDescent="0.2">
      <c r="B3483" s="13">
        <v>55405</v>
      </c>
      <c r="C3483" s="14">
        <v>42073.986111111291</v>
      </c>
      <c r="D3483" s="7" t="s">
        <v>10</v>
      </c>
      <c r="E3483" s="13">
        <v>2200</v>
      </c>
      <c r="F3483" s="7" t="s">
        <v>34</v>
      </c>
      <c r="G3483" s="7" t="s">
        <v>12</v>
      </c>
      <c r="H3483" s="13">
        <v>10.5</v>
      </c>
      <c r="I3483" s="13">
        <f>IF(G3483="Male",VLOOKUP(H3483,'Shoe size conversion table'!$B$6:$D$22,2),VLOOKUP(H3483,'Shoe size conversion table'!$J$6:$L$22,2))</f>
        <v>41</v>
      </c>
      <c r="J3483" s="13">
        <f>IF(G3483="Male",VLOOKUP(H3483,'Shoe size conversion table'!$B$6:$D$22,3),VLOOKUP(H3483,'Shoe size conversion table'!$J$6:$L$22,3))</f>
        <v>8.5</v>
      </c>
      <c r="K3483" s="11">
        <v>149</v>
      </c>
      <c r="L3483" s="12">
        <v>0.1</v>
      </c>
      <c r="M3483" s="7">
        <f t="shared" si="163"/>
        <v>2015</v>
      </c>
      <c r="N3483" s="7">
        <f t="shared" si="164"/>
        <v>3</v>
      </c>
      <c r="O3483" s="30">
        <f t="shared" si="165"/>
        <v>134.1</v>
      </c>
    </row>
    <row r="3484" spans="2:15" x14ac:dyDescent="0.2">
      <c r="B3484" s="13">
        <v>55406</v>
      </c>
      <c r="C3484" s="14">
        <v>42073.996111111272</v>
      </c>
      <c r="D3484" s="7" t="s">
        <v>10</v>
      </c>
      <c r="E3484" s="13">
        <v>2195</v>
      </c>
      <c r="F3484" s="7" t="s">
        <v>34</v>
      </c>
      <c r="G3484" s="7" t="s">
        <v>12</v>
      </c>
      <c r="H3484" s="13">
        <v>9</v>
      </c>
      <c r="I3484" s="13" t="str">
        <f>IF(G3484="Male",VLOOKUP(H3484,'Shoe size conversion table'!$B$6:$D$22,2),VLOOKUP(H3484,'Shoe size conversion table'!$J$6:$L$22,2))</f>
        <v>39-40</v>
      </c>
      <c r="J3484" s="13">
        <f>IF(G3484="Male",VLOOKUP(H3484,'Shoe size conversion table'!$B$6:$D$22,3),VLOOKUP(H3484,'Shoe size conversion table'!$J$6:$L$22,3))</f>
        <v>7</v>
      </c>
      <c r="K3484" s="11">
        <v>139</v>
      </c>
      <c r="L3484" s="12">
        <v>0.2</v>
      </c>
      <c r="M3484" s="7">
        <f t="shared" si="163"/>
        <v>2015</v>
      </c>
      <c r="N3484" s="7">
        <f t="shared" si="164"/>
        <v>3</v>
      </c>
      <c r="O3484" s="30">
        <f t="shared" si="165"/>
        <v>111.2</v>
      </c>
    </row>
    <row r="3485" spans="2:15" x14ac:dyDescent="0.2">
      <c r="B3485" s="13">
        <v>55407</v>
      </c>
      <c r="C3485" s="14">
        <v>42074.196111111291</v>
      </c>
      <c r="D3485" s="7" t="s">
        <v>8</v>
      </c>
      <c r="E3485" s="13">
        <v>2241</v>
      </c>
      <c r="F3485" s="7" t="s">
        <v>37</v>
      </c>
      <c r="G3485" s="7" t="s">
        <v>12</v>
      </c>
      <c r="H3485" s="13">
        <v>8.5</v>
      </c>
      <c r="I3485" s="13">
        <f>IF(G3485="Male",VLOOKUP(H3485,'Shoe size conversion table'!$B$6:$D$22,2),VLOOKUP(H3485,'Shoe size conversion table'!$J$6:$L$22,2))</f>
        <v>39</v>
      </c>
      <c r="J3485" s="13">
        <f>IF(G3485="Male",VLOOKUP(H3485,'Shoe size conversion table'!$B$6:$D$22,3),VLOOKUP(H3485,'Shoe size conversion table'!$J$6:$L$22,3))</f>
        <v>6.5</v>
      </c>
      <c r="K3485" s="11">
        <v>179</v>
      </c>
      <c r="L3485" s="12">
        <v>0</v>
      </c>
      <c r="M3485" s="7">
        <f t="shared" si="163"/>
        <v>2015</v>
      </c>
      <c r="N3485" s="7">
        <f t="shared" si="164"/>
        <v>3</v>
      </c>
      <c r="O3485" s="30">
        <f t="shared" si="165"/>
        <v>179</v>
      </c>
    </row>
    <row r="3486" spans="2:15" x14ac:dyDescent="0.2">
      <c r="B3486" s="13">
        <v>55408</v>
      </c>
      <c r="C3486" s="14">
        <v>42074.266111111116</v>
      </c>
      <c r="D3486" s="7" t="s">
        <v>7</v>
      </c>
      <c r="E3486" s="13">
        <v>2166</v>
      </c>
      <c r="F3486" s="7" t="s">
        <v>54</v>
      </c>
      <c r="G3486" s="7" t="s">
        <v>12</v>
      </c>
      <c r="H3486" s="13">
        <v>9</v>
      </c>
      <c r="I3486" s="13" t="str">
        <f>IF(G3486="Male",VLOOKUP(H3486,'Shoe size conversion table'!$B$6:$D$22,2),VLOOKUP(H3486,'Shoe size conversion table'!$J$6:$L$22,2))</f>
        <v>39-40</v>
      </c>
      <c r="J3486" s="13">
        <f>IF(G3486="Male",VLOOKUP(H3486,'Shoe size conversion table'!$B$6:$D$22,3),VLOOKUP(H3486,'Shoe size conversion table'!$J$6:$L$22,3))</f>
        <v>7</v>
      </c>
      <c r="K3486" s="11">
        <v>159</v>
      </c>
      <c r="L3486" s="12">
        <v>0</v>
      </c>
      <c r="M3486" s="7">
        <f t="shared" si="163"/>
        <v>2015</v>
      </c>
      <c r="N3486" s="7">
        <f t="shared" si="164"/>
        <v>3</v>
      </c>
      <c r="O3486" s="30">
        <f t="shared" si="165"/>
        <v>159</v>
      </c>
    </row>
    <row r="3487" spans="2:15" x14ac:dyDescent="0.2">
      <c r="B3487" s="13">
        <v>55408</v>
      </c>
      <c r="C3487" s="14">
        <v>42074.266111111116</v>
      </c>
      <c r="D3487" s="7" t="s">
        <v>7</v>
      </c>
      <c r="E3487" s="13">
        <v>2173</v>
      </c>
      <c r="F3487" s="7" t="s">
        <v>57</v>
      </c>
      <c r="G3487" s="7" t="s">
        <v>12</v>
      </c>
      <c r="H3487" s="13">
        <v>9.5</v>
      </c>
      <c r="I3487" s="13">
        <f>IF(G3487="Male",VLOOKUP(H3487,'Shoe size conversion table'!$B$6:$D$22,2),VLOOKUP(H3487,'Shoe size conversion table'!$J$6:$L$22,2))</f>
        <v>40</v>
      </c>
      <c r="J3487" s="13">
        <f>IF(G3487="Male",VLOOKUP(H3487,'Shoe size conversion table'!$B$6:$D$22,3),VLOOKUP(H3487,'Shoe size conversion table'!$J$6:$L$22,3))</f>
        <v>7.5</v>
      </c>
      <c r="K3487" s="11">
        <v>199</v>
      </c>
      <c r="L3487" s="12">
        <v>0</v>
      </c>
      <c r="M3487" s="7">
        <f t="shared" si="163"/>
        <v>2015</v>
      </c>
      <c r="N3487" s="7">
        <f t="shared" si="164"/>
        <v>3</v>
      </c>
      <c r="O3487" s="30">
        <f t="shared" si="165"/>
        <v>199</v>
      </c>
    </row>
    <row r="3488" spans="2:15" x14ac:dyDescent="0.2">
      <c r="B3488" s="13">
        <v>55408</v>
      </c>
      <c r="C3488" s="14">
        <v>42074.266111111116</v>
      </c>
      <c r="D3488" s="7" t="s">
        <v>7</v>
      </c>
      <c r="E3488" s="13">
        <v>2168</v>
      </c>
      <c r="F3488" s="7" t="s">
        <v>49</v>
      </c>
      <c r="G3488" s="7" t="s">
        <v>11</v>
      </c>
      <c r="H3488" s="13">
        <v>11</v>
      </c>
      <c r="I3488" s="13">
        <f>IF(G3488="Male",VLOOKUP(H3488,'Shoe size conversion table'!$B$6:$D$22,2),VLOOKUP(H3488,'Shoe size conversion table'!$J$6:$L$22,2))</f>
        <v>44</v>
      </c>
      <c r="J3488" s="13">
        <f>IF(G3488="Male",VLOOKUP(H3488,'Shoe size conversion table'!$B$6:$D$22,3),VLOOKUP(H3488,'Shoe size conversion table'!$J$6:$L$22,3))</f>
        <v>10.5</v>
      </c>
      <c r="K3488" s="11">
        <v>139</v>
      </c>
      <c r="L3488" s="12">
        <v>0</v>
      </c>
      <c r="M3488" s="7">
        <f t="shared" si="163"/>
        <v>2015</v>
      </c>
      <c r="N3488" s="7">
        <f t="shared" si="164"/>
        <v>3</v>
      </c>
      <c r="O3488" s="30">
        <f t="shared" si="165"/>
        <v>139</v>
      </c>
    </row>
    <row r="3489" spans="2:15" x14ac:dyDescent="0.2">
      <c r="B3489" s="13">
        <v>55409</v>
      </c>
      <c r="C3489" s="14">
        <v>42074.286111111294</v>
      </c>
      <c r="D3489" s="7" t="s">
        <v>7</v>
      </c>
      <c r="E3489" s="13">
        <v>2195</v>
      </c>
      <c r="F3489" s="7" t="s">
        <v>48</v>
      </c>
      <c r="G3489" s="7" t="s">
        <v>11</v>
      </c>
      <c r="H3489" s="13">
        <v>14</v>
      </c>
      <c r="I3489" s="13">
        <f>IF(G3489="Male",VLOOKUP(H3489,'Shoe size conversion table'!$B$6:$D$22,2),VLOOKUP(H3489,'Shoe size conversion table'!$J$6:$L$22,2))</f>
        <v>47</v>
      </c>
      <c r="J3489" s="13">
        <f>IF(G3489="Male",VLOOKUP(H3489,'Shoe size conversion table'!$B$6:$D$22,3),VLOOKUP(H3489,'Shoe size conversion table'!$J$6:$L$22,3))</f>
        <v>13.5</v>
      </c>
      <c r="K3489" s="11">
        <v>129</v>
      </c>
      <c r="L3489" s="12">
        <v>0</v>
      </c>
      <c r="M3489" s="7">
        <f t="shared" si="163"/>
        <v>2015</v>
      </c>
      <c r="N3489" s="7">
        <f t="shared" si="164"/>
        <v>3</v>
      </c>
      <c r="O3489" s="30">
        <f t="shared" si="165"/>
        <v>129</v>
      </c>
    </row>
    <row r="3490" spans="2:15" x14ac:dyDescent="0.2">
      <c r="B3490" s="13">
        <v>55410</v>
      </c>
      <c r="C3490" s="14">
        <v>42074.346111111117</v>
      </c>
      <c r="D3490" s="7" t="s">
        <v>10</v>
      </c>
      <c r="E3490" s="13">
        <v>2151</v>
      </c>
      <c r="F3490" s="7" t="s">
        <v>35</v>
      </c>
      <c r="G3490" s="7" t="s">
        <v>11</v>
      </c>
      <c r="H3490" s="13">
        <v>11</v>
      </c>
      <c r="I3490" s="13">
        <f>IF(G3490="Male",VLOOKUP(H3490,'Shoe size conversion table'!$B$6:$D$22,2),VLOOKUP(H3490,'Shoe size conversion table'!$J$6:$L$22,2))</f>
        <v>44</v>
      </c>
      <c r="J3490" s="13">
        <f>IF(G3490="Male",VLOOKUP(H3490,'Shoe size conversion table'!$B$6:$D$22,3),VLOOKUP(H3490,'Shoe size conversion table'!$J$6:$L$22,3))</f>
        <v>10.5</v>
      </c>
      <c r="K3490" s="11">
        <v>129</v>
      </c>
      <c r="L3490" s="12">
        <v>0</v>
      </c>
      <c r="M3490" s="7">
        <f t="shared" si="163"/>
        <v>2015</v>
      </c>
      <c r="N3490" s="7">
        <f t="shared" si="164"/>
        <v>3</v>
      </c>
      <c r="O3490" s="30">
        <f t="shared" si="165"/>
        <v>129</v>
      </c>
    </row>
    <row r="3491" spans="2:15" x14ac:dyDescent="0.2">
      <c r="B3491" s="13">
        <v>55411</v>
      </c>
      <c r="C3491" s="14">
        <v>42074.436111111274</v>
      </c>
      <c r="D3491" s="7" t="s">
        <v>10</v>
      </c>
      <c r="E3491" s="13">
        <v>2202</v>
      </c>
      <c r="F3491" s="7" t="s">
        <v>34</v>
      </c>
      <c r="G3491" s="7" t="s">
        <v>11</v>
      </c>
      <c r="H3491" s="13">
        <v>14</v>
      </c>
      <c r="I3491" s="13">
        <f>IF(G3491="Male",VLOOKUP(H3491,'Shoe size conversion table'!$B$6:$D$22,2),VLOOKUP(H3491,'Shoe size conversion table'!$J$6:$L$22,2))</f>
        <v>47</v>
      </c>
      <c r="J3491" s="13">
        <f>IF(G3491="Male",VLOOKUP(H3491,'Shoe size conversion table'!$B$6:$D$22,3),VLOOKUP(H3491,'Shoe size conversion table'!$J$6:$L$22,3))</f>
        <v>13.5</v>
      </c>
      <c r="K3491" s="11">
        <v>199</v>
      </c>
      <c r="L3491" s="12">
        <v>0.2</v>
      </c>
      <c r="M3491" s="7">
        <f t="shared" si="163"/>
        <v>2015</v>
      </c>
      <c r="N3491" s="7">
        <f t="shared" si="164"/>
        <v>3</v>
      </c>
      <c r="O3491" s="30">
        <f t="shared" si="165"/>
        <v>159.20000000000002</v>
      </c>
    </row>
    <row r="3492" spans="2:15" x14ac:dyDescent="0.2">
      <c r="B3492" s="13">
        <v>55411</v>
      </c>
      <c r="C3492" s="14">
        <v>42074.436111111274</v>
      </c>
      <c r="D3492" s="7" t="s">
        <v>10</v>
      </c>
      <c r="E3492" s="13">
        <v>2193</v>
      </c>
      <c r="F3492" s="7" t="s">
        <v>36</v>
      </c>
      <c r="G3492" s="7" t="s">
        <v>11</v>
      </c>
      <c r="H3492" s="13">
        <v>10.5</v>
      </c>
      <c r="I3492" s="13" t="str">
        <f>IF(G3492="Male",VLOOKUP(H3492,'Shoe size conversion table'!$B$6:$D$22,2),VLOOKUP(H3492,'Shoe size conversion table'!$J$6:$L$22,2))</f>
        <v>43-44</v>
      </c>
      <c r="J3492" s="13">
        <f>IF(G3492="Male",VLOOKUP(H3492,'Shoe size conversion table'!$B$6:$D$22,3),VLOOKUP(H3492,'Shoe size conversion table'!$J$6:$L$22,3))</f>
        <v>10</v>
      </c>
      <c r="K3492" s="11">
        <v>129</v>
      </c>
      <c r="L3492" s="12">
        <v>0</v>
      </c>
      <c r="M3492" s="7">
        <f t="shared" si="163"/>
        <v>2015</v>
      </c>
      <c r="N3492" s="7">
        <f t="shared" si="164"/>
        <v>3</v>
      </c>
      <c r="O3492" s="30">
        <f t="shared" si="165"/>
        <v>129</v>
      </c>
    </row>
    <row r="3493" spans="2:15" x14ac:dyDescent="0.2">
      <c r="B3493" s="13">
        <v>55412</v>
      </c>
      <c r="C3493" s="14">
        <v>42074.466111111127</v>
      </c>
      <c r="D3493" s="7" t="s">
        <v>7</v>
      </c>
      <c r="E3493" s="13">
        <v>2149</v>
      </c>
      <c r="F3493" s="7" t="s">
        <v>48</v>
      </c>
      <c r="G3493" s="7" t="s">
        <v>11</v>
      </c>
      <c r="H3493" s="13">
        <v>9</v>
      </c>
      <c r="I3493" s="13">
        <f>IF(G3493="Male",VLOOKUP(H3493,'Shoe size conversion table'!$B$6:$D$22,2),VLOOKUP(H3493,'Shoe size conversion table'!$J$6:$L$22,2))</f>
        <v>42</v>
      </c>
      <c r="J3493" s="13">
        <f>IF(G3493="Male",VLOOKUP(H3493,'Shoe size conversion table'!$B$6:$D$22,3),VLOOKUP(H3493,'Shoe size conversion table'!$J$6:$L$22,3))</f>
        <v>8.5</v>
      </c>
      <c r="K3493" s="11">
        <v>169</v>
      </c>
      <c r="L3493" s="12">
        <v>0</v>
      </c>
      <c r="M3493" s="7">
        <f t="shared" si="163"/>
        <v>2015</v>
      </c>
      <c r="N3493" s="7">
        <f t="shared" si="164"/>
        <v>3</v>
      </c>
      <c r="O3493" s="30">
        <f t="shared" si="165"/>
        <v>169</v>
      </c>
    </row>
    <row r="3494" spans="2:15" x14ac:dyDescent="0.2">
      <c r="B3494" s="13">
        <v>55413</v>
      </c>
      <c r="C3494" s="14">
        <v>42074.556111111124</v>
      </c>
      <c r="D3494" s="7" t="s">
        <v>7</v>
      </c>
      <c r="E3494" s="13">
        <v>2177</v>
      </c>
      <c r="F3494" s="7" t="s">
        <v>51</v>
      </c>
      <c r="G3494" s="7" t="s">
        <v>12</v>
      </c>
      <c r="H3494" s="13">
        <v>9.5</v>
      </c>
      <c r="I3494" s="13">
        <f>IF(G3494="Male",VLOOKUP(H3494,'Shoe size conversion table'!$B$6:$D$22,2),VLOOKUP(H3494,'Shoe size conversion table'!$J$6:$L$22,2))</f>
        <v>40</v>
      </c>
      <c r="J3494" s="13">
        <f>IF(G3494="Male",VLOOKUP(H3494,'Shoe size conversion table'!$B$6:$D$22,3),VLOOKUP(H3494,'Shoe size conversion table'!$J$6:$L$22,3))</f>
        <v>7.5</v>
      </c>
      <c r="K3494" s="11">
        <v>179</v>
      </c>
      <c r="L3494" s="12">
        <v>0.3</v>
      </c>
      <c r="M3494" s="7">
        <f t="shared" si="163"/>
        <v>2015</v>
      </c>
      <c r="N3494" s="7">
        <f t="shared" si="164"/>
        <v>3</v>
      </c>
      <c r="O3494" s="30">
        <f t="shared" si="165"/>
        <v>125.3</v>
      </c>
    </row>
    <row r="3495" spans="2:15" x14ac:dyDescent="0.2">
      <c r="B3495" s="13">
        <v>55414</v>
      </c>
      <c r="C3495" s="14">
        <v>42074.59611111127</v>
      </c>
      <c r="D3495" s="7" t="s">
        <v>7</v>
      </c>
      <c r="E3495" s="13">
        <v>2201</v>
      </c>
      <c r="F3495" s="7" t="s">
        <v>50</v>
      </c>
      <c r="G3495" s="7" t="s">
        <v>11</v>
      </c>
      <c r="H3495" s="13">
        <v>9.5</v>
      </c>
      <c r="I3495" s="13" t="str">
        <f>IF(G3495="Male",VLOOKUP(H3495,'Shoe size conversion table'!$B$6:$D$22,2),VLOOKUP(H3495,'Shoe size conversion table'!$J$6:$L$22,2))</f>
        <v>42-43</v>
      </c>
      <c r="J3495" s="13">
        <f>IF(G3495="Male",VLOOKUP(H3495,'Shoe size conversion table'!$B$6:$D$22,3),VLOOKUP(H3495,'Shoe size conversion table'!$J$6:$L$22,3))</f>
        <v>9</v>
      </c>
      <c r="K3495" s="11">
        <v>199</v>
      </c>
      <c r="L3495" s="12">
        <v>0.1</v>
      </c>
      <c r="M3495" s="7">
        <f t="shared" si="163"/>
        <v>2015</v>
      </c>
      <c r="N3495" s="7">
        <f t="shared" si="164"/>
        <v>3</v>
      </c>
      <c r="O3495" s="30">
        <f t="shared" si="165"/>
        <v>179.1</v>
      </c>
    </row>
    <row r="3496" spans="2:15" x14ac:dyDescent="0.2">
      <c r="B3496" s="13">
        <v>55415</v>
      </c>
      <c r="C3496" s="14">
        <v>42074.666111111292</v>
      </c>
      <c r="D3496" s="7" t="s">
        <v>7</v>
      </c>
      <c r="E3496" s="13">
        <v>2211</v>
      </c>
      <c r="F3496" s="7" t="s">
        <v>48</v>
      </c>
      <c r="G3496" s="7" t="s">
        <v>11</v>
      </c>
      <c r="H3496" s="13">
        <v>9.5</v>
      </c>
      <c r="I3496" s="13" t="str">
        <f>IF(G3496="Male",VLOOKUP(H3496,'Shoe size conversion table'!$B$6:$D$22,2),VLOOKUP(H3496,'Shoe size conversion table'!$J$6:$L$22,2))</f>
        <v>42-43</v>
      </c>
      <c r="J3496" s="13">
        <f>IF(G3496="Male",VLOOKUP(H3496,'Shoe size conversion table'!$B$6:$D$22,3),VLOOKUP(H3496,'Shoe size conversion table'!$J$6:$L$22,3))</f>
        <v>9</v>
      </c>
      <c r="K3496" s="11">
        <v>139</v>
      </c>
      <c r="L3496" s="12">
        <v>0.1</v>
      </c>
      <c r="M3496" s="7">
        <f t="shared" si="163"/>
        <v>2015</v>
      </c>
      <c r="N3496" s="7">
        <f t="shared" si="164"/>
        <v>3</v>
      </c>
      <c r="O3496" s="30">
        <f t="shared" si="165"/>
        <v>125.10000000000001</v>
      </c>
    </row>
    <row r="3497" spans="2:15" x14ac:dyDescent="0.2">
      <c r="B3497" s="13">
        <v>55416</v>
      </c>
      <c r="C3497" s="14">
        <v>42074.676111111294</v>
      </c>
      <c r="D3497" s="7" t="s">
        <v>7</v>
      </c>
      <c r="E3497" s="13">
        <v>2151</v>
      </c>
      <c r="F3497" s="7" t="s">
        <v>51</v>
      </c>
      <c r="G3497" s="7" t="s">
        <v>11</v>
      </c>
      <c r="H3497" s="13">
        <v>9.5</v>
      </c>
      <c r="I3497" s="13" t="str">
        <f>IF(G3497="Male",VLOOKUP(H3497,'Shoe size conversion table'!$B$6:$D$22,2),VLOOKUP(H3497,'Shoe size conversion table'!$J$6:$L$22,2))</f>
        <v>42-43</v>
      </c>
      <c r="J3497" s="13">
        <f>IF(G3497="Male",VLOOKUP(H3497,'Shoe size conversion table'!$B$6:$D$22,3),VLOOKUP(H3497,'Shoe size conversion table'!$J$6:$L$22,3))</f>
        <v>9</v>
      </c>
      <c r="K3497" s="11">
        <v>129</v>
      </c>
      <c r="L3497" s="12">
        <v>0.1</v>
      </c>
      <c r="M3497" s="7">
        <f t="shared" si="163"/>
        <v>2015</v>
      </c>
      <c r="N3497" s="7">
        <f t="shared" si="164"/>
        <v>3</v>
      </c>
      <c r="O3497" s="30">
        <f t="shared" si="165"/>
        <v>116.10000000000001</v>
      </c>
    </row>
    <row r="3498" spans="2:15" x14ac:dyDescent="0.2">
      <c r="B3498" s="13">
        <v>55417</v>
      </c>
      <c r="C3498" s="14">
        <v>42074.816111111271</v>
      </c>
      <c r="D3498" s="7" t="s">
        <v>8</v>
      </c>
      <c r="E3498" s="13">
        <v>2204</v>
      </c>
      <c r="F3498" s="7" t="s">
        <v>38</v>
      </c>
      <c r="G3498" s="7" t="s">
        <v>12</v>
      </c>
      <c r="H3498" s="13">
        <v>10</v>
      </c>
      <c r="I3498" s="13" t="str">
        <f>IF(G3498="Male",VLOOKUP(H3498,'Shoe size conversion table'!$B$6:$D$22,2),VLOOKUP(H3498,'Shoe size conversion table'!$J$6:$L$22,2))</f>
        <v>40-41</v>
      </c>
      <c r="J3498" s="13">
        <f>IF(G3498="Male",VLOOKUP(H3498,'Shoe size conversion table'!$B$6:$D$22,3),VLOOKUP(H3498,'Shoe size conversion table'!$J$6:$L$22,3))</f>
        <v>8</v>
      </c>
      <c r="K3498" s="11">
        <v>159</v>
      </c>
      <c r="L3498" s="12">
        <v>0</v>
      </c>
      <c r="M3498" s="7">
        <f t="shared" si="163"/>
        <v>2015</v>
      </c>
      <c r="N3498" s="7">
        <f t="shared" si="164"/>
        <v>3</v>
      </c>
      <c r="O3498" s="30">
        <f t="shared" si="165"/>
        <v>159</v>
      </c>
    </row>
    <row r="3499" spans="2:15" x14ac:dyDescent="0.2">
      <c r="B3499" s="13">
        <v>55418</v>
      </c>
      <c r="C3499" s="14">
        <v>42074.846111111292</v>
      </c>
      <c r="D3499" s="7" t="s">
        <v>7</v>
      </c>
      <c r="E3499" s="13">
        <v>2180</v>
      </c>
      <c r="F3499" s="7" t="s">
        <v>52</v>
      </c>
      <c r="G3499" s="7" t="s">
        <v>12</v>
      </c>
      <c r="H3499" s="13">
        <v>7.5</v>
      </c>
      <c r="I3499" s="13">
        <f>IF(G3499="Male",VLOOKUP(H3499,'Shoe size conversion table'!$B$6:$D$22,2),VLOOKUP(H3499,'Shoe size conversion table'!$J$6:$L$22,2))</f>
        <v>38</v>
      </c>
      <c r="J3499" s="13">
        <f>IF(G3499="Male",VLOOKUP(H3499,'Shoe size conversion table'!$B$6:$D$22,3),VLOOKUP(H3499,'Shoe size conversion table'!$J$6:$L$22,3))</f>
        <v>5.5</v>
      </c>
      <c r="K3499" s="11">
        <v>169</v>
      </c>
      <c r="L3499" s="12">
        <v>0.2</v>
      </c>
      <c r="M3499" s="7">
        <f t="shared" si="163"/>
        <v>2015</v>
      </c>
      <c r="N3499" s="7">
        <f t="shared" si="164"/>
        <v>3</v>
      </c>
      <c r="O3499" s="30">
        <f t="shared" si="165"/>
        <v>135.20000000000002</v>
      </c>
    </row>
    <row r="3500" spans="2:15" x14ac:dyDescent="0.2">
      <c r="B3500" s="13">
        <v>55419</v>
      </c>
      <c r="C3500" s="14">
        <v>42074.866111111289</v>
      </c>
      <c r="D3500" s="7" t="s">
        <v>8</v>
      </c>
      <c r="E3500" s="13">
        <v>2232</v>
      </c>
      <c r="F3500" s="7" t="s">
        <v>41</v>
      </c>
      <c r="G3500" s="7" t="s">
        <v>11</v>
      </c>
      <c r="H3500" s="13">
        <v>8.5</v>
      </c>
      <c r="I3500" s="13" t="str">
        <f>IF(G3500="Male",VLOOKUP(H3500,'Shoe size conversion table'!$B$6:$D$22,2),VLOOKUP(H3500,'Shoe size conversion table'!$J$6:$L$22,2))</f>
        <v>41-42</v>
      </c>
      <c r="J3500" s="13">
        <f>IF(G3500="Male",VLOOKUP(H3500,'Shoe size conversion table'!$B$6:$D$22,3),VLOOKUP(H3500,'Shoe size conversion table'!$J$6:$L$22,3))</f>
        <v>8</v>
      </c>
      <c r="K3500" s="11">
        <v>169</v>
      </c>
      <c r="L3500" s="12">
        <v>0.2</v>
      </c>
      <c r="M3500" s="7">
        <f t="shared" si="163"/>
        <v>2015</v>
      </c>
      <c r="N3500" s="7">
        <f t="shared" si="164"/>
        <v>3</v>
      </c>
      <c r="O3500" s="30">
        <f t="shared" si="165"/>
        <v>135.20000000000002</v>
      </c>
    </row>
    <row r="3501" spans="2:15" x14ac:dyDescent="0.2">
      <c r="B3501" s="13">
        <v>55420</v>
      </c>
      <c r="C3501" s="14">
        <v>42074.996111111272</v>
      </c>
      <c r="D3501" s="7" t="s">
        <v>10</v>
      </c>
      <c r="E3501" s="13">
        <v>2154</v>
      </c>
      <c r="F3501" s="7" t="s">
        <v>36</v>
      </c>
      <c r="G3501" s="7" t="s">
        <v>12</v>
      </c>
      <c r="H3501" s="13">
        <v>9</v>
      </c>
      <c r="I3501" s="13" t="str">
        <f>IF(G3501="Male",VLOOKUP(H3501,'Shoe size conversion table'!$B$6:$D$22,2),VLOOKUP(H3501,'Shoe size conversion table'!$J$6:$L$22,2))</f>
        <v>39-40</v>
      </c>
      <c r="J3501" s="13">
        <f>IF(G3501="Male",VLOOKUP(H3501,'Shoe size conversion table'!$B$6:$D$22,3),VLOOKUP(H3501,'Shoe size conversion table'!$J$6:$L$22,3))</f>
        <v>7</v>
      </c>
      <c r="K3501" s="11">
        <v>169</v>
      </c>
      <c r="L3501" s="12">
        <v>0</v>
      </c>
      <c r="M3501" s="7">
        <f t="shared" si="163"/>
        <v>2015</v>
      </c>
      <c r="N3501" s="7">
        <f t="shared" si="164"/>
        <v>3</v>
      </c>
      <c r="O3501" s="30">
        <f t="shared" si="165"/>
        <v>169</v>
      </c>
    </row>
    <row r="3502" spans="2:15" x14ac:dyDescent="0.2">
      <c r="B3502" s="13">
        <v>55421</v>
      </c>
      <c r="C3502" s="14">
        <v>42075.126111111131</v>
      </c>
      <c r="D3502" s="7" t="s">
        <v>8</v>
      </c>
      <c r="E3502" s="13">
        <v>2175</v>
      </c>
      <c r="F3502" s="7" t="s">
        <v>42</v>
      </c>
      <c r="G3502" s="7" t="s">
        <v>12</v>
      </c>
      <c r="H3502" s="13">
        <v>9.5</v>
      </c>
      <c r="I3502" s="13">
        <f>IF(G3502="Male",VLOOKUP(H3502,'Shoe size conversion table'!$B$6:$D$22,2),VLOOKUP(H3502,'Shoe size conversion table'!$J$6:$L$22,2))</f>
        <v>40</v>
      </c>
      <c r="J3502" s="13">
        <f>IF(G3502="Male",VLOOKUP(H3502,'Shoe size conversion table'!$B$6:$D$22,3),VLOOKUP(H3502,'Shoe size conversion table'!$J$6:$L$22,3))</f>
        <v>7.5</v>
      </c>
      <c r="K3502" s="11">
        <v>169</v>
      </c>
      <c r="L3502" s="12">
        <v>0.2</v>
      </c>
      <c r="M3502" s="7">
        <f t="shared" si="163"/>
        <v>2015</v>
      </c>
      <c r="N3502" s="7">
        <f t="shared" si="164"/>
        <v>3</v>
      </c>
      <c r="O3502" s="30">
        <f t="shared" si="165"/>
        <v>135.20000000000002</v>
      </c>
    </row>
    <row r="3503" spans="2:15" x14ac:dyDescent="0.2">
      <c r="B3503" s="13">
        <v>55422</v>
      </c>
      <c r="C3503" s="14">
        <v>42075.41611111127</v>
      </c>
      <c r="D3503" s="7" t="s">
        <v>7</v>
      </c>
      <c r="E3503" s="13">
        <v>2222</v>
      </c>
      <c r="F3503" s="7" t="s">
        <v>44</v>
      </c>
      <c r="G3503" s="7" t="s">
        <v>11</v>
      </c>
      <c r="H3503" s="13">
        <v>10</v>
      </c>
      <c r="I3503" s="13">
        <f>IF(G3503="Male",VLOOKUP(H3503,'Shoe size conversion table'!$B$6:$D$22,2),VLOOKUP(H3503,'Shoe size conversion table'!$J$6:$L$22,2))</f>
        <v>43</v>
      </c>
      <c r="J3503" s="13">
        <f>IF(G3503="Male",VLOOKUP(H3503,'Shoe size conversion table'!$B$6:$D$22,3),VLOOKUP(H3503,'Shoe size conversion table'!$J$6:$L$22,3))</f>
        <v>9.5</v>
      </c>
      <c r="K3503" s="11">
        <v>139</v>
      </c>
      <c r="L3503" s="12">
        <v>0</v>
      </c>
      <c r="M3503" s="7">
        <f t="shared" si="163"/>
        <v>2015</v>
      </c>
      <c r="N3503" s="7">
        <f t="shared" si="164"/>
        <v>3</v>
      </c>
      <c r="O3503" s="30">
        <f t="shared" si="165"/>
        <v>139</v>
      </c>
    </row>
    <row r="3504" spans="2:15" x14ac:dyDescent="0.2">
      <c r="B3504" s="13">
        <v>55423</v>
      </c>
      <c r="C3504" s="14">
        <v>42075.466111111127</v>
      </c>
      <c r="D3504" s="7" t="s">
        <v>10</v>
      </c>
      <c r="E3504" s="13">
        <v>2211</v>
      </c>
      <c r="F3504" s="7" t="s">
        <v>35</v>
      </c>
      <c r="G3504" s="7" t="s">
        <v>11</v>
      </c>
      <c r="H3504" s="13">
        <v>9.5</v>
      </c>
      <c r="I3504" s="13" t="str">
        <f>IF(G3504="Male",VLOOKUP(H3504,'Shoe size conversion table'!$B$6:$D$22,2),VLOOKUP(H3504,'Shoe size conversion table'!$J$6:$L$22,2))</f>
        <v>42-43</v>
      </c>
      <c r="J3504" s="13">
        <f>IF(G3504="Male",VLOOKUP(H3504,'Shoe size conversion table'!$B$6:$D$22,3),VLOOKUP(H3504,'Shoe size conversion table'!$J$6:$L$22,3))</f>
        <v>9</v>
      </c>
      <c r="K3504" s="11">
        <v>179</v>
      </c>
      <c r="L3504" s="12">
        <v>0</v>
      </c>
      <c r="M3504" s="7">
        <f t="shared" si="163"/>
        <v>2015</v>
      </c>
      <c r="N3504" s="7">
        <f t="shared" si="164"/>
        <v>3</v>
      </c>
      <c r="O3504" s="30">
        <f t="shared" si="165"/>
        <v>179</v>
      </c>
    </row>
    <row r="3505" spans="2:15" x14ac:dyDescent="0.2">
      <c r="B3505" s="13">
        <v>55424</v>
      </c>
      <c r="C3505" s="14">
        <v>42075.666111111292</v>
      </c>
      <c r="D3505" s="7" t="s">
        <v>7</v>
      </c>
      <c r="E3505" s="13">
        <v>2218</v>
      </c>
      <c r="F3505" s="7" t="s">
        <v>48</v>
      </c>
      <c r="G3505" s="7" t="s">
        <v>12</v>
      </c>
      <c r="H3505" s="13">
        <v>8.5</v>
      </c>
      <c r="I3505" s="13">
        <f>IF(G3505="Male",VLOOKUP(H3505,'Shoe size conversion table'!$B$6:$D$22,2),VLOOKUP(H3505,'Shoe size conversion table'!$J$6:$L$22,2))</f>
        <v>39</v>
      </c>
      <c r="J3505" s="13">
        <f>IF(G3505="Male",VLOOKUP(H3505,'Shoe size conversion table'!$B$6:$D$22,3),VLOOKUP(H3505,'Shoe size conversion table'!$J$6:$L$22,3))</f>
        <v>6.5</v>
      </c>
      <c r="K3505" s="11">
        <v>179</v>
      </c>
      <c r="L3505" s="12">
        <v>0.5</v>
      </c>
      <c r="M3505" s="7">
        <f t="shared" si="163"/>
        <v>2015</v>
      </c>
      <c r="N3505" s="7">
        <f t="shared" si="164"/>
        <v>3</v>
      </c>
      <c r="O3505" s="30">
        <f t="shared" si="165"/>
        <v>89.5</v>
      </c>
    </row>
    <row r="3506" spans="2:15" x14ac:dyDescent="0.2">
      <c r="B3506" s="13">
        <v>55425</v>
      </c>
      <c r="C3506" s="14">
        <v>42075.676111111294</v>
      </c>
      <c r="D3506" s="7" t="s">
        <v>10</v>
      </c>
      <c r="E3506" s="13">
        <v>2215</v>
      </c>
      <c r="F3506" s="7" t="s">
        <v>34</v>
      </c>
      <c r="G3506" s="7" t="s">
        <v>12</v>
      </c>
      <c r="H3506" s="13">
        <v>8.5</v>
      </c>
      <c r="I3506" s="13">
        <f>IF(G3506="Male",VLOOKUP(H3506,'Shoe size conversion table'!$B$6:$D$22,2),VLOOKUP(H3506,'Shoe size conversion table'!$J$6:$L$22,2))</f>
        <v>39</v>
      </c>
      <c r="J3506" s="13">
        <f>IF(G3506="Male",VLOOKUP(H3506,'Shoe size conversion table'!$B$6:$D$22,3),VLOOKUP(H3506,'Shoe size conversion table'!$J$6:$L$22,3))</f>
        <v>6.5</v>
      </c>
      <c r="K3506" s="11">
        <v>169</v>
      </c>
      <c r="L3506" s="12">
        <v>0</v>
      </c>
      <c r="M3506" s="7">
        <f t="shared" si="163"/>
        <v>2015</v>
      </c>
      <c r="N3506" s="7">
        <f t="shared" si="164"/>
        <v>3</v>
      </c>
      <c r="O3506" s="30">
        <f t="shared" si="165"/>
        <v>169</v>
      </c>
    </row>
    <row r="3507" spans="2:15" x14ac:dyDescent="0.2">
      <c r="B3507" s="13">
        <v>55426</v>
      </c>
      <c r="C3507" s="14">
        <v>42075.816111111271</v>
      </c>
      <c r="D3507" s="7" t="s">
        <v>8</v>
      </c>
      <c r="E3507" s="13">
        <v>2197</v>
      </c>
      <c r="F3507" s="7" t="s">
        <v>40</v>
      </c>
      <c r="G3507" s="7" t="s">
        <v>12</v>
      </c>
      <c r="H3507" s="13">
        <v>10</v>
      </c>
      <c r="I3507" s="13" t="str">
        <f>IF(G3507="Male",VLOOKUP(H3507,'Shoe size conversion table'!$B$6:$D$22,2),VLOOKUP(H3507,'Shoe size conversion table'!$J$6:$L$22,2))</f>
        <v>40-41</v>
      </c>
      <c r="J3507" s="13">
        <f>IF(G3507="Male",VLOOKUP(H3507,'Shoe size conversion table'!$B$6:$D$22,3),VLOOKUP(H3507,'Shoe size conversion table'!$J$6:$L$22,3))</f>
        <v>8</v>
      </c>
      <c r="K3507" s="11">
        <v>169</v>
      </c>
      <c r="L3507" s="12">
        <v>0.5</v>
      </c>
      <c r="M3507" s="7">
        <f t="shared" si="163"/>
        <v>2015</v>
      </c>
      <c r="N3507" s="7">
        <f t="shared" si="164"/>
        <v>3</v>
      </c>
      <c r="O3507" s="30">
        <f t="shared" si="165"/>
        <v>84.5</v>
      </c>
    </row>
    <row r="3508" spans="2:15" x14ac:dyDescent="0.2">
      <c r="B3508" s="13">
        <v>55427</v>
      </c>
      <c r="C3508" s="14">
        <v>42076.126111111131</v>
      </c>
      <c r="D3508" s="7" t="s">
        <v>8</v>
      </c>
      <c r="E3508" s="13">
        <v>2187</v>
      </c>
      <c r="F3508" s="7" t="s">
        <v>42</v>
      </c>
      <c r="G3508" s="7" t="s">
        <v>11</v>
      </c>
      <c r="H3508" s="13">
        <v>11</v>
      </c>
      <c r="I3508" s="13">
        <f>IF(G3508="Male",VLOOKUP(H3508,'Shoe size conversion table'!$B$6:$D$22,2),VLOOKUP(H3508,'Shoe size conversion table'!$J$6:$L$22,2))</f>
        <v>44</v>
      </c>
      <c r="J3508" s="13">
        <f>IF(G3508="Male",VLOOKUP(H3508,'Shoe size conversion table'!$B$6:$D$22,3),VLOOKUP(H3508,'Shoe size conversion table'!$J$6:$L$22,3))</f>
        <v>10.5</v>
      </c>
      <c r="K3508" s="11">
        <v>169</v>
      </c>
      <c r="L3508" s="12">
        <v>0</v>
      </c>
      <c r="M3508" s="7">
        <f t="shared" si="163"/>
        <v>2015</v>
      </c>
      <c r="N3508" s="7">
        <f t="shared" si="164"/>
        <v>3</v>
      </c>
      <c r="O3508" s="30">
        <f t="shared" si="165"/>
        <v>169</v>
      </c>
    </row>
    <row r="3509" spans="2:15" x14ac:dyDescent="0.2">
      <c r="B3509" s="13">
        <v>55427</v>
      </c>
      <c r="C3509" s="14">
        <v>42076.126111111131</v>
      </c>
      <c r="D3509" s="7" t="s">
        <v>8</v>
      </c>
      <c r="E3509" s="13">
        <v>2157</v>
      </c>
      <c r="F3509" s="7" t="s">
        <v>39</v>
      </c>
      <c r="G3509" s="7" t="s">
        <v>11</v>
      </c>
      <c r="H3509" s="13">
        <v>9</v>
      </c>
      <c r="I3509" s="13">
        <f>IF(G3509="Male",VLOOKUP(H3509,'Shoe size conversion table'!$B$6:$D$22,2),VLOOKUP(H3509,'Shoe size conversion table'!$J$6:$L$22,2))</f>
        <v>42</v>
      </c>
      <c r="J3509" s="13">
        <f>IF(G3509="Male",VLOOKUP(H3509,'Shoe size conversion table'!$B$6:$D$22,3),VLOOKUP(H3509,'Shoe size conversion table'!$J$6:$L$22,3))</f>
        <v>8.5</v>
      </c>
      <c r="K3509" s="11">
        <v>179</v>
      </c>
      <c r="L3509" s="12">
        <v>0</v>
      </c>
      <c r="M3509" s="7">
        <f t="shared" si="163"/>
        <v>2015</v>
      </c>
      <c r="N3509" s="7">
        <f t="shared" si="164"/>
        <v>3</v>
      </c>
      <c r="O3509" s="30">
        <f t="shared" si="165"/>
        <v>179</v>
      </c>
    </row>
    <row r="3510" spans="2:15" x14ac:dyDescent="0.2">
      <c r="B3510" s="13">
        <v>55427</v>
      </c>
      <c r="C3510" s="14">
        <v>42076.126111111131</v>
      </c>
      <c r="D3510" s="7" t="s">
        <v>8</v>
      </c>
      <c r="E3510" s="13">
        <v>2214</v>
      </c>
      <c r="F3510" s="7" t="s">
        <v>38</v>
      </c>
      <c r="G3510" s="7" t="s">
        <v>12</v>
      </c>
      <c r="H3510" s="13">
        <v>9.5</v>
      </c>
      <c r="I3510" s="13">
        <f>IF(G3510="Male",VLOOKUP(H3510,'Shoe size conversion table'!$B$6:$D$22,2),VLOOKUP(H3510,'Shoe size conversion table'!$J$6:$L$22,2))</f>
        <v>40</v>
      </c>
      <c r="J3510" s="13">
        <f>IF(G3510="Male",VLOOKUP(H3510,'Shoe size conversion table'!$B$6:$D$22,3),VLOOKUP(H3510,'Shoe size conversion table'!$J$6:$L$22,3))</f>
        <v>7.5</v>
      </c>
      <c r="K3510" s="11">
        <v>159</v>
      </c>
      <c r="L3510" s="12">
        <v>0.3</v>
      </c>
      <c r="M3510" s="7">
        <f t="shared" si="163"/>
        <v>2015</v>
      </c>
      <c r="N3510" s="7">
        <f t="shared" si="164"/>
        <v>3</v>
      </c>
      <c r="O3510" s="30">
        <f t="shared" si="165"/>
        <v>111.3</v>
      </c>
    </row>
    <row r="3511" spans="2:15" x14ac:dyDescent="0.2">
      <c r="B3511" s="13">
        <v>55428</v>
      </c>
      <c r="C3511" s="14">
        <v>42076.15611111113</v>
      </c>
      <c r="D3511" s="7" t="s">
        <v>10</v>
      </c>
      <c r="E3511" s="13">
        <v>2168</v>
      </c>
      <c r="F3511" s="7" t="s">
        <v>35</v>
      </c>
      <c r="G3511" s="7" t="s">
        <v>12</v>
      </c>
      <c r="H3511" s="13">
        <v>8</v>
      </c>
      <c r="I3511" s="13" t="str">
        <f>IF(G3511="Male",VLOOKUP(H3511,'Shoe size conversion table'!$B$6:$D$22,2),VLOOKUP(H3511,'Shoe size conversion table'!$J$6:$L$22,2))</f>
        <v>38-39</v>
      </c>
      <c r="J3511" s="13">
        <f>IF(G3511="Male",VLOOKUP(H3511,'Shoe size conversion table'!$B$6:$D$22,3),VLOOKUP(H3511,'Shoe size conversion table'!$J$6:$L$22,3))</f>
        <v>6</v>
      </c>
      <c r="K3511" s="11">
        <v>179</v>
      </c>
      <c r="L3511" s="12">
        <v>0</v>
      </c>
      <c r="M3511" s="7">
        <f t="shared" si="163"/>
        <v>2015</v>
      </c>
      <c r="N3511" s="7">
        <f t="shared" si="164"/>
        <v>3</v>
      </c>
      <c r="O3511" s="30">
        <f t="shared" si="165"/>
        <v>179</v>
      </c>
    </row>
    <row r="3512" spans="2:15" x14ac:dyDescent="0.2">
      <c r="B3512" s="13">
        <v>55429</v>
      </c>
      <c r="C3512" s="14">
        <v>42076.41611111127</v>
      </c>
      <c r="D3512" s="7" t="s">
        <v>7</v>
      </c>
      <c r="E3512" s="13">
        <v>2167</v>
      </c>
      <c r="F3512" s="7" t="s">
        <v>53</v>
      </c>
      <c r="G3512" s="7" t="s">
        <v>11</v>
      </c>
      <c r="H3512" s="13">
        <v>10</v>
      </c>
      <c r="I3512" s="13">
        <f>IF(G3512="Male",VLOOKUP(H3512,'Shoe size conversion table'!$B$6:$D$22,2),VLOOKUP(H3512,'Shoe size conversion table'!$J$6:$L$22,2))</f>
        <v>43</v>
      </c>
      <c r="J3512" s="13">
        <f>IF(G3512="Male",VLOOKUP(H3512,'Shoe size conversion table'!$B$6:$D$22,3),VLOOKUP(H3512,'Shoe size conversion table'!$J$6:$L$22,3))</f>
        <v>9.5</v>
      </c>
      <c r="K3512" s="11">
        <v>199</v>
      </c>
      <c r="L3512" s="12">
        <v>0</v>
      </c>
      <c r="M3512" s="7">
        <f t="shared" si="163"/>
        <v>2015</v>
      </c>
      <c r="N3512" s="7">
        <f t="shared" si="164"/>
        <v>3</v>
      </c>
      <c r="O3512" s="30">
        <f t="shared" si="165"/>
        <v>199</v>
      </c>
    </row>
    <row r="3513" spans="2:15" x14ac:dyDescent="0.2">
      <c r="B3513" s="13">
        <v>55430</v>
      </c>
      <c r="C3513" s="14">
        <v>42076.59611111127</v>
      </c>
      <c r="D3513" s="7" t="s">
        <v>7</v>
      </c>
      <c r="E3513" s="13">
        <v>2192</v>
      </c>
      <c r="F3513" s="7" t="s">
        <v>50</v>
      </c>
      <c r="G3513" s="7" t="s">
        <v>11</v>
      </c>
      <c r="H3513" s="13">
        <v>9.5</v>
      </c>
      <c r="I3513" s="13" t="str">
        <f>IF(G3513="Male",VLOOKUP(H3513,'Shoe size conversion table'!$B$6:$D$22,2),VLOOKUP(H3513,'Shoe size conversion table'!$J$6:$L$22,2))</f>
        <v>42-43</v>
      </c>
      <c r="J3513" s="13">
        <f>IF(G3513="Male",VLOOKUP(H3513,'Shoe size conversion table'!$B$6:$D$22,3),VLOOKUP(H3513,'Shoe size conversion table'!$J$6:$L$22,3))</f>
        <v>9</v>
      </c>
      <c r="K3513" s="11">
        <v>199</v>
      </c>
      <c r="L3513" s="12">
        <v>0</v>
      </c>
      <c r="M3513" s="7">
        <f t="shared" si="163"/>
        <v>2015</v>
      </c>
      <c r="N3513" s="7">
        <f t="shared" si="164"/>
        <v>3</v>
      </c>
      <c r="O3513" s="30">
        <f t="shared" si="165"/>
        <v>199</v>
      </c>
    </row>
    <row r="3514" spans="2:15" x14ac:dyDescent="0.2">
      <c r="B3514" s="13">
        <v>55431</v>
      </c>
      <c r="C3514" s="14">
        <v>42076.606111111294</v>
      </c>
      <c r="D3514" s="7" t="s">
        <v>10</v>
      </c>
      <c r="E3514" s="13">
        <v>2237</v>
      </c>
      <c r="F3514" s="7" t="s">
        <v>35</v>
      </c>
      <c r="G3514" s="7" t="s">
        <v>11</v>
      </c>
      <c r="H3514" s="13">
        <v>11.5</v>
      </c>
      <c r="I3514" s="13" t="str">
        <f>IF(G3514="Male",VLOOKUP(H3514,'Shoe size conversion table'!$B$6:$D$22,2),VLOOKUP(H3514,'Shoe size conversion table'!$J$6:$L$22,2))</f>
        <v>44-45</v>
      </c>
      <c r="J3514" s="13">
        <f>IF(G3514="Male",VLOOKUP(H3514,'Shoe size conversion table'!$B$6:$D$22,3),VLOOKUP(H3514,'Shoe size conversion table'!$J$6:$L$22,3))</f>
        <v>11</v>
      </c>
      <c r="K3514" s="11">
        <v>139</v>
      </c>
      <c r="L3514" s="12">
        <v>0.2</v>
      </c>
      <c r="M3514" s="7">
        <f t="shared" si="163"/>
        <v>2015</v>
      </c>
      <c r="N3514" s="7">
        <f t="shared" si="164"/>
        <v>3</v>
      </c>
      <c r="O3514" s="30">
        <f t="shared" si="165"/>
        <v>111.2</v>
      </c>
    </row>
    <row r="3515" spans="2:15" x14ac:dyDescent="0.2">
      <c r="B3515" s="13">
        <v>55432</v>
      </c>
      <c r="C3515" s="14">
        <v>42076.606111111294</v>
      </c>
      <c r="D3515" s="7" t="s">
        <v>10</v>
      </c>
      <c r="E3515" s="13">
        <v>2200</v>
      </c>
      <c r="F3515" s="7" t="s">
        <v>34</v>
      </c>
      <c r="G3515" s="7" t="s">
        <v>11</v>
      </c>
      <c r="H3515" s="13">
        <v>10.5</v>
      </c>
      <c r="I3515" s="13" t="str">
        <f>IF(G3515="Male",VLOOKUP(H3515,'Shoe size conversion table'!$B$6:$D$22,2),VLOOKUP(H3515,'Shoe size conversion table'!$J$6:$L$22,2))</f>
        <v>43-44</v>
      </c>
      <c r="J3515" s="13">
        <f>IF(G3515="Male",VLOOKUP(H3515,'Shoe size conversion table'!$B$6:$D$22,3),VLOOKUP(H3515,'Shoe size conversion table'!$J$6:$L$22,3))</f>
        <v>10</v>
      </c>
      <c r="K3515" s="11">
        <v>199</v>
      </c>
      <c r="L3515" s="12">
        <v>0</v>
      </c>
      <c r="M3515" s="7">
        <f t="shared" si="163"/>
        <v>2015</v>
      </c>
      <c r="N3515" s="7">
        <f t="shared" si="164"/>
        <v>3</v>
      </c>
      <c r="O3515" s="30">
        <f t="shared" si="165"/>
        <v>199</v>
      </c>
    </row>
    <row r="3516" spans="2:15" x14ac:dyDescent="0.2">
      <c r="B3516" s="13">
        <v>55433</v>
      </c>
      <c r="C3516" s="14">
        <v>42076.866111111289</v>
      </c>
      <c r="D3516" s="7" t="s">
        <v>8</v>
      </c>
      <c r="E3516" s="13">
        <v>2190</v>
      </c>
      <c r="F3516" s="7" t="s">
        <v>40</v>
      </c>
      <c r="G3516" s="7" t="s">
        <v>11</v>
      </c>
      <c r="H3516" s="13">
        <v>6.5</v>
      </c>
      <c r="I3516" s="13">
        <f>IF(G3516="Male",VLOOKUP(H3516,'Shoe size conversion table'!$B$6:$D$22,2),VLOOKUP(H3516,'Shoe size conversion table'!$J$6:$L$22,2))</f>
        <v>39</v>
      </c>
      <c r="J3516" s="13">
        <f>IF(G3516="Male",VLOOKUP(H3516,'Shoe size conversion table'!$B$6:$D$22,3),VLOOKUP(H3516,'Shoe size conversion table'!$J$6:$L$22,3))</f>
        <v>6</v>
      </c>
      <c r="K3516" s="11">
        <v>199</v>
      </c>
      <c r="L3516" s="12">
        <v>0</v>
      </c>
      <c r="M3516" s="7">
        <f t="shared" si="163"/>
        <v>2015</v>
      </c>
      <c r="N3516" s="7">
        <f t="shared" si="164"/>
        <v>3</v>
      </c>
      <c r="O3516" s="30">
        <f t="shared" si="165"/>
        <v>199</v>
      </c>
    </row>
    <row r="3517" spans="2:15" x14ac:dyDescent="0.2">
      <c r="B3517" s="13">
        <v>55434</v>
      </c>
      <c r="C3517" s="14">
        <v>42077.126111111131</v>
      </c>
      <c r="D3517" s="7" t="s">
        <v>8</v>
      </c>
      <c r="E3517" s="13">
        <v>2206</v>
      </c>
      <c r="F3517" s="7" t="s">
        <v>38</v>
      </c>
      <c r="G3517" s="7" t="s">
        <v>11</v>
      </c>
      <c r="H3517" s="13">
        <v>9.5</v>
      </c>
      <c r="I3517" s="13" t="str">
        <f>IF(G3517="Male",VLOOKUP(H3517,'Shoe size conversion table'!$B$6:$D$22,2),VLOOKUP(H3517,'Shoe size conversion table'!$J$6:$L$22,2))</f>
        <v>42-43</v>
      </c>
      <c r="J3517" s="13">
        <f>IF(G3517="Male",VLOOKUP(H3517,'Shoe size conversion table'!$B$6:$D$22,3),VLOOKUP(H3517,'Shoe size conversion table'!$J$6:$L$22,3))</f>
        <v>9</v>
      </c>
      <c r="K3517" s="11">
        <v>139</v>
      </c>
      <c r="L3517" s="12">
        <v>0.1</v>
      </c>
      <c r="M3517" s="7">
        <f t="shared" si="163"/>
        <v>2015</v>
      </c>
      <c r="N3517" s="7">
        <f t="shared" si="164"/>
        <v>3</v>
      </c>
      <c r="O3517" s="30">
        <f t="shared" si="165"/>
        <v>125.10000000000001</v>
      </c>
    </row>
    <row r="3518" spans="2:15" x14ac:dyDescent="0.2">
      <c r="B3518" s="13">
        <v>55434</v>
      </c>
      <c r="C3518" s="14">
        <v>42077.126111111131</v>
      </c>
      <c r="D3518" s="7" t="s">
        <v>8</v>
      </c>
      <c r="E3518" s="13">
        <v>2217</v>
      </c>
      <c r="F3518" s="7" t="s">
        <v>42</v>
      </c>
      <c r="G3518" s="7" t="s">
        <v>12</v>
      </c>
      <c r="H3518" s="13">
        <v>9.5</v>
      </c>
      <c r="I3518" s="13">
        <f>IF(G3518="Male",VLOOKUP(H3518,'Shoe size conversion table'!$B$6:$D$22,2),VLOOKUP(H3518,'Shoe size conversion table'!$J$6:$L$22,2))</f>
        <v>40</v>
      </c>
      <c r="J3518" s="13">
        <f>IF(G3518="Male",VLOOKUP(H3518,'Shoe size conversion table'!$B$6:$D$22,3),VLOOKUP(H3518,'Shoe size conversion table'!$J$6:$L$22,3))</f>
        <v>7.5</v>
      </c>
      <c r="K3518" s="11">
        <v>199</v>
      </c>
      <c r="L3518" s="12">
        <v>0</v>
      </c>
      <c r="M3518" s="7">
        <f t="shared" si="163"/>
        <v>2015</v>
      </c>
      <c r="N3518" s="7">
        <f t="shared" si="164"/>
        <v>3</v>
      </c>
      <c r="O3518" s="30">
        <f t="shared" si="165"/>
        <v>199</v>
      </c>
    </row>
    <row r="3519" spans="2:15" x14ac:dyDescent="0.2">
      <c r="B3519" s="13">
        <v>55435</v>
      </c>
      <c r="C3519" s="14">
        <v>42077.266111111268</v>
      </c>
      <c r="D3519" s="7" t="s">
        <v>7</v>
      </c>
      <c r="E3519" s="13">
        <v>2178</v>
      </c>
      <c r="F3519" s="7" t="s">
        <v>51</v>
      </c>
      <c r="G3519" s="7" t="s">
        <v>12</v>
      </c>
      <c r="H3519" s="13">
        <v>9.5</v>
      </c>
      <c r="I3519" s="13">
        <f>IF(G3519="Male",VLOOKUP(H3519,'Shoe size conversion table'!$B$6:$D$22,2),VLOOKUP(H3519,'Shoe size conversion table'!$J$6:$L$22,2))</f>
        <v>40</v>
      </c>
      <c r="J3519" s="13">
        <f>IF(G3519="Male",VLOOKUP(H3519,'Shoe size conversion table'!$B$6:$D$22,3),VLOOKUP(H3519,'Shoe size conversion table'!$J$6:$L$22,3))</f>
        <v>7.5</v>
      </c>
      <c r="K3519" s="11">
        <v>149</v>
      </c>
      <c r="L3519" s="12">
        <v>0.1</v>
      </c>
      <c r="M3519" s="7">
        <f t="shared" si="163"/>
        <v>2015</v>
      </c>
      <c r="N3519" s="7">
        <f t="shared" si="164"/>
        <v>3</v>
      </c>
      <c r="O3519" s="30">
        <f t="shared" si="165"/>
        <v>134.1</v>
      </c>
    </row>
    <row r="3520" spans="2:15" x14ac:dyDescent="0.2">
      <c r="B3520" s="13">
        <v>55436</v>
      </c>
      <c r="C3520" s="14">
        <v>42077.41611111127</v>
      </c>
      <c r="D3520" s="7" t="s">
        <v>7</v>
      </c>
      <c r="E3520" s="13">
        <v>2189</v>
      </c>
      <c r="F3520" s="7" t="s">
        <v>57</v>
      </c>
      <c r="G3520" s="7" t="s">
        <v>11</v>
      </c>
      <c r="H3520" s="13">
        <v>10</v>
      </c>
      <c r="I3520" s="13">
        <f>IF(G3520="Male",VLOOKUP(H3520,'Shoe size conversion table'!$B$6:$D$22,2),VLOOKUP(H3520,'Shoe size conversion table'!$J$6:$L$22,2))</f>
        <v>43</v>
      </c>
      <c r="J3520" s="13">
        <f>IF(G3520="Male",VLOOKUP(H3520,'Shoe size conversion table'!$B$6:$D$22,3),VLOOKUP(H3520,'Shoe size conversion table'!$J$6:$L$22,3))</f>
        <v>9.5</v>
      </c>
      <c r="K3520" s="11">
        <v>139</v>
      </c>
      <c r="L3520" s="12">
        <v>0.2</v>
      </c>
      <c r="M3520" s="7">
        <f t="shared" si="163"/>
        <v>2015</v>
      </c>
      <c r="N3520" s="7">
        <f t="shared" si="164"/>
        <v>3</v>
      </c>
      <c r="O3520" s="30">
        <f t="shared" si="165"/>
        <v>111.2</v>
      </c>
    </row>
    <row r="3521" spans="2:15" x14ac:dyDescent="0.2">
      <c r="B3521" s="13">
        <v>55437</v>
      </c>
      <c r="C3521" s="14">
        <v>42077.606111111294</v>
      </c>
      <c r="D3521" s="7" t="s">
        <v>10</v>
      </c>
      <c r="E3521" s="13">
        <v>2208</v>
      </c>
      <c r="F3521" s="7" t="s">
        <v>34</v>
      </c>
      <c r="G3521" s="7" t="s">
        <v>11</v>
      </c>
      <c r="H3521" s="13">
        <v>9</v>
      </c>
      <c r="I3521" s="13">
        <f>IF(G3521="Male",VLOOKUP(H3521,'Shoe size conversion table'!$B$6:$D$22,2),VLOOKUP(H3521,'Shoe size conversion table'!$J$6:$L$22,2))</f>
        <v>42</v>
      </c>
      <c r="J3521" s="13">
        <f>IF(G3521="Male",VLOOKUP(H3521,'Shoe size conversion table'!$B$6:$D$22,3),VLOOKUP(H3521,'Shoe size conversion table'!$J$6:$L$22,3))</f>
        <v>8.5</v>
      </c>
      <c r="K3521" s="11">
        <v>129</v>
      </c>
      <c r="L3521" s="12">
        <v>0.1</v>
      </c>
      <c r="M3521" s="7">
        <f t="shared" si="163"/>
        <v>2015</v>
      </c>
      <c r="N3521" s="7">
        <f t="shared" si="164"/>
        <v>3</v>
      </c>
      <c r="O3521" s="30">
        <f t="shared" si="165"/>
        <v>116.10000000000001</v>
      </c>
    </row>
    <row r="3522" spans="2:15" x14ac:dyDescent="0.2">
      <c r="B3522" s="13">
        <v>55438</v>
      </c>
      <c r="C3522" s="14">
        <v>42077.646111111266</v>
      </c>
      <c r="D3522" s="7" t="s">
        <v>10</v>
      </c>
      <c r="E3522" s="13">
        <v>2205</v>
      </c>
      <c r="F3522" s="7" t="s">
        <v>34</v>
      </c>
      <c r="G3522" s="7" t="s">
        <v>12</v>
      </c>
      <c r="H3522" s="13">
        <v>9</v>
      </c>
      <c r="I3522" s="13" t="str">
        <f>IF(G3522="Male",VLOOKUP(H3522,'Shoe size conversion table'!$B$6:$D$22,2),VLOOKUP(H3522,'Shoe size conversion table'!$J$6:$L$22,2))</f>
        <v>39-40</v>
      </c>
      <c r="J3522" s="13">
        <f>IF(G3522="Male",VLOOKUP(H3522,'Shoe size conversion table'!$B$6:$D$22,3),VLOOKUP(H3522,'Shoe size conversion table'!$J$6:$L$22,3))</f>
        <v>7</v>
      </c>
      <c r="K3522" s="11">
        <v>199</v>
      </c>
      <c r="L3522" s="12">
        <v>0</v>
      </c>
      <c r="M3522" s="7">
        <f t="shared" si="163"/>
        <v>2015</v>
      </c>
      <c r="N3522" s="7">
        <f t="shared" si="164"/>
        <v>3</v>
      </c>
      <c r="O3522" s="30">
        <f t="shared" si="165"/>
        <v>199</v>
      </c>
    </row>
    <row r="3523" spans="2:15" x14ac:dyDescent="0.2">
      <c r="B3523" s="13">
        <v>55439</v>
      </c>
      <c r="C3523" s="14">
        <v>42077.786111111294</v>
      </c>
      <c r="D3523" s="7" t="s">
        <v>8</v>
      </c>
      <c r="E3523" s="13">
        <v>2168</v>
      </c>
      <c r="F3523" s="7" t="s">
        <v>39</v>
      </c>
      <c r="G3523" s="7" t="s">
        <v>11</v>
      </c>
      <c r="H3523" s="13">
        <v>10</v>
      </c>
      <c r="I3523" s="13">
        <f>IF(G3523="Male",VLOOKUP(H3523,'Shoe size conversion table'!$B$6:$D$22,2),VLOOKUP(H3523,'Shoe size conversion table'!$J$6:$L$22,2))</f>
        <v>43</v>
      </c>
      <c r="J3523" s="13">
        <f>IF(G3523="Male",VLOOKUP(H3523,'Shoe size conversion table'!$B$6:$D$22,3),VLOOKUP(H3523,'Shoe size conversion table'!$J$6:$L$22,3))</f>
        <v>9.5</v>
      </c>
      <c r="K3523" s="11">
        <v>139</v>
      </c>
      <c r="L3523" s="12">
        <v>0</v>
      </c>
      <c r="M3523" s="7">
        <f t="shared" si="163"/>
        <v>2015</v>
      </c>
      <c r="N3523" s="7">
        <f t="shared" si="164"/>
        <v>3</v>
      </c>
      <c r="O3523" s="30">
        <f t="shared" si="165"/>
        <v>139</v>
      </c>
    </row>
    <row r="3524" spans="2:15" x14ac:dyDescent="0.2">
      <c r="B3524" s="13">
        <v>55440</v>
      </c>
      <c r="C3524" s="14">
        <v>42077.846111111132</v>
      </c>
      <c r="D3524" s="7" t="s">
        <v>7</v>
      </c>
      <c r="E3524" s="13">
        <v>2202</v>
      </c>
      <c r="F3524" s="7" t="s">
        <v>43</v>
      </c>
      <c r="G3524" s="7" t="s">
        <v>11</v>
      </c>
      <c r="H3524" s="13">
        <v>7.5</v>
      </c>
      <c r="I3524" s="13" t="str">
        <f>IF(G3524="Male",VLOOKUP(H3524,'Shoe size conversion table'!$B$6:$D$22,2),VLOOKUP(H3524,'Shoe size conversion table'!$J$6:$L$22,2))</f>
        <v>40-41</v>
      </c>
      <c r="J3524" s="13">
        <f>IF(G3524="Male",VLOOKUP(H3524,'Shoe size conversion table'!$B$6:$D$22,3),VLOOKUP(H3524,'Shoe size conversion table'!$J$6:$L$22,3))</f>
        <v>7</v>
      </c>
      <c r="K3524" s="11">
        <v>199</v>
      </c>
      <c r="L3524" s="12">
        <v>0.5</v>
      </c>
      <c r="M3524" s="7">
        <f t="shared" si="163"/>
        <v>2015</v>
      </c>
      <c r="N3524" s="7">
        <f t="shared" si="164"/>
        <v>3</v>
      </c>
      <c r="O3524" s="30">
        <f t="shared" si="165"/>
        <v>99.5</v>
      </c>
    </row>
    <row r="3525" spans="2:15" x14ac:dyDescent="0.2">
      <c r="B3525" s="13">
        <v>55441</v>
      </c>
      <c r="C3525" s="14">
        <v>42077.916111111292</v>
      </c>
      <c r="D3525" s="7" t="s">
        <v>10</v>
      </c>
      <c r="E3525" s="13">
        <v>2234</v>
      </c>
      <c r="F3525" s="7" t="s">
        <v>34</v>
      </c>
      <c r="G3525" s="7" t="s">
        <v>11</v>
      </c>
      <c r="H3525" s="13">
        <v>10</v>
      </c>
      <c r="I3525" s="13">
        <f>IF(G3525="Male",VLOOKUP(H3525,'Shoe size conversion table'!$B$6:$D$22,2),VLOOKUP(H3525,'Shoe size conversion table'!$J$6:$L$22,2))</f>
        <v>43</v>
      </c>
      <c r="J3525" s="13">
        <f>IF(G3525="Male",VLOOKUP(H3525,'Shoe size conversion table'!$B$6:$D$22,3),VLOOKUP(H3525,'Shoe size conversion table'!$J$6:$L$22,3))</f>
        <v>9.5</v>
      </c>
      <c r="K3525" s="11">
        <v>179</v>
      </c>
      <c r="L3525" s="12">
        <v>0</v>
      </c>
      <c r="M3525" s="7">
        <f t="shared" ref="M3525:M3588" si="166">YEAR(C3525)</f>
        <v>2015</v>
      </c>
      <c r="N3525" s="7">
        <f t="shared" si="164"/>
        <v>3</v>
      </c>
      <c r="O3525" s="30">
        <f t="shared" si="165"/>
        <v>179</v>
      </c>
    </row>
    <row r="3526" spans="2:15" x14ac:dyDescent="0.2">
      <c r="B3526" s="13">
        <v>55442</v>
      </c>
      <c r="C3526" s="14">
        <v>42077.976111111268</v>
      </c>
      <c r="D3526" s="7" t="s">
        <v>10</v>
      </c>
      <c r="E3526" s="13">
        <v>2193</v>
      </c>
      <c r="F3526" s="7" t="s">
        <v>34</v>
      </c>
      <c r="G3526" s="7" t="s">
        <v>11</v>
      </c>
      <c r="H3526" s="13">
        <v>8.5</v>
      </c>
      <c r="I3526" s="13" t="str">
        <f>IF(G3526="Male",VLOOKUP(H3526,'Shoe size conversion table'!$B$6:$D$22,2),VLOOKUP(H3526,'Shoe size conversion table'!$J$6:$L$22,2))</f>
        <v>41-42</v>
      </c>
      <c r="J3526" s="13">
        <f>IF(G3526="Male",VLOOKUP(H3526,'Shoe size conversion table'!$B$6:$D$22,3),VLOOKUP(H3526,'Shoe size conversion table'!$J$6:$L$22,3))</f>
        <v>8</v>
      </c>
      <c r="K3526" s="11">
        <v>159</v>
      </c>
      <c r="L3526" s="12">
        <v>0.3</v>
      </c>
      <c r="M3526" s="7">
        <f t="shared" si="166"/>
        <v>2015</v>
      </c>
      <c r="N3526" s="7">
        <f t="shared" ref="N3526:N3589" si="167">MONTH(C3526:C18493)</f>
        <v>3</v>
      </c>
      <c r="O3526" s="30">
        <f t="shared" ref="O3526:O3589" si="168">K3526*(1-L3526)</f>
        <v>111.3</v>
      </c>
    </row>
    <row r="3527" spans="2:15" x14ac:dyDescent="0.2">
      <c r="B3527" s="13">
        <v>55443</v>
      </c>
      <c r="C3527" s="14">
        <v>42078.15611111113</v>
      </c>
      <c r="D3527" s="7" t="s">
        <v>10</v>
      </c>
      <c r="E3527" s="13">
        <v>2170</v>
      </c>
      <c r="F3527" s="7" t="s">
        <v>34</v>
      </c>
      <c r="G3527" s="7" t="s">
        <v>11</v>
      </c>
      <c r="H3527" s="13">
        <v>11.5</v>
      </c>
      <c r="I3527" s="13" t="str">
        <f>IF(G3527="Male",VLOOKUP(H3527,'Shoe size conversion table'!$B$6:$D$22,2),VLOOKUP(H3527,'Shoe size conversion table'!$J$6:$L$22,2))</f>
        <v>44-45</v>
      </c>
      <c r="J3527" s="13">
        <f>IF(G3527="Male",VLOOKUP(H3527,'Shoe size conversion table'!$B$6:$D$22,3),VLOOKUP(H3527,'Shoe size conversion table'!$J$6:$L$22,3))</f>
        <v>11</v>
      </c>
      <c r="K3527" s="11">
        <v>169</v>
      </c>
      <c r="L3527" s="12">
        <v>0</v>
      </c>
      <c r="M3527" s="7">
        <f t="shared" si="166"/>
        <v>2015</v>
      </c>
      <c r="N3527" s="7">
        <f t="shared" si="167"/>
        <v>3</v>
      </c>
      <c r="O3527" s="30">
        <f t="shared" si="168"/>
        <v>169</v>
      </c>
    </row>
    <row r="3528" spans="2:15" x14ac:dyDescent="0.2">
      <c r="B3528" s="13">
        <v>55444</v>
      </c>
      <c r="C3528" s="14">
        <v>42078.306111111291</v>
      </c>
      <c r="D3528" s="7" t="s">
        <v>9</v>
      </c>
      <c r="E3528" s="13">
        <v>2149</v>
      </c>
      <c r="F3528" s="7" t="s">
        <v>58</v>
      </c>
      <c r="G3528" s="7" t="s">
        <v>12</v>
      </c>
      <c r="H3528" s="13">
        <v>8</v>
      </c>
      <c r="I3528" s="13" t="str">
        <f>IF(G3528="Male",VLOOKUP(H3528,'Shoe size conversion table'!$B$6:$D$22,2),VLOOKUP(H3528,'Shoe size conversion table'!$J$6:$L$22,2))</f>
        <v>38-39</v>
      </c>
      <c r="J3528" s="13">
        <f>IF(G3528="Male",VLOOKUP(H3528,'Shoe size conversion table'!$B$6:$D$22,3),VLOOKUP(H3528,'Shoe size conversion table'!$J$6:$L$22,3))</f>
        <v>6</v>
      </c>
      <c r="K3528" s="11">
        <v>149</v>
      </c>
      <c r="L3528" s="12">
        <v>0.1</v>
      </c>
      <c r="M3528" s="7">
        <f t="shared" si="166"/>
        <v>2015</v>
      </c>
      <c r="N3528" s="7">
        <f t="shared" si="167"/>
        <v>3</v>
      </c>
      <c r="O3528" s="30">
        <f t="shared" si="168"/>
        <v>134.1</v>
      </c>
    </row>
    <row r="3529" spans="2:15" x14ac:dyDescent="0.2">
      <c r="B3529" s="13">
        <v>55445</v>
      </c>
      <c r="C3529" s="14">
        <v>42078.606111111294</v>
      </c>
      <c r="D3529" s="7" t="s">
        <v>10</v>
      </c>
      <c r="E3529" s="13">
        <v>2241</v>
      </c>
      <c r="F3529" s="7" t="s">
        <v>35</v>
      </c>
      <c r="G3529" s="7" t="s">
        <v>12</v>
      </c>
      <c r="H3529" s="13">
        <v>8</v>
      </c>
      <c r="I3529" s="13" t="str">
        <f>IF(G3529="Male",VLOOKUP(H3529,'Shoe size conversion table'!$B$6:$D$22,2),VLOOKUP(H3529,'Shoe size conversion table'!$J$6:$L$22,2))</f>
        <v>38-39</v>
      </c>
      <c r="J3529" s="13">
        <f>IF(G3529="Male",VLOOKUP(H3529,'Shoe size conversion table'!$B$6:$D$22,3),VLOOKUP(H3529,'Shoe size conversion table'!$J$6:$L$22,3))</f>
        <v>6</v>
      </c>
      <c r="K3529" s="11">
        <v>129</v>
      </c>
      <c r="L3529" s="12">
        <v>0</v>
      </c>
      <c r="M3529" s="7">
        <f t="shared" si="166"/>
        <v>2015</v>
      </c>
      <c r="N3529" s="7">
        <f t="shared" si="167"/>
        <v>3</v>
      </c>
      <c r="O3529" s="30">
        <f t="shared" si="168"/>
        <v>129</v>
      </c>
    </row>
    <row r="3530" spans="2:15" x14ac:dyDescent="0.2">
      <c r="B3530" s="13">
        <v>55445</v>
      </c>
      <c r="C3530" s="14">
        <v>42078.606111111294</v>
      </c>
      <c r="D3530" s="7" t="s">
        <v>10</v>
      </c>
      <c r="E3530" s="13">
        <v>2167</v>
      </c>
      <c r="F3530" s="7" t="s">
        <v>35</v>
      </c>
      <c r="G3530" s="7" t="s">
        <v>11</v>
      </c>
      <c r="H3530" s="13">
        <v>12</v>
      </c>
      <c r="I3530" s="13">
        <f>IF(G3530="Male",VLOOKUP(H3530,'Shoe size conversion table'!$B$6:$D$22,2),VLOOKUP(H3530,'Shoe size conversion table'!$J$6:$L$22,2))</f>
        <v>45</v>
      </c>
      <c r="J3530" s="13">
        <f>IF(G3530="Male",VLOOKUP(H3530,'Shoe size conversion table'!$B$6:$D$22,3),VLOOKUP(H3530,'Shoe size conversion table'!$J$6:$L$22,3))</f>
        <v>11.5</v>
      </c>
      <c r="K3530" s="11">
        <v>159</v>
      </c>
      <c r="L3530" s="12">
        <v>0.2</v>
      </c>
      <c r="M3530" s="7">
        <f t="shared" si="166"/>
        <v>2015</v>
      </c>
      <c r="N3530" s="7">
        <f t="shared" si="167"/>
        <v>3</v>
      </c>
      <c r="O3530" s="30">
        <f t="shared" si="168"/>
        <v>127.2</v>
      </c>
    </row>
    <row r="3531" spans="2:15" x14ac:dyDescent="0.2">
      <c r="B3531" s="13">
        <v>55446</v>
      </c>
      <c r="C3531" s="14">
        <v>42078.646111111266</v>
      </c>
      <c r="D3531" s="7" t="s">
        <v>10</v>
      </c>
      <c r="E3531" s="13">
        <v>2189</v>
      </c>
      <c r="F3531" s="7" t="s">
        <v>34</v>
      </c>
      <c r="G3531" s="7" t="s">
        <v>12</v>
      </c>
      <c r="H3531" s="13">
        <v>9</v>
      </c>
      <c r="I3531" s="13" t="str">
        <f>IF(G3531="Male",VLOOKUP(H3531,'Shoe size conversion table'!$B$6:$D$22,2),VLOOKUP(H3531,'Shoe size conversion table'!$J$6:$L$22,2))</f>
        <v>39-40</v>
      </c>
      <c r="J3531" s="13">
        <f>IF(G3531="Male",VLOOKUP(H3531,'Shoe size conversion table'!$B$6:$D$22,3),VLOOKUP(H3531,'Shoe size conversion table'!$J$6:$L$22,3))</f>
        <v>7</v>
      </c>
      <c r="K3531" s="11">
        <v>179</v>
      </c>
      <c r="L3531" s="12">
        <v>0</v>
      </c>
      <c r="M3531" s="7">
        <f t="shared" si="166"/>
        <v>2015</v>
      </c>
      <c r="N3531" s="7">
        <f t="shared" si="167"/>
        <v>3</v>
      </c>
      <c r="O3531" s="30">
        <f t="shared" si="168"/>
        <v>179</v>
      </c>
    </row>
    <row r="3532" spans="2:15" x14ac:dyDescent="0.2">
      <c r="B3532" s="13">
        <v>55447</v>
      </c>
      <c r="C3532" s="14">
        <v>42078.676111111294</v>
      </c>
      <c r="D3532" s="7" t="s">
        <v>10</v>
      </c>
      <c r="E3532" s="13">
        <v>2215</v>
      </c>
      <c r="F3532" s="7" t="s">
        <v>35</v>
      </c>
      <c r="G3532" s="7" t="s">
        <v>11</v>
      </c>
      <c r="H3532" s="13">
        <v>10</v>
      </c>
      <c r="I3532" s="13">
        <f>IF(G3532="Male",VLOOKUP(H3532,'Shoe size conversion table'!$B$6:$D$22,2),VLOOKUP(H3532,'Shoe size conversion table'!$J$6:$L$22,2))</f>
        <v>43</v>
      </c>
      <c r="J3532" s="13">
        <f>IF(G3532="Male",VLOOKUP(H3532,'Shoe size conversion table'!$B$6:$D$22,3),VLOOKUP(H3532,'Shoe size conversion table'!$J$6:$L$22,3))</f>
        <v>9.5</v>
      </c>
      <c r="K3532" s="11">
        <v>179</v>
      </c>
      <c r="L3532" s="12">
        <v>0</v>
      </c>
      <c r="M3532" s="7">
        <f t="shared" si="166"/>
        <v>2015</v>
      </c>
      <c r="N3532" s="7">
        <f t="shared" si="167"/>
        <v>3</v>
      </c>
      <c r="O3532" s="30">
        <f t="shared" si="168"/>
        <v>179</v>
      </c>
    </row>
    <row r="3533" spans="2:15" x14ac:dyDescent="0.2">
      <c r="B3533" s="13">
        <v>55447</v>
      </c>
      <c r="C3533" s="14">
        <v>42078.676111111294</v>
      </c>
      <c r="D3533" s="7" t="s">
        <v>10</v>
      </c>
      <c r="E3533" s="13">
        <v>2183</v>
      </c>
      <c r="F3533" s="7" t="s">
        <v>35</v>
      </c>
      <c r="G3533" s="7" t="s">
        <v>11</v>
      </c>
      <c r="H3533" s="13">
        <v>9.5</v>
      </c>
      <c r="I3533" s="13" t="str">
        <f>IF(G3533="Male",VLOOKUP(H3533,'Shoe size conversion table'!$B$6:$D$22,2),VLOOKUP(H3533,'Shoe size conversion table'!$J$6:$L$22,2))</f>
        <v>42-43</v>
      </c>
      <c r="J3533" s="13">
        <f>IF(G3533="Male",VLOOKUP(H3533,'Shoe size conversion table'!$B$6:$D$22,3),VLOOKUP(H3533,'Shoe size conversion table'!$J$6:$L$22,3))</f>
        <v>9</v>
      </c>
      <c r="K3533" s="11">
        <v>139</v>
      </c>
      <c r="L3533" s="12">
        <v>0</v>
      </c>
      <c r="M3533" s="7">
        <f t="shared" si="166"/>
        <v>2015</v>
      </c>
      <c r="N3533" s="7">
        <f t="shared" si="167"/>
        <v>3</v>
      </c>
      <c r="O3533" s="30">
        <f t="shared" si="168"/>
        <v>139</v>
      </c>
    </row>
    <row r="3534" spans="2:15" x14ac:dyDescent="0.2">
      <c r="B3534" s="13">
        <v>55447</v>
      </c>
      <c r="C3534" s="14">
        <v>42078.676111111294</v>
      </c>
      <c r="D3534" s="7" t="s">
        <v>10</v>
      </c>
      <c r="E3534" s="13">
        <v>2182</v>
      </c>
      <c r="F3534" s="7" t="s">
        <v>35</v>
      </c>
      <c r="G3534" s="7" t="s">
        <v>12</v>
      </c>
      <c r="H3534" s="13">
        <v>9</v>
      </c>
      <c r="I3534" s="13" t="str">
        <f>IF(G3534="Male",VLOOKUP(H3534,'Shoe size conversion table'!$B$6:$D$22,2),VLOOKUP(H3534,'Shoe size conversion table'!$J$6:$L$22,2))</f>
        <v>39-40</v>
      </c>
      <c r="J3534" s="13">
        <f>IF(G3534="Male",VLOOKUP(H3534,'Shoe size conversion table'!$B$6:$D$22,3),VLOOKUP(H3534,'Shoe size conversion table'!$J$6:$L$22,3))</f>
        <v>7</v>
      </c>
      <c r="K3534" s="11">
        <v>199</v>
      </c>
      <c r="L3534" s="12">
        <v>0.5</v>
      </c>
      <c r="M3534" s="7">
        <f t="shared" si="166"/>
        <v>2015</v>
      </c>
      <c r="N3534" s="7">
        <f t="shared" si="167"/>
        <v>3</v>
      </c>
      <c r="O3534" s="30">
        <f t="shared" si="168"/>
        <v>99.5</v>
      </c>
    </row>
    <row r="3535" spans="2:15" x14ac:dyDescent="0.2">
      <c r="B3535" s="13">
        <v>55448</v>
      </c>
      <c r="C3535" s="14">
        <v>42078.846111111132</v>
      </c>
      <c r="D3535" s="7" t="s">
        <v>7</v>
      </c>
      <c r="E3535" s="13">
        <v>2149</v>
      </c>
      <c r="F3535" s="7" t="s">
        <v>48</v>
      </c>
      <c r="G3535" s="7" t="s">
        <v>11</v>
      </c>
      <c r="H3535" s="13">
        <v>9</v>
      </c>
      <c r="I3535" s="13">
        <f>IF(G3535="Male",VLOOKUP(H3535,'Shoe size conversion table'!$B$6:$D$22,2),VLOOKUP(H3535,'Shoe size conversion table'!$J$6:$L$22,2))</f>
        <v>42</v>
      </c>
      <c r="J3535" s="13">
        <f>IF(G3535="Male",VLOOKUP(H3535,'Shoe size conversion table'!$B$6:$D$22,3),VLOOKUP(H3535,'Shoe size conversion table'!$J$6:$L$22,3))</f>
        <v>8.5</v>
      </c>
      <c r="K3535" s="11">
        <v>169</v>
      </c>
      <c r="L3535" s="12">
        <v>0</v>
      </c>
      <c r="M3535" s="7">
        <f t="shared" si="166"/>
        <v>2015</v>
      </c>
      <c r="N3535" s="7">
        <f t="shared" si="167"/>
        <v>3</v>
      </c>
      <c r="O3535" s="30">
        <f t="shared" si="168"/>
        <v>169</v>
      </c>
    </row>
    <row r="3536" spans="2:15" x14ac:dyDescent="0.2">
      <c r="B3536" s="13">
        <v>55449</v>
      </c>
      <c r="C3536" s="14">
        <v>42078.866111111267</v>
      </c>
      <c r="D3536" s="7" t="s">
        <v>8</v>
      </c>
      <c r="E3536" s="13">
        <v>2213</v>
      </c>
      <c r="F3536" s="7" t="s">
        <v>42</v>
      </c>
      <c r="G3536" s="7" t="s">
        <v>11</v>
      </c>
      <c r="H3536" s="13">
        <v>14</v>
      </c>
      <c r="I3536" s="13">
        <f>IF(G3536="Male",VLOOKUP(H3536,'Shoe size conversion table'!$B$6:$D$22,2),VLOOKUP(H3536,'Shoe size conversion table'!$J$6:$L$22,2))</f>
        <v>47</v>
      </c>
      <c r="J3536" s="13">
        <f>IF(G3536="Male",VLOOKUP(H3536,'Shoe size conversion table'!$B$6:$D$22,3),VLOOKUP(H3536,'Shoe size conversion table'!$J$6:$L$22,3))</f>
        <v>13.5</v>
      </c>
      <c r="K3536" s="11">
        <v>149</v>
      </c>
      <c r="L3536" s="12">
        <v>0.2</v>
      </c>
      <c r="M3536" s="7">
        <f t="shared" si="166"/>
        <v>2015</v>
      </c>
      <c r="N3536" s="7">
        <f t="shared" si="167"/>
        <v>3</v>
      </c>
      <c r="O3536" s="30">
        <f t="shared" si="168"/>
        <v>119.2</v>
      </c>
    </row>
    <row r="3537" spans="2:15" x14ac:dyDescent="0.2">
      <c r="B3537" s="13">
        <v>55450</v>
      </c>
      <c r="C3537" s="14">
        <v>42078.916111111292</v>
      </c>
      <c r="D3537" s="7" t="s">
        <v>7</v>
      </c>
      <c r="E3537" s="13">
        <v>2173</v>
      </c>
      <c r="F3537" s="7" t="s">
        <v>48</v>
      </c>
      <c r="G3537" s="7" t="s">
        <v>12</v>
      </c>
      <c r="H3537" s="13">
        <v>8</v>
      </c>
      <c r="I3537" s="13" t="str">
        <f>IF(G3537="Male",VLOOKUP(H3537,'Shoe size conversion table'!$B$6:$D$22,2),VLOOKUP(H3537,'Shoe size conversion table'!$J$6:$L$22,2))</f>
        <v>38-39</v>
      </c>
      <c r="J3537" s="13">
        <f>IF(G3537="Male",VLOOKUP(H3537,'Shoe size conversion table'!$B$6:$D$22,3),VLOOKUP(H3537,'Shoe size conversion table'!$J$6:$L$22,3))</f>
        <v>6</v>
      </c>
      <c r="K3537" s="11">
        <v>149</v>
      </c>
      <c r="L3537" s="12">
        <v>0.2</v>
      </c>
      <c r="M3537" s="7">
        <f t="shared" si="166"/>
        <v>2015</v>
      </c>
      <c r="N3537" s="7">
        <f t="shared" si="167"/>
        <v>3</v>
      </c>
      <c r="O3537" s="30">
        <f t="shared" si="168"/>
        <v>119.2</v>
      </c>
    </row>
    <row r="3538" spans="2:15" x14ac:dyDescent="0.2">
      <c r="B3538" s="13">
        <v>55451</v>
      </c>
      <c r="C3538" s="14">
        <v>42078.976111111129</v>
      </c>
      <c r="D3538" s="7" t="s">
        <v>7</v>
      </c>
      <c r="E3538" s="13">
        <v>2152</v>
      </c>
      <c r="F3538" s="7" t="s">
        <v>51</v>
      </c>
      <c r="G3538" s="7" t="s">
        <v>11</v>
      </c>
      <c r="H3538" s="13">
        <v>9.5</v>
      </c>
      <c r="I3538" s="13" t="str">
        <f>IF(G3538="Male",VLOOKUP(H3538,'Shoe size conversion table'!$B$6:$D$22,2),VLOOKUP(H3538,'Shoe size conversion table'!$J$6:$L$22,2))</f>
        <v>42-43</v>
      </c>
      <c r="J3538" s="13">
        <f>IF(G3538="Male",VLOOKUP(H3538,'Shoe size conversion table'!$B$6:$D$22,3),VLOOKUP(H3538,'Shoe size conversion table'!$J$6:$L$22,3))</f>
        <v>9</v>
      </c>
      <c r="K3538" s="11">
        <v>199</v>
      </c>
      <c r="L3538" s="12">
        <v>0</v>
      </c>
      <c r="M3538" s="7">
        <f t="shared" si="166"/>
        <v>2015</v>
      </c>
      <c r="N3538" s="7">
        <f t="shared" si="167"/>
        <v>3</v>
      </c>
      <c r="O3538" s="30">
        <f t="shared" si="168"/>
        <v>199</v>
      </c>
    </row>
    <row r="3539" spans="2:15" x14ac:dyDescent="0.2">
      <c r="B3539" s="13">
        <v>55452</v>
      </c>
      <c r="C3539" s="14">
        <v>42079.076111111135</v>
      </c>
      <c r="D3539" s="7" t="s">
        <v>8</v>
      </c>
      <c r="E3539" s="13">
        <v>2241</v>
      </c>
      <c r="F3539" s="7" t="s">
        <v>38</v>
      </c>
      <c r="G3539" s="7" t="s">
        <v>11</v>
      </c>
      <c r="H3539" s="13">
        <v>9</v>
      </c>
      <c r="I3539" s="13">
        <f>IF(G3539="Male",VLOOKUP(H3539,'Shoe size conversion table'!$B$6:$D$22,2),VLOOKUP(H3539,'Shoe size conversion table'!$J$6:$L$22,2))</f>
        <v>42</v>
      </c>
      <c r="J3539" s="13">
        <f>IF(G3539="Male",VLOOKUP(H3539,'Shoe size conversion table'!$B$6:$D$22,3),VLOOKUP(H3539,'Shoe size conversion table'!$J$6:$L$22,3))</f>
        <v>8.5</v>
      </c>
      <c r="K3539" s="11">
        <v>199</v>
      </c>
      <c r="L3539" s="12">
        <v>0</v>
      </c>
      <c r="M3539" s="7">
        <f t="shared" si="166"/>
        <v>2015</v>
      </c>
      <c r="N3539" s="7">
        <f t="shared" si="167"/>
        <v>3</v>
      </c>
      <c r="O3539" s="30">
        <f t="shared" si="168"/>
        <v>199</v>
      </c>
    </row>
    <row r="3540" spans="2:15" x14ac:dyDescent="0.2">
      <c r="B3540" s="13">
        <v>55453</v>
      </c>
      <c r="C3540" s="14">
        <v>42079.306111111291</v>
      </c>
      <c r="D3540" s="7" t="s">
        <v>10</v>
      </c>
      <c r="E3540" s="13">
        <v>2237</v>
      </c>
      <c r="F3540" s="7" t="s">
        <v>35</v>
      </c>
      <c r="G3540" s="7" t="s">
        <v>11</v>
      </c>
      <c r="H3540" s="13">
        <v>11.5</v>
      </c>
      <c r="I3540" s="13" t="str">
        <f>IF(G3540="Male",VLOOKUP(H3540,'Shoe size conversion table'!$B$6:$D$22,2),VLOOKUP(H3540,'Shoe size conversion table'!$J$6:$L$22,2))</f>
        <v>44-45</v>
      </c>
      <c r="J3540" s="13">
        <f>IF(G3540="Male",VLOOKUP(H3540,'Shoe size conversion table'!$B$6:$D$22,3),VLOOKUP(H3540,'Shoe size conversion table'!$J$6:$L$22,3))</f>
        <v>11</v>
      </c>
      <c r="K3540" s="11">
        <v>139</v>
      </c>
      <c r="L3540" s="12">
        <v>0.2</v>
      </c>
      <c r="M3540" s="7">
        <f t="shared" si="166"/>
        <v>2015</v>
      </c>
      <c r="N3540" s="7">
        <f t="shared" si="167"/>
        <v>3</v>
      </c>
      <c r="O3540" s="30">
        <f t="shared" si="168"/>
        <v>111.2</v>
      </c>
    </row>
    <row r="3541" spans="2:15" x14ac:dyDescent="0.2">
      <c r="B3541" s="13">
        <v>55454</v>
      </c>
      <c r="C3541" s="14">
        <v>42079.41611111127</v>
      </c>
      <c r="D3541" s="7" t="s">
        <v>9</v>
      </c>
      <c r="E3541" s="13">
        <v>2224</v>
      </c>
      <c r="F3541" s="7" t="s">
        <v>62</v>
      </c>
      <c r="G3541" s="7" t="s">
        <v>12</v>
      </c>
      <c r="H3541" s="13">
        <v>7.5</v>
      </c>
      <c r="I3541" s="13">
        <f>IF(G3541="Male",VLOOKUP(H3541,'Shoe size conversion table'!$B$6:$D$22,2),VLOOKUP(H3541,'Shoe size conversion table'!$J$6:$L$22,2))</f>
        <v>38</v>
      </c>
      <c r="J3541" s="13">
        <f>IF(G3541="Male",VLOOKUP(H3541,'Shoe size conversion table'!$B$6:$D$22,3),VLOOKUP(H3541,'Shoe size conversion table'!$J$6:$L$22,3))</f>
        <v>5.5</v>
      </c>
      <c r="K3541" s="11">
        <v>199</v>
      </c>
      <c r="L3541" s="12">
        <v>0.2</v>
      </c>
      <c r="M3541" s="7">
        <f t="shared" si="166"/>
        <v>2015</v>
      </c>
      <c r="N3541" s="7">
        <f t="shared" si="167"/>
        <v>3</v>
      </c>
      <c r="O3541" s="30">
        <f t="shared" si="168"/>
        <v>159.20000000000002</v>
      </c>
    </row>
    <row r="3542" spans="2:15" x14ac:dyDescent="0.2">
      <c r="B3542" s="13">
        <v>55455</v>
      </c>
      <c r="C3542" s="14">
        <v>42079.41611111127</v>
      </c>
      <c r="D3542" s="7" t="s">
        <v>10</v>
      </c>
      <c r="E3542" s="13">
        <v>2200</v>
      </c>
      <c r="F3542" s="7" t="s">
        <v>34</v>
      </c>
      <c r="G3542" s="7" t="s">
        <v>12</v>
      </c>
      <c r="H3542" s="13">
        <v>7</v>
      </c>
      <c r="I3542" s="13" t="str">
        <f>IF(G3542="Male",VLOOKUP(H3542,'Shoe size conversion table'!$B$6:$D$22,2),VLOOKUP(H3542,'Shoe size conversion table'!$J$6:$L$22,2))</f>
        <v>37-38</v>
      </c>
      <c r="J3542" s="13">
        <f>IF(G3542="Male",VLOOKUP(H3542,'Shoe size conversion table'!$B$6:$D$22,3),VLOOKUP(H3542,'Shoe size conversion table'!$J$6:$L$22,3))</f>
        <v>5</v>
      </c>
      <c r="K3542" s="11">
        <v>189</v>
      </c>
      <c r="L3542" s="12">
        <v>0.1</v>
      </c>
      <c r="M3542" s="7">
        <f t="shared" si="166"/>
        <v>2015</v>
      </c>
      <c r="N3542" s="7">
        <f t="shared" si="167"/>
        <v>3</v>
      </c>
      <c r="O3542" s="30">
        <f t="shared" si="168"/>
        <v>170.1</v>
      </c>
    </row>
    <row r="3543" spans="2:15" x14ac:dyDescent="0.2">
      <c r="B3543" s="13">
        <v>55456</v>
      </c>
      <c r="C3543" s="14">
        <v>42079.596111111292</v>
      </c>
      <c r="D3543" s="7" t="s">
        <v>10</v>
      </c>
      <c r="E3543" s="13">
        <v>2219</v>
      </c>
      <c r="F3543" s="7" t="s">
        <v>34</v>
      </c>
      <c r="G3543" s="7" t="s">
        <v>11</v>
      </c>
      <c r="H3543" s="13">
        <v>9.5</v>
      </c>
      <c r="I3543" s="13" t="str">
        <f>IF(G3543="Male",VLOOKUP(H3543,'Shoe size conversion table'!$B$6:$D$22,2),VLOOKUP(H3543,'Shoe size conversion table'!$J$6:$L$22,2))</f>
        <v>42-43</v>
      </c>
      <c r="J3543" s="13">
        <f>IF(G3543="Male",VLOOKUP(H3543,'Shoe size conversion table'!$B$6:$D$22,3),VLOOKUP(H3543,'Shoe size conversion table'!$J$6:$L$22,3))</f>
        <v>9</v>
      </c>
      <c r="K3543" s="11">
        <v>159</v>
      </c>
      <c r="L3543" s="12">
        <v>0</v>
      </c>
      <c r="M3543" s="7">
        <f t="shared" si="166"/>
        <v>2015</v>
      </c>
      <c r="N3543" s="7">
        <f t="shared" si="167"/>
        <v>3</v>
      </c>
      <c r="O3543" s="30">
        <f t="shared" si="168"/>
        <v>159</v>
      </c>
    </row>
    <row r="3544" spans="2:15" x14ac:dyDescent="0.2">
      <c r="B3544" s="13">
        <v>55457</v>
      </c>
      <c r="C3544" s="14">
        <v>42079.676111111294</v>
      </c>
      <c r="D3544" s="7" t="s">
        <v>7</v>
      </c>
      <c r="E3544" s="13">
        <v>2238</v>
      </c>
      <c r="F3544" s="7" t="s">
        <v>51</v>
      </c>
      <c r="G3544" s="7" t="s">
        <v>12</v>
      </c>
      <c r="H3544" s="13">
        <v>7.5</v>
      </c>
      <c r="I3544" s="13">
        <f>IF(G3544="Male",VLOOKUP(H3544,'Shoe size conversion table'!$B$6:$D$22,2),VLOOKUP(H3544,'Shoe size conversion table'!$J$6:$L$22,2))</f>
        <v>38</v>
      </c>
      <c r="J3544" s="13">
        <f>IF(G3544="Male",VLOOKUP(H3544,'Shoe size conversion table'!$B$6:$D$22,3),VLOOKUP(H3544,'Shoe size conversion table'!$J$6:$L$22,3))</f>
        <v>5.5</v>
      </c>
      <c r="K3544" s="11">
        <v>179</v>
      </c>
      <c r="L3544" s="12">
        <v>0</v>
      </c>
      <c r="M3544" s="7">
        <f t="shared" si="166"/>
        <v>2015</v>
      </c>
      <c r="N3544" s="7">
        <f t="shared" si="167"/>
        <v>3</v>
      </c>
      <c r="O3544" s="30">
        <f t="shared" si="168"/>
        <v>179</v>
      </c>
    </row>
    <row r="3545" spans="2:15" x14ac:dyDescent="0.2">
      <c r="B3545" s="13">
        <v>55458</v>
      </c>
      <c r="C3545" s="14">
        <v>42079.846111111132</v>
      </c>
      <c r="D3545" s="7" t="s">
        <v>10</v>
      </c>
      <c r="E3545" s="13">
        <v>2150</v>
      </c>
      <c r="F3545" s="7" t="s">
        <v>35</v>
      </c>
      <c r="G3545" s="7" t="s">
        <v>12</v>
      </c>
      <c r="H3545" s="13">
        <v>9.5</v>
      </c>
      <c r="I3545" s="13">
        <f>IF(G3545="Male",VLOOKUP(H3545,'Shoe size conversion table'!$B$6:$D$22,2),VLOOKUP(H3545,'Shoe size conversion table'!$J$6:$L$22,2))</f>
        <v>40</v>
      </c>
      <c r="J3545" s="13">
        <f>IF(G3545="Male",VLOOKUP(H3545,'Shoe size conversion table'!$B$6:$D$22,3),VLOOKUP(H3545,'Shoe size conversion table'!$J$6:$L$22,3))</f>
        <v>7.5</v>
      </c>
      <c r="K3545" s="11">
        <v>139</v>
      </c>
      <c r="L3545" s="12">
        <v>0.2</v>
      </c>
      <c r="M3545" s="7">
        <f t="shared" si="166"/>
        <v>2015</v>
      </c>
      <c r="N3545" s="7">
        <f t="shared" si="167"/>
        <v>3</v>
      </c>
      <c r="O3545" s="30">
        <f t="shared" si="168"/>
        <v>111.2</v>
      </c>
    </row>
    <row r="3546" spans="2:15" x14ac:dyDescent="0.2">
      <c r="B3546" s="13">
        <v>55459</v>
      </c>
      <c r="C3546" s="14">
        <v>42079.88611111114</v>
      </c>
      <c r="D3546" s="7" t="s">
        <v>9</v>
      </c>
      <c r="E3546" s="13">
        <v>2205</v>
      </c>
      <c r="F3546" s="7" t="s">
        <v>60</v>
      </c>
      <c r="G3546" s="7" t="s">
        <v>11</v>
      </c>
      <c r="H3546" s="13">
        <v>9.5</v>
      </c>
      <c r="I3546" s="13" t="str">
        <f>IF(G3546="Male",VLOOKUP(H3546,'Shoe size conversion table'!$B$6:$D$22,2),VLOOKUP(H3546,'Shoe size conversion table'!$J$6:$L$22,2))</f>
        <v>42-43</v>
      </c>
      <c r="J3546" s="13">
        <f>IF(G3546="Male",VLOOKUP(H3546,'Shoe size conversion table'!$B$6:$D$22,3),VLOOKUP(H3546,'Shoe size conversion table'!$J$6:$L$22,3))</f>
        <v>9</v>
      </c>
      <c r="K3546" s="11">
        <v>199</v>
      </c>
      <c r="L3546" s="12">
        <v>0.2</v>
      </c>
      <c r="M3546" s="7">
        <f t="shared" si="166"/>
        <v>2015</v>
      </c>
      <c r="N3546" s="7">
        <f t="shared" si="167"/>
        <v>3</v>
      </c>
      <c r="O3546" s="30">
        <f t="shared" si="168"/>
        <v>159.20000000000002</v>
      </c>
    </row>
    <row r="3547" spans="2:15" x14ac:dyDescent="0.2">
      <c r="B3547" s="13">
        <v>55460</v>
      </c>
      <c r="C3547" s="14">
        <v>42080.076111111135</v>
      </c>
      <c r="D3547" s="7" t="s">
        <v>8</v>
      </c>
      <c r="E3547" s="13">
        <v>2147</v>
      </c>
      <c r="F3547" s="7" t="s">
        <v>41</v>
      </c>
      <c r="G3547" s="7" t="s">
        <v>11</v>
      </c>
      <c r="H3547" s="13">
        <v>9.5</v>
      </c>
      <c r="I3547" s="13" t="str">
        <f>IF(G3547="Male",VLOOKUP(H3547,'Shoe size conversion table'!$B$6:$D$22,2),VLOOKUP(H3547,'Shoe size conversion table'!$J$6:$L$22,2))</f>
        <v>42-43</v>
      </c>
      <c r="J3547" s="13">
        <f>IF(G3547="Male",VLOOKUP(H3547,'Shoe size conversion table'!$B$6:$D$22,3),VLOOKUP(H3547,'Shoe size conversion table'!$J$6:$L$22,3))</f>
        <v>9</v>
      </c>
      <c r="K3547" s="11">
        <v>199</v>
      </c>
      <c r="L3547" s="12">
        <v>0.3</v>
      </c>
      <c r="M3547" s="7">
        <f t="shared" si="166"/>
        <v>2015</v>
      </c>
      <c r="N3547" s="7">
        <f t="shared" si="167"/>
        <v>3</v>
      </c>
      <c r="O3547" s="30">
        <f t="shared" si="168"/>
        <v>139.29999999999998</v>
      </c>
    </row>
    <row r="3548" spans="2:15" x14ac:dyDescent="0.2">
      <c r="B3548" s="13">
        <v>55461</v>
      </c>
      <c r="C3548" s="14">
        <v>42080.15611111129</v>
      </c>
      <c r="D3548" s="7" t="s">
        <v>7</v>
      </c>
      <c r="E3548" s="13">
        <v>2149</v>
      </c>
      <c r="F3548" s="7" t="s">
        <v>47</v>
      </c>
      <c r="G3548" s="7" t="s">
        <v>11</v>
      </c>
      <c r="H3548" s="13">
        <v>9.5</v>
      </c>
      <c r="I3548" s="13" t="str">
        <f>IF(G3548="Male",VLOOKUP(H3548,'Shoe size conversion table'!$B$6:$D$22,2),VLOOKUP(H3548,'Shoe size conversion table'!$J$6:$L$22,2))</f>
        <v>42-43</v>
      </c>
      <c r="J3548" s="13">
        <f>IF(G3548="Male",VLOOKUP(H3548,'Shoe size conversion table'!$B$6:$D$22,3),VLOOKUP(H3548,'Shoe size conversion table'!$J$6:$L$22,3))</f>
        <v>9</v>
      </c>
      <c r="K3548" s="11">
        <v>149</v>
      </c>
      <c r="L3548" s="12">
        <v>0.1</v>
      </c>
      <c r="M3548" s="7">
        <f t="shared" si="166"/>
        <v>2015</v>
      </c>
      <c r="N3548" s="7">
        <f t="shared" si="167"/>
        <v>3</v>
      </c>
      <c r="O3548" s="30">
        <f t="shared" si="168"/>
        <v>134.1</v>
      </c>
    </row>
    <row r="3549" spans="2:15" x14ac:dyDescent="0.2">
      <c r="B3549" s="13">
        <v>55462</v>
      </c>
      <c r="C3549" s="14">
        <v>42080.306111111291</v>
      </c>
      <c r="D3549" s="7" t="s">
        <v>10</v>
      </c>
      <c r="E3549" s="13">
        <v>2208</v>
      </c>
      <c r="F3549" s="7" t="s">
        <v>34</v>
      </c>
      <c r="G3549" s="7" t="s">
        <v>11</v>
      </c>
      <c r="H3549" s="13">
        <v>9</v>
      </c>
      <c r="I3549" s="13">
        <f>IF(G3549="Male",VLOOKUP(H3549,'Shoe size conversion table'!$B$6:$D$22,2),VLOOKUP(H3549,'Shoe size conversion table'!$J$6:$L$22,2))</f>
        <v>42</v>
      </c>
      <c r="J3549" s="13">
        <f>IF(G3549="Male",VLOOKUP(H3549,'Shoe size conversion table'!$B$6:$D$22,3),VLOOKUP(H3549,'Shoe size conversion table'!$J$6:$L$22,3))</f>
        <v>8.5</v>
      </c>
      <c r="K3549" s="11">
        <v>129</v>
      </c>
      <c r="L3549" s="12">
        <v>0.1</v>
      </c>
      <c r="M3549" s="7">
        <f t="shared" si="166"/>
        <v>2015</v>
      </c>
      <c r="N3549" s="7">
        <f t="shared" si="167"/>
        <v>3</v>
      </c>
      <c r="O3549" s="30">
        <f t="shared" si="168"/>
        <v>116.10000000000001</v>
      </c>
    </row>
    <row r="3550" spans="2:15" x14ac:dyDescent="0.2">
      <c r="B3550" s="13">
        <v>55463</v>
      </c>
      <c r="C3550" s="14">
        <v>42080.41611111127</v>
      </c>
      <c r="D3550" s="7" t="s">
        <v>10</v>
      </c>
      <c r="E3550" s="13">
        <v>2205</v>
      </c>
      <c r="F3550" s="7" t="s">
        <v>34</v>
      </c>
      <c r="G3550" s="7" t="s">
        <v>12</v>
      </c>
      <c r="H3550" s="13">
        <v>7</v>
      </c>
      <c r="I3550" s="13" t="str">
        <f>IF(G3550="Male",VLOOKUP(H3550,'Shoe size conversion table'!$B$6:$D$22,2),VLOOKUP(H3550,'Shoe size conversion table'!$J$6:$L$22,2))</f>
        <v>37-38</v>
      </c>
      <c r="J3550" s="13">
        <f>IF(G3550="Male",VLOOKUP(H3550,'Shoe size conversion table'!$B$6:$D$22,3),VLOOKUP(H3550,'Shoe size conversion table'!$J$6:$L$22,3))</f>
        <v>5</v>
      </c>
      <c r="K3550" s="11">
        <v>199</v>
      </c>
      <c r="L3550" s="12">
        <v>0</v>
      </c>
      <c r="M3550" s="7">
        <f t="shared" si="166"/>
        <v>2015</v>
      </c>
      <c r="N3550" s="7">
        <f t="shared" si="167"/>
        <v>3</v>
      </c>
      <c r="O3550" s="30">
        <f t="shared" si="168"/>
        <v>199</v>
      </c>
    </row>
    <row r="3551" spans="2:15" x14ac:dyDescent="0.2">
      <c r="B3551" s="13">
        <v>55463</v>
      </c>
      <c r="C3551" s="14">
        <v>42080.41611111127</v>
      </c>
      <c r="D3551" s="7" t="s">
        <v>10</v>
      </c>
      <c r="E3551" s="13">
        <v>2187</v>
      </c>
      <c r="F3551" s="7" t="s">
        <v>35</v>
      </c>
      <c r="G3551" s="7" t="s">
        <v>11</v>
      </c>
      <c r="H3551" s="13">
        <v>8</v>
      </c>
      <c r="I3551" s="13">
        <f>IF(G3551="Male",VLOOKUP(H3551,'Shoe size conversion table'!$B$6:$D$22,2),VLOOKUP(H3551,'Shoe size conversion table'!$J$6:$L$22,2))</f>
        <v>41</v>
      </c>
      <c r="J3551" s="13">
        <f>IF(G3551="Male",VLOOKUP(H3551,'Shoe size conversion table'!$B$6:$D$22,3),VLOOKUP(H3551,'Shoe size conversion table'!$J$6:$L$22,3))</f>
        <v>7.5</v>
      </c>
      <c r="K3551" s="11">
        <v>169</v>
      </c>
      <c r="L3551" s="12">
        <v>0</v>
      </c>
      <c r="M3551" s="7">
        <f t="shared" si="166"/>
        <v>2015</v>
      </c>
      <c r="N3551" s="7">
        <f t="shared" si="167"/>
        <v>3</v>
      </c>
      <c r="O3551" s="30">
        <f t="shared" si="168"/>
        <v>169</v>
      </c>
    </row>
    <row r="3552" spans="2:15" x14ac:dyDescent="0.2">
      <c r="B3552" s="13">
        <v>55464</v>
      </c>
      <c r="C3552" s="14">
        <v>42080.596111111292</v>
      </c>
      <c r="D3552" s="7" t="s">
        <v>10</v>
      </c>
      <c r="E3552" s="13">
        <v>2158</v>
      </c>
      <c r="F3552" s="7" t="s">
        <v>36</v>
      </c>
      <c r="G3552" s="7" t="s">
        <v>11</v>
      </c>
      <c r="H3552" s="13">
        <v>9.5</v>
      </c>
      <c r="I3552" s="13" t="str">
        <f>IF(G3552="Male",VLOOKUP(H3552,'Shoe size conversion table'!$B$6:$D$22,2),VLOOKUP(H3552,'Shoe size conversion table'!$J$6:$L$22,2))</f>
        <v>42-43</v>
      </c>
      <c r="J3552" s="13">
        <f>IF(G3552="Male",VLOOKUP(H3552,'Shoe size conversion table'!$B$6:$D$22,3),VLOOKUP(H3552,'Shoe size conversion table'!$J$6:$L$22,3))</f>
        <v>9</v>
      </c>
      <c r="K3552" s="11">
        <v>139</v>
      </c>
      <c r="L3552" s="12">
        <v>0.5</v>
      </c>
      <c r="M3552" s="7">
        <f t="shared" si="166"/>
        <v>2015</v>
      </c>
      <c r="N3552" s="7">
        <f t="shared" si="167"/>
        <v>3</v>
      </c>
      <c r="O3552" s="30">
        <f t="shared" si="168"/>
        <v>69.5</v>
      </c>
    </row>
    <row r="3553" spans="2:15" x14ac:dyDescent="0.2">
      <c r="B3553" s="13">
        <v>55465</v>
      </c>
      <c r="C3553" s="14">
        <v>42080.656111111137</v>
      </c>
      <c r="D3553" s="7" t="s">
        <v>8</v>
      </c>
      <c r="E3553" s="13">
        <v>2185</v>
      </c>
      <c r="F3553" s="7" t="s">
        <v>38</v>
      </c>
      <c r="G3553" s="7" t="s">
        <v>12</v>
      </c>
      <c r="H3553" s="13">
        <v>10.5</v>
      </c>
      <c r="I3553" s="13">
        <f>IF(G3553="Male",VLOOKUP(H3553,'Shoe size conversion table'!$B$6:$D$22,2),VLOOKUP(H3553,'Shoe size conversion table'!$J$6:$L$22,2))</f>
        <v>41</v>
      </c>
      <c r="J3553" s="13">
        <f>IF(G3553="Male",VLOOKUP(H3553,'Shoe size conversion table'!$B$6:$D$22,3),VLOOKUP(H3553,'Shoe size conversion table'!$J$6:$L$22,3))</f>
        <v>8.5</v>
      </c>
      <c r="K3553" s="11">
        <v>159</v>
      </c>
      <c r="L3553" s="12">
        <v>0.2</v>
      </c>
      <c r="M3553" s="7">
        <f t="shared" si="166"/>
        <v>2015</v>
      </c>
      <c r="N3553" s="7">
        <f t="shared" si="167"/>
        <v>3</v>
      </c>
      <c r="O3553" s="30">
        <f t="shared" si="168"/>
        <v>127.2</v>
      </c>
    </row>
    <row r="3554" spans="2:15" x14ac:dyDescent="0.2">
      <c r="B3554" s="13">
        <v>55466</v>
      </c>
      <c r="C3554" s="14">
        <v>42080.676111111294</v>
      </c>
      <c r="D3554" s="7" t="s">
        <v>10</v>
      </c>
      <c r="E3554" s="13">
        <v>2160</v>
      </c>
      <c r="F3554" s="7" t="s">
        <v>35</v>
      </c>
      <c r="G3554" s="7" t="s">
        <v>12</v>
      </c>
      <c r="H3554" s="13">
        <v>8</v>
      </c>
      <c r="I3554" s="13" t="str">
        <f>IF(G3554="Male",VLOOKUP(H3554,'Shoe size conversion table'!$B$6:$D$22,2),VLOOKUP(H3554,'Shoe size conversion table'!$J$6:$L$22,2))</f>
        <v>38-39</v>
      </c>
      <c r="J3554" s="13">
        <f>IF(G3554="Male",VLOOKUP(H3554,'Shoe size conversion table'!$B$6:$D$22,3),VLOOKUP(H3554,'Shoe size conversion table'!$J$6:$L$22,3))</f>
        <v>6</v>
      </c>
      <c r="K3554" s="11">
        <v>199</v>
      </c>
      <c r="L3554" s="12">
        <v>0.1</v>
      </c>
      <c r="M3554" s="7">
        <f t="shared" si="166"/>
        <v>2015</v>
      </c>
      <c r="N3554" s="7">
        <f t="shared" si="167"/>
        <v>3</v>
      </c>
      <c r="O3554" s="30">
        <f t="shared" si="168"/>
        <v>179.1</v>
      </c>
    </row>
    <row r="3555" spans="2:15" x14ac:dyDescent="0.2">
      <c r="B3555" s="13">
        <v>55466</v>
      </c>
      <c r="C3555" s="14">
        <v>42080.676111111294</v>
      </c>
      <c r="D3555" s="7" t="s">
        <v>10</v>
      </c>
      <c r="E3555" s="13">
        <v>2199</v>
      </c>
      <c r="F3555" s="7" t="s">
        <v>35</v>
      </c>
      <c r="G3555" s="7" t="s">
        <v>12</v>
      </c>
      <c r="H3555" s="13">
        <v>9</v>
      </c>
      <c r="I3555" s="13" t="str">
        <f>IF(G3555="Male",VLOOKUP(H3555,'Shoe size conversion table'!$B$6:$D$22,2),VLOOKUP(H3555,'Shoe size conversion table'!$J$6:$L$22,2))</f>
        <v>39-40</v>
      </c>
      <c r="J3555" s="13">
        <f>IF(G3555="Male",VLOOKUP(H3555,'Shoe size conversion table'!$B$6:$D$22,3),VLOOKUP(H3555,'Shoe size conversion table'!$J$6:$L$22,3))</f>
        <v>7</v>
      </c>
      <c r="K3555" s="11">
        <v>189</v>
      </c>
      <c r="L3555" s="12">
        <v>0.5</v>
      </c>
      <c r="M3555" s="7">
        <f t="shared" si="166"/>
        <v>2015</v>
      </c>
      <c r="N3555" s="7">
        <f t="shared" si="167"/>
        <v>3</v>
      </c>
      <c r="O3555" s="30">
        <f t="shared" si="168"/>
        <v>94.5</v>
      </c>
    </row>
    <row r="3556" spans="2:15" x14ac:dyDescent="0.2">
      <c r="B3556" s="13">
        <v>55467</v>
      </c>
      <c r="C3556" s="14">
        <v>42080.746111111286</v>
      </c>
      <c r="D3556" s="7" t="s">
        <v>10</v>
      </c>
      <c r="E3556" s="13">
        <v>2236</v>
      </c>
      <c r="F3556" s="7" t="s">
        <v>34</v>
      </c>
      <c r="G3556" s="7" t="s">
        <v>11</v>
      </c>
      <c r="H3556" s="13">
        <v>11.5</v>
      </c>
      <c r="I3556" s="13" t="str">
        <f>IF(G3556="Male",VLOOKUP(H3556,'Shoe size conversion table'!$B$6:$D$22,2),VLOOKUP(H3556,'Shoe size conversion table'!$J$6:$L$22,2))</f>
        <v>44-45</v>
      </c>
      <c r="J3556" s="13">
        <f>IF(G3556="Male",VLOOKUP(H3556,'Shoe size conversion table'!$B$6:$D$22,3),VLOOKUP(H3556,'Shoe size conversion table'!$J$6:$L$22,3))</f>
        <v>11</v>
      </c>
      <c r="K3556" s="11">
        <v>169</v>
      </c>
      <c r="L3556" s="12">
        <v>0</v>
      </c>
      <c r="M3556" s="7">
        <f t="shared" si="166"/>
        <v>2015</v>
      </c>
      <c r="N3556" s="7">
        <f t="shared" si="167"/>
        <v>3</v>
      </c>
      <c r="O3556" s="30">
        <f t="shared" si="168"/>
        <v>169</v>
      </c>
    </row>
    <row r="3557" spans="2:15" x14ac:dyDescent="0.2">
      <c r="B3557" s="13">
        <v>55468</v>
      </c>
      <c r="C3557" s="14">
        <v>42080.88611111114</v>
      </c>
      <c r="D3557" s="7" t="s">
        <v>9</v>
      </c>
      <c r="E3557" s="13">
        <v>2188</v>
      </c>
      <c r="F3557" s="7" t="s">
        <v>61</v>
      </c>
      <c r="G3557" s="7" t="s">
        <v>11</v>
      </c>
      <c r="H3557" s="13">
        <v>10.5</v>
      </c>
      <c r="I3557" s="13" t="str">
        <f>IF(G3557="Male",VLOOKUP(H3557,'Shoe size conversion table'!$B$6:$D$22,2),VLOOKUP(H3557,'Shoe size conversion table'!$J$6:$L$22,2))</f>
        <v>43-44</v>
      </c>
      <c r="J3557" s="13">
        <f>IF(G3557="Male",VLOOKUP(H3557,'Shoe size conversion table'!$B$6:$D$22,3),VLOOKUP(H3557,'Shoe size conversion table'!$J$6:$L$22,3))</f>
        <v>10</v>
      </c>
      <c r="K3557" s="11">
        <v>189</v>
      </c>
      <c r="L3557" s="12">
        <v>0</v>
      </c>
      <c r="M3557" s="7">
        <f t="shared" si="166"/>
        <v>2015</v>
      </c>
      <c r="N3557" s="7">
        <f t="shared" si="167"/>
        <v>3</v>
      </c>
      <c r="O3557" s="30">
        <f t="shared" si="168"/>
        <v>189</v>
      </c>
    </row>
    <row r="3558" spans="2:15" x14ac:dyDescent="0.2">
      <c r="B3558" s="13">
        <v>55469</v>
      </c>
      <c r="C3558" s="14">
        <v>42080.976111111268</v>
      </c>
      <c r="D3558" s="7" t="s">
        <v>10</v>
      </c>
      <c r="E3558" s="13">
        <v>2193</v>
      </c>
      <c r="F3558" s="7" t="s">
        <v>34</v>
      </c>
      <c r="G3558" s="7" t="s">
        <v>11</v>
      </c>
      <c r="H3558" s="13">
        <v>9</v>
      </c>
      <c r="I3558" s="13">
        <f>IF(G3558="Male",VLOOKUP(H3558,'Shoe size conversion table'!$B$6:$D$22,2),VLOOKUP(H3558,'Shoe size conversion table'!$J$6:$L$22,2))</f>
        <v>42</v>
      </c>
      <c r="J3558" s="13">
        <f>IF(G3558="Male",VLOOKUP(H3558,'Shoe size conversion table'!$B$6:$D$22,3),VLOOKUP(H3558,'Shoe size conversion table'!$J$6:$L$22,3))</f>
        <v>8.5</v>
      </c>
      <c r="K3558" s="11">
        <v>199</v>
      </c>
      <c r="L3558" s="12">
        <v>0.2</v>
      </c>
      <c r="M3558" s="7">
        <f t="shared" si="166"/>
        <v>2015</v>
      </c>
      <c r="N3558" s="7">
        <f t="shared" si="167"/>
        <v>3</v>
      </c>
      <c r="O3558" s="30">
        <f t="shared" si="168"/>
        <v>159.20000000000002</v>
      </c>
    </row>
    <row r="3559" spans="2:15" x14ac:dyDescent="0.2">
      <c r="B3559" s="13">
        <v>55470</v>
      </c>
      <c r="C3559" s="14">
        <v>42081.186111111288</v>
      </c>
      <c r="D3559" s="7" t="s">
        <v>10</v>
      </c>
      <c r="E3559" s="13">
        <v>2176</v>
      </c>
      <c r="F3559" s="7" t="s">
        <v>34</v>
      </c>
      <c r="G3559" s="7" t="s">
        <v>11</v>
      </c>
      <c r="H3559" s="13">
        <v>8</v>
      </c>
      <c r="I3559" s="13">
        <f>IF(G3559="Male",VLOOKUP(H3559,'Shoe size conversion table'!$B$6:$D$22,2),VLOOKUP(H3559,'Shoe size conversion table'!$J$6:$L$22,2))</f>
        <v>41</v>
      </c>
      <c r="J3559" s="13">
        <f>IF(G3559="Male",VLOOKUP(H3559,'Shoe size conversion table'!$B$6:$D$22,3),VLOOKUP(H3559,'Shoe size conversion table'!$J$6:$L$22,3))</f>
        <v>7.5</v>
      </c>
      <c r="K3559" s="11">
        <v>139</v>
      </c>
      <c r="L3559" s="12">
        <v>0</v>
      </c>
      <c r="M3559" s="7">
        <f t="shared" si="166"/>
        <v>2015</v>
      </c>
      <c r="N3559" s="7">
        <f t="shared" si="167"/>
        <v>3</v>
      </c>
      <c r="O3559" s="30">
        <f t="shared" si="168"/>
        <v>139</v>
      </c>
    </row>
    <row r="3560" spans="2:15" x14ac:dyDescent="0.2">
      <c r="B3560" s="13">
        <v>55471</v>
      </c>
      <c r="C3560" s="14">
        <v>42081.196111111291</v>
      </c>
      <c r="D3560" s="7" t="s">
        <v>7</v>
      </c>
      <c r="E3560" s="13">
        <v>2210</v>
      </c>
      <c r="F3560" s="7" t="s">
        <v>51</v>
      </c>
      <c r="G3560" s="7" t="s">
        <v>12</v>
      </c>
      <c r="H3560" s="13">
        <v>9</v>
      </c>
      <c r="I3560" s="13" t="str">
        <f>IF(G3560="Male",VLOOKUP(H3560,'Shoe size conversion table'!$B$6:$D$22,2),VLOOKUP(H3560,'Shoe size conversion table'!$J$6:$L$22,2))</f>
        <v>39-40</v>
      </c>
      <c r="J3560" s="13">
        <f>IF(G3560="Male",VLOOKUP(H3560,'Shoe size conversion table'!$B$6:$D$22,3),VLOOKUP(H3560,'Shoe size conversion table'!$J$6:$L$22,3))</f>
        <v>7</v>
      </c>
      <c r="K3560" s="11">
        <v>189</v>
      </c>
      <c r="L3560" s="12">
        <v>0</v>
      </c>
      <c r="M3560" s="7">
        <f t="shared" si="166"/>
        <v>2015</v>
      </c>
      <c r="N3560" s="7">
        <f t="shared" si="167"/>
        <v>3</v>
      </c>
      <c r="O3560" s="30">
        <f t="shared" si="168"/>
        <v>189</v>
      </c>
    </row>
    <row r="3561" spans="2:15" x14ac:dyDescent="0.2">
      <c r="B3561" s="13">
        <v>55472</v>
      </c>
      <c r="C3561" s="14">
        <v>42081.336111111137</v>
      </c>
      <c r="D3561" s="7" t="s">
        <v>10</v>
      </c>
      <c r="E3561" s="13">
        <v>2218</v>
      </c>
      <c r="F3561" s="7" t="s">
        <v>36</v>
      </c>
      <c r="G3561" s="7" t="s">
        <v>12</v>
      </c>
      <c r="H3561" s="13">
        <v>8.5</v>
      </c>
      <c r="I3561" s="13">
        <f>IF(G3561="Male",VLOOKUP(H3561,'Shoe size conversion table'!$B$6:$D$22,2),VLOOKUP(H3561,'Shoe size conversion table'!$J$6:$L$22,2))</f>
        <v>39</v>
      </c>
      <c r="J3561" s="13">
        <f>IF(G3561="Male",VLOOKUP(H3561,'Shoe size conversion table'!$B$6:$D$22,3),VLOOKUP(H3561,'Shoe size conversion table'!$J$6:$L$22,3))</f>
        <v>6.5</v>
      </c>
      <c r="K3561" s="11">
        <v>159</v>
      </c>
      <c r="L3561" s="12">
        <v>0.3</v>
      </c>
      <c r="M3561" s="7">
        <f t="shared" si="166"/>
        <v>2015</v>
      </c>
      <c r="N3561" s="7">
        <f t="shared" si="167"/>
        <v>3</v>
      </c>
      <c r="O3561" s="30">
        <f t="shared" si="168"/>
        <v>111.3</v>
      </c>
    </row>
    <row r="3562" spans="2:15" x14ac:dyDescent="0.2">
      <c r="B3562" s="13">
        <v>55473</v>
      </c>
      <c r="C3562" s="14">
        <v>42081.376111111269</v>
      </c>
      <c r="D3562" s="7" t="s">
        <v>8</v>
      </c>
      <c r="E3562" s="13">
        <v>2217</v>
      </c>
      <c r="F3562" s="7" t="s">
        <v>41</v>
      </c>
      <c r="G3562" s="7" t="s">
        <v>12</v>
      </c>
      <c r="H3562" s="13">
        <v>9</v>
      </c>
      <c r="I3562" s="13" t="str">
        <f>IF(G3562="Male",VLOOKUP(H3562,'Shoe size conversion table'!$B$6:$D$22,2),VLOOKUP(H3562,'Shoe size conversion table'!$J$6:$L$22,2))</f>
        <v>39-40</v>
      </c>
      <c r="J3562" s="13">
        <f>IF(G3562="Male",VLOOKUP(H3562,'Shoe size conversion table'!$B$6:$D$22,3),VLOOKUP(H3562,'Shoe size conversion table'!$J$6:$L$22,3))</f>
        <v>7</v>
      </c>
      <c r="K3562" s="11">
        <v>199</v>
      </c>
      <c r="L3562" s="12">
        <v>0.5</v>
      </c>
      <c r="M3562" s="7">
        <f t="shared" si="166"/>
        <v>2015</v>
      </c>
      <c r="N3562" s="7">
        <f t="shared" si="167"/>
        <v>3</v>
      </c>
      <c r="O3562" s="30">
        <f t="shared" si="168"/>
        <v>99.5</v>
      </c>
    </row>
    <row r="3563" spans="2:15" x14ac:dyDescent="0.2">
      <c r="B3563" s="13">
        <v>55474</v>
      </c>
      <c r="C3563" s="14">
        <v>42081.376111111269</v>
      </c>
      <c r="D3563" s="7" t="s">
        <v>7</v>
      </c>
      <c r="E3563" s="13">
        <v>2242</v>
      </c>
      <c r="F3563" s="7" t="s">
        <v>50</v>
      </c>
      <c r="G3563" s="7" t="s">
        <v>12</v>
      </c>
      <c r="H3563" s="13">
        <v>8</v>
      </c>
      <c r="I3563" s="13" t="str">
        <f>IF(G3563="Male",VLOOKUP(H3563,'Shoe size conversion table'!$B$6:$D$22,2),VLOOKUP(H3563,'Shoe size conversion table'!$J$6:$L$22,2))</f>
        <v>38-39</v>
      </c>
      <c r="J3563" s="13">
        <f>IF(G3563="Male",VLOOKUP(H3563,'Shoe size conversion table'!$B$6:$D$22,3),VLOOKUP(H3563,'Shoe size conversion table'!$J$6:$L$22,3))</f>
        <v>6</v>
      </c>
      <c r="K3563" s="11">
        <v>189</v>
      </c>
      <c r="L3563" s="12">
        <v>0</v>
      </c>
      <c r="M3563" s="7">
        <f t="shared" si="166"/>
        <v>2015</v>
      </c>
      <c r="N3563" s="7">
        <f t="shared" si="167"/>
        <v>3</v>
      </c>
      <c r="O3563" s="30">
        <f t="shared" si="168"/>
        <v>189</v>
      </c>
    </row>
    <row r="3564" spans="2:15" x14ac:dyDescent="0.2">
      <c r="B3564" s="13">
        <v>55475</v>
      </c>
      <c r="C3564" s="14">
        <v>42081.41611111127</v>
      </c>
      <c r="D3564" s="7" t="s">
        <v>10</v>
      </c>
      <c r="E3564" s="13">
        <v>2224</v>
      </c>
      <c r="F3564" s="7" t="s">
        <v>35</v>
      </c>
      <c r="G3564" s="7" t="s">
        <v>12</v>
      </c>
      <c r="H3564" s="13">
        <v>7</v>
      </c>
      <c r="I3564" s="13" t="str">
        <f>IF(G3564="Male",VLOOKUP(H3564,'Shoe size conversion table'!$B$6:$D$22,2),VLOOKUP(H3564,'Shoe size conversion table'!$J$6:$L$22,2))</f>
        <v>37-38</v>
      </c>
      <c r="J3564" s="13">
        <f>IF(G3564="Male",VLOOKUP(H3564,'Shoe size conversion table'!$B$6:$D$22,3),VLOOKUP(H3564,'Shoe size conversion table'!$J$6:$L$22,3))</f>
        <v>5</v>
      </c>
      <c r="K3564" s="11">
        <v>169</v>
      </c>
      <c r="L3564" s="12">
        <v>0.1</v>
      </c>
      <c r="M3564" s="7">
        <f t="shared" si="166"/>
        <v>2015</v>
      </c>
      <c r="N3564" s="7">
        <f t="shared" si="167"/>
        <v>3</v>
      </c>
      <c r="O3564" s="30">
        <f t="shared" si="168"/>
        <v>152.1</v>
      </c>
    </row>
    <row r="3565" spans="2:15" x14ac:dyDescent="0.2">
      <c r="B3565" s="13">
        <v>55475</v>
      </c>
      <c r="C3565" s="14">
        <v>42081.41611111127</v>
      </c>
      <c r="D3565" s="7" t="s">
        <v>10</v>
      </c>
      <c r="E3565" s="13">
        <v>2189</v>
      </c>
      <c r="F3565" s="7" t="s">
        <v>35</v>
      </c>
      <c r="G3565" s="7" t="s">
        <v>11</v>
      </c>
      <c r="H3565" s="13">
        <v>11</v>
      </c>
      <c r="I3565" s="13">
        <f>IF(G3565="Male",VLOOKUP(H3565,'Shoe size conversion table'!$B$6:$D$22,2),VLOOKUP(H3565,'Shoe size conversion table'!$J$6:$L$22,2))</f>
        <v>44</v>
      </c>
      <c r="J3565" s="13">
        <f>IF(G3565="Male",VLOOKUP(H3565,'Shoe size conversion table'!$B$6:$D$22,3),VLOOKUP(H3565,'Shoe size conversion table'!$J$6:$L$22,3))</f>
        <v>10.5</v>
      </c>
      <c r="K3565" s="11">
        <v>179</v>
      </c>
      <c r="L3565" s="12">
        <v>0</v>
      </c>
      <c r="M3565" s="7">
        <f t="shared" si="166"/>
        <v>2015</v>
      </c>
      <c r="N3565" s="7">
        <f t="shared" si="167"/>
        <v>3</v>
      </c>
      <c r="O3565" s="30">
        <f t="shared" si="168"/>
        <v>179</v>
      </c>
    </row>
    <row r="3566" spans="2:15" x14ac:dyDescent="0.2">
      <c r="B3566" s="13">
        <v>55476</v>
      </c>
      <c r="C3566" s="14">
        <v>42081.576111111288</v>
      </c>
      <c r="D3566" s="7" t="s">
        <v>8</v>
      </c>
      <c r="E3566" s="13">
        <v>2150</v>
      </c>
      <c r="F3566" s="7" t="s">
        <v>40</v>
      </c>
      <c r="G3566" s="7" t="s">
        <v>11</v>
      </c>
      <c r="H3566" s="13">
        <v>9</v>
      </c>
      <c r="I3566" s="13">
        <f>IF(G3566="Male",VLOOKUP(H3566,'Shoe size conversion table'!$B$6:$D$22,2),VLOOKUP(H3566,'Shoe size conversion table'!$J$6:$L$22,2))</f>
        <v>42</v>
      </c>
      <c r="J3566" s="13">
        <f>IF(G3566="Male",VLOOKUP(H3566,'Shoe size conversion table'!$B$6:$D$22,3),VLOOKUP(H3566,'Shoe size conversion table'!$J$6:$L$22,3))</f>
        <v>8.5</v>
      </c>
      <c r="K3566" s="11">
        <v>139</v>
      </c>
      <c r="L3566" s="12">
        <v>0</v>
      </c>
      <c r="M3566" s="7">
        <f t="shared" si="166"/>
        <v>2015</v>
      </c>
      <c r="N3566" s="7">
        <f t="shared" si="167"/>
        <v>3</v>
      </c>
      <c r="O3566" s="30">
        <f t="shared" si="168"/>
        <v>139</v>
      </c>
    </row>
    <row r="3567" spans="2:15" x14ac:dyDescent="0.2">
      <c r="B3567" s="13">
        <v>55477</v>
      </c>
      <c r="C3567" s="14">
        <v>42081.596111111292</v>
      </c>
      <c r="D3567" s="7" t="s">
        <v>10</v>
      </c>
      <c r="E3567" s="13">
        <v>2215</v>
      </c>
      <c r="F3567" s="7" t="s">
        <v>35</v>
      </c>
      <c r="G3567" s="7" t="s">
        <v>11</v>
      </c>
      <c r="H3567" s="13">
        <v>10</v>
      </c>
      <c r="I3567" s="13">
        <f>IF(G3567="Male",VLOOKUP(H3567,'Shoe size conversion table'!$B$6:$D$22,2),VLOOKUP(H3567,'Shoe size conversion table'!$J$6:$L$22,2))</f>
        <v>43</v>
      </c>
      <c r="J3567" s="13">
        <f>IF(G3567="Male",VLOOKUP(H3567,'Shoe size conversion table'!$B$6:$D$22,3),VLOOKUP(H3567,'Shoe size conversion table'!$J$6:$L$22,3))</f>
        <v>9.5</v>
      </c>
      <c r="K3567" s="11">
        <v>179</v>
      </c>
      <c r="L3567" s="12">
        <v>0</v>
      </c>
      <c r="M3567" s="7">
        <f t="shared" si="166"/>
        <v>2015</v>
      </c>
      <c r="N3567" s="7">
        <f t="shared" si="167"/>
        <v>3</v>
      </c>
      <c r="O3567" s="30">
        <f t="shared" si="168"/>
        <v>179</v>
      </c>
    </row>
    <row r="3568" spans="2:15" x14ac:dyDescent="0.2">
      <c r="B3568" s="13">
        <v>55478</v>
      </c>
      <c r="C3568" s="14">
        <v>42081.656111111137</v>
      </c>
      <c r="D3568" s="7" t="s">
        <v>7</v>
      </c>
      <c r="E3568" s="13">
        <v>2189</v>
      </c>
      <c r="F3568" s="7" t="s">
        <v>50</v>
      </c>
      <c r="G3568" s="7" t="s">
        <v>11</v>
      </c>
      <c r="H3568" s="13">
        <v>10.5</v>
      </c>
      <c r="I3568" s="13" t="str">
        <f>IF(G3568="Male",VLOOKUP(H3568,'Shoe size conversion table'!$B$6:$D$22,2),VLOOKUP(H3568,'Shoe size conversion table'!$J$6:$L$22,2))</f>
        <v>43-44</v>
      </c>
      <c r="J3568" s="13">
        <f>IF(G3568="Male",VLOOKUP(H3568,'Shoe size conversion table'!$B$6:$D$22,3),VLOOKUP(H3568,'Shoe size conversion table'!$J$6:$L$22,3))</f>
        <v>10</v>
      </c>
      <c r="K3568" s="11">
        <v>199</v>
      </c>
      <c r="L3568" s="12">
        <v>0.1</v>
      </c>
      <c r="M3568" s="7">
        <f t="shared" si="166"/>
        <v>2015</v>
      </c>
      <c r="N3568" s="7">
        <f t="shared" si="167"/>
        <v>3</v>
      </c>
      <c r="O3568" s="30">
        <f t="shared" si="168"/>
        <v>179.1</v>
      </c>
    </row>
    <row r="3569" spans="2:15" x14ac:dyDescent="0.2">
      <c r="B3569" s="13">
        <v>55479</v>
      </c>
      <c r="C3569" s="14">
        <v>42081.736111111139</v>
      </c>
      <c r="D3569" s="7" t="s">
        <v>9</v>
      </c>
      <c r="E3569" s="13">
        <v>2225</v>
      </c>
      <c r="F3569" s="7" t="s">
        <v>58</v>
      </c>
      <c r="G3569" s="7" t="s">
        <v>11</v>
      </c>
      <c r="H3569" s="13">
        <v>10.5</v>
      </c>
      <c r="I3569" s="13" t="str">
        <f>IF(G3569="Male",VLOOKUP(H3569,'Shoe size conversion table'!$B$6:$D$22,2),VLOOKUP(H3569,'Shoe size conversion table'!$J$6:$L$22,2))</f>
        <v>43-44</v>
      </c>
      <c r="J3569" s="13">
        <f>IF(G3569="Male",VLOOKUP(H3569,'Shoe size conversion table'!$B$6:$D$22,3),VLOOKUP(H3569,'Shoe size conversion table'!$J$6:$L$22,3))</f>
        <v>10</v>
      </c>
      <c r="K3569" s="11">
        <v>159</v>
      </c>
      <c r="L3569" s="12">
        <v>0.2</v>
      </c>
      <c r="M3569" s="7">
        <f t="shared" si="166"/>
        <v>2015</v>
      </c>
      <c r="N3569" s="7">
        <f t="shared" si="167"/>
        <v>3</v>
      </c>
      <c r="O3569" s="30">
        <f t="shared" si="168"/>
        <v>127.2</v>
      </c>
    </row>
    <row r="3570" spans="2:15" x14ac:dyDescent="0.2">
      <c r="B3570" s="13">
        <v>55480</v>
      </c>
      <c r="C3570" s="14">
        <v>42081.81611111114</v>
      </c>
      <c r="D3570" s="7" t="s">
        <v>8</v>
      </c>
      <c r="E3570" s="13">
        <v>2241</v>
      </c>
      <c r="F3570" s="7" t="s">
        <v>38</v>
      </c>
      <c r="G3570" s="7" t="s">
        <v>11</v>
      </c>
      <c r="H3570" s="13">
        <v>9</v>
      </c>
      <c r="I3570" s="13">
        <f>IF(G3570="Male",VLOOKUP(H3570,'Shoe size conversion table'!$B$6:$D$22,2),VLOOKUP(H3570,'Shoe size conversion table'!$J$6:$L$22,2))</f>
        <v>42</v>
      </c>
      <c r="J3570" s="13">
        <f>IF(G3570="Male",VLOOKUP(H3570,'Shoe size conversion table'!$B$6:$D$22,3),VLOOKUP(H3570,'Shoe size conversion table'!$J$6:$L$22,3))</f>
        <v>8.5</v>
      </c>
      <c r="K3570" s="11">
        <v>199</v>
      </c>
      <c r="L3570" s="12">
        <v>0</v>
      </c>
      <c r="M3570" s="7">
        <f t="shared" si="166"/>
        <v>2015</v>
      </c>
      <c r="N3570" s="7">
        <f t="shared" si="167"/>
        <v>3</v>
      </c>
      <c r="O3570" s="30">
        <f t="shared" si="168"/>
        <v>199</v>
      </c>
    </row>
    <row r="3571" spans="2:15" x14ac:dyDescent="0.2">
      <c r="B3571" s="13">
        <v>55481</v>
      </c>
      <c r="C3571" s="14">
        <v>42081.84611111127</v>
      </c>
      <c r="D3571" s="7" t="s">
        <v>9</v>
      </c>
      <c r="E3571" s="13">
        <v>2188</v>
      </c>
      <c r="F3571" s="7" t="s">
        <v>60</v>
      </c>
      <c r="G3571" s="7" t="s">
        <v>12</v>
      </c>
      <c r="H3571" s="13">
        <v>7.5</v>
      </c>
      <c r="I3571" s="13">
        <f>IF(G3571="Male",VLOOKUP(H3571,'Shoe size conversion table'!$B$6:$D$22,2),VLOOKUP(H3571,'Shoe size conversion table'!$J$6:$L$22,2))</f>
        <v>38</v>
      </c>
      <c r="J3571" s="13">
        <f>IF(G3571="Male",VLOOKUP(H3571,'Shoe size conversion table'!$B$6:$D$22,3),VLOOKUP(H3571,'Shoe size conversion table'!$J$6:$L$22,3))</f>
        <v>5.5</v>
      </c>
      <c r="K3571" s="11">
        <v>189</v>
      </c>
      <c r="L3571" s="12">
        <v>0.1</v>
      </c>
      <c r="M3571" s="7">
        <f t="shared" si="166"/>
        <v>2015</v>
      </c>
      <c r="N3571" s="7">
        <f t="shared" si="167"/>
        <v>3</v>
      </c>
      <c r="O3571" s="30">
        <f t="shared" si="168"/>
        <v>170.1</v>
      </c>
    </row>
    <row r="3572" spans="2:15" x14ac:dyDescent="0.2">
      <c r="B3572" s="13">
        <v>55482</v>
      </c>
      <c r="C3572" s="14">
        <v>42081.976111111268</v>
      </c>
      <c r="D3572" s="7" t="s">
        <v>10</v>
      </c>
      <c r="E3572" s="13">
        <v>2231</v>
      </c>
      <c r="F3572" s="7" t="s">
        <v>34</v>
      </c>
      <c r="G3572" s="7" t="s">
        <v>12</v>
      </c>
      <c r="H3572" s="13">
        <v>9.5</v>
      </c>
      <c r="I3572" s="13">
        <f>IF(G3572="Male",VLOOKUP(H3572,'Shoe size conversion table'!$B$6:$D$22,2),VLOOKUP(H3572,'Shoe size conversion table'!$J$6:$L$22,2))</f>
        <v>40</v>
      </c>
      <c r="J3572" s="13">
        <f>IF(G3572="Male",VLOOKUP(H3572,'Shoe size conversion table'!$B$6:$D$22,3),VLOOKUP(H3572,'Shoe size conversion table'!$J$6:$L$22,3))</f>
        <v>7.5</v>
      </c>
      <c r="K3572" s="11">
        <v>199</v>
      </c>
      <c r="L3572" s="12">
        <v>0</v>
      </c>
      <c r="M3572" s="7">
        <f t="shared" si="166"/>
        <v>2015</v>
      </c>
      <c r="N3572" s="7">
        <f t="shared" si="167"/>
        <v>3</v>
      </c>
      <c r="O3572" s="30">
        <f t="shared" si="168"/>
        <v>199</v>
      </c>
    </row>
    <row r="3573" spans="2:15" x14ac:dyDescent="0.2">
      <c r="B3573" s="13">
        <v>55483</v>
      </c>
      <c r="C3573" s="14">
        <v>42081.976111111268</v>
      </c>
      <c r="D3573" s="7" t="s">
        <v>7</v>
      </c>
      <c r="E3573" s="13">
        <v>2191</v>
      </c>
      <c r="F3573" s="7" t="s">
        <v>46</v>
      </c>
      <c r="G3573" s="7" t="s">
        <v>12</v>
      </c>
      <c r="H3573" s="13">
        <v>8</v>
      </c>
      <c r="I3573" s="13" t="str">
        <f>IF(G3573="Male",VLOOKUP(H3573,'Shoe size conversion table'!$B$6:$D$22,2),VLOOKUP(H3573,'Shoe size conversion table'!$J$6:$L$22,2))</f>
        <v>38-39</v>
      </c>
      <c r="J3573" s="13">
        <f>IF(G3573="Male",VLOOKUP(H3573,'Shoe size conversion table'!$B$6:$D$22,3),VLOOKUP(H3573,'Shoe size conversion table'!$J$6:$L$22,3))</f>
        <v>6</v>
      </c>
      <c r="K3573" s="11">
        <v>199</v>
      </c>
      <c r="L3573" s="12">
        <v>0.5</v>
      </c>
      <c r="M3573" s="7">
        <f t="shared" si="166"/>
        <v>2015</v>
      </c>
      <c r="N3573" s="7">
        <f t="shared" si="167"/>
        <v>3</v>
      </c>
      <c r="O3573" s="30">
        <f t="shared" si="168"/>
        <v>99.5</v>
      </c>
    </row>
    <row r="3574" spans="2:15" x14ac:dyDescent="0.2">
      <c r="B3574" s="13">
        <v>55484</v>
      </c>
      <c r="C3574" s="14">
        <v>42082.15611111129</v>
      </c>
      <c r="D3574" s="7" t="s">
        <v>7</v>
      </c>
      <c r="E3574" s="13">
        <v>2177</v>
      </c>
      <c r="F3574" s="7" t="s">
        <v>44</v>
      </c>
      <c r="G3574" s="7" t="s">
        <v>11</v>
      </c>
      <c r="H3574" s="13">
        <v>10</v>
      </c>
      <c r="I3574" s="13">
        <f>IF(G3574="Male",VLOOKUP(H3574,'Shoe size conversion table'!$B$6:$D$22,2),VLOOKUP(H3574,'Shoe size conversion table'!$J$6:$L$22,2))</f>
        <v>43</v>
      </c>
      <c r="J3574" s="13">
        <f>IF(G3574="Male",VLOOKUP(H3574,'Shoe size conversion table'!$B$6:$D$22,3),VLOOKUP(H3574,'Shoe size conversion table'!$J$6:$L$22,3))</f>
        <v>9.5</v>
      </c>
      <c r="K3574" s="11">
        <v>129</v>
      </c>
      <c r="L3574" s="12">
        <v>0.5</v>
      </c>
      <c r="M3574" s="7">
        <f t="shared" si="166"/>
        <v>2015</v>
      </c>
      <c r="N3574" s="7">
        <f t="shared" si="167"/>
        <v>3</v>
      </c>
      <c r="O3574" s="30">
        <f t="shared" si="168"/>
        <v>64.5</v>
      </c>
    </row>
    <row r="3575" spans="2:15" x14ac:dyDescent="0.2">
      <c r="B3575" s="13">
        <v>55485</v>
      </c>
      <c r="C3575" s="14">
        <v>42082.336111111137</v>
      </c>
      <c r="D3575" s="7" t="s">
        <v>7</v>
      </c>
      <c r="E3575" s="13">
        <v>2223</v>
      </c>
      <c r="F3575" s="7" t="s">
        <v>51</v>
      </c>
      <c r="G3575" s="7" t="s">
        <v>11</v>
      </c>
      <c r="H3575" s="13">
        <v>9.5</v>
      </c>
      <c r="I3575" s="13" t="str">
        <f>IF(G3575="Male",VLOOKUP(H3575,'Shoe size conversion table'!$B$6:$D$22,2),VLOOKUP(H3575,'Shoe size conversion table'!$J$6:$L$22,2))</f>
        <v>42-43</v>
      </c>
      <c r="J3575" s="13">
        <f>IF(G3575="Male",VLOOKUP(H3575,'Shoe size conversion table'!$B$6:$D$22,3),VLOOKUP(H3575,'Shoe size conversion table'!$J$6:$L$22,3))</f>
        <v>9</v>
      </c>
      <c r="K3575" s="11">
        <v>149</v>
      </c>
      <c r="L3575" s="12">
        <v>0</v>
      </c>
      <c r="M3575" s="7">
        <f t="shared" si="166"/>
        <v>2015</v>
      </c>
      <c r="N3575" s="7">
        <f t="shared" si="167"/>
        <v>3</v>
      </c>
      <c r="O3575" s="30">
        <f t="shared" si="168"/>
        <v>149</v>
      </c>
    </row>
    <row r="3576" spans="2:15" x14ac:dyDescent="0.2">
      <c r="B3576" s="13">
        <v>55486</v>
      </c>
      <c r="C3576" s="14">
        <v>42082.376111111269</v>
      </c>
      <c r="D3576" s="7" t="s">
        <v>7</v>
      </c>
      <c r="E3576" s="13">
        <v>2220</v>
      </c>
      <c r="F3576" s="7" t="s">
        <v>50</v>
      </c>
      <c r="G3576" s="7" t="s">
        <v>12</v>
      </c>
      <c r="H3576" s="13">
        <v>8</v>
      </c>
      <c r="I3576" s="13" t="str">
        <f>IF(G3576="Male",VLOOKUP(H3576,'Shoe size conversion table'!$B$6:$D$22,2),VLOOKUP(H3576,'Shoe size conversion table'!$J$6:$L$22,2))</f>
        <v>38-39</v>
      </c>
      <c r="J3576" s="13">
        <f>IF(G3576="Male",VLOOKUP(H3576,'Shoe size conversion table'!$B$6:$D$22,3),VLOOKUP(H3576,'Shoe size conversion table'!$J$6:$L$22,3))</f>
        <v>6</v>
      </c>
      <c r="K3576" s="11">
        <v>179</v>
      </c>
      <c r="L3576" s="12">
        <v>0</v>
      </c>
      <c r="M3576" s="7">
        <f t="shared" si="166"/>
        <v>2015</v>
      </c>
      <c r="N3576" s="7">
        <f t="shared" si="167"/>
        <v>3</v>
      </c>
      <c r="O3576" s="30">
        <f t="shared" si="168"/>
        <v>179</v>
      </c>
    </row>
    <row r="3577" spans="2:15" x14ac:dyDescent="0.2">
      <c r="B3577" s="13">
        <v>55486</v>
      </c>
      <c r="C3577" s="14">
        <v>42082.376111111269</v>
      </c>
      <c r="D3577" s="7" t="s">
        <v>7</v>
      </c>
      <c r="E3577" s="13">
        <v>2201</v>
      </c>
      <c r="F3577" s="7" t="s">
        <v>50</v>
      </c>
      <c r="G3577" s="7" t="s">
        <v>11</v>
      </c>
      <c r="H3577" s="13">
        <v>9.5</v>
      </c>
      <c r="I3577" s="13" t="str">
        <f>IF(G3577="Male",VLOOKUP(H3577,'Shoe size conversion table'!$B$6:$D$22,2),VLOOKUP(H3577,'Shoe size conversion table'!$J$6:$L$22,2))</f>
        <v>42-43</v>
      </c>
      <c r="J3577" s="13">
        <f>IF(G3577="Male",VLOOKUP(H3577,'Shoe size conversion table'!$B$6:$D$22,3),VLOOKUP(H3577,'Shoe size conversion table'!$J$6:$L$22,3))</f>
        <v>9</v>
      </c>
      <c r="K3577" s="11">
        <v>199</v>
      </c>
      <c r="L3577" s="12">
        <v>0.1</v>
      </c>
      <c r="M3577" s="7">
        <f t="shared" si="166"/>
        <v>2015</v>
      </c>
      <c r="N3577" s="7">
        <f t="shared" si="167"/>
        <v>3</v>
      </c>
      <c r="O3577" s="30">
        <f t="shared" si="168"/>
        <v>179.1</v>
      </c>
    </row>
    <row r="3578" spans="2:15" x14ac:dyDescent="0.2">
      <c r="B3578" s="13">
        <v>55486</v>
      </c>
      <c r="C3578" s="14">
        <v>42082.376111111269</v>
      </c>
      <c r="D3578" s="7" t="s">
        <v>7</v>
      </c>
      <c r="E3578" s="13">
        <v>2148</v>
      </c>
      <c r="F3578" s="7" t="s">
        <v>50</v>
      </c>
      <c r="G3578" s="7" t="s">
        <v>11</v>
      </c>
      <c r="H3578" s="13">
        <v>9</v>
      </c>
      <c r="I3578" s="13">
        <f>IF(G3578="Male",VLOOKUP(H3578,'Shoe size conversion table'!$B$6:$D$22,2),VLOOKUP(H3578,'Shoe size conversion table'!$J$6:$L$22,2))</f>
        <v>42</v>
      </c>
      <c r="J3578" s="13">
        <f>IF(G3578="Male",VLOOKUP(H3578,'Shoe size conversion table'!$B$6:$D$22,3),VLOOKUP(H3578,'Shoe size conversion table'!$J$6:$L$22,3))</f>
        <v>8.5</v>
      </c>
      <c r="K3578" s="11">
        <v>139</v>
      </c>
      <c r="L3578" s="12">
        <v>0.1</v>
      </c>
      <c r="M3578" s="7">
        <f t="shared" si="166"/>
        <v>2015</v>
      </c>
      <c r="N3578" s="7">
        <f t="shared" si="167"/>
        <v>3</v>
      </c>
      <c r="O3578" s="30">
        <f t="shared" si="168"/>
        <v>125.10000000000001</v>
      </c>
    </row>
    <row r="3579" spans="2:15" x14ac:dyDescent="0.2">
      <c r="B3579" s="13">
        <v>55486</v>
      </c>
      <c r="C3579" s="14">
        <v>42082.376111111269</v>
      </c>
      <c r="D3579" s="7" t="s">
        <v>7</v>
      </c>
      <c r="E3579" s="13">
        <v>2183</v>
      </c>
      <c r="F3579" s="7" t="s">
        <v>50</v>
      </c>
      <c r="G3579" s="7" t="s">
        <v>11</v>
      </c>
      <c r="H3579" s="13">
        <v>13</v>
      </c>
      <c r="I3579" s="13">
        <f>IF(G3579="Male",VLOOKUP(H3579,'Shoe size conversion table'!$B$6:$D$22,2),VLOOKUP(H3579,'Shoe size conversion table'!$J$6:$L$22,2))</f>
        <v>46</v>
      </c>
      <c r="J3579" s="13">
        <f>IF(G3579="Male",VLOOKUP(H3579,'Shoe size conversion table'!$B$6:$D$22,3),VLOOKUP(H3579,'Shoe size conversion table'!$J$6:$L$22,3))</f>
        <v>12.5</v>
      </c>
      <c r="K3579" s="11">
        <v>139</v>
      </c>
      <c r="L3579" s="12">
        <v>0.3</v>
      </c>
      <c r="M3579" s="7">
        <f t="shared" si="166"/>
        <v>2015</v>
      </c>
      <c r="N3579" s="7">
        <f t="shared" si="167"/>
        <v>3</v>
      </c>
      <c r="O3579" s="30">
        <f t="shared" si="168"/>
        <v>97.3</v>
      </c>
    </row>
    <row r="3580" spans="2:15" x14ac:dyDescent="0.2">
      <c r="B3580" s="13">
        <v>55487</v>
      </c>
      <c r="C3580" s="14">
        <v>42082.576111111288</v>
      </c>
      <c r="D3580" s="7" t="s">
        <v>8</v>
      </c>
      <c r="E3580" s="13">
        <v>2168</v>
      </c>
      <c r="F3580" s="7" t="s">
        <v>39</v>
      </c>
      <c r="G3580" s="7" t="s">
        <v>11</v>
      </c>
      <c r="H3580" s="13">
        <v>10</v>
      </c>
      <c r="I3580" s="13">
        <f>IF(G3580="Male",VLOOKUP(H3580,'Shoe size conversion table'!$B$6:$D$22,2),VLOOKUP(H3580,'Shoe size conversion table'!$J$6:$L$22,2))</f>
        <v>43</v>
      </c>
      <c r="J3580" s="13">
        <f>IF(G3580="Male",VLOOKUP(H3580,'Shoe size conversion table'!$B$6:$D$22,3),VLOOKUP(H3580,'Shoe size conversion table'!$J$6:$L$22,3))</f>
        <v>9.5</v>
      </c>
      <c r="K3580" s="11">
        <v>139</v>
      </c>
      <c r="L3580" s="12">
        <v>0</v>
      </c>
      <c r="M3580" s="7">
        <f t="shared" si="166"/>
        <v>2015</v>
      </c>
      <c r="N3580" s="7">
        <f t="shared" si="167"/>
        <v>3</v>
      </c>
      <c r="O3580" s="30">
        <f t="shared" si="168"/>
        <v>139</v>
      </c>
    </row>
    <row r="3581" spans="2:15" x14ac:dyDescent="0.2">
      <c r="B3581" s="13">
        <v>55488</v>
      </c>
      <c r="C3581" s="14">
        <v>42082.736111111139</v>
      </c>
      <c r="D3581" s="7" t="s">
        <v>9</v>
      </c>
      <c r="E3581" s="13">
        <v>2205</v>
      </c>
      <c r="F3581" s="7" t="s">
        <v>60</v>
      </c>
      <c r="G3581" s="7" t="s">
        <v>11</v>
      </c>
      <c r="H3581" s="13">
        <v>9.5</v>
      </c>
      <c r="I3581" s="13" t="str">
        <f>IF(G3581="Male",VLOOKUP(H3581,'Shoe size conversion table'!$B$6:$D$22,2),VLOOKUP(H3581,'Shoe size conversion table'!$J$6:$L$22,2))</f>
        <v>42-43</v>
      </c>
      <c r="J3581" s="13">
        <f>IF(G3581="Male",VLOOKUP(H3581,'Shoe size conversion table'!$B$6:$D$22,3),VLOOKUP(H3581,'Shoe size conversion table'!$J$6:$L$22,3))</f>
        <v>9</v>
      </c>
      <c r="K3581" s="11">
        <v>199</v>
      </c>
      <c r="L3581" s="12">
        <v>0.2</v>
      </c>
      <c r="M3581" s="7">
        <f t="shared" si="166"/>
        <v>2015</v>
      </c>
      <c r="N3581" s="7">
        <f t="shared" si="167"/>
        <v>3</v>
      </c>
      <c r="O3581" s="30">
        <f t="shared" si="168"/>
        <v>159.20000000000002</v>
      </c>
    </row>
    <row r="3582" spans="2:15" x14ac:dyDescent="0.2">
      <c r="B3582" s="13">
        <v>55489</v>
      </c>
      <c r="C3582" s="14">
        <v>42082.84611111127</v>
      </c>
      <c r="D3582" s="7" t="s">
        <v>9</v>
      </c>
      <c r="E3582" s="13">
        <v>2233</v>
      </c>
      <c r="F3582" s="7" t="s">
        <v>58</v>
      </c>
      <c r="G3582" s="7" t="s">
        <v>12</v>
      </c>
      <c r="H3582" s="13">
        <v>7.5</v>
      </c>
      <c r="I3582" s="13">
        <f>IF(G3582="Male",VLOOKUP(H3582,'Shoe size conversion table'!$B$6:$D$22,2),VLOOKUP(H3582,'Shoe size conversion table'!$J$6:$L$22,2))</f>
        <v>38</v>
      </c>
      <c r="J3582" s="13">
        <f>IF(G3582="Male",VLOOKUP(H3582,'Shoe size conversion table'!$B$6:$D$22,3),VLOOKUP(H3582,'Shoe size conversion table'!$J$6:$L$22,3))</f>
        <v>5.5</v>
      </c>
      <c r="K3582" s="11">
        <v>129</v>
      </c>
      <c r="L3582" s="12">
        <v>0.5</v>
      </c>
      <c r="M3582" s="7">
        <f t="shared" si="166"/>
        <v>2015</v>
      </c>
      <c r="N3582" s="7">
        <f t="shared" si="167"/>
        <v>3</v>
      </c>
      <c r="O3582" s="30">
        <f t="shared" si="168"/>
        <v>64.5</v>
      </c>
    </row>
    <row r="3583" spans="2:15" x14ac:dyDescent="0.2">
      <c r="B3583" s="13">
        <v>55490</v>
      </c>
      <c r="C3583" s="14">
        <v>42082.946111111291</v>
      </c>
      <c r="D3583" s="7" t="s">
        <v>7</v>
      </c>
      <c r="E3583" s="13">
        <v>2236</v>
      </c>
      <c r="F3583" s="7" t="s">
        <v>48</v>
      </c>
      <c r="G3583" s="7" t="s">
        <v>11</v>
      </c>
      <c r="H3583" s="13">
        <v>10.5</v>
      </c>
      <c r="I3583" s="13" t="str">
        <f>IF(G3583="Male",VLOOKUP(H3583,'Shoe size conversion table'!$B$6:$D$22,2),VLOOKUP(H3583,'Shoe size conversion table'!$J$6:$L$22,2))</f>
        <v>43-44</v>
      </c>
      <c r="J3583" s="13">
        <f>IF(G3583="Male",VLOOKUP(H3583,'Shoe size conversion table'!$B$6:$D$22,3),VLOOKUP(H3583,'Shoe size conversion table'!$J$6:$L$22,3))</f>
        <v>10</v>
      </c>
      <c r="K3583" s="11">
        <v>149</v>
      </c>
      <c r="L3583" s="12">
        <v>0</v>
      </c>
      <c r="M3583" s="7">
        <f t="shared" si="166"/>
        <v>2015</v>
      </c>
      <c r="N3583" s="7">
        <f t="shared" si="167"/>
        <v>3</v>
      </c>
      <c r="O3583" s="30">
        <f t="shared" si="168"/>
        <v>149</v>
      </c>
    </row>
    <row r="3584" spans="2:15" x14ac:dyDescent="0.2">
      <c r="B3584" s="13">
        <v>55491</v>
      </c>
      <c r="C3584" s="14">
        <v>42082.976111111268</v>
      </c>
      <c r="D3584" s="7" t="s">
        <v>10</v>
      </c>
      <c r="E3584" s="13">
        <v>2188</v>
      </c>
      <c r="F3584" s="7" t="s">
        <v>34</v>
      </c>
      <c r="G3584" s="7" t="s">
        <v>12</v>
      </c>
      <c r="H3584" s="13">
        <v>9.5</v>
      </c>
      <c r="I3584" s="13">
        <f>IF(G3584="Male",VLOOKUP(H3584,'Shoe size conversion table'!$B$6:$D$22,2),VLOOKUP(H3584,'Shoe size conversion table'!$J$6:$L$22,2))</f>
        <v>40</v>
      </c>
      <c r="J3584" s="13">
        <f>IF(G3584="Male",VLOOKUP(H3584,'Shoe size conversion table'!$B$6:$D$22,3),VLOOKUP(H3584,'Shoe size conversion table'!$J$6:$L$22,3))</f>
        <v>7.5</v>
      </c>
      <c r="K3584" s="11">
        <v>189</v>
      </c>
      <c r="L3584" s="12">
        <v>0</v>
      </c>
      <c r="M3584" s="7">
        <f t="shared" si="166"/>
        <v>2015</v>
      </c>
      <c r="N3584" s="7">
        <f t="shared" si="167"/>
        <v>3</v>
      </c>
      <c r="O3584" s="30">
        <f t="shared" si="168"/>
        <v>189</v>
      </c>
    </row>
    <row r="3585" spans="2:15" x14ac:dyDescent="0.2">
      <c r="B3585" s="13">
        <v>55492</v>
      </c>
      <c r="C3585" s="14">
        <v>42083.436111111288</v>
      </c>
      <c r="D3585" s="7" t="s">
        <v>7</v>
      </c>
      <c r="E3585" s="13">
        <v>2226</v>
      </c>
      <c r="F3585" s="7" t="s">
        <v>56</v>
      </c>
      <c r="G3585" s="7" t="s">
        <v>11</v>
      </c>
      <c r="H3585" s="13">
        <v>10.5</v>
      </c>
      <c r="I3585" s="13" t="str">
        <f>IF(G3585="Male",VLOOKUP(H3585,'Shoe size conversion table'!$B$6:$D$22,2),VLOOKUP(H3585,'Shoe size conversion table'!$J$6:$L$22,2))</f>
        <v>43-44</v>
      </c>
      <c r="J3585" s="13">
        <f>IF(G3585="Male",VLOOKUP(H3585,'Shoe size conversion table'!$B$6:$D$22,3),VLOOKUP(H3585,'Shoe size conversion table'!$J$6:$L$22,3))</f>
        <v>10</v>
      </c>
      <c r="K3585" s="11">
        <v>199</v>
      </c>
      <c r="L3585" s="12">
        <v>0.3</v>
      </c>
      <c r="M3585" s="7">
        <f t="shared" si="166"/>
        <v>2015</v>
      </c>
      <c r="N3585" s="7">
        <f t="shared" si="167"/>
        <v>3</v>
      </c>
      <c r="O3585" s="30">
        <f t="shared" si="168"/>
        <v>139.29999999999998</v>
      </c>
    </row>
    <row r="3586" spans="2:15" x14ac:dyDescent="0.2">
      <c r="B3586" s="13">
        <v>55493</v>
      </c>
      <c r="C3586" s="14">
        <v>42083.576111111288</v>
      </c>
      <c r="D3586" s="7" t="s">
        <v>8</v>
      </c>
      <c r="E3586" s="13">
        <v>2155</v>
      </c>
      <c r="F3586" s="7" t="s">
        <v>37</v>
      </c>
      <c r="G3586" s="7" t="s">
        <v>11</v>
      </c>
      <c r="H3586" s="13">
        <v>9</v>
      </c>
      <c r="I3586" s="13">
        <f>IF(G3586="Male",VLOOKUP(H3586,'Shoe size conversion table'!$B$6:$D$22,2),VLOOKUP(H3586,'Shoe size conversion table'!$J$6:$L$22,2))</f>
        <v>42</v>
      </c>
      <c r="J3586" s="13">
        <f>IF(G3586="Male",VLOOKUP(H3586,'Shoe size conversion table'!$B$6:$D$22,3),VLOOKUP(H3586,'Shoe size conversion table'!$J$6:$L$22,3))</f>
        <v>8.5</v>
      </c>
      <c r="K3586" s="11">
        <v>159</v>
      </c>
      <c r="L3586" s="12">
        <v>0</v>
      </c>
      <c r="M3586" s="7">
        <f t="shared" si="166"/>
        <v>2015</v>
      </c>
      <c r="N3586" s="7">
        <f t="shared" si="167"/>
        <v>3</v>
      </c>
      <c r="O3586" s="30">
        <f t="shared" si="168"/>
        <v>159</v>
      </c>
    </row>
    <row r="3587" spans="2:15" x14ac:dyDescent="0.2">
      <c r="B3587" s="13">
        <v>55494</v>
      </c>
      <c r="C3587" s="14">
        <v>42083.77611111127</v>
      </c>
      <c r="D3587" s="7" t="s">
        <v>8</v>
      </c>
      <c r="E3587" s="13">
        <v>2196</v>
      </c>
      <c r="F3587" s="7" t="s">
        <v>37</v>
      </c>
      <c r="G3587" s="7" t="s">
        <v>11</v>
      </c>
      <c r="H3587" s="13">
        <v>11</v>
      </c>
      <c r="I3587" s="13">
        <f>IF(G3587="Male",VLOOKUP(H3587,'Shoe size conversion table'!$B$6:$D$22,2),VLOOKUP(H3587,'Shoe size conversion table'!$J$6:$L$22,2))</f>
        <v>44</v>
      </c>
      <c r="J3587" s="13">
        <f>IF(G3587="Male",VLOOKUP(H3587,'Shoe size conversion table'!$B$6:$D$22,3),VLOOKUP(H3587,'Shoe size conversion table'!$J$6:$L$22,3))</f>
        <v>10.5</v>
      </c>
      <c r="K3587" s="11">
        <v>159</v>
      </c>
      <c r="L3587" s="12">
        <v>0</v>
      </c>
      <c r="M3587" s="7">
        <f t="shared" si="166"/>
        <v>2015</v>
      </c>
      <c r="N3587" s="7">
        <f t="shared" si="167"/>
        <v>3</v>
      </c>
      <c r="O3587" s="30">
        <f t="shared" si="168"/>
        <v>159</v>
      </c>
    </row>
    <row r="3588" spans="2:15" x14ac:dyDescent="0.2">
      <c r="B3588" s="13">
        <v>55495</v>
      </c>
      <c r="C3588" s="14">
        <v>42083.956111111285</v>
      </c>
      <c r="D3588" s="7" t="s">
        <v>10</v>
      </c>
      <c r="E3588" s="13">
        <v>2225</v>
      </c>
      <c r="F3588" s="7" t="s">
        <v>35</v>
      </c>
      <c r="G3588" s="7" t="s">
        <v>11</v>
      </c>
      <c r="H3588" s="13">
        <v>9.5</v>
      </c>
      <c r="I3588" s="13" t="str">
        <f>IF(G3588="Male",VLOOKUP(H3588,'Shoe size conversion table'!$B$6:$D$22,2),VLOOKUP(H3588,'Shoe size conversion table'!$J$6:$L$22,2))</f>
        <v>42-43</v>
      </c>
      <c r="J3588" s="13">
        <f>IF(G3588="Male",VLOOKUP(H3588,'Shoe size conversion table'!$B$6:$D$22,3),VLOOKUP(H3588,'Shoe size conversion table'!$J$6:$L$22,3))</f>
        <v>9</v>
      </c>
      <c r="K3588" s="11">
        <v>149</v>
      </c>
      <c r="L3588" s="12">
        <v>0</v>
      </c>
      <c r="M3588" s="7">
        <f t="shared" si="166"/>
        <v>2015</v>
      </c>
      <c r="N3588" s="7">
        <f t="shared" si="167"/>
        <v>3</v>
      </c>
      <c r="O3588" s="30">
        <f t="shared" si="168"/>
        <v>149</v>
      </c>
    </row>
    <row r="3589" spans="2:15" x14ac:dyDescent="0.2">
      <c r="B3589" s="13">
        <v>55496</v>
      </c>
      <c r="C3589" s="14">
        <v>42084.436111111288</v>
      </c>
      <c r="D3589" s="7" t="s">
        <v>7</v>
      </c>
      <c r="E3589" s="13">
        <v>2226</v>
      </c>
      <c r="F3589" s="7" t="s">
        <v>56</v>
      </c>
      <c r="G3589" s="7" t="s">
        <v>11</v>
      </c>
      <c r="H3589" s="13">
        <v>10.5</v>
      </c>
      <c r="I3589" s="13" t="str">
        <f>IF(G3589="Male",VLOOKUP(H3589,'Shoe size conversion table'!$B$6:$D$22,2),VLOOKUP(H3589,'Shoe size conversion table'!$J$6:$L$22,2))</f>
        <v>43-44</v>
      </c>
      <c r="J3589" s="13">
        <f>IF(G3589="Male",VLOOKUP(H3589,'Shoe size conversion table'!$B$6:$D$22,3),VLOOKUP(H3589,'Shoe size conversion table'!$J$6:$L$22,3))</f>
        <v>10</v>
      </c>
      <c r="K3589" s="11">
        <v>199</v>
      </c>
      <c r="L3589" s="12">
        <v>0.3</v>
      </c>
      <c r="M3589" s="7">
        <f t="shared" ref="M3589:M3652" si="169">YEAR(C3589)</f>
        <v>2015</v>
      </c>
      <c r="N3589" s="7">
        <f t="shared" si="167"/>
        <v>3</v>
      </c>
      <c r="O3589" s="30">
        <f t="shared" si="168"/>
        <v>139.29999999999998</v>
      </c>
    </row>
    <row r="3590" spans="2:15" x14ac:dyDescent="0.2">
      <c r="B3590" s="13">
        <v>55497</v>
      </c>
      <c r="C3590" s="14">
        <v>42084.446111111276</v>
      </c>
      <c r="D3590" s="7" t="s">
        <v>7</v>
      </c>
      <c r="E3590" s="13">
        <v>2163</v>
      </c>
      <c r="F3590" s="7" t="s">
        <v>50</v>
      </c>
      <c r="G3590" s="7" t="s">
        <v>12</v>
      </c>
      <c r="H3590" s="13">
        <v>6.5</v>
      </c>
      <c r="I3590" s="13">
        <f>IF(G3590="Male",VLOOKUP(H3590,'Shoe size conversion table'!$B$6:$D$22,2),VLOOKUP(H3590,'Shoe size conversion table'!$J$6:$L$22,2))</f>
        <v>37</v>
      </c>
      <c r="J3590" s="13">
        <f>IF(G3590="Male",VLOOKUP(H3590,'Shoe size conversion table'!$B$6:$D$22,3),VLOOKUP(H3590,'Shoe size conversion table'!$J$6:$L$22,3))</f>
        <v>4.5</v>
      </c>
      <c r="K3590" s="11">
        <v>199</v>
      </c>
      <c r="L3590" s="12">
        <v>0.5</v>
      </c>
      <c r="M3590" s="7">
        <f t="shared" si="169"/>
        <v>2015</v>
      </c>
      <c r="N3590" s="7">
        <f t="shared" ref="N3590:N3653" si="170">MONTH(C3590:C18557)</f>
        <v>3</v>
      </c>
      <c r="O3590" s="30">
        <f t="shared" ref="O3590:O3653" si="171">K3590*(1-L3590)</f>
        <v>99.5</v>
      </c>
    </row>
    <row r="3591" spans="2:15" x14ac:dyDescent="0.2">
      <c r="B3591" s="13">
        <v>55498</v>
      </c>
      <c r="C3591" s="14">
        <v>42084.536111111272</v>
      </c>
      <c r="D3591" s="7" t="s">
        <v>8</v>
      </c>
      <c r="E3591" s="13">
        <v>2184</v>
      </c>
      <c r="F3591" s="7" t="s">
        <v>37</v>
      </c>
      <c r="G3591" s="7" t="s">
        <v>11</v>
      </c>
      <c r="H3591" s="13">
        <v>9.5</v>
      </c>
      <c r="I3591" s="13" t="str">
        <f>IF(G3591="Male",VLOOKUP(H3591,'Shoe size conversion table'!$B$6:$D$22,2),VLOOKUP(H3591,'Shoe size conversion table'!$J$6:$L$22,2))</f>
        <v>42-43</v>
      </c>
      <c r="J3591" s="13">
        <f>IF(G3591="Male",VLOOKUP(H3591,'Shoe size conversion table'!$B$6:$D$22,3),VLOOKUP(H3591,'Shoe size conversion table'!$J$6:$L$22,3))</f>
        <v>9</v>
      </c>
      <c r="K3591" s="11">
        <v>159</v>
      </c>
      <c r="L3591" s="12">
        <v>0</v>
      </c>
      <c r="M3591" s="7">
        <f t="shared" si="169"/>
        <v>2015</v>
      </c>
      <c r="N3591" s="7">
        <f t="shared" si="170"/>
        <v>3</v>
      </c>
      <c r="O3591" s="30">
        <f t="shared" si="171"/>
        <v>159</v>
      </c>
    </row>
    <row r="3592" spans="2:15" x14ac:dyDescent="0.2">
      <c r="B3592" s="13">
        <v>55499</v>
      </c>
      <c r="C3592" s="14">
        <v>42084.556111111284</v>
      </c>
      <c r="D3592" s="7" t="s">
        <v>9</v>
      </c>
      <c r="E3592" s="13">
        <v>2231</v>
      </c>
      <c r="F3592" s="7" t="s">
        <v>60</v>
      </c>
      <c r="G3592" s="7" t="s">
        <v>12</v>
      </c>
      <c r="H3592" s="13">
        <v>8.5</v>
      </c>
      <c r="I3592" s="13">
        <f>IF(G3592="Male",VLOOKUP(H3592,'Shoe size conversion table'!$B$6:$D$22,2),VLOOKUP(H3592,'Shoe size conversion table'!$J$6:$L$22,2))</f>
        <v>39</v>
      </c>
      <c r="J3592" s="13">
        <f>IF(G3592="Male",VLOOKUP(H3592,'Shoe size conversion table'!$B$6:$D$22,3),VLOOKUP(H3592,'Shoe size conversion table'!$J$6:$L$22,3))</f>
        <v>6.5</v>
      </c>
      <c r="K3592" s="11">
        <v>169</v>
      </c>
      <c r="L3592" s="12">
        <v>0</v>
      </c>
      <c r="M3592" s="7">
        <f t="shared" si="169"/>
        <v>2015</v>
      </c>
      <c r="N3592" s="7">
        <f t="shared" si="170"/>
        <v>3</v>
      </c>
      <c r="O3592" s="30">
        <f t="shared" si="171"/>
        <v>169</v>
      </c>
    </row>
    <row r="3593" spans="2:15" x14ac:dyDescent="0.2">
      <c r="B3593" s="13">
        <v>55500</v>
      </c>
      <c r="C3593" s="14">
        <v>42084.576111111142</v>
      </c>
      <c r="D3593" s="7" t="s">
        <v>7</v>
      </c>
      <c r="E3593" s="13">
        <v>2236</v>
      </c>
      <c r="F3593" s="7" t="s">
        <v>44</v>
      </c>
      <c r="G3593" s="7" t="s">
        <v>11</v>
      </c>
      <c r="H3593" s="13">
        <v>8.5</v>
      </c>
      <c r="I3593" s="13" t="str">
        <f>IF(G3593="Male",VLOOKUP(H3593,'Shoe size conversion table'!$B$6:$D$22,2),VLOOKUP(H3593,'Shoe size conversion table'!$J$6:$L$22,2))</f>
        <v>41-42</v>
      </c>
      <c r="J3593" s="13">
        <f>IF(G3593="Male",VLOOKUP(H3593,'Shoe size conversion table'!$B$6:$D$22,3),VLOOKUP(H3593,'Shoe size conversion table'!$J$6:$L$22,3))</f>
        <v>8</v>
      </c>
      <c r="K3593" s="11">
        <v>169</v>
      </c>
      <c r="L3593" s="12">
        <v>0</v>
      </c>
      <c r="M3593" s="7">
        <f t="shared" si="169"/>
        <v>2015</v>
      </c>
      <c r="N3593" s="7">
        <f t="shared" si="170"/>
        <v>3</v>
      </c>
      <c r="O3593" s="30">
        <f t="shared" si="171"/>
        <v>169</v>
      </c>
    </row>
    <row r="3594" spans="2:15" x14ac:dyDescent="0.2">
      <c r="B3594" s="13">
        <v>55501</v>
      </c>
      <c r="C3594" s="14">
        <v>42084.826111111142</v>
      </c>
      <c r="D3594" s="7" t="s">
        <v>8</v>
      </c>
      <c r="E3594" s="13">
        <v>2185</v>
      </c>
      <c r="F3594" s="7" t="s">
        <v>42</v>
      </c>
      <c r="G3594" s="7" t="s">
        <v>11</v>
      </c>
      <c r="H3594" s="13">
        <v>8.5</v>
      </c>
      <c r="I3594" s="13" t="str">
        <f>IF(G3594="Male",VLOOKUP(H3594,'Shoe size conversion table'!$B$6:$D$22,2),VLOOKUP(H3594,'Shoe size conversion table'!$J$6:$L$22,2))</f>
        <v>41-42</v>
      </c>
      <c r="J3594" s="13">
        <f>IF(G3594="Male",VLOOKUP(H3594,'Shoe size conversion table'!$B$6:$D$22,3),VLOOKUP(H3594,'Shoe size conversion table'!$J$6:$L$22,3))</f>
        <v>8</v>
      </c>
      <c r="K3594" s="11">
        <v>169</v>
      </c>
      <c r="L3594" s="12">
        <v>0</v>
      </c>
      <c r="M3594" s="7">
        <f t="shared" si="169"/>
        <v>2015</v>
      </c>
      <c r="N3594" s="7">
        <f t="shared" si="170"/>
        <v>3</v>
      </c>
      <c r="O3594" s="30">
        <f t="shared" si="171"/>
        <v>169</v>
      </c>
    </row>
    <row r="3595" spans="2:15" x14ac:dyDescent="0.2">
      <c r="B3595" s="13">
        <v>55502</v>
      </c>
      <c r="C3595" s="14">
        <v>42084.946111111291</v>
      </c>
      <c r="D3595" s="7" t="s">
        <v>7</v>
      </c>
      <c r="E3595" s="13">
        <v>2181</v>
      </c>
      <c r="F3595" s="7" t="s">
        <v>48</v>
      </c>
      <c r="G3595" s="7" t="s">
        <v>11</v>
      </c>
      <c r="H3595" s="13">
        <v>8</v>
      </c>
      <c r="I3595" s="13">
        <f>IF(G3595="Male",VLOOKUP(H3595,'Shoe size conversion table'!$B$6:$D$22,2),VLOOKUP(H3595,'Shoe size conversion table'!$J$6:$L$22,2))</f>
        <v>41</v>
      </c>
      <c r="J3595" s="13">
        <f>IF(G3595="Male",VLOOKUP(H3595,'Shoe size conversion table'!$B$6:$D$22,3),VLOOKUP(H3595,'Shoe size conversion table'!$J$6:$L$22,3))</f>
        <v>7.5</v>
      </c>
      <c r="K3595" s="11">
        <v>139</v>
      </c>
      <c r="L3595" s="12">
        <v>0.3</v>
      </c>
      <c r="M3595" s="7">
        <f t="shared" si="169"/>
        <v>2015</v>
      </c>
      <c r="N3595" s="7">
        <f t="shared" si="170"/>
        <v>3</v>
      </c>
      <c r="O3595" s="30">
        <f t="shared" si="171"/>
        <v>97.3</v>
      </c>
    </row>
    <row r="3596" spans="2:15" x14ac:dyDescent="0.2">
      <c r="B3596" s="13">
        <v>55503</v>
      </c>
      <c r="C3596" s="14">
        <v>42084.966111111142</v>
      </c>
      <c r="D3596" s="7" t="s">
        <v>7</v>
      </c>
      <c r="E3596" s="13">
        <v>2166</v>
      </c>
      <c r="F3596" s="7" t="s">
        <v>51</v>
      </c>
      <c r="G3596" s="7" t="s">
        <v>12</v>
      </c>
      <c r="H3596" s="13">
        <v>8</v>
      </c>
      <c r="I3596" s="13" t="str">
        <f>IF(G3596="Male",VLOOKUP(H3596,'Shoe size conversion table'!$B$6:$D$22,2),VLOOKUP(H3596,'Shoe size conversion table'!$J$6:$L$22,2))</f>
        <v>38-39</v>
      </c>
      <c r="J3596" s="13">
        <f>IF(G3596="Male",VLOOKUP(H3596,'Shoe size conversion table'!$B$6:$D$22,3),VLOOKUP(H3596,'Shoe size conversion table'!$J$6:$L$22,3))</f>
        <v>6</v>
      </c>
      <c r="K3596" s="11">
        <v>179</v>
      </c>
      <c r="L3596" s="12">
        <v>0</v>
      </c>
      <c r="M3596" s="7">
        <f t="shared" si="169"/>
        <v>2015</v>
      </c>
      <c r="N3596" s="7">
        <f t="shared" si="170"/>
        <v>3</v>
      </c>
      <c r="O3596" s="30">
        <f t="shared" si="171"/>
        <v>179</v>
      </c>
    </row>
    <row r="3597" spans="2:15" x14ac:dyDescent="0.2">
      <c r="B3597" s="13">
        <v>55504</v>
      </c>
      <c r="C3597" s="14">
        <v>42085.06611111114</v>
      </c>
      <c r="D3597" s="7" t="s">
        <v>9</v>
      </c>
      <c r="E3597" s="13">
        <v>2205</v>
      </c>
      <c r="F3597" s="7" t="s">
        <v>60</v>
      </c>
      <c r="G3597" s="7" t="s">
        <v>11</v>
      </c>
      <c r="H3597" s="13">
        <v>9.5</v>
      </c>
      <c r="I3597" s="13" t="str">
        <f>IF(G3597="Male",VLOOKUP(H3597,'Shoe size conversion table'!$B$6:$D$22,2),VLOOKUP(H3597,'Shoe size conversion table'!$J$6:$L$22,2))</f>
        <v>42-43</v>
      </c>
      <c r="J3597" s="13">
        <f>IF(G3597="Male",VLOOKUP(H3597,'Shoe size conversion table'!$B$6:$D$22,3),VLOOKUP(H3597,'Shoe size conversion table'!$J$6:$L$22,3))</f>
        <v>9</v>
      </c>
      <c r="K3597" s="11">
        <v>199</v>
      </c>
      <c r="L3597" s="12">
        <v>0.2</v>
      </c>
      <c r="M3597" s="7">
        <f t="shared" si="169"/>
        <v>2015</v>
      </c>
      <c r="N3597" s="7">
        <f t="shared" si="170"/>
        <v>3</v>
      </c>
      <c r="O3597" s="30">
        <f t="shared" si="171"/>
        <v>159.20000000000002</v>
      </c>
    </row>
    <row r="3598" spans="2:15" x14ac:dyDescent="0.2">
      <c r="B3598" s="13">
        <v>55505</v>
      </c>
      <c r="C3598" s="14">
        <v>42085.13611111114</v>
      </c>
      <c r="D3598" s="7" t="s">
        <v>9</v>
      </c>
      <c r="E3598" s="13">
        <v>2238</v>
      </c>
      <c r="F3598" s="7" t="s">
        <v>61</v>
      </c>
      <c r="G3598" s="7" t="s">
        <v>11</v>
      </c>
      <c r="H3598" s="13">
        <v>7</v>
      </c>
      <c r="I3598" s="13">
        <f>IF(G3598="Male",VLOOKUP(H3598,'Shoe size conversion table'!$B$6:$D$22,2),VLOOKUP(H3598,'Shoe size conversion table'!$J$6:$L$22,2))</f>
        <v>40</v>
      </c>
      <c r="J3598" s="13">
        <f>IF(G3598="Male",VLOOKUP(H3598,'Shoe size conversion table'!$B$6:$D$22,3),VLOOKUP(H3598,'Shoe size conversion table'!$J$6:$L$22,3))</f>
        <v>6.5</v>
      </c>
      <c r="K3598" s="11">
        <v>179</v>
      </c>
      <c r="L3598" s="12">
        <v>0.3</v>
      </c>
      <c r="M3598" s="7">
        <f t="shared" si="169"/>
        <v>2015</v>
      </c>
      <c r="N3598" s="7">
        <f t="shared" si="170"/>
        <v>3</v>
      </c>
      <c r="O3598" s="30">
        <f t="shared" si="171"/>
        <v>125.3</v>
      </c>
    </row>
    <row r="3599" spans="2:15" x14ac:dyDescent="0.2">
      <c r="B3599" s="13">
        <v>55506</v>
      </c>
      <c r="C3599" s="14">
        <v>42085.216111111273</v>
      </c>
      <c r="D3599" s="7" t="s">
        <v>10</v>
      </c>
      <c r="E3599" s="13">
        <v>2203</v>
      </c>
      <c r="F3599" s="7" t="s">
        <v>35</v>
      </c>
      <c r="G3599" s="7" t="s">
        <v>11</v>
      </c>
      <c r="H3599" s="13">
        <v>11.5</v>
      </c>
      <c r="I3599" s="13" t="str">
        <f>IF(G3599="Male",VLOOKUP(H3599,'Shoe size conversion table'!$B$6:$D$22,2),VLOOKUP(H3599,'Shoe size conversion table'!$J$6:$L$22,2))</f>
        <v>44-45</v>
      </c>
      <c r="J3599" s="13">
        <f>IF(G3599="Male",VLOOKUP(H3599,'Shoe size conversion table'!$B$6:$D$22,3),VLOOKUP(H3599,'Shoe size conversion table'!$J$6:$L$22,3))</f>
        <v>11</v>
      </c>
      <c r="K3599" s="11">
        <v>139</v>
      </c>
      <c r="L3599" s="12">
        <v>0</v>
      </c>
      <c r="M3599" s="7">
        <f t="shared" si="169"/>
        <v>2015</v>
      </c>
      <c r="N3599" s="7">
        <f t="shared" si="170"/>
        <v>3</v>
      </c>
      <c r="O3599" s="30">
        <f t="shared" si="171"/>
        <v>139</v>
      </c>
    </row>
    <row r="3600" spans="2:15" x14ac:dyDescent="0.2">
      <c r="B3600" s="13">
        <v>55507</v>
      </c>
      <c r="C3600" s="14">
        <v>42085.236111111284</v>
      </c>
      <c r="D3600" s="7" t="s">
        <v>8</v>
      </c>
      <c r="E3600" s="13">
        <v>2203</v>
      </c>
      <c r="F3600" s="7" t="s">
        <v>38</v>
      </c>
      <c r="G3600" s="7" t="s">
        <v>12</v>
      </c>
      <c r="H3600" s="13">
        <v>9.5</v>
      </c>
      <c r="I3600" s="13">
        <f>IF(G3600="Male",VLOOKUP(H3600,'Shoe size conversion table'!$B$6:$D$22,2),VLOOKUP(H3600,'Shoe size conversion table'!$J$6:$L$22,2))</f>
        <v>40</v>
      </c>
      <c r="J3600" s="13">
        <f>IF(G3600="Male",VLOOKUP(H3600,'Shoe size conversion table'!$B$6:$D$22,3),VLOOKUP(H3600,'Shoe size conversion table'!$J$6:$L$22,3))</f>
        <v>7.5</v>
      </c>
      <c r="K3600" s="11">
        <v>169</v>
      </c>
      <c r="L3600" s="12">
        <v>0</v>
      </c>
      <c r="M3600" s="7">
        <f t="shared" si="169"/>
        <v>2015</v>
      </c>
      <c r="N3600" s="7">
        <f t="shared" si="170"/>
        <v>3</v>
      </c>
      <c r="O3600" s="30">
        <f t="shared" si="171"/>
        <v>169</v>
      </c>
    </row>
    <row r="3601" spans="2:15" x14ac:dyDescent="0.2">
      <c r="B3601" s="13">
        <v>55508</v>
      </c>
      <c r="C3601" s="14">
        <v>42085.336111111144</v>
      </c>
      <c r="D3601" s="7" t="s">
        <v>7</v>
      </c>
      <c r="E3601" s="13">
        <v>2226</v>
      </c>
      <c r="F3601" s="7" t="s">
        <v>49</v>
      </c>
      <c r="G3601" s="7" t="s">
        <v>11</v>
      </c>
      <c r="H3601" s="13">
        <v>9.5</v>
      </c>
      <c r="I3601" s="13" t="str">
        <f>IF(G3601="Male",VLOOKUP(H3601,'Shoe size conversion table'!$B$6:$D$22,2),VLOOKUP(H3601,'Shoe size conversion table'!$J$6:$L$22,2))</f>
        <v>42-43</v>
      </c>
      <c r="J3601" s="13">
        <f>IF(G3601="Male",VLOOKUP(H3601,'Shoe size conversion table'!$B$6:$D$22,3),VLOOKUP(H3601,'Shoe size conversion table'!$J$6:$L$22,3))</f>
        <v>9</v>
      </c>
      <c r="K3601" s="11">
        <v>149</v>
      </c>
      <c r="L3601" s="12">
        <v>0.2</v>
      </c>
      <c r="M3601" s="7">
        <f t="shared" si="169"/>
        <v>2015</v>
      </c>
      <c r="N3601" s="7">
        <f t="shared" si="170"/>
        <v>3</v>
      </c>
      <c r="O3601" s="30">
        <f t="shared" si="171"/>
        <v>119.2</v>
      </c>
    </row>
    <row r="3602" spans="2:15" x14ac:dyDescent="0.2">
      <c r="B3602" s="13">
        <v>55509</v>
      </c>
      <c r="C3602" s="14">
        <v>42085.416111111277</v>
      </c>
      <c r="D3602" s="7" t="s">
        <v>10</v>
      </c>
      <c r="E3602" s="13">
        <v>2203</v>
      </c>
      <c r="F3602" s="7" t="s">
        <v>35</v>
      </c>
      <c r="G3602" s="7" t="s">
        <v>11</v>
      </c>
      <c r="H3602" s="13">
        <v>11</v>
      </c>
      <c r="I3602" s="13">
        <f>IF(G3602="Male",VLOOKUP(H3602,'Shoe size conversion table'!$B$6:$D$22,2),VLOOKUP(H3602,'Shoe size conversion table'!$J$6:$L$22,2))</f>
        <v>44</v>
      </c>
      <c r="J3602" s="13">
        <f>IF(G3602="Male",VLOOKUP(H3602,'Shoe size conversion table'!$B$6:$D$22,3),VLOOKUP(H3602,'Shoe size conversion table'!$J$6:$L$22,3))</f>
        <v>10.5</v>
      </c>
      <c r="K3602" s="11">
        <v>159</v>
      </c>
      <c r="L3602" s="12">
        <v>0</v>
      </c>
      <c r="M3602" s="7">
        <f t="shared" si="169"/>
        <v>2015</v>
      </c>
      <c r="N3602" s="7">
        <f t="shared" si="170"/>
        <v>3</v>
      </c>
      <c r="O3602" s="30">
        <f t="shared" si="171"/>
        <v>159</v>
      </c>
    </row>
    <row r="3603" spans="2:15" x14ac:dyDescent="0.2">
      <c r="B3603" s="13">
        <v>55510</v>
      </c>
      <c r="C3603" s="14">
        <v>42085.436111111288</v>
      </c>
      <c r="D3603" s="7" t="s">
        <v>7</v>
      </c>
      <c r="E3603" s="13">
        <v>2149</v>
      </c>
      <c r="F3603" s="7" t="s">
        <v>47</v>
      </c>
      <c r="G3603" s="7" t="s">
        <v>11</v>
      </c>
      <c r="H3603" s="13">
        <v>9.5</v>
      </c>
      <c r="I3603" s="13" t="str">
        <f>IF(G3603="Male",VLOOKUP(H3603,'Shoe size conversion table'!$B$6:$D$22,2),VLOOKUP(H3603,'Shoe size conversion table'!$J$6:$L$22,2))</f>
        <v>42-43</v>
      </c>
      <c r="J3603" s="13">
        <f>IF(G3603="Male",VLOOKUP(H3603,'Shoe size conversion table'!$B$6:$D$22,3),VLOOKUP(H3603,'Shoe size conversion table'!$J$6:$L$22,3))</f>
        <v>9</v>
      </c>
      <c r="K3603" s="11">
        <v>149</v>
      </c>
      <c r="L3603" s="12">
        <v>0.1</v>
      </c>
      <c r="M3603" s="7">
        <f t="shared" si="169"/>
        <v>2015</v>
      </c>
      <c r="N3603" s="7">
        <f t="shared" si="170"/>
        <v>3</v>
      </c>
      <c r="O3603" s="30">
        <f t="shared" si="171"/>
        <v>134.1</v>
      </c>
    </row>
    <row r="3604" spans="2:15" x14ac:dyDescent="0.2">
      <c r="B3604" s="13">
        <v>55510</v>
      </c>
      <c r="C3604" s="14">
        <v>42085.436111111288</v>
      </c>
      <c r="D3604" s="7" t="s">
        <v>7</v>
      </c>
      <c r="E3604" s="13">
        <v>2172</v>
      </c>
      <c r="F3604" s="7" t="s">
        <v>43</v>
      </c>
      <c r="G3604" s="7" t="s">
        <v>11</v>
      </c>
      <c r="H3604" s="13">
        <v>11</v>
      </c>
      <c r="I3604" s="13">
        <f>IF(G3604="Male",VLOOKUP(H3604,'Shoe size conversion table'!$B$6:$D$22,2),VLOOKUP(H3604,'Shoe size conversion table'!$J$6:$L$22,2))</f>
        <v>44</v>
      </c>
      <c r="J3604" s="13">
        <f>IF(G3604="Male",VLOOKUP(H3604,'Shoe size conversion table'!$B$6:$D$22,3),VLOOKUP(H3604,'Shoe size conversion table'!$J$6:$L$22,3))</f>
        <v>10.5</v>
      </c>
      <c r="K3604" s="11">
        <v>139</v>
      </c>
      <c r="L3604" s="12">
        <v>0</v>
      </c>
      <c r="M3604" s="7">
        <f t="shared" si="169"/>
        <v>2015</v>
      </c>
      <c r="N3604" s="7">
        <f t="shared" si="170"/>
        <v>3</v>
      </c>
      <c r="O3604" s="30">
        <f t="shared" si="171"/>
        <v>139</v>
      </c>
    </row>
    <row r="3605" spans="2:15" x14ac:dyDescent="0.2">
      <c r="B3605" s="13">
        <v>55511</v>
      </c>
      <c r="C3605" s="14">
        <v>42085.546111111282</v>
      </c>
      <c r="D3605" s="7" t="s">
        <v>10</v>
      </c>
      <c r="E3605" s="13">
        <v>2154</v>
      </c>
      <c r="F3605" s="7" t="s">
        <v>34</v>
      </c>
      <c r="G3605" s="7" t="s">
        <v>12</v>
      </c>
      <c r="H3605" s="13">
        <v>8</v>
      </c>
      <c r="I3605" s="13" t="str">
        <f>IF(G3605="Male",VLOOKUP(H3605,'Shoe size conversion table'!$B$6:$D$22,2),VLOOKUP(H3605,'Shoe size conversion table'!$J$6:$L$22,2))</f>
        <v>38-39</v>
      </c>
      <c r="J3605" s="13">
        <f>IF(G3605="Male",VLOOKUP(H3605,'Shoe size conversion table'!$B$6:$D$22,3),VLOOKUP(H3605,'Shoe size conversion table'!$J$6:$L$22,3))</f>
        <v>6</v>
      </c>
      <c r="K3605" s="11">
        <v>179</v>
      </c>
      <c r="L3605" s="12">
        <v>0.3</v>
      </c>
      <c r="M3605" s="7">
        <f t="shared" si="169"/>
        <v>2015</v>
      </c>
      <c r="N3605" s="7">
        <f t="shared" si="170"/>
        <v>3</v>
      </c>
      <c r="O3605" s="30">
        <f t="shared" si="171"/>
        <v>125.3</v>
      </c>
    </row>
    <row r="3606" spans="2:15" x14ac:dyDescent="0.2">
      <c r="B3606" s="13">
        <v>55511</v>
      </c>
      <c r="C3606" s="14">
        <v>42085.546111111282</v>
      </c>
      <c r="D3606" s="7" t="s">
        <v>10</v>
      </c>
      <c r="E3606" s="13">
        <v>2211</v>
      </c>
      <c r="F3606" s="7" t="s">
        <v>35</v>
      </c>
      <c r="G3606" s="7" t="s">
        <v>11</v>
      </c>
      <c r="H3606" s="13">
        <v>10.5</v>
      </c>
      <c r="I3606" s="13" t="str">
        <f>IF(G3606="Male",VLOOKUP(H3606,'Shoe size conversion table'!$B$6:$D$22,2),VLOOKUP(H3606,'Shoe size conversion table'!$J$6:$L$22,2))</f>
        <v>43-44</v>
      </c>
      <c r="J3606" s="13">
        <f>IF(G3606="Male",VLOOKUP(H3606,'Shoe size conversion table'!$B$6:$D$22,3),VLOOKUP(H3606,'Shoe size conversion table'!$J$6:$L$22,3))</f>
        <v>10</v>
      </c>
      <c r="K3606" s="11">
        <v>179</v>
      </c>
      <c r="L3606" s="12">
        <v>0.5</v>
      </c>
      <c r="M3606" s="7">
        <f t="shared" si="169"/>
        <v>2015</v>
      </c>
      <c r="N3606" s="7">
        <f t="shared" si="170"/>
        <v>3</v>
      </c>
      <c r="O3606" s="30">
        <f t="shared" si="171"/>
        <v>89.5</v>
      </c>
    </row>
    <row r="3607" spans="2:15" x14ac:dyDescent="0.2">
      <c r="B3607" s="13">
        <v>55512</v>
      </c>
      <c r="C3607" s="14">
        <v>42085.556111111284</v>
      </c>
      <c r="D3607" s="7" t="s">
        <v>9</v>
      </c>
      <c r="E3607" s="13">
        <v>2231</v>
      </c>
      <c r="F3607" s="7" t="s">
        <v>60</v>
      </c>
      <c r="G3607" s="7" t="s">
        <v>12</v>
      </c>
      <c r="H3607" s="13">
        <v>8.5</v>
      </c>
      <c r="I3607" s="13">
        <f>IF(G3607="Male",VLOOKUP(H3607,'Shoe size conversion table'!$B$6:$D$22,2),VLOOKUP(H3607,'Shoe size conversion table'!$J$6:$L$22,2))</f>
        <v>39</v>
      </c>
      <c r="J3607" s="13">
        <f>IF(G3607="Male",VLOOKUP(H3607,'Shoe size conversion table'!$B$6:$D$22,3),VLOOKUP(H3607,'Shoe size conversion table'!$J$6:$L$22,3))</f>
        <v>6.5</v>
      </c>
      <c r="K3607" s="11">
        <v>169</v>
      </c>
      <c r="L3607" s="12">
        <v>0</v>
      </c>
      <c r="M3607" s="7">
        <f t="shared" si="169"/>
        <v>2015</v>
      </c>
      <c r="N3607" s="7">
        <f t="shared" si="170"/>
        <v>3</v>
      </c>
      <c r="O3607" s="30">
        <f t="shared" si="171"/>
        <v>169</v>
      </c>
    </row>
    <row r="3608" spans="2:15" x14ac:dyDescent="0.2">
      <c r="B3608" s="13">
        <v>55513</v>
      </c>
      <c r="C3608" s="14">
        <v>42085.556111111284</v>
      </c>
      <c r="D3608" s="7" t="s">
        <v>7</v>
      </c>
      <c r="E3608" s="13">
        <v>2236</v>
      </c>
      <c r="F3608" s="7" t="s">
        <v>48</v>
      </c>
      <c r="G3608" s="7" t="s">
        <v>11</v>
      </c>
      <c r="H3608" s="13">
        <v>10.5</v>
      </c>
      <c r="I3608" s="13" t="str">
        <f>IF(G3608="Male",VLOOKUP(H3608,'Shoe size conversion table'!$B$6:$D$22,2),VLOOKUP(H3608,'Shoe size conversion table'!$J$6:$L$22,2))</f>
        <v>43-44</v>
      </c>
      <c r="J3608" s="13">
        <f>IF(G3608="Male",VLOOKUP(H3608,'Shoe size conversion table'!$B$6:$D$22,3),VLOOKUP(H3608,'Shoe size conversion table'!$J$6:$L$22,3))</f>
        <v>10</v>
      </c>
      <c r="K3608" s="11">
        <v>149</v>
      </c>
      <c r="L3608" s="12">
        <v>0</v>
      </c>
      <c r="M3608" s="7">
        <f t="shared" si="169"/>
        <v>2015</v>
      </c>
      <c r="N3608" s="7">
        <f t="shared" si="170"/>
        <v>3</v>
      </c>
      <c r="O3608" s="30">
        <f t="shared" si="171"/>
        <v>149</v>
      </c>
    </row>
    <row r="3609" spans="2:15" x14ac:dyDescent="0.2">
      <c r="B3609" s="13">
        <v>55514</v>
      </c>
      <c r="C3609" s="14">
        <v>42085.576111111142</v>
      </c>
      <c r="D3609" s="7" t="s">
        <v>8</v>
      </c>
      <c r="E3609" s="13">
        <v>2222</v>
      </c>
      <c r="F3609" s="7" t="s">
        <v>37</v>
      </c>
      <c r="G3609" s="7" t="s">
        <v>12</v>
      </c>
      <c r="H3609" s="13">
        <v>10.5</v>
      </c>
      <c r="I3609" s="13">
        <f>IF(G3609="Male",VLOOKUP(H3609,'Shoe size conversion table'!$B$6:$D$22,2),VLOOKUP(H3609,'Shoe size conversion table'!$J$6:$L$22,2))</f>
        <v>41</v>
      </c>
      <c r="J3609" s="13">
        <f>IF(G3609="Male",VLOOKUP(H3609,'Shoe size conversion table'!$B$6:$D$22,3),VLOOKUP(H3609,'Shoe size conversion table'!$J$6:$L$22,3))</f>
        <v>8.5</v>
      </c>
      <c r="K3609" s="11">
        <v>199</v>
      </c>
      <c r="L3609" s="12">
        <v>0</v>
      </c>
      <c r="M3609" s="7">
        <f t="shared" si="169"/>
        <v>2015</v>
      </c>
      <c r="N3609" s="7">
        <f t="shared" si="170"/>
        <v>3</v>
      </c>
      <c r="O3609" s="30">
        <f t="shared" si="171"/>
        <v>199</v>
      </c>
    </row>
    <row r="3610" spans="2:15" x14ac:dyDescent="0.2">
      <c r="B3610" s="13">
        <v>55515</v>
      </c>
      <c r="C3610" s="14">
        <v>42085.806111111146</v>
      </c>
      <c r="D3610" s="7" t="s">
        <v>7</v>
      </c>
      <c r="E3610" s="13">
        <v>2227</v>
      </c>
      <c r="F3610" s="7" t="s">
        <v>57</v>
      </c>
      <c r="G3610" s="7" t="s">
        <v>12</v>
      </c>
      <c r="H3610" s="13">
        <v>8</v>
      </c>
      <c r="I3610" s="13" t="str">
        <f>IF(G3610="Male",VLOOKUP(H3610,'Shoe size conversion table'!$B$6:$D$22,2),VLOOKUP(H3610,'Shoe size conversion table'!$J$6:$L$22,2))</f>
        <v>38-39</v>
      </c>
      <c r="J3610" s="13">
        <f>IF(G3610="Male",VLOOKUP(H3610,'Shoe size conversion table'!$B$6:$D$22,3),VLOOKUP(H3610,'Shoe size conversion table'!$J$6:$L$22,3))</f>
        <v>6</v>
      </c>
      <c r="K3610" s="11">
        <v>149</v>
      </c>
      <c r="L3610" s="12">
        <v>0</v>
      </c>
      <c r="M3610" s="7">
        <f t="shared" si="169"/>
        <v>2015</v>
      </c>
      <c r="N3610" s="7">
        <f t="shared" si="170"/>
        <v>3</v>
      </c>
      <c r="O3610" s="30">
        <f t="shared" si="171"/>
        <v>149</v>
      </c>
    </row>
    <row r="3611" spans="2:15" x14ac:dyDescent="0.2">
      <c r="B3611" s="13">
        <v>55516</v>
      </c>
      <c r="C3611" s="14">
        <v>42085.956111111285</v>
      </c>
      <c r="D3611" s="7" t="s">
        <v>10</v>
      </c>
      <c r="E3611" s="13">
        <v>2158</v>
      </c>
      <c r="F3611" s="7" t="s">
        <v>36</v>
      </c>
      <c r="G3611" s="7" t="s">
        <v>11</v>
      </c>
      <c r="H3611" s="13">
        <v>9.5</v>
      </c>
      <c r="I3611" s="13" t="str">
        <f>IF(G3611="Male",VLOOKUP(H3611,'Shoe size conversion table'!$B$6:$D$22,2),VLOOKUP(H3611,'Shoe size conversion table'!$J$6:$L$22,2))</f>
        <v>42-43</v>
      </c>
      <c r="J3611" s="13">
        <f>IF(G3611="Male",VLOOKUP(H3611,'Shoe size conversion table'!$B$6:$D$22,3),VLOOKUP(H3611,'Shoe size conversion table'!$J$6:$L$22,3))</f>
        <v>9</v>
      </c>
      <c r="K3611" s="11">
        <v>139</v>
      </c>
      <c r="L3611" s="12">
        <v>0.5</v>
      </c>
      <c r="M3611" s="7">
        <f t="shared" si="169"/>
        <v>2015</v>
      </c>
      <c r="N3611" s="7">
        <f t="shared" si="170"/>
        <v>3</v>
      </c>
      <c r="O3611" s="30">
        <f t="shared" si="171"/>
        <v>69.5</v>
      </c>
    </row>
    <row r="3612" spans="2:15" x14ac:dyDescent="0.2">
      <c r="B3612" s="13">
        <v>55517</v>
      </c>
      <c r="C3612" s="14">
        <v>42085.966111111142</v>
      </c>
      <c r="D3612" s="7" t="s">
        <v>7</v>
      </c>
      <c r="E3612" s="13">
        <v>2198</v>
      </c>
      <c r="F3612" s="7" t="s">
        <v>51</v>
      </c>
      <c r="G3612" s="7" t="s">
        <v>12</v>
      </c>
      <c r="H3612" s="13">
        <v>8</v>
      </c>
      <c r="I3612" s="13" t="str">
        <f>IF(G3612="Male",VLOOKUP(H3612,'Shoe size conversion table'!$B$6:$D$22,2),VLOOKUP(H3612,'Shoe size conversion table'!$J$6:$L$22,2))</f>
        <v>38-39</v>
      </c>
      <c r="J3612" s="13">
        <f>IF(G3612="Male",VLOOKUP(H3612,'Shoe size conversion table'!$B$6:$D$22,3),VLOOKUP(H3612,'Shoe size conversion table'!$J$6:$L$22,3))</f>
        <v>6</v>
      </c>
      <c r="K3612" s="11">
        <v>129</v>
      </c>
      <c r="L3612" s="12">
        <v>0</v>
      </c>
      <c r="M3612" s="7">
        <f t="shared" si="169"/>
        <v>2015</v>
      </c>
      <c r="N3612" s="7">
        <f t="shared" si="170"/>
        <v>3</v>
      </c>
      <c r="O3612" s="30">
        <f t="shared" si="171"/>
        <v>129</v>
      </c>
    </row>
    <row r="3613" spans="2:15" x14ac:dyDescent="0.2">
      <c r="B3613" s="13">
        <v>55518</v>
      </c>
      <c r="C3613" s="14">
        <v>42086.216111111273</v>
      </c>
      <c r="D3613" s="7" t="s">
        <v>10</v>
      </c>
      <c r="E3613" s="13">
        <v>2193</v>
      </c>
      <c r="F3613" s="7" t="s">
        <v>34</v>
      </c>
      <c r="G3613" s="7" t="s">
        <v>11</v>
      </c>
      <c r="H3613" s="13">
        <v>9</v>
      </c>
      <c r="I3613" s="13">
        <f>IF(G3613="Male",VLOOKUP(H3613,'Shoe size conversion table'!$B$6:$D$22,2),VLOOKUP(H3613,'Shoe size conversion table'!$J$6:$L$22,2))</f>
        <v>42</v>
      </c>
      <c r="J3613" s="13">
        <f>IF(G3613="Male",VLOOKUP(H3613,'Shoe size conversion table'!$B$6:$D$22,3),VLOOKUP(H3613,'Shoe size conversion table'!$J$6:$L$22,3))</f>
        <v>8.5</v>
      </c>
      <c r="K3613" s="11">
        <v>199</v>
      </c>
      <c r="L3613" s="12">
        <v>0.2</v>
      </c>
      <c r="M3613" s="7">
        <f t="shared" si="169"/>
        <v>2015</v>
      </c>
      <c r="N3613" s="7">
        <f t="shared" si="170"/>
        <v>3</v>
      </c>
      <c r="O3613" s="30">
        <f t="shared" si="171"/>
        <v>159.20000000000002</v>
      </c>
    </row>
    <row r="3614" spans="2:15" x14ac:dyDescent="0.2">
      <c r="B3614" s="13">
        <v>55519</v>
      </c>
      <c r="C3614" s="14">
        <v>42086.306111111277</v>
      </c>
      <c r="D3614" s="7" t="s">
        <v>7</v>
      </c>
      <c r="E3614" s="13">
        <v>2208</v>
      </c>
      <c r="F3614" s="7" t="s">
        <v>46</v>
      </c>
      <c r="G3614" s="7" t="s">
        <v>12</v>
      </c>
      <c r="H3614" s="13">
        <v>8</v>
      </c>
      <c r="I3614" s="13" t="str">
        <f>IF(G3614="Male",VLOOKUP(H3614,'Shoe size conversion table'!$B$6:$D$22,2),VLOOKUP(H3614,'Shoe size conversion table'!$J$6:$L$22,2))</f>
        <v>38-39</v>
      </c>
      <c r="J3614" s="13">
        <f>IF(G3614="Male",VLOOKUP(H3614,'Shoe size conversion table'!$B$6:$D$22,3),VLOOKUP(H3614,'Shoe size conversion table'!$J$6:$L$22,3))</f>
        <v>6</v>
      </c>
      <c r="K3614" s="11">
        <v>129</v>
      </c>
      <c r="L3614" s="12">
        <v>0</v>
      </c>
      <c r="M3614" s="7">
        <f t="shared" si="169"/>
        <v>2015</v>
      </c>
      <c r="N3614" s="7">
        <f t="shared" si="170"/>
        <v>3</v>
      </c>
      <c r="O3614" s="30">
        <f t="shared" si="171"/>
        <v>129</v>
      </c>
    </row>
    <row r="3615" spans="2:15" x14ac:dyDescent="0.2">
      <c r="B3615" s="13">
        <v>55520</v>
      </c>
      <c r="C3615" s="14">
        <v>42086.416111111277</v>
      </c>
      <c r="D3615" s="7" t="s">
        <v>10</v>
      </c>
      <c r="E3615" s="13">
        <v>2211</v>
      </c>
      <c r="F3615" s="7" t="s">
        <v>34</v>
      </c>
      <c r="G3615" s="7" t="s">
        <v>11</v>
      </c>
      <c r="H3615" s="13">
        <v>10</v>
      </c>
      <c r="I3615" s="13">
        <f>IF(G3615="Male",VLOOKUP(H3615,'Shoe size conversion table'!$B$6:$D$22,2),VLOOKUP(H3615,'Shoe size conversion table'!$J$6:$L$22,2))</f>
        <v>43</v>
      </c>
      <c r="J3615" s="13">
        <f>IF(G3615="Male",VLOOKUP(H3615,'Shoe size conversion table'!$B$6:$D$22,3),VLOOKUP(H3615,'Shoe size conversion table'!$J$6:$L$22,3))</f>
        <v>9.5</v>
      </c>
      <c r="K3615" s="11">
        <v>139</v>
      </c>
      <c r="L3615" s="12">
        <v>0</v>
      </c>
      <c r="M3615" s="7">
        <f t="shared" si="169"/>
        <v>2015</v>
      </c>
      <c r="N3615" s="7">
        <f t="shared" si="170"/>
        <v>3</v>
      </c>
      <c r="O3615" s="30">
        <f t="shared" si="171"/>
        <v>139</v>
      </c>
    </row>
    <row r="3616" spans="2:15" x14ac:dyDescent="0.2">
      <c r="B3616" s="13">
        <v>55521</v>
      </c>
      <c r="C3616" s="14">
        <v>42086.446111111276</v>
      </c>
      <c r="D3616" s="7" t="s">
        <v>8</v>
      </c>
      <c r="E3616" s="13">
        <v>2184</v>
      </c>
      <c r="F3616" s="7" t="s">
        <v>37</v>
      </c>
      <c r="G3616" s="7" t="s">
        <v>11</v>
      </c>
      <c r="H3616" s="13">
        <v>9.5</v>
      </c>
      <c r="I3616" s="13" t="str">
        <f>IF(G3616="Male",VLOOKUP(H3616,'Shoe size conversion table'!$B$6:$D$22,2),VLOOKUP(H3616,'Shoe size conversion table'!$J$6:$L$22,2))</f>
        <v>42-43</v>
      </c>
      <c r="J3616" s="13">
        <f>IF(G3616="Male",VLOOKUP(H3616,'Shoe size conversion table'!$B$6:$D$22,3),VLOOKUP(H3616,'Shoe size conversion table'!$J$6:$L$22,3))</f>
        <v>9</v>
      </c>
      <c r="K3616" s="11">
        <v>159</v>
      </c>
      <c r="L3616" s="12">
        <v>0</v>
      </c>
      <c r="M3616" s="7">
        <f t="shared" si="169"/>
        <v>2015</v>
      </c>
      <c r="N3616" s="7">
        <f t="shared" si="170"/>
        <v>3</v>
      </c>
      <c r="O3616" s="30">
        <f t="shared" si="171"/>
        <v>159</v>
      </c>
    </row>
    <row r="3617" spans="2:15" x14ac:dyDescent="0.2">
      <c r="B3617" s="13">
        <v>55522</v>
      </c>
      <c r="C3617" s="14">
        <v>42086.546111111282</v>
      </c>
      <c r="D3617" s="7" t="s">
        <v>10</v>
      </c>
      <c r="E3617" s="13">
        <v>2206</v>
      </c>
      <c r="F3617" s="7" t="s">
        <v>34</v>
      </c>
      <c r="G3617" s="7" t="s">
        <v>11</v>
      </c>
      <c r="H3617" s="13">
        <v>10.5</v>
      </c>
      <c r="I3617" s="13" t="str">
        <f>IF(G3617="Male",VLOOKUP(H3617,'Shoe size conversion table'!$B$6:$D$22,2),VLOOKUP(H3617,'Shoe size conversion table'!$J$6:$L$22,2))</f>
        <v>43-44</v>
      </c>
      <c r="J3617" s="13">
        <f>IF(G3617="Male",VLOOKUP(H3617,'Shoe size conversion table'!$B$6:$D$22,3),VLOOKUP(H3617,'Shoe size conversion table'!$J$6:$L$22,3))</f>
        <v>10</v>
      </c>
      <c r="K3617" s="11">
        <v>139</v>
      </c>
      <c r="L3617" s="12">
        <v>0.3</v>
      </c>
      <c r="M3617" s="7">
        <f t="shared" si="169"/>
        <v>2015</v>
      </c>
      <c r="N3617" s="7">
        <f t="shared" si="170"/>
        <v>3</v>
      </c>
      <c r="O3617" s="30">
        <f t="shared" si="171"/>
        <v>97.3</v>
      </c>
    </row>
    <row r="3618" spans="2:15" x14ac:dyDescent="0.2">
      <c r="B3618" s="13">
        <v>55523</v>
      </c>
      <c r="C3618" s="14">
        <v>42086.576111111142</v>
      </c>
      <c r="D3618" s="7" t="s">
        <v>7</v>
      </c>
      <c r="E3618" s="13">
        <v>2173</v>
      </c>
      <c r="F3618" s="7" t="s">
        <v>45</v>
      </c>
      <c r="G3618" s="7" t="s">
        <v>11</v>
      </c>
      <c r="H3618" s="13">
        <v>7.5</v>
      </c>
      <c r="I3618" s="13" t="str">
        <f>IF(G3618="Male",VLOOKUP(H3618,'Shoe size conversion table'!$B$6:$D$22,2),VLOOKUP(H3618,'Shoe size conversion table'!$J$6:$L$22,2))</f>
        <v>40-41</v>
      </c>
      <c r="J3618" s="13">
        <f>IF(G3618="Male",VLOOKUP(H3618,'Shoe size conversion table'!$B$6:$D$22,3),VLOOKUP(H3618,'Shoe size conversion table'!$J$6:$L$22,3))</f>
        <v>7</v>
      </c>
      <c r="K3618" s="11">
        <v>129</v>
      </c>
      <c r="L3618" s="12">
        <v>0</v>
      </c>
      <c r="M3618" s="7">
        <f t="shared" si="169"/>
        <v>2015</v>
      </c>
      <c r="N3618" s="7">
        <f t="shared" si="170"/>
        <v>3</v>
      </c>
      <c r="O3618" s="30">
        <f t="shared" si="171"/>
        <v>129</v>
      </c>
    </row>
    <row r="3619" spans="2:15" x14ac:dyDescent="0.2">
      <c r="B3619" s="13">
        <v>55524</v>
      </c>
      <c r="C3619" s="14">
        <v>42086.736111111277</v>
      </c>
      <c r="D3619" s="7" t="s">
        <v>7</v>
      </c>
      <c r="E3619" s="13">
        <v>2168</v>
      </c>
      <c r="F3619" s="7" t="s">
        <v>50</v>
      </c>
      <c r="G3619" s="7" t="s">
        <v>12</v>
      </c>
      <c r="H3619" s="13">
        <v>7.5</v>
      </c>
      <c r="I3619" s="13">
        <f>IF(G3619="Male",VLOOKUP(H3619,'Shoe size conversion table'!$B$6:$D$22,2),VLOOKUP(H3619,'Shoe size conversion table'!$J$6:$L$22,2))</f>
        <v>38</v>
      </c>
      <c r="J3619" s="13">
        <f>IF(G3619="Male",VLOOKUP(H3619,'Shoe size conversion table'!$B$6:$D$22,3),VLOOKUP(H3619,'Shoe size conversion table'!$J$6:$L$22,3))</f>
        <v>5.5</v>
      </c>
      <c r="K3619" s="11">
        <v>189</v>
      </c>
      <c r="L3619" s="12">
        <v>0.1</v>
      </c>
      <c r="M3619" s="7">
        <f t="shared" si="169"/>
        <v>2015</v>
      </c>
      <c r="N3619" s="7">
        <f t="shared" si="170"/>
        <v>3</v>
      </c>
      <c r="O3619" s="30">
        <f t="shared" si="171"/>
        <v>170.1</v>
      </c>
    </row>
    <row r="3620" spans="2:15" x14ac:dyDescent="0.2">
      <c r="B3620" s="13">
        <v>55525</v>
      </c>
      <c r="C3620" s="14">
        <v>42086.806111111146</v>
      </c>
      <c r="D3620" s="7" t="s">
        <v>7</v>
      </c>
      <c r="E3620" s="13">
        <v>2176</v>
      </c>
      <c r="F3620" s="7" t="s">
        <v>55</v>
      </c>
      <c r="G3620" s="7" t="s">
        <v>12</v>
      </c>
      <c r="H3620" s="13">
        <v>8</v>
      </c>
      <c r="I3620" s="13" t="str">
        <f>IF(G3620="Male",VLOOKUP(H3620,'Shoe size conversion table'!$B$6:$D$22,2),VLOOKUP(H3620,'Shoe size conversion table'!$J$6:$L$22,2))</f>
        <v>38-39</v>
      </c>
      <c r="J3620" s="13">
        <f>IF(G3620="Male",VLOOKUP(H3620,'Shoe size conversion table'!$B$6:$D$22,3),VLOOKUP(H3620,'Shoe size conversion table'!$J$6:$L$22,3))</f>
        <v>6</v>
      </c>
      <c r="K3620" s="11">
        <v>129</v>
      </c>
      <c r="L3620" s="12">
        <v>0</v>
      </c>
      <c r="M3620" s="7">
        <f t="shared" si="169"/>
        <v>2015</v>
      </c>
      <c r="N3620" s="7">
        <f t="shared" si="170"/>
        <v>3</v>
      </c>
      <c r="O3620" s="30">
        <f t="shared" si="171"/>
        <v>129</v>
      </c>
    </row>
    <row r="3621" spans="2:15" x14ac:dyDescent="0.2">
      <c r="B3621" s="13">
        <v>55526</v>
      </c>
      <c r="C3621" s="14">
        <v>42086.896111111142</v>
      </c>
      <c r="D3621" s="7" t="s">
        <v>10</v>
      </c>
      <c r="E3621" s="13">
        <v>2206</v>
      </c>
      <c r="F3621" s="7" t="s">
        <v>35</v>
      </c>
      <c r="G3621" s="7" t="s">
        <v>12</v>
      </c>
      <c r="H3621" s="13">
        <v>8.5</v>
      </c>
      <c r="I3621" s="13">
        <f>IF(G3621="Male",VLOOKUP(H3621,'Shoe size conversion table'!$B$6:$D$22,2),VLOOKUP(H3621,'Shoe size conversion table'!$J$6:$L$22,2))</f>
        <v>39</v>
      </c>
      <c r="J3621" s="13">
        <f>IF(G3621="Male",VLOOKUP(H3621,'Shoe size conversion table'!$B$6:$D$22,3),VLOOKUP(H3621,'Shoe size conversion table'!$J$6:$L$22,3))</f>
        <v>6.5</v>
      </c>
      <c r="K3621" s="11">
        <v>139</v>
      </c>
      <c r="L3621" s="12">
        <v>0.3</v>
      </c>
      <c r="M3621" s="7">
        <f t="shared" si="169"/>
        <v>2015</v>
      </c>
      <c r="N3621" s="7">
        <f t="shared" si="170"/>
        <v>3</v>
      </c>
      <c r="O3621" s="30">
        <f t="shared" si="171"/>
        <v>97.3</v>
      </c>
    </row>
    <row r="3622" spans="2:15" x14ac:dyDescent="0.2">
      <c r="B3622" s="13">
        <v>55527</v>
      </c>
      <c r="C3622" s="14">
        <v>42086.926111111279</v>
      </c>
      <c r="D3622" s="7" t="s">
        <v>10</v>
      </c>
      <c r="E3622" s="13">
        <v>2201</v>
      </c>
      <c r="F3622" s="7" t="s">
        <v>35</v>
      </c>
      <c r="G3622" s="7" t="s">
        <v>11</v>
      </c>
      <c r="H3622" s="13">
        <v>11</v>
      </c>
      <c r="I3622" s="13">
        <f>IF(G3622="Male",VLOOKUP(H3622,'Shoe size conversion table'!$B$6:$D$22,2),VLOOKUP(H3622,'Shoe size conversion table'!$J$6:$L$22,2))</f>
        <v>44</v>
      </c>
      <c r="J3622" s="13">
        <f>IF(G3622="Male",VLOOKUP(H3622,'Shoe size conversion table'!$B$6:$D$22,3),VLOOKUP(H3622,'Shoe size conversion table'!$J$6:$L$22,3))</f>
        <v>10.5</v>
      </c>
      <c r="K3622" s="11">
        <v>169</v>
      </c>
      <c r="L3622" s="12">
        <v>0.1</v>
      </c>
      <c r="M3622" s="7">
        <f t="shared" si="169"/>
        <v>2015</v>
      </c>
      <c r="N3622" s="7">
        <f t="shared" si="170"/>
        <v>3</v>
      </c>
      <c r="O3622" s="30">
        <f t="shared" si="171"/>
        <v>152.1</v>
      </c>
    </row>
    <row r="3623" spans="2:15" x14ac:dyDescent="0.2">
      <c r="B3623" s="13">
        <v>55528</v>
      </c>
      <c r="C3623" s="14">
        <v>42087.306111111277</v>
      </c>
      <c r="D3623" s="7" t="s">
        <v>10</v>
      </c>
      <c r="E3623" s="13">
        <v>2203</v>
      </c>
      <c r="F3623" s="7" t="s">
        <v>35</v>
      </c>
      <c r="G3623" s="7" t="s">
        <v>11</v>
      </c>
      <c r="H3623" s="13">
        <v>11</v>
      </c>
      <c r="I3623" s="13">
        <f>IF(G3623="Male",VLOOKUP(H3623,'Shoe size conversion table'!$B$6:$D$22,2),VLOOKUP(H3623,'Shoe size conversion table'!$J$6:$L$22,2))</f>
        <v>44</v>
      </c>
      <c r="J3623" s="13">
        <f>IF(G3623="Male",VLOOKUP(H3623,'Shoe size conversion table'!$B$6:$D$22,3),VLOOKUP(H3623,'Shoe size conversion table'!$J$6:$L$22,3))</f>
        <v>10.5</v>
      </c>
      <c r="K3623" s="11">
        <v>159</v>
      </c>
      <c r="L3623" s="12">
        <v>0</v>
      </c>
      <c r="M3623" s="7">
        <f t="shared" si="169"/>
        <v>2015</v>
      </c>
      <c r="N3623" s="7">
        <f t="shared" si="170"/>
        <v>3</v>
      </c>
      <c r="O3623" s="30">
        <f t="shared" si="171"/>
        <v>159</v>
      </c>
    </row>
    <row r="3624" spans="2:15" x14ac:dyDescent="0.2">
      <c r="B3624" s="13">
        <v>55529</v>
      </c>
      <c r="C3624" s="14">
        <v>42087.416111111277</v>
      </c>
      <c r="D3624" s="7" t="s">
        <v>10</v>
      </c>
      <c r="E3624" s="13">
        <v>2203</v>
      </c>
      <c r="F3624" s="7" t="s">
        <v>35</v>
      </c>
      <c r="G3624" s="7" t="s">
        <v>11</v>
      </c>
      <c r="H3624" s="13">
        <v>11.5</v>
      </c>
      <c r="I3624" s="13" t="str">
        <f>IF(G3624="Male",VLOOKUP(H3624,'Shoe size conversion table'!$B$6:$D$22,2),VLOOKUP(H3624,'Shoe size conversion table'!$J$6:$L$22,2))</f>
        <v>44-45</v>
      </c>
      <c r="J3624" s="13">
        <f>IF(G3624="Male",VLOOKUP(H3624,'Shoe size conversion table'!$B$6:$D$22,3),VLOOKUP(H3624,'Shoe size conversion table'!$J$6:$L$22,3))</f>
        <v>11</v>
      </c>
      <c r="K3624" s="11">
        <v>139</v>
      </c>
      <c r="L3624" s="12">
        <v>0</v>
      </c>
      <c r="M3624" s="7">
        <f t="shared" si="169"/>
        <v>2015</v>
      </c>
      <c r="N3624" s="7">
        <f t="shared" si="170"/>
        <v>3</v>
      </c>
      <c r="O3624" s="30">
        <f t="shared" si="171"/>
        <v>139</v>
      </c>
    </row>
    <row r="3625" spans="2:15" x14ac:dyDescent="0.2">
      <c r="B3625" s="13">
        <v>55530</v>
      </c>
      <c r="C3625" s="14">
        <v>42087.446111111283</v>
      </c>
      <c r="D3625" s="7" t="s">
        <v>7</v>
      </c>
      <c r="E3625" s="13">
        <v>2221</v>
      </c>
      <c r="F3625" s="7" t="s">
        <v>48</v>
      </c>
      <c r="G3625" s="7" t="s">
        <v>11</v>
      </c>
      <c r="H3625" s="13">
        <v>9.5</v>
      </c>
      <c r="I3625" s="13" t="str">
        <f>IF(G3625="Male",VLOOKUP(H3625,'Shoe size conversion table'!$B$6:$D$22,2),VLOOKUP(H3625,'Shoe size conversion table'!$J$6:$L$22,2))</f>
        <v>42-43</v>
      </c>
      <c r="J3625" s="13">
        <f>IF(G3625="Male",VLOOKUP(H3625,'Shoe size conversion table'!$B$6:$D$22,3),VLOOKUP(H3625,'Shoe size conversion table'!$J$6:$L$22,3))</f>
        <v>9</v>
      </c>
      <c r="K3625" s="11">
        <v>199</v>
      </c>
      <c r="L3625" s="12">
        <v>0</v>
      </c>
      <c r="M3625" s="7">
        <f t="shared" si="169"/>
        <v>2015</v>
      </c>
      <c r="N3625" s="7">
        <f t="shared" si="170"/>
        <v>3</v>
      </c>
      <c r="O3625" s="30">
        <f t="shared" si="171"/>
        <v>199</v>
      </c>
    </row>
    <row r="3626" spans="2:15" x14ac:dyDescent="0.2">
      <c r="B3626" s="13">
        <v>55531</v>
      </c>
      <c r="C3626" s="14">
        <v>42087.486111111277</v>
      </c>
      <c r="D3626" s="7" t="s">
        <v>8</v>
      </c>
      <c r="E3626" s="13">
        <v>2220</v>
      </c>
      <c r="F3626" s="7" t="s">
        <v>37</v>
      </c>
      <c r="G3626" s="7" t="s">
        <v>11</v>
      </c>
      <c r="H3626" s="13">
        <v>8</v>
      </c>
      <c r="I3626" s="13">
        <f>IF(G3626="Male",VLOOKUP(H3626,'Shoe size conversion table'!$B$6:$D$22,2),VLOOKUP(H3626,'Shoe size conversion table'!$J$6:$L$22,2))</f>
        <v>41</v>
      </c>
      <c r="J3626" s="13">
        <f>IF(G3626="Male",VLOOKUP(H3626,'Shoe size conversion table'!$B$6:$D$22,3),VLOOKUP(H3626,'Shoe size conversion table'!$J$6:$L$22,3))</f>
        <v>7.5</v>
      </c>
      <c r="K3626" s="11">
        <v>169</v>
      </c>
      <c r="L3626" s="12">
        <v>0</v>
      </c>
      <c r="M3626" s="7">
        <f t="shared" si="169"/>
        <v>2015</v>
      </c>
      <c r="N3626" s="7">
        <f t="shared" si="170"/>
        <v>3</v>
      </c>
      <c r="O3626" s="30">
        <f t="shared" si="171"/>
        <v>169</v>
      </c>
    </row>
    <row r="3627" spans="2:15" x14ac:dyDescent="0.2">
      <c r="B3627" s="13">
        <v>55532</v>
      </c>
      <c r="C3627" s="14">
        <v>42087.546111111282</v>
      </c>
      <c r="D3627" s="7" t="s">
        <v>10</v>
      </c>
      <c r="E3627" s="13">
        <v>2236</v>
      </c>
      <c r="F3627" s="7" t="s">
        <v>34</v>
      </c>
      <c r="G3627" s="7" t="s">
        <v>11</v>
      </c>
      <c r="H3627" s="13">
        <v>11.5</v>
      </c>
      <c r="I3627" s="13" t="str">
        <f>IF(G3627="Male",VLOOKUP(H3627,'Shoe size conversion table'!$B$6:$D$22,2),VLOOKUP(H3627,'Shoe size conversion table'!$J$6:$L$22,2))</f>
        <v>44-45</v>
      </c>
      <c r="J3627" s="13">
        <f>IF(G3627="Male",VLOOKUP(H3627,'Shoe size conversion table'!$B$6:$D$22,3),VLOOKUP(H3627,'Shoe size conversion table'!$J$6:$L$22,3))</f>
        <v>11</v>
      </c>
      <c r="K3627" s="11">
        <v>169</v>
      </c>
      <c r="L3627" s="12">
        <v>0</v>
      </c>
      <c r="M3627" s="7">
        <f t="shared" si="169"/>
        <v>2015</v>
      </c>
      <c r="N3627" s="7">
        <f t="shared" si="170"/>
        <v>3</v>
      </c>
      <c r="O3627" s="30">
        <f t="shared" si="171"/>
        <v>169</v>
      </c>
    </row>
    <row r="3628" spans="2:15" x14ac:dyDescent="0.2">
      <c r="B3628" s="13">
        <v>55533</v>
      </c>
      <c r="C3628" s="14">
        <v>42087.696111111145</v>
      </c>
      <c r="D3628" s="7" t="s">
        <v>7</v>
      </c>
      <c r="E3628" s="13">
        <v>2226</v>
      </c>
      <c r="F3628" s="7" t="s">
        <v>49</v>
      </c>
      <c r="G3628" s="7" t="s">
        <v>11</v>
      </c>
      <c r="H3628" s="13">
        <v>9.5</v>
      </c>
      <c r="I3628" s="13" t="str">
        <f>IF(G3628="Male",VLOOKUP(H3628,'Shoe size conversion table'!$B$6:$D$22,2),VLOOKUP(H3628,'Shoe size conversion table'!$J$6:$L$22,2))</f>
        <v>42-43</v>
      </c>
      <c r="J3628" s="13">
        <f>IF(G3628="Male",VLOOKUP(H3628,'Shoe size conversion table'!$B$6:$D$22,3),VLOOKUP(H3628,'Shoe size conversion table'!$J$6:$L$22,3))</f>
        <v>9</v>
      </c>
      <c r="K3628" s="11">
        <v>149</v>
      </c>
      <c r="L3628" s="12">
        <v>0.2</v>
      </c>
      <c r="M3628" s="7">
        <f t="shared" si="169"/>
        <v>2015</v>
      </c>
      <c r="N3628" s="7">
        <f t="shared" si="170"/>
        <v>3</v>
      </c>
      <c r="O3628" s="30">
        <f t="shared" si="171"/>
        <v>119.2</v>
      </c>
    </row>
    <row r="3629" spans="2:15" x14ac:dyDescent="0.2">
      <c r="B3629" s="13">
        <v>55534</v>
      </c>
      <c r="C3629" s="14">
        <v>42087.70611111114</v>
      </c>
      <c r="D3629" s="7" t="s">
        <v>8</v>
      </c>
      <c r="E3629" s="13">
        <v>2166</v>
      </c>
      <c r="F3629" s="7" t="s">
        <v>38</v>
      </c>
      <c r="G3629" s="7" t="s">
        <v>12</v>
      </c>
      <c r="H3629" s="13">
        <v>10.5</v>
      </c>
      <c r="I3629" s="13">
        <f>IF(G3629="Male",VLOOKUP(H3629,'Shoe size conversion table'!$B$6:$D$22,2),VLOOKUP(H3629,'Shoe size conversion table'!$J$6:$L$22,2))</f>
        <v>41</v>
      </c>
      <c r="J3629" s="13">
        <f>IF(G3629="Male",VLOOKUP(H3629,'Shoe size conversion table'!$B$6:$D$22,3),VLOOKUP(H3629,'Shoe size conversion table'!$J$6:$L$22,3))</f>
        <v>8.5</v>
      </c>
      <c r="K3629" s="11">
        <v>129</v>
      </c>
      <c r="L3629" s="12">
        <v>0.5</v>
      </c>
      <c r="M3629" s="7">
        <f t="shared" si="169"/>
        <v>2015</v>
      </c>
      <c r="N3629" s="7">
        <f t="shared" si="170"/>
        <v>3</v>
      </c>
      <c r="O3629" s="30">
        <f t="shared" si="171"/>
        <v>64.5</v>
      </c>
    </row>
    <row r="3630" spans="2:15" x14ac:dyDescent="0.2">
      <c r="B3630" s="13">
        <v>55535</v>
      </c>
      <c r="C3630" s="14">
        <v>42087.736111111277</v>
      </c>
      <c r="D3630" s="7" t="s">
        <v>10</v>
      </c>
      <c r="E3630" s="13">
        <v>2148</v>
      </c>
      <c r="F3630" s="7" t="s">
        <v>35</v>
      </c>
      <c r="G3630" s="7" t="s">
        <v>11</v>
      </c>
      <c r="H3630" s="13">
        <v>8</v>
      </c>
      <c r="I3630" s="13">
        <f>IF(G3630="Male",VLOOKUP(H3630,'Shoe size conversion table'!$B$6:$D$22,2),VLOOKUP(H3630,'Shoe size conversion table'!$J$6:$L$22,2))</f>
        <v>41</v>
      </c>
      <c r="J3630" s="13">
        <f>IF(G3630="Male",VLOOKUP(H3630,'Shoe size conversion table'!$B$6:$D$22,3),VLOOKUP(H3630,'Shoe size conversion table'!$J$6:$L$22,3))</f>
        <v>7.5</v>
      </c>
      <c r="K3630" s="11">
        <v>149</v>
      </c>
      <c r="L3630" s="12">
        <v>0</v>
      </c>
      <c r="M3630" s="7">
        <f t="shared" si="169"/>
        <v>2015</v>
      </c>
      <c r="N3630" s="7">
        <f t="shared" si="170"/>
        <v>3</v>
      </c>
      <c r="O3630" s="30">
        <f t="shared" si="171"/>
        <v>149</v>
      </c>
    </row>
    <row r="3631" spans="2:15" x14ac:dyDescent="0.2">
      <c r="B3631" s="13">
        <v>55536</v>
      </c>
      <c r="C3631" s="14">
        <v>42087.806111111146</v>
      </c>
      <c r="D3631" s="7" t="s">
        <v>7</v>
      </c>
      <c r="E3631" s="13">
        <v>2207</v>
      </c>
      <c r="F3631" s="7" t="s">
        <v>43</v>
      </c>
      <c r="G3631" s="7" t="s">
        <v>12</v>
      </c>
      <c r="H3631" s="13">
        <v>8</v>
      </c>
      <c r="I3631" s="13" t="str">
        <f>IF(G3631="Male",VLOOKUP(H3631,'Shoe size conversion table'!$B$6:$D$22,2),VLOOKUP(H3631,'Shoe size conversion table'!$J$6:$L$22,2))</f>
        <v>38-39</v>
      </c>
      <c r="J3631" s="13">
        <f>IF(G3631="Male",VLOOKUP(H3631,'Shoe size conversion table'!$B$6:$D$22,3),VLOOKUP(H3631,'Shoe size conversion table'!$J$6:$L$22,3))</f>
        <v>6</v>
      </c>
      <c r="K3631" s="11">
        <v>199</v>
      </c>
      <c r="L3631" s="12">
        <v>0.1</v>
      </c>
      <c r="M3631" s="7">
        <f t="shared" si="169"/>
        <v>2015</v>
      </c>
      <c r="N3631" s="7">
        <f t="shared" si="170"/>
        <v>3</v>
      </c>
      <c r="O3631" s="30">
        <f t="shared" si="171"/>
        <v>179.1</v>
      </c>
    </row>
    <row r="3632" spans="2:15" x14ac:dyDescent="0.2">
      <c r="B3632" s="13">
        <v>55537</v>
      </c>
      <c r="C3632" s="14">
        <v>42087.836111111283</v>
      </c>
      <c r="D3632" s="7" t="s">
        <v>7</v>
      </c>
      <c r="E3632" s="13">
        <v>2214</v>
      </c>
      <c r="F3632" s="7" t="s">
        <v>49</v>
      </c>
      <c r="G3632" s="7" t="s">
        <v>12</v>
      </c>
      <c r="H3632" s="13">
        <v>7.5</v>
      </c>
      <c r="I3632" s="13">
        <f>IF(G3632="Male",VLOOKUP(H3632,'Shoe size conversion table'!$B$6:$D$22,2),VLOOKUP(H3632,'Shoe size conversion table'!$J$6:$L$22,2))</f>
        <v>38</v>
      </c>
      <c r="J3632" s="13">
        <f>IF(G3632="Male",VLOOKUP(H3632,'Shoe size conversion table'!$B$6:$D$22,3),VLOOKUP(H3632,'Shoe size conversion table'!$J$6:$L$22,3))</f>
        <v>5.5</v>
      </c>
      <c r="K3632" s="11">
        <v>179</v>
      </c>
      <c r="L3632" s="12">
        <v>0</v>
      </c>
      <c r="M3632" s="7">
        <f t="shared" si="169"/>
        <v>2015</v>
      </c>
      <c r="N3632" s="7">
        <f t="shared" si="170"/>
        <v>3</v>
      </c>
      <c r="O3632" s="30">
        <f t="shared" si="171"/>
        <v>179</v>
      </c>
    </row>
    <row r="3633" spans="2:15" x14ac:dyDescent="0.2">
      <c r="B3633" s="13">
        <v>55538</v>
      </c>
      <c r="C3633" s="14">
        <v>42087.876111111284</v>
      </c>
      <c r="D3633" s="7" t="s">
        <v>7</v>
      </c>
      <c r="E3633" s="13">
        <v>2189</v>
      </c>
      <c r="F3633" s="7" t="s">
        <v>55</v>
      </c>
      <c r="G3633" s="7" t="s">
        <v>12</v>
      </c>
      <c r="H3633" s="13">
        <v>8</v>
      </c>
      <c r="I3633" s="13" t="str">
        <f>IF(G3633="Male",VLOOKUP(H3633,'Shoe size conversion table'!$B$6:$D$22,2),VLOOKUP(H3633,'Shoe size conversion table'!$J$6:$L$22,2))</f>
        <v>38-39</v>
      </c>
      <c r="J3633" s="13">
        <f>IF(G3633="Male",VLOOKUP(H3633,'Shoe size conversion table'!$B$6:$D$22,3),VLOOKUP(H3633,'Shoe size conversion table'!$J$6:$L$22,3))</f>
        <v>6</v>
      </c>
      <c r="K3633" s="11">
        <v>139</v>
      </c>
      <c r="L3633" s="12">
        <v>0</v>
      </c>
      <c r="M3633" s="7">
        <f t="shared" si="169"/>
        <v>2015</v>
      </c>
      <c r="N3633" s="7">
        <f t="shared" si="170"/>
        <v>3</v>
      </c>
      <c r="O3633" s="30">
        <f t="shared" si="171"/>
        <v>139</v>
      </c>
    </row>
    <row r="3634" spans="2:15" x14ac:dyDescent="0.2">
      <c r="B3634" s="13">
        <v>55538</v>
      </c>
      <c r="C3634" s="14">
        <v>42087.876111111284</v>
      </c>
      <c r="D3634" s="7" t="s">
        <v>7</v>
      </c>
      <c r="E3634" s="13">
        <v>2173</v>
      </c>
      <c r="F3634" s="7" t="s">
        <v>51</v>
      </c>
      <c r="G3634" s="7" t="s">
        <v>12</v>
      </c>
      <c r="H3634" s="13">
        <v>7.5</v>
      </c>
      <c r="I3634" s="13">
        <f>IF(G3634="Male",VLOOKUP(H3634,'Shoe size conversion table'!$B$6:$D$22,2),VLOOKUP(H3634,'Shoe size conversion table'!$J$6:$L$22,2))</f>
        <v>38</v>
      </c>
      <c r="J3634" s="13">
        <f>IF(G3634="Male",VLOOKUP(H3634,'Shoe size conversion table'!$B$6:$D$22,3),VLOOKUP(H3634,'Shoe size conversion table'!$J$6:$L$22,3))</f>
        <v>5.5</v>
      </c>
      <c r="K3634" s="11">
        <v>159</v>
      </c>
      <c r="L3634" s="12">
        <v>0.5</v>
      </c>
      <c r="M3634" s="7">
        <f t="shared" si="169"/>
        <v>2015</v>
      </c>
      <c r="N3634" s="7">
        <f t="shared" si="170"/>
        <v>3</v>
      </c>
      <c r="O3634" s="30">
        <f t="shared" si="171"/>
        <v>79.5</v>
      </c>
    </row>
    <row r="3635" spans="2:15" x14ac:dyDescent="0.2">
      <c r="B3635" s="13">
        <v>55539</v>
      </c>
      <c r="C3635" s="14">
        <v>42087.906111111275</v>
      </c>
      <c r="D3635" s="7" t="s">
        <v>10</v>
      </c>
      <c r="E3635" s="13">
        <v>2185</v>
      </c>
      <c r="F3635" s="7" t="s">
        <v>35</v>
      </c>
      <c r="G3635" s="7" t="s">
        <v>11</v>
      </c>
      <c r="H3635" s="13">
        <v>6.5</v>
      </c>
      <c r="I3635" s="13">
        <f>IF(G3635="Male",VLOOKUP(H3635,'Shoe size conversion table'!$B$6:$D$22,2),VLOOKUP(H3635,'Shoe size conversion table'!$J$6:$L$22,2))</f>
        <v>39</v>
      </c>
      <c r="J3635" s="13">
        <f>IF(G3635="Male",VLOOKUP(H3635,'Shoe size conversion table'!$B$6:$D$22,3),VLOOKUP(H3635,'Shoe size conversion table'!$J$6:$L$22,3))</f>
        <v>6</v>
      </c>
      <c r="K3635" s="11">
        <v>199</v>
      </c>
      <c r="L3635" s="12">
        <v>0.2</v>
      </c>
      <c r="M3635" s="7">
        <f t="shared" si="169"/>
        <v>2015</v>
      </c>
      <c r="N3635" s="7">
        <f t="shared" si="170"/>
        <v>3</v>
      </c>
      <c r="O3635" s="30">
        <f t="shared" si="171"/>
        <v>159.20000000000002</v>
      </c>
    </row>
    <row r="3636" spans="2:15" x14ac:dyDescent="0.2">
      <c r="B3636" s="13">
        <v>55540</v>
      </c>
      <c r="C3636" s="14">
        <v>42087.926111111279</v>
      </c>
      <c r="D3636" s="7" t="s">
        <v>8</v>
      </c>
      <c r="E3636" s="13">
        <v>2169</v>
      </c>
      <c r="F3636" s="7" t="s">
        <v>41</v>
      </c>
      <c r="G3636" s="7" t="s">
        <v>12</v>
      </c>
      <c r="H3636" s="13">
        <v>8</v>
      </c>
      <c r="I3636" s="13" t="str">
        <f>IF(G3636="Male",VLOOKUP(H3636,'Shoe size conversion table'!$B$6:$D$22,2),VLOOKUP(H3636,'Shoe size conversion table'!$J$6:$L$22,2))</f>
        <v>38-39</v>
      </c>
      <c r="J3636" s="13">
        <f>IF(G3636="Male",VLOOKUP(H3636,'Shoe size conversion table'!$B$6:$D$22,3),VLOOKUP(H3636,'Shoe size conversion table'!$J$6:$L$22,3))</f>
        <v>6</v>
      </c>
      <c r="K3636" s="11">
        <v>169</v>
      </c>
      <c r="L3636" s="12">
        <v>0.3</v>
      </c>
      <c r="M3636" s="7">
        <f t="shared" si="169"/>
        <v>2015</v>
      </c>
      <c r="N3636" s="7">
        <f t="shared" si="170"/>
        <v>3</v>
      </c>
      <c r="O3636" s="30">
        <f t="shared" si="171"/>
        <v>118.3</v>
      </c>
    </row>
    <row r="3637" spans="2:15" x14ac:dyDescent="0.2">
      <c r="B3637" s="13">
        <v>55541</v>
      </c>
      <c r="C3637" s="14">
        <v>42088.306111111277</v>
      </c>
      <c r="D3637" s="7" t="s">
        <v>10</v>
      </c>
      <c r="E3637" s="13">
        <v>2211</v>
      </c>
      <c r="F3637" s="7" t="s">
        <v>34</v>
      </c>
      <c r="G3637" s="7" t="s">
        <v>11</v>
      </c>
      <c r="H3637" s="13">
        <v>10</v>
      </c>
      <c r="I3637" s="13">
        <f>IF(G3637="Male",VLOOKUP(H3637,'Shoe size conversion table'!$B$6:$D$22,2),VLOOKUP(H3637,'Shoe size conversion table'!$J$6:$L$22,2))</f>
        <v>43</v>
      </c>
      <c r="J3637" s="13">
        <f>IF(G3637="Male",VLOOKUP(H3637,'Shoe size conversion table'!$B$6:$D$22,3),VLOOKUP(H3637,'Shoe size conversion table'!$J$6:$L$22,3))</f>
        <v>9.5</v>
      </c>
      <c r="K3637" s="11">
        <v>139</v>
      </c>
      <c r="L3637" s="12">
        <v>0</v>
      </c>
      <c r="M3637" s="7">
        <f t="shared" si="169"/>
        <v>2015</v>
      </c>
      <c r="N3637" s="7">
        <f t="shared" si="170"/>
        <v>3</v>
      </c>
      <c r="O3637" s="30">
        <f t="shared" si="171"/>
        <v>139</v>
      </c>
    </row>
    <row r="3638" spans="2:15" x14ac:dyDescent="0.2">
      <c r="B3638" s="13">
        <v>55542</v>
      </c>
      <c r="C3638" s="14">
        <v>42088.316111111286</v>
      </c>
      <c r="D3638" s="7" t="s">
        <v>9</v>
      </c>
      <c r="E3638" s="13">
        <v>2225</v>
      </c>
      <c r="F3638" s="7" t="s">
        <v>62</v>
      </c>
      <c r="G3638" s="7" t="s">
        <v>11</v>
      </c>
      <c r="H3638" s="13">
        <v>11</v>
      </c>
      <c r="I3638" s="13">
        <f>IF(G3638="Male",VLOOKUP(H3638,'Shoe size conversion table'!$B$6:$D$22,2),VLOOKUP(H3638,'Shoe size conversion table'!$J$6:$L$22,2))</f>
        <v>44</v>
      </c>
      <c r="J3638" s="13">
        <f>IF(G3638="Male",VLOOKUP(H3638,'Shoe size conversion table'!$B$6:$D$22,3),VLOOKUP(H3638,'Shoe size conversion table'!$J$6:$L$22,3))</f>
        <v>10.5</v>
      </c>
      <c r="K3638" s="11">
        <v>149</v>
      </c>
      <c r="L3638" s="12">
        <v>0</v>
      </c>
      <c r="M3638" s="7">
        <f t="shared" si="169"/>
        <v>2015</v>
      </c>
      <c r="N3638" s="7">
        <f t="shared" si="170"/>
        <v>3</v>
      </c>
      <c r="O3638" s="30">
        <f t="shared" si="171"/>
        <v>149</v>
      </c>
    </row>
    <row r="3639" spans="2:15" x14ac:dyDescent="0.2">
      <c r="B3639" s="13">
        <v>55543</v>
      </c>
      <c r="C3639" s="14">
        <v>42088.446111111283</v>
      </c>
      <c r="D3639" s="7" t="s">
        <v>7</v>
      </c>
      <c r="E3639" s="13">
        <v>2216</v>
      </c>
      <c r="F3639" s="7" t="s">
        <v>51</v>
      </c>
      <c r="G3639" s="7" t="s">
        <v>12</v>
      </c>
      <c r="H3639" s="13">
        <v>8.5</v>
      </c>
      <c r="I3639" s="13">
        <f>IF(G3639="Male",VLOOKUP(H3639,'Shoe size conversion table'!$B$6:$D$22,2),VLOOKUP(H3639,'Shoe size conversion table'!$J$6:$L$22,2))</f>
        <v>39</v>
      </c>
      <c r="J3639" s="13">
        <f>IF(G3639="Male",VLOOKUP(H3639,'Shoe size conversion table'!$B$6:$D$22,3),VLOOKUP(H3639,'Shoe size conversion table'!$J$6:$L$22,3))</f>
        <v>6.5</v>
      </c>
      <c r="K3639" s="11">
        <v>199</v>
      </c>
      <c r="L3639" s="12">
        <v>0.1</v>
      </c>
      <c r="M3639" s="7">
        <f t="shared" si="169"/>
        <v>2015</v>
      </c>
      <c r="N3639" s="7">
        <f t="shared" si="170"/>
        <v>3</v>
      </c>
      <c r="O3639" s="30">
        <f t="shared" si="171"/>
        <v>179.1</v>
      </c>
    </row>
    <row r="3640" spans="2:15" x14ac:dyDescent="0.2">
      <c r="B3640" s="13">
        <v>55544</v>
      </c>
      <c r="C3640" s="14">
        <v>42088.486111111277</v>
      </c>
      <c r="D3640" s="7" t="s">
        <v>7</v>
      </c>
      <c r="E3640" s="13">
        <v>2214</v>
      </c>
      <c r="F3640" s="7" t="s">
        <v>50</v>
      </c>
      <c r="G3640" s="7" t="s">
        <v>12</v>
      </c>
      <c r="H3640" s="13">
        <v>6.5</v>
      </c>
      <c r="I3640" s="13">
        <f>IF(G3640="Male",VLOOKUP(H3640,'Shoe size conversion table'!$B$6:$D$22,2),VLOOKUP(H3640,'Shoe size conversion table'!$J$6:$L$22,2))</f>
        <v>37</v>
      </c>
      <c r="J3640" s="13">
        <f>IF(G3640="Male",VLOOKUP(H3640,'Shoe size conversion table'!$B$6:$D$22,3),VLOOKUP(H3640,'Shoe size conversion table'!$J$6:$L$22,3))</f>
        <v>4.5</v>
      </c>
      <c r="K3640" s="11">
        <v>149</v>
      </c>
      <c r="L3640" s="12">
        <v>0</v>
      </c>
      <c r="M3640" s="7">
        <f t="shared" si="169"/>
        <v>2015</v>
      </c>
      <c r="N3640" s="7">
        <f t="shared" si="170"/>
        <v>3</v>
      </c>
      <c r="O3640" s="30">
        <f t="shared" si="171"/>
        <v>149</v>
      </c>
    </row>
    <row r="3641" spans="2:15" x14ac:dyDescent="0.2">
      <c r="B3641" s="13">
        <v>55545</v>
      </c>
      <c r="C3641" s="14">
        <v>42088.486111111277</v>
      </c>
      <c r="D3641" s="7" t="s">
        <v>8</v>
      </c>
      <c r="E3641" s="13">
        <v>2176</v>
      </c>
      <c r="F3641" s="7" t="s">
        <v>38</v>
      </c>
      <c r="G3641" s="7" t="s">
        <v>11</v>
      </c>
      <c r="H3641" s="13">
        <v>9</v>
      </c>
      <c r="I3641" s="13">
        <f>IF(G3641="Male",VLOOKUP(H3641,'Shoe size conversion table'!$B$6:$D$22,2),VLOOKUP(H3641,'Shoe size conversion table'!$J$6:$L$22,2))</f>
        <v>42</v>
      </c>
      <c r="J3641" s="13">
        <f>IF(G3641="Male",VLOOKUP(H3641,'Shoe size conversion table'!$B$6:$D$22,3),VLOOKUP(H3641,'Shoe size conversion table'!$J$6:$L$22,3))</f>
        <v>8.5</v>
      </c>
      <c r="K3641" s="11">
        <v>129</v>
      </c>
      <c r="L3641" s="12">
        <v>0.1</v>
      </c>
      <c r="M3641" s="7">
        <f t="shared" si="169"/>
        <v>2015</v>
      </c>
      <c r="N3641" s="7">
        <f t="shared" si="170"/>
        <v>3</v>
      </c>
      <c r="O3641" s="30">
        <f t="shared" si="171"/>
        <v>116.10000000000001</v>
      </c>
    </row>
    <row r="3642" spans="2:15" x14ac:dyDescent="0.2">
      <c r="B3642" s="13">
        <v>55546</v>
      </c>
      <c r="C3642" s="14">
        <v>42088.696111111145</v>
      </c>
      <c r="D3642" s="7" t="s">
        <v>10</v>
      </c>
      <c r="E3642" s="13">
        <v>2199</v>
      </c>
      <c r="F3642" s="7" t="s">
        <v>35</v>
      </c>
      <c r="G3642" s="7" t="s">
        <v>12</v>
      </c>
      <c r="H3642" s="13">
        <v>8.5</v>
      </c>
      <c r="I3642" s="13">
        <f>IF(G3642="Male",VLOOKUP(H3642,'Shoe size conversion table'!$B$6:$D$22,2),VLOOKUP(H3642,'Shoe size conversion table'!$J$6:$L$22,2))</f>
        <v>39</v>
      </c>
      <c r="J3642" s="13">
        <f>IF(G3642="Male",VLOOKUP(H3642,'Shoe size conversion table'!$B$6:$D$22,3),VLOOKUP(H3642,'Shoe size conversion table'!$J$6:$L$22,3))</f>
        <v>6.5</v>
      </c>
      <c r="K3642" s="11">
        <v>199</v>
      </c>
      <c r="L3642" s="12">
        <v>0</v>
      </c>
      <c r="M3642" s="7">
        <f t="shared" si="169"/>
        <v>2015</v>
      </c>
      <c r="N3642" s="7">
        <f t="shared" si="170"/>
        <v>3</v>
      </c>
      <c r="O3642" s="30">
        <f t="shared" si="171"/>
        <v>199</v>
      </c>
    </row>
    <row r="3643" spans="2:15" x14ac:dyDescent="0.2">
      <c r="B3643" s="13">
        <v>55547</v>
      </c>
      <c r="C3643" s="14">
        <v>42088.736111111277</v>
      </c>
      <c r="D3643" s="7" t="s">
        <v>7</v>
      </c>
      <c r="E3643" s="13">
        <v>2231</v>
      </c>
      <c r="F3643" s="7" t="s">
        <v>50</v>
      </c>
      <c r="G3643" s="7" t="s">
        <v>12</v>
      </c>
      <c r="H3643" s="13">
        <v>7.5</v>
      </c>
      <c r="I3643" s="13">
        <f>IF(G3643="Male",VLOOKUP(H3643,'Shoe size conversion table'!$B$6:$D$22,2),VLOOKUP(H3643,'Shoe size conversion table'!$J$6:$L$22,2))</f>
        <v>38</v>
      </c>
      <c r="J3643" s="13">
        <f>IF(G3643="Male",VLOOKUP(H3643,'Shoe size conversion table'!$B$6:$D$22,3),VLOOKUP(H3643,'Shoe size conversion table'!$J$6:$L$22,3))</f>
        <v>5.5</v>
      </c>
      <c r="K3643" s="11">
        <v>199</v>
      </c>
      <c r="L3643" s="12">
        <v>0</v>
      </c>
      <c r="M3643" s="7">
        <f t="shared" si="169"/>
        <v>2015</v>
      </c>
      <c r="N3643" s="7">
        <f t="shared" si="170"/>
        <v>3</v>
      </c>
      <c r="O3643" s="30">
        <f t="shared" si="171"/>
        <v>199</v>
      </c>
    </row>
    <row r="3644" spans="2:15" x14ac:dyDescent="0.2">
      <c r="B3644" s="13">
        <v>55548</v>
      </c>
      <c r="C3644" s="14">
        <v>42088.816111111286</v>
      </c>
      <c r="D3644" s="7" t="s">
        <v>9</v>
      </c>
      <c r="E3644" s="13">
        <v>2215</v>
      </c>
      <c r="F3644" s="7" t="s">
        <v>59</v>
      </c>
      <c r="G3644" s="7" t="s">
        <v>12</v>
      </c>
      <c r="H3644" s="13">
        <v>4.5</v>
      </c>
      <c r="I3644" s="13">
        <f>IF(G3644="Male",VLOOKUP(H3644,'Shoe size conversion table'!$B$6:$D$22,2),VLOOKUP(H3644,'Shoe size conversion table'!$J$6:$L$22,2))</f>
        <v>35</v>
      </c>
      <c r="J3644" s="13">
        <f>IF(G3644="Male",VLOOKUP(H3644,'Shoe size conversion table'!$B$6:$D$22,3),VLOOKUP(H3644,'Shoe size conversion table'!$J$6:$L$22,3))</f>
        <v>2.5</v>
      </c>
      <c r="K3644" s="11">
        <v>159</v>
      </c>
      <c r="L3644" s="12">
        <v>0</v>
      </c>
      <c r="M3644" s="7">
        <f t="shared" si="169"/>
        <v>2015</v>
      </c>
      <c r="N3644" s="7">
        <f t="shared" si="170"/>
        <v>3</v>
      </c>
      <c r="O3644" s="30">
        <f t="shared" si="171"/>
        <v>159</v>
      </c>
    </row>
    <row r="3645" spans="2:15" x14ac:dyDescent="0.2">
      <c r="B3645" s="13">
        <v>55549</v>
      </c>
      <c r="C3645" s="14">
        <v>42088.876111111284</v>
      </c>
      <c r="D3645" s="7" t="s">
        <v>7</v>
      </c>
      <c r="E3645" s="13">
        <v>2150</v>
      </c>
      <c r="F3645" s="7" t="s">
        <v>53</v>
      </c>
      <c r="G3645" s="7" t="s">
        <v>12</v>
      </c>
      <c r="H3645" s="13">
        <v>8</v>
      </c>
      <c r="I3645" s="13" t="str">
        <f>IF(G3645="Male",VLOOKUP(H3645,'Shoe size conversion table'!$B$6:$D$22,2),VLOOKUP(H3645,'Shoe size conversion table'!$J$6:$L$22,2))</f>
        <v>38-39</v>
      </c>
      <c r="J3645" s="13">
        <f>IF(G3645="Male",VLOOKUP(H3645,'Shoe size conversion table'!$B$6:$D$22,3),VLOOKUP(H3645,'Shoe size conversion table'!$J$6:$L$22,3))</f>
        <v>6</v>
      </c>
      <c r="K3645" s="11">
        <v>169</v>
      </c>
      <c r="L3645" s="12">
        <v>0</v>
      </c>
      <c r="M3645" s="7">
        <f t="shared" si="169"/>
        <v>2015</v>
      </c>
      <c r="N3645" s="7">
        <f t="shared" si="170"/>
        <v>3</v>
      </c>
      <c r="O3645" s="30">
        <f t="shared" si="171"/>
        <v>169</v>
      </c>
    </row>
    <row r="3646" spans="2:15" x14ac:dyDescent="0.2">
      <c r="B3646" s="13">
        <v>55550</v>
      </c>
      <c r="C3646" s="14">
        <v>42088.906111111282</v>
      </c>
      <c r="D3646" s="7" t="s">
        <v>10</v>
      </c>
      <c r="E3646" s="13">
        <v>2167</v>
      </c>
      <c r="F3646" s="7" t="s">
        <v>35</v>
      </c>
      <c r="G3646" s="7" t="s">
        <v>11</v>
      </c>
      <c r="H3646" s="13">
        <v>10</v>
      </c>
      <c r="I3646" s="13">
        <f>IF(G3646="Male",VLOOKUP(H3646,'Shoe size conversion table'!$B$6:$D$22,2),VLOOKUP(H3646,'Shoe size conversion table'!$J$6:$L$22,2))</f>
        <v>43</v>
      </c>
      <c r="J3646" s="13">
        <f>IF(G3646="Male",VLOOKUP(H3646,'Shoe size conversion table'!$B$6:$D$22,3),VLOOKUP(H3646,'Shoe size conversion table'!$J$6:$L$22,3))</f>
        <v>9.5</v>
      </c>
      <c r="K3646" s="11">
        <v>159</v>
      </c>
      <c r="L3646" s="12">
        <v>0</v>
      </c>
      <c r="M3646" s="7">
        <f t="shared" si="169"/>
        <v>2015</v>
      </c>
      <c r="N3646" s="7">
        <f t="shared" si="170"/>
        <v>3</v>
      </c>
      <c r="O3646" s="30">
        <f t="shared" si="171"/>
        <v>159</v>
      </c>
    </row>
    <row r="3647" spans="2:15" x14ac:dyDescent="0.2">
      <c r="B3647" s="13">
        <v>55551</v>
      </c>
      <c r="C3647" s="14">
        <v>42089.036111111142</v>
      </c>
      <c r="D3647" s="7" t="s">
        <v>8</v>
      </c>
      <c r="E3647" s="13">
        <v>2205</v>
      </c>
      <c r="F3647" s="7" t="s">
        <v>38</v>
      </c>
      <c r="G3647" s="7" t="s">
        <v>12</v>
      </c>
      <c r="H3647" s="13">
        <v>10.5</v>
      </c>
      <c r="I3647" s="13">
        <f>IF(G3647="Male",VLOOKUP(H3647,'Shoe size conversion table'!$B$6:$D$22,2),VLOOKUP(H3647,'Shoe size conversion table'!$J$6:$L$22,2))</f>
        <v>41</v>
      </c>
      <c r="J3647" s="13">
        <f>IF(G3647="Male",VLOOKUP(H3647,'Shoe size conversion table'!$B$6:$D$22,3),VLOOKUP(H3647,'Shoe size conversion table'!$J$6:$L$22,3))</f>
        <v>8.5</v>
      </c>
      <c r="K3647" s="11">
        <v>169</v>
      </c>
      <c r="L3647" s="12">
        <v>0</v>
      </c>
      <c r="M3647" s="7">
        <f t="shared" si="169"/>
        <v>2015</v>
      </c>
      <c r="N3647" s="7">
        <f t="shared" si="170"/>
        <v>3</v>
      </c>
      <c r="O3647" s="30">
        <f t="shared" si="171"/>
        <v>169</v>
      </c>
    </row>
    <row r="3648" spans="2:15" x14ac:dyDescent="0.2">
      <c r="B3648" s="13">
        <v>55552</v>
      </c>
      <c r="C3648" s="14">
        <v>42089.316111111286</v>
      </c>
      <c r="D3648" s="7" t="s">
        <v>7</v>
      </c>
      <c r="E3648" s="13">
        <v>2228</v>
      </c>
      <c r="F3648" s="7" t="s">
        <v>44</v>
      </c>
      <c r="G3648" s="7" t="s">
        <v>12</v>
      </c>
      <c r="H3648" s="13">
        <v>9</v>
      </c>
      <c r="I3648" s="13" t="str">
        <f>IF(G3648="Male",VLOOKUP(H3648,'Shoe size conversion table'!$B$6:$D$22,2),VLOOKUP(H3648,'Shoe size conversion table'!$J$6:$L$22,2))</f>
        <v>39-40</v>
      </c>
      <c r="J3648" s="13">
        <f>IF(G3648="Male",VLOOKUP(H3648,'Shoe size conversion table'!$B$6:$D$22,3),VLOOKUP(H3648,'Shoe size conversion table'!$J$6:$L$22,3))</f>
        <v>7</v>
      </c>
      <c r="K3648" s="11">
        <v>179</v>
      </c>
      <c r="L3648" s="12">
        <v>0.3</v>
      </c>
      <c r="M3648" s="7">
        <f t="shared" si="169"/>
        <v>2015</v>
      </c>
      <c r="N3648" s="7">
        <f t="shared" si="170"/>
        <v>3</v>
      </c>
      <c r="O3648" s="30">
        <f t="shared" si="171"/>
        <v>125.3</v>
      </c>
    </row>
    <row r="3649" spans="2:15" x14ac:dyDescent="0.2">
      <c r="B3649" s="13">
        <v>55553</v>
      </c>
      <c r="C3649" s="14">
        <v>42089.326111111281</v>
      </c>
      <c r="D3649" s="7" t="s">
        <v>8</v>
      </c>
      <c r="E3649" s="13">
        <v>2226</v>
      </c>
      <c r="F3649" s="7" t="s">
        <v>38</v>
      </c>
      <c r="G3649" s="7" t="s">
        <v>11</v>
      </c>
      <c r="H3649" s="13">
        <v>12</v>
      </c>
      <c r="I3649" s="13">
        <f>IF(G3649="Male",VLOOKUP(H3649,'Shoe size conversion table'!$B$6:$D$22,2),VLOOKUP(H3649,'Shoe size conversion table'!$J$6:$L$22,2))</f>
        <v>45</v>
      </c>
      <c r="J3649" s="13">
        <f>IF(G3649="Male",VLOOKUP(H3649,'Shoe size conversion table'!$B$6:$D$22,3),VLOOKUP(H3649,'Shoe size conversion table'!$J$6:$L$22,3))</f>
        <v>11.5</v>
      </c>
      <c r="K3649" s="11">
        <v>129</v>
      </c>
      <c r="L3649" s="12">
        <v>0.2</v>
      </c>
      <c r="M3649" s="7">
        <f t="shared" si="169"/>
        <v>2015</v>
      </c>
      <c r="N3649" s="7">
        <f t="shared" si="170"/>
        <v>3</v>
      </c>
      <c r="O3649" s="30">
        <f t="shared" si="171"/>
        <v>103.2</v>
      </c>
    </row>
    <row r="3650" spans="2:15" x14ac:dyDescent="0.2">
      <c r="B3650" s="13">
        <v>55554</v>
      </c>
      <c r="C3650" s="14">
        <v>42089.376111111138</v>
      </c>
      <c r="D3650" s="7" t="s">
        <v>9</v>
      </c>
      <c r="E3650" s="13">
        <v>2165</v>
      </c>
      <c r="F3650" s="7" t="s">
        <v>61</v>
      </c>
      <c r="G3650" s="7" t="s">
        <v>11</v>
      </c>
      <c r="H3650" s="13">
        <v>8.5</v>
      </c>
      <c r="I3650" s="13" t="str">
        <f>IF(G3650="Male",VLOOKUP(H3650,'Shoe size conversion table'!$B$6:$D$22,2),VLOOKUP(H3650,'Shoe size conversion table'!$J$6:$L$22,2))</f>
        <v>41-42</v>
      </c>
      <c r="J3650" s="13">
        <f>IF(G3650="Male",VLOOKUP(H3650,'Shoe size conversion table'!$B$6:$D$22,3),VLOOKUP(H3650,'Shoe size conversion table'!$J$6:$L$22,3))</f>
        <v>8</v>
      </c>
      <c r="K3650" s="11">
        <v>179</v>
      </c>
      <c r="L3650" s="12">
        <v>0</v>
      </c>
      <c r="M3650" s="7">
        <f t="shared" si="169"/>
        <v>2015</v>
      </c>
      <c r="N3650" s="7">
        <f t="shared" si="170"/>
        <v>3</v>
      </c>
      <c r="O3650" s="30">
        <f t="shared" si="171"/>
        <v>179</v>
      </c>
    </row>
    <row r="3651" spans="2:15" x14ac:dyDescent="0.2">
      <c r="B3651" s="13">
        <v>55555</v>
      </c>
      <c r="C3651" s="14">
        <v>42089.38611111114</v>
      </c>
      <c r="D3651" s="7" t="s">
        <v>8</v>
      </c>
      <c r="E3651" s="13">
        <v>2185</v>
      </c>
      <c r="F3651" s="7" t="s">
        <v>42</v>
      </c>
      <c r="G3651" s="7" t="s">
        <v>11</v>
      </c>
      <c r="H3651" s="13">
        <v>8.5</v>
      </c>
      <c r="I3651" s="13" t="str">
        <f>IF(G3651="Male",VLOOKUP(H3651,'Shoe size conversion table'!$B$6:$D$22,2),VLOOKUP(H3651,'Shoe size conversion table'!$J$6:$L$22,2))</f>
        <v>41-42</v>
      </c>
      <c r="J3651" s="13">
        <f>IF(G3651="Male",VLOOKUP(H3651,'Shoe size conversion table'!$B$6:$D$22,3),VLOOKUP(H3651,'Shoe size conversion table'!$J$6:$L$22,3))</f>
        <v>8</v>
      </c>
      <c r="K3651" s="11">
        <v>169</v>
      </c>
      <c r="L3651" s="12">
        <v>0</v>
      </c>
      <c r="M3651" s="7">
        <f t="shared" si="169"/>
        <v>2015</v>
      </c>
      <c r="N3651" s="7">
        <f t="shared" si="170"/>
        <v>3</v>
      </c>
      <c r="O3651" s="30">
        <f t="shared" si="171"/>
        <v>169</v>
      </c>
    </row>
    <row r="3652" spans="2:15" x14ac:dyDescent="0.2">
      <c r="B3652" s="13">
        <v>55556</v>
      </c>
      <c r="C3652" s="14">
        <v>42089.446111111283</v>
      </c>
      <c r="D3652" s="7" t="s">
        <v>7</v>
      </c>
      <c r="E3652" s="13">
        <v>2239</v>
      </c>
      <c r="F3652" s="7" t="s">
        <v>48</v>
      </c>
      <c r="G3652" s="7" t="s">
        <v>11</v>
      </c>
      <c r="H3652" s="13">
        <v>9.5</v>
      </c>
      <c r="I3652" s="13" t="str">
        <f>IF(G3652="Male",VLOOKUP(H3652,'Shoe size conversion table'!$B$6:$D$22,2),VLOOKUP(H3652,'Shoe size conversion table'!$J$6:$L$22,2))</f>
        <v>42-43</v>
      </c>
      <c r="J3652" s="13">
        <f>IF(G3652="Male",VLOOKUP(H3652,'Shoe size conversion table'!$B$6:$D$22,3),VLOOKUP(H3652,'Shoe size conversion table'!$J$6:$L$22,3))</f>
        <v>9</v>
      </c>
      <c r="K3652" s="11">
        <v>159</v>
      </c>
      <c r="L3652" s="12">
        <v>0</v>
      </c>
      <c r="M3652" s="7">
        <f t="shared" si="169"/>
        <v>2015</v>
      </c>
      <c r="N3652" s="7">
        <f t="shared" si="170"/>
        <v>3</v>
      </c>
      <c r="O3652" s="30">
        <f t="shared" si="171"/>
        <v>159</v>
      </c>
    </row>
    <row r="3653" spans="2:15" x14ac:dyDescent="0.2">
      <c r="B3653" s="13">
        <v>55557</v>
      </c>
      <c r="C3653" s="14">
        <v>42089.746111111272</v>
      </c>
      <c r="D3653" s="7" t="s">
        <v>8</v>
      </c>
      <c r="E3653" s="13">
        <v>2238</v>
      </c>
      <c r="F3653" s="7" t="s">
        <v>41</v>
      </c>
      <c r="G3653" s="7" t="s">
        <v>12</v>
      </c>
      <c r="H3653" s="13">
        <v>8.5</v>
      </c>
      <c r="I3653" s="13">
        <f>IF(G3653="Male",VLOOKUP(H3653,'Shoe size conversion table'!$B$6:$D$22,2),VLOOKUP(H3653,'Shoe size conversion table'!$J$6:$L$22,2))</f>
        <v>39</v>
      </c>
      <c r="J3653" s="13">
        <f>IF(G3653="Male",VLOOKUP(H3653,'Shoe size conversion table'!$B$6:$D$22,3),VLOOKUP(H3653,'Shoe size conversion table'!$J$6:$L$22,3))</f>
        <v>6.5</v>
      </c>
      <c r="K3653" s="11">
        <v>169</v>
      </c>
      <c r="L3653" s="12">
        <v>0.3</v>
      </c>
      <c r="M3653" s="7">
        <f t="shared" ref="M3653:M3716" si="172">YEAR(C3653)</f>
        <v>2015</v>
      </c>
      <c r="N3653" s="7">
        <f t="shared" si="170"/>
        <v>3</v>
      </c>
      <c r="O3653" s="30">
        <f t="shared" si="171"/>
        <v>118.3</v>
      </c>
    </row>
    <row r="3654" spans="2:15" x14ac:dyDescent="0.2">
      <c r="B3654" s="13">
        <v>55558</v>
      </c>
      <c r="C3654" s="14">
        <v>42089.906111111275</v>
      </c>
      <c r="D3654" s="7" t="s">
        <v>7</v>
      </c>
      <c r="E3654" s="13">
        <v>2212</v>
      </c>
      <c r="F3654" s="7" t="s">
        <v>51</v>
      </c>
      <c r="G3654" s="7" t="s">
        <v>12</v>
      </c>
      <c r="H3654" s="13">
        <v>8</v>
      </c>
      <c r="I3654" s="13" t="str">
        <f>IF(G3654="Male",VLOOKUP(H3654,'Shoe size conversion table'!$B$6:$D$22,2),VLOOKUP(H3654,'Shoe size conversion table'!$J$6:$L$22,2))</f>
        <v>38-39</v>
      </c>
      <c r="J3654" s="13">
        <f>IF(G3654="Male",VLOOKUP(H3654,'Shoe size conversion table'!$B$6:$D$22,3),VLOOKUP(H3654,'Shoe size conversion table'!$J$6:$L$22,3))</f>
        <v>6</v>
      </c>
      <c r="K3654" s="11">
        <v>149</v>
      </c>
      <c r="L3654" s="12">
        <v>0</v>
      </c>
      <c r="M3654" s="7">
        <f t="shared" si="172"/>
        <v>2015</v>
      </c>
      <c r="N3654" s="7">
        <f t="shared" ref="N3654:N3717" si="173">MONTH(C3654:C18621)</f>
        <v>3</v>
      </c>
      <c r="O3654" s="30">
        <f t="shared" ref="O3654:O3717" si="174">K3654*(1-L3654)</f>
        <v>149</v>
      </c>
    </row>
    <row r="3655" spans="2:15" x14ac:dyDescent="0.2">
      <c r="B3655" s="13">
        <v>55559</v>
      </c>
      <c r="C3655" s="14">
        <v>42089.926111111272</v>
      </c>
      <c r="D3655" s="7" t="s">
        <v>10</v>
      </c>
      <c r="E3655" s="13">
        <v>2200</v>
      </c>
      <c r="F3655" s="7" t="s">
        <v>34</v>
      </c>
      <c r="G3655" s="7" t="s">
        <v>12</v>
      </c>
      <c r="H3655" s="13">
        <v>7</v>
      </c>
      <c r="I3655" s="13" t="str">
        <f>IF(G3655="Male",VLOOKUP(H3655,'Shoe size conversion table'!$B$6:$D$22,2),VLOOKUP(H3655,'Shoe size conversion table'!$J$6:$L$22,2))</f>
        <v>37-38</v>
      </c>
      <c r="J3655" s="13">
        <f>IF(G3655="Male",VLOOKUP(H3655,'Shoe size conversion table'!$B$6:$D$22,3),VLOOKUP(H3655,'Shoe size conversion table'!$J$6:$L$22,3))</f>
        <v>5</v>
      </c>
      <c r="K3655" s="11">
        <v>189</v>
      </c>
      <c r="L3655" s="12">
        <v>0.1</v>
      </c>
      <c r="M3655" s="7">
        <f t="shared" si="172"/>
        <v>2015</v>
      </c>
      <c r="N3655" s="7">
        <f t="shared" si="173"/>
        <v>3</v>
      </c>
      <c r="O3655" s="30">
        <f t="shared" si="174"/>
        <v>170.1</v>
      </c>
    </row>
    <row r="3656" spans="2:15" x14ac:dyDescent="0.2">
      <c r="B3656" s="13">
        <v>55560</v>
      </c>
      <c r="C3656" s="14">
        <v>42089.986111111277</v>
      </c>
      <c r="D3656" s="7" t="s">
        <v>7</v>
      </c>
      <c r="E3656" s="13">
        <v>2232</v>
      </c>
      <c r="F3656" s="7" t="s">
        <v>57</v>
      </c>
      <c r="G3656" s="7" t="s">
        <v>12</v>
      </c>
      <c r="H3656" s="13">
        <v>9</v>
      </c>
      <c r="I3656" s="13" t="str">
        <f>IF(G3656="Male",VLOOKUP(H3656,'Shoe size conversion table'!$B$6:$D$22,2),VLOOKUP(H3656,'Shoe size conversion table'!$J$6:$L$22,2))</f>
        <v>39-40</v>
      </c>
      <c r="J3656" s="13">
        <f>IF(G3656="Male",VLOOKUP(H3656,'Shoe size conversion table'!$B$6:$D$22,3),VLOOKUP(H3656,'Shoe size conversion table'!$J$6:$L$22,3))</f>
        <v>7</v>
      </c>
      <c r="K3656" s="11">
        <v>199</v>
      </c>
      <c r="L3656" s="12">
        <v>0</v>
      </c>
      <c r="M3656" s="7">
        <f t="shared" si="172"/>
        <v>2015</v>
      </c>
      <c r="N3656" s="7">
        <f t="shared" si="173"/>
        <v>3</v>
      </c>
      <c r="O3656" s="30">
        <f t="shared" si="174"/>
        <v>199</v>
      </c>
    </row>
    <row r="3657" spans="2:15" x14ac:dyDescent="0.2">
      <c r="B3657" s="13">
        <v>55561</v>
      </c>
      <c r="C3657" s="14">
        <v>42090.146111111135</v>
      </c>
      <c r="D3657" s="7" t="s">
        <v>8</v>
      </c>
      <c r="E3657" s="13">
        <v>2151</v>
      </c>
      <c r="F3657" s="7" t="s">
        <v>38</v>
      </c>
      <c r="G3657" s="7" t="s">
        <v>11</v>
      </c>
      <c r="H3657" s="13">
        <v>13</v>
      </c>
      <c r="I3657" s="13">
        <f>IF(G3657="Male",VLOOKUP(H3657,'Shoe size conversion table'!$B$6:$D$22,2),VLOOKUP(H3657,'Shoe size conversion table'!$J$6:$L$22,2))</f>
        <v>46</v>
      </c>
      <c r="J3657" s="13">
        <f>IF(G3657="Male",VLOOKUP(H3657,'Shoe size conversion table'!$B$6:$D$22,3),VLOOKUP(H3657,'Shoe size conversion table'!$J$6:$L$22,3))</f>
        <v>12.5</v>
      </c>
      <c r="K3657" s="11">
        <v>139</v>
      </c>
      <c r="L3657" s="12">
        <v>0.5</v>
      </c>
      <c r="M3657" s="7">
        <f t="shared" si="172"/>
        <v>2015</v>
      </c>
      <c r="N3657" s="7">
        <f t="shared" si="173"/>
        <v>3</v>
      </c>
      <c r="O3657" s="30">
        <f t="shared" si="174"/>
        <v>69.5</v>
      </c>
    </row>
    <row r="3658" spans="2:15" x14ac:dyDescent="0.2">
      <c r="B3658" s="13">
        <v>55562</v>
      </c>
      <c r="C3658" s="14">
        <v>42090.746111111272</v>
      </c>
      <c r="D3658" s="7" t="s">
        <v>8</v>
      </c>
      <c r="E3658" s="13">
        <v>2179</v>
      </c>
      <c r="F3658" s="7" t="s">
        <v>38</v>
      </c>
      <c r="G3658" s="7" t="s">
        <v>12</v>
      </c>
      <c r="H3658" s="13">
        <v>8.5</v>
      </c>
      <c r="I3658" s="13">
        <f>IF(G3658="Male",VLOOKUP(H3658,'Shoe size conversion table'!$B$6:$D$22,2),VLOOKUP(H3658,'Shoe size conversion table'!$J$6:$L$22,2))</f>
        <v>39</v>
      </c>
      <c r="J3658" s="13">
        <f>IF(G3658="Male",VLOOKUP(H3658,'Shoe size conversion table'!$B$6:$D$22,3),VLOOKUP(H3658,'Shoe size conversion table'!$J$6:$L$22,3))</f>
        <v>6.5</v>
      </c>
      <c r="K3658" s="11">
        <v>169</v>
      </c>
      <c r="L3658" s="12">
        <v>0</v>
      </c>
      <c r="M3658" s="7">
        <f t="shared" si="172"/>
        <v>2015</v>
      </c>
      <c r="N3658" s="7">
        <f t="shared" si="173"/>
        <v>3</v>
      </c>
      <c r="O3658" s="30">
        <f t="shared" si="174"/>
        <v>169</v>
      </c>
    </row>
    <row r="3659" spans="2:15" x14ac:dyDescent="0.2">
      <c r="B3659" s="13">
        <v>55563</v>
      </c>
      <c r="C3659" s="14">
        <v>42090.766111111276</v>
      </c>
      <c r="D3659" s="7" t="s">
        <v>8</v>
      </c>
      <c r="E3659" s="13">
        <v>2158</v>
      </c>
      <c r="F3659" s="7" t="s">
        <v>42</v>
      </c>
      <c r="G3659" s="7" t="s">
        <v>11</v>
      </c>
      <c r="H3659" s="13">
        <v>9.5</v>
      </c>
      <c r="I3659" s="13" t="str">
        <f>IF(G3659="Male",VLOOKUP(H3659,'Shoe size conversion table'!$B$6:$D$22,2),VLOOKUP(H3659,'Shoe size conversion table'!$J$6:$L$22,2))</f>
        <v>42-43</v>
      </c>
      <c r="J3659" s="13">
        <f>IF(G3659="Male",VLOOKUP(H3659,'Shoe size conversion table'!$B$6:$D$22,3),VLOOKUP(H3659,'Shoe size conversion table'!$J$6:$L$22,3))</f>
        <v>9</v>
      </c>
      <c r="K3659" s="11">
        <v>159</v>
      </c>
      <c r="L3659" s="12">
        <v>0.1</v>
      </c>
      <c r="M3659" s="7">
        <f t="shared" si="172"/>
        <v>2015</v>
      </c>
      <c r="N3659" s="7">
        <f t="shared" si="173"/>
        <v>3</v>
      </c>
      <c r="O3659" s="30">
        <f t="shared" si="174"/>
        <v>143.1</v>
      </c>
    </row>
    <row r="3660" spans="2:15" x14ac:dyDescent="0.2">
      <c r="B3660" s="13">
        <v>55564</v>
      </c>
      <c r="C3660" s="14">
        <v>42090.816111111279</v>
      </c>
      <c r="D3660" s="7" t="s">
        <v>10</v>
      </c>
      <c r="E3660" s="13">
        <v>2166</v>
      </c>
      <c r="F3660" s="7" t="s">
        <v>34</v>
      </c>
      <c r="G3660" s="7" t="s">
        <v>11</v>
      </c>
      <c r="H3660" s="13">
        <v>10.5</v>
      </c>
      <c r="I3660" s="13" t="str">
        <f>IF(G3660="Male",VLOOKUP(H3660,'Shoe size conversion table'!$B$6:$D$22,2),VLOOKUP(H3660,'Shoe size conversion table'!$J$6:$L$22,2))</f>
        <v>43-44</v>
      </c>
      <c r="J3660" s="13">
        <f>IF(G3660="Male",VLOOKUP(H3660,'Shoe size conversion table'!$B$6:$D$22,3),VLOOKUP(H3660,'Shoe size conversion table'!$J$6:$L$22,3))</f>
        <v>10</v>
      </c>
      <c r="K3660" s="11">
        <v>149</v>
      </c>
      <c r="L3660" s="12">
        <v>0.5</v>
      </c>
      <c r="M3660" s="7">
        <f t="shared" si="172"/>
        <v>2015</v>
      </c>
      <c r="N3660" s="7">
        <f t="shared" si="173"/>
        <v>3</v>
      </c>
      <c r="O3660" s="30">
        <f t="shared" si="174"/>
        <v>74.5</v>
      </c>
    </row>
    <row r="3661" spans="2:15" x14ac:dyDescent="0.2">
      <c r="B3661" s="13">
        <v>55565</v>
      </c>
      <c r="C3661" s="14">
        <v>42090.906111111282</v>
      </c>
      <c r="D3661" s="7" t="s">
        <v>10</v>
      </c>
      <c r="E3661" s="13">
        <v>2206</v>
      </c>
      <c r="F3661" s="7" t="s">
        <v>34</v>
      </c>
      <c r="G3661" s="7" t="s">
        <v>11</v>
      </c>
      <c r="H3661" s="13">
        <v>10.5</v>
      </c>
      <c r="I3661" s="13" t="str">
        <f>IF(G3661="Male",VLOOKUP(H3661,'Shoe size conversion table'!$B$6:$D$22,2),VLOOKUP(H3661,'Shoe size conversion table'!$J$6:$L$22,2))</f>
        <v>43-44</v>
      </c>
      <c r="J3661" s="13">
        <f>IF(G3661="Male",VLOOKUP(H3661,'Shoe size conversion table'!$B$6:$D$22,3),VLOOKUP(H3661,'Shoe size conversion table'!$J$6:$L$22,3))</f>
        <v>10</v>
      </c>
      <c r="K3661" s="11">
        <v>139</v>
      </c>
      <c r="L3661" s="12">
        <v>0.3</v>
      </c>
      <c r="M3661" s="7">
        <f t="shared" si="172"/>
        <v>2015</v>
      </c>
      <c r="N3661" s="7">
        <f t="shared" si="173"/>
        <v>3</v>
      </c>
      <c r="O3661" s="30">
        <f t="shared" si="174"/>
        <v>97.3</v>
      </c>
    </row>
    <row r="3662" spans="2:15" x14ac:dyDescent="0.2">
      <c r="B3662" s="13">
        <v>55566</v>
      </c>
      <c r="C3662" s="14">
        <v>42090.986111111277</v>
      </c>
      <c r="D3662" s="7" t="s">
        <v>7</v>
      </c>
      <c r="E3662" s="13">
        <v>2163</v>
      </c>
      <c r="F3662" s="7" t="s">
        <v>50</v>
      </c>
      <c r="G3662" s="7" t="s">
        <v>11</v>
      </c>
      <c r="H3662" s="13">
        <v>10</v>
      </c>
      <c r="I3662" s="13">
        <f>IF(G3662="Male",VLOOKUP(H3662,'Shoe size conversion table'!$B$6:$D$22,2),VLOOKUP(H3662,'Shoe size conversion table'!$J$6:$L$22,2))</f>
        <v>43</v>
      </c>
      <c r="J3662" s="13">
        <f>IF(G3662="Male",VLOOKUP(H3662,'Shoe size conversion table'!$B$6:$D$22,3),VLOOKUP(H3662,'Shoe size conversion table'!$J$6:$L$22,3))</f>
        <v>9.5</v>
      </c>
      <c r="K3662" s="11">
        <v>139</v>
      </c>
      <c r="L3662" s="12">
        <v>0</v>
      </c>
      <c r="M3662" s="7">
        <f t="shared" si="172"/>
        <v>2015</v>
      </c>
      <c r="N3662" s="7">
        <f t="shared" si="173"/>
        <v>3</v>
      </c>
      <c r="O3662" s="30">
        <f t="shared" si="174"/>
        <v>139</v>
      </c>
    </row>
    <row r="3663" spans="2:15" x14ac:dyDescent="0.2">
      <c r="B3663" s="13">
        <v>55567</v>
      </c>
      <c r="C3663" s="14">
        <v>42091.246111111279</v>
      </c>
      <c r="D3663" s="7" t="s">
        <v>7</v>
      </c>
      <c r="E3663" s="13">
        <v>2173</v>
      </c>
      <c r="F3663" s="7" t="s">
        <v>51</v>
      </c>
      <c r="G3663" s="7" t="s">
        <v>12</v>
      </c>
      <c r="H3663" s="13">
        <v>7.5</v>
      </c>
      <c r="I3663" s="13">
        <f>IF(G3663="Male",VLOOKUP(H3663,'Shoe size conversion table'!$B$6:$D$22,2),VLOOKUP(H3663,'Shoe size conversion table'!$J$6:$L$22,2))</f>
        <v>38</v>
      </c>
      <c r="J3663" s="13">
        <f>IF(G3663="Male",VLOOKUP(H3663,'Shoe size conversion table'!$B$6:$D$22,3),VLOOKUP(H3663,'Shoe size conversion table'!$J$6:$L$22,3))</f>
        <v>5.5</v>
      </c>
      <c r="K3663" s="11">
        <v>159</v>
      </c>
      <c r="L3663" s="12">
        <v>0.5</v>
      </c>
      <c r="M3663" s="7">
        <f t="shared" si="172"/>
        <v>2015</v>
      </c>
      <c r="N3663" s="7">
        <f t="shared" si="173"/>
        <v>3</v>
      </c>
      <c r="O3663" s="30">
        <f t="shared" si="174"/>
        <v>79.5</v>
      </c>
    </row>
    <row r="3664" spans="2:15" x14ac:dyDescent="0.2">
      <c r="B3664" s="13">
        <v>55568</v>
      </c>
      <c r="C3664" s="14">
        <v>42091.256111111135</v>
      </c>
      <c r="D3664" s="7" t="s">
        <v>10</v>
      </c>
      <c r="E3664" s="13">
        <v>2237</v>
      </c>
      <c r="F3664" s="7" t="s">
        <v>34</v>
      </c>
      <c r="G3664" s="7" t="s">
        <v>12</v>
      </c>
      <c r="H3664" s="13">
        <v>8.5</v>
      </c>
      <c r="I3664" s="13">
        <f>IF(G3664="Male",VLOOKUP(H3664,'Shoe size conversion table'!$B$6:$D$22,2),VLOOKUP(H3664,'Shoe size conversion table'!$J$6:$L$22,2))</f>
        <v>39</v>
      </c>
      <c r="J3664" s="13">
        <f>IF(G3664="Male",VLOOKUP(H3664,'Shoe size conversion table'!$B$6:$D$22,3),VLOOKUP(H3664,'Shoe size conversion table'!$J$6:$L$22,3))</f>
        <v>6.5</v>
      </c>
      <c r="K3664" s="11">
        <v>159</v>
      </c>
      <c r="L3664" s="12">
        <v>0</v>
      </c>
      <c r="M3664" s="7">
        <f t="shared" si="172"/>
        <v>2015</v>
      </c>
      <c r="N3664" s="7">
        <f t="shared" si="173"/>
        <v>3</v>
      </c>
      <c r="O3664" s="30">
        <f t="shared" si="174"/>
        <v>159</v>
      </c>
    </row>
    <row r="3665" spans="2:15" x14ac:dyDescent="0.2">
      <c r="B3665" s="13">
        <v>55569</v>
      </c>
      <c r="C3665" s="14">
        <v>42091.326111111281</v>
      </c>
      <c r="D3665" s="7" t="s">
        <v>8</v>
      </c>
      <c r="E3665" s="13">
        <v>2150</v>
      </c>
      <c r="F3665" s="7" t="s">
        <v>40</v>
      </c>
      <c r="G3665" s="7" t="s">
        <v>11</v>
      </c>
      <c r="H3665" s="13">
        <v>9</v>
      </c>
      <c r="I3665" s="13">
        <f>IF(G3665="Male",VLOOKUP(H3665,'Shoe size conversion table'!$B$6:$D$22,2),VLOOKUP(H3665,'Shoe size conversion table'!$J$6:$L$22,2))</f>
        <v>42</v>
      </c>
      <c r="J3665" s="13">
        <f>IF(G3665="Male",VLOOKUP(H3665,'Shoe size conversion table'!$B$6:$D$22,3),VLOOKUP(H3665,'Shoe size conversion table'!$J$6:$L$22,3))</f>
        <v>8.5</v>
      </c>
      <c r="K3665" s="11">
        <v>139</v>
      </c>
      <c r="L3665" s="12">
        <v>0</v>
      </c>
      <c r="M3665" s="7">
        <f t="shared" si="172"/>
        <v>2015</v>
      </c>
      <c r="N3665" s="7">
        <f t="shared" si="173"/>
        <v>3</v>
      </c>
      <c r="O3665" s="30">
        <f t="shared" si="174"/>
        <v>139</v>
      </c>
    </row>
    <row r="3666" spans="2:15" x14ac:dyDescent="0.2">
      <c r="B3666" s="13">
        <v>55570</v>
      </c>
      <c r="C3666" s="14">
        <v>42091.536111111134</v>
      </c>
      <c r="D3666" s="7" t="s">
        <v>7</v>
      </c>
      <c r="E3666" s="13">
        <v>2205</v>
      </c>
      <c r="F3666" s="7" t="s">
        <v>50</v>
      </c>
      <c r="G3666" s="7" t="s">
        <v>12</v>
      </c>
      <c r="H3666" s="13">
        <v>7.5</v>
      </c>
      <c r="I3666" s="13">
        <f>IF(G3666="Male",VLOOKUP(H3666,'Shoe size conversion table'!$B$6:$D$22,2),VLOOKUP(H3666,'Shoe size conversion table'!$J$6:$L$22,2))</f>
        <v>38</v>
      </c>
      <c r="J3666" s="13">
        <f>IF(G3666="Male",VLOOKUP(H3666,'Shoe size conversion table'!$B$6:$D$22,3),VLOOKUP(H3666,'Shoe size conversion table'!$J$6:$L$22,3))</f>
        <v>5.5</v>
      </c>
      <c r="K3666" s="11">
        <v>149</v>
      </c>
      <c r="L3666" s="12">
        <v>0.2</v>
      </c>
      <c r="M3666" s="7">
        <f t="shared" si="172"/>
        <v>2015</v>
      </c>
      <c r="N3666" s="7">
        <f t="shared" si="173"/>
        <v>3</v>
      </c>
      <c r="O3666" s="30">
        <f t="shared" si="174"/>
        <v>119.2</v>
      </c>
    </row>
    <row r="3667" spans="2:15" x14ac:dyDescent="0.2">
      <c r="B3667" s="13">
        <v>55571</v>
      </c>
      <c r="C3667" s="14">
        <v>42091.696111111138</v>
      </c>
      <c r="D3667" s="7" t="s">
        <v>7</v>
      </c>
      <c r="E3667" s="13">
        <v>2223</v>
      </c>
      <c r="F3667" s="7" t="s">
        <v>49</v>
      </c>
      <c r="G3667" s="7" t="s">
        <v>11</v>
      </c>
      <c r="H3667" s="13">
        <v>9.5</v>
      </c>
      <c r="I3667" s="13" t="str">
        <f>IF(G3667="Male",VLOOKUP(H3667,'Shoe size conversion table'!$B$6:$D$22,2),VLOOKUP(H3667,'Shoe size conversion table'!$J$6:$L$22,2))</f>
        <v>42-43</v>
      </c>
      <c r="J3667" s="13">
        <f>IF(G3667="Male",VLOOKUP(H3667,'Shoe size conversion table'!$B$6:$D$22,3),VLOOKUP(H3667,'Shoe size conversion table'!$J$6:$L$22,3))</f>
        <v>9</v>
      </c>
      <c r="K3667" s="11">
        <v>129</v>
      </c>
      <c r="L3667" s="12">
        <v>0</v>
      </c>
      <c r="M3667" s="7">
        <f t="shared" si="172"/>
        <v>2015</v>
      </c>
      <c r="N3667" s="7">
        <f t="shared" si="173"/>
        <v>3</v>
      </c>
      <c r="O3667" s="30">
        <f t="shared" si="174"/>
        <v>129</v>
      </c>
    </row>
    <row r="3668" spans="2:15" x14ac:dyDescent="0.2">
      <c r="B3668" s="13">
        <v>55572</v>
      </c>
      <c r="C3668" s="14">
        <v>42091.986111111277</v>
      </c>
      <c r="D3668" s="7" t="s">
        <v>7</v>
      </c>
      <c r="E3668" s="13">
        <v>2184</v>
      </c>
      <c r="F3668" s="7" t="s">
        <v>48</v>
      </c>
      <c r="G3668" s="7" t="s">
        <v>12</v>
      </c>
      <c r="H3668" s="13">
        <v>9</v>
      </c>
      <c r="I3668" s="13" t="str">
        <f>IF(G3668="Male",VLOOKUP(H3668,'Shoe size conversion table'!$B$6:$D$22,2),VLOOKUP(H3668,'Shoe size conversion table'!$J$6:$L$22,2))</f>
        <v>39-40</v>
      </c>
      <c r="J3668" s="13">
        <f>IF(G3668="Male",VLOOKUP(H3668,'Shoe size conversion table'!$B$6:$D$22,3),VLOOKUP(H3668,'Shoe size conversion table'!$J$6:$L$22,3))</f>
        <v>7</v>
      </c>
      <c r="K3668" s="11">
        <v>159</v>
      </c>
      <c r="L3668" s="12">
        <v>0.2</v>
      </c>
      <c r="M3668" s="7">
        <f t="shared" si="172"/>
        <v>2015</v>
      </c>
      <c r="N3668" s="7">
        <f t="shared" si="173"/>
        <v>3</v>
      </c>
      <c r="O3668" s="30">
        <f t="shared" si="174"/>
        <v>127.2</v>
      </c>
    </row>
    <row r="3669" spans="2:15" x14ac:dyDescent="0.2">
      <c r="B3669" s="13">
        <v>55573</v>
      </c>
      <c r="C3669" s="14">
        <v>42092.176111111279</v>
      </c>
      <c r="D3669" s="7" t="s">
        <v>7</v>
      </c>
      <c r="E3669" s="13">
        <v>2240</v>
      </c>
      <c r="F3669" s="7" t="s">
        <v>50</v>
      </c>
      <c r="G3669" s="7" t="s">
        <v>11</v>
      </c>
      <c r="H3669" s="13">
        <v>10</v>
      </c>
      <c r="I3669" s="13">
        <f>IF(G3669="Male",VLOOKUP(H3669,'Shoe size conversion table'!$B$6:$D$22,2),VLOOKUP(H3669,'Shoe size conversion table'!$J$6:$L$22,2))</f>
        <v>43</v>
      </c>
      <c r="J3669" s="13">
        <f>IF(G3669="Male",VLOOKUP(H3669,'Shoe size conversion table'!$B$6:$D$22,3),VLOOKUP(H3669,'Shoe size conversion table'!$J$6:$L$22,3))</f>
        <v>9.5</v>
      </c>
      <c r="K3669" s="11">
        <v>179</v>
      </c>
      <c r="L3669" s="12">
        <v>0</v>
      </c>
      <c r="M3669" s="7">
        <f t="shared" si="172"/>
        <v>2015</v>
      </c>
      <c r="N3669" s="7">
        <f t="shared" si="173"/>
        <v>3</v>
      </c>
      <c r="O3669" s="30">
        <f t="shared" si="174"/>
        <v>179</v>
      </c>
    </row>
    <row r="3670" spans="2:15" x14ac:dyDescent="0.2">
      <c r="B3670" s="13">
        <v>55574</v>
      </c>
      <c r="C3670" s="14">
        <v>42092.21611111128</v>
      </c>
      <c r="D3670" s="7" t="s">
        <v>7</v>
      </c>
      <c r="E3670" s="13">
        <v>2180</v>
      </c>
      <c r="F3670" s="7" t="s">
        <v>43</v>
      </c>
      <c r="G3670" s="7" t="s">
        <v>11</v>
      </c>
      <c r="H3670" s="13">
        <v>9.5</v>
      </c>
      <c r="I3670" s="13" t="str">
        <f>IF(G3670="Male",VLOOKUP(H3670,'Shoe size conversion table'!$B$6:$D$22,2),VLOOKUP(H3670,'Shoe size conversion table'!$J$6:$L$22,2))</f>
        <v>42-43</v>
      </c>
      <c r="J3670" s="13">
        <f>IF(G3670="Male",VLOOKUP(H3670,'Shoe size conversion table'!$B$6:$D$22,3),VLOOKUP(H3670,'Shoe size conversion table'!$J$6:$L$22,3))</f>
        <v>9</v>
      </c>
      <c r="K3670" s="11">
        <v>139</v>
      </c>
      <c r="L3670" s="12">
        <v>0.5</v>
      </c>
      <c r="M3670" s="7">
        <f t="shared" si="172"/>
        <v>2015</v>
      </c>
      <c r="N3670" s="7">
        <f t="shared" si="173"/>
        <v>3</v>
      </c>
      <c r="O3670" s="30">
        <f t="shared" si="174"/>
        <v>69.5</v>
      </c>
    </row>
    <row r="3671" spans="2:15" x14ac:dyDescent="0.2">
      <c r="B3671" s="13">
        <v>55575</v>
      </c>
      <c r="C3671" s="14">
        <v>42092.246111111279</v>
      </c>
      <c r="D3671" s="7" t="s">
        <v>10</v>
      </c>
      <c r="E3671" s="13">
        <v>2225</v>
      </c>
      <c r="F3671" s="7" t="s">
        <v>35</v>
      </c>
      <c r="G3671" s="7" t="s">
        <v>11</v>
      </c>
      <c r="H3671" s="13">
        <v>9.5</v>
      </c>
      <c r="I3671" s="13" t="str">
        <f>IF(G3671="Male",VLOOKUP(H3671,'Shoe size conversion table'!$B$6:$D$22,2),VLOOKUP(H3671,'Shoe size conversion table'!$J$6:$L$22,2))</f>
        <v>42-43</v>
      </c>
      <c r="J3671" s="13">
        <f>IF(G3671="Male",VLOOKUP(H3671,'Shoe size conversion table'!$B$6:$D$22,3),VLOOKUP(H3671,'Shoe size conversion table'!$J$6:$L$22,3))</f>
        <v>9</v>
      </c>
      <c r="K3671" s="11">
        <v>149</v>
      </c>
      <c r="L3671" s="12">
        <v>0</v>
      </c>
      <c r="M3671" s="7">
        <f t="shared" si="172"/>
        <v>2015</v>
      </c>
      <c r="N3671" s="7">
        <f t="shared" si="173"/>
        <v>3</v>
      </c>
      <c r="O3671" s="30">
        <f t="shared" si="174"/>
        <v>149</v>
      </c>
    </row>
    <row r="3672" spans="2:15" x14ac:dyDescent="0.2">
      <c r="B3672" s="13">
        <v>55576</v>
      </c>
      <c r="C3672" s="14">
        <v>42092.536111111134</v>
      </c>
      <c r="D3672" s="7" t="s">
        <v>7</v>
      </c>
      <c r="E3672" s="13">
        <v>2187</v>
      </c>
      <c r="F3672" s="7" t="s">
        <v>55</v>
      </c>
      <c r="G3672" s="7" t="s">
        <v>12</v>
      </c>
      <c r="H3672" s="13">
        <v>7.5</v>
      </c>
      <c r="I3672" s="13">
        <f>IF(G3672="Male",VLOOKUP(H3672,'Shoe size conversion table'!$B$6:$D$22,2),VLOOKUP(H3672,'Shoe size conversion table'!$J$6:$L$22,2))</f>
        <v>38</v>
      </c>
      <c r="J3672" s="13">
        <f>IF(G3672="Male",VLOOKUP(H3672,'Shoe size conversion table'!$B$6:$D$22,3),VLOOKUP(H3672,'Shoe size conversion table'!$J$6:$L$22,3))</f>
        <v>5.5</v>
      </c>
      <c r="K3672" s="11">
        <v>149</v>
      </c>
      <c r="L3672" s="12">
        <v>0.5</v>
      </c>
      <c r="M3672" s="7">
        <f t="shared" si="172"/>
        <v>2015</v>
      </c>
      <c r="N3672" s="7">
        <f t="shared" si="173"/>
        <v>3</v>
      </c>
      <c r="O3672" s="30">
        <f t="shared" si="174"/>
        <v>74.5</v>
      </c>
    </row>
    <row r="3673" spans="2:15" x14ac:dyDescent="0.2">
      <c r="B3673" s="13">
        <v>55577</v>
      </c>
      <c r="C3673" s="14">
        <v>42092.756111111274</v>
      </c>
      <c r="D3673" s="7" t="s">
        <v>7</v>
      </c>
      <c r="E3673" s="13">
        <v>2179</v>
      </c>
      <c r="F3673" s="7" t="s">
        <v>49</v>
      </c>
      <c r="G3673" s="7" t="s">
        <v>12</v>
      </c>
      <c r="H3673" s="13">
        <v>9.5</v>
      </c>
      <c r="I3673" s="13">
        <f>IF(G3673="Male",VLOOKUP(H3673,'Shoe size conversion table'!$B$6:$D$22,2),VLOOKUP(H3673,'Shoe size conversion table'!$J$6:$L$22,2))</f>
        <v>40</v>
      </c>
      <c r="J3673" s="13">
        <f>IF(G3673="Male",VLOOKUP(H3673,'Shoe size conversion table'!$B$6:$D$22,3),VLOOKUP(H3673,'Shoe size conversion table'!$J$6:$L$22,3))</f>
        <v>7.5</v>
      </c>
      <c r="K3673" s="11">
        <v>179</v>
      </c>
      <c r="L3673" s="12">
        <v>0</v>
      </c>
      <c r="M3673" s="7">
        <f t="shared" si="172"/>
        <v>2015</v>
      </c>
      <c r="N3673" s="7">
        <f t="shared" si="173"/>
        <v>3</v>
      </c>
      <c r="O3673" s="30">
        <f t="shared" si="174"/>
        <v>179</v>
      </c>
    </row>
    <row r="3674" spans="2:15" x14ac:dyDescent="0.2">
      <c r="B3674" s="13">
        <v>55578</v>
      </c>
      <c r="C3674" s="14">
        <v>42093.176111111279</v>
      </c>
      <c r="D3674" s="7" t="s">
        <v>7</v>
      </c>
      <c r="E3674" s="13">
        <v>2213</v>
      </c>
      <c r="F3674" s="7" t="s">
        <v>54</v>
      </c>
      <c r="G3674" s="7" t="s">
        <v>11</v>
      </c>
      <c r="H3674" s="13">
        <v>8.5</v>
      </c>
      <c r="I3674" s="13" t="str">
        <f>IF(G3674="Male",VLOOKUP(H3674,'Shoe size conversion table'!$B$6:$D$22,2),VLOOKUP(H3674,'Shoe size conversion table'!$J$6:$L$22,2))</f>
        <v>41-42</v>
      </c>
      <c r="J3674" s="13">
        <f>IF(G3674="Male",VLOOKUP(H3674,'Shoe size conversion table'!$B$6:$D$22,3),VLOOKUP(H3674,'Shoe size conversion table'!$J$6:$L$22,3))</f>
        <v>8</v>
      </c>
      <c r="K3674" s="11">
        <v>169</v>
      </c>
      <c r="L3674" s="12">
        <v>0</v>
      </c>
      <c r="M3674" s="7">
        <f t="shared" si="172"/>
        <v>2015</v>
      </c>
      <c r="N3674" s="7">
        <f t="shared" si="173"/>
        <v>3</v>
      </c>
      <c r="O3674" s="30">
        <f t="shared" si="174"/>
        <v>169</v>
      </c>
    </row>
    <row r="3675" spans="2:15" x14ac:dyDescent="0.2">
      <c r="B3675" s="13">
        <v>55579</v>
      </c>
      <c r="C3675" s="14">
        <v>42093.21611111128</v>
      </c>
      <c r="D3675" s="7" t="s">
        <v>7</v>
      </c>
      <c r="E3675" s="13">
        <v>2173</v>
      </c>
      <c r="F3675" s="7" t="s">
        <v>46</v>
      </c>
      <c r="G3675" s="7" t="s">
        <v>11</v>
      </c>
      <c r="H3675" s="13">
        <v>10</v>
      </c>
      <c r="I3675" s="13">
        <f>IF(G3675="Male",VLOOKUP(H3675,'Shoe size conversion table'!$B$6:$D$22,2),VLOOKUP(H3675,'Shoe size conversion table'!$J$6:$L$22,2))</f>
        <v>43</v>
      </c>
      <c r="J3675" s="13">
        <f>IF(G3675="Male",VLOOKUP(H3675,'Shoe size conversion table'!$B$6:$D$22,3),VLOOKUP(H3675,'Shoe size conversion table'!$J$6:$L$22,3))</f>
        <v>9.5</v>
      </c>
      <c r="K3675" s="11">
        <v>129</v>
      </c>
      <c r="L3675" s="12">
        <v>0</v>
      </c>
      <c r="M3675" s="7">
        <f t="shared" si="172"/>
        <v>2015</v>
      </c>
      <c r="N3675" s="7">
        <f t="shared" si="173"/>
        <v>3</v>
      </c>
      <c r="O3675" s="30">
        <f t="shared" si="174"/>
        <v>129</v>
      </c>
    </row>
    <row r="3676" spans="2:15" x14ac:dyDescent="0.2">
      <c r="B3676" s="13">
        <v>55580</v>
      </c>
      <c r="C3676" s="14">
        <v>42093.256111111135</v>
      </c>
      <c r="D3676" s="7" t="s">
        <v>7</v>
      </c>
      <c r="E3676" s="13">
        <v>2234</v>
      </c>
      <c r="F3676" s="7" t="s">
        <v>51</v>
      </c>
      <c r="G3676" s="7" t="s">
        <v>11</v>
      </c>
      <c r="H3676" s="13">
        <v>9.5</v>
      </c>
      <c r="I3676" s="13" t="str">
        <f>IF(G3676="Male",VLOOKUP(H3676,'Shoe size conversion table'!$B$6:$D$22,2),VLOOKUP(H3676,'Shoe size conversion table'!$J$6:$L$22,2))</f>
        <v>42-43</v>
      </c>
      <c r="J3676" s="13">
        <f>IF(G3676="Male",VLOOKUP(H3676,'Shoe size conversion table'!$B$6:$D$22,3),VLOOKUP(H3676,'Shoe size conversion table'!$J$6:$L$22,3))</f>
        <v>9</v>
      </c>
      <c r="K3676" s="11">
        <v>159</v>
      </c>
      <c r="L3676" s="12">
        <v>0.5</v>
      </c>
      <c r="M3676" s="7">
        <f t="shared" si="172"/>
        <v>2015</v>
      </c>
      <c r="N3676" s="7">
        <f t="shared" si="173"/>
        <v>3</v>
      </c>
      <c r="O3676" s="30">
        <f t="shared" si="174"/>
        <v>79.5</v>
      </c>
    </row>
    <row r="3677" spans="2:15" x14ac:dyDescent="0.2">
      <c r="B3677" s="13">
        <v>55581</v>
      </c>
      <c r="C3677" s="14">
        <v>42093.596111111277</v>
      </c>
      <c r="D3677" s="7" t="s">
        <v>7</v>
      </c>
      <c r="E3677" s="13">
        <v>2224</v>
      </c>
      <c r="F3677" s="7" t="s">
        <v>52</v>
      </c>
      <c r="G3677" s="7" t="s">
        <v>11</v>
      </c>
      <c r="H3677" s="13">
        <v>9</v>
      </c>
      <c r="I3677" s="13">
        <f>IF(G3677="Male",VLOOKUP(H3677,'Shoe size conversion table'!$B$6:$D$22,2),VLOOKUP(H3677,'Shoe size conversion table'!$J$6:$L$22,2))</f>
        <v>42</v>
      </c>
      <c r="J3677" s="13">
        <f>IF(G3677="Male",VLOOKUP(H3677,'Shoe size conversion table'!$B$6:$D$22,3),VLOOKUP(H3677,'Shoe size conversion table'!$J$6:$L$22,3))</f>
        <v>8.5</v>
      </c>
      <c r="K3677" s="11">
        <v>129</v>
      </c>
      <c r="L3677" s="12">
        <v>0</v>
      </c>
      <c r="M3677" s="7">
        <f t="shared" si="172"/>
        <v>2015</v>
      </c>
      <c r="N3677" s="7">
        <f t="shared" si="173"/>
        <v>3</v>
      </c>
      <c r="O3677" s="30">
        <f t="shared" si="174"/>
        <v>129</v>
      </c>
    </row>
    <row r="3678" spans="2:15" x14ac:dyDescent="0.2">
      <c r="B3678" s="13">
        <v>55582</v>
      </c>
      <c r="C3678" s="14">
        <v>42093.686111111274</v>
      </c>
      <c r="D3678" s="7" t="s">
        <v>9</v>
      </c>
      <c r="E3678" s="13">
        <v>2238</v>
      </c>
      <c r="F3678" s="7" t="s">
        <v>58</v>
      </c>
      <c r="G3678" s="7" t="s">
        <v>12</v>
      </c>
      <c r="H3678" s="13">
        <v>8</v>
      </c>
      <c r="I3678" s="13" t="str">
        <f>IF(G3678="Male",VLOOKUP(H3678,'Shoe size conversion table'!$B$6:$D$22,2),VLOOKUP(H3678,'Shoe size conversion table'!$J$6:$L$22,2))</f>
        <v>38-39</v>
      </c>
      <c r="J3678" s="13">
        <f>IF(G3678="Male",VLOOKUP(H3678,'Shoe size conversion table'!$B$6:$D$22,3),VLOOKUP(H3678,'Shoe size conversion table'!$J$6:$L$22,3))</f>
        <v>6</v>
      </c>
      <c r="K3678" s="11">
        <v>139</v>
      </c>
      <c r="L3678" s="12">
        <v>0</v>
      </c>
      <c r="M3678" s="7">
        <f t="shared" si="172"/>
        <v>2015</v>
      </c>
      <c r="N3678" s="7">
        <f t="shared" si="173"/>
        <v>3</v>
      </c>
      <c r="O3678" s="30">
        <f t="shared" si="174"/>
        <v>139</v>
      </c>
    </row>
    <row r="3679" spans="2:15" x14ac:dyDescent="0.2">
      <c r="B3679" s="13">
        <v>55583</v>
      </c>
      <c r="C3679" s="14">
        <v>42093.686111111274</v>
      </c>
      <c r="D3679" s="7" t="s">
        <v>10</v>
      </c>
      <c r="E3679" s="13">
        <v>2196</v>
      </c>
      <c r="F3679" s="7" t="s">
        <v>34</v>
      </c>
      <c r="G3679" s="7" t="s">
        <v>12</v>
      </c>
      <c r="H3679" s="13">
        <v>8</v>
      </c>
      <c r="I3679" s="13" t="str">
        <f>IF(G3679="Male",VLOOKUP(H3679,'Shoe size conversion table'!$B$6:$D$22,2),VLOOKUP(H3679,'Shoe size conversion table'!$J$6:$L$22,2))</f>
        <v>38-39</v>
      </c>
      <c r="J3679" s="13">
        <f>IF(G3679="Male",VLOOKUP(H3679,'Shoe size conversion table'!$B$6:$D$22,3),VLOOKUP(H3679,'Shoe size conversion table'!$J$6:$L$22,3))</f>
        <v>6</v>
      </c>
      <c r="K3679" s="11">
        <v>199</v>
      </c>
      <c r="L3679" s="12">
        <v>0.2</v>
      </c>
      <c r="M3679" s="7">
        <f t="shared" si="172"/>
        <v>2015</v>
      </c>
      <c r="N3679" s="7">
        <f t="shared" si="173"/>
        <v>3</v>
      </c>
      <c r="O3679" s="30">
        <f t="shared" si="174"/>
        <v>159.20000000000002</v>
      </c>
    </row>
    <row r="3680" spans="2:15" x14ac:dyDescent="0.2">
      <c r="B3680" s="13">
        <v>55584</v>
      </c>
      <c r="C3680" s="14">
        <v>42093.696111111138</v>
      </c>
      <c r="D3680" s="7" t="s">
        <v>7</v>
      </c>
      <c r="E3680" s="13">
        <v>2164</v>
      </c>
      <c r="F3680" s="7" t="s">
        <v>51</v>
      </c>
      <c r="G3680" s="7" t="s">
        <v>12</v>
      </c>
      <c r="H3680" s="13">
        <v>8.5</v>
      </c>
      <c r="I3680" s="13">
        <f>IF(G3680="Male",VLOOKUP(H3680,'Shoe size conversion table'!$B$6:$D$22,2),VLOOKUP(H3680,'Shoe size conversion table'!$J$6:$L$22,2))</f>
        <v>39</v>
      </c>
      <c r="J3680" s="13">
        <f>IF(G3680="Male",VLOOKUP(H3680,'Shoe size conversion table'!$B$6:$D$22,3),VLOOKUP(H3680,'Shoe size conversion table'!$J$6:$L$22,3))</f>
        <v>6.5</v>
      </c>
      <c r="K3680" s="11">
        <v>199</v>
      </c>
      <c r="L3680" s="12">
        <v>0</v>
      </c>
      <c r="M3680" s="7">
        <f t="shared" si="172"/>
        <v>2015</v>
      </c>
      <c r="N3680" s="7">
        <f t="shared" si="173"/>
        <v>3</v>
      </c>
      <c r="O3680" s="30">
        <f t="shared" si="174"/>
        <v>199</v>
      </c>
    </row>
    <row r="3681" spans="2:15" x14ac:dyDescent="0.2">
      <c r="B3681" s="13">
        <v>55585</v>
      </c>
      <c r="C3681" s="14">
        <v>42093.736111111277</v>
      </c>
      <c r="D3681" s="7" t="s">
        <v>8</v>
      </c>
      <c r="E3681" s="13">
        <v>2204</v>
      </c>
      <c r="F3681" s="7" t="s">
        <v>37</v>
      </c>
      <c r="G3681" s="7" t="s">
        <v>11</v>
      </c>
      <c r="H3681" s="13">
        <v>9</v>
      </c>
      <c r="I3681" s="13">
        <f>IF(G3681="Male",VLOOKUP(H3681,'Shoe size conversion table'!$B$6:$D$22,2),VLOOKUP(H3681,'Shoe size conversion table'!$J$6:$L$22,2))</f>
        <v>42</v>
      </c>
      <c r="J3681" s="13">
        <f>IF(G3681="Male",VLOOKUP(H3681,'Shoe size conversion table'!$B$6:$D$22,3),VLOOKUP(H3681,'Shoe size conversion table'!$J$6:$L$22,3))</f>
        <v>8.5</v>
      </c>
      <c r="K3681" s="11">
        <v>199</v>
      </c>
      <c r="L3681" s="12">
        <v>0</v>
      </c>
      <c r="M3681" s="7">
        <f t="shared" si="172"/>
        <v>2015</v>
      </c>
      <c r="N3681" s="7">
        <f t="shared" si="173"/>
        <v>3</v>
      </c>
      <c r="O3681" s="30">
        <f t="shared" si="174"/>
        <v>199</v>
      </c>
    </row>
    <row r="3682" spans="2:15" x14ac:dyDescent="0.2">
      <c r="B3682" s="13">
        <v>55586</v>
      </c>
      <c r="C3682" s="14">
        <v>42093.756111111274</v>
      </c>
      <c r="D3682" s="7" t="s">
        <v>7</v>
      </c>
      <c r="E3682" s="13">
        <v>2163</v>
      </c>
      <c r="F3682" s="7" t="s">
        <v>50</v>
      </c>
      <c r="G3682" s="7" t="s">
        <v>11</v>
      </c>
      <c r="H3682" s="13">
        <v>10</v>
      </c>
      <c r="I3682" s="13">
        <f>IF(G3682="Male",VLOOKUP(H3682,'Shoe size conversion table'!$B$6:$D$22,2),VLOOKUP(H3682,'Shoe size conversion table'!$J$6:$L$22,2))</f>
        <v>43</v>
      </c>
      <c r="J3682" s="13">
        <f>IF(G3682="Male",VLOOKUP(H3682,'Shoe size conversion table'!$B$6:$D$22,3),VLOOKUP(H3682,'Shoe size conversion table'!$J$6:$L$22,3))</f>
        <v>9.5</v>
      </c>
      <c r="K3682" s="11">
        <v>139</v>
      </c>
      <c r="L3682" s="12">
        <v>0</v>
      </c>
      <c r="M3682" s="7">
        <f t="shared" si="172"/>
        <v>2015</v>
      </c>
      <c r="N3682" s="7">
        <f t="shared" si="173"/>
        <v>3</v>
      </c>
      <c r="O3682" s="30">
        <f t="shared" si="174"/>
        <v>139</v>
      </c>
    </row>
    <row r="3683" spans="2:15" x14ac:dyDescent="0.2">
      <c r="B3683" s="13">
        <v>55587</v>
      </c>
      <c r="C3683" s="14">
        <v>42093.776111111278</v>
      </c>
      <c r="D3683" s="7" t="s">
        <v>7</v>
      </c>
      <c r="E3683" s="13">
        <v>2221</v>
      </c>
      <c r="F3683" s="7" t="s">
        <v>48</v>
      </c>
      <c r="G3683" s="7" t="s">
        <v>11</v>
      </c>
      <c r="H3683" s="13">
        <v>9.5</v>
      </c>
      <c r="I3683" s="13" t="str">
        <f>IF(G3683="Male",VLOOKUP(H3683,'Shoe size conversion table'!$B$6:$D$22,2),VLOOKUP(H3683,'Shoe size conversion table'!$J$6:$L$22,2))</f>
        <v>42-43</v>
      </c>
      <c r="J3683" s="13">
        <f>IF(G3683="Male",VLOOKUP(H3683,'Shoe size conversion table'!$B$6:$D$22,3),VLOOKUP(H3683,'Shoe size conversion table'!$J$6:$L$22,3))</f>
        <v>9</v>
      </c>
      <c r="K3683" s="11">
        <v>199</v>
      </c>
      <c r="L3683" s="12">
        <v>0</v>
      </c>
      <c r="M3683" s="7">
        <f t="shared" si="172"/>
        <v>2015</v>
      </c>
      <c r="N3683" s="7">
        <f t="shared" si="173"/>
        <v>3</v>
      </c>
      <c r="O3683" s="30">
        <f t="shared" si="174"/>
        <v>199</v>
      </c>
    </row>
    <row r="3684" spans="2:15" x14ac:dyDescent="0.2">
      <c r="B3684" s="13">
        <v>55588</v>
      </c>
      <c r="C3684" s="14">
        <v>42093.876111111138</v>
      </c>
      <c r="D3684" s="7" t="s">
        <v>10</v>
      </c>
      <c r="E3684" s="13">
        <v>2181</v>
      </c>
      <c r="F3684" s="7" t="s">
        <v>35</v>
      </c>
      <c r="G3684" s="7" t="s">
        <v>11</v>
      </c>
      <c r="H3684" s="13">
        <v>11</v>
      </c>
      <c r="I3684" s="13">
        <f>IF(G3684="Male",VLOOKUP(H3684,'Shoe size conversion table'!$B$6:$D$22,2),VLOOKUP(H3684,'Shoe size conversion table'!$J$6:$L$22,2))</f>
        <v>44</v>
      </c>
      <c r="J3684" s="13">
        <f>IF(G3684="Male",VLOOKUP(H3684,'Shoe size conversion table'!$B$6:$D$22,3),VLOOKUP(H3684,'Shoe size conversion table'!$J$6:$L$22,3))</f>
        <v>10.5</v>
      </c>
      <c r="K3684" s="11">
        <v>139</v>
      </c>
      <c r="L3684" s="12">
        <v>0.5</v>
      </c>
      <c r="M3684" s="7">
        <f t="shared" si="172"/>
        <v>2015</v>
      </c>
      <c r="N3684" s="7">
        <f t="shared" si="173"/>
        <v>3</v>
      </c>
      <c r="O3684" s="30">
        <f t="shared" si="174"/>
        <v>69.5</v>
      </c>
    </row>
    <row r="3685" spans="2:15" x14ac:dyDescent="0.2">
      <c r="B3685" s="13">
        <v>55589</v>
      </c>
      <c r="C3685" s="14">
        <v>42093.926111111272</v>
      </c>
      <c r="D3685" s="7" t="s">
        <v>7</v>
      </c>
      <c r="E3685" s="13">
        <v>2207</v>
      </c>
      <c r="F3685" s="7" t="s">
        <v>57</v>
      </c>
      <c r="G3685" s="7" t="s">
        <v>11</v>
      </c>
      <c r="H3685" s="13">
        <v>10</v>
      </c>
      <c r="I3685" s="13">
        <f>IF(G3685="Male",VLOOKUP(H3685,'Shoe size conversion table'!$B$6:$D$22,2),VLOOKUP(H3685,'Shoe size conversion table'!$J$6:$L$22,2))</f>
        <v>43</v>
      </c>
      <c r="J3685" s="13">
        <f>IF(G3685="Male",VLOOKUP(H3685,'Shoe size conversion table'!$B$6:$D$22,3),VLOOKUP(H3685,'Shoe size conversion table'!$J$6:$L$22,3))</f>
        <v>9.5</v>
      </c>
      <c r="K3685" s="11">
        <v>199</v>
      </c>
      <c r="L3685" s="12">
        <v>0.3</v>
      </c>
      <c r="M3685" s="7">
        <f t="shared" si="172"/>
        <v>2015</v>
      </c>
      <c r="N3685" s="7">
        <f t="shared" si="173"/>
        <v>3</v>
      </c>
      <c r="O3685" s="30">
        <f t="shared" si="174"/>
        <v>139.29999999999998</v>
      </c>
    </row>
    <row r="3686" spans="2:15" x14ac:dyDescent="0.2">
      <c r="B3686" s="13">
        <v>55590</v>
      </c>
      <c r="C3686" s="14">
        <v>42093.926111111272</v>
      </c>
      <c r="D3686" s="7" t="s">
        <v>10</v>
      </c>
      <c r="E3686" s="13">
        <v>2167</v>
      </c>
      <c r="F3686" s="7" t="s">
        <v>34</v>
      </c>
      <c r="G3686" s="7" t="s">
        <v>12</v>
      </c>
      <c r="H3686" s="13">
        <v>6.5</v>
      </c>
      <c r="I3686" s="13">
        <f>IF(G3686="Male",VLOOKUP(H3686,'Shoe size conversion table'!$B$6:$D$22,2),VLOOKUP(H3686,'Shoe size conversion table'!$J$6:$L$22,2))</f>
        <v>37</v>
      </c>
      <c r="J3686" s="13">
        <f>IF(G3686="Male",VLOOKUP(H3686,'Shoe size conversion table'!$B$6:$D$22,3),VLOOKUP(H3686,'Shoe size conversion table'!$J$6:$L$22,3))</f>
        <v>4.5</v>
      </c>
      <c r="K3686" s="11">
        <v>189</v>
      </c>
      <c r="L3686" s="12">
        <v>0.5</v>
      </c>
      <c r="M3686" s="7">
        <f t="shared" si="172"/>
        <v>2015</v>
      </c>
      <c r="N3686" s="7">
        <f t="shared" si="173"/>
        <v>3</v>
      </c>
      <c r="O3686" s="30">
        <f t="shared" si="174"/>
        <v>94.5</v>
      </c>
    </row>
    <row r="3687" spans="2:15" x14ac:dyDescent="0.2">
      <c r="B3687" s="13">
        <v>55591</v>
      </c>
      <c r="C3687" s="14">
        <v>42093.966111111273</v>
      </c>
      <c r="D3687" s="7" t="s">
        <v>9</v>
      </c>
      <c r="E3687" s="13">
        <v>2183</v>
      </c>
      <c r="F3687" s="7" t="s">
        <v>62</v>
      </c>
      <c r="G3687" s="7" t="s">
        <v>11</v>
      </c>
      <c r="H3687" s="13">
        <v>10</v>
      </c>
      <c r="I3687" s="13">
        <f>IF(G3687="Male",VLOOKUP(H3687,'Shoe size conversion table'!$B$6:$D$22,2),VLOOKUP(H3687,'Shoe size conversion table'!$J$6:$L$22,2))</f>
        <v>43</v>
      </c>
      <c r="J3687" s="13">
        <f>IF(G3687="Male",VLOOKUP(H3687,'Shoe size conversion table'!$B$6:$D$22,3),VLOOKUP(H3687,'Shoe size conversion table'!$J$6:$L$22,3))</f>
        <v>9.5</v>
      </c>
      <c r="K3687" s="11">
        <v>189</v>
      </c>
      <c r="L3687" s="12">
        <v>0</v>
      </c>
      <c r="M3687" s="7">
        <f t="shared" si="172"/>
        <v>2015</v>
      </c>
      <c r="N3687" s="7">
        <f t="shared" si="173"/>
        <v>3</v>
      </c>
      <c r="O3687" s="30">
        <f t="shared" si="174"/>
        <v>189</v>
      </c>
    </row>
    <row r="3688" spans="2:15" x14ac:dyDescent="0.2">
      <c r="B3688" s="13">
        <v>55592</v>
      </c>
      <c r="C3688" s="14">
        <v>42094.266111111276</v>
      </c>
      <c r="D3688" s="7" t="s">
        <v>10</v>
      </c>
      <c r="E3688" s="13">
        <v>2166</v>
      </c>
      <c r="F3688" s="7" t="s">
        <v>34</v>
      </c>
      <c r="G3688" s="7" t="s">
        <v>11</v>
      </c>
      <c r="H3688" s="13">
        <v>10.5</v>
      </c>
      <c r="I3688" s="13" t="str">
        <f>IF(G3688="Male",VLOOKUP(H3688,'Shoe size conversion table'!$B$6:$D$22,2),VLOOKUP(H3688,'Shoe size conversion table'!$J$6:$L$22,2))</f>
        <v>43-44</v>
      </c>
      <c r="J3688" s="13">
        <f>IF(G3688="Male",VLOOKUP(H3688,'Shoe size conversion table'!$B$6:$D$22,3),VLOOKUP(H3688,'Shoe size conversion table'!$J$6:$L$22,3))</f>
        <v>10</v>
      </c>
      <c r="K3688" s="11">
        <v>149</v>
      </c>
      <c r="L3688" s="12">
        <v>0.5</v>
      </c>
      <c r="M3688" s="7">
        <f t="shared" si="172"/>
        <v>2015</v>
      </c>
      <c r="N3688" s="7">
        <f t="shared" si="173"/>
        <v>3</v>
      </c>
      <c r="O3688" s="30">
        <f t="shared" si="174"/>
        <v>74.5</v>
      </c>
    </row>
    <row r="3689" spans="2:15" x14ac:dyDescent="0.2">
      <c r="B3689" s="13">
        <v>55593</v>
      </c>
      <c r="C3689" s="14">
        <v>42094.406111111137</v>
      </c>
      <c r="D3689" s="7" t="s">
        <v>7</v>
      </c>
      <c r="E3689" s="13">
        <v>2234</v>
      </c>
      <c r="F3689" s="7" t="s">
        <v>48</v>
      </c>
      <c r="G3689" s="7" t="s">
        <v>12</v>
      </c>
      <c r="H3689" s="13">
        <v>9.5</v>
      </c>
      <c r="I3689" s="13">
        <f>IF(G3689="Male",VLOOKUP(H3689,'Shoe size conversion table'!$B$6:$D$22,2),VLOOKUP(H3689,'Shoe size conversion table'!$J$6:$L$22,2))</f>
        <v>40</v>
      </c>
      <c r="J3689" s="13">
        <f>IF(G3689="Male",VLOOKUP(H3689,'Shoe size conversion table'!$B$6:$D$22,3),VLOOKUP(H3689,'Shoe size conversion table'!$J$6:$L$22,3))</f>
        <v>7.5</v>
      </c>
      <c r="K3689" s="11">
        <v>159</v>
      </c>
      <c r="L3689" s="12">
        <v>0</v>
      </c>
      <c r="M3689" s="7">
        <f t="shared" si="172"/>
        <v>2015</v>
      </c>
      <c r="N3689" s="7">
        <f t="shared" si="173"/>
        <v>3</v>
      </c>
      <c r="O3689" s="30">
        <f t="shared" si="174"/>
        <v>159</v>
      </c>
    </row>
    <row r="3690" spans="2:15" x14ac:dyDescent="0.2">
      <c r="B3690" s="13">
        <v>55594</v>
      </c>
      <c r="C3690" s="14">
        <v>42094.586111111275</v>
      </c>
      <c r="D3690" s="7" t="s">
        <v>8</v>
      </c>
      <c r="E3690" s="13">
        <v>2157</v>
      </c>
      <c r="F3690" s="7" t="s">
        <v>38</v>
      </c>
      <c r="G3690" s="7" t="s">
        <v>12</v>
      </c>
      <c r="H3690" s="13">
        <v>9</v>
      </c>
      <c r="I3690" s="13" t="str">
        <f>IF(G3690="Male",VLOOKUP(H3690,'Shoe size conversion table'!$B$6:$D$22,2),VLOOKUP(H3690,'Shoe size conversion table'!$J$6:$L$22,2))</f>
        <v>39-40</v>
      </c>
      <c r="J3690" s="13">
        <f>IF(G3690="Male",VLOOKUP(H3690,'Shoe size conversion table'!$B$6:$D$22,3),VLOOKUP(H3690,'Shoe size conversion table'!$J$6:$L$22,3))</f>
        <v>7</v>
      </c>
      <c r="K3690" s="11">
        <v>159</v>
      </c>
      <c r="L3690" s="12">
        <v>0</v>
      </c>
      <c r="M3690" s="7">
        <f t="shared" si="172"/>
        <v>2015</v>
      </c>
      <c r="N3690" s="7">
        <f t="shared" si="173"/>
        <v>3</v>
      </c>
      <c r="O3690" s="30">
        <f t="shared" si="174"/>
        <v>159</v>
      </c>
    </row>
    <row r="3691" spans="2:15" x14ac:dyDescent="0.2">
      <c r="B3691" s="13">
        <v>55595</v>
      </c>
      <c r="C3691" s="14">
        <v>42094.596111111277</v>
      </c>
      <c r="D3691" s="7" t="s">
        <v>7</v>
      </c>
      <c r="E3691" s="13">
        <v>2220</v>
      </c>
      <c r="F3691" s="7" t="s">
        <v>53</v>
      </c>
      <c r="G3691" s="7" t="s">
        <v>11</v>
      </c>
      <c r="H3691" s="13">
        <v>9.5</v>
      </c>
      <c r="I3691" s="13" t="str">
        <f>IF(G3691="Male",VLOOKUP(H3691,'Shoe size conversion table'!$B$6:$D$22,2),VLOOKUP(H3691,'Shoe size conversion table'!$J$6:$L$22,2))</f>
        <v>42-43</v>
      </c>
      <c r="J3691" s="13">
        <f>IF(G3691="Male",VLOOKUP(H3691,'Shoe size conversion table'!$B$6:$D$22,3),VLOOKUP(H3691,'Shoe size conversion table'!$J$6:$L$22,3))</f>
        <v>9</v>
      </c>
      <c r="K3691" s="11">
        <v>149</v>
      </c>
      <c r="L3691" s="12">
        <v>0</v>
      </c>
      <c r="M3691" s="7">
        <f t="shared" si="172"/>
        <v>2015</v>
      </c>
      <c r="N3691" s="7">
        <f t="shared" si="173"/>
        <v>3</v>
      </c>
      <c r="O3691" s="30">
        <f t="shared" si="174"/>
        <v>149</v>
      </c>
    </row>
    <row r="3692" spans="2:15" x14ac:dyDescent="0.2">
      <c r="B3692" s="13">
        <v>55596</v>
      </c>
      <c r="C3692" s="14">
        <v>42094.63611111114</v>
      </c>
      <c r="D3692" s="7" t="s">
        <v>8</v>
      </c>
      <c r="E3692" s="13">
        <v>2217</v>
      </c>
      <c r="F3692" s="7" t="s">
        <v>41</v>
      </c>
      <c r="G3692" s="7" t="s">
        <v>11</v>
      </c>
      <c r="H3692" s="13">
        <v>9</v>
      </c>
      <c r="I3692" s="13">
        <f>IF(G3692="Male",VLOOKUP(H3692,'Shoe size conversion table'!$B$6:$D$22,2),VLOOKUP(H3692,'Shoe size conversion table'!$J$6:$L$22,2))</f>
        <v>42</v>
      </c>
      <c r="J3692" s="13">
        <f>IF(G3692="Male",VLOOKUP(H3692,'Shoe size conversion table'!$B$6:$D$22,3),VLOOKUP(H3692,'Shoe size conversion table'!$J$6:$L$22,3))</f>
        <v>8.5</v>
      </c>
      <c r="K3692" s="11">
        <v>199</v>
      </c>
      <c r="L3692" s="12">
        <v>0</v>
      </c>
      <c r="M3692" s="7">
        <f t="shared" si="172"/>
        <v>2015</v>
      </c>
      <c r="N3692" s="7">
        <f t="shared" si="173"/>
        <v>3</v>
      </c>
      <c r="O3692" s="30">
        <f t="shared" si="174"/>
        <v>199</v>
      </c>
    </row>
    <row r="3693" spans="2:15" x14ac:dyDescent="0.2">
      <c r="B3693" s="13">
        <v>55597</v>
      </c>
      <c r="C3693" s="14">
        <v>42094.686111111274</v>
      </c>
      <c r="D3693" s="7" t="s">
        <v>9</v>
      </c>
      <c r="E3693" s="13">
        <v>2238</v>
      </c>
      <c r="F3693" s="7" t="s">
        <v>58</v>
      </c>
      <c r="G3693" s="7" t="s">
        <v>12</v>
      </c>
      <c r="H3693" s="13">
        <v>8</v>
      </c>
      <c r="I3693" s="13" t="str">
        <f>IF(G3693="Male",VLOOKUP(H3693,'Shoe size conversion table'!$B$6:$D$22,2),VLOOKUP(H3693,'Shoe size conversion table'!$J$6:$L$22,2))</f>
        <v>38-39</v>
      </c>
      <c r="J3693" s="13">
        <f>IF(G3693="Male",VLOOKUP(H3693,'Shoe size conversion table'!$B$6:$D$22,3),VLOOKUP(H3693,'Shoe size conversion table'!$J$6:$L$22,3))</f>
        <v>6</v>
      </c>
      <c r="K3693" s="11">
        <v>139</v>
      </c>
      <c r="L3693" s="12">
        <v>0</v>
      </c>
      <c r="M3693" s="7">
        <f t="shared" si="172"/>
        <v>2015</v>
      </c>
      <c r="N3693" s="7">
        <f t="shared" si="173"/>
        <v>3</v>
      </c>
      <c r="O3693" s="30">
        <f t="shared" si="174"/>
        <v>139</v>
      </c>
    </row>
    <row r="3694" spans="2:15" x14ac:dyDescent="0.2">
      <c r="B3694" s="13">
        <v>55598</v>
      </c>
      <c r="C3694" s="14">
        <v>42094.686111111274</v>
      </c>
      <c r="D3694" s="7" t="s">
        <v>10</v>
      </c>
      <c r="E3694" s="13">
        <v>2203</v>
      </c>
      <c r="F3694" s="7" t="s">
        <v>35</v>
      </c>
      <c r="G3694" s="7" t="s">
        <v>12</v>
      </c>
      <c r="H3694" s="13">
        <v>8</v>
      </c>
      <c r="I3694" s="13" t="str">
        <f>IF(G3694="Male",VLOOKUP(H3694,'Shoe size conversion table'!$B$6:$D$22,2),VLOOKUP(H3694,'Shoe size conversion table'!$J$6:$L$22,2))</f>
        <v>38-39</v>
      </c>
      <c r="J3694" s="13">
        <f>IF(G3694="Male",VLOOKUP(H3694,'Shoe size conversion table'!$B$6:$D$22,3),VLOOKUP(H3694,'Shoe size conversion table'!$J$6:$L$22,3))</f>
        <v>6</v>
      </c>
      <c r="K3694" s="11">
        <v>129</v>
      </c>
      <c r="L3694" s="12">
        <v>0.5</v>
      </c>
      <c r="M3694" s="7">
        <f t="shared" si="172"/>
        <v>2015</v>
      </c>
      <c r="N3694" s="7">
        <f t="shared" si="173"/>
        <v>3</v>
      </c>
      <c r="O3694" s="30">
        <f t="shared" si="174"/>
        <v>64.5</v>
      </c>
    </row>
    <row r="3695" spans="2:15" x14ac:dyDescent="0.2">
      <c r="B3695" s="13">
        <v>55599</v>
      </c>
      <c r="C3695" s="14">
        <v>42094.876111111138</v>
      </c>
      <c r="D3695" s="7" t="s">
        <v>10</v>
      </c>
      <c r="E3695" s="13">
        <v>2205</v>
      </c>
      <c r="F3695" s="7" t="s">
        <v>34</v>
      </c>
      <c r="G3695" s="7" t="s">
        <v>11</v>
      </c>
      <c r="H3695" s="13">
        <v>10.5</v>
      </c>
      <c r="I3695" s="13" t="str">
        <f>IF(G3695="Male",VLOOKUP(H3695,'Shoe size conversion table'!$B$6:$D$22,2),VLOOKUP(H3695,'Shoe size conversion table'!$J$6:$L$22,2))</f>
        <v>43-44</v>
      </c>
      <c r="J3695" s="13">
        <f>IF(G3695="Male",VLOOKUP(H3695,'Shoe size conversion table'!$B$6:$D$22,3),VLOOKUP(H3695,'Shoe size conversion table'!$J$6:$L$22,3))</f>
        <v>10</v>
      </c>
      <c r="K3695" s="11">
        <v>189</v>
      </c>
      <c r="L3695" s="12">
        <v>0.5</v>
      </c>
      <c r="M3695" s="7">
        <f t="shared" si="172"/>
        <v>2015</v>
      </c>
      <c r="N3695" s="7">
        <f t="shared" si="173"/>
        <v>3</v>
      </c>
      <c r="O3695" s="30">
        <f t="shared" si="174"/>
        <v>94.5</v>
      </c>
    </row>
    <row r="3696" spans="2:15" x14ac:dyDescent="0.2">
      <c r="B3696" s="13">
        <v>55600</v>
      </c>
      <c r="C3696" s="14">
        <v>42094.926111111272</v>
      </c>
      <c r="D3696" s="7" t="s">
        <v>10</v>
      </c>
      <c r="E3696" s="13">
        <v>2204</v>
      </c>
      <c r="F3696" s="7" t="s">
        <v>34</v>
      </c>
      <c r="G3696" s="7" t="s">
        <v>12</v>
      </c>
      <c r="H3696" s="13">
        <v>9.5</v>
      </c>
      <c r="I3696" s="13">
        <f>IF(G3696="Male",VLOOKUP(H3696,'Shoe size conversion table'!$B$6:$D$22,2),VLOOKUP(H3696,'Shoe size conversion table'!$J$6:$L$22,2))</f>
        <v>40</v>
      </c>
      <c r="J3696" s="13">
        <f>IF(G3696="Male",VLOOKUP(H3696,'Shoe size conversion table'!$B$6:$D$22,3),VLOOKUP(H3696,'Shoe size conversion table'!$J$6:$L$22,3))</f>
        <v>7.5</v>
      </c>
      <c r="K3696" s="11">
        <v>139</v>
      </c>
      <c r="L3696" s="12">
        <v>0</v>
      </c>
      <c r="M3696" s="7">
        <f t="shared" si="172"/>
        <v>2015</v>
      </c>
      <c r="N3696" s="7">
        <f t="shared" si="173"/>
        <v>3</v>
      </c>
      <c r="O3696" s="30">
        <f t="shared" si="174"/>
        <v>139</v>
      </c>
    </row>
    <row r="3697" spans="2:15" x14ac:dyDescent="0.2">
      <c r="B3697" s="13">
        <v>55601</v>
      </c>
      <c r="C3697" s="14">
        <v>42094.926111111272</v>
      </c>
      <c r="D3697" s="7" t="s">
        <v>8</v>
      </c>
      <c r="E3697" s="13">
        <v>2231</v>
      </c>
      <c r="F3697" s="7" t="s">
        <v>38</v>
      </c>
      <c r="G3697" s="7" t="s">
        <v>11</v>
      </c>
      <c r="H3697" s="13">
        <v>9</v>
      </c>
      <c r="I3697" s="13">
        <f>IF(G3697="Male",VLOOKUP(H3697,'Shoe size conversion table'!$B$6:$D$22,2),VLOOKUP(H3697,'Shoe size conversion table'!$J$6:$L$22,2))</f>
        <v>42</v>
      </c>
      <c r="J3697" s="13">
        <f>IF(G3697="Male",VLOOKUP(H3697,'Shoe size conversion table'!$B$6:$D$22,3),VLOOKUP(H3697,'Shoe size conversion table'!$J$6:$L$22,3))</f>
        <v>8.5</v>
      </c>
      <c r="K3697" s="11">
        <v>169</v>
      </c>
      <c r="L3697" s="12">
        <v>0</v>
      </c>
      <c r="M3697" s="7">
        <f t="shared" si="172"/>
        <v>2015</v>
      </c>
      <c r="N3697" s="7">
        <f t="shared" si="173"/>
        <v>3</v>
      </c>
      <c r="O3697" s="30">
        <f t="shared" si="174"/>
        <v>169</v>
      </c>
    </row>
    <row r="3698" spans="2:15" x14ac:dyDescent="0.2">
      <c r="B3698" s="13">
        <v>55602</v>
      </c>
      <c r="C3698" s="14">
        <v>42094.966111111273</v>
      </c>
      <c r="D3698" s="7" t="s">
        <v>7</v>
      </c>
      <c r="E3698" s="13">
        <v>2183</v>
      </c>
      <c r="F3698" s="7" t="s">
        <v>50</v>
      </c>
      <c r="G3698" s="7" t="s">
        <v>12</v>
      </c>
      <c r="H3698" s="13">
        <v>9</v>
      </c>
      <c r="I3698" s="13" t="str">
        <f>IF(G3698="Male",VLOOKUP(H3698,'Shoe size conversion table'!$B$6:$D$22,2),VLOOKUP(H3698,'Shoe size conversion table'!$J$6:$L$22,2))</f>
        <v>39-40</v>
      </c>
      <c r="J3698" s="13">
        <f>IF(G3698="Male",VLOOKUP(H3698,'Shoe size conversion table'!$B$6:$D$22,3),VLOOKUP(H3698,'Shoe size conversion table'!$J$6:$L$22,3))</f>
        <v>7</v>
      </c>
      <c r="K3698" s="11">
        <v>139</v>
      </c>
      <c r="L3698" s="12">
        <v>0</v>
      </c>
      <c r="M3698" s="7">
        <f t="shared" si="172"/>
        <v>2015</v>
      </c>
      <c r="N3698" s="7">
        <f t="shared" si="173"/>
        <v>3</v>
      </c>
      <c r="O3698" s="30">
        <f t="shared" si="174"/>
        <v>139</v>
      </c>
    </row>
    <row r="3699" spans="2:15" x14ac:dyDescent="0.2">
      <c r="B3699" s="13">
        <v>55603</v>
      </c>
      <c r="C3699" s="14">
        <v>42095.306111111138</v>
      </c>
      <c r="D3699" s="7" t="s">
        <v>10</v>
      </c>
      <c r="E3699" s="13">
        <v>2236</v>
      </c>
      <c r="F3699" s="7" t="s">
        <v>35</v>
      </c>
      <c r="G3699" s="7" t="s">
        <v>12</v>
      </c>
      <c r="H3699" s="13">
        <v>8</v>
      </c>
      <c r="I3699" s="13" t="str">
        <f>IF(G3699="Male",VLOOKUP(H3699,'Shoe size conversion table'!$B$6:$D$22,2),VLOOKUP(H3699,'Shoe size conversion table'!$J$6:$L$22,2))</f>
        <v>38-39</v>
      </c>
      <c r="J3699" s="13">
        <f>IF(G3699="Male",VLOOKUP(H3699,'Shoe size conversion table'!$B$6:$D$22,3),VLOOKUP(H3699,'Shoe size conversion table'!$J$6:$L$22,3))</f>
        <v>6</v>
      </c>
      <c r="K3699" s="11">
        <v>199</v>
      </c>
      <c r="L3699" s="12">
        <v>0</v>
      </c>
      <c r="M3699" s="7">
        <f t="shared" si="172"/>
        <v>2015</v>
      </c>
      <c r="N3699" s="7">
        <f t="shared" si="173"/>
        <v>4</v>
      </c>
      <c r="O3699" s="30">
        <f t="shared" si="174"/>
        <v>199</v>
      </c>
    </row>
    <row r="3700" spans="2:15" x14ac:dyDescent="0.2">
      <c r="B3700" s="13">
        <v>55604</v>
      </c>
      <c r="C3700" s="14">
        <v>42095.406111111137</v>
      </c>
      <c r="D3700" s="7" t="s">
        <v>7</v>
      </c>
      <c r="E3700" s="13">
        <v>2190</v>
      </c>
      <c r="F3700" s="7" t="s">
        <v>45</v>
      </c>
      <c r="G3700" s="7" t="s">
        <v>11</v>
      </c>
      <c r="H3700" s="13">
        <v>9</v>
      </c>
      <c r="I3700" s="13">
        <f>IF(G3700="Male",VLOOKUP(H3700,'Shoe size conversion table'!$B$6:$D$22,2),VLOOKUP(H3700,'Shoe size conversion table'!$J$6:$L$22,2))</f>
        <v>42</v>
      </c>
      <c r="J3700" s="13">
        <f>IF(G3700="Male",VLOOKUP(H3700,'Shoe size conversion table'!$B$6:$D$22,3),VLOOKUP(H3700,'Shoe size conversion table'!$J$6:$L$22,3))</f>
        <v>8.5</v>
      </c>
      <c r="K3700" s="11">
        <v>129</v>
      </c>
      <c r="L3700" s="12">
        <v>0</v>
      </c>
      <c r="M3700" s="7">
        <f t="shared" si="172"/>
        <v>2015</v>
      </c>
      <c r="N3700" s="7">
        <f t="shared" si="173"/>
        <v>4</v>
      </c>
      <c r="O3700" s="30">
        <f t="shared" si="174"/>
        <v>129</v>
      </c>
    </row>
    <row r="3701" spans="2:15" x14ac:dyDescent="0.2">
      <c r="B3701" s="13">
        <v>55605</v>
      </c>
      <c r="C3701" s="14">
        <v>42095.446111111138</v>
      </c>
      <c r="D3701" s="7" t="s">
        <v>8</v>
      </c>
      <c r="E3701" s="13">
        <v>2148</v>
      </c>
      <c r="F3701" s="7" t="s">
        <v>41</v>
      </c>
      <c r="G3701" s="7" t="s">
        <v>12</v>
      </c>
      <c r="H3701" s="13">
        <v>10.5</v>
      </c>
      <c r="I3701" s="13">
        <f>IF(G3701="Male",VLOOKUP(H3701,'Shoe size conversion table'!$B$6:$D$22,2),VLOOKUP(H3701,'Shoe size conversion table'!$J$6:$L$22,2))</f>
        <v>41</v>
      </c>
      <c r="J3701" s="13">
        <f>IF(G3701="Male",VLOOKUP(H3701,'Shoe size conversion table'!$B$6:$D$22,3),VLOOKUP(H3701,'Shoe size conversion table'!$J$6:$L$22,3))</f>
        <v>8.5</v>
      </c>
      <c r="K3701" s="11">
        <v>139</v>
      </c>
      <c r="L3701" s="12">
        <v>0</v>
      </c>
      <c r="M3701" s="7">
        <f t="shared" si="172"/>
        <v>2015</v>
      </c>
      <c r="N3701" s="7">
        <f t="shared" si="173"/>
        <v>4</v>
      </c>
      <c r="O3701" s="30">
        <f t="shared" si="174"/>
        <v>139</v>
      </c>
    </row>
    <row r="3702" spans="2:15" x14ac:dyDescent="0.2">
      <c r="B3702" s="13">
        <v>55606</v>
      </c>
      <c r="C3702" s="14">
        <v>42095.546111111275</v>
      </c>
      <c r="D3702" s="7" t="s">
        <v>10</v>
      </c>
      <c r="E3702" s="13">
        <v>2188</v>
      </c>
      <c r="F3702" s="7" t="s">
        <v>34</v>
      </c>
      <c r="G3702" s="7" t="s">
        <v>11</v>
      </c>
      <c r="H3702" s="13">
        <v>8</v>
      </c>
      <c r="I3702" s="13">
        <f>IF(G3702="Male",VLOOKUP(H3702,'Shoe size conversion table'!$B$6:$D$22,2),VLOOKUP(H3702,'Shoe size conversion table'!$J$6:$L$22,2))</f>
        <v>41</v>
      </c>
      <c r="J3702" s="13">
        <f>IF(G3702="Male",VLOOKUP(H3702,'Shoe size conversion table'!$B$6:$D$22,3),VLOOKUP(H3702,'Shoe size conversion table'!$J$6:$L$22,3))</f>
        <v>7.5</v>
      </c>
      <c r="K3702" s="11">
        <v>199</v>
      </c>
      <c r="L3702" s="12">
        <v>0</v>
      </c>
      <c r="M3702" s="7">
        <f t="shared" si="172"/>
        <v>2015</v>
      </c>
      <c r="N3702" s="7">
        <f t="shared" si="173"/>
        <v>4</v>
      </c>
      <c r="O3702" s="30">
        <f t="shared" si="174"/>
        <v>199</v>
      </c>
    </row>
    <row r="3703" spans="2:15" x14ac:dyDescent="0.2">
      <c r="B3703" s="13">
        <v>55607</v>
      </c>
      <c r="C3703" s="14">
        <v>42095.566111111271</v>
      </c>
      <c r="D3703" s="7" t="s">
        <v>8</v>
      </c>
      <c r="E3703" s="13">
        <v>2156</v>
      </c>
      <c r="F3703" s="7" t="s">
        <v>40</v>
      </c>
      <c r="G3703" s="7" t="s">
        <v>11</v>
      </c>
      <c r="H3703" s="13">
        <v>9.5</v>
      </c>
      <c r="I3703" s="13" t="str">
        <f>IF(G3703="Male",VLOOKUP(H3703,'Shoe size conversion table'!$B$6:$D$22,2),VLOOKUP(H3703,'Shoe size conversion table'!$J$6:$L$22,2))</f>
        <v>42-43</v>
      </c>
      <c r="J3703" s="13">
        <f>IF(G3703="Male",VLOOKUP(H3703,'Shoe size conversion table'!$B$6:$D$22,3),VLOOKUP(H3703,'Shoe size conversion table'!$J$6:$L$22,3))</f>
        <v>9</v>
      </c>
      <c r="K3703" s="11">
        <v>149</v>
      </c>
      <c r="L3703" s="12">
        <v>0</v>
      </c>
      <c r="M3703" s="7">
        <f t="shared" si="172"/>
        <v>2015</v>
      </c>
      <c r="N3703" s="7">
        <f t="shared" si="173"/>
        <v>4</v>
      </c>
      <c r="O3703" s="30">
        <f t="shared" si="174"/>
        <v>149</v>
      </c>
    </row>
    <row r="3704" spans="2:15" x14ac:dyDescent="0.2">
      <c r="B3704" s="13">
        <v>55608</v>
      </c>
      <c r="C3704" s="14">
        <v>42095.566111111271</v>
      </c>
      <c r="D3704" s="7" t="s">
        <v>7</v>
      </c>
      <c r="E3704" s="13">
        <v>2203</v>
      </c>
      <c r="F3704" s="7" t="s">
        <v>49</v>
      </c>
      <c r="G3704" s="7" t="s">
        <v>12</v>
      </c>
      <c r="H3704" s="13">
        <v>6</v>
      </c>
      <c r="I3704" s="13" t="str">
        <f>IF(G3704="Male",VLOOKUP(H3704,'Shoe size conversion table'!$B$6:$D$22,2),VLOOKUP(H3704,'Shoe size conversion table'!$J$6:$L$22,2))</f>
        <v>36-37</v>
      </c>
      <c r="J3704" s="13">
        <f>IF(G3704="Male",VLOOKUP(H3704,'Shoe size conversion table'!$B$6:$D$22,3),VLOOKUP(H3704,'Shoe size conversion table'!$J$6:$L$22,3))</f>
        <v>4</v>
      </c>
      <c r="K3704" s="11">
        <v>149</v>
      </c>
      <c r="L3704" s="12">
        <v>0</v>
      </c>
      <c r="M3704" s="7">
        <f t="shared" si="172"/>
        <v>2015</v>
      </c>
      <c r="N3704" s="7">
        <f t="shared" si="173"/>
        <v>4</v>
      </c>
      <c r="O3704" s="30">
        <f t="shared" si="174"/>
        <v>149</v>
      </c>
    </row>
    <row r="3705" spans="2:15" x14ac:dyDescent="0.2">
      <c r="B3705" s="13">
        <v>55609</v>
      </c>
      <c r="C3705" s="14">
        <v>42095.586111111275</v>
      </c>
      <c r="D3705" s="7" t="s">
        <v>8</v>
      </c>
      <c r="E3705" s="13">
        <v>2159</v>
      </c>
      <c r="F3705" s="7" t="s">
        <v>39</v>
      </c>
      <c r="G3705" s="7" t="s">
        <v>12</v>
      </c>
      <c r="H3705" s="13">
        <v>9</v>
      </c>
      <c r="I3705" s="13" t="str">
        <f>IF(G3705="Male",VLOOKUP(H3705,'Shoe size conversion table'!$B$6:$D$22,2),VLOOKUP(H3705,'Shoe size conversion table'!$J$6:$L$22,2))</f>
        <v>39-40</v>
      </c>
      <c r="J3705" s="13">
        <f>IF(G3705="Male",VLOOKUP(H3705,'Shoe size conversion table'!$B$6:$D$22,3),VLOOKUP(H3705,'Shoe size conversion table'!$J$6:$L$22,3))</f>
        <v>7</v>
      </c>
      <c r="K3705" s="11">
        <v>169</v>
      </c>
      <c r="L3705" s="12">
        <v>0</v>
      </c>
      <c r="M3705" s="7">
        <f t="shared" si="172"/>
        <v>2015</v>
      </c>
      <c r="N3705" s="7">
        <f t="shared" si="173"/>
        <v>4</v>
      </c>
      <c r="O3705" s="30">
        <f t="shared" si="174"/>
        <v>169</v>
      </c>
    </row>
    <row r="3706" spans="2:15" x14ac:dyDescent="0.2">
      <c r="B3706" s="13">
        <v>55610</v>
      </c>
      <c r="C3706" s="14">
        <v>42095.616111111274</v>
      </c>
      <c r="D3706" s="7" t="s">
        <v>7</v>
      </c>
      <c r="E3706" s="13">
        <v>2215</v>
      </c>
      <c r="F3706" s="7" t="s">
        <v>54</v>
      </c>
      <c r="G3706" s="7" t="s">
        <v>11</v>
      </c>
      <c r="H3706" s="13">
        <v>10.5</v>
      </c>
      <c r="I3706" s="13" t="str">
        <f>IF(G3706="Male",VLOOKUP(H3706,'Shoe size conversion table'!$B$6:$D$22,2),VLOOKUP(H3706,'Shoe size conversion table'!$J$6:$L$22,2))</f>
        <v>43-44</v>
      </c>
      <c r="J3706" s="13">
        <f>IF(G3706="Male",VLOOKUP(H3706,'Shoe size conversion table'!$B$6:$D$22,3),VLOOKUP(H3706,'Shoe size conversion table'!$J$6:$L$22,3))</f>
        <v>10</v>
      </c>
      <c r="K3706" s="11">
        <v>199</v>
      </c>
      <c r="L3706" s="12">
        <v>0</v>
      </c>
      <c r="M3706" s="7">
        <f t="shared" si="172"/>
        <v>2015</v>
      </c>
      <c r="N3706" s="7">
        <f t="shared" si="173"/>
        <v>4</v>
      </c>
      <c r="O3706" s="30">
        <f t="shared" si="174"/>
        <v>199</v>
      </c>
    </row>
    <row r="3707" spans="2:15" x14ac:dyDescent="0.2">
      <c r="B3707" s="13">
        <v>55611</v>
      </c>
      <c r="C3707" s="14">
        <v>42095.686111111274</v>
      </c>
      <c r="D3707" s="7" t="s">
        <v>10</v>
      </c>
      <c r="E3707" s="13">
        <v>2167</v>
      </c>
      <c r="F3707" s="7" t="s">
        <v>35</v>
      </c>
      <c r="G3707" s="7" t="s">
        <v>11</v>
      </c>
      <c r="H3707" s="13">
        <v>10</v>
      </c>
      <c r="I3707" s="13">
        <f>IF(G3707="Male",VLOOKUP(H3707,'Shoe size conversion table'!$B$6:$D$22,2),VLOOKUP(H3707,'Shoe size conversion table'!$J$6:$L$22,2))</f>
        <v>43</v>
      </c>
      <c r="J3707" s="13">
        <f>IF(G3707="Male",VLOOKUP(H3707,'Shoe size conversion table'!$B$6:$D$22,3),VLOOKUP(H3707,'Shoe size conversion table'!$J$6:$L$22,3))</f>
        <v>9.5</v>
      </c>
      <c r="K3707" s="11">
        <v>159</v>
      </c>
      <c r="L3707" s="12">
        <v>0</v>
      </c>
      <c r="M3707" s="7">
        <f t="shared" si="172"/>
        <v>2015</v>
      </c>
      <c r="N3707" s="7">
        <f t="shared" si="173"/>
        <v>4</v>
      </c>
      <c r="O3707" s="30">
        <f t="shared" si="174"/>
        <v>159</v>
      </c>
    </row>
    <row r="3708" spans="2:15" x14ac:dyDescent="0.2">
      <c r="B3708" s="13">
        <v>55612</v>
      </c>
      <c r="C3708" s="14">
        <v>42095.696111111138</v>
      </c>
      <c r="D3708" s="7" t="s">
        <v>8</v>
      </c>
      <c r="E3708" s="13">
        <v>2185</v>
      </c>
      <c r="F3708" s="7" t="s">
        <v>42</v>
      </c>
      <c r="G3708" s="7" t="s">
        <v>11</v>
      </c>
      <c r="H3708" s="13">
        <v>8.5</v>
      </c>
      <c r="I3708" s="13" t="str">
        <f>IF(G3708="Male",VLOOKUP(H3708,'Shoe size conversion table'!$B$6:$D$22,2),VLOOKUP(H3708,'Shoe size conversion table'!$J$6:$L$22,2))</f>
        <v>41-42</v>
      </c>
      <c r="J3708" s="13">
        <f>IF(G3708="Male",VLOOKUP(H3708,'Shoe size conversion table'!$B$6:$D$22,3),VLOOKUP(H3708,'Shoe size conversion table'!$J$6:$L$22,3))</f>
        <v>8</v>
      </c>
      <c r="K3708" s="11">
        <v>169</v>
      </c>
      <c r="L3708" s="12">
        <v>0</v>
      </c>
      <c r="M3708" s="7">
        <f t="shared" si="172"/>
        <v>2015</v>
      </c>
      <c r="N3708" s="7">
        <f t="shared" si="173"/>
        <v>4</v>
      </c>
      <c r="O3708" s="30">
        <f t="shared" si="174"/>
        <v>169</v>
      </c>
    </row>
    <row r="3709" spans="2:15" x14ac:dyDescent="0.2">
      <c r="B3709" s="13">
        <v>55612</v>
      </c>
      <c r="C3709" s="14">
        <v>42095.696111111138</v>
      </c>
      <c r="D3709" s="7" t="s">
        <v>8</v>
      </c>
      <c r="E3709" s="13">
        <v>2204</v>
      </c>
      <c r="F3709" s="7" t="s">
        <v>42</v>
      </c>
      <c r="G3709" s="7" t="s">
        <v>12</v>
      </c>
      <c r="H3709" s="13">
        <v>9</v>
      </c>
      <c r="I3709" s="13" t="str">
        <f>IF(G3709="Male",VLOOKUP(H3709,'Shoe size conversion table'!$B$6:$D$22,2),VLOOKUP(H3709,'Shoe size conversion table'!$J$6:$L$22,2))</f>
        <v>39-40</v>
      </c>
      <c r="J3709" s="13">
        <f>IF(G3709="Male",VLOOKUP(H3709,'Shoe size conversion table'!$B$6:$D$22,3),VLOOKUP(H3709,'Shoe size conversion table'!$J$6:$L$22,3))</f>
        <v>7</v>
      </c>
      <c r="K3709" s="11">
        <v>139</v>
      </c>
      <c r="L3709" s="12">
        <v>0</v>
      </c>
      <c r="M3709" s="7">
        <f t="shared" si="172"/>
        <v>2015</v>
      </c>
      <c r="N3709" s="7">
        <f t="shared" si="173"/>
        <v>4</v>
      </c>
      <c r="O3709" s="30">
        <f t="shared" si="174"/>
        <v>139</v>
      </c>
    </row>
    <row r="3710" spans="2:15" x14ac:dyDescent="0.2">
      <c r="B3710" s="13">
        <v>55613</v>
      </c>
      <c r="C3710" s="14">
        <v>42096.086111111275</v>
      </c>
      <c r="D3710" s="7" t="s">
        <v>8</v>
      </c>
      <c r="E3710" s="13">
        <v>2220</v>
      </c>
      <c r="F3710" s="7" t="s">
        <v>38</v>
      </c>
      <c r="G3710" s="7" t="s">
        <v>11</v>
      </c>
      <c r="H3710" s="13">
        <v>9.5</v>
      </c>
      <c r="I3710" s="13" t="str">
        <f>IF(G3710="Male",VLOOKUP(H3710,'Shoe size conversion table'!$B$6:$D$22,2),VLOOKUP(H3710,'Shoe size conversion table'!$J$6:$L$22,2))</f>
        <v>42-43</v>
      </c>
      <c r="J3710" s="13">
        <f>IF(G3710="Male",VLOOKUP(H3710,'Shoe size conversion table'!$B$6:$D$22,3),VLOOKUP(H3710,'Shoe size conversion table'!$J$6:$L$22,3))</f>
        <v>9</v>
      </c>
      <c r="K3710" s="11">
        <v>169</v>
      </c>
      <c r="L3710" s="12">
        <v>0</v>
      </c>
      <c r="M3710" s="7">
        <f t="shared" si="172"/>
        <v>2015</v>
      </c>
      <c r="N3710" s="7">
        <f t="shared" si="173"/>
        <v>4</v>
      </c>
      <c r="O3710" s="30">
        <f t="shared" si="174"/>
        <v>169</v>
      </c>
    </row>
    <row r="3711" spans="2:15" x14ac:dyDescent="0.2">
      <c r="B3711" s="13">
        <v>55614</v>
      </c>
      <c r="C3711" s="14">
        <v>42096.086111111275</v>
      </c>
      <c r="D3711" s="7" t="s">
        <v>9</v>
      </c>
      <c r="E3711" s="13">
        <v>2221</v>
      </c>
      <c r="F3711" s="7" t="s">
        <v>59</v>
      </c>
      <c r="G3711" s="7" t="s">
        <v>12</v>
      </c>
      <c r="H3711" s="13">
        <v>6.5</v>
      </c>
      <c r="I3711" s="13">
        <f>IF(G3711="Male",VLOOKUP(H3711,'Shoe size conversion table'!$B$6:$D$22,2),VLOOKUP(H3711,'Shoe size conversion table'!$J$6:$L$22,2))</f>
        <v>37</v>
      </c>
      <c r="J3711" s="13">
        <f>IF(G3711="Male",VLOOKUP(H3711,'Shoe size conversion table'!$B$6:$D$22,3),VLOOKUP(H3711,'Shoe size conversion table'!$J$6:$L$22,3))</f>
        <v>4.5</v>
      </c>
      <c r="K3711" s="11">
        <v>159</v>
      </c>
      <c r="L3711" s="12">
        <v>0.2</v>
      </c>
      <c r="M3711" s="7">
        <f t="shared" si="172"/>
        <v>2015</v>
      </c>
      <c r="N3711" s="7">
        <f t="shared" si="173"/>
        <v>4</v>
      </c>
      <c r="O3711" s="30">
        <f t="shared" si="174"/>
        <v>127.2</v>
      </c>
    </row>
    <row r="3712" spans="2:15" x14ac:dyDescent="0.2">
      <c r="B3712" s="13">
        <v>55615</v>
      </c>
      <c r="C3712" s="14">
        <v>42096.296111111144</v>
      </c>
      <c r="D3712" s="7" t="s">
        <v>9</v>
      </c>
      <c r="E3712" s="13">
        <v>2237</v>
      </c>
      <c r="F3712" s="7" t="s">
        <v>59</v>
      </c>
      <c r="G3712" s="7" t="s">
        <v>12</v>
      </c>
      <c r="H3712" s="13">
        <v>9.5</v>
      </c>
      <c r="I3712" s="13">
        <f>IF(G3712="Male",VLOOKUP(H3712,'Shoe size conversion table'!$B$6:$D$22,2),VLOOKUP(H3712,'Shoe size conversion table'!$J$6:$L$22,2))</f>
        <v>40</v>
      </c>
      <c r="J3712" s="13">
        <f>IF(G3712="Male",VLOOKUP(H3712,'Shoe size conversion table'!$B$6:$D$22,3),VLOOKUP(H3712,'Shoe size conversion table'!$J$6:$L$22,3))</f>
        <v>7.5</v>
      </c>
      <c r="K3712" s="11">
        <v>179</v>
      </c>
      <c r="L3712" s="12">
        <v>0.1</v>
      </c>
      <c r="M3712" s="7">
        <f t="shared" si="172"/>
        <v>2015</v>
      </c>
      <c r="N3712" s="7">
        <f t="shared" si="173"/>
        <v>4</v>
      </c>
      <c r="O3712" s="30">
        <f t="shared" si="174"/>
        <v>161.1</v>
      </c>
    </row>
    <row r="3713" spans="2:15" x14ac:dyDescent="0.2">
      <c r="B3713" s="13">
        <v>55616</v>
      </c>
      <c r="C3713" s="14">
        <v>42096.306111111138</v>
      </c>
      <c r="D3713" s="7" t="s">
        <v>10</v>
      </c>
      <c r="E3713" s="13">
        <v>2196</v>
      </c>
      <c r="F3713" s="7" t="s">
        <v>35</v>
      </c>
      <c r="G3713" s="7" t="s">
        <v>12</v>
      </c>
      <c r="H3713" s="13">
        <v>8</v>
      </c>
      <c r="I3713" s="13" t="str">
        <f>IF(G3713="Male",VLOOKUP(H3713,'Shoe size conversion table'!$B$6:$D$22,2),VLOOKUP(H3713,'Shoe size conversion table'!$J$6:$L$22,2))</f>
        <v>38-39</v>
      </c>
      <c r="J3713" s="13">
        <f>IF(G3713="Male",VLOOKUP(H3713,'Shoe size conversion table'!$B$6:$D$22,3),VLOOKUP(H3713,'Shoe size conversion table'!$J$6:$L$22,3))</f>
        <v>6</v>
      </c>
      <c r="K3713" s="11">
        <v>169</v>
      </c>
      <c r="L3713" s="12">
        <v>0.5</v>
      </c>
      <c r="M3713" s="7">
        <f t="shared" si="172"/>
        <v>2015</v>
      </c>
      <c r="N3713" s="7">
        <f t="shared" si="173"/>
        <v>4</v>
      </c>
      <c r="O3713" s="30">
        <f t="shared" si="174"/>
        <v>84.5</v>
      </c>
    </row>
    <row r="3714" spans="2:15" x14ac:dyDescent="0.2">
      <c r="B3714" s="13">
        <v>55617</v>
      </c>
      <c r="C3714" s="14">
        <v>42096.406111111137</v>
      </c>
      <c r="D3714" s="7" t="s">
        <v>7</v>
      </c>
      <c r="E3714" s="13">
        <v>2190</v>
      </c>
      <c r="F3714" s="7" t="s">
        <v>49</v>
      </c>
      <c r="G3714" s="7" t="s">
        <v>12</v>
      </c>
      <c r="H3714" s="13">
        <v>9.5</v>
      </c>
      <c r="I3714" s="13">
        <f>IF(G3714="Male",VLOOKUP(H3714,'Shoe size conversion table'!$B$6:$D$22,2),VLOOKUP(H3714,'Shoe size conversion table'!$J$6:$L$22,2))</f>
        <v>40</v>
      </c>
      <c r="J3714" s="13">
        <f>IF(G3714="Male",VLOOKUP(H3714,'Shoe size conversion table'!$B$6:$D$22,3),VLOOKUP(H3714,'Shoe size conversion table'!$J$6:$L$22,3))</f>
        <v>7.5</v>
      </c>
      <c r="K3714" s="11">
        <v>169</v>
      </c>
      <c r="L3714" s="12">
        <v>0.3</v>
      </c>
      <c r="M3714" s="7">
        <f t="shared" si="172"/>
        <v>2015</v>
      </c>
      <c r="N3714" s="7">
        <f t="shared" si="173"/>
        <v>4</v>
      </c>
      <c r="O3714" s="30">
        <f t="shared" si="174"/>
        <v>118.3</v>
      </c>
    </row>
    <row r="3715" spans="2:15" x14ac:dyDescent="0.2">
      <c r="B3715" s="13">
        <v>55618</v>
      </c>
      <c r="C3715" s="14">
        <v>42096.436111111274</v>
      </c>
      <c r="D3715" s="7" t="s">
        <v>10</v>
      </c>
      <c r="E3715" s="13">
        <v>2236</v>
      </c>
      <c r="F3715" s="7" t="s">
        <v>34</v>
      </c>
      <c r="G3715" s="7" t="s">
        <v>11</v>
      </c>
      <c r="H3715" s="13">
        <v>9.5</v>
      </c>
      <c r="I3715" s="13" t="str">
        <f>IF(G3715="Male",VLOOKUP(H3715,'Shoe size conversion table'!$B$6:$D$22,2),VLOOKUP(H3715,'Shoe size conversion table'!$J$6:$L$22,2))</f>
        <v>42-43</v>
      </c>
      <c r="J3715" s="13">
        <f>IF(G3715="Male",VLOOKUP(H3715,'Shoe size conversion table'!$B$6:$D$22,3),VLOOKUP(H3715,'Shoe size conversion table'!$J$6:$L$22,3))</f>
        <v>9</v>
      </c>
      <c r="K3715" s="11">
        <v>169</v>
      </c>
      <c r="L3715" s="12">
        <v>0.3</v>
      </c>
      <c r="M3715" s="7">
        <f t="shared" si="172"/>
        <v>2015</v>
      </c>
      <c r="N3715" s="7">
        <f t="shared" si="173"/>
        <v>4</v>
      </c>
      <c r="O3715" s="30">
        <f t="shared" si="174"/>
        <v>118.3</v>
      </c>
    </row>
    <row r="3716" spans="2:15" x14ac:dyDescent="0.2">
      <c r="B3716" s="13">
        <v>55619</v>
      </c>
      <c r="C3716" s="14">
        <v>42096.446111111138</v>
      </c>
      <c r="D3716" s="7" t="s">
        <v>8</v>
      </c>
      <c r="E3716" s="13">
        <v>2148</v>
      </c>
      <c r="F3716" s="7" t="s">
        <v>41</v>
      </c>
      <c r="G3716" s="7" t="s">
        <v>12</v>
      </c>
      <c r="H3716" s="13">
        <v>10.5</v>
      </c>
      <c r="I3716" s="13">
        <f>IF(G3716="Male",VLOOKUP(H3716,'Shoe size conversion table'!$B$6:$D$22,2),VLOOKUP(H3716,'Shoe size conversion table'!$J$6:$L$22,2))</f>
        <v>41</v>
      </c>
      <c r="J3716" s="13">
        <f>IF(G3716="Male",VLOOKUP(H3716,'Shoe size conversion table'!$B$6:$D$22,3),VLOOKUP(H3716,'Shoe size conversion table'!$J$6:$L$22,3))</f>
        <v>8.5</v>
      </c>
      <c r="K3716" s="11">
        <v>139</v>
      </c>
      <c r="L3716" s="12">
        <v>0</v>
      </c>
      <c r="M3716" s="7">
        <f t="shared" si="172"/>
        <v>2015</v>
      </c>
      <c r="N3716" s="7">
        <f t="shared" si="173"/>
        <v>4</v>
      </c>
      <c r="O3716" s="30">
        <f t="shared" si="174"/>
        <v>139</v>
      </c>
    </row>
    <row r="3717" spans="2:15" x14ac:dyDescent="0.2">
      <c r="B3717" s="13">
        <v>55620</v>
      </c>
      <c r="C3717" s="14">
        <v>42096.556111111138</v>
      </c>
      <c r="D3717" s="7" t="s">
        <v>10</v>
      </c>
      <c r="E3717" s="13">
        <v>2181</v>
      </c>
      <c r="F3717" s="7" t="s">
        <v>35</v>
      </c>
      <c r="G3717" s="7" t="s">
        <v>11</v>
      </c>
      <c r="H3717" s="13">
        <v>11</v>
      </c>
      <c r="I3717" s="13">
        <f>IF(G3717="Male",VLOOKUP(H3717,'Shoe size conversion table'!$B$6:$D$22,2),VLOOKUP(H3717,'Shoe size conversion table'!$J$6:$L$22,2))</f>
        <v>44</v>
      </c>
      <c r="J3717" s="13">
        <f>IF(G3717="Male",VLOOKUP(H3717,'Shoe size conversion table'!$B$6:$D$22,3),VLOOKUP(H3717,'Shoe size conversion table'!$J$6:$L$22,3))</f>
        <v>10.5</v>
      </c>
      <c r="K3717" s="11">
        <v>139</v>
      </c>
      <c r="L3717" s="12">
        <v>0.5</v>
      </c>
      <c r="M3717" s="7">
        <f t="shared" ref="M3717:M3780" si="175">YEAR(C3717)</f>
        <v>2015</v>
      </c>
      <c r="N3717" s="7">
        <f t="shared" si="173"/>
        <v>4</v>
      </c>
      <c r="O3717" s="30">
        <f t="shared" si="174"/>
        <v>69.5</v>
      </c>
    </row>
    <row r="3718" spans="2:15" x14ac:dyDescent="0.2">
      <c r="B3718" s="13">
        <v>55621</v>
      </c>
      <c r="C3718" s="14">
        <v>42096.586111111275</v>
      </c>
      <c r="D3718" s="7" t="s">
        <v>7</v>
      </c>
      <c r="E3718" s="13">
        <v>2189</v>
      </c>
      <c r="F3718" s="7" t="s">
        <v>50</v>
      </c>
      <c r="G3718" s="7" t="s">
        <v>11</v>
      </c>
      <c r="H3718" s="13">
        <v>10</v>
      </c>
      <c r="I3718" s="13">
        <f>IF(G3718="Male",VLOOKUP(H3718,'Shoe size conversion table'!$B$6:$D$22,2),VLOOKUP(H3718,'Shoe size conversion table'!$J$6:$L$22,2))</f>
        <v>43</v>
      </c>
      <c r="J3718" s="13">
        <f>IF(G3718="Male",VLOOKUP(H3718,'Shoe size conversion table'!$B$6:$D$22,3),VLOOKUP(H3718,'Shoe size conversion table'!$J$6:$L$22,3))</f>
        <v>9.5</v>
      </c>
      <c r="K3718" s="11">
        <v>129</v>
      </c>
      <c r="L3718" s="12">
        <v>0</v>
      </c>
      <c r="M3718" s="7">
        <f t="shared" si="175"/>
        <v>2015</v>
      </c>
      <c r="N3718" s="7">
        <f t="shared" ref="N3718:N3781" si="176">MONTH(C3718:C18685)</f>
        <v>4</v>
      </c>
      <c r="O3718" s="30">
        <f t="shared" ref="O3718:O3781" si="177">K3718*(1-L3718)</f>
        <v>129</v>
      </c>
    </row>
    <row r="3719" spans="2:15" x14ac:dyDescent="0.2">
      <c r="B3719" s="13">
        <v>55622</v>
      </c>
      <c r="C3719" s="14">
        <v>42096.63611111114</v>
      </c>
      <c r="D3719" s="7" t="s">
        <v>9</v>
      </c>
      <c r="E3719" s="13">
        <v>2150</v>
      </c>
      <c r="F3719" s="7" t="s">
        <v>60</v>
      </c>
      <c r="G3719" s="7" t="s">
        <v>12</v>
      </c>
      <c r="H3719" s="13">
        <v>6.5</v>
      </c>
      <c r="I3719" s="13">
        <f>IF(G3719="Male",VLOOKUP(H3719,'Shoe size conversion table'!$B$6:$D$22,2),VLOOKUP(H3719,'Shoe size conversion table'!$J$6:$L$22,2))</f>
        <v>37</v>
      </c>
      <c r="J3719" s="13">
        <f>IF(G3719="Male",VLOOKUP(H3719,'Shoe size conversion table'!$B$6:$D$22,3),VLOOKUP(H3719,'Shoe size conversion table'!$J$6:$L$22,3))</f>
        <v>4.5</v>
      </c>
      <c r="K3719" s="11">
        <v>179</v>
      </c>
      <c r="L3719" s="12">
        <v>0</v>
      </c>
      <c r="M3719" s="7">
        <f t="shared" si="175"/>
        <v>2015</v>
      </c>
      <c r="N3719" s="7">
        <f t="shared" si="176"/>
        <v>4</v>
      </c>
      <c r="O3719" s="30">
        <f t="shared" si="177"/>
        <v>179</v>
      </c>
    </row>
    <row r="3720" spans="2:15" x14ac:dyDescent="0.2">
      <c r="B3720" s="13">
        <v>55623</v>
      </c>
      <c r="C3720" s="14">
        <v>42096.926111111272</v>
      </c>
      <c r="D3720" s="7" t="s">
        <v>8</v>
      </c>
      <c r="E3720" s="13">
        <v>2190</v>
      </c>
      <c r="F3720" s="7" t="s">
        <v>41</v>
      </c>
      <c r="G3720" s="7" t="s">
        <v>12</v>
      </c>
      <c r="H3720" s="13">
        <v>8.5</v>
      </c>
      <c r="I3720" s="13">
        <f>IF(G3720="Male",VLOOKUP(H3720,'Shoe size conversion table'!$B$6:$D$22,2),VLOOKUP(H3720,'Shoe size conversion table'!$J$6:$L$22,2))</f>
        <v>39</v>
      </c>
      <c r="J3720" s="13">
        <f>IF(G3720="Male",VLOOKUP(H3720,'Shoe size conversion table'!$B$6:$D$22,3),VLOOKUP(H3720,'Shoe size conversion table'!$J$6:$L$22,3))</f>
        <v>6.5</v>
      </c>
      <c r="K3720" s="11">
        <v>139</v>
      </c>
      <c r="L3720" s="12">
        <v>0.3</v>
      </c>
      <c r="M3720" s="7">
        <f t="shared" si="175"/>
        <v>2015</v>
      </c>
      <c r="N3720" s="7">
        <f t="shared" si="176"/>
        <v>4</v>
      </c>
      <c r="O3720" s="30">
        <f t="shared" si="177"/>
        <v>97.3</v>
      </c>
    </row>
    <row r="3721" spans="2:15" x14ac:dyDescent="0.2">
      <c r="B3721" s="13">
        <v>55624</v>
      </c>
      <c r="C3721" s="14">
        <v>42096.936111111143</v>
      </c>
      <c r="D3721" s="7" t="s">
        <v>8</v>
      </c>
      <c r="E3721" s="13">
        <v>2221</v>
      </c>
      <c r="F3721" s="7" t="s">
        <v>42</v>
      </c>
      <c r="G3721" s="7" t="s">
        <v>11</v>
      </c>
      <c r="H3721" s="13">
        <v>9</v>
      </c>
      <c r="I3721" s="13">
        <f>IF(G3721="Male",VLOOKUP(H3721,'Shoe size conversion table'!$B$6:$D$22,2),VLOOKUP(H3721,'Shoe size conversion table'!$J$6:$L$22,2))</f>
        <v>42</v>
      </c>
      <c r="J3721" s="13">
        <f>IF(G3721="Male",VLOOKUP(H3721,'Shoe size conversion table'!$B$6:$D$22,3),VLOOKUP(H3721,'Shoe size conversion table'!$J$6:$L$22,3))</f>
        <v>8.5</v>
      </c>
      <c r="K3721" s="11">
        <v>199</v>
      </c>
      <c r="L3721" s="12">
        <v>0</v>
      </c>
      <c r="M3721" s="7">
        <f t="shared" si="175"/>
        <v>2015</v>
      </c>
      <c r="N3721" s="7">
        <f t="shared" si="176"/>
        <v>4</v>
      </c>
      <c r="O3721" s="30">
        <f t="shared" si="177"/>
        <v>199</v>
      </c>
    </row>
    <row r="3722" spans="2:15" x14ac:dyDescent="0.2">
      <c r="B3722" s="13">
        <v>55625</v>
      </c>
      <c r="C3722" s="14">
        <v>42097.086111111275</v>
      </c>
      <c r="D3722" s="7" t="s">
        <v>9</v>
      </c>
      <c r="E3722" s="13">
        <v>2221</v>
      </c>
      <c r="F3722" s="7" t="s">
        <v>59</v>
      </c>
      <c r="G3722" s="7" t="s">
        <v>12</v>
      </c>
      <c r="H3722" s="13">
        <v>6.5</v>
      </c>
      <c r="I3722" s="13">
        <f>IF(G3722="Male",VLOOKUP(H3722,'Shoe size conversion table'!$B$6:$D$22,2),VLOOKUP(H3722,'Shoe size conversion table'!$J$6:$L$22,2))</f>
        <v>37</v>
      </c>
      <c r="J3722" s="13">
        <f>IF(G3722="Male",VLOOKUP(H3722,'Shoe size conversion table'!$B$6:$D$22,3),VLOOKUP(H3722,'Shoe size conversion table'!$J$6:$L$22,3))</f>
        <v>4.5</v>
      </c>
      <c r="K3722" s="11">
        <v>159</v>
      </c>
      <c r="L3722" s="12">
        <v>0.2</v>
      </c>
      <c r="M3722" s="7">
        <f t="shared" si="175"/>
        <v>2015</v>
      </c>
      <c r="N3722" s="7">
        <f t="shared" si="176"/>
        <v>4</v>
      </c>
      <c r="O3722" s="30">
        <f t="shared" si="177"/>
        <v>127.2</v>
      </c>
    </row>
    <row r="3723" spans="2:15" x14ac:dyDescent="0.2">
      <c r="B3723" s="13">
        <v>55626</v>
      </c>
      <c r="C3723" s="14">
        <v>42097.286111111272</v>
      </c>
      <c r="D3723" s="7" t="s">
        <v>7</v>
      </c>
      <c r="E3723" s="13">
        <v>2222</v>
      </c>
      <c r="F3723" s="7" t="s">
        <v>56</v>
      </c>
      <c r="G3723" s="7" t="s">
        <v>11</v>
      </c>
      <c r="H3723" s="13">
        <v>11</v>
      </c>
      <c r="I3723" s="13">
        <f>IF(G3723="Male",VLOOKUP(H3723,'Shoe size conversion table'!$B$6:$D$22,2),VLOOKUP(H3723,'Shoe size conversion table'!$J$6:$L$22,2))</f>
        <v>44</v>
      </c>
      <c r="J3723" s="13">
        <f>IF(G3723="Male",VLOOKUP(H3723,'Shoe size conversion table'!$B$6:$D$22,3),VLOOKUP(H3723,'Shoe size conversion table'!$J$6:$L$22,3))</f>
        <v>10.5</v>
      </c>
      <c r="K3723" s="11">
        <v>129</v>
      </c>
      <c r="L3723" s="12">
        <v>0</v>
      </c>
      <c r="M3723" s="7">
        <f t="shared" si="175"/>
        <v>2015</v>
      </c>
      <c r="N3723" s="7">
        <f t="shared" si="176"/>
        <v>4</v>
      </c>
      <c r="O3723" s="30">
        <f t="shared" si="177"/>
        <v>129</v>
      </c>
    </row>
    <row r="3724" spans="2:15" x14ac:dyDescent="0.2">
      <c r="B3724" s="13">
        <v>55627</v>
      </c>
      <c r="C3724" s="14">
        <v>42097.296111111144</v>
      </c>
      <c r="D3724" s="7" t="s">
        <v>9</v>
      </c>
      <c r="E3724" s="13">
        <v>2239</v>
      </c>
      <c r="F3724" s="7" t="s">
        <v>62</v>
      </c>
      <c r="G3724" s="7" t="s">
        <v>12</v>
      </c>
      <c r="H3724" s="13">
        <v>9.5</v>
      </c>
      <c r="I3724" s="13">
        <f>IF(G3724="Male",VLOOKUP(H3724,'Shoe size conversion table'!$B$6:$D$22,2),VLOOKUP(H3724,'Shoe size conversion table'!$J$6:$L$22,2))</f>
        <v>40</v>
      </c>
      <c r="J3724" s="13">
        <f>IF(G3724="Male",VLOOKUP(H3724,'Shoe size conversion table'!$B$6:$D$22,3),VLOOKUP(H3724,'Shoe size conversion table'!$J$6:$L$22,3))</f>
        <v>7.5</v>
      </c>
      <c r="K3724" s="11">
        <v>199</v>
      </c>
      <c r="L3724" s="12">
        <v>0</v>
      </c>
      <c r="M3724" s="7">
        <f t="shared" si="175"/>
        <v>2015</v>
      </c>
      <c r="N3724" s="7">
        <f t="shared" si="176"/>
        <v>4</v>
      </c>
      <c r="O3724" s="30">
        <f t="shared" si="177"/>
        <v>199</v>
      </c>
    </row>
    <row r="3725" spans="2:15" x14ac:dyDescent="0.2">
      <c r="B3725" s="13">
        <v>55628</v>
      </c>
      <c r="C3725" s="14">
        <v>42097.436111111274</v>
      </c>
      <c r="D3725" s="7" t="s">
        <v>10</v>
      </c>
      <c r="E3725" s="13">
        <v>2169</v>
      </c>
      <c r="F3725" s="7" t="s">
        <v>35</v>
      </c>
      <c r="G3725" s="7" t="s">
        <v>11</v>
      </c>
      <c r="H3725" s="13">
        <v>9</v>
      </c>
      <c r="I3725" s="13">
        <f>IF(G3725="Male",VLOOKUP(H3725,'Shoe size conversion table'!$B$6:$D$22,2),VLOOKUP(H3725,'Shoe size conversion table'!$J$6:$L$22,2))</f>
        <v>42</v>
      </c>
      <c r="J3725" s="13">
        <f>IF(G3725="Male",VLOOKUP(H3725,'Shoe size conversion table'!$B$6:$D$22,3),VLOOKUP(H3725,'Shoe size conversion table'!$J$6:$L$22,3))</f>
        <v>8.5</v>
      </c>
      <c r="K3725" s="11">
        <v>149</v>
      </c>
      <c r="L3725" s="12">
        <v>0.1</v>
      </c>
      <c r="M3725" s="7">
        <f t="shared" si="175"/>
        <v>2015</v>
      </c>
      <c r="N3725" s="7">
        <f t="shared" si="176"/>
        <v>4</v>
      </c>
      <c r="O3725" s="30">
        <f t="shared" si="177"/>
        <v>134.1</v>
      </c>
    </row>
    <row r="3726" spans="2:15" x14ac:dyDescent="0.2">
      <c r="B3726" s="13">
        <v>55629</v>
      </c>
      <c r="C3726" s="14">
        <v>42097.516111111268</v>
      </c>
      <c r="D3726" s="7" t="s">
        <v>10</v>
      </c>
      <c r="E3726" s="13">
        <v>2179</v>
      </c>
      <c r="F3726" s="7" t="s">
        <v>35</v>
      </c>
      <c r="G3726" s="7" t="s">
        <v>11</v>
      </c>
      <c r="H3726" s="13">
        <v>10.5</v>
      </c>
      <c r="I3726" s="13" t="str">
        <f>IF(G3726="Male",VLOOKUP(H3726,'Shoe size conversion table'!$B$6:$D$22,2),VLOOKUP(H3726,'Shoe size conversion table'!$J$6:$L$22,2))</f>
        <v>43-44</v>
      </c>
      <c r="J3726" s="13">
        <f>IF(G3726="Male",VLOOKUP(H3726,'Shoe size conversion table'!$B$6:$D$22,3),VLOOKUP(H3726,'Shoe size conversion table'!$J$6:$L$22,3))</f>
        <v>10</v>
      </c>
      <c r="K3726" s="11">
        <v>189</v>
      </c>
      <c r="L3726" s="12">
        <v>0</v>
      </c>
      <c r="M3726" s="7">
        <f t="shared" si="175"/>
        <v>2015</v>
      </c>
      <c r="N3726" s="7">
        <f t="shared" si="176"/>
        <v>4</v>
      </c>
      <c r="O3726" s="30">
        <f t="shared" si="177"/>
        <v>189</v>
      </c>
    </row>
    <row r="3727" spans="2:15" x14ac:dyDescent="0.2">
      <c r="B3727" s="13">
        <v>55630</v>
      </c>
      <c r="C3727" s="14">
        <v>42097.566111111271</v>
      </c>
      <c r="D3727" s="7" t="s">
        <v>8</v>
      </c>
      <c r="E3727" s="13">
        <v>2202</v>
      </c>
      <c r="F3727" s="7" t="s">
        <v>38</v>
      </c>
      <c r="G3727" s="7" t="s">
        <v>11</v>
      </c>
      <c r="H3727" s="13">
        <v>10.5</v>
      </c>
      <c r="I3727" s="13" t="str">
        <f>IF(G3727="Male",VLOOKUP(H3727,'Shoe size conversion table'!$B$6:$D$22,2),VLOOKUP(H3727,'Shoe size conversion table'!$J$6:$L$22,2))</f>
        <v>43-44</v>
      </c>
      <c r="J3727" s="13">
        <f>IF(G3727="Male",VLOOKUP(H3727,'Shoe size conversion table'!$B$6:$D$22,3),VLOOKUP(H3727,'Shoe size conversion table'!$J$6:$L$22,3))</f>
        <v>10</v>
      </c>
      <c r="K3727" s="11">
        <v>179</v>
      </c>
      <c r="L3727" s="12">
        <v>0.2</v>
      </c>
      <c r="M3727" s="7">
        <f t="shared" si="175"/>
        <v>2015</v>
      </c>
      <c r="N3727" s="7">
        <f t="shared" si="176"/>
        <v>4</v>
      </c>
      <c r="O3727" s="30">
        <f t="shared" si="177"/>
        <v>143.20000000000002</v>
      </c>
    </row>
    <row r="3728" spans="2:15" x14ac:dyDescent="0.2">
      <c r="B3728" s="13">
        <v>55630</v>
      </c>
      <c r="C3728" s="14">
        <v>42097.566111111271</v>
      </c>
      <c r="D3728" s="7" t="s">
        <v>8</v>
      </c>
      <c r="E3728" s="13">
        <v>2191</v>
      </c>
      <c r="F3728" s="7" t="s">
        <v>38</v>
      </c>
      <c r="G3728" s="7" t="s">
        <v>11</v>
      </c>
      <c r="H3728" s="13">
        <v>9.5</v>
      </c>
      <c r="I3728" s="13" t="str">
        <f>IF(G3728="Male",VLOOKUP(H3728,'Shoe size conversion table'!$B$6:$D$22,2),VLOOKUP(H3728,'Shoe size conversion table'!$J$6:$L$22,2))</f>
        <v>42-43</v>
      </c>
      <c r="J3728" s="13">
        <f>IF(G3728="Male",VLOOKUP(H3728,'Shoe size conversion table'!$B$6:$D$22,3),VLOOKUP(H3728,'Shoe size conversion table'!$J$6:$L$22,3))</f>
        <v>9</v>
      </c>
      <c r="K3728" s="11">
        <v>199</v>
      </c>
      <c r="L3728" s="12">
        <v>0</v>
      </c>
      <c r="M3728" s="7">
        <f t="shared" si="175"/>
        <v>2015</v>
      </c>
      <c r="N3728" s="7">
        <f t="shared" si="176"/>
        <v>4</v>
      </c>
      <c r="O3728" s="30">
        <f t="shared" si="177"/>
        <v>199</v>
      </c>
    </row>
    <row r="3729" spans="2:15" x14ac:dyDescent="0.2">
      <c r="B3729" s="13">
        <v>55631</v>
      </c>
      <c r="C3729" s="14">
        <v>42097.686111111143</v>
      </c>
      <c r="D3729" s="7" t="s">
        <v>9</v>
      </c>
      <c r="E3729" s="13">
        <v>2185</v>
      </c>
      <c r="F3729" s="7" t="s">
        <v>60</v>
      </c>
      <c r="G3729" s="7" t="s">
        <v>11</v>
      </c>
      <c r="H3729" s="13">
        <v>9</v>
      </c>
      <c r="I3729" s="13">
        <f>IF(G3729="Male",VLOOKUP(H3729,'Shoe size conversion table'!$B$6:$D$22,2),VLOOKUP(H3729,'Shoe size conversion table'!$J$6:$L$22,2))</f>
        <v>42</v>
      </c>
      <c r="J3729" s="13">
        <f>IF(G3729="Male",VLOOKUP(H3729,'Shoe size conversion table'!$B$6:$D$22,3),VLOOKUP(H3729,'Shoe size conversion table'!$J$6:$L$22,3))</f>
        <v>8.5</v>
      </c>
      <c r="K3729" s="11">
        <v>149</v>
      </c>
      <c r="L3729" s="12">
        <v>0.3</v>
      </c>
      <c r="M3729" s="7">
        <f t="shared" si="175"/>
        <v>2015</v>
      </c>
      <c r="N3729" s="7">
        <f t="shared" si="176"/>
        <v>4</v>
      </c>
      <c r="O3729" s="30">
        <f t="shared" si="177"/>
        <v>104.3</v>
      </c>
    </row>
    <row r="3730" spans="2:15" x14ac:dyDescent="0.2">
      <c r="B3730" s="13">
        <v>55632</v>
      </c>
      <c r="C3730" s="14">
        <v>42097.756111111274</v>
      </c>
      <c r="D3730" s="7" t="s">
        <v>8</v>
      </c>
      <c r="E3730" s="13">
        <v>2237</v>
      </c>
      <c r="F3730" s="7" t="s">
        <v>39</v>
      </c>
      <c r="G3730" s="7" t="s">
        <v>12</v>
      </c>
      <c r="H3730" s="13">
        <v>9.5</v>
      </c>
      <c r="I3730" s="13">
        <f>IF(G3730="Male",VLOOKUP(H3730,'Shoe size conversion table'!$B$6:$D$22,2),VLOOKUP(H3730,'Shoe size conversion table'!$J$6:$L$22,2))</f>
        <v>40</v>
      </c>
      <c r="J3730" s="13">
        <f>IF(G3730="Male",VLOOKUP(H3730,'Shoe size conversion table'!$B$6:$D$22,3),VLOOKUP(H3730,'Shoe size conversion table'!$J$6:$L$22,3))</f>
        <v>7.5</v>
      </c>
      <c r="K3730" s="11">
        <v>129</v>
      </c>
      <c r="L3730" s="12">
        <v>0.3</v>
      </c>
      <c r="M3730" s="7">
        <f t="shared" si="175"/>
        <v>2015</v>
      </c>
      <c r="N3730" s="7">
        <f t="shared" si="176"/>
        <v>4</v>
      </c>
      <c r="O3730" s="30">
        <f t="shared" si="177"/>
        <v>90.3</v>
      </c>
    </row>
    <row r="3731" spans="2:15" x14ac:dyDescent="0.2">
      <c r="B3731" s="13">
        <v>55633</v>
      </c>
      <c r="C3731" s="14">
        <v>42098.036111111265</v>
      </c>
      <c r="D3731" s="7" t="s">
        <v>7</v>
      </c>
      <c r="E3731" s="13">
        <v>2195</v>
      </c>
      <c r="F3731" s="7" t="s">
        <v>56</v>
      </c>
      <c r="G3731" s="7" t="s">
        <v>11</v>
      </c>
      <c r="H3731" s="13">
        <v>12</v>
      </c>
      <c r="I3731" s="13">
        <f>IF(G3731="Male",VLOOKUP(H3731,'Shoe size conversion table'!$B$6:$D$22,2),VLOOKUP(H3731,'Shoe size conversion table'!$J$6:$L$22,2))</f>
        <v>45</v>
      </c>
      <c r="J3731" s="13">
        <f>IF(G3731="Male",VLOOKUP(H3731,'Shoe size conversion table'!$B$6:$D$22,3),VLOOKUP(H3731,'Shoe size conversion table'!$J$6:$L$22,3))</f>
        <v>11.5</v>
      </c>
      <c r="K3731" s="11">
        <v>169</v>
      </c>
      <c r="L3731" s="12">
        <v>0.1</v>
      </c>
      <c r="M3731" s="7">
        <f t="shared" si="175"/>
        <v>2015</v>
      </c>
      <c r="N3731" s="7">
        <f t="shared" si="176"/>
        <v>4</v>
      </c>
      <c r="O3731" s="30">
        <f t="shared" si="177"/>
        <v>152.1</v>
      </c>
    </row>
    <row r="3732" spans="2:15" x14ac:dyDescent="0.2">
      <c r="B3732" s="13">
        <v>55634</v>
      </c>
      <c r="C3732" s="14">
        <v>42098.056111111146</v>
      </c>
      <c r="D3732" s="7" t="s">
        <v>7</v>
      </c>
      <c r="E3732" s="13">
        <v>2177</v>
      </c>
      <c r="F3732" s="7" t="s">
        <v>55</v>
      </c>
      <c r="G3732" s="7" t="s">
        <v>11</v>
      </c>
      <c r="H3732" s="13">
        <v>10</v>
      </c>
      <c r="I3732" s="13">
        <f>IF(G3732="Male",VLOOKUP(H3732,'Shoe size conversion table'!$B$6:$D$22,2),VLOOKUP(H3732,'Shoe size conversion table'!$J$6:$L$22,2))</f>
        <v>43</v>
      </c>
      <c r="J3732" s="13">
        <f>IF(G3732="Male",VLOOKUP(H3732,'Shoe size conversion table'!$B$6:$D$22,3),VLOOKUP(H3732,'Shoe size conversion table'!$J$6:$L$22,3))</f>
        <v>9.5</v>
      </c>
      <c r="K3732" s="11">
        <v>199</v>
      </c>
      <c r="L3732" s="12">
        <v>0.2</v>
      </c>
      <c r="M3732" s="7">
        <f t="shared" si="175"/>
        <v>2015</v>
      </c>
      <c r="N3732" s="7">
        <f t="shared" si="176"/>
        <v>4</v>
      </c>
      <c r="O3732" s="30">
        <f t="shared" si="177"/>
        <v>159.20000000000002</v>
      </c>
    </row>
    <row r="3733" spans="2:15" x14ac:dyDescent="0.2">
      <c r="B3733" s="13">
        <v>55635</v>
      </c>
      <c r="C3733" s="14">
        <v>42098.086111111275</v>
      </c>
      <c r="D3733" s="7" t="s">
        <v>8</v>
      </c>
      <c r="E3733" s="13">
        <v>2234</v>
      </c>
      <c r="F3733" s="7" t="s">
        <v>40</v>
      </c>
      <c r="G3733" s="7" t="s">
        <v>11</v>
      </c>
      <c r="H3733" s="13">
        <v>9</v>
      </c>
      <c r="I3733" s="13">
        <f>IF(G3733="Male",VLOOKUP(H3733,'Shoe size conversion table'!$B$6:$D$22,2),VLOOKUP(H3733,'Shoe size conversion table'!$J$6:$L$22,2))</f>
        <v>42</v>
      </c>
      <c r="J3733" s="13">
        <f>IF(G3733="Male",VLOOKUP(H3733,'Shoe size conversion table'!$B$6:$D$22,3),VLOOKUP(H3733,'Shoe size conversion table'!$J$6:$L$22,3))</f>
        <v>8.5</v>
      </c>
      <c r="K3733" s="11">
        <v>149</v>
      </c>
      <c r="L3733" s="12">
        <v>0</v>
      </c>
      <c r="M3733" s="7">
        <f t="shared" si="175"/>
        <v>2015</v>
      </c>
      <c r="N3733" s="7">
        <f t="shared" si="176"/>
        <v>4</v>
      </c>
      <c r="O3733" s="30">
        <f t="shared" si="177"/>
        <v>149</v>
      </c>
    </row>
    <row r="3734" spans="2:15" x14ac:dyDescent="0.2">
      <c r="B3734" s="13">
        <v>55636</v>
      </c>
      <c r="C3734" s="14">
        <v>42098.126111111276</v>
      </c>
      <c r="D3734" s="7" t="s">
        <v>7</v>
      </c>
      <c r="E3734" s="13">
        <v>2239</v>
      </c>
      <c r="F3734" s="7" t="s">
        <v>48</v>
      </c>
      <c r="G3734" s="7" t="s">
        <v>12</v>
      </c>
      <c r="H3734" s="13">
        <v>8.5</v>
      </c>
      <c r="I3734" s="13">
        <f>IF(G3734="Male",VLOOKUP(H3734,'Shoe size conversion table'!$B$6:$D$22,2),VLOOKUP(H3734,'Shoe size conversion table'!$J$6:$L$22,2))</f>
        <v>39</v>
      </c>
      <c r="J3734" s="13">
        <f>IF(G3734="Male",VLOOKUP(H3734,'Shoe size conversion table'!$B$6:$D$22,3),VLOOKUP(H3734,'Shoe size conversion table'!$J$6:$L$22,3))</f>
        <v>6.5</v>
      </c>
      <c r="K3734" s="11">
        <v>139</v>
      </c>
      <c r="L3734" s="12">
        <v>0</v>
      </c>
      <c r="M3734" s="7">
        <f t="shared" si="175"/>
        <v>2015</v>
      </c>
      <c r="N3734" s="7">
        <f t="shared" si="176"/>
        <v>4</v>
      </c>
      <c r="O3734" s="30">
        <f t="shared" si="177"/>
        <v>139</v>
      </c>
    </row>
    <row r="3735" spans="2:15" x14ac:dyDescent="0.2">
      <c r="B3735" s="13">
        <v>55637</v>
      </c>
      <c r="C3735" s="14">
        <v>42098.296111111144</v>
      </c>
      <c r="D3735" s="7" t="s">
        <v>9</v>
      </c>
      <c r="E3735" s="13">
        <v>2231</v>
      </c>
      <c r="F3735" s="7" t="s">
        <v>59</v>
      </c>
      <c r="G3735" s="7" t="s">
        <v>12</v>
      </c>
      <c r="H3735" s="13">
        <v>9.5</v>
      </c>
      <c r="I3735" s="13">
        <f>IF(G3735="Male",VLOOKUP(H3735,'Shoe size conversion table'!$B$6:$D$22,2),VLOOKUP(H3735,'Shoe size conversion table'!$J$6:$L$22,2))</f>
        <v>40</v>
      </c>
      <c r="J3735" s="13">
        <f>IF(G3735="Male",VLOOKUP(H3735,'Shoe size conversion table'!$B$6:$D$22,3),VLOOKUP(H3735,'Shoe size conversion table'!$J$6:$L$22,3))</f>
        <v>7.5</v>
      </c>
      <c r="K3735" s="11">
        <v>199</v>
      </c>
      <c r="L3735" s="12">
        <v>0</v>
      </c>
      <c r="M3735" s="7">
        <f t="shared" si="175"/>
        <v>2015</v>
      </c>
      <c r="N3735" s="7">
        <f t="shared" si="176"/>
        <v>4</v>
      </c>
      <c r="O3735" s="30">
        <f t="shared" si="177"/>
        <v>199</v>
      </c>
    </row>
    <row r="3736" spans="2:15" x14ac:dyDescent="0.2">
      <c r="B3736" s="13">
        <v>55638</v>
      </c>
      <c r="C3736" s="14">
        <v>42098.636111111278</v>
      </c>
      <c r="D3736" s="7" t="s">
        <v>10</v>
      </c>
      <c r="E3736" s="13">
        <v>2151</v>
      </c>
      <c r="F3736" s="7" t="s">
        <v>35</v>
      </c>
      <c r="G3736" s="7" t="s">
        <v>11</v>
      </c>
      <c r="H3736" s="13">
        <v>10.5</v>
      </c>
      <c r="I3736" s="13" t="str">
        <f>IF(G3736="Male",VLOOKUP(H3736,'Shoe size conversion table'!$B$6:$D$22,2),VLOOKUP(H3736,'Shoe size conversion table'!$J$6:$L$22,2))</f>
        <v>43-44</v>
      </c>
      <c r="J3736" s="13">
        <f>IF(G3736="Male",VLOOKUP(H3736,'Shoe size conversion table'!$B$6:$D$22,3),VLOOKUP(H3736,'Shoe size conversion table'!$J$6:$L$22,3))</f>
        <v>10</v>
      </c>
      <c r="K3736" s="11">
        <v>139</v>
      </c>
      <c r="L3736" s="12">
        <v>0</v>
      </c>
      <c r="M3736" s="7">
        <f t="shared" si="175"/>
        <v>2015</v>
      </c>
      <c r="N3736" s="7">
        <f t="shared" si="176"/>
        <v>4</v>
      </c>
      <c r="O3736" s="30">
        <f t="shared" si="177"/>
        <v>139</v>
      </c>
    </row>
    <row r="3737" spans="2:15" x14ac:dyDescent="0.2">
      <c r="B3737" s="13">
        <v>55639</v>
      </c>
      <c r="C3737" s="14">
        <v>42098.666111111146</v>
      </c>
      <c r="D3737" s="7" t="s">
        <v>10</v>
      </c>
      <c r="E3737" s="13">
        <v>2216</v>
      </c>
      <c r="F3737" s="7" t="s">
        <v>34</v>
      </c>
      <c r="G3737" s="7" t="s">
        <v>12</v>
      </c>
      <c r="H3737" s="13">
        <v>10</v>
      </c>
      <c r="I3737" s="13" t="str">
        <f>IF(G3737="Male",VLOOKUP(H3737,'Shoe size conversion table'!$B$6:$D$22,2),VLOOKUP(H3737,'Shoe size conversion table'!$J$6:$L$22,2))</f>
        <v>40-41</v>
      </c>
      <c r="J3737" s="13">
        <f>IF(G3737="Male",VLOOKUP(H3737,'Shoe size conversion table'!$B$6:$D$22,3),VLOOKUP(H3737,'Shoe size conversion table'!$J$6:$L$22,3))</f>
        <v>8</v>
      </c>
      <c r="K3737" s="11">
        <v>179</v>
      </c>
      <c r="L3737" s="12">
        <v>0.5</v>
      </c>
      <c r="M3737" s="7">
        <f t="shared" si="175"/>
        <v>2015</v>
      </c>
      <c r="N3737" s="7">
        <f t="shared" si="176"/>
        <v>4</v>
      </c>
      <c r="O3737" s="30">
        <f t="shared" si="177"/>
        <v>89.5</v>
      </c>
    </row>
    <row r="3738" spans="2:15" x14ac:dyDescent="0.2">
      <c r="B3738" s="13">
        <v>55640</v>
      </c>
      <c r="C3738" s="14">
        <v>42098.756111111274</v>
      </c>
      <c r="D3738" s="7" t="s">
        <v>8</v>
      </c>
      <c r="E3738" s="13">
        <v>2228</v>
      </c>
      <c r="F3738" s="7" t="s">
        <v>38</v>
      </c>
      <c r="G3738" s="7" t="s">
        <v>12</v>
      </c>
      <c r="H3738" s="13">
        <v>6</v>
      </c>
      <c r="I3738" s="13" t="str">
        <f>IF(G3738="Male",VLOOKUP(H3738,'Shoe size conversion table'!$B$6:$D$22,2),VLOOKUP(H3738,'Shoe size conversion table'!$J$6:$L$22,2))</f>
        <v>36-37</v>
      </c>
      <c r="J3738" s="13">
        <f>IF(G3738="Male",VLOOKUP(H3738,'Shoe size conversion table'!$B$6:$D$22,3),VLOOKUP(H3738,'Shoe size conversion table'!$J$6:$L$22,3))</f>
        <v>4</v>
      </c>
      <c r="K3738" s="11">
        <v>169</v>
      </c>
      <c r="L3738" s="12">
        <v>0.2</v>
      </c>
      <c r="M3738" s="7">
        <f t="shared" si="175"/>
        <v>2015</v>
      </c>
      <c r="N3738" s="7">
        <f t="shared" si="176"/>
        <v>4</v>
      </c>
      <c r="O3738" s="30">
        <f t="shared" si="177"/>
        <v>135.20000000000002</v>
      </c>
    </row>
    <row r="3739" spans="2:15" x14ac:dyDescent="0.2">
      <c r="B3739" s="13">
        <v>55641</v>
      </c>
      <c r="C3739" s="14">
        <v>42098.786111111265</v>
      </c>
      <c r="D3739" s="7" t="s">
        <v>8</v>
      </c>
      <c r="E3739" s="13">
        <v>2180</v>
      </c>
      <c r="F3739" s="7" t="s">
        <v>40</v>
      </c>
      <c r="G3739" s="7" t="s">
        <v>11</v>
      </c>
      <c r="H3739" s="13">
        <v>10.5</v>
      </c>
      <c r="I3739" s="13" t="str">
        <f>IF(G3739="Male",VLOOKUP(H3739,'Shoe size conversion table'!$B$6:$D$22,2),VLOOKUP(H3739,'Shoe size conversion table'!$J$6:$L$22,2))</f>
        <v>43-44</v>
      </c>
      <c r="J3739" s="13">
        <f>IF(G3739="Male",VLOOKUP(H3739,'Shoe size conversion table'!$B$6:$D$22,3),VLOOKUP(H3739,'Shoe size conversion table'!$J$6:$L$22,3))</f>
        <v>10</v>
      </c>
      <c r="K3739" s="11">
        <v>149</v>
      </c>
      <c r="L3739" s="12">
        <v>0</v>
      </c>
      <c r="M3739" s="7">
        <f t="shared" si="175"/>
        <v>2015</v>
      </c>
      <c r="N3739" s="7">
        <f t="shared" si="176"/>
        <v>4</v>
      </c>
      <c r="O3739" s="30">
        <f t="shared" si="177"/>
        <v>149</v>
      </c>
    </row>
    <row r="3740" spans="2:15" x14ac:dyDescent="0.2">
      <c r="B3740" s="13">
        <v>55642</v>
      </c>
      <c r="C3740" s="14">
        <v>42098.926111111272</v>
      </c>
      <c r="D3740" s="7" t="s">
        <v>8</v>
      </c>
      <c r="E3740" s="13">
        <v>2238</v>
      </c>
      <c r="F3740" s="7" t="s">
        <v>41</v>
      </c>
      <c r="G3740" s="7" t="s">
        <v>12</v>
      </c>
      <c r="H3740" s="13">
        <v>8.5</v>
      </c>
      <c r="I3740" s="13">
        <f>IF(G3740="Male",VLOOKUP(H3740,'Shoe size conversion table'!$B$6:$D$22,2),VLOOKUP(H3740,'Shoe size conversion table'!$J$6:$L$22,2))</f>
        <v>39</v>
      </c>
      <c r="J3740" s="13">
        <f>IF(G3740="Male",VLOOKUP(H3740,'Shoe size conversion table'!$B$6:$D$22,3),VLOOKUP(H3740,'Shoe size conversion table'!$J$6:$L$22,3))</f>
        <v>6.5</v>
      </c>
      <c r="K3740" s="11">
        <v>169</v>
      </c>
      <c r="L3740" s="12">
        <v>0.3</v>
      </c>
      <c r="M3740" s="7">
        <f t="shared" si="175"/>
        <v>2015</v>
      </c>
      <c r="N3740" s="7">
        <f t="shared" si="176"/>
        <v>4</v>
      </c>
      <c r="O3740" s="30">
        <f t="shared" si="177"/>
        <v>118.3</v>
      </c>
    </row>
    <row r="3741" spans="2:15" x14ac:dyDescent="0.2">
      <c r="B3741" s="13">
        <v>55643</v>
      </c>
      <c r="C3741" s="14">
        <v>42099.036111111265</v>
      </c>
      <c r="D3741" s="7" t="s">
        <v>7</v>
      </c>
      <c r="E3741" s="13">
        <v>2232</v>
      </c>
      <c r="F3741" s="7" t="s">
        <v>57</v>
      </c>
      <c r="G3741" s="7" t="s">
        <v>12</v>
      </c>
      <c r="H3741" s="13">
        <v>9</v>
      </c>
      <c r="I3741" s="13" t="str">
        <f>IF(G3741="Male",VLOOKUP(H3741,'Shoe size conversion table'!$B$6:$D$22,2),VLOOKUP(H3741,'Shoe size conversion table'!$J$6:$L$22,2))</f>
        <v>39-40</v>
      </c>
      <c r="J3741" s="13">
        <f>IF(G3741="Male",VLOOKUP(H3741,'Shoe size conversion table'!$B$6:$D$22,3),VLOOKUP(H3741,'Shoe size conversion table'!$J$6:$L$22,3))</f>
        <v>7</v>
      </c>
      <c r="K3741" s="11">
        <v>199</v>
      </c>
      <c r="L3741" s="12">
        <v>0</v>
      </c>
      <c r="M3741" s="7">
        <f t="shared" si="175"/>
        <v>2015</v>
      </c>
      <c r="N3741" s="7">
        <f t="shared" si="176"/>
        <v>4</v>
      </c>
      <c r="O3741" s="30">
        <f t="shared" si="177"/>
        <v>199</v>
      </c>
    </row>
    <row r="3742" spans="2:15" x14ac:dyDescent="0.2">
      <c r="B3742" s="13">
        <v>55644</v>
      </c>
      <c r="C3742" s="14">
        <v>42099.086111111144</v>
      </c>
      <c r="D3742" s="7" t="s">
        <v>7</v>
      </c>
      <c r="E3742" s="13">
        <v>2177</v>
      </c>
      <c r="F3742" s="7" t="s">
        <v>46</v>
      </c>
      <c r="G3742" s="7" t="s">
        <v>11</v>
      </c>
      <c r="H3742" s="13">
        <v>10</v>
      </c>
      <c r="I3742" s="13">
        <f>IF(G3742="Male",VLOOKUP(H3742,'Shoe size conversion table'!$B$6:$D$22,2),VLOOKUP(H3742,'Shoe size conversion table'!$J$6:$L$22,2))</f>
        <v>43</v>
      </c>
      <c r="J3742" s="13">
        <f>IF(G3742="Male",VLOOKUP(H3742,'Shoe size conversion table'!$B$6:$D$22,3),VLOOKUP(H3742,'Shoe size conversion table'!$J$6:$L$22,3))</f>
        <v>9.5</v>
      </c>
      <c r="K3742" s="11">
        <v>129</v>
      </c>
      <c r="L3742" s="12">
        <v>0</v>
      </c>
      <c r="M3742" s="7">
        <f t="shared" si="175"/>
        <v>2015</v>
      </c>
      <c r="N3742" s="7">
        <f t="shared" si="176"/>
        <v>4</v>
      </c>
      <c r="O3742" s="30">
        <f t="shared" si="177"/>
        <v>129</v>
      </c>
    </row>
    <row r="3743" spans="2:15" x14ac:dyDescent="0.2">
      <c r="B3743" s="13">
        <v>55645</v>
      </c>
      <c r="C3743" s="14">
        <v>42099.126111111276</v>
      </c>
      <c r="D3743" s="7" t="s">
        <v>7</v>
      </c>
      <c r="E3743" s="13">
        <v>2214</v>
      </c>
      <c r="F3743" s="7" t="s">
        <v>54</v>
      </c>
      <c r="G3743" s="7" t="s">
        <v>12</v>
      </c>
      <c r="H3743" s="13">
        <v>8.5</v>
      </c>
      <c r="I3743" s="13">
        <f>IF(G3743="Male",VLOOKUP(H3743,'Shoe size conversion table'!$B$6:$D$22,2),VLOOKUP(H3743,'Shoe size conversion table'!$J$6:$L$22,2))</f>
        <v>39</v>
      </c>
      <c r="J3743" s="13">
        <f>IF(G3743="Male",VLOOKUP(H3743,'Shoe size conversion table'!$B$6:$D$22,3),VLOOKUP(H3743,'Shoe size conversion table'!$J$6:$L$22,3))</f>
        <v>6.5</v>
      </c>
      <c r="K3743" s="11">
        <v>149</v>
      </c>
      <c r="L3743" s="12">
        <v>0</v>
      </c>
      <c r="M3743" s="7">
        <f t="shared" si="175"/>
        <v>2015</v>
      </c>
      <c r="N3743" s="7">
        <f t="shared" si="176"/>
        <v>4</v>
      </c>
      <c r="O3743" s="30">
        <f t="shared" si="177"/>
        <v>149</v>
      </c>
    </row>
    <row r="3744" spans="2:15" x14ac:dyDescent="0.2">
      <c r="B3744" s="13">
        <v>55646</v>
      </c>
      <c r="C3744" s="14">
        <v>42099.14611111128</v>
      </c>
      <c r="D3744" s="7" t="s">
        <v>7</v>
      </c>
      <c r="E3744" s="13">
        <v>2193</v>
      </c>
      <c r="F3744" s="7" t="s">
        <v>54</v>
      </c>
      <c r="G3744" s="7" t="s">
        <v>11</v>
      </c>
      <c r="H3744" s="13">
        <v>10.5</v>
      </c>
      <c r="I3744" s="13" t="str">
        <f>IF(G3744="Male",VLOOKUP(H3744,'Shoe size conversion table'!$B$6:$D$22,2),VLOOKUP(H3744,'Shoe size conversion table'!$J$6:$L$22,2))</f>
        <v>43-44</v>
      </c>
      <c r="J3744" s="13">
        <f>IF(G3744="Male",VLOOKUP(H3744,'Shoe size conversion table'!$B$6:$D$22,3),VLOOKUP(H3744,'Shoe size conversion table'!$J$6:$L$22,3))</f>
        <v>10</v>
      </c>
      <c r="K3744" s="11">
        <v>169</v>
      </c>
      <c r="L3744" s="12">
        <v>0.3</v>
      </c>
      <c r="M3744" s="7">
        <f t="shared" si="175"/>
        <v>2015</v>
      </c>
      <c r="N3744" s="7">
        <f t="shared" si="176"/>
        <v>4</v>
      </c>
      <c r="O3744" s="30">
        <f t="shared" si="177"/>
        <v>118.3</v>
      </c>
    </row>
    <row r="3745" spans="2:15" x14ac:dyDescent="0.2">
      <c r="B3745" s="13">
        <v>55647</v>
      </c>
      <c r="C3745" s="14">
        <v>42099.486111111146</v>
      </c>
      <c r="D3745" s="7" t="s">
        <v>9</v>
      </c>
      <c r="E3745" s="13">
        <v>2158</v>
      </c>
      <c r="F3745" s="7" t="s">
        <v>62</v>
      </c>
      <c r="G3745" s="7" t="s">
        <v>11</v>
      </c>
      <c r="H3745" s="13">
        <v>10</v>
      </c>
      <c r="I3745" s="13">
        <f>IF(G3745="Male",VLOOKUP(H3745,'Shoe size conversion table'!$B$6:$D$22,2),VLOOKUP(H3745,'Shoe size conversion table'!$J$6:$L$22,2))</f>
        <v>43</v>
      </c>
      <c r="J3745" s="13">
        <f>IF(G3745="Male",VLOOKUP(H3745,'Shoe size conversion table'!$B$6:$D$22,3),VLOOKUP(H3745,'Shoe size conversion table'!$J$6:$L$22,3))</f>
        <v>9.5</v>
      </c>
      <c r="K3745" s="11">
        <v>169</v>
      </c>
      <c r="L3745" s="12">
        <v>0</v>
      </c>
      <c r="M3745" s="7">
        <f t="shared" si="175"/>
        <v>2015</v>
      </c>
      <c r="N3745" s="7">
        <f t="shared" si="176"/>
        <v>4</v>
      </c>
      <c r="O3745" s="30">
        <f t="shared" si="177"/>
        <v>169</v>
      </c>
    </row>
    <row r="3746" spans="2:15" x14ac:dyDescent="0.2">
      <c r="B3746" s="13">
        <v>55648</v>
      </c>
      <c r="C3746" s="14">
        <v>42099.496111111264</v>
      </c>
      <c r="D3746" s="7" t="s">
        <v>7</v>
      </c>
      <c r="E3746" s="13">
        <v>2184</v>
      </c>
      <c r="F3746" s="7" t="s">
        <v>55</v>
      </c>
      <c r="G3746" s="7" t="s">
        <v>11</v>
      </c>
      <c r="H3746" s="13">
        <v>9</v>
      </c>
      <c r="I3746" s="13">
        <f>IF(G3746="Male",VLOOKUP(H3746,'Shoe size conversion table'!$B$6:$D$22,2),VLOOKUP(H3746,'Shoe size conversion table'!$J$6:$L$22,2))</f>
        <v>42</v>
      </c>
      <c r="J3746" s="13">
        <f>IF(G3746="Male",VLOOKUP(H3746,'Shoe size conversion table'!$B$6:$D$22,3),VLOOKUP(H3746,'Shoe size conversion table'!$J$6:$L$22,3))</f>
        <v>8.5</v>
      </c>
      <c r="K3746" s="11">
        <v>139</v>
      </c>
      <c r="L3746" s="12">
        <v>0</v>
      </c>
      <c r="M3746" s="7">
        <f t="shared" si="175"/>
        <v>2015</v>
      </c>
      <c r="N3746" s="7">
        <f t="shared" si="176"/>
        <v>4</v>
      </c>
      <c r="O3746" s="30">
        <f t="shared" si="177"/>
        <v>139</v>
      </c>
    </row>
    <row r="3747" spans="2:15" x14ac:dyDescent="0.2">
      <c r="B3747" s="13">
        <v>55649</v>
      </c>
      <c r="C3747" s="14">
        <v>42099.686111111143</v>
      </c>
      <c r="D3747" s="7" t="s">
        <v>10</v>
      </c>
      <c r="E3747" s="13">
        <v>2150</v>
      </c>
      <c r="F3747" s="7" t="s">
        <v>34</v>
      </c>
      <c r="G3747" s="7" t="s">
        <v>12</v>
      </c>
      <c r="H3747" s="13">
        <v>9</v>
      </c>
      <c r="I3747" s="13" t="str">
        <f>IF(G3747="Male",VLOOKUP(H3747,'Shoe size conversion table'!$B$6:$D$22,2),VLOOKUP(H3747,'Shoe size conversion table'!$J$6:$L$22,2))</f>
        <v>39-40</v>
      </c>
      <c r="J3747" s="13">
        <f>IF(G3747="Male",VLOOKUP(H3747,'Shoe size conversion table'!$B$6:$D$22,3),VLOOKUP(H3747,'Shoe size conversion table'!$J$6:$L$22,3))</f>
        <v>7</v>
      </c>
      <c r="K3747" s="11">
        <v>179</v>
      </c>
      <c r="L3747" s="12">
        <v>0</v>
      </c>
      <c r="M3747" s="7">
        <f t="shared" si="175"/>
        <v>2015</v>
      </c>
      <c r="N3747" s="7">
        <f t="shared" si="176"/>
        <v>4</v>
      </c>
      <c r="O3747" s="30">
        <f t="shared" si="177"/>
        <v>179</v>
      </c>
    </row>
    <row r="3748" spans="2:15" x14ac:dyDescent="0.2">
      <c r="B3748" s="13">
        <v>55650</v>
      </c>
      <c r="C3748" s="14">
        <v>42099.686111111267</v>
      </c>
      <c r="D3748" s="7" t="s">
        <v>7</v>
      </c>
      <c r="E3748" s="13">
        <v>2149</v>
      </c>
      <c r="F3748" s="7" t="s">
        <v>43</v>
      </c>
      <c r="G3748" s="7" t="s">
        <v>12</v>
      </c>
      <c r="H3748" s="13">
        <v>7.5</v>
      </c>
      <c r="I3748" s="13">
        <f>IF(G3748="Male",VLOOKUP(H3748,'Shoe size conversion table'!$B$6:$D$22,2),VLOOKUP(H3748,'Shoe size conversion table'!$J$6:$L$22,2))</f>
        <v>38</v>
      </c>
      <c r="J3748" s="13">
        <f>IF(G3748="Male",VLOOKUP(H3748,'Shoe size conversion table'!$B$6:$D$22,3),VLOOKUP(H3748,'Shoe size conversion table'!$J$6:$L$22,3))</f>
        <v>5.5</v>
      </c>
      <c r="K3748" s="11">
        <v>179</v>
      </c>
      <c r="L3748" s="12">
        <v>0</v>
      </c>
      <c r="M3748" s="7">
        <f t="shared" si="175"/>
        <v>2015</v>
      </c>
      <c r="N3748" s="7">
        <f t="shared" si="176"/>
        <v>4</v>
      </c>
      <c r="O3748" s="30">
        <f t="shared" si="177"/>
        <v>179</v>
      </c>
    </row>
    <row r="3749" spans="2:15" x14ac:dyDescent="0.2">
      <c r="B3749" s="13">
        <v>55651</v>
      </c>
      <c r="C3749" s="14">
        <v>42099.686111111267</v>
      </c>
      <c r="D3749" s="7" t="s">
        <v>10</v>
      </c>
      <c r="E3749" s="13">
        <v>2211</v>
      </c>
      <c r="F3749" s="7" t="s">
        <v>36</v>
      </c>
      <c r="G3749" s="7" t="s">
        <v>12</v>
      </c>
      <c r="H3749" s="13">
        <v>6.5</v>
      </c>
      <c r="I3749" s="13">
        <f>IF(G3749="Male",VLOOKUP(H3749,'Shoe size conversion table'!$B$6:$D$22,2),VLOOKUP(H3749,'Shoe size conversion table'!$J$6:$L$22,2))</f>
        <v>37</v>
      </c>
      <c r="J3749" s="13">
        <f>IF(G3749="Male",VLOOKUP(H3749,'Shoe size conversion table'!$B$6:$D$22,3),VLOOKUP(H3749,'Shoe size conversion table'!$J$6:$L$22,3))</f>
        <v>4.5</v>
      </c>
      <c r="K3749" s="11">
        <v>129</v>
      </c>
      <c r="L3749" s="12">
        <v>0</v>
      </c>
      <c r="M3749" s="7">
        <f t="shared" si="175"/>
        <v>2015</v>
      </c>
      <c r="N3749" s="7">
        <f t="shared" si="176"/>
        <v>4</v>
      </c>
      <c r="O3749" s="30">
        <f t="shared" si="177"/>
        <v>129</v>
      </c>
    </row>
    <row r="3750" spans="2:15" x14ac:dyDescent="0.2">
      <c r="B3750" s="13">
        <v>55652</v>
      </c>
      <c r="C3750" s="14">
        <v>42099.756111111274</v>
      </c>
      <c r="D3750" s="7" t="s">
        <v>8</v>
      </c>
      <c r="E3750" s="13">
        <v>2218</v>
      </c>
      <c r="F3750" s="7" t="s">
        <v>42</v>
      </c>
      <c r="G3750" s="7" t="s">
        <v>12</v>
      </c>
      <c r="H3750" s="13">
        <v>6</v>
      </c>
      <c r="I3750" s="13" t="str">
        <f>IF(G3750="Male",VLOOKUP(H3750,'Shoe size conversion table'!$B$6:$D$22,2),VLOOKUP(H3750,'Shoe size conversion table'!$J$6:$L$22,2))</f>
        <v>36-37</v>
      </c>
      <c r="J3750" s="13">
        <f>IF(G3750="Male",VLOOKUP(H3750,'Shoe size conversion table'!$B$6:$D$22,3),VLOOKUP(H3750,'Shoe size conversion table'!$J$6:$L$22,3))</f>
        <v>4</v>
      </c>
      <c r="K3750" s="11">
        <v>179</v>
      </c>
      <c r="L3750" s="12">
        <v>0</v>
      </c>
      <c r="M3750" s="7">
        <f t="shared" si="175"/>
        <v>2015</v>
      </c>
      <c r="N3750" s="7">
        <f t="shared" si="176"/>
        <v>4</v>
      </c>
      <c r="O3750" s="30">
        <f t="shared" si="177"/>
        <v>179</v>
      </c>
    </row>
    <row r="3751" spans="2:15" x14ac:dyDescent="0.2">
      <c r="B3751" s="13">
        <v>55653</v>
      </c>
      <c r="C3751" s="14">
        <v>42099.756111111281</v>
      </c>
      <c r="D3751" s="7" t="s">
        <v>9</v>
      </c>
      <c r="E3751" s="13">
        <v>2181</v>
      </c>
      <c r="F3751" s="7" t="s">
        <v>59</v>
      </c>
      <c r="G3751" s="7" t="s">
        <v>11</v>
      </c>
      <c r="H3751" s="13">
        <v>11</v>
      </c>
      <c r="I3751" s="13">
        <f>IF(G3751="Male",VLOOKUP(H3751,'Shoe size conversion table'!$B$6:$D$22,2),VLOOKUP(H3751,'Shoe size conversion table'!$J$6:$L$22,2))</f>
        <v>44</v>
      </c>
      <c r="J3751" s="13">
        <f>IF(G3751="Male",VLOOKUP(H3751,'Shoe size conversion table'!$B$6:$D$22,3),VLOOKUP(H3751,'Shoe size conversion table'!$J$6:$L$22,3))</f>
        <v>10.5</v>
      </c>
      <c r="K3751" s="11">
        <v>189</v>
      </c>
      <c r="L3751" s="12">
        <v>0.2</v>
      </c>
      <c r="M3751" s="7">
        <f t="shared" si="175"/>
        <v>2015</v>
      </c>
      <c r="N3751" s="7">
        <f t="shared" si="176"/>
        <v>4</v>
      </c>
      <c r="O3751" s="30">
        <f t="shared" si="177"/>
        <v>151.20000000000002</v>
      </c>
    </row>
    <row r="3752" spans="2:15" x14ac:dyDescent="0.2">
      <c r="B3752" s="13">
        <v>55654</v>
      </c>
      <c r="C3752" s="14">
        <v>42100.056111111146</v>
      </c>
      <c r="D3752" s="7" t="s">
        <v>7</v>
      </c>
      <c r="E3752" s="13">
        <v>2201</v>
      </c>
      <c r="F3752" s="7" t="s">
        <v>46</v>
      </c>
      <c r="G3752" s="7" t="s">
        <v>12</v>
      </c>
      <c r="H3752" s="13">
        <v>10.5</v>
      </c>
      <c r="I3752" s="13">
        <f>IF(G3752="Male",VLOOKUP(H3752,'Shoe size conversion table'!$B$6:$D$22,2),VLOOKUP(H3752,'Shoe size conversion table'!$J$6:$L$22,2))</f>
        <v>41</v>
      </c>
      <c r="J3752" s="13">
        <f>IF(G3752="Male",VLOOKUP(H3752,'Shoe size conversion table'!$B$6:$D$22,3),VLOOKUP(H3752,'Shoe size conversion table'!$J$6:$L$22,3))</f>
        <v>8.5</v>
      </c>
      <c r="K3752" s="11">
        <v>179</v>
      </c>
      <c r="L3752" s="12">
        <v>0</v>
      </c>
      <c r="M3752" s="7">
        <f t="shared" si="175"/>
        <v>2015</v>
      </c>
      <c r="N3752" s="7">
        <f t="shared" si="176"/>
        <v>4</v>
      </c>
      <c r="O3752" s="30">
        <f t="shared" si="177"/>
        <v>179</v>
      </c>
    </row>
    <row r="3753" spans="2:15" x14ac:dyDescent="0.2">
      <c r="B3753" s="13">
        <v>55655</v>
      </c>
      <c r="C3753" s="14">
        <v>42100.086111111144</v>
      </c>
      <c r="D3753" s="7" t="s">
        <v>7</v>
      </c>
      <c r="E3753" s="13">
        <v>2148</v>
      </c>
      <c r="F3753" s="7" t="s">
        <v>49</v>
      </c>
      <c r="G3753" s="7" t="s">
        <v>12</v>
      </c>
      <c r="H3753" s="13">
        <v>9.5</v>
      </c>
      <c r="I3753" s="13">
        <f>IF(G3753="Male",VLOOKUP(H3753,'Shoe size conversion table'!$B$6:$D$22,2),VLOOKUP(H3753,'Shoe size conversion table'!$J$6:$L$22,2))</f>
        <v>40</v>
      </c>
      <c r="J3753" s="13">
        <f>IF(G3753="Male",VLOOKUP(H3753,'Shoe size conversion table'!$B$6:$D$22,3),VLOOKUP(H3753,'Shoe size conversion table'!$J$6:$L$22,3))</f>
        <v>7.5</v>
      </c>
      <c r="K3753" s="11">
        <v>129</v>
      </c>
      <c r="L3753" s="12">
        <v>0.2</v>
      </c>
      <c r="M3753" s="7">
        <f t="shared" si="175"/>
        <v>2015</v>
      </c>
      <c r="N3753" s="7">
        <f t="shared" si="176"/>
        <v>4</v>
      </c>
      <c r="O3753" s="30">
        <f t="shared" si="177"/>
        <v>103.2</v>
      </c>
    </row>
    <row r="3754" spans="2:15" x14ac:dyDescent="0.2">
      <c r="B3754" s="13">
        <v>55656</v>
      </c>
      <c r="C3754" s="14">
        <v>42100.14611111128</v>
      </c>
      <c r="D3754" s="7" t="s">
        <v>9</v>
      </c>
      <c r="E3754" s="13">
        <v>2225</v>
      </c>
      <c r="F3754" s="7" t="s">
        <v>62</v>
      </c>
      <c r="G3754" s="7" t="s">
        <v>11</v>
      </c>
      <c r="H3754" s="13">
        <v>11</v>
      </c>
      <c r="I3754" s="13">
        <f>IF(G3754="Male",VLOOKUP(H3754,'Shoe size conversion table'!$B$6:$D$22,2),VLOOKUP(H3754,'Shoe size conversion table'!$J$6:$L$22,2))</f>
        <v>44</v>
      </c>
      <c r="J3754" s="13">
        <f>IF(G3754="Male",VLOOKUP(H3754,'Shoe size conversion table'!$B$6:$D$22,3),VLOOKUP(H3754,'Shoe size conversion table'!$J$6:$L$22,3))</f>
        <v>10.5</v>
      </c>
      <c r="K3754" s="11">
        <v>149</v>
      </c>
      <c r="L3754" s="12">
        <v>0</v>
      </c>
      <c r="M3754" s="7">
        <f t="shared" si="175"/>
        <v>2015</v>
      </c>
      <c r="N3754" s="7">
        <f t="shared" si="176"/>
        <v>4</v>
      </c>
      <c r="O3754" s="30">
        <f t="shared" si="177"/>
        <v>149</v>
      </c>
    </row>
    <row r="3755" spans="2:15" x14ac:dyDescent="0.2">
      <c r="B3755" s="13">
        <v>55657</v>
      </c>
      <c r="C3755" s="14">
        <v>42100.22611111126</v>
      </c>
      <c r="D3755" s="7" t="s">
        <v>7</v>
      </c>
      <c r="E3755" s="13">
        <v>2183</v>
      </c>
      <c r="F3755" s="7" t="s">
        <v>48</v>
      </c>
      <c r="G3755" s="7" t="s">
        <v>11</v>
      </c>
      <c r="H3755" s="13">
        <v>10</v>
      </c>
      <c r="I3755" s="13">
        <f>IF(G3755="Male",VLOOKUP(H3755,'Shoe size conversion table'!$B$6:$D$22,2),VLOOKUP(H3755,'Shoe size conversion table'!$J$6:$L$22,2))</f>
        <v>43</v>
      </c>
      <c r="J3755" s="13">
        <f>IF(G3755="Male",VLOOKUP(H3755,'Shoe size conversion table'!$B$6:$D$22,3),VLOOKUP(H3755,'Shoe size conversion table'!$J$6:$L$22,3))</f>
        <v>9.5</v>
      </c>
      <c r="K3755" s="11">
        <v>169</v>
      </c>
      <c r="L3755" s="12">
        <v>0</v>
      </c>
      <c r="M3755" s="7">
        <f t="shared" si="175"/>
        <v>2015</v>
      </c>
      <c r="N3755" s="7">
        <f t="shared" si="176"/>
        <v>4</v>
      </c>
      <c r="O3755" s="30">
        <f t="shared" si="177"/>
        <v>169</v>
      </c>
    </row>
    <row r="3756" spans="2:15" x14ac:dyDescent="0.2">
      <c r="B3756" s="13">
        <v>55658</v>
      </c>
      <c r="C3756" s="14">
        <v>42100.316111111148</v>
      </c>
      <c r="D3756" s="7" t="s">
        <v>8</v>
      </c>
      <c r="E3756" s="13">
        <v>2230</v>
      </c>
      <c r="F3756" s="7" t="s">
        <v>39</v>
      </c>
      <c r="G3756" s="7" t="s">
        <v>12</v>
      </c>
      <c r="H3756" s="13">
        <v>10.5</v>
      </c>
      <c r="I3756" s="13">
        <f>IF(G3756="Male",VLOOKUP(H3756,'Shoe size conversion table'!$B$6:$D$22,2),VLOOKUP(H3756,'Shoe size conversion table'!$J$6:$L$22,2))</f>
        <v>41</v>
      </c>
      <c r="J3756" s="13">
        <f>IF(G3756="Male",VLOOKUP(H3756,'Shoe size conversion table'!$B$6:$D$22,3),VLOOKUP(H3756,'Shoe size conversion table'!$J$6:$L$22,3))</f>
        <v>8.5</v>
      </c>
      <c r="K3756" s="11">
        <v>169</v>
      </c>
      <c r="L3756" s="12">
        <v>0</v>
      </c>
      <c r="M3756" s="7">
        <f t="shared" si="175"/>
        <v>2015</v>
      </c>
      <c r="N3756" s="7">
        <f t="shared" si="176"/>
        <v>4</v>
      </c>
      <c r="O3756" s="30">
        <f t="shared" si="177"/>
        <v>169</v>
      </c>
    </row>
    <row r="3757" spans="2:15" x14ac:dyDescent="0.2">
      <c r="B3757" s="13">
        <v>55659</v>
      </c>
      <c r="C3757" s="14">
        <v>42100.486111111146</v>
      </c>
      <c r="D3757" s="7" t="s">
        <v>7</v>
      </c>
      <c r="E3757" s="13">
        <v>2214</v>
      </c>
      <c r="F3757" s="7" t="s">
        <v>49</v>
      </c>
      <c r="G3757" s="7" t="s">
        <v>11</v>
      </c>
      <c r="H3757" s="13">
        <v>10</v>
      </c>
      <c r="I3757" s="13">
        <f>IF(G3757="Male",VLOOKUP(H3757,'Shoe size conversion table'!$B$6:$D$22,2),VLOOKUP(H3757,'Shoe size conversion table'!$J$6:$L$22,2))</f>
        <v>43</v>
      </c>
      <c r="J3757" s="13">
        <f>IF(G3757="Male",VLOOKUP(H3757,'Shoe size conversion table'!$B$6:$D$22,3),VLOOKUP(H3757,'Shoe size conversion table'!$J$6:$L$22,3))</f>
        <v>9.5</v>
      </c>
      <c r="K3757" s="11">
        <v>139</v>
      </c>
      <c r="L3757" s="12">
        <v>0</v>
      </c>
      <c r="M3757" s="7">
        <f t="shared" si="175"/>
        <v>2015</v>
      </c>
      <c r="N3757" s="7">
        <f t="shared" si="176"/>
        <v>4</v>
      </c>
      <c r="O3757" s="30">
        <f t="shared" si="177"/>
        <v>139</v>
      </c>
    </row>
    <row r="3758" spans="2:15" x14ac:dyDescent="0.2">
      <c r="B3758" s="13">
        <v>55660</v>
      </c>
      <c r="C3758" s="14">
        <v>42100.486111111146</v>
      </c>
      <c r="D3758" s="7" t="s">
        <v>9</v>
      </c>
      <c r="E3758" s="13">
        <v>2185</v>
      </c>
      <c r="F3758" s="7" t="s">
        <v>60</v>
      </c>
      <c r="G3758" s="7" t="s">
        <v>11</v>
      </c>
      <c r="H3758" s="13">
        <v>9</v>
      </c>
      <c r="I3758" s="13">
        <f>IF(G3758="Male",VLOOKUP(H3758,'Shoe size conversion table'!$B$6:$D$22,2),VLOOKUP(H3758,'Shoe size conversion table'!$J$6:$L$22,2))</f>
        <v>42</v>
      </c>
      <c r="J3758" s="13">
        <f>IF(G3758="Male",VLOOKUP(H3758,'Shoe size conversion table'!$B$6:$D$22,3),VLOOKUP(H3758,'Shoe size conversion table'!$J$6:$L$22,3))</f>
        <v>8.5</v>
      </c>
      <c r="K3758" s="11">
        <v>149</v>
      </c>
      <c r="L3758" s="12">
        <v>0.3</v>
      </c>
      <c r="M3758" s="7">
        <f t="shared" si="175"/>
        <v>2015</v>
      </c>
      <c r="N3758" s="7">
        <f t="shared" si="176"/>
        <v>4</v>
      </c>
      <c r="O3758" s="30">
        <f t="shared" si="177"/>
        <v>104.3</v>
      </c>
    </row>
    <row r="3759" spans="2:15" x14ac:dyDescent="0.2">
      <c r="B3759" s="13">
        <v>55661</v>
      </c>
      <c r="C3759" s="14">
        <v>42100.496111111264</v>
      </c>
      <c r="D3759" s="7" t="s">
        <v>7</v>
      </c>
      <c r="E3759" s="13">
        <v>2226</v>
      </c>
      <c r="F3759" s="7" t="s">
        <v>55</v>
      </c>
      <c r="G3759" s="7" t="s">
        <v>12</v>
      </c>
      <c r="H3759" s="13">
        <v>10</v>
      </c>
      <c r="I3759" s="13" t="str">
        <f>IF(G3759="Male",VLOOKUP(H3759,'Shoe size conversion table'!$B$6:$D$22,2),VLOOKUP(H3759,'Shoe size conversion table'!$J$6:$L$22,2))</f>
        <v>40-41</v>
      </c>
      <c r="J3759" s="13">
        <f>IF(G3759="Male",VLOOKUP(H3759,'Shoe size conversion table'!$B$6:$D$22,3),VLOOKUP(H3759,'Shoe size conversion table'!$J$6:$L$22,3))</f>
        <v>8</v>
      </c>
      <c r="K3759" s="11">
        <v>129</v>
      </c>
      <c r="L3759" s="12">
        <v>0.2</v>
      </c>
      <c r="M3759" s="7">
        <f t="shared" si="175"/>
        <v>2015</v>
      </c>
      <c r="N3759" s="7">
        <f t="shared" si="176"/>
        <v>4</v>
      </c>
      <c r="O3759" s="30">
        <f t="shared" si="177"/>
        <v>103.2</v>
      </c>
    </row>
    <row r="3760" spans="2:15" x14ac:dyDescent="0.2">
      <c r="B3760" s="13">
        <v>55662</v>
      </c>
      <c r="C3760" s="14">
        <v>42100.606111111258</v>
      </c>
      <c r="D3760" s="7" t="s">
        <v>8</v>
      </c>
      <c r="E3760" s="13">
        <v>2202</v>
      </c>
      <c r="F3760" s="7" t="s">
        <v>41</v>
      </c>
      <c r="G3760" s="7" t="s">
        <v>11</v>
      </c>
      <c r="H3760" s="13">
        <v>9.5</v>
      </c>
      <c r="I3760" s="13" t="str">
        <f>IF(G3760="Male",VLOOKUP(H3760,'Shoe size conversion table'!$B$6:$D$22,2),VLOOKUP(H3760,'Shoe size conversion table'!$J$6:$L$22,2))</f>
        <v>42-43</v>
      </c>
      <c r="J3760" s="13">
        <f>IF(G3760="Male",VLOOKUP(H3760,'Shoe size conversion table'!$B$6:$D$22,3),VLOOKUP(H3760,'Shoe size conversion table'!$J$6:$L$22,3))</f>
        <v>9</v>
      </c>
      <c r="K3760" s="11">
        <v>139</v>
      </c>
      <c r="L3760" s="12">
        <v>0.2</v>
      </c>
      <c r="M3760" s="7">
        <f t="shared" si="175"/>
        <v>2015</v>
      </c>
      <c r="N3760" s="7">
        <f t="shared" si="176"/>
        <v>4</v>
      </c>
      <c r="O3760" s="30">
        <f t="shared" si="177"/>
        <v>111.2</v>
      </c>
    </row>
    <row r="3761" spans="2:15" x14ac:dyDescent="0.2">
      <c r="B3761" s="13">
        <v>55663</v>
      </c>
      <c r="C3761" s="14">
        <v>42100.626111111145</v>
      </c>
      <c r="D3761" s="7" t="s">
        <v>7</v>
      </c>
      <c r="E3761" s="13">
        <v>2198</v>
      </c>
      <c r="F3761" s="7" t="s">
        <v>48</v>
      </c>
      <c r="G3761" s="7" t="s">
        <v>11</v>
      </c>
      <c r="H3761" s="13">
        <v>9.5</v>
      </c>
      <c r="I3761" s="13" t="str">
        <f>IF(G3761="Male",VLOOKUP(H3761,'Shoe size conversion table'!$B$6:$D$22,2),VLOOKUP(H3761,'Shoe size conversion table'!$J$6:$L$22,2))</f>
        <v>42-43</v>
      </c>
      <c r="J3761" s="13">
        <f>IF(G3761="Male",VLOOKUP(H3761,'Shoe size conversion table'!$B$6:$D$22,3),VLOOKUP(H3761,'Shoe size conversion table'!$J$6:$L$22,3))</f>
        <v>9</v>
      </c>
      <c r="K3761" s="11">
        <v>199</v>
      </c>
      <c r="L3761" s="12">
        <v>0</v>
      </c>
      <c r="M3761" s="7">
        <f t="shared" si="175"/>
        <v>2015</v>
      </c>
      <c r="N3761" s="7">
        <f t="shared" si="176"/>
        <v>4</v>
      </c>
      <c r="O3761" s="30">
        <f t="shared" si="177"/>
        <v>199</v>
      </c>
    </row>
    <row r="3762" spans="2:15" x14ac:dyDescent="0.2">
      <c r="B3762" s="13">
        <v>55664</v>
      </c>
      <c r="C3762" s="14">
        <v>42100.686111111267</v>
      </c>
      <c r="D3762" s="7" t="s">
        <v>10</v>
      </c>
      <c r="E3762" s="13">
        <v>2179</v>
      </c>
      <c r="F3762" s="7" t="s">
        <v>35</v>
      </c>
      <c r="G3762" s="7" t="s">
        <v>11</v>
      </c>
      <c r="H3762" s="13">
        <v>10.5</v>
      </c>
      <c r="I3762" s="13" t="str">
        <f>IF(G3762="Male",VLOOKUP(H3762,'Shoe size conversion table'!$B$6:$D$22,2),VLOOKUP(H3762,'Shoe size conversion table'!$J$6:$L$22,2))</f>
        <v>43-44</v>
      </c>
      <c r="J3762" s="13">
        <f>IF(G3762="Male",VLOOKUP(H3762,'Shoe size conversion table'!$B$6:$D$22,3),VLOOKUP(H3762,'Shoe size conversion table'!$J$6:$L$22,3))</f>
        <v>10</v>
      </c>
      <c r="K3762" s="11">
        <v>189</v>
      </c>
      <c r="L3762" s="12">
        <v>0</v>
      </c>
      <c r="M3762" s="7">
        <f t="shared" si="175"/>
        <v>2015</v>
      </c>
      <c r="N3762" s="7">
        <f t="shared" si="176"/>
        <v>4</v>
      </c>
      <c r="O3762" s="30">
        <f t="shared" si="177"/>
        <v>189</v>
      </c>
    </row>
    <row r="3763" spans="2:15" x14ac:dyDescent="0.2">
      <c r="B3763" s="13">
        <v>55665</v>
      </c>
      <c r="C3763" s="14">
        <v>42100.706111111285</v>
      </c>
      <c r="D3763" s="7" t="s">
        <v>7</v>
      </c>
      <c r="E3763" s="13">
        <v>2178</v>
      </c>
      <c r="F3763" s="7" t="s">
        <v>48</v>
      </c>
      <c r="G3763" s="7" t="s">
        <v>12</v>
      </c>
      <c r="H3763" s="13">
        <v>8</v>
      </c>
      <c r="I3763" s="13" t="str">
        <f>IF(G3763="Male",VLOOKUP(H3763,'Shoe size conversion table'!$B$6:$D$22,2),VLOOKUP(H3763,'Shoe size conversion table'!$J$6:$L$22,2))</f>
        <v>38-39</v>
      </c>
      <c r="J3763" s="13">
        <f>IF(G3763="Male",VLOOKUP(H3763,'Shoe size conversion table'!$B$6:$D$22,3),VLOOKUP(H3763,'Shoe size conversion table'!$J$6:$L$22,3))</f>
        <v>6</v>
      </c>
      <c r="K3763" s="11">
        <v>179</v>
      </c>
      <c r="L3763" s="12">
        <v>0.3</v>
      </c>
      <c r="M3763" s="7">
        <f t="shared" si="175"/>
        <v>2015</v>
      </c>
      <c r="N3763" s="7">
        <f t="shared" si="176"/>
        <v>4</v>
      </c>
      <c r="O3763" s="30">
        <f t="shared" si="177"/>
        <v>125.3</v>
      </c>
    </row>
    <row r="3764" spans="2:15" x14ac:dyDescent="0.2">
      <c r="B3764" s="13">
        <v>55666</v>
      </c>
      <c r="C3764" s="14">
        <v>42100.756111111281</v>
      </c>
      <c r="D3764" s="7" t="s">
        <v>10</v>
      </c>
      <c r="E3764" s="13">
        <v>2182</v>
      </c>
      <c r="F3764" s="7" t="s">
        <v>35</v>
      </c>
      <c r="G3764" s="7" t="s">
        <v>12</v>
      </c>
      <c r="H3764" s="13">
        <v>9</v>
      </c>
      <c r="I3764" s="13" t="str">
        <f>IF(G3764="Male",VLOOKUP(H3764,'Shoe size conversion table'!$B$6:$D$22,2),VLOOKUP(H3764,'Shoe size conversion table'!$J$6:$L$22,2))</f>
        <v>39-40</v>
      </c>
      <c r="J3764" s="13">
        <f>IF(G3764="Male",VLOOKUP(H3764,'Shoe size conversion table'!$B$6:$D$22,3),VLOOKUP(H3764,'Shoe size conversion table'!$J$6:$L$22,3))</f>
        <v>7</v>
      </c>
      <c r="K3764" s="11">
        <v>199</v>
      </c>
      <c r="L3764" s="12">
        <v>0.5</v>
      </c>
      <c r="M3764" s="7">
        <f t="shared" si="175"/>
        <v>2015</v>
      </c>
      <c r="N3764" s="7">
        <f t="shared" si="176"/>
        <v>4</v>
      </c>
      <c r="O3764" s="30">
        <f t="shared" si="177"/>
        <v>99.5</v>
      </c>
    </row>
    <row r="3765" spans="2:15" x14ac:dyDescent="0.2">
      <c r="B3765" s="13">
        <v>55667</v>
      </c>
      <c r="C3765" s="14">
        <v>42100.786111111265</v>
      </c>
      <c r="D3765" s="7" t="s">
        <v>7</v>
      </c>
      <c r="E3765" s="13">
        <v>2167</v>
      </c>
      <c r="F3765" s="7" t="s">
        <v>50</v>
      </c>
      <c r="G3765" s="7" t="s">
        <v>12</v>
      </c>
      <c r="H3765" s="13">
        <v>6.5</v>
      </c>
      <c r="I3765" s="13">
        <f>IF(G3765="Male",VLOOKUP(H3765,'Shoe size conversion table'!$B$6:$D$22,2),VLOOKUP(H3765,'Shoe size conversion table'!$J$6:$L$22,2))</f>
        <v>37</v>
      </c>
      <c r="J3765" s="13">
        <f>IF(G3765="Male",VLOOKUP(H3765,'Shoe size conversion table'!$B$6:$D$22,3),VLOOKUP(H3765,'Shoe size conversion table'!$J$6:$L$22,3))</f>
        <v>4.5</v>
      </c>
      <c r="K3765" s="11">
        <v>159</v>
      </c>
      <c r="L3765" s="12">
        <v>0.5</v>
      </c>
      <c r="M3765" s="7">
        <f t="shared" si="175"/>
        <v>2015</v>
      </c>
      <c r="N3765" s="7">
        <f t="shared" si="176"/>
        <v>4</v>
      </c>
      <c r="O3765" s="30">
        <f t="shared" si="177"/>
        <v>79.5</v>
      </c>
    </row>
    <row r="3766" spans="2:15" x14ac:dyDescent="0.2">
      <c r="B3766" s="13">
        <v>55668</v>
      </c>
      <c r="C3766" s="14">
        <v>42100.836111111261</v>
      </c>
      <c r="D3766" s="7" t="s">
        <v>10</v>
      </c>
      <c r="E3766" s="13">
        <v>2214</v>
      </c>
      <c r="F3766" s="7" t="s">
        <v>35</v>
      </c>
      <c r="G3766" s="7" t="s">
        <v>11</v>
      </c>
      <c r="H3766" s="13">
        <v>8.5</v>
      </c>
      <c r="I3766" s="13" t="str">
        <f>IF(G3766="Male",VLOOKUP(H3766,'Shoe size conversion table'!$B$6:$D$22,2),VLOOKUP(H3766,'Shoe size conversion table'!$J$6:$L$22,2))</f>
        <v>41-42</v>
      </c>
      <c r="J3766" s="13">
        <f>IF(G3766="Male",VLOOKUP(H3766,'Shoe size conversion table'!$B$6:$D$22,3),VLOOKUP(H3766,'Shoe size conversion table'!$J$6:$L$22,3))</f>
        <v>8</v>
      </c>
      <c r="K3766" s="11">
        <v>169</v>
      </c>
      <c r="L3766" s="12">
        <v>0</v>
      </c>
      <c r="M3766" s="7">
        <f t="shared" si="175"/>
        <v>2015</v>
      </c>
      <c r="N3766" s="7">
        <f t="shared" si="176"/>
        <v>4</v>
      </c>
      <c r="O3766" s="30">
        <f t="shared" si="177"/>
        <v>169</v>
      </c>
    </row>
    <row r="3767" spans="2:15" x14ac:dyDescent="0.2">
      <c r="B3767" s="13">
        <v>55669</v>
      </c>
      <c r="C3767" s="14">
        <v>42101.046111111144</v>
      </c>
      <c r="D3767" s="7" t="s">
        <v>8</v>
      </c>
      <c r="E3767" s="13">
        <v>2159</v>
      </c>
      <c r="F3767" s="7" t="s">
        <v>38</v>
      </c>
      <c r="G3767" s="7" t="s">
        <v>11</v>
      </c>
      <c r="H3767" s="13">
        <v>9.5</v>
      </c>
      <c r="I3767" s="13" t="str">
        <f>IF(G3767="Male",VLOOKUP(H3767,'Shoe size conversion table'!$B$6:$D$22,2),VLOOKUP(H3767,'Shoe size conversion table'!$J$6:$L$22,2))</f>
        <v>42-43</v>
      </c>
      <c r="J3767" s="13">
        <f>IF(G3767="Male",VLOOKUP(H3767,'Shoe size conversion table'!$B$6:$D$22,3),VLOOKUP(H3767,'Shoe size conversion table'!$J$6:$L$22,3))</f>
        <v>9</v>
      </c>
      <c r="K3767" s="11">
        <v>169</v>
      </c>
      <c r="L3767" s="12">
        <v>0.5</v>
      </c>
      <c r="M3767" s="7">
        <f t="shared" si="175"/>
        <v>2015</v>
      </c>
      <c r="N3767" s="7">
        <f t="shared" si="176"/>
        <v>4</v>
      </c>
      <c r="O3767" s="30">
        <f t="shared" si="177"/>
        <v>84.5</v>
      </c>
    </row>
    <row r="3768" spans="2:15" x14ac:dyDescent="0.2">
      <c r="B3768" s="13">
        <v>55670</v>
      </c>
      <c r="C3768" s="14">
        <v>42101.086111111144</v>
      </c>
      <c r="D3768" s="7" t="s">
        <v>7</v>
      </c>
      <c r="E3768" s="13">
        <v>2178</v>
      </c>
      <c r="F3768" s="7" t="s">
        <v>51</v>
      </c>
      <c r="G3768" s="7" t="s">
        <v>12</v>
      </c>
      <c r="H3768" s="13">
        <v>9.5</v>
      </c>
      <c r="I3768" s="13">
        <f>IF(G3768="Male",VLOOKUP(H3768,'Shoe size conversion table'!$B$6:$D$22,2),VLOOKUP(H3768,'Shoe size conversion table'!$J$6:$L$22,2))</f>
        <v>40</v>
      </c>
      <c r="J3768" s="13">
        <f>IF(G3768="Male",VLOOKUP(H3768,'Shoe size conversion table'!$B$6:$D$22,3),VLOOKUP(H3768,'Shoe size conversion table'!$J$6:$L$22,3))</f>
        <v>7.5</v>
      </c>
      <c r="K3768" s="11">
        <v>149</v>
      </c>
      <c r="L3768" s="12">
        <v>0.1</v>
      </c>
      <c r="M3768" s="7">
        <f t="shared" si="175"/>
        <v>2015</v>
      </c>
      <c r="N3768" s="7">
        <f t="shared" si="176"/>
        <v>4</v>
      </c>
      <c r="O3768" s="30">
        <f t="shared" si="177"/>
        <v>134.1</v>
      </c>
    </row>
    <row r="3769" spans="2:15" x14ac:dyDescent="0.2">
      <c r="B3769" s="13">
        <v>55671</v>
      </c>
      <c r="C3769" s="14">
        <v>42101.14611111128</v>
      </c>
      <c r="D3769" s="7" t="s">
        <v>7</v>
      </c>
      <c r="E3769" s="13">
        <v>2238</v>
      </c>
      <c r="F3769" s="7" t="s">
        <v>53</v>
      </c>
      <c r="G3769" s="7" t="s">
        <v>12</v>
      </c>
      <c r="H3769" s="13">
        <v>10.5</v>
      </c>
      <c r="I3769" s="13">
        <f>IF(G3769="Male",VLOOKUP(H3769,'Shoe size conversion table'!$B$6:$D$22,2),VLOOKUP(H3769,'Shoe size conversion table'!$J$6:$L$22,2))</f>
        <v>41</v>
      </c>
      <c r="J3769" s="13">
        <f>IF(G3769="Male",VLOOKUP(H3769,'Shoe size conversion table'!$B$6:$D$22,3),VLOOKUP(H3769,'Shoe size conversion table'!$J$6:$L$22,3))</f>
        <v>8.5</v>
      </c>
      <c r="K3769" s="11">
        <v>179</v>
      </c>
      <c r="L3769" s="12">
        <v>0</v>
      </c>
      <c r="M3769" s="7">
        <f t="shared" si="175"/>
        <v>2015</v>
      </c>
      <c r="N3769" s="7">
        <f t="shared" si="176"/>
        <v>4</v>
      </c>
      <c r="O3769" s="30">
        <f t="shared" si="177"/>
        <v>179</v>
      </c>
    </row>
    <row r="3770" spans="2:15" x14ac:dyDescent="0.2">
      <c r="B3770" s="13">
        <v>55672</v>
      </c>
      <c r="C3770" s="14">
        <v>42101.446111111145</v>
      </c>
      <c r="D3770" s="7" t="s">
        <v>8</v>
      </c>
      <c r="E3770" s="13">
        <v>2212</v>
      </c>
      <c r="F3770" s="7" t="s">
        <v>37</v>
      </c>
      <c r="G3770" s="7" t="s">
        <v>11</v>
      </c>
      <c r="H3770" s="13">
        <v>9</v>
      </c>
      <c r="I3770" s="13">
        <f>IF(G3770="Male",VLOOKUP(H3770,'Shoe size conversion table'!$B$6:$D$22,2),VLOOKUP(H3770,'Shoe size conversion table'!$J$6:$L$22,2))</f>
        <v>42</v>
      </c>
      <c r="J3770" s="13">
        <f>IF(G3770="Male",VLOOKUP(H3770,'Shoe size conversion table'!$B$6:$D$22,3),VLOOKUP(H3770,'Shoe size conversion table'!$J$6:$L$22,3))</f>
        <v>8.5</v>
      </c>
      <c r="K3770" s="11">
        <v>129</v>
      </c>
      <c r="L3770" s="12">
        <v>0</v>
      </c>
      <c r="M3770" s="7">
        <f t="shared" si="175"/>
        <v>2015</v>
      </c>
      <c r="N3770" s="7">
        <f t="shared" si="176"/>
        <v>4</v>
      </c>
      <c r="O3770" s="30">
        <f t="shared" si="177"/>
        <v>129</v>
      </c>
    </row>
    <row r="3771" spans="2:15" x14ac:dyDescent="0.2">
      <c r="B3771" s="13">
        <v>55673</v>
      </c>
      <c r="C3771" s="14">
        <v>42101.486111111146</v>
      </c>
      <c r="D3771" s="7" t="s">
        <v>7</v>
      </c>
      <c r="E3771" s="13">
        <v>2223</v>
      </c>
      <c r="F3771" s="7" t="s">
        <v>49</v>
      </c>
      <c r="G3771" s="7" t="s">
        <v>11</v>
      </c>
      <c r="H3771" s="13">
        <v>9.5</v>
      </c>
      <c r="I3771" s="13" t="str">
        <f>IF(G3771="Male",VLOOKUP(H3771,'Shoe size conversion table'!$B$6:$D$22,2),VLOOKUP(H3771,'Shoe size conversion table'!$J$6:$L$22,2))</f>
        <v>42-43</v>
      </c>
      <c r="J3771" s="13">
        <f>IF(G3771="Male",VLOOKUP(H3771,'Shoe size conversion table'!$B$6:$D$22,3),VLOOKUP(H3771,'Shoe size conversion table'!$J$6:$L$22,3))</f>
        <v>9</v>
      </c>
      <c r="K3771" s="11">
        <v>129</v>
      </c>
      <c r="L3771" s="12">
        <v>0</v>
      </c>
      <c r="M3771" s="7">
        <f t="shared" si="175"/>
        <v>2015</v>
      </c>
      <c r="N3771" s="7">
        <f t="shared" si="176"/>
        <v>4</v>
      </c>
      <c r="O3771" s="30">
        <f t="shared" si="177"/>
        <v>129</v>
      </c>
    </row>
    <row r="3772" spans="2:15" x14ac:dyDescent="0.2">
      <c r="B3772" s="13">
        <v>55674</v>
      </c>
      <c r="C3772" s="14">
        <v>42101.486111111146</v>
      </c>
      <c r="D3772" s="7" t="s">
        <v>10</v>
      </c>
      <c r="E3772" s="13">
        <v>2240</v>
      </c>
      <c r="F3772" s="7" t="s">
        <v>36</v>
      </c>
      <c r="G3772" s="7" t="s">
        <v>12</v>
      </c>
      <c r="H3772" s="13">
        <v>9</v>
      </c>
      <c r="I3772" s="13" t="str">
        <f>IF(G3772="Male",VLOOKUP(H3772,'Shoe size conversion table'!$B$6:$D$22,2),VLOOKUP(H3772,'Shoe size conversion table'!$J$6:$L$22,2))</f>
        <v>39-40</v>
      </c>
      <c r="J3772" s="13">
        <f>IF(G3772="Male",VLOOKUP(H3772,'Shoe size conversion table'!$B$6:$D$22,3),VLOOKUP(H3772,'Shoe size conversion table'!$J$6:$L$22,3))</f>
        <v>7</v>
      </c>
      <c r="K3772" s="11">
        <v>159</v>
      </c>
      <c r="L3772" s="12">
        <v>0</v>
      </c>
      <c r="M3772" s="7">
        <f t="shared" si="175"/>
        <v>2015</v>
      </c>
      <c r="N3772" s="7">
        <f t="shared" si="176"/>
        <v>4</v>
      </c>
      <c r="O3772" s="30">
        <f t="shared" si="177"/>
        <v>159</v>
      </c>
    </row>
    <row r="3773" spans="2:15" x14ac:dyDescent="0.2">
      <c r="B3773" s="13">
        <v>55674</v>
      </c>
      <c r="C3773" s="14">
        <v>42101.486111111146</v>
      </c>
      <c r="D3773" s="7" t="s">
        <v>10</v>
      </c>
      <c r="E3773" s="13">
        <v>2158</v>
      </c>
      <c r="F3773" s="7" t="s">
        <v>36</v>
      </c>
      <c r="G3773" s="7" t="s">
        <v>11</v>
      </c>
      <c r="H3773" s="13">
        <v>10.5</v>
      </c>
      <c r="I3773" s="13" t="str">
        <f>IF(G3773="Male",VLOOKUP(H3773,'Shoe size conversion table'!$B$6:$D$22,2),VLOOKUP(H3773,'Shoe size conversion table'!$J$6:$L$22,2))</f>
        <v>43-44</v>
      </c>
      <c r="J3773" s="13">
        <f>IF(G3773="Male",VLOOKUP(H3773,'Shoe size conversion table'!$B$6:$D$22,3),VLOOKUP(H3773,'Shoe size conversion table'!$J$6:$L$22,3))</f>
        <v>10</v>
      </c>
      <c r="K3773" s="11">
        <v>149</v>
      </c>
      <c r="L3773" s="12">
        <v>0.3</v>
      </c>
      <c r="M3773" s="7">
        <f t="shared" si="175"/>
        <v>2015</v>
      </c>
      <c r="N3773" s="7">
        <f t="shared" si="176"/>
        <v>4</v>
      </c>
      <c r="O3773" s="30">
        <f t="shared" si="177"/>
        <v>104.3</v>
      </c>
    </row>
    <row r="3774" spans="2:15" x14ac:dyDescent="0.2">
      <c r="B3774" s="13">
        <v>55675</v>
      </c>
      <c r="C3774" s="14">
        <v>42101.496111111264</v>
      </c>
      <c r="D3774" s="7" t="s">
        <v>7</v>
      </c>
      <c r="E3774" s="13">
        <v>2150</v>
      </c>
      <c r="F3774" s="7" t="s">
        <v>46</v>
      </c>
      <c r="G3774" s="7" t="s">
        <v>12</v>
      </c>
      <c r="H3774" s="13">
        <v>10</v>
      </c>
      <c r="I3774" s="13" t="str">
        <f>IF(G3774="Male",VLOOKUP(H3774,'Shoe size conversion table'!$B$6:$D$22,2),VLOOKUP(H3774,'Shoe size conversion table'!$J$6:$L$22,2))</f>
        <v>40-41</v>
      </c>
      <c r="J3774" s="13">
        <f>IF(G3774="Male",VLOOKUP(H3774,'Shoe size conversion table'!$B$6:$D$22,3),VLOOKUP(H3774,'Shoe size conversion table'!$J$6:$L$22,3))</f>
        <v>8</v>
      </c>
      <c r="K3774" s="11">
        <v>149</v>
      </c>
      <c r="L3774" s="12">
        <v>0</v>
      </c>
      <c r="M3774" s="7">
        <f t="shared" si="175"/>
        <v>2015</v>
      </c>
      <c r="N3774" s="7">
        <f t="shared" si="176"/>
        <v>4</v>
      </c>
      <c r="O3774" s="30">
        <f t="shared" si="177"/>
        <v>149</v>
      </c>
    </row>
    <row r="3775" spans="2:15" x14ac:dyDescent="0.2">
      <c r="B3775" s="13">
        <v>55676</v>
      </c>
      <c r="C3775" s="14">
        <v>42101.536111111258</v>
      </c>
      <c r="D3775" s="7" t="s">
        <v>7</v>
      </c>
      <c r="E3775" s="13">
        <v>2177</v>
      </c>
      <c r="F3775" s="7" t="s">
        <v>50</v>
      </c>
      <c r="G3775" s="7" t="s">
        <v>11</v>
      </c>
      <c r="H3775" s="13">
        <v>11</v>
      </c>
      <c r="I3775" s="13">
        <f>IF(G3775="Male",VLOOKUP(H3775,'Shoe size conversion table'!$B$6:$D$22,2),VLOOKUP(H3775,'Shoe size conversion table'!$J$6:$L$22,2))</f>
        <v>44</v>
      </c>
      <c r="J3775" s="13">
        <f>IF(G3775="Male",VLOOKUP(H3775,'Shoe size conversion table'!$B$6:$D$22,3),VLOOKUP(H3775,'Shoe size conversion table'!$J$6:$L$22,3))</f>
        <v>10.5</v>
      </c>
      <c r="K3775" s="11">
        <v>199</v>
      </c>
      <c r="L3775" s="12">
        <v>0.5</v>
      </c>
      <c r="M3775" s="7">
        <f t="shared" si="175"/>
        <v>2015</v>
      </c>
      <c r="N3775" s="7">
        <f t="shared" si="176"/>
        <v>4</v>
      </c>
      <c r="O3775" s="30">
        <f t="shared" si="177"/>
        <v>99.5</v>
      </c>
    </row>
    <row r="3776" spans="2:15" x14ac:dyDescent="0.2">
      <c r="B3776" s="13">
        <v>55676</v>
      </c>
      <c r="C3776" s="14">
        <v>42101.536111111258</v>
      </c>
      <c r="D3776" s="7" t="s">
        <v>7</v>
      </c>
      <c r="E3776" s="13">
        <v>2196</v>
      </c>
      <c r="F3776" s="7" t="s">
        <v>50</v>
      </c>
      <c r="G3776" s="7" t="s">
        <v>11</v>
      </c>
      <c r="H3776" s="13">
        <v>9</v>
      </c>
      <c r="I3776" s="13">
        <f>IF(G3776="Male",VLOOKUP(H3776,'Shoe size conversion table'!$B$6:$D$22,2),VLOOKUP(H3776,'Shoe size conversion table'!$J$6:$L$22,2))</f>
        <v>42</v>
      </c>
      <c r="J3776" s="13">
        <f>IF(G3776="Male",VLOOKUP(H3776,'Shoe size conversion table'!$B$6:$D$22,3),VLOOKUP(H3776,'Shoe size conversion table'!$J$6:$L$22,3))</f>
        <v>8.5</v>
      </c>
      <c r="K3776" s="11">
        <v>169</v>
      </c>
      <c r="L3776" s="12">
        <v>0</v>
      </c>
      <c r="M3776" s="7">
        <f t="shared" si="175"/>
        <v>2015</v>
      </c>
      <c r="N3776" s="7">
        <f t="shared" si="176"/>
        <v>4</v>
      </c>
      <c r="O3776" s="30">
        <f t="shared" si="177"/>
        <v>169</v>
      </c>
    </row>
    <row r="3777" spans="2:15" x14ac:dyDescent="0.2">
      <c r="B3777" s="13">
        <v>55677</v>
      </c>
      <c r="C3777" s="14">
        <v>42101.606111111258</v>
      </c>
      <c r="D3777" s="7" t="s">
        <v>8</v>
      </c>
      <c r="E3777" s="13">
        <v>2213</v>
      </c>
      <c r="F3777" s="7" t="s">
        <v>40</v>
      </c>
      <c r="G3777" s="7" t="s">
        <v>11</v>
      </c>
      <c r="H3777" s="13">
        <v>8.5</v>
      </c>
      <c r="I3777" s="13" t="str">
        <f>IF(G3777="Male",VLOOKUP(H3777,'Shoe size conversion table'!$B$6:$D$22,2),VLOOKUP(H3777,'Shoe size conversion table'!$J$6:$L$22,2))</f>
        <v>41-42</v>
      </c>
      <c r="J3777" s="13">
        <f>IF(G3777="Male",VLOOKUP(H3777,'Shoe size conversion table'!$B$6:$D$22,3),VLOOKUP(H3777,'Shoe size conversion table'!$J$6:$L$22,3))</f>
        <v>8</v>
      </c>
      <c r="K3777" s="11">
        <v>169</v>
      </c>
      <c r="L3777" s="12">
        <v>0.5</v>
      </c>
      <c r="M3777" s="7">
        <f t="shared" si="175"/>
        <v>2015</v>
      </c>
      <c r="N3777" s="7">
        <f t="shared" si="176"/>
        <v>4</v>
      </c>
      <c r="O3777" s="30">
        <f t="shared" si="177"/>
        <v>84.5</v>
      </c>
    </row>
    <row r="3778" spans="2:15" x14ac:dyDescent="0.2">
      <c r="B3778" s="13">
        <v>55678</v>
      </c>
      <c r="C3778" s="14">
        <v>42101.626111111145</v>
      </c>
      <c r="D3778" s="7" t="s">
        <v>9</v>
      </c>
      <c r="E3778" s="13">
        <v>2212</v>
      </c>
      <c r="F3778" s="7" t="s">
        <v>58</v>
      </c>
      <c r="G3778" s="7" t="s">
        <v>11</v>
      </c>
      <c r="H3778" s="13">
        <v>9</v>
      </c>
      <c r="I3778" s="13">
        <f>IF(G3778="Male",VLOOKUP(H3778,'Shoe size conversion table'!$B$6:$D$22,2),VLOOKUP(H3778,'Shoe size conversion table'!$J$6:$L$22,2))</f>
        <v>42</v>
      </c>
      <c r="J3778" s="13">
        <f>IF(G3778="Male",VLOOKUP(H3778,'Shoe size conversion table'!$B$6:$D$22,3),VLOOKUP(H3778,'Shoe size conversion table'!$J$6:$L$22,3))</f>
        <v>8.5</v>
      </c>
      <c r="K3778" s="11">
        <v>139</v>
      </c>
      <c r="L3778" s="12">
        <v>0.1</v>
      </c>
      <c r="M3778" s="7">
        <f t="shared" si="175"/>
        <v>2015</v>
      </c>
      <c r="N3778" s="7">
        <f t="shared" si="176"/>
        <v>4</v>
      </c>
      <c r="O3778" s="30">
        <f t="shared" si="177"/>
        <v>125.10000000000001</v>
      </c>
    </row>
    <row r="3779" spans="2:15" x14ac:dyDescent="0.2">
      <c r="B3779" s="13">
        <v>55679</v>
      </c>
      <c r="C3779" s="14">
        <v>42101.626111111145</v>
      </c>
      <c r="D3779" s="7" t="s">
        <v>8</v>
      </c>
      <c r="E3779" s="13">
        <v>2230</v>
      </c>
      <c r="F3779" s="7" t="s">
        <v>39</v>
      </c>
      <c r="G3779" s="7" t="s">
        <v>12</v>
      </c>
      <c r="H3779" s="13">
        <v>10.5</v>
      </c>
      <c r="I3779" s="13">
        <f>IF(G3779="Male",VLOOKUP(H3779,'Shoe size conversion table'!$B$6:$D$22,2),VLOOKUP(H3779,'Shoe size conversion table'!$J$6:$L$22,2))</f>
        <v>41</v>
      </c>
      <c r="J3779" s="13">
        <f>IF(G3779="Male",VLOOKUP(H3779,'Shoe size conversion table'!$B$6:$D$22,3),VLOOKUP(H3779,'Shoe size conversion table'!$J$6:$L$22,3))</f>
        <v>8.5</v>
      </c>
      <c r="K3779" s="11">
        <v>169</v>
      </c>
      <c r="L3779" s="12">
        <v>0</v>
      </c>
      <c r="M3779" s="7">
        <f t="shared" si="175"/>
        <v>2015</v>
      </c>
      <c r="N3779" s="7">
        <f t="shared" si="176"/>
        <v>4</v>
      </c>
      <c r="O3779" s="30">
        <f t="shared" si="177"/>
        <v>169</v>
      </c>
    </row>
    <row r="3780" spans="2:15" x14ac:dyDescent="0.2">
      <c r="B3780" s="13">
        <v>55680</v>
      </c>
      <c r="C3780" s="14">
        <v>42101.686111111143</v>
      </c>
      <c r="D3780" s="7" t="s">
        <v>10</v>
      </c>
      <c r="E3780" s="13">
        <v>2219</v>
      </c>
      <c r="F3780" s="7" t="s">
        <v>35</v>
      </c>
      <c r="G3780" s="7" t="s">
        <v>11</v>
      </c>
      <c r="H3780" s="13">
        <v>10.5</v>
      </c>
      <c r="I3780" s="13" t="str">
        <f>IF(G3780="Male",VLOOKUP(H3780,'Shoe size conversion table'!$B$6:$D$22,2),VLOOKUP(H3780,'Shoe size conversion table'!$J$6:$L$22,2))</f>
        <v>43-44</v>
      </c>
      <c r="J3780" s="13">
        <f>IF(G3780="Male",VLOOKUP(H3780,'Shoe size conversion table'!$B$6:$D$22,3),VLOOKUP(H3780,'Shoe size conversion table'!$J$6:$L$22,3))</f>
        <v>10</v>
      </c>
      <c r="K3780" s="11">
        <v>149</v>
      </c>
      <c r="L3780" s="12">
        <v>0</v>
      </c>
      <c r="M3780" s="7">
        <f t="shared" si="175"/>
        <v>2015</v>
      </c>
      <c r="N3780" s="7">
        <f t="shared" si="176"/>
        <v>4</v>
      </c>
      <c r="O3780" s="30">
        <f t="shared" si="177"/>
        <v>149</v>
      </c>
    </row>
    <row r="3781" spans="2:15" x14ac:dyDescent="0.2">
      <c r="B3781" s="13">
        <v>55681</v>
      </c>
      <c r="C3781" s="14">
        <v>42102.086111111283</v>
      </c>
      <c r="D3781" s="7" t="s">
        <v>10</v>
      </c>
      <c r="E3781" s="13">
        <v>2198</v>
      </c>
      <c r="F3781" s="7" t="s">
        <v>35</v>
      </c>
      <c r="G3781" s="7" t="s">
        <v>11</v>
      </c>
      <c r="H3781" s="13">
        <v>8.5</v>
      </c>
      <c r="I3781" s="13" t="str">
        <f>IF(G3781="Male",VLOOKUP(H3781,'Shoe size conversion table'!$B$6:$D$22,2),VLOOKUP(H3781,'Shoe size conversion table'!$J$6:$L$22,2))</f>
        <v>41-42</v>
      </c>
      <c r="J3781" s="13">
        <f>IF(G3781="Male",VLOOKUP(H3781,'Shoe size conversion table'!$B$6:$D$22,3),VLOOKUP(H3781,'Shoe size conversion table'!$J$6:$L$22,3))</f>
        <v>8</v>
      </c>
      <c r="K3781" s="11">
        <v>159</v>
      </c>
      <c r="L3781" s="12">
        <v>0</v>
      </c>
      <c r="M3781" s="7">
        <f t="shared" ref="M3781:M3844" si="178">YEAR(C3781)</f>
        <v>2015</v>
      </c>
      <c r="N3781" s="7">
        <f t="shared" si="176"/>
        <v>4</v>
      </c>
      <c r="O3781" s="30">
        <f t="shared" si="177"/>
        <v>159</v>
      </c>
    </row>
    <row r="3782" spans="2:15" x14ac:dyDescent="0.2">
      <c r="B3782" s="13">
        <v>55682</v>
      </c>
      <c r="C3782" s="14">
        <v>42102.496111111257</v>
      </c>
      <c r="D3782" s="7" t="s">
        <v>7</v>
      </c>
      <c r="E3782" s="13">
        <v>2239</v>
      </c>
      <c r="F3782" s="7" t="s">
        <v>54</v>
      </c>
      <c r="G3782" s="7" t="s">
        <v>11</v>
      </c>
      <c r="H3782" s="13">
        <v>10</v>
      </c>
      <c r="I3782" s="13">
        <f>IF(G3782="Male",VLOOKUP(H3782,'Shoe size conversion table'!$B$6:$D$22,2),VLOOKUP(H3782,'Shoe size conversion table'!$J$6:$L$22,2))</f>
        <v>43</v>
      </c>
      <c r="J3782" s="13">
        <f>IF(G3782="Male",VLOOKUP(H3782,'Shoe size conversion table'!$B$6:$D$22,3),VLOOKUP(H3782,'Shoe size conversion table'!$J$6:$L$22,3))</f>
        <v>9.5</v>
      </c>
      <c r="K3782" s="11">
        <v>129</v>
      </c>
      <c r="L3782" s="12">
        <v>0.1</v>
      </c>
      <c r="M3782" s="7">
        <f t="shared" si="178"/>
        <v>2015</v>
      </c>
      <c r="N3782" s="7">
        <f t="shared" ref="N3782:N3845" si="179">MONTH(C3782:C18749)</f>
        <v>4</v>
      </c>
      <c r="O3782" s="30">
        <f t="shared" ref="O3782:O3845" si="180">K3782*(1-L3782)</f>
        <v>116.10000000000001</v>
      </c>
    </row>
    <row r="3783" spans="2:15" x14ac:dyDescent="0.2">
      <c r="B3783" s="13">
        <v>55683</v>
      </c>
      <c r="C3783" s="14">
        <v>42102.536111111258</v>
      </c>
      <c r="D3783" s="7" t="s">
        <v>7</v>
      </c>
      <c r="E3783" s="13">
        <v>2160</v>
      </c>
      <c r="F3783" s="7" t="s">
        <v>50</v>
      </c>
      <c r="G3783" s="7" t="s">
        <v>11</v>
      </c>
      <c r="H3783" s="13">
        <v>9.5</v>
      </c>
      <c r="I3783" s="13" t="str">
        <f>IF(G3783="Male",VLOOKUP(H3783,'Shoe size conversion table'!$B$6:$D$22,2),VLOOKUP(H3783,'Shoe size conversion table'!$J$6:$L$22,2))</f>
        <v>42-43</v>
      </c>
      <c r="J3783" s="13">
        <f>IF(G3783="Male",VLOOKUP(H3783,'Shoe size conversion table'!$B$6:$D$22,3),VLOOKUP(H3783,'Shoe size conversion table'!$J$6:$L$22,3))</f>
        <v>9</v>
      </c>
      <c r="K3783" s="11">
        <v>169</v>
      </c>
      <c r="L3783" s="12">
        <v>0</v>
      </c>
      <c r="M3783" s="7">
        <f t="shared" si="178"/>
        <v>2015</v>
      </c>
      <c r="N3783" s="7">
        <f t="shared" si="179"/>
        <v>4</v>
      </c>
      <c r="O3783" s="30">
        <f t="shared" si="180"/>
        <v>169</v>
      </c>
    </row>
    <row r="3784" spans="2:15" x14ac:dyDescent="0.2">
      <c r="B3784" s="13">
        <v>55683</v>
      </c>
      <c r="C3784" s="14">
        <v>42102.536111111258</v>
      </c>
      <c r="D3784" s="7" t="s">
        <v>7</v>
      </c>
      <c r="E3784" s="13">
        <v>2196</v>
      </c>
      <c r="F3784" s="7" t="s">
        <v>50</v>
      </c>
      <c r="G3784" s="7" t="s">
        <v>11</v>
      </c>
      <c r="H3784" s="13">
        <v>9</v>
      </c>
      <c r="I3784" s="13">
        <f>IF(G3784="Male",VLOOKUP(H3784,'Shoe size conversion table'!$B$6:$D$22,2),VLOOKUP(H3784,'Shoe size conversion table'!$J$6:$L$22,2))</f>
        <v>42</v>
      </c>
      <c r="J3784" s="13">
        <f>IF(G3784="Male",VLOOKUP(H3784,'Shoe size conversion table'!$B$6:$D$22,3),VLOOKUP(H3784,'Shoe size conversion table'!$J$6:$L$22,3))</f>
        <v>8.5</v>
      </c>
      <c r="K3784" s="11">
        <v>169</v>
      </c>
      <c r="L3784" s="12">
        <v>0</v>
      </c>
      <c r="M3784" s="7">
        <f t="shared" si="178"/>
        <v>2015</v>
      </c>
      <c r="N3784" s="7">
        <f t="shared" si="179"/>
        <v>4</v>
      </c>
      <c r="O3784" s="30">
        <f t="shared" si="180"/>
        <v>169</v>
      </c>
    </row>
    <row r="3785" spans="2:15" x14ac:dyDescent="0.2">
      <c r="B3785" s="13">
        <v>55684</v>
      </c>
      <c r="C3785" s="14">
        <v>42102.626111111145</v>
      </c>
      <c r="D3785" s="7" t="s">
        <v>9</v>
      </c>
      <c r="E3785" s="13">
        <v>2206</v>
      </c>
      <c r="F3785" s="7" t="s">
        <v>62</v>
      </c>
      <c r="G3785" s="7" t="s">
        <v>11</v>
      </c>
      <c r="H3785" s="13">
        <v>9.5</v>
      </c>
      <c r="I3785" s="13" t="str">
        <f>IF(G3785="Male",VLOOKUP(H3785,'Shoe size conversion table'!$B$6:$D$22,2),VLOOKUP(H3785,'Shoe size conversion table'!$J$6:$L$22,2))</f>
        <v>42-43</v>
      </c>
      <c r="J3785" s="13">
        <f>IF(G3785="Male",VLOOKUP(H3785,'Shoe size conversion table'!$B$6:$D$22,3),VLOOKUP(H3785,'Shoe size conversion table'!$J$6:$L$22,3))</f>
        <v>9</v>
      </c>
      <c r="K3785" s="11">
        <v>179</v>
      </c>
      <c r="L3785" s="12">
        <v>0.2</v>
      </c>
      <c r="M3785" s="7">
        <f t="shared" si="178"/>
        <v>2015</v>
      </c>
      <c r="N3785" s="7">
        <f t="shared" si="179"/>
        <v>4</v>
      </c>
      <c r="O3785" s="30">
        <f t="shared" si="180"/>
        <v>143.20000000000002</v>
      </c>
    </row>
    <row r="3786" spans="2:15" x14ac:dyDescent="0.2">
      <c r="B3786" s="13">
        <v>55685</v>
      </c>
      <c r="C3786" s="14">
        <v>42102.626111111145</v>
      </c>
      <c r="D3786" s="7" t="s">
        <v>10</v>
      </c>
      <c r="E3786" s="13">
        <v>2175</v>
      </c>
      <c r="F3786" s="7" t="s">
        <v>35</v>
      </c>
      <c r="G3786" s="7" t="s">
        <v>11</v>
      </c>
      <c r="H3786" s="13">
        <v>10.5</v>
      </c>
      <c r="I3786" s="13" t="str">
        <f>IF(G3786="Male",VLOOKUP(H3786,'Shoe size conversion table'!$B$6:$D$22,2),VLOOKUP(H3786,'Shoe size conversion table'!$J$6:$L$22,2))</f>
        <v>43-44</v>
      </c>
      <c r="J3786" s="13">
        <f>IF(G3786="Male",VLOOKUP(H3786,'Shoe size conversion table'!$B$6:$D$22,3),VLOOKUP(H3786,'Shoe size conversion table'!$J$6:$L$22,3))</f>
        <v>10</v>
      </c>
      <c r="K3786" s="11">
        <v>139</v>
      </c>
      <c r="L3786" s="12">
        <v>0.5</v>
      </c>
      <c r="M3786" s="7">
        <f t="shared" si="178"/>
        <v>2015</v>
      </c>
      <c r="N3786" s="7">
        <f t="shared" si="179"/>
        <v>4</v>
      </c>
      <c r="O3786" s="30">
        <f t="shared" si="180"/>
        <v>69.5</v>
      </c>
    </row>
    <row r="3787" spans="2:15" x14ac:dyDescent="0.2">
      <c r="B3787" s="13">
        <v>55686</v>
      </c>
      <c r="C3787" s="14">
        <v>42102.626111111145</v>
      </c>
      <c r="D3787" s="7" t="s">
        <v>7</v>
      </c>
      <c r="E3787" s="13">
        <v>2162</v>
      </c>
      <c r="F3787" s="7" t="s">
        <v>49</v>
      </c>
      <c r="G3787" s="7" t="s">
        <v>11</v>
      </c>
      <c r="H3787" s="13">
        <v>11</v>
      </c>
      <c r="I3787" s="13">
        <f>IF(G3787="Male",VLOOKUP(H3787,'Shoe size conversion table'!$B$6:$D$22,2),VLOOKUP(H3787,'Shoe size conversion table'!$J$6:$L$22,2))</f>
        <v>44</v>
      </c>
      <c r="J3787" s="13">
        <f>IF(G3787="Male",VLOOKUP(H3787,'Shoe size conversion table'!$B$6:$D$22,3),VLOOKUP(H3787,'Shoe size conversion table'!$J$6:$L$22,3))</f>
        <v>10.5</v>
      </c>
      <c r="K3787" s="11">
        <v>179</v>
      </c>
      <c r="L3787" s="12">
        <v>0.2</v>
      </c>
      <c r="M3787" s="7">
        <f t="shared" si="178"/>
        <v>2015</v>
      </c>
      <c r="N3787" s="7">
        <f t="shared" si="179"/>
        <v>4</v>
      </c>
      <c r="O3787" s="30">
        <f t="shared" si="180"/>
        <v>143.20000000000002</v>
      </c>
    </row>
    <row r="3788" spans="2:15" x14ac:dyDescent="0.2">
      <c r="B3788" s="13">
        <v>55687</v>
      </c>
      <c r="C3788" s="14">
        <v>42102.706111111285</v>
      </c>
      <c r="D3788" s="7" t="s">
        <v>7</v>
      </c>
      <c r="E3788" s="13">
        <v>2210</v>
      </c>
      <c r="F3788" s="7" t="s">
        <v>48</v>
      </c>
      <c r="G3788" s="7" t="s">
        <v>12</v>
      </c>
      <c r="H3788" s="13">
        <v>5.5</v>
      </c>
      <c r="I3788" s="13">
        <f>IF(G3788="Male",VLOOKUP(H3788,'Shoe size conversion table'!$B$6:$D$22,2),VLOOKUP(H3788,'Shoe size conversion table'!$J$6:$L$22,2))</f>
        <v>36</v>
      </c>
      <c r="J3788" s="13">
        <f>IF(G3788="Male",VLOOKUP(H3788,'Shoe size conversion table'!$B$6:$D$22,3),VLOOKUP(H3788,'Shoe size conversion table'!$J$6:$L$22,3))</f>
        <v>3.5</v>
      </c>
      <c r="K3788" s="11">
        <v>129</v>
      </c>
      <c r="L3788" s="12">
        <v>0.5</v>
      </c>
      <c r="M3788" s="7">
        <f t="shared" si="178"/>
        <v>2015</v>
      </c>
      <c r="N3788" s="7">
        <f t="shared" si="179"/>
        <v>4</v>
      </c>
      <c r="O3788" s="30">
        <f t="shared" si="180"/>
        <v>64.5</v>
      </c>
    </row>
    <row r="3789" spans="2:15" x14ac:dyDescent="0.2">
      <c r="B3789" s="13">
        <v>55688</v>
      </c>
      <c r="C3789" s="14">
        <v>42103.066111111148</v>
      </c>
      <c r="D3789" s="7" t="s">
        <v>10</v>
      </c>
      <c r="E3789" s="13">
        <v>2201</v>
      </c>
      <c r="F3789" s="7" t="s">
        <v>34</v>
      </c>
      <c r="G3789" s="7" t="s">
        <v>12</v>
      </c>
      <c r="H3789" s="13">
        <v>8</v>
      </c>
      <c r="I3789" s="13" t="str">
        <f>IF(G3789="Male",VLOOKUP(H3789,'Shoe size conversion table'!$B$6:$D$22,2),VLOOKUP(H3789,'Shoe size conversion table'!$J$6:$L$22,2))</f>
        <v>38-39</v>
      </c>
      <c r="J3789" s="13">
        <f>IF(G3789="Male",VLOOKUP(H3789,'Shoe size conversion table'!$B$6:$D$22,3),VLOOKUP(H3789,'Shoe size conversion table'!$J$6:$L$22,3))</f>
        <v>6</v>
      </c>
      <c r="K3789" s="11">
        <v>189</v>
      </c>
      <c r="L3789" s="12">
        <v>0</v>
      </c>
      <c r="M3789" s="7">
        <f t="shared" si="178"/>
        <v>2015</v>
      </c>
      <c r="N3789" s="7">
        <f t="shared" si="179"/>
        <v>4</v>
      </c>
      <c r="O3789" s="30">
        <f t="shared" si="180"/>
        <v>189</v>
      </c>
    </row>
    <row r="3790" spans="2:15" x14ac:dyDescent="0.2">
      <c r="B3790" s="13">
        <v>55688</v>
      </c>
      <c r="C3790" s="14">
        <v>42103.066111111148</v>
      </c>
      <c r="D3790" s="7" t="s">
        <v>10</v>
      </c>
      <c r="E3790" s="13">
        <v>2192</v>
      </c>
      <c r="F3790" s="7" t="s">
        <v>34</v>
      </c>
      <c r="G3790" s="7" t="s">
        <v>11</v>
      </c>
      <c r="H3790" s="13">
        <v>10.5</v>
      </c>
      <c r="I3790" s="13" t="str">
        <f>IF(G3790="Male",VLOOKUP(H3790,'Shoe size conversion table'!$B$6:$D$22,2),VLOOKUP(H3790,'Shoe size conversion table'!$J$6:$L$22,2))</f>
        <v>43-44</v>
      </c>
      <c r="J3790" s="13">
        <f>IF(G3790="Male",VLOOKUP(H3790,'Shoe size conversion table'!$B$6:$D$22,3),VLOOKUP(H3790,'Shoe size conversion table'!$J$6:$L$22,3))</f>
        <v>10</v>
      </c>
      <c r="K3790" s="11">
        <v>189</v>
      </c>
      <c r="L3790" s="12">
        <v>0</v>
      </c>
      <c r="M3790" s="7">
        <f t="shared" si="178"/>
        <v>2015</v>
      </c>
      <c r="N3790" s="7">
        <f t="shared" si="179"/>
        <v>4</v>
      </c>
      <c r="O3790" s="30">
        <f t="shared" si="180"/>
        <v>189</v>
      </c>
    </row>
    <row r="3791" spans="2:15" x14ac:dyDescent="0.2">
      <c r="B3791" s="13">
        <v>55689</v>
      </c>
      <c r="C3791" s="14">
        <v>42103.086111111144</v>
      </c>
      <c r="D3791" s="7" t="s">
        <v>9</v>
      </c>
      <c r="E3791" s="13">
        <v>2200</v>
      </c>
      <c r="F3791" s="7" t="s">
        <v>59</v>
      </c>
      <c r="G3791" s="7" t="s">
        <v>11</v>
      </c>
      <c r="H3791" s="13">
        <v>9.5</v>
      </c>
      <c r="I3791" s="13" t="str">
        <f>IF(G3791="Male",VLOOKUP(H3791,'Shoe size conversion table'!$B$6:$D$22,2),VLOOKUP(H3791,'Shoe size conversion table'!$J$6:$L$22,2))</f>
        <v>42-43</v>
      </c>
      <c r="J3791" s="13">
        <f>IF(G3791="Male",VLOOKUP(H3791,'Shoe size conversion table'!$B$6:$D$22,3),VLOOKUP(H3791,'Shoe size conversion table'!$J$6:$L$22,3))</f>
        <v>9</v>
      </c>
      <c r="K3791" s="11">
        <v>169</v>
      </c>
      <c r="L3791" s="12">
        <v>0.5</v>
      </c>
      <c r="M3791" s="7">
        <f t="shared" si="178"/>
        <v>2015</v>
      </c>
      <c r="N3791" s="7">
        <f t="shared" si="179"/>
        <v>4</v>
      </c>
      <c r="O3791" s="30">
        <f t="shared" si="180"/>
        <v>84.5</v>
      </c>
    </row>
    <row r="3792" spans="2:15" x14ac:dyDescent="0.2">
      <c r="B3792" s="13">
        <v>55690</v>
      </c>
      <c r="C3792" s="14">
        <v>42103.106111111258</v>
      </c>
      <c r="D3792" s="7" t="s">
        <v>8</v>
      </c>
      <c r="E3792" s="13">
        <v>2181</v>
      </c>
      <c r="F3792" s="7" t="s">
        <v>39</v>
      </c>
      <c r="G3792" s="7" t="s">
        <v>11</v>
      </c>
      <c r="H3792" s="13">
        <v>9</v>
      </c>
      <c r="I3792" s="13">
        <f>IF(G3792="Male",VLOOKUP(H3792,'Shoe size conversion table'!$B$6:$D$22,2),VLOOKUP(H3792,'Shoe size conversion table'!$J$6:$L$22,2))</f>
        <v>42</v>
      </c>
      <c r="J3792" s="13">
        <f>IF(G3792="Male",VLOOKUP(H3792,'Shoe size conversion table'!$B$6:$D$22,3),VLOOKUP(H3792,'Shoe size conversion table'!$J$6:$L$22,3))</f>
        <v>8.5</v>
      </c>
      <c r="K3792" s="11">
        <v>189</v>
      </c>
      <c r="L3792" s="12">
        <v>0</v>
      </c>
      <c r="M3792" s="7">
        <f t="shared" si="178"/>
        <v>2015</v>
      </c>
      <c r="N3792" s="7">
        <f t="shared" si="179"/>
        <v>4</v>
      </c>
      <c r="O3792" s="30">
        <f t="shared" si="180"/>
        <v>189</v>
      </c>
    </row>
    <row r="3793" spans="2:15" x14ac:dyDescent="0.2">
      <c r="B3793" s="13">
        <v>55691</v>
      </c>
      <c r="C3793" s="14">
        <v>42103.176111111286</v>
      </c>
      <c r="D3793" s="7" t="s">
        <v>8</v>
      </c>
      <c r="E3793" s="13">
        <v>2195</v>
      </c>
      <c r="F3793" s="7" t="s">
        <v>37</v>
      </c>
      <c r="G3793" s="7" t="s">
        <v>12</v>
      </c>
      <c r="H3793" s="13">
        <v>9.5</v>
      </c>
      <c r="I3793" s="13">
        <f>IF(G3793="Male",VLOOKUP(H3793,'Shoe size conversion table'!$B$6:$D$22,2),VLOOKUP(H3793,'Shoe size conversion table'!$J$6:$L$22,2))</f>
        <v>40</v>
      </c>
      <c r="J3793" s="13">
        <f>IF(G3793="Male",VLOOKUP(H3793,'Shoe size conversion table'!$B$6:$D$22,3),VLOOKUP(H3793,'Shoe size conversion table'!$J$6:$L$22,3))</f>
        <v>7.5</v>
      </c>
      <c r="K3793" s="11">
        <v>199</v>
      </c>
      <c r="L3793" s="12">
        <v>0</v>
      </c>
      <c r="M3793" s="7">
        <f t="shared" si="178"/>
        <v>2015</v>
      </c>
      <c r="N3793" s="7">
        <f t="shared" si="179"/>
        <v>4</v>
      </c>
      <c r="O3793" s="30">
        <f t="shared" si="180"/>
        <v>199</v>
      </c>
    </row>
    <row r="3794" spans="2:15" x14ac:dyDescent="0.2">
      <c r="B3794" s="13">
        <v>55692</v>
      </c>
      <c r="C3794" s="14">
        <v>42103.496111111257</v>
      </c>
      <c r="D3794" s="7" t="s">
        <v>7</v>
      </c>
      <c r="E3794" s="13">
        <v>2205</v>
      </c>
      <c r="F3794" s="7" t="s">
        <v>57</v>
      </c>
      <c r="G3794" s="7" t="s">
        <v>11</v>
      </c>
      <c r="H3794" s="13">
        <v>9.5</v>
      </c>
      <c r="I3794" s="13" t="str">
        <f>IF(G3794="Male",VLOOKUP(H3794,'Shoe size conversion table'!$B$6:$D$22,2),VLOOKUP(H3794,'Shoe size conversion table'!$J$6:$L$22,2))</f>
        <v>42-43</v>
      </c>
      <c r="J3794" s="13">
        <f>IF(G3794="Male",VLOOKUP(H3794,'Shoe size conversion table'!$B$6:$D$22,3),VLOOKUP(H3794,'Shoe size conversion table'!$J$6:$L$22,3))</f>
        <v>9</v>
      </c>
      <c r="K3794" s="11">
        <v>149</v>
      </c>
      <c r="L3794" s="12">
        <v>0.2</v>
      </c>
      <c r="M3794" s="7">
        <f t="shared" si="178"/>
        <v>2015</v>
      </c>
      <c r="N3794" s="7">
        <f t="shared" si="179"/>
        <v>4</v>
      </c>
      <c r="O3794" s="30">
        <f t="shared" si="180"/>
        <v>119.2</v>
      </c>
    </row>
    <row r="3795" spans="2:15" x14ac:dyDescent="0.2">
      <c r="B3795" s="13">
        <v>55693</v>
      </c>
      <c r="C3795" s="14">
        <v>42103.536111111258</v>
      </c>
      <c r="D3795" s="7" t="s">
        <v>7</v>
      </c>
      <c r="E3795" s="13">
        <v>2242</v>
      </c>
      <c r="F3795" s="7" t="s">
        <v>50</v>
      </c>
      <c r="G3795" s="7" t="s">
        <v>12</v>
      </c>
      <c r="H3795" s="13">
        <v>8</v>
      </c>
      <c r="I3795" s="13" t="str">
        <f>IF(G3795="Male",VLOOKUP(H3795,'Shoe size conversion table'!$B$6:$D$22,2),VLOOKUP(H3795,'Shoe size conversion table'!$J$6:$L$22,2))</f>
        <v>38-39</v>
      </c>
      <c r="J3795" s="13">
        <f>IF(G3795="Male",VLOOKUP(H3795,'Shoe size conversion table'!$B$6:$D$22,3),VLOOKUP(H3795,'Shoe size conversion table'!$J$6:$L$22,3))</f>
        <v>6</v>
      </c>
      <c r="K3795" s="11">
        <v>189</v>
      </c>
      <c r="L3795" s="12">
        <v>0</v>
      </c>
      <c r="M3795" s="7">
        <f t="shared" si="178"/>
        <v>2015</v>
      </c>
      <c r="N3795" s="7">
        <f t="shared" si="179"/>
        <v>4</v>
      </c>
      <c r="O3795" s="30">
        <f t="shared" si="180"/>
        <v>189</v>
      </c>
    </row>
    <row r="3796" spans="2:15" x14ac:dyDescent="0.2">
      <c r="B3796" s="13">
        <v>55693</v>
      </c>
      <c r="C3796" s="14">
        <v>42103.536111111258</v>
      </c>
      <c r="D3796" s="7" t="s">
        <v>7</v>
      </c>
      <c r="E3796" s="13">
        <v>2239</v>
      </c>
      <c r="F3796" s="7" t="s">
        <v>50</v>
      </c>
      <c r="G3796" s="7" t="s">
        <v>11</v>
      </c>
      <c r="H3796" s="13">
        <v>9</v>
      </c>
      <c r="I3796" s="13">
        <f>IF(G3796="Male",VLOOKUP(H3796,'Shoe size conversion table'!$B$6:$D$22,2),VLOOKUP(H3796,'Shoe size conversion table'!$J$6:$L$22,2))</f>
        <v>42</v>
      </c>
      <c r="J3796" s="13">
        <f>IF(G3796="Male",VLOOKUP(H3796,'Shoe size conversion table'!$B$6:$D$22,3),VLOOKUP(H3796,'Shoe size conversion table'!$J$6:$L$22,3))</f>
        <v>8.5</v>
      </c>
      <c r="K3796" s="11">
        <v>179</v>
      </c>
      <c r="L3796" s="12">
        <v>0</v>
      </c>
      <c r="M3796" s="7">
        <f t="shared" si="178"/>
        <v>2015</v>
      </c>
      <c r="N3796" s="7">
        <f t="shared" si="179"/>
        <v>4</v>
      </c>
      <c r="O3796" s="30">
        <f t="shared" si="180"/>
        <v>179</v>
      </c>
    </row>
    <row r="3797" spans="2:15" x14ac:dyDescent="0.2">
      <c r="B3797" s="13">
        <v>55693</v>
      </c>
      <c r="C3797" s="14">
        <v>42103.536111111258</v>
      </c>
      <c r="D3797" s="7" t="s">
        <v>7</v>
      </c>
      <c r="E3797" s="13">
        <v>2160</v>
      </c>
      <c r="F3797" s="7" t="s">
        <v>50</v>
      </c>
      <c r="G3797" s="7" t="s">
        <v>11</v>
      </c>
      <c r="H3797" s="13">
        <v>9.5</v>
      </c>
      <c r="I3797" s="13" t="str">
        <f>IF(G3797="Male",VLOOKUP(H3797,'Shoe size conversion table'!$B$6:$D$22,2),VLOOKUP(H3797,'Shoe size conversion table'!$J$6:$L$22,2))</f>
        <v>42-43</v>
      </c>
      <c r="J3797" s="13">
        <f>IF(G3797="Male",VLOOKUP(H3797,'Shoe size conversion table'!$B$6:$D$22,3),VLOOKUP(H3797,'Shoe size conversion table'!$J$6:$L$22,3))</f>
        <v>9</v>
      </c>
      <c r="K3797" s="11">
        <v>169</v>
      </c>
      <c r="L3797" s="12">
        <v>0</v>
      </c>
      <c r="M3797" s="7">
        <f t="shared" si="178"/>
        <v>2015</v>
      </c>
      <c r="N3797" s="7">
        <f t="shared" si="179"/>
        <v>4</v>
      </c>
      <c r="O3797" s="30">
        <f t="shared" si="180"/>
        <v>169</v>
      </c>
    </row>
    <row r="3798" spans="2:15" x14ac:dyDescent="0.2">
      <c r="B3798" s="13">
        <v>55693</v>
      </c>
      <c r="C3798" s="14">
        <v>42103.536111111258</v>
      </c>
      <c r="D3798" s="7" t="s">
        <v>7</v>
      </c>
      <c r="E3798" s="13">
        <v>2177</v>
      </c>
      <c r="F3798" s="7" t="s">
        <v>50</v>
      </c>
      <c r="G3798" s="7" t="s">
        <v>11</v>
      </c>
      <c r="H3798" s="13">
        <v>11</v>
      </c>
      <c r="I3798" s="13">
        <f>IF(G3798="Male",VLOOKUP(H3798,'Shoe size conversion table'!$B$6:$D$22,2),VLOOKUP(H3798,'Shoe size conversion table'!$J$6:$L$22,2))</f>
        <v>44</v>
      </c>
      <c r="J3798" s="13">
        <f>IF(G3798="Male",VLOOKUP(H3798,'Shoe size conversion table'!$B$6:$D$22,3),VLOOKUP(H3798,'Shoe size conversion table'!$J$6:$L$22,3))</f>
        <v>10.5</v>
      </c>
      <c r="K3798" s="11">
        <v>199</v>
      </c>
      <c r="L3798" s="12">
        <v>0.5</v>
      </c>
      <c r="M3798" s="7">
        <f t="shared" si="178"/>
        <v>2015</v>
      </c>
      <c r="N3798" s="7">
        <f t="shared" si="179"/>
        <v>4</v>
      </c>
      <c r="O3798" s="30">
        <f t="shared" si="180"/>
        <v>99.5</v>
      </c>
    </row>
    <row r="3799" spans="2:15" x14ac:dyDescent="0.2">
      <c r="B3799" s="13">
        <v>55694</v>
      </c>
      <c r="C3799" s="14">
        <v>42103.656111111144</v>
      </c>
      <c r="D3799" s="7" t="s">
        <v>8</v>
      </c>
      <c r="E3799" s="13">
        <v>2181</v>
      </c>
      <c r="F3799" s="7" t="s">
        <v>38</v>
      </c>
      <c r="G3799" s="7" t="s">
        <v>11</v>
      </c>
      <c r="H3799" s="13">
        <v>9</v>
      </c>
      <c r="I3799" s="13">
        <f>IF(G3799="Male",VLOOKUP(H3799,'Shoe size conversion table'!$B$6:$D$22,2),VLOOKUP(H3799,'Shoe size conversion table'!$J$6:$L$22,2))</f>
        <v>42</v>
      </c>
      <c r="J3799" s="13">
        <f>IF(G3799="Male",VLOOKUP(H3799,'Shoe size conversion table'!$B$6:$D$22,3),VLOOKUP(H3799,'Shoe size conversion table'!$J$6:$L$22,3))</f>
        <v>8.5</v>
      </c>
      <c r="K3799" s="11">
        <v>169</v>
      </c>
      <c r="L3799" s="12">
        <v>0.3</v>
      </c>
      <c r="M3799" s="7">
        <f t="shared" si="178"/>
        <v>2015</v>
      </c>
      <c r="N3799" s="7">
        <f t="shared" si="179"/>
        <v>4</v>
      </c>
      <c r="O3799" s="30">
        <f t="shared" si="180"/>
        <v>118.3</v>
      </c>
    </row>
    <row r="3800" spans="2:15" x14ac:dyDescent="0.2">
      <c r="B3800" s="13">
        <v>55695</v>
      </c>
      <c r="C3800" s="14">
        <v>42103.836111111144</v>
      </c>
      <c r="D3800" s="7" t="s">
        <v>7</v>
      </c>
      <c r="E3800" s="13">
        <v>2163</v>
      </c>
      <c r="F3800" s="7" t="s">
        <v>51</v>
      </c>
      <c r="G3800" s="7" t="s">
        <v>11</v>
      </c>
      <c r="H3800" s="13">
        <v>10</v>
      </c>
      <c r="I3800" s="13">
        <f>IF(G3800="Male",VLOOKUP(H3800,'Shoe size conversion table'!$B$6:$D$22,2),VLOOKUP(H3800,'Shoe size conversion table'!$J$6:$L$22,2))</f>
        <v>43</v>
      </c>
      <c r="J3800" s="13">
        <f>IF(G3800="Male",VLOOKUP(H3800,'Shoe size conversion table'!$B$6:$D$22,3),VLOOKUP(H3800,'Shoe size conversion table'!$J$6:$L$22,3))</f>
        <v>9.5</v>
      </c>
      <c r="K3800" s="11">
        <v>159</v>
      </c>
      <c r="L3800" s="12">
        <v>0.3</v>
      </c>
      <c r="M3800" s="7">
        <f t="shared" si="178"/>
        <v>2015</v>
      </c>
      <c r="N3800" s="7">
        <f t="shared" si="179"/>
        <v>4</v>
      </c>
      <c r="O3800" s="30">
        <f t="shared" si="180"/>
        <v>111.3</v>
      </c>
    </row>
    <row r="3801" spans="2:15" x14ac:dyDescent="0.2">
      <c r="B3801" s="13">
        <v>55696</v>
      </c>
      <c r="C3801" s="14">
        <v>42103.976111111289</v>
      </c>
      <c r="D3801" s="7" t="s">
        <v>10</v>
      </c>
      <c r="E3801" s="13">
        <v>2191</v>
      </c>
      <c r="F3801" s="7" t="s">
        <v>35</v>
      </c>
      <c r="G3801" s="7" t="s">
        <v>11</v>
      </c>
      <c r="H3801" s="13">
        <v>10</v>
      </c>
      <c r="I3801" s="13">
        <f>IF(G3801="Male",VLOOKUP(H3801,'Shoe size conversion table'!$B$6:$D$22,2),VLOOKUP(H3801,'Shoe size conversion table'!$J$6:$L$22,2))</f>
        <v>43</v>
      </c>
      <c r="J3801" s="13">
        <f>IF(G3801="Male",VLOOKUP(H3801,'Shoe size conversion table'!$B$6:$D$22,3),VLOOKUP(H3801,'Shoe size conversion table'!$J$6:$L$22,3))</f>
        <v>9.5</v>
      </c>
      <c r="K3801" s="11">
        <v>169</v>
      </c>
      <c r="L3801" s="12">
        <v>0.2</v>
      </c>
      <c r="M3801" s="7">
        <f t="shared" si="178"/>
        <v>2015</v>
      </c>
      <c r="N3801" s="7">
        <f t="shared" si="179"/>
        <v>4</v>
      </c>
      <c r="O3801" s="30">
        <f t="shared" si="180"/>
        <v>135.20000000000002</v>
      </c>
    </row>
    <row r="3802" spans="2:15" x14ac:dyDescent="0.2">
      <c r="B3802" s="13">
        <v>55697</v>
      </c>
      <c r="C3802" s="14">
        <v>42104.066111111148</v>
      </c>
      <c r="D3802" s="7" t="s">
        <v>10</v>
      </c>
      <c r="E3802" s="13">
        <v>2201</v>
      </c>
      <c r="F3802" s="7" t="s">
        <v>34</v>
      </c>
      <c r="G3802" s="7" t="s">
        <v>12</v>
      </c>
      <c r="H3802" s="13">
        <v>8</v>
      </c>
      <c r="I3802" s="13" t="str">
        <f>IF(G3802="Male",VLOOKUP(H3802,'Shoe size conversion table'!$B$6:$D$22,2),VLOOKUP(H3802,'Shoe size conversion table'!$J$6:$L$22,2))</f>
        <v>38-39</v>
      </c>
      <c r="J3802" s="13">
        <f>IF(G3802="Male",VLOOKUP(H3802,'Shoe size conversion table'!$B$6:$D$22,3),VLOOKUP(H3802,'Shoe size conversion table'!$J$6:$L$22,3))</f>
        <v>6</v>
      </c>
      <c r="K3802" s="11">
        <v>189</v>
      </c>
      <c r="L3802" s="12">
        <v>0</v>
      </c>
      <c r="M3802" s="7">
        <f t="shared" si="178"/>
        <v>2015</v>
      </c>
      <c r="N3802" s="7">
        <f t="shared" si="179"/>
        <v>4</v>
      </c>
      <c r="O3802" s="30">
        <f t="shared" si="180"/>
        <v>189</v>
      </c>
    </row>
    <row r="3803" spans="2:15" x14ac:dyDescent="0.2">
      <c r="B3803" s="13">
        <v>55698</v>
      </c>
      <c r="C3803" s="14">
        <v>42104.106111111258</v>
      </c>
      <c r="D3803" s="7" t="s">
        <v>8</v>
      </c>
      <c r="E3803" s="13">
        <v>2202</v>
      </c>
      <c r="F3803" s="7" t="s">
        <v>41</v>
      </c>
      <c r="G3803" s="7" t="s">
        <v>11</v>
      </c>
      <c r="H3803" s="13">
        <v>9.5</v>
      </c>
      <c r="I3803" s="13" t="str">
        <f>IF(G3803="Male",VLOOKUP(H3803,'Shoe size conversion table'!$B$6:$D$22,2),VLOOKUP(H3803,'Shoe size conversion table'!$J$6:$L$22,2))</f>
        <v>42-43</v>
      </c>
      <c r="J3803" s="13">
        <f>IF(G3803="Male",VLOOKUP(H3803,'Shoe size conversion table'!$B$6:$D$22,3),VLOOKUP(H3803,'Shoe size conversion table'!$J$6:$L$22,3))</f>
        <v>9</v>
      </c>
      <c r="K3803" s="11">
        <v>139</v>
      </c>
      <c r="L3803" s="12">
        <v>0.2</v>
      </c>
      <c r="M3803" s="7">
        <f t="shared" si="178"/>
        <v>2015</v>
      </c>
      <c r="N3803" s="7">
        <f t="shared" si="179"/>
        <v>4</v>
      </c>
      <c r="O3803" s="30">
        <f t="shared" si="180"/>
        <v>111.2</v>
      </c>
    </row>
    <row r="3804" spans="2:15" x14ac:dyDescent="0.2">
      <c r="B3804" s="13">
        <v>55699</v>
      </c>
      <c r="C3804" s="14">
        <v>42104.156111111261</v>
      </c>
      <c r="D3804" s="7" t="s">
        <v>8</v>
      </c>
      <c r="E3804" s="13">
        <v>2178</v>
      </c>
      <c r="F3804" s="7" t="s">
        <v>39</v>
      </c>
      <c r="G3804" s="7" t="s">
        <v>12</v>
      </c>
      <c r="H3804" s="13">
        <v>9</v>
      </c>
      <c r="I3804" s="13" t="str">
        <f>IF(G3804="Male",VLOOKUP(H3804,'Shoe size conversion table'!$B$6:$D$22,2),VLOOKUP(H3804,'Shoe size conversion table'!$J$6:$L$22,2))</f>
        <v>39-40</v>
      </c>
      <c r="J3804" s="13">
        <f>IF(G3804="Male",VLOOKUP(H3804,'Shoe size conversion table'!$B$6:$D$22,3),VLOOKUP(H3804,'Shoe size conversion table'!$J$6:$L$22,3))</f>
        <v>7</v>
      </c>
      <c r="K3804" s="11">
        <v>199</v>
      </c>
      <c r="L3804" s="12">
        <v>0</v>
      </c>
      <c r="M3804" s="7">
        <f t="shared" si="178"/>
        <v>2015</v>
      </c>
      <c r="N3804" s="7">
        <f t="shared" si="179"/>
        <v>4</v>
      </c>
      <c r="O3804" s="30">
        <f t="shared" si="180"/>
        <v>199</v>
      </c>
    </row>
    <row r="3805" spans="2:15" x14ac:dyDescent="0.2">
      <c r="B3805" s="13">
        <v>55700</v>
      </c>
      <c r="C3805" s="14">
        <v>42104.156111111261</v>
      </c>
      <c r="D3805" s="7" t="s">
        <v>7</v>
      </c>
      <c r="E3805" s="13">
        <v>2205</v>
      </c>
      <c r="F3805" s="7" t="s">
        <v>50</v>
      </c>
      <c r="G3805" s="7" t="s">
        <v>11</v>
      </c>
      <c r="H3805" s="13">
        <v>10.5</v>
      </c>
      <c r="I3805" s="13" t="str">
        <f>IF(G3805="Male",VLOOKUP(H3805,'Shoe size conversion table'!$B$6:$D$22,2),VLOOKUP(H3805,'Shoe size conversion table'!$J$6:$L$22,2))</f>
        <v>43-44</v>
      </c>
      <c r="J3805" s="13">
        <f>IF(G3805="Male",VLOOKUP(H3805,'Shoe size conversion table'!$B$6:$D$22,3),VLOOKUP(H3805,'Shoe size conversion table'!$J$6:$L$22,3))</f>
        <v>10</v>
      </c>
      <c r="K3805" s="11">
        <v>159</v>
      </c>
      <c r="L3805" s="12">
        <v>0.1</v>
      </c>
      <c r="M3805" s="7">
        <f t="shared" si="178"/>
        <v>2015</v>
      </c>
      <c r="N3805" s="7">
        <f t="shared" si="179"/>
        <v>4</v>
      </c>
      <c r="O3805" s="30">
        <f t="shared" si="180"/>
        <v>143.1</v>
      </c>
    </row>
    <row r="3806" spans="2:15" x14ac:dyDescent="0.2">
      <c r="B3806" s="13">
        <v>55701</v>
      </c>
      <c r="C3806" s="14">
        <v>42104.586111111144</v>
      </c>
      <c r="D3806" s="7" t="s">
        <v>9</v>
      </c>
      <c r="E3806" s="13">
        <v>2159</v>
      </c>
      <c r="F3806" s="7" t="s">
        <v>61</v>
      </c>
      <c r="G3806" s="7" t="s">
        <v>11</v>
      </c>
      <c r="H3806" s="13">
        <v>9.5</v>
      </c>
      <c r="I3806" s="13" t="str">
        <f>IF(G3806="Male",VLOOKUP(H3806,'Shoe size conversion table'!$B$6:$D$22,2),VLOOKUP(H3806,'Shoe size conversion table'!$J$6:$L$22,2))</f>
        <v>42-43</v>
      </c>
      <c r="J3806" s="13">
        <f>IF(G3806="Male",VLOOKUP(H3806,'Shoe size conversion table'!$B$6:$D$22,3),VLOOKUP(H3806,'Shoe size conversion table'!$J$6:$L$22,3))</f>
        <v>9</v>
      </c>
      <c r="K3806" s="11">
        <v>199</v>
      </c>
      <c r="L3806" s="12">
        <v>0</v>
      </c>
      <c r="M3806" s="7">
        <f t="shared" si="178"/>
        <v>2015</v>
      </c>
      <c r="N3806" s="7">
        <f t="shared" si="179"/>
        <v>4</v>
      </c>
      <c r="O3806" s="30">
        <f t="shared" si="180"/>
        <v>199</v>
      </c>
    </row>
    <row r="3807" spans="2:15" x14ac:dyDescent="0.2">
      <c r="B3807" s="13">
        <v>55702</v>
      </c>
      <c r="C3807" s="14">
        <v>42104.656111111144</v>
      </c>
      <c r="D3807" s="7" t="s">
        <v>8</v>
      </c>
      <c r="E3807" s="13">
        <v>2168</v>
      </c>
      <c r="F3807" s="7" t="s">
        <v>40</v>
      </c>
      <c r="G3807" s="7" t="s">
        <v>11</v>
      </c>
      <c r="H3807" s="13">
        <v>9</v>
      </c>
      <c r="I3807" s="13">
        <f>IF(G3807="Male",VLOOKUP(H3807,'Shoe size conversion table'!$B$6:$D$22,2),VLOOKUP(H3807,'Shoe size conversion table'!$J$6:$L$22,2))</f>
        <v>42</v>
      </c>
      <c r="J3807" s="13">
        <f>IF(G3807="Male",VLOOKUP(H3807,'Shoe size conversion table'!$B$6:$D$22,3),VLOOKUP(H3807,'Shoe size conversion table'!$J$6:$L$22,3))</f>
        <v>8.5</v>
      </c>
      <c r="K3807" s="11">
        <v>139</v>
      </c>
      <c r="L3807" s="12">
        <v>0</v>
      </c>
      <c r="M3807" s="7">
        <f t="shared" si="178"/>
        <v>2015</v>
      </c>
      <c r="N3807" s="7">
        <f t="shared" si="179"/>
        <v>4</v>
      </c>
      <c r="O3807" s="30">
        <f t="shared" si="180"/>
        <v>139</v>
      </c>
    </row>
    <row r="3808" spans="2:15" x14ac:dyDescent="0.2">
      <c r="B3808" s="13">
        <v>55703</v>
      </c>
      <c r="C3808" s="14">
        <v>42104.716111111142</v>
      </c>
      <c r="D3808" s="7" t="s">
        <v>8</v>
      </c>
      <c r="E3808" s="13">
        <v>2209</v>
      </c>
      <c r="F3808" s="7" t="s">
        <v>37</v>
      </c>
      <c r="G3808" s="7" t="s">
        <v>11</v>
      </c>
      <c r="H3808" s="13">
        <v>10.5</v>
      </c>
      <c r="I3808" s="13" t="str">
        <f>IF(G3808="Male",VLOOKUP(H3808,'Shoe size conversion table'!$B$6:$D$22,2),VLOOKUP(H3808,'Shoe size conversion table'!$J$6:$L$22,2))</f>
        <v>43-44</v>
      </c>
      <c r="J3808" s="13">
        <f>IF(G3808="Male",VLOOKUP(H3808,'Shoe size conversion table'!$B$6:$D$22,3),VLOOKUP(H3808,'Shoe size conversion table'!$J$6:$L$22,3))</f>
        <v>10</v>
      </c>
      <c r="K3808" s="11">
        <v>129</v>
      </c>
      <c r="L3808" s="12">
        <v>0.2</v>
      </c>
      <c r="M3808" s="7">
        <f t="shared" si="178"/>
        <v>2015</v>
      </c>
      <c r="N3808" s="7">
        <f t="shared" si="179"/>
        <v>4</v>
      </c>
      <c r="O3808" s="30">
        <f t="shared" si="180"/>
        <v>103.2</v>
      </c>
    </row>
    <row r="3809" spans="2:15" x14ac:dyDescent="0.2">
      <c r="B3809" s="13">
        <v>55704</v>
      </c>
      <c r="C3809" s="14">
        <v>42104.716111111258</v>
      </c>
      <c r="D3809" s="7" t="s">
        <v>7</v>
      </c>
      <c r="E3809" s="13">
        <v>2213</v>
      </c>
      <c r="F3809" s="7" t="s">
        <v>52</v>
      </c>
      <c r="G3809" s="7" t="s">
        <v>12</v>
      </c>
      <c r="H3809" s="13">
        <v>7.5</v>
      </c>
      <c r="I3809" s="13">
        <f>IF(G3809="Male",VLOOKUP(H3809,'Shoe size conversion table'!$B$6:$D$22,2),VLOOKUP(H3809,'Shoe size conversion table'!$J$6:$L$22,2))</f>
        <v>38</v>
      </c>
      <c r="J3809" s="13">
        <f>IF(G3809="Male",VLOOKUP(H3809,'Shoe size conversion table'!$B$6:$D$22,3),VLOOKUP(H3809,'Shoe size conversion table'!$J$6:$L$22,3))</f>
        <v>5.5</v>
      </c>
      <c r="K3809" s="11">
        <v>129</v>
      </c>
      <c r="L3809" s="12">
        <v>0.3</v>
      </c>
      <c r="M3809" s="7">
        <f t="shared" si="178"/>
        <v>2015</v>
      </c>
      <c r="N3809" s="7">
        <f t="shared" si="179"/>
        <v>4</v>
      </c>
      <c r="O3809" s="30">
        <f t="shared" si="180"/>
        <v>90.3</v>
      </c>
    </row>
    <row r="3810" spans="2:15" x14ac:dyDescent="0.2">
      <c r="B3810" s="13">
        <v>55705</v>
      </c>
      <c r="C3810" s="14">
        <v>42104.946111111291</v>
      </c>
      <c r="D3810" s="7" t="s">
        <v>8</v>
      </c>
      <c r="E3810" s="13">
        <v>2180</v>
      </c>
      <c r="F3810" s="7" t="s">
        <v>38</v>
      </c>
      <c r="G3810" s="7" t="s">
        <v>11</v>
      </c>
      <c r="H3810" s="13">
        <v>8</v>
      </c>
      <c r="I3810" s="13">
        <f>IF(G3810="Male",VLOOKUP(H3810,'Shoe size conversion table'!$B$6:$D$22,2),VLOOKUP(H3810,'Shoe size conversion table'!$J$6:$L$22,2))</f>
        <v>41</v>
      </c>
      <c r="J3810" s="13">
        <f>IF(G3810="Male",VLOOKUP(H3810,'Shoe size conversion table'!$B$6:$D$22,3),VLOOKUP(H3810,'Shoe size conversion table'!$J$6:$L$22,3))</f>
        <v>7.5</v>
      </c>
      <c r="K3810" s="11">
        <v>169</v>
      </c>
      <c r="L3810" s="12">
        <v>0.5</v>
      </c>
      <c r="M3810" s="7">
        <f t="shared" si="178"/>
        <v>2015</v>
      </c>
      <c r="N3810" s="7">
        <f t="shared" si="179"/>
        <v>4</v>
      </c>
      <c r="O3810" s="30">
        <f t="shared" si="180"/>
        <v>84.5</v>
      </c>
    </row>
    <row r="3811" spans="2:15" x14ac:dyDescent="0.2">
      <c r="B3811" s="13">
        <v>55706</v>
      </c>
      <c r="C3811" s="14">
        <v>42105.046111111144</v>
      </c>
      <c r="D3811" s="7" t="s">
        <v>10</v>
      </c>
      <c r="E3811" s="13">
        <v>2194</v>
      </c>
      <c r="F3811" s="7" t="s">
        <v>35</v>
      </c>
      <c r="G3811" s="7" t="s">
        <v>12</v>
      </c>
      <c r="H3811" s="13">
        <v>8.5</v>
      </c>
      <c r="I3811" s="13">
        <f>IF(G3811="Male",VLOOKUP(H3811,'Shoe size conversion table'!$B$6:$D$22,2),VLOOKUP(H3811,'Shoe size conversion table'!$J$6:$L$22,2))</f>
        <v>39</v>
      </c>
      <c r="J3811" s="13">
        <f>IF(G3811="Male",VLOOKUP(H3811,'Shoe size conversion table'!$B$6:$D$22,3),VLOOKUP(H3811,'Shoe size conversion table'!$J$6:$L$22,3))</f>
        <v>6.5</v>
      </c>
      <c r="K3811" s="11">
        <v>169</v>
      </c>
      <c r="L3811" s="12">
        <v>0.3</v>
      </c>
      <c r="M3811" s="7">
        <f t="shared" si="178"/>
        <v>2015</v>
      </c>
      <c r="N3811" s="7">
        <f t="shared" si="179"/>
        <v>4</v>
      </c>
      <c r="O3811" s="30">
        <f t="shared" si="180"/>
        <v>118.3</v>
      </c>
    </row>
    <row r="3812" spans="2:15" x14ac:dyDescent="0.2">
      <c r="B3812" s="13">
        <v>55707</v>
      </c>
      <c r="C3812" s="14">
        <v>42105.066111111148</v>
      </c>
      <c r="D3812" s="7" t="s">
        <v>10</v>
      </c>
      <c r="E3812" s="13">
        <v>2219</v>
      </c>
      <c r="F3812" s="7" t="s">
        <v>35</v>
      </c>
      <c r="G3812" s="7" t="s">
        <v>11</v>
      </c>
      <c r="H3812" s="13">
        <v>10.5</v>
      </c>
      <c r="I3812" s="13" t="str">
        <f>IF(G3812="Male",VLOOKUP(H3812,'Shoe size conversion table'!$B$6:$D$22,2),VLOOKUP(H3812,'Shoe size conversion table'!$J$6:$L$22,2))</f>
        <v>43-44</v>
      </c>
      <c r="J3812" s="13">
        <f>IF(G3812="Male",VLOOKUP(H3812,'Shoe size conversion table'!$B$6:$D$22,3),VLOOKUP(H3812,'Shoe size conversion table'!$J$6:$L$22,3))</f>
        <v>10</v>
      </c>
      <c r="K3812" s="11">
        <v>149</v>
      </c>
      <c r="L3812" s="12">
        <v>0</v>
      </c>
      <c r="M3812" s="7">
        <f t="shared" si="178"/>
        <v>2015</v>
      </c>
      <c r="N3812" s="7">
        <f t="shared" si="179"/>
        <v>4</v>
      </c>
      <c r="O3812" s="30">
        <f t="shared" si="180"/>
        <v>149</v>
      </c>
    </row>
    <row r="3813" spans="2:15" x14ac:dyDescent="0.2">
      <c r="B3813" s="13">
        <v>55708</v>
      </c>
      <c r="C3813" s="14">
        <v>42105.106111111258</v>
      </c>
      <c r="D3813" s="7" t="s">
        <v>8</v>
      </c>
      <c r="E3813" s="13">
        <v>2213</v>
      </c>
      <c r="F3813" s="7" t="s">
        <v>40</v>
      </c>
      <c r="G3813" s="7" t="s">
        <v>11</v>
      </c>
      <c r="H3813" s="13">
        <v>8.5</v>
      </c>
      <c r="I3813" s="13" t="str">
        <f>IF(G3813="Male",VLOOKUP(H3813,'Shoe size conversion table'!$B$6:$D$22,2),VLOOKUP(H3813,'Shoe size conversion table'!$J$6:$L$22,2))</f>
        <v>41-42</v>
      </c>
      <c r="J3813" s="13">
        <f>IF(G3813="Male",VLOOKUP(H3813,'Shoe size conversion table'!$B$6:$D$22,3),VLOOKUP(H3813,'Shoe size conversion table'!$J$6:$L$22,3))</f>
        <v>8</v>
      </c>
      <c r="K3813" s="11">
        <v>169</v>
      </c>
      <c r="L3813" s="12">
        <v>0.5</v>
      </c>
      <c r="M3813" s="7">
        <f t="shared" si="178"/>
        <v>2015</v>
      </c>
      <c r="N3813" s="7">
        <f t="shared" si="179"/>
        <v>4</v>
      </c>
      <c r="O3813" s="30">
        <f t="shared" si="180"/>
        <v>84.5</v>
      </c>
    </row>
    <row r="3814" spans="2:15" x14ac:dyDescent="0.2">
      <c r="B3814" s="13">
        <v>55709</v>
      </c>
      <c r="C3814" s="14">
        <v>42105.156111111261</v>
      </c>
      <c r="D3814" s="7" t="s">
        <v>7</v>
      </c>
      <c r="E3814" s="13">
        <v>2205</v>
      </c>
      <c r="F3814" s="7" t="s">
        <v>50</v>
      </c>
      <c r="G3814" s="7" t="s">
        <v>11</v>
      </c>
      <c r="H3814" s="13">
        <v>10.5</v>
      </c>
      <c r="I3814" s="13" t="str">
        <f>IF(G3814="Male",VLOOKUP(H3814,'Shoe size conversion table'!$B$6:$D$22,2),VLOOKUP(H3814,'Shoe size conversion table'!$J$6:$L$22,2))</f>
        <v>43-44</v>
      </c>
      <c r="J3814" s="13">
        <f>IF(G3814="Male",VLOOKUP(H3814,'Shoe size conversion table'!$B$6:$D$22,3),VLOOKUP(H3814,'Shoe size conversion table'!$J$6:$L$22,3))</f>
        <v>10</v>
      </c>
      <c r="K3814" s="11">
        <v>159</v>
      </c>
      <c r="L3814" s="12">
        <v>0.1</v>
      </c>
      <c r="M3814" s="7">
        <f t="shared" si="178"/>
        <v>2015</v>
      </c>
      <c r="N3814" s="7">
        <f t="shared" si="179"/>
        <v>4</v>
      </c>
      <c r="O3814" s="30">
        <f t="shared" si="180"/>
        <v>143.1</v>
      </c>
    </row>
    <row r="3815" spans="2:15" x14ac:dyDescent="0.2">
      <c r="B3815" s="13">
        <v>55710</v>
      </c>
      <c r="C3815" s="14">
        <v>42105.406111111261</v>
      </c>
      <c r="D3815" s="7" t="s">
        <v>9</v>
      </c>
      <c r="E3815" s="13">
        <v>2205</v>
      </c>
      <c r="F3815" s="7" t="s">
        <v>60</v>
      </c>
      <c r="G3815" s="7" t="s">
        <v>12</v>
      </c>
      <c r="H3815" s="13">
        <v>6.5</v>
      </c>
      <c r="I3815" s="13">
        <f>IF(G3815="Male",VLOOKUP(H3815,'Shoe size conversion table'!$B$6:$D$22,2),VLOOKUP(H3815,'Shoe size conversion table'!$J$6:$L$22,2))</f>
        <v>37</v>
      </c>
      <c r="J3815" s="13">
        <f>IF(G3815="Male",VLOOKUP(H3815,'Shoe size conversion table'!$B$6:$D$22,3),VLOOKUP(H3815,'Shoe size conversion table'!$J$6:$L$22,3))</f>
        <v>4.5</v>
      </c>
      <c r="K3815" s="11">
        <v>159</v>
      </c>
      <c r="L3815" s="12">
        <v>0</v>
      </c>
      <c r="M3815" s="7">
        <f t="shared" si="178"/>
        <v>2015</v>
      </c>
      <c r="N3815" s="7">
        <f t="shared" si="179"/>
        <v>4</v>
      </c>
      <c r="O3815" s="30">
        <f t="shared" si="180"/>
        <v>159</v>
      </c>
    </row>
    <row r="3816" spans="2:15" x14ac:dyDescent="0.2">
      <c r="B3816" s="13">
        <v>55711</v>
      </c>
      <c r="C3816" s="14">
        <v>42105.536111111258</v>
      </c>
      <c r="D3816" s="7" t="s">
        <v>10</v>
      </c>
      <c r="E3816" s="13">
        <v>2197</v>
      </c>
      <c r="F3816" s="7" t="s">
        <v>34</v>
      </c>
      <c r="G3816" s="7" t="s">
        <v>11</v>
      </c>
      <c r="H3816" s="13">
        <v>8.5</v>
      </c>
      <c r="I3816" s="13" t="str">
        <f>IF(G3816="Male",VLOOKUP(H3816,'Shoe size conversion table'!$B$6:$D$22,2),VLOOKUP(H3816,'Shoe size conversion table'!$J$6:$L$22,2))</f>
        <v>41-42</v>
      </c>
      <c r="J3816" s="13">
        <f>IF(G3816="Male",VLOOKUP(H3816,'Shoe size conversion table'!$B$6:$D$22,3),VLOOKUP(H3816,'Shoe size conversion table'!$J$6:$L$22,3))</f>
        <v>8</v>
      </c>
      <c r="K3816" s="11">
        <v>139</v>
      </c>
      <c r="L3816" s="12">
        <v>0.1</v>
      </c>
      <c r="M3816" s="7">
        <f t="shared" si="178"/>
        <v>2015</v>
      </c>
      <c r="N3816" s="7">
        <f t="shared" si="179"/>
        <v>4</v>
      </c>
      <c r="O3816" s="30">
        <f t="shared" si="180"/>
        <v>125.10000000000001</v>
      </c>
    </row>
    <row r="3817" spans="2:15" x14ac:dyDescent="0.2">
      <c r="B3817" s="13">
        <v>55712</v>
      </c>
      <c r="C3817" s="14">
        <v>42105.626111111291</v>
      </c>
      <c r="D3817" s="7" t="s">
        <v>8</v>
      </c>
      <c r="E3817" s="13">
        <v>2214</v>
      </c>
      <c r="F3817" s="7" t="s">
        <v>39</v>
      </c>
      <c r="G3817" s="7" t="s">
        <v>11</v>
      </c>
      <c r="H3817" s="13">
        <v>10</v>
      </c>
      <c r="I3817" s="13">
        <f>IF(G3817="Male",VLOOKUP(H3817,'Shoe size conversion table'!$B$6:$D$22,2),VLOOKUP(H3817,'Shoe size conversion table'!$J$6:$L$22,2))</f>
        <v>43</v>
      </c>
      <c r="J3817" s="13">
        <f>IF(G3817="Male",VLOOKUP(H3817,'Shoe size conversion table'!$B$6:$D$22,3),VLOOKUP(H3817,'Shoe size conversion table'!$J$6:$L$22,3))</f>
        <v>9.5</v>
      </c>
      <c r="K3817" s="11">
        <v>179</v>
      </c>
      <c r="L3817" s="12">
        <v>0.2</v>
      </c>
      <c r="M3817" s="7">
        <f t="shared" si="178"/>
        <v>2015</v>
      </c>
      <c r="N3817" s="7">
        <f t="shared" si="179"/>
        <v>4</v>
      </c>
      <c r="O3817" s="30">
        <f t="shared" si="180"/>
        <v>143.20000000000002</v>
      </c>
    </row>
    <row r="3818" spans="2:15" x14ac:dyDescent="0.2">
      <c r="B3818" s="13">
        <v>55713</v>
      </c>
      <c r="C3818" s="14">
        <v>42105.626111111291</v>
      </c>
      <c r="D3818" s="7" t="s">
        <v>7</v>
      </c>
      <c r="E3818" s="13">
        <v>2168</v>
      </c>
      <c r="F3818" s="7" t="s">
        <v>49</v>
      </c>
      <c r="G3818" s="7" t="s">
        <v>12</v>
      </c>
      <c r="H3818" s="13">
        <v>6</v>
      </c>
      <c r="I3818" s="13" t="str">
        <f>IF(G3818="Male",VLOOKUP(H3818,'Shoe size conversion table'!$B$6:$D$22,2),VLOOKUP(H3818,'Shoe size conversion table'!$J$6:$L$22,2))</f>
        <v>36-37</v>
      </c>
      <c r="J3818" s="13">
        <f>IF(G3818="Male",VLOOKUP(H3818,'Shoe size conversion table'!$B$6:$D$22,3),VLOOKUP(H3818,'Shoe size conversion table'!$J$6:$L$22,3))</f>
        <v>4</v>
      </c>
      <c r="K3818" s="11">
        <v>129</v>
      </c>
      <c r="L3818" s="12">
        <v>0.1</v>
      </c>
      <c r="M3818" s="7">
        <f t="shared" si="178"/>
        <v>2015</v>
      </c>
      <c r="N3818" s="7">
        <f t="shared" si="179"/>
        <v>4</v>
      </c>
      <c r="O3818" s="30">
        <f t="shared" si="180"/>
        <v>116.10000000000001</v>
      </c>
    </row>
    <row r="3819" spans="2:15" x14ac:dyDescent="0.2">
      <c r="B3819" s="13">
        <v>55714</v>
      </c>
      <c r="C3819" s="14">
        <v>42105.656111111261</v>
      </c>
      <c r="D3819" s="7" t="s">
        <v>10</v>
      </c>
      <c r="E3819" s="13">
        <v>2180</v>
      </c>
      <c r="F3819" s="7" t="s">
        <v>34</v>
      </c>
      <c r="G3819" s="7" t="s">
        <v>12</v>
      </c>
      <c r="H3819" s="13">
        <v>8.5</v>
      </c>
      <c r="I3819" s="13">
        <f>IF(G3819="Male",VLOOKUP(H3819,'Shoe size conversion table'!$B$6:$D$22,2),VLOOKUP(H3819,'Shoe size conversion table'!$J$6:$L$22,2))</f>
        <v>39</v>
      </c>
      <c r="J3819" s="13">
        <f>IF(G3819="Male",VLOOKUP(H3819,'Shoe size conversion table'!$B$6:$D$22,3),VLOOKUP(H3819,'Shoe size conversion table'!$J$6:$L$22,3))</f>
        <v>6.5</v>
      </c>
      <c r="K3819" s="11">
        <v>139</v>
      </c>
      <c r="L3819" s="12">
        <v>0</v>
      </c>
      <c r="M3819" s="7">
        <f t="shared" si="178"/>
        <v>2015</v>
      </c>
      <c r="N3819" s="7">
        <f t="shared" si="179"/>
        <v>4</v>
      </c>
      <c r="O3819" s="30">
        <f t="shared" si="180"/>
        <v>139</v>
      </c>
    </row>
    <row r="3820" spans="2:15" x14ac:dyDescent="0.2">
      <c r="B3820" s="13">
        <v>55715</v>
      </c>
      <c r="C3820" s="14">
        <v>42105.676111111294</v>
      </c>
      <c r="D3820" s="7" t="s">
        <v>7</v>
      </c>
      <c r="E3820" s="13">
        <v>2230</v>
      </c>
      <c r="F3820" s="7" t="s">
        <v>55</v>
      </c>
      <c r="G3820" s="7" t="s">
        <v>11</v>
      </c>
      <c r="H3820" s="13">
        <v>11</v>
      </c>
      <c r="I3820" s="13">
        <f>IF(G3820="Male",VLOOKUP(H3820,'Shoe size conversion table'!$B$6:$D$22,2),VLOOKUP(H3820,'Shoe size conversion table'!$J$6:$L$22,2))</f>
        <v>44</v>
      </c>
      <c r="J3820" s="13">
        <f>IF(G3820="Male",VLOOKUP(H3820,'Shoe size conversion table'!$B$6:$D$22,3),VLOOKUP(H3820,'Shoe size conversion table'!$J$6:$L$22,3))</f>
        <v>10.5</v>
      </c>
      <c r="K3820" s="11">
        <v>139</v>
      </c>
      <c r="L3820" s="12">
        <v>0</v>
      </c>
      <c r="M3820" s="7">
        <f t="shared" si="178"/>
        <v>2015</v>
      </c>
      <c r="N3820" s="7">
        <f t="shared" si="179"/>
        <v>4</v>
      </c>
      <c r="O3820" s="30">
        <f t="shared" si="180"/>
        <v>139</v>
      </c>
    </row>
    <row r="3821" spans="2:15" x14ac:dyDescent="0.2">
      <c r="B3821" s="13">
        <v>55716</v>
      </c>
      <c r="C3821" s="14">
        <v>42105.676111111294</v>
      </c>
      <c r="D3821" s="7" t="s">
        <v>9</v>
      </c>
      <c r="E3821" s="13">
        <v>2207</v>
      </c>
      <c r="F3821" s="7" t="s">
        <v>60</v>
      </c>
      <c r="G3821" s="7" t="s">
        <v>12</v>
      </c>
      <c r="H3821" s="13">
        <v>8</v>
      </c>
      <c r="I3821" s="13" t="str">
        <f>IF(G3821="Male",VLOOKUP(H3821,'Shoe size conversion table'!$B$6:$D$22,2),VLOOKUP(H3821,'Shoe size conversion table'!$J$6:$L$22,2))</f>
        <v>38-39</v>
      </c>
      <c r="J3821" s="13">
        <f>IF(G3821="Male",VLOOKUP(H3821,'Shoe size conversion table'!$B$6:$D$22,3),VLOOKUP(H3821,'Shoe size conversion table'!$J$6:$L$22,3))</f>
        <v>6</v>
      </c>
      <c r="K3821" s="11">
        <v>169</v>
      </c>
      <c r="L3821" s="12">
        <v>0</v>
      </c>
      <c r="M3821" s="7">
        <f t="shared" si="178"/>
        <v>2015</v>
      </c>
      <c r="N3821" s="7">
        <f t="shared" si="179"/>
        <v>4</v>
      </c>
      <c r="O3821" s="30">
        <f t="shared" si="180"/>
        <v>169</v>
      </c>
    </row>
    <row r="3822" spans="2:15" x14ac:dyDescent="0.2">
      <c r="B3822" s="13">
        <v>55717</v>
      </c>
      <c r="C3822" s="14">
        <v>42105.716111111142</v>
      </c>
      <c r="D3822" s="7" t="s">
        <v>8</v>
      </c>
      <c r="E3822" s="13">
        <v>2181</v>
      </c>
      <c r="F3822" s="7" t="s">
        <v>38</v>
      </c>
      <c r="G3822" s="7" t="s">
        <v>11</v>
      </c>
      <c r="H3822" s="13">
        <v>9</v>
      </c>
      <c r="I3822" s="13">
        <f>IF(G3822="Male",VLOOKUP(H3822,'Shoe size conversion table'!$B$6:$D$22,2),VLOOKUP(H3822,'Shoe size conversion table'!$J$6:$L$22,2))</f>
        <v>42</v>
      </c>
      <c r="J3822" s="13">
        <f>IF(G3822="Male",VLOOKUP(H3822,'Shoe size conversion table'!$B$6:$D$22,3),VLOOKUP(H3822,'Shoe size conversion table'!$J$6:$L$22,3))</f>
        <v>8.5</v>
      </c>
      <c r="K3822" s="11">
        <v>169</v>
      </c>
      <c r="L3822" s="12">
        <v>0.3</v>
      </c>
      <c r="M3822" s="7">
        <f t="shared" si="178"/>
        <v>2015</v>
      </c>
      <c r="N3822" s="7">
        <f t="shared" si="179"/>
        <v>4</v>
      </c>
      <c r="O3822" s="30">
        <f t="shared" si="180"/>
        <v>118.3</v>
      </c>
    </row>
    <row r="3823" spans="2:15" x14ac:dyDescent="0.2">
      <c r="B3823" s="13">
        <v>55718</v>
      </c>
      <c r="C3823" s="14">
        <v>42105.716111111258</v>
      </c>
      <c r="D3823" s="7" t="s">
        <v>10</v>
      </c>
      <c r="E3823" s="13">
        <v>2184</v>
      </c>
      <c r="F3823" s="7" t="s">
        <v>34</v>
      </c>
      <c r="G3823" s="7" t="s">
        <v>11</v>
      </c>
      <c r="H3823" s="13">
        <v>9</v>
      </c>
      <c r="I3823" s="13">
        <f>IF(G3823="Male",VLOOKUP(H3823,'Shoe size conversion table'!$B$6:$D$22,2),VLOOKUP(H3823,'Shoe size conversion table'!$J$6:$L$22,2))</f>
        <v>42</v>
      </c>
      <c r="J3823" s="13">
        <f>IF(G3823="Male",VLOOKUP(H3823,'Shoe size conversion table'!$B$6:$D$22,3),VLOOKUP(H3823,'Shoe size conversion table'!$J$6:$L$22,3))</f>
        <v>8.5</v>
      </c>
      <c r="K3823" s="11">
        <v>179</v>
      </c>
      <c r="L3823" s="12">
        <v>0.5</v>
      </c>
      <c r="M3823" s="7">
        <f t="shared" si="178"/>
        <v>2015</v>
      </c>
      <c r="N3823" s="7">
        <f t="shared" si="179"/>
        <v>4</v>
      </c>
      <c r="O3823" s="30">
        <f t="shared" si="180"/>
        <v>89.5</v>
      </c>
    </row>
    <row r="3824" spans="2:15" x14ac:dyDescent="0.2">
      <c r="B3824" s="13">
        <v>55719</v>
      </c>
      <c r="C3824" s="14">
        <v>42105.946111111291</v>
      </c>
      <c r="D3824" s="7" t="s">
        <v>8</v>
      </c>
      <c r="E3824" s="13">
        <v>2168</v>
      </c>
      <c r="F3824" s="7" t="s">
        <v>41</v>
      </c>
      <c r="G3824" s="7" t="s">
        <v>11</v>
      </c>
      <c r="H3824" s="13">
        <v>10.5</v>
      </c>
      <c r="I3824" s="13" t="str">
        <f>IF(G3824="Male",VLOOKUP(H3824,'Shoe size conversion table'!$B$6:$D$22,2),VLOOKUP(H3824,'Shoe size conversion table'!$J$6:$L$22,2))</f>
        <v>43-44</v>
      </c>
      <c r="J3824" s="13">
        <f>IF(G3824="Male",VLOOKUP(H3824,'Shoe size conversion table'!$B$6:$D$22,3),VLOOKUP(H3824,'Shoe size conversion table'!$J$6:$L$22,3))</f>
        <v>10</v>
      </c>
      <c r="K3824" s="11">
        <v>129</v>
      </c>
      <c r="L3824" s="12">
        <v>0.3</v>
      </c>
      <c r="M3824" s="7">
        <f t="shared" si="178"/>
        <v>2015</v>
      </c>
      <c r="N3824" s="7">
        <f t="shared" si="179"/>
        <v>4</v>
      </c>
      <c r="O3824" s="30">
        <f t="shared" si="180"/>
        <v>90.3</v>
      </c>
    </row>
    <row r="3825" spans="2:15" x14ac:dyDescent="0.2">
      <c r="B3825" s="13">
        <v>55720</v>
      </c>
      <c r="C3825" s="14">
        <v>42106.046111111144</v>
      </c>
      <c r="D3825" s="7" t="s">
        <v>7</v>
      </c>
      <c r="E3825" s="13">
        <v>2163</v>
      </c>
      <c r="F3825" s="7" t="s">
        <v>51</v>
      </c>
      <c r="G3825" s="7" t="s">
        <v>11</v>
      </c>
      <c r="H3825" s="13">
        <v>10</v>
      </c>
      <c r="I3825" s="13">
        <f>IF(G3825="Male",VLOOKUP(H3825,'Shoe size conversion table'!$B$6:$D$22,2),VLOOKUP(H3825,'Shoe size conversion table'!$J$6:$L$22,2))</f>
        <v>43</v>
      </c>
      <c r="J3825" s="13">
        <f>IF(G3825="Male",VLOOKUP(H3825,'Shoe size conversion table'!$B$6:$D$22,3),VLOOKUP(H3825,'Shoe size conversion table'!$J$6:$L$22,3))</f>
        <v>9.5</v>
      </c>
      <c r="K3825" s="11">
        <v>159</v>
      </c>
      <c r="L3825" s="12">
        <v>0.3</v>
      </c>
      <c r="M3825" s="7">
        <f t="shared" si="178"/>
        <v>2015</v>
      </c>
      <c r="N3825" s="7">
        <f t="shared" si="179"/>
        <v>4</v>
      </c>
      <c r="O3825" s="30">
        <f t="shared" si="180"/>
        <v>111.3</v>
      </c>
    </row>
    <row r="3826" spans="2:15" x14ac:dyDescent="0.2">
      <c r="B3826" s="13">
        <v>55721</v>
      </c>
      <c r="C3826" s="14">
        <v>42106.086111111261</v>
      </c>
      <c r="D3826" s="7" t="s">
        <v>10</v>
      </c>
      <c r="E3826" s="13">
        <v>2149</v>
      </c>
      <c r="F3826" s="7" t="s">
        <v>34</v>
      </c>
      <c r="G3826" s="7" t="s">
        <v>11</v>
      </c>
      <c r="H3826" s="13">
        <v>10</v>
      </c>
      <c r="I3826" s="13">
        <f>IF(G3826="Male",VLOOKUP(H3826,'Shoe size conversion table'!$B$6:$D$22,2),VLOOKUP(H3826,'Shoe size conversion table'!$J$6:$L$22,2))</f>
        <v>43</v>
      </c>
      <c r="J3826" s="13">
        <f>IF(G3826="Male",VLOOKUP(H3826,'Shoe size conversion table'!$B$6:$D$22,3),VLOOKUP(H3826,'Shoe size conversion table'!$J$6:$L$22,3))</f>
        <v>9.5</v>
      </c>
      <c r="K3826" s="11">
        <v>129</v>
      </c>
      <c r="L3826" s="12">
        <v>0</v>
      </c>
      <c r="M3826" s="7">
        <f t="shared" si="178"/>
        <v>2015</v>
      </c>
      <c r="N3826" s="7">
        <f t="shared" si="179"/>
        <v>4</v>
      </c>
      <c r="O3826" s="30">
        <f t="shared" si="180"/>
        <v>129</v>
      </c>
    </row>
    <row r="3827" spans="2:15" x14ac:dyDescent="0.2">
      <c r="B3827" s="13">
        <v>55722</v>
      </c>
      <c r="C3827" s="14">
        <v>42106.196111111291</v>
      </c>
      <c r="D3827" s="7" t="s">
        <v>9</v>
      </c>
      <c r="E3827" s="13">
        <v>2235</v>
      </c>
      <c r="F3827" s="7" t="s">
        <v>60</v>
      </c>
      <c r="G3827" s="7" t="s">
        <v>11</v>
      </c>
      <c r="H3827" s="13">
        <v>10</v>
      </c>
      <c r="I3827" s="13">
        <f>IF(G3827="Male",VLOOKUP(H3827,'Shoe size conversion table'!$B$6:$D$22,2),VLOOKUP(H3827,'Shoe size conversion table'!$J$6:$L$22,2))</f>
        <v>43</v>
      </c>
      <c r="J3827" s="13">
        <f>IF(G3827="Male",VLOOKUP(H3827,'Shoe size conversion table'!$B$6:$D$22,3),VLOOKUP(H3827,'Shoe size conversion table'!$J$6:$L$22,3))</f>
        <v>9.5</v>
      </c>
      <c r="K3827" s="11">
        <v>149</v>
      </c>
      <c r="L3827" s="12">
        <v>0</v>
      </c>
      <c r="M3827" s="7">
        <f t="shared" si="178"/>
        <v>2015</v>
      </c>
      <c r="N3827" s="7">
        <f t="shared" si="179"/>
        <v>4</v>
      </c>
      <c r="O3827" s="30">
        <f t="shared" si="180"/>
        <v>149</v>
      </c>
    </row>
    <row r="3828" spans="2:15" x14ac:dyDescent="0.2">
      <c r="B3828" s="13">
        <v>55723</v>
      </c>
      <c r="C3828" s="14">
        <v>42106.326111111142</v>
      </c>
      <c r="D3828" s="7" t="s">
        <v>8</v>
      </c>
      <c r="E3828" s="13">
        <v>2209</v>
      </c>
      <c r="F3828" s="7" t="s">
        <v>37</v>
      </c>
      <c r="G3828" s="7" t="s">
        <v>11</v>
      </c>
      <c r="H3828" s="13">
        <v>10.5</v>
      </c>
      <c r="I3828" s="13" t="str">
        <f>IF(G3828="Male",VLOOKUP(H3828,'Shoe size conversion table'!$B$6:$D$22,2),VLOOKUP(H3828,'Shoe size conversion table'!$J$6:$L$22,2))</f>
        <v>43-44</v>
      </c>
      <c r="J3828" s="13">
        <f>IF(G3828="Male",VLOOKUP(H3828,'Shoe size conversion table'!$B$6:$D$22,3),VLOOKUP(H3828,'Shoe size conversion table'!$J$6:$L$22,3))</f>
        <v>10</v>
      </c>
      <c r="K3828" s="11">
        <v>129</v>
      </c>
      <c r="L3828" s="12">
        <v>0.2</v>
      </c>
      <c r="M3828" s="7">
        <f t="shared" si="178"/>
        <v>2015</v>
      </c>
      <c r="N3828" s="7">
        <f t="shared" si="179"/>
        <v>4</v>
      </c>
      <c r="O3828" s="30">
        <f t="shared" si="180"/>
        <v>103.2</v>
      </c>
    </row>
    <row r="3829" spans="2:15" x14ac:dyDescent="0.2">
      <c r="B3829" s="13">
        <v>55724</v>
      </c>
      <c r="C3829" s="14">
        <v>42106.406111111261</v>
      </c>
      <c r="D3829" s="7" t="s">
        <v>8</v>
      </c>
      <c r="E3829" s="13">
        <v>2181</v>
      </c>
      <c r="F3829" s="7" t="s">
        <v>39</v>
      </c>
      <c r="G3829" s="7" t="s">
        <v>11</v>
      </c>
      <c r="H3829" s="13">
        <v>9</v>
      </c>
      <c r="I3829" s="13">
        <f>IF(G3829="Male",VLOOKUP(H3829,'Shoe size conversion table'!$B$6:$D$22,2),VLOOKUP(H3829,'Shoe size conversion table'!$J$6:$L$22,2))</f>
        <v>42</v>
      </c>
      <c r="J3829" s="13">
        <f>IF(G3829="Male",VLOOKUP(H3829,'Shoe size conversion table'!$B$6:$D$22,3),VLOOKUP(H3829,'Shoe size conversion table'!$J$6:$L$22,3))</f>
        <v>8.5</v>
      </c>
      <c r="K3829" s="11">
        <v>189</v>
      </c>
      <c r="L3829" s="12">
        <v>0</v>
      </c>
      <c r="M3829" s="7">
        <f t="shared" si="178"/>
        <v>2015</v>
      </c>
      <c r="N3829" s="7">
        <f t="shared" si="179"/>
        <v>4</v>
      </c>
      <c r="O3829" s="30">
        <f t="shared" si="180"/>
        <v>189</v>
      </c>
    </row>
    <row r="3830" spans="2:15" x14ac:dyDescent="0.2">
      <c r="B3830" s="13">
        <v>55725</v>
      </c>
      <c r="C3830" s="14">
        <v>42106.47611111126</v>
      </c>
      <c r="D3830" s="7" t="s">
        <v>10</v>
      </c>
      <c r="E3830" s="13">
        <v>2235</v>
      </c>
      <c r="F3830" s="7" t="s">
        <v>34</v>
      </c>
      <c r="G3830" s="7" t="s">
        <v>11</v>
      </c>
      <c r="H3830" s="13">
        <v>12</v>
      </c>
      <c r="I3830" s="13">
        <f>IF(G3830="Male",VLOOKUP(H3830,'Shoe size conversion table'!$B$6:$D$22,2),VLOOKUP(H3830,'Shoe size conversion table'!$J$6:$L$22,2))</f>
        <v>45</v>
      </c>
      <c r="J3830" s="13">
        <f>IF(G3830="Male",VLOOKUP(H3830,'Shoe size conversion table'!$B$6:$D$22,3),VLOOKUP(H3830,'Shoe size conversion table'!$J$6:$L$22,3))</f>
        <v>11.5</v>
      </c>
      <c r="K3830" s="11">
        <v>179</v>
      </c>
      <c r="L3830" s="12">
        <v>0.5</v>
      </c>
      <c r="M3830" s="7">
        <f t="shared" si="178"/>
        <v>2015</v>
      </c>
      <c r="N3830" s="7">
        <f t="shared" si="179"/>
        <v>4</v>
      </c>
      <c r="O3830" s="30">
        <f t="shared" si="180"/>
        <v>89.5</v>
      </c>
    </row>
    <row r="3831" spans="2:15" x14ac:dyDescent="0.2">
      <c r="B3831" s="13">
        <v>55726</v>
      </c>
      <c r="C3831" s="14">
        <v>42106.476111111289</v>
      </c>
      <c r="D3831" s="7" t="s">
        <v>7</v>
      </c>
      <c r="E3831" s="13">
        <v>2218</v>
      </c>
      <c r="F3831" s="7" t="s">
        <v>45</v>
      </c>
      <c r="G3831" s="7" t="s">
        <v>12</v>
      </c>
      <c r="H3831" s="13">
        <v>8.5</v>
      </c>
      <c r="I3831" s="13">
        <f>IF(G3831="Male",VLOOKUP(H3831,'Shoe size conversion table'!$B$6:$D$22,2),VLOOKUP(H3831,'Shoe size conversion table'!$J$6:$L$22,2))</f>
        <v>39</v>
      </c>
      <c r="J3831" s="13">
        <f>IF(G3831="Male",VLOOKUP(H3831,'Shoe size conversion table'!$B$6:$D$22,3),VLOOKUP(H3831,'Shoe size conversion table'!$J$6:$L$22,3))</f>
        <v>6.5</v>
      </c>
      <c r="K3831" s="11">
        <v>149</v>
      </c>
      <c r="L3831" s="12">
        <v>0.1</v>
      </c>
      <c r="M3831" s="7">
        <f t="shared" si="178"/>
        <v>2015</v>
      </c>
      <c r="N3831" s="7">
        <f t="shared" si="179"/>
        <v>4</v>
      </c>
      <c r="O3831" s="30">
        <f t="shared" si="180"/>
        <v>134.1</v>
      </c>
    </row>
    <row r="3832" spans="2:15" x14ac:dyDescent="0.2">
      <c r="B3832" s="13">
        <v>55727</v>
      </c>
      <c r="C3832" s="14">
        <v>42106.536111111258</v>
      </c>
      <c r="D3832" s="7" t="s">
        <v>8</v>
      </c>
      <c r="E3832" s="13">
        <v>2155</v>
      </c>
      <c r="F3832" s="7" t="s">
        <v>40</v>
      </c>
      <c r="G3832" s="7" t="s">
        <v>12</v>
      </c>
      <c r="H3832" s="13">
        <v>9</v>
      </c>
      <c r="I3832" s="13" t="str">
        <f>IF(G3832="Male",VLOOKUP(H3832,'Shoe size conversion table'!$B$6:$D$22,2),VLOOKUP(H3832,'Shoe size conversion table'!$J$6:$L$22,2))</f>
        <v>39-40</v>
      </c>
      <c r="J3832" s="13">
        <f>IF(G3832="Male",VLOOKUP(H3832,'Shoe size conversion table'!$B$6:$D$22,3),VLOOKUP(H3832,'Shoe size conversion table'!$J$6:$L$22,3))</f>
        <v>7</v>
      </c>
      <c r="K3832" s="11">
        <v>129</v>
      </c>
      <c r="L3832" s="12">
        <v>0.5</v>
      </c>
      <c r="M3832" s="7">
        <f t="shared" si="178"/>
        <v>2015</v>
      </c>
      <c r="N3832" s="7">
        <f t="shared" si="179"/>
        <v>4</v>
      </c>
      <c r="O3832" s="30">
        <f t="shared" si="180"/>
        <v>64.5</v>
      </c>
    </row>
    <row r="3833" spans="2:15" x14ac:dyDescent="0.2">
      <c r="B3833" s="13">
        <v>55728</v>
      </c>
      <c r="C3833" s="14">
        <v>42106.586111111144</v>
      </c>
      <c r="D3833" s="7" t="s">
        <v>9</v>
      </c>
      <c r="E3833" s="13">
        <v>2232</v>
      </c>
      <c r="F3833" s="7" t="s">
        <v>61</v>
      </c>
      <c r="G3833" s="7" t="s">
        <v>12</v>
      </c>
      <c r="H3833" s="13">
        <v>9</v>
      </c>
      <c r="I3833" s="13" t="str">
        <f>IF(G3833="Male",VLOOKUP(H3833,'Shoe size conversion table'!$B$6:$D$22,2),VLOOKUP(H3833,'Shoe size conversion table'!$J$6:$L$22,2))</f>
        <v>39-40</v>
      </c>
      <c r="J3833" s="13">
        <f>IF(G3833="Male",VLOOKUP(H3833,'Shoe size conversion table'!$B$6:$D$22,3),VLOOKUP(H3833,'Shoe size conversion table'!$J$6:$L$22,3))</f>
        <v>7</v>
      </c>
      <c r="K3833" s="11">
        <v>179</v>
      </c>
      <c r="L3833" s="12">
        <v>0</v>
      </c>
      <c r="M3833" s="7">
        <f t="shared" si="178"/>
        <v>2015</v>
      </c>
      <c r="N3833" s="7">
        <f t="shared" si="179"/>
        <v>4</v>
      </c>
      <c r="O3833" s="30">
        <f t="shared" si="180"/>
        <v>179</v>
      </c>
    </row>
    <row r="3834" spans="2:15" x14ac:dyDescent="0.2">
      <c r="B3834" s="13">
        <v>55729</v>
      </c>
      <c r="C3834" s="14">
        <v>42106.606111111141</v>
      </c>
      <c r="D3834" s="7" t="s">
        <v>7</v>
      </c>
      <c r="E3834" s="13">
        <v>2218</v>
      </c>
      <c r="F3834" s="7" t="s">
        <v>48</v>
      </c>
      <c r="G3834" s="7" t="s">
        <v>11</v>
      </c>
      <c r="H3834" s="13">
        <v>11.5</v>
      </c>
      <c r="I3834" s="13" t="str">
        <f>IF(G3834="Male",VLOOKUP(H3834,'Shoe size conversion table'!$B$6:$D$22,2),VLOOKUP(H3834,'Shoe size conversion table'!$J$6:$L$22,2))</f>
        <v>44-45</v>
      </c>
      <c r="J3834" s="13">
        <f>IF(G3834="Male",VLOOKUP(H3834,'Shoe size conversion table'!$B$6:$D$22,3),VLOOKUP(H3834,'Shoe size conversion table'!$J$6:$L$22,3))</f>
        <v>11</v>
      </c>
      <c r="K3834" s="11">
        <v>169</v>
      </c>
      <c r="L3834" s="12">
        <v>0</v>
      </c>
      <c r="M3834" s="7">
        <f t="shared" si="178"/>
        <v>2015</v>
      </c>
      <c r="N3834" s="7">
        <f t="shared" si="179"/>
        <v>4</v>
      </c>
      <c r="O3834" s="30">
        <f t="shared" si="180"/>
        <v>169</v>
      </c>
    </row>
    <row r="3835" spans="2:15" x14ac:dyDescent="0.2">
      <c r="B3835" s="13">
        <v>55730</v>
      </c>
      <c r="C3835" s="14">
        <v>42106.656111111261</v>
      </c>
      <c r="D3835" s="7" t="s">
        <v>10</v>
      </c>
      <c r="E3835" s="13">
        <v>2191</v>
      </c>
      <c r="F3835" s="7" t="s">
        <v>34</v>
      </c>
      <c r="G3835" s="7" t="s">
        <v>12</v>
      </c>
      <c r="H3835" s="13">
        <v>8.5</v>
      </c>
      <c r="I3835" s="13">
        <f>IF(G3835="Male",VLOOKUP(H3835,'Shoe size conversion table'!$B$6:$D$22,2),VLOOKUP(H3835,'Shoe size conversion table'!$J$6:$L$22,2))</f>
        <v>39</v>
      </c>
      <c r="J3835" s="13">
        <f>IF(G3835="Male",VLOOKUP(H3835,'Shoe size conversion table'!$B$6:$D$22,3),VLOOKUP(H3835,'Shoe size conversion table'!$J$6:$L$22,3))</f>
        <v>6.5</v>
      </c>
      <c r="K3835" s="11">
        <v>169</v>
      </c>
      <c r="L3835" s="12">
        <v>0</v>
      </c>
      <c r="M3835" s="7">
        <f t="shared" si="178"/>
        <v>2015</v>
      </c>
      <c r="N3835" s="7">
        <f t="shared" si="179"/>
        <v>4</v>
      </c>
      <c r="O3835" s="30">
        <f t="shared" si="180"/>
        <v>169</v>
      </c>
    </row>
    <row r="3836" spans="2:15" x14ac:dyDescent="0.2">
      <c r="B3836" s="13">
        <v>55731</v>
      </c>
      <c r="C3836" s="14">
        <v>42106.676111111294</v>
      </c>
      <c r="D3836" s="7" t="s">
        <v>7</v>
      </c>
      <c r="E3836" s="13">
        <v>2155</v>
      </c>
      <c r="F3836" s="7" t="s">
        <v>54</v>
      </c>
      <c r="G3836" s="7" t="s">
        <v>11</v>
      </c>
      <c r="H3836" s="13">
        <v>9.5</v>
      </c>
      <c r="I3836" s="13" t="str">
        <f>IF(G3836="Male",VLOOKUP(H3836,'Shoe size conversion table'!$B$6:$D$22,2),VLOOKUP(H3836,'Shoe size conversion table'!$J$6:$L$22,2))</f>
        <v>42-43</v>
      </c>
      <c r="J3836" s="13">
        <f>IF(G3836="Male",VLOOKUP(H3836,'Shoe size conversion table'!$B$6:$D$22,3),VLOOKUP(H3836,'Shoe size conversion table'!$J$6:$L$22,3))</f>
        <v>9</v>
      </c>
      <c r="K3836" s="11">
        <v>179</v>
      </c>
      <c r="L3836" s="12">
        <v>0</v>
      </c>
      <c r="M3836" s="7">
        <f t="shared" si="178"/>
        <v>2015</v>
      </c>
      <c r="N3836" s="7">
        <f t="shared" si="179"/>
        <v>4</v>
      </c>
      <c r="O3836" s="30">
        <f t="shared" si="180"/>
        <v>179</v>
      </c>
    </row>
    <row r="3837" spans="2:15" x14ac:dyDescent="0.2">
      <c r="B3837" s="13">
        <v>55732</v>
      </c>
      <c r="C3837" s="14">
        <v>42106.716111111142</v>
      </c>
      <c r="D3837" s="7" t="s">
        <v>8</v>
      </c>
      <c r="E3837" s="13">
        <v>2168</v>
      </c>
      <c r="F3837" s="7" t="s">
        <v>40</v>
      </c>
      <c r="G3837" s="7" t="s">
        <v>11</v>
      </c>
      <c r="H3837" s="13">
        <v>9</v>
      </c>
      <c r="I3837" s="13">
        <f>IF(G3837="Male",VLOOKUP(H3837,'Shoe size conversion table'!$B$6:$D$22,2),VLOOKUP(H3837,'Shoe size conversion table'!$J$6:$L$22,2))</f>
        <v>42</v>
      </c>
      <c r="J3837" s="13">
        <f>IF(G3837="Male",VLOOKUP(H3837,'Shoe size conversion table'!$B$6:$D$22,3),VLOOKUP(H3837,'Shoe size conversion table'!$J$6:$L$22,3))</f>
        <v>8.5</v>
      </c>
      <c r="K3837" s="11">
        <v>139</v>
      </c>
      <c r="L3837" s="12">
        <v>0</v>
      </c>
      <c r="M3837" s="7">
        <f t="shared" si="178"/>
        <v>2015</v>
      </c>
      <c r="N3837" s="7">
        <f t="shared" si="179"/>
        <v>4</v>
      </c>
      <c r="O3837" s="30">
        <f t="shared" si="180"/>
        <v>139</v>
      </c>
    </row>
    <row r="3838" spans="2:15" x14ac:dyDescent="0.2">
      <c r="B3838" s="13">
        <v>55733</v>
      </c>
      <c r="C3838" s="14">
        <v>42106.946111111291</v>
      </c>
      <c r="D3838" s="7" t="s">
        <v>10</v>
      </c>
      <c r="E3838" s="13">
        <v>2218</v>
      </c>
      <c r="F3838" s="7" t="s">
        <v>35</v>
      </c>
      <c r="G3838" s="7" t="s">
        <v>12</v>
      </c>
      <c r="H3838" s="13">
        <v>7</v>
      </c>
      <c r="I3838" s="13" t="str">
        <f>IF(G3838="Male",VLOOKUP(H3838,'Shoe size conversion table'!$B$6:$D$22,2),VLOOKUP(H3838,'Shoe size conversion table'!$J$6:$L$22,2))</f>
        <v>37-38</v>
      </c>
      <c r="J3838" s="13">
        <f>IF(G3838="Male",VLOOKUP(H3838,'Shoe size conversion table'!$B$6:$D$22,3),VLOOKUP(H3838,'Shoe size conversion table'!$J$6:$L$22,3))</f>
        <v>5</v>
      </c>
      <c r="K3838" s="11">
        <v>169</v>
      </c>
      <c r="L3838" s="12">
        <v>0</v>
      </c>
      <c r="M3838" s="7">
        <f t="shared" si="178"/>
        <v>2015</v>
      </c>
      <c r="N3838" s="7">
        <f t="shared" si="179"/>
        <v>4</v>
      </c>
      <c r="O3838" s="30">
        <f t="shared" si="180"/>
        <v>169</v>
      </c>
    </row>
    <row r="3839" spans="2:15" x14ac:dyDescent="0.2">
      <c r="B3839" s="13">
        <v>55734</v>
      </c>
      <c r="C3839" s="14">
        <v>42107.046111111144</v>
      </c>
      <c r="D3839" s="7" t="s">
        <v>7</v>
      </c>
      <c r="E3839" s="13">
        <v>2213</v>
      </c>
      <c r="F3839" s="7" t="s">
        <v>51</v>
      </c>
      <c r="G3839" s="7" t="s">
        <v>11</v>
      </c>
      <c r="H3839" s="13">
        <v>10</v>
      </c>
      <c r="I3839" s="13">
        <f>IF(G3839="Male",VLOOKUP(H3839,'Shoe size conversion table'!$B$6:$D$22,2),VLOOKUP(H3839,'Shoe size conversion table'!$J$6:$L$22,2))</f>
        <v>43</v>
      </c>
      <c r="J3839" s="13">
        <f>IF(G3839="Male",VLOOKUP(H3839,'Shoe size conversion table'!$B$6:$D$22,3),VLOOKUP(H3839,'Shoe size conversion table'!$J$6:$L$22,3))</f>
        <v>9.5</v>
      </c>
      <c r="K3839" s="11">
        <v>169</v>
      </c>
      <c r="L3839" s="12">
        <v>0</v>
      </c>
      <c r="M3839" s="7">
        <f t="shared" si="178"/>
        <v>2015</v>
      </c>
      <c r="N3839" s="7">
        <f t="shared" si="179"/>
        <v>4</v>
      </c>
      <c r="O3839" s="30">
        <f t="shared" si="180"/>
        <v>169</v>
      </c>
    </row>
    <row r="3840" spans="2:15" x14ac:dyDescent="0.2">
      <c r="B3840" s="13">
        <v>55735</v>
      </c>
      <c r="C3840" s="14">
        <v>42107.116111111296</v>
      </c>
      <c r="D3840" s="7" t="s">
        <v>7</v>
      </c>
      <c r="E3840" s="13">
        <v>2148</v>
      </c>
      <c r="F3840" s="7" t="s">
        <v>44</v>
      </c>
      <c r="G3840" s="7" t="s">
        <v>11</v>
      </c>
      <c r="H3840" s="13">
        <v>10</v>
      </c>
      <c r="I3840" s="13">
        <f>IF(G3840="Male",VLOOKUP(H3840,'Shoe size conversion table'!$B$6:$D$22,2),VLOOKUP(H3840,'Shoe size conversion table'!$J$6:$L$22,2))</f>
        <v>43</v>
      </c>
      <c r="J3840" s="13">
        <f>IF(G3840="Male",VLOOKUP(H3840,'Shoe size conversion table'!$B$6:$D$22,3),VLOOKUP(H3840,'Shoe size conversion table'!$J$6:$L$22,3))</f>
        <v>9.5</v>
      </c>
      <c r="K3840" s="11">
        <v>169</v>
      </c>
      <c r="L3840" s="12">
        <v>0</v>
      </c>
      <c r="M3840" s="7">
        <f t="shared" si="178"/>
        <v>2015</v>
      </c>
      <c r="N3840" s="7">
        <f t="shared" si="179"/>
        <v>4</v>
      </c>
      <c r="O3840" s="30">
        <f t="shared" si="180"/>
        <v>169</v>
      </c>
    </row>
    <row r="3841" spans="2:15" x14ac:dyDescent="0.2">
      <c r="B3841" s="13">
        <v>55736</v>
      </c>
      <c r="C3841" s="14">
        <v>42107.326111111142</v>
      </c>
      <c r="D3841" s="7" t="s">
        <v>8</v>
      </c>
      <c r="E3841" s="13">
        <v>2181</v>
      </c>
      <c r="F3841" s="7" t="s">
        <v>38</v>
      </c>
      <c r="G3841" s="7" t="s">
        <v>11</v>
      </c>
      <c r="H3841" s="13">
        <v>9</v>
      </c>
      <c r="I3841" s="13">
        <f>IF(G3841="Male",VLOOKUP(H3841,'Shoe size conversion table'!$B$6:$D$22,2),VLOOKUP(H3841,'Shoe size conversion table'!$J$6:$L$22,2))</f>
        <v>42</v>
      </c>
      <c r="J3841" s="13">
        <f>IF(G3841="Male",VLOOKUP(H3841,'Shoe size conversion table'!$B$6:$D$22,3),VLOOKUP(H3841,'Shoe size conversion table'!$J$6:$L$22,3))</f>
        <v>8.5</v>
      </c>
      <c r="K3841" s="11">
        <v>169</v>
      </c>
      <c r="L3841" s="12">
        <v>0.3</v>
      </c>
      <c r="M3841" s="7">
        <f t="shared" si="178"/>
        <v>2015</v>
      </c>
      <c r="N3841" s="7">
        <f t="shared" si="179"/>
        <v>4</v>
      </c>
      <c r="O3841" s="30">
        <f t="shared" si="180"/>
        <v>118.3</v>
      </c>
    </row>
    <row r="3842" spans="2:15" x14ac:dyDescent="0.2">
      <c r="B3842" s="13">
        <v>55737</v>
      </c>
      <c r="C3842" s="14">
        <v>42107.406111111261</v>
      </c>
      <c r="D3842" s="7" t="s">
        <v>8</v>
      </c>
      <c r="E3842" s="13">
        <v>2202</v>
      </c>
      <c r="F3842" s="7" t="s">
        <v>41</v>
      </c>
      <c r="G3842" s="7" t="s">
        <v>11</v>
      </c>
      <c r="H3842" s="13">
        <v>9.5</v>
      </c>
      <c r="I3842" s="13" t="str">
        <f>IF(G3842="Male",VLOOKUP(H3842,'Shoe size conversion table'!$B$6:$D$22,2),VLOOKUP(H3842,'Shoe size conversion table'!$J$6:$L$22,2))</f>
        <v>42-43</v>
      </c>
      <c r="J3842" s="13">
        <f>IF(G3842="Male",VLOOKUP(H3842,'Shoe size conversion table'!$B$6:$D$22,3),VLOOKUP(H3842,'Shoe size conversion table'!$J$6:$L$22,3))</f>
        <v>9</v>
      </c>
      <c r="K3842" s="11">
        <v>139</v>
      </c>
      <c r="L3842" s="12">
        <v>0.2</v>
      </c>
      <c r="M3842" s="7">
        <f t="shared" si="178"/>
        <v>2015</v>
      </c>
      <c r="N3842" s="7">
        <f t="shared" si="179"/>
        <v>4</v>
      </c>
      <c r="O3842" s="30">
        <f t="shared" si="180"/>
        <v>111.2</v>
      </c>
    </row>
    <row r="3843" spans="2:15" x14ac:dyDescent="0.2">
      <c r="B3843" s="13">
        <v>55738</v>
      </c>
      <c r="C3843" s="14">
        <v>42107.47611111126</v>
      </c>
      <c r="D3843" s="7" t="s">
        <v>10</v>
      </c>
      <c r="E3843" s="13">
        <v>2176</v>
      </c>
      <c r="F3843" s="7" t="s">
        <v>34</v>
      </c>
      <c r="G3843" s="7" t="s">
        <v>11</v>
      </c>
      <c r="H3843" s="13">
        <v>9.5</v>
      </c>
      <c r="I3843" s="13" t="str">
        <f>IF(G3843="Male",VLOOKUP(H3843,'Shoe size conversion table'!$B$6:$D$22,2),VLOOKUP(H3843,'Shoe size conversion table'!$J$6:$L$22,2))</f>
        <v>42-43</v>
      </c>
      <c r="J3843" s="13">
        <f>IF(G3843="Male",VLOOKUP(H3843,'Shoe size conversion table'!$B$6:$D$22,3),VLOOKUP(H3843,'Shoe size conversion table'!$J$6:$L$22,3))</f>
        <v>9</v>
      </c>
      <c r="K3843" s="11">
        <v>139</v>
      </c>
      <c r="L3843" s="12">
        <v>0</v>
      </c>
      <c r="M3843" s="7">
        <f t="shared" si="178"/>
        <v>2015</v>
      </c>
      <c r="N3843" s="7">
        <f t="shared" si="179"/>
        <v>4</v>
      </c>
      <c r="O3843" s="30">
        <f t="shared" si="180"/>
        <v>139</v>
      </c>
    </row>
    <row r="3844" spans="2:15" x14ac:dyDescent="0.2">
      <c r="B3844" s="13">
        <v>55739</v>
      </c>
      <c r="C3844" s="14">
        <v>42107.5261111113</v>
      </c>
      <c r="D3844" s="7" t="s">
        <v>8</v>
      </c>
      <c r="E3844" s="13">
        <v>2190</v>
      </c>
      <c r="F3844" s="7" t="s">
        <v>40</v>
      </c>
      <c r="G3844" s="7" t="s">
        <v>11</v>
      </c>
      <c r="H3844" s="13">
        <v>6.5</v>
      </c>
      <c r="I3844" s="13">
        <f>IF(G3844="Male",VLOOKUP(H3844,'Shoe size conversion table'!$B$6:$D$22,2),VLOOKUP(H3844,'Shoe size conversion table'!$J$6:$L$22,2))</f>
        <v>39</v>
      </c>
      <c r="J3844" s="13">
        <f>IF(G3844="Male",VLOOKUP(H3844,'Shoe size conversion table'!$B$6:$D$22,3),VLOOKUP(H3844,'Shoe size conversion table'!$J$6:$L$22,3))</f>
        <v>6</v>
      </c>
      <c r="K3844" s="11">
        <v>199</v>
      </c>
      <c r="L3844" s="12">
        <v>0</v>
      </c>
      <c r="M3844" s="7">
        <f t="shared" si="178"/>
        <v>2015</v>
      </c>
      <c r="N3844" s="7">
        <f t="shared" si="179"/>
        <v>4</v>
      </c>
      <c r="O3844" s="30">
        <f t="shared" si="180"/>
        <v>199</v>
      </c>
    </row>
    <row r="3845" spans="2:15" x14ac:dyDescent="0.2">
      <c r="B3845" s="13">
        <v>55740</v>
      </c>
      <c r="C3845" s="14">
        <v>42107.536111111142</v>
      </c>
      <c r="D3845" s="7" t="s">
        <v>8</v>
      </c>
      <c r="E3845" s="13">
        <v>2201</v>
      </c>
      <c r="F3845" s="7" t="s">
        <v>37</v>
      </c>
      <c r="G3845" s="7" t="s">
        <v>11</v>
      </c>
      <c r="H3845" s="13">
        <v>11.5</v>
      </c>
      <c r="I3845" s="13" t="str">
        <f>IF(G3845="Male",VLOOKUP(H3845,'Shoe size conversion table'!$B$6:$D$22,2),VLOOKUP(H3845,'Shoe size conversion table'!$J$6:$L$22,2))</f>
        <v>44-45</v>
      </c>
      <c r="J3845" s="13">
        <f>IF(G3845="Male",VLOOKUP(H3845,'Shoe size conversion table'!$B$6:$D$22,3),VLOOKUP(H3845,'Shoe size conversion table'!$J$6:$L$22,3))</f>
        <v>11</v>
      </c>
      <c r="K3845" s="11">
        <v>159</v>
      </c>
      <c r="L3845" s="12">
        <v>0</v>
      </c>
      <c r="M3845" s="7">
        <f t="shared" ref="M3845:M3908" si="181">YEAR(C3845)</f>
        <v>2015</v>
      </c>
      <c r="N3845" s="7">
        <f t="shared" si="179"/>
        <v>4</v>
      </c>
      <c r="O3845" s="30">
        <f t="shared" si="180"/>
        <v>159</v>
      </c>
    </row>
    <row r="3846" spans="2:15" x14ac:dyDescent="0.2">
      <c r="B3846" s="13">
        <v>55741</v>
      </c>
      <c r="C3846" s="14">
        <v>42107.536111111258</v>
      </c>
      <c r="D3846" s="7" t="s">
        <v>7</v>
      </c>
      <c r="E3846" s="13">
        <v>2168</v>
      </c>
      <c r="F3846" s="7" t="s">
        <v>50</v>
      </c>
      <c r="G3846" s="7" t="s">
        <v>12</v>
      </c>
      <c r="H3846" s="13">
        <v>7.5</v>
      </c>
      <c r="I3846" s="13">
        <f>IF(G3846="Male",VLOOKUP(H3846,'Shoe size conversion table'!$B$6:$D$22,2),VLOOKUP(H3846,'Shoe size conversion table'!$J$6:$L$22,2))</f>
        <v>38</v>
      </c>
      <c r="J3846" s="13">
        <f>IF(G3846="Male",VLOOKUP(H3846,'Shoe size conversion table'!$B$6:$D$22,3),VLOOKUP(H3846,'Shoe size conversion table'!$J$6:$L$22,3))</f>
        <v>5.5</v>
      </c>
      <c r="K3846" s="11">
        <v>189</v>
      </c>
      <c r="L3846" s="12">
        <v>0.1</v>
      </c>
      <c r="M3846" s="7">
        <f t="shared" si="181"/>
        <v>2015</v>
      </c>
      <c r="N3846" s="7">
        <f t="shared" ref="N3846:N3909" si="182">MONTH(C3846:C18813)</f>
        <v>4</v>
      </c>
      <c r="O3846" s="30">
        <f t="shared" ref="O3846:O3909" si="183">K3846*(1-L3846)</f>
        <v>170.1</v>
      </c>
    </row>
    <row r="3847" spans="2:15" x14ac:dyDescent="0.2">
      <c r="B3847" s="13">
        <v>55741</v>
      </c>
      <c r="C3847" s="14">
        <v>42107.536111111258</v>
      </c>
      <c r="D3847" s="7" t="s">
        <v>7</v>
      </c>
      <c r="E3847" s="13">
        <v>2159</v>
      </c>
      <c r="F3847" s="7" t="s">
        <v>50</v>
      </c>
      <c r="G3847" s="7" t="s">
        <v>11</v>
      </c>
      <c r="H3847" s="13">
        <v>10.5</v>
      </c>
      <c r="I3847" s="13" t="str">
        <f>IF(G3847="Male",VLOOKUP(H3847,'Shoe size conversion table'!$B$6:$D$22,2),VLOOKUP(H3847,'Shoe size conversion table'!$J$6:$L$22,2))</f>
        <v>43-44</v>
      </c>
      <c r="J3847" s="13">
        <f>IF(G3847="Male",VLOOKUP(H3847,'Shoe size conversion table'!$B$6:$D$22,3),VLOOKUP(H3847,'Shoe size conversion table'!$J$6:$L$22,3))</f>
        <v>10</v>
      </c>
      <c r="K3847" s="11">
        <v>129</v>
      </c>
      <c r="L3847" s="12">
        <v>0</v>
      </c>
      <c r="M3847" s="7">
        <f t="shared" si="181"/>
        <v>2015</v>
      </c>
      <c r="N3847" s="7">
        <f t="shared" si="182"/>
        <v>4</v>
      </c>
      <c r="O3847" s="30">
        <f t="shared" si="183"/>
        <v>129</v>
      </c>
    </row>
    <row r="3848" spans="2:15" x14ac:dyDescent="0.2">
      <c r="B3848" s="13">
        <v>55742</v>
      </c>
      <c r="C3848" s="14">
        <v>42107.606111111141</v>
      </c>
      <c r="D3848" s="7" t="s">
        <v>7</v>
      </c>
      <c r="E3848" s="13">
        <v>2220</v>
      </c>
      <c r="F3848" s="7" t="s">
        <v>43</v>
      </c>
      <c r="G3848" s="7" t="s">
        <v>12</v>
      </c>
      <c r="H3848" s="13">
        <v>8.5</v>
      </c>
      <c r="I3848" s="13">
        <f>IF(G3848="Male",VLOOKUP(H3848,'Shoe size conversion table'!$B$6:$D$22,2),VLOOKUP(H3848,'Shoe size conversion table'!$J$6:$L$22,2))</f>
        <v>39</v>
      </c>
      <c r="J3848" s="13">
        <f>IF(G3848="Male",VLOOKUP(H3848,'Shoe size conversion table'!$B$6:$D$22,3),VLOOKUP(H3848,'Shoe size conversion table'!$J$6:$L$22,3))</f>
        <v>6.5</v>
      </c>
      <c r="K3848" s="11">
        <v>179</v>
      </c>
      <c r="L3848" s="12">
        <v>0</v>
      </c>
      <c r="M3848" s="7">
        <f t="shared" si="181"/>
        <v>2015</v>
      </c>
      <c r="N3848" s="7">
        <f t="shared" si="182"/>
        <v>4</v>
      </c>
      <c r="O3848" s="30">
        <f t="shared" si="183"/>
        <v>179</v>
      </c>
    </row>
    <row r="3849" spans="2:15" x14ac:dyDescent="0.2">
      <c r="B3849" s="13">
        <v>55743</v>
      </c>
      <c r="C3849" s="14">
        <v>42107.626111111291</v>
      </c>
      <c r="D3849" s="7" t="s">
        <v>8</v>
      </c>
      <c r="E3849" s="13">
        <v>2176</v>
      </c>
      <c r="F3849" s="7" t="s">
        <v>42</v>
      </c>
      <c r="G3849" s="7" t="s">
        <v>11</v>
      </c>
      <c r="H3849" s="13">
        <v>9</v>
      </c>
      <c r="I3849" s="13">
        <f>IF(G3849="Male",VLOOKUP(H3849,'Shoe size conversion table'!$B$6:$D$22,2),VLOOKUP(H3849,'Shoe size conversion table'!$J$6:$L$22,2))</f>
        <v>42</v>
      </c>
      <c r="J3849" s="13">
        <f>IF(G3849="Male",VLOOKUP(H3849,'Shoe size conversion table'!$B$6:$D$22,3),VLOOKUP(H3849,'Shoe size conversion table'!$J$6:$L$22,3))</f>
        <v>8.5</v>
      </c>
      <c r="K3849" s="11">
        <v>159</v>
      </c>
      <c r="L3849" s="12">
        <v>0.2</v>
      </c>
      <c r="M3849" s="7">
        <f t="shared" si="181"/>
        <v>2015</v>
      </c>
      <c r="N3849" s="7">
        <f t="shared" si="182"/>
        <v>4</v>
      </c>
      <c r="O3849" s="30">
        <f t="shared" si="183"/>
        <v>127.2</v>
      </c>
    </row>
    <row r="3850" spans="2:15" x14ac:dyDescent="0.2">
      <c r="B3850" s="13">
        <v>55743</v>
      </c>
      <c r="C3850" s="14">
        <v>42107.626111111291</v>
      </c>
      <c r="D3850" s="7" t="s">
        <v>8</v>
      </c>
      <c r="E3850" s="13">
        <v>2174</v>
      </c>
      <c r="F3850" s="7" t="s">
        <v>41</v>
      </c>
      <c r="G3850" s="7" t="s">
        <v>11</v>
      </c>
      <c r="H3850" s="13">
        <v>9.5</v>
      </c>
      <c r="I3850" s="13" t="str">
        <f>IF(G3850="Male",VLOOKUP(H3850,'Shoe size conversion table'!$B$6:$D$22,2),VLOOKUP(H3850,'Shoe size conversion table'!$J$6:$L$22,2))</f>
        <v>42-43</v>
      </c>
      <c r="J3850" s="13">
        <f>IF(G3850="Male",VLOOKUP(H3850,'Shoe size conversion table'!$B$6:$D$22,3),VLOOKUP(H3850,'Shoe size conversion table'!$J$6:$L$22,3))</f>
        <v>9</v>
      </c>
      <c r="K3850" s="11">
        <v>159</v>
      </c>
      <c r="L3850" s="12">
        <v>0</v>
      </c>
      <c r="M3850" s="7">
        <f t="shared" si="181"/>
        <v>2015</v>
      </c>
      <c r="N3850" s="7">
        <f t="shared" si="182"/>
        <v>4</v>
      </c>
      <c r="O3850" s="30">
        <f t="shared" si="183"/>
        <v>159</v>
      </c>
    </row>
    <row r="3851" spans="2:15" x14ac:dyDescent="0.2">
      <c r="B3851" s="13">
        <v>55744</v>
      </c>
      <c r="C3851" s="14">
        <v>42107.656111111261</v>
      </c>
      <c r="D3851" s="7" t="s">
        <v>10</v>
      </c>
      <c r="E3851" s="13">
        <v>2184</v>
      </c>
      <c r="F3851" s="7" t="s">
        <v>34</v>
      </c>
      <c r="G3851" s="7" t="s">
        <v>11</v>
      </c>
      <c r="H3851" s="13">
        <v>9</v>
      </c>
      <c r="I3851" s="13">
        <f>IF(G3851="Male",VLOOKUP(H3851,'Shoe size conversion table'!$B$6:$D$22,2),VLOOKUP(H3851,'Shoe size conversion table'!$J$6:$L$22,2))</f>
        <v>42</v>
      </c>
      <c r="J3851" s="13">
        <f>IF(G3851="Male",VLOOKUP(H3851,'Shoe size conversion table'!$B$6:$D$22,3),VLOOKUP(H3851,'Shoe size conversion table'!$J$6:$L$22,3))</f>
        <v>8.5</v>
      </c>
      <c r="K3851" s="11">
        <v>179</v>
      </c>
      <c r="L3851" s="12">
        <v>0.5</v>
      </c>
      <c r="M3851" s="7">
        <f t="shared" si="181"/>
        <v>2015</v>
      </c>
      <c r="N3851" s="7">
        <f t="shared" si="182"/>
        <v>4</v>
      </c>
      <c r="O3851" s="30">
        <f t="shared" si="183"/>
        <v>89.5</v>
      </c>
    </row>
    <row r="3852" spans="2:15" x14ac:dyDescent="0.2">
      <c r="B3852" s="13">
        <v>55744</v>
      </c>
      <c r="C3852" s="14">
        <v>42107.656111111261</v>
      </c>
      <c r="D3852" s="7" t="s">
        <v>10</v>
      </c>
      <c r="E3852" s="13">
        <v>2224</v>
      </c>
      <c r="F3852" s="7" t="s">
        <v>34</v>
      </c>
      <c r="G3852" s="7" t="s">
        <v>12</v>
      </c>
      <c r="H3852" s="13">
        <v>8.5</v>
      </c>
      <c r="I3852" s="13">
        <f>IF(G3852="Male",VLOOKUP(H3852,'Shoe size conversion table'!$B$6:$D$22,2),VLOOKUP(H3852,'Shoe size conversion table'!$J$6:$L$22,2))</f>
        <v>39</v>
      </c>
      <c r="J3852" s="13">
        <f>IF(G3852="Male",VLOOKUP(H3852,'Shoe size conversion table'!$B$6:$D$22,3),VLOOKUP(H3852,'Shoe size conversion table'!$J$6:$L$22,3))</f>
        <v>6.5</v>
      </c>
      <c r="K3852" s="11">
        <v>169</v>
      </c>
      <c r="L3852" s="12">
        <v>0.3</v>
      </c>
      <c r="M3852" s="7">
        <f t="shared" si="181"/>
        <v>2015</v>
      </c>
      <c r="N3852" s="7">
        <f t="shared" si="182"/>
        <v>4</v>
      </c>
      <c r="O3852" s="30">
        <f t="shared" si="183"/>
        <v>118.3</v>
      </c>
    </row>
    <row r="3853" spans="2:15" x14ac:dyDescent="0.2">
      <c r="B3853" s="13">
        <v>55745</v>
      </c>
      <c r="C3853" s="14">
        <v>42107.666111111263</v>
      </c>
      <c r="D3853" s="7" t="s">
        <v>8</v>
      </c>
      <c r="E3853" s="13">
        <v>2203</v>
      </c>
      <c r="F3853" s="7" t="s">
        <v>37</v>
      </c>
      <c r="G3853" s="7" t="s">
        <v>11</v>
      </c>
      <c r="H3853" s="13">
        <v>9</v>
      </c>
      <c r="I3853" s="13">
        <f>IF(G3853="Male",VLOOKUP(H3853,'Shoe size conversion table'!$B$6:$D$22,2),VLOOKUP(H3853,'Shoe size conversion table'!$J$6:$L$22,2))</f>
        <v>42</v>
      </c>
      <c r="J3853" s="13">
        <f>IF(G3853="Male",VLOOKUP(H3853,'Shoe size conversion table'!$B$6:$D$22,3),VLOOKUP(H3853,'Shoe size conversion table'!$J$6:$L$22,3))</f>
        <v>8.5</v>
      </c>
      <c r="K3853" s="11">
        <v>179</v>
      </c>
      <c r="L3853" s="12">
        <v>0.1</v>
      </c>
      <c r="M3853" s="7">
        <f t="shared" si="181"/>
        <v>2015</v>
      </c>
      <c r="N3853" s="7">
        <f t="shared" si="182"/>
        <v>4</v>
      </c>
      <c r="O3853" s="30">
        <f t="shared" si="183"/>
        <v>161.1</v>
      </c>
    </row>
    <row r="3854" spans="2:15" x14ac:dyDescent="0.2">
      <c r="B3854" s="13">
        <v>55746</v>
      </c>
      <c r="C3854" s="14">
        <v>42107.676111111294</v>
      </c>
      <c r="D3854" s="7" t="s">
        <v>10</v>
      </c>
      <c r="E3854" s="13">
        <v>2193</v>
      </c>
      <c r="F3854" s="7" t="s">
        <v>35</v>
      </c>
      <c r="G3854" s="7" t="s">
        <v>12</v>
      </c>
      <c r="H3854" s="13">
        <v>9.5</v>
      </c>
      <c r="I3854" s="13">
        <f>IF(G3854="Male",VLOOKUP(H3854,'Shoe size conversion table'!$B$6:$D$22,2),VLOOKUP(H3854,'Shoe size conversion table'!$J$6:$L$22,2))</f>
        <v>40</v>
      </c>
      <c r="J3854" s="13">
        <f>IF(G3854="Male",VLOOKUP(H3854,'Shoe size conversion table'!$B$6:$D$22,3),VLOOKUP(H3854,'Shoe size conversion table'!$J$6:$L$22,3))</f>
        <v>7.5</v>
      </c>
      <c r="K3854" s="11">
        <v>129</v>
      </c>
      <c r="L3854" s="12">
        <v>0</v>
      </c>
      <c r="M3854" s="7">
        <f t="shared" si="181"/>
        <v>2015</v>
      </c>
      <c r="N3854" s="7">
        <f t="shared" si="182"/>
        <v>4</v>
      </c>
      <c r="O3854" s="30">
        <f t="shared" si="183"/>
        <v>129</v>
      </c>
    </row>
    <row r="3855" spans="2:15" x14ac:dyDescent="0.2">
      <c r="B3855" s="13">
        <v>55747</v>
      </c>
      <c r="C3855" s="14">
        <v>42107.79611111126</v>
      </c>
      <c r="D3855" s="7" t="s">
        <v>9</v>
      </c>
      <c r="E3855" s="13">
        <v>2205</v>
      </c>
      <c r="F3855" s="7" t="s">
        <v>60</v>
      </c>
      <c r="G3855" s="7" t="s">
        <v>12</v>
      </c>
      <c r="H3855" s="13">
        <v>6.5</v>
      </c>
      <c r="I3855" s="13">
        <f>IF(G3855="Male",VLOOKUP(H3855,'Shoe size conversion table'!$B$6:$D$22,2),VLOOKUP(H3855,'Shoe size conversion table'!$J$6:$L$22,2))</f>
        <v>37</v>
      </c>
      <c r="J3855" s="13">
        <f>IF(G3855="Male",VLOOKUP(H3855,'Shoe size conversion table'!$B$6:$D$22,3),VLOOKUP(H3855,'Shoe size conversion table'!$J$6:$L$22,3))</f>
        <v>4.5</v>
      </c>
      <c r="K3855" s="11">
        <v>159</v>
      </c>
      <c r="L3855" s="12">
        <v>0</v>
      </c>
      <c r="M3855" s="7">
        <f t="shared" si="181"/>
        <v>2015</v>
      </c>
      <c r="N3855" s="7">
        <f t="shared" si="182"/>
        <v>4</v>
      </c>
      <c r="O3855" s="30">
        <f t="shared" si="183"/>
        <v>159</v>
      </c>
    </row>
    <row r="3856" spans="2:15" x14ac:dyDescent="0.2">
      <c r="B3856" s="13">
        <v>55748</v>
      </c>
      <c r="C3856" s="14">
        <v>42108.106111111141</v>
      </c>
      <c r="D3856" s="7" t="s">
        <v>7</v>
      </c>
      <c r="E3856" s="13">
        <v>2183</v>
      </c>
      <c r="F3856" s="7" t="s">
        <v>51</v>
      </c>
      <c r="G3856" s="7" t="s">
        <v>12</v>
      </c>
      <c r="H3856" s="13">
        <v>9</v>
      </c>
      <c r="I3856" s="13" t="str">
        <f>IF(G3856="Male",VLOOKUP(H3856,'Shoe size conversion table'!$B$6:$D$22,2),VLOOKUP(H3856,'Shoe size conversion table'!$J$6:$L$22,2))</f>
        <v>39-40</v>
      </c>
      <c r="J3856" s="13">
        <f>IF(G3856="Male",VLOOKUP(H3856,'Shoe size conversion table'!$B$6:$D$22,3),VLOOKUP(H3856,'Shoe size conversion table'!$J$6:$L$22,3))</f>
        <v>7</v>
      </c>
      <c r="K3856" s="11">
        <v>139</v>
      </c>
      <c r="L3856" s="12">
        <v>0.5</v>
      </c>
      <c r="M3856" s="7">
        <f t="shared" si="181"/>
        <v>2015</v>
      </c>
      <c r="N3856" s="7">
        <f t="shared" si="182"/>
        <v>4</v>
      </c>
      <c r="O3856" s="30">
        <f t="shared" si="183"/>
        <v>69.5</v>
      </c>
    </row>
    <row r="3857" spans="2:15" x14ac:dyDescent="0.2">
      <c r="B3857" s="13">
        <v>55748</v>
      </c>
      <c r="C3857" s="14">
        <v>42108.106111111141</v>
      </c>
      <c r="D3857" s="7" t="s">
        <v>7</v>
      </c>
      <c r="E3857" s="13">
        <v>2196</v>
      </c>
      <c r="F3857" s="7" t="s">
        <v>51</v>
      </c>
      <c r="G3857" s="7" t="s">
        <v>12</v>
      </c>
      <c r="H3857" s="13">
        <v>9</v>
      </c>
      <c r="I3857" s="13" t="str">
        <f>IF(G3857="Male",VLOOKUP(H3857,'Shoe size conversion table'!$B$6:$D$22,2),VLOOKUP(H3857,'Shoe size conversion table'!$J$6:$L$22,2))</f>
        <v>39-40</v>
      </c>
      <c r="J3857" s="13">
        <f>IF(G3857="Male",VLOOKUP(H3857,'Shoe size conversion table'!$B$6:$D$22,3),VLOOKUP(H3857,'Shoe size conversion table'!$J$6:$L$22,3))</f>
        <v>7</v>
      </c>
      <c r="K3857" s="11">
        <v>169</v>
      </c>
      <c r="L3857" s="12">
        <v>0</v>
      </c>
      <c r="M3857" s="7">
        <f t="shared" si="181"/>
        <v>2015</v>
      </c>
      <c r="N3857" s="7">
        <f t="shared" si="182"/>
        <v>4</v>
      </c>
      <c r="O3857" s="30">
        <f t="shared" si="183"/>
        <v>169</v>
      </c>
    </row>
    <row r="3858" spans="2:15" x14ac:dyDescent="0.2">
      <c r="B3858" s="13">
        <v>55749</v>
      </c>
      <c r="C3858" s="14">
        <v>42108.116111111296</v>
      </c>
      <c r="D3858" s="7" t="s">
        <v>7</v>
      </c>
      <c r="E3858" s="13">
        <v>2237</v>
      </c>
      <c r="F3858" s="7" t="s">
        <v>52</v>
      </c>
      <c r="G3858" s="7" t="s">
        <v>11</v>
      </c>
      <c r="H3858" s="13">
        <v>9</v>
      </c>
      <c r="I3858" s="13">
        <f>IF(G3858="Male",VLOOKUP(H3858,'Shoe size conversion table'!$B$6:$D$22,2),VLOOKUP(H3858,'Shoe size conversion table'!$J$6:$L$22,2))</f>
        <v>42</v>
      </c>
      <c r="J3858" s="13">
        <f>IF(G3858="Male",VLOOKUP(H3858,'Shoe size conversion table'!$B$6:$D$22,3),VLOOKUP(H3858,'Shoe size conversion table'!$J$6:$L$22,3))</f>
        <v>8.5</v>
      </c>
      <c r="K3858" s="11">
        <v>169</v>
      </c>
      <c r="L3858" s="12">
        <v>0</v>
      </c>
      <c r="M3858" s="7">
        <f t="shared" si="181"/>
        <v>2015</v>
      </c>
      <c r="N3858" s="7">
        <f t="shared" si="182"/>
        <v>4</v>
      </c>
      <c r="O3858" s="30">
        <f t="shared" si="183"/>
        <v>169</v>
      </c>
    </row>
    <row r="3859" spans="2:15" x14ac:dyDescent="0.2">
      <c r="B3859" s="13">
        <v>55750</v>
      </c>
      <c r="C3859" s="14">
        <v>42108.29611111126</v>
      </c>
      <c r="D3859" s="7" t="s">
        <v>7</v>
      </c>
      <c r="E3859" s="13">
        <v>2233</v>
      </c>
      <c r="F3859" s="7" t="s">
        <v>49</v>
      </c>
      <c r="G3859" s="7" t="s">
        <v>12</v>
      </c>
      <c r="H3859" s="13">
        <v>9.5</v>
      </c>
      <c r="I3859" s="13">
        <f>IF(G3859="Male",VLOOKUP(H3859,'Shoe size conversion table'!$B$6:$D$22,2),VLOOKUP(H3859,'Shoe size conversion table'!$J$6:$L$22,2))</f>
        <v>40</v>
      </c>
      <c r="J3859" s="13">
        <f>IF(G3859="Male",VLOOKUP(H3859,'Shoe size conversion table'!$B$6:$D$22,3),VLOOKUP(H3859,'Shoe size conversion table'!$J$6:$L$22,3))</f>
        <v>7.5</v>
      </c>
      <c r="K3859" s="11">
        <v>189</v>
      </c>
      <c r="L3859" s="12">
        <v>0</v>
      </c>
      <c r="M3859" s="7">
        <f t="shared" si="181"/>
        <v>2015</v>
      </c>
      <c r="N3859" s="7">
        <f t="shared" si="182"/>
        <v>4</v>
      </c>
      <c r="O3859" s="30">
        <f t="shared" si="183"/>
        <v>189</v>
      </c>
    </row>
    <row r="3860" spans="2:15" x14ac:dyDescent="0.2">
      <c r="B3860" s="13">
        <v>55751</v>
      </c>
      <c r="C3860" s="14">
        <v>42108.306111111306</v>
      </c>
      <c r="D3860" s="7" t="s">
        <v>7</v>
      </c>
      <c r="E3860" s="13">
        <v>2159</v>
      </c>
      <c r="F3860" s="7" t="s">
        <v>48</v>
      </c>
      <c r="G3860" s="7" t="s">
        <v>12</v>
      </c>
      <c r="H3860" s="13">
        <v>8</v>
      </c>
      <c r="I3860" s="13" t="str">
        <f>IF(G3860="Male",VLOOKUP(H3860,'Shoe size conversion table'!$B$6:$D$22,2),VLOOKUP(H3860,'Shoe size conversion table'!$J$6:$L$22,2))</f>
        <v>38-39</v>
      </c>
      <c r="J3860" s="13">
        <f>IF(G3860="Male",VLOOKUP(H3860,'Shoe size conversion table'!$B$6:$D$22,3),VLOOKUP(H3860,'Shoe size conversion table'!$J$6:$L$22,3))</f>
        <v>6</v>
      </c>
      <c r="K3860" s="11">
        <v>159</v>
      </c>
      <c r="L3860" s="12">
        <v>0</v>
      </c>
      <c r="M3860" s="7">
        <f t="shared" si="181"/>
        <v>2015</v>
      </c>
      <c r="N3860" s="7">
        <f t="shared" si="182"/>
        <v>4</v>
      </c>
      <c r="O3860" s="30">
        <f t="shared" si="183"/>
        <v>159</v>
      </c>
    </row>
    <row r="3861" spans="2:15" x14ac:dyDescent="0.2">
      <c r="B3861" s="13">
        <v>55752</v>
      </c>
      <c r="C3861" s="14">
        <v>42108.416111111299</v>
      </c>
      <c r="D3861" s="7" t="s">
        <v>10</v>
      </c>
      <c r="E3861" s="13">
        <v>2239</v>
      </c>
      <c r="F3861" s="7" t="s">
        <v>35</v>
      </c>
      <c r="G3861" s="7" t="s">
        <v>11</v>
      </c>
      <c r="H3861" s="13">
        <v>11</v>
      </c>
      <c r="I3861" s="13">
        <f>IF(G3861="Male",VLOOKUP(H3861,'Shoe size conversion table'!$B$6:$D$22,2),VLOOKUP(H3861,'Shoe size conversion table'!$J$6:$L$22,2))</f>
        <v>44</v>
      </c>
      <c r="J3861" s="13">
        <f>IF(G3861="Male",VLOOKUP(H3861,'Shoe size conversion table'!$B$6:$D$22,3),VLOOKUP(H3861,'Shoe size conversion table'!$J$6:$L$22,3))</f>
        <v>10.5</v>
      </c>
      <c r="K3861" s="11">
        <v>179</v>
      </c>
      <c r="L3861" s="12">
        <v>0.5</v>
      </c>
      <c r="M3861" s="7">
        <f t="shared" si="181"/>
        <v>2015</v>
      </c>
      <c r="N3861" s="7">
        <f t="shared" si="182"/>
        <v>4</v>
      </c>
      <c r="O3861" s="30">
        <f t="shared" si="183"/>
        <v>89.5</v>
      </c>
    </row>
    <row r="3862" spans="2:15" x14ac:dyDescent="0.2">
      <c r="B3862" s="13">
        <v>55753</v>
      </c>
      <c r="C3862" s="14">
        <v>42108.436111111259</v>
      </c>
      <c r="D3862" s="7" t="s">
        <v>9</v>
      </c>
      <c r="E3862" s="13">
        <v>2201</v>
      </c>
      <c r="F3862" s="7" t="s">
        <v>60</v>
      </c>
      <c r="G3862" s="7" t="s">
        <v>11</v>
      </c>
      <c r="H3862" s="13">
        <v>9</v>
      </c>
      <c r="I3862" s="13">
        <f>IF(G3862="Male",VLOOKUP(H3862,'Shoe size conversion table'!$B$6:$D$22,2),VLOOKUP(H3862,'Shoe size conversion table'!$J$6:$L$22,2))</f>
        <v>42</v>
      </c>
      <c r="J3862" s="13">
        <f>IF(G3862="Male",VLOOKUP(H3862,'Shoe size conversion table'!$B$6:$D$22,3),VLOOKUP(H3862,'Shoe size conversion table'!$J$6:$L$22,3))</f>
        <v>8.5</v>
      </c>
      <c r="K3862" s="11">
        <v>199</v>
      </c>
      <c r="L3862" s="12">
        <v>0.5</v>
      </c>
      <c r="M3862" s="7">
        <f t="shared" si="181"/>
        <v>2015</v>
      </c>
      <c r="N3862" s="7">
        <f t="shared" si="182"/>
        <v>4</v>
      </c>
      <c r="O3862" s="30">
        <f t="shared" si="183"/>
        <v>99.5</v>
      </c>
    </row>
    <row r="3863" spans="2:15" x14ac:dyDescent="0.2">
      <c r="B3863" s="13">
        <v>55754</v>
      </c>
      <c r="C3863" s="14">
        <v>42108.47611111126</v>
      </c>
      <c r="D3863" s="7" t="s">
        <v>10</v>
      </c>
      <c r="E3863" s="13">
        <v>2187</v>
      </c>
      <c r="F3863" s="7" t="s">
        <v>34</v>
      </c>
      <c r="G3863" s="7" t="s">
        <v>11</v>
      </c>
      <c r="H3863" s="13">
        <v>8.5</v>
      </c>
      <c r="I3863" s="13" t="str">
        <f>IF(G3863="Male",VLOOKUP(H3863,'Shoe size conversion table'!$B$6:$D$22,2),VLOOKUP(H3863,'Shoe size conversion table'!$J$6:$L$22,2))</f>
        <v>41-42</v>
      </c>
      <c r="J3863" s="13">
        <f>IF(G3863="Male",VLOOKUP(H3863,'Shoe size conversion table'!$B$6:$D$22,3),VLOOKUP(H3863,'Shoe size conversion table'!$J$6:$L$22,3))</f>
        <v>8</v>
      </c>
      <c r="K3863" s="11">
        <v>149</v>
      </c>
      <c r="L3863" s="12">
        <v>0</v>
      </c>
      <c r="M3863" s="7">
        <f t="shared" si="181"/>
        <v>2015</v>
      </c>
      <c r="N3863" s="7">
        <f t="shared" si="182"/>
        <v>4</v>
      </c>
      <c r="O3863" s="30">
        <f t="shared" si="183"/>
        <v>149</v>
      </c>
    </row>
    <row r="3864" spans="2:15" x14ac:dyDescent="0.2">
      <c r="B3864" s="13">
        <v>55755</v>
      </c>
      <c r="C3864" s="14">
        <v>42108.79611111126</v>
      </c>
      <c r="D3864" s="7" t="s">
        <v>8</v>
      </c>
      <c r="E3864" s="13">
        <v>2181</v>
      </c>
      <c r="F3864" s="7" t="s">
        <v>39</v>
      </c>
      <c r="G3864" s="7" t="s">
        <v>11</v>
      </c>
      <c r="H3864" s="13">
        <v>9</v>
      </c>
      <c r="I3864" s="13">
        <f>IF(G3864="Male",VLOOKUP(H3864,'Shoe size conversion table'!$B$6:$D$22,2),VLOOKUP(H3864,'Shoe size conversion table'!$J$6:$L$22,2))</f>
        <v>42</v>
      </c>
      <c r="J3864" s="13">
        <f>IF(G3864="Male",VLOOKUP(H3864,'Shoe size conversion table'!$B$6:$D$22,3),VLOOKUP(H3864,'Shoe size conversion table'!$J$6:$L$22,3))</f>
        <v>8.5</v>
      </c>
      <c r="K3864" s="11">
        <v>189</v>
      </c>
      <c r="L3864" s="12">
        <v>0</v>
      </c>
      <c r="M3864" s="7">
        <f t="shared" si="181"/>
        <v>2015</v>
      </c>
      <c r="N3864" s="7">
        <f t="shared" si="182"/>
        <v>4</v>
      </c>
      <c r="O3864" s="30">
        <f t="shared" si="183"/>
        <v>189</v>
      </c>
    </row>
    <row r="3865" spans="2:15" x14ac:dyDescent="0.2">
      <c r="B3865" s="13">
        <v>55756</v>
      </c>
      <c r="C3865" s="14">
        <v>42108.936111111303</v>
      </c>
      <c r="D3865" s="7" t="s">
        <v>9</v>
      </c>
      <c r="E3865" s="13">
        <v>2181</v>
      </c>
      <c r="F3865" s="7" t="s">
        <v>59</v>
      </c>
      <c r="G3865" s="7" t="s">
        <v>11</v>
      </c>
      <c r="H3865" s="13">
        <v>11</v>
      </c>
      <c r="I3865" s="13">
        <f>IF(G3865="Male",VLOOKUP(H3865,'Shoe size conversion table'!$B$6:$D$22,2),VLOOKUP(H3865,'Shoe size conversion table'!$J$6:$L$22,2))</f>
        <v>44</v>
      </c>
      <c r="J3865" s="13">
        <f>IF(G3865="Male",VLOOKUP(H3865,'Shoe size conversion table'!$B$6:$D$22,3),VLOOKUP(H3865,'Shoe size conversion table'!$J$6:$L$22,3))</f>
        <v>10.5</v>
      </c>
      <c r="K3865" s="11">
        <v>189</v>
      </c>
      <c r="L3865" s="12">
        <v>0.2</v>
      </c>
      <c r="M3865" s="7">
        <f t="shared" si="181"/>
        <v>2015</v>
      </c>
      <c r="N3865" s="7">
        <f t="shared" si="182"/>
        <v>4</v>
      </c>
      <c r="O3865" s="30">
        <f t="shared" si="183"/>
        <v>151.20000000000002</v>
      </c>
    </row>
    <row r="3866" spans="2:15" x14ac:dyDescent="0.2">
      <c r="B3866" s="13">
        <v>55757</v>
      </c>
      <c r="C3866" s="14">
        <v>42108.936111111303</v>
      </c>
      <c r="D3866" s="7" t="s">
        <v>7</v>
      </c>
      <c r="E3866" s="13">
        <v>2167</v>
      </c>
      <c r="F3866" s="7" t="s">
        <v>49</v>
      </c>
      <c r="G3866" s="7" t="s">
        <v>12</v>
      </c>
      <c r="H3866" s="13">
        <v>7.5</v>
      </c>
      <c r="I3866" s="13">
        <f>IF(G3866="Male",VLOOKUP(H3866,'Shoe size conversion table'!$B$6:$D$22,2),VLOOKUP(H3866,'Shoe size conversion table'!$J$6:$L$22,2))</f>
        <v>38</v>
      </c>
      <c r="J3866" s="13">
        <f>IF(G3866="Male",VLOOKUP(H3866,'Shoe size conversion table'!$B$6:$D$22,3),VLOOKUP(H3866,'Shoe size conversion table'!$J$6:$L$22,3))</f>
        <v>5.5</v>
      </c>
      <c r="K3866" s="11">
        <v>189</v>
      </c>
      <c r="L3866" s="12">
        <v>0.1</v>
      </c>
      <c r="M3866" s="7">
        <f t="shared" si="181"/>
        <v>2015</v>
      </c>
      <c r="N3866" s="7">
        <f t="shared" si="182"/>
        <v>4</v>
      </c>
      <c r="O3866" s="30">
        <f t="shared" si="183"/>
        <v>170.1</v>
      </c>
    </row>
    <row r="3867" spans="2:15" x14ac:dyDescent="0.2">
      <c r="B3867" s="13">
        <v>55758</v>
      </c>
      <c r="C3867" s="14">
        <v>42109.286111111142</v>
      </c>
      <c r="D3867" s="7" t="s">
        <v>8</v>
      </c>
      <c r="E3867" s="13">
        <v>2183</v>
      </c>
      <c r="F3867" s="7" t="s">
        <v>40</v>
      </c>
      <c r="G3867" s="7" t="s">
        <v>11</v>
      </c>
      <c r="H3867" s="13">
        <v>12</v>
      </c>
      <c r="I3867" s="13">
        <f>IF(G3867="Male",VLOOKUP(H3867,'Shoe size conversion table'!$B$6:$D$22,2),VLOOKUP(H3867,'Shoe size conversion table'!$J$6:$L$22,2))</f>
        <v>45</v>
      </c>
      <c r="J3867" s="13">
        <f>IF(G3867="Male",VLOOKUP(H3867,'Shoe size conversion table'!$B$6:$D$22,3),VLOOKUP(H3867,'Shoe size conversion table'!$J$6:$L$22,3))</f>
        <v>11.5</v>
      </c>
      <c r="K3867" s="11">
        <v>169</v>
      </c>
      <c r="L3867" s="12">
        <v>0.3</v>
      </c>
      <c r="M3867" s="7">
        <f t="shared" si="181"/>
        <v>2015</v>
      </c>
      <c r="N3867" s="7">
        <f t="shared" si="182"/>
        <v>4</v>
      </c>
      <c r="O3867" s="30">
        <f t="shared" si="183"/>
        <v>118.3</v>
      </c>
    </row>
    <row r="3868" spans="2:15" x14ac:dyDescent="0.2">
      <c r="B3868" s="13">
        <v>55759</v>
      </c>
      <c r="C3868" s="14">
        <v>42109.296111111304</v>
      </c>
      <c r="D3868" s="7" t="s">
        <v>10</v>
      </c>
      <c r="E3868" s="13">
        <v>2177</v>
      </c>
      <c r="F3868" s="7" t="s">
        <v>36</v>
      </c>
      <c r="G3868" s="7" t="s">
        <v>11</v>
      </c>
      <c r="H3868" s="13">
        <v>9.5</v>
      </c>
      <c r="I3868" s="13" t="str">
        <f>IF(G3868="Male",VLOOKUP(H3868,'Shoe size conversion table'!$B$6:$D$22,2),VLOOKUP(H3868,'Shoe size conversion table'!$J$6:$L$22,2))</f>
        <v>42-43</v>
      </c>
      <c r="J3868" s="13">
        <f>IF(G3868="Male",VLOOKUP(H3868,'Shoe size conversion table'!$B$6:$D$22,3),VLOOKUP(H3868,'Shoe size conversion table'!$J$6:$L$22,3))</f>
        <v>9</v>
      </c>
      <c r="K3868" s="11">
        <v>199</v>
      </c>
      <c r="L3868" s="12">
        <v>0</v>
      </c>
      <c r="M3868" s="7">
        <f t="shared" si="181"/>
        <v>2015</v>
      </c>
      <c r="N3868" s="7">
        <f t="shared" si="182"/>
        <v>4</v>
      </c>
      <c r="O3868" s="30">
        <f t="shared" si="183"/>
        <v>199</v>
      </c>
    </row>
    <row r="3869" spans="2:15" x14ac:dyDescent="0.2">
      <c r="B3869" s="13">
        <v>55760</v>
      </c>
      <c r="C3869" s="14">
        <v>42109.436111111259</v>
      </c>
      <c r="D3869" s="7" t="s">
        <v>10</v>
      </c>
      <c r="E3869" s="13">
        <v>2152</v>
      </c>
      <c r="F3869" s="7" t="s">
        <v>35</v>
      </c>
      <c r="G3869" s="7" t="s">
        <v>12</v>
      </c>
      <c r="H3869" s="13">
        <v>9</v>
      </c>
      <c r="I3869" s="13" t="str">
        <f>IF(G3869="Male",VLOOKUP(H3869,'Shoe size conversion table'!$B$6:$D$22,2),VLOOKUP(H3869,'Shoe size conversion table'!$J$6:$L$22,2))</f>
        <v>39-40</v>
      </c>
      <c r="J3869" s="13">
        <f>IF(G3869="Male",VLOOKUP(H3869,'Shoe size conversion table'!$B$6:$D$22,3),VLOOKUP(H3869,'Shoe size conversion table'!$J$6:$L$22,3))</f>
        <v>7</v>
      </c>
      <c r="K3869" s="11">
        <v>199</v>
      </c>
      <c r="L3869" s="12">
        <v>0.5</v>
      </c>
      <c r="M3869" s="7">
        <f t="shared" si="181"/>
        <v>2015</v>
      </c>
      <c r="N3869" s="7">
        <f t="shared" si="182"/>
        <v>4</v>
      </c>
      <c r="O3869" s="30">
        <f t="shared" si="183"/>
        <v>99.5</v>
      </c>
    </row>
    <row r="3870" spans="2:15" x14ac:dyDescent="0.2">
      <c r="B3870" s="13">
        <v>55761</v>
      </c>
      <c r="C3870" s="14">
        <v>42109.666111111263</v>
      </c>
      <c r="D3870" s="7" t="s">
        <v>7</v>
      </c>
      <c r="E3870" s="13">
        <v>2194</v>
      </c>
      <c r="F3870" s="7" t="s">
        <v>50</v>
      </c>
      <c r="G3870" s="7" t="s">
        <v>11</v>
      </c>
      <c r="H3870" s="13">
        <v>9.5</v>
      </c>
      <c r="I3870" s="13" t="str">
        <f>IF(G3870="Male",VLOOKUP(H3870,'Shoe size conversion table'!$B$6:$D$22,2),VLOOKUP(H3870,'Shoe size conversion table'!$J$6:$L$22,2))</f>
        <v>42-43</v>
      </c>
      <c r="J3870" s="13">
        <f>IF(G3870="Male",VLOOKUP(H3870,'Shoe size conversion table'!$B$6:$D$22,3),VLOOKUP(H3870,'Shoe size conversion table'!$J$6:$L$22,3))</f>
        <v>9</v>
      </c>
      <c r="K3870" s="11">
        <v>159</v>
      </c>
      <c r="L3870" s="12">
        <v>0</v>
      </c>
      <c r="M3870" s="7">
        <f t="shared" si="181"/>
        <v>2015</v>
      </c>
      <c r="N3870" s="7">
        <f t="shared" si="182"/>
        <v>4</v>
      </c>
      <c r="O3870" s="30">
        <f t="shared" si="183"/>
        <v>159</v>
      </c>
    </row>
    <row r="3871" spans="2:15" x14ac:dyDescent="0.2">
      <c r="B3871" s="13">
        <v>55762</v>
      </c>
      <c r="C3871" s="14">
        <v>42109.936111111303</v>
      </c>
      <c r="D3871" s="7" t="s">
        <v>10</v>
      </c>
      <c r="E3871" s="13">
        <v>2239</v>
      </c>
      <c r="F3871" s="7" t="s">
        <v>35</v>
      </c>
      <c r="G3871" s="7" t="s">
        <v>11</v>
      </c>
      <c r="H3871" s="13">
        <v>11</v>
      </c>
      <c r="I3871" s="13">
        <f>IF(G3871="Male",VLOOKUP(H3871,'Shoe size conversion table'!$B$6:$D$22,2),VLOOKUP(H3871,'Shoe size conversion table'!$J$6:$L$22,2))</f>
        <v>44</v>
      </c>
      <c r="J3871" s="13">
        <f>IF(G3871="Male",VLOOKUP(H3871,'Shoe size conversion table'!$B$6:$D$22,3),VLOOKUP(H3871,'Shoe size conversion table'!$J$6:$L$22,3))</f>
        <v>10.5</v>
      </c>
      <c r="K3871" s="11">
        <v>179</v>
      </c>
      <c r="L3871" s="12">
        <v>0.5</v>
      </c>
      <c r="M3871" s="7">
        <f t="shared" si="181"/>
        <v>2015</v>
      </c>
      <c r="N3871" s="7">
        <f t="shared" si="182"/>
        <v>4</v>
      </c>
      <c r="O3871" s="30">
        <f t="shared" si="183"/>
        <v>89.5</v>
      </c>
    </row>
    <row r="3872" spans="2:15" x14ac:dyDescent="0.2">
      <c r="B3872" s="13">
        <v>55763</v>
      </c>
      <c r="C3872" s="14">
        <v>42110.016111111145</v>
      </c>
      <c r="D3872" s="7" t="s">
        <v>7</v>
      </c>
      <c r="E3872" s="13">
        <v>2229</v>
      </c>
      <c r="F3872" s="7" t="s">
        <v>48</v>
      </c>
      <c r="G3872" s="7" t="s">
        <v>11</v>
      </c>
      <c r="H3872" s="13">
        <v>9.5</v>
      </c>
      <c r="I3872" s="13" t="str">
        <f>IF(G3872="Male",VLOOKUP(H3872,'Shoe size conversion table'!$B$6:$D$22,2),VLOOKUP(H3872,'Shoe size conversion table'!$J$6:$L$22,2))</f>
        <v>42-43</v>
      </c>
      <c r="J3872" s="13">
        <f>IF(G3872="Male",VLOOKUP(H3872,'Shoe size conversion table'!$B$6:$D$22,3),VLOOKUP(H3872,'Shoe size conversion table'!$J$6:$L$22,3))</f>
        <v>9</v>
      </c>
      <c r="K3872" s="11">
        <v>199</v>
      </c>
      <c r="L3872" s="12">
        <v>0.3</v>
      </c>
      <c r="M3872" s="7">
        <f t="shared" si="181"/>
        <v>2015</v>
      </c>
      <c r="N3872" s="7">
        <f t="shared" si="182"/>
        <v>4</v>
      </c>
      <c r="O3872" s="30">
        <f t="shared" si="183"/>
        <v>139.29999999999998</v>
      </c>
    </row>
    <row r="3873" spans="2:15" x14ac:dyDescent="0.2">
      <c r="B3873" s="13">
        <v>55764</v>
      </c>
      <c r="C3873" s="14">
        <v>42110.106111111141</v>
      </c>
      <c r="D3873" s="7" t="s">
        <v>9</v>
      </c>
      <c r="E3873" s="13">
        <v>2211</v>
      </c>
      <c r="F3873" s="7" t="s">
        <v>62</v>
      </c>
      <c r="G3873" s="7" t="s">
        <v>11</v>
      </c>
      <c r="H3873" s="13">
        <v>11.5</v>
      </c>
      <c r="I3873" s="13" t="str">
        <f>IF(G3873="Male",VLOOKUP(H3873,'Shoe size conversion table'!$B$6:$D$22,2),VLOOKUP(H3873,'Shoe size conversion table'!$J$6:$L$22,2))</f>
        <v>44-45</v>
      </c>
      <c r="J3873" s="13">
        <f>IF(G3873="Male",VLOOKUP(H3873,'Shoe size conversion table'!$B$6:$D$22,3),VLOOKUP(H3873,'Shoe size conversion table'!$J$6:$L$22,3))</f>
        <v>11</v>
      </c>
      <c r="K3873" s="11">
        <v>129</v>
      </c>
      <c r="L3873" s="12">
        <v>0</v>
      </c>
      <c r="M3873" s="7">
        <f t="shared" si="181"/>
        <v>2015</v>
      </c>
      <c r="N3873" s="7">
        <f t="shared" si="182"/>
        <v>4</v>
      </c>
      <c r="O3873" s="30">
        <f t="shared" si="183"/>
        <v>129</v>
      </c>
    </row>
    <row r="3874" spans="2:15" x14ac:dyDescent="0.2">
      <c r="B3874" s="13">
        <v>55765</v>
      </c>
      <c r="C3874" s="14">
        <v>42110.286111111142</v>
      </c>
      <c r="D3874" s="7" t="s">
        <v>8</v>
      </c>
      <c r="E3874" s="13">
        <v>2151</v>
      </c>
      <c r="F3874" s="7" t="s">
        <v>38</v>
      </c>
      <c r="G3874" s="7" t="s">
        <v>11</v>
      </c>
      <c r="H3874" s="13">
        <v>13</v>
      </c>
      <c r="I3874" s="13">
        <f>IF(G3874="Male",VLOOKUP(H3874,'Shoe size conversion table'!$B$6:$D$22,2),VLOOKUP(H3874,'Shoe size conversion table'!$J$6:$L$22,2))</f>
        <v>46</v>
      </c>
      <c r="J3874" s="13">
        <f>IF(G3874="Male",VLOOKUP(H3874,'Shoe size conversion table'!$B$6:$D$22,3),VLOOKUP(H3874,'Shoe size conversion table'!$J$6:$L$22,3))</f>
        <v>12.5</v>
      </c>
      <c r="K3874" s="11">
        <v>139</v>
      </c>
      <c r="L3874" s="12">
        <v>0.5</v>
      </c>
      <c r="M3874" s="7">
        <f t="shared" si="181"/>
        <v>2015</v>
      </c>
      <c r="N3874" s="7">
        <f t="shared" si="182"/>
        <v>4</v>
      </c>
      <c r="O3874" s="30">
        <f t="shared" si="183"/>
        <v>69.5</v>
      </c>
    </row>
    <row r="3875" spans="2:15" x14ac:dyDescent="0.2">
      <c r="B3875" s="13">
        <v>55766</v>
      </c>
      <c r="C3875" s="14">
        <v>42110.29611111126</v>
      </c>
      <c r="D3875" s="7" t="s">
        <v>7</v>
      </c>
      <c r="E3875" s="13">
        <v>2183</v>
      </c>
      <c r="F3875" s="7" t="s">
        <v>48</v>
      </c>
      <c r="G3875" s="7" t="s">
        <v>11</v>
      </c>
      <c r="H3875" s="13">
        <v>10</v>
      </c>
      <c r="I3875" s="13">
        <f>IF(G3875="Male",VLOOKUP(H3875,'Shoe size conversion table'!$B$6:$D$22,2),VLOOKUP(H3875,'Shoe size conversion table'!$J$6:$L$22,2))</f>
        <v>43</v>
      </c>
      <c r="J3875" s="13">
        <f>IF(G3875="Male",VLOOKUP(H3875,'Shoe size conversion table'!$B$6:$D$22,3),VLOOKUP(H3875,'Shoe size conversion table'!$J$6:$L$22,3))</f>
        <v>9.5</v>
      </c>
      <c r="K3875" s="11">
        <v>169</v>
      </c>
      <c r="L3875" s="12">
        <v>0</v>
      </c>
      <c r="M3875" s="7">
        <f t="shared" si="181"/>
        <v>2015</v>
      </c>
      <c r="N3875" s="7">
        <f t="shared" si="182"/>
        <v>4</v>
      </c>
      <c r="O3875" s="30">
        <f t="shared" si="183"/>
        <v>169</v>
      </c>
    </row>
    <row r="3876" spans="2:15" x14ac:dyDescent="0.2">
      <c r="B3876" s="13">
        <v>55767</v>
      </c>
      <c r="C3876" s="14">
        <v>42110.296111111304</v>
      </c>
      <c r="D3876" s="7" t="s">
        <v>10</v>
      </c>
      <c r="E3876" s="13">
        <v>2157</v>
      </c>
      <c r="F3876" s="7" t="s">
        <v>34</v>
      </c>
      <c r="G3876" s="7" t="s">
        <v>11</v>
      </c>
      <c r="H3876" s="13">
        <v>9</v>
      </c>
      <c r="I3876" s="13">
        <f>IF(G3876="Male",VLOOKUP(H3876,'Shoe size conversion table'!$B$6:$D$22,2),VLOOKUP(H3876,'Shoe size conversion table'!$J$6:$L$22,2))</f>
        <v>42</v>
      </c>
      <c r="J3876" s="13">
        <f>IF(G3876="Male",VLOOKUP(H3876,'Shoe size conversion table'!$B$6:$D$22,3),VLOOKUP(H3876,'Shoe size conversion table'!$J$6:$L$22,3))</f>
        <v>8.5</v>
      </c>
      <c r="K3876" s="11">
        <v>129</v>
      </c>
      <c r="L3876" s="12">
        <v>0.5</v>
      </c>
      <c r="M3876" s="7">
        <f t="shared" si="181"/>
        <v>2015</v>
      </c>
      <c r="N3876" s="7">
        <f t="shared" si="182"/>
        <v>4</v>
      </c>
      <c r="O3876" s="30">
        <f t="shared" si="183"/>
        <v>64.5</v>
      </c>
    </row>
    <row r="3877" spans="2:15" x14ac:dyDescent="0.2">
      <c r="B3877" s="13">
        <v>55768</v>
      </c>
      <c r="C3877" s="14">
        <v>42110.456111111147</v>
      </c>
      <c r="D3877" s="7" t="s">
        <v>8</v>
      </c>
      <c r="E3877" s="13">
        <v>2172</v>
      </c>
      <c r="F3877" s="7" t="s">
        <v>38</v>
      </c>
      <c r="G3877" s="7" t="s">
        <v>11</v>
      </c>
      <c r="H3877" s="13">
        <v>12</v>
      </c>
      <c r="I3877" s="13">
        <f>IF(G3877="Male",VLOOKUP(H3877,'Shoe size conversion table'!$B$6:$D$22,2),VLOOKUP(H3877,'Shoe size conversion table'!$J$6:$L$22,2))</f>
        <v>45</v>
      </c>
      <c r="J3877" s="13">
        <f>IF(G3877="Male",VLOOKUP(H3877,'Shoe size conversion table'!$B$6:$D$22,3),VLOOKUP(H3877,'Shoe size conversion table'!$J$6:$L$22,3))</f>
        <v>11.5</v>
      </c>
      <c r="K3877" s="11">
        <v>189</v>
      </c>
      <c r="L3877" s="12">
        <v>0</v>
      </c>
      <c r="M3877" s="7">
        <f t="shared" si="181"/>
        <v>2015</v>
      </c>
      <c r="N3877" s="7">
        <f t="shared" si="182"/>
        <v>4</v>
      </c>
      <c r="O3877" s="30">
        <f t="shared" si="183"/>
        <v>189</v>
      </c>
    </row>
    <row r="3878" spans="2:15" x14ac:dyDescent="0.2">
      <c r="B3878" s="13">
        <v>55769</v>
      </c>
      <c r="C3878" s="14">
        <v>42110.466111111142</v>
      </c>
      <c r="D3878" s="7" t="s">
        <v>8</v>
      </c>
      <c r="E3878" s="13">
        <v>2201</v>
      </c>
      <c r="F3878" s="7" t="s">
        <v>37</v>
      </c>
      <c r="G3878" s="7" t="s">
        <v>11</v>
      </c>
      <c r="H3878" s="13">
        <v>11.5</v>
      </c>
      <c r="I3878" s="13" t="str">
        <f>IF(G3878="Male",VLOOKUP(H3878,'Shoe size conversion table'!$B$6:$D$22,2),VLOOKUP(H3878,'Shoe size conversion table'!$J$6:$L$22,2))</f>
        <v>44-45</v>
      </c>
      <c r="J3878" s="13">
        <f>IF(G3878="Male",VLOOKUP(H3878,'Shoe size conversion table'!$B$6:$D$22,3),VLOOKUP(H3878,'Shoe size conversion table'!$J$6:$L$22,3))</f>
        <v>11</v>
      </c>
      <c r="K3878" s="11">
        <v>159</v>
      </c>
      <c r="L3878" s="12">
        <v>0</v>
      </c>
      <c r="M3878" s="7">
        <f t="shared" si="181"/>
        <v>2015</v>
      </c>
      <c r="N3878" s="7">
        <f t="shared" si="182"/>
        <v>4</v>
      </c>
      <c r="O3878" s="30">
        <f t="shared" si="183"/>
        <v>159</v>
      </c>
    </row>
    <row r="3879" spans="2:15" x14ac:dyDescent="0.2">
      <c r="B3879" s="13">
        <v>55770</v>
      </c>
      <c r="C3879" s="14">
        <v>42110.516111111305</v>
      </c>
      <c r="D3879" s="7" t="s">
        <v>7</v>
      </c>
      <c r="E3879" s="13">
        <v>2176</v>
      </c>
      <c r="F3879" s="7" t="s">
        <v>53</v>
      </c>
      <c r="G3879" s="7" t="s">
        <v>11</v>
      </c>
      <c r="H3879" s="13">
        <v>10</v>
      </c>
      <c r="I3879" s="13">
        <f>IF(G3879="Male",VLOOKUP(H3879,'Shoe size conversion table'!$B$6:$D$22,2),VLOOKUP(H3879,'Shoe size conversion table'!$J$6:$L$22,2))</f>
        <v>43</v>
      </c>
      <c r="J3879" s="13">
        <f>IF(G3879="Male",VLOOKUP(H3879,'Shoe size conversion table'!$B$6:$D$22,3),VLOOKUP(H3879,'Shoe size conversion table'!$J$6:$L$22,3))</f>
        <v>9.5</v>
      </c>
      <c r="K3879" s="11">
        <v>189</v>
      </c>
      <c r="L3879" s="12">
        <v>0</v>
      </c>
      <c r="M3879" s="7">
        <f t="shared" si="181"/>
        <v>2015</v>
      </c>
      <c r="N3879" s="7">
        <f t="shared" si="182"/>
        <v>4</v>
      </c>
      <c r="O3879" s="30">
        <f t="shared" si="183"/>
        <v>189</v>
      </c>
    </row>
    <row r="3880" spans="2:15" x14ac:dyDescent="0.2">
      <c r="B3880" s="13">
        <v>55771</v>
      </c>
      <c r="C3880" s="14">
        <v>42110.646111111259</v>
      </c>
      <c r="D3880" s="7" t="s">
        <v>8</v>
      </c>
      <c r="E3880" s="13">
        <v>2226</v>
      </c>
      <c r="F3880" s="7" t="s">
        <v>38</v>
      </c>
      <c r="G3880" s="7" t="s">
        <v>12</v>
      </c>
      <c r="H3880" s="13">
        <v>7.5</v>
      </c>
      <c r="I3880" s="13">
        <f>IF(G3880="Male",VLOOKUP(H3880,'Shoe size conversion table'!$B$6:$D$22,2),VLOOKUP(H3880,'Shoe size conversion table'!$J$6:$L$22,2))</f>
        <v>38</v>
      </c>
      <c r="J3880" s="13">
        <f>IF(G3880="Male",VLOOKUP(H3880,'Shoe size conversion table'!$B$6:$D$22,3),VLOOKUP(H3880,'Shoe size conversion table'!$J$6:$L$22,3))</f>
        <v>5.5</v>
      </c>
      <c r="K3880" s="11">
        <v>189</v>
      </c>
      <c r="L3880" s="12">
        <v>0.3</v>
      </c>
      <c r="M3880" s="7">
        <f t="shared" si="181"/>
        <v>2015</v>
      </c>
      <c r="N3880" s="7">
        <f t="shared" si="182"/>
        <v>4</v>
      </c>
      <c r="O3880" s="30">
        <f t="shared" si="183"/>
        <v>132.29999999999998</v>
      </c>
    </row>
    <row r="3881" spans="2:15" x14ac:dyDescent="0.2">
      <c r="B3881" s="13">
        <v>55772</v>
      </c>
      <c r="C3881" s="14">
        <v>42110.916111111146</v>
      </c>
      <c r="D3881" s="7" t="s">
        <v>7</v>
      </c>
      <c r="E3881" s="13">
        <v>2210</v>
      </c>
      <c r="F3881" s="7" t="s">
        <v>51</v>
      </c>
      <c r="G3881" s="7" t="s">
        <v>11</v>
      </c>
      <c r="H3881" s="13">
        <v>7.5</v>
      </c>
      <c r="I3881" s="13" t="str">
        <f>IF(G3881="Male",VLOOKUP(H3881,'Shoe size conversion table'!$B$6:$D$22,2),VLOOKUP(H3881,'Shoe size conversion table'!$J$6:$L$22,2))</f>
        <v>40-41</v>
      </c>
      <c r="J3881" s="13">
        <f>IF(G3881="Male",VLOOKUP(H3881,'Shoe size conversion table'!$B$6:$D$22,3),VLOOKUP(H3881,'Shoe size conversion table'!$J$6:$L$22,3))</f>
        <v>7</v>
      </c>
      <c r="K3881" s="11">
        <v>199</v>
      </c>
      <c r="L3881" s="12">
        <v>0</v>
      </c>
      <c r="M3881" s="7">
        <f t="shared" si="181"/>
        <v>2015</v>
      </c>
      <c r="N3881" s="7">
        <f t="shared" si="182"/>
        <v>4</v>
      </c>
      <c r="O3881" s="30">
        <f t="shared" si="183"/>
        <v>199</v>
      </c>
    </row>
    <row r="3882" spans="2:15" x14ac:dyDescent="0.2">
      <c r="B3882" s="13">
        <v>55773</v>
      </c>
      <c r="C3882" s="14">
        <v>42110.936111111259</v>
      </c>
      <c r="D3882" s="7" t="s">
        <v>7</v>
      </c>
      <c r="E3882" s="13">
        <v>2166</v>
      </c>
      <c r="F3882" s="7" t="s">
        <v>50</v>
      </c>
      <c r="G3882" s="7" t="s">
        <v>12</v>
      </c>
      <c r="H3882" s="13">
        <v>10</v>
      </c>
      <c r="I3882" s="13" t="str">
        <f>IF(G3882="Male",VLOOKUP(H3882,'Shoe size conversion table'!$B$6:$D$22,2),VLOOKUP(H3882,'Shoe size conversion table'!$J$6:$L$22,2))</f>
        <v>40-41</v>
      </c>
      <c r="J3882" s="13">
        <f>IF(G3882="Male",VLOOKUP(H3882,'Shoe size conversion table'!$B$6:$D$22,3),VLOOKUP(H3882,'Shoe size conversion table'!$J$6:$L$22,3))</f>
        <v>8</v>
      </c>
      <c r="K3882" s="11">
        <v>199</v>
      </c>
      <c r="L3882" s="12">
        <v>0</v>
      </c>
      <c r="M3882" s="7">
        <f t="shared" si="181"/>
        <v>2015</v>
      </c>
      <c r="N3882" s="7">
        <f t="shared" si="182"/>
        <v>4</v>
      </c>
      <c r="O3882" s="30">
        <f t="shared" si="183"/>
        <v>199</v>
      </c>
    </row>
    <row r="3883" spans="2:15" x14ac:dyDescent="0.2">
      <c r="B3883" s="13">
        <v>55774</v>
      </c>
      <c r="C3883" s="14">
        <v>42111.016111111145</v>
      </c>
      <c r="D3883" s="7" t="s">
        <v>9</v>
      </c>
      <c r="E3883" s="13">
        <v>2232</v>
      </c>
      <c r="F3883" s="7" t="s">
        <v>59</v>
      </c>
      <c r="G3883" s="7" t="s">
        <v>11</v>
      </c>
      <c r="H3883" s="13">
        <v>10.5</v>
      </c>
      <c r="I3883" s="13" t="str">
        <f>IF(G3883="Male",VLOOKUP(H3883,'Shoe size conversion table'!$B$6:$D$22,2),VLOOKUP(H3883,'Shoe size conversion table'!$J$6:$L$22,2))</f>
        <v>43-44</v>
      </c>
      <c r="J3883" s="13">
        <f>IF(G3883="Male",VLOOKUP(H3883,'Shoe size conversion table'!$B$6:$D$22,3),VLOOKUP(H3883,'Shoe size conversion table'!$J$6:$L$22,3))</f>
        <v>10</v>
      </c>
      <c r="K3883" s="11">
        <v>199</v>
      </c>
      <c r="L3883" s="12">
        <v>0</v>
      </c>
      <c r="M3883" s="7">
        <f t="shared" si="181"/>
        <v>2015</v>
      </c>
      <c r="N3883" s="7">
        <f t="shared" si="182"/>
        <v>4</v>
      </c>
      <c r="O3883" s="30">
        <f t="shared" si="183"/>
        <v>199</v>
      </c>
    </row>
    <row r="3884" spans="2:15" x14ac:dyDescent="0.2">
      <c r="B3884" s="13">
        <v>55775</v>
      </c>
      <c r="C3884" s="14">
        <v>42111.026111111256</v>
      </c>
      <c r="D3884" s="7" t="s">
        <v>10</v>
      </c>
      <c r="E3884" s="13">
        <v>2166</v>
      </c>
      <c r="F3884" s="7" t="s">
        <v>35</v>
      </c>
      <c r="G3884" s="7" t="s">
        <v>11</v>
      </c>
      <c r="H3884" s="13">
        <v>11.5</v>
      </c>
      <c r="I3884" s="13" t="str">
        <f>IF(G3884="Male",VLOOKUP(H3884,'Shoe size conversion table'!$B$6:$D$22,2),VLOOKUP(H3884,'Shoe size conversion table'!$J$6:$L$22,2))</f>
        <v>44-45</v>
      </c>
      <c r="J3884" s="13">
        <f>IF(G3884="Male",VLOOKUP(H3884,'Shoe size conversion table'!$B$6:$D$22,3),VLOOKUP(H3884,'Shoe size conversion table'!$J$6:$L$22,3))</f>
        <v>11</v>
      </c>
      <c r="K3884" s="11">
        <v>149</v>
      </c>
      <c r="L3884" s="12">
        <v>0</v>
      </c>
      <c r="M3884" s="7">
        <f t="shared" si="181"/>
        <v>2015</v>
      </c>
      <c r="N3884" s="7">
        <f t="shared" si="182"/>
        <v>4</v>
      </c>
      <c r="O3884" s="30">
        <f t="shared" si="183"/>
        <v>149</v>
      </c>
    </row>
    <row r="3885" spans="2:15" x14ac:dyDescent="0.2">
      <c r="B3885" s="13">
        <v>55776</v>
      </c>
      <c r="C3885" s="14">
        <v>42111.236111111262</v>
      </c>
      <c r="D3885" s="7" t="s">
        <v>7</v>
      </c>
      <c r="E3885" s="13">
        <v>2225</v>
      </c>
      <c r="F3885" s="7" t="s">
        <v>50</v>
      </c>
      <c r="G3885" s="7" t="s">
        <v>11</v>
      </c>
      <c r="H3885" s="13">
        <v>10.5</v>
      </c>
      <c r="I3885" s="13" t="str">
        <f>IF(G3885="Male",VLOOKUP(H3885,'Shoe size conversion table'!$B$6:$D$22,2),VLOOKUP(H3885,'Shoe size conversion table'!$J$6:$L$22,2))</f>
        <v>43-44</v>
      </c>
      <c r="J3885" s="13">
        <f>IF(G3885="Male",VLOOKUP(H3885,'Shoe size conversion table'!$B$6:$D$22,3),VLOOKUP(H3885,'Shoe size conversion table'!$J$6:$L$22,3))</f>
        <v>10</v>
      </c>
      <c r="K3885" s="11">
        <v>129</v>
      </c>
      <c r="L3885" s="12">
        <v>0.3</v>
      </c>
      <c r="M3885" s="7">
        <f t="shared" si="181"/>
        <v>2015</v>
      </c>
      <c r="N3885" s="7">
        <f t="shared" si="182"/>
        <v>4</v>
      </c>
      <c r="O3885" s="30">
        <f t="shared" si="183"/>
        <v>90.3</v>
      </c>
    </row>
    <row r="3886" spans="2:15" x14ac:dyDescent="0.2">
      <c r="B3886" s="13">
        <v>55777</v>
      </c>
      <c r="C3886" s="14">
        <v>42111.416111111255</v>
      </c>
      <c r="D3886" s="7" t="s">
        <v>10</v>
      </c>
      <c r="E3886" s="13">
        <v>2205</v>
      </c>
      <c r="F3886" s="7" t="s">
        <v>34</v>
      </c>
      <c r="G3886" s="7" t="s">
        <v>11</v>
      </c>
      <c r="H3886" s="13">
        <v>10.5</v>
      </c>
      <c r="I3886" s="13" t="str">
        <f>IF(G3886="Male",VLOOKUP(H3886,'Shoe size conversion table'!$B$6:$D$22,2),VLOOKUP(H3886,'Shoe size conversion table'!$J$6:$L$22,2))</f>
        <v>43-44</v>
      </c>
      <c r="J3886" s="13">
        <f>IF(G3886="Male",VLOOKUP(H3886,'Shoe size conversion table'!$B$6:$D$22,3),VLOOKUP(H3886,'Shoe size conversion table'!$J$6:$L$22,3))</f>
        <v>10</v>
      </c>
      <c r="K3886" s="11">
        <v>189</v>
      </c>
      <c r="L3886" s="12">
        <v>0.5</v>
      </c>
      <c r="M3886" s="7">
        <f t="shared" si="181"/>
        <v>2015</v>
      </c>
      <c r="N3886" s="7">
        <f t="shared" si="182"/>
        <v>4</v>
      </c>
      <c r="O3886" s="30">
        <f t="shared" si="183"/>
        <v>94.5</v>
      </c>
    </row>
    <row r="3887" spans="2:15" x14ac:dyDescent="0.2">
      <c r="B3887" s="13">
        <v>55778</v>
      </c>
      <c r="C3887" s="14">
        <v>42111.416111111306</v>
      </c>
      <c r="D3887" s="7" t="s">
        <v>10</v>
      </c>
      <c r="E3887" s="13">
        <v>2150</v>
      </c>
      <c r="F3887" s="7" t="s">
        <v>35</v>
      </c>
      <c r="G3887" s="7" t="s">
        <v>11</v>
      </c>
      <c r="H3887" s="13">
        <v>9.5</v>
      </c>
      <c r="I3887" s="13" t="str">
        <f>IF(G3887="Male",VLOOKUP(H3887,'Shoe size conversion table'!$B$6:$D$22,2),VLOOKUP(H3887,'Shoe size conversion table'!$J$6:$L$22,2))</f>
        <v>42-43</v>
      </c>
      <c r="J3887" s="13">
        <f>IF(G3887="Male",VLOOKUP(H3887,'Shoe size conversion table'!$B$6:$D$22,3),VLOOKUP(H3887,'Shoe size conversion table'!$J$6:$L$22,3))</f>
        <v>9</v>
      </c>
      <c r="K3887" s="11">
        <v>199</v>
      </c>
      <c r="L3887" s="12">
        <v>0</v>
      </c>
      <c r="M3887" s="7">
        <f t="shared" si="181"/>
        <v>2015</v>
      </c>
      <c r="N3887" s="7">
        <f t="shared" si="182"/>
        <v>4</v>
      </c>
      <c r="O3887" s="30">
        <f t="shared" si="183"/>
        <v>199</v>
      </c>
    </row>
    <row r="3888" spans="2:15" x14ac:dyDescent="0.2">
      <c r="B3888" s="13">
        <v>55779</v>
      </c>
      <c r="C3888" s="14">
        <v>42111.466111111309</v>
      </c>
      <c r="D3888" s="7" t="s">
        <v>8</v>
      </c>
      <c r="E3888" s="13">
        <v>2200</v>
      </c>
      <c r="F3888" s="7" t="s">
        <v>42</v>
      </c>
      <c r="G3888" s="7" t="s">
        <v>12</v>
      </c>
      <c r="H3888" s="13">
        <v>9.5</v>
      </c>
      <c r="I3888" s="13">
        <f>IF(G3888="Male",VLOOKUP(H3888,'Shoe size conversion table'!$B$6:$D$22,2),VLOOKUP(H3888,'Shoe size conversion table'!$J$6:$L$22,2))</f>
        <v>40</v>
      </c>
      <c r="J3888" s="13">
        <f>IF(G3888="Male",VLOOKUP(H3888,'Shoe size conversion table'!$B$6:$D$22,3),VLOOKUP(H3888,'Shoe size conversion table'!$J$6:$L$22,3))</f>
        <v>7.5</v>
      </c>
      <c r="K3888" s="11">
        <v>169</v>
      </c>
      <c r="L3888" s="12">
        <v>0</v>
      </c>
      <c r="M3888" s="7">
        <f t="shared" si="181"/>
        <v>2015</v>
      </c>
      <c r="N3888" s="7">
        <f t="shared" si="182"/>
        <v>4</v>
      </c>
      <c r="O3888" s="30">
        <f t="shared" si="183"/>
        <v>169</v>
      </c>
    </row>
    <row r="3889" spans="2:15" x14ac:dyDescent="0.2">
      <c r="B3889" s="13">
        <v>55780</v>
      </c>
      <c r="C3889" s="14">
        <v>42111.516111111305</v>
      </c>
      <c r="D3889" s="7" t="s">
        <v>7</v>
      </c>
      <c r="E3889" s="13">
        <v>2197</v>
      </c>
      <c r="F3889" s="7" t="s">
        <v>52</v>
      </c>
      <c r="G3889" s="7" t="s">
        <v>11</v>
      </c>
      <c r="H3889" s="13">
        <v>10.5</v>
      </c>
      <c r="I3889" s="13" t="str">
        <f>IF(G3889="Male",VLOOKUP(H3889,'Shoe size conversion table'!$B$6:$D$22,2),VLOOKUP(H3889,'Shoe size conversion table'!$J$6:$L$22,2))</f>
        <v>43-44</v>
      </c>
      <c r="J3889" s="13">
        <f>IF(G3889="Male",VLOOKUP(H3889,'Shoe size conversion table'!$B$6:$D$22,3),VLOOKUP(H3889,'Shoe size conversion table'!$J$6:$L$22,3))</f>
        <v>10</v>
      </c>
      <c r="K3889" s="11">
        <v>129</v>
      </c>
      <c r="L3889" s="12">
        <v>0</v>
      </c>
      <c r="M3889" s="7">
        <f t="shared" si="181"/>
        <v>2015</v>
      </c>
      <c r="N3889" s="7">
        <f t="shared" si="182"/>
        <v>4</v>
      </c>
      <c r="O3889" s="30">
        <f t="shared" si="183"/>
        <v>129</v>
      </c>
    </row>
    <row r="3890" spans="2:15" x14ac:dyDescent="0.2">
      <c r="B3890" s="13">
        <v>55781</v>
      </c>
      <c r="C3890" s="14">
        <v>42111.646111111259</v>
      </c>
      <c r="D3890" s="7" t="s">
        <v>8</v>
      </c>
      <c r="E3890" s="13">
        <v>2232</v>
      </c>
      <c r="F3890" s="7" t="s">
        <v>38</v>
      </c>
      <c r="G3890" s="7" t="s">
        <v>11</v>
      </c>
      <c r="H3890" s="13">
        <v>8</v>
      </c>
      <c r="I3890" s="13">
        <f>IF(G3890="Male",VLOOKUP(H3890,'Shoe size conversion table'!$B$6:$D$22,2),VLOOKUP(H3890,'Shoe size conversion table'!$J$6:$L$22,2))</f>
        <v>41</v>
      </c>
      <c r="J3890" s="13">
        <f>IF(G3890="Male",VLOOKUP(H3890,'Shoe size conversion table'!$B$6:$D$22,3),VLOOKUP(H3890,'Shoe size conversion table'!$J$6:$L$22,3))</f>
        <v>7.5</v>
      </c>
      <c r="K3890" s="11">
        <v>159</v>
      </c>
      <c r="L3890" s="12">
        <v>0.1</v>
      </c>
      <c r="M3890" s="7">
        <f t="shared" si="181"/>
        <v>2015</v>
      </c>
      <c r="N3890" s="7">
        <f t="shared" si="182"/>
        <v>4</v>
      </c>
      <c r="O3890" s="30">
        <f t="shared" si="183"/>
        <v>143.1</v>
      </c>
    </row>
    <row r="3891" spans="2:15" x14ac:dyDescent="0.2">
      <c r="B3891" s="13">
        <v>55782</v>
      </c>
      <c r="C3891" s="14">
        <v>42111.736111111313</v>
      </c>
      <c r="D3891" s="7" t="s">
        <v>8</v>
      </c>
      <c r="E3891" s="13">
        <v>2221</v>
      </c>
      <c r="F3891" s="7" t="s">
        <v>40</v>
      </c>
      <c r="G3891" s="7" t="s">
        <v>11</v>
      </c>
      <c r="H3891" s="13">
        <v>7</v>
      </c>
      <c r="I3891" s="13">
        <f>IF(G3891="Male",VLOOKUP(H3891,'Shoe size conversion table'!$B$6:$D$22,2),VLOOKUP(H3891,'Shoe size conversion table'!$J$6:$L$22,2))</f>
        <v>40</v>
      </c>
      <c r="J3891" s="13">
        <f>IF(G3891="Male",VLOOKUP(H3891,'Shoe size conversion table'!$B$6:$D$22,3),VLOOKUP(H3891,'Shoe size conversion table'!$J$6:$L$22,3))</f>
        <v>6.5</v>
      </c>
      <c r="K3891" s="11">
        <v>159</v>
      </c>
      <c r="L3891" s="12">
        <v>0</v>
      </c>
      <c r="M3891" s="7">
        <f t="shared" si="181"/>
        <v>2015</v>
      </c>
      <c r="N3891" s="7">
        <f t="shared" si="182"/>
        <v>4</v>
      </c>
      <c r="O3891" s="30">
        <f t="shared" si="183"/>
        <v>159</v>
      </c>
    </row>
    <row r="3892" spans="2:15" x14ac:dyDescent="0.2">
      <c r="B3892" s="13">
        <v>55782</v>
      </c>
      <c r="C3892" s="14">
        <v>42111.736111111313</v>
      </c>
      <c r="D3892" s="7" t="s">
        <v>8</v>
      </c>
      <c r="E3892" s="13">
        <v>2149</v>
      </c>
      <c r="F3892" s="7" t="s">
        <v>37</v>
      </c>
      <c r="G3892" s="7" t="s">
        <v>11</v>
      </c>
      <c r="H3892" s="13">
        <v>9.5</v>
      </c>
      <c r="I3892" s="13" t="str">
        <f>IF(G3892="Male",VLOOKUP(H3892,'Shoe size conversion table'!$B$6:$D$22,2),VLOOKUP(H3892,'Shoe size conversion table'!$J$6:$L$22,2))</f>
        <v>42-43</v>
      </c>
      <c r="J3892" s="13">
        <f>IF(G3892="Male",VLOOKUP(H3892,'Shoe size conversion table'!$B$6:$D$22,3),VLOOKUP(H3892,'Shoe size conversion table'!$J$6:$L$22,3))</f>
        <v>9</v>
      </c>
      <c r="K3892" s="11">
        <v>179</v>
      </c>
      <c r="L3892" s="12">
        <v>0.2</v>
      </c>
      <c r="M3892" s="7">
        <f t="shared" si="181"/>
        <v>2015</v>
      </c>
      <c r="N3892" s="7">
        <f t="shared" si="182"/>
        <v>4</v>
      </c>
      <c r="O3892" s="30">
        <f t="shared" si="183"/>
        <v>143.20000000000002</v>
      </c>
    </row>
    <row r="3893" spans="2:15" x14ac:dyDescent="0.2">
      <c r="B3893" s="13">
        <v>55783</v>
      </c>
      <c r="C3893" s="14">
        <v>42111.806111111146</v>
      </c>
      <c r="D3893" s="7" t="s">
        <v>7</v>
      </c>
      <c r="E3893" s="13">
        <v>2202</v>
      </c>
      <c r="F3893" s="7" t="s">
        <v>45</v>
      </c>
      <c r="G3893" s="7" t="s">
        <v>11</v>
      </c>
      <c r="H3893" s="13">
        <v>11</v>
      </c>
      <c r="I3893" s="13">
        <f>IF(G3893="Male",VLOOKUP(H3893,'Shoe size conversion table'!$B$6:$D$22,2),VLOOKUP(H3893,'Shoe size conversion table'!$J$6:$L$22,2))</f>
        <v>44</v>
      </c>
      <c r="J3893" s="13">
        <f>IF(G3893="Male",VLOOKUP(H3893,'Shoe size conversion table'!$B$6:$D$22,3),VLOOKUP(H3893,'Shoe size conversion table'!$J$6:$L$22,3))</f>
        <v>10.5</v>
      </c>
      <c r="K3893" s="11">
        <v>179</v>
      </c>
      <c r="L3893" s="12">
        <v>0.5</v>
      </c>
      <c r="M3893" s="7">
        <f t="shared" si="181"/>
        <v>2015</v>
      </c>
      <c r="N3893" s="7">
        <f t="shared" si="182"/>
        <v>4</v>
      </c>
      <c r="O3893" s="30">
        <f t="shared" si="183"/>
        <v>89.5</v>
      </c>
    </row>
    <row r="3894" spans="2:15" x14ac:dyDescent="0.2">
      <c r="B3894" s="13">
        <v>55784</v>
      </c>
      <c r="C3894" s="14">
        <v>42111.826111111259</v>
      </c>
      <c r="D3894" s="7" t="s">
        <v>7</v>
      </c>
      <c r="E3894" s="13">
        <v>2150</v>
      </c>
      <c r="F3894" s="7" t="s">
        <v>44</v>
      </c>
      <c r="G3894" s="7" t="s">
        <v>11</v>
      </c>
      <c r="H3894" s="13">
        <v>9</v>
      </c>
      <c r="I3894" s="13">
        <f>IF(G3894="Male",VLOOKUP(H3894,'Shoe size conversion table'!$B$6:$D$22,2),VLOOKUP(H3894,'Shoe size conversion table'!$J$6:$L$22,2))</f>
        <v>42</v>
      </c>
      <c r="J3894" s="13">
        <f>IF(G3894="Male",VLOOKUP(H3894,'Shoe size conversion table'!$B$6:$D$22,3),VLOOKUP(H3894,'Shoe size conversion table'!$J$6:$L$22,3))</f>
        <v>8.5</v>
      </c>
      <c r="K3894" s="11">
        <v>149</v>
      </c>
      <c r="L3894" s="12">
        <v>0.5</v>
      </c>
      <c r="M3894" s="7">
        <f t="shared" si="181"/>
        <v>2015</v>
      </c>
      <c r="N3894" s="7">
        <f t="shared" si="182"/>
        <v>4</v>
      </c>
      <c r="O3894" s="30">
        <f t="shared" si="183"/>
        <v>74.5</v>
      </c>
    </row>
    <row r="3895" spans="2:15" x14ac:dyDescent="0.2">
      <c r="B3895" s="13">
        <v>55785</v>
      </c>
      <c r="C3895" s="14">
        <v>42111.916111111255</v>
      </c>
      <c r="D3895" s="7" t="s">
        <v>10</v>
      </c>
      <c r="E3895" s="13">
        <v>2189</v>
      </c>
      <c r="F3895" s="7" t="s">
        <v>35</v>
      </c>
      <c r="G3895" s="7" t="s">
        <v>11</v>
      </c>
      <c r="H3895" s="13">
        <v>9.5</v>
      </c>
      <c r="I3895" s="13" t="str">
        <f>IF(G3895="Male",VLOOKUP(H3895,'Shoe size conversion table'!$B$6:$D$22,2),VLOOKUP(H3895,'Shoe size conversion table'!$J$6:$L$22,2))</f>
        <v>42-43</v>
      </c>
      <c r="J3895" s="13">
        <f>IF(G3895="Male",VLOOKUP(H3895,'Shoe size conversion table'!$B$6:$D$22,3),VLOOKUP(H3895,'Shoe size conversion table'!$J$6:$L$22,3))</f>
        <v>9</v>
      </c>
      <c r="K3895" s="11">
        <v>139</v>
      </c>
      <c r="L3895" s="12">
        <v>0.5</v>
      </c>
      <c r="M3895" s="7">
        <f t="shared" si="181"/>
        <v>2015</v>
      </c>
      <c r="N3895" s="7">
        <f t="shared" si="182"/>
        <v>4</v>
      </c>
      <c r="O3895" s="30">
        <f t="shared" si="183"/>
        <v>69.5</v>
      </c>
    </row>
    <row r="3896" spans="2:15" x14ac:dyDescent="0.2">
      <c r="B3896" s="13">
        <v>55786</v>
      </c>
      <c r="C3896" s="14">
        <v>42111.936111111259</v>
      </c>
      <c r="D3896" s="7" t="s">
        <v>7</v>
      </c>
      <c r="E3896" s="13">
        <v>2148</v>
      </c>
      <c r="F3896" s="7" t="s">
        <v>50</v>
      </c>
      <c r="G3896" s="7" t="s">
        <v>12</v>
      </c>
      <c r="H3896" s="13">
        <v>10</v>
      </c>
      <c r="I3896" s="13" t="str">
        <f>IF(G3896="Male",VLOOKUP(H3896,'Shoe size conversion table'!$B$6:$D$22,2),VLOOKUP(H3896,'Shoe size conversion table'!$J$6:$L$22,2))</f>
        <v>40-41</v>
      </c>
      <c r="J3896" s="13">
        <f>IF(G3896="Male",VLOOKUP(H3896,'Shoe size conversion table'!$B$6:$D$22,3),VLOOKUP(H3896,'Shoe size conversion table'!$J$6:$L$22,3))</f>
        <v>8</v>
      </c>
      <c r="K3896" s="11">
        <v>179</v>
      </c>
      <c r="L3896" s="12">
        <v>0</v>
      </c>
      <c r="M3896" s="7">
        <f t="shared" si="181"/>
        <v>2015</v>
      </c>
      <c r="N3896" s="7">
        <f t="shared" si="182"/>
        <v>4</v>
      </c>
      <c r="O3896" s="30">
        <f t="shared" si="183"/>
        <v>179</v>
      </c>
    </row>
    <row r="3897" spans="2:15" x14ac:dyDescent="0.2">
      <c r="B3897" s="13">
        <v>55787</v>
      </c>
      <c r="C3897" s="14">
        <v>42111.946111111145</v>
      </c>
      <c r="D3897" s="7" t="s">
        <v>9</v>
      </c>
      <c r="E3897" s="13">
        <v>2182</v>
      </c>
      <c r="F3897" s="7" t="s">
        <v>61</v>
      </c>
      <c r="G3897" s="7" t="s">
        <v>11</v>
      </c>
      <c r="H3897" s="13">
        <v>10</v>
      </c>
      <c r="I3897" s="13">
        <f>IF(G3897="Male",VLOOKUP(H3897,'Shoe size conversion table'!$B$6:$D$22,2),VLOOKUP(H3897,'Shoe size conversion table'!$J$6:$L$22,2))</f>
        <v>43</v>
      </c>
      <c r="J3897" s="13">
        <f>IF(G3897="Male",VLOOKUP(H3897,'Shoe size conversion table'!$B$6:$D$22,3),VLOOKUP(H3897,'Shoe size conversion table'!$J$6:$L$22,3))</f>
        <v>9.5</v>
      </c>
      <c r="K3897" s="11">
        <v>169</v>
      </c>
      <c r="L3897" s="12">
        <v>0</v>
      </c>
      <c r="M3897" s="7">
        <f t="shared" si="181"/>
        <v>2015</v>
      </c>
      <c r="N3897" s="7">
        <f t="shared" si="182"/>
        <v>4</v>
      </c>
      <c r="O3897" s="30">
        <f t="shared" si="183"/>
        <v>169</v>
      </c>
    </row>
    <row r="3898" spans="2:15" x14ac:dyDescent="0.2">
      <c r="B3898" s="13">
        <v>55788</v>
      </c>
      <c r="C3898" s="14">
        <v>42112.016111111145</v>
      </c>
      <c r="D3898" s="7" t="s">
        <v>9</v>
      </c>
      <c r="E3898" s="13">
        <v>2242</v>
      </c>
      <c r="F3898" s="7" t="s">
        <v>60</v>
      </c>
      <c r="G3898" s="7" t="s">
        <v>12</v>
      </c>
      <c r="H3898" s="13">
        <v>8.5</v>
      </c>
      <c r="I3898" s="13">
        <f>IF(G3898="Male",VLOOKUP(H3898,'Shoe size conversion table'!$B$6:$D$22,2),VLOOKUP(H3898,'Shoe size conversion table'!$J$6:$L$22,2))</f>
        <v>39</v>
      </c>
      <c r="J3898" s="13">
        <f>IF(G3898="Male",VLOOKUP(H3898,'Shoe size conversion table'!$B$6:$D$22,3),VLOOKUP(H3898,'Shoe size conversion table'!$J$6:$L$22,3))</f>
        <v>6.5</v>
      </c>
      <c r="K3898" s="11">
        <v>139</v>
      </c>
      <c r="L3898" s="12">
        <v>0</v>
      </c>
      <c r="M3898" s="7">
        <f t="shared" si="181"/>
        <v>2015</v>
      </c>
      <c r="N3898" s="7">
        <f t="shared" si="182"/>
        <v>4</v>
      </c>
      <c r="O3898" s="30">
        <f t="shared" si="183"/>
        <v>139</v>
      </c>
    </row>
    <row r="3899" spans="2:15" x14ac:dyDescent="0.2">
      <c r="B3899" s="13">
        <v>55789</v>
      </c>
      <c r="C3899" s="14">
        <v>42112.016111111254</v>
      </c>
      <c r="D3899" s="7" t="s">
        <v>10</v>
      </c>
      <c r="E3899" s="13">
        <v>2152</v>
      </c>
      <c r="F3899" s="7" t="s">
        <v>35</v>
      </c>
      <c r="G3899" s="7" t="s">
        <v>11</v>
      </c>
      <c r="H3899" s="13">
        <v>9.5</v>
      </c>
      <c r="I3899" s="13" t="str">
        <f>IF(G3899="Male",VLOOKUP(H3899,'Shoe size conversion table'!$B$6:$D$22,2),VLOOKUP(H3899,'Shoe size conversion table'!$J$6:$L$22,2))</f>
        <v>42-43</v>
      </c>
      <c r="J3899" s="13">
        <f>IF(G3899="Male",VLOOKUP(H3899,'Shoe size conversion table'!$B$6:$D$22,3),VLOOKUP(H3899,'Shoe size conversion table'!$J$6:$L$22,3))</f>
        <v>9</v>
      </c>
      <c r="K3899" s="11">
        <v>149</v>
      </c>
      <c r="L3899" s="12">
        <v>0</v>
      </c>
      <c r="M3899" s="7">
        <f t="shared" si="181"/>
        <v>2015</v>
      </c>
      <c r="N3899" s="7">
        <f t="shared" si="182"/>
        <v>4</v>
      </c>
      <c r="O3899" s="30">
        <f t="shared" si="183"/>
        <v>149</v>
      </c>
    </row>
    <row r="3900" spans="2:15" x14ac:dyDescent="0.2">
      <c r="B3900" s="13">
        <v>55789</v>
      </c>
      <c r="C3900" s="14">
        <v>42112.016111111254</v>
      </c>
      <c r="D3900" s="7" t="s">
        <v>10</v>
      </c>
      <c r="E3900" s="13">
        <v>2166</v>
      </c>
      <c r="F3900" s="7" t="s">
        <v>35</v>
      </c>
      <c r="G3900" s="7" t="s">
        <v>11</v>
      </c>
      <c r="H3900" s="13">
        <v>10.5</v>
      </c>
      <c r="I3900" s="13" t="str">
        <f>IF(G3900="Male",VLOOKUP(H3900,'Shoe size conversion table'!$B$6:$D$22,2),VLOOKUP(H3900,'Shoe size conversion table'!$J$6:$L$22,2))</f>
        <v>43-44</v>
      </c>
      <c r="J3900" s="13">
        <f>IF(G3900="Male",VLOOKUP(H3900,'Shoe size conversion table'!$B$6:$D$22,3),VLOOKUP(H3900,'Shoe size conversion table'!$J$6:$L$22,3))</f>
        <v>10</v>
      </c>
      <c r="K3900" s="11">
        <v>149</v>
      </c>
      <c r="L3900" s="12">
        <v>0.2</v>
      </c>
      <c r="M3900" s="7">
        <f t="shared" si="181"/>
        <v>2015</v>
      </c>
      <c r="N3900" s="7">
        <f t="shared" si="182"/>
        <v>4</v>
      </c>
      <c r="O3900" s="30">
        <f t="shared" si="183"/>
        <v>119.2</v>
      </c>
    </row>
    <row r="3901" spans="2:15" x14ac:dyDescent="0.2">
      <c r="B3901" s="13">
        <v>55790</v>
      </c>
      <c r="C3901" s="14">
        <v>42112.026111111256</v>
      </c>
      <c r="D3901" s="7" t="s">
        <v>7</v>
      </c>
      <c r="E3901" s="13">
        <v>2151</v>
      </c>
      <c r="F3901" s="7" t="s">
        <v>47</v>
      </c>
      <c r="G3901" s="7" t="s">
        <v>12</v>
      </c>
      <c r="H3901" s="13">
        <v>8</v>
      </c>
      <c r="I3901" s="13" t="str">
        <f>IF(G3901="Male",VLOOKUP(H3901,'Shoe size conversion table'!$B$6:$D$22,2),VLOOKUP(H3901,'Shoe size conversion table'!$J$6:$L$22,2))</f>
        <v>38-39</v>
      </c>
      <c r="J3901" s="13">
        <f>IF(G3901="Male",VLOOKUP(H3901,'Shoe size conversion table'!$B$6:$D$22,3),VLOOKUP(H3901,'Shoe size conversion table'!$J$6:$L$22,3))</f>
        <v>6</v>
      </c>
      <c r="K3901" s="11">
        <v>179</v>
      </c>
      <c r="L3901" s="12">
        <v>0.2</v>
      </c>
      <c r="M3901" s="7">
        <f t="shared" si="181"/>
        <v>2015</v>
      </c>
      <c r="N3901" s="7">
        <f t="shared" si="182"/>
        <v>4</v>
      </c>
      <c r="O3901" s="30">
        <f t="shared" si="183"/>
        <v>143.20000000000002</v>
      </c>
    </row>
    <row r="3902" spans="2:15" x14ac:dyDescent="0.2">
      <c r="B3902" s="13">
        <v>55791</v>
      </c>
      <c r="C3902" s="14">
        <v>42112.156111111311</v>
      </c>
      <c r="D3902" s="7" t="s">
        <v>8</v>
      </c>
      <c r="E3902" s="13">
        <v>2214</v>
      </c>
      <c r="F3902" s="7" t="s">
        <v>42</v>
      </c>
      <c r="G3902" s="7" t="s">
        <v>11</v>
      </c>
      <c r="H3902" s="13">
        <v>9.5</v>
      </c>
      <c r="I3902" s="13" t="str">
        <f>IF(G3902="Male",VLOOKUP(H3902,'Shoe size conversion table'!$B$6:$D$22,2),VLOOKUP(H3902,'Shoe size conversion table'!$J$6:$L$22,2))</f>
        <v>42-43</v>
      </c>
      <c r="J3902" s="13">
        <f>IF(G3902="Male",VLOOKUP(H3902,'Shoe size conversion table'!$B$6:$D$22,3),VLOOKUP(H3902,'Shoe size conversion table'!$J$6:$L$22,3))</f>
        <v>9</v>
      </c>
      <c r="K3902" s="11">
        <v>169</v>
      </c>
      <c r="L3902" s="12">
        <v>0</v>
      </c>
      <c r="M3902" s="7">
        <f t="shared" si="181"/>
        <v>2015</v>
      </c>
      <c r="N3902" s="7">
        <f t="shared" si="182"/>
        <v>4</v>
      </c>
      <c r="O3902" s="30">
        <f t="shared" si="183"/>
        <v>169</v>
      </c>
    </row>
    <row r="3903" spans="2:15" x14ac:dyDescent="0.2">
      <c r="B3903" s="13">
        <v>55792</v>
      </c>
      <c r="C3903" s="14">
        <v>42112.216111111258</v>
      </c>
      <c r="D3903" s="7" t="s">
        <v>7</v>
      </c>
      <c r="E3903" s="13">
        <v>2180</v>
      </c>
      <c r="F3903" s="7" t="s">
        <v>50</v>
      </c>
      <c r="G3903" s="7" t="s">
        <v>12</v>
      </c>
      <c r="H3903" s="13">
        <v>8</v>
      </c>
      <c r="I3903" s="13" t="str">
        <f>IF(G3903="Male",VLOOKUP(H3903,'Shoe size conversion table'!$B$6:$D$22,2),VLOOKUP(H3903,'Shoe size conversion table'!$J$6:$L$22,2))</f>
        <v>38-39</v>
      </c>
      <c r="J3903" s="13">
        <f>IF(G3903="Male",VLOOKUP(H3903,'Shoe size conversion table'!$B$6:$D$22,3),VLOOKUP(H3903,'Shoe size conversion table'!$J$6:$L$22,3))</f>
        <v>6</v>
      </c>
      <c r="K3903" s="11">
        <v>159</v>
      </c>
      <c r="L3903" s="12">
        <v>0</v>
      </c>
      <c r="M3903" s="7">
        <f t="shared" si="181"/>
        <v>2015</v>
      </c>
      <c r="N3903" s="7">
        <f t="shared" si="182"/>
        <v>4</v>
      </c>
      <c r="O3903" s="30">
        <f t="shared" si="183"/>
        <v>159</v>
      </c>
    </row>
    <row r="3904" spans="2:15" x14ac:dyDescent="0.2">
      <c r="B3904" s="13">
        <v>55793</v>
      </c>
      <c r="C3904" s="14">
        <v>42112.456111111147</v>
      </c>
      <c r="D3904" s="7" t="s">
        <v>7</v>
      </c>
      <c r="E3904" s="13">
        <v>2234</v>
      </c>
      <c r="F3904" s="7" t="s">
        <v>51</v>
      </c>
      <c r="G3904" s="7" t="s">
        <v>12</v>
      </c>
      <c r="H3904" s="13">
        <v>7</v>
      </c>
      <c r="I3904" s="13" t="str">
        <f>IF(G3904="Male",VLOOKUP(H3904,'Shoe size conversion table'!$B$6:$D$22,2),VLOOKUP(H3904,'Shoe size conversion table'!$J$6:$L$22,2))</f>
        <v>37-38</v>
      </c>
      <c r="J3904" s="13">
        <f>IF(G3904="Male",VLOOKUP(H3904,'Shoe size conversion table'!$B$6:$D$22,3),VLOOKUP(H3904,'Shoe size conversion table'!$J$6:$L$22,3))</f>
        <v>5</v>
      </c>
      <c r="K3904" s="11">
        <v>129</v>
      </c>
      <c r="L3904" s="12">
        <v>0</v>
      </c>
      <c r="M3904" s="7">
        <f t="shared" si="181"/>
        <v>2015</v>
      </c>
      <c r="N3904" s="7">
        <f t="shared" si="182"/>
        <v>4</v>
      </c>
      <c r="O3904" s="30">
        <f t="shared" si="183"/>
        <v>129</v>
      </c>
    </row>
    <row r="3905" spans="2:15" x14ac:dyDescent="0.2">
      <c r="B3905" s="13">
        <v>55794</v>
      </c>
      <c r="C3905" s="14">
        <v>42112.516111111305</v>
      </c>
      <c r="D3905" s="7" t="s">
        <v>7</v>
      </c>
      <c r="E3905" s="13">
        <v>2198</v>
      </c>
      <c r="F3905" s="7" t="s">
        <v>48</v>
      </c>
      <c r="G3905" s="7" t="s">
        <v>12</v>
      </c>
      <c r="H3905" s="13">
        <v>10</v>
      </c>
      <c r="I3905" s="13" t="str">
        <f>IF(G3905="Male",VLOOKUP(H3905,'Shoe size conversion table'!$B$6:$D$22,2),VLOOKUP(H3905,'Shoe size conversion table'!$J$6:$L$22,2))</f>
        <v>40-41</v>
      </c>
      <c r="J3905" s="13">
        <f>IF(G3905="Male",VLOOKUP(H3905,'Shoe size conversion table'!$B$6:$D$22,3),VLOOKUP(H3905,'Shoe size conversion table'!$J$6:$L$22,3))</f>
        <v>8</v>
      </c>
      <c r="K3905" s="11">
        <v>159</v>
      </c>
      <c r="L3905" s="12">
        <v>0</v>
      </c>
      <c r="M3905" s="7">
        <f t="shared" si="181"/>
        <v>2015</v>
      </c>
      <c r="N3905" s="7">
        <f t="shared" si="182"/>
        <v>4</v>
      </c>
      <c r="O3905" s="30">
        <f t="shared" si="183"/>
        <v>159</v>
      </c>
    </row>
    <row r="3906" spans="2:15" x14ac:dyDescent="0.2">
      <c r="B3906" s="13">
        <v>55795</v>
      </c>
      <c r="C3906" s="14">
        <v>42112.736111111313</v>
      </c>
      <c r="D3906" s="7" t="s">
        <v>8</v>
      </c>
      <c r="E3906" s="13">
        <v>2213</v>
      </c>
      <c r="F3906" s="7" t="s">
        <v>38</v>
      </c>
      <c r="G3906" s="7" t="s">
        <v>11</v>
      </c>
      <c r="H3906" s="13">
        <v>9</v>
      </c>
      <c r="I3906" s="13">
        <f>IF(G3906="Male",VLOOKUP(H3906,'Shoe size conversion table'!$B$6:$D$22,2),VLOOKUP(H3906,'Shoe size conversion table'!$J$6:$L$22,2))</f>
        <v>42</v>
      </c>
      <c r="J3906" s="13">
        <f>IF(G3906="Male",VLOOKUP(H3906,'Shoe size conversion table'!$B$6:$D$22,3),VLOOKUP(H3906,'Shoe size conversion table'!$J$6:$L$22,3))</f>
        <v>8.5</v>
      </c>
      <c r="K3906" s="11">
        <v>179</v>
      </c>
      <c r="L3906" s="12">
        <v>0.2</v>
      </c>
      <c r="M3906" s="7">
        <f t="shared" si="181"/>
        <v>2015</v>
      </c>
      <c r="N3906" s="7">
        <f t="shared" si="182"/>
        <v>4</v>
      </c>
      <c r="O3906" s="30">
        <f t="shared" si="183"/>
        <v>143.20000000000002</v>
      </c>
    </row>
    <row r="3907" spans="2:15" x14ac:dyDescent="0.2">
      <c r="B3907" s="13">
        <v>55796</v>
      </c>
      <c r="C3907" s="14">
        <v>42112.796111111311</v>
      </c>
      <c r="D3907" s="7" t="s">
        <v>9</v>
      </c>
      <c r="E3907" s="13">
        <v>2226</v>
      </c>
      <c r="F3907" s="7" t="s">
        <v>59</v>
      </c>
      <c r="G3907" s="7" t="s">
        <v>12</v>
      </c>
      <c r="H3907" s="13">
        <v>8</v>
      </c>
      <c r="I3907" s="13" t="str">
        <f>IF(G3907="Male",VLOOKUP(H3907,'Shoe size conversion table'!$B$6:$D$22,2),VLOOKUP(H3907,'Shoe size conversion table'!$J$6:$L$22,2))</f>
        <v>38-39</v>
      </c>
      <c r="J3907" s="13">
        <f>IF(G3907="Male",VLOOKUP(H3907,'Shoe size conversion table'!$B$6:$D$22,3),VLOOKUP(H3907,'Shoe size conversion table'!$J$6:$L$22,3))</f>
        <v>6</v>
      </c>
      <c r="K3907" s="11">
        <v>129</v>
      </c>
      <c r="L3907" s="12">
        <v>0</v>
      </c>
      <c r="M3907" s="7">
        <f t="shared" si="181"/>
        <v>2015</v>
      </c>
      <c r="N3907" s="7">
        <f t="shared" si="182"/>
        <v>4</v>
      </c>
      <c r="O3907" s="30">
        <f t="shared" si="183"/>
        <v>129</v>
      </c>
    </row>
    <row r="3908" spans="2:15" x14ac:dyDescent="0.2">
      <c r="B3908" s="13">
        <v>55797</v>
      </c>
      <c r="C3908" s="14">
        <v>42112.806111111146</v>
      </c>
      <c r="D3908" s="7" t="s">
        <v>8</v>
      </c>
      <c r="E3908" s="13">
        <v>2159</v>
      </c>
      <c r="F3908" s="7" t="s">
        <v>42</v>
      </c>
      <c r="G3908" s="7" t="s">
        <v>12</v>
      </c>
      <c r="H3908" s="13">
        <v>7.5</v>
      </c>
      <c r="I3908" s="13">
        <f>IF(G3908="Male",VLOOKUP(H3908,'Shoe size conversion table'!$B$6:$D$22,2),VLOOKUP(H3908,'Shoe size conversion table'!$J$6:$L$22,2))</f>
        <v>38</v>
      </c>
      <c r="J3908" s="13">
        <f>IF(G3908="Male",VLOOKUP(H3908,'Shoe size conversion table'!$B$6:$D$22,3),VLOOKUP(H3908,'Shoe size conversion table'!$J$6:$L$22,3))</f>
        <v>5.5</v>
      </c>
      <c r="K3908" s="11">
        <v>159</v>
      </c>
      <c r="L3908" s="12">
        <v>0</v>
      </c>
      <c r="M3908" s="7">
        <f t="shared" si="181"/>
        <v>2015</v>
      </c>
      <c r="N3908" s="7">
        <f t="shared" si="182"/>
        <v>4</v>
      </c>
      <c r="O3908" s="30">
        <f t="shared" si="183"/>
        <v>159</v>
      </c>
    </row>
    <row r="3909" spans="2:15" x14ac:dyDescent="0.2">
      <c r="B3909" s="13">
        <v>55798</v>
      </c>
      <c r="C3909" s="14">
        <v>42112.906111111144</v>
      </c>
      <c r="D3909" s="7" t="s">
        <v>8</v>
      </c>
      <c r="E3909" s="13">
        <v>2162</v>
      </c>
      <c r="F3909" s="7" t="s">
        <v>42</v>
      </c>
      <c r="G3909" s="7" t="s">
        <v>11</v>
      </c>
      <c r="H3909" s="13">
        <v>10.5</v>
      </c>
      <c r="I3909" s="13" t="str">
        <f>IF(G3909="Male",VLOOKUP(H3909,'Shoe size conversion table'!$B$6:$D$22,2),VLOOKUP(H3909,'Shoe size conversion table'!$J$6:$L$22,2))</f>
        <v>43-44</v>
      </c>
      <c r="J3909" s="13">
        <f>IF(G3909="Male",VLOOKUP(H3909,'Shoe size conversion table'!$B$6:$D$22,3),VLOOKUP(H3909,'Shoe size conversion table'!$J$6:$L$22,3))</f>
        <v>10</v>
      </c>
      <c r="K3909" s="11">
        <v>189</v>
      </c>
      <c r="L3909" s="12">
        <v>0</v>
      </c>
      <c r="M3909" s="7">
        <f t="shared" ref="M3909:M3972" si="184">YEAR(C3909)</f>
        <v>2015</v>
      </c>
      <c r="N3909" s="7">
        <f t="shared" si="182"/>
        <v>4</v>
      </c>
      <c r="O3909" s="30">
        <f t="shared" si="183"/>
        <v>189</v>
      </c>
    </row>
    <row r="3910" spans="2:15" x14ac:dyDescent="0.2">
      <c r="B3910" s="13">
        <v>55799</v>
      </c>
      <c r="C3910" s="14">
        <v>42112.916111111146</v>
      </c>
      <c r="D3910" s="7" t="s">
        <v>7</v>
      </c>
      <c r="E3910" s="13">
        <v>2156</v>
      </c>
      <c r="F3910" s="7" t="s">
        <v>51</v>
      </c>
      <c r="G3910" s="7" t="s">
        <v>11</v>
      </c>
      <c r="H3910" s="13">
        <v>11.5</v>
      </c>
      <c r="I3910" s="13" t="str">
        <f>IF(G3910="Male",VLOOKUP(H3910,'Shoe size conversion table'!$B$6:$D$22,2),VLOOKUP(H3910,'Shoe size conversion table'!$J$6:$L$22,2))</f>
        <v>44-45</v>
      </c>
      <c r="J3910" s="13">
        <f>IF(G3910="Male",VLOOKUP(H3910,'Shoe size conversion table'!$B$6:$D$22,3),VLOOKUP(H3910,'Shoe size conversion table'!$J$6:$L$22,3))</f>
        <v>11</v>
      </c>
      <c r="K3910" s="11">
        <v>129</v>
      </c>
      <c r="L3910" s="12">
        <v>0.5</v>
      </c>
      <c r="M3910" s="7">
        <f t="shared" si="184"/>
        <v>2015</v>
      </c>
      <c r="N3910" s="7">
        <f t="shared" ref="N3910:N3973" si="185">MONTH(C3910:C18877)</f>
        <v>4</v>
      </c>
      <c r="O3910" s="30">
        <f t="shared" ref="O3910:O3973" si="186">K3910*(1-L3910)</f>
        <v>64.5</v>
      </c>
    </row>
    <row r="3911" spans="2:15" x14ac:dyDescent="0.2">
      <c r="B3911" s="13">
        <v>55800</v>
      </c>
      <c r="C3911" s="14">
        <v>42112.946111111145</v>
      </c>
      <c r="D3911" s="7" t="s">
        <v>7</v>
      </c>
      <c r="E3911" s="13">
        <v>2212</v>
      </c>
      <c r="F3911" s="7" t="s">
        <v>51</v>
      </c>
      <c r="G3911" s="7" t="s">
        <v>12</v>
      </c>
      <c r="H3911" s="13">
        <v>9</v>
      </c>
      <c r="I3911" s="13" t="str">
        <f>IF(G3911="Male",VLOOKUP(H3911,'Shoe size conversion table'!$B$6:$D$22,2),VLOOKUP(H3911,'Shoe size conversion table'!$J$6:$L$22,2))</f>
        <v>39-40</v>
      </c>
      <c r="J3911" s="13">
        <f>IF(G3911="Male",VLOOKUP(H3911,'Shoe size conversion table'!$B$6:$D$22,3),VLOOKUP(H3911,'Shoe size conversion table'!$J$6:$L$22,3))</f>
        <v>7</v>
      </c>
      <c r="K3911" s="11">
        <v>189</v>
      </c>
      <c r="L3911" s="12">
        <v>0</v>
      </c>
      <c r="M3911" s="7">
        <f t="shared" si="184"/>
        <v>2015</v>
      </c>
      <c r="N3911" s="7">
        <f t="shared" si="185"/>
        <v>4</v>
      </c>
      <c r="O3911" s="30">
        <f t="shared" si="186"/>
        <v>189</v>
      </c>
    </row>
    <row r="3912" spans="2:15" x14ac:dyDescent="0.2">
      <c r="B3912" s="13">
        <v>55801</v>
      </c>
      <c r="C3912" s="14">
        <v>42113.076111111252</v>
      </c>
      <c r="D3912" s="7" t="s">
        <v>7</v>
      </c>
      <c r="E3912" s="13">
        <v>2233</v>
      </c>
      <c r="F3912" s="7" t="s">
        <v>53</v>
      </c>
      <c r="G3912" s="7" t="s">
        <v>11</v>
      </c>
      <c r="H3912" s="13">
        <v>9</v>
      </c>
      <c r="I3912" s="13">
        <f>IF(G3912="Male",VLOOKUP(H3912,'Shoe size conversion table'!$B$6:$D$22,2),VLOOKUP(H3912,'Shoe size conversion table'!$J$6:$L$22,2))</f>
        <v>42</v>
      </c>
      <c r="J3912" s="13">
        <f>IF(G3912="Male",VLOOKUP(H3912,'Shoe size conversion table'!$B$6:$D$22,3),VLOOKUP(H3912,'Shoe size conversion table'!$J$6:$L$22,3))</f>
        <v>8.5</v>
      </c>
      <c r="K3912" s="11">
        <v>149</v>
      </c>
      <c r="L3912" s="12">
        <v>0</v>
      </c>
      <c r="M3912" s="7">
        <f t="shared" si="184"/>
        <v>2015</v>
      </c>
      <c r="N3912" s="7">
        <f t="shared" si="185"/>
        <v>4</v>
      </c>
      <c r="O3912" s="30">
        <f t="shared" si="186"/>
        <v>149</v>
      </c>
    </row>
    <row r="3913" spans="2:15" x14ac:dyDescent="0.2">
      <c r="B3913" s="13">
        <v>55802</v>
      </c>
      <c r="C3913" s="14">
        <v>42113.156111111311</v>
      </c>
      <c r="D3913" s="7" t="s">
        <v>8</v>
      </c>
      <c r="E3913" s="13">
        <v>2200</v>
      </c>
      <c r="F3913" s="7" t="s">
        <v>40</v>
      </c>
      <c r="G3913" s="7" t="s">
        <v>11</v>
      </c>
      <c r="H3913" s="13">
        <v>10.5</v>
      </c>
      <c r="I3913" s="13" t="str">
        <f>IF(G3913="Male",VLOOKUP(H3913,'Shoe size conversion table'!$B$6:$D$22,2),VLOOKUP(H3913,'Shoe size conversion table'!$J$6:$L$22,2))</f>
        <v>43-44</v>
      </c>
      <c r="J3913" s="13">
        <f>IF(G3913="Male",VLOOKUP(H3913,'Shoe size conversion table'!$B$6:$D$22,3),VLOOKUP(H3913,'Shoe size conversion table'!$J$6:$L$22,3))</f>
        <v>10</v>
      </c>
      <c r="K3913" s="11">
        <v>139</v>
      </c>
      <c r="L3913" s="12">
        <v>0.2</v>
      </c>
      <c r="M3913" s="7">
        <f t="shared" si="184"/>
        <v>2015</v>
      </c>
      <c r="N3913" s="7">
        <f t="shared" si="185"/>
        <v>4</v>
      </c>
      <c r="O3913" s="30">
        <f t="shared" si="186"/>
        <v>111.2</v>
      </c>
    </row>
    <row r="3914" spans="2:15" x14ac:dyDescent="0.2">
      <c r="B3914" s="13">
        <v>55803</v>
      </c>
      <c r="C3914" s="14">
        <v>42113.216111111258</v>
      </c>
      <c r="D3914" s="7" t="s">
        <v>7</v>
      </c>
      <c r="E3914" s="13">
        <v>2238</v>
      </c>
      <c r="F3914" s="7" t="s">
        <v>50</v>
      </c>
      <c r="G3914" s="7" t="s">
        <v>12</v>
      </c>
      <c r="H3914" s="13">
        <v>8</v>
      </c>
      <c r="I3914" s="13" t="str">
        <f>IF(G3914="Male",VLOOKUP(H3914,'Shoe size conversion table'!$B$6:$D$22,2),VLOOKUP(H3914,'Shoe size conversion table'!$J$6:$L$22,2))</f>
        <v>38-39</v>
      </c>
      <c r="J3914" s="13">
        <f>IF(G3914="Male",VLOOKUP(H3914,'Shoe size conversion table'!$B$6:$D$22,3),VLOOKUP(H3914,'Shoe size conversion table'!$J$6:$L$22,3))</f>
        <v>6</v>
      </c>
      <c r="K3914" s="11">
        <v>159</v>
      </c>
      <c r="L3914" s="12">
        <v>0</v>
      </c>
      <c r="M3914" s="7">
        <f t="shared" si="184"/>
        <v>2015</v>
      </c>
      <c r="N3914" s="7">
        <f t="shared" si="185"/>
        <v>4</v>
      </c>
      <c r="O3914" s="30">
        <f t="shared" si="186"/>
        <v>159</v>
      </c>
    </row>
    <row r="3915" spans="2:15" x14ac:dyDescent="0.2">
      <c r="B3915" s="13">
        <v>55804</v>
      </c>
      <c r="C3915" s="14">
        <v>42113.466111111309</v>
      </c>
      <c r="D3915" s="7" t="s">
        <v>7</v>
      </c>
      <c r="E3915" s="13">
        <v>2221</v>
      </c>
      <c r="F3915" s="7" t="s">
        <v>53</v>
      </c>
      <c r="G3915" s="7" t="s">
        <v>11</v>
      </c>
      <c r="H3915" s="13">
        <v>9.5</v>
      </c>
      <c r="I3915" s="13" t="str">
        <f>IF(G3915="Male",VLOOKUP(H3915,'Shoe size conversion table'!$B$6:$D$22,2),VLOOKUP(H3915,'Shoe size conversion table'!$J$6:$L$22,2))</f>
        <v>42-43</v>
      </c>
      <c r="J3915" s="13">
        <f>IF(G3915="Male",VLOOKUP(H3915,'Shoe size conversion table'!$B$6:$D$22,3),VLOOKUP(H3915,'Shoe size conversion table'!$J$6:$L$22,3))</f>
        <v>9</v>
      </c>
      <c r="K3915" s="11">
        <v>159</v>
      </c>
      <c r="L3915" s="12">
        <v>0</v>
      </c>
      <c r="M3915" s="7">
        <f t="shared" si="184"/>
        <v>2015</v>
      </c>
      <c r="N3915" s="7">
        <f t="shared" si="185"/>
        <v>4</v>
      </c>
      <c r="O3915" s="30">
        <f t="shared" si="186"/>
        <v>159</v>
      </c>
    </row>
    <row r="3916" spans="2:15" x14ac:dyDescent="0.2">
      <c r="B3916" s="13">
        <v>55805</v>
      </c>
      <c r="C3916" s="14">
        <v>42113.626111111313</v>
      </c>
      <c r="D3916" s="7" t="s">
        <v>10</v>
      </c>
      <c r="E3916" s="13">
        <v>2207</v>
      </c>
      <c r="F3916" s="7" t="s">
        <v>36</v>
      </c>
      <c r="G3916" s="7" t="s">
        <v>11</v>
      </c>
      <c r="H3916" s="13">
        <v>9</v>
      </c>
      <c r="I3916" s="13">
        <f>IF(G3916="Male",VLOOKUP(H3916,'Shoe size conversion table'!$B$6:$D$22,2),VLOOKUP(H3916,'Shoe size conversion table'!$J$6:$L$22,2))</f>
        <v>42</v>
      </c>
      <c r="J3916" s="13">
        <f>IF(G3916="Male",VLOOKUP(H3916,'Shoe size conversion table'!$B$6:$D$22,3),VLOOKUP(H3916,'Shoe size conversion table'!$J$6:$L$22,3))</f>
        <v>8.5</v>
      </c>
      <c r="K3916" s="11">
        <v>199</v>
      </c>
      <c r="L3916" s="12">
        <v>0.1</v>
      </c>
      <c r="M3916" s="7">
        <f t="shared" si="184"/>
        <v>2015</v>
      </c>
      <c r="N3916" s="7">
        <f t="shared" si="185"/>
        <v>4</v>
      </c>
      <c r="O3916" s="30">
        <f t="shared" si="186"/>
        <v>179.1</v>
      </c>
    </row>
    <row r="3917" spans="2:15" x14ac:dyDescent="0.2">
      <c r="B3917" s="13">
        <v>55805</v>
      </c>
      <c r="C3917" s="14">
        <v>42113.626111111313</v>
      </c>
      <c r="D3917" s="7" t="s">
        <v>10</v>
      </c>
      <c r="E3917" s="13">
        <v>2196</v>
      </c>
      <c r="F3917" s="7" t="s">
        <v>34</v>
      </c>
      <c r="G3917" s="7" t="s">
        <v>11</v>
      </c>
      <c r="H3917" s="13">
        <v>8.5</v>
      </c>
      <c r="I3917" s="13" t="str">
        <f>IF(G3917="Male",VLOOKUP(H3917,'Shoe size conversion table'!$B$6:$D$22,2),VLOOKUP(H3917,'Shoe size conversion table'!$J$6:$L$22,2))</f>
        <v>41-42</v>
      </c>
      <c r="J3917" s="13">
        <f>IF(G3917="Male",VLOOKUP(H3917,'Shoe size conversion table'!$B$6:$D$22,3),VLOOKUP(H3917,'Shoe size conversion table'!$J$6:$L$22,3))</f>
        <v>8</v>
      </c>
      <c r="K3917" s="11">
        <v>129</v>
      </c>
      <c r="L3917" s="12">
        <v>0</v>
      </c>
      <c r="M3917" s="7">
        <f t="shared" si="184"/>
        <v>2015</v>
      </c>
      <c r="N3917" s="7">
        <f t="shared" si="185"/>
        <v>4</v>
      </c>
      <c r="O3917" s="30">
        <f t="shared" si="186"/>
        <v>129</v>
      </c>
    </row>
    <row r="3918" spans="2:15" x14ac:dyDescent="0.2">
      <c r="B3918" s="13">
        <v>55806</v>
      </c>
      <c r="C3918" s="14">
        <v>42113.626111111313</v>
      </c>
      <c r="D3918" s="7" t="s">
        <v>7</v>
      </c>
      <c r="E3918" s="13">
        <v>2210</v>
      </c>
      <c r="F3918" s="7" t="s">
        <v>48</v>
      </c>
      <c r="G3918" s="7" t="s">
        <v>11</v>
      </c>
      <c r="H3918" s="13">
        <v>10.5</v>
      </c>
      <c r="I3918" s="13" t="str">
        <f>IF(G3918="Male",VLOOKUP(H3918,'Shoe size conversion table'!$B$6:$D$22,2),VLOOKUP(H3918,'Shoe size conversion table'!$J$6:$L$22,2))</f>
        <v>43-44</v>
      </c>
      <c r="J3918" s="13">
        <f>IF(G3918="Male",VLOOKUP(H3918,'Shoe size conversion table'!$B$6:$D$22,3),VLOOKUP(H3918,'Shoe size conversion table'!$J$6:$L$22,3))</f>
        <v>10</v>
      </c>
      <c r="K3918" s="11">
        <v>149</v>
      </c>
      <c r="L3918" s="12">
        <v>0.2</v>
      </c>
      <c r="M3918" s="7">
        <f t="shared" si="184"/>
        <v>2015</v>
      </c>
      <c r="N3918" s="7">
        <f t="shared" si="185"/>
        <v>4</v>
      </c>
      <c r="O3918" s="30">
        <f t="shared" si="186"/>
        <v>119.2</v>
      </c>
    </row>
    <row r="3919" spans="2:15" x14ac:dyDescent="0.2">
      <c r="B3919" s="13">
        <v>55807</v>
      </c>
      <c r="C3919" s="14">
        <v>42113.67611111125</v>
      </c>
      <c r="D3919" s="7" t="s">
        <v>10</v>
      </c>
      <c r="E3919" s="13">
        <v>2234</v>
      </c>
      <c r="F3919" s="7" t="s">
        <v>35</v>
      </c>
      <c r="G3919" s="7" t="s">
        <v>11</v>
      </c>
      <c r="H3919" s="13">
        <v>10</v>
      </c>
      <c r="I3919" s="13">
        <f>IF(G3919="Male",VLOOKUP(H3919,'Shoe size conversion table'!$B$6:$D$22,2),VLOOKUP(H3919,'Shoe size conversion table'!$J$6:$L$22,2))</f>
        <v>43</v>
      </c>
      <c r="J3919" s="13">
        <f>IF(G3919="Male",VLOOKUP(H3919,'Shoe size conversion table'!$B$6:$D$22,3),VLOOKUP(H3919,'Shoe size conversion table'!$J$6:$L$22,3))</f>
        <v>9.5</v>
      </c>
      <c r="K3919" s="11">
        <v>159</v>
      </c>
      <c r="L3919" s="12">
        <v>0.5</v>
      </c>
      <c r="M3919" s="7">
        <f t="shared" si="184"/>
        <v>2015</v>
      </c>
      <c r="N3919" s="7">
        <f t="shared" si="185"/>
        <v>4</v>
      </c>
      <c r="O3919" s="30">
        <f t="shared" si="186"/>
        <v>79.5</v>
      </c>
    </row>
    <row r="3920" spans="2:15" x14ac:dyDescent="0.2">
      <c r="B3920" s="13">
        <v>55808</v>
      </c>
      <c r="C3920" s="14">
        <v>42113.796111111311</v>
      </c>
      <c r="D3920" s="7" t="s">
        <v>9</v>
      </c>
      <c r="E3920" s="13">
        <v>2211</v>
      </c>
      <c r="F3920" s="7" t="s">
        <v>58</v>
      </c>
      <c r="G3920" s="7" t="s">
        <v>12</v>
      </c>
      <c r="H3920" s="13">
        <v>8</v>
      </c>
      <c r="I3920" s="13" t="str">
        <f>IF(G3920="Male",VLOOKUP(H3920,'Shoe size conversion table'!$B$6:$D$22,2),VLOOKUP(H3920,'Shoe size conversion table'!$J$6:$L$22,2))</f>
        <v>38-39</v>
      </c>
      <c r="J3920" s="13">
        <f>IF(G3920="Male",VLOOKUP(H3920,'Shoe size conversion table'!$B$6:$D$22,3),VLOOKUP(H3920,'Shoe size conversion table'!$J$6:$L$22,3))</f>
        <v>6</v>
      </c>
      <c r="K3920" s="11">
        <v>179</v>
      </c>
      <c r="L3920" s="12">
        <v>0.3</v>
      </c>
      <c r="M3920" s="7">
        <f t="shared" si="184"/>
        <v>2015</v>
      </c>
      <c r="N3920" s="7">
        <f t="shared" si="185"/>
        <v>4</v>
      </c>
      <c r="O3920" s="30">
        <f t="shared" si="186"/>
        <v>125.3</v>
      </c>
    </row>
    <row r="3921" spans="2:15" x14ac:dyDescent="0.2">
      <c r="B3921" s="13">
        <v>55809</v>
      </c>
      <c r="C3921" s="14">
        <v>42113.806111111146</v>
      </c>
      <c r="D3921" s="7" t="s">
        <v>8</v>
      </c>
      <c r="E3921" s="13">
        <v>2226</v>
      </c>
      <c r="F3921" s="7" t="s">
        <v>38</v>
      </c>
      <c r="G3921" s="7" t="s">
        <v>11</v>
      </c>
      <c r="H3921" s="13">
        <v>9.5</v>
      </c>
      <c r="I3921" s="13" t="str">
        <f>IF(G3921="Male",VLOOKUP(H3921,'Shoe size conversion table'!$B$6:$D$22,2),VLOOKUP(H3921,'Shoe size conversion table'!$J$6:$L$22,2))</f>
        <v>42-43</v>
      </c>
      <c r="J3921" s="13">
        <f>IF(G3921="Male",VLOOKUP(H3921,'Shoe size conversion table'!$B$6:$D$22,3),VLOOKUP(H3921,'Shoe size conversion table'!$J$6:$L$22,3))</f>
        <v>9</v>
      </c>
      <c r="K3921" s="11">
        <v>189</v>
      </c>
      <c r="L3921" s="12">
        <v>0</v>
      </c>
      <c r="M3921" s="7">
        <f t="shared" si="184"/>
        <v>2015</v>
      </c>
      <c r="N3921" s="7">
        <f t="shared" si="185"/>
        <v>4</v>
      </c>
      <c r="O3921" s="30">
        <f t="shared" si="186"/>
        <v>189</v>
      </c>
    </row>
    <row r="3922" spans="2:15" x14ac:dyDescent="0.2">
      <c r="B3922" s="13">
        <v>55810</v>
      </c>
      <c r="C3922" s="14">
        <v>42113.816111111148</v>
      </c>
      <c r="D3922" s="7" t="s">
        <v>10</v>
      </c>
      <c r="E3922" s="13">
        <v>2210</v>
      </c>
      <c r="F3922" s="7" t="s">
        <v>36</v>
      </c>
      <c r="G3922" s="7" t="s">
        <v>12</v>
      </c>
      <c r="H3922" s="13">
        <v>8.5</v>
      </c>
      <c r="I3922" s="13">
        <f>IF(G3922="Male",VLOOKUP(H3922,'Shoe size conversion table'!$B$6:$D$22,2),VLOOKUP(H3922,'Shoe size conversion table'!$J$6:$L$22,2))</f>
        <v>39</v>
      </c>
      <c r="J3922" s="13">
        <f>IF(G3922="Male",VLOOKUP(H3922,'Shoe size conversion table'!$B$6:$D$22,3),VLOOKUP(H3922,'Shoe size conversion table'!$J$6:$L$22,3))</f>
        <v>6.5</v>
      </c>
      <c r="K3922" s="11">
        <v>129</v>
      </c>
      <c r="L3922" s="12">
        <v>0</v>
      </c>
      <c r="M3922" s="7">
        <f t="shared" si="184"/>
        <v>2015</v>
      </c>
      <c r="N3922" s="7">
        <f t="shared" si="185"/>
        <v>4</v>
      </c>
      <c r="O3922" s="30">
        <f t="shared" si="186"/>
        <v>129</v>
      </c>
    </row>
    <row r="3923" spans="2:15" x14ac:dyDescent="0.2">
      <c r="B3923" s="13">
        <v>55811</v>
      </c>
      <c r="C3923" s="14">
        <v>42113.876111111313</v>
      </c>
      <c r="D3923" s="7" t="s">
        <v>8</v>
      </c>
      <c r="E3923" s="13">
        <v>2155</v>
      </c>
      <c r="F3923" s="7" t="s">
        <v>40</v>
      </c>
      <c r="G3923" s="7" t="s">
        <v>12</v>
      </c>
      <c r="H3923" s="13">
        <v>9</v>
      </c>
      <c r="I3923" s="13" t="str">
        <f>IF(G3923="Male",VLOOKUP(H3923,'Shoe size conversion table'!$B$6:$D$22,2),VLOOKUP(H3923,'Shoe size conversion table'!$J$6:$L$22,2))</f>
        <v>39-40</v>
      </c>
      <c r="J3923" s="13">
        <f>IF(G3923="Male",VLOOKUP(H3923,'Shoe size conversion table'!$B$6:$D$22,3),VLOOKUP(H3923,'Shoe size conversion table'!$J$6:$L$22,3))</f>
        <v>7</v>
      </c>
      <c r="K3923" s="11">
        <v>129</v>
      </c>
      <c r="L3923" s="12">
        <v>0.5</v>
      </c>
      <c r="M3923" s="7">
        <f t="shared" si="184"/>
        <v>2015</v>
      </c>
      <c r="N3923" s="7">
        <f t="shared" si="185"/>
        <v>4</v>
      </c>
      <c r="O3923" s="30">
        <f t="shared" si="186"/>
        <v>64.5</v>
      </c>
    </row>
    <row r="3924" spans="2:15" x14ac:dyDescent="0.2">
      <c r="B3924" s="13">
        <v>55812</v>
      </c>
      <c r="C3924" s="14">
        <v>42113.916111111255</v>
      </c>
      <c r="D3924" s="7" t="s">
        <v>10</v>
      </c>
      <c r="E3924" s="13">
        <v>2176</v>
      </c>
      <c r="F3924" s="7" t="s">
        <v>34</v>
      </c>
      <c r="G3924" s="7" t="s">
        <v>11</v>
      </c>
      <c r="H3924" s="13">
        <v>9.5</v>
      </c>
      <c r="I3924" s="13" t="str">
        <f>IF(G3924="Male",VLOOKUP(H3924,'Shoe size conversion table'!$B$6:$D$22,2),VLOOKUP(H3924,'Shoe size conversion table'!$J$6:$L$22,2))</f>
        <v>42-43</v>
      </c>
      <c r="J3924" s="13">
        <f>IF(G3924="Male",VLOOKUP(H3924,'Shoe size conversion table'!$B$6:$D$22,3),VLOOKUP(H3924,'Shoe size conversion table'!$J$6:$L$22,3))</f>
        <v>9</v>
      </c>
      <c r="K3924" s="11">
        <v>139</v>
      </c>
      <c r="L3924" s="12">
        <v>0</v>
      </c>
      <c r="M3924" s="7">
        <f t="shared" si="184"/>
        <v>2015</v>
      </c>
      <c r="N3924" s="7">
        <f t="shared" si="185"/>
        <v>4</v>
      </c>
      <c r="O3924" s="30">
        <f t="shared" si="186"/>
        <v>139</v>
      </c>
    </row>
    <row r="3925" spans="2:15" x14ac:dyDescent="0.2">
      <c r="B3925" s="13">
        <v>55813</v>
      </c>
      <c r="C3925" s="14">
        <v>42114.156111111311</v>
      </c>
      <c r="D3925" s="7" t="s">
        <v>10</v>
      </c>
      <c r="E3925" s="13">
        <v>2185</v>
      </c>
      <c r="F3925" s="7" t="s">
        <v>34</v>
      </c>
      <c r="G3925" s="7" t="s">
        <v>12</v>
      </c>
      <c r="H3925" s="13">
        <v>7</v>
      </c>
      <c r="I3925" s="13" t="str">
        <f>IF(G3925="Male",VLOOKUP(H3925,'Shoe size conversion table'!$B$6:$D$22,2),VLOOKUP(H3925,'Shoe size conversion table'!$J$6:$L$22,2))</f>
        <v>37-38</v>
      </c>
      <c r="J3925" s="13">
        <f>IF(G3925="Male",VLOOKUP(H3925,'Shoe size conversion table'!$B$6:$D$22,3),VLOOKUP(H3925,'Shoe size conversion table'!$J$6:$L$22,3))</f>
        <v>5</v>
      </c>
      <c r="K3925" s="11">
        <v>149</v>
      </c>
      <c r="L3925" s="12">
        <v>0</v>
      </c>
      <c r="M3925" s="7">
        <f t="shared" si="184"/>
        <v>2015</v>
      </c>
      <c r="N3925" s="7">
        <f t="shared" si="185"/>
        <v>4</v>
      </c>
      <c r="O3925" s="30">
        <f t="shared" si="186"/>
        <v>149</v>
      </c>
    </row>
    <row r="3926" spans="2:15" x14ac:dyDescent="0.2">
      <c r="B3926" s="13">
        <v>55814</v>
      </c>
      <c r="C3926" s="14">
        <v>42114.296111111311</v>
      </c>
      <c r="D3926" s="7" t="s">
        <v>7</v>
      </c>
      <c r="E3926" s="13">
        <v>2225</v>
      </c>
      <c r="F3926" s="7" t="s">
        <v>49</v>
      </c>
      <c r="G3926" s="7" t="s">
        <v>11</v>
      </c>
      <c r="H3926" s="13">
        <v>8.5</v>
      </c>
      <c r="I3926" s="13" t="str">
        <f>IF(G3926="Male",VLOOKUP(H3926,'Shoe size conversion table'!$B$6:$D$22,2),VLOOKUP(H3926,'Shoe size conversion table'!$J$6:$L$22,2))</f>
        <v>41-42</v>
      </c>
      <c r="J3926" s="13">
        <f>IF(G3926="Male",VLOOKUP(H3926,'Shoe size conversion table'!$B$6:$D$22,3),VLOOKUP(H3926,'Shoe size conversion table'!$J$6:$L$22,3))</f>
        <v>8</v>
      </c>
      <c r="K3926" s="11">
        <v>189</v>
      </c>
      <c r="L3926" s="12">
        <v>0.1</v>
      </c>
      <c r="M3926" s="7">
        <f t="shared" si="184"/>
        <v>2015</v>
      </c>
      <c r="N3926" s="7">
        <f t="shared" si="185"/>
        <v>4</v>
      </c>
      <c r="O3926" s="30">
        <f t="shared" si="186"/>
        <v>170.1</v>
      </c>
    </row>
    <row r="3927" spans="2:15" x14ac:dyDescent="0.2">
      <c r="B3927" s="13">
        <v>55815</v>
      </c>
      <c r="C3927" s="14">
        <v>42114.476111111151</v>
      </c>
      <c r="D3927" s="7" t="s">
        <v>8</v>
      </c>
      <c r="E3927" s="13">
        <v>2170</v>
      </c>
      <c r="F3927" s="7" t="s">
        <v>39</v>
      </c>
      <c r="G3927" s="7" t="s">
        <v>12</v>
      </c>
      <c r="H3927" s="13">
        <v>10.5</v>
      </c>
      <c r="I3927" s="13">
        <f>IF(G3927="Male",VLOOKUP(H3927,'Shoe size conversion table'!$B$6:$D$22,2),VLOOKUP(H3927,'Shoe size conversion table'!$J$6:$L$22,2))</f>
        <v>41</v>
      </c>
      <c r="J3927" s="13">
        <f>IF(G3927="Male",VLOOKUP(H3927,'Shoe size conversion table'!$B$6:$D$22,3),VLOOKUP(H3927,'Shoe size conversion table'!$J$6:$L$22,3))</f>
        <v>8.5</v>
      </c>
      <c r="K3927" s="11">
        <v>139</v>
      </c>
      <c r="L3927" s="12">
        <v>0.3</v>
      </c>
      <c r="M3927" s="7">
        <f t="shared" si="184"/>
        <v>2015</v>
      </c>
      <c r="N3927" s="7">
        <f t="shared" si="185"/>
        <v>4</v>
      </c>
      <c r="O3927" s="30">
        <f t="shared" si="186"/>
        <v>97.3</v>
      </c>
    </row>
    <row r="3928" spans="2:15" x14ac:dyDescent="0.2">
      <c r="B3928" s="13">
        <v>55816</v>
      </c>
      <c r="C3928" s="14">
        <v>42114.606111111316</v>
      </c>
      <c r="D3928" s="7" t="s">
        <v>7</v>
      </c>
      <c r="E3928" s="13">
        <v>2224</v>
      </c>
      <c r="F3928" s="7" t="s">
        <v>51</v>
      </c>
      <c r="G3928" s="7" t="s">
        <v>12</v>
      </c>
      <c r="H3928" s="13">
        <v>9.5</v>
      </c>
      <c r="I3928" s="13">
        <f>IF(G3928="Male",VLOOKUP(H3928,'Shoe size conversion table'!$B$6:$D$22,2),VLOOKUP(H3928,'Shoe size conversion table'!$J$6:$L$22,2))</f>
        <v>40</v>
      </c>
      <c r="J3928" s="13">
        <f>IF(G3928="Male",VLOOKUP(H3928,'Shoe size conversion table'!$B$6:$D$22,3),VLOOKUP(H3928,'Shoe size conversion table'!$J$6:$L$22,3))</f>
        <v>7.5</v>
      </c>
      <c r="K3928" s="11">
        <v>129</v>
      </c>
      <c r="L3928" s="12">
        <v>0.5</v>
      </c>
      <c r="M3928" s="7">
        <f t="shared" si="184"/>
        <v>2015</v>
      </c>
      <c r="N3928" s="7">
        <f t="shared" si="185"/>
        <v>4</v>
      </c>
      <c r="O3928" s="30">
        <f t="shared" si="186"/>
        <v>64.5</v>
      </c>
    </row>
    <row r="3929" spans="2:15" x14ac:dyDescent="0.2">
      <c r="B3929" s="13">
        <v>55817</v>
      </c>
      <c r="C3929" s="14">
        <v>42114.626111111313</v>
      </c>
      <c r="D3929" s="7" t="s">
        <v>10</v>
      </c>
      <c r="E3929" s="13">
        <v>2212</v>
      </c>
      <c r="F3929" s="7" t="s">
        <v>36</v>
      </c>
      <c r="G3929" s="7" t="s">
        <v>11</v>
      </c>
      <c r="H3929" s="13">
        <v>8.5</v>
      </c>
      <c r="I3929" s="13" t="str">
        <f>IF(G3929="Male",VLOOKUP(H3929,'Shoe size conversion table'!$B$6:$D$22,2),VLOOKUP(H3929,'Shoe size conversion table'!$J$6:$L$22,2))</f>
        <v>41-42</v>
      </c>
      <c r="J3929" s="13">
        <f>IF(G3929="Male",VLOOKUP(H3929,'Shoe size conversion table'!$B$6:$D$22,3),VLOOKUP(H3929,'Shoe size conversion table'!$J$6:$L$22,3))</f>
        <v>8</v>
      </c>
      <c r="K3929" s="11">
        <v>189</v>
      </c>
      <c r="L3929" s="12">
        <v>0</v>
      </c>
      <c r="M3929" s="7">
        <f t="shared" si="184"/>
        <v>2015</v>
      </c>
      <c r="N3929" s="7">
        <f t="shared" si="185"/>
        <v>4</v>
      </c>
      <c r="O3929" s="30">
        <f t="shared" si="186"/>
        <v>189</v>
      </c>
    </row>
    <row r="3930" spans="2:15" x14ac:dyDescent="0.2">
      <c r="B3930" s="13">
        <v>55818</v>
      </c>
      <c r="C3930" s="14">
        <v>42114.686111111143</v>
      </c>
      <c r="D3930" s="7" t="s">
        <v>7</v>
      </c>
      <c r="E3930" s="13">
        <v>2227</v>
      </c>
      <c r="F3930" s="7" t="s">
        <v>51</v>
      </c>
      <c r="G3930" s="7" t="s">
        <v>12</v>
      </c>
      <c r="H3930" s="13">
        <v>8.5</v>
      </c>
      <c r="I3930" s="13">
        <f>IF(G3930="Male",VLOOKUP(H3930,'Shoe size conversion table'!$B$6:$D$22,2),VLOOKUP(H3930,'Shoe size conversion table'!$J$6:$L$22,2))</f>
        <v>39</v>
      </c>
      <c r="J3930" s="13">
        <f>IF(G3930="Male",VLOOKUP(H3930,'Shoe size conversion table'!$B$6:$D$22,3),VLOOKUP(H3930,'Shoe size conversion table'!$J$6:$L$22,3))</f>
        <v>6.5</v>
      </c>
      <c r="K3930" s="11">
        <v>149</v>
      </c>
      <c r="L3930" s="12">
        <v>0</v>
      </c>
      <c r="M3930" s="7">
        <f t="shared" si="184"/>
        <v>2015</v>
      </c>
      <c r="N3930" s="7">
        <f t="shared" si="185"/>
        <v>4</v>
      </c>
      <c r="O3930" s="30">
        <f t="shared" si="186"/>
        <v>149</v>
      </c>
    </row>
    <row r="3931" spans="2:15" x14ac:dyDescent="0.2">
      <c r="B3931" s="13">
        <v>55819</v>
      </c>
      <c r="C3931" s="14">
        <v>42114.796111111245</v>
      </c>
      <c r="D3931" s="7" t="s">
        <v>10</v>
      </c>
      <c r="E3931" s="13">
        <v>2213</v>
      </c>
      <c r="F3931" s="7" t="s">
        <v>35</v>
      </c>
      <c r="G3931" s="7" t="s">
        <v>11</v>
      </c>
      <c r="H3931" s="13">
        <v>10.5</v>
      </c>
      <c r="I3931" s="13" t="str">
        <f>IF(G3931="Male",VLOOKUP(H3931,'Shoe size conversion table'!$B$6:$D$22,2),VLOOKUP(H3931,'Shoe size conversion table'!$J$6:$L$22,2))</f>
        <v>43-44</v>
      </c>
      <c r="J3931" s="13">
        <f>IF(G3931="Male",VLOOKUP(H3931,'Shoe size conversion table'!$B$6:$D$22,3),VLOOKUP(H3931,'Shoe size conversion table'!$J$6:$L$22,3))</f>
        <v>10</v>
      </c>
      <c r="K3931" s="11">
        <v>139</v>
      </c>
      <c r="L3931" s="12">
        <v>0.5</v>
      </c>
      <c r="M3931" s="7">
        <f t="shared" si="184"/>
        <v>2015</v>
      </c>
      <c r="N3931" s="7">
        <f t="shared" si="185"/>
        <v>4</v>
      </c>
      <c r="O3931" s="30">
        <f t="shared" si="186"/>
        <v>69.5</v>
      </c>
    </row>
    <row r="3932" spans="2:15" x14ac:dyDescent="0.2">
      <c r="B3932" s="13">
        <v>55820</v>
      </c>
      <c r="C3932" s="14">
        <v>42115.076111111252</v>
      </c>
      <c r="D3932" s="7" t="s">
        <v>7</v>
      </c>
      <c r="E3932" s="13">
        <v>2188</v>
      </c>
      <c r="F3932" s="7" t="s">
        <v>43</v>
      </c>
      <c r="G3932" s="7" t="s">
        <v>12</v>
      </c>
      <c r="H3932" s="13">
        <v>5.5</v>
      </c>
      <c r="I3932" s="13">
        <f>IF(G3932="Male",VLOOKUP(H3932,'Shoe size conversion table'!$B$6:$D$22,2),VLOOKUP(H3932,'Shoe size conversion table'!$J$6:$L$22,2))</f>
        <v>36</v>
      </c>
      <c r="J3932" s="13">
        <f>IF(G3932="Male",VLOOKUP(H3932,'Shoe size conversion table'!$B$6:$D$22,3),VLOOKUP(H3932,'Shoe size conversion table'!$J$6:$L$22,3))</f>
        <v>3.5</v>
      </c>
      <c r="K3932" s="11">
        <v>129</v>
      </c>
      <c r="L3932" s="12">
        <v>0.5</v>
      </c>
      <c r="M3932" s="7">
        <f t="shared" si="184"/>
        <v>2015</v>
      </c>
      <c r="N3932" s="7">
        <f t="shared" si="185"/>
        <v>4</v>
      </c>
      <c r="O3932" s="30">
        <f t="shared" si="186"/>
        <v>64.5</v>
      </c>
    </row>
    <row r="3933" spans="2:15" x14ac:dyDescent="0.2">
      <c r="B3933" s="13">
        <v>55820</v>
      </c>
      <c r="C3933" s="14">
        <v>42115.076111111252</v>
      </c>
      <c r="D3933" s="7" t="s">
        <v>7</v>
      </c>
      <c r="E3933" s="13">
        <v>2226</v>
      </c>
      <c r="F3933" s="7" t="s">
        <v>55</v>
      </c>
      <c r="G3933" s="7" t="s">
        <v>12</v>
      </c>
      <c r="H3933" s="13">
        <v>10</v>
      </c>
      <c r="I3933" s="13" t="str">
        <f>IF(G3933="Male",VLOOKUP(H3933,'Shoe size conversion table'!$B$6:$D$22,2),VLOOKUP(H3933,'Shoe size conversion table'!$J$6:$L$22,2))</f>
        <v>40-41</v>
      </c>
      <c r="J3933" s="13">
        <f>IF(G3933="Male",VLOOKUP(H3933,'Shoe size conversion table'!$B$6:$D$22,3),VLOOKUP(H3933,'Shoe size conversion table'!$J$6:$L$22,3))</f>
        <v>8</v>
      </c>
      <c r="K3933" s="11">
        <v>129</v>
      </c>
      <c r="L3933" s="12">
        <v>0.2</v>
      </c>
      <c r="M3933" s="7">
        <f t="shared" si="184"/>
        <v>2015</v>
      </c>
      <c r="N3933" s="7">
        <f t="shared" si="185"/>
        <v>4</v>
      </c>
      <c r="O3933" s="30">
        <f t="shared" si="186"/>
        <v>103.2</v>
      </c>
    </row>
    <row r="3934" spans="2:15" x14ac:dyDescent="0.2">
      <c r="B3934" s="13">
        <v>55821</v>
      </c>
      <c r="C3934" s="14">
        <v>42115.086111111246</v>
      </c>
      <c r="D3934" s="7" t="s">
        <v>7</v>
      </c>
      <c r="E3934" s="13">
        <v>2175</v>
      </c>
      <c r="F3934" s="7" t="s">
        <v>56</v>
      </c>
      <c r="G3934" s="7" t="s">
        <v>12</v>
      </c>
      <c r="H3934" s="13">
        <v>8</v>
      </c>
      <c r="I3934" s="13" t="str">
        <f>IF(G3934="Male",VLOOKUP(H3934,'Shoe size conversion table'!$B$6:$D$22,2),VLOOKUP(H3934,'Shoe size conversion table'!$J$6:$L$22,2))</f>
        <v>38-39</v>
      </c>
      <c r="J3934" s="13">
        <f>IF(G3934="Male",VLOOKUP(H3934,'Shoe size conversion table'!$B$6:$D$22,3),VLOOKUP(H3934,'Shoe size conversion table'!$J$6:$L$22,3))</f>
        <v>6</v>
      </c>
      <c r="K3934" s="11">
        <v>189</v>
      </c>
      <c r="L3934" s="12">
        <v>0.2</v>
      </c>
      <c r="M3934" s="7">
        <f t="shared" si="184"/>
        <v>2015</v>
      </c>
      <c r="N3934" s="7">
        <f t="shared" si="185"/>
        <v>4</v>
      </c>
      <c r="O3934" s="30">
        <f t="shared" si="186"/>
        <v>151.20000000000002</v>
      </c>
    </row>
    <row r="3935" spans="2:15" x14ac:dyDescent="0.2">
      <c r="B3935" s="13">
        <v>55822</v>
      </c>
      <c r="C3935" s="14">
        <v>42115.086111111246</v>
      </c>
      <c r="D3935" s="7" t="s">
        <v>10</v>
      </c>
      <c r="E3935" s="13">
        <v>2210</v>
      </c>
      <c r="F3935" s="7" t="s">
        <v>34</v>
      </c>
      <c r="G3935" s="7" t="s">
        <v>11</v>
      </c>
      <c r="H3935" s="13">
        <v>11</v>
      </c>
      <c r="I3935" s="13">
        <f>IF(G3935="Male",VLOOKUP(H3935,'Shoe size conversion table'!$B$6:$D$22,2),VLOOKUP(H3935,'Shoe size conversion table'!$J$6:$L$22,2))</f>
        <v>44</v>
      </c>
      <c r="J3935" s="13">
        <f>IF(G3935="Male",VLOOKUP(H3935,'Shoe size conversion table'!$B$6:$D$22,3),VLOOKUP(H3935,'Shoe size conversion table'!$J$6:$L$22,3))</f>
        <v>10.5</v>
      </c>
      <c r="K3935" s="11">
        <v>199</v>
      </c>
      <c r="L3935" s="12">
        <v>0</v>
      </c>
      <c r="M3935" s="7">
        <f t="shared" si="184"/>
        <v>2015</v>
      </c>
      <c r="N3935" s="7">
        <f t="shared" si="185"/>
        <v>4</v>
      </c>
      <c r="O3935" s="30">
        <f t="shared" si="186"/>
        <v>199</v>
      </c>
    </row>
    <row r="3936" spans="2:15" x14ac:dyDescent="0.2">
      <c r="B3936" s="13">
        <v>55823</v>
      </c>
      <c r="C3936" s="14">
        <v>42115.456111111154</v>
      </c>
      <c r="D3936" s="7" t="s">
        <v>7</v>
      </c>
      <c r="E3936" s="13">
        <v>2152</v>
      </c>
      <c r="F3936" s="7" t="s">
        <v>49</v>
      </c>
      <c r="G3936" s="7" t="s">
        <v>12</v>
      </c>
      <c r="H3936" s="13">
        <v>8.5</v>
      </c>
      <c r="I3936" s="13">
        <f>IF(G3936="Male",VLOOKUP(H3936,'Shoe size conversion table'!$B$6:$D$22,2),VLOOKUP(H3936,'Shoe size conversion table'!$J$6:$L$22,2))</f>
        <v>39</v>
      </c>
      <c r="J3936" s="13">
        <f>IF(G3936="Male",VLOOKUP(H3936,'Shoe size conversion table'!$B$6:$D$22,3),VLOOKUP(H3936,'Shoe size conversion table'!$J$6:$L$22,3))</f>
        <v>6.5</v>
      </c>
      <c r="K3936" s="11">
        <v>199</v>
      </c>
      <c r="L3936" s="12">
        <v>0</v>
      </c>
      <c r="M3936" s="7">
        <f t="shared" si="184"/>
        <v>2015</v>
      </c>
      <c r="N3936" s="7">
        <f t="shared" si="185"/>
        <v>4</v>
      </c>
      <c r="O3936" s="30">
        <f t="shared" si="186"/>
        <v>199</v>
      </c>
    </row>
    <row r="3937" spans="2:15" x14ac:dyDescent="0.2">
      <c r="B3937" s="13">
        <v>55824</v>
      </c>
      <c r="C3937" s="14">
        <v>42115.476111111151</v>
      </c>
      <c r="D3937" s="7" t="s">
        <v>7</v>
      </c>
      <c r="E3937" s="13">
        <v>2232</v>
      </c>
      <c r="F3937" s="7" t="s">
        <v>52</v>
      </c>
      <c r="G3937" s="7" t="s">
        <v>11</v>
      </c>
      <c r="H3937" s="13">
        <v>9.5</v>
      </c>
      <c r="I3937" s="13" t="str">
        <f>IF(G3937="Male",VLOOKUP(H3937,'Shoe size conversion table'!$B$6:$D$22,2),VLOOKUP(H3937,'Shoe size conversion table'!$J$6:$L$22,2))</f>
        <v>42-43</v>
      </c>
      <c r="J3937" s="13">
        <f>IF(G3937="Male",VLOOKUP(H3937,'Shoe size conversion table'!$B$6:$D$22,3),VLOOKUP(H3937,'Shoe size conversion table'!$J$6:$L$22,3))</f>
        <v>9</v>
      </c>
      <c r="K3937" s="11">
        <v>139</v>
      </c>
      <c r="L3937" s="12">
        <v>0</v>
      </c>
      <c r="M3937" s="7">
        <f t="shared" si="184"/>
        <v>2015</v>
      </c>
      <c r="N3937" s="7">
        <f t="shared" si="185"/>
        <v>4</v>
      </c>
      <c r="O3937" s="30">
        <f t="shared" si="186"/>
        <v>139</v>
      </c>
    </row>
    <row r="3938" spans="2:15" x14ac:dyDescent="0.2">
      <c r="B3938" s="13">
        <v>55825</v>
      </c>
      <c r="C3938" s="14">
        <v>42115.606111111243</v>
      </c>
      <c r="D3938" s="7" t="s">
        <v>7</v>
      </c>
      <c r="E3938" s="13">
        <v>2160</v>
      </c>
      <c r="F3938" s="7" t="s">
        <v>44</v>
      </c>
      <c r="G3938" s="7" t="s">
        <v>11</v>
      </c>
      <c r="H3938" s="13">
        <v>9.5</v>
      </c>
      <c r="I3938" s="13" t="str">
        <f>IF(G3938="Male",VLOOKUP(H3938,'Shoe size conversion table'!$B$6:$D$22,2),VLOOKUP(H3938,'Shoe size conversion table'!$J$6:$L$22,2))</f>
        <v>42-43</v>
      </c>
      <c r="J3938" s="13">
        <f>IF(G3938="Male",VLOOKUP(H3938,'Shoe size conversion table'!$B$6:$D$22,3),VLOOKUP(H3938,'Shoe size conversion table'!$J$6:$L$22,3))</f>
        <v>9</v>
      </c>
      <c r="K3938" s="11">
        <v>179</v>
      </c>
      <c r="L3938" s="12">
        <v>0</v>
      </c>
      <c r="M3938" s="7">
        <f t="shared" si="184"/>
        <v>2015</v>
      </c>
      <c r="N3938" s="7">
        <f t="shared" si="185"/>
        <v>4</v>
      </c>
      <c r="O3938" s="30">
        <f t="shared" si="186"/>
        <v>179</v>
      </c>
    </row>
    <row r="3939" spans="2:15" x14ac:dyDescent="0.2">
      <c r="B3939" s="13">
        <v>55826</v>
      </c>
      <c r="C3939" s="14">
        <v>42115.606111111316</v>
      </c>
      <c r="D3939" s="7" t="s">
        <v>7</v>
      </c>
      <c r="E3939" s="13">
        <v>2151</v>
      </c>
      <c r="F3939" s="7" t="s">
        <v>51</v>
      </c>
      <c r="G3939" s="7" t="s">
        <v>11</v>
      </c>
      <c r="H3939" s="13">
        <v>9</v>
      </c>
      <c r="I3939" s="13">
        <f>IF(G3939="Male",VLOOKUP(H3939,'Shoe size conversion table'!$B$6:$D$22,2),VLOOKUP(H3939,'Shoe size conversion table'!$J$6:$L$22,2))</f>
        <v>42</v>
      </c>
      <c r="J3939" s="13">
        <f>IF(G3939="Male",VLOOKUP(H3939,'Shoe size conversion table'!$B$6:$D$22,3),VLOOKUP(H3939,'Shoe size conversion table'!$J$6:$L$22,3))</f>
        <v>8.5</v>
      </c>
      <c r="K3939" s="11">
        <v>169</v>
      </c>
      <c r="L3939" s="12">
        <v>0</v>
      </c>
      <c r="M3939" s="7">
        <f t="shared" si="184"/>
        <v>2015</v>
      </c>
      <c r="N3939" s="7">
        <f t="shared" si="185"/>
        <v>4</v>
      </c>
      <c r="O3939" s="30">
        <f t="shared" si="186"/>
        <v>169</v>
      </c>
    </row>
    <row r="3940" spans="2:15" x14ac:dyDescent="0.2">
      <c r="B3940" s="13">
        <v>55827</v>
      </c>
      <c r="C3940" s="14">
        <v>42115.626111111313</v>
      </c>
      <c r="D3940" s="7" t="s">
        <v>10</v>
      </c>
      <c r="E3940" s="13">
        <v>2206</v>
      </c>
      <c r="F3940" s="7" t="s">
        <v>34</v>
      </c>
      <c r="G3940" s="7" t="s">
        <v>11</v>
      </c>
      <c r="H3940" s="13">
        <v>9</v>
      </c>
      <c r="I3940" s="13">
        <f>IF(G3940="Male",VLOOKUP(H3940,'Shoe size conversion table'!$B$6:$D$22,2),VLOOKUP(H3940,'Shoe size conversion table'!$J$6:$L$22,2))</f>
        <v>42</v>
      </c>
      <c r="J3940" s="13">
        <f>IF(G3940="Male",VLOOKUP(H3940,'Shoe size conversion table'!$B$6:$D$22,3),VLOOKUP(H3940,'Shoe size conversion table'!$J$6:$L$22,3))</f>
        <v>8.5</v>
      </c>
      <c r="K3940" s="11">
        <v>179</v>
      </c>
      <c r="L3940" s="12">
        <v>0</v>
      </c>
      <c r="M3940" s="7">
        <f t="shared" si="184"/>
        <v>2015</v>
      </c>
      <c r="N3940" s="7">
        <f t="shared" si="185"/>
        <v>4</v>
      </c>
      <c r="O3940" s="30">
        <f t="shared" si="186"/>
        <v>179</v>
      </c>
    </row>
    <row r="3941" spans="2:15" x14ac:dyDescent="0.2">
      <c r="B3941" s="13">
        <v>55828</v>
      </c>
      <c r="C3941" s="14">
        <v>42115.636111111315</v>
      </c>
      <c r="D3941" s="7" t="s">
        <v>10</v>
      </c>
      <c r="E3941" s="13">
        <v>2165</v>
      </c>
      <c r="F3941" s="7" t="s">
        <v>35</v>
      </c>
      <c r="G3941" s="7" t="s">
        <v>11</v>
      </c>
      <c r="H3941" s="13">
        <v>8.5</v>
      </c>
      <c r="I3941" s="13" t="str">
        <f>IF(G3941="Male",VLOOKUP(H3941,'Shoe size conversion table'!$B$6:$D$22,2),VLOOKUP(H3941,'Shoe size conversion table'!$J$6:$L$22,2))</f>
        <v>41-42</v>
      </c>
      <c r="J3941" s="13">
        <f>IF(G3941="Male",VLOOKUP(H3941,'Shoe size conversion table'!$B$6:$D$22,3),VLOOKUP(H3941,'Shoe size conversion table'!$J$6:$L$22,3))</f>
        <v>8</v>
      </c>
      <c r="K3941" s="11">
        <v>159</v>
      </c>
      <c r="L3941" s="12">
        <v>0</v>
      </c>
      <c r="M3941" s="7">
        <f t="shared" si="184"/>
        <v>2015</v>
      </c>
      <c r="N3941" s="7">
        <f t="shared" si="185"/>
        <v>4</v>
      </c>
      <c r="O3941" s="30">
        <f t="shared" si="186"/>
        <v>159</v>
      </c>
    </row>
    <row r="3942" spans="2:15" x14ac:dyDescent="0.2">
      <c r="B3942" s="13">
        <v>55829</v>
      </c>
      <c r="C3942" s="14">
        <v>42115.666111111314</v>
      </c>
      <c r="D3942" s="7" t="s">
        <v>7</v>
      </c>
      <c r="E3942" s="13">
        <v>2206</v>
      </c>
      <c r="F3942" s="7" t="s">
        <v>50</v>
      </c>
      <c r="G3942" s="7" t="s">
        <v>12</v>
      </c>
      <c r="H3942" s="13">
        <v>7</v>
      </c>
      <c r="I3942" s="13" t="str">
        <f>IF(G3942="Male",VLOOKUP(H3942,'Shoe size conversion table'!$B$6:$D$22,2),VLOOKUP(H3942,'Shoe size conversion table'!$J$6:$L$22,2))</f>
        <v>37-38</v>
      </c>
      <c r="J3942" s="13">
        <f>IF(G3942="Male",VLOOKUP(H3942,'Shoe size conversion table'!$B$6:$D$22,3),VLOOKUP(H3942,'Shoe size conversion table'!$J$6:$L$22,3))</f>
        <v>5</v>
      </c>
      <c r="K3942" s="11">
        <v>199</v>
      </c>
      <c r="L3942" s="12">
        <v>0</v>
      </c>
      <c r="M3942" s="7">
        <f t="shared" si="184"/>
        <v>2015</v>
      </c>
      <c r="N3942" s="7">
        <f t="shared" si="185"/>
        <v>4</v>
      </c>
      <c r="O3942" s="30">
        <f t="shared" si="186"/>
        <v>199</v>
      </c>
    </row>
    <row r="3943" spans="2:15" x14ac:dyDescent="0.2">
      <c r="B3943" s="13">
        <v>55829</v>
      </c>
      <c r="C3943" s="14">
        <v>42115.666111111314</v>
      </c>
      <c r="D3943" s="7" t="s">
        <v>7</v>
      </c>
      <c r="E3943" s="13">
        <v>2209</v>
      </c>
      <c r="F3943" s="7" t="s">
        <v>56</v>
      </c>
      <c r="G3943" s="7" t="s">
        <v>11</v>
      </c>
      <c r="H3943" s="13">
        <v>11.5</v>
      </c>
      <c r="I3943" s="13" t="str">
        <f>IF(G3943="Male",VLOOKUP(H3943,'Shoe size conversion table'!$B$6:$D$22,2),VLOOKUP(H3943,'Shoe size conversion table'!$J$6:$L$22,2))</f>
        <v>44-45</v>
      </c>
      <c r="J3943" s="13">
        <f>IF(G3943="Male",VLOOKUP(H3943,'Shoe size conversion table'!$B$6:$D$22,3),VLOOKUP(H3943,'Shoe size conversion table'!$J$6:$L$22,3))</f>
        <v>11</v>
      </c>
      <c r="K3943" s="11">
        <v>159</v>
      </c>
      <c r="L3943" s="12">
        <v>0</v>
      </c>
      <c r="M3943" s="7">
        <f t="shared" si="184"/>
        <v>2015</v>
      </c>
      <c r="N3943" s="7">
        <f t="shared" si="185"/>
        <v>4</v>
      </c>
      <c r="O3943" s="30">
        <f t="shared" si="186"/>
        <v>159</v>
      </c>
    </row>
    <row r="3944" spans="2:15" x14ac:dyDescent="0.2">
      <c r="B3944" s="13">
        <v>55830</v>
      </c>
      <c r="C3944" s="14">
        <v>42115.676111111148</v>
      </c>
      <c r="D3944" s="7" t="s">
        <v>9</v>
      </c>
      <c r="E3944" s="13">
        <v>2184</v>
      </c>
      <c r="F3944" s="7" t="s">
        <v>59</v>
      </c>
      <c r="G3944" s="7" t="s">
        <v>12</v>
      </c>
      <c r="H3944" s="13">
        <v>9</v>
      </c>
      <c r="I3944" s="13" t="str">
        <f>IF(G3944="Male",VLOOKUP(H3944,'Shoe size conversion table'!$B$6:$D$22,2),VLOOKUP(H3944,'Shoe size conversion table'!$J$6:$L$22,2))</f>
        <v>39-40</v>
      </c>
      <c r="J3944" s="13">
        <f>IF(G3944="Male",VLOOKUP(H3944,'Shoe size conversion table'!$B$6:$D$22,3),VLOOKUP(H3944,'Shoe size conversion table'!$J$6:$L$22,3))</f>
        <v>7</v>
      </c>
      <c r="K3944" s="11">
        <v>159</v>
      </c>
      <c r="L3944" s="12">
        <v>0.1</v>
      </c>
      <c r="M3944" s="7">
        <f t="shared" si="184"/>
        <v>2015</v>
      </c>
      <c r="N3944" s="7">
        <f t="shared" si="185"/>
        <v>4</v>
      </c>
      <c r="O3944" s="30">
        <f t="shared" si="186"/>
        <v>143.1</v>
      </c>
    </row>
    <row r="3945" spans="2:15" x14ac:dyDescent="0.2">
      <c r="B3945" s="13">
        <v>55831</v>
      </c>
      <c r="C3945" s="14">
        <v>42115.776111111154</v>
      </c>
      <c r="D3945" s="7" t="s">
        <v>9</v>
      </c>
      <c r="E3945" s="13">
        <v>2229</v>
      </c>
      <c r="F3945" s="7" t="s">
        <v>59</v>
      </c>
      <c r="G3945" s="7" t="s">
        <v>11</v>
      </c>
      <c r="H3945" s="13">
        <v>11</v>
      </c>
      <c r="I3945" s="13">
        <f>IF(G3945="Male",VLOOKUP(H3945,'Shoe size conversion table'!$B$6:$D$22,2),VLOOKUP(H3945,'Shoe size conversion table'!$J$6:$L$22,2))</f>
        <v>44</v>
      </c>
      <c r="J3945" s="13">
        <f>IF(G3945="Male",VLOOKUP(H3945,'Shoe size conversion table'!$B$6:$D$22,3),VLOOKUP(H3945,'Shoe size conversion table'!$J$6:$L$22,3))</f>
        <v>10.5</v>
      </c>
      <c r="K3945" s="11">
        <v>169</v>
      </c>
      <c r="L3945" s="12">
        <v>0</v>
      </c>
      <c r="M3945" s="7">
        <f t="shared" si="184"/>
        <v>2015</v>
      </c>
      <c r="N3945" s="7">
        <f t="shared" si="185"/>
        <v>4</v>
      </c>
      <c r="O3945" s="30">
        <f t="shared" si="186"/>
        <v>169</v>
      </c>
    </row>
    <row r="3946" spans="2:15" x14ac:dyDescent="0.2">
      <c r="B3946" s="13">
        <v>55832</v>
      </c>
      <c r="C3946" s="14">
        <v>42115.796111111245</v>
      </c>
      <c r="D3946" s="7" t="s">
        <v>7</v>
      </c>
      <c r="E3946" s="13">
        <v>2228</v>
      </c>
      <c r="F3946" s="7" t="s">
        <v>46</v>
      </c>
      <c r="G3946" s="7" t="s">
        <v>12</v>
      </c>
      <c r="H3946" s="13">
        <v>7.5</v>
      </c>
      <c r="I3946" s="13">
        <f>IF(G3946="Male",VLOOKUP(H3946,'Shoe size conversion table'!$B$6:$D$22,2),VLOOKUP(H3946,'Shoe size conversion table'!$J$6:$L$22,2))</f>
        <v>38</v>
      </c>
      <c r="J3946" s="13">
        <f>IF(G3946="Male",VLOOKUP(H3946,'Shoe size conversion table'!$B$6:$D$22,3),VLOOKUP(H3946,'Shoe size conversion table'!$J$6:$L$22,3))</f>
        <v>5.5</v>
      </c>
      <c r="K3946" s="11">
        <v>159</v>
      </c>
      <c r="L3946" s="12">
        <v>0.3</v>
      </c>
      <c r="M3946" s="7">
        <f t="shared" si="184"/>
        <v>2015</v>
      </c>
      <c r="N3946" s="7">
        <f t="shared" si="185"/>
        <v>4</v>
      </c>
      <c r="O3946" s="30">
        <f t="shared" si="186"/>
        <v>111.3</v>
      </c>
    </row>
    <row r="3947" spans="2:15" x14ac:dyDescent="0.2">
      <c r="B3947" s="13">
        <v>55833</v>
      </c>
      <c r="C3947" s="14">
        <v>42115.796111111245</v>
      </c>
      <c r="D3947" s="7" t="s">
        <v>10</v>
      </c>
      <c r="E3947" s="13">
        <v>2226</v>
      </c>
      <c r="F3947" s="7" t="s">
        <v>36</v>
      </c>
      <c r="G3947" s="7" t="s">
        <v>11</v>
      </c>
      <c r="H3947" s="13">
        <v>10</v>
      </c>
      <c r="I3947" s="13">
        <f>IF(G3947="Male",VLOOKUP(H3947,'Shoe size conversion table'!$B$6:$D$22,2),VLOOKUP(H3947,'Shoe size conversion table'!$J$6:$L$22,2))</f>
        <v>43</v>
      </c>
      <c r="J3947" s="13">
        <f>IF(G3947="Male",VLOOKUP(H3947,'Shoe size conversion table'!$B$6:$D$22,3),VLOOKUP(H3947,'Shoe size conversion table'!$J$6:$L$22,3))</f>
        <v>9.5</v>
      </c>
      <c r="K3947" s="11">
        <v>139</v>
      </c>
      <c r="L3947" s="12">
        <v>0.2</v>
      </c>
      <c r="M3947" s="7">
        <f t="shared" si="184"/>
        <v>2015</v>
      </c>
      <c r="N3947" s="7">
        <f t="shared" si="185"/>
        <v>4</v>
      </c>
      <c r="O3947" s="30">
        <f t="shared" si="186"/>
        <v>111.2</v>
      </c>
    </row>
    <row r="3948" spans="2:15" x14ac:dyDescent="0.2">
      <c r="B3948" s="13">
        <v>55834</v>
      </c>
      <c r="C3948" s="14">
        <v>42116.086111111246</v>
      </c>
      <c r="D3948" s="7" t="s">
        <v>7</v>
      </c>
      <c r="E3948" s="13">
        <v>2229</v>
      </c>
      <c r="F3948" s="7" t="s">
        <v>51</v>
      </c>
      <c r="G3948" s="7" t="s">
        <v>12</v>
      </c>
      <c r="H3948" s="13">
        <v>8</v>
      </c>
      <c r="I3948" s="13" t="str">
        <f>IF(G3948="Male",VLOOKUP(H3948,'Shoe size conversion table'!$B$6:$D$22,2),VLOOKUP(H3948,'Shoe size conversion table'!$J$6:$L$22,2))</f>
        <v>38-39</v>
      </c>
      <c r="J3948" s="13">
        <f>IF(G3948="Male",VLOOKUP(H3948,'Shoe size conversion table'!$B$6:$D$22,3),VLOOKUP(H3948,'Shoe size conversion table'!$J$6:$L$22,3))</f>
        <v>6</v>
      </c>
      <c r="K3948" s="11">
        <v>169</v>
      </c>
      <c r="L3948" s="12">
        <v>0</v>
      </c>
      <c r="M3948" s="7">
        <f t="shared" si="184"/>
        <v>2015</v>
      </c>
      <c r="N3948" s="7">
        <f t="shared" si="185"/>
        <v>4</v>
      </c>
      <c r="O3948" s="30">
        <f t="shared" si="186"/>
        <v>169</v>
      </c>
    </row>
    <row r="3949" spans="2:15" x14ac:dyDescent="0.2">
      <c r="B3949" s="13">
        <v>55835</v>
      </c>
      <c r="C3949" s="14">
        <v>42116.396111111244</v>
      </c>
      <c r="D3949" s="7" t="s">
        <v>10</v>
      </c>
      <c r="E3949" s="13">
        <v>2223</v>
      </c>
      <c r="F3949" s="7" t="s">
        <v>35</v>
      </c>
      <c r="G3949" s="7" t="s">
        <v>12</v>
      </c>
      <c r="H3949" s="13">
        <v>9</v>
      </c>
      <c r="I3949" s="13" t="str">
        <f>IF(G3949="Male",VLOOKUP(H3949,'Shoe size conversion table'!$B$6:$D$22,2),VLOOKUP(H3949,'Shoe size conversion table'!$J$6:$L$22,2))</f>
        <v>39-40</v>
      </c>
      <c r="J3949" s="13">
        <f>IF(G3949="Male",VLOOKUP(H3949,'Shoe size conversion table'!$B$6:$D$22,3),VLOOKUP(H3949,'Shoe size conversion table'!$J$6:$L$22,3))</f>
        <v>7</v>
      </c>
      <c r="K3949" s="11">
        <v>159</v>
      </c>
      <c r="L3949" s="12">
        <v>0</v>
      </c>
      <c r="M3949" s="7">
        <f t="shared" si="184"/>
        <v>2015</v>
      </c>
      <c r="N3949" s="7">
        <f t="shared" si="185"/>
        <v>4</v>
      </c>
      <c r="O3949" s="30">
        <f t="shared" si="186"/>
        <v>159</v>
      </c>
    </row>
    <row r="3950" spans="2:15" x14ac:dyDescent="0.2">
      <c r="B3950" s="13">
        <v>55836</v>
      </c>
      <c r="C3950" s="14">
        <v>42116.536111111156</v>
      </c>
      <c r="D3950" s="7" t="s">
        <v>8</v>
      </c>
      <c r="E3950" s="13">
        <v>2192</v>
      </c>
      <c r="F3950" s="7" t="s">
        <v>40</v>
      </c>
      <c r="G3950" s="7" t="s">
        <v>11</v>
      </c>
      <c r="H3950" s="13">
        <v>9.5</v>
      </c>
      <c r="I3950" s="13" t="str">
        <f>IF(G3950="Male",VLOOKUP(H3950,'Shoe size conversion table'!$B$6:$D$22,2),VLOOKUP(H3950,'Shoe size conversion table'!$J$6:$L$22,2))</f>
        <v>42-43</v>
      </c>
      <c r="J3950" s="13">
        <f>IF(G3950="Male",VLOOKUP(H3950,'Shoe size conversion table'!$B$6:$D$22,3),VLOOKUP(H3950,'Shoe size conversion table'!$J$6:$L$22,3))</f>
        <v>9</v>
      </c>
      <c r="K3950" s="11">
        <v>179</v>
      </c>
      <c r="L3950" s="12">
        <v>0.1</v>
      </c>
      <c r="M3950" s="7">
        <f t="shared" si="184"/>
        <v>2015</v>
      </c>
      <c r="N3950" s="7">
        <f t="shared" si="185"/>
        <v>4</v>
      </c>
      <c r="O3950" s="30">
        <f t="shared" si="186"/>
        <v>161.1</v>
      </c>
    </row>
    <row r="3951" spans="2:15" x14ac:dyDescent="0.2">
      <c r="B3951" s="13">
        <v>55837</v>
      </c>
      <c r="C3951" s="14">
        <v>42116.606111111316</v>
      </c>
      <c r="D3951" s="7" t="s">
        <v>7</v>
      </c>
      <c r="E3951" s="13">
        <v>2192</v>
      </c>
      <c r="F3951" s="7" t="s">
        <v>53</v>
      </c>
      <c r="G3951" s="7" t="s">
        <v>12</v>
      </c>
      <c r="H3951" s="13">
        <v>9.5</v>
      </c>
      <c r="I3951" s="13">
        <f>IF(G3951="Male",VLOOKUP(H3951,'Shoe size conversion table'!$B$6:$D$22,2),VLOOKUP(H3951,'Shoe size conversion table'!$J$6:$L$22,2))</f>
        <v>40</v>
      </c>
      <c r="J3951" s="13">
        <f>IF(G3951="Male",VLOOKUP(H3951,'Shoe size conversion table'!$B$6:$D$22,3),VLOOKUP(H3951,'Shoe size conversion table'!$J$6:$L$22,3))</f>
        <v>7.5</v>
      </c>
      <c r="K3951" s="11">
        <v>199</v>
      </c>
      <c r="L3951" s="12">
        <v>0</v>
      </c>
      <c r="M3951" s="7">
        <f t="shared" si="184"/>
        <v>2015</v>
      </c>
      <c r="N3951" s="7">
        <f t="shared" si="185"/>
        <v>4</v>
      </c>
      <c r="O3951" s="30">
        <f t="shared" si="186"/>
        <v>199</v>
      </c>
    </row>
    <row r="3952" spans="2:15" x14ac:dyDescent="0.2">
      <c r="B3952" s="13">
        <v>55838</v>
      </c>
      <c r="C3952" s="14">
        <v>42116.666111111314</v>
      </c>
      <c r="D3952" s="7" t="s">
        <v>7</v>
      </c>
      <c r="E3952" s="13">
        <v>2217</v>
      </c>
      <c r="F3952" s="7" t="s">
        <v>48</v>
      </c>
      <c r="G3952" s="7" t="s">
        <v>12</v>
      </c>
      <c r="H3952" s="13">
        <v>10.5</v>
      </c>
      <c r="I3952" s="13">
        <f>IF(G3952="Male",VLOOKUP(H3952,'Shoe size conversion table'!$B$6:$D$22,2),VLOOKUP(H3952,'Shoe size conversion table'!$J$6:$L$22,2))</f>
        <v>41</v>
      </c>
      <c r="J3952" s="13">
        <f>IF(G3952="Male",VLOOKUP(H3952,'Shoe size conversion table'!$B$6:$D$22,3),VLOOKUP(H3952,'Shoe size conversion table'!$J$6:$L$22,3))</f>
        <v>8.5</v>
      </c>
      <c r="K3952" s="11">
        <v>129</v>
      </c>
      <c r="L3952" s="12">
        <v>0.2</v>
      </c>
      <c r="M3952" s="7">
        <f t="shared" si="184"/>
        <v>2015</v>
      </c>
      <c r="N3952" s="7">
        <f t="shared" si="185"/>
        <v>4</v>
      </c>
      <c r="O3952" s="30">
        <f t="shared" si="186"/>
        <v>103.2</v>
      </c>
    </row>
    <row r="3953" spans="2:15" x14ac:dyDescent="0.2">
      <c r="B3953" s="13">
        <v>55839</v>
      </c>
      <c r="C3953" s="14">
        <v>42117.086111111246</v>
      </c>
      <c r="D3953" s="7" t="s">
        <v>7</v>
      </c>
      <c r="E3953" s="13">
        <v>2220</v>
      </c>
      <c r="F3953" s="7" t="s">
        <v>44</v>
      </c>
      <c r="G3953" s="7" t="s">
        <v>11</v>
      </c>
      <c r="H3953" s="13">
        <v>10</v>
      </c>
      <c r="I3953" s="13">
        <f>IF(G3953="Male",VLOOKUP(H3953,'Shoe size conversion table'!$B$6:$D$22,2),VLOOKUP(H3953,'Shoe size conversion table'!$J$6:$L$22,2))</f>
        <v>43</v>
      </c>
      <c r="J3953" s="13">
        <f>IF(G3953="Male",VLOOKUP(H3953,'Shoe size conversion table'!$B$6:$D$22,3),VLOOKUP(H3953,'Shoe size conversion table'!$J$6:$L$22,3))</f>
        <v>9.5</v>
      </c>
      <c r="K3953" s="11">
        <v>179</v>
      </c>
      <c r="L3953" s="12">
        <v>0.1</v>
      </c>
      <c r="M3953" s="7">
        <f t="shared" si="184"/>
        <v>2015</v>
      </c>
      <c r="N3953" s="7">
        <f t="shared" si="185"/>
        <v>4</v>
      </c>
      <c r="O3953" s="30">
        <f t="shared" si="186"/>
        <v>161.1</v>
      </c>
    </row>
    <row r="3954" spans="2:15" x14ac:dyDescent="0.2">
      <c r="B3954" s="13">
        <v>55840</v>
      </c>
      <c r="C3954" s="14">
        <v>42117.086111111246</v>
      </c>
      <c r="D3954" s="7" t="s">
        <v>10</v>
      </c>
      <c r="E3954" s="13">
        <v>2179</v>
      </c>
      <c r="F3954" s="7" t="s">
        <v>34</v>
      </c>
      <c r="G3954" s="7" t="s">
        <v>12</v>
      </c>
      <c r="H3954" s="13">
        <v>7.5</v>
      </c>
      <c r="I3954" s="13">
        <f>IF(G3954="Male",VLOOKUP(H3954,'Shoe size conversion table'!$B$6:$D$22,2),VLOOKUP(H3954,'Shoe size conversion table'!$J$6:$L$22,2))</f>
        <v>38</v>
      </c>
      <c r="J3954" s="13">
        <f>IF(G3954="Male",VLOOKUP(H3954,'Shoe size conversion table'!$B$6:$D$22,3),VLOOKUP(H3954,'Shoe size conversion table'!$J$6:$L$22,3))</f>
        <v>5.5</v>
      </c>
      <c r="K3954" s="11">
        <v>199</v>
      </c>
      <c r="L3954" s="12">
        <v>0</v>
      </c>
      <c r="M3954" s="7">
        <f t="shared" si="184"/>
        <v>2015</v>
      </c>
      <c r="N3954" s="7">
        <f t="shared" si="185"/>
        <v>4</v>
      </c>
      <c r="O3954" s="30">
        <f t="shared" si="186"/>
        <v>199</v>
      </c>
    </row>
    <row r="3955" spans="2:15" x14ac:dyDescent="0.2">
      <c r="B3955" s="13">
        <v>55841</v>
      </c>
      <c r="C3955" s="14">
        <v>42117.286111111243</v>
      </c>
      <c r="D3955" s="7" t="s">
        <v>9</v>
      </c>
      <c r="E3955" s="13">
        <v>2224</v>
      </c>
      <c r="F3955" s="7" t="s">
        <v>59</v>
      </c>
      <c r="G3955" s="7" t="s">
        <v>12</v>
      </c>
      <c r="H3955" s="13">
        <v>6.5</v>
      </c>
      <c r="I3955" s="13">
        <f>IF(G3955="Male",VLOOKUP(H3955,'Shoe size conversion table'!$B$6:$D$22,2),VLOOKUP(H3955,'Shoe size conversion table'!$J$6:$L$22,2))</f>
        <v>37</v>
      </c>
      <c r="J3955" s="13">
        <f>IF(G3955="Male",VLOOKUP(H3955,'Shoe size conversion table'!$B$6:$D$22,3),VLOOKUP(H3955,'Shoe size conversion table'!$J$6:$L$22,3))</f>
        <v>4.5</v>
      </c>
      <c r="K3955" s="11">
        <v>179</v>
      </c>
      <c r="L3955" s="12">
        <v>0</v>
      </c>
      <c r="M3955" s="7">
        <f t="shared" si="184"/>
        <v>2015</v>
      </c>
      <c r="N3955" s="7">
        <f t="shared" si="185"/>
        <v>4</v>
      </c>
      <c r="O3955" s="30">
        <f t="shared" si="186"/>
        <v>179</v>
      </c>
    </row>
    <row r="3956" spans="2:15" x14ac:dyDescent="0.2">
      <c r="B3956" s="13">
        <v>55842</v>
      </c>
      <c r="C3956" s="14">
        <v>42117.396111111244</v>
      </c>
      <c r="D3956" s="7" t="s">
        <v>9</v>
      </c>
      <c r="E3956" s="13">
        <v>2239</v>
      </c>
      <c r="F3956" s="7" t="s">
        <v>58</v>
      </c>
      <c r="G3956" s="7" t="s">
        <v>11</v>
      </c>
      <c r="H3956" s="13">
        <v>9.5</v>
      </c>
      <c r="I3956" s="13" t="str">
        <f>IF(G3956="Male",VLOOKUP(H3956,'Shoe size conversion table'!$B$6:$D$22,2),VLOOKUP(H3956,'Shoe size conversion table'!$J$6:$L$22,2))</f>
        <v>42-43</v>
      </c>
      <c r="J3956" s="13">
        <f>IF(G3956="Male",VLOOKUP(H3956,'Shoe size conversion table'!$B$6:$D$22,3),VLOOKUP(H3956,'Shoe size conversion table'!$J$6:$L$22,3))</f>
        <v>9</v>
      </c>
      <c r="K3956" s="11">
        <v>179</v>
      </c>
      <c r="L3956" s="12">
        <v>0.3</v>
      </c>
      <c r="M3956" s="7">
        <f t="shared" si="184"/>
        <v>2015</v>
      </c>
      <c r="N3956" s="7">
        <f t="shared" si="185"/>
        <v>4</v>
      </c>
      <c r="O3956" s="30">
        <f t="shared" si="186"/>
        <v>125.3</v>
      </c>
    </row>
    <row r="3957" spans="2:15" x14ac:dyDescent="0.2">
      <c r="B3957" s="13">
        <v>55843</v>
      </c>
      <c r="C3957" s="14">
        <v>42117.536111111156</v>
      </c>
      <c r="D3957" s="7" t="s">
        <v>8</v>
      </c>
      <c r="E3957" s="13">
        <v>2152</v>
      </c>
      <c r="F3957" s="7" t="s">
        <v>40</v>
      </c>
      <c r="G3957" s="7" t="s">
        <v>11</v>
      </c>
      <c r="H3957" s="13">
        <v>8.5</v>
      </c>
      <c r="I3957" s="13" t="str">
        <f>IF(G3957="Male",VLOOKUP(H3957,'Shoe size conversion table'!$B$6:$D$22,2),VLOOKUP(H3957,'Shoe size conversion table'!$J$6:$L$22,2))</f>
        <v>41-42</v>
      </c>
      <c r="J3957" s="13">
        <f>IF(G3957="Male",VLOOKUP(H3957,'Shoe size conversion table'!$B$6:$D$22,3),VLOOKUP(H3957,'Shoe size conversion table'!$J$6:$L$22,3))</f>
        <v>8</v>
      </c>
      <c r="K3957" s="11">
        <v>159</v>
      </c>
      <c r="L3957" s="12">
        <v>0</v>
      </c>
      <c r="M3957" s="7">
        <f t="shared" si="184"/>
        <v>2015</v>
      </c>
      <c r="N3957" s="7">
        <f t="shared" si="185"/>
        <v>4</v>
      </c>
      <c r="O3957" s="30">
        <f t="shared" si="186"/>
        <v>159</v>
      </c>
    </row>
    <row r="3958" spans="2:15" x14ac:dyDescent="0.2">
      <c r="B3958" s="13">
        <v>55844</v>
      </c>
      <c r="C3958" s="14">
        <v>42117.666111111314</v>
      </c>
      <c r="D3958" s="7" t="s">
        <v>7</v>
      </c>
      <c r="E3958" s="13">
        <v>2169</v>
      </c>
      <c r="F3958" s="7" t="s">
        <v>48</v>
      </c>
      <c r="G3958" s="7" t="s">
        <v>12</v>
      </c>
      <c r="H3958" s="13">
        <v>7</v>
      </c>
      <c r="I3958" s="13" t="str">
        <f>IF(G3958="Male",VLOOKUP(H3958,'Shoe size conversion table'!$B$6:$D$22,2),VLOOKUP(H3958,'Shoe size conversion table'!$J$6:$L$22,2))</f>
        <v>37-38</v>
      </c>
      <c r="J3958" s="13">
        <f>IF(G3958="Male",VLOOKUP(H3958,'Shoe size conversion table'!$B$6:$D$22,3),VLOOKUP(H3958,'Shoe size conversion table'!$J$6:$L$22,3))</f>
        <v>5</v>
      </c>
      <c r="K3958" s="11">
        <v>169</v>
      </c>
      <c r="L3958" s="12">
        <v>0</v>
      </c>
      <c r="M3958" s="7">
        <f t="shared" si="184"/>
        <v>2015</v>
      </c>
      <c r="N3958" s="7">
        <f t="shared" si="185"/>
        <v>4</v>
      </c>
      <c r="O3958" s="30">
        <f t="shared" si="186"/>
        <v>169</v>
      </c>
    </row>
    <row r="3959" spans="2:15" x14ac:dyDescent="0.2">
      <c r="B3959" s="13">
        <v>55845</v>
      </c>
      <c r="C3959" s="14">
        <v>42117.776111111154</v>
      </c>
      <c r="D3959" s="7" t="s">
        <v>9</v>
      </c>
      <c r="E3959" s="13">
        <v>2182</v>
      </c>
      <c r="F3959" s="7" t="s">
        <v>61</v>
      </c>
      <c r="G3959" s="7" t="s">
        <v>11</v>
      </c>
      <c r="H3959" s="13">
        <v>10</v>
      </c>
      <c r="I3959" s="13">
        <f>IF(G3959="Male",VLOOKUP(H3959,'Shoe size conversion table'!$B$6:$D$22,2),VLOOKUP(H3959,'Shoe size conversion table'!$J$6:$L$22,2))</f>
        <v>43</v>
      </c>
      <c r="J3959" s="13">
        <f>IF(G3959="Male",VLOOKUP(H3959,'Shoe size conversion table'!$B$6:$D$22,3),VLOOKUP(H3959,'Shoe size conversion table'!$J$6:$L$22,3))</f>
        <v>9.5</v>
      </c>
      <c r="K3959" s="11">
        <v>169</v>
      </c>
      <c r="L3959" s="12">
        <v>0</v>
      </c>
      <c r="M3959" s="7">
        <f t="shared" si="184"/>
        <v>2015</v>
      </c>
      <c r="N3959" s="7">
        <f t="shared" si="185"/>
        <v>4</v>
      </c>
      <c r="O3959" s="30">
        <f t="shared" si="186"/>
        <v>169</v>
      </c>
    </row>
    <row r="3960" spans="2:15" x14ac:dyDescent="0.2">
      <c r="B3960" s="13">
        <v>55846</v>
      </c>
      <c r="C3960" s="14">
        <v>42117.886111111242</v>
      </c>
      <c r="D3960" s="7" t="s">
        <v>7</v>
      </c>
      <c r="E3960" s="13">
        <v>2191</v>
      </c>
      <c r="F3960" s="7" t="s">
        <v>50</v>
      </c>
      <c r="G3960" s="7" t="s">
        <v>11</v>
      </c>
      <c r="H3960" s="13">
        <v>6.5</v>
      </c>
      <c r="I3960" s="13">
        <f>IF(G3960="Male",VLOOKUP(H3960,'Shoe size conversion table'!$B$6:$D$22,2),VLOOKUP(H3960,'Shoe size conversion table'!$J$6:$L$22,2))</f>
        <v>39</v>
      </c>
      <c r="J3960" s="13">
        <f>IF(G3960="Male",VLOOKUP(H3960,'Shoe size conversion table'!$B$6:$D$22,3),VLOOKUP(H3960,'Shoe size conversion table'!$J$6:$L$22,3))</f>
        <v>6</v>
      </c>
      <c r="K3960" s="11">
        <v>179</v>
      </c>
      <c r="L3960" s="12">
        <v>0.1</v>
      </c>
      <c r="M3960" s="7">
        <f t="shared" si="184"/>
        <v>2015</v>
      </c>
      <c r="N3960" s="7">
        <f t="shared" si="185"/>
        <v>4</v>
      </c>
      <c r="O3960" s="30">
        <f t="shared" si="186"/>
        <v>161.1</v>
      </c>
    </row>
    <row r="3961" spans="2:15" x14ac:dyDescent="0.2">
      <c r="B3961" s="13">
        <v>55847</v>
      </c>
      <c r="C3961" s="14">
        <v>42118.226111111246</v>
      </c>
      <c r="D3961" s="7" t="s">
        <v>10</v>
      </c>
      <c r="E3961" s="13">
        <v>2234</v>
      </c>
      <c r="F3961" s="7" t="s">
        <v>34</v>
      </c>
      <c r="G3961" s="7" t="s">
        <v>12</v>
      </c>
      <c r="H3961" s="13">
        <v>9.5</v>
      </c>
      <c r="I3961" s="13">
        <f>IF(G3961="Male",VLOOKUP(H3961,'Shoe size conversion table'!$B$6:$D$22,2),VLOOKUP(H3961,'Shoe size conversion table'!$J$6:$L$22,2))</f>
        <v>40</v>
      </c>
      <c r="J3961" s="13">
        <f>IF(G3961="Male",VLOOKUP(H3961,'Shoe size conversion table'!$B$6:$D$22,3),VLOOKUP(H3961,'Shoe size conversion table'!$J$6:$L$22,3))</f>
        <v>7.5</v>
      </c>
      <c r="K3961" s="11">
        <v>189</v>
      </c>
      <c r="L3961" s="12">
        <v>0.5</v>
      </c>
      <c r="M3961" s="7">
        <f t="shared" si="184"/>
        <v>2015</v>
      </c>
      <c r="N3961" s="7">
        <f t="shared" si="185"/>
        <v>4</v>
      </c>
      <c r="O3961" s="30">
        <f t="shared" si="186"/>
        <v>94.5</v>
      </c>
    </row>
    <row r="3962" spans="2:15" x14ac:dyDescent="0.2">
      <c r="B3962" s="13">
        <v>55848</v>
      </c>
      <c r="C3962" s="14">
        <v>42118.286111111309</v>
      </c>
      <c r="D3962" s="7" t="s">
        <v>10</v>
      </c>
      <c r="E3962" s="13">
        <v>2230</v>
      </c>
      <c r="F3962" s="7" t="s">
        <v>35</v>
      </c>
      <c r="G3962" s="7" t="s">
        <v>11</v>
      </c>
      <c r="H3962" s="13">
        <v>10.5</v>
      </c>
      <c r="I3962" s="13" t="str">
        <f>IF(G3962="Male",VLOOKUP(H3962,'Shoe size conversion table'!$B$6:$D$22,2),VLOOKUP(H3962,'Shoe size conversion table'!$J$6:$L$22,2))</f>
        <v>43-44</v>
      </c>
      <c r="J3962" s="13">
        <f>IF(G3962="Male",VLOOKUP(H3962,'Shoe size conversion table'!$B$6:$D$22,3),VLOOKUP(H3962,'Shoe size conversion table'!$J$6:$L$22,3))</f>
        <v>10</v>
      </c>
      <c r="K3962" s="11">
        <v>199</v>
      </c>
      <c r="L3962" s="12">
        <v>0.1</v>
      </c>
      <c r="M3962" s="7">
        <f t="shared" si="184"/>
        <v>2015</v>
      </c>
      <c r="N3962" s="7">
        <f t="shared" si="185"/>
        <v>4</v>
      </c>
      <c r="O3962" s="30">
        <f t="shared" si="186"/>
        <v>179.1</v>
      </c>
    </row>
    <row r="3963" spans="2:15" x14ac:dyDescent="0.2">
      <c r="B3963" s="13">
        <v>55849</v>
      </c>
      <c r="C3963" s="14">
        <v>42118.396111111244</v>
      </c>
      <c r="D3963" s="7" t="s">
        <v>10</v>
      </c>
      <c r="E3963" s="13">
        <v>2205</v>
      </c>
      <c r="F3963" s="7" t="s">
        <v>34</v>
      </c>
      <c r="G3963" s="7" t="s">
        <v>12</v>
      </c>
      <c r="H3963" s="13">
        <v>9</v>
      </c>
      <c r="I3963" s="13" t="str">
        <f>IF(G3963="Male",VLOOKUP(H3963,'Shoe size conversion table'!$B$6:$D$22,2),VLOOKUP(H3963,'Shoe size conversion table'!$J$6:$L$22,2))</f>
        <v>39-40</v>
      </c>
      <c r="J3963" s="13">
        <f>IF(G3963="Male",VLOOKUP(H3963,'Shoe size conversion table'!$B$6:$D$22,3),VLOOKUP(H3963,'Shoe size conversion table'!$J$6:$L$22,3))</f>
        <v>7</v>
      </c>
      <c r="K3963" s="11">
        <v>199</v>
      </c>
      <c r="L3963" s="12">
        <v>0</v>
      </c>
      <c r="M3963" s="7">
        <f t="shared" si="184"/>
        <v>2015</v>
      </c>
      <c r="N3963" s="7">
        <f t="shared" si="185"/>
        <v>4</v>
      </c>
      <c r="O3963" s="30">
        <f t="shared" si="186"/>
        <v>199</v>
      </c>
    </row>
    <row r="3964" spans="2:15" x14ac:dyDescent="0.2">
      <c r="B3964" s="13">
        <v>55850</v>
      </c>
      <c r="C3964" s="14">
        <v>42118.796111111245</v>
      </c>
      <c r="D3964" s="7" t="s">
        <v>7</v>
      </c>
      <c r="E3964" s="13">
        <v>2186</v>
      </c>
      <c r="F3964" s="7" t="s">
        <v>50</v>
      </c>
      <c r="G3964" s="7" t="s">
        <v>11</v>
      </c>
      <c r="H3964" s="13">
        <v>11</v>
      </c>
      <c r="I3964" s="13">
        <f>IF(G3964="Male",VLOOKUP(H3964,'Shoe size conversion table'!$B$6:$D$22,2),VLOOKUP(H3964,'Shoe size conversion table'!$J$6:$L$22,2))</f>
        <v>44</v>
      </c>
      <c r="J3964" s="13">
        <f>IF(G3964="Male",VLOOKUP(H3964,'Shoe size conversion table'!$B$6:$D$22,3),VLOOKUP(H3964,'Shoe size conversion table'!$J$6:$L$22,3))</f>
        <v>10.5</v>
      </c>
      <c r="K3964" s="11">
        <v>149</v>
      </c>
      <c r="L3964" s="12">
        <v>0.5</v>
      </c>
      <c r="M3964" s="7">
        <f t="shared" si="184"/>
        <v>2015</v>
      </c>
      <c r="N3964" s="7">
        <f t="shared" si="185"/>
        <v>4</v>
      </c>
      <c r="O3964" s="30">
        <f t="shared" si="186"/>
        <v>74.5</v>
      </c>
    </row>
    <row r="3965" spans="2:15" x14ac:dyDescent="0.2">
      <c r="B3965" s="13">
        <v>55851</v>
      </c>
      <c r="C3965" s="14">
        <v>42118.996111111155</v>
      </c>
      <c r="D3965" s="7" t="s">
        <v>10</v>
      </c>
      <c r="E3965" s="13">
        <v>2192</v>
      </c>
      <c r="F3965" s="7" t="s">
        <v>34</v>
      </c>
      <c r="G3965" s="7" t="s">
        <v>11</v>
      </c>
      <c r="H3965" s="13">
        <v>10.5</v>
      </c>
      <c r="I3965" s="13" t="str">
        <f>IF(G3965="Male",VLOOKUP(H3965,'Shoe size conversion table'!$B$6:$D$22,2),VLOOKUP(H3965,'Shoe size conversion table'!$J$6:$L$22,2))</f>
        <v>43-44</v>
      </c>
      <c r="J3965" s="13">
        <f>IF(G3965="Male",VLOOKUP(H3965,'Shoe size conversion table'!$B$6:$D$22,3),VLOOKUP(H3965,'Shoe size conversion table'!$J$6:$L$22,3))</f>
        <v>10</v>
      </c>
      <c r="K3965" s="11">
        <v>189</v>
      </c>
      <c r="L3965" s="12">
        <v>0</v>
      </c>
      <c r="M3965" s="7">
        <f t="shared" si="184"/>
        <v>2015</v>
      </c>
      <c r="N3965" s="7">
        <f t="shared" si="185"/>
        <v>4</v>
      </c>
      <c r="O3965" s="30">
        <f t="shared" si="186"/>
        <v>189</v>
      </c>
    </row>
    <row r="3966" spans="2:15" x14ac:dyDescent="0.2">
      <c r="B3966" s="13">
        <v>55852</v>
      </c>
      <c r="C3966" s="14">
        <v>42119.116111111311</v>
      </c>
      <c r="D3966" s="7" t="s">
        <v>10</v>
      </c>
      <c r="E3966" s="13">
        <v>2196</v>
      </c>
      <c r="F3966" s="7" t="s">
        <v>34</v>
      </c>
      <c r="G3966" s="7" t="s">
        <v>11</v>
      </c>
      <c r="H3966" s="13">
        <v>8.5</v>
      </c>
      <c r="I3966" s="13" t="str">
        <f>IF(G3966="Male",VLOOKUP(H3966,'Shoe size conversion table'!$B$6:$D$22,2),VLOOKUP(H3966,'Shoe size conversion table'!$J$6:$L$22,2))</f>
        <v>41-42</v>
      </c>
      <c r="J3966" s="13">
        <f>IF(G3966="Male",VLOOKUP(H3966,'Shoe size conversion table'!$B$6:$D$22,3),VLOOKUP(H3966,'Shoe size conversion table'!$J$6:$L$22,3))</f>
        <v>8</v>
      </c>
      <c r="K3966" s="11">
        <v>129</v>
      </c>
      <c r="L3966" s="12">
        <v>0</v>
      </c>
      <c r="M3966" s="7">
        <f t="shared" si="184"/>
        <v>2015</v>
      </c>
      <c r="N3966" s="7">
        <f t="shared" si="185"/>
        <v>4</v>
      </c>
      <c r="O3966" s="30">
        <f t="shared" si="186"/>
        <v>129</v>
      </c>
    </row>
    <row r="3967" spans="2:15" x14ac:dyDescent="0.2">
      <c r="B3967" s="13">
        <v>55853</v>
      </c>
      <c r="C3967" s="14">
        <v>42119.246111111242</v>
      </c>
      <c r="D3967" s="7" t="s">
        <v>7</v>
      </c>
      <c r="E3967" s="13">
        <v>2214</v>
      </c>
      <c r="F3967" s="7" t="s">
        <v>49</v>
      </c>
      <c r="G3967" s="7" t="s">
        <v>12</v>
      </c>
      <c r="H3967" s="13">
        <v>7.5</v>
      </c>
      <c r="I3967" s="13">
        <f>IF(G3967="Male",VLOOKUP(H3967,'Shoe size conversion table'!$B$6:$D$22,2),VLOOKUP(H3967,'Shoe size conversion table'!$J$6:$L$22,2))</f>
        <v>38</v>
      </c>
      <c r="J3967" s="13">
        <f>IF(G3967="Male",VLOOKUP(H3967,'Shoe size conversion table'!$B$6:$D$22,3),VLOOKUP(H3967,'Shoe size conversion table'!$J$6:$L$22,3))</f>
        <v>5.5</v>
      </c>
      <c r="K3967" s="11">
        <v>179</v>
      </c>
      <c r="L3967" s="12">
        <v>0</v>
      </c>
      <c r="M3967" s="7">
        <f t="shared" si="184"/>
        <v>2015</v>
      </c>
      <c r="N3967" s="7">
        <f t="shared" si="185"/>
        <v>4</v>
      </c>
      <c r="O3967" s="30">
        <f t="shared" si="186"/>
        <v>179</v>
      </c>
    </row>
    <row r="3968" spans="2:15" x14ac:dyDescent="0.2">
      <c r="B3968" s="13">
        <v>55854</v>
      </c>
      <c r="C3968" s="14">
        <v>42119.256111111245</v>
      </c>
      <c r="D3968" s="7" t="s">
        <v>8</v>
      </c>
      <c r="E3968" s="13">
        <v>2232</v>
      </c>
      <c r="F3968" s="7" t="s">
        <v>39</v>
      </c>
      <c r="G3968" s="7" t="s">
        <v>12</v>
      </c>
      <c r="H3968" s="13">
        <v>9</v>
      </c>
      <c r="I3968" s="13" t="str">
        <f>IF(G3968="Male",VLOOKUP(H3968,'Shoe size conversion table'!$B$6:$D$22,2),VLOOKUP(H3968,'Shoe size conversion table'!$J$6:$L$22,2))</f>
        <v>39-40</v>
      </c>
      <c r="J3968" s="13">
        <f>IF(G3968="Male",VLOOKUP(H3968,'Shoe size conversion table'!$B$6:$D$22,3),VLOOKUP(H3968,'Shoe size conversion table'!$J$6:$L$22,3))</f>
        <v>7</v>
      </c>
      <c r="K3968" s="11">
        <v>179</v>
      </c>
      <c r="L3968" s="12">
        <v>0.2</v>
      </c>
      <c r="M3968" s="7">
        <f t="shared" si="184"/>
        <v>2015</v>
      </c>
      <c r="N3968" s="7">
        <f t="shared" si="185"/>
        <v>4</v>
      </c>
      <c r="O3968" s="30">
        <f t="shared" si="186"/>
        <v>143.20000000000002</v>
      </c>
    </row>
    <row r="3969" spans="2:15" x14ac:dyDescent="0.2">
      <c r="B3969" s="13">
        <v>55855</v>
      </c>
      <c r="C3969" s="14">
        <v>42119.286111111243</v>
      </c>
      <c r="D3969" s="7" t="s">
        <v>8</v>
      </c>
      <c r="E3969" s="13">
        <v>2151</v>
      </c>
      <c r="F3969" s="7" t="s">
        <v>38</v>
      </c>
      <c r="G3969" s="7" t="s">
        <v>11</v>
      </c>
      <c r="H3969" s="13">
        <v>11</v>
      </c>
      <c r="I3969" s="13">
        <f>IF(G3969="Male",VLOOKUP(H3969,'Shoe size conversion table'!$B$6:$D$22,2),VLOOKUP(H3969,'Shoe size conversion table'!$J$6:$L$22,2))</f>
        <v>44</v>
      </c>
      <c r="J3969" s="13">
        <f>IF(G3969="Male",VLOOKUP(H3969,'Shoe size conversion table'!$B$6:$D$22,3),VLOOKUP(H3969,'Shoe size conversion table'!$J$6:$L$22,3))</f>
        <v>10.5</v>
      </c>
      <c r="K3969" s="11">
        <v>159</v>
      </c>
      <c r="L3969" s="12">
        <v>0</v>
      </c>
      <c r="M3969" s="7">
        <f t="shared" si="184"/>
        <v>2015</v>
      </c>
      <c r="N3969" s="7">
        <f t="shared" si="185"/>
        <v>4</v>
      </c>
      <c r="O3969" s="30">
        <f t="shared" si="186"/>
        <v>159</v>
      </c>
    </row>
    <row r="3970" spans="2:15" x14ac:dyDescent="0.2">
      <c r="B3970" s="13">
        <v>55855</v>
      </c>
      <c r="C3970" s="14">
        <v>42119.286111111243</v>
      </c>
      <c r="D3970" s="7" t="s">
        <v>8</v>
      </c>
      <c r="E3970" s="13">
        <v>2168</v>
      </c>
      <c r="F3970" s="7" t="s">
        <v>38</v>
      </c>
      <c r="G3970" s="7" t="s">
        <v>11</v>
      </c>
      <c r="H3970" s="13">
        <v>9.5</v>
      </c>
      <c r="I3970" s="13" t="str">
        <f>IF(G3970="Male",VLOOKUP(H3970,'Shoe size conversion table'!$B$6:$D$22,2),VLOOKUP(H3970,'Shoe size conversion table'!$J$6:$L$22,2))</f>
        <v>42-43</v>
      </c>
      <c r="J3970" s="13">
        <f>IF(G3970="Male",VLOOKUP(H3970,'Shoe size conversion table'!$B$6:$D$22,3),VLOOKUP(H3970,'Shoe size conversion table'!$J$6:$L$22,3))</f>
        <v>9</v>
      </c>
      <c r="K3970" s="11">
        <v>139</v>
      </c>
      <c r="L3970" s="12">
        <v>0</v>
      </c>
      <c r="M3970" s="7">
        <f t="shared" si="184"/>
        <v>2015</v>
      </c>
      <c r="N3970" s="7">
        <f t="shared" si="185"/>
        <v>4</v>
      </c>
      <c r="O3970" s="30">
        <f t="shared" si="186"/>
        <v>139</v>
      </c>
    </row>
    <row r="3971" spans="2:15" x14ac:dyDescent="0.2">
      <c r="B3971" s="13">
        <v>55856</v>
      </c>
      <c r="C3971" s="14">
        <v>42119.446111111305</v>
      </c>
      <c r="D3971" s="7" t="s">
        <v>8</v>
      </c>
      <c r="E3971" s="13">
        <v>2221</v>
      </c>
      <c r="F3971" s="7" t="s">
        <v>37</v>
      </c>
      <c r="G3971" s="7" t="s">
        <v>12</v>
      </c>
      <c r="H3971" s="13">
        <v>8</v>
      </c>
      <c r="I3971" s="13" t="str">
        <f>IF(G3971="Male",VLOOKUP(H3971,'Shoe size conversion table'!$B$6:$D$22,2),VLOOKUP(H3971,'Shoe size conversion table'!$J$6:$L$22,2))</f>
        <v>38-39</v>
      </c>
      <c r="J3971" s="13">
        <f>IF(G3971="Male",VLOOKUP(H3971,'Shoe size conversion table'!$B$6:$D$22,3),VLOOKUP(H3971,'Shoe size conversion table'!$J$6:$L$22,3))</f>
        <v>6</v>
      </c>
      <c r="K3971" s="11">
        <v>189</v>
      </c>
      <c r="L3971" s="12">
        <v>0</v>
      </c>
      <c r="M3971" s="7">
        <f t="shared" si="184"/>
        <v>2015</v>
      </c>
      <c r="N3971" s="7">
        <f t="shared" si="185"/>
        <v>4</v>
      </c>
      <c r="O3971" s="30">
        <f t="shared" si="186"/>
        <v>189</v>
      </c>
    </row>
    <row r="3972" spans="2:15" x14ac:dyDescent="0.2">
      <c r="B3972" s="13">
        <v>55857</v>
      </c>
      <c r="C3972" s="14">
        <v>42119.796111111245</v>
      </c>
      <c r="D3972" s="7" t="s">
        <v>7</v>
      </c>
      <c r="E3972" s="13">
        <v>2236</v>
      </c>
      <c r="F3972" s="7" t="s">
        <v>50</v>
      </c>
      <c r="G3972" s="7" t="s">
        <v>11</v>
      </c>
      <c r="H3972" s="13">
        <v>14</v>
      </c>
      <c r="I3972" s="13">
        <f>IF(G3972="Male",VLOOKUP(H3972,'Shoe size conversion table'!$B$6:$D$22,2),VLOOKUP(H3972,'Shoe size conversion table'!$J$6:$L$22,2))</f>
        <v>47</v>
      </c>
      <c r="J3972" s="13">
        <f>IF(G3972="Male",VLOOKUP(H3972,'Shoe size conversion table'!$B$6:$D$22,3),VLOOKUP(H3972,'Shoe size conversion table'!$J$6:$L$22,3))</f>
        <v>13.5</v>
      </c>
      <c r="K3972" s="11">
        <v>149</v>
      </c>
      <c r="L3972" s="12">
        <v>0</v>
      </c>
      <c r="M3972" s="7">
        <f t="shared" si="184"/>
        <v>2015</v>
      </c>
      <c r="N3972" s="7">
        <f t="shared" si="185"/>
        <v>4</v>
      </c>
      <c r="O3972" s="30">
        <f t="shared" si="186"/>
        <v>149</v>
      </c>
    </row>
    <row r="3973" spans="2:15" x14ac:dyDescent="0.2">
      <c r="B3973" s="13">
        <v>55858</v>
      </c>
      <c r="C3973" s="14">
        <v>42119.976111111304</v>
      </c>
      <c r="D3973" s="7" t="s">
        <v>9</v>
      </c>
      <c r="E3973" s="13">
        <v>2165</v>
      </c>
      <c r="F3973" s="7" t="s">
        <v>61</v>
      </c>
      <c r="G3973" s="7" t="s">
        <v>12</v>
      </c>
      <c r="H3973" s="13">
        <v>6</v>
      </c>
      <c r="I3973" s="13" t="str">
        <f>IF(G3973="Male",VLOOKUP(H3973,'Shoe size conversion table'!$B$6:$D$22,2),VLOOKUP(H3973,'Shoe size conversion table'!$J$6:$L$22,2))</f>
        <v>36-37</v>
      </c>
      <c r="J3973" s="13">
        <f>IF(G3973="Male",VLOOKUP(H3973,'Shoe size conversion table'!$B$6:$D$22,3),VLOOKUP(H3973,'Shoe size conversion table'!$J$6:$L$22,3))</f>
        <v>4</v>
      </c>
      <c r="K3973" s="11">
        <v>199</v>
      </c>
      <c r="L3973" s="12">
        <v>0</v>
      </c>
      <c r="M3973" s="7">
        <f t="shared" ref="M3973:M4036" si="187">YEAR(C3973)</f>
        <v>2015</v>
      </c>
      <c r="N3973" s="7">
        <f t="shared" si="185"/>
        <v>4</v>
      </c>
      <c r="O3973" s="30">
        <f t="shared" si="186"/>
        <v>199</v>
      </c>
    </row>
    <row r="3974" spans="2:15" x14ac:dyDescent="0.2">
      <c r="B3974" s="13">
        <v>55859</v>
      </c>
      <c r="C3974" s="14">
        <v>42120.056111111153</v>
      </c>
      <c r="D3974" s="7" t="s">
        <v>7</v>
      </c>
      <c r="E3974" s="13">
        <v>2148</v>
      </c>
      <c r="F3974" s="7" t="s">
        <v>51</v>
      </c>
      <c r="G3974" s="7" t="s">
        <v>12</v>
      </c>
      <c r="H3974" s="13">
        <v>9</v>
      </c>
      <c r="I3974" s="13" t="str">
        <f>IF(G3974="Male",VLOOKUP(H3974,'Shoe size conversion table'!$B$6:$D$22,2),VLOOKUP(H3974,'Shoe size conversion table'!$J$6:$L$22,2))</f>
        <v>39-40</v>
      </c>
      <c r="J3974" s="13">
        <f>IF(G3974="Male",VLOOKUP(H3974,'Shoe size conversion table'!$B$6:$D$22,3),VLOOKUP(H3974,'Shoe size conversion table'!$J$6:$L$22,3))</f>
        <v>7</v>
      </c>
      <c r="K3974" s="11">
        <v>149</v>
      </c>
      <c r="L3974" s="12">
        <v>0</v>
      </c>
      <c r="M3974" s="7">
        <f t="shared" si="187"/>
        <v>2015</v>
      </c>
      <c r="N3974" s="7">
        <f t="shared" ref="N3974:N4037" si="188">MONTH(C3974:C18941)</f>
        <v>4</v>
      </c>
      <c r="O3974" s="30">
        <f t="shared" ref="O3974:O4037" si="189">K3974*(1-L3974)</f>
        <v>149</v>
      </c>
    </row>
    <row r="3975" spans="2:15" x14ac:dyDescent="0.2">
      <c r="B3975" s="13">
        <v>55860</v>
      </c>
      <c r="C3975" s="14">
        <v>42120.226111111246</v>
      </c>
      <c r="D3975" s="7" t="s">
        <v>10</v>
      </c>
      <c r="E3975" s="13">
        <v>2204</v>
      </c>
      <c r="F3975" s="7" t="s">
        <v>34</v>
      </c>
      <c r="G3975" s="7" t="s">
        <v>12</v>
      </c>
      <c r="H3975" s="13">
        <v>9.5</v>
      </c>
      <c r="I3975" s="13">
        <f>IF(G3975="Male",VLOOKUP(H3975,'Shoe size conversion table'!$B$6:$D$22,2),VLOOKUP(H3975,'Shoe size conversion table'!$J$6:$L$22,2))</f>
        <v>40</v>
      </c>
      <c r="J3975" s="13">
        <f>IF(G3975="Male",VLOOKUP(H3975,'Shoe size conversion table'!$B$6:$D$22,3),VLOOKUP(H3975,'Shoe size conversion table'!$J$6:$L$22,3))</f>
        <v>7.5</v>
      </c>
      <c r="K3975" s="11">
        <v>139</v>
      </c>
      <c r="L3975" s="12">
        <v>0</v>
      </c>
      <c r="M3975" s="7">
        <f t="shared" si="187"/>
        <v>2015</v>
      </c>
      <c r="N3975" s="7">
        <f t="shared" si="188"/>
        <v>4</v>
      </c>
      <c r="O3975" s="30">
        <f t="shared" si="189"/>
        <v>139</v>
      </c>
    </row>
    <row r="3976" spans="2:15" x14ac:dyDescent="0.2">
      <c r="B3976" s="13">
        <v>55861</v>
      </c>
      <c r="C3976" s="14">
        <v>42120.286111111309</v>
      </c>
      <c r="D3976" s="7" t="s">
        <v>7</v>
      </c>
      <c r="E3976" s="13">
        <v>2232</v>
      </c>
      <c r="F3976" s="7" t="s">
        <v>48</v>
      </c>
      <c r="G3976" s="7" t="s">
        <v>12</v>
      </c>
      <c r="H3976" s="13">
        <v>7.5</v>
      </c>
      <c r="I3976" s="13">
        <f>IF(G3976="Male",VLOOKUP(H3976,'Shoe size conversion table'!$B$6:$D$22,2),VLOOKUP(H3976,'Shoe size conversion table'!$J$6:$L$22,2))</f>
        <v>38</v>
      </c>
      <c r="J3976" s="13">
        <f>IF(G3976="Male",VLOOKUP(H3976,'Shoe size conversion table'!$B$6:$D$22,3),VLOOKUP(H3976,'Shoe size conversion table'!$J$6:$L$22,3))</f>
        <v>5.5</v>
      </c>
      <c r="K3976" s="11">
        <v>169</v>
      </c>
      <c r="L3976" s="12">
        <v>0.2</v>
      </c>
      <c r="M3976" s="7">
        <f t="shared" si="187"/>
        <v>2015</v>
      </c>
      <c r="N3976" s="7">
        <f t="shared" si="188"/>
        <v>4</v>
      </c>
      <c r="O3976" s="30">
        <f t="shared" si="189"/>
        <v>135.20000000000002</v>
      </c>
    </row>
    <row r="3977" spans="2:15" x14ac:dyDescent="0.2">
      <c r="B3977" s="13">
        <v>55862</v>
      </c>
      <c r="C3977" s="14">
        <v>42120.446111111305</v>
      </c>
      <c r="D3977" s="7" t="s">
        <v>8</v>
      </c>
      <c r="E3977" s="13">
        <v>2172</v>
      </c>
      <c r="F3977" s="7" t="s">
        <v>38</v>
      </c>
      <c r="G3977" s="7" t="s">
        <v>12</v>
      </c>
      <c r="H3977" s="13">
        <v>8</v>
      </c>
      <c r="I3977" s="13" t="str">
        <f>IF(G3977="Male",VLOOKUP(H3977,'Shoe size conversion table'!$B$6:$D$22,2),VLOOKUP(H3977,'Shoe size conversion table'!$J$6:$L$22,2))</f>
        <v>38-39</v>
      </c>
      <c r="J3977" s="13">
        <f>IF(G3977="Male",VLOOKUP(H3977,'Shoe size conversion table'!$B$6:$D$22,3),VLOOKUP(H3977,'Shoe size conversion table'!$J$6:$L$22,3))</f>
        <v>6</v>
      </c>
      <c r="K3977" s="11">
        <v>149</v>
      </c>
      <c r="L3977" s="12">
        <v>0.2</v>
      </c>
      <c r="M3977" s="7">
        <f t="shared" si="187"/>
        <v>2015</v>
      </c>
      <c r="N3977" s="7">
        <f t="shared" si="188"/>
        <v>4</v>
      </c>
      <c r="O3977" s="30">
        <f t="shared" si="189"/>
        <v>119.2</v>
      </c>
    </row>
    <row r="3978" spans="2:15" x14ac:dyDescent="0.2">
      <c r="B3978" s="13">
        <v>55863</v>
      </c>
      <c r="C3978" s="14">
        <v>42120.456111111307</v>
      </c>
      <c r="D3978" s="7" t="s">
        <v>10</v>
      </c>
      <c r="E3978" s="13">
        <v>2206</v>
      </c>
      <c r="F3978" s="7" t="s">
        <v>35</v>
      </c>
      <c r="G3978" s="7" t="s">
        <v>11</v>
      </c>
      <c r="H3978" s="13">
        <v>10.5</v>
      </c>
      <c r="I3978" s="13" t="str">
        <f>IF(G3978="Male",VLOOKUP(H3978,'Shoe size conversion table'!$B$6:$D$22,2),VLOOKUP(H3978,'Shoe size conversion table'!$J$6:$L$22,2))</f>
        <v>43-44</v>
      </c>
      <c r="J3978" s="13">
        <f>IF(G3978="Male",VLOOKUP(H3978,'Shoe size conversion table'!$B$6:$D$22,3),VLOOKUP(H3978,'Shoe size conversion table'!$J$6:$L$22,3))</f>
        <v>10</v>
      </c>
      <c r="K3978" s="11">
        <v>179</v>
      </c>
      <c r="L3978" s="12">
        <v>0</v>
      </c>
      <c r="M3978" s="7">
        <f t="shared" si="187"/>
        <v>2015</v>
      </c>
      <c r="N3978" s="7">
        <f t="shared" si="188"/>
        <v>4</v>
      </c>
      <c r="O3978" s="30">
        <f t="shared" si="189"/>
        <v>179</v>
      </c>
    </row>
    <row r="3979" spans="2:15" x14ac:dyDescent="0.2">
      <c r="B3979" s="13">
        <v>55864</v>
      </c>
      <c r="C3979" s="14">
        <v>42120.466111111149</v>
      </c>
      <c r="D3979" s="7" t="s">
        <v>10</v>
      </c>
      <c r="E3979" s="13">
        <v>2162</v>
      </c>
      <c r="F3979" s="7" t="s">
        <v>35</v>
      </c>
      <c r="G3979" s="7" t="s">
        <v>12</v>
      </c>
      <c r="H3979" s="13">
        <v>9</v>
      </c>
      <c r="I3979" s="13" t="str">
        <f>IF(G3979="Male",VLOOKUP(H3979,'Shoe size conversion table'!$B$6:$D$22,2),VLOOKUP(H3979,'Shoe size conversion table'!$J$6:$L$22,2))</f>
        <v>39-40</v>
      </c>
      <c r="J3979" s="13">
        <f>IF(G3979="Male",VLOOKUP(H3979,'Shoe size conversion table'!$B$6:$D$22,3),VLOOKUP(H3979,'Shoe size conversion table'!$J$6:$L$22,3))</f>
        <v>7</v>
      </c>
      <c r="K3979" s="11">
        <v>179</v>
      </c>
      <c r="L3979" s="12">
        <v>0.3</v>
      </c>
      <c r="M3979" s="7">
        <f t="shared" si="187"/>
        <v>2015</v>
      </c>
      <c r="N3979" s="7">
        <f t="shared" si="188"/>
        <v>4</v>
      </c>
      <c r="O3979" s="30">
        <f t="shared" si="189"/>
        <v>125.3</v>
      </c>
    </row>
    <row r="3980" spans="2:15" x14ac:dyDescent="0.2">
      <c r="B3980" s="13">
        <v>55865</v>
      </c>
      <c r="C3980" s="14">
        <v>42120.596111111248</v>
      </c>
      <c r="D3980" s="7" t="s">
        <v>10</v>
      </c>
      <c r="E3980" s="13">
        <v>2181</v>
      </c>
      <c r="F3980" s="7" t="s">
        <v>35</v>
      </c>
      <c r="G3980" s="7" t="s">
        <v>11</v>
      </c>
      <c r="H3980" s="13">
        <v>11</v>
      </c>
      <c r="I3980" s="13">
        <f>IF(G3980="Male",VLOOKUP(H3980,'Shoe size conversion table'!$B$6:$D$22,2),VLOOKUP(H3980,'Shoe size conversion table'!$J$6:$L$22,2))</f>
        <v>44</v>
      </c>
      <c r="J3980" s="13">
        <f>IF(G3980="Male",VLOOKUP(H3980,'Shoe size conversion table'!$B$6:$D$22,3),VLOOKUP(H3980,'Shoe size conversion table'!$J$6:$L$22,3))</f>
        <v>10.5</v>
      </c>
      <c r="K3980" s="11">
        <v>139</v>
      </c>
      <c r="L3980" s="12">
        <v>0.5</v>
      </c>
      <c r="M3980" s="7">
        <f t="shared" si="187"/>
        <v>2015</v>
      </c>
      <c r="N3980" s="7">
        <f t="shared" si="188"/>
        <v>4</v>
      </c>
      <c r="O3980" s="30">
        <f t="shared" si="189"/>
        <v>69.5</v>
      </c>
    </row>
    <row r="3981" spans="2:15" x14ac:dyDescent="0.2">
      <c r="B3981" s="13">
        <v>55866</v>
      </c>
      <c r="C3981" s="14">
        <v>42120.606111111309</v>
      </c>
      <c r="D3981" s="7" t="s">
        <v>8</v>
      </c>
      <c r="E3981" s="13">
        <v>2206</v>
      </c>
      <c r="F3981" s="7" t="s">
        <v>38</v>
      </c>
      <c r="G3981" s="7" t="s">
        <v>11</v>
      </c>
      <c r="H3981" s="13">
        <v>10.5</v>
      </c>
      <c r="I3981" s="13" t="str">
        <f>IF(G3981="Male",VLOOKUP(H3981,'Shoe size conversion table'!$B$6:$D$22,2),VLOOKUP(H3981,'Shoe size conversion table'!$J$6:$L$22,2))</f>
        <v>43-44</v>
      </c>
      <c r="J3981" s="13">
        <f>IF(G3981="Male",VLOOKUP(H3981,'Shoe size conversion table'!$B$6:$D$22,3),VLOOKUP(H3981,'Shoe size conversion table'!$J$6:$L$22,3))</f>
        <v>10</v>
      </c>
      <c r="K3981" s="11">
        <v>129</v>
      </c>
      <c r="L3981" s="12">
        <v>0</v>
      </c>
      <c r="M3981" s="7">
        <f t="shared" si="187"/>
        <v>2015</v>
      </c>
      <c r="N3981" s="7">
        <f t="shared" si="188"/>
        <v>4</v>
      </c>
      <c r="O3981" s="30">
        <f t="shared" si="189"/>
        <v>129</v>
      </c>
    </row>
    <row r="3982" spans="2:15" x14ac:dyDescent="0.2">
      <c r="B3982" s="13">
        <v>55867</v>
      </c>
      <c r="C3982" s="14">
        <v>42120.766111111312</v>
      </c>
      <c r="D3982" s="7" t="s">
        <v>7</v>
      </c>
      <c r="E3982" s="13">
        <v>2190</v>
      </c>
      <c r="F3982" s="7" t="s">
        <v>43</v>
      </c>
      <c r="G3982" s="7" t="s">
        <v>11</v>
      </c>
      <c r="H3982" s="13">
        <v>10</v>
      </c>
      <c r="I3982" s="13">
        <f>IF(G3982="Male",VLOOKUP(H3982,'Shoe size conversion table'!$B$6:$D$22,2),VLOOKUP(H3982,'Shoe size conversion table'!$J$6:$L$22,2))</f>
        <v>43</v>
      </c>
      <c r="J3982" s="13">
        <f>IF(G3982="Male",VLOOKUP(H3982,'Shoe size conversion table'!$B$6:$D$22,3),VLOOKUP(H3982,'Shoe size conversion table'!$J$6:$L$22,3))</f>
        <v>9.5</v>
      </c>
      <c r="K3982" s="11">
        <v>139</v>
      </c>
      <c r="L3982" s="12">
        <v>0.5</v>
      </c>
      <c r="M3982" s="7">
        <f t="shared" si="187"/>
        <v>2015</v>
      </c>
      <c r="N3982" s="7">
        <f t="shared" si="188"/>
        <v>4</v>
      </c>
      <c r="O3982" s="30">
        <f t="shared" si="189"/>
        <v>69.5</v>
      </c>
    </row>
    <row r="3983" spans="2:15" x14ac:dyDescent="0.2">
      <c r="B3983" s="13">
        <v>55868</v>
      </c>
      <c r="C3983" s="14">
        <v>42120.766111111312</v>
      </c>
      <c r="D3983" s="7" t="s">
        <v>8</v>
      </c>
      <c r="E3983" s="13">
        <v>2215</v>
      </c>
      <c r="F3983" s="7" t="s">
        <v>39</v>
      </c>
      <c r="G3983" s="7" t="s">
        <v>11</v>
      </c>
      <c r="H3983" s="13">
        <v>9</v>
      </c>
      <c r="I3983" s="13">
        <f>IF(G3983="Male",VLOOKUP(H3983,'Shoe size conversion table'!$B$6:$D$22,2),VLOOKUP(H3983,'Shoe size conversion table'!$J$6:$L$22,2))</f>
        <v>42</v>
      </c>
      <c r="J3983" s="13">
        <f>IF(G3983="Male",VLOOKUP(H3983,'Shoe size conversion table'!$B$6:$D$22,3),VLOOKUP(H3983,'Shoe size conversion table'!$J$6:$L$22,3))</f>
        <v>8.5</v>
      </c>
      <c r="K3983" s="11">
        <v>139</v>
      </c>
      <c r="L3983" s="12">
        <v>0</v>
      </c>
      <c r="M3983" s="7">
        <f t="shared" si="187"/>
        <v>2015</v>
      </c>
      <c r="N3983" s="7">
        <f t="shared" si="188"/>
        <v>4</v>
      </c>
      <c r="O3983" s="30">
        <f t="shared" si="189"/>
        <v>139</v>
      </c>
    </row>
    <row r="3984" spans="2:15" x14ac:dyDescent="0.2">
      <c r="B3984" s="13">
        <v>55869</v>
      </c>
      <c r="C3984" s="14">
        <v>42121.026111111154</v>
      </c>
      <c r="D3984" s="7" t="s">
        <v>10</v>
      </c>
      <c r="E3984" s="13">
        <v>2186</v>
      </c>
      <c r="F3984" s="7" t="s">
        <v>34</v>
      </c>
      <c r="G3984" s="7" t="s">
        <v>12</v>
      </c>
      <c r="H3984" s="13">
        <v>8.5</v>
      </c>
      <c r="I3984" s="13">
        <f>IF(G3984="Male",VLOOKUP(H3984,'Shoe size conversion table'!$B$6:$D$22,2),VLOOKUP(H3984,'Shoe size conversion table'!$J$6:$L$22,2))</f>
        <v>39</v>
      </c>
      <c r="J3984" s="13">
        <f>IF(G3984="Male",VLOOKUP(H3984,'Shoe size conversion table'!$B$6:$D$22,3),VLOOKUP(H3984,'Shoe size conversion table'!$J$6:$L$22,3))</f>
        <v>6.5</v>
      </c>
      <c r="K3984" s="11">
        <v>179</v>
      </c>
      <c r="L3984" s="12">
        <v>0.2</v>
      </c>
      <c r="M3984" s="7">
        <f t="shared" si="187"/>
        <v>2015</v>
      </c>
      <c r="N3984" s="7">
        <f t="shared" si="188"/>
        <v>4</v>
      </c>
      <c r="O3984" s="30">
        <f t="shared" si="189"/>
        <v>143.20000000000002</v>
      </c>
    </row>
    <row r="3985" spans="2:15" x14ac:dyDescent="0.2">
      <c r="B3985" s="13">
        <v>55870</v>
      </c>
      <c r="C3985" s="14">
        <v>42121.246111111242</v>
      </c>
      <c r="D3985" s="7" t="s">
        <v>10</v>
      </c>
      <c r="E3985" s="13">
        <v>2213</v>
      </c>
      <c r="F3985" s="7" t="s">
        <v>35</v>
      </c>
      <c r="G3985" s="7" t="s">
        <v>11</v>
      </c>
      <c r="H3985" s="13">
        <v>10.5</v>
      </c>
      <c r="I3985" s="13" t="str">
        <f>IF(G3985="Male",VLOOKUP(H3985,'Shoe size conversion table'!$B$6:$D$22,2),VLOOKUP(H3985,'Shoe size conversion table'!$J$6:$L$22,2))</f>
        <v>43-44</v>
      </c>
      <c r="J3985" s="13">
        <f>IF(G3985="Male",VLOOKUP(H3985,'Shoe size conversion table'!$B$6:$D$22,3),VLOOKUP(H3985,'Shoe size conversion table'!$J$6:$L$22,3))</f>
        <v>10</v>
      </c>
      <c r="K3985" s="11">
        <v>139</v>
      </c>
      <c r="L3985" s="12">
        <v>0.5</v>
      </c>
      <c r="M3985" s="7">
        <f t="shared" si="187"/>
        <v>2015</v>
      </c>
      <c r="N3985" s="7">
        <f t="shared" si="188"/>
        <v>4</v>
      </c>
      <c r="O3985" s="30">
        <f t="shared" si="189"/>
        <v>69.5</v>
      </c>
    </row>
    <row r="3986" spans="2:15" x14ac:dyDescent="0.2">
      <c r="B3986" s="13">
        <v>55871</v>
      </c>
      <c r="C3986" s="14">
        <v>42121.256111111245</v>
      </c>
      <c r="D3986" s="7" t="s">
        <v>7</v>
      </c>
      <c r="E3986" s="13">
        <v>2236</v>
      </c>
      <c r="F3986" s="7" t="s">
        <v>50</v>
      </c>
      <c r="G3986" s="7" t="s">
        <v>11</v>
      </c>
      <c r="H3986" s="13">
        <v>14</v>
      </c>
      <c r="I3986" s="13">
        <f>IF(G3986="Male",VLOOKUP(H3986,'Shoe size conversion table'!$B$6:$D$22,2),VLOOKUP(H3986,'Shoe size conversion table'!$J$6:$L$22,2))</f>
        <v>47</v>
      </c>
      <c r="J3986" s="13">
        <f>IF(G3986="Male",VLOOKUP(H3986,'Shoe size conversion table'!$B$6:$D$22,3),VLOOKUP(H3986,'Shoe size conversion table'!$J$6:$L$22,3))</f>
        <v>13.5</v>
      </c>
      <c r="K3986" s="11">
        <v>149</v>
      </c>
      <c r="L3986" s="12">
        <v>0</v>
      </c>
      <c r="M3986" s="7">
        <f t="shared" si="187"/>
        <v>2015</v>
      </c>
      <c r="N3986" s="7">
        <f t="shared" si="188"/>
        <v>4</v>
      </c>
      <c r="O3986" s="30">
        <f t="shared" si="189"/>
        <v>149</v>
      </c>
    </row>
    <row r="3987" spans="2:15" x14ac:dyDescent="0.2">
      <c r="B3987" s="13">
        <v>55872</v>
      </c>
      <c r="C3987" s="14">
        <v>42121.446111111305</v>
      </c>
      <c r="D3987" s="7" t="s">
        <v>8</v>
      </c>
      <c r="E3987" s="13">
        <v>2213</v>
      </c>
      <c r="F3987" s="7" t="s">
        <v>38</v>
      </c>
      <c r="G3987" s="7" t="s">
        <v>12</v>
      </c>
      <c r="H3987" s="13">
        <v>8</v>
      </c>
      <c r="I3987" s="13" t="str">
        <f>IF(G3987="Male",VLOOKUP(H3987,'Shoe size conversion table'!$B$6:$D$22,2),VLOOKUP(H3987,'Shoe size conversion table'!$J$6:$L$22,2))</f>
        <v>38-39</v>
      </c>
      <c r="J3987" s="13">
        <f>IF(G3987="Male",VLOOKUP(H3987,'Shoe size conversion table'!$B$6:$D$22,3),VLOOKUP(H3987,'Shoe size conversion table'!$J$6:$L$22,3))</f>
        <v>6</v>
      </c>
      <c r="K3987" s="11">
        <v>139</v>
      </c>
      <c r="L3987" s="12">
        <v>0</v>
      </c>
      <c r="M3987" s="7">
        <f t="shared" si="187"/>
        <v>2015</v>
      </c>
      <c r="N3987" s="7">
        <f t="shared" si="188"/>
        <v>4</v>
      </c>
      <c r="O3987" s="30">
        <f t="shared" si="189"/>
        <v>139</v>
      </c>
    </row>
    <row r="3988" spans="2:15" x14ac:dyDescent="0.2">
      <c r="B3988" s="13">
        <v>55873</v>
      </c>
      <c r="C3988" s="14">
        <v>42121.456111111307</v>
      </c>
      <c r="D3988" s="7" t="s">
        <v>10</v>
      </c>
      <c r="E3988" s="13">
        <v>2197</v>
      </c>
      <c r="F3988" s="7" t="s">
        <v>35</v>
      </c>
      <c r="G3988" s="7" t="s">
        <v>11</v>
      </c>
      <c r="H3988" s="13">
        <v>15</v>
      </c>
      <c r="I3988" s="13">
        <f>IF(G3988="Male",VLOOKUP(H3988,'Shoe size conversion table'!$B$6:$D$22,2),VLOOKUP(H3988,'Shoe size conversion table'!$J$6:$L$22,2))</f>
        <v>48</v>
      </c>
      <c r="J3988" s="13">
        <f>IF(G3988="Male",VLOOKUP(H3988,'Shoe size conversion table'!$B$6:$D$22,3),VLOOKUP(H3988,'Shoe size conversion table'!$J$6:$L$22,3))</f>
        <v>14.5</v>
      </c>
      <c r="K3988" s="11">
        <v>189</v>
      </c>
      <c r="L3988" s="12">
        <v>0.5</v>
      </c>
      <c r="M3988" s="7">
        <f t="shared" si="187"/>
        <v>2015</v>
      </c>
      <c r="N3988" s="7">
        <f t="shared" si="188"/>
        <v>4</v>
      </c>
      <c r="O3988" s="30">
        <f t="shared" si="189"/>
        <v>94.5</v>
      </c>
    </row>
    <row r="3989" spans="2:15" x14ac:dyDescent="0.2">
      <c r="B3989" s="13">
        <v>55874</v>
      </c>
      <c r="C3989" s="14">
        <v>42121.466111111149</v>
      </c>
      <c r="D3989" s="7" t="s">
        <v>9</v>
      </c>
      <c r="E3989" s="13">
        <v>2173</v>
      </c>
      <c r="F3989" s="7" t="s">
        <v>59</v>
      </c>
      <c r="G3989" s="7" t="s">
        <v>11</v>
      </c>
      <c r="H3989" s="13">
        <v>9</v>
      </c>
      <c r="I3989" s="13">
        <f>IF(G3989="Male",VLOOKUP(H3989,'Shoe size conversion table'!$B$6:$D$22,2),VLOOKUP(H3989,'Shoe size conversion table'!$J$6:$L$22,2))</f>
        <v>42</v>
      </c>
      <c r="J3989" s="13">
        <f>IF(G3989="Male",VLOOKUP(H3989,'Shoe size conversion table'!$B$6:$D$22,3),VLOOKUP(H3989,'Shoe size conversion table'!$J$6:$L$22,3))</f>
        <v>8.5</v>
      </c>
      <c r="K3989" s="11">
        <v>149</v>
      </c>
      <c r="L3989" s="12">
        <v>0.3</v>
      </c>
      <c r="M3989" s="7">
        <f t="shared" si="187"/>
        <v>2015</v>
      </c>
      <c r="N3989" s="7">
        <f t="shared" si="188"/>
        <v>4</v>
      </c>
      <c r="O3989" s="30">
        <f t="shared" si="189"/>
        <v>104.3</v>
      </c>
    </row>
    <row r="3990" spans="2:15" x14ac:dyDescent="0.2">
      <c r="B3990" s="13">
        <v>55875</v>
      </c>
      <c r="C3990" s="14">
        <v>42121.506111111303</v>
      </c>
      <c r="D3990" s="7" t="s">
        <v>10</v>
      </c>
      <c r="E3990" s="13">
        <v>2189</v>
      </c>
      <c r="F3990" s="7" t="s">
        <v>35</v>
      </c>
      <c r="G3990" s="7" t="s">
        <v>12</v>
      </c>
      <c r="H3990" s="13">
        <v>8</v>
      </c>
      <c r="I3990" s="13" t="str">
        <f>IF(G3990="Male",VLOOKUP(H3990,'Shoe size conversion table'!$B$6:$D$22,2),VLOOKUP(H3990,'Shoe size conversion table'!$J$6:$L$22,2))</f>
        <v>38-39</v>
      </c>
      <c r="J3990" s="13">
        <f>IF(G3990="Male",VLOOKUP(H3990,'Shoe size conversion table'!$B$6:$D$22,3),VLOOKUP(H3990,'Shoe size conversion table'!$J$6:$L$22,3))</f>
        <v>6</v>
      </c>
      <c r="K3990" s="11">
        <v>169</v>
      </c>
      <c r="L3990" s="12">
        <v>0</v>
      </c>
      <c r="M3990" s="7">
        <f t="shared" si="187"/>
        <v>2015</v>
      </c>
      <c r="N3990" s="7">
        <f t="shared" si="188"/>
        <v>4</v>
      </c>
      <c r="O3990" s="30">
        <f t="shared" si="189"/>
        <v>169</v>
      </c>
    </row>
    <row r="3991" spans="2:15" x14ac:dyDescent="0.2">
      <c r="B3991" s="13">
        <v>55876</v>
      </c>
      <c r="C3991" s="14">
        <v>42121.656111111151</v>
      </c>
      <c r="D3991" s="7" t="s">
        <v>7</v>
      </c>
      <c r="E3991" s="13">
        <v>2227</v>
      </c>
      <c r="F3991" s="7" t="s">
        <v>57</v>
      </c>
      <c r="G3991" s="7" t="s">
        <v>12</v>
      </c>
      <c r="H3991" s="13">
        <v>8</v>
      </c>
      <c r="I3991" s="13" t="str">
        <f>IF(G3991="Male",VLOOKUP(H3991,'Shoe size conversion table'!$B$6:$D$22,2),VLOOKUP(H3991,'Shoe size conversion table'!$J$6:$L$22,2))</f>
        <v>38-39</v>
      </c>
      <c r="J3991" s="13">
        <f>IF(G3991="Male",VLOOKUP(H3991,'Shoe size conversion table'!$B$6:$D$22,3),VLOOKUP(H3991,'Shoe size conversion table'!$J$6:$L$22,3))</f>
        <v>6</v>
      </c>
      <c r="K3991" s="11">
        <v>149</v>
      </c>
      <c r="L3991" s="12">
        <v>0</v>
      </c>
      <c r="M3991" s="7">
        <f t="shared" si="187"/>
        <v>2015</v>
      </c>
      <c r="N3991" s="7">
        <f t="shared" si="188"/>
        <v>4</v>
      </c>
      <c r="O3991" s="30">
        <f t="shared" si="189"/>
        <v>149</v>
      </c>
    </row>
    <row r="3992" spans="2:15" x14ac:dyDescent="0.2">
      <c r="B3992" s="13">
        <v>55877</v>
      </c>
      <c r="C3992" s="14">
        <v>42121.766111111312</v>
      </c>
      <c r="D3992" s="7" t="s">
        <v>9</v>
      </c>
      <c r="E3992" s="13">
        <v>2165</v>
      </c>
      <c r="F3992" s="7" t="s">
        <v>61</v>
      </c>
      <c r="G3992" s="7" t="s">
        <v>12</v>
      </c>
      <c r="H3992" s="13">
        <v>6</v>
      </c>
      <c r="I3992" s="13" t="str">
        <f>IF(G3992="Male",VLOOKUP(H3992,'Shoe size conversion table'!$B$6:$D$22,2),VLOOKUP(H3992,'Shoe size conversion table'!$J$6:$L$22,2))</f>
        <v>36-37</v>
      </c>
      <c r="J3992" s="13">
        <f>IF(G3992="Male",VLOOKUP(H3992,'Shoe size conversion table'!$B$6:$D$22,3),VLOOKUP(H3992,'Shoe size conversion table'!$J$6:$L$22,3))</f>
        <v>4</v>
      </c>
      <c r="K3992" s="11">
        <v>199</v>
      </c>
      <c r="L3992" s="12">
        <v>0</v>
      </c>
      <c r="M3992" s="7">
        <f t="shared" si="187"/>
        <v>2015</v>
      </c>
      <c r="N3992" s="7">
        <f t="shared" si="188"/>
        <v>4</v>
      </c>
      <c r="O3992" s="30">
        <f t="shared" si="189"/>
        <v>199</v>
      </c>
    </row>
    <row r="3993" spans="2:15" x14ac:dyDescent="0.2">
      <c r="B3993" s="13">
        <v>55878</v>
      </c>
      <c r="C3993" s="14">
        <v>42121.886111111249</v>
      </c>
      <c r="D3993" s="7" t="s">
        <v>7</v>
      </c>
      <c r="E3993" s="13">
        <v>2161</v>
      </c>
      <c r="F3993" s="7" t="s">
        <v>46</v>
      </c>
      <c r="G3993" s="7" t="s">
        <v>11</v>
      </c>
      <c r="H3993" s="13">
        <v>9.5</v>
      </c>
      <c r="I3993" s="13" t="str">
        <f>IF(G3993="Male",VLOOKUP(H3993,'Shoe size conversion table'!$B$6:$D$22,2),VLOOKUP(H3993,'Shoe size conversion table'!$J$6:$L$22,2))</f>
        <v>42-43</v>
      </c>
      <c r="J3993" s="13">
        <f>IF(G3993="Male",VLOOKUP(H3993,'Shoe size conversion table'!$B$6:$D$22,3),VLOOKUP(H3993,'Shoe size conversion table'!$J$6:$L$22,3))</f>
        <v>9</v>
      </c>
      <c r="K3993" s="11">
        <v>139</v>
      </c>
      <c r="L3993" s="12">
        <v>0</v>
      </c>
      <c r="M3993" s="7">
        <f t="shared" si="187"/>
        <v>2015</v>
      </c>
      <c r="N3993" s="7">
        <f t="shared" si="188"/>
        <v>4</v>
      </c>
      <c r="O3993" s="30">
        <f t="shared" si="189"/>
        <v>139</v>
      </c>
    </row>
    <row r="3994" spans="2:15" x14ac:dyDescent="0.2">
      <c r="B3994" s="13">
        <v>55879</v>
      </c>
      <c r="C3994" s="14">
        <v>42121.976111111304</v>
      </c>
      <c r="D3994" s="7" t="s">
        <v>8</v>
      </c>
      <c r="E3994" s="13">
        <v>2220</v>
      </c>
      <c r="F3994" s="7" t="s">
        <v>39</v>
      </c>
      <c r="G3994" s="7" t="s">
        <v>11</v>
      </c>
      <c r="H3994" s="13">
        <v>8.5</v>
      </c>
      <c r="I3994" s="13" t="str">
        <f>IF(G3994="Male",VLOOKUP(H3994,'Shoe size conversion table'!$B$6:$D$22,2),VLOOKUP(H3994,'Shoe size conversion table'!$J$6:$L$22,2))</f>
        <v>41-42</v>
      </c>
      <c r="J3994" s="13">
        <f>IF(G3994="Male",VLOOKUP(H3994,'Shoe size conversion table'!$B$6:$D$22,3),VLOOKUP(H3994,'Shoe size conversion table'!$J$6:$L$22,3))</f>
        <v>8</v>
      </c>
      <c r="K3994" s="11">
        <v>129</v>
      </c>
      <c r="L3994" s="12">
        <v>0</v>
      </c>
      <c r="M3994" s="7">
        <f t="shared" si="187"/>
        <v>2015</v>
      </c>
      <c r="N3994" s="7">
        <f t="shared" si="188"/>
        <v>4</v>
      </c>
      <c r="O3994" s="30">
        <f t="shared" si="189"/>
        <v>129</v>
      </c>
    </row>
    <row r="3995" spans="2:15" x14ac:dyDescent="0.2">
      <c r="B3995" s="13">
        <v>55879</v>
      </c>
      <c r="C3995" s="14">
        <v>42121.976111111304</v>
      </c>
      <c r="D3995" s="7" t="s">
        <v>8</v>
      </c>
      <c r="E3995" s="13">
        <v>2176</v>
      </c>
      <c r="F3995" s="7" t="s">
        <v>39</v>
      </c>
      <c r="G3995" s="7" t="s">
        <v>11</v>
      </c>
      <c r="H3995" s="13">
        <v>8</v>
      </c>
      <c r="I3995" s="13">
        <f>IF(G3995="Male",VLOOKUP(H3995,'Shoe size conversion table'!$B$6:$D$22,2),VLOOKUP(H3995,'Shoe size conversion table'!$J$6:$L$22,2))</f>
        <v>41</v>
      </c>
      <c r="J3995" s="13">
        <f>IF(G3995="Male",VLOOKUP(H3995,'Shoe size conversion table'!$B$6:$D$22,3),VLOOKUP(H3995,'Shoe size conversion table'!$J$6:$L$22,3))</f>
        <v>7.5</v>
      </c>
      <c r="K3995" s="11">
        <v>189</v>
      </c>
      <c r="L3995" s="12">
        <v>0</v>
      </c>
      <c r="M3995" s="7">
        <f t="shared" si="187"/>
        <v>2015</v>
      </c>
      <c r="N3995" s="7">
        <f t="shared" si="188"/>
        <v>4</v>
      </c>
      <c r="O3995" s="30">
        <f t="shared" si="189"/>
        <v>189</v>
      </c>
    </row>
    <row r="3996" spans="2:15" x14ac:dyDescent="0.2">
      <c r="B3996" s="13">
        <v>55880</v>
      </c>
      <c r="C3996" s="14">
        <v>42122.226111111151</v>
      </c>
      <c r="D3996" s="7" t="s">
        <v>10</v>
      </c>
      <c r="E3996" s="13">
        <v>2193</v>
      </c>
      <c r="F3996" s="7" t="s">
        <v>35</v>
      </c>
      <c r="G3996" s="7" t="s">
        <v>11</v>
      </c>
      <c r="H3996" s="13">
        <v>9.5</v>
      </c>
      <c r="I3996" s="13" t="str">
        <f>IF(G3996="Male",VLOOKUP(H3996,'Shoe size conversion table'!$B$6:$D$22,2),VLOOKUP(H3996,'Shoe size conversion table'!$J$6:$L$22,2))</f>
        <v>42-43</v>
      </c>
      <c r="J3996" s="13">
        <f>IF(G3996="Male",VLOOKUP(H3996,'Shoe size conversion table'!$B$6:$D$22,3),VLOOKUP(H3996,'Shoe size conversion table'!$J$6:$L$22,3))</f>
        <v>9</v>
      </c>
      <c r="K3996" s="11">
        <v>129</v>
      </c>
      <c r="L3996" s="12">
        <v>0.2</v>
      </c>
      <c r="M3996" s="7">
        <f t="shared" si="187"/>
        <v>2015</v>
      </c>
      <c r="N3996" s="7">
        <f t="shared" si="188"/>
        <v>4</v>
      </c>
      <c r="O3996" s="30">
        <f t="shared" si="189"/>
        <v>103.2</v>
      </c>
    </row>
    <row r="3997" spans="2:15" x14ac:dyDescent="0.2">
      <c r="B3997" s="13">
        <v>55881</v>
      </c>
      <c r="C3997" s="14">
        <v>42122.266111111312</v>
      </c>
      <c r="D3997" s="7" t="s">
        <v>9</v>
      </c>
      <c r="E3997" s="13">
        <v>2224</v>
      </c>
      <c r="F3997" s="7" t="s">
        <v>60</v>
      </c>
      <c r="G3997" s="7" t="s">
        <v>12</v>
      </c>
      <c r="H3997" s="13">
        <v>6</v>
      </c>
      <c r="I3997" s="13" t="str">
        <f>IF(G3997="Male",VLOOKUP(H3997,'Shoe size conversion table'!$B$6:$D$22,2),VLOOKUP(H3997,'Shoe size conversion table'!$J$6:$L$22,2))</f>
        <v>36-37</v>
      </c>
      <c r="J3997" s="13">
        <f>IF(G3997="Male",VLOOKUP(H3997,'Shoe size conversion table'!$B$6:$D$22,3),VLOOKUP(H3997,'Shoe size conversion table'!$J$6:$L$22,3))</f>
        <v>4</v>
      </c>
      <c r="K3997" s="11">
        <v>129</v>
      </c>
      <c r="L3997" s="12">
        <v>0</v>
      </c>
      <c r="M3997" s="7">
        <f t="shared" si="187"/>
        <v>2015</v>
      </c>
      <c r="N3997" s="7">
        <f t="shared" si="188"/>
        <v>4</v>
      </c>
      <c r="O3997" s="30">
        <f t="shared" si="189"/>
        <v>129</v>
      </c>
    </row>
    <row r="3998" spans="2:15" x14ac:dyDescent="0.2">
      <c r="B3998" s="13">
        <v>55882</v>
      </c>
      <c r="C3998" s="14">
        <v>42122.35611111125</v>
      </c>
      <c r="D3998" s="7" t="s">
        <v>10</v>
      </c>
      <c r="E3998" s="13">
        <v>2165</v>
      </c>
      <c r="F3998" s="7" t="s">
        <v>36</v>
      </c>
      <c r="G3998" s="7" t="s">
        <v>11</v>
      </c>
      <c r="H3998" s="13">
        <v>10.5</v>
      </c>
      <c r="I3998" s="13" t="str">
        <f>IF(G3998="Male",VLOOKUP(H3998,'Shoe size conversion table'!$B$6:$D$22,2),VLOOKUP(H3998,'Shoe size conversion table'!$J$6:$L$22,2))</f>
        <v>43-44</v>
      </c>
      <c r="J3998" s="13">
        <f>IF(G3998="Male",VLOOKUP(H3998,'Shoe size conversion table'!$B$6:$D$22,3),VLOOKUP(H3998,'Shoe size conversion table'!$J$6:$L$22,3))</f>
        <v>10</v>
      </c>
      <c r="K3998" s="11">
        <v>139</v>
      </c>
      <c r="L3998" s="12">
        <v>0.1</v>
      </c>
      <c r="M3998" s="7">
        <f t="shared" si="187"/>
        <v>2015</v>
      </c>
      <c r="N3998" s="7">
        <f t="shared" si="188"/>
        <v>4</v>
      </c>
      <c r="O3998" s="30">
        <f t="shared" si="189"/>
        <v>125.10000000000001</v>
      </c>
    </row>
    <row r="3999" spans="2:15" x14ac:dyDescent="0.2">
      <c r="B3999" s="13">
        <v>55883</v>
      </c>
      <c r="C3999" s="14">
        <v>42122.386111111155</v>
      </c>
      <c r="D3999" s="7" t="s">
        <v>9</v>
      </c>
      <c r="E3999" s="13">
        <v>2190</v>
      </c>
      <c r="F3999" s="7" t="s">
        <v>58</v>
      </c>
      <c r="G3999" s="7" t="s">
        <v>12</v>
      </c>
      <c r="H3999" s="13">
        <v>7</v>
      </c>
      <c r="I3999" s="13" t="str">
        <f>IF(G3999="Male",VLOOKUP(H3999,'Shoe size conversion table'!$B$6:$D$22,2),VLOOKUP(H3999,'Shoe size conversion table'!$J$6:$L$22,2))</f>
        <v>37-38</v>
      </c>
      <c r="J3999" s="13">
        <f>IF(G3999="Male",VLOOKUP(H3999,'Shoe size conversion table'!$B$6:$D$22,3),VLOOKUP(H3999,'Shoe size conversion table'!$J$6:$L$22,3))</f>
        <v>5</v>
      </c>
      <c r="K3999" s="11">
        <v>189</v>
      </c>
      <c r="L3999" s="12">
        <v>0</v>
      </c>
      <c r="M3999" s="7">
        <f t="shared" si="187"/>
        <v>2015</v>
      </c>
      <c r="N3999" s="7">
        <f t="shared" si="188"/>
        <v>4</v>
      </c>
      <c r="O3999" s="30">
        <f t="shared" si="189"/>
        <v>189</v>
      </c>
    </row>
    <row r="4000" spans="2:15" x14ac:dyDescent="0.2">
      <c r="B4000" s="13">
        <v>55883</v>
      </c>
      <c r="C4000" s="14">
        <v>42122.386111111155</v>
      </c>
      <c r="D4000" s="7" t="s">
        <v>9</v>
      </c>
      <c r="E4000" s="13">
        <v>2185</v>
      </c>
      <c r="F4000" s="7" t="s">
        <v>59</v>
      </c>
      <c r="G4000" s="7" t="s">
        <v>12</v>
      </c>
      <c r="H4000" s="13">
        <v>7</v>
      </c>
      <c r="I4000" s="13" t="str">
        <f>IF(G4000="Male",VLOOKUP(H4000,'Shoe size conversion table'!$B$6:$D$22,2),VLOOKUP(H4000,'Shoe size conversion table'!$J$6:$L$22,2))</f>
        <v>37-38</v>
      </c>
      <c r="J4000" s="13">
        <f>IF(G4000="Male",VLOOKUP(H4000,'Shoe size conversion table'!$B$6:$D$22,3),VLOOKUP(H4000,'Shoe size conversion table'!$J$6:$L$22,3))</f>
        <v>5</v>
      </c>
      <c r="K4000" s="11">
        <v>129</v>
      </c>
      <c r="L4000" s="12">
        <v>0.2</v>
      </c>
      <c r="M4000" s="7">
        <f t="shared" si="187"/>
        <v>2015</v>
      </c>
      <c r="N4000" s="7">
        <f t="shared" si="188"/>
        <v>4</v>
      </c>
      <c r="O4000" s="30">
        <f t="shared" si="189"/>
        <v>103.2</v>
      </c>
    </row>
    <row r="4001" spans="2:15" x14ac:dyDescent="0.2">
      <c r="B4001" s="13">
        <v>55884</v>
      </c>
      <c r="C4001" s="14">
        <v>42122.456111111307</v>
      </c>
      <c r="D4001" s="7" t="s">
        <v>10</v>
      </c>
      <c r="E4001" s="13">
        <v>2207</v>
      </c>
      <c r="F4001" s="7" t="s">
        <v>34</v>
      </c>
      <c r="G4001" s="7" t="s">
        <v>11</v>
      </c>
      <c r="H4001" s="13">
        <v>8</v>
      </c>
      <c r="I4001" s="13">
        <f>IF(G4001="Male",VLOOKUP(H4001,'Shoe size conversion table'!$B$6:$D$22,2),VLOOKUP(H4001,'Shoe size conversion table'!$J$6:$L$22,2))</f>
        <v>41</v>
      </c>
      <c r="J4001" s="13">
        <f>IF(G4001="Male",VLOOKUP(H4001,'Shoe size conversion table'!$B$6:$D$22,3),VLOOKUP(H4001,'Shoe size conversion table'!$J$6:$L$22,3))</f>
        <v>7.5</v>
      </c>
      <c r="K4001" s="11">
        <v>159</v>
      </c>
      <c r="L4001" s="12">
        <v>0.5</v>
      </c>
      <c r="M4001" s="7">
        <f t="shared" si="187"/>
        <v>2015</v>
      </c>
      <c r="N4001" s="7">
        <f t="shared" si="188"/>
        <v>4</v>
      </c>
      <c r="O4001" s="30">
        <f t="shared" si="189"/>
        <v>79.5</v>
      </c>
    </row>
    <row r="4002" spans="2:15" x14ac:dyDescent="0.2">
      <c r="B4002" s="13">
        <v>55885</v>
      </c>
      <c r="C4002" s="14">
        <v>42122.466111111149</v>
      </c>
      <c r="D4002" s="7" t="s">
        <v>10</v>
      </c>
      <c r="E4002" s="13">
        <v>2220</v>
      </c>
      <c r="F4002" s="7" t="s">
        <v>34</v>
      </c>
      <c r="G4002" s="7" t="s">
        <v>11</v>
      </c>
      <c r="H4002" s="13">
        <v>9.5</v>
      </c>
      <c r="I4002" s="13" t="str">
        <f>IF(G4002="Male",VLOOKUP(H4002,'Shoe size conversion table'!$B$6:$D$22,2),VLOOKUP(H4002,'Shoe size conversion table'!$J$6:$L$22,2))</f>
        <v>42-43</v>
      </c>
      <c r="J4002" s="13">
        <f>IF(G4002="Male",VLOOKUP(H4002,'Shoe size conversion table'!$B$6:$D$22,3),VLOOKUP(H4002,'Shoe size conversion table'!$J$6:$L$22,3))</f>
        <v>9</v>
      </c>
      <c r="K4002" s="11">
        <v>169</v>
      </c>
      <c r="L4002" s="12">
        <v>0.3</v>
      </c>
      <c r="M4002" s="7">
        <f t="shared" si="187"/>
        <v>2015</v>
      </c>
      <c r="N4002" s="7">
        <f t="shared" si="188"/>
        <v>4</v>
      </c>
      <c r="O4002" s="30">
        <f t="shared" si="189"/>
        <v>118.3</v>
      </c>
    </row>
    <row r="4003" spans="2:15" x14ac:dyDescent="0.2">
      <c r="B4003" s="13">
        <v>55886</v>
      </c>
      <c r="C4003" s="14">
        <v>42122.50611111131</v>
      </c>
      <c r="D4003" s="7" t="s">
        <v>10</v>
      </c>
      <c r="E4003" s="13">
        <v>2165</v>
      </c>
      <c r="F4003" s="7" t="s">
        <v>35</v>
      </c>
      <c r="G4003" s="7" t="s">
        <v>11</v>
      </c>
      <c r="H4003" s="13">
        <v>8.5</v>
      </c>
      <c r="I4003" s="13" t="str">
        <f>IF(G4003="Male",VLOOKUP(H4003,'Shoe size conversion table'!$B$6:$D$22,2),VLOOKUP(H4003,'Shoe size conversion table'!$J$6:$L$22,2))</f>
        <v>41-42</v>
      </c>
      <c r="J4003" s="13">
        <f>IF(G4003="Male",VLOOKUP(H4003,'Shoe size conversion table'!$B$6:$D$22,3),VLOOKUP(H4003,'Shoe size conversion table'!$J$6:$L$22,3))</f>
        <v>8</v>
      </c>
      <c r="K4003" s="11">
        <v>159</v>
      </c>
      <c r="L4003" s="12">
        <v>0</v>
      </c>
      <c r="M4003" s="7">
        <f t="shared" si="187"/>
        <v>2015</v>
      </c>
      <c r="N4003" s="7">
        <f t="shared" si="188"/>
        <v>4</v>
      </c>
      <c r="O4003" s="30">
        <f t="shared" si="189"/>
        <v>159</v>
      </c>
    </row>
    <row r="4004" spans="2:15" x14ac:dyDescent="0.2">
      <c r="B4004" s="13">
        <v>55887</v>
      </c>
      <c r="C4004" s="14">
        <v>42122.516111111247</v>
      </c>
      <c r="D4004" s="7" t="s">
        <v>9</v>
      </c>
      <c r="E4004" s="13">
        <v>2150</v>
      </c>
      <c r="F4004" s="7" t="s">
        <v>60</v>
      </c>
      <c r="G4004" s="7" t="s">
        <v>12</v>
      </c>
      <c r="H4004" s="13">
        <v>6.5</v>
      </c>
      <c r="I4004" s="13">
        <f>IF(G4004="Male",VLOOKUP(H4004,'Shoe size conversion table'!$B$6:$D$22,2),VLOOKUP(H4004,'Shoe size conversion table'!$J$6:$L$22,2))</f>
        <v>37</v>
      </c>
      <c r="J4004" s="13">
        <f>IF(G4004="Male",VLOOKUP(H4004,'Shoe size conversion table'!$B$6:$D$22,3),VLOOKUP(H4004,'Shoe size conversion table'!$J$6:$L$22,3))</f>
        <v>4.5</v>
      </c>
      <c r="K4004" s="11">
        <v>179</v>
      </c>
      <c r="L4004" s="12">
        <v>0</v>
      </c>
      <c r="M4004" s="7">
        <f t="shared" si="187"/>
        <v>2015</v>
      </c>
      <c r="N4004" s="7">
        <f t="shared" si="188"/>
        <v>4</v>
      </c>
      <c r="O4004" s="30">
        <f t="shared" si="189"/>
        <v>179</v>
      </c>
    </row>
    <row r="4005" spans="2:15" x14ac:dyDescent="0.2">
      <c r="B4005" s="13">
        <v>55888</v>
      </c>
      <c r="C4005" s="14">
        <v>42122.556111111313</v>
      </c>
      <c r="D4005" s="7" t="s">
        <v>10</v>
      </c>
      <c r="E4005" s="13">
        <v>2164</v>
      </c>
      <c r="F4005" s="7" t="s">
        <v>36</v>
      </c>
      <c r="G4005" s="7" t="s">
        <v>11</v>
      </c>
      <c r="H4005" s="13">
        <v>9.5</v>
      </c>
      <c r="I4005" s="13" t="str">
        <f>IF(G4005="Male",VLOOKUP(H4005,'Shoe size conversion table'!$B$6:$D$22,2),VLOOKUP(H4005,'Shoe size conversion table'!$J$6:$L$22,2))</f>
        <v>42-43</v>
      </c>
      <c r="J4005" s="13">
        <f>IF(G4005="Male",VLOOKUP(H4005,'Shoe size conversion table'!$B$6:$D$22,3),VLOOKUP(H4005,'Shoe size conversion table'!$J$6:$L$22,3))</f>
        <v>9</v>
      </c>
      <c r="K4005" s="11">
        <v>149</v>
      </c>
      <c r="L4005" s="12">
        <v>0</v>
      </c>
      <c r="M4005" s="7">
        <f t="shared" si="187"/>
        <v>2015</v>
      </c>
      <c r="N4005" s="7">
        <f t="shared" si="188"/>
        <v>4</v>
      </c>
      <c r="O4005" s="30">
        <f t="shared" si="189"/>
        <v>149</v>
      </c>
    </row>
    <row r="4006" spans="2:15" x14ac:dyDescent="0.2">
      <c r="B4006" s="13">
        <v>55889</v>
      </c>
      <c r="C4006" s="14">
        <v>42122.886111111249</v>
      </c>
      <c r="D4006" s="7" t="s">
        <v>8</v>
      </c>
      <c r="E4006" s="13">
        <v>2232</v>
      </c>
      <c r="F4006" s="7" t="s">
        <v>39</v>
      </c>
      <c r="G4006" s="7" t="s">
        <v>12</v>
      </c>
      <c r="H4006" s="13">
        <v>9</v>
      </c>
      <c r="I4006" s="13" t="str">
        <f>IF(G4006="Male",VLOOKUP(H4006,'Shoe size conversion table'!$B$6:$D$22,2),VLOOKUP(H4006,'Shoe size conversion table'!$J$6:$L$22,2))</f>
        <v>39-40</v>
      </c>
      <c r="J4006" s="13">
        <f>IF(G4006="Male",VLOOKUP(H4006,'Shoe size conversion table'!$B$6:$D$22,3),VLOOKUP(H4006,'Shoe size conversion table'!$J$6:$L$22,3))</f>
        <v>7</v>
      </c>
      <c r="K4006" s="11">
        <v>179</v>
      </c>
      <c r="L4006" s="12">
        <v>0.2</v>
      </c>
      <c r="M4006" s="7">
        <f t="shared" si="187"/>
        <v>2015</v>
      </c>
      <c r="N4006" s="7">
        <f t="shared" si="188"/>
        <v>4</v>
      </c>
      <c r="O4006" s="30">
        <f t="shared" si="189"/>
        <v>143.20000000000002</v>
      </c>
    </row>
    <row r="4007" spans="2:15" x14ac:dyDescent="0.2">
      <c r="B4007" s="13">
        <v>55890</v>
      </c>
      <c r="C4007" s="14">
        <v>42122.92611111125</v>
      </c>
      <c r="D4007" s="7" t="s">
        <v>7</v>
      </c>
      <c r="E4007" s="13">
        <v>2188</v>
      </c>
      <c r="F4007" s="7" t="s">
        <v>46</v>
      </c>
      <c r="G4007" s="7" t="s">
        <v>11</v>
      </c>
      <c r="H4007" s="13">
        <v>12</v>
      </c>
      <c r="I4007" s="13">
        <f>IF(G4007="Male",VLOOKUP(H4007,'Shoe size conversion table'!$B$6:$D$22,2),VLOOKUP(H4007,'Shoe size conversion table'!$J$6:$L$22,2))</f>
        <v>45</v>
      </c>
      <c r="J4007" s="13">
        <f>IF(G4007="Male",VLOOKUP(H4007,'Shoe size conversion table'!$B$6:$D$22,3),VLOOKUP(H4007,'Shoe size conversion table'!$J$6:$L$22,3))</f>
        <v>11.5</v>
      </c>
      <c r="K4007" s="11">
        <v>169</v>
      </c>
      <c r="L4007" s="12">
        <v>0</v>
      </c>
      <c r="M4007" s="7">
        <f t="shared" si="187"/>
        <v>2015</v>
      </c>
      <c r="N4007" s="7">
        <f t="shared" si="188"/>
        <v>4</v>
      </c>
      <c r="O4007" s="30">
        <f t="shared" si="189"/>
        <v>169</v>
      </c>
    </row>
    <row r="4008" spans="2:15" x14ac:dyDescent="0.2">
      <c r="B4008" s="13">
        <v>55890</v>
      </c>
      <c r="C4008" s="14">
        <v>42122.92611111125</v>
      </c>
      <c r="D4008" s="7" t="s">
        <v>7</v>
      </c>
      <c r="E4008" s="13">
        <v>2215</v>
      </c>
      <c r="F4008" s="7" t="s">
        <v>49</v>
      </c>
      <c r="G4008" s="7" t="s">
        <v>12</v>
      </c>
      <c r="H4008" s="13">
        <v>9.5</v>
      </c>
      <c r="I4008" s="13">
        <f>IF(G4008="Male",VLOOKUP(H4008,'Shoe size conversion table'!$B$6:$D$22,2),VLOOKUP(H4008,'Shoe size conversion table'!$J$6:$L$22,2))</f>
        <v>40</v>
      </c>
      <c r="J4008" s="13">
        <f>IF(G4008="Male",VLOOKUP(H4008,'Shoe size conversion table'!$B$6:$D$22,3),VLOOKUP(H4008,'Shoe size conversion table'!$J$6:$L$22,3))</f>
        <v>7.5</v>
      </c>
      <c r="K4008" s="11">
        <v>169</v>
      </c>
      <c r="L4008" s="12">
        <v>0.5</v>
      </c>
      <c r="M4008" s="7">
        <f t="shared" si="187"/>
        <v>2015</v>
      </c>
      <c r="N4008" s="7">
        <f t="shared" si="188"/>
        <v>4</v>
      </c>
      <c r="O4008" s="30">
        <f t="shared" si="189"/>
        <v>84.5</v>
      </c>
    </row>
    <row r="4009" spans="2:15" x14ac:dyDescent="0.2">
      <c r="B4009" s="13">
        <v>55891</v>
      </c>
      <c r="C4009" s="14">
        <v>42123.226111111151</v>
      </c>
      <c r="D4009" s="7" t="s">
        <v>7</v>
      </c>
      <c r="E4009" s="13">
        <v>2236</v>
      </c>
      <c r="F4009" s="7" t="s">
        <v>51</v>
      </c>
      <c r="G4009" s="7" t="s">
        <v>12</v>
      </c>
      <c r="H4009" s="13">
        <v>8</v>
      </c>
      <c r="I4009" s="13" t="str">
        <f>IF(G4009="Male",VLOOKUP(H4009,'Shoe size conversion table'!$B$6:$D$22,2),VLOOKUP(H4009,'Shoe size conversion table'!$J$6:$L$22,2))</f>
        <v>38-39</v>
      </c>
      <c r="J4009" s="13">
        <f>IF(G4009="Male",VLOOKUP(H4009,'Shoe size conversion table'!$B$6:$D$22,3),VLOOKUP(H4009,'Shoe size conversion table'!$J$6:$L$22,3))</f>
        <v>6</v>
      </c>
      <c r="K4009" s="11">
        <v>169</v>
      </c>
      <c r="L4009" s="12">
        <v>0</v>
      </c>
      <c r="M4009" s="7">
        <f t="shared" si="187"/>
        <v>2015</v>
      </c>
      <c r="N4009" s="7">
        <f t="shared" si="188"/>
        <v>4</v>
      </c>
      <c r="O4009" s="30">
        <f t="shared" si="189"/>
        <v>169</v>
      </c>
    </row>
    <row r="4010" spans="2:15" x14ac:dyDescent="0.2">
      <c r="B4010" s="13">
        <v>55892</v>
      </c>
      <c r="C4010" s="14">
        <v>42123.316111111249</v>
      </c>
      <c r="D4010" s="7" t="s">
        <v>10</v>
      </c>
      <c r="E4010" s="13">
        <v>2236</v>
      </c>
      <c r="F4010" s="7" t="s">
        <v>35</v>
      </c>
      <c r="G4010" s="7" t="s">
        <v>12</v>
      </c>
      <c r="H4010" s="13">
        <v>8</v>
      </c>
      <c r="I4010" s="13" t="str">
        <f>IF(G4010="Male",VLOOKUP(H4010,'Shoe size conversion table'!$B$6:$D$22,2),VLOOKUP(H4010,'Shoe size conversion table'!$J$6:$L$22,2))</f>
        <v>38-39</v>
      </c>
      <c r="J4010" s="13">
        <f>IF(G4010="Male",VLOOKUP(H4010,'Shoe size conversion table'!$B$6:$D$22,3),VLOOKUP(H4010,'Shoe size conversion table'!$J$6:$L$22,3))</f>
        <v>6</v>
      </c>
      <c r="K4010" s="11">
        <v>199</v>
      </c>
      <c r="L4010" s="12">
        <v>0</v>
      </c>
      <c r="M4010" s="7">
        <f t="shared" si="187"/>
        <v>2015</v>
      </c>
      <c r="N4010" s="7">
        <f t="shared" si="188"/>
        <v>4</v>
      </c>
      <c r="O4010" s="30">
        <f t="shared" si="189"/>
        <v>199</v>
      </c>
    </row>
    <row r="4011" spans="2:15" x14ac:dyDescent="0.2">
      <c r="B4011" s="13">
        <v>55893</v>
      </c>
      <c r="C4011" s="14">
        <v>42123.336111111152</v>
      </c>
      <c r="D4011" s="7" t="s">
        <v>10</v>
      </c>
      <c r="E4011" s="13">
        <v>2181</v>
      </c>
      <c r="F4011" s="7" t="s">
        <v>34</v>
      </c>
      <c r="G4011" s="7" t="s">
        <v>11</v>
      </c>
      <c r="H4011" s="13">
        <v>11</v>
      </c>
      <c r="I4011" s="13">
        <f>IF(G4011="Male",VLOOKUP(H4011,'Shoe size conversion table'!$B$6:$D$22,2),VLOOKUP(H4011,'Shoe size conversion table'!$J$6:$L$22,2))</f>
        <v>44</v>
      </c>
      <c r="J4011" s="13">
        <f>IF(G4011="Male",VLOOKUP(H4011,'Shoe size conversion table'!$B$6:$D$22,3),VLOOKUP(H4011,'Shoe size conversion table'!$J$6:$L$22,3))</f>
        <v>10.5</v>
      </c>
      <c r="K4011" s="11">
        <v>159</v>
      </c>
      <c r="L4011" s="12">
        <v>0</v>
      </c>
      <c r="M4011" s="7">
        <f t="shared" si="187"/>
        <v>2015</v>
      </c>
      <c r="N4011" s="7">
        <f t="shared" si="188"/>
        <v>4</v>
      </c>
      <c r="O4011" s="30">
        <f t="shared" si="189"/>
        <v>159</v>
      </c>
    </row>
    <row r="4012" spans="2:15" x14ac:dyDescent="0.2">
      <c r="B4012" s="13">
        <v>55894</v>
      </c>
      <c r="C4012" s="14">
        <v>42123.35611111125</v>
      </c>
      <c r="D4012" s="7" t="s">
        <v>10</v>
      </c>
      <c r="E4012" s="13">
        <v>2199</v>
      </c>
      <c r="F4012" s="7" t="s">
        <v>35</v>
      </c>
      <c r="G4012" s="7" t="s">
        <v>11</v>
      </c>
      <c r="H4012" s="13">
        <v>6.5</v>
      </c>
      <c r="I4012" s="13">
        <f>IF(G4012="Male",VLOOKUP(H4012,'Shoe size conversion table'!$B$6:$D$22,2),VLOOKUP(H4012,'Shoe size conversion table'!$J$6:$L$22,2))</f>
        <v>39</v>
      </c>
      <c r="J4012" s="13">
        <f>IF(G4012="Male",VLOOKUP(H4012,'Shoe size conversion table'!$B$6:$D$22,3),VLOOKUP(H4012,'Shoe size conversion table'!$J$6:$L$22,3))</f>
        <v>6</v>
      </c>
      <c r="K4012" s="11">
        <v>179</v>
      </c>
      <c r="L4012" s="12">
        <v>0</v>
      </c>
      <c r="M4012" s="7">
        <f t="shared" si="187"/>
        <v>2015</v>
      </c>
      <c r="N4012" s="7">
        <f t="shared" si="188"/>
        <v>4</v>
      </c>
      <c r="O4012" s="30">
        <f t="shared" si="189"/>
        <v>179</v>
      </c>
    </row>
    <row r="4013" spans="2:15" x14ac:dyDescent="0.2">
      <c r="B4013" s="13">
        <v>55895</v>
      </c>
      <c r="C4013" s="14">
        <v>42123.386111111155</v>
      </c>
      <c r="D4013" s="7" t="s">
        <v>8</v>
      </c>
      <c r="E4013" s="13">
        <v>2192</v>
      </c>
      <c r="F4013" s="7" t="s">
        <v>40</v>
      </c>
      <c r="G4013" s="7" t="s">
        <v>11</v>
      </c>
      <c r="H4013" s="13">
        <v>9.5</v>
      </c>
      <c r="I4013" s="13" t="str">
        <f>IF(G4013="Male",VLOOKUP(H4013,'Shoe size conversion table'!$B$6:$D$22,2),VLOOKUP(H4013,'Shoe size conversion table'!$J$6:$L$22,2))</f>
        <v>42-43</v>
      </c>
      <c r="J4013" s="13">
        <f>IF(G4013="Male",VLOOKUP(H4013,'Shoe size conversion table'!$B$6:$D$22,3),VLOOKUP(H4013,'Shoe size conversion table'!$J$6:$L$22,3))</f>
        <v>9</v>
      </c>
      <c r="K4013" s="11">
        <v>179</v>
      </c>
      <c r="L4013" s="12">
        <v>0.1</v>
      </c>
      <c r="M4013" s="7">
        <f t="shared" si="187"/>
        <v>2015</v>
      </c>
      <c r="N4013" s="7">
        <f t="shared" si="188"/>
        <v>4</v>
      </c>
      <c r="O4013" s="30">
        <f t="shared" si="189"/>
        <v>161.1</v>
      </c>
    </row>
    <row r="4014" spans="2:15" x14ac:dyDescent="0.2">
      <c r="B4014" s="13">
        <v>55896</v>
      </c>
      <c r="C4014" s="14">
        <v>42123.556111111313</v>
      </c>
      <c r="D4014" s="7" t="s">
        <v>10</v>
      </c>
      <c r="E4014" s="13">
        <v>2156</v>
      </c>
      <c r="F4014" s="7" t="s">
        <v>34</v>
      </c>
      <c r="G4014" s="7" t="s">
        <v>11</v>
      </c>
      <c r="H4014" s="13">
        <v>8</v>
      </c>
      <c r="I4014" s="13">
        <f>IF(G4014="Male",VLOOKUP(H4014,'Shoe size conversion table'!$B$6:$D$22,2),VLOOKUP(H4014,'Shoe size conversion table'!$J$6:$L$22,2))</f>
        <v>41</v>
      </c>
      <c r="J4014" s="13">
        <f>IF(G4014="Male",VLOOKUP(H4014,'Shoe size conversion table'!$B$6:$D$22,3),VLOOKUP(H4014,'Shoe size conversion table'!$J$6:$L$22,3))</f>
        <v>7.5</v>
      </c>
      <c r="K4014" s="11">
        <v>159</v>
      </c>
      <c r="L4014" s="12">
        <v>0.5</v>
      </c>
      <c r="M4014" s="7">
        <f t="shared" si="187"/>
        <v>2015</v>
      </c>
      <c r="N4014" s="7">
        <f t="shared" si="188"/>
        <v>4</v>
      </c>
      <c r="O4014" s="30">
        <f t="shared" si="189"/>
        <v>79.5</v>
      </c>
    </row>
    <row r="4015" spans="2:15" x14ac:dyDescent="0.2">
      <c r="B4015" s="13">
        <v>55897</v>
      </c>
      <c r="C4015" s="14">
        <v>42123.566111111148</v>
      </c>
      <c r="D4015" s="7" t="s">
        <v>10</v>
      </c>
      <c r="E4015" s="13">
        <v>2162</v>
      </c>
      <c r="F4015" s="7" t="s">
        <v>35</v>
      </c>
      <c r="G4015" s="7" t="s">
        <v>12</v>
      </c>
      <c r="H4015" s="13">
        <v>9</v>
      </c>
      <c r="I4015" s="13" t="str">
        <f>IF(G4015="Male",VLOOKUP(H4015,'Shoe size conversion table'!$B$6:$D$22,2),VLOOKUP(H4015,'Shoe size conversion table'!$J$6:$L$22,2))</f>
        <v>39-40</v>
      </c>
      <c r="J4015" s="13">
        <f>IF(G4015="Male",VLOOKUP(H4015,'Shoe size conversion table'!$B$6:$D$22,3),VLOOKUP(H4015,'Shoe size conversion table'!$J$6:$L$22,3))</f>
        <v>7</v>
      </c>
      <c r="K4015" s="11">
        <v>179</v>
      </c>
      <c r="L4015" s="12">
        <v>0.3</v>
      </c>
      <c r="M4015" s="7">
        <f t="shared" si="187"/>
        <v>2015</v>
      </c>
      <c r="N4015" s="7">
        <f t="shared" si="188"/>
        <v>4</v>
      </c>
      <c r="O4015" s="30">
        <f t="shared" si="189"/>
        <v>125.3</v>
      </c>
    </row>
    <row r="4016" spans="2:15" x14ac:dyDescent="0.2">
      <c r="B4016" s="13">
        <v>55898</v>
      </c>
      <c r="C4016" s="14">
        <v>42123.756111111252</v>
      </c>
      <c r="D4016" s="7" t="s">
        <v>8</v>
      </c>
      <c r="E4016" s="13">
        <v>2213</v>
      </c>
      <c r="F4016" s="7" t="s">
        <v>42</v>
      </c>
      <c r="G4016" s="7" t="s">
        <v>11</v>
      </c>
      <c r="H4016" s="13">
        <v>14</v>
      </c>
      <c r="I4016" s="13">
        <f>IF(G4016="Male",VLOOKUP(H4016,'Shoe size conversion table'!$B$6:$D$22,2),VLOOKUP(H4016,'Shoe size conversion table'!$J$6:$L$22,2))</f>
        <v>47</v>
      </c>
      <c r="J4016" s="13">
        <f>IF(G4016="Male",VLOOKUP(H4016,'Shoe size conversion table'!$B$6:$D$22,3),VLOOKUP(H4016,'Shoe size conversion table'!$J$6:$L$22,3))</f>
        <v>13.5</v>
      </c>
      <c r="K4016" s="11">
        <v>149</v>
      </c>
      <c r="L4016" s="12">
        <v>0.2</v>
      </c>
      <c r="M4016" s="7">
        <f t="shared" si="187"/>
        <v>2015</v>
      </c>
      <c r="N4016" s="7">
        <f t="shared" si="188"/>
        <v>4</v>
      </c>
      <c r="O4016" s="30">
        <f t="shared" si="189"/>
        <v>119.2</v>
      </c>
    </row>
    <row r="4017" spans="2:15" x14ac:dyDescent="0.2">
      <c r="B4017" s="13">
        <v>55899</v>
      </c>
      <c r="C4017" s="14">
        <v>42123.92611111125</v>
      </c>
      <c r="D4017" s="7" t="s">
        <v>7</v>
      </c>
      <c r="E4017" s="13">
        <v>2220</v>
      </c>
      <c r="F4017" s="7" t="s">
        <v>44</v>
      </c>
      <c r="G4017" s="7" t="s">
        <v>11</v>
      </c>
      <c r="H4017" s="13">
        <v>9.5</v>
      </c>
      <c r="I4017" s="13" t="str">
        <f>IF(G4017="Male",VLOOKUP(H4017,'Shoe size conversion table'!$B$6:$D$22,2),VLOOKUP(H4017,'Shoe size conversion table'!$J$6:$L$22,2))</f>
        <v>42-43</v>
      </c>
      <c r="J4017" s="13">
        <f>IF(G4017="Male",VLOOKUP(H4017,'Shoe size conversion table'!$B$6:$D$22,3),VLOOKUP(H4017,'Shoe size conversion table'!$J$6:$L$22,3))</f>
        <v>9</v>
      </c>
      <c r="K4017" s="11">
        <v>149</v>
      </c>
      <c r="L4017" s="12">
        <v>0</v>
      </c>
      <c r="M4017" s="7">
        <f t="shared" si="187"/>
        <v>2015</v>
      </c>
      <c r="N4017" s="7">
        <f t="shared" si="188"/>
        <v>4</v>
      </c>
      <c r="O4017" s="30">
        <f t="shared" si="189"/>
        <v>149</v>
      </c>
    </row>
    <row r="4018" spans="2:15" x14ac:dyDescent="0.2">
      <c r="B4018" s="13">
        <v>55900</v>
      </c>
      <c r="C4018" s="14">
        <v>42124.186111111252</v>
      </c>
      <c r="D4018" s="7" t="s">
        <v>7</v>
      </c>
      <c r="E4018" s="13">
        <v>2160</v>
      </c>
      <c r="F4018" s="7" t="s">
        <v>49</v>
      </c>
      <c r="G4018" s="7" t="s">
        <v>12</v>
      </c>
      <c r="H4018" s="13">
        <v>9.5</v>
      </c>
      <c r="I4018" s="13">
        <f>IF(G4018="Male",VLOOKUP(H4018,'Shoe size conversion table'!$B$6:$D$22,2),VLOOKUP(H4018,'Shoe size conversion table'!$J$6:$L$22,2))</f>
        <v>40</v>
      </c>
      <c r="J4018" s="13">
        <f>IF(G4018="Male",VLOOKUP(H4018,'Shoe size conversion table'!$B$6:$D$22,3),VLOOKUP(H4018,'Shoe size conversion table'!$J$6:$L$22,3))</f>
        <v>7.5</v>
      </c>
      <c r="K4018" s="11">
        <v>129</v>
      </c>
      <c r="L4018" s="12">
        <v>0.5</v>
      </c>
      <c r="M4018" s="7">
        <f t="shared" si="187"/>
        <v>2015</v>
      </c>
      <c r="N4018" s="7">
        <f t="shared" si="188"/>
        <v>4</v>
      </c>
      <c r="O4018" s="30">
        <f t="shared" si="189"/>
        <v>64.5</v>
      </c>
    </row>
    <row r="4019" spans="2:15" x14ac:dyDescent="0.2">
      <c r="B4019" s="13">
        <v>55901</v>
      </c>
      <c r="C4019" s="14">
        <v>42124.336111111152</v>
      </c>
      <c r="D4019" s="7" t="s">
        <v>10</v>
      </c>
      <c r="E4019" s="13">
        <v>2177</v>
      </c>
      <c r="F4019" s="7" t="s">
        <v>34</v>
      </c>
      <c r="G4019" s="7" t="s">
        <v>12</v>
      </c>
      <c r="H4019" s="13">
        <v>8</v>
      </c>
      <c r="I4019" s="13" t="str">
        <f>IF(G4019="Male",VLOOKUP(H4019,'Shoe size conversion table'!$B$6:$D$22,2),VLOOKUP(H4019,'Shoe size conversion table'!$J$6:$L$22,2))</f>
        <v>38-39</v>
      </c>
      <c r="J4019" s="13">
        <f>IF(G4019="Male",VLOOKUP(H4019,'Shoe size conversion table'!$B$6:$D$22,3),VLOOKUP(H4019,'Shoe size conversion table'!$J$6:$L$22,3))</f>
        <v>6</v>
      </c>
      <c r="K4019" s="11">
        <v>179</v>
      </c>
      <c r="L4019" s="12">
        <v>0.1</v>
      </c>
      <c r="M4019" s="7">
        <f t="shared" si="187"/>
        <v>2015</v>
      </c>
      <c r="N4019" s="7">
        <f t="shared" si="188"/>
        <v>4</v>
      </c>
      <c r="O4019" s="30">
        <f t="shared" si="189"/>
        <v>161.1</v>
      </c>
    </row>
    <row r="4020" spans="2:15" x14ac:dyDescent="0.2">
      <c r="B4020" s="13">
        <v>55902</v>
      </c>
      <c r="C4020" s="14">
        <v>42124.35611111125</v>
      </c>
      <c r="D4020" s="7" t="s">
        <v>10</v>
      </c>
      <c r="E4020" s="13">
        <v>2147</v>
      </c>
      <c r="F4020" s="7" t="s">
        <v>35</v>
      </c>
      <c r="G4020" s="7" t="s">
        <v>11</v>
      </c>
      <c r="H4020" s="13">
        <v>15</v>
      </c>
      <c r="I4020" s="13">
        <f>IF(G4020="Male",VLOOKUP(H4020,'Shoe size conversion table'!$B$6:$D$22,2),VLOOKUP(H4020,'Shoe size conversion table'!$J$6:$L$22,2))</f>
        <v>48</v>
      </c>
      <c r="J4020" s="13">
        <f>IF(G4020="Male",VLOOKUP(H4020,'Shoe size conversion table'!$B$6:$D$22,3),VLOOKUP(H4020,'Shoe size conversion table'!$J$6:$L$22,3))</f>
        <v>14.5</v>
      </c>
      <c r="K4020" s="11">
        <v>179</v>
      </c>
      <c r="L4020" s="12">
        <v>0.1</v>
      </c>
      <c r="M4020" s="7">
        <f t="shared" si="187"/>
        <v>2015</v>
      </c>
      <c r="N4020" s="7">
        <f t="shared" si="188"/>
        <v>4</v>
      </c>
      <c r="O4020" s="30">
        <f t="shared" si="189"/>
        <v>161.1</v>
      </c>
    </row>
    <row r="4021" spans="2:15" x14ac:dyDescent="0.2">
      <c r="B4021" s="13">
        <v>55903</v>
      </c>
      <c r="C4021" s="14">
        <v>42124.886111111315</v>
      </c>
      <c r="D4021" s="7" t="s">
        <v>10</v>
      </c>
      <c r="E4021" s="13">
        <v>2206</v>
      </c>
      <c r="F4021" s="7" t="s">
        <v>35</v>
      </c>
      <c r="G4021" s="7" t="s">
        <v>11</v>
      </c>
      <c r="H4021" s="13">
        <v>10.5</v>
      </c>
      <c r="I4021" s="13" t="str">
        <f>IF(G4021="Male",VLOOKUP(H4021,'Shoe size conversion table'!$B$6:$D$22,2),VLOOKUP(H4021,'Shoe size conversion table'!$J$6:$L$22,2))</f>
        <v>43-44</v>
      </c>
      <c r="J4021" s="13">
        <f>IF(G4021="Male",VLOOKUP(H4021,'Shoe size conversion table'!$B$6:$D$22,3),VLOOKUP(H4021,'Shoe size conversion table'!$J$6:$L$22,3))</f>
        <v>10</v>
      </c>
      <c r="K4021" s="11">
        <v>179</v>
      </c>
      <c r="L4021" s="12">
        <v>0</v>
      </c>
      <c r="M4021" s="7">
        <f t="shared" si="187"/>
        <v>2015</v>
      </c>
      <c r="N4021" s="7">
        <f t="shared" si="188"/>
        <v>4</v>
      </c>
      <c r="O4021" s="30">
        <f t="shared" si="189"/>
        <v>179</v>
      </c>
    </row>
    <row r="4022" spans="2:15" x14ac:dyDescent="0.2">
      <c r="B4022" s="13">
        <v>55904</v>
      </c>
      <c r="C4022" s="14">
        <v>42124.92611111125</v>
      </c>
      <c r="D4022" s="7" t="s">
        <v>7</v>
      </c>
      <c r="E4022" s="13">
        <v>2220</v>
      </c>
      <c r="F4022" s="7" t="s">
        <v>44</v>
      </c>
      <c r="G4022" s="7" t="s">
        <v>11</v>
      </c>
      <c r="H4022" s="13">
        <v>10</v>
      </c>
      <c r="I4022" s="13">
        <f>IF(G4022="Male",VLOOKUP(H4022,'Shoe size conversion table'!$B$6:$D$22,2),VLOOKUP(H4022,'Shoe size conversion table'!$J$6:$L$22,2))</f>
        <v>43</v>
      </c>
      <c r="J4022" s="13">
        <f>IF(G4022="Male",VLOOKUP(H4022,'Shoe size conversion table'!$B$6:$D$22,3),VLOOKUP(H4022,'Shoe size conversion table'!$J$6:$L$22,3))</f>
        <v>9.5</v>
      </c>
      <c r="K4022" s="11">
        <v>179</v>
      </c>
      <c r="L4022" s="12">
        <v>0.1</v>
      </c>
      <c r="M4022" s="7">
        <f t="shared" si="187"/>
        <v>2015</v>
      </c>
      <c r="N4022" s="7">
        <f t="shared" si="188"/>
        <v>4</v>
      </c>
      <c r="O4022" s="30">
        <f t="shared" si="189"/>
        <v>161.1</v>
      </c>
    </row>
    <row r="4023" spans="2:15" x14ac:dyDescent="0.2">
      <c r="B4023" s="13">
        <v>55904</v>
      </c>
      <c r="C4023" s="14">
        <v>42124.92611111125</v>
      </c>
      <c r="D4023" s="7" t="s">
        <v>7</v>
      </c>
      <c r="E4023" s="13">
        <v>2152</v>
      </c>
      <c r="F4023" s="7" t="s">
        <v>57</v>
      </c>
      <c r="G4023" s="7" t="s">
        <v>11</v>
      </c>
      <c r="H4023" s="13">
        <v>9.5</v>
      </c>
      <c r="I4023" s="13" t="str">
        <f>IF(G4023="Male",VLOOKUP(H4023,'Shoe size conversion table'!$B$6:$D$22,2),VLOOKUP(H4023,'Shoe size conversion table'!$J$6:$L$22,2))</f>
        <v>42-43</v>
      </c>
      <c r="J4023" s="13">
        <f>IF(G4023="Male",VLOOKUP(H4023,'Shoe size conversion table'!$B$6:$D$22,3),VLOOKUP(H4023,'Shoe size conversion table'!$J$6:$L$22,3))</f>
        <v>9</v>
      </c>
      <c r="K4023" s="11">
        <v>169</v>
      </c>
      <c r="L4023" s="12">
        <v>0.1</v>
      </c>
      <c r="M4023" s="7">
        <f t="shared" si="187"/>
        <v>2015</v>
      </c>
      <c r="N4023" s="7">
        <f t="shared" si="188"/>
        <v>4</v>
      </c>
      <c r="O4023" s="30">
        <f t="shared" si="189"/>
        <v>152.1</v>
      </c>
    </row>
    <row r="4024" spans="2:15" x14ac:dyDescent="0.2">
      <c r="B4024" s="13">
        <v>55904</v>
      </c>
      <c r="C4024" s="14">
        <v>42124.92611111125</v>
      </c>
      <c r="D4024" s="7" t="s">
        <v>7</v>
      </c>
      <c r="E4024" s="13">
        <v>2188</v>
      </c>
      <c r="F4024" s="7" t="s">
        <v>46</v>
      </c>
      <c r="G4024" s="7" t="s">
        <v>11</v>
      </c>
      <c r="H4024" s="13">
        <v>12</v>
      </c>
      <c r="I4024" s="13">
        <f>IF(G4024="Male",VLOOKUP(H4024,'Shoe size conversion table'!$B$6:$D$22,2),VLOOKUP(H4024,'Shoe size conversion table'!$J$6:$L$22,2))</f>
        <v>45</v>
      </c>
      <c r="J4024" s="13">
        <f>IF(G4024="Male",VLOOKUP(H4024,'Shoe size conversion table'!$B$6:$D$22,3),VLOOKUP(H4024,'Shoe size conversion table'!$J$6:$L$22,3))</f>
        <v>11.5</v>
      </c>
      <c r="K4024" s="11">
        <v>169</v>
      </c>
      <c r="L4024" s="12">
        <v>0</v>
      </c>
      <c r="M4024" s="7">
        <f t="shared" si="187"/>
        <v>2015</v>
      </c>
      <c r="N4024" s="7">
        <f t="shared" si="188"/>
        <v>4</v>
      </c>
      <c r="O4024" s="30">
        <f t="shared" si="189"/>
        <v>169</v>
      </c>
    </row>
    <row r="4025" spans="2:15" x14ac:dyDescent="0.2">
      <c r="B4025" s="13">
        <v>55905</v>
      </c>
      <c r="C4025" s="14">
        <v>42124.956111111249</v>
      </c>
      <c r="D4025" s="7" t="s">
        <v>7</v>
      </c>
      <c r="E4025" s="13">
        <v>2227</v>
      </c>
      <c r="F4025" s="7" t="s">
        <v>50</v>
      </c>
      <c r="G4025" s="7" t="s">
        <v>11</v>
      </c>
      <c r="H4025" s="13">
        <v>9.5</v>
      </c>
      <c r="I4025" s="13" t="str">
        <f>IF(G4025="Male",VLOOKUP(H4025,'Shoe size conversion table'!$B$6:$D$22,2),VLOOKUP(H4025,'Shoe size conversion table'!$J$6:$L$22,2))</f>
        <v>42-43</v>
      </c>
      <c r="J4025" s="13">
        <f>IF(G4025="Male",VLOOKUP(H4025,'Shoe size conversion table'!$B$6:$D$22,3),VLOOKUP(H4025,'Shoe size conversion table'!$J$6:$L$22,3))</f>
        <v>9</v>
      </c>
      <c r="K4025" s="11">
        <v>139</v>
      </c>
      <c r="L4025" s="12">
        <v>0.5</v>
      </c>
      <c r="M4025" s="7">
        <f t="shared" si="187"/>
        <v>2015</v>
      </c>
      <c r="N4025" s="7">
        <f t="shared" si="188"/>
        <v>4</v>
      </c>
      <c r="O4025" s="30">
        <f t="shared" si="189"/>
        <v>69.5</v>
      </c>
    </row>
    <row r="4026" spans="2:15" x14ac:dyDescent="0.2">
      <c r="B4026" s="13">
        <v>55906</v>
      </c>
      <c r="C4026" s="14">
        <v>42125.186111111252</v>
      </c>
      <c r="D4026" s="7" t="s">
        <v>10</v>
      </c>
      <c r="E4026" s="13">
        <v>2209</v>
      </c>
      <c r="F4026" s="7" t="s">
        <v>35</v>
      </c>
      <c r="G4026" s="7" t="s">
        <v>11</v>
      </c>
      <c r="H4026" s="13">
        <v>11</v>
      </c>
      <c r="I4026" s="13">
        <f>IF(G4026="Male",VLOOKUP(H4026,'Shoe size conversion table'!$B$6:$D$22,2),VLOOKUP(H4026,'Shoe size conversion table'!$J$6:$L$22,2))</f>
        <v>44</v>
      </c>
      <c r="J4026" s="13">
        <f>IF(G4026="Male",VLOOKUP(H4026,'Shoe size conversion table'!$B$6:$D$22,3),VLOOKUP(H4026,'Shoe size conversion table'!$J$6:$L$22,3))</f>
        <v>10.5</v>
      </c>
      <c r="K4026" s="11">
        <v>169</v>
      </c>
      <c r="L4026" s="12">
        <v>0</v>
      </c>
      <c r="M4026" s="7">
        <f t="shared" si="187"/>
        <v>2015</v>
      </c>
      <c r="N4026" s="7">
        <f t="shared" si="188"/>
        <v>5</v>
      </c>
      <c r="O4026" s="30">
        <f t="shared" si="189"/>
        <v>169</v>
      </c>
    </row>
    <row r="4027" spans="2:15" x14ac:dyDescent="0.2">
      <c r="B4027" s="13">
        <v>55907</v>
      </c>
      <c r="C4027" s="14">
        <v>42125.196111111312</v>
      </c>
      <c r="D4027" s="7" t="s">
        <v>7</v>
      </c>
      <c r="E4027" s="13">
        <v>2177</v>
      </c>
      <c r="F4027" s="7" t="s">
        <v>48</v>
      </c>
      <c r="G4027" s="7" t="s">
        <v>12</v>
      </c>
      <c r="H4027" s="13">
        <v>8</v>
      </c>
      <c r="I4027" s="13" t="str">
        <f>IF(G4027="Male",VLOOKUP(H4027,'Shoe size conversion table'!$B$6:$D$22,2),VLOOKUP(H4027,'Shoe size conversion table'!$J$6:$L$22,2))</f>
        <v>38-39</v>
      </c>
      <c r="J4027" s="13">
        <f>IF(G4027="Male",VLOOKUP(H4027,'Shoe size conversion table'!$B$6:$D$22,3),VLOOKUP(H4027,'Shoe size conversion table'!$J$6:$L$22,3))</f>
        <v>6</v>
      </c>
      <c r="K4027" s="11">
        <v>139</v>
      </c>
      <c r="L4027" s="12">
        <v>0</v>
      </c>
      <c r="M4027" s="7">
        <f t="shared" si="187"/>
        <v>2015</v>
      </c>
      <c r="N4027" s="7">
        <f t="shared" si="188"/>
        <v>5</v>
      </c>
      <c r="O4027" s="30">
        <f t="shared" si="189"/>
        <v>139</v>
      </c>
    </row>
    <row r="4028" spans="2:15" x14ac:dyDescent="0.2">
      <c r="B4028" s="13">
        <v>55908</v>
      </c>
      <c r="C4028" s="14">
        <v>42125.266111111152</v>
      </c>
      <c r="D4028" s="7" t="s">
        <v>9</v>
      </c>
      <c r="E4028" s="13">
        <v>2242</v>
      </c>
      <c r="F4028" s="7" t="s">
        <v>58</v>
      </c>
      <c r="G4028" s="7" t="s">
        <v>11</v>
      </c>
      <c r="H4028" s="13">
        <v>8</v>
      </c>
      <c r="I4028" s="13">
        <f>IF(G4028="Male",VLOOKUP(H4028,'Shoe size conversion table'!$B$6:$D$22,2),VLOOKUP(H4028,'Shoe size conversion table'!$J$6:$L$22,2))</f>
        <v>41</v>
      </c>
      <c r="J4028" s="13">
        <f>IF(G4028="Male",VLOOKUP(H4028,'Shoe size conversion table'!$B$6:$D$22,3),VLOOKUP(H4028,'Shoe size conversion table'!$J$6:$L$22,3))</f>
        <v>7.5</v>
      </c>
      <c r="K4028" s="11">
        <v>129</v>
      </c>
      <c r="L4028" s="12">
        <v>0.3</v>
      </c>
      <c r="M4028" s="7">
        <f t="shared" si="187"/>
        <v>2015</v>
      </c>
      <c r="N4028" s="7">
        <f t="shared" si="188"/>
        <v>5</v>
      </c>
      <c r="O4028" s="30">
        <f t="shared" si="189"/>
        <v>90.3</v>
      </c>
    </row>
    <row r="4029" spans="2:15" x14ac:dyDescent="0.2">
      <c r="B4029" s="13">
        <v>55909</v>
      </c>
      <c r="C4029" s="14">
        <v>42125.336111111152</v>
      </c>
      <c r="D4029" s="7" t="s">
        <v>10</v>
      </c>
      <c r="E4029" s="13">
        <v>2203</v>
      </c>
      <c r="F4029" s="7" t="s">
        <v>36</v>
      </c>
      <c r="G4029" s="7" t="s">
        <v>11</v>
      </c>
      <c r="H4029" s="13">
        <v>7.5</v>
      </c>
      <c r="I4029" s="13" t="str">
        <f>IF(G4029="Male",VLOOKUP(H4029,'Shoe size conversion table'!$B$6:$D$22,2),VLOOKUP(H4029,'Shoe size conversion table'!$J$6:$L$22,2))</f>
        <v>40-41</v>
      </c>
      <c r="J4029" s="13">
        <f>IF(G4029="Male",VLOOKUP(H4029,'Shoe size conversion table'!$B$6:$D$22,3),VLOOKUP(H4029,'Shoe size conversion table'!$J$6:$L$22,3))</f>
        <v>7</v>
      </c>
      <c r="K4029" s="11">
        <v>189</v>
      </c>
      <c r="L4029" s="12">
        <v>0</v>
      </c>
      <c r="M4029" s="7">
        <f t="shared" si="187"/>
        <v>2015</v>
      </c>
      <c r="N4029" s="7">
        <f t="shared" si="188"/>
        <v>5</v>
      </c>
      <c r="O4029" s="30">
        <f t="shared" si="189"/>
        <v>189</v>
      </c>
    </row>
    <row r="4030" spans="2:15" x14ac:dyDescent="0.2">
      <c r="B4030" s="13">
        <v>55910</v>
      </c>
      <c r="C4030" s="14">
        <v>42125.706111111249</v>
      </c>
      <c r="D4030" s="7" t="s">
        <v>10</v>
      </c>
      <c r="E4030" s="13">
        <v>2241</v>
      </c>
      <c r="F4030" s="7" t="s">
        <v>35</v>
      </c>
      <c r="G4030" s="7" t="s">
        <v>11</v>
      </c>
      <c r="H4030" s="13">
        <v>10.5</v>
      </c>
      <c r="I4030" s="13" t="str">
        <f>IF(G4030="Male",VLOOKUP(H4030,'Shoe size conversion table'!$B$6:$D$22,2),VLOOKUP(H4030,'Shoe size conversion table'!$J$6:$L$22,2))</f>
        <v>43-44</v>
      </c>
      <c r="J4030" s="13">
        <f>IF(G4030="Male",VLOOKUP(H4030,'Shoe size conversion table'!$B$6:$D$22,3),VLOOKUP(H4030,'Shoe size conversion table'!$J$6:$L$22,3))</f>
        <v>10</v>
      </c>
      <c r="K4030" s="11">
        <v>159</v>
      </c>
      <c r="L4030" s="12">
        <v>0</v>
      </c>
      <c r="M4030" s="7">
        <f t="shared" si="187"/>
        <v>2015</v>
      </c>
      <c r="N4030" s="7">
        <f t="shared" si="188"/>
        <v>5</v>
      </c>
      <c r="O4030" s="30">
        <f t="shared" si="189"/>
        <v>159</v>
      </c>
    </row>
    <row r="4031" spans="2:15" x14ac:dyDescent="0.2">
      <c r="B4031" s="13">
        <v>55910</v>
      </c>
      <c r="C4031" s="14">
        <v>42125.706111111249</v>
      </c>
      <c r="D4031" s="7" t="s">
        <v>10</v>
      </c>
      <c r="E4031" s="13">
        <v>2182</v>
      </c>
      <c r="F4031" s="7" t="s">
        <v>35</v>
      </c>
      <c r="G4031" s="7" t="s">
        <v>12</v>
      </c>
      <c r="H4031" s="13">
        <v>11</v>
      </c>
      <c r="I4031" s="13" t="str">
        <f>IF(G4031="Male",VLOOKUP(H4031,'Shoe size conversion table'!$B$6:$D$22,2),VLOOKUP(H4031,'Shoe size conversion table'!$J$6:$L$22,2))</f>
        <v>41-42</v>
      </c>
      <c r="J4031" s="13">
        <f>IF(G4031="Male",VLOOKUP(H4031,'Shoe size conversion table'!$B$6:$D$22,3),VLOOKUP(H4031,'Shoe size conversion table'!$J$6:$L$22,3))</f>
        <v>9</v>
      </c>
      <c r="K4031" s="11">
        <v>179</v>
      </c>
      <c r="L4031" s="12">
        <v>0</v>
      </c>
      <c r="M4031" s="7">
        <f t="shared" si="187"/>
        <v>2015</v>
      </c>
      <c r="N4031" s="7">
        <f t="shared" si="188"/>
        <v>5</v>
      </c>
      <c r="O4031" s="30">
        <f t="shared" si="189"/>
        <v>179</v>
      </c>
    </row>
    <row r="4032" spans="2:15" x14ac:dyDescent="0.2">
      <c r="B4032" s="13">
        <v>55911</v>
      </c>
      <c r="C4032" s="14">
        <v>42125.756111111252</v>
      </c>
      <c r="D4032" s="7" t="s">
        <v>7</v>
      </c>
      <c r="E4032" s="13">
        <v>2212</v>
      </c>
      <c r="F4032" s="7" t="s">
        <v>50</v>
      </c>
      <c r="G4032" s="7" t="s">
        <v>12</v>
      </c>
      <c r="H4032" s="13">
        <v>6.5</v>
      </c>
      <c r="I4032" s="13">
        <f>IF(G4032="Male",VLOOKUP(H4032,'Shoe size conversion table'!$B$6:$D$22,2),VLOOKUP(H4032,'Shoe size conversion table'!$J$6:$L$22,2))</f>
        <v>37</v>
      </c>
      <c r="J4032" s="13">
        <f>IF(G4032="Male",VLOOKUP(H4032,'Shoe size conversion table'!$B$6:$D$22,3),VLOOKUP(H4032,'Shoe size conversion table'!$J$6:$L$22,3))</f>
        <v>4.5</v>
      </c>
      <c r="K4032" s="11">
        <v>129</v>
      </c>
      <c r="L4032" s="12">
        <v>0</v>
      </c>
      <c r="M4032" s="7">
        <f t="shared" si="187"/>
        <v>2015</v>
      </c>
      <c r="N4032" s="7">
        <f t="shared" si="188"/>
        <v>5</v>
      </c>
      <c r="O4032" s="30">
        <f t="shared" si="189"/>
        <v>129</v>
      </c>
    </row>
    <row r="4033" spans="2:15" x14ac:dyDescent="0.2">
      <c r="B4033" s="13">
        <v>55912</v>
      </c>
      <c r="C4033" s="14">
        <v>42125.846111111321</v>
      </c>
      <c r="D4033" s="7" t="s">
        <v>7</v>
      </c>
      <c r="E4033" s="13">
        <v>2186</v>
      </c>
      <c r="F4033" s="7" t="s">
        <v>43</v>
      </c>
      <c r="G4033" s="7" t="s">
        <v>11</v>
      </c>
      <c r="H4033" s="13">
        <v>8</v>
      </c>
      <c r="I4033" s="13">
        <f>IF(G4033="Male",VLOOKUP(H4033,'Shoe size conversion table'!$B$6:$D$22,2),VLOOKUP(H4033,'Shoe size conversion table'!$J$6:$L$22,2))</f>
        <v>41</v>
      </c>
      <c r="J4033" s="13">
        <f>IF(G4033="Male",VLOOKUP(H4033,'Shoe size conversion table'!$B$6:$D$22,3),VLOOKUP(H4033,'Shoe size conversion table'!$J$6:$L$22,3))</f>
        <v>7.5</v>
      </c>
      <c r="K4033" s="11">
        <v>189</v>
      </c>
      <c r="L4033" s="12">
        <v>0.1</v>
      </c>
      <c r="M4033" s="7">
        <f t="shared" si="187"/>
        <v>2015</v>
      </c>
      <c r="N4033" s="7">
        <f t="shared" si="188"/>
        <v>5</v>
      </c>
      <c r="O4033" s="30">
        <f t="shared" si="189"/>
        <v>170.1</v>
      </c>
    </row>
    <row r="4034" spans="2:15" x14ac:dyDescent="0.2">
      <c r="B4034" s="13">
        <v>55913</v>
      </c>
      <c r="C4034" s="14">
        <v>42125.886111111315</v>
      </c>
      <c r="D4034" s="7" t="s">
        <v>10</v>
      </c>
      <c r="E4034" s="13">
        <v>2197</v>
      </c>
      <c r="F4034" s="7" t="s">
        <v>35</v>
      </c>
      <c r="G4034" s="7" t="s">
        <v>11</v>
      </c>
      <c r="H4034" s="13">
        <v>15</v>
      </c>
      <c r="I4034" s="13">
        <f>IF(G4034="Male",VLOOKUP(H4034,'Shoe size conversion table'!$B$6:$D$22,2),VLOOKUP(H4034,'Shoe size conversion table'!$J$6:$L$22,2))</f>
        <v>48</v>
      </c>
      <c r="J4034" s="13">
        <f>IF(G4034="Male",VLOOKUP(H4034,'Shoe size conversion table'!$B$6:$D$22,3),VLOOKUP(H4034,'Shoe size conversion table'!$J$6:$L$22,3))</f>
        <v>14.5</v>
      </c>
      <c r="K4034" s="11">
        <v>189</v>
      </c>
      <c r="L4034" s="12">
        <v>0.5</v>
      </c>
      <c r="M4034" s="7">
        <f t="shared" si="187"/>
        <v>2015</v>
      </c>
      <c r="N4034" s="7">
        <f t="shared" si="188"/>
        <v>5</v>
      </c>
      <c r="O4034" s="30">
        <f t="shared" si="189"/>
        <v>94.5</v>
      </c>
    </row>
    <row r="4035" spans="2:15" x14ac:dyDescent="0.2">
      <c r="B4035" s="13">
        <v>55914</v>
      </c>
      <c r="C4035" s="14">
        <v>42125.956111111249</v>
      </c>
      <c r="D4035" s="7" t="s">
        <v>7</v>
      </c>
      <c r="E4035" s="13">
        <v>2208</v>
      </c>
      <c r="F4035" s="7" t="s">
        <v>50</v>
      </c>
      <c r="G4035" s="7" t="s">
        <v>11</v>
      </c>
      <c r="H4035" s="13">
        <v>9.5</v>
      </c>
      <c r="I4035" s="13" t="str">
        <f>IF(G4035="Male",VLOOKUP(H4035,'Shoe size conversion table'!$B$6:$D$22,2),VLOOKUP(H4035,'Shoe size conversion table'!$J$6:$L$22,2))</f>
        <v>42-43</v>
      </c>
      <c r="J4035" s="13">
        <f>IF(G4035="Male",VLOOKUP(H4035,'Shoe size conversion table'!$B$6:$D$22,3),VLOOKUP(H4035,'Shoe size conversion table'!$J$6:$L$22,3))</f>
        <v>9</v>
      </c>
      <c r="K4035" s="11">
        <v>129</v>
      </c>
      <c r="L4035" s="12">
        <v>0</v>
      </c>
      <c r="M4035" s="7">
        <f t="shared" si="187"/>
        <v>2015</v>
      </c>
      <c r="N4035" s="7">
        <f t="shared" si="188"/>
        <v>5</v>
      </c>
      <c r="O4035" s="30">
        <f t="shared" si="189"/>
        <v>129</v>
      </c>
    </row>
    <row r="4036" spans="2:15" x14ac:dyDescent="0.2">
      <c r="B4036" s="13">
        <v>55915</v>
      </c>
      <c r="C4036" s="14">
        <v>42126.036111111149</v>
      </c>
      <c r="D4036" s="7" t="s">
        <v>7</v>
      </c>
      <c r="E4036" s="13">
        <v>2242</v>
      </c>
      <c r="F4036" s="7" t="s">
        <v>49</v>
      </c>
      <c r="G4036" s="7" t="s">
        <v>12</v>
      </c>
      <c r="H4036" s="13">
        <v>8.5</v>
      </c>
      <c r="I4036" s="13">
        <f>IF(G4036="Male",VLOOKUP(H4036,'Shoe size conversion table'!$B$6:$D$22,2),VLOOKUP(H4036,'Shoe size conversion table'!$J$6:$L$22,2))</f>
        <v>39</v>
      </c>
      <c r="J4036" s="13">
        <f>IF(G4036="Male",VLOOKUP(H4036,'Shoe size conversion table'!$B$6:$D$22,3),VLOOKUP(H4036,'Shoe size conversion table'!$J$6:$L$22,3))</f>
        <v>6.5</v>
      </c>
      <c r="K4036" s="11">
        <v>169</v>
      </c>
      <c r="L4036" s="12">
        <v>0.2</v>
      </c>
      <c r="M4036" s="7">
        <f t="shared" si="187"/>
        <v>2015</v>
      </c>
      <c r="N4036" s="7">
        <f t="shared" si="188"/>
        <v>5</v>
      </c>
      <c r="O4036" s="30">
        <f t="shared" si="189"/>
        <v>135.20000000000002</v>
      </c>
    </row>
    <row r="4037" spans="2:15" x14ac:dyDescent="0.2">
      <c r="B4037" s="13">
        <v>55916</v>
      </c>
      <c r="C4037" s="14">
        <v>42126.056111111153</v>
      </c>
      <c r="D4037" s="7" t="s">
        <v>8</v>
      </c>
      <c r="E4037" s="13">
        <v>2241</v>
      </c>
      <c r="F4037" s="7" t="s">
        <v>41</v>
      </c>
      <c r="G4037" s="7" t="s">
        <v>12</v>
      </c>
      <c r="H4037" s="13">
        <v>10.5</v>
      </c>
      <c r="I4037" s="13">
        <f>IF(G4037="Male",VLOOKUP(H4037,'Shoe size conversion table'!$B$6:$D$22,2),VLOOKUP(H4037,'Shoe size conversion table'!$J$6:$L$22,2))</f>
        <v>41</v>
      </c>
      <c r="J4037" s="13">
        <f>IF(G4037="Male",VLOOKUP(H4037,'Shoe size conversion table'!$B$6:$D$22,3),VLOOKUP(H4037,'Shoe size conversion table'!$J$6:$L$22,3))</f>
        <v>8.5</v>
      </c>
      <c r="K4037" s="11">
        <v>129</v>
      </c>
      <c r="L4037" s="12">
        <v>0</v>
      </c>
      <c r="M4037" s="7">
        <f t="shared" ref="M4037:M4100" si="190">YEAR(C4037)</f>
        <v>2015</v>
      </c>
      <c r="N4037" s="7">
        <f t="shared" si="188"/>
        <v>5</v>
      </c>
      <c r="O4037" s="30">
        <f t="shared" si="189"/>
        <v>129</v>
      </c>
    </row>
    <row r="4038" spans="2:15" x14ac:dyDescent="0.2">
      <c r="B4038" s="13">
        <v>55917</v>
      </c>
      <c r="C4038" s="14">
        <v>42126.186111111252</v>
      </c>
      <c r="D4038" s="7" t="s">
        <v>7</v>
      </c>
      <c r="E4038" s="13">
        <v>2220</v>
      </c>
      <c r="F4038" s="7" t="s">
        <v>44</v>
      </c>
      <c r="G4038" s="7" t="s">
        <v>11</v>
      </c>
      <c r="H4038" s="13">
        <v>9.5</v>
      </c>
      <c r="I4038" s="13" t="str">
        <f>IF(G4038="Male",VLOOKUP(H4038,'Shoe size conversion table'!$B$6:$D$22,2),VLOOKUP(H4038,'Shoe size conversion table'!$J$6:$L$22,2))</f>
        <v>42-43</v>
      </c>
      <c r="J4038" s="13">
        <f>IF(G4038="Male",VLOOKUP(H4038,'Shoe size conversion table'!$B$6:$D$22,3),VLOOKUP(H4038,'Shoe size conversion table'!$J$6:$L$22,3))</f>
        <v>9</v>
      </c>
      <c r="K4038" s="11">
        <v>149</v>
      </c>
      <c r="L4038" s="12">
        <v>0</v>
      </c>
      <c r="M4038" s="7">
        <f t="shared" si="190"/>
        <v>2015</v>
      </c>
      <c r="N4038" s="7">
        <f t="shared" ref="N4038:N4101" si="191">MONTH(C4038:C19005)</f>
        <v>5</v>
      </c>
      <c r="O4038" s="30">
        <f t="shared" ref="O4038:O4101" si="192">K4038*(1-L4038)</f>
        <v>149</v>
      </c>
    </row>
    <row r="4039" spans="2:15" x14ac:dyDescent="0.2">
      <c r="B4039" s="13">
        <v>55918</v>
      </c>
      <c r="C4039" s="14">
        <v>42126.266111111152</v>
      </c>
      <c r="D4039" s="7" t="s">
        <v>7</v>
      </c>
      <c r="E4039" s="13">
        <v>2204</v>
      </c>
      <c r="F4039" s="7" t="s">
        <v>51</v>
      </c>
      <c r="G4039" s="7" t="s">
        <v>12</v>
      </c>
      <c r="H4039" s="13">
        <v>9</v>
      </c>
      <c r="I4039" s="13" t="str">
        <f>IF(G4039="Male",VLOOKUP(H4039,'Shoe size conversion table'!$B$6:$D$22,2),VLOOKUP(H4039,'Shoe size conversion table'!$J$6:$L$22,2))</f>
        <v>39-40</v>
      </c>
      <c r="J4039" s="13">
        <f>IF(G4039="Male",VLOOKUP(H4039,'Shoe size conversion table'!$B$6:$D$22,3),VLOOKUP(H4039,'Shoe size conversion table'!$J$6:$L$22,3))</f>
        <v>7</v>
      </c>
      <c r="K4039" s="11">
        <v>179</v>
      </c>
      <c r="L4039" s="12">
        <v>0</v>
      </c>
      <c r="M4039" s="7">
        <f t="shared" si="190"/>
        <v>2015</v>
      </c>
      <c r="N4039" s="7">
        <f t="shared" si="191"/>
        <v>5</v>
      </c>
      <c r="O4039" s="30">
        <f t="shared" si="192"/>
        <v>179</v>
      </c>
    </row>
    <row r="4040" spans="2:15" x14ac:dyDescent="0.2">
      <c r="B4040" s="13">
        <v>55919</v>
      </c>
      <c r="C4040" s="14">
        <v>42126.706111111249</v>
      </c>
      <c r="D4040" s="7" t="s">
        <v>7</v>
      </c>
      <c r="E4040" s="13">
        <v>2222</v>
      </c>
      <c r="F4040" s="7" t="s">
        <v>48</v>
      </c>
      <c r="G4040" s="7" t="s">
        <v>11</v>
      </c>
      <c r="H4040" s="13">
        <v>10.5</v>
      </c>
      <c r="I4040" s="13" t="str">
        <f>IF(G4040="Male",VLOOKUP(H4040,'Shoe size conversion table'!$B$6:$D$22,2),VLOOKUP(H4040,'Shoe size conversion table'!$J$6:$L$22,2))</f>
        <v>43-44</v>
      </c>
      <c r="J4040" s="13">
        <f>IF(G4040="Male",VLOOKUP(H4040,'Shoe size conversion table'!$B$6:$D$22,3),VLOOKUP(H4040,'Shoe size conversion table'!$J$6:$L$22,3))</f>
        <v>10</v>
      </c>
      <c r="K4040" s="11">
        <v>149</v>
      </c>
      <c r="L4040" s="12">
        <v>0</v>
      </c>
      <c r="M4040" s="7">
        <f t="shared" si="190"/>
        <v>2015</v>
      </c>
      <c r="N4040" s="7">
        <f t="shared" si="191"/>
        <v>5</v>
      </c>
      <c r="O4040" s="30">
        <f t="shared" si="192"/>
        <v>149</v>
      </c>
    </row>
    <row r="4041" spans="2:15" x14ac:dyDescent="0.2">
      <c r="B4041" s="13">
        <v>55920</v>
      </c>
      <c r="C4041" s="14">
        <v>42126.706111111249</v>
      </c>
      <c r="D4041" s="7" t="s">
        <v>10</v>
      </c>
      <c r="E4041" s="13">
        <v>2173</v>
      </c>
      <c r="F4041" s="7" t="s">
        <v>34</v>
      </c>
      <c r="G4041" s="7" t="s">
        <v>11</v>
      </c>
      <c r="H4041" s="13">
        <v>8.5</v>
      </c>
      <c r="I4041" s="13" t="str">
        <f>IF(G4041="Male",VLOOKUP(H4041,'Shoe size conversion table'!$B$6:$D$22,2),VLOOKUP(H4041,'Shoe size conversion table'!$J$6:$L$22,2))</f>
        <v>41-42</v>
      </c>
      <c r="J4041" s="13">
        <f>IF(G4041="Male",VLOOKUP(H4041,'Shoe size conversion table'!$B$6:$D$22,3),VLOOKUP(H4041,'Shoe size conversion table'!$J$6:$L$22,3))</f>
        <v>8</v>
      </c>
      <c r="K4041" s="11">
        <v>179</v>
      </c>
      <c r="L4041" s="12">
        <v>0</v>
      </c>
      <c r="M4041" s="7">
        <f t="shared" si="190"/>
        <v>2015</v>
      </c>
      <c r="N4041" s="7">
        <f t="shared" si="191"/>
        <v>5</v>
      </c>
      <c r="O4041" s="30">
        <f t="shared" si="192"/>
        <v>179</v>
      </c>
    </row>
    <row r="4042" spans="2:15" x14ac:dyDescent="0.2">
      <c r="B4042" s="13">
        <v>55921</v>
      </c>
      <c r="C4042" s="14">
        <v>42126.736111111146</v>
      </c>
      <c r="D4042" s="7" t="s">
        <v>8</v>
      </c>
      <c r="E4042" s="13">
        <v>2219</v>
      </c>
      <c r="F4042" s="7" t="s">
        <v>40</v>
      </c>
      <c r="G4042" s="7" t="s">
        <v>12</v>
      </c>
      <c r="H4042" s="13">
        <v>8.5</v>
      </c>
      <c r="I4042" s="13">
        <f>IF(G4042="Male",VLOOKUP(H4042,'Shoe size conversion table'!$B$6:$D$22,2),VLOOKUP(H4042,'Shoe size conversion table'!$J$6:$L$22,2))</f>
        <v>39</v>
      </c>
      <c r="J4042" s="13">
        <f>IF(G4042="Male",VLOOKUP(H4042,'Shoe size conversion table'!$B$6:$D$22,3),VLOOKUP(H4042,'Shoe size conversion table'!$J$6:$L$22,3))</f>
        <v>6.5</v>
      </c>
      <c r="K4042" s="11">
        <v>179</v>
      </c>
      <c r="L4042" s="12">
        <v>0</v>
      </c>
      <c r="M4042" s="7">
        <f t="shared" si="190"/>
        <v>2015</v>
      </c>
      <c r="N4042" s="7">
        <f t="shared" si="191"/>
        <v>5</v>
      </c>
      <c r="O4042" s="30">
        <f t="shared" si="192"/>
        <v>179</v>
      </c>
    </row>
    <row r="4043" spans="2:15" x14ac:dyDescent="0.2">
      <c r="B4043" s="13">
        <v>55922</v>
      </c>
      <c r="C4043" s="14">
        <v>42126.916111111248</v>
      </c>
      <c r="D4043" s="7" t="s">
        <v>7</v>
      </c>
      <c r="E4043" s="13">
        <v>2175</v>
      </c>
      <c r="F4043" s="7" t="s">
        <v>50</v>
      </c>
      <c r="G4043" s="7" t="s">
        <v>11</v>
      </c>
      <c r="H4043" s="13">
        <v>9.5</v>
      </c>
      <c r="I4043" s="13" t="str">
        <f>IF(G4043="Male",VLOOKUP(H4043,'Shoe size conversion table'!$B$6:$D$22,2),VLOOKUP(H4043,'Shoe size conversion table'!$J$6:$L$22,2))</f>
        <v>42-43</v>
      </c>
      <c r="J4043" s="13">
        <f>IF(G4043="Male",VLOOKUP(H4043,'Shoe size conversion table'!$B$6:$D$22,3),VLOOKUP(H4043,'Shoe size conversion table'!$J$6:$L$22,3))</f>
        <v>9</v>
      </c>
      <c r="K4043" s="11">
        <v>159</v>
      </c>
      <c r="L4043" s="12">
        <v>0</v>
      </c>
      <c r="M4043" s="7">
        <f t="shared" si="190"/>
        <v>2015</v>
      </c>
      <c r="N4043" s="7">
        <f t="shared" si="191"/>
        <v>5</v>
      </c>
      <c r="O4043" s="30">
        <f t="shared" si="192"/>
        <v>159</v>
      </c>
    </row>
    <row r="4044" spans="2:15" x14ac:dyDescent="0.2">
      <c r="B4044" s="13">
        <v>55923</v>
      </c>
      <c r="C4044" s="14">
        <v>42126.956111111249</v>
      </c>
      <c r="D4044" s="7" t="s">
        <v>7</v>
      </c>
      <c r="E4044" s="13">
        <v>2231</v>
      </c>
      <c r="F4044" s="7" t="s">
        <v>50</v>
      </c>
      <c r="G4044" s="7" t="s">
        <v>11</v>
      </c>
      <c r="H4044" s="13">
        <v>9</v>
      </c>
      <c r="I4044" s="13">
        <f>IF(G4044="Male",VLOOKUP(H4044,'Shoe size conversion table'!$B$6:$D$22,2),VLOOKUP(H4044,'Shoe size conversion table'!$J$6:$L$22,2))</f>
        <v>42</v>
      </c>
      <c r="J4044" s="13">
        <f>IF(G4044="Male",VLOOKUP(H4044,'Shoe size conversion table'!$B$6:$D$22,3),VLOOKUP(H4044,'Shoe size conversion table'!$J$6:$L$22,3))</f>
        <v>8.5</v>
      </c>
      <c r="K4044" s="11">
        <v>149</v>
      </c>
      <c r="L4044" s="12">
        <v>0</v>
      </c>
      <c r="M4044" s="7">
        <f t="shared" si="190"/>
        <v>2015</v>
      </c>
      <c r="N4044" s="7">
        <f t="shared" si="191"/>
        <v>5</v>
      </c>
      <c r="O4044" s="30">
        <f t="shared" si="192"/>
        <v>149</v>
      </c>
    </row>
    <row r="4045" spans="2:15" x14ac:dyDescent="0.2">
      <c r="B4045" s="13">
        <v>55924</v>
      </c>
      <c r="C4045" s="14">
        <v>42127.006111111252</v>
      </c>
      <c r="D4045" s="7" t="s">
        <v>10</v>
      </c>
      <c r="E4045" s="13">
        <v>2217</v>
      </c>
      <c r="F4045" s="7" t="s">
        <v>35</v>
      </c>
      <c r="G4045" s="7" t="s">
        <v>11</v>
      </c>
      <c r="H4045" s="13">
        <v>9.5</v>
      </c>
      <c r="I4045" s="13" t="str">
        <f>IF(G4045="Male",VLOOKUP(H4045,'Shoe size conversion table'!$B$6:$D$22,2),VLOOKUP(H4045,'Shoe size conversion table'!$J$6:$L$22,2))</f>
        <v>42-43</v>
      </c>
      <c r="J4045" s="13">
        <f>IF(G4045="Male",VLOOKUP(H4045,'Shoe size conversion table'!$B$6:$D$22,3),VLOOKUP(H4045,'Shoe size conversion table'!$J$6:$L$22,3))</f>
        <v>9</v>
      </c>
      <c r="K4045" s="11">
        <v>149</v>
      </c>
      <c r="L4045" s="12">
        <v>0.3</v>
      </c>
      <c r="M4045" s="7">
        <f t="shared" si="190"/>
        <v>2015</v>
      </c>
      <c r="N4045" s="7">
        <f t="shared" si="191"/>
        <v>5</v>
      </c>
      <c r="O4045" s="30">
        <f t="shared" si="192"/>
        <v>104.3</v>
      </c>
    </row>
    <row r="4046" spans="2:15" x14ac:dyDescent="0.2">
      <c r="B4046" s="13">
        <v>55924</v>
      </c>
      <c r="C4046" s="14">
        <v>42127.006111111252</v>
      </c>
      <c r="D4046" s="7" t="s">
        <v>10</v>
      </c>
      <c r="E4046" s="13">
        <v>2147</v>
      </c>
      <c r="F4046" s="7" t="s">
        <v>35</v>
      </c>
      <c r="G4046" s="7" t="s">
        <v>11</v>
      </c>
      <c r="H4046" s="13">
        <v>15</v>
      </c>
      <c r="I4046" s="13">
        <f>IF(G4046="Male",VLOOKUP(H4046,'Shoe size conversion table'!$B$6:$D$22,2),VLOOKUP(H4046,'Shoe size conversion table'!$J$6:$L$22,2))</f>
        <v>48</v>
      </c>
      <c r="J4046" s="13">
        <f>IF(G4046="Male",VLOOKUP(H4046,'Shoe size conversion table'!$B$6:$D$22,3),VLOOKUP(H4046,'Shoe size conversion table'!$J$6:$L$22,3))</f>
        <v>14.5</v>
      </c>
      <c r="K4046" s="11">
        <v>179</v>
      </c>
      <c r="L4046" s="12">
        <v>0.1</v>
      </c>
      <c r="M4046" s="7">
        <f t="shared" si="190"/>
        <v>2015</v>
      </c>
      <c r="N4046" s="7">
        <f t="shared" si="191"/>
        <v>5</v>
      </c>
      <c r="O4046" s="30">
        <f t="shared" si="192"/>
        <v>161.1</v>
      </c>
    </row>
    <row r="4047" spans="2:15" x14ac:dyDescent="0.2">
      <c r="B4047" s="13">
        <v>55925</v>
      </c>
      <c r="C4047" s="14">
        <v>42127.136111111329</v>
      </c>
      <c r="D4047" s="7" t="s">
        <v>9</v>
      </c>
      <c r="E4047" s="13">
        <v>2159</v>
      </c>
      <c r="F4047" s="7" t="s">
        <v>62</v>
      </c>
      <c r="G4047" s="7" t="s">
        <v>12</v>
      </c>
      <c r="H4047" s="13">
        <v>6</v>
      </c>
      <c r="I4047" s="13" t="str">
        <f>IF(G4047="Male",VLOOKUP(H4047,'Shoe size conversion table'!$B$6:$D$22,2),VLOOKUP(H4047,'Shoe size conversion table'!$J$6:$L$22,2))</f>
        <v>36-37</v>
      </c>
      <c r="J4047" s="13">
        <f>IF(G4047="Male",VLOOKUP(H4047,'Shoe size conversion table'!$B$6:$D$22,3),VLOOKUP(H4047,'Shoe size conversion table'!$J$6:$L$22,3))</f>
        <v>4</v>
      </c>
      <c r="K4047" s="11">
        <v>189</v>
      </c>
      <c r="L4047" s="12">
        <v>0.5</v>
      </c>
      <c r="M4047" s="7">
        <f t="shared" si="190"/>
        <v>2015</v>
      </c>
      <c r="N4047" s="7">
        <f t="shared" si="191"/>
        <v>5</v>
      </c>
      <c r="O4047" s="30">
        <f t="shared" si="192"/>
        <v>94.5</v>
      </c>
    </row>
    <row r="4048" spans="2:15" x14ac:dyDescent="0.2">
      <c r="B4048" s="13">
        <v>55926</v>
      </c>
      <c r="C4048" s="14">
        <v>42127.146111111324</v>
      </c>
      <c r="D4048" s="7" t="s">
        <v>10</v>
      </c>
      <c r="E4048" s="13">
        <v>2206</v>
      </c>
      <c r="F4048" s="7" t="s">
        <v>34</v>
      </c>
      <c r="G4048" s="7" t="s">
        <v>11</v>
      </c>
      <c r="H4048" s="13">
        <v>13</v>
      </c>
      <c r="I4048" s="13">
        <f>IF(G4048="Male",VLOOKUP(H4048,'Shoe size conversion table'!$B$6:$D$22,2),VLOOKUP(H4048,'Shoe size conversion table'!$J$6:$L$22,2))</f>
        <v>46</v>
      </c>
      <c r="J4048" s="13">
        <f>IF(G4048="Male",VLOOKUP(H4048,'Shoe size conversion table'!$B$6:$D$22,3),VLOOKUP(H4048,'Shoe size conversion table'!$J$6:$L$22,3))</f>
        <v>12.5</v>
      </c>
      <c r="K4048" s="11">
        <v>159</v>
      </c>
      <c r="L4048" s="12">
        <v>0</v>
      </c>
      <c r="M4048" s="7">
        <f t="shared" si="190"/>
        <v>2015</v>
      </c>
      <c r="N4048" s="7">
        <f t="shared" si="191"/>
        <v>5</v>
      </c>
      <c r="O4048" s="30">
        <f t="shared" si="192"/>
        <v>159</v>
      </c>
    </row>
    <row r="4049" spans="2:15" x14ac:dyDescent="0.2">
      <c r="B4049" s="13">
        <v>55927</v>
      </c>
      <c r="C4049" s="14">
        <v>42127.156111111326</v>
      </c>
      <c r="D4049" s="7" t="s">
        <v>10</v>
      </c>
      <c r="E4049" s="13">
        <v>2154</v>
      </c>
      <c r="F4049" s="7" t="s">
        <v>34</v>
      </c>
      <c r="G4049" s="7" t="s">
        <v>11</v>
      </c>
      <c r="H4049" s="13">
        <v>10.5</v>
      </c>
      <c r="I4049" s="13" t="str">
        <f>IF(G4049="Male",VLOOKUP(H4049,'Shoe size conversion table'!$B$6:$D$22,2),VLOOKUP(H4049,'Shoe size conversion table'!$J$6:$L$22,2))</f>
        <v>43-44</v>
      </c>
      <c r="J4049" s="13">
        <f>IF(G4049="Male",VLOOKUP(H4049,'Shoe size conversion table'!$B$6:$D$22,3),VLOOKUP(H4049,'Shoe size conversion table'!$J$6:$L$22,3))</f>
        <v>10</v>
      </c>
      <c r="K4049" s="11">
        <v>199</v>
      </c>
      <c r="L4049" s="12">
        <v>0.2</v>
      </c>
      <c r="M4049" s="7">
        <f t="shared" si="190"/>
        <v>2015</v>
      </c>
      <c r="N4049" s="7">
        <f t="shared" si="191"/>
        <v>5</v>
      </c>
      <c r="O4049" s="30">
        <f t="shared" si="192"/>
        <v>159.20000000000002</v>
      </c>
    </row>
    <row r="4050" spans="2:15" x14ac:dyDescent="0.2">
      <c r="B4050" s="13">
        <v>55928</v>
      </c>
      <c r="C4050" s="14">
        <v>42127.23611111132</v>
      </c>
      <c r="D4050" s="7" t="s">
        <v>8</v>
      </c>
      <c r="E4050" s="13">
        <v>2223</v>
      </c>
      <c r="F4050" s="7" t="s">
        <v>38</v>
      </c>
      <c r="G4050" s="7" t="s">
        <v>12</v>
      </c>
      <c r="H4050" s="13">
        <v>9.5</v>
      </c>
      <c r="I4050" s="13">
        <f>IF(G4050="Male",VLOOKUP(H4050,'Shoe size conversion table'!$B$6:$D$22,2),VLOOKUP(H4050,'Shoe size conversion table'!$J$6:$L$22,2))</f>
        <v>40</v>
      </c>
      <c r="J4050" s="13">
        <f>IF(G4050="Male",VLOOKUP(H4050,'Shoe size conversion table'!$B$6:$D$22,3),VLOOKUP(H4050,'Shoe size conversion table'!$J$6:$L$22,3))</f>
        <v>7.5</v>
      </c>
      <c r="K4050" s="11">
        <v>139</v>
      </c>
      <c r="L4050" s="12">
        <v>0</v>
      </c>
      <c r="M4050" s="7">
        <f t="shared" si="190"/>
        <v>2015</v>
      </c>
      <c r="N4050" s="7">
        <f t="shared" si="191"/>
        <v>5</v>
      </c>
      <c r="O4050" s="30">
        <f t="shared" si="192"/>
        <v>139</v>
      </c>
    </row>
    <row r="4051" spans="2:15" x14ac:dyDescent="0.2">
      <c r="B4051" s="13">
        <v>55929</v>
      </c>
      <c r="C4051" s="14">
        <v>42127.35611111125</v>
      </c>
      <c r="D4051" s="7" t="s">
        <v>8</v>
      </c>
      <c r="E4051" s="13">
        <v>2164</v>
      </c>
      <c r="F4051" s="7" t="s">
        <v>40</v>
      </c>
      <c r="G4051" s="7" t="s">
        <v>12</v>
      </c>
      <c r="H4051" s="13">
        <v>8.5</v>
      </c>
      <c r="I4051" s="13">
        <f>IF(G4051="Male",VLOOKUP(H4051,'Shoe size conversion table'!$B$6:$D$22,2),VLOOKUP(H4051,'Shoe size conversion table'!$J$6:$L$22,2))</f>
        <v>39</v>
      </c>
      <c r="J4051" s="13">
        <f>IF(G4051="Male",VLOOKUP(H4051,'Shoe size conversion table'!$B$6:$D$22,3),VLOOKUP(H4051,'Shoe size conversion table'!$J$6:$L$22,3))</f>
        <v>6.5</v>
      </c>
      <c r="K4051" s="11">
        <v>169</v>
      </c>
      <c r="L4051" s="12">
        <v>0.1</v>
      </c>
      <c r="M4051" s="7">
        <f t="shared" si="190"/>
        <v>2015</v>
      </c>
      <c r="N4051" s="7">
        <f t="shared" si="191"/>
        <v>5</v>
      </c>
      <c r="O4051" s="30">
        <f t="shared" si="192"/>
        <v>152.1</v>
      </c>
    </row>
    <row r="4052" spans="2:15" x14ac:dyDescent="0.2">
      <c r="B4052" s="13">
        <v>55930</v>
      </c>
      <c r="C4052" s="14">
        <v>42127.726111111326</v>
      </c>
      <c r="D4052" s="7" t="s">
        <v>7</v>
      </c>
      <c r="E4052" s="13">
        <v>2236</v>
      </c>
      <c r="F4052" s="7" t="s">
        <v>43</v>
      </c>
      <c r="G4052" s="7" t="s">
        <v>12</v>
      </c>
      <c r="H4052" s="13">
        <v>9.5</v>
      </c>
      <c r="I4052" s="13">
        <f>IF(G4052="Male",VLOOKUP(H4052,'Shoe size conversion table'!$B$6:$D$22,2),VLOOKUP(H4052,'Shoe size conversion table'!$J$6:$L$22,2))</f>
        <v>40</v>
      </c>
      <c r="J4052" s="13">
        <f>IF(G4052="Male",VLOOKUP(H4052,'Shoe size conversion table'!$B$6:$D$22,3),VLOOKUP(H4052,'Shoe size conversion table'!$J$6:$L$22,3))</f>
        <v>7.5</v>
      </c>
      <c r="K4052" s="11">
        <v>189</v>
      </c>
      <c r="L4052" s="12">
        <v>0.3</v>
      </c>
      <c r="M4052" s="7">
        <f t="shared" si="190"/>
        <v>2015</v>
      </c>
      <c r="N4052" s="7">
        <f t="shared" si="191"/>
        <v>5</v>
      </c>
      <c r="O4052" s="30">
        <f t="shared" si="192"/>
        <v>132.29999999999998</v>
      </c>
    </row>
    <row r="4053" spans="2:15" x14ac:dyDescent="0.2">
      <c r="B4053" s="13">
        <v>55931</v>
      </c>
      <c r="C4053" s="14">
        <v>42127.736111111146</v>
      </c>
      <c r="D4053" s="7" t="s">
        <v>8</v>
      </c>
      <c r="E4053" s="13">
        <v>2196</v>
      </c>
      <c r="F4053" s="7" t="s">
        <v>40</v>
      </c>
      <c r="G4053" s="7" t="s">
        <v>11</v>
      </c>
      <c r="H4053" s="13">
        <v>9</v>
      </c>
      <c r="I4053" s="13">
        <f>IF(G4053="Male",VLOOKUP(H4053,'Shoe size conversion table'!$B$6:$D$22,2),VLOOKUP(H4053,'Shoe size conversion table'!$J$6:$L$22,2))</f>
        <v>42</v>
      </c>
      <c r="J4053" s="13">
        <f>IF(G4053="Male",VLOOKUP(H4053,'Shoe size conversion table'!$B$6:$D$22,3),VLOOKUP(H4053,'Shoe size conversion table'!$J$6:$L$22,3))</f>
        <v>8.5</v>
      </c>
      <c r="K4053" s="11">
        <v>139</v>
      </c>
      <c r="L4053" s="12">
        <v>0.3</v>
      </c>
      <c r="M4053" s="7">
        <f t="shared" si="190"/>
        <v>2015</v>
      </c>
      <c r="N4053" s="7">
        <f t="shared" si="191"/>
        <v>5</v>
      </c>
      <c r="O4053" s="30">
        <f t="shared" si="192"/>
        <v>97.3</v>
      </c>
    </row>
    <row r="4054" spans="2:15" x14ac:dyDescent="0.2">
      <c r="B4054" s="13">
        <v>55931</v>
      </c>
      <c r="C4054" s="14">
        <v>42127.736111111146</v>
      </c>
      <c r="D4054" s="7" t="s">
        <v>8</v>
      </c>
      <c r="E4054" s="13">
        <v>2217</v>
      </c>
      <c r="F4054" s="7" t="s">
        <v>38</v>
      </c>
      <c r="G4054" s="7" t="s">
        <v>12</v>
      </c>
      <c r="H4054" s="13">
        <v>8.5</v>
      </c>
      <c r="I4054" s="13">
        <f>IF(G4054="Male",VLOOKUP(H4054,'Shoe size conversion table'!$B$6:$D$22,2),VLOOKUP(H4054,'Shoe size conversion table'!$J$6:$L$22,2))</f>
        <v>39</v>
      </c>
      <c r="J4054" s="13">
        <f>IF(G4054="Male",VLOOKUP(H4054,'Shoe size conversion table'!$B$6:$D$22,3),VLOOKUP(H4054,'Shoe size conversion table'!$J$6:$L$22,3))</f>
        <v>6.5</v>
      </c>
      <c r="K4054" s="11">
        <v>159</v>
      </c>
      <c r="L4054" s="12">
        <v>0</v>
      </c>
      <c r="M4054" s="7">
        <f t="shared" si="190"/>
        <v>2015</v>
      </c>
      <c r="N4054" s="7">
        <f t="shared" si="191"/>
        <v>5</v>
      </c>
      <c r="O4054" s="30">
        <f t="shared" si="192"/>
        <v>159</v>
      </c>
    </row>
    <row r="4055" spans="2:15" x14ac:dyDescent="0.2">
      <c r="B4055" s="13">
        <v>55932</v>
      </c>
      <c r="C4055" s="14">
        <v>42127.806111111247</v>
      </c>
      <c r="D4055" s="7" t="s">
        <v>7</v>
      </c>
      <c r="E4055" s="13">
        <v>2227</v>
      </c>
      <c r="F4055" s="7" t="s">
        <v>50</v>
      </c>
      <c r="G4055" s="7" t="s">
        <v>11</v>
      </c>
      <c r="H4055" s="13">
        <v>10.5</v>
      </c>
      <c r="I4055" s="13" t="str">
        <f>IF(G4055="Male",VLOOKUP(H4055,'Shoe size conversion table'!$B$6:$D$22,2),VLOOKUP(H4055,'Shoe size conversion table'!$J$6:$L$22,2))</f>
        <v>43-44</v>
      </c>
      <c r="J4055" s="13">
        <f>IF(G4055="Male",VLOOKUP(H4055,'Shoe size conversion table'!$B$6:$D$22,3),VLOOKUP(H4055,'Shoe size conversion table'!$J$6:$L$22,3))</f>
        <v>10</v>
      </c>
      <c r="K4055" s="11">
        <v>199</v>
      </c>
      <c r="L4055" s="12">
        <v>0</v>
      </c>
      <c r="M4055" s="7">
        <f t="shared" si="190"/>
        <v>2015</v>
      </c>
      <c r="N4055" s="7">
        <f t="shared" si="191"/>
        <v>5</v>
      </c>
      <c r="O4055" s="30">
        <f t="shared" si="192"/>
        <v>199</v>
      </c>
    </row>
    <row r="4056" spans="2:15" x14ac:dyDescent="0.2">
      <c r="B4056" s="13">
        <v>55933</v>
      </c>
      <c r="C4056" s="14">
        <v>42127.916111111248</v>
      </c>
      <c r="D4056" s="7" t="s">
        <v>7</v>
      </c>
      <c r="E4056" s="13">
        <v>2208</v>
      </c>
      <c r="F4056" s="7" t="s">
        <v>50</v>
      </c>
      <c r="G4056" s="7" t="s">
        <v>11</v>
      </c>
      <c r="H4056" s="13">
        <v>9.5</v>
      </c>
      <c r="I4056" s="13" t="str">
        <f>IF(G4056="Male",VLOOKUP(H4056,'Shoe size conversion table'!$B$6:$D$22,2),VLOOKUP(H4056,'Shoe size conversion table'!$J$6:$L$22,2))</f>
        <v>42-43</v>
      </c>
      <c r="J4056" s="13">
        <f>IF(G4056="Male",VLOOKUP(H4056,'Shoe size conversion table'!$B$6:$D$22,3),VLOOKUP(H4056,'Shoe size conversion table'!$J$6:$L$22,3))</f>
        <v>9</v>
      </c>
      <c r="K4056" s="11">
        <v>129</v>
      </c>
      <c r="L4056" s="12">
        <v>0</v>
      </c>
      <c r="M4056" s="7">
        <f t="shared" si="190"/>
        <v>2015</v>
      </c>
      <c r="N4056" s="7">
        <f t="shared" si="191"/>
        <v>5</v>
      </c>
      <c r="O4056" s="30">
        <f t="shared" si="192"/>
        <v>129</v>
      </c>
    </row>
    <row r="4057" spans="2:15" x14ac:dyDescent="0.2">
      <c r="B4057" s="13">
        <v>55933</v>
      </c>
      <c r="C4057" s="14">
        <v>42127.916111111248</v>
      </c>
      <c r="D4057" s="7" t="s">
        <v>7</v>
      </c>
      <c r="E4057" s="13">
        <v>2175</v>
      </c>
      <c r="F4057" s="7" t="s">
        <v>50</v>
      </c>
      <c r="G4057" s="7" t="s">
        <v>11</v>
      </c>
      <c r="H4057" s="13">
        <v>9.5</v>
      </c>
      <c r="I4057" s="13" t="str">
        <f>IF(G4057="Male",VLOOKUP(H4057,'Shoe size conversion table'!$B$6:$D$22,2),VLOOKUP(H4057,'Shoe size conversion table'!$J$6:$L$22,2))</f>
        <v>42-43</v>
      </c>
      <c r="J4057" s="13">
        <f>IF(G4057="Male",VLOOKUP(H4057,'Shoe size conversion table'!$B$6:$D$22,3),VLOOKUP(H4057,'Shoe size conversion table'!$J$6:$L$22,3))</f>
        <v>9</v>
      </c>
      <c r="K4057" s="11">
        <v>159</v>
      </c>
      <c r="L4057" s="12">
        <v>0</v>
      </c>
      <c r="M4057" s="7">
        <f t="shared" si="190"/>
        <v>2015</v>
      </c>
      <c r="N4057" s="7">
        <f t="shared" si="191"/>
        <v>5</v>
      </c>
      <c r="O4057" s="30">
        <f t="shared" si="192"/>
        <v>159</v>
      </c>
    </row>
    <row r="4058" spans="2:15" x14ac:dyDescent="0.2">
      <c r="B4058" s="13">
        <v>55934</v>
      </c>
      <c r="C4058" s="14">
        <v>42127.976111111144</v>
      </c>
      <c r="D4058" s="7" t="s">
        <v>7</v>
      </c>
      <c r="E4058" s="13">
        <v>2195</v>
      </c>
      <c r="F4058" s="7" t="s">
        <v>54</v>
      </c>
      <c r="G4058" s="7" t="s">
        <v>12</v>
      </c>
      <c r="H4058" s="13">
        <v>8.5</v>
      </c>
      <c r="I4058" s="13">
        <f>IF(G4058="Male",VLOOKUP(H4058,'Shoe size conversion table'!$B$6:$D$22,2),VLOOKUP(H4058,'Shoe size conversion table'!$J$6:$L$22,2))</f>
        <v>39</v>
      </c>
      <c r="J4058" s="13">
        <f>IF(G4058="Male",VLOOKUP(H4058,'Shoe size conversion table'!$B$6:$D$22,3),VLOOKUP(H4058,'Shoe size conversion table'!$J$6:$L$22,3))</f>
        <v>6.5</v>
      </c>
      <c r="K4058" s="11">
        <v>189</v>
      </c>
      <c r="L4058" s="12">
        <v>0.2</v>
      </c>
      <c r="M4058" s="7">
        <f t="shared" si="190"/>
        <v>2015</v>
      </c>
      <c r="N4058" s="7">
        <f t="shared" si="191"/>
        <v>5</v>
      </c>
      <c r="O4058" s="30">
        <f t="shared" si="192"/>
        <v>151.20000000000002</v>
      </c>
    </row>
    <row r="4059" spans="2:15" x14ac:dyDescent="0.2">
      <c r="B4059" s="13">
        <v>55935</v>
      </c>
      <c r="C4059" s="14">
        <v>42128.146111111324</v>
      </c>
      <c r="D4059" s="7" t="s">
        <v>10</v>
      </c>
      <c r="E4059" s="13">
        <v>2164</v>
      </c>
      <c r="F4059" s="7" t="s">
        <v>36</v>
      </c>
      <c r="G4059" s="7" t="s">
        <v>11</v>
      </c>
      <c r="H4059" s="13">
        <v>9.5</v>
      </c>
      <c r="I4059" s="13" t="str">
        <f>IF(G4059="Male",VLOOKUP(H4059,'Shoe size conversion table'!$B$6:$D$22,2),VLOOKUP(H4059,'Shoe size conversion table'!$J$6:$L$22,2))</f>
        <v>42-43</v>
      </c>
      <c r="J4059" s="13">
        <f>IF(G4059="Male",VLOOKUP(H4059,'Shoe size conversion table'!$B$6:$D$22,3),VLOOKUP(H4059,'Shoe size conversion table'!$J$6:$L$22,3))</f>
        <v>9</v>
      </c>
      <c r="K4059" s="11">
        <v>149</v>
      </c>
      <c r="L4059" s="12">
        <v>0</v>
      </c>
      <c r="M4059" s="7">
        <f t="shared" si="190"/>
        <v>2015</v>
      </c>
      <c r="N4059" s="7">
        <f t="shared" si="191"/>
        <v>5</v>
      </c>
      <c r="O4059" s="30">
        <f t="shared" si="192"/>
        <v>149</v>
      </c>
    </row>
    <row r="4060" spans="2:15" x14ac:dyDescent="0.2">
      <c r="B4060" s="13">
        <v>55936</v>
      </c>
      <c r="C4060" s="14">
        <v>42128.256111111325</v>
      </c>
      <c r="D4060" s="7" t="s">
        <v>10</v>
      </c>
      <c r="E4060" s="13">
        <v>2169</v>
      </c>
      <c r="F4060" s="7" t="s">
        <v>34</v>
      </c>
      <c r="G4060" s="7" t="s">
        <v>11</v>
      </c>
      <c r="H4060" s="13">
        <v>9.5</v>
      </c>
      <c r="I4060" s="13" t="str">
        <f>IF(G4060="Male",VLOOKUP(H4060,'Shoe size conversion table'!$B$6:$D$22,2),VLOOKUP(H4060,'Shoe size conversion table'!$J$6:$L$22,2))</f>
        <v>42-43</v>
      </c>
      <c r="J4060" s="13">
        <f>IF(G4060="Male",VLOOKUP(H4060,'Shoe size conversion table'!$B$6:$D$22,3),VLOOKUP(H4060,'Shoe size conversion table'!$J$6:$L$22,3))</f>
        <v>9</v>
      </c>
      <c r="K4060" s="11">
        <v>129</v>
      </c>
      <c r="L4060" s="12">
        <v>0</v>
      </c>
      <c r="M4060" s="7">
        <f t="shared" si="190"/>
        <v>2015</v>
      </c>
      <c r="N4060" s="7">
        <f t="shared" si="191"/>
        <v>5</v>
      </c>
      <c r="O4060" s="30">
        <f t="shared" si="192"/>
        <v>129</v>
      </c>
    </row>
    <row r="4061" spans="2:15" x14ac:dyDescent="0.2">
      <c r="B4061" s="13">
        <v>55937</v>
      </c>
      <c r="C4061" s="14">
        <v>42128.346111111248</v>
      </c>
      <c r="D4061" s="7" t="s">
        <v>10</v>
      </c>
      <c r="E4061" s="13">
        <v>2179</v>
      </c>
      <c r="F4061" s="7" t="s">
        <v>35</v>
      </c>
      <c r="G4061" s="7" t="s">
        <v>11</v>
      </c>
      <c r="H4061" s="13">
        <v>9.5</v>
      </c>
      <c r="I4061" s="13" t="str">
        <f>IF(G4061="Male",VLOOKUP(H4061,'Shoe size conversion table'!$B$6:$D$22,2),VLOOKUP(H4061,'Shoe size conversion table'!$J$6:$L$22,2))</f>
        <v>42-43</v>
      </c>
      <c r="J4061" s="13">
        <f>IF(G4061="Male",VLOOKUP(H4061,'Shoe size conversion table'!$B$6:$D$22,3),VLOOKUP(H4061,'Shoe size conversion table'!$J$6:$L$22,3))</f>
        <v>9</v>
      </c>
      <c r="K4061" s="11">
        <v>149</v>
      </c>
      <c r="L4061" s="12">
        <v>0.2</v>
      </c>
      <c r="M4061" s="7">
        <f t="shared" si="190"/>
        <v>2015</v>
      </c>
      <c r="N4061" s="7">
        <f t="shared" si="191"/>
        <v>5</v>
      </c>
      <c r="O4061" s="30">
        <f t="shared" si="192"/>
        <v>119.2</v>
      </c>
    </row>
    <row r="4062" spans="2:15" x14ac:dyDescent="0.2">
      <c r="B4062" s="13">
        <v>55938</v>
      </c>
      <c r="C4062" s="14">
        <v>42128.35611111125</v>
      </c>
      <c r="D4062" s="7" t="s">
        <v>8</v>
      </c>
      <c r="E4062" s="13">
        <v>2238</v>
      </c>
      <c r="F4062" s="7" t="s">
        <v>40</v>
      </c>
      <c r="G4062" s="7" t="s">
        <v>12</v>
      </c>
      <c r="H4062" s="13">
        <v>8.5</v>
      </c>
      <c r="I4062" s="13">
        <f>IF(G4062="Male",VLOOKUP(H4062,'Shoe size conversion table'!$B$6:$D$22,2),VLOOKUP(H4062,'Shoe size conversion table'!$J$6:$L$22,2))</f>
        <v>39</v>
      </c>
      <c r="J4062" s="13">
        <f>IF(G4062="Male",VLOOKUP(H4062,'Shoe size conversion table'!$B$6:$D$22,3),VLOOKUP(H4062,'Shoe size conversion table'!$J$6:$L$22,3))</f>
        <v>6.5</v>
      </c>
      <c r="K4062" s="11">
        <v>129</v>
      </c>
      <c r="L4062" s="12">
        <v>0.2</v>
      </c>
      <c r="M4062" s="7">
        <f t="shared" si="190"/>
        <v>2015</v>
      </c>
      <c r="N4062" s="7">
        <f t="shared" si="191"/>
        <v>5</v>
      </c>
      <c r="O4062" s="30">
        <f t="shared" si="192"/>
        <v>103.2</v>
      </c>
    </row>
    <row r="4063" spans="2:15" x14ac:dyDescent="0.2">
      <c r="B4063" s="13">
        <v>55939</v>
      </c>
      <c r="C4063" s="14">
        <v>42128.776111111147</v>
      </c>
      <c r="D4063" s="7" t="s">
        <v>10</v>
      </c>
      <c r="E4063" s="13">
        <v>2224</v>
      </c>
      <c r="F4063" s="7" t="s">
        <v>34</v>
      </c>
      <c r="G4063" s="7" t="s">
        <v>11</v>
      </c>
      <c r="H4063" s="13">
        <v>11</v>
      </c>
      <c r="I4063" s="13">
        <f>IF(G4063="Male",VLOOKUP(H4063,'Shoe size conversion table'!$B$6:$D$22,2),VLOOKUP(H4063,'Shoe size conversion table'!$J$6:$L$22,2))</f>
        <v>44</v>
      </c>
      <c r="J4063" s="13">
        <f>IF(G4063="Male",VLOOKUP(H4063,'Shoe size conversion table'!$B$6:$D$22,3),VLOOKUP(H4063,'Shoe size conversion table'!$J$6:$L$22,3))</f>
        <v>10.5</v>
      </c>
      <c r="K4063" s="11">
        <v>189</v>
      </c>
      <c r="L4063" s="12">
        <v>0</v>
      </c>
      <c r="M4063" s="7">
        <f t="shared" si="190"/>
        <v>2015</v>
      </c>
      <c r="N4063" s="7">
        <f t="shared" si="191"/>
        <v>5</v>
      </c>
      <c r="O4063" s="30">
        <f t="shared" si="192"/>
        <v>189</v>
      </c>
    </row>
    <row r="4064" spans="2:15" x14ac:dyDescent="0.2">
      <c r="B4064" s="13">
        <v>55940</v>
      </c>
      <c r="C4064" s="14">
        <v>42128.786111111251</v>
      </c>
      <c r="D4064" s="7" t="s">
        <v>7</v>
      </c>
      <c r="E4064" s="13">
        <v>2159</v>
      </c>
      <c r="F4064" s="7" t="s">
        <v>46</v>
      </c>
      <c r="G4064" s="7" t="s">
        <v>12</v>
      </c>
      <c r="H4064" s="13">
        <v>8</v>
      </c>
      <c r="I4064" s="13" t="str">
        <f>IF(G4064="Male",VLOOKUP(H4064,'Shoe size conversion table'!$B$6:$D$22,2),VLOOKUP(H4064,'Shoe size conversion table'!$J$6:$L$22,2))</f>
        <v>38-39</v>
      </c>
      <c r="J4064" s="13">
        <f>IF(G4064="Male",VLOOKUP(H4064,'Shoe size conversion table'!$B$6:$D$22,3),VLOOKUP(H4064,'Shoe size conversion table'!$J$6:$L$22,3))</f>
        <v>6</v>
      </c>
      <c r="K4064" s="11">
        <v>159</v>
      </c>
      <c r="L4064" s="12">
        <v>0</v>
      </c>
      <c r="M4064" s="7">
        <f t="shared" si="190"/>
        <v>2015</v>
      </c>
      <c r="N4064" s="7">
        <f t="shared" si="191"/>
        <v>5</v>
      </c>
      <c r="O4064" s="30">
        <f t="shared" si="192"/>
        <v>159</v>
      </c>
    </row>
    <row r="4065" spans="2:15" x14ac:dyDescent="0.2">
      <c r="B4065" s="13">
        <v>55941</v>
      </c>
      <c r="C4065" s="14">
        <v>42128.846111111146</v>
      </c>
      <c r="D4065" s="7" t="s">
        <v>8</v>
      </c>
      <c r="E4065" s="13">
        <v>2231</v>
      </c>
      <c r="F4065" s="7" t="s">
        <v>37</v>
      </c>
      <c r="G4065" s="7" t="s">
        <v>12</v>
      </c>
      <c r="H4065" s="13">
        <v>10.5</v>
      </c>
      <c r="I4065" s="13">
        <f>IF(G4065="Male",VLOOKUP(H4065,'Shoe size conversion table'!$B$6:$D$22,2),VLOOKUP(H4065,'Shoe size conversion table'!$J$6:$L$22,2))</f>
        <v>41</v>
      </c>
      <c r="J4065" s="13">
        <f>IF(G4065="Male",VLOOKUP(H4065,'Shoe size conversion table'!$B$6:$D$22,3),VLOOKUP(H4065,'Shoe size conversion table'!$J$6:$L$22,3))</f>
        <v>8.5</v>
      </c>
      <c r="K4065" s="11">
        <v>169</v>
      </c>
      <c r="L4065" s="12">
        <v>0</v>
      </c>
      <c r="M4065" s="7">
        <f t="shared" si="190"/>
        <v>2015</v>
      </c>
      <c r="N4065" s="7">
        <f t="shared" si="191"/>
        <v>5</v>
      </c>
      <c r="O4065" s="30">
        <f t="shared" si="192"/>
        <v>169</v>
      </c>
    </row>
    <row r="4066" spans="2:15" x14ac:dyDescent="0.2">
      <c r="B4066" s="13">
        <v>55942</v>
      </c>
      <c r="C4066" s="14">
        <v>42128.976111111144</v>
      </c>
      <c r="D4066" s="7" t="s">
        <v>7</v>
      </c>
      <c r="E4066" s="13">
        <v>2240</v>
      </c>
      <c r="F4066" s="7" t="s">
        <v>49</v>
      </c>
      <c r="G4066" s="7" t="s">
        <v>12</v>
      </c>
      <c r="H4066" s="13">
        <v>8.5</v>
      </c>
      <c r="I4066" s="13">
        <f>IF(G4066="Male",VLOOKUP(H4066,'Shoe size conversion table'!$B$6:$D$22,2),VLOOKUP(H4066,'Shoe size conversion table'!$J$6:$L$22,2))</f>
        <v>39</v>
      </c>
      <c r="J4066" s="13">
        <f>IF(G4066="Male",VLOOKUP(H4066,'Shoe size conversion table'!$B$6:$D$22,3),VLOOKUP(H4066,'Shoe size conversion table'!$J$6:$L$22,3))</f>
        <v>6.5</v>
      </c>
      <c r="K4066" s="11">
        <v>199</v>
      </c>
      <c r="L4066" s="12">
        <v>0.2</v>
      </c>
      <c r="M4066" s="7">
        <f t="shared" si="190"/>
        <v>2015</v>
      </c>
      <c r="N4066" s="7">
        <f t="shared" si="191"/>
        <v>5</v>
      </c>
      <c r="O4066" s="30">
        <f t="shared" si="192"/>
        <v>159.20000000000002</v>
      </c>
    </row>
    <row r="4067" spans="2:15" x14ac:dyDescent="0.2">
      <c r="B4067" s="13">
        <v>55943</v>
      </c>
      <c r="C4067" s="14">
        <v>42129.136111111329</v>
      </c>
      <c r="D4067" s="7" t="s">
        <v>8</v>
      </c>
      <c r="E4067" s="13">
        <v>2198</v>
      </c>
      <c r="F4067" s="7" t="s">
        <v>42</v>
      </c>
      <c r="G4067" s="7" t="s">
        <v>11</v>
      </c>
      <c r="H4067" s="13">
        <v>9</v>
      </c>
      <c r="I4067" s="13">
        <f>IF(G4067="Male",VLOOKUP(H4067,'Shoe size conversion table'!$B$6:$D$22,2),VLOOKUP(H4067,'Shoe size conversion table'!$J$6:$L$22,2))</f>
        <v>42</v>
      </c>
      <c r="J4067" s="13">
        <f>IF(G4067="Male",VLOOKUP(H4067,'Shoe size conversion table'!$B$6:$D$22,3),VLOOKUP(H4067,'Shoe size conversion table'!$J$6:$L$22,3))</f>
        <v>8.5</v>
      </c>
      <c r="K4067" s="11">
        <v>169</v>
      </c>
      <c r="L4067" s="12">
        <v>0.3</v>
      </c>
      <c r="M4067" s="7">
        <f t="shared" si="190"/>
        <v>2015</v>
      </c>
      <c r="N4067" s="7">
        <f t="shared" si="191"/>
        <v>5</v>
      </c>
      <c r="O4067" s="30">
        <f t="shared" si="192"/>
        <v>118.3</v>
      </c>
    </row>
    <row r="4068" spans="2:15" x14ac:dyDescent="0.2">
      <c r="B4068" s="13">
        <v>55944</v>
      </c>
      <c r="C4068" s="14">
        <v>42129.166111111248</v>
      </c>
      <c r="D4068" s="7" t="s">
        <v>10</v>
      </c>
      <c r="E4068" s="13">
        <v>2176</v>
      </c>
      <c r="F4068" s="7" t="s">
        <v>34</v>
      </c>
      <c r="G4068" s="7" t="s">
        <v>11</v>
      </c>
      <c r="H4068" s="13">
        <v>11.5</v>
      </c>
      <c r="I4068" s="13" t="str">
        <f>IF(G4068="Male",VLOOKUP(H4068,'Shoe size conversion table'!$B$6:$D$22,2),VLOOKUP(H4068,'Shoe size conversion table'!$J$6:$L$22,2))</f>
        <v>44-45</v>
      </c>
      <c r="J4068" s="13">
        <f>IF(G4068="Male",VLOOKUP(H4068,'Shoe size conversion table'!$B$6:$D$22,3),VLOOKUP(H4068,'Shoe size conversion table'!$J$6:$L$22,3))</f>
        <v>11</v>
      </c>
      <c r="K4068" s="11">
        <v>199</v>
      </c>
      <c r="L4068" s="12">
        <v>0.3</v>
      </c>
      <c r="M4068" s="7">
        <f t="shared" si="190"/>
        <v>2015</v>
      </c>
      <c r="N4068" s="7">
        <f t="shared" si="191"/>
        <v>5</v>
      </c>
      <c r="O4068" s="30">
        <f t="shared" si="192"/>
        <v>139.29999999999998</v>
      </c>
    </row>
    <row r="4069" spans="2:15" x14ac:dyDescent="0.2">
      <c r="B4069" s="13">
        <v>55945</v>
      </c>
      <c r="C4069" s="14">
        <v>42129.166111111328</v>
      </c>
      <c r="D4069" s="7" t="s">
        <v>8</v>
      </c>
      <c r="E4069" s="13">
        <v>2227</v>
      </c>
      <c r="F4069" s="7" t="s">
        <v>37</v>
      </c>
      <c r="G4069" s="7" t="s">
        <v>12</v>
      </c>
      <c r="H4069" s="13">
        <v>8</v>
      </c>
      <c r="I4069" s="13" t="str">
        <f>IF(G4069="Male",VLOOKUP(H4069,'Shoe size conversion table'!$B$6:$D$22,2),VLOOKUP(H4069,'Shoe size conversion table'!$J$6:$L$22,2))</f>
        <v>38-39</v>
      </c>
      <c r="J4069" s="13">
        <f>IF(G4069="Male",VLOOKUP(H4069,'Shoe size conversion table'!$B$6:$D$22,3),VLOOKUP(H4069,'Shoe size conversion table'!$J$6:$L$22,3))</f>
        <v>6</v>
      </c>
      <c r="K4069" s="11">
        <v>179</v>
      </c>
      <c r="L4069" s="12">
        <v>0.3</v>
      </c>
      <c r="M4069" s="7">
        <f t="shared" si="190"/>
        <v>2015</v>
      </c>
      <c r="N4069" s="7">
        <f t="shared" si="191"/>
        <v>5</v>
      </c>
      <c r="O4069" s="30">
        <f t="shared" si="192"/>
        <v>125.3</v>
      </c>
    </row>
    <row r="4070" spans="2:15" x14ac:dyDescent="0.2">
      <c r="B4070" s="13">
        <v>55946</v>
      </c>
      <c r="C4070" s="14">
        <v>42129.256111111325</v>
      </c>
      <c r="D4070" s="7" t="s">
        <v>8</v>
      </c>
      <c r="E4070" s="13">
        <v>2221</v>
      </c>
      <c r="F4070" s="7" t="s">
        <v>37</v>
      </c>
      <c r="G4070" s="7" t="s">
        <v>12</v>
      </c>
      <c r="H4070" s="13">
        <v>8</v>
      </c>
      <c r="I4070" s="13" t="str">
        <f>IF(G4070="Male",VLOOKUP(H4070,'Shoe size conversion table'!$B$6:$D$22,2),VLOOKUP(H4070,'Shoe size conversion table'!$J$6:$L$22,2))</f>
        <v>38-39</v>
      </c>
      <c r="J4070" s="13">
        <f>IF(G4070="Male",VLOOKUP(H4070,'Shoe size conversion table'!$B$6:$D$22,3),VLOOKUP(H4070,'Shoe size conversion table'!$J$6:$L$22,3))</f>
        <v>6</v>
      </c>
      <c r="K4070" s="11">
        <v>189</v>
      </c>
      <c r="L4070" s="12">
        <v>0</v>
      </c>
      <c r="M4070" s="7">
        <f t="shared" si="190"/>
        <v>2015</v>
      </c>
      <c r="N4070" s="7">
        <f t="shared" si="191"/>
        <v>5</v>
      </c>
      <c r="O4070" s="30">
        <f t="shared" si="192"/>
        <v>189</v>
      </c>
    </row>
    <row r="4071" spans="2:15" x14ac:dyDescent="0.2">
      <c r="B4071" s="13">
        <v>55947</v>
      </c>
      <c r="C4071" s="14">
        <v>42129.346111111248</v>
      </c>
      <c r="D4071" s="7" t="s">
        <v>7</v>
      </c>
      <c r="E4071" s="13">
        <v>2165</v>
      </c>
      <c r="F4071" s="7" t="s">
        <v>55</v>
      </c>
      <c r="G4071" s="7" t="s">
        <v>12</v>
      </c>
      <c r="H4071" s="13">
        <v>8.5</v>
      </c>
      <c r="I4071" s="13">
        <f>IF(G4071="Male",VLOOKUP(H4071,'Shoe size conversion table'!$B$6:$D$22,2),VLOOKUP(H4071,'Shoe size conversion table'!$J$6:$L$22,2))</f>
        <v>39</v>
      </c>
      <c r="J4071" s="13">
        <f>IF(G4071="Male",VLOOKUP(H4071,'Shoe size conversion table'!$B$6:$D$22,3),VLOOKUP(H4071,'Shoe size conversion table'!$J$6:$L$22,3))</f>
        <v>6.5</v>
      </c>
      <c r="K4071" s="11">
        <v>129</v>
      </c>
      <c r="L4071" s="12">
        <v>0.3</v>
      </c>
      <c r="M4071" s="7">
        <f t="shared" si="190"/>
        <v>2015</v>
      </c>
      <c r="N4071" s="7">
        <f t="shared" si="191"/>
        <v>5</v>
      </c>
      <c r="O4071" s="30">
        <f t="shared" si="192"/>
        <v>90.3</v>
      </c>
    </row>
    <row r="4072" spans="2:15" x14ac:dyDescent="0.2">
      <c r="B4072" s="13">
        <v>55948</v>
      </c>
      <c r="C4072" s="14">
        <v>42129.35611111125</v>
      </c>
      <c r="D4072" s="7" t="s">
        <v>8</v>
      </c>
      <c r="E4072" s="13">
        <v>2190</v>
      </c>
      <c r="F4072" s="7" t="s">
        <v>41</v>
      </c>
      <c r="G4072" s="7" t="s">
        <v>12</v>
      </c>
      <c r="H4072" s="13">
        <v>8.5</v>
      </c>
      <c r="I4072" s="13">
        <f>IF(G4072="Male",VLOOKUP(H4072,'Shoe size conversion table'!$B$6:$D$22,2),VLOOKUP(H4072,'Shoe size conversion table'!$J$6:$L$22,2))</f>
        <v>39</v>
      </c>
      <c r="J4072" s="13">
        <f>IF(G4072="Male",VLOOKUP(H4072,'Shoe size conversion table'!$B$6:$D$22,3),VLOOKUP(H4072,'Shoe size conversion table'!$J$6:$L$22,3))</f>
        <v>6.5</v>
      </c>
      <c r="K4072" s="11">
        <v>139</v>
      </c>
      <c r="L4072" s="12">
        <v>0.3</v>
      </c>
      <c r="M4072" s="7">
        <f t="shared" si="190"/>
        <v>2015</v>
      </c>
      <c r="N4072" s="7">
        <f t="shared" si="191"/>
        <v>5</v>
      </c>
      <c r="O4072" s="30">
        <f t="shared" si="192"/>
        <v>97.3</v>
      </c>
    </row>
    <row r="4073" spans="2:15" x14ac:dyDescent="0.2">
      <c r="B4073" s="13">
        <v>55949</v>
      </c>
      <c r="C4073" s="14">
        <v>42129.436111111325</v>
      </c>
      <c r="D4073" s="7" t="s">
        <v>7</v>
      </c>
      <c r="E4073" s="13">
        <v>2165</v>
      </c>
      <c r="F4073" s="7" t="s">
        <v>47</v>
      </c>
      <c r="G4073" s="7" t="s">
        <v>12</v>
      </c>
      <c r="H4073" s="13">
        <v>8.5</v>
      </c>
      <c r="I4073" s="13">
        <f>IF(G4073="Male",VLOOKUP(H4073,'Shoe size conversion table'!$B$6:$D$22,2),VLOOKUP(H4073,'Shoe size conversion table'!$J$6:$L$22,2))</f>
        <v>39</v>
      </c>
      <c r="J4073" s="13">
        <f>IF(G4073="Male",VLOOKUP(H4073,'Shoe size conversion table'!$B$6:$D$22,3),VLOOKUP(H4073,'Shoe size conversion table'!$J$6:$L$22,3))</f>
        <v>6.5</v>
      </c>
      <c r="K4073" s="11">
        <v>189</v>
      </c>
      <c r="L4073" s="12">
        <v>0.1</v>
      </c>
      <c r="M4073" s="7">
        <f t="shared" si="190"/>
        <v>2015</v>
      </c>
      <c r="N4073" s="7">
        <f t="shared" si="191"/>
        <v>5</v>
      </c>
      <c r="O4073" s="30">
        <f t="shared" si="192"/>
        <v>170.1</v>
      </c>
    </row>
    <row r="4074" spans="2:15" x14ac:dyDescent="0.2">
      <c r="B4074" s="13">
        <v>55950</v>
      </c>
      <c r="C4074" s="14">
        <v>42129.696111111152</v>
      </c>
      <c r="D4074" s="7" t="s">
        <v>10</v>
      </c>
      <c r="E4074" s="13">
        <v>2178</v>
      </c>
      <c r="F4074" s="7" t="s">
        <v>35</v>
      </c>
      <c r="G4074" s="7" t="s">
        <v>12</v>
      </c>
      <c r="H4074" s="13">
        <v>8</v>
      </c>
      <c r="I4074" s="13" t="str">
        <f>IF(G4074="Male",VLOOKUP(H4074,'Shoe size conversion table'!$B$6:$D$22,2),VLOOKUP(H4074,'Shoe size conversion table'!$J$6:$L$22,2))</f>
        <v>38-39</v>
      </c>
      <c r="J4074" s="13">
        <f>IF(G4074="Male",VLOOKUP(H4074,'Shoe size conversion table'!$B$6:$D$22,3),VLOOKUP(H4074,'Shoe size conversion table'!$J$6:$L$22,3))</f>
        <v>6</v>
      </c>
      <c r="K4074" s="11">
        <v>129</v>
      </c>
      <c r="L4074" s="12">
        <v>0</v>
      </c>
      <c r="M4074" s="7">
        <f t="shared" si="190"/>
        <v>2015</v>
      </c>
      <c r="N4074" s="7">
        <f t="shared" si="191"/>
        <v>5</v>
      </c>
      <c r="O4074" s="30">
        <f t="shared" si="192"/>
        <v>129</v>
      </c>
    </row>
    <row r="4075" spans="2:15" x14ac:dyDescent="0.2">
      <c r="B4075" s="13">
        <v>55951</v>
      </c>
      <c r="C4075" s="14">
        <v>42129.776111111147</v>
      </c>
      <c r="D4075" s="7" t="s">
        <v>9</v>
      </c>
      <c r="E4075" s="13">
        <v>2225</v>
      </c>
      <c r="F4075" s="7" t="s">
        <v>62</v>
      </c>
      <c r="G4075" s="7" t="s">
        <v>12</v>
      </c>
      <c r="H4075" s="13">
        <v>7.5</v>
      </c>
      <c r="I4075" s="13">
        <f>IF(G4075="Male",VLOOKUP(H4075,'Shoe size conversion table'!$B$6:$D$22,2),VLOOKUP(H4075,'Shoe size conversion table'!$J$6:$L$22,2))</f>
        <v>38</v>
      </c>
      <c r="J4075" s="13">
        <f>IF(G4075="Male",VLOOKUP(H4075,'Shoe size conversion table'!$B$6:$D$22,3),VLOOKUP(H4075,'Shoe size conversion table'!$J$6:$L$22,3))</f>
        <v>5.5</v>
      </c>
      <c r="K4075" s="11">
        <v>169</v>
      </c>
      <c r="L4075" s="12">
        <v>0.1</v>
      </c>
      <c r="M4075" s="7">
        <f t="shared" si="190"/>
        <v>2015</v>
      </c>
      <c r="N4075" s="7">
        <f t="shared" si="191"/>
        <v>5</v>
      </c>
      <c r="O4075" s="30">
        <f t="shared" si="192"/>
        <v>152.1</v>
      </c>
    </row>
    <row r="4076" spans="2:15" x14ac:dyDescent="0.2">
      <c r="B4076" s="13">
        <v>55952</v>
      </c>
      <c r="C4076" s="14">
        <v>42129.846111111146</v>
      </c>
      <c r="D4076" s="7" t="s">
        <v>7</v>
      </c>
      <c r="E4076" s="13">
        <v>2232</v>
      </c>
      <c r="F4076" s="7" t="s">
        <v>44</v>
      </c>
      <c r="G4076" s="7" t="s">
        <v>11</v>
      </c>
      <c r="H4076" s="13">
        <v>8.5</v>
      </c>
      <c r="I4076" s="13" t="str">
        <f>IF(G4076="Male",VLOOKUP(H4076,'Shoe size conversion table'!$B$6:$D$22,2),VLOOKUP(H4076,'Shoe size conversion table'!$J$6:$L$22,2))</f>
        <v>41-42</v>
      </c>
      <c r="J4076" s="13">
        <f>IF(G4076="Male",VLOOKUP(H4076,'Shoe size conversion table'!$B$6:$D$22,3),VLOOKUP(H4076,'Shoe size conversion table'!$J$6:$L$22,3))</f>
        <v>8</v>
      </c>
      <c r="K4076" s="11">
        <v>199</v>
      </c>
      <c r="L4076" s="12">
        <v>0</v>
      </c>
      <c r="M4076" s="7">
        <f t="shared" si="190"/>
        <v>2015</v>
      </c>
      <c r="N4076" s="7">
        <f t="shared" si="191"/>
        <v>5</v>
      </c>
      <c r="O4076" s="30">
        <f t="shared" si="192"/>
        <v>199</v>
      </c>
    </row>
    <row r="4077" spans="2:15" x14ac:dyDescent="0.2">
      <c r="B4077" s="13">
        <v>55953</v>
      </c>
      <c r="C4077" s="14">
        <v>42129.936111111325</v>
      </c>
      <c r="D4077" s="7" t="s">
        <v>7</v>
      </c>
      <c r="E4077" s="13">
        <v>2165</v>
      </c>
      <c r="F4077" s="7" t="s">
        <v>47</v>
      </c>
      <c r="G4077" s="7" t="s">
        <v>12</v>
      </c>
      <c r="H4077" s="13">
        <v>8.5</v>
      </c>
      <c r="I4077" s="13">
        <f>IF(G4077="Male",VLOOKUP(H4077,'Shoe size conversion table'!$B$6:$D$22,2),VLOOKUP(H4077,'Shoe size conversion table'!$J$6:$L$22,2))</f>
        <v>39</v>
      </c>
      <c r="J4077" s="13">
        <f>IF(G4077="Male",VLOOKUP(H4077,'Shoe size conversion table'!$B$6:$D$22,3),VLOOKUP(H4077,'Shoe size conversion table'!$J$6:$L$22,3))</f>
        <v>6.5</v>
      </c>
      <c r="K4077" s="11">
        <v>189</v>
      </c>
      <c r="L4077" s="12">
        <v>0.1</v>
      </c>
      <c r="M4077" s="7">
        <f t="shared" si="190"/>
        <v>2015</v>
      </c>
      <c r="N4077" s="7">
        <f t="shared" si="191"/>
        <v>5</v>
      </c>
      <c r="O4077" s="30">
        <f t="shared" si="192"/>
        <v>170.1</v>
      </c>
    </row>
    <row r="4078" spans="2:15" x14ac:dyDescent="0.2">
      <c r="B4078" s="13">
        <v>55954</v>
      </c>
      <c r="C4078" s="14">
        <v>42130.07611111115</v>
      </c>
      <c r="D4078" s="7" t="s">
        <v>8</v>
      </c>
      <c r="E4078" s="13">
        <v>2196</v>
      </c>
      <c r="F4078" s="7" t="s">
        <v>40</v>
      </c>
      <c r="G4078" s="7" t="s">
        <v>11</v>
      </c>
      <c r="H4078" s="13">
        <v>9</v>
      </c>
      <c r="I4078" s="13">
        <f>IF(G4078="Male",VLOOKUP(H4078,'Shoe size conversion table'!$B$6:$D$22,2),VLOOKUP(H4078,'Shoe size conversion table'!$J$6:$L$22,2))</f>
        <v>42</v>
      </c>
      <c r="J4078" s="13">
        <f>IF(G4078="Male",VLOOKUP(H4078,'Shoe size conversion table'!$B$6:$D$22,3),VLOOKUP(H4078,'Shoe size conversion table'!$J$6:$L$22,3))</f>
        <v>8.5</v>
      </c>
      <c r="K4078" s="11">
        <v>139</v>
      </c>
      <c r="L4078" s="12">
        <v>0.3</v>
      </c>
      <c r="M4078" s="7">
        <f t="shared" si="190"/>
        <v>2015</v>
      </c>
      <c r="N4078" s="7">
        <f t="shared" si="191"/>
        <v>5</v>
      </c>
      <c r="O4078" s="30">
        <f t="shared" si="192"/>
        <v>97.3</v>
      </c>
    </row>
    <row r="4079" spans="2:15" x14ac:dyDescent="0.2">
      <c r="B4079" s="13">
        <v>55955</v>
      </c>
      <c r="C4079" s="14">
        <v>42130.10611111125</v>
      </c>
      <c r="D4079" s="7" t="s">
        <v>7</v>
      </c>
      <c r="E4079" s="13">
        <v>2206</v>
      </c>
      <c r="F4079" s="7" t="s">
        <v>49</v>
      </c>
      <c r="G4079" s="7" t="s">
        <v>11</v>
      </c>
      <c r="H4079" s="13">
        <v>6</v>
      </c>
      <c r="I4079" s="13">
        <f>IF(G4079="Male",VLOOKUP(H4079,'Shoe size conversion table'!$B$6:$D$22,2),VLOOKUP(H4079,'Shoe size conversion table'!$J$6:$L$22,2))</f>
        <v>39</v>
      </c>
      <c r="J4079" s="13">
        <f>IF(G4079="Male",VLOOKUP(H4079,'Shoe size conversion table'!$B$6:$D$22,3),VLOOKUP(H4079,'Shoe size conversion table'!$J$6:$L$22,3))</f>
        <v>5.5</v>
      </c>
      <c r="K4079" s="11">
        <v>139</v>
      </c>
      <c r="L4079" s="12">
        <v>0</v>
      </c>
      <c r="M4079" s="7">
        <f t="shared" si="190"/>
        <v>2015</v>
      </c>
      <c r="N4079" s="7">
        <f t="shared" si="191"/>
        <v>5</v>
      </c>
      <c r="O4079" s="30">
        <f t="shared" si="192"/>
        <v>139</v>
      </c>
    </row>
    <row r="4080" spans="2:15" x14ac:dyDescent="0.2">
      <c r="B4080" s="13">
        <v>55955</v>
      </c>
      <c r="C4080" s="14">
        <v>42130.10611111125</v>
      </c>
      <c r="D4080" s="7" t="s">
        <v>7</v>
      </c>
      <c r="E4080" s="13">
        <v>2224</v>
      </c>
      <c r="F4080" s="7" t="s">
        <v>56</v>
      </c>
      <c r="G4080" s="7" t="s">
        <v>12</v>
      </c>
      <c r="H4080" s="13">
        <v>8</v>
      </c>
      <c r="I4080" s="13" t="str">
        <f>IF(G4080="Male",VLOOKUP(H4080,'Shoe size conversion table'!$B$6:$D$22,2),VLOOKUP(H4080,'Shoe size conversion table'!$J$6:$L$22,2))</f>
        <v>38-39</v>
      </c>
      <c r="J4080" s="13">
        <f>IF(G4080="Male",VLOOKUP(H4080,'Shoe size conversion table'!$B$6:$D$22,3),VLOOKUP(H4080,'Shoe size conversion table'!$J$6:$L$22,3))</f>
        <v>6</v>
      </c>
      <c r="K4080" s="11">
        <v>129</v>
      </c>
      <c r="L4080" s="12">
        <v>0.1</v>
      </c>
      <c r="M4080" s="7">
        <f t="shared" si="190"/>
        <v>2015</v>
      </c>
      <c r="N4080" s="7">
        <f t="shared" si="191"/>
        <v>5</v>
      </c>
      <c r="O4080" s="30">
        <f t="shared" si="192"/>
        <v>116.10000000000001</v>
      </c>
    </row>
    <row r="4081" spans="2:15" x14ac:dyDescent="0.2">
      <c r="B4081" s="13">
        <v>55956</v>
      </c>
      <c r="C4081" s="14">
        <v>42130.166111111248</v>
      </c>
      <c r="D4081" s="7" t="s">
        <v>7</v>
      </c>
      <c r="E4081" s="13">
        <v>2174</v>
      </c>
      <c r="F4081" s="7" t="s">
        <v>53</v>
      </c>
      <c r="G4081" s="7" t="s">
        <v>11</v>
      </c>
      <c r="H4081" s="13">
        <v>10.5</v>
      </c>
      <c r="I4081" s="13" t="str">
        <f>IF(G4081="Male",VLOOKUP(H4081,'Shoe size conversion table'!$B$6:$D$22,2),VLOOKUP(H4081,'Shoe size conversion table'!$J$6:$L$22,2))</f>
        <v>43-44</v>
      </c>
      <c r="J4081" s="13">
        <f>IF(G4081="Male",VLOOKUP(H4081,'Shoe size conversion table'!$B$6:$D$22,3),VLOOKUP(H4081,'Shoe size conversion table'!$J$6:$L$22,3))</f>
        <v>10</v>
      </c>
      <c r="K4081" s="11">
        <v>199</v>
      </c>
      <c r="L4081" s="12">
        <v>0.1</v>
      </c>
      <c r="M4081" s="7">
        <f t="shared" si="190"/>
        <v>2015</v>
      </c>
      <c r="N4081" s="7">
        <f t="shared" si="191"/>
        <v>5</v>
      </c>
      <c r="O4081" s="30">
        <f t="shared" si="192"/>
        <v>179.1</v>
      </c>
    </row>
    <row r="4082" spans="2:15" x14ac:dyDescent="0.2">
      <c r="B4082" s="13">
        <v>55957</v>
      </c>
      <c r="C4082" s="14">
        <v>42130.276111111154</v>
      </c>
      <c r="D4082" s="7" t="s">
        <v>10</v>
      </c>
      <c r="E4082" s="13">
        <v>2238</v>
      </c>
      <c r="F4082" s="7" t="s">
        <v>36</v>
      </c>
      <c r="G4082" s="7" t="s">
        <v>11</v>
      </c>
      <c r="H4082" s="13">
        <v>10</v>
      </c>
      <c r="I4082" s="13">
        <f>IF(G4082="Male",VLOOKUP(H4082,'Shoe size conversion table'!$B$6:$D$22,2),VLOOKUP(H4082,'Shoe size conversion table'!$J$6:$L$22,2))</f>
        <v>43</v>
      </c>
      <c r="J4082" s="13">
        <f>IF(G4082="Male",VLOOKUP(H4082,'Shoe size conversion table'!$B$6:$D$22,3),VLOOKUP(H4082,'Shoe size conversion table'!$J$6:$L$22,3))</f>
        <v>9.5</v>
      </c>
      <c r="K4082" s="11">
        <v>149</v>
      </c>
      <c r="L4082" s="12">
        <v>0.2</v>
      </c>
      <c r="M4082" s="7">
        <f t="shared" si="190"/>
        <v>2015</v>
      </c>
      <c r="N4082" s="7">
        <f t="shared" si="191"/>
        <v>5</v>
      </c>
      <c r="O4082" s="30">
        <f t="shared" si="192"/>
        <v>119.2</v>
      </c>
    </row>
    <row r="4083" spans="2:15" x14ac:dyDescent="0.2">
      <c r="B4083" s="13">
        <v>55958</v>
      </c>
      <c r="C4083" s="14">
        <v>42130.426111111155</v>
      </c>
      <c r="D4083" s="7" t="s">
        <v>10</v>
      </c>
      <c r="E4083" s="13">
        <v>2241</v>
      </c>
      <c r="F4083" s="7" t="s">
        <v>34</v>
      </c>
      <c r="G4083" s="7" t="s">
        <v>11</v>
      </c>
      <c r="H4083" s="13">
        <v>9.5</v>
      </c>
      <c r="I4083" s="13" t="str">
        <f>IF(G4083="Male",VLOOKUP(H4083,'Shoe size conversion table'!$B$6:$D$22,2),VLOOKUP(H4083,'Shoe size conversion table'!$J$6:$L$22,2))</f>
        <v>42-43</v>
      </c>
      <c r="J4083" s="13">
        <f>IF(G4083="Male",VLOOKUP(H4083,'Shoe size conversion table'!$B$6:$D$22,3),VLOOKUP(H4083,'Shoe size conversion table'!$J$6:$L$22,3))</f>
        <v>9</v>
      </c>
      <c r="K4083" s="11">
        <v>139</v>
      </c>
      <c r="L4083" s="12">
        <v>0</v>
      </c>
      <c r="M4083" s="7">
        <f t="shared" si="190"/>
        <v>2015</v>
      </c>
      <c r="N4083" s="7">
        <f t="shared" si="191"/>
        <v>5</v>
      </c>
      <c r="O4083" s="30">
        <f t="shared" si="192"/>
        <v>139</v>
      </c>
    </row>
    <row r="4084" spans="2:15" x14ac:dyDescent="0.2">
      <c r="B4084" s="13">
        <v>55959</v>
      </c>
      <c r="C4084" s="14">
        <v>42130.606111111156</v>
      </c>
      <c r="D4084" s="7" t="s">
        <v>7</v>
      </c>
      <c r="E4084" s="13">
        <v>2196</v>
      </c>
      <c r="F4084" s="7" t="s">
        <v>54</v>
      </c>
      <c r="G4084" s="7" t="s">
        <v>12</v>
      </c>
      <c r="H4084" s="13">
        <v>8</v>
      </c>
      <c r="I4084" s="13" t="str">
        <f>IF(G4084="Male",VLOOKUP(H4084,'Shoe size conversion table'!$B$6:$D$22,2),VLOOKUP(H4084,'Shoe size conversion table'!$J$6:$L$22,2))</f>
        <v>38-39</v>
      </c>
      <c r="J4084" s="13">
        <f>IF(G4084="Male",VLOOKUP(H4084,'Shoe size conversion table'!$B$6:$D$22,3),VLOOKUP(H4084,'Shoe size conversion table'!$J$6:$L$22,3))</f>
        <v>6</v>
      </c>
      <c r="K4084" s="11">
        <v>129</v>
      </c>
      <c r="L4084" s="12">
        <v>0.2</v>
      </c>
      <c r="M4084" s="7">
        <f t="shared" si="190"/>
        <v>2015</v>
      </c>
      <c r="N4084" s="7">
        <f t="shared" si="191"/>
        <v>5</v>
      </c>
      <c r="O4084" s="30">
        <f t="shared" si="192"/>
        <v>103.2</v>
      </c>
    </row>
    <row r="4085" spans="2:15" x14ac:dyDescent="0.2">
      <c r="B4085" s="13">
        <v>55960</v>
      </c>
      <c r="C4085" s="14">
        <v>42130.696111111152</v>
      </c>
      <c r="D4085" s="7" t="s">
        <v>10</v>
      </c>
      <c r="E4085" s="13">
        <v>2226</v>
      </c>
      <c r="F4085" s="7" t="s">
        <v>35</v>
      </c>
      <c r="G4085" s="7" t="s">
        <v>12</v>
      </c>
      <c r="H4085" s="13">
        <v>8</v>
      </c>
      <c r="I4085" s="13" t="str">
        <f>IF(G4085="Male",VLOOKUP(H4085,'Shoe size conversion table'!$B$6:$D$22,2),VLOOKUP(H4085,'Shoe size conversion table'!$J$6:$L$22,2))</f>
        <v>38-39</v>
      </c>
      <c r="J4085" s="13">
        <f>IF(G4085="Male",VLOOKUP(H4085,'Shoe size conversion table'!$B$6:$D$22,3),VLOOKUP(H4085,'Shoe size conversion table'!$J$6:$L$22,3))</f>
        <v>6</v>
      </c>
      <c r="K4085" s="11">
        <v>179</v>
      </c>
      <c r="L4085" s="12">
        <v>0.5</v>
      </c>
      <c r="M4085" s="7">
        <f t="shared" si="190"/>
        <v>2015</v>
      </c>
      <c r="N4085" s="7">
        <f t="shared" si="191"/>
        <v>5</v>
      </c>
      <c r="O4085" s="30">
        <f t="shared" si="192"/>
        <v>89.5</v>
      </c>
    </row>
    <row r="4086" spans="2:15" x14ac:dyDescent="0.2">
      <c r="B4086" s="13">
        <v>55961</v>
      </c>
      <c r="C4086" s="14">
        <v>42130.766111111327</v>
      </c>
      <c r="D4086" s="7" t="s">
        <v>8</v>
      </c>
      <c r="E4086" s="13">
        <v>2160</v>
      </c>
      <c r="F4086" s="7" t="s">
        <v>38</v>
      </c>
      <c r="G4086" s="7" t="s">
        <v>12</v>
      </c>
      <c r="H4086" s="13">
        <v>9.5</v>
      </c>
      <c r="I4086" s="13">
        <f>IF(G4086="Male",VLOOKUP(H4086,'Shoe size conversion table'!$B$6:$D$22,2),VLOOKUP(H4086,'Shoe size conversion table'!$J$6:$L$22,2))</f>
        <v>40</v>
      </c>
      <c r="J4086" s="13">
        <f>IF(G4086="Male",VLOOKUP(H4086,'Shoe size conversion table'!$B$6:$D$22,3),VLOOKUP(H4086,'Shoe size conversion table'!$J$6:$L$22,3))</f>
        <v>7.5</v>
      </c>
      <c r="K4086" s="11">
        <v>189</v>
      </c>
      <c r="L4086" s="12">
        <v>0</v>
      </c>
      <c r="M4086" s="7">
        <f t="shared" si="190"/>
        <v>2015</v>
      </c>
      <c r="N4086" s="7">
        <f t="shared" si="191"/>
        <v>5</v>
      </c>
      <c r="O4086" s="30">
        <f t="shared" si="192"/>
        <v>189</v>
      </c>
    </row>
    <row r="4087" spans="2:15" x14ac:dyDescent="0.2">
      <c r="B4087" s="13">
        <v>55962</v>
      </c>
      <c r="C4087" s="14">
        <v>42130.786111111251</v>
      </c>
      <c r="D4087" s="7" t="s">
        <v>8</v>
      </c>
      <c r="E4087" s="13">
        <v>2222</v>
      </c>
      <c r="F4087" s="7" t="s">
        <v>40</v>
      </c>
      <c r="G4087" s="7" t="s">
        <v>11</v>
      </c>
      <c r="H4087" s="13">
        <v>10</v>
      </c>
      <c r="I4087" s="13">
        <f>IF(G4087="Male",VLOOKUP(H4087,'Shoe size conversion table'!$B$6:$D$22,2),VLOOKUP(H4087,'Shoe size conversion table'!$J$6:$L$22,2))</f>
        <v>43</v>
      </c>
      <c r="J4087" s="13">
        <f>IF(G4087="Male",VLOOKUP(H4087,'Shoe size conversion table'!$B$6:$D$22,3),VLOOKUP(H4087,'Shoe size conversion table'!$J$6:$L$22,3))</f>
        <v>9.5</v>
      </c>
      <c r="K4087" s="11">
        <v>129</v>
      </c>
      <c r="L4087" s="12">
        <v>0</v>
      </c>
      <c r="M4087" s="7">
        <f t="shared" si="190"/>
        <v>2015</v>
      </c>
      <c r="N4087" s="7">
        <f t="shared" si="191"/>
        <v>5</v>
      </c>
      <c r="O4087" s="30">
        <f t="shared" si="192"/>
        <v>129</v>
      </c>
    </row>
    <row r="4088" spans="2:15" x14ac:dyDescent="0.2">
      <c r="B4088" s="13">
        <v>55963</v>
      </c>
      <c r="C4088" s="14">
        <v>42131.10611111125</v>
      </c>
      <c r="D4088" s="7" t="s">
        <v>7</v>
      </c>
      <c r="E4088" s="13">
        <v>2224</v>
      </c>
      <c r="F4088" s="7" t="s">
        <v>56</v>
      </c>
      <c r="G4088" s="7" t="s">
        <v>12</v>
      </c>
      <c r="H4088" s="13">
        <v>8</v>
      </c>
      <c r="I4088" s="13" t="str">
        <f>IF(G4088="Male",VLOOKUP(H4088,'Shoe size conversion table'!$B$6:$D$22,2),VLOOKUP(H4088,'Shoe size conversion table'!$J$6:$L$22,2))</f>
        <v>38-39</v>
      </c>
      <c r="J4088" s="13">
        <f>IF(G4088="Male",VLOOKUP(H4088,'Shoe size conversion table'!$B$6:$D$22,3),VLOOKUP(H4088,'Shoe size conversion table'!$J$6:$L$22,3))</f>
        <v>6</v>
      </c>
      <c r="K4088" s="11">
        <v>129</v>
      </c>
      <c r="L4088" s="12">
        <v>0.1</v>
      </c>
      <c r="M4088" s="7">
        <f t="shared" si="190"/>
        <v>2015</v>
      </c>
      <c r="N4088" s="7">
        <f t="shared" si="191"/>
        <v>5</v>
      </c>
      <c r="O4088" s="30">
        <f t="shared" si="192"/>
        <v>116.10000000000001</v>
      </c>
    </row>
    <row r="4089" spans="2:15" x14ac:dyDescent="0.2">
      <c r="B4089" s="13">
        <v>55964</v>
      </c>
      <c r="C4089" s="14">
        <v>42131.10611111125</v>
      </c>
      <c r="D4089" s="7" t="s">
        <v>10</v>
      </c>
      <c r="E4089" s="13">
        <v>2219</v>
      </c>
      <c r="F4089" s="7" t="s">
        <v>35</v>
      </c>
      <c r="G4089" s="7" t="s">
        <v>11</v>
      </c>
      <c r="H4089" s="13">
        <v>9.5</v>
      </c>
      <c r="I4089" s="13" t="str">
        <f>IF(G4089="Male",VLOOKUP(H4089,'Shoe size conversion table'!$B$6:$D$22,2),VLOOKUP(H4089,'Shoe size conversion table'!$J$6:$L$22,2))</f>
        <v>42-43</v>
      </c>
      <c r="J4089" s="13">
        <f>IF(G4089="Male",VLOOKUP(H4089,'Shoe size conversion table'!$B$6:$D$22,3),VLOOKUP(H4089,'Shoe size conversion table'!$J$6:$L$22,3))</f>
        <v>9</v>
      </c>
      <c r="K4089" s="11">
        <v>129</v>
      </c>
      <c r="L4089" s="12">
        <v>0</v>
      </c>
      <c r="M4089" s="7">
        <f t="shared" si="190"/>
        <v>2015</v>
      </c>
      <c r="N4089" s="7">
        <f t="shared" si="191"/>
        <v>5</v>
      </c>
      <c r="O4089" s="30">
        <f t="shared" si="192"/>
        <v>129</v>
      </c>
    </row>
    <row r="4090" spans="2:15" x14ac:dyDescent="0.2">
      <c r="B4090" s="13">
        <v>55965</v>
      </c>
      <c r="C4090" s="14">
        <v>42131.126111111327</v>
      </c>
      <c r="D4090" s="7" t="s">
        <v>8</v>
      </c>
      <c r="E4090" s="13">
        <v>2194</v>
      </c>
      <c r="F4090" s="7" t="s">
        <v>42</v>
      </c>
      <c r="G4090" s="7" t="s">
        <v>11</v>
      </c>
      <c r="H4090" s="13">
        <v>9.5</v>
      </c>
      <c r="I4090" s="13" t="str">
        <f>IF(G4090="Male",VLOOKUP(H4090,'Shoe size conversion table'!$B$6:$D$22,2),VLOOKUP(H4090,'Shoe size conversion table'!$J$6:$L$22,2))</f>
        <v>42-43</v>
      </c>
      <c r="J4090" s="13">
        <f>IF(G4090="Male",VLOOKUP(H4090,'Shoe size conversion table'!$B$6:$D$22,3),VLOOKUP(H4090,'Shoe size conversion table'!$J$6:$L$22,3))</f>
        <v>9</v>
      </c>
      <c r="K4090" s="11">
        <v>129</v>
      </c>
      <c r="L4090" s="12">
        <v>0</v>
      </c>
      <c r="M4090" s="7">
        <f t="shared" si="190"/>
        <v>2015</v>
      </c>
      <c r="N4090" s="7">
        <f t="shared" si="191"/>
        <v>5</v>
      </c>
      <c r="O4090" s="30">
        <f t="shared" si="192"/>
        <v>129</v>
      </c>
    </row>
    <row r="4091" spans="2:15" x14ac:dyDescent="0.2">
      <c r="B4091" s="13">
        <v>55966</v>
      </c>
      <c r="C4091" s="14">
        <v>42131.166111111248</v>
      </c>
      <c r="D4091" s="7" t="s">
        <v>7</v>
      </c>
      <c r="E4091" s="13">
        <v>2225</v>
      </c>
      <c r="F4091" s="7" t="s">
        <v>43</v>
      </c>
      <c r="G4091" s="7" t="s">
        <v>12</v>
      </c>
      <c r="H4091" s="13">
        <v>7.5</v>
      </c>
      <c r="I4091" s="13">
        <f>IF(G4091="Male",VLOOKUP(H4091,'Shoe size conversion table'!$B$6:$D$22,2),VLOOKUP(H4091,'Shoe size conversion table'!$J$6:$L$22,2))</f>
        <v>38</v>
      </c>
      <c r="J4091" s="13">
        <f>IF(G4091="Male",VLOOKUP(H4091,'Shoe size conversion table'!$B$6:$D$22,3),VLOOKUP(H4091,'Shoe size conversion table'!$J$6:$L$22,3))</f>
        <v>5.5</v>
      </c>
      <c r="K4091" s="11">
        <v>129</v>
      </c>
      <c r="L4091" s="12">
        <v>0</v>
      </c>
      <c r="M4091" s="7">
        <f t="shared" si="190"/>
        <v>2015</v>
      </c>
      <c r="N4091" s="7">
        <f t="shared" si="191"/>
        <v>5</v>
      </c>
      <c r="O4091" s="30">
        <f t="shared" si="192"/>
        <v>129</v>
      </c>
    </row>
    <row r="4092" spans="2:15" x14ac:dyDescent="0.2">
      <c r="B4092" s="13">
        <v>55967</v>
      </c>
      <c r="C4092" s="14">
        <v>42131.166111111328</v>
      </c>
      <c r="D4092" s="7" t="s">
        <v>8</v>
      </c>
      <c r="E4092" s="13">
        <v>2221</v>
      </c>
      <c r="F4092" s="7" t="s">
        <v>37</v>
      </c>
      <c r="G4092" s="7" t="s">
        <v>12</v>
      </c>
      <c r="H4092" s="13">
        <v>8</v>
      </c>
      <c r="I4092" s="13" t="str">
        <f>IF(G4092="Male",VLOOKUP(H4092,'Shoe size conversion table'!$B$6:$D$22,2),VLOOKUP(H4092,'Shoe size conversion table'!$J$6:$L$22,2))</f>
        <v>38-39</v>
      </c>
      <c r="J4092" s="13">
        <f>IF(G4092="Male",VLOOKUP(H4092,'Shoe size conversion table'!$B$6:$D$22,3),VLOOKUP(H4092,'Shoe size conversion table'!$J$6:$L$22,3))</f>
        <v>6</v>
      </c>
      <c r="K4092" s="11">
        <v>189</v>
      </c>
      <c r="L4092" s="12">
        <v>0</v>
      </c>
      <c r="M4092" s="7">
        <f t="shared" si="190"/>
        <v>2015</v>
      </c>
      <c r="N4092" s="7">
        <f t="shared" si="191"/>
        <v>5</v>
      </c>
      <c r="O4092" s="30">
        <f t="shared" si="192"/>
        <v>189</v>
      </c>
    </row>
    <row r="4093" spans="2:15" x14ac:dyDescent="0.2">
      <c r="B4093" s="13">
        <v>55968</v>
      </c>
      <c r="C4093" s="14">
        <v>42131.17611111133</v>
      </c>
      <c r="D4093" s="7" t="s">
        <v>7</v>
      </c>
      <c r="E4093" s="13">
        <v>2159</v>
      </c>
      <c r="F4093" s="7" t="s">
        <v>45</v>
      </c>
      <c r="G4093" s="7" t="s">
        <v>12</v>
      </c>
      <c r="H4093" s="13">
        <v>6</v>
      </c>
      <c r="I4093" s="13" t="str">
        <f>IF(G4093="Male",VLOOKUP(H4093,'Shoe size conversion table'!$B$6:$D$22,2),VLOOKUP(H4093,'Shoe size conversion table'!$J$6:$L$22,2))</f>
        <v>36-37</v>
      </c>
      <c r="J4093" s="13">
        <f>IF(G4093="Male",VLOOKUP(H4093,'Shoe size conversion table'!$B$6:$D$22,3),VLOOKUP(H4093,'Shoe size conversion table'!$J$6:$L$22,3))</f>
        <v>4</v>
      </c>
      <c r="K4093" s="11">
        <v>159</v>
      </c>
      <c r="L4093" s="12">
        <v>0.1</v>
      </c>
      <c r="M4093" s="7">
        <f t="shared" si="190"/>
        <v>2015</v>
      </c>
      <c r="N4093" s="7">
        <f t="shared" si="191"/>
        <v>5</v>
      </c>
      <c r="O4093" s="30">
        <f t="shared" si="192"/>
        <v>143.1</v>
      </c>
    </row>
    <row r="4094" spans="2:15" x14ac:dyDescent="0.2">
      <c r="B4094" s="13">
        <v>55969</v>
      </c>
      <c r="C4094" s="14">
        <v>42131.426111111155</v>
      </c>
      <c r="D4094" s="7" t="s">
        <v>10</v>
      </c>
      <c r="E4094" s="13">
        <v>2193</v>
      </c>
      <c r="F4094" s="7" t="s">
        <v>35</v>
      </c>
      <c r="G4094" s="7" t="s">
        <v>11</v>
      </c>
      <c r="H4094" s="13">
        <v>9.5</v>
      </c>
      <c r="I4094" s="13" t="str">
        <f>IF(G4094="Male",VLOOKUP(H4094,'Shoe size conversion table'!$B$6:$D$22,2),VLOOKUP(H4094,'Shoe size conversion table'!$J$6:$L$22,2))</f>
        <v>42-43</v>
      </c>
      <c r="J4094" s="13">
        <f>IF(G4094="Male",VLOOKUP(H4094,'Shoe size conversion table'!$B$6:$D$22,3),VLOOKUP(H4094,'Shoe size conversion table'!$J$6:$L$22,3))</f>
        <v>9</v>
      </c>
      <c r="K4094" s="11">
        <v>129</v>
      </c>
      <c r="L4094" s="12">
        <v>0.2</v>
      </c>
      <c r="M4094" s="7">
        <f t="shared" si="190"/>
        <v>2015</v>
      </c>
      <c r="N4094" s="7">
        <f t="shared" si="191"/>
        <v>5</v>
      </c>
      <c r="O4094" s="30">
        <f t="shared" si="192"/>
        <v>103.2</v>
      </c>
    </row>
    <row r="4095" spans="2:15" x14ac:dyDescent="0.2">
      <c r="B4095" s="13">
        <v>55969</v>
      </c>
      <c r="C4095" s="14">
        <v>42131.426111111155</v>
      </c>
      <c r="D4095" s="7" t="s">
        <v>10</v>
      </c>
      <c r="E4095" s="13">
        <v>2227</v>
      </c>
      <c r="F4095" s="7" t="s">
        <v>34</v>
      </c>
      <c r="G4095" s="7" t="s">
        <v>11</v>
      </c>
      <c r="H4095" s="13">
        <v>12</v>
      </c>
      <c r="I4095" s="13">
        <f>IF(G4095="Male",VLOOKUP(H4095,'Shoe size conversion table'!$B$6:$D$22,2),VLOOKUP(H4095,'Shoe size conversion table'!$J$6:$L$22,2))</f>
        <v>45</v>
      </c>
      <c r="J4095" s="13">
        <f>IF(G4095="Male",VLOOKUP(H4095,'Shoe size conversion table'!$B$6:$D$22,3),VLOOKUP(H4095,'Shoe size conversion table'!$J$6:$L$22,3))</f>
        <v>11.5</v>
      </c>
      <c r="K4095" s="11">
        <v>179</v>
      </c>
      <c r="L4095" s="12">
        <v>0.3</v>
      </c>
      <c r="M4095" s="7">
        <f t="shared" si="190"/>
        <v>2015</v>
      </c>
      <c r="N4095" s="7">
        <f t="shared" si="191"/>
        <v>5</v>
      </c>
      <c r="O4095" s="30">
        <f t="shared" si="192"/>
        <v>125.3</v>
      </c>
    </row>
    <row r="4096" spans="2:15" x14ac:dyDescent="0.2">
      <c r="B4096" s="13">
        <v>55969</v>
      </c>
      <c r="C4096" s="14">
        <v>42131.426111111155</v>
      </c>
      <c r="D4096" s="7" t="s">
        <v>10</v>
      </c>
      <c r="E4096" s="13">
        <v>2209</v>
      </c>
      <c r="F4096" s="7" t="s">
        <v>34</v>
      </c>
      <c r="G4096" s="7" t="s">
        <v>12</v>
      </c>
      <c r="H4096" s="13">
        <v>8.5</v>
      </c>
      <c r="I4096" s="13">
        <f>IF(G4096="Male",VLOOKUP(H4096,'Shoe size conversion table'!$B$6:$D$22,2),VLOOKUP(H4096,'Shoe size conversion table'!$J$6:$L$22,2))</f>
        <v>39</v>
      </c>
      <c r="J4096" s="13">
        <f>IF(G4096="Male",VLOOKUP(H4096,'Shoe size conversion table'!$B$6:$D$22,3),VLOOKUP(H4096,'Shoe size conversion table'!$J$6:$L$22,3))</f>
        <v>6.5</v>
      </c>
      <c r="K4096" s="11">
        <v>199</v>
      </c>
      <c r="L4096" s="12">
        <v>0.1</v>
      </c>
      <c r="M4096" s="7">
        <f t="shared" si="190"/>
        <v>2015</v>
      </c>
      <c r="N4096" s="7">
        <f t="shared" si="191"/>
        <v>5</v>
      </c>
      <c r="O4096" s="30">
        <f t="shared" si="192"/>
        <v>179.1</v>
      </c>
    </row>
    <row r="4097" spans="2:15" x14ac:dyDescent="0.2">
      <c r="B4097" s="13">
        <v>55970</v>
      </c>
      <c r="C4097" s="14">
        <v>42131.606111111156</v>
      </c>
      <c r="D4097" s="7" t="s">
        <v>7</v>
      </c>
      <c r="E4097" s="13">
        <v>2151</v>
      </c>
      <c r="F4097" s="7" t="s">
        <v>48</v>
      </c>
      <c r="G4097" s="7" t="s">
        <v>12</v>
      </c>
      <c r="H4097" s="13">
        <v>8</v>
      </c>
      <c r="I4097" s="13" t="str">
        <f>IF(G4097="Male",VLOOKUP(H4097,'Shoe size conversion table'!$B$6:$D$22,2),VLOOKUP(H4097,'Shoe size conversion table'!$J$6:$L$22,2))</f>
        <v>38-39</v>
      </c>
      <c r="J4097" s="13">
        <f>IF(G4097="Male",VLOOKUP(H4097,'Shoe size conversion table'!$B$6:$D$22,3),VLOOKUP(H4097,'Shoe size conversion table'!$J$6:$L$22,3))</f>
        <v>6</v>
      </c>
      <c r="K4097" s="11">
        <v>169</v>
      </c>
      <c r="L4097" s="12">
        <v>0.3</v>
      </c>
      <c r="M4097" s="7">
        <f t="shared" si="190"/>
        <v>2015</v>
      </c>
      <c r="N4097" s="7">
        <f t="shared" si="191"/>
        <v>5</v>
      </c>
      <c r="O4097" s="30">
        <f t="shared" si="192"/>
        <v>118.3</v>
      </c>
    </row>
    <row r="4098" spans="2:15" x14ac:dyDescent="0.2">
      <c r="B4098" s="13">
        <v>55971</v>
      </c>
      <c r="C4098" s="14">
        <v>42131.646111111157</v>
      </c>
      <c r="D4098" s="7" t="s">
        <v>8</v>
      </c>
      <c r="E4098" s="13">
        <v>2190</v>
      </c>
      <c r="F4098" s="7" t="s">
        <v>42</v>
      </c>
      <c r="G4098" s="7" t="s">
        <v>11</v>
      </c>
      <c r="H4098" s="13">
        <v>11</v>
      </c>
      <c r="I4098" s="13">
        <f>IF(G4098="Male",VLOOKUP(H4098,'Shoe size conversion table'!$B$6:$D$22,2),VLOOKUP(H4098,'Shoe size conversion table'!$J$6:$L$22,2))</f>
        <v>44</v>
      </c>
      <c r="J4098" s="13">
        <f>IF(G4098="Male",VLOOKUP(H4098,'Shoe size conversion table'!$B$6:$D$22,3),VLOOKUP(H4098,'Shoe size conversion table'!$J$6:$L$22,3))</f>
        <v>10.5</v>
      </c>
      <c r="K4098" s="11">
        <v>139</v>
      </c>
      <c r="L4098" s="12">
        <v>0.1</v>
      </c>
      <c r="M4098" s="7">
        <f t="shared" si="190"/>
        <v>2015</v>
      </c>
      <c r="N4098" s="7">
        <f t="shared" si="191"/>
        <v>5</v>
      </c>
      <c r="O4098" s="30">
        <f t="shared" si="192"/>
        <v>125.10000000000001</v>
      </c>
    </row>
    <row r="4099" spans="2:15" x14ac:dyDescent="0.2">
      <c r="B4099" s="13">
        <v>55972</v>
      </c>
      <c r="C4099" s="14">
        <v>42131.746111111155</v>
      </c>
      <c r="D4099" s="7" t="s">
        <v>8</v>
      </c>
      <c r="E4099" s="13">
        <v>2231</v>
      </c>
      <c r="F4099" s="7" t="s">
        <v>38</v>
      </c>
      <c r="G4099" s="7" t="s">
        <v>11</v>
      </c>
      <c r="H4099" s="13">
        <v>10</v>
      </c>
      <c r="I4099" s="13">
        <f>IF(G4099="Male",VLOOKUP(H4099,'Shoe size conversion table'!$B$6:$D$22,2),VLOOKUP(H4099,'Shoe size conversion table'!$J$6:$L$22,2))</f>
        <v>43</v>
      </c>
      <c r="J4099" s="13">
        <f>IF(G4099="Male",VLOOKUP(H4099,'Shoe size conversion table'!$B$6:$D$22,3),VLOOKUP(H4099,'Shoe size conversion table'!$J$6:$L$22,3))</f>
        <v>9.5</v>
      </c>
      <c r="K4099" s="11">
        <v>199</v>
      </c>
      <c r="L4099" s="12">
        <v>0.5</v>
      </c>
      <c r="M4099" s="7">
        <f t="shared" si="190"/>
        <v>2015</v>
      </c>
      <c r="N4099" s="7">
        <f t="shared" si="191"/>
        <v>5</v>
      </c>
      <c r="O4099" s="30">
        <f t="shared" si="192"/>
        <v>99.5</v>
      </c>
    </row>
    <row r="4100" spans="2:15" x14ac:dyDescent="0.2">
      <c r="B4100" s="13">
        <v>55972</v>
      </c>
      <c r="C4100" s="14">
        <v>42131.746111111155</v>
      </c>
      <c r="D4100" s="7" t="s">
        <v>8</v>
      </c>
      <c r="E4100" s="13">
        <v>2219</v>
      </c>
      <c r="F4100" s="7" t="s">
        <v>40</v>
      </c>
      <c r="G4100" s="7" t="s">
        <v>12</v>
      </c>
      <c r="H4100" s="13">
        <v>8.5</v>
      </c>
      <c r="I4100" s="13">
        <f>IF(G4100="Male",VLOOKUP(H4100,'Shoe size conversion table'!$B$6:$D$22,2),VLOOKUP(H4100,'Shoe size conversion table'!$J$6:$L$22,2))</f>
        <v>39</v>
      </c>
      <c r="J4100" s="13">
        <f>IF(G4100="Male",VLOOKUP(H4100,'Shoe size conversion table'!$B$6:$D$22,3),VLOOKUP(H4100,'Shoe size conversion table'!$J$6:$L$22,3))</f>
        <v>6.5</v>
      </c>
      <c r="K4100" s="11">
        <v>179</v>
      </c>
      <c r="L4100" s="12">
        <v>0</v>
      </c>
      <c r="M4100" s="7">
        <f t="shared" si="190"/>
        <v>2015</v>
      </c>
      <c r="N4100" s="7">
        <f t="shared" si="191"/>
        <v>5</v>
      </c>
      <c r="O4100" s="30">
        <f t="shared" si="192"/>
        <v>179</v>
      </c>
    </row>
    <row r="4101" spans="2:15" x14ac:dyDescent="0.2">
      <c r="B4101" s="13">
        <v>55973</v>
      </c>
      <c r="C4101" s="14">
        <v>42131.766111111327</v>
      </c>
      <c r="D4101" s="7" t="s">
        <v>7</v>
      </c>
      <c r="E4101" s="13">
        <v>2147</v>
      </c>
      <c r="F4101" s="7" t="s">
        <v>43</v>
      </c>
      <c r="G4101" s="7" t="s">
        <v>11</v>
      </c>
      <c r="H4101" s="13">
        <v>9</v>
      </c>
      <c r="I4101" s="13">
        <f>IF(G4101="Male",VLOOKUP(H4101,'Shoe size conversion table'!$B$6:$D$22,2),VLOOKUP(H4101,'Shoe size conversion table'!$J$6:$L$22,2))</f>
        <v>42</v>
      </c>
      <c r="J4101" s="13">
        <f>IF(G4101="Male",VLOOKUP(H4101,'Shoe size conversion table'!$B$6:$D$22,3),VLOOKUP(H4101,'Shoe size conversion table'!$J$6:$L$22,3))</f>
        <v>8.5</v>
      </c>
      <c r="K4101" s="11">
        <v>149</v>
      </c>
      <c r="L4101" s="12">
        <v>0</v>
      </c>
      <c r="M4101" s="7">
        <f t="shared" ref="M4101:M4164" si="193">YEAR(C4101)</f>
        <v>2015</v>
      </c>
      <c r="N4101" s="7">
        <f t="shared" si="191"/>
        <v>5</v>
      </c>
      <c r="O4101" s="30">
        <f t="shared" si="192"/>
        <v>149</v>
      </c>
    </row>
    <row r="4102" spans="2:15" x14ac:dyDescent="0.2">
      <c r="B4102" s="13">
        <v>55974</v>
      </c>
      <c r="C4102" s="14">
        <v>42131.786111111251</v>
      </c>
      <c r="D4102" s="7" t="s">
        <v>8</v>
      </c>
      <c r="E4102" s="13">
        <v>2160</v>
      </c>
      <c r="F4102" s="7" t="s">
        <v>37</v>
      </c>
      <c r="G4102" s="7" t="s">
        <v>11</v>
      </c>
      <c r="H4102" s="13">
        <v>12</v>
      </c>
      <c r="I4102" s="13">
        <f>IF(G4102="Male",VLOOKUP(H4102,'Shoe size conversion table'!$B$6:$D$22,2),VLOOKUP(H4102,'Shoe size conversion table'!$J$6:$L$22,2))</f>
        <v>45</v>
      </c>
      <c r="J4102" s="13">
        <f>IF(G4102="Male",VLOOKUP(H4102,'Shoe size conversion table'!$B$6:$D$22,3),VLOOKUP(H4102,'Shoe size conversion table'!$J$6:$L$22,3))</f>
        <v>11.5</v>
      </c>
      <c r="K4102" s="11">
        <v>169</v>
      </c>
      <c r="L4102" s="12">
        <v>0</v>
      </c>
      <c r="M4102" s="7">
        <f t="shared" si="193"/>
        <v>2015</v>
      </c>
      <c r="N4102" s="7">
        <f t="shared" ref="N4102:N4165" si="194">MONTH(C4102:C19069)</f>
        <v>5</v>
      </c>
      <c r="O4102" s="30">
        <f t="shared" ref="O4102:O4165" si="195">K4102*(1-L4102)</f>
        <v>169</v>
      </c>
    </row>
    <row r="4103" spans="2:15" x14ac:dyDescent="0.2">
      <c r="B4103" s="13">
        <v>55975</v>
      </c>
      <c r="C4103" s="14">
        <v>42131.946111111254</v>
      </c>
      <c r="D4103" s="7" t="s">
        <v>7</v>
      </c>
      <c r="E4103" s="13">
        <v>2158</v>
      </c>
      <c r="F4103" s="7" t="s">
        <v>52</v>
      </c>
      <c r="G4103" s="7" t="s">
        <v>11</v>
      </c>
      <c r="H4103" s="13">
        <v>11</v>
      </c>
      <c r="I4103" s="13">
        <f>IF(G4103="Male",VLOOKUP(H4103,'Shoe size conversion table'!$B$6:$D$22,2),VLOOKUP(H4103,'Shoe size conversion table'!$J$6:$L$22,2))</f>
        <v>44</v>
      </c>
      <c r="J4103" s="13">
        <f>IF(G4103="Male",VLOOKUP(H4103,'Shoe size conversion table'!$B$6:$D$22,3),VLOOKUP(H4103,'Shoe size conversion table'!$J$6:$L$22,3))</f>
        <v>10.5</v>
      </c>
      <c r="K4103" s="11">
        <v>189</v>
      </c>
      <c r="L4103" s="12">
        <v>0</v>
      </c>
      <c r="M4103" s="7">
        <f t="shared" si="193"/>
        <v>2015</v>
      </c>
      <c r="N4103" s="7">
        <f t="shared" si="194"/>
        <v>5</v>
      </c>
      <c r="O4103" s="30">
        <f t="shared" si="195"/>
        <v>189</v>
      </c>
    </row>
    <row r="4104" spans="2:15" x14ac:dyDescent="0.2">
      <c r="B4104" s="13">
        <v>55976</v>
      </c>
      <c r="C4104" s="14">
        <v>42131.946111111327</v>
      </c>
      <c r="D4104" s="7" t="s">
        <v>10</v>
      </c>
      <c r="E4104" s="13">
        <v>2163</v>
      </c>
      <c r="F4104" s="7" t="s">
        <v>34</v>
      </c>
      <c r="G4104" s="7" t="s">
        <v>11</v>
      </c>
      <c r="H4104" s="13">
        <v>10.5</v>
      </c>
      <c r="I4104" s="13" t="str">
        <f>IF(G4104="Male",VLOOKUP(H4104,'Shoe size conversion table'!$B$6:$D$22,2),VLOOKUP(H4104,'Shoe size conversion table'!$J$6:$L$22,2))</f>
        <v>43-44</v>
      </c>
      <c r="J4104" s="13">
        <f>IF(G4104="Male",VLOOKUP(H4104,'Shoe size conversion table'!$B$6:$D$22,3),VLOOKUP(H4104,'Shoe size conversion table'!$J$6:$L$22,3))</f>
        <v>10</v>
      </c>
      <c r="K4104" s="11">
        <v>129</v>
      </c>
      <c r="L4104" s="12">
        <v>0</v>
      </c>
      <c r="M4104" s="7">
        <f t="shared" si="193"/>
        <v>2015</v>
      </c>
      <c r="N4104" s="7">
        <f t="shared" si="194"/>
        <v>5</v>
      </c>
      <c r="O4104" s="30">
        <f t="shared" si="195"/>
        <v>129</v>
      </c>
    </row>
    <row r="4105" spans="2:15" x14ac:dyDescent="0.2">
      <c r="B4105" s="13">
        <v>55977</v>
      </c>
      <c r="C4105" s="14">
        <v>42132.10611111125</v>
      </c>
      <c r="D4105" s="7" t="s">
        <v>10</v>
      </c>
      <c r="E4105" s="13">
        <v>2197</v>
      </c>
      <c r="F4105" s="7" t="s">
        <v>35</v>
      </c>
      <c r="G4105" s="7" t="s">
        <v>12</v>
      </c>
      <c r="H4105" s="13">
        <v>8.5</v>
      </c>
      <c r="I4105" s="13">
        <f>IF(G4105="Male",VLOOKUP(H4105,'Shoe size conversion table'!$B$6:$D$22,2),VLOOKUP(H4105,'Shoe size conversion table'!$J$6:$L$22,2))</f>
        <v>39</v>
      </c>
      <c r="J4105" s="13">
        <f>IF(G4105="Male",VLOOKUP(H4105,'Shoe size conversion table'!$B$6:$D$22,3),VLOOKUP(H4105,'Shoe size conversion table'!$J$6:$L$22,3))</f>
        <v>6.5</v>
      </c>
      <c r="K4105" s="11">
        <v>189</v>
      </c>
      <c r="L4105" s="12">
        <v>0.1</v>
      </c>
      <c r="M4105" s="7">
        <f t="shared" si="193"/>
        <v>2015</v>
      </c>
      <c r="N4105" s="7">
        <f t="shared" si="194"/>
        <v>5</v>
      </c>
      <c r="O4105" s="30">
        <f t="shared" si="195"/>
        <v>170.1</v>
      </c>
    </row>
    <row r="4106" spans="2:15" x14ac:dyDescent="0.2">
      <c r="B4106" s="13">
        <v>55978</v>
      </c>
      <c r="C4106" s="14">
        <v>42132.276111111154</v>
      </c>
      <c r="D4106" s="7" t="s">
        <v>10</v>
      </c>
      <c r="E4106" s="13">
        <v>2181</v>
      </c>
      <c r="F4106" s="7" t="s">
        <v>34</v>
      </c>
      <c r="G4106" s="7" t="s">
        <v>11</v>
      </c>
      <c r="H4106" s="13">
        <v>11</v>
      </c>
      <c r="I4106" s="13">
        <f>IF(G4106="Male",VLOOKUP(H4106,'Shoe size conversion table'!$B$6:$D$22,2),VLOOKUP(H4106,'Shoe size conversion table'!$J$6:$L$22,2))</f>
        <v>44</v>
      </c>
      <c r="J4106" s="13">
        <f>IF(G4106="Male",VLOOKUP(H4106,'Shoe size conversion table'!$B$6:$D$22,3),VLOOKUP(H4106,'Shoe size conversion table'!$J$6:$L$22,3))</f>
        <v>10.5</v>
      </c>
      <c r="K4106" s="11">
        <v>159</v>
      </c>
      <c r="L4106" s="12">
        <v>0</v>
      </c>
      <c r="M4106" s="7">
        <f t="shared" si="193"/>
        <v>2015</v>
      </c>
      <c r="N4106" s="7">
        <f t="shared" si="194"/>
        <v>5</v>
      </c>
      <c r="O4106" s="30">
        <f t="shared" si="195"/>
        <v>159</v>
      </c>
    </row>
    <row r="4107" spans="2:15" x14ac:dyDescent="0.2">
      <c r="B4107" s="13">
        <v>55979</v>
      </c>
      <c r="C4107" s="14">
        <v>42132.286111111251</v>
      </c>
      <c r="D4107" s="7" t="s">
        <v>10</v>
      </c>
      <c r="E4107" s="13">
        <v>2158</v>
      </c>
      <c r="F4107" s="7" t="s">
        <v>34</v>
      </c>
      <c r="G4107" s="7" t="s">
        <v>11</v>
      </c>
      <c r="H4107" s="13">
        <v>10.5</v>
      </c>
      <c r="I4107" s="13" t="str">
        <f>IF(G4107="Male",VLOOKUP(H4107,'Shoe size conversion table'!$B$6:$D$22,2),VLOOKUP(H4107,'Shoe size conversion table'!$J$6:$L$22,2))</f>
        <v>43-44</v>
      </c>
      <c r="J4107" s="13">
        <f>IF(G4107="Male",VLOOKUP(H4107,'Shoe size conversion table'!$B$6:$D$22,3),VLOOKUP(H4107,'Shoe size conversion table'!$J$6:$L$22,3))</f>
        <v>10</v>
      </c>
      <c r="K4107" s="11">
        <v>169</v>
      </c>
      <c r="L4107" s="12">
        <v>0</v>
      </c>
      <c r="M4107" s="7">
        <f t="shared" si="193"/>
        <v>2015</v>
      </c>
      <c r="N4107" s="7">
        <f t="shared" si="194"/>
        <v>5</v>
      </c>
      <c r="O4107" s="30">
        <f t="shared" si="195"/>
        <v>169</v>
      </c>
    </row>
    <row r="4108" spans="2:15" x14ac:dyDescent="0.2">
      <c r="B4108" s="13">
        <v>55980</v>
      </c>
      <c r="C4108" s="14">
        <v>42132.31611111133</v>
      </c>
      <c r="D4108" s="7" t="s">
        <v>10</v>
      </c>
      <c r="E4108" s="13">
        <v>2201</v>
      </c>
      <c r="F4108" s="7" t="s">
        <v>34</v>
      </c>
      <c r="G4108" s="7" t="s">
        <v>11</v>
      </c>
      <c r="H4108" s="13">
        <v>10.5</v>
      </c>
      <c r="I4108" s="13" t="str">
        <f>IF(G4108="Male",VLOOKUP(H4108,'Shoe size conversion table'!$B$6:$D$22,2),VLOOKUP(H4108,'Shoe size conversion table'!$J$6:$L$22,2))</f>
        <v>43-44</v>
      </c>
      <c r="J4108" s="13">
        <f>IF(G4108="Male",VLOOKUP(H4108,'Shoe size conversion table'!$B$6:$D$22,3),VLOOKUP(H4108,'Shoe size conversion table'!$J$6:$L$22,3))</f>
        <v>10</v>
      </c>
      <c r="K4108" s="11">
        <v>159</v>
      </c>
      <c r="L4108" s="12">
        <v>0.1</v>
      </c>
      <c r="M4108" s="7">
        <f t="shared" si="193"/>
        <v>2015</v>
      </c>
      <c r="N4108" s="7">
        <f t="shared" si="194"/>
        <v>5</v>
      </c>
      <c r="O4108" s="30">
        <f t="shared" si="195"/>
        <v>143.1</v>
      </c>
    </row>
    <row r="4109" spans="2:15" x14ac:dyDescent="0.2">
      <c r="B4109" s="13">
        <v>55981</v>
      </c>
      <c r="C4109" s="14">
        <v>42132.416111111161</v>
      </c>
      <c r="D4109" s="7" t="s">
        <v>10</v>
      </c>
      <c r="E4109" s="13">
        <v>2184</v>
      </c>
      <c r="F4109" s="7" t="s">
        <v>34</v>
      </c>
      <c r="G4109" s="7" t="s">
        <v>11</v>
      </c>
      <c r="H4109" s="13">
        <v>9.5</v>
      </c>
      <c r="I4109" s="13" t="str">
        <f>IF(G4109="Male",VLOOKUP(H4109,'Shoe size conversion table'!$B$6:$D$22,2),VLOOKUP(H4109,'Shoe size conversion table'!$J$6:$L$22,2))</f>
        <v>42-43</v>
      </c>
      <c r="J4109" s="13">
        <f>IF(G4109="Male",VLOOKUP(H4109,'Shoe size conversion table'!$B$6:$D$22,3),VLOOKUP(H4109,'Shoe size conversion table'!$J$6:$L$22,3))</f>
        <v>9</v>
      </c>
      <c r="K4109" s="11">
        <v>159</v>
      </c>
      <c r="L4109" s="12">
        <v>0</v>
      </c>
      <c r="M4109" s="7">
        <f t="shared" si="193"/>
        <v>2015</v>
      </c>
      <c r="N4109" s="7">
        <f t="shared" si="194"/>
        <v>5</v>
      </c>
      <c r="O4109" s="30">
        <f t="shared" si="195"/>
        <v>159</v>
      </c>
    </row>
    <row r="4110" spans="2:15" x14ac:dyDescent="0.2">
      <c r="B4110" s="13">
        <v>55982</v>
      </c>
      <c r="C4110" s="14">
        <v>42132.426111111155</v>
      </c>
      <c r="D4110" s="7" t="s">
        <v>7</v>
      </c>
      <c r="E4110" s="13">
        <v>2236</v>
      </c>
      <c r="F4110" s="7" t="s">
        <v>51</v>
      </c>
      <c r="G4110" s="7" t="s">
        <v>12</v>
      </c>
      <c r="H4110" s="13">
        <v>8</v>
      </c>
      <c r="I4110" s="13" t="str">
        <f>IF(G4110="Male",VLOOKUP(H4110,'Shoe size conversion table'!$B$6:$D$22,2),VLOOKUP(H4110,'Shoe size conversion table'!$J$6:$L$22,2))</f>
        <v>38-39</v>
      </c>
      <c r="J4110" s="13">
        <f>IF(G4110="Male",VLOOKUP(H4110,'Shoe size conversion table'!$B$6:$D$22,3),VLOOKUP(H4110,'Shoe size conversion table'!$J$6:$L$22,3))</f>
        <v>6</v>
      </c>
      <c r="K4110" s="11">
        <v>169</v>
      </c>
      <c r="L4110" s="12">
        <v>0</v>
      </c>
      <c r="M4110" s="7">
        <f t="shared" si="193"/>
        <v>2015</v>
      </c>
      <c r="N4110" s="7">
        <f t="shared" si="194"/>
        <v>5</v>
      </c>
      <c r="O4110" s="30">
        <f t="shared" si="195"/>
        <v>169</v>
      </c>
    </row>
    <row r="4111" spans="2:15" x14ac:dyDescent="0.2">
      <c r="B4111" s="13">
        <v>55982</v>
      </c>
      <c r="C4111" s="14">
        <v>42132.426111111155</v>
      </c>
      <c r="D4111" s="7" t="s">
        <v>7</v>
      </c>
      <c r="E4111" s="13">
        <v>2174</v>
      </c>
      <c r="F4111" s="7" t="s">
        <v>51</v>
      </c>
      <c r="G4111" s="7" t="s">
        <v>12</v>
      </c>
      <c r="H4111" s="13">
        <v>8</v>
      </c>
      <c r="I4111" s="13" t="str">
        <f>IF(G4111="Male",VLOOKUP(H4111,'Shoe size conversion table'!$B$6:$D$22,2),VLOOKUP(H4111,'Shoe size conversion table'!$J$6:$L$22,2))</f>
        <v>38-39</v>
      </c>
      <c r="J4111" s="13">
        <f>IF(G4111="Male",VLOOKUP(H4111,'Shoe size conversion table'!$B$6:$D$22,3),VLOOKUP(H4111,'Shoe size conversion table'!$J$6:$L$22,3))</f>
        <v>6</v>
      </c>
      <c r="K4111" s="11">
        <v>199</v>
      </c>
      <c r="L4111" s="12">
        <v>0.2</v>
      </c>
      <c r="M4111" s="7">
        <f t="shared" si="193"/>
        <v>2015</v>
      </c>
      <c r="N4111" s="7">
        <f t="shared" si="194"/>
        <v>5</v>
      </c>
      <c r="O4111" s="30">
        <f t="shared" si="195"/>
        <v>159.20000000000002</v>
      </c>
    </row>
    <row r="4112" spans="2:15" x14ac:dyDescent="0.2">
      <c r="B4112" s="13">
        <v>55983</v>
      </c>
      <c r="C4112" s="14">
        <v>42132.546111111158</v>
      </c>
      <c r="D4112" s="7" t="s">
        <v>7</v>
      </c>
      <c r="E4112" s="13">
        <v>2224</v>
      </c>
      <c r="F4112" s="7" t="s">
        <v>51</v>
      </c>
      <c r="G4112" s="7" t="s">
        <v>12</v>
      </c>
      <c r="H4112" s="13">
        <v>9</v>
      </c>
      <c r="I4112" s="13" t="str">
        <f>IF(G4112="Male",VLOOKUP(H4112,'Shoe size conversion table'!$B$6:$D$22,2),VLOOKUP(H4112,'Shoe size conversion table'!$J$6:$L$22,2))</f>
        <v>39-40</v>
      </c>
      <c r="J4112" s="13">
        <f>IF(G4112="Male",VLOOKUP(H4112,'Shoe size conversion table'!$B$6:$D$22,3),VLOOKUP(H4112,'Shoe size conversion table'!$J$6:$L$22,3))</f>
        <v>7</v>
      </c>
      <c r="K4112" s="11">
        <v>199</v>
      </c>
      <c r="L4112" s="12">
        <v>0.1</v>
      </c>
      <c r="M4112" s="7">
        <f t="shared" si="193"/>
        <v>2015</v>
      </c>
      <c r="N4112" s="7">
        <f t="shared" si="194"/>
        <v>5</v>
      </c>
      <c r="O4112" s="30">
        <f t="shared" si="195"/>
        <v>179.1</v>
      </c>
    </row>
    <row r="4113" spans="2:15" x14ac:dyDescent="0.2">
      <c r="B4113" s="13">
        <v>55984</v>
      </c>
      <c r="C4113" s="14">
        <v>42132.626111111254</v>
      </c>
      <c r="D4113" s="7" t="s">
        <v>8</v>
      </c>
      <c r="E4113" s="13">
        <v>2203</v>
      </c>
      <c r="F4113" s="7" t="s">
        <v>37</v>
      </c>
      <c r="G4113" s="7" t="s">
        <v>12</v>
      </c>
      <c r="H4113" s="13">
        <v>9</v>
      </c>
      <c r="I4113" s="13" t="str">
        <f>IF(G4113="Male",VLOOKUP(H4113,'Shoe size conversion table'!$B$6:$D$22,2),VLOOKUP(H4113,'Shoe size conversion table'!$J$6:$L$22,2))</f>
        <v>39-40</v>
      </c>
      <c r="J4113" s="13">
        <f>IF(G4113="Male",VLOOKUP(H4113,'Shoe size conversion table'!$B$6:$D$22,3),VLOOKUP(H4113,'Shoe size conversion table'!$J$6:$L$22,3))</f>
        <v>7</v>
      </c>
      <c r="K4113" s="11">
        <v>149</v>
      </c>
      <c r="L4113" s="12">
        <v>0</v>
      </c>
      <c r="M4113" s="7">
        <f t="shared" si="193"/>
        <v>2015</v>
      </c>
      <c r="N4113" s="7">
        <f t="shared" si="194"/>
        <v>5</v>
      </c>
      <c r="O4113" s="30">
        <f t="shared" si="195"/>
        <v>149</v>
      </c>
    </row>
    <row r="4114" spans="2:15" x14ac:dyDescent="0.2">
      <c r="B4114" s="13">
        <v>55985</v>
      </c>
      <c r="C4114" s="14">
        <v>42132.626111111254</v>
      </c>
      <c r="D4114" s="7" t="s">
        <v>7</v>
      </c>
      <c r="E4114" s="13">
        <v>2163</v>
      </c>
      <c r="F4114" s="7" t="s">
        <v>50</v>
      </c>
      <c r="G4114" s="7" t="s">
        <v>12</v>
      </c>
      <c r="H4114" s="13">
        <v>7.5</v>
      </c>
      <c r="I4114" s="13">
        <f>IF(G4114="Male",VLOOKUP(H4114,'Shoe size conversion table'!$B$6:$D$22,2),VLOOKUP(H4114,'Shoe size conversion table'!$J$6:$L$22,2))</f>
        <v>38</v>
      </c>
      <c r="J4114" s="13">
        <f>IF(G4114="Male",VLOOKUP(H4114,'Shoe size conversion table'!$B$6:$D$22,3),VLOOKUP(H4114,'Shoe size conversion table'!$J$6:$L$22,3))</f>
        <v>5.5</v>
      </c>
      <c r="K4114" s="11">
        <v>129</v>
      </c>
      <c r="L4114" s="12">
        <v>0.5</v>
      </c>
      <c r="M4114" s="7">
        <f t="shared" si="193"/>
        <v>2015</v>
      </c>
      <c r="N4114" s="7">
        <f t="shared" si="194"/>
        <v>5</v>
      </c>
      <c r="O4114" s="30">
        <f t="shared" si="195"/>
        <v>64.5</v>
      </c>
    </row>
    <row r="4115" spans="2:15" x14ac:dyDescent="0.2">
      <c r="B4115" s="13">
        <v>55985</v>
      </c>
      <c r="C4115" s="14">
        <v>42132.626111111254</v>
      </c>
      <c r="D4115" s="7" t="s">
        <v>7</v>
      </c>
      <c r="E4115" s="13">
        <v>2239</v>
      </c>
      <c r="F4115" s="7" t="s">
        <v>48</v>
      </c>
      <c r="G4115" s="7" t="s">
        <v>11</v>
      </c>
      <c r="H4115" s="13">
        <v>9.5</v>
      </c>
      <c r="I4115" s="13" t="str">
        <f>IF(G4115="Male",VLOOKUP(H4115,'Shoe size conversion table'!$B$6:$D$22,2),VLOOKUP(H4115,'Shoe size conversion table'!$J$6:$L$22,2))</f>
        <v>42-43</v>
      </c>
      <c r="J4115" s="13">
        <f>IF(G4115="Male",VLOOKUP(H4115,'Shoe size conversion table'!$B$6:$D$22,3),VLOOKUP(H4115,'Shoe size conversion table'!$J$6:$L$22,3))</f>
        <v>9</v>
      </c>
      <c r="K4115" s="11">
        <v>159</v>
      </c>
      <c r="L4115" s="12">
        <v>0</v>
      </c>
      <c r="M4115" s="7">
        <f t="shared" si="193"/>
        <v>2015</v>
      </c>
      <c r="N4115" s="7">
        <f t="shared" si="194"/>
        <v>5</v>
      </c>
      <c r="O4115" s="30">
        <f t="shared" si="195"/>
        <v>159</v>
      </c>
    </row>
    <row r="4116" spans="2:15" x14ac:dyDescent="0.2">
      <c r="B4116" s="13">
        <v>55986</v>
      </c>
      <c r="C4116" s="14">
        <v>42132.746111111155</v>
      </c>
      <c r="D4116" s="7" t="s">
        <v>8</v>
      </c>
      <c r="E4116" s="13">
        <v>2159</v>
      </c>
      <c r="F4116" s="7" t="s">
        <v>42</v>
      </c>
      <c r="G4116" s="7" t="s">
        <v>12</v>
      </c>
      <c r="H4116" s="13">
        <v>7.5</v>
      </c>
      <c r="I4116" s="13">
        <f>IF(G4116="Male",VLOOKUP(H4116,'Shoe size conversion table'!$B$6:$D$22,2),VLOOKUP(H4116,'Shoe size conversion table'!$J$6:$L$22,2))</f>
        <v>38</v>
      </c>
      <c r="J4116" s="13">
        <f>IF(G4116="Male",VLOOKUP(H4116,'Shoe size conversion table'!$B$6:$D$22,3),VLOOKUP(H4116,'Shoe size conversion table'!$J$6:$L$22,3))</f>
        <v>5.5</v>
      </c>
      <c r="K4116" s="11">
        <v>159</v>
      </c>
      <c r="L4116" s="12">
        <v>0</v>
      </c>
      <c r="M4116" s="7">
        <f t="shared" si="193"/>
        <v>2015</v>
      </c>
      <c r="N4116" s="7">
        <f t="shared" si="194"/>
        <v>5</v>
      </c>
      <c r="O4116" s="30">
        <f t="shared" si="195"/>
        <v>159</v>
      </c>
    </row>
    <row r="4117" spans="2:15" x14ac:dyDescent="0.2">
      <c r="B4117" s="13">
        <v>55986</v>
      </c>
      <c r="C4117" s="14">
        <v>42132.746111111155</v>
      </c>
      <c r="D4117" s="7" t="s">
        <v>8</v>
      </c>
      <c r="E4117" s="13">
        <v>2217</v>
      </c>
      <c r="F4117" s="7" t="s">
        <v>38</v>
      </c>
      <c r="G4117" s="7" t="s">
        <v>12</v>
      </c>
      <c r="H4117" s="13">
        <v>8.5</v>
      </c>
      <c r="I4117" s="13">
        <f>IF(G4117="Male",VLOOKUP(H4117,'Shoe size conversion table'!$B$6:$D$22,2),VLOOKUP(H4117,'Shoe size conversion table'!$J$6:$L$22,2))</f>
        <v>39</v>
      </c>
      <c r="J4117" s="13">
        <f>IF(G4117="Male",VLOOKUP(H4117,'Shoe size conversion table'!$B$6:$D$22,3),VLOOKUP(H4117,'Shoe size conversion table'!$J$6:$L$22,3))</f>
        <v>6.5</v>
      </c>
      <c r="K4117" s="11">
        <v>159</v>
      </c>
      <c r="L4117" s="12">
        <v>0</v>
      </c>
      <c r="M4117" s="7">
        <f t="shared" si="193"/>
        <v>2015</v>
      </c>
      <c r="N4117" s="7">
        <f t="shared" si="194"/>
        <v>5</v>
      </c>
      <c r="O4117" s="30">
        <f t="shared" si="195"/>
        <v>159</v>
      </c>
    </row>
    <row r="4118" spans="2:15" x14ac:dyDescent="0.2">
      <c r="B4118" s="13">
        <v>55987</v>
      </c>
      <c r="C4118" s="14">
        <v>42132.766111111327</v>
      </c>
      <c r="D4118" s="7" t="s">
        <v>7</v>
      </c>
      <c r="E4118" s="13">
        <v>2151</v>
      </c>
      <c r="F4118" s="7" t="s">
        <v>57</v>
      </c>
      <c r="G4118" s="7" t="s">
        <v>11</v>
      </c>
      <c r="H4118" s="13">
        <v>10.5</v>
      </c>
      <c r="I4118" s="13" t="str">
        <f>IF(G4118="Male",VLOOKUP(H4118,'Shoe size conversion table'!$B$6:$D$22,2),VLOOKUP(H4118,'Shoe size conversion table'!$J$6:$L$22,2))</f>
        <v>43-44</v>
      </c>
      <c r="J4118" s="13">
        <f>IF(G4118="Male",VLOOKUP(H4118,'Shoe size conversion table'!$B$6:$D$22,3),VLOOKUP(H4118,'Shoe size conversion table'!$J$6:$L$22,3))</f>
        <v>10</v>
      </c>
      <c r="K4118" s="11">
        <v>159</v>
      </c>
      <c r="L4118" s="12">
        <v>0</v>
      </c>
      <c r="M4118" s="7">
        <f t="shared" si="193"/>
        <v>2015</v>
      </c>
      <c r="N4118" s="7">
        <f t="shared" si="194"/>
        <v>5</v>
      </c>
      <c r="O4118" s="30">
        <f t="shared" si="195"/>
        <v>159</v>
      </c>
    </row>
    <row r="4119" spans="2:15" x14ac:dyDescent="0.2">
      <c r="B4119" s="13">
        <v>55988</v>
      </c>
      <c r="C4119" s="14">
        <v>42132.946111111254</v>
      </c>
      <c r="D4119" s="7" t="s">
        <v>7</v>
      </c>
      <c r="E4119" s="13">
        <v>2220</v>
      </c>
      <c r="F4119" s="7" t="s">
        <v>48</v>
      </c>
      <c r="G4119" s="7" t="s">
        <v>12</v>
      </c>
      <c r="H4119" s="13">
        <v>9.5</v>
      </c>
      <c r="I4119" s="13">
        <f>IF(G4119="Male",VLOOKUP(H4119,'Shoe size conversion table'!$B$6:$D$22,2),VLOOKUP(H4119,'Shoe size conversion table'!$J$6:$L$22,2))</f>
        <v>40</v>
      </c>
      <c r="J4119" s="13">
        <f>IF(G4119="Male",VLOOKUP(H4119,'Shoe size conversion table'!$B$6:$D$22,3),VLOOKUP(H4119,'Shoe size conversion table'!$J$6:$L$22,3))</f>
        <v>7.5</v>
      </c>
      <c r="K4119" s="11">
        <v>189</v>
      </c>
      <c r="L4119" s="12">
        <v>0.5</v>
      </c>
      <c r="M4119" s="7">
        <f t="shared" si="193"/>
        <v>2015</v>
      </c>
      <c r="N4119" s="7">
        <f t="shared" si="194"/>
        <v>5</v>
      </c>
      <c r="O4119" s="30">
        <f t="shared" si="195"/>
        <v>94.5</v>
      </c>
    </row>
    <row r="4120" spans="2:15" x14ac:dyDescent="0.2">
      <c r="B4120" s="13">
        <v>55988</v>
      </c>
      <c r="C4120" s="14">
        <v>42132.946111111327</v>
      </c>
      <c r="D4120" s="7" t="s">
        <v>7</v>
      </c>
      <c r="E4120" s="13">
        <v>2157</v>
      </c>
      <c r="F4120" s="7" t="s">
        <v>49</v>
      </c>
      <c r="G4120" s="7" t="s">
        <v>12</v>
      </c>
      <c r="H4120" s="13">
        <v>7.5</v>
      </c>
      <c r="I4120" s="13">
        <f>IF(G4120="Male",VLOOKUP(H4120,'Shoe size conversion table'!$B$6:$D$22,2),VLOOKUP(H4120,'Shoe size conversion table'!$J$6:$L$22,2))</f>
        <v>38</v>
      </c>
      <c r="J4120" s="13">
        <f>IF(G4120="Male",VLOOKUP(H4120,'Shoe size conversion table'!$B$6:$D$22,3),VLOOKUP(H4120,'Shoe size conversion table'!$J$6:$L$22,3))</f>
        <v>5.5</v>
      </c>
      <c r="K4120" s="11">
        <v>139</v>
      </c>
      <c r="L4120" s="12">
        <v>0</v>
      </c>
      <c r="M4120" s="7">
        <f t="shared" si="193"/>
        <v>2015</v>
      </c>
      <c r="N4120" s="7">
        <f t="shared" si="194"/>
        <v>5</v>
      </c>
      <c r="O4120" s="30">
        <f t="shared" si="195"/>
        <v>139</v>
      </c>
    </row>
    <row r="4121" spans="2:15" x14ac:dyDescent="0.2">
      <c r="B4121" s="13">
        <v>55989</v>
      </c>
      <c r="C4121" s="14">
        <v>42133.016111111254</v>
      </c>
      <c r="D4121" s="7" t="s">
        <v>7</v>
      </c>
      <c r="E4121" s="13">
        <v>2227</v>
      </c>
      <c r="F4121" s="7" t="s">
        <v>50</v>
      </c>
      <c r="G4121" s="7" t="s">
        <v>11</v>
      </c>
      <c r="H4121" s="13">
        <v>10.5</v>
      </c>
      <c r="I4121" s="13" t="str">
        <f>IF(G4121="Male",VLOOKUP(H4121,'Shoe size conversion table'!$B$6:$D$22,2),VLOOKUP(H4121,'Shoe size conversion table'!$J$6:$L$22,2))</f>
        <v>43-44</v>
      </c>
      <c r="J4121" s="13">
        <f>IF(G4121="Male",VLOOKUP(H4121,'Shoe size conversion table'!$B$6:$D$22,3),VLOOKUP(H4121,'Shoe size conversion table'!$J$6:$L$22,3))</f>
        <v>10</v>
      </c>
      <c r="K4121" s="11">
        <v>199</v>
      </c>
      <c r="L4121" s="12">
        <v>0</v>
      </c>
      <c r="M4121" s="7">
        <f t="shared" si="193"/>
        <v>2015</v>
      </c>
      <c r="N4121" s="7">
        <f t="shared" si="194"/>
        <v>5</v>
      </c>
      <c r="O4121" s="30">
        <f t="shared" si="195"/>
        <v>199</v>
      </c>
    </row>
    <row r="4122" spans="2:15" x14ac:dyDescent="0.2">
      <c r="B4122" s="13">
        <v>55990</v>
      </c>
      <c r="C4122" s="14">
        <v>42133.05611111116</v>
      </c>
      <c r="D4122" s="7" t="s">
        <v>10</v>
      </c>
      <c r="E4122" s="13">
        <v>2149</v>
      </c>
      <c r="F4122" s="7" t="s">
        <v>35</v>
      </c>
      <c r="G4122" s="7" t="s">
        <v>12</v>
      </c>
      <c r="H4122" s="13">
        <v>8.5</v>
      </c>
      <c r="I4122" s="13">
        <f>IF(G4122="Male",VLOOKUP(H4122,'Shoe size conversion table'!$B$6:$D$22,2),VLOOKUP(H4122,'Shoe size conversion table'!$J$6:$L$22,2))</f>
        <v>39</v>
      </c>
      <c r="J4122" s="13">
        <f>IF(G4122="Male",VLOOKUP(H4122,'Shoe size conversion table'!$B$6:$D$22,3),VLOOKUP(H4122,'Shoe size conversion table'!$J$6:$L$22,3))</f>
        <v>6.5</v>
      </c>
      <c r="K4122" s="11">
        <v>139</v>
      </c>
      <c r="L4122" s="12">
        <v>0</v>
      </c>
      <c r="M4122" s="7">
        <f t="shared" si="193"/>
        <v>2015</v>
      </c>
      <c r="N4122" s="7">
        <f t="shared" si="194"/>
        <v>5</v>
      </c>
      <c r="O4122" s="30">
        <f t="shared" si="195"/>
        <v>139</v>
      </c>
    </row>
    <row r="4123" spans="2:15" x14ac:dyDescent="0.2">
      <c r="B4123" s="13">
        <v>55991</v>
      </c>
      <c r="C4123" s="14">
        <v>42133.05611111116</v>
      </c>
      <c r="D4123" s="7" t="s">
        <v>7</v>
      </c>
      <c r="E4123" s="13">
        <v>2232</v>
      </c>
      <c r="F4123" s="7" t="s">
        <v>49</v>
      </c>
      <c r="G4123" s="7" t="s">
        <v>11</v>
      </c>
      <c r="H4123" s="13">
        <v>6</v>
      </c>
      <c r="I4123" s="13">
        <f>IF(G4123="Male",VLOOKUP(H4123,'Shoe size conversion table'!$B$6:$D$22,2),VLOOKUP(H4123,'Shoe size conversion table'!$J$6:$L$22,2))</f>
        <v>39</v>
      </c>
      <c r="J4123" s="13">
        <f>IF(G4123="Male",VLOOKUP(H4123,'Shoe size conversion table'!$B$6:$D$22,3),VLOOKUP(H4123,'Shoe size conversion table'!$J$6:$L$22,3))</f>
        <v>5.5</v>
      </c>
      <c r="K4123" s="11">
        <v>149</v>
      </c>
      <c r="L4123" s="12">
        <v>0.2</v>
      </c>
      <c r="M4123" s="7">
        <f t="shared" si="193"/>
        <v>2015</v>
      </c>
      <c r="N4123" s="7">
        <f t="shared" si="194"/>
        <v>5</v>
      </c>
      <c r="O4123" s="30">
        <f t="shared" si="195"/>
        <v>119.2</v>
      </c>
    </row>
    <row r="4124" spans="2:15" x14ac:dyDescent="0.2">
      <c r="B4124" s="13">
        <v>55991</v>
      </c>
      <c r="C4124" s="14">
        <v>42133.05611111116</v>
      </c>
      <c r="D4124" s="7" t="s">
        <v>7</v>
      </c>
      <c r="E4124" s="13">
        <v>2157</v>
      </c>
      <c r="F4124" s="7" t="s">
        <v>49</v>
      </c>
      <c r="G4124" s="7" t="s">
        <v>11</v>
      </c>
      <c r="H4124" s="13">
        <v>8.5</v>
      </c>
      <c r="I4124" s="13" t="str">
        <f>IF(G4124="Male",VLOOKUP(H4124,'Shoe size conversion table'!$B$6:$D$22,2),VLOOKUP(H4124,'Shoe size conversion table'!$J$6:$L$22,2))</f>
        <v>41-42</v>
      </c>
      <c r="J4124" s="13">
        <f>IF(G4124="Male",VLOOKUP(H4124,'Shoe size conversion table'!$B$6:$D$22,3),VLOOKUP(H4124,'Shoe size conversion table'!$J$6:$L$22,3))</f>
        <v>8</v>
      </c>
      <c r="K4124" s="11">
        <v>139</v>
      </c>
      <c r="L4124" s="12">
        <v>0</v>
      </c>
      <c r="M4124" s="7">
        <f t="shared" si="193"/>
        <v>2015</v>
      </c>
      <c r="N4124" s="7">
        <f t="shared" si="194"/>
        <v>5</v>
      </c>
      <c r="O4124" s="30">
        <f t="shared" si="195"/>
        <v>139</v>
      </c>
    </row>
    <row r="4125" spans="2:15" x14ac:dyDescent="0.2">
      <c r="B4125" s="13">
        <v>55992</v>
      </c>
      <c r="C4125" s="14">
        <v>42133.076111111252</v>
      </c>
      <c r="D4125" s="7" t="s">
        <v>7</v>
      </c>
      <c r="E4125" s="13">
        <v>2169</v>
      </c>
      <c r="F4125" s="7" t="s">
        <v>50</v>
      </c>
      <c r="G4125" s="7" t="s">
        <v>11</v>
      </c>
      <c r="H4125" s="13">
        <v>10.5</v>
      </c>
      <c r="I4125" s="13" t="str">
        <f>IF(G4125="Male",VLOOKUP(H4125,'Shoe size conversion table'!$B$6:$D$22,2),VLOOKUP(H4125,'Shoe size conversion table'!$J$6:$L$22,2))</f>
        <v>43-44</v>
      </c>
      <c r="J4125" s="13">
        <f>IF(G4125="Male",VLOOKUP(H4125,'Shoe size conversion table'!$B$6:$D$22,3),VLOOKUP(H4125,'Shoe size conversion table'!$J$6:$L$22,3))</f>
        <v>10</v>
      </c>
      <c r="K4125" s="11">
        <v>139</v>
      </c>
      <c r="L4125" s="12">
        <v>0</v>
      </c>
      <c r="M4125" s="7">
        <f t="shared" si="193"/>
        <v>2015</v>
      </c>
      <c r="N4125" s="7">
        <f t="shared" si="194"/>
        <v>5</v>
      </c>
      <c r="O4125" s="30">
        <f t="shared" si="195"/>
        <v>139</v>
      </c>
    </row>
    <row r="4126" spans="2:15" x14ac:dyDescent="0.2">
      <c r="B4126" s="13">
        <v>55993</v>
      </c>
      <c r="C4126" s="14">
        <v>42133.17611111133</v>
      </c>
      <c r="D4126" s="7" t="s">
        <v>8</v>
      </c>
      <c r="E4126" s="13">
        <v>2194</v>
      </c>
      <c r="F4126" s="7" t="s">
        <v>42</v>
      </c>
      <c r="G4126" s="7" t="s">
        <v>11</v>
      </c>
      <c r="H4126" s="13">
        <v>9.5</v>
      </c>
      <c r="I4126" s="13" t="str">
        <f>IF(G4126="Male",VLOOKUP(H4126,'Shoe size conversion table'!$B$6:$D$22,2),VLOOKUP(H4126,'Shoe size conversion table'!$J$6:$L$22,2))</f>
        <v>42-43</v>
      </c>
      <c r="J4126" s="13">
        <f>IF(G4126="Male",VLOOKUP(H4126,'Shoe size conversion table'!$B$6:$D$22,3),VLOOKUP(H4126,'Shoe size conversion table'!$J$6:$L$22,3))</f>
        <v>9</v>
      </c>
      <c r="K4126" s="11">
        <v>129</v>
      </c>
      <c r="L4126" s="12">
        <v>0</v>
      </c>
      <c r="M4126" s="7">
        <f t="shared" si="193"/>
        <v>2015</v>
      </c>
      <c r="N4126" s="7">
        <f t="shared" si="194"/>
        <v>5</v>
      </c>
      <c r="O4126" s="30">
        <f t="shared" si="195"/>
        <v>129</v>
      </c>
    </row>
    <row r="4127" spans="2:15" x14ac:dyDescent="0.2">
      <c r="B4127" s="13">
        <v>55993</v>
      </c>
      <c r="C4127" s="14">
        <v>42133.17611111133</v>
      </c>
      <c r="D4127" s="7" t="s">
        <v>8</v>
      </c>
      <c r="E4127" s="13">
        <v>2177</v>
      </c>
      <c r="F4127" s="7" t="s">
        <v>38</v>
      </c>
      <c r="G4127" s="7" t="s">
        <v>11</v>
      </c>
      <c r="H4127" s="13">
        <v>9.5</v>
      </c>
      <c r="I4127" s="13" t="str">
        <f>IF(G4127="Male",VLOOKUP(H4127,'Shoe size conversion table'!$B$6:$D$22,2),VLOOKUP(H4127,'Shoe size conversion table'!$J$6:$L$22,2))</f>
        <v>42-43</v>
      </c>
      <c r="J4127" s="13">
        <f>IF(G4127="Male",VLOOKUP(H4127,'Shoe size conversion table'!$B$6:$D$22,3),VLOOKUP(H4127,'Shoe size conversion table'!$J$6:$L$22,3))</f>
        <v>9</v>
      </c>
      <c r="K4127" s="11">
        <v>189</v>
      </c>
      <c r="L4127" s="12">
        <v>0.5</v>
      </c>
      <c r="M4127" s="7">
        <f t="shared" si="193"/>
        <v>2015</v>
      </c>
      <c r="N4127" s="7">
        <f t="shared" si="194"/>
        <v>5</v>
      </c>
      <c r="O4127" s="30">
        <f t="shared" si="195"/>
        <v>94.5</v>
      </c>
    </row>
    <row r="4128" spans="2:15" x14ac:dyDescent="0.2">
      <c r="B4128" s="13">
        <v>55994</v>
      </c>
      <c r="C4128" s="14">
        <v>42133.31611111133</v>
      </c>
      <c r="D4128" s="7" t="s">
        <v>10</v>
      </c>
      <c r="E4128" s="13">
        <v>2200</v>
      </c>
      <c r="F4128" s="7" t="s">
        <v>35</v>
      </c>
      <c r="G4128" s="7" t="s">
        <v>11</v>
      </c>
      <c r="H4128" s="13">
        <v>8</v>
      </c>
      <c r="I4128" s="13">
        <f>IF(G4128="Male",VLOOKUP(H4128,'Shoe size conversion table'!$B$6:$D$22,2),VLOOKUP(H4128,'Shoe size conversion table'!$J$6:$L$22,2))</f>
        <v>41</v>
      </c>
      <c r="J4128" s="13">
        <f>IF(G4128="Male",VLOOKUP(H4128,'Shoe size conversion table'!$B$6:$D$22,3),VLOOKUP(H4128,'Shoe size conversion table'!$J$6:$L$22,3))</f>
        <v>7.5</v>
      </c>
      <c r="K4128" s="11">
        <v>139</v>
      </c>
      <c r="L4128" s="12">
        <v>0.5</v>
      </c>
      <c r="M4128" s="7">
        <f t="shared" si="193"/>
        <v>2015</v>
      </c>
      <c r="N4128" s="7">
        <f t="shared" si="194"/>
        <v>5</v>
      </c>
      <c r="O4128" s="30">
        <f t="shared" si="195"/>
        <v>69.5</v>
      </c>
    </row>
    <row r="4129" spans="2:15" x14ac:dyDescent="0.2">
      <c r="B4129" s="13">
        <v>55995</v>
      </c>
      <c r="C4129" s="14">
        <v>42133.546111111158</v>
      </c>
      <c r="D4129" s="7" t="s">
        <v>9</v>
      </c>
      <c r="E4129" s="13">
        <v>2242</v>
      </c>
      <c r="F4129" s="7" t="s">
        <v>58</v>
      </c>
      <c r="G4129" s="7" t="s">
        <v>11</v>
      </c>
      <c r="H4129" s="13">
        <v>8</v>
      </c>
      <c r="I4129" s="13">
        <f>IF(G4129="Male",VLOOKUP(H4129,'Shoe size conversion table'!$B$6:$D$22,2),VLOOKUP(H4129,'Shoe size conversion table'!$J$6:$L$22,2))</f>
        <v>41</v>
      </c>
      <c r="J4129" s="13">
        <f>IF(G4129="Male",VLOOKUP(H4129,'Shoe size conversion table'!$B$6:$D$22,3),VLOOKUP(H4129,'Shoe size conversion table'!$J$6:$L$22,3))</f>
        <v>7.5</v>
      </c>
      <c r="K4129" s="11">
        <v>129</v>
      </c>
      <c r="L4129" s="12">
        <v>0.3</v>
      </c>
      <c r="M4129" s="7">
        <f t="shared" si="193"/>
        <v>2015</v>
      </c>
      <c r="N4129" s="7">
        <f t="shared" si="194"/>
        <v>5</v>
      </c>
      <c r="O4129" s="30">
        <f t="shared" si="195"/>
        <v>90.3</v>
      </c>
    </row>
    <row r="4130" spans="2:15" x14ac:dyDescent="0.2">
      <c r="B4130" s="13">
        <v>55996</v>
      </c>
      <c r="C4130" s="14">
        <v>42133.626111111254</v>
      </c>
      <c r="D4130" s="7" t="s">
        <v>8</v>
      </c>
      <c r="E4130" s="13">
        <v>2241</v>
      </c>
      <c r="F4130" s="7" t="s">
        <v>42</v>
      </c>
      <c r="G4130" s="7" t="s">
        <v>12</v>
      </c>
      <c r="H4130" s="13">
        <v>9</v>
      </c>
      <c r="I4130" s="13" t="str">
        <f>IF(G4130="Male",VLOOKUP(H4130,'Shoe size conversion table'!$B$6:$D$22,2),VLOOKUP(H4130,'Shoe size conversion table'!$J$6:$L$22,2))</f>
        <v>39-40</v>
      </c>
      <c r="J4130" s="13">
        <f>IF(G4130="Male",VLOOKUP(H4130,'Shoe size conversion table'!$B$6:$D$22,3),VLOOKUP(H4130,'Shoe size conversion table'!$J$6:$L$22,3))</f>
        <v>7</v>
      </c>
      <c r="K4130" s="11">
        <v>159</v>
      </c>
      <c r="L4130" s="12">
        <v>0</v>
      </c>
      <c r="M4130" s="7">
        <f t="shared" si="193"/>
        <v>2015</v>
      </c>
      <c r="N4130" s="7">
        <f t="shared" si="194"/>
        <v>5</v>
      </c>
      <c r="O4130" s="30">
        <f t="shared" si="195"/>
        <v>159</v>
      </c>
    </row>
    <row r="4131" spans="2:15" x14ac:dyDescent="0.2">
      <c r="B4131" s="13">
        <v>55997</v>
      </c>
      <c r="C4131" s="14">
        <v>42133.626111111254</v>
      </c>
      <c r="D4131" s="7" t="s">
        <v>7</v>
      </c>
      <c r="E4131" s="13">
        <v>2147</v>
      </c>
      <c r="F4131" s="7" t="s">
        <v>48</v>
      </c>
      <c r="G4131" s="7" t="s">
        <v>11</v>
      </c>
      <c r="H4131" s="13">
        <v>9</v>
      </c>
      <c r="I4131" s="13">
        <f>IF(G4131="Male",VLOOKUP(H4131,'Shoe size conversion table'!$B$6:$D$22,2),VLOOKUP(H4131,'Shoe size conversion table'!$J$6:$L$22,2))</f>
        <v>42</v>
      </c>
      <c r="J4131" s="13">
        <f>IF(G4131="Male",VLOOKUP(H4131,'Shoe size conversion table'!$B$6:$D$22,3),VLOOKUP(H4131,'Shoe size conversion table'!$J$6:$L$22,3))</f>
        <v>8.5</v>
      </c>
      <c r="K4131" s="11">
        <v>169</v>
      </c>
      <c r="L4131" s="12">
        <v>0.2</v>
      </c>
      <c r="M4131" s="7">
        <f t="shared" si="193"/>
        <v>2015</v>
      </c>
      <c r="N4131" s="7">
        <f t="shared" si="194"/>
        <v>5</v>
      </c>
      <c r="O4131" s="30">
        <f t="shared" si="195"/>
        <v>135.20000000000002</v>
      </c>
    </row>
    <row r="4132" spans="2:15" x14ac:dyDescent="0.2">
      <c r="B4132" s="13">
        <v>55998</v>
      </c>
      <c r="C4132" s="14">
        <v>42133.626111111254</v>
      </c>
      <c r="D4132" s="7" t="s">
        <v>10</v>
      </c>
      <c r="E4132" s="13">
        <v>2197</v>
      </c>
      <c r="F4132" s="7" t="s">
        <v>34</v>
      </c>
      <c r="G4132" s="7" t="s">
        <v>11</v>
      </c>
      <c r="H4132" s="13">
        <v>8.5</v>
      </c>
      <c r="I4132" s="13" t="str">
        <f>IF(G4132="Male",VLOOKUP(H4132,'Shoe size conversion table'!$B$6:$D$22,2),VLOOKUP(H4132,'Shoe size conversion table'!$J$6:$L$22,2))</f>
        <v>41-42</v>
      </c>
      <c r="J4132" s="13">
        <f>IF(G4132="Male",VLOOKUP(H4132,'Shoe size conversion table'!$B$6:$D$22,3),VLOOKUP(H4132,'Shoe size conversion table'!$J$6:$L$22,3))</f>
        <v>8</v>
      </c>
      <c r="K4132" s="11">
        <v>139</v>
      </c>
      <c r="L4132" s="12">
        <v>0.1</v>
      </c>
      <c r="M4132" s="7">
        <f t="shared" si="193"/>
        <v>2015</v>
      </c>
      <c r="N4132" s="7">
        <f t="shared" si="194"/>
        <v>5</v>
      </c>
      <c r="O4132" s="30">
        <f t="shared" si="195"/>
        <v>125.10000000000001</v>
      </c>
    </row>
    <row r="4133" spans="2:15" x14ac:dyDescent="0.2">
      <c r="B4133" s="13">
        <v>55999</v>
      </c>
      <c r="C4133" s="14">
        <v>42133.946111111327</v>
      </c>
      <c r="D4133" s="7" t="s">
        <v>10</v>
      </c>
      <c r="E4133" s="13">
        <v>2206</v>
      </c>
      <c r="F4133" s="7" t="s">
        <v>34</v>
      </c>
      <c r="G4133" s="7" t="s">
        <v>11</v>
      </c>
      <c r="H4133" s="13">
        <v>13</v>
      </c>
      <c r="I4133" s="13">
        <f>IF(G4133="Male",VLOOKUP(H4133,'Shoe size conversion table'!$B$6:$D$22,2),VLOOKUP(H4133,'Shoe size conversion table'!$J$6:$L$22,2))</f>
        <v>46</v>
      </c>
      <c r="J4133" s="13">
        <f>IF(G4133="Male",VLOOKUP(H4133,'Shoe size conversion table'!$B$6:$D$22,3),VLOOKUP(H4133,'Shoe size conversion table'!$J$6:$L$22,3))</f>
        <v>12.5</v>
      </c>
      <c r="K4133" s="11">
        <v>159</v>
      </c>
      <c r="L4133" s="12">
        <v>0</v>
      </c>
      <c r="M4133" s="7">
        <f t="shared" si="193"/>
        <v>2015</v>
      </c>
      <c r="N4133" s="7">
        <f t="shared" si="194"/>
        <v>5</v>
      </c>
      <c r="O4133" s="30">
        <f t="shared" si="195"/>
        <v>159</v>
      </c>
    </row>
    <row r="4134" spans="2:15" x14ac:dyDescent="0.2">
      <c r="B4134" s="13">
        <v>56000</v>
      </c>
      <c r="C4134" s="14">
        <v>42134.05611111116</v>
      </c>
      <c r="D4134" s="7" t="s">
        <v>7</v>
      </c>
      <c r="E4134" s="13">
        <v>2232</v>
      </c>
      <c r="F4134" s="7" t="s">
        <v>49</v>
      </c>
      <c r="G4134" s="7" t="s">
        <v>11</v>
      </c>
      <c r="H4134" s="13">
        <v>6</v>
      </c>
      <c r="I4134" s="13">
        <f>IF(G4134="Male",VLOOKUP(H4134,'Shoe size conversion table'!$B$6:$D$22,2),VLOOKUP(H4134,'Shoe size conversion table'!$J$6:$L$22,2))</f>
        <v>39</v>
      </c>
      <c r="J4134" s="13">
        <f>IF(G4134="Male",VLOOKUP(H4134,'Shoe size conversion table'!$B$6:$D$22,3),VLOOKUP(H4134,'Shoe size conversion table'!$J$6:$L$22,3))</f>
        <v>5.5</v>
      </c>
      <c r="K4134" s="11">
        <v>149</v>
      </c>
      <c r="L4134" s="12">
        <v>0.2</v>
      </c>
      <c r="M4134" s="7">
        <f t="shared" si="193"/>
        <v>2015</v>
      </c>
      <c r="N4134" s="7">
        <f t="shared" si="194"/>
        <v>5</v>
      </c>
      <c r="O4134" s="30">
        <f t="shared" si="195"/>
        <v>119.2</v>
      </c>
    </row>
    <row r="4135" spans="2:15" x14ac:dyDescent="0.2">
      <c r="B4135" s="13">
        <v>56001</v>
      </c>
      <c r="C4135" s="14">
        <v>42134.076111111252</v>
      </c>
      <c r="D4135" s="7" t="s">
        <v>7</v>
      </c>
      <c r="E4135" s="13">
        <v>2202</v>
      </c>
      <c r="F4135" s="7" t="s">
        <v>50</v>
      </c>
      <c r="G4135" s="7" t="s">
        <v>12</v>
      </c>
      <c r="H4135" s="13">
        <v>10</v>
      </c>
      <c r="I4135" s="13" t="str">
        <f>IF(G4135="Male",VLOOKUP(H4135,'Shoe size conversion table'!$B$6:$D$22,2),VLOOKUP(H4135,'Shoe size conversion table'!$J$6:$L$22,2))</f>
        <v>40-41</v>
      </c>
      <c r="J4135" s="13">
        <f>IF(G4135="Male",VLOOKUP(H4135,'Shoe size conversion table'!$B$6:$D$22,3),VLOOKUP(H4135,'Shoe size conversion table'!$J$6:$L$22,3))</f>
        <v>8</v>
      </c>
      <c r="K4135" s="11">
        <v>129</v>
      </c>
      <c r="L4135" s="12">
        <v>0.3</v>
      </c>
      <c r="M4135" s="7">
        <f t="shared" si="193"/>
        <v>2015</v>
      </c>
      <c r="N4135" s="7">
        <f t="shared" si="194"/>
        <v>5</v>
      </c>
      <c r="O4135" s="30">
        <f t="shared" si="195"/>
        <v>90.3</v>
      </c>
    </row>
    <row r="4136" spans="2:15" x14ac:dyDescent="0.2">
      <c r="B4136" s="13">
        <v>56002</v>
      </c>
      <c r="C4136" s="14">
        <v>42134.10611111133</v>
      </c>
      <c r="D4136" s="7" t="s">
        <v>7</v>
      </c>
      <c r="E4136" s="13">
        <v>2158</v>
      </c>
      <c r="F4136" s="7" t="s">
        <v>50</v>
      </c>
      <c r="G4136" s="7" t="s">
        <v>12</v>
      </c>
      <c r="H4136" s="13">
        <v>7.5</v>
      </c>
      <c r="I4136" s="13">
        <f>IF(G4136="Male",VLOOKUP(H4136,'Shoe size conversion table'!$B$6:$D$22,2),VLOOKUP(H4136,'Shoe size conversion table'!$J$6:$L$22,2))</f>
        <v>38</v>
      </c>
      <c r="J4136" s="13">
        <f>IF(G4136="Male",VLOOKUP(H4136,'Shoe size conversion table'!$B$6:$D$22,3),VLOOKUP(H4136,'Shoe size conversion table'!$J$6:$L$22,3))</f>
        <v>5.5</v>
      </c>
      <c r="K4136" s="11">
        <v>179</v>
      </c>
      <c r="L4136" s="12">
        <v>0.2</v>
      </c>
      <c r="M4136" s="7">
        <f t="shared" si="193"/>
        <v>2015</v>
      </c>
      <c r="N4136" s="7">
        <f t="shared" si="194"/>
        <v>5</v>
      </c>
      <c r="O4136" s="30">
        <f t="shared" si="195"/>
        <v>143.20000000000002</v>
      </c>
    </row>
    <row r="4137" spans="2:15" x14ac:dyDescent="0.2">
      <c r="B4137" s="13">
        <v>56003</v>
      </c>
      <c r="C4137" s="14">
        <v>42134.17611111125</v>
      </c>
      <c r="D4137" s="7" t="s">
        <v>10</v>
      </c>
      <c r="E4137" s="13">
        <v>2215</v>
      </c>
      <c r="F4137" s="7" t="s">
        <v>35</v>
      </c>
      <c r="G4137" s="7" t="s">
        <v>11</v>
      </c>
      <c r="H4137" s="13">
        <v>9.5</v>
      </c>
      <c r="I4137" s="13" t="str">
        <f>IF(G4137="Male",VLOOKUP(H4137,'Shoe size conversion table'!$B$6:$D$22,2),VLOOKUP(H4137,'Shoe size conversion table'!$J$6:$L$22,2))</f>
        <v>42-43</v>
      </c>
      <c r="J4137" s="13">
        <f>IF(G4137="Male",VLOOKUP(H4137,'Shoe size conversion table'!$B$6:$D$22,3),VLOOKUP(H4137,'Shoe size conversion table'!$J$6:$L$22,3))</f>
        <v>9</v>
      </c>
      <c r="K4137" s="11">
        <v>199</v>
      </c>
      <c r="L4137" s="12">
        <v>0.3</v>
      </c>
      <c r="M4137" s="7">
        <f t="shared" si="193"/>
        <v>2015</v>
      </c>
      <c r="N4137" s="7">
        <f t="shared" si="194"/>
        <v>5</v>
      </c>
      <c r="O4137" s="30">
        <f t="shared" si="195"/>
        <v>139.29999999999998</v>
      </c>
    </row>
    <row r="4138" spans="2:15" x14ac:dyDescent="0.2">
      <c r="B4138" s="13">
        <v>56004</v>
      </c>
      <c r="C4138" s="14">
        <v>42134.17611111125</v>
      </c>
      <c r="D4138" s="7" t="s">
        <v>7</v>
      </c>
      <c r="E4138" s="13">
        <v>2225</v>
      </c>
      <c r="F4138" s="7" t="s">
        <v>51</v>
      </c>
      <c r="G4138" s="7" t="s">
        <v>12</v>
      </c>
      <c r="H4138" s="13">
        <v>7.5</v>
      </c>
      <c r="I4138" s="13">
        <f>IF(G4138="Male",VLOOKUP(H4138,'Shoe size conversion table'!$B$6:$D$22,2),VLOOKUP(H4138,'Shoe size conversion table'!$J$6:$L$22,2))</f>
        <v>38</v>
      </c>
      <c r="J4138" s="13">
        <f>IF(G4138="Male",VLOOKUP(H4138,'Shoe size conversion table'!$B$6:$D$22,3),VLOOKUP(H4138,'Shoe size conversion table'!$J$6:$L$22,3))</f>
        <v>5.5</v>
      </c>
      <c r="K4138" s="11">
        <v>179</v>
      </c>
      <c r="L4138" s="12">
        <v>0.1</v>
      </c>
      <c r="M4138" s="7">
        <f t="shared" si="193"/>
        <v>2015</v>
      </c>
      <c r="N4138" s="7">
        <f t="shared" si="194"/>
        <v>5</v>
      </c>
      <c r="O4138" s="30">
        <f t="shared" si="195"/>
        <v>161.1</v>
      </c>
    </row>
    <row r="4139" spans="2:15" x14ac:dyDescent="0.2">
      <c r="B4139" s="13">
        <v>56005</v>
      </c>
      <c r="C4139" s="14">
        <v>42134.31611111133</v>
      </c>
      <c r="D4139" s="7" t="s">
        <v>7</v>
      </c>
      <c r="E4139" s="13">
        <v>2159</v>
      </c>
      <c r="F4139" s="7" t="s">
        <v>48</v>
      </c>
      <c r="G4139" s="7" t="s">
        <v>12</v>
      </c>
      <c r="H4139" s="13">
        <v>8</v>
      </c>
      <c r="I4139" s="13" t="str">
        <f>IF(G4139="Male",VLOOKUP(H4139,'Shoe size conversion table'!$B$6:$D$22,2),VLOOKUP(H4139,'Shoe size conversion table'!$J$6:$L$22,2))</f>
        <v>38-39</v>
      </c>
      <c r="J4139" s="13">
        <f>IF(G4139="Male",VLOOKUP(H4139,'Shoe size conversion table'!$B$6:$D$22,3),VLOOKUP(H4139,'Shoe size conversion table'!$J$6:$L$22,3))</f>
        <v>6</v>
      </c>
      <c r="K4139" s="11">
        <v>159</v>
      </c>
      <c r="L4139" s="12">
        <v>0</v>
      </c>
      <c r="M4139" s="7">
        <f t="shared" si="193"/>
        <v>2015</v>
      </c>
      <c r="N4139" s="7">
        <f t="shared" si="194"/>
        <v>5</v>
      </c>
      <c r="O4139" s="30">
        <f t="shared" si="195"/>
        <v>159</v>
      </c>
    </row>
    <row r="4140" spans="2:15" x14ac:dyDescent="0.2">
      <c r="B4140" s="13">
        <v>56006</v>
      </c>
      <c r="C4140" s="14">
        <v>42134.436111111158</v>
      </c>
      <c r="D4140" s="7" t="s">
        <v>10</v>
      </c>
      <c r="E4140" s="13">
        <v>2168</v>
      </c>
      <c r="F4140" s="7" t="s">
        <v>35</v>
      </c>
      <c r="G4140" s="7" t="s">
        <v>12</v>
      </c>
      <c r="H4140" s="13">
        <v>8.5</v>
      </c>
      <c r="I4140" s="13">
        <f>IF(G4140="Male",VLOOKUP(H4140,'Shoe size conversion table'!$B$6:$D$22,2),VLOOKUP(H4140,'Shoe size conversion table'!$J$6:$L$22,2))</f>
        <v>39</v>
      </c>
      <c r="J4140" s="13">
        <f>IF(G4140="Male",VLOOKUP(H4140,'Shoe size conversion table'!$B$6:$D$22,3),VLOOKUP(H4140,'Shoe size conversion table'!$J$6:$L$22,3))</f>
        <v>6.5</v>
      </c>
      <c r="K4140" s="11">
        <v>139</v>
      </c>
      <c r="L4140" s="12">
        <v>0.2</v>
      </c>
      <c r="M4140" s="7">
        <f t="shared" si="193"/>
        <v>2015</v>
      </c>
      <c r="N4140" s="7">
        <f t="shared" si="194"/>
        <v>5</v>
      </c>
      <c r="O4140" s="30">
        <f t="shared" si="195"/>
        <v>111.2</v>
      </c>
    </row>
    <row r="4141" spans="2:15" x14ac:dyDescent="0.2">
      <c r="B4141" s="13">
        <v>56007</v>
      </c>
      <c r="C4141" s="14">
        <v>42134.586111111334</v>
      </c>
      <c r="D4141" s="7" t="s">
        <v>8</v>
      </c>
      <c r="E4141" s="13">
        <v>2165</v>
      </c>
      <c r="F4141" s="7" t="s">
        <v>42</v>
      </c>
      <c r="G4141" s="7" t="s">
        <v>12</v>
      </c>
      <c r="H4141" s="13">
        <v>9.5</v>
      </c>
      <c r="I4141" s="13">
        <f>IF(G4141="Male",VLOOKUP(H4141,'Shoe size conversion table'!$B$6:$D$22,2),VLOOKUP(H4141,'Shoe size conversion table'!$J$6:$L$22,2))</f>
        <v>40</v>
      </c>
      <c r="J4141" s="13">
        <f>IF(G4141="Male",VLOOKUP(H4141,'Shoe size conversion table'!$B$6:$D$22,3),VLOOKUP(H4141,'Shoe size conversion table'!$J$6:$L$22,3))</f>
        <v>7.5</v>
      </c>
      <c r="K4141" s="11">
        <v>129</v>
      </c>
      <c r="L4141" s="12">
        <v>0</v>
      </c>
      <c r="M4141" s="7">
        <f t="shared" si="193"/>
        <v>2015</v>
      </c>
      <c r="N4141" s="7">
        <f t="shared" si="194"/>
        <v>5</v>
      </c>
      <c r="O4141" s="30">
        <f t="shared" si="195"/>
        <v>129</v>
      </c>
    </row>
    <row r="4142" spans="2:15" x14ac:dyDescent="0.2">
      <c r="B4142" s="13">
        <v>56008</v>
      </c>
      <c r="C4142" s="14">
        <v>42134.626111111254</v>
      </c>
      <c r="D4142" s="7" t="s">
        <v>7</v>
      </c>
      <c r="E4142" s="13">
        <v>2228</v>
      </c>
      <c r="F4142" s="7" t="s">
        <v>50</v>
      </c>
      <c r="G4142" s="7" t="s">
        <v>11</v>
      </c>
      <c r="H4142" s="13">
        <v>9</v>
      </c>
      <c r="I4142" s="13">
        <f>IF(G4142="Male",VLOOKUP(H4142,'Shoe size conversion table'!$B$6:$D$22,2),VLOOKUP(H4142,'Shoe size conversion table'!$J$6:$L$22,2))</f>
        <v>42</v>
      </c>
      <c r="J4142" s="13">
        <f>IF(G4142="Male",VLOOKUP(H4142,'Shoe size conversion table'!$B$6:$D$22,3),VLOOKUP(H4142,'Shoe size conversion table'!$J$6:$L$22,3))</f>
        <v>8.5</v>
      </c>
      <c r="K4142" s="11">
        <v>199</v>
      </c>
      <c r="L4142" s="12">
        <v>0.3</v>
      </c>
      <c r="M4142" s="7">
        <f t="shared" si="193"/>
        <v>2015</v>
      </c>
      <c r="N4142" s="7">
        <f t="shared" si="194"/>
        <v>5</v>
      </c>
      <c r="O4142" s="30">
        <f t="shared" si="195"/>
        <v>139.29999999999998</v>
      </c>
    </row>
    <row r="4143" spans="2:15" x14ac:dyDescent="0.2">
      <c r="B4143" s="13">
        <v>56009</v>
      </c>
      <c r="C4143" s="14">
        <v>42134.656111111253</v>
      </c>
      <c r="D4143" s="7" t="s">
        <v>8</v>
      </c>
      <c r="E4143" s="13">
        <v>2215</v>
      </c>
      <c r="F4143" s="7" t="s">
        <v>38</v>
      </c>
      <c r="G4143" s="7" t="s">
        <v>12</v>
      </c>
      <c r="H4143" s="13">
        <v>9</v>
      </c>
      <c r="I4143" s="13" t="str">
        <f>IF(G4143="Male",VLOOKUP(H4143,'Shoe size conversion table'!$B$6:$D$22,2),VLOOKUP(H4143,'Shoe size conversion table'!$J$6:$L$22,2))</f>
        <v>39-40</v>
      </c>
      <c r="J4143" s="13">
        <f>IF(G4143="Male",VLOOKUP(H4143,'Shoe size conversion table'!$B$6:$D$22,3),VLOOKUP(H4143,'Shoe size conversion table'!$J$6:$L$22,3))</f>
        <v>7</v>
      </c>
      <c r="K4143" s="11">
        <v>199</v>
      </c>
      <c r="L4143" s="12">
        <v>0</v>
      </c>
      <c r="M4143" s="7">
        <f t="shared" si="193"/>
        <v>2015</v>
      </c>
      <c r="N4143" s="7">
        <f t="shared" si="194"/>
        <v>5</v>
      </c>
      <c r="O4143" s="30">
        <f t="shared" si="195"/>
        <v>199</v>
      </c>
    </row>
    <row r="4144" spans="2:15" x14ac:dyDescent="0.2">
      <c r="B4144" s="13">
        <v>56010</v>
      </c>
      <c r="C4144" s="14">
        <v>42134.826111111252</v>
      </c>
      <c r="D4144" s="7" t="s">
        <v>7</v>
      </c>
      <c r="E4144" s="13">
        <v>2230</v>
      </c>
      <c r="F4144" s="7" t="s">
        <v>51</v>
      </c>
      <c r="G4144" s="7" t="s">
        <v>11</v>
      </c>
      <c r="H4144" s="13">
        <v>9</v>
      </c>
      <c r="I4144" s="13">
        <f>IF(G4144="Male",VLOOKUP(H4144,'Shoe size conversion table'!$B$6:$D$22,2),VLOOKUP(H4144,'Shoe size conversion table'!$J$6:$L$22,2))</f>
        <v>42</v>
      </c>
      <c r="J4144" s="13">
        <f>IF(G4144="Male",VLOOKUP(H4144,'Shoe size conversion table'!$B$6:$D$22,3),VLOOKUP(H4144,'Shoe size conversion table'!$J$6:$L$22,3))</f>
        <v>8.5</v>
      </c>
      <c r="K4144" s="11">
        <v>169</v>
      </c>
      <c r="L4144" s="12">
        <v>0</v>
      </c>
      <c r="M4144" s="7">
        <f t="shared" si="193"/>
        <v>2015</v>
      </c>
      <c r="N4144" s="7">
        <f t="shared" si="194"/>
        <v>5</v>
      </c>
      <c r="O4144" s="30">
        <f t="shared" si="195"/>
        <v>169</v>
      </c>
    </row>
    <row r="4145" spans="2:15" x14ac:dyDescent="0.2">
      <c r="B4145" s="13">
        <v>56011</v>
      </c>
      <c r="C4145" s="14">
        <v>42134.826111111252</v>
      </c>
      <c r="D4145" s="7" t="s">
        <v>10</v>
      </c>
      <c r="E4145" s="13">
        <v>2186</v>
      </c>
      <c r="F4145" s="7" t="s">
        <v>34</v>
      </c>
      <c r="G4145" s="7" t="s">
        <v>11</v>
      </c>
      <c r="H4145" s="13">
        <v>11</v>
      </c>
      <c r="I4145" s="13">
        <f>IF(G4145="Male",VLOOKUP(H4145,'Shoe size conversion table'!$B$6:$D$22,2),VLOOKUP(H4145,'Shoe size conversion table'!$J$6:$L$22,2))</f>
        <v>44</v>
      </c>
      <c r="J4145" s="13">
        <f>IF(G4145="Male",VLOOKUP(H4145,'Shoe size conversion table'!$B$6:$D$22,3),VLOOKUP(H4145,'Shoe size conversion table'!$J$6:$L$22,3))</f>
        <v>10.5</v>
      </c>
      <c r="K4145" s="11">
        <v>169</v>
      </c>
      <c r="L4145" s="12">
        <v>0</v>
      </c>
      <c r="M4145" s="7">
        <f t="shared" si="193"/>
        <v>2015</v>
      </c>
      <c r="N4145" s="7">
        <f t="shared" si="194"/>
        <v>5</v>
      </c>
      <c r="O4145" s="30">
        <f t="shared" si="195"/>
        <v>169</v>
      </c>
    </row>
    <row r="4146" spans="2:15" x14ac:dyDescent="0.2">
      <c r="B4146" s="13">
        <v>56012</v>
      </c>
      <c r="C4146" s="14">
        <v>42135.006111111332</v>
      </c>
      <c r="D4146" s="7" t="s">
        <v>7</v>
      </c>
      <c r="E4146" s="13">
        <v>2200</v>
      </c>
      <c r="F4146" s="7" t="s">
        <v>48</v>
      </c>
      <c r="G4146" s="7" t="s">
        <v>12</v>
      </c>
      <c r="H4146" s="13">
        <v>8</v>
      </c>
      <c r="I4146" s="13" t="str">
        <f>IF(G4146="Male",VLOOKUP(H4146,'Shoe size conversion table'!$B$6:$D$22,2),VLOOKUP(H4146,'Shoe size conversion table'!$J$6:$L$22,2))</f>
        <v>38-39</v>
      </c>
      <c r="J4146" s="13">
        <f>IF(G4146="Male",VLOOKUP(H4146,'Shoe size conversion table'!$B$6:$D$22,3),VLOOKUP(H4146,'Shoe size conversion table'!$J$6:$L$22,3))</f>
        <v>6</v>
      </c>
      <c r="K4146" s="11">
        <v>199</v>
      </c>
      <c r="L4146" s="12">
        <v>0</v>
      </c>
      <c r="M4146" s="7">
        <f t="shared" si="193"/>
        <v>2015</v>
      </c>
      <c r="N4146" s="7">
        <f t="shared" si="194"/>
        <v>5</v>
      </c>
      <c r="O4146" s="30">
        <f t="shared" si="195"/>
        <v>199</v>
      </c>
    </row>
    <row r="4147" spans="2:15" x14ac:dyDescent="0.2">
      <c r="B4147" s="13">
        <v>56012</v>
      </c>
      <c r="C4147" s="14">
        <v>42135.006111111332</v>
      </c>
      <c r="D4147" s="7" t="s">
        <v>7</v>
      </c>
      <c r="E4147" s="13">
        <v>2203</v>
      </c>
      <c r="F4147" s="7" t="s">
        <v>48</v>
      </c>
      <c r="G4147" s="7" t="s">
        <v>12</v>
      </c>
      <c r="H4147" s="13">
        <v>9</v>
      </c>
      <c r="I4147" s="13" t="str">
        <f>IF(G4147="Male",VLOOKUP(H4147,'Shoe size conversion table'!$B$6:$D$22,2),VLOOKUP(H4147,'Shoe size conversion table'!$J$6:$L$22,2))</f>
        <v>39-40</v>
      </c>
      <c r="J4147" s="13">
        <f>IF(G4147="Male",VLOOKUP(H4147,'Shoe size conversion table'!$B$6:$D$22,3),VLOOKUP(H4147,'Shoe size conversion table'!$J$6:$L$22,3))</f>
        <v>7</v>
      </c>
      <c r="K4147" s="11">
        <v>199</v>
      </c>
      <c r="L4147" s="12">
        <v>0.3</v>
      </c>
      <c r="M4147" s="7">
        <f t="shared" si="193"/>
        <v>2015</v>
      </c>
      <c r="N4147" s="7">
        <f t="shared" si="194"/>
        <v>5</v>
      </c>
      <c r="O4147" s="30">
        <f t="shared" si="195"/>
        <v>139.29999999999998</v>
      </c>
    </row>
    <row r="4148" spans="2:15" x14ac:dyDescent="0.2">
      <c r="B4148" s="13">
        <v>56013</v>
      </c>
      <c r="C4148" s="14">
        <v>42135.026111111329</v>
      </c>
      <c r="D4148" s="7" t="s">
        <v>7</v>
      </c>
      <c r="E4148" s="13">
        <v>2213</v>
      </c>
      <c r="F4148" s="7" t="s">
        <v>46</v>
      </c>
      <c r="G4148" s="7" t="s">
        <v>11</v>
      </c>
      <c r="H4148" s="13">
        <v>13</v>
      </c>
      <c r="I4148" s="13">
        <f>IF(G4148="Male",VLOOKUP(H4148,'Shoe size conversion table'!$B$6:$D$22,2),VLOOKUP(H4148,'Shoe size conversion table'!$J$6:$L$22,2))</f>
        <v>46</v>
      </c>
      <c r="J4148" s="13">
        <f>IF(G4148="Male",VLOOKUP(H4148,'Shoe size conversion table'!$B$6:$D$22,3),VLOOKUP(H4148,'Shoe size conversion table'!$J$6:$L$22,3))</f>
        <v>12.5</v>
      </c>
      <c r="K4148" s="11">
        <v>139</v>
      </c>
      <c r="L4148" s="12">
        <v>0.3</v>
      </c>
      <c r="M4148" s="7">
        <f t="shared" si="193"/>
        <v>2015</v>
      </c>
      <c r="N4148" s="7">
        <f t="shared" si="194"/>
        <v>5</v>
      </c>
      <c r="O4148" s="30">
        <f t="shared" si="195"/>
        <v>97.3</v>
      </c>
    </row>
    <row r="4149" spans="2:15" x14ac:dyDescent="0.2">
      <c r="B4149" s="13">
        <v>56014</v>
      </c>
      <c r="C4149" s="14">
        <v>42135.026111111329</v>
      </c>
      <c r="D4149" s="7" t="s">
        <v>9</v>
      </c>
      <c r="E4149" s="13">
        <v>2206</v>
      </c>
      <c r="F4149" s="7" t="s">
        <v>61</v>
      </c>
      <c r="G4149" s="7" t="s">
        <v>12</v>
      </c>
      <c r="H4149" s="13">
        <v>8</v>
      </c>
      <c r="I4149" s="13" t="str">
        <f>IF(G4149="Male",VLOOKUP(H4149,'Shoe size conversion table'!$B$6:$D$22,2),VLOOKUP(H4149,'Shoe size conversion table'!$J$6:$L$22,2))</f>
        <v>38-39</v>
      </c>
      <c r="J4149" s="13">
        <f>IF(G4149="Male",VLOOKUP(H4149,'Shoe size conversion table'!$B$6:$D$22,3),VLOOKUP(H4149,'Shoe size conversion table'!$J$6:$L$22,3))</f>
        <v>6</v>
      </c>
      <c r="K4149" s="11">
        <v>179</v>
      </c>
      <c r="L4149" s="12">
        <v>0</v>
      </c>
      <c r="M4149" s="7">
        <f t="shared" si="193"/>
        <v>2015</v>
      </c>
      <c r="N4149" s="7">
        <f t="shared" si="194"/>
        <v>5</v>
      </c>
      <c r="O4149" s="30">
        <f t="shared" si="195"/>
        <v>179</v>
      </c>
    </row>
    <row r="4150" spans="2:15" x14ac:dyDescent="0.2">
      <c r="B4150" s="13">
        <v>56015</v>
      </c>
      <c r="C4150" s="14">
        <v>42135.10611111133</v>
      </c>
      <c r="D4150" s="7" t="s">
        <v>7</v>
      </c>
      <c r="E4150" s="13">
        <v>2190</v>
      </c>
      <c r="F4150" s="7" t="s">
        <v>56</v>
      </c>
      <c r="G4150" s="7" t="s">
        <v>12</v>
      </c>
      <c r="H4150" s="13">
        <v>8.5</v>
      </c>
      <c r="I4150" s="13">
        <f>IF(G4150="Male",VLOOKUP(H4150,'Shoe size conversion table'!$B$6:$D$22,2),VLOOKUP(H4150,'Shoe size conversion table'!$J$6:$L$22,2))</f>
        <v>39</v>
      </c>
      <c r="J4150" s="13">
        <f>IF(G4150="Male",VLOOKUP(H4150,'Shoe size conversion table'!$B$6:$D$22,3),VLOOKUP(H4150,'Shoe size conversion table'!$J$6:$L$22,3))</f>
        <v>6.5</v>
      </c>
      <c r="K4150" s="11">
        <v>169</v>
      </c>
      <c r="L4150" s="12">
        <v>0.2</v>
      </c>
      <c r="M4150" s="7">
        <f t="shared" si="193"/>
        <v>2015</v>
      </c>
      <c r="N4150" s="7">
        <f t="shared" si="194"/>
        <v>5</v>
      </c>
      <c r="O4150" s="30">
        <f t="shared" si="195"/>
        <v>135.20000000000002</v>
      </c>
    </row>
    <row r="4151" spans="2:15" x14ac:dyDescent="0.2">
      <c r="B4151" s="13">
        <v>56016</v>
      </c>
      <c r="C4151" s="14">
        <v>42135.10611111133</v>
      </c>
      <c r="D4151" s="7" t="s">
        <v>10</v>
      </c>
      <c r="E4151" s="13">
        <v>2236</v>
      </c>
      <c r="F4151" s="7" t="s">
        <v>34</v>
      </c>
      <c r="G4151" s="7" t="s">
        <v>11</v>
      </c>
      <c r="H4151" s="13">
        <v>9.5</v>
      </c>
      <c r="I4151" s="13" t="str">
        <f>IF(G4151="Male",VLOOKUP(H4151,'Shoe size conversion table'!$B$6:$D$22,2),VLOOKUP(H4151,'Shoe size conversion table'!$J$6:$L$22,2))</f>
        <v>42-43</v>
      </c>
      <c r="J4151" s="13">
        <f>IF(G4151="Male",VLOOKUP(H4151,'Shoe size conversion table'!$B$6:$D$22,3),VLOOKUP(H4151,'Shoe size conversion table'!$J$6:$L$22,3))</f>
        <v>9</v>
      </c>
      <c r="K4151" s="11">
        <v>199</v>
      </c>
      <c r="L4151" s="12">
        <v>0.2</v>
      </c>
      <c r="M4151" s="7">
        <f t="shared" si="193"/>
        <v>2015</v>
      </c>
      <c r="N4151" s="7">
        <f t="shared" si="194"/>
        <v>5</v>
      </c>
      <c r="O4151" s="30">
        <f t="shared" si="195"/>
        <v>159.20000000000002</v>
      </c>
    </row>
    <row r="4152" spans="2:15" x14ac:dyDescent="0.2">
      <c r="B4152" s="13">
        <v>56017</v>
      </c>
      <c r="C4152" s="14">
        <v>42135.17611111125</v>
      </c>
      <c r="D4152" s="7" t="s">
        <v>10</v>
      </c>
      <c r="E4152" s="13">
        <v>2241</v>
      </c>
      <c r="F4152" s="7" t="s">
        <v>35</v>
      </c>
      <c r="G4152" s="7" t="s">
        <v>11</v>
      </c>
      <c r="H4152" s="13">
        <v>10.5</v>
      </c>
      <c r="I4152" s="13" t="str">
        <f>IF(G4152="Male",VLOOKUP(H4152,'Shoe size conversion table'!$B$6:$D$22,2),VLOOKUP(H4152,'Shoe size conversion table'!$J$6:$L$22,2))</f>
        <v>43-44</v>
      </c>
      <c r="J4152" s="13">
        <f>IF(G4152="Male",VLOOKUP(H4152,'Shoe size conversion table'!$B$6:$D$22,3),VLOOKUP(H4152,'Shoe size conversion table'!$J$6:$L$22,3))</f>
        <v>10</v>
      </c>
      <c r="K4152" s="11">
        <v>159</v>
      </c>
      <c r="L4152" s="12">
        <v>0</v>
      </c>
      <c r="M4152" s="7">
        <f t="shared" si="193"/>
        <v>2015</v>
      </c>
      <c r="N4152" s="7">
        <f t="shared" si="194"/>
        <v>5</v>
      </c>
      <c r="O4152" s="30">
        <f t="shared" si="195"/>
        <v>159</v>
      </c>
    </row>
    <row r="4153" spans="2:15" x14ac:dyDescent="0.2">
      <c r="B4153" s="13">
        <v>56018</v>
      </c>
      <c r="C4153" s="14">
        <v>42135.226111111158</v>
      </c>
      <c r="D4153" s="7" t="s">
        <v>9</v>
      </c>
      <c r="E4153" s="13">
        <v>2160</v>
      </c>
      <c r="F4153" s="7" t="s">
        <v>61</v>
      </c>
      <c r="G4153" s="7" t="s">
        <v>11</v>
      </c>
      <c r="H4153" s="13">
        <v>9.5</v>
      </c>
      <c r="I4153" s="13" t="str">
        <f>IF(G4153="Male",VLOOKUP(H4153,'Shoe size conversion table'!$B$6:$D$22,2),VLOOKUP(H4153,'Shoe size conversion table'!$J$6:$L$22,2))</f>
        <v>42-43</v>
      </c>
      <c r="J4153" s="13">
        <f>IF(G4153="Male",VLOOKUP(H4153,'Shoe size conversion table'!$B$6:$D$22,3),VLOOKUP(H4153,'Shoe size conversion table'!$J$6:$L$22,3))</f>
        <v>9</v>
      </c>
      <c r="K4153" s="11">
        <v>169</v>
      </c>
      <c r="L4153" s="12">
        <v>0.5</v>
      </c>
      <c r="M4153" s="7">
        <f t="shared" si="193"/>
        <v>2015</v>
      </c>
      <c r="N4153" s="7">
        <f t="shared" si="194"/>
        <v>5</v>
      </c>
      <c r="O4153" s="30">
        <f t="shared" si="195"/>
        <v>84.5</v>
      </c>
    </row>
    <row r="4154" spans="2:15" x14ac:dyDescent="0.2">
      <c r="B4154" s="13">
        <v>56018</v>
      </c>
      <c r="C4154" s="14">
        <v>42135.226111111158</v>
      </c>
      <c r="D4154" s="7" t="s">
        <v>9</v>
      </c>
      <c r="E4154" s="13">
        <v>2234</v>
      </c>
      <c r="F4154" s="7" t="s">
        <v>62</v>
      </c>
      <c r="G4154" s="7" t="s">
        <v>11</v>
      </c>
      <c r="H4154" s="13">
        <v>10.5</v>
      </c>
      <c r="I4154" s="13" t="str">
        <f>IF(G4154="Male",VLOOKUP(H4154,'Shoe size conversion table'!$B$6:$D$22,2),VLOOKUP(H4154,'Shoe size conversion table'!$J$6:$L$22,2))</f>
        <v>43-44</v>
      </c>
      <c r="J4154" s="13">
        <f>IF(G4154="Male",VLOOKUP(H4154,'Shoe size conversion table'!$B$6:$D$22,3),VLOOKUP(H4154,'Shoe size conversion table'!$J$6:$L$22,3))</f>
        <v>10</v>
      </c>
      <c r="K4154" s="11">
        <v>129</v>
      </c>
      <c r="L4154" s="12">
        <v>0</v>
      </c>
      <c r="M4154" s="7">
        <f t="shared" si="193"/>
        <v>2015</v>
      </c>
      <c r="N4154" s="7">
        <f t="shared" si="194"/>
        <v>5</v>
      </c>
      <c r="O4154" s="30">
        <f t="shared" si="195"/>
        <v>129</v>
      </c>
    </row>
    <row r="4155" spans="2:15" x14ac:dyDescent="0.2">
      <c r="B4155" s="13">
        <v>56019</v>
      </c>
      <c r="C4155" s="14">
        <v>42135.416111111161</v>
      </c>
      <c r="D4155" s="7" t="s">
        <v>7</v>
      </c>
      <c r="E4155" s="13">
        <v>2191</v>
      </c>
      <c r="F4155" s="7" t="s">
        <v>45</v>
      </c>
      <c r="G4155" s="7" t="s">
        <v>12</v>
      </c>
      <c r="H4155" s="13">
        <v>7</v>
      </c>
      <c r="I4155" s="13" t="str">
        <f>IF(G4155="Male",VLOOKUP(H4155,'Shoe size conversion table'!$B$6:$D$22,2),VLOOKUP(H4155,'Shoe size conversion table'!$J$6:$L$22,2))</f>
        <v>37-38</v>
      </c>
      <c r="J4155" s="13">
        <f>IF(G4155="Male",VLOOKUP(H4155,'Shoe size conversion table'!$B$6:$D$22,3),VLOOKUP(H4155,'Shoe size conversion table'!$J$6:$L$22,3))</f>
        <v>5</v>
      </c>
      <c r="K4155" s="11">
        <v>169</v>
      </c>
      <c r="L4155" s="12">
        <v>0</v>
      </c>
      <c r="M4155" s="7">
        <f t="shared" si="193"/>
        <v>2015</v>
      </c>
      <c r="N4155" s="7">
        <f t="shared" si="194"/>
        <v>5</v>
      </c>
      <c r="O4155" s="30">
        <f t="shared" si="195"/>
        <v>169</v>
      </c>
    </row>
    <row r="4156" spans="2:15" x14ac:dyDescent="0.2">
      <c r="B4156" s="13">
        <v>56020</v>
      </c>
      <c r="C4156" s="14">
        <v>42135.436111111252</v>
      </c>
      <c r="D4156" s="7" t="s">
        <v>7</v>
      </c>
      <c r="E4156" s="13">
        <v>2242</v>
      </c>
      <c r="F4156" s="7" t="s">
        <v>50</v>
      </c>
      <c r="G4156" s="7" t="s">
        <v>12</v>
      </c>
      <c r="H4156" s="13">
        <v>12</v>
      </c>
      <c r="I4156" s="13" t="str">
        <f>IF(G4156="Male",VLOOKUP(H4156,'Shoe size conversion table'!$B$6:$D$22,2),VLOOKUP(H4156,'Shoe size conversion table'!$J$6:$L$22,2))</f>
        <v>42-43</v>
      </c>
      <c r="J4156" s="13">
        <f>IF(G4156="Male",VLOOKUP(H4156,'Shoe size conversion table'!$B$6:$D$22,3),VLOOKUP(H4156,'Shoe size conversion table'!$J$6:$L$22,3))</f>
        <v>10</v>
      </c>
      <c r="K4156" s="11">
        <v>179</v>
      </c>
      <c r="L4156" s="12">
        <v>0.1</v>
      </c>
      <c r="M4156" s="7">
        <f t="shared" si="193"/>
        <v>2015</v>
      </c>
      <c r="N4156" s="7">
        <f t="shared" si="194"/>
        <v>5</v>
      </c>
      <c r="O4156" s="30">
        <f t="shared" si="195"/>
        <v>161.1</v>
      </c>
    </row>
    <row r="4157" spans="2:15" x14ac:dyDescent="0.2">
      <c r="B4157" s="13">
        <v>56021</v>
      </c>
      <c r="C4157" s="14">
        <v>42135.516111111159</v>
      </c>
      <c r="D4157" s="7" t="s">
        <v>8</v>
      </c>
      <c r="E4157" s="13">
        <v>2212</v>
      </c>
      <c r="F4157" s="7" t="s">
        <v>42</v>
      </c>
      <c r="G4157" s="7" t="s">
        <v>11</v>
      </c>
      <c r="H4157" s="13">
        <v>10.5</v>
      </c>
      <c r="I4157" s="13" t="str">
        <f>IF(G4157="Male",VLOOKUP(H4157,'Shoe size conversion table'!$B$6:$D$22,2),VLOOKUP(H4157,'Shoe size conversion table'!$J$6:$L$22,2))</f>
        <v>43-44</v>
      </c>
      <c r="J4157" s="13">
        <f>IF(G4157="Male",VLOOKUP(H4157,'Shoe size conversion table'!$B$6:$D$22,3),VLOOKUP(H4157,'Shoe size conversion table'!$J$6:$L$22,3))</f>
        <v>10</v>
      </c>
      <c r="K4157" s="11">
        <v>169</v>
      </c>
      <c r="L4157" s="12">
        <v>0</v>
      </c>
      <c r="M4157" s="7">
        <f t="shared" si="193"/>
        <v>2015</v>
      </c>
      <c r="N4157" s="7">
        <f t="shared" si="194"/>
        <v>5</v>
      </c>
      <c r="O4157" s="30">
        <f t="shared" si="195"/>
        <v>169</v>
      </c>
    </row>
    <row r="4158" spans="2:15" x14ac:dyDescent="0.2">
      <c r="B4158" s="13">
        <v>56022</v>
      </c>
      <c r="C4158" s="14">
        <v>42135.586111111334</v>
      </c>
      <c r="D4158" s="7" t="s">
        <v>7</v>
      </c>
      <c r="E4158" s="13">
        <v>2187</v>
      </c>
      <c r="F4158" s="7" t="s">
        <v>50</v>
      </c>
      <c r="G4158" s="7" t="s">
        <v>12</v>
      </c>
      <c r="H4158" s="13">
        <v>6</v>
      </c>
      <c r="I4158" s="13" t="str">
        <f>IF(G4158="Male",VLOOKUP(H4158,'Shoe size conversion table'!$B$6:$D$22,2),VLOOKUP(H4158,'Shoe size conversion table'!$J$6:$L$22,2))</f>
        <v>36-37</v>
      </c>
      <c r="J4158" s="13">
        <f>IF(G4158="Male",VLOOKUP(H4158,'Shoe size conversion table'!$B$6:$D$22,3),VLOOKUP(H4158,'Shoe size conversion table'!$J$6:$L$22,3))</f>
        <v>4</v>
      </c>
      <c r="K4158" s="11">
        <v>159</v>
      </c>
      <c r="L4158" s="12">
        <v>0</v>
      </c>
      <c r="M4158" s="7">
        <f t="shared" si="193"/>
        <v>2015</v>
      </c>
      <c r="N4158" s="7">
        <f t="shared" si="194"/>
        <v>5</v>
      </c>
      <c r="O4158" s="30">
        <f t="shared" si="195"/>
        <v>159</v>
      </c>
    </row>
    <row r="4159" spans="2:15" x14ac:dyDescent="0.2">
      <c r="B4159" s="13">
        <v>56022</v>
      </c>
      <c r="C4159" s="14">
        <v>42135.586111111334</v>
      </c>
      <c r="D4159" s="7" t="s">
        <v>7</v>
      </c>
      <c r="E4159" s="13">
        <v>2215</v>
      </c>
      <c r="F4159" s="7" t="s">
        <v>49</v>
      </c>
      <c r="G4159" s="7" t="s">
        <v>11</v>
      </c>
      <c r="H4159" s="13">
        <v>10.5</v>
      </c>
      <c r="I4159" s="13" t="str">
        <f>IF(G4159="Male",VLOOKUP(H4159,'Shoe size conversion table'!$B$6:$D$22,2),VLOOKUP(H4159,'Shoe size conversion table'!$J$6:$L$22,2))</f>
        <v>43-44</v>
      </c>
      <c r="J4159" s="13">
        <f>IF(G4159="Male",VLOOKUP(H4159,'Shoe size conversion table'!$B$6:$D$22,3),VLOOKUP(H4159,'Shoe size conversion table'!$J$6:$L$22,3))</f>
        <v>10</v>
      </c>
      <c r="K4159" s="11">
        <v>159</v>
      </c>
      <c r="L4159" s="12">
        <v>0</v>
      </c>
      <c r="M4159" s="7">
        <f t="shared" si="193"/>
        <v>2015</v>
      </c>
      <c r="N4159" s="7">
        <f t="shared" si="194"/>
        <v>5</v>
      </c>
      <c r="O4159" s="30">
        <f t="shared" si="195"/>
        <v>159</v>
      </c>
    </row>
    <row r="4160" spans="2:15" x14ac:dyDescent="0.2">
      <c r="B4160" s="13">
        <v>56023</v>
      </c>
      <c r="C4160" s="14">
        <v>42135.616111111252</v>
      </c>
      <c r="D4160" s="7" t="s">
        <v>9</v>
      </c>
      <c r="E4160" s="13">
        <v>2149</v>
      </c>
      <c r="F4160" s="7" t="s">
        <v>60</v>
      </c>
      <c r="G4160" s="7" t="s">
        <v>12</v>
      </c>
      <c r="H4160" s="13">
        <v>6.5</v>
      </c>
      <c r="I4160" s="13">
        <f>IF(G4160="Male",VLOOKUP(H4160,'Shoe size conversion table'!$B$6:$D$22,2),VLOOKUP(H4160,'Shoe size conversion table'!$J$6:$L$22,2))</f>
        <v>37</v>
      </c>
      <c r="J4160" s="13">
        <f>IF(G4160="Male",VLOOKUP(H4160,'Shoe size conversion table'!$B$6:$D$22,3),VLOOKUP(H4160,'Shoe size conversion table'!$J$6:$L$22,3))</f>
        <v>4.5</v>
      </c>
      <c r="K4160" s="11">
        <v>189</v>
      </c>
      <c r="L4160" s="12">
        <v>0</v>
      </c>
      <c r="M4160" s="7">
        <f t="shared" si="193"/>
        <v>2015</v>
      </c>
      <c r="N4160" s="7">
        <f t="shared" si="194"/>
        <v>5</v>
      </c>
      <c r="O4160" s="30">
        <f t="shared" si="195"/>
        <v>189</v>
      </c>
    </row>
    <row r="4161" spans="2:15" x14ac:dyDescent="0.2">
      <c r="B4161" s="13">
        <v>56024</v>
      </c>
      <c r="C4161" s="14">
        <v>42135.636111111329</v>
      </c>
      <c r="D4161" s="7" t="s">
        <v>8</v>
      </c>
      <c r="E4161" s="13">
        <v>2215</v>
      </c>
      <c r="F4161" s="7" t="s">
        <v>38</v>
      </c>
      <c r="G4161" s="7" t="s">
        <v>11</v>
      </c>
      <c r="H4161" s="13">
        <v>9</v>
      </c>
      <c r="I4161" s="13">
        <f>IF(G4161="Male",VLOOKUP(H4161,'Shoe size conversion table'!$B$6:$D$22,2),VLOOKUP(H4161,'Shoe size conversion table'!$J$6:$L$22,2))</f>
        <v>42</v>
      </c>
      <c r="J4161" s="13">
        <f>IF(G4161="Male",VLOOKUP(H4161,'Shoe size conversion table'!$B$6:$D$22,3),VLOOKUP(H4161,'Shoe size conversion table'!$J$6:$L$22,3))</f>
        <v>8.5</v>
      </c>
      <c r="K4161" s="11">
        <v>179</v>
      </c>
      <c r="L4161" s="12">
        <v>0.5</v>
      </c>
      <c r="M4161" s="7">
        <f t="shared" si="193"/>
        <v>2015</v>
      </c>
      <c r="N4161" s="7">
        <f t="shared" si="194"/>
        <v>5</v>
      </c>
      <c r="O4161" s="30">
        <f t="shared" si="195"/>
        <v>89.5</v>
      </c>
    </row>
    <row r="4162" spans="2:15" x14ac:dyDescent="0.2">
      <c r="B4162" s="13">
        <v>56025</v>
      </c>
      <c r="C4162" s="14">
        <v>42135.656111111253</v>
      </c>
      <c r="D4162" s="7" t="s">
        <v>7</v>
      </c>
      <c r="E4162" s="13">
        <v>2225</v>
      </c>
      <c r="F4162" s="7" t="s">
        <v>50</v>
      </c>
      <c r="G4162" s="7" t="s">
        <v>11</v>
      </c>
      <c r="H4162" s="13">
        <v>11.5</v>
      </c>
      <c r="I4162" s="13" t="str">
        <f>IF(G4162="Male",VLOOKUP(H4162,'Shoe size conversion table'!$B$6:$D$22,2),VLOOKUP(H4162,'Shoe size conversion table'!$J$6:$L$22,2))</f>
        <v>44-45</v>
      </c>
      <c r="J4162" s="13">
        <f>IF(G4162="Male",VLOOKUP(H4162,'Shoe size conversion table'!$B$6:$D$22,3),VLOOKUP(H4162,'Shoe size conversion table'!$J$6:$L$22,3))</f>
        <v>11</v>
      </c>
      <c r="K4162" s="11">
        <v>159</v>
      </c>
      <c r="L4162" s="12">
        <v>0.3</v>
      </c>
      <c r="M4162" s="7">
        <f t="shared" si="193"/>
        <v>2015</v>
      </c>
      <c r="N4162" s="7">
        <f t="shared" si="194"/>
        <v>5</v>
      </c>
      <c r="O4162" s="30">
        <f t="shared" si="195"/>
        <v>111.3</v>
      </c>
    </row>
    <row r="4163" spans="2:15" x14ac:dyDescent="0.2">
      <c r="B4163" s="13">
        <v>56026</v>
      </c>
      <c r="C4163" s="14">
        <v>42135.656111111326</v>
      </c>
      <c r="D4163" s="7" t="s">
        <v>8</v>
      </c>
      <c r="E4163" s="13">
        <v>2220</v>
      </c>
      <c r="F4163" s="7" t="s">
        <v>42</v>
      </c>
      <c r="G4163" s="7" t="s">
        <v>12</v>
      </c>
      <c r="H4163" s="13">
        <v>8</v>
      </c>
      <c r="I4163" s="13" t="str">
        <f>IF(G4163="Male",VLOOKUP(H4163,'Shoe size conversion table'!$B$6:$D$22,2),VLOOKUP(H4163,'Shoe size conversion table'!$J$6:$L$22,2))</f>
        <v>38-39</v>
      </c>
      <c r="J4163" s="13">
        <f>IF(G4163="Male",VLOOKUP(H4163,'Shoe size conversion table'!$B$6:$D$22,3),VLOOKUP(H4163,'Shoe size conversion table'!$J$6:$L$22,3))</f>
        <v>6</v>
      </c>
      <c r="K4163" s="11">
        <v>169</v>
      </c>
      <c r="L4163" s="12">
        <v>0</v>
      </c>
      <c r="M4163" s="7">
        <f t="shared" si="193"/>
        <v>2015</v>
      </c>
      <c r="N4163" s="7">
        <f t="shared" si="194"/>
        <v>5</v>
      </c>
      <c r="O4163" s="30">
        <f t="shared" si="195"/>
        <v>169</v>
      </c>
    </row>
    <row r="4164" spans="2:15" x14ac:dyDescent="0.2">
      <c r="B4164" s="13">
        <v>56027</v>
      </c>
      <c r="C4164" s="14">
        <v>42135.826111111252</v>
      </c>
      <c r="D4164" s="7" t="s">
        <v>7</v>
      </c>
      <c r="E4164" s="13">
        <v>2171</v>
      </c>
      <c r="F4164" s="7" t="s">
        <v>46</v>
      </c>
      <c r="G4164" s="7" t="s">
        <v>12</v>
      </c>
      <c r="H4164" s="13">
        <v>7.5</v>
      </c>
      <c r="I4164" s="13">
        <f>IF(G4164="Male",VLOOKUP(H4164,'Shoe size conversion table'!$B$6:$D$22,2),VLOOKUP(H4164,'Shoe size conversion table'!$J$6:$L$22,2))</f>
        <v>38</v>
      </c>
      <c r="J4164" s="13">
        <f>IF(G4164="Male",VLOOKUP(H4164,'Shoe size conversion table'!$B$6:$D$22,3),VLOOKUP(H4164,'Shoe size conversion table'!$J$6:$L$22,3))</f>
        <v>5.5</v>
      </c>
      <c r="K4164" s="11">
        <v>129</v>
      </c>
      <c r="L4164" s="12">
        <v>0.5</v>
      </c>
      <c r="M4164" s="7">
        <f t="shared" si="193"/>
        <v>2015</v>
      </c>
      <c r="N4164" s="7">
        <f t="shared" si="194"/>
        <v>5</v>
      </c>
      <c r="O4164" s="30">
        <f t="shared" si="195"/>
        <v>64.5</v>
      </c>
    </row>
    <row r="4165" spans="2:15" x14ac:dyDescent="0.2">
      <c r="B4165" s="13">
        <v>56028</v>
      </c>
      <c r="C4165" s="14">
        <v>42135.826111111324</v>
      </c>
      <c r="D4165" s="7" t="s">
        <v>10</v>
      </c>
      <c r="E4165" s="13">
        <v>2158</v>
      </c>
      <c r="F4165" s="7" t="s">
        <v>35</v>
      </c>
      <c r="G4165" s="7" t="s">
        <v>12</v>
      </c>
      <c r="H4165" s="13">
        <v>9</v>
      </c>
      <c r="I4165" s="13" t="str">
        <f>IF(G4165="Male",VLOOKUP(H4165,'Shoe size conversion table'!$B$6:$D$22,2),VLOOKUP(H4165,'Shoe size conversion table'!$J$6:$L$22,2))</f>
        <v>39-40</v>
      </c>
      <c r="J4165" s="13">
        <f>IF(G4165="Male",VLOOKUP(H4165,'Shoe size conversion table'!$B$6:$D$22,3),VLOOKUP(H4165,'Shoe size conversion table'!$J$6:$L$22,3))</f>
        <v>7</v>
      </c>
      <c r="K4165" s="11">
        <v>199</v>
      </c>
      <c r="L4165" s="12">
        <v>0</v>
      </c>
      <c r="M4165" s="7">
        <f t="shared" ref="M4165:M4228" si="196">YEAR(C4165)</f>
        <v>2015</v>
      </c>
      <c r="N4165" s="7">
        <f t="shared" si="194"/>
        <v>5</v>
      </c>
      <c r="O4165" s="30">
        <f t="shared" si="195"/>
        <v>199</v>
      </c>
    </row>
    <row r="4166" spans="2:15" x14ac:dyDescent="0.2">
      <c r="B4166" s="13">
        <v>56029</v>
      </c>
      <c r="C4166" s="14">
        <v>42136.10611111133</v>
      </c>
      <c r="D4166" s="7" t="s">
        <v>7</v>
      </c>
      <c r="E4166" s="13">
        <v>2189</v>
      </c>
      <c r="F4166" s="7" t="s">
        <v>48</v>
      </c>
      <c r="G4166" s="7" t="s">
        <v>12</v>
      </c>
      <c r="H4166" s="13">
        <v>7.5</v>
      </c>
      <c r="I4166" s="13">
        <f>IF(G4166="Male",VLOOKUP(H4166,'Shoe size conversion table'!$B$6:$D$22,2),VLOOKUP(H4166,'Shoe size conversion table'!$J$6:$L$22,2))</f>
        <v>38</v>
      </c>
      <c r="J4166" s="13">
        <f>IF(G4166="Male",VLOOKUP(H4166,'Shoe size conversion table'!$B$6:$D$22,3),VLOOKUP(H4166,'Shoe size conversion table'!$J$6:$L$22,3))</f>
        <v>5.5</v>
      </c>
      <c r="K4166" s="11">
        <v>149</v>
      </c>
      <c r="L4166" s="12">
        <v>0.5</v>
      </c>
      <c r="M4166" s="7">
        <f t="shared" si="196"/>
        <v>2015</v>
      </c>
      <c r="N4166" s="7">
        <f t="shared" ref="N4166:N4229" si="197">MONTH(C4166:C19133)</f>
        <v>5</v>
      </c>
      <c r="O4166" s="30">
        <f t="shared" ref="O4166:O4229" si="198">K4166*(1-L4166)</f>
        <v>74.5</v>
      </c>
    </row>
    <row r="4167" spans="2:15" x14ac:dyDescent="0.2">
      <c r="B4167" s="13">
        <v>56030</v>
      </c>
      <c r="C4167" s="14">
        <v>42136.17611111125</v>
      </c>
      <c r="D4167" s="7" t="s">
        <v>10</v>
      </c>
      <c r="E4167" s="13">
        <v>2241</v>
      </c>
      <c r="F4167" s="7" t="s">
        <v>35</v>
      </c>
      <c r="G4167" s="7" t="s">
        <v>11</v>
      </c>
      <c r="H4167" s="13">
        <v>10.5</v>
      </c>
      <c r="I4167" s="13" t="str">
        <f>IF(G4167="Male",VLOOKUP(H4167,'Shoe size conversion table'!$B$6:$D$22,2),VLOOKUP(H4167,'Shoe size conversion table'!$J$6:$L$22,2))</f>
        <v>43-44</v>
      </c>
      <c r="J4167" s="13">
        <f>IF(G4167="Male",VLOOKUP(H4167,'Shoe size conversion table'!$B$6:$D$22,3),VLOOKUP(H4167,'Shoe size conversion table'!$J$6:$L$22,3))</f>
        <v>10</v>
      </c>
      <c r="K4167" s="11">
        <v>159</v>
      </c>
      <c r="L4167" s="12">
        <v>0</v>
      </c>
      <c r="M4167" s="7">
        <f t="shared" si="196"/>
        <v>2015</v>
      </c>
      <c r="N4167" s="7">
        <f t="shared" si="197"/>
        <v>5</v>
      </c>
      <c r="O4167" s="30">
        <f t="shared" si="198"/>
        <v>159</v>
      </c>
    </row>
    <row r="4168" spans="2:15" x14ac:dyDescent="0.2">
      <c r="B4168" s="13">
        <v>56031</v>
      </c>
      <c r="C4168" s="14">
        <v>42136.226111111158</v>
      </c>
      <c r="D4168" s="7" t="s">
        <v>9</v>
      </c>
      <c r="E4168" s="13">
        <v>2232</v>
      </c>
      <c r="F4168" s="7" t="s">
        <v>60</v>
      </c>
      <c r="G4168" s="7" t="s">
        <v>11</v>
      </c>
      <c r="H4168" s="13">
        <v>9.5</v>
      </c>
      <c r="I4168" s="13" t="str">
        <f>IF(G4168="Male",VLOOKUP(H4168,'Shoe size conversion table'!$B$6:$D$22,2),VLOOKUP(H4168,'Shoe size conversion table'!$J$6:$L$22,2))</f>
        <v>42-43</v>
      </c>
      <c r="J4168" s="13">
        <f>IF(G4168="Male",VLOOKUP(H4168,'Shoe size conversion table'!$B$6:$D$22,3),VLOOKUP(H4168,'Shoe size conversion table'!$J$6:$L$22,3))</f>
        <v>9</v>
      </c>
      <c r="K4168" s="11">
        <v>169</v>
      </c>
      <c r="L4168" s="12">
        <v>0</v>
      </c>
      <c r="M4168" s="7">
        <f t="shared" si="196"/>
        <v>2015</v>
      </c>
      <c r="N4168" s="7">
        <f t="shared" si="197"/>
        <v>5</v>
      </c>
      <c r="O4168" s="30">
        <f t="shared" si="198"/>
        <v>169</v>
      </c>
    </row>
    <row r="4169" spans="2:15" x14ac:dyDescent="0.2">
      <c r="B4169" s="13">
        <v>56032</v>
      </c>
      <c r="C4169" s="14">
        <v>42136.226111111158</v>
      </c>
      <c r="D4169" s="7" t="s">
        <v>7</v>
      </c>
      <c r="E4169" s="13">
        <v>2222</v>
      </c>
      <c r="F4169" s="7" t="s">
        <v>51</v>
      </c>
      <c r="G4169" s="7" t="s">
        <v>12</v>
      </c>
      <c r="H4169" s="13">
        <v>9</v>
      </c>
      <c r="I4169" s="13" t="str">
        <f>IF(G4169="Male",VLOOKUP(H4169,'Shoe size conversion table'!$B$6:$D$22,2),VLOOKUP(H4169,'Shoe size conversion table'!$J$6:$L$22,2))</f>
        <v>39-40</v>
      </c>
      <c r="J4169" s="13">
        <f>IF(G4169="Male",VLOOKUP(H4169,'Shoe size conversion table'!$B$6:$D$22,3),VLOOKUP(H4169,'Shoe size conversion table'!$J$6:$L$22,3))</f>
        <v>7</v>
      </c>
      <c r="K4169" s="11">
        <v>169</v>
      </c>
      <c r="L4169" s="12">
        <v>0</v>
      </c>
      <c r="M4169" s="7">
        <f t="shared" si="196"/>
        <v>2015</v>
      </c>
      <c r="N4169" s="7">
        <f t="shared" si="197"/>
        <v>5</v>
      </c>
      <c r="O4169" s="30">
        <f t="shared" si="198"/>
        <v>169</v>
      </c>
    </row>
    <row r="4170" spans="2:15" x14ac:dyDescent="0.2">
      <c r="B4170" s="13">
        <v>56033</v>
      </c>
      <c r="C4170" s="14">
        <v>42136.296111111325</v>
      </c>
      <c r="D4170" s="7" t="s">
        <v>9</v>
      </c>
      <c r="E4170" s="13">
        <v>2168</v>
      </c>
      <c r="F4170" s="7" t="s">
        <v>62</v>
      </c>
      <c r="G4170" s="7" t="s">
        <v>12</v>
      </c>
      <c r="H4170" s="13">
        <v>8</v>
      </c>
      <c r="I4170" s="13" t="str">
        <f>IF(G4170="Male",VLOOKUP(H4170,'Shoe size conversion table'!$B$6:$D$22,2),VLOOKUP(H4170,'Shoe size conversion table'!$J$6:$L$22,2))</f>
        <v>38-39</v>
      </c>
      <c r="J4170" s="13">
        <f>IF(G4170="Male",VLOOKUP(H4170,'Shoe size conversion table'!$B$6:$D$22,3),VLOOKUP(H4170,'Shoe size conversion table'!$J$6:$L$22,3))</f>
        <v>6</v>
      </c>
      <c r="K4170" s="11">
        <v>189</v>
      </c>
      <c r="L4170" s="12">
        <v>0.2</v>
      </c>
      <c r="M4170" s="7">
        <f t="shared" si="196"/>
        <v>2015</v>
      </c>
      <c r="N4170" s="7">
        <f t="shared" si="197"/>
        <v>5</v>
      </c>
      <c r="O4170" s="30">
        <f t="shared" si="198"/>
        <v>151.20000000000002</v>
      </c>
    </row>
    <row r="4171" spans="2:15" x14ac:dyDescent="0.2">
      <c r="B4171" s="13">
        <v>56034</v>
      </c>
      <c r="C4171" s="14">
        <v>42136.416111111161</v>
      </c>
      <c r="D4171" s="7" t="s">
        <v>8</v>
      </c>
      <c r="E4171" s="13">
        <v>2149</v>
      </c>
      <c r="F4171" s="7" t="s">
        <v>38</v>
      </c>
      <c r="G4171" s="7" t="s">
        <v>11</v>
      </c>
      <c r="H4171" s="13">
        <v>14</v>
      </c>
      <c r="I4171" s="13">
        <f>IF(G4171="Male",VLOOKUP(H4171,'Shoe size conversion table'!$B$6:$D$22,2),VLOOKUP(H4171,'Shoe size conversion table'!$J$6:$L$22,2))</f>
        <v>47</v>
      </c>
      <c r="J4171" s="13">
        <f>IF(G4171="Male",VLOOKUP(H4171,'Shoe size conversion table'!$B$6:$D$22,3),VLOOKUP(H4171,'Shoe size conversion table'!$J$6:$L$22,3))</f>
        <v>13.5</v>
      </c>
      <c r="K4171" s="11">
        <v>129</v>
      </c>
      <c r="L4171" s="12">
        <v>0.3</v>
      </c>
      <c r="M4171" s="7">
        <f t="shared" si="196"/>
        <v>2015</v>
      </c>
      <c r="N4171" s="7">
        <f t="shared" si="197"/>
        <v>5</v>
      </c>
      <c r="O4171" s="30">
        <f t="shared" si="198"/>
        <v>90.3</v>
      </c>
    </row>
    <row r="4172" spans="2:15" x14ac:dyDescent="0.2">
      <c r="B4172" s="13">
        <v>56035</v>
      </c>
      <c r="C4172" s="14">
        <v>42136.506111111165</v>
      </c>
      <c r="D4172" s="7" t="s">
        <v>8</v>
      </c>
      <c r="E4172" s="13">
        <v>2208</v>
      </c>
      <c r="F4172" s="7" t="s">
        <v>38</v>
      </c>
      <c r="G4172" s="7" t="s">
        <v>12</v>
      </c>
      <c r="H4172" s="13">
        <v>7</v>
      </c>
      <c r="I4172" s="13" t="str">
        <f>IF(G4172="Male",VLOOKUP(H4172,'Shoe size conversion table'!$B$6:$D$22,2),VLOOKUP(H4172,'Shoe size conversion table'!$J$6:$L$22,2))</f>
        <v>37-38</v>
      </c>
      <c r="J4172" s="13">
        <f>IF(G4172="Male",VLOOKUP(H4172,'Shoe size conversion table'!$B$6:$D$22,3),VLOOKUP(H4172,'Shoe size conversion table'!$J$6:$L$22,3))</f>
        <v>5</v>
      </c>
      <c r="K4172" s="11">
        <v>129</v>
      </c>
      <c r="L4172" s="12">
        <v>0</v>
      </c>
      <c r="M4172" s="7">
        <f t="shared" si="196"/>
        <v>2015</v>
      </c>
      <c r="N4172" s="7">
        <f t="shared" si="197"/>
        <v>5</v>
      </c>
      <c r="O4172" s="30">
        <f t="shared" si="198"/>
        <v>129</v>
      </c>
    </row>
    <row r="4173" spans="2:15" x14ac:dyDescent="0.2">
      <c r="B4173" s="13">
        <v>56036</v>
      </c>
      <c r="C4173" s="14">
        <v>42136.616111111252</v>
      </c>
      <c r="D4173" s="7" t="s">
        <v>8</v>
      </c>
      <c r="E4173" s="13">
        <v>2222</v>
      </c>
      <c r="F4173" s="7" t="s">
        <v>40</v>
      </c>
      <c r="G4173" s="7" t="s">
        <v>11</v>
      </c>
      <c r="H4173" s="13">
        <v>10</v>
      </c>
      <c r="I4173" s="13">
        <f>IF(G4173="Male",VLOOKUP(H4173,'Shoe size conversion table'!$B$6:$D$22,2),VLOOKUP(H4173,'Shoe size conversion table'!$J$6:$L$22,2))</f>
        <v>43</v>
      </c>
      <c r="J4173" s="13">
        <f>IF(G4173="Male",VLOOKUP(H4173,'Shoe size conversion table'!$B$6:$D$22,3),VLOOKUP(H4173,'Shoe size conversion table'!$J$6:$L$22,3))</f>
        <v>9.5</v>
      </c>
      <c r="K4173" s="11">
        <v>129</v>
      </c>
      <c r="L4173" s="12">
        <v>0</v>
      </c>
      <c r="M4173" s="7">
        <f t="shared" si="196"/>
        <v>2015</v>
      </c>
      <c r="N4173" s="7">
        <f t="shared" si="197"/>
        <v>5</v>
      </c>
      <c r="O4173" s="30">
        <f t="shared" si="198"/>
        <v>129</v>
      </c>
    </row>
    <row r="4174" spans="2:15" x14ac:dyDescent="0.2">
      <c r="B4174" s="13">
        <v>56037</v>
      </c>
      <c r="C4174" s="14">
        <v>42136.636111111329</v>
      </c>
      <c r="D4174" s="7" t="s">
        <v>7</v>
      </c>
      <c r="E4174" s="13">
        <v>2202</v>
      </c>
      <c r="F4174" s="7" t="s">
        <v>49</v>
      </c>
      <c r="G4174" s="7" t="s">
        <v>12</v>
      </c>
      <c r="H4174" s="13">
        <v>7.5</v>
      </c>
      <c r="I4174" s="13">
        <f>IF(G4174="Male",VLOOKUP(H4174,'Shoe size conversion table'!$B$6:$D$22,2),VLOOKUP(H4174,'Shoe size conversion table'!$J$6:$L$22,2))</f>
        <v>38</v>
      </c>
      <c r="J4174" s="13">
        <f>IF(G4174="Male",VLOOKUP(H4174,'Shoe size conversion table'!$B$6:$D$22,3),VLOOKUP(H4174,'Shoe size conversion table'!$J$6:$L$22,3))</f>
        <v>5.5</v>
      </c>
      <c r="K4174" s="11">
        <v>189</v>
      </c>
      <c r="L4174" s="12">
        <v>0.5</v>
      </c>
      <c r="M4174" s="7">
        <f t="shared" si="196"/>
        <v>2015</v>
      </c>
      <c r="N4174" s="7">
        <f t="shared" si="197"/>
        <v>5</v>
      </c>
      <c r="O4174" s="30">
        <f t="shared" si="198"/>
        <v>94.5</v>
      </c>
    </row>
    <row r="4175" spans="2:15" x14ac:dyDescent="0.2">
      <c r="B4175" s="13">
        <v>56038</v>
      </c>
      <c r="C4175" s="14">
        <v>42136.636111111329</v>
      </c>
      <c r="D4175" s="7" t="s">
        <v>8</v>
      </c>
      <c r="E4175" s="13">
        <v>2190</v>
      </c>
      <c r="F4175" s="7" t="s">
        <v>38</v>
      </c>
      <c r="G4175" s="7" t="s">
        <v>11</v>
      </c>
      <c r="H4175" s="13">
        <v>10.5</v>
      </c>
      <c r="I4175" s="13" t="str">
        <f>IF(G4175="Male",VLOOKUP(H4175,'Shoe size conversion table'!$B$6:$D$22,2),VLOOKUP(H4175,'Shoe size conversion table'!$J$6:$L$22,2))</f>
        <v>43-44</v>
      </c>
      <c r="J4175" s="13">
        <f>IF(G4175="Male",VLOOKUP(H4175,'Shoe size conversion table'!$B$6:$D$22,3),VLOOKUP(H4175,'Shoe size conversion table'!$J$6:$L$22,3))</f>
        <v>10</v>
      </c>
      <c r="K4175" s="11">
        <v>179</v>
      </c>
      <c r="L4175" s="12">
        <v>0.1</v>
      </c>
      <c r="M4175" s="7">
        <f t="shared" si="196"/>
        <v>2015</v>
      </c>
      <c r="N4175" s="7">
        <f t="shared" si="197"/>
        <v>5</v>
      </c>
      <c r="O4175" s="30">
        <f t="shared" si="198"/>
        <v>161.1</v>
      </c>
    </row>
    <row r="4176" spans="2:15" x14ac:dyDescent="0.2">
      <c r="B4176" s="13">
        <v>56039</v>
      </c>
      <c r="C4176" s="14">
        <v>42136.656111111253</v>
      </c>
      <c r="D4176" s="7" t="s">
        <v>7</v>
      </c>
      <c r="E4176" s="13">
        <v>2192</v>
      </c>
      <c r="F4176" s="7" t="s">
        <v>50</v>
      </c>
      <c r="G4176" s="7" t="s">
        <v>11</v>
      </c>
      <c r="H4176" s="13">
        <v>7</v>
      </c>
      <c r="I4176" s="13">
        <f>IF(G4176="Male",VLOOKUP(H4176,'Shoe size conversion table'!$B$6:$D$22,2),VLOOKUP(H4176,'Shoe size conversion table'!$J$6:$L$22,2))</f>
        <v>40</v>
      </c>
      <c r="J4176" s="13">
        <f>IF(G4176="Male",VLOOKUP(H4176,'Shoe size conversion table'!$B$6:$D$22,3),VLOOKUP(H4176,'Shoe size conversion table'!$J$6:$L$22,3))</f>
        <v>6.5</v>
      </c>
      <c r="K4176" s="11">
        <v>189</v>
      </c>
      <c r="L4176" s="12">
        <v>0</v>
      </c>
      <c r="M4176" s="7">
        <f t="shared" si="196"/>
        <v>2015</v>
      </c>
      <c r="N4176" s="7">
        <f t="shared" si="197"/>
        <v>5</v>
      </c>
      <c r="O4176" s="30">
        <f t="shared" si="198"/>
        <v>189</v>
      </c>
    </row>
    <row r="4177" spans="2:15" x14ac:dyDescent="0.2">
      <c r="B4177" s="13">
        <v>56039</v>
      </c>
      <c r="C4177" s="14">
        <v>42136.656111111326</v>
      </c>
      <c r="D4177" s="7" t="s">
        <v>7</v>
      </c>
      <c r="E4177" s="13">
        <v>2185</v>
      </c>
      <c r="F4177" s="7" t="s">
        <v>51</v>
      </c>
      <c r="G4177" s="7" t="s">
        <v>11</v>
      </c>
      <c r="H4177" s="13">
        <v>10</v>
      </c>
      <c r="I4177" s="13">
        <f>IF(G4177="Male",VLOOKUP(H4177,'Shoe size conversion table'!$B$6:$D$22,2),VLOOKUP(H4177,'Shoe size conversion table'!$J$6:$L$22,2))</f>
        <v>43</v>
      </c>
      <c r="J4177" s="13">
        <f>IF(G4177="Male",VLOOKUP(H4177,'Shoe size conversion table'!$B$6:$D$22,3),VLOOKUP(H4177,'Shoe size conversion table'!$J$6:$L$22,3))</f>
        <v>9.5</v>
      </c>
      <c r="K4177" s="11">
        <v>169</v>
      </c>
      <c r="L4177" s="12">
        <v>0.2</v>
      </c>
      <c r="M4177" s="7">
        <f t="shared" si="196"/>
        <v>2015</v>
      </c>
      <c r="N4177" s="7">
        <f t="shared" si="197"/>
        <v>5</v>
      </c>
      <c r="O4177" s="30">
        <f t="shared" si="198"/>
        <v>135.20000000000002</v>
      </c>
    </row>
    <row r="4178" spans="2:15" x14ac:dyDescent="0.2">
      <c r="B4178" s="13">
        <v>56040</v>
      </c>
      <c r="C4178" s="14">
        <v>42136.656111111326</v>
      </c>
      <c r="D4178" s="7" t="s">
        <v>10</v>
      </c>
      <c r="E4178" s="13">
        <v>2191</v>
      </c>
      <c r="F4178" s="7" t="s">
        <v>35</v>
      </c>
      <c r="G4178" s="7" t="s">
        <v>11</v>
      </c>
      <c r="H4178" s="13">
        <v>9.5</v>
      </c>
      <c r="I4178" s="13" t="str">
        <f>IF(G4178="Male",VLOOKUP(H4178,'Shoe size conversion table'!$B$6:$D$22,2),VLOOKUP(H4178,'Shoe size conversion table'!$J$6:$L$22,2))</f>
        <v>42-43</v>
      </c>
      <c r="J4178" s="13">
        <f>IF(G4178="Male",VLOOKUP(H4178,'Shoe size conversion table'!$B$6:$D$22,3),VLOOKUP(H4178,'Shoe size conversion table'!$J$6:$L$22,3))</f>
        <v>9</v>
      </c>
      <c r="K4178" s="11">
        <v>199</v>
      </c>
      <c r="L4178" s="12">
        <v>0.3</v>
      </c>
      <c r="M4178" s="7">
        <f t="shared" si="196"/>
        <v>2015</v>
      </c>
      <c r="N4178" s="7">
        <f t="shared" si="197"/>
        <v>5</v>
      </c>
      <c r="O4178" s="30">
        <f t="shared" si="198"/>
        <v>139.29999999999998</v>
      </c>
    </row>
    <row r="4179" spans="2:15" x14ac:dyDescent="0.2">
      <c r="B4179" s="13">
        <v>56041</v>
      </c>
      <c r="C4179" s="14">
        <v>42136.746111111162</v>
      </c>
      <c r="D4179" s="7" t="s">
        <v>8</v>
      </c>
      <c r="E4179" s="13">
        <v>2172</v>
      </c>
      <c r="F4179" s="7" t="s">
        <v>38</v>
      </c>
      <c r="G4179" s="7" t="s">
        <v>11</v>
      </c>
      <c r="H4179" s="13">
        <v>12</v>
      </c>
      <c r="I4179" s="13">
        <f>IF(G4179="Male",VLOOKUP(H4179,'Shoe size conversion table'!$B$6:$D$22,2),VLOOKUP(H4179,'Shoe size conversion table'!$J$6:$L$22,2))</f>
        <v>45</v>
      </c>
      <c r="J4179" s="13">
        <f>IF(G4179="Male",VLOOKUP(H4179,'Shoe size conversion table'!$B$6:$D$22,3),VLOOKUP(H4179,'Shoe size conversion table'!$J$6:$L$22,3))</f>
        <v>11.5</v>
      </c>
      <c r="K4179" s="11">
        <v>189</v>
      </c>
      <c r="L4179" s="12">
        <v>0</v>
      </c>
      <c r="M4179" s="7">
        <f t="shared" si="196"/>
        <v>2015</v>
      </c>
      <c r="N4179" s="7">
        <f t="shared" si="197"/>
        <v>5</v>
      </c>
      <c r="O4179" s="30">
        <f t="shared" si="198"/>
        <v>189</v>
      </c>
    </row>
    <row r="4180" spans="2:15" x14ac:dyDescent="0.2">
      <c r="B4180" s="13">
        <v>56042</v>
      </c>
      <c r="C4180" s="14">
        <v>42136.826111111252</v>
      </c>
      <c r="D4180" s="7" t="s">
        <v>10</v>
      </c>
      <c r="E4180" s="13">
        <v>2156</v>
      </c>
      <c r="F4180" s="7" t="s">
        <v>34</v>
      </c>
      <c r="G4180" s="7" t="s">
        <v>11</v>
      </c>
      <c r="H4180" s="13">
        <v>9</v>
      </c>
      <c r="I4180" s="13">
        <f>IF(G4180="Male",VLOOKUP(H4180,'Shoe size conversion table'!$B$6:$D$22,2),VLOOKUP(H4180,'Shoe size conversion table'!$J$6:$L$22,2))</f>
        <v>42</v>
      </c>
      <c r="J4180" s="13">
        <f>IF(G4180="Male",VLOOKUP(H4180,'Shoe size conversion table'!$B$6:$D$22,3),VLOOKUP(H4180,'Shoe size conversion table'!$J$6:$L$22,3))</f>
        <v>8.5</v>
      </c>
      <c r="K4180" s="11">
        <v>159</v>
      </c>
      <c r="L4180" s="12">
        <v>0.3</v>
      </c>
      <c r="M4180" s="7">
        <f t="shared" si="196"/>
        <v>2015</v>
      </c>
      <c r="N4180" s="7">
        <f t="shared" si="197"/>
        <v>5</v>
      </c>
      <c r="O4180" s="30">
        <f t="shared" si="198"/>
        <v>111.3</v>
      </c>
    </row>
    <row r="4181" spans="2:15" x14ac:dyDescent="0.2">
      <c r="B4181" s="13">
        <v>56043</v>
      </c>
      <c r="C4181" s="14">
        <v>42136.826111111324</v>
      </c>
      <c r="D4181" s="7" t="s">
        <v>9</v>
      </c>
      <c r="E4181" s="13">
        <v>2184</v>
      </c>
      <c r="F4181" s="7" t="s">
        <v>59</v>
      </c>
      <c r="G4181" s="7" t="s">
        <v>11</v>
      </c>
      <c r="H4181" s="13">
        <v>9</v>
      </c>
      <c r="I4181" s="13">
        <f>IF(G4181="Male",VLOOKUP(H4181,'Shoe size conversion table'!$B$6:$D$22,2),VLOOKUP(H4181,'Shoe size conversion table'!$J$6:$L$22,2))</f>
        <v>42</v>
      </c>
      <c r="J4181" s="13">
        <f>IF(G4181="Male",VLOOKUP(H4181,'Shoe size conversion table'!$B$6:$D$22,3),VLOOKUP(H4181,'Shoe size conversion table'!$J$6:$L$22,3))</f>
        <v>8.5</v>
      </c>
      <c r="K4181" s="11">
        <v>129</v>
      </c>
      <c r="L4181" s="12">
        <v>0.2</v>
      </c>
      <c r="M4181" s="7">
        <f t="shared" si="196"/>
        <v>2015</v>
      </c>
      <c r="N4181" s="7">
        <f t="shared" si="197"/>
        <v>5</v>
      </c>
      <c r="O4181" s="30">
        <f t="shared" si="198"/>
        <v>103.2</v>
      </c>
    </row>
    <row r="4182" spans="2:15" x14ac:dyDescent="0.2">
      <c r="B4182" s="13">
        <v>56044</v>
      </c>
      <c r="C4182" s="14">
        <v>42137.026111111329</v>
      </c>
      <c r="D4182" s="7" t="s">
        <v>10</v>
      </c>
      <c r="E4182" s="13">
        <v>2236</v>
      </c>
      <c r="F4182" s="7" t="s">
        <v>34</v>
      </c>
      <c r="G4182" s="7" t="s">
        <v>12</v>
      </c>
      <c r="H4182" s="13">
        <v>10.5</v>
      </c>
      <c r="I4182" s="13">
        <f>IF(G4182="Male",VLOOKUP(H4182,'Shoe size conversion table'!$B$6:$D$22,2),VLOOKUP(H4182,'Shoe size conversion table'!$J$6:$L$22,2))</f>
        <v>41</v>
      </c>
      <c r="J4182" s="13">
        <f>IF(G4182="Male",VLOOKUP(H4182,'Shoe size conversion table'!$B$6:$D$22,3),VLOOKUP(H4182,'Shoe size conversion table'!$J$6:$L$22,3))</f>
        <v>8.5</v>
      </c>
      <c r="K4182" s="11">
        <v>149</v>
      </c>
      <c r="L4182" s="12">
        <v>0</v>
      </c>
      <c r="M4182" s="7">
        <f t="shared" si="196"/>
        <v>2015</v>
      </c>
      <c r="N4182" s="7">
        <f t="shared" si="197"/>
        <v>5</v>
      </c>
      <c r="O4182" s="30">
        <f t="shared" si="198"/>
        <v>149</v>
      </c>
    </row>
    <row r="4183" spans="2:15" x14ac:dyDescent="0.2">
      <c r="B4183" s="13">
        <v>56045</v>
      </c>
      <c r="C4183" s="14">
        <v>42137.036111111323</v>
      </c>
      <c r="D4183" s="7" t="s">
        <v>7</v>
      </c>
      <c r="E4183" s="13">
        <v>2194</v>
      </c>
      <c r="F4183" s="7" t="s">
        <v>50</v>
      </c>
      <c r="G4183" s="7" t="s">
        <v>11</v>
      </c>
      <c r="H4183" s="13">
        <v>9.5</v>
      </c>
      <c r="I4183" s="13" t="str">
        <f>IF(G4183="Male",VLOOKUP(H4183,'Shoe size conversion table'!$B$6:$D$22,2),VLOOKUP(H4183,'Shoe size conversion table'!$J$6:$L$22,2))</f>
        <v>42-43</v>
      </c>
      <c r="J4183" s="13">
        <f>IF(G4183="Male",VLOOKUP(H4183,'Shoe size conversion table'!$B$6:$D$22,3),VLOOKUP(H4183,'Shoe size conversion table'!$J$6:$L$22,3))</f>
        <v>9</v>
      </c>
      <c r="K4183" s="11">
        <v>159</v>
      </c>
      <c r="L4183" s="12">
        <v>0</v>
      </c>
      <c r="M4183" s="7">
        <f t="shared" si="196"/>
        <v>2015</v>
      </c>
      <c r="N4183" s="7">
        <f t="shared" si="197"/>
        <v>5</v>
      </c>
      <c r="O4183" s="30">
        <f t="shared" si="198"/>
        <v>159</v>
      </c>
    </row>
    <row r="4184" spans="2:15" x14ac:dyDescent="0.2">
      <c r="B4184" s="13">
        <v>56046</v>
      </c>
      <c r="C4184" s="14">
        <v>42137.226111111158</v>
      </c>
      <c r="D4184" s="7" t="s">
        <v>9</v>
      </c>
      <c r="E4184" s="13">
        <v>2225</v>
      </c>
      <c r="F4184" s="7" t="s">
        <v>62</v>
      </c>
      <c r="G4184" s="7" t="s">
        <v>12</v>
      </c>
      <c r="H4184" s="13">
        <v>6.5</v>
      </c>
      <c r="I4184" s="13">
        <f>IF(G4184="Male",VLOOKUP(H4184,'Shoe size conversion table'!$B$6:$D$22,2),VLOOKUP(H4184,'Shoe size conversion table'!$J$6:$L$22,2))</f>
        <v>37</v>
      </c>
      <c r="J4184" s="13">
        <f>IF(G4184="Male",VLOOKUP(H4184,'Shoe size conversion table'!$B$6:$D$22,3),VLOOKUP(H4184,'Shoe size conversion table'!$J$6:$L$22,3))</f>
        <v>4.5</v>
      </c>
      <c r="K4184" s="11">
        <v>169</v>
      </c>
      <c r="L4184" s="12">
        <v>0</v>
      </c>
      <c r="M4184" s="7">
        <f t="shared" si="196"/>
        <v>2015</v>
      </c>
      <c r="N4184" s="7">
        <f t="shared" si="197"/>
        <v>5</v>
      </c>
      <c r="O4184" s="30">
        <f t="shared" si="198"/>
        <v>169</v>
      </c>
    </row>
    <row r="4185" spans="2:15" x14ac:dyDescent="0.2">
      <c r="B4185" s="13">
        <v>56046</v>
      </c>
      <c r="C4185" s="14">
        <v>42137.226111111158</v>
      </c>
      <c r="D4185" s="7" t="s">
        <v>9</v>
      </c>
      <c r="E4185" s="13">
        <v>2164</v>
      </c>
      <c r="F4185" s="7" t="s">
        <v>58</v>
      </c>
      <c r="G4185" s="7" t="s">
        <v>11</v>
      </c>
      <c r="H4185" s="13">
        <v>11</v>
      </c>
      <c r="I4185" s="13">
        <f>IF(G4185="Male",VLOOKUP(H4185,'Shoe size conversion table'!$B$6:$D$22,2),VLOOKUP(H4185,'Shoe size conversion table'!$J$6:$L$22,2))</f>
        <v>44</v>
      </c>
      <c r="J4185" s="13">
        <f>IF(G4185="Male",VLOOKUP(H4185,'Shoe size conversion table'!$B$6:$D$22,3),VLOOKUP(H4185,'Shoe size conversion table'!$J$6:$L$22,3))</f>
        <v>10.5</v>
      </c>
      <c r="K4185" s="11">
        <v>149</v>
      </c>
      <c r="L4185" s="12">
        <v>0</v>
      </c>
      <c r="M4185" s="7">
        <f t="shared" si="196"/>
        <v>2015</v>
      </c>
      <c r="N4185" s="7">
        <f t="shared" si="197"/>
        <v>5</v>
      </c>
      <c r="O4185" s="30">
        <f t="shared" si="198"/>
        <v>149</v>
      </c>
    </row>
    <row r="4186" spans="2:15" x14ac:dyDescent="0.2">
      <c r="B4186" s="13">
        <v>56047</v>
      </c>
      <c r="C4186" s="14">
        <v>42137.506111111165</v>
      </c>
      <c r="D4186" s="7" t="s">
        <v>8</v>
      </c>
      <c r="E4186" s="13">
        <v>2192</v>
      </c>
      <c r="F4186" s="7" t="s">
        <v>38</v>
      </c>
      <c r="G4186" s="7" t="s">
        <v>12</v>
      </c>
      <c r="H4186" s="13">
        <v>7</v>
      </c>
      <c r="I4186" s="13" t="str">
        <f>IF(G4186="Male",VLOOKUP(H4186,'Shoe size conversion table'!$B$6:$D$22,2),VLOOKUP(H4186,'Shoe size conversion table'!$J$6:$L$22,2))</f>
        <v>37-38</v>
      </c>
      <c r="J4186" s="13">
        <f>IF(G4186="Male",VLOOKUP(H4186,'Shoe size conversion table'!$B$6:$D$22,3),VLOOKUP(H4186,'Shoe size conversion table'!$J$6:$L$22,3))</f>
        <v>5</v>
      </c>
      <c r="K4186" s="11">
        <v>149</v>
      </c>
      <c r="L4186" s="12">
        <v>0</v>
      </c>
      <c r="M4186" s="7">
        <f t="shared" si="196"/>
        <v>2015</v>
      </c>
      <c r="N4186" s="7">
        <f t="shared" si="197"/>
        <v>5</v>
      </c>
      <c r="O4186" s="30">
        <f t="shared" si="198"/>
        <v>149</v>
      </c>
    </row>
    <row r="4187" spans="2:15" x14ac:dyDescent="0.2">
      <c r="B4187" s="13">
        <v>56048</v>
      </c>
      <c r="C4187" s="14">
        <v>42137.516111111159</v>
      </c>
      <c r="D4187" s="7" t="s">
        <v>7</v>
      </c>
      <c r="E4187" s="13">
        <v>2168</v>
      </c>
      <c r="F4187" s="7" t="s">
        <v>53</v>
      </c>
      <c r="G4187" s="7" t="s">
        <v>12</v>
      </c>
      <c r="H4187" s="13">
        <v>7</v>
      </c>
      <c r="I4187" s="13" t="str">
        <f>IF(G4187="Male",VLOOKUP(H4187,'Shoe size conversion table'!$B$6:$D$22,2),VLOOKUP(H4187,'Shoe size conversion table'!$J$6:$L$22,2))</f>
        <v>37-38</v>
      </c>
      <c r="J4187" s="13">
        <f>IF(G4187="Male",VLOOKUP(H4187,'Shoe size conversion table'!$B$6:$D$22,3),VLOOKUP(H4187,'Shoe size conversion table'!$J$6:$L$22,3))</f>
        <v>5</v>
      </c>
      <c r="K4187" s="11">
        <v>169</v>
      </c>
      <c r="L4187" s="12">
        <v>0.1</v>
      </c>
      <c r="M4187" s="7">
        <f t="shared" si="196"/>
        <v>2015</v>
      </c>
      <c r="N4187" s="7">
        <f t="shared" si="197"/>
        <v>5</v>
      </c>
      <c r="O4187" s="30">
        <f t="shared" si="198"/>
        <v>152.1</v>
      </c>
    </row>
    <row r="4188" spans="2:15" x14ac:dyDescent="0.2">
      <c r="B4188" s="13">
        <v>56049</v>
      </c>
      <c r="C4188" s="14">
        <v>42137.546111111158</v>
      </c>
      <c r="D4188" s="7" t="s">
        <v>9</v>
      </c>
      <c r="E4188" s="13">
        <v>2149</v>
      </c>
      <c r="F4188" s="7" t="s">
        <v>58</v>
      </c>
      <c r="G4188" s="7" t="s">
        <v>12</v>
      </c>
      <c r="H4188" s="13">
        <v>8</v>
      </c>
      <c r="I4188" s="13" t="str">
        <f>IF(G4188="Male",VLOOKUP(H4188,'Shoe size conversion table'!$B$6:$D$22,2),VLOOKUP(H4188,'Shoe size conversion table'!$J$6:$L$22,2))</f>
        <v>38-39</v>
      </c>
      <c r="J4188" s="13">
        <f>IF(G4188="Male",VLOOKUP(H4188,'Shoe size conversion table'!$B$6:$D$22,3),VLOOKUP(H4188,'Shoe size conversion table'!$J$6:$L$22,3))</f>
        <v>6</v>
      </c>
      <c r="K4188" s="11">
        <v>179</v>
      </c>
      <c r="L4188" s="12">
        <v>0</v>
      </c>
      <c r="M4188" s="7">
        <f t="shared" si="196"/>
        <v>2015</v>
      </c>
      <c r="N4188" s="7">
        <f t="shared" si="197"/>
        <v>5</v>
      </c>
      <c r="O4188" s="30">
        <f t="shared" si="198"/>
        <v>179</v>
      </c>
    </row>
    <row r="4189" spans="2:15" x14ac:dyDescent="0.2">
      <c r="B4189" s="13">
        <v>56050</v>
      </c>
      <c r="C4189" s="14">
        <v>42137.576111111252</v>
      </c>
      <c r="D4189" s="7" t="s">
        <v>7</v>
      </c>
      <c r="E4189" s="13">
        <v>2179</v>
      </c>
      <c r="F4189" s="7" t="s">
        <v>57</v>
      </c>
      <c r="G4189" s="7" t="s">
        <v>12</v>
      </c>
      <c r="H4189" s="13">
        <v>8</v>
      </c>
      <c r="I4189" s="13" t="str">
        <f>IF(G4189="Male",VLOOKUP(H4189,'Shoe size conversion table'!$B$6:$D$22,2),VLOOKUP(H4189,'Shoe size conversion table'!$J$6:$L$22,2))</f>
        <v>38-39</v>
      </c>
      <c r="J4189" s="13">
        <f>IF(G4189="Male",VLOOKUP(H4189,'Shoe size conversion table'!$B$6:$D$22,3),VLOOKUP(H4189,'Shoe size conversion table'!$J$6:$L$22,3))</f>
        <v>6</v>
      </c>
      <c r="K4189" s="11">
        <v>139</v>
      </c>
      <c r="L4189" s="12">
        <v>0</v>
      </c>
      <c r="M4189" s="7">
        <f t="shared" si="196"/>
        <v>2015</v>
      </c>
      <c r="N4189" s="7">
        <f t="shared" si="197"/>
        <v>5</v>
      </c>
      <c r="O4189" s="30">
        <f t="shared" si="198"/>
        <v>139</v>
      </c>
    </row>
    <row r="4190" spans="2:15" x14ac:dyDescent="0.2">
      <c r="B4190" s="13">
        <v>56051</v>
      </c>
      <c r="C4190" s="14">
        <v>42137.636111111329</v>
      </c>
      <c r="D4190" s="7" t="s">
        <v>10</v>
      </c>
      <c r="E4190" s="13">
        <v>2158</v>
      </c>
      <c r="F4190" s="7" t="s">
        <v>35</v>
      </c>
      <c r="G4190" s="7" t="s">
        <v>12</v>
      </c>
      <c r="H4190" s="13">
        <v>7.5</v>
      </c>
      <c r="I4190" s="13">
        <f>IF(G4190="Male",VLOOKUP(H4190,'Shoe size conversion table'!$B$6:$D$22,2),VLOOKUP(H4190,'Shoe size conversion table'!$J$6:$L$22,2))</f>
        <v>38</v>
      </c>
      <c r="J4190" s="13">
        <f>IF(G4190="Male",VLOOKUP(H4190,'Shoe size conversion table'!$B$6:$D$22,3),VLOOKUP(H4190,'Shoe size conversion table'!$J$6:$L$22,3))</f>
        <v>5.5</v>
      </c>
      <c r="K4190" s="11">
        <v>129</v>
      </c>
      <c r="L4190" s="12">
        <v>0</v>
      </c>
      <c r="M4190" s="7">
        <f t="shared" si="196"/>
        <v>2015</v>
      </c>
      <c r="N4190" s="7">
        <f t="shared" si="197"/>
        <v>5</v>
      </c>
      <c r="O4190" s="30">
        <f t="shared" si="198"/>
        <v>129</v>
      </c>
    </row>
    <row r="4191" spans="2:15" x14ac:dyDescent="0.2">
      <c r="B4191" s="13">
        <v>56051</v>
      </c>
      <c r="C4191" s="14">
        <v>42137.636111111329</v>
      </c>
      <c r="D4191" s="7" t="s">
        <v>10</v>
      </c>
      <c r="E4191" s="13">
        <v>2163</v>
      </c>
      <c r="F4191" s="7" t="s">
        <v>34</v>
      </c>
      <c r="G4191" s="7" t="s">
        <v>11</v>
      </c>
      <c r="H4191" s="13">
        <v>10.5</v>
      </c>
      <c r="I4191" s="13" t="str">
        <f>IF(G4191="Male",VLOOKUP(H4191,'Shoe size conversion table'!$B$6:$D$22,2),VLOOKUP(H4191,'Shoe size conversion table'!$J$6:$L$22,2))</f>
        <v>43-44</v>
      </c>
      <c r="J4191" s="13">
        <f>IF(G4191="Male",VLOOKUP(H4191,'Shoe size conversion table'!$B$6:$D$22,3),VLOOKUP(H4191,'Shoe size conversion table'!$J$6:$L$22,3))</f>
        <v>10</v>
      </c>
      <c r="K4191" s="11">
        <v>129</v>
      </c>
      <c r="L4191" s="12">
        <v>0</v>
      </c>
      <c r="M4191" s="7">
        <f t="shared" si="196"/>
        <v>2015</v>
      </c>
      <c r="N4191" s="7">
        <f t="shared" si="197"/>
        <v>5</v>
      </c>
      <c r="O4191" s="30">
        <f t="shared" si="198"/>
        <v>129</v>
      </c>
    </row>
    <row r="4192" spans="2:15" x14ac:dyDescent="0.2">
      <c r="B4192" s="13">
        <v>56051</v>
      </c>
      <c r="C4192" s="14">
        <v>42137.636111111329</v>
      </c>
      <c r="D4192" s="7" t="s">
        <v>10</v>
      </c>
      <c r="E4192" s="13">
        <v>2187</v>
      </c>
      <c r="F4192" s="7" t="s">
        <v>35</v>
      </c>
      <c r="G4192" s="7" t="s">
        <v>12</v>
      </c>
      <c r="H4192" s="13">
        <v>8.5</v>
      </c>
      <c r="I4192" s="13">
        <f>IF(G4192="Male",VLOOKUP(H4192,'Shoe size conversion table'!$B$6:$D$22,2),VLOOKUP(H4192,'Shoe size conversion table'!$J$6:$L$22,2))</f>
        <v>39</v>
      </c>
      <c r="J4192" s="13">
        <f>IF(G4192="Male",VLOOKUP(H4192,'Shoe size conversion table'!$B$6:$D$22,3),VLOOKUP(H4192,'Shoe size conversion table'!$J$6:$L$22,3))</f>
        <v>6.5</v>
      </c>
      <c r="K4192" s="11">
        <v>199</v>
      </c>
      <c r="L4192" s="12">
        <v>0</v>
      </c>
      <c r="M4192" s="7">
        <f t="shared" si="196"/>
        <v>2015</v>
      </c>
      <c r="N4192" s="7">
        <f t="shared" si="197"/>
        <v>5</v>
      </c>
      <c r="O4192" s="30">
        <f t="shared" si="198"/>
        <v>199</v>
      </c>
    </row>
    <row r="4193" spans="2:15" x14ac:dyDescent="0.2">
      <c r="B4193" s="13">
        <v>56052</v>
      </c>
      <c r="C4193" s="14">
        <v>42137.826111111324</v>
      </c>
      <c r="D4193" s="7" t="s">
        <v>10</v>
      </c>
      <c r="E4193" s="13">
        <v>2172</v>
      </c>
      <c r="F4193" s="7" t="s">
        <v>35</v>
      </c>
      <c r="G4193" s="7" t="s">
        <v>12</v>
      </c>
      <c r="H4193" s="13">
        <v>9</v>
      </c>
      <c r="I4193" s="13" t="str">
        <f>IF(G4193="Male",VLOOKUP(H4193,'Shoe size conversion table'!$B$6:$D$22,2),VLOOKUP(H4193,'Shoe size conversion table'!$J$6:$L$22,2))</f>
        <v>39-40</v>
      </c>
      <c r="J4193" s="13">
        <f>IF(G4193="Male",VLOOKUP(H4193,'Shoe size conversion table'!$B$6:$D$22,3),VLOOKUP(H4193,'Shoe size conversion table'!$J$6:$L$22,3))</f>
        <v>7</v>
      </c>
      <c r="K4193" s="11">
        <v>159</v>
      </c>
      <c r="L4193" s="12">
        <v>0</v>
      </c>
      <c r="M4193" s="7">
        <f t="shared" si="196"/>
        <v>2015</v>
      </c>
      <c r="N4193" s="7">
        <f t="shared" si="197"/>
        <v>5</v>
      </c>
      <c r="O4193" s="30">
        <f t="shared" si="198"/>
        <v>159</v>
      </c>
    </row>
    <row r="4194" spans="2:15" x14ac:dyDescent="0.2">
      <c r="B4194" s="13">
        <v>56053</v>
      </c>
      <c r="C4194" s="14">
        <v>42137.956111111249</v>
      </c>
      <c r="D4194" s="7" t="s">
        <v>7</v>
      </c>
      <c r="E4194" s="13">
        <v>2191</v>
      </c>
      <c r="F4194" s="7" t="s">
        <v>55</v>
      </c>
      <c r="G4194" s="7" t="s">
        <v>12</v>
      </c>
      <c r="H4194" s="13">
        <v>12</v>
      </c>
      <c r="I4194" s="13" t="str">
        <f>IF(G4194="Male",VLOOKUP(H4194,'Shoe size conversion table'!$B$6:$D$22,2),VLOOKUP(H4194,'Shoe size conversion table'!$J$6:$L$22,2))</f>
        <v>42-43</v>
      </c>
      <c r="J4194" s="13">
        <f>IF(G4194="Male",VLOOKUP(H4194,'Shoe size conversion table'!$B$6:$D$22,3),VLOOKUP(H4194,'Shoe size conversion table'!$J$6:$L$22,3))</f>
        <v>10</v>
      </c>
      <c r="K4194" s="11">
        <v>179</v>
      </c>
      <c r="L4194" s="12">
        <v>0</v>
      </c>
      <c r="M4194" s="7">
        <f t="shared" si="196"/>
        <v>2015</v>
      </c>
      <c r="N4194" s="7">
        <f t="shared" si="197"/>
        <v>5</v>
      </c>
      <c r="O4194" s="30">
        <f t="shared" si="198"/>
        <v>179</v>
      </c>
    </row>
    <row r="4195" spans="2:15" x14ac:dyDescent="0.2">
      <c r="B4195" s="13">
        <v>56054</v>
      </c>
      <c r="C4195" s="14">
        <v>42137.976111111326</v>
      </c>
      <c r="D4195" s="7" t="s">
        <v>7</v>
      </c>
      <c r="E4195" s="13">
        <v>2218</v>
      </c>
      <c r="F4195" s="7" t="s">
        <v>48</v>
      </c>
      <c r="G4195" s="7" t="s">
        <v>11</v>
      </c>
      <c r="H4195" s="13">
        <v>9</v>
      </c>
      <c r="I4195" s="13">
        <f>IF(G4195="Male",VLOOKUP(H4195,'Shoe size conversion table'!$B$6:$D$22,2),VLOOKUP(H4195,'Shoe size conversion table'!$J$6:$L$22,2))</f>
        <v>42</v>
      </c>
      <c r="J4195" s="13">
        <f>IF(G4195="Male",VLOOKUP(H4195,'Shoe size conversion table'!$B$6:$D$22,3),VLOOKUP(H4195,'Shoe size conversion table'!$J$6:$L$22,3))</f>
        <v>8.5</v>
      </c>
      <c r="K4195" s="11">
        <v>179</v>
      </c>
      <c r="L4195" s="12">
        <v>0</v>
      </c>
      <c r="M4195" s="7">
        <f t="shared" si="196"/>
        <v>2015</v>
      </c>
      <c r="N4195" s="7">
        <f t="shared" si="197"/>
        <v>5</v>
      </c>
      <c r="O4195" s="30">
        <f t="shared" si="198"/>
        <v>179</v>
      </c>
    </row>
    <row r="4196" spans="2:15" x14ac:dyDescent="0.2">
      <c r="B4196" s="13">
        <v>56055</v>
      </c>
      <c r="C4196" s="14">
        <v>42138.24611111125</v>
      </c>
      <c r="D4196" s="7" t="s">
        <v>9</v>
      </c>
      <c r="E4196" s="13">
        <v>2181</v>
      </c>
      <c r="F4196" s="7" t="s">
        <v>61</v>
      </c>
      <c r="G4196" s="7" t="s">
        <v>12</v>
      </c>
      <c r="H4196" s="13">
        <v>6.5</v>
      </c>
      <c r="I4196" s="13">
        <f>IF(G4196="Male",VLOOKUP(H4196,'Shoe size conversion table'!$B$6:$D$22,2),VLOOKUP(H4196,'Shoe size conversion table'!$J$6:$L$22,2))</f>
        <v>37</v>
      </c>
      <c r="J4196" s="13">
        <f>IF(G4196="Male",VLOOKUP(H4196,'Shoe size conversion table'!$B$6:$D$22,3),VLOOKUP(H4196,'Shoe size conversion table'!$J$6:$L$22,3))</f>
        <v>4.5</v>
      </c>
      <c r="K4196" s="11">
        <v>149</v>
      </c>
      <c r="L4196" s="12">
        <v>0.3</v>
      </c>
      <c r="M4196" s="7">
        <f t="shared" si="196"/>
        <v>2015</v>
      </c>
      <c r="N4196" s="7">
        <f t="shared" si="197"/>
        <v>5</v>
      </c>
      <c r="O4196" s="30">
        <f t="shared" si="198"/>
        <v>104.3</v>
      </c>
    </row>
    <row r="4197" spans="2:15" x14ac:dyDescent="0.2">
      <c r="B4197" s="13">
        <v>56056</v>
      </c>
      <c r="C4197" s="14">
        <v>42138.296111111325</v>
      </c>
      <c r="D4197" s="7" t="s">
        <v>10</v>
      </c>
      <c r="E4197" s="13">
        <v>2204</v>
      </c>
      <c r="F4197" s="7" t="s">
        <v>34</v>
      </c>
      <c r="G4197" s="7" t="s">
        <v>11</v>
      </c>
      <c r="H4197" s="13">
        <v>10.5</v>
      </c>
      <c r="I4197" s="13" t="str">
        <f>IF(G4197="Male",VLOOKUP(H4197,'Shoe size conversion table'!$B$6:$D$22,2),VLOOKUP(H4197,'Shoe size conversion table'!$J$6:$L$22,2))</f>
        <v>43-44</v>
      </c>
      <c r="J4197" s="13">
        <f>IF(G4197="Male",VLOOKUP(H4197,'Shoe size conversion table'!$B$6:$D$22,3),VLOOKUP(H4197,'Shoe size conversion table'!$J$6:$L$22,3))</f>
        <v>10</v>
      </c>
      <c r="K4197" s="11">
        <v>199</v>
      </c>
      <c r="L4197" s="12">
        <v>0</v>
      </c>
      <c r="M4197" s="7">
        <f t="shared" si="196"/>
        <v>2015</v>
      </c>
      <c r="N4197" s="7">
        <f t="shared" si="197"/>
        <v>5</v>
      </c>
      <c r="O4197" s="30">
        <f t="shared" si="198"/>
        <v>199</v>
      </c>
    </row>
    <row r="4198" spans="2:15" x14ac:dyDescent="0.2">
      <c r="B4198" s="13">
        <v>56057</v>
      </c>
      <c r="C4198" s="14">
        <v>42138.316111111249</v>
      </c>
      <c r="D4198" s="7" t="s">
        <v>7</v>
      </c>
      <c r="E4198" s="13">
        <v>2225</v>
      </c>
      <c r="F4198" s="7" t="s">
        <v>50</v>
      </c>
      <c r="G4198" s="7" t="s">
        <v>11</v>
      </c>
      <c r="H4198" s="13">
        <v>11.5</v>
      </c>
      <c r="I4198" s="13" t="str">
        <f>IF(G4198="Male",VLOOKUP(H4198,'Shoe size conversion table'!$B$6:$D$22,2),VLOOKUP(H4198,'Shoe size conversion table'!$J$6:$L$22,2))</f>
        <v>44-45</v>
      </c>
      <c r="J4198" s="13">
        <f>IF(G4198="Male",VLOOKUP(H4198,'Shoe size conversion table'!$B$6:$D$22,3),VLOOKUP(H4198,'Shoe size conversion table'!$J$6:$L$22,3))</f>
        <v>11</v>
      </c>
      <c r="K4198" s="11">
        <v>159</v>
      </c>
      <c r="L4198" s="12">
        <v>0.3</v>
      </c>
      <c r="M4198" s="7">
        <f t="shared" si="196"/>
        <v>2015</v>
      </c>
      <c r="N4198" s="7">
        <f t="shared" si="197"/>
        <v>5</v>
      </c>
      <c r="O4198" s="30">
        <f t="shared" si="198"/>
        <v>111.3</v>
      </c>
    </row>
    <row r="4199" spans="2:15" x14ac:dyDescent="0.2">
      <c r="B4199" s="13">
        <v>56058</v>
      </c>
      <c r="C4199" s="14">
        <v>42138.346111111161</v>
      </c>
      <c r="D4199" s="7" t="s">
        <v>10</v>
      </c>
      <c r="E4199" s="13">
        <v>2184</v>
      </c>
      <c r="F4199" s="7" t="s">
        <v>34</v>
      </c>
      <c r="G4199" s="7" t="s">
        <v>11</v>
      </c>
      <c r="H4199" s="13">
        <v>9.5</v>
      </c>
      <c r="I4199" s="13" t="str">
        <f>IF(G4199="Male",VLOOKUP(H4199,'Shoe size conversion table'!$B$6:$D$22,2),VLOOKUP(H4199,'Shoe size conversion table'!$J$6:$L$22,2))</f>
        <v>42-43</v>
      </c>
      <c r="J4199" s="13">
        <f>IF(G4199="Male",VLOOKUP(H4199,'Shoe size conversion table'!$B$6:$D$22,3),VLOOKUP(H4199,'Shoe size conversion table'!$J$6:$L$22,3))</f>
        <v>9</v>
      </c>
      <c r="K4199" s="11">
        <v>159</v>
      </c>
      <c r="L4199" s="12">
        <v>0</v>
      </c>
      <c r="M4199" s="7">
        <f t="shared" si="196"/>
        <v>2015</v>
      </c>
      <c r="N4199" s="7">
        <f t="shared" si="197"/>
        <v>5</v>
      </c>
      <c r="O4199" s="30">
        <f t="shared" si="198"/>
        <v>159</v>
      </c>
    </row>
    <row r="4200" spans="2:15" x14ac:dyDescent="0.2">
      <c r="B4200" s="13">
        <v>56059</v>
      </c>
      <c r="C4200" s="14">
        <v>42138.356111111323</v>
      </c>
      <c r="D4200" s="7" t="s">
        <v>7</v>
      </c>
      <c r="E4200" s="13">
        <v>2149</v>
      </c>
      <c r="F4200" s="7" t="s">
        <v>48</v>
      </c>
      <c r="G4200" s="7" t="s">
        <v>11</v>
      </c>
      <c r="H4200" s="13">
        <v>11.5</v>
      </c>
      <c r="I4200" s="13" t="str">
        <f>IF(G4200="Male",VLOOKUP(H4200,'Shoe size conversion table'!$B$6:$D$22,2),VLOOKUP(H4200,'Shoe size conversion table'!$J$6:$L$22,2))</f>
        <v>44-45</v>
      </c>
      <c r="J4200" s="13">
        <f>IF(G4200="Male",VLOOKUP(H4200,'Shoe size conversion table'!$B$6:$D$22,3),VLOOKUP(H4200,'Shoe size conversion table'!$J$6:$L$22,3))</f>
        <v>11</v>
      </c>
      <c r="K4200" s="11">
        <v>179</v>
      </c>
      <c r="L4200" s="12">
        <v>0</v>
      </c>
      <c r="M4200" s="7">
        <f t="shared" si="196"/>
        <v>2015</v>
      </c>
      <c r="N4200" s="7">
        <f t="shared" si="197"/>
        <v>5</v>
      </c>
      <c r="O4200" s="30">
        <f t="shared" si="198"/>
        <v>179</v>
      </c>
    </row>
    <row r="4201" spans="2:15" x14ac:dyDescent="0.2">
      <c r="B4201" s="13">
        <v>56060</v>
      </c>
      <c r="C4201" s="14">
        <v>42138.406111111253</v>
      </c>
      <c r="D4201" s="7" t="s">
        <v>10</v>
      </c>
      <c r="E4201" s="13">
        <v>2193</v>
      </c>
      <c r="F4201" s="7" t="s">
        <v>34</v>
      </c>
      <c r="G4201" s="7" t="s">
        <v>12</v>
      </c>
      <c r="H4201" s="13">
        <v>9</v>
      </c>
      <c r="I4201" s="13" t="str">
        <f>IF(G4201="Male",VLOOKUP(H4201,'Shoe size conversion table'!$B$6:$D$22,2),VLOOKUP(H4201,'Shoe size conversion table'!$J$6:$L$22,2))</f>
        <v>39-40</v>
      </c>
      <c r="J4201" s="13">
        <f>IF(G4201="Male",VLOOKUP(H4201,'Shoe size conversion table'!$B$6:$D$22,3),VLOOKUP(H4201,'Shoe size conversion table'!$J$6:$L$22,3))</f>
        <v>7</v>
      </c>
      <c r="K4201" s="11">
        <v>179</v>
      </c>
      <c r="L4201" s="12">
        <v>0</v>
      </c>
      <c r="M4201" s="7">
        <f t="shared" si="196"/>
        <v>2015</v>
      </c>
      <c r="N4201" s="7">
        <f t="shared" si="197"/>
        <v>5</v>
      </c>
      <c r="O4201" s="30">
        <f t="shared" si="198"/>
        <v>179</v>
      </c>
    </row>
    <row r="4202" spans="2:15" x14ac:dyDescent="0.2">
      <c r="B4202" s="13">
        <v>56061</v>
      </c>
      <c r="C4202" s="14">
        <v>42138.506111111165</v>
      </c>
      <c r="D4202" s="7" t="s">
        <v>8</v>
      </c>
      <c r="E4202" s="13">
        <v>2171</v>
      </c>
      <c r="F4202" s="7" t="s">
        <v>41</v>
      </c>
      <c r="G4202" s="7" t="s">
        <v>12</v>
      </c>
      <c r="H4202" s="13">
        <v>7</v>
      </c>
      <c r="I4202" s="13" t="str">
        <f>IF(G4202="Male",VLOOKUP(H4202,'Shoe size conversion table'!$B$6:$D$22,2),VLOOKUP(H4202,'Shoe size conversion table'!$J$6:$L$22,2))</f>
        <v>37-38</v>
      </c>
      <c r="J4202" s="13">
        <f>IF(G4202="Male",VLOOKUP(H4202,'Shoe size conversion table'!$B$6:$D$22,3),VLOOKUP(H4202,'Shoe size conversion table'!$J$6:$L$22,3))</f>
        <v>5</v>
      </c>
      <c r="K4202" s="11">
        <v>159</v>
      </c>
      <c r="L4202" s="12">
        <v>0.2</v>
      </c>
      <c r="M4202" s="7">
        <f t="shared" si="196"/>
        <v>2015</v>
      </c>
      <c r="N4202" s="7">
        <f t="shared" si="197"/>
        <v>5</v>
      </c>
      <c r="O4202" s="30">
        <f t="shared" si="198"/>
        <v>127.2</v>
      </c>
    </row>
    <row r="4203" spans="2:15" x14ac:dyDescent="0.2">
      <c r="B4203" s="13">
        <v>56062</v>
      </c>
      <c r="C4203" s="14">
        <v>42138.546111111158</v>
      </c>
      <c r="D4203" s="7" t="s">
        <v>7</v>
      </c>
      <c r="E4203" s="13">
        <v>2171</v>
      </c>
      <c r="F4203" s="7" t="s">
        <v>51</v>
      </c>
      <c r="G4203" s="7" t="s">
        <v>12</v>
      </c>
      <c r="H4203" s="13">
        <v>9</v>
      </c>
      <c r="I4203" s="13" t="str">
        <f>IF(G4203="Male",VLOOKUP(H4203,'Shoe size conversion table'!$B$6:$D$22,2),VLOOKUP(H4203,'Shoe size conversion table'!$J$6:$L$22,2))</f>
        <v>39-40</v>
      </c>
      <c r="J4203" s="13">
        <f>IF(G4203="Male",VLOOKUP(H4203,'Shoe size conversion table'!$B$6:$D$22,3),VLOOKUP(H4203,'Shoe size conversion table'!$J$6:$L$22,3))</f>
        <v>7</v>
      </c>
      <c r="K4203" s="11">
        <v>139</v>
      </c>
      <c r="L4203" s="12">
        <v>0</v>
      </c>
      <c r="M4203" s="7">
        <f t="shared" si="196"/>
        <v>2015</v>
      </c>
      <c r="N4203" s="7">
        <f t="shared" si="197"/>
        <v>5</v>
      </c>
      <c r="O4203" s="30">
        <f t="shared" si="198"/>
        <v>139</v>
      </c>
    </row>
    <row r="4204" spans="2:15" x14ac:dyDescent="0.2">
      <c r="B4204" s="13">
        <v>56063</v>
      </c>
      <c r="C4204" s="14">
        <v>42138.546111111158</v>
      </c>
      <c r="D4204" s="7" t="s">
        <v>10</v>
      </c>
      <c r="E4204" s="13">
        <v>2225</v>
      </c>
      <c r="F4204" s="7" t="s">
        <v>34</v>
      </c>
      <c r="G4204" s="7" t="s">
        <v>11</v>
      </c>
      <c r="H4204" s="13">
        <v>9.5</v>
      </c>
      <c r="I4204" s="13" t="str">
        <f>IF(G4204="Male",VLOOKUP(H4204,'Shoe size conversion table'!$B$6:$D$22,2),VLOOKUP(H4204,'Shoe size conversion table'!$J$6:$L$22,2))</f>
        <v>42-43</v>
      </c>
      <c r="J4204" s="13">
        <f>IF(G4204="Male",VLOOKUP(H4204,'Shoe size conversion table'!$B$6:$D$22,3),VLOOKUP(H4204,'Shoe size conversion table'!$J$6:$L$22,3))</f>
        <v>9</v>
      </c>
      <c r="K4204" s="11">
        <v>179</v>
      </c>
      <c r="L4204" s="12">
        <v>0</v>
      </c>
      <c r="M4204" s="7">
        <f t="shared" si="196"/>
        <v>2015</v>
      </c>
      <c r="N4204" s="7">
        <f t="shared" si="197"/>
        <v>5</v>
      </c>
      <c r="O4204" s="30">
        <f t="shared" si="198"/>
        <v>179</v>
      </c>
    </row>
    <row r="4205" spans="2:15" x14ac:dyDescent="0.2">
      <c r="B4205" s="13">
        <v>56064</v>
      </c>
      <c r="C4205" s="14">
        <v>42138.896111111157</v>
      </c>
      <c r="D4205" s="7" t="s">
        <v>7</v>
      </c>
      <c r="E4205" s="13">
        <v>2242</v>
      </c>
      <c r="F4205" s="7" t="s">
        <v>49</v>
      </c>
      <c r="G4205" s="7" t="s">
        <v>12</v>
      </c>
      <c r="H4205" s="13">
        <v>8.5</v>
      </c>
      <c r="I4205" s="13">
        <f>IF(G4205="Male",VLOOKUP(H4205,'Shoe size conversion table'!$B$6:$D$22,2),VLOOKUP(H4205,'Shoe size conversion table'!$J$6:$L$22,2))</f>
        <v>39</v>
      </c>
      <c r="J4205" s="13">
        <f>IF(G4205="Male",VLOOKUP(H4205,'Shoe size conversion table'!$B$6:$D$22,3),VLOOKUP(H4205,'Shoe size conversion table'!$J$6:$L$22,3))</f>
        <v>6.5</v>
      </c>
      <c r="K4205" s="11">
        <v>169</v>
      </c>
      <c r="L4205" s="12">
        <v>0.2</v>
      </c>
      <c r="M4205" s="7">
        <f t="shared" si="196"/>
        <v>2015</v>
      </c>
      <c r="N4205" s="7">
        <f t="shared" si="197"/>
        <v>5</v>
      </c>
      <c r="O4205" s="30">
        <f t="shared" si="198"/>
        <v>135.20000000000002</v>
      </c>
    </row>
    <row r="4206" spans="2:15" x14ac:dyDescent="0.2">
      <c r="B4206" s="13">
        <v>56065</v>
      </c>
      <c r="C4206" s="14">
        <v>42138.956111111249</v>
      </c>
      <c r="D4206" s="7" t="s">
        <v>7</v>
      </c>
      <c r="E4206" s="13">
        <v>2174</v>
      </c>
      <c r="F4206" s="7" t="s">
        <v>48</v>
      </c>
      <c r="G4206" s="7" t="s">
        <v>12</v>
      </c>
      <c r="H4206" s="13">
        <v>12</v>
      </c>
      <c r="I4206" s="13" t="str">
        <f>IF(G4206="Male",VLOOKUP(H4206,'Shoe size conversion table'!$B$6:$D$22,2),VLOOKUP(H4206,'Shoe size conversion table'!$J$6:$L$22,2))</f>
        <v>42-43</v>
      </c>
      <c r="J4206" s="13">
        <f>IF(G4206="Male",VLOOKUP(H4206,'Shoe size conversion table'!$B$6:$D$22,3),VLOOKUP(H4206,'Shoe size conversion table'!$J$6:$L$22,3))</f>
        <v>10</v>
      </c>
      <c r="K4206" s="11">
        <v>159</v>
      </c>
      <c r="L4206" s="12">
        <v>0</v>
      </c>
      <c r="M4206" s="7">
        <f t="shared" si="196"/>
        <v>2015</v>
      </c>
      <c r="N4206" s="7">
        <f t="shared" si="197"/>
        <v>5</v>
      </c>
      <c r="O4206" s="30">
        <f t="shared" si="198"/>
        <v>159</v>
      </c>
    </row>
    <row r="4207" spans="2:15" x14ac:dyDescent="0.2">
      <c r="B4207" s="13">
        <v>56066</v>
      </c>
      <c r="C4207" s="14">
        <v>42138.976111111326</v>
      </c>
      <c r="D4207" s="7" t="s">
        <v>8</v>
      </c>
      <c r="E4207" s="13">
        <v>2160</v>
      </c>
      <c r="F4207" s="7" t="s">
        <v>38</v>
      </c>
      <c r="G4207" s="7" t="s">
        <v>12</v>
      </c>
      <c r="H4207" s="13">
        <v>9.5</v>
      </c>
      <c r="I4207" s="13">
        <f>IF(G4207="Male",VLOOKUP(H4207,'Shoe size conversion table'!$B$6:$D$22,2),VLOOKUP(H4207,'Shoe size conversion table'!$J$6:$L$22,2))</f>
        <v>40</v>
      </c>
      <c r="J4207" s="13">
        <f>IF(G4207="Male",VLOOKUP(H4207,'Shoe size conversion table'!$B$6:$D$22,3),VLOOKUP(H4207,'Shoe size conversion table'!$J$6:$L$22,3))</f>
        <v>7.5</v>
      </c>
      <c r="K4207" s="11">
        <v>189</v>
      </c>
      <c r="L4207" s="12">
        <v>0</v>
      </c>
      <c r="M4207" s="7">
        <f t="shared" si="196"/>
        <v>2015</v>
      </c>
      <c r="N4207" s="7">
        <f t="shared" si="197"/>
        <v>5</v>
      </c>
      <c r="O4207" s="30">
        <f t="shared" si="198"/>
        <v>189</v>
      </c>
    </row>
    <row r="4208" spans="2:15" x14ac:dyDescent="0.2">
      <c r="B4208" s="13">
        <v>56067</v>
      </c>
      <c r="C4208" s="14">
        <v>42139.096111111154</v>
      </c>
      <c r="D4208" s="7" t="s">
        <v>7</v>
      </c>
      <c r="E4208" s="13">
        <v>2184</v>
      </c>
      <c r="F4208" s="7" t="s">
        <v>56</v>
      </c>
      <c r="G4208" s="7" t="s">
        <v>11</v>
      </c>
      <c r="H4208" s="13">
        <v>9.5</v>
      </c>
      <c r="I4208" s="13" t="str">
        <f>IF(G4208="Male",VLOOKUP(H4208,'Shoe size conversion table'!$B$6:$D$22,2),VLOOKUP(H4208,'Shoe size conversion table'!$J$6:$L$22,2))</f>
        <v>42-43</v>
      </c>
      <c r="J4208" s="13">
        <f>IF(G4208="Male",VLOOKUP(H4208,'Shoe size conversion table'!$B$6:$D$22,3),VLOOKUP(H4208,'Shoe size conversion table'!$J$6:$L$22,3))</f>
        <v>9</v>
      </c>
      <c r="K4208" s="11">
        <v>189</v>
      </c>
      <c r="L4208" s="12">
        <v>0.1</v>
      </c>
      <c r="M4208" s="7">
        <f t="shared" si="196"/>
        <v>2015</v>
      </c>
      <c r="N4208" s="7">
        <f t="shared" si="197"/>
        <v>5</v>
      </c>
      <c r="O4208" s="30">
        <f t="shared" si="198"/>
        <v>170.1</v>
      </c>
    </row>
    <row r="4209" spans="2:15" x14ac:dyDescent="0.2">
      <c r="B4209" s="13">
        <v>56068</v>
      </c>
      <c r="C4209" s="14">
        <v>42139.166111111248</v>
      </c>
      <c r="D4209" s="7" t="s">
        <v>7</v>
      </c>
      <c r="E4209" s="13">
        <v>2158</v>
      </c>
      <c r="F4209" s="7" t="s">
        <v>52</v>
      </c>
      <c r="G4209" s="7" t="s">
        <v>11</v>
      </c>
      <c r="H4209" s="13">
        <v>11</v>
      </c>
      <c r="I4209" s="13">
        <f>IF(G4209="Male",VLOOKUP(H4209,'Shoe size conversion table'!$B$6:$D$22,2),VLOOKUP(H4209,'Shoe size conversion table'!$J$6:$L$22,2))</f>
        <v>44</v>
      </c>
      <c r="J4209" s="13">
        <f>IF(G4209="Male",VLOOKUP(H4209,'Shoe size conversion table'!$B$6:$D$22,3),VLOOKUP(H4209,'Shoe size conversion table'!$J$6:$L$22,3))</f>
        <v>10.5</v>
      </c>
      <c r="K4209" s="11">
        <v>189</v>
      </c>
      <c r="L4209" s="12">
        <v>0</v>
      </c>
      <c r="M4209" s="7">
        <f t="shared" si="196"/>
        <v>2015</v>
      </c>
      <c r="N4209" s="7">
        <f t="shared" si="197"/>
        <v>5</v>
      </c>
      <c r="O4209" s="30">
        <f t="shared" si="198"/>
        <v>189</v>
      </c>
    </row>
    <row r="4210" spans="2:15" x14ac:dyDescent="0.2">
      <c r="B4210" s="13">
        <v>56069</v>
      </c>
      <c r="C4210" s="14">
        <v>42139.24611111125</v>
      </c>
      <c r="D4210" s="7" t="s">
        <v>9</v>
      </c>
      <c r="E4210" s="13">
        <v>2149</v>
      </c>
      <c r="F4210" s="7" t="s">
        <v>60</v>
      </c>
      <c r="G4210" s="7" t="s">
        <v>12</v>
      </c>
      <c r="H4210" s="13">
        <v>6.5</v>
      </c>
      <c r="I4210" s="13">
        <f>IF(G4210="Male",VLOOKUP(H4210,'Shoe size conversion table'!$B$6:$D$22,2),VLOOKUP(H4210,'Shoe size conversion table'!$J$6:$L$22,2))</f>
        <v>37</v>
      </c>
      <c r="J4210" s="13">
        <f>IF(G4210="Male",VLOOKUP(H4210,'Shoe size conversion table'!$B$6:$D$22,3),VLOOKUP(H4210,'Shoe size conversion table'!$J$6:$L$22,3))</f>
        <v>4.5</v>
      </c>
      <c r="K4210" s="11">
        <v>189</v>
      </c>
      <c r="L4210" s="12">
        <v>0</v>
      </c>
      <c r="M4210" s="7">
        <f t="shared" si="196"/>
        <v>2015</v>
      </c>
      <c r="N4210" s="7">
        <f t="shared" si="197"/>
        <v>5</v>
      </c>
      <c r="O4210" s="30">
        <f t="shared" si="198"/>
        <v>189</v>
      </c>
    </row>
    <row r="4211" spans="2:15" x14ac:dyDescent="0.2">
      <c r="B4211" s="13">
        <v>56070</v>
      </c>
      <c r="C4211" s="14">
        <v>42139.266111111327</v>
      </c>
      <c r="D4211" s="7" t="s">
        <v>9</v>
      </c>
      <c r="E4211" s="13">
        <v>2179</v>
      </c>
      <c r="F4211" s="7" t="s">
        <v>62</v>
      </c>
      <c r="G4211" s="7" t="s">
        <v>11</v>
      </c>
      <c r="H4211" s="13">
        <v>9</v>
      </c>
      <c r="I4211" s="13">
        <f>IF(G4211="Male",VLOOKUP(H4211,'Shoe size conversion table'!$B$6:$D$22,2),VLOOKUP(H4211,'Shoe size conversion table'!$J$6:$L$22,2))</f>
        <v>42</v>
      </c>
      <c r="J4211" s="13">
        <f>IF(G4211="Male",VLOOKUP(H4211,'Shoe size conversion table'!$B$6:$D$22,3),VLOOKUP(H4211,'Shoe size conversion table'!$J$6:$L$22,3))</f>
        <v>8.5</v>
      </c>
      <c r="K4211" s="11">
        <v>139</v>
      </c>
      <c r="L4211" s="12">
        <v>0.5</v>
      </c>
      <c r="M4211" s="7">
        <f t="shared" si="196"/>
        <v>2015</v>
      </c>
      <c r="N4211" s="7">
        <f t="shared" si="197"/>
        <v>5</v>
      </c>
      <c r="O4211" s="30">
        <f t="shared" si="198"/>
        <v>69.5</v>
      </c>
    </row>
    <row r="4212" spans="2:15" x14ac:dyDescent="0.2">
      <c r="B4212" s="13">
        <v>56071</v>
      </c>
      <c r="C4212" s="14">
        <v>42139.346111111161</v>
      </c>
      <c r="D4212" s="7" t="s">
        <v>10</v>
      </c>
      <c r="E4212" s="13">
        <v>2238</v>
      </c>
      <c r="F4212" s="7" t="s">
        <v>36</v>
      </c>
      <c r="G4212" s="7" t="s">
        <v>11</v>
      </c>
      <c r="H4212" s="13">
        <v>10</v>
      </c>
      <c r="I4212" s="13">
        <f>IF(G4212="Male",VLOOKUP(H4212,'Shoe size conversion table'!$B$6:$D$22,2),VLOOKUP(H4212,'Shoe size conversion table'!$J$6:$L$22,2))</f>
        <v>43</v>
      </c>
      <c r="J4212" s="13">
        <f>IF(G4212="Male",VLOOKUP(H4212,'Shoe size conversion table'!$B$6:$D$22,3),VLOOKUP(H4212,'Shoe size conversion table'!$J$6:$L$22,3))</f>
        <v>9.5</v>
      </c>
      <c r="K4212" s="11">
        <v>149</v>
      </c>
      <c r="L4212" s="12">
        <v>0.2</v>
      </c>
      <c r="M4212" s="7">
        <f t="shared" si="196"/>
        <v>2015</v>
      </c>
      <c r="N4212" s="7">
        <f t="shared" si="197"/>
        <v>5</v>
      </c>
      <c r="O4212" s="30">
        <f t="shared" si="198"/>
        <v>119.2</v>
      </c>
    </row>
    <row r="4213" spans="2:15" x14ac:dyDescent="0.2">
      <c r="B4213" s="13">
        <v>56072</v>
      </c>
      <c r="C4213" s="14">
        <v>42139.49611111125</v>
      </c>
      <c r="D4213" s="7" t="s">
        <v>10</v>
      </c>
      <c r="E4213" s="13">
        <v>2234</v>
      </c>
      <c r="F4213" s="7" t="s">
        <v>34</v>
      </c>
      <c r="G4213" s="7" t="s">
        <v>11</v>
      </c>
      <c r="H4213" s="13">
        <v>9</v>
      </c>
      <c r="I4213" s="13">
        <f>IF(G4213="Male",VLOOKUP(H4213,'Shoe size conversion table'!$B$6:$D$22,2),VLOOKUP(H4213,'Shoe size conversion table'!$J$6:$L$22,2))</f>
        <v>42</v>
      </c>
      <c r="J4213" s="13">
        <f>IF(G4213="Male",VLOOKUP(H4213,'Shoe size conversion table'!$B$6:$D$22,3),VLOOKUP(H4213,'Shoe size conversion table'!$J$6:$L$22,3))</f>
        <v>8.5</v>
      </c>
      <c r="K4213" s="11">
        <v>169</v>
      </c>
      <c r="L4213" s="12">
        <v>0.2</v>
      </c>
      <c r="M4213" s="7">
        <f t="shared" si="196"/>
        <v>2015</v>
      </c>
      <c r="N4213" s="7">
        <f t="shared" si="197"/>
        <v>5</v>
      </c>
      <c r="O4213" s="30">
        <f t="shared" si="198"/>
        <v>135.20000000000002</v>
      </c>
    </row>
    <row r="4214" spans="2:15" x14ac:dyDescent="0.2">
      <c r="B4214" s="13">
        <v>56073</v>
      </c>
      <c r="C4214" s="14">
        <v>42139.516111111327</v>
      </c>
      <c r="D4214" s="7" t="s">
        <v>10</v>
      </c>
      <c r="E4214" s="13">
        <v>2148</v>
      </c>
      <c r="F4214" s="7" t="s">
        <v>35</v>
      </c>
      <c r="G4214" s="7" t="s">
        <v>11</v>
      </c>
      <c r="H4214" s="13">
        <v>8.5</v>
      </c>
      <c r="I4214" s="13" t="str">
        <f>IF(G4214="Male",VLOOKUP(H4214,'Shoe size conversion table'!$B$6:$D$22,2),VLOOKUP(H4214,'Shoe size conversion table'!$J$6:$L$22,2))</f>
        <v>41-42</v>
      </c>
      <c r="J4214" s="13">
        <f>IF(G4214="Male",VLOOKUP(H4214,'Shoe size conversion table'!$B$6:$D$22,3),VLOOKUP(H4214,'Shoe size conversion table'!$J$6:$L$22,3))</f>
        <v>8</v>
      </c>
      <c r="K4214" s="11">
        <v>169</v>
      </c>
      <c r="L4214" s="12">
        <v>0.1</v>
      </c>
      <c r="M4214" s="7">
        <f t="shared" si="196"/>
        <v>2015</v>
      </c>
      <c r="N4214" s="7">
        <f t="shared" si="197"/>
        <v>5</v>
      </c>
      <c r="O4214" s="30">
        <f t="shared" si="198"/>
        <v>152.1</v>
      </c>
    </row>
    <row r="4215" spans="2:15" x14ac:dyDescent="0.2">
      <c r="B4215" s="13">
        <v>56074</v>
      </c>
      <c r="C4215" s="14">
        <v>42139.776111111154</v>
      </c>
      <c r="D4215" s="7" t="s">
        <v>9</v>
      </c>
      <c r="E4215" s="13">
        <v>2202</v>
      </c>
      <c r="F4215" s="7" t="s">
        <v>58</v>
      </c>
      <c r="G4215" s="7" t="s">
        <v>12</v>
      </c>
      <c r="H4215" s="13">
        <v>10.5</v>
      </c>
      <c r="I4215" s="13">
        <f>IF(G4215="Male",VLOOKUP(H4215,'Shoe size conversion table'!$B$6:$D$22,2),VLOOKUP(H4215,'Shoe size conversion table'!$J$6:$L$22,2))</f>
        <v>41</v>
      </c>
      <c r="J4215" s="13">
        <f>IF(G4215="Male",VLOOKUP(H4215,'Shoe size conversion table'!$B$6:$D$22,3),VLOOKUP(H4215,'Shoe size conversion table'!$J$6:$L$22,3))</f>
        <v>8.5</v>
      </c>
      <c r="K4215" s="11">
        <v>159</v>
      </c>
      <c r="L4215" s="12">
        <v>0.2</v>
      </c>
      <c r="M4215" s="7">
        <f t="shared" si="196"/>
        <v>2015</v>
      </c>
      <c r="N4215" s="7">
        <f t="shared" si="197"/>
        <v>5</v>
      </c>
      <c r="O4215" s="30">
        <f t="shared" si="198"/>
        <v>127.2</v>
      </c>
    </row>
    <row r="4216" spans="2:15" x14ac:dyDescent="0.2">
      <c r="B4216" s="13">
        <v>56075</v>
      </c>
      <c r="C4216" s="14">
        <v>42139.956111111249</v>
      </c>
      <c r="D4216" s="7" t="s">
        <v>7</v>
      </c>
      <c r="E4216" s="13">
        <v>2236</v>
      </c>
      <c r="F4216" s="7" t="s">
        <v>50</v>
      </c>
      <c r="G4216" s="7" t="s">
        <v>12</v>
      </c>
      <c r="H4216" s="13">
        <v>12</v>
      </c>
      <c r="I4216" s="13" t="str">
        <f>IF(G4216="Male",VLOOKUP(H4216,'Shoe size conversion table'!$B$6:$D$22,2),VLOOKUP(H4216,'Shoe size conversion table'!$J$6:$L$22,2))</f>
        <v>42-43</v>
      </c>
      <c r="J4216" s="13">
        <f>IF(G4216="Male",VLOOKUP(H4216,'Shoe size conversion table'!$B$6:$D$22,3),VLOOKUP(H4216,'Shoe size conversion table'!$J$6:$L$22,3))</f>
        <v>10</v>
      </c>
      <c r="K4216" s="11">
        <v>139</v>
      </c>
      <c r="L4216" s="12">
        <v>0.5</v>
      </c>
      <c r="M4216" s="7">
        <f t="shared" si="196"/>
        <v>2015</v>
      </c>
      <c r="N4216" s="7">
        <f t="shared" si="197"/>
        <v>5</v>
      </c>
      <c r="O4216" s="30">
        <f t="shared" si="198"/>
        <v>69.5</v>
      </c>
    </row>
    <row r="4217" spans="2:15" x14ac:dyDescent="0.2">
      <c r="B4217" s="13">
        <v>56076</v>
      </c>
      <c r="C4217" s="14">
        <v>42140.036111111156</v>
      </c>
      <c r="D4217" s="7" t="s">
        <v>10</v>
      </c>
      <c r="E4217" s="13">
        <v>2242</v>
      </c>
      <c r="F4217" s="7" t="s">
        <v>35</v>
      </c>
      <c r="G4217" s="7" t="s">
        <v>11</v>
      </c>
      <c r="H4217" s="13">
        <v>9</v>
      </c>
      <c r="I4217" s="13">
        <f>IF(G4217="Male",VLOOKUP(H4217,'Shoe size conversion table'!$B$6:$D$22,2),VLOOKUP(H4217,'Shoe size conversion table'!$J$6:$L$22,2))</f>
        <v>42</v>
      </c>
      <c r="J4217" s="13">
        <f>IF(G4217="Male",VLOOKUP(H4217,'Shoe size conversion table'!$B$6:$D$22,3),VLOOKUP(H4217,'Shoe size conversion table'!$J$6:$L$22,3))</f>
        <v>8.5</v>
      </c>
      <c r="K4217" s="11">
        <v>189</v>
      </c>
      <c r="L4217" s="12">
        <v>0</v>
      </c>
      <c r="M4217" s="7">
        <f t="shared" si="196"/>
        <v>2015</v>
      </c>
      <c r="N4217" s="7">
        <f t="shared" si="197"/>
        <v>5</v>
      </c>
      <c r="O4217" s="30">
        <f t="shared" si="198"/>
        <v>189</v>
      </c>
    </row>
    <row r="4218" spans="2:15" x14ac:dyDescent="0.2">
      <c r="B4218" s="13">
        <v>56077</v>
      </c>
      <c r="C4218" s="14">
        <v>42140.166111111328</v>
      </c>
      <c r="D4218" s="7" t="s">
        <v>8</v>
      </c>
      <c r="E4218" s="13">
        <v>2186</v>
      </c>
      <c r="F4218" s="7" t="s">
        <v>37</v>
      </c>
      <c r="G4218" s="7" t="s">
        <v>11</v>
      </c>
      <c r="H4218" s="13">
        <v>10.5</v>
      </c>
      <c r="I4218" s="13" t="str">
        <f>IF(G4218="Male",VLOOKUP(H4218,'Shoe size conversion table'!$B$6:$D$22,2),VLOOKUP(H4218,'Shoe size conversion table'!$J$6:$L$22,2))</f>
        <v>43-44</v>
      </c>
      <c r="J4218" s="13">
        <f>IF(G4218="Male",VLOOKUP(H4218,'Shoe size conversion table'!$B$6:$D$22,3),VLOOKUP(H4218,'Shoe size conversion table'!$J$6:$L$22,3))</f>
        <v>10</v>
      </c>
      <c r="K4218" s="11">
        <v>129</v>
      </c>
      <c r="L4218" s="12">
        <v>0.3</v>
      </c>
      <c r="M4218" s="7">
        <f t="shared" si="196"/>
        <v>2015</v>
      </c>
      <c r="N4218" s="7">
        <f t="shared" si="197"/>
        <v>5</v>
      </c>
      <c r="O4218" s="30">
        <f t="shared" si="198"/>
        <v>90.3</v>
      </c>
    </row>
    <row r="4219" spans="2:15" x14ac:dyDescent="0.2">
      <c r="B4219" s="13">
        <v>56078</v>
      </c>
      <c r="C4219" s="14">
        <v>42140.286111111243</v>
      </c>
      <c r="D4219" s="7" t="s">
        <v>9</v>
      </c>
      <c r="E4219" s="13">
        <v>2187</v>
      </c>
      <c r="F4219" s="7" t="s">
        <v>59</v>
      </c>
      <c r="G4219" s="7" t="s">
        <v>12</v>
      </c>
      <c r="H4219" s="13">
        <v>9.5</v>
      </c>
      <c r="I4219" s="13">
        <f>IF(G4219="Male",VLOOKUP(H4219,'Shoe size conversion table'!$B$6:$D$22,2),VLOOKUP(H4219,'Shoe size conversion table'!$J$6:$L$22,2))</f>
        <v>40</v>
      </c>
      <c r="J4219" s="13">
        <f>IF(G4219="Male",VLOOKUP(H4219,'Shoe size conversion table'!$B$6:$D$22,3),VLOOKUP(H4219,'Shoe size conversion table'!$J$6:$L$22,3))</f>
        <v>7.5</v>
      </c>
      <c r="K4219" s="11">
        <v>139</v>
      </c>
      <c r="L4219" s="12">
        <v>0.1</v>
      </c>
      <c r="M4219" s="7">
        <f t="shared" si="196"/>
        <v>2015</v>
      </c>
      <c r="N4219" s="7">
        <f t="shared" si="197"/>
        <v>5</v>
      </c>
      <c r="O4219" s="30">
        <f t="shared" si="198"/>
        <v>125.10000000000001</v>
      </c>
    </row>
    <row r="4220" spans="2:15" x14ac:dyDescent="0.2">
      <c r="B4220" s="13">
        <v>56079</v>
      </c>
      <c r="C4220" s="14">
        <v>42140.356111111323</v>
      </c>
      <c r="D4220" s="7" t="s">
        <v>7</v>
      </c>
      <c r="E4220" s="13">
        <v>2226</v>
      </c>
      <c r="F4220" s="7" t="s">
        <v>48</v>
      </c>
      <c r="G4220" s="7" t="s">
        <v>12</v>
      </c>
      <c r="H4220" s="13">
        <v>8.5</v>
      </c>
      <c r="I4220" s="13">
        <f>IF(G4220="Male",VLOOKUP(H4220,'Shoe size conversion table'!$B$6:$D$22,2),VLOOKUP(H4220,'Shoe size conversion table'!$J$6:$L$22,2))</f>
        <v>39</v>
      </c>
      <c r="J4220" s="13">
        <f>IF(G4220="Male",VLOOKUP(H4220,'Shoe size conversion table'!$B$6:$D$22,3),VLOOKUP(H4220,'Shoe size conversion table'!$J$6:$L$22,3))</f>
        <v>6.5</v>
      </c>
      <c r="K4220" s="11">
        <v>169</v>
      </c>
      <c r="L4220" s="12">
        <v>0.2</v>
      </c>
      <c r="M4220" s="7">
        <f t="shared" si="196"/>
        <v>2015</v>
      </c>
      <c r="N4220" s="7">
        <f t="shared" si="197"/>
        <v>5</v>
      </c>
      <c r="O4220" s="30">
        <f t="shared" si="198"/>
        <v>135.20000000000002</v>
      </c>
    </row>
    <row r="4221" spans="2:15" x14ac:dyDescent="0.2">
      <c r="B4221" s="13">
        <v>56080</v>
      </c>
      <c r="C4221" s="14">
        <v>42140.416111111328</v>
      </c>
      <c r="D4221" s="7" t="s">
        <v>7</v>
      </c>
      <c r="E4221" s="13">
        <v>2190</v>
      </c>
      <c r="F4221" s="7" t="s">
        <v>56</v>
      </c>
      <c r="G4221" s="7" t="s">
        <v>12</v>
      </c>
      <c r="H4221" s="13">
        <v>8.5</v>
      </c>
      <c r="I4221" s="13">
        <f>IF(G4221="Male",VLOOKUP(H4221,'Shoe size conversion table'!$B$6:$D$22,2),VLOOKUP(H4221,'Shoe size conversion table'!$J$6:$L$22,2))</f>
        <v>39</v>
      </c>
      <c r="J4221" s="13">
        <f>IF(G4221="Male",VLOOKUP(H4221,'Shoe size conversion table'!$B$6:$D$22,3),VLOOKUP(H4221,'Shoe size conversion table'!$J$6:$L$22,3))</f>
        <v>6.5</v>
      </c>
      <c r="K4221" s="11">
        <v>169</v>
      </c>
      <c r="L4221" s="12">
        <v>0.2</v>
      </c>
      <c r="M4221" s="7">
        <f t="shared" si="196"/>
        <v>2015</v>
      </c>
      <c r="N4221" s="7">
        <f t="shared" si="197"/>
        <v>5</v>
      </c>
      <c r="O4221" s="30">
        <f t="shared" si="198"/>
        <v>135.20000000000002</v>
      </c>
    </row>
    <row r="4222" spans="2:15" x14ac:dyDescent="0.2">
      <c r="B4222" s="13">
        <v>56081</v>
      </c>
      <c r="C4222" s="14">
        <v>42140.44611111116</v>
      </c>
      <c r="D4222" s="7" t="s">
        <v>7</v>
      </c>
      <c r="E4222" s="13">
        <v>2206</v>
      </c>
      <c r="F4222" s="7" t="s">
        <v>44</v>
      </c>
      <c r="G4222" s="7" t="s">
        <v>11</v>
      </c>
      <c r="H4222" s="13">
        <v>9.5</v>
      </c>
      <c r="I4222" s="13" t="str">
        <f>IF(G4222="Male",VLOOKUP(H4222,'Shoe size conversion table'!$B$6:$D$22,2),VLOOKUP(H4222,'Shoe size conversion table'!$J$6:$L$22,2))</f>
        <v>42-43</v>
      </c>
      <c r="J4222" s="13">
        <f>IF(G4222="Male",VLOOKUP(H4222,'Shoe size conversion table'!$B$6:$D$22,3),VLOOKUP(H4222,'Shoe size conversion table'!$J$6:$L$22,3))</f>
        <v>9</v>
      </c>
      <c r="K4222" s="11">
        <v>139</v>
      </c>
      <c r="L4222" s="12">
        <v>0.5</v>
      </c>
      <c r="M4222" s="7">
        <f t="shared" si="196"/>
        <v>2015</v>
      </c>
      <c r="N4222" s="7">
        <f t="shared" si="197"/>
        <v>5</v>
      </c>
      <c r="O4222" s="30">
        <f t="shared" si="198"/>
        <v>69.5</v>
      </c>
    </row>
    <row r="4223" spans="2:15" x14ac:dyDescent="0.2">
      <c r="B4223" s="13">
        <v>56082</v>
      </c>
      <c r="C4223" s="14">
        <v>42140.49611111125</v>
      </c>
      <c r="D4223" s="7" t="s">
        <v>7</v>
      </c>
      <c r="E4223" s="13">
        <v>2240</v>
      </c>
      <c r="F4223" s="7" t="s">
        <v>51</v>
      </c>
      <c r="G4223" s="7" t="s">
        <v>12</v>
      </c>
      <c r="H4223" s="13">
        <v>7.5</v>
      </c>
      <c r="I4223" s="13">
        <f>IF(G4223="Male",VLOOKUP(H4223,'Shoe size conversion table'!$B$6:$D$22,2),VLOOKUP(H4223,'Shoe size conversion table'!$J$6:$L$22,2))</f>
        <v>38</v>
      </c>
      <c r="J4223" s="13">
        <f>IF(G4223="Male",VLOOKUP(H4223,'Shoe size conversion table'!$B$6:$D$22,3),VLOOKUP(H4223,'Shoe size conversion table'!$J$6:$L$22,3))</f>
        <v>5.5</v>
      </c>
      <c r="K4223" s="11">
        <v>159</v>
      </c>
      <c r="L4223" s="12">
        <v>0</v>
      </c>
      <c r="M4223" s="7">
        <f t="shared" si="196"/>
        <v>2015</v>
      </c>
      <c r="N4223" s="7">
        <f t="shared" si="197"/>
        <v>5</v>
      </c>
      <c r="O4223" s="30">
        <f t="shared" si="198"/>
        <v>159</v>
      </c>
    </row>
    <row r="4224" spans="2:15" x14ac:dyDescent="0.2">
      <c r="B4224" s="13">
        <v>56083</v>
      </c>
      <c r="C4224" s="14">
        <v>42140.586111111326</v>
      </c>
      <c r="D4224" s="7" t="s">
        <v>10</v>
      </c>
      <c r="E4224" s="13">
        <v>2165</v>
      </c>
      <c r="F4224" s="7" t="s">
        <v>34</v>
      </c>
      <c r="G4224" s="7" t="s">
        <v>11</v>
      </c>
      <c r="H4224" s="13">
        <v>10.5</v>
      </c>
      <c r="I4224" s="13" t="str">
        <f>IF(G4224="Male",VLOOKUP(H4224,'Shoe size conversion table'!$B$6:$D$22,2),VLOOKUP(H4224,'Shoe size conversion table'!$J$6:$L$22,2))</f>
        <v>43-44</v>
      </c>
      <c r="J4224" s="13">
        <f>IF(G4224="Male",VLOOKUP(H4224,'Shoe size conversion table'!$B$6:$D$22,3),VLOOKUP(H4224,'Shoe size conversion table'!$J$6:$L$22,3))</f>
        <v>10</v>
      </c>
      <c r="K4224" s="11">
        <v>129</v>
      </c>
      <c r="L4224" s="12">
        <v>0</v>
      </c>
      <c r="M4224" s="7">
        <f t="shared" si="196"/>
        <v>2015</v>
      </c>
      <c r="N4224" s="7">
        <f t="shared" si="197"/>
        <v>5</v>
      </c>
      <c r="O4224" s="30">
        <f t="shared" si="198"/>
        <v>129</v>
      </c>
    </row>
    <row r="4225" spans="2:15" x14ac:dyDescent="0.2">
      <c r="B4225" s="13">
        <v>56084</v>
      </c>
      <c r="C4225" s="14">
        <v>42140.776111111154</v>
      </c>
      <c r="D4225" s="7" t="s">
        <v>9</v>
      </c>
      <c r="E4225" s="13">
        <v>2150</v>
      </c>
      <c r="F4225" s="7" t="s">
        <v>60</v>
      </c>
      <c r="G4225" s="7" t="s">
        <v>12</v>
      </c>
      <c r="H4225" s="13">
        <v>10.5</v>
      </c>
      <c r="I4225" s="13">
        <f>IF(G4225="Male",VLOOKUP(H4225,'Shoe size conversion table'!$B$6:$D$22,2),VLOOKUP(H4225,'Shoe size conversion table'!$J$6:$L$22,2))</f>
        <v>41</v>
      </c>
      <c r="J4225" s="13">
        <f>IF(G4225="Male",VLOOKUP(H4225,'Shoe size conversion table'!$B$6:$D$22,3),VLOOKUP(H4225,'Shoe size conversion table'!$J$6:$L$22,3))</f>
        <v>8.5</v>
      </c>
      <c r="K4225" s="11">
        <v>199</v>
      </c>
      <c r="L4225" s="12">
        <v>0</v>
      </c>
      <c r="M4225" s="7">
        <f t="shared" si="196"/>
        <v>2015</v>
      </c>
      <c r="N4225" s="7">
        <f t="shared" si="197"/>
        <v>5</v>
      </c>
      <c r="O4225" s="30">
        <f t="shared" si="198"/>
        <v>199</v>
      </c>
    </row>
    <row r="4226" spans="2:15" x14ac:dyDescent="0.2">
      <c r="B4226" s="13">
        <v>56085</v>
      </c>
      <c r="C4226" s="14">
        <v>42140.886111111155</v>
      </c>
      <c r="D4226" s="7" t="s">
        <v>7</v>
      </c>
      <c r="E4226" s="13">
        <v>2231</v>
      </c>
      <c r="F4226" s="7" t="s">
        <v>55</v>
      </c>
      <c r="G4226" s="7" t="s">
        <v>11</v>
      </c>
      <c r="H4226" s="13">
        <v>10</v>
      </c>
      <c r="I4226" s="13">
        <f>IF(G4226="Male",VLOOKUP(H4226,'Shoe size conversion table'!$B$6:$D$22,2),VLOOKUP(H4226,'Shoe size conversion table'!$J$6:$L$22,2))</f>
        <v>43</v>
      </c>
      <c r="J4226" s="13">
        <f>IF(G4226="Male",VLOOKUP(H4226,'Shoe size conversion table'!$B$6:$D$22,3),VLOOKUP(H4226,'Shoe size conversion table'!$J$6:$L$22,3))</f>
        <v>9.5</v>
      </c>
      <c r="K4226" s="11">
        <v>159</v>
      </c>
      <c r="L4226" s="12">
        <v>0.1</v>
      </c>
      <c r="M4226" s="7">
        <f t="shared" si="196"/>
        <v>2015</v>
      </c>
      <c r="N4226" s="7">
        <f t="shared" si="197"/>
        <v>5</v>
      </c>
      <c r="O4226" s="30">
        <f t="shared" si="198"/>
        <v>143.1</v>
      </c>
    </row>
    <row r="4227" spans="2:15" x14ac:dyDescent="0.2">
      <c r="B4227" s="13">
        <v>56086</v>
      </c>
      <c r="C4227" s="14">
        <v>42140.94611111116</v>
      </c>
      <c r="D4227" s="7" t="s">
        <v>8</v>
      </c>
      <c r="E4227" s="13">
        <v>2234</v>
      </c>
      <c r="F4227" s="7" t="s">
        <v>39</v>
      </c>
      <c r="G4227" s="7" t="s">
        <v>11</v>
      </c>
      <c r="H4227" s="13">
        <v>11</v>
      </c>
      <c r="I4227" s="13">
        <f>IF(G4227="Male",VLOOKUP(H4227,'Shoe size conversion table'!$B$6:$D$22,2),VLOOKUP(H4227,'Shoe size conversion table'!$J$6:$L$22,2))</f>
        <v>44</v>
      </c>
      <c r="J4227" s="13">
        <f>IF(G4227="Male",VLOOKUP(H4227,'Shoe size conversion table'!$B$6:$D$22,3),VLOOKUP(H4227,'Shoe size conversion table'!$J$6:$L$22,3))</f>
        <v>10.5</v>
      </c>
      <c r="K4227" s="11">
        <v>159</v>
      </c>
      <c r="L4227" s="12">
        <v>0.2</v>
      </c>
      <c r="M4227" s="7">
        <f t="shared" si="196"/>
        <v>2015</v>
      </c>
      <c r="N4227" s="7">
        <f t="shared" si="197"/>
        <v>5</v>
      </c>
      <c r="O4227" s="30">
        <f t="shared" si="198"/>
        <v>127.2</v>
      </c>
    </row>
    <row r="4228" spans="2:15" x14ac:dyDescent="0.2">
      <c r="B4228" s="13">
        <v>56087</v>
      </c>
      <c r="C4228" s="14">
        <v>42140.98611111116</v>
      </c>
      <c r="D4228" s="7" t="s">
        <v>10</v>
      </c>
      <c r="E4228" s="13">
        <v>2229</v>
      </c>
      <c r="F4228" s="7" t="s">
        <v>34</v>
      </c>
      <c r="G4228" s="7" t="s">
        <v>11</v>
      </c>
      <c r="H4228" s="13">
        <v>10</v>
      </c>
      <c r="I4228" s="13">
        <f>IF(G4228="Male",VLOOKUP(H4228,'Shoe size conversion table'!$B$6:$D$22,2),VLOOKUP(H4228,'Shoe size conversion table'!$J$6:$L$22,2))</f>
        <v>43</v>
      </c>
      <c r="J4228" s="13">
        <f>IF(G4228="Male",VLOOKUP(H4228,'Shoe size conversion table'!$B$6:$D$22,3),VLOOKUP(H4228,'Shoe size conversion table'!$J$6:$L$22,3))</f>
        <v>9.5</v>
      </c>
      <c r="K4228" s="11">
        <v>199</v>
      </c>
      <c r="L4228" s="12">
        <v>0.2</v>
      </c>
      <c r="M4228" s="7">
        <f t="shared" si="196"/>
        <v>2015</v>
      </c>
      <c r="N4228" s="7">
        <f t="shared" si="197"/>
        <v>5</v>
      </c>
      <c r="O4228" s="30">
        <f t="shared" si="198"/>
        <v>159.20000000000002</v>
      </c>
    </row>
    <row r="4229" spans="2:15" x14ac:dyDescent="0.2">
      <c r="B4229" s="13">
        <v>56088</v>
      </c>
      <c r="C4229" s="14">
        <v>42140.986111111248</v>
      </c>
      <c r="D4229" s="7" t="s">
        <v>7</v>
      </c>
      <c r="E4229" s="13">
        <v>2189</v>
      </c>
      <c r="F4229" s="7" t="s">
        <v>48</v>
      </c>
      <c r="G4229" s="7" t="s">
        <v>12</v>
      </c>
      <c r="H4229" s="13">
        <v>9.5</v>
      </c>
      <c r="I4229" s="13">
        <f>IF(G4229="Male",VLOOKUP(H4229,'Shoe size conversion table'!$B$6:$D$22,2),VLOOKUP(H4229,'Shoe size conversion table'!$J$6:$L$22,2))</f>
        <v>40</v>
      </c>
      <c r="J4229" s="13">
        <f>IF(G4229="Male",VLOOKUP(H4229,'Shoe size conversion table'!$B$6:$D$22,3),VLOOKUP(H4229,'Shoe size conversion table'!$J$6:$L$22,3))</f>
        <v>7.5</v>
      </c>
      <c r="K4229" s="11">
        <v>189</v>
      </c>
      <c r="L4229" s="12">
        <v>0</v>
      </c>
      <c r="M4229" s="7">
        <f t="shared" ref="M4229:M4292" si="199">YEAR(C4229)</f>
        <v>2015</v>
      </c>
      <c r="N4229" s="7">
        <f t="shared" si="197"/>
        <v>5</v>
      </c>
      <c r="O4229" s="30">
        <f t="shared" si="198"/>
        <v>189</v>
      </c>
    </row>
    <row r="4230" spans="2:15" x14ac:dyDescent="0.2">
      <c r="B4230" s="13">
        <v>56089</v>
      </c>
      <c r="C4230" s="14">
        <v>42141.036111111156</v>
      </c>
      <c r="D4230" s="7" t="s">
        <v>10</v>
      </c>
      <c r="E4230" s="13">
        <v>2182</v>
      </c>
      <c r="F4230" s="7" t="s">
        <v>35</v>
      </c>
      <c r="G4230" s="7" t="s">
        <v>11</v>
      </c>
      <c r="H4230" s="13">
        <v>10.5</v>
      </c>
      <c r="I4230" s="13" t="str">
        <f>IF(G4230="Male",VLOOKUP(H4230,'Shoe size conversion table'!$B$6:$D$22,2),VLOOKUP(H4230,'Shoe size conversion table'!$J$6:$L$22,2))</f>
        <v>43-44</v>
      </c>
      <c r="J4230" s="13">
        <f>IF(G4230="Male",VLOOKUP(H4230,'Shoe size conversion table'!$B$6:$D$22,3),VLOOKUP(H4230,'Shoe size conversion table'!$J$6:$L$22,3))</f>
        <v>10</v>
      </c>
      <c r="K4230" s="11">
        <v>159</v>
      </c>
      <c r="L4230" s="12">
        <v>0.5</v>
      </c>
      <c r="M4230" s="7">
        <f t="shared" si="199"/>
        <v>2015</v>
      </c>
      <c r="N4230" s="7">
        <f t="shared" ref="N4230:N4293" si="200">MONTH(C4230:C19197)</f>
        <v>5</v>
      </c>
      <c r="O4230" s="30">
        <f t="shared" ref="O4230:O4293" si="201">K4230*(1-L4230)</f>
        <v>79.5</v>
      </c>
    </row>
    <row r="4231" spans="2:15" x14ac:dyDescent="0.2">
      <c r="B4231" s="13">
        <v>56090</v>
      </c>
      <c r="C4231" s="14">
        <v>42141.306111111247</v>
      </c>
      <c r="D4231" s="7" t="s">
        <v>7</v>
      </c>
      <c r="E4231" s="13">
        <v>2190</v>
      </c>
      <c r="F4231" s="7" t="s">
        <v>44</v>
      </c>
      <c r="G4231" s="7" t="s">
        <v>11</v>
      </c>
      <c r="H4231" s="13">
        <v>9.5</v>
      </c>
      <c r="I4231" s="13" t="str">
        <f>IF(G4231="Male",VLOOKUP(H4231,'Shoe size conversion table'!$B$6:$D$22,2),VLOOKUP(H4231,'Shoe size conversion table'!$J$6:$L$22,2))</f>
        <v>42-43</v>
      </c>
      <c r="J4231" s="13">
        <f>IF(G4231="Male",VLOOKUP(H4231,'Shoe size conversion table'!$B$6:$D$22,3),VLOOKUP(H4231,'Shoe size conversion table'!$J$6:$L$22,3))</f>
        <v>9</v>
      </c>
      <c r="K4231" s="11">
        <v>199</v>
      </c>
      <c r="L4231" s="12">
        <v>0</v>
      </c>
      <c r="M4231" s="7">
        <f t="shared" si="199"/>
        <v>2015</v>
      </c>
      <c r="N4231" s="7">
        <f t="shared" si="200"/>
        <v>5</v>
      </c>
      <c r="O4231" s="30">
        <f t="shared" si="201"/>
        <v>199</v>
      </c>
    </row>
    <row r="4232" spans="2:15" x14ac:dyDescent="0.2">
      <c r="B4232" s="13">
        <v>56091</v>
      </c>
      <c r="C4232" s="14">
        <v>42141.396111111157</v>
      </c>
      <c r="D4232" s="7" t="s">
        <v>9</v>
      </c>
      <c r="E4232" s="13">
        <v>2199</v>
      </c>
      <c r="F4232" s="7" t="s">
        <v>62</v>
      </c>
      <c r="G4232" s="7" t="s">
        <v>11</v>
      </c>
      <c r="H4232" s="13">
        <v>10</v>
      </c>
      <c r="I4232" s="13">
        <f>IF(G4232="Male",VLOOKUP(H4232,'Shoe size conversion table'!$B$6:$D$22,2),VLOOKUP(H4232,'Shoe size conversion table'!$J$6:$L$22,2))</f>
        <v>43</v>
      </c>
      <c r="J4232" s="13">
        <f>IF(G4232="Male",VLOOKUP(H4232,'Shoe size conversion table'!$B$6:$D$22,3),VLOOKUP(H4232,'Shoe size conversion table'!$J$6:$L$22,3))</f>
        <v>9.5</v>
      </c>
      <c r="K4232" s="11">
        <v>149</v>
      </c>
      <c r="L4232" s="12">
        <v>0</v>
      </c>
      <c r="M4232" s="7">
        <f t="shared" si="199"/>
        <v>2015</v>
      </c>
      <c r="N4232" s="7">
        <f t="shared" si="200"/>
        <v>5</v>
      </c>
      <c r="O4232" s="30">
        <f t="shared" si="201"/>
        <v>149</v>
      </c>
    </row>
    <row r="4233" spans="2:15" x14ac:dyDescent="0.2">
      <c r="B4233" s="13">
        <v>56092</v>
      </c>
      <c r="C4233" s="14">
        <v>42141.396111111157</v>
      </c>
      <c r="D4233" s="7" t="s">
        <v>7</v>
      </c>
      <c r="E4233" s="13">
        <v>2239</v>
      </c>
      <c r="F4233" s="7" t="s">
        <v>54</v>
      </c>
      <c r="G4233" s="7" t="s">
        <v>12</v>
      </c>
      <c r="H4233" s="13">
        <v>7</v>
      </c>
      <c r="I4233" s="13" t="str">
        <f>IF(G4233="Male",VLOOKUP(H4233,'Shoe size conversion table'!$B$6:$D$22,2),VLOOKUP(H4233,'Shoe size conversion table'!$J$6:$L$22,2))</f>
        <v>37-38</v>
      </c>
      <c r="J4233" s="13">
        <f>IF(G4233="Male",VLOOKUP(H4233,'Shoe size conversion table'!$B$6:$D$22,3),VLOOKUP(H4233,'Shoe size conversion table'!$J$6:$L$22,3))</f>
        <v>5</v>
      </c>
      <c r="K4233" s="11">
        <v>189</v>
      </c>
      <c r="L4233" s="12">
        <v>0.3</v>
      </c>
      <c r="M4233" s="7">
        <f t="shared" si="199"/>
        <v>2015</v>
      </c>
      <c r="N4233" s="7">
        <f t="shared" si="200"/>
        <v>5</v>
      </c>
      <c r="O4233" s="30">
        <f t="shared" si="201"/>
        <v>132.29999999999998</v>
      </c>
    </row>
    <row r="4234" spans="2:15" x14ac:dyDescent="0.2">
      <c r="B4234" s="13">
        <v>56093</v>
      </c>
      <c r="C4234" s="14">
        <v>42141.406111111326</v>
      </c>
      <c r="D4234" s="7" t="s">
        <v>10</v>
      </c>
      <c r="E4234" s="13">
        <v>2233</v>
      </c>
      <c r="F4234" s="7" t="s">
        <v>35</v>
      </c>
      <c r="G4234" s="7" t="s">
        <v>11</v>
      </c>
      <c r="H4234" s="13">
        <v>10</v>
      </c>
      <c r="I4234" s="13">
        <f>IF(G4234="Male",VLOOKUP(H4234,'Shoe size conversion table'!$B$6:$D$22,2),VLOOKUP(H4234,'Shoe size conversion table'!$J$6:$L$22,2))</f>
        <v>43</v>
      </c>
      <c r="J4234" s="13">
        <f>IF(G4234="Male",VLOOKUP(H4234,'Shoe size conversion table'!$B$6:$D$22,3),VLOOKUP(H4234,'Shoe size conversion table'!$J$6:$L$22,3))</f>
        <v>9.5</v>
      </c>
      <c r="K4234" s="11">
        <v>169</v>
      </c>
      <c r="L4234" s="12">
        <v>0</v>
      </c>
      <c r="M4234" s="7">
        <f t="shared" si="199"/>
        <v>2015</v>
      </c>
      <c r="N4234" s="7">
        <f t="shared" si="200"/>
        <v>5</v>
      </c>
      <c r="O4234" s="30">
        <f t="shared" si="201"/>
        <v>169</v>
      </c>
    </row>
    <row r="4235" spans="2:15" x14ac:dyDescent="0.2">
      <c r="B4235" s="13">
        <v>56094</v>
      </c>
      <c r="C4235" s="14">
        <v>42141.44611111116</v>
      </c>
      <c r="D4235" s="7" t="s">
        <v>7</v>
      </c>
      <c r="E4235" s="13">
        <v>2187</v>
      </c>
      <c r="F4235" s="7" t="s">
        <v>49</v>
      </c>
      <c r="G4235" s="7" t="s">
        <v>12</v>
      </c>
      <c r="H4235" s="13">
        <v>8</v>
      </c>
      <c r="I4235" s="13" t="str">
        <f>IF(G4235="Male",VLOOKUP(H4235,'Shoe size conversion table'!$B$6:$D$22,2),VLOOKUP(H4235,'Shoe size conversion table'!$J$6:$L$22,2))</f>
        <v>38-39</v>
      </c>
      <c r="J4235" s="13">
        <f>IF(G4235="Male",VLOOKUP(H4235,'Shoe size conversion table'!$B$6:$D$22,3),VLOOKUP(H4235,'Shoe size conversion table'!$J$6:$L$22,3))</f>
        <v>6</v>
      </c>
      <c r="K4235" s="11">
        <v>139</v>
      </c>
      <c r="L4235" s="12">
        <v>0</v>
      </c>
      <c r="M4235" s="7">
        <f t="shared" si="199"/>
        <v>2015</v>
      </c>
      <c r="N4235" s="7">
        <f t="shared" si="200"/>
        <v>5</v>
      </c>
      <c r="O4235" s="30">
        <f t="shared" si="201"/>
        <v>139</v>
      </c>
    </row>
    <row r="4236" spans="2:15" x14ac:dyDescent="0.2">
      <c r="B4236" s="13">
        <v>56094</v>
      </c>
      <c r="C4236" s="14">
        <v>42141.44611111116</v>
      </c>
      <c r="D4236" s="7" t="s">
        <v>7</v>
      </c>
      <c r="E4236" s="13">
        <v>2194</v>
      </c>
      <c r="F4236" s="7" t="s">
        <v>52</v>
      </c>
      <c r="G4236" s="7" t="s">
        <v>11</v>
      </c>
      <c r="H4236" s="13">
        <v>12</v>
      </c>
      <c r="I4236" s="13">
        <f>IF(G4236="Male",VLOOKUP(H4236,'Shoe size conversion table'!$B$6:$D$22,2),VLOOKUP(H4236,'Shoe size conversion table'!$J$6:$L$22,2))</f>
        <v>45</v>
      </c>
      <c r="J4236" s="13">
        <f>IF(G4236="Male",VLOOKUP(H4236,'Shoe size conversion table'!$B$6:$D$22,3),VLOOKUP(H4236,'Shoe size conversion table'!$J$6:$L$22,3))</f>
        <v>11.5</v>
      </c>
      <c r="K4236" s="11">
        <v>129</v>
      </c>
      <c r="L4236" s="12">
        <v>0.1</v>
      </c>
      <c r="M4236" s="7">
        <f t="shared" si="199"/>
        <v>2015</v>
      </c>
      <c r="N4236" s="7">
        <f t="shared" si="200"/>
        <v>5</v>
      </c>
      <c r="O4236" s="30">
        <f t="shared" si="201"/>
        <v>116.10000000000001</v>
      </c>
    </row>
    <row r="4237" spans="2:15" x14ac:dyDescent="0.2">
      <c r="B4237" s="13">
        <v>56095</v>
      </c>
      <c r="C4237" s="14">
        <v>42141.49611111125</v>
      </c>
      <c r="D4237" s="7" t="s">
        <v>10</v>
      </c>
      <c r="E4237" s="13">
        <v>2186</v>
      </c>
      <c r="F4237" s="7" t="s">
        <v>34</v>
      </c>
      <c r="G4237" s="7" t="s">
        <v>11</v>
      </c>
      <c r="H4237" s="13">
        <v>11</v>
      </c>
      <c r="I4237" s="13">
        <f>IF(G4237="Male",VLOOKUP(H4237,'Shoe size conversion table'!$B$6:$D$22,2),VLOOKUP(H4237,'Shoe size conversion table'!$J$6:$L$22,2))</f>
        <v>44</v>
      </c>
      <c r="J4237" s="13">
        <f>IF(G4237="Male",VLOOKUP(H4237,'Shoe size conversion table'!$B$6:$D$22,3),VLOOKUP(H4237,'Shoe size conversion table'!$J$6:$L$22,3))</f>
        <v>10.5</v>
      </c>
      <c r="K4237" s="11">
        <v>169</v>
      </c>
      <c r="L4237" s="12">
        <v>0</v>
      </c>
      <c r="M4237" s="7">
        <f t="shared" si="199"/>
        <v>2015</v>
      </c>
      <c r="N4237" s="7">
        <f t="shared" si="200"/>
        <v>5</v>
      </c>
      <c r="O4237" s="30">
        <f t="shared" si="201"/>
        <v>169</v>
      </c>
    </row>
    <row r="4238" spans="2:15" x14ac:dyDescent="0.2">
      <c r="B4238" s="13">
        <v>56096</v>
      </c>
      <c r="C4238" s="14">
        <v>42141.586111111326</v>
      </c>
      <c r="D4238" s="7" t="s">
        <v>10</v>
      </c>
      <c r="E4238" s="13">
        <v>2191</v>
      </c>
      <c r="F4238" s="7" t="s">
        <v>35</v>
      </c>
      <c r="G4238" s="7" t="s">
        <v>11</v>
      </c>
      <c r="H4238" s="13">
        <v>11.5</v>
      </c>
      <c r="I4238" s="13" t="str">
        <f>IF(G4238="Male",VLOOKUP(H4238,'Shoe size conversion table'!$B$6:$D$22,2),VLOOKUP(H4238,'Shoe size conversion table'!$J$6:$L$22,2))</f>
        <v>44-45</v>
      </c>
      <c r="J4238" s="13">
        <f>IF(G4238="Male",VLOOKUP(H4238,'Shoe size conversion table'!$B$6:$D$22,3),VLOOKUP(H4238,'Shoe size conversion table'!$J$6:$L$22,3))</f>
        <v>11</v>
      </c>
      <c r="K4238" s="11">
        <v>179</v>
      </c>
      <c r="L4238" s="12">
        <v>0</v>
      </c>
      <c r="M4238" s="7">
        <f t="shared" si="199"/>
        <v>2015</v>
      </c>
      <c r="N4238" s="7">
        <f t="shared" si="200"/>
        <v>5</v>
      </c>
      <c r="O4238" s="30">
        <f t="shared" si="201"/>
        <v>179</v>
      </c>
    </row>
    <row r="4239" spans="2:15" x14ac:dyDescent="0.2">
      <c r="B4239" s="13">
        <v>56097</v>
      </c>
      <c r="C4239" s="14">
        <v>42141.98611111116</v>
      </c>
      <c r="D4239" s="7" t="s">
        <v>7</v>
      </c>
      <c r="E4239" s="13">
        <v>2224</v>
      </c>
      <c r="F4239" s="7" t="s">
        <v>49</v>
      </c>
      <c r="G4239" s="7" t="s">
        <v>12</v>
      </c>
      <c r="H4239" s="13">
        <v>7.5</v>
      </c>
      <c r="I4239" s="13">
        <f>IF(G4239="Male",VLOOKUP(H4239,'Shoe size conversion table'!$B$6:$D$22,2),VLOOKUP(H4239,'Shoe size conversion table'!$J$6:$L$22,2))</f>
        <v>38</v>
      </c>
      <c r="J4239" s="13">
        <f>IF(G4239="Male",VLOOKUP(H4239,'Shoe size conversion table'!$B$6:$D$22,3),VLOOKUP(H4239,'Shoe size conversion table'!$J$6:$L$22,3))</f>
        <v>5.5</v>
      </c>
      <c r="K4239" s="11">
        <v>199</v>
      </c>
      <c r="L4239" s="12">
        <v>0</v>
      </c>
      <c r="M4239" s="7">
        <f t="shared" si="199"/>
        <v>2015</v>
      </c>
      <c r="N4239" s="7">
        <f t="shared" si="200"/>
        <v>5</v>
      </c>
      <c r="O4239" s="30">
        <f t="shared" si="201"/>
        <v>199</v>
      </c>
    </row>
    <row r="4240" spans="2:15" x14ac:dyDescent="0.2">
      <c r="B4240" s="13">
        <v>56098</v>
      </c>
      <c r="C4240" s="14">
        <v>42142.036111111156</v>
      </c>
      <c r="D4240" s="7" t="s">
        <v>10</v>
      </c>
      <c r="E4240" s="13">
        <v>2188</v>
      </c>
      <c r="F4240" s="7" t="s">
        <v>35</v>
      </c>
      <c r="G4240" s="7" t="s">
        <v>12</v>
      </c>
      <c r="H4240" s="13">
        <v>7.5</v>
      </c>
      <c r="I4240" s="13">
        <f>IF(G4240="Male",VLOOKUP(H4240,'Shoe size conversion table'!$B$6:$D$22,2),VLOOKUP(H4240,'Shoe size conversion table'!$J$6:$L$22,2))</f>
        <v>38</v>
      </c>
      <c r="J4240" s="13">
        <f>IF(G4240="Male",VLOOKUP(H4240,'Shoe size conversion table'!$B$6:$D$22,3),VLOOKUP(H4240,'Shoe size conversion table'!$J$6:$L$22,3))</f>
        <v>5.5</v>
      </c>
      <c r="K4240" s="11">
        <v>159</v>
      </c>
      <c r="L4240" s="12">
        <v>0</v>
      </c>
      <c r="M4240" s="7">
        <f t="shared" si="199"/>
        <v>2015</v>
      </c>
      <c r="N4240" s="7">
        <f t="shared" si="200"/>
        <v>5</v>
      </c>
      <c r="O4240" s="30">
        <f t="shared" si="201"/>
        <v>159</v>
      </c>
    </row>
    <row r="4241" spans="2:15" x14ac:dyDescent="0.2">
      <c r="B4241" s="13">
        <v>56099</v>
      </c>
      <c r="C4241" s="14">
        <v>42142.036111111243</v>
      </c>
      <c r="D4241" s="7" t="s">
        <v>8</v>
      </c>
      <c r="E4241" s="13">
        <v>2235</v>
      </c>
      <c r="F4241" s="7" t="s">
        <v>37</v>
      </c>
      <c r="G4241" s="7" t="s">
        <v>11</v>
      </c>
      <c r="H4241" s="13">
        <v>10</v>
      </c>
      <c r="I4241" s="13">
        <f>IF(G4241="Male",VLOOKUP(H4241,'Shoe size conversion table'!$B$6:$D$22,2),VLOOKUP(H4241,'Shoe size conversion table'!$J$6:$L$22,2))</f>
        <v>43</v>
      </c>
      <c r="J4241" s="13">
        <f>IF(G4241="Male",VLOOKUP(H4241,'Shoe size conversion table'!$B$6:$D$22,3),VLOOKUP(H4241,'Shoe size conversion table'!$J$6:$L$22,3))</f>
        <v>9.5</v>
      </c>
      <c r="K4241" s="11">
        <v>199</v>
      </c>
      <c r="L4241" s="12">
        <v>0.5</v>
      </c>
      <c r="M4241" s="7">
        <f t="shared" si="199"/>
        <v>2015</v>
      </c>
      <c r="N4241" s="7">
        <f t="shared" si="200"/>
        <v>5</v>
      </c>
      <c r="O4241" s="30">
        <f t="shared" si="201"/>
        <v>99.5</v>
      </c>
    </row>
    <row r="4242" spans="2:15" x14ac:dyDescent="0.2">
      <c r="B4242" s="13">
        <v>56100</v>
      </c>
      <c r="C4242" s="14">
        <v>42142.046111111151</v>
      </c>
      <c r="D4242" s="7" t="s">
        <v>7</v>
      </c>
      <c r="E4242" s="13">
        <v>2193</v>
      </c>
      <c r="F4242" s="7" t="s">
        <v>51</v>
      </c>
      <c r="G4242" s="7" t="s">
        <v>11</v>
      </c>
      <c r="H4242" s="13">
        <v>10.5</v>
      </c>
      <c r="I4242" s="13" t="str">
        <f>IF(G4242="Male",VLOOKUP(H4242,'Shoe size conversion table'!$B$6:$D$22,2),VLOOKUP(H4242,'Shoe size conversion table'!$J$6:$L$22,2))</f>
        <v>43-44</v>
      </c>
      <c r="J4242" s="13">
        <f>IF(G4242="Male",VLOOKUP(H4242,'Shoe size conversion table'!$B$6:$D$22,3),VLOOKUP(H4242,'Shoe size conversion table'!$J$6:$L$22,3))</f>
        <v>10</v>
      </c>
      <c r="K4242" s="11">
        <v>199</v>
      </c>
      <c r="L4242" s="12">
        <v>0</v>
      </c>
      <c r="M4242" s="7">
        <f t="shared" si="199"/>
        <v>2015</v>
      </c>
      <c r="N4242" s="7">
        <f t="shared" si="200"/>
        <v>5</v>
      </c>
      <c r="O4242" s="30">
        <f t="shared" si="201"/>
        <v>199</v>
      </c>
    </row>
    <row r="4243" spans="2:15" x14ac:dyDescent="0.2">
      <c r="B4243" s="13">
        <v>56101</v>
      </c>
      <c r="C4243" s="14">
        <v>42142.076111111244</v>
      </c>
      <c r="D4243" s="7" t="s">
        <v>10</v>
      </c>
      <c r="E4243" s="13">
        <v>2210</v>
      </c>
      <c r="F4243" s="7" t="s">
        <v>35</v>
      </c>
      <c r="G4243" s="7" t="s">
        <v>11</v>
      </c>
      <c r="H4243" s="13">
        <v>9</v>
      </c>
      <c r="I4243" s="13">
        <f>IF(G4243="Male",VLOOKUP(H4243,'Shoe size conversion table'!$B$6:$D$22,2),VLOOKUP(H4243,'Shoe size conversion table'!$J$6:$L$22,2))</f>
        <v>42</v>
      </c>
      <c r="J4243" s="13">
        <f>IF(G4243="Male",VLOOKUP(H4243,'Shoe size conversion table'!$B$6:$D$22,3),VLOOKUP(H4243,'Shoe size conversion table'!$J$6:$L$22,3))</f>
        <v>8.5</v>
      </c>
      <c r="K4243" s="11">
        <v>199</v>
      </c>
      <c r="L4243" s="12">
        <v>0</v>
      </c>
      <c r="M4243" s="7">
        <f t="shared" si="199"/>
        <v>2015</v>
      </c>
      <c r="N4243" s="7">
        <f t="shared" si="200"/>
        <v>5</v>
      </c>
      <c r="O4243" s="30">
        <f t="shared" si="201"/>
        <v>199</v>
      </c>
    </row>
    <row r="4244" spans="2:15" x14ac:dyDescent="0.2">
      <c r="B4244" s="13">
        <v>56102</v>
      </c>
      <c r="C4244" s="14">
        <v>42142.086111111326</v>
      </c>
      <c r="D4244" s="7" t="s">
        <v>7</v>
      </c>
      <c r="E4244" s="13">
        <v>2183</v>
      </c>
      <c r="F4244" s="7" t="s">
        <v>48</v>
      </c>
      <c r="G4244" s="7" t="s">
        <v>12</v>
      </c>
      <c r="H4244" s="13">
        <v>9.5</v>
      </c>
      <c r="I4244" s="13">
        <f>IF(G4244="Male",VLOOKUP(H4244,'Shoe size conversion table'!$B$6:$D$22,2),VLOOKUP(H4244,'Shoe size conversion table'!$J$6:$L$22,2))</f>
        <v>40</v>
      </c>
      <c r="J4244" s="13">
        <f>IF(G4244="Male",VLOOKUP(H4244,'Shoe size conversion table'!$B$6:$D$22,3),VLOOKUP(H4244,'Shoe size conversion table'!$J$6:$L$22,3))</f>
        <v>7.5</v>
      </c>
      <c r="K4244" s="11">
        <v>199</v>
      </c>
      <c r="L4244" s="12">
        <v>0.2</v>
      </c>
      <c r="M4244" s="7">
        <f t="shared" si="199"/>
        <v>2015</v>
      </c>
      <c r="N4244" s="7">
        <f t="shared" si="200"/>
        <v>5</v>
      </c>
      <c r="O4244" s="30">
        <f t="shared" si="201"/>
        <v>159.20000000000002</v>
      </c>
    </row>
    <row r="4245" spans="2:15" x14ac:dyDescent="0.2">
      <c r="B4245" s="13">
        <v>56103</v>
      </c>
      <c r="C4245" s="14">
        <v>42142.136111111322</v>
      </c>
      <c r="D4245" s="7" t="s">
        <v>8</v>
      </c>
      <c r="E4245" s="13">
        <v>2242</v>
      </c>
      <c r="F4245" s="7" t="s">
        <v>40</v>
      </c>
      <c r="G4245" s="7" t="s">
        <v>12</v>
      </c>
      <c r="H4245" s="13">
        <v>9.5</v>
      </c>
      <c r="I4245" s="13">
        <f>IF(G4245="Male",VLOOKUP(H4245,'Shoe size conversion table'!$B$6:$D$22,2),VLOOKUP(H4245,'Shoe size conversion table'!$J$6:$L$22,2))</f>
        <v>40</v>
      </c>
      <c r="J4245" s="13">
        <f>IF(G4245="Male",VLOOKUP(H4245,'Shoe size conversion table'!$B$6:$D$22,3),VLOOKUP(H4245,'Shoe size conversion table'!$J$6:$L$22,3))</f>
        <v>7.5</v>
      </c>
      <c r="K4245" s="11">
        <v>159</v>
      </c>
      <c r="L4245" s="12">
        <v>0.2</v>
      </c>
      <c r="M4245" s="7">
        <f t="shared" si="199"/>
        <v>2015</v>
      </c>
      <c r="N4245" s="7">
        <f t="shared" si="200"/>
        <v>5</v>
      </c>
      <c r="O4245" s="30">
        <f t="shared" si="201"/>
        <v>127.2</v>
      </c>
    </row>
    <row r="4246" spans="2:15" x14ac:dyDescent="0.2">
      <c r="B4246" s="13">
        <v>56104</v>
      </c>
      <c r="C4246" s="14">
        <v>42142.396111111157</v>
      </c>
      <c r="D4246" s="7" t="s">
        <v>7</v>
      </c>
      <c r="E4246" s="13">
        <v>2234</v>
      </c>
      <c r="F4246" s="7" t="s">
        <v>49</v>
      </c>
      <c r="G4246" s="7" t="s">
        <v>12</v>
      </c>
      <c r="H4246" s="13">
        <v>7</v>
      </c>
      <c r="I4246" s="13" t="str">
        <f>IF(G4246="Male",VLOOKUP(H4246,'Shoe size conversion table'!$B$6:$D$22,2),VLOOKUP(H4246,'Shoe size conversion table'!$J$6:$L$22,2))</f>
        <v>37-38</v>
      </c>
      <c r="J4246" s="13">
        <f>IF(G4246="Male",VLOOKUP(H4246,'Shoe size conversion table'!$B$6:$D$22,3),VLOOKUP(H4246,'Shoe size conversion table'!$J$6:$L$22,3))</f>
        <v>5</v>
      </c>
      <c r="K4246" s="11">
        <v>139</v>
      </c>
      <c r="L4246" s="12">
        <v>0</v>
      </c>
      <c r="M4246" s="7">
        <f t="shared" si="199"/>
        <v>2015</v>
      </c>
      <c r="N4246" s="7">
        <f t="shared" si="200"/>
        <v>5</v>
      </c>
      <c r="O4246" s="30">
        <f t="shared" si="201"/>
        <v>139</v>
      </c>
    </row>
    <row r="4247" spans="2:15" x14ac:dyDescent="0.2">
      <c r="B4247" s="13">
        <v>56105</v>
      </c>
      <c r="C4247" s="14">
        <v>42142.406111111326</v>
      </c>
      <c r="D4247" s="7" t="s">
        <v>7</v>
      </c>
      <c r="E4247" s="13">
        <v>2197</v>
      </c>
      <c r="F4247" s="7" t="s">
        <v>49</v>
      </c>
      <c r="G4247" s="7" t="s">
        <v>12</v>
      </c>
      <c r="H4247" s="13">
        <v>7.5</v>
      </c>
      <c r="I4247" s="13">
        <f>IF(G4247="Male",VLOOKUP(H4247,'Shoe size conversion table'!$B$6:$D$22,2),VLOOKUP(H4247,'Shoe size conversion table'!$J$6:$L$22,2))</f>
        <v>38</v>
      </c>
      <c r="J4247" s="13">
        <f>IF(G4247="Male",VLOOKUP(H4247,'Shoe size conversion table'!$B$6:$D$22,3),VLOOKUP(H4247,'Shoe size conversion table'!$J$6:$L$22,3))</f>
        <v>5.5</v>
      </c>
      <c r="K4247" s="11">
        <v>189</v>
      </c>
      <c r="L4247" s="12">
        <v>0.2</v>
      </c>
      <c r="M4247" s="7">
        <f t="shared" si="199"/>
        <v>2015</v>
      </c>
      <c r="N4247" s="7">
        <f t="shared" si="200"/>
        <v>5</v>
      </c>
      <c r="O4247" s="30">
        <f t="shared" si="201"/>
        <v>151.20000000000002</v>
      </c>
    </row>
    <row r="4248" spans="2:15" x14ac:dyDescent="0.2">
      <c r="B4248" s="13">
        <v>56106</v>
      </c>
      <c r="C4248" s="14">
        <v>42142.416111111328</v>
      </c>
      <c r="D4248" s="7" t="s">
        <v>7</v>
      </c>
      <c r="E4248" s="13">
        <v>2165</v>
      </c>
      <c r="F4248" s="7" t="s">
        <v>47</v>
      </c>
      <c r="G4248" s="7" t="s">
        <v>12</v>
      </c>
      <c r="H4248" s="13">
        <v>8.5</v>
      </c>
      <c r="I4248" s="13">
        <f>IF(G4248="Male",VLOOKUP(H4248,'Shoe size conversion table'!$B$6:$D$22,2),VLOOKUP(H4248,'Shoe size conversion table'!$J$6:$L$22,2))</f>
        <v>39</v>
      </c>
      <c r="J4248" s="13">
        <f>IF(G4248="Male",VLOOKUP(H4248,'Shoe size conversion table'!$B$6:$D$22,3),VLOOKUP(H4248,'Shoe size conversion table'!$J$6:$L$22,3))</f>
        <v>6.5</v>
      </c>
      <c r="K4248" s="11">
        <v>189</v>
      </c>
      <c r="L4248" s="12">
        <v>0.1</v>
      </c>
      <c r="M4248" s="7">
        <f t="shared" si="199"/>
        <v>2015</v>
      </c>
      <c r="N4248" s="7">
        <f t="shared" si="200"/>
        <v>5</v>
      </c>
      <c r="O4248" s="30">
        <f t="shared" si="201"/>
        <v>170.1</v>
      </c>
    </row>
    <row r="4249" spans="2:15" x14ac:dyDescent="0.2">
      <c r="B4249" s="13">
        <v>56107</v>
      </c>
      <c r="C4249" s="14">
        <v>42142.44611111116</v>
      </c>
      <c r="D4249" s="7" t="s">
        <v>7</v>
      </c>
      <c r="E4249" s="13">
        <v>2188</v>
      </c>
      <c r="F4249" s="7" t="s">
        <v>49</v>
      </c>
      <c r="G4249" s="7" t="s">
        <v>12</v>
      </c>
      <c r="H4249" s="13">
        <v>8</v>
      </c>
      <c r="I4249" s="13" t="str">
        <f>IF(G4249="Male",VLOOKUP(H4249,'Shoe size conversion table'!$B$6:$D$22,2),VLOOKUP(H4249,'Shoe size conversion table'!$J$6:$L$22,2))</f>
        <v>38-39</v>
      </c>
      <c r="J4249" s="13">
        <f>IF(G4249="Male",VLOOKUP(H4249,'Shoe size conversion table'!$B$6:$D$22,3),VLOOKUP(H4249,'Shoe size conversion table'!$J$6:$L$22,3))</f>
        <v>6</v>
      </c>
      <c r="K4249" s="11">
        <v>169</v>
      </c>
      <c r="L4249" s="12">
        <v>0</v>
      </c>
      <c r="M4249" s="7">
        <f t="shared" si="199"/>
        <v>2015</v>
      </c>
      <c r="N4249" s="7">
        <f t="shared" si="200"/>
        <v>5</v>
      </c>
      <c r="O4249" s="30">
        <f t="shared" si="201"/>
        <v>169</v>
      </c>
    </row>
    <row r="4250" spans="2:15" x14ac:dyDescent="0.2">
      <c r="B4250" s="13">
        <v>56107</v>
      </c>
      <c r="C4250" s="14">
        <v>42142.44611111116</v>
      </c>
      <c r="D4250" s="7" t="s">
        <v>7</v>
      </c>
      <c r="E4250" s="13">
        <v>2184</v>
      </c>
      <c r="F4250" s="7" t="s">
        <v>49</v>
      </c>
      <c r="G4250" s="7" t="s">
        <v>12</v>
      </c>
      <c r="H4250" s="13">
        <v>12</v>
      </c>
      <c r="I4250" s="13" t="str">
        <f>IF(G4250="Male",VLOOKUP(H4250,'Shoe size conversion table'!$B$6:$D$22,2),VLOOKUP(H4250,'Shoe size conversion table'!$J$6:$L$22,2))</f>
        <v>42-43</v>
      </c>
      <c r="J4250" s="13">
        <f>IF(G4250="Male",VLOOKUP(H4250,'Shoe size conversion table'!$B$6:$D$22,3),VLOOKUP(H4250,'Shoe size conversion table'!$J$6:$L$22,3))</f>
        <v>10</v>
      </c>
      <c r="K4250" s="11">
        <v>169</v>
      </c>
      <c r="L4250" s="12">
        <v>0</v>
      </c>
      <c r="M4250" s="7">
        <f t="shared" si="199"/>
        <v>2015</v>
      </c>
      <c r="N4250" s="7">
        <f t="shared" si="200"/>
        <v>5</v>
      </c>
      <c r="O4250" s="30">
        <f t="shared" si="201"/>
        <v>169</v>
      </c>
    </row>
    <row r="4251" spans="2:15" x14ac:dyDescent="0.2">
      <c r="B4251" s="13">
        <v>56108</v>
      </c>
      <c r="C4251" s="14">
        <v>42142.456111111329</v>
      </c>
      <c r="D4251" s="7" t="s">
        <v>7</v>
      </c>
      <c r="E4251" s="13">
        <v>2217</v>
      </c>
      <c r="F4251" s="7" t="s">
        <v>48</v>
      </c>
      <c r="G4251" s="7" t="s">
        <v>11</v>
      </c>
      <c r="H4251" s="13">
        <v>10</v>
      </c>
      <c r="I4251" s="13">
        <f>IF(G4251="Male",VLOOKUP(H4251,'Shoe size conversion table'!$B$6:$D$22,2),VLOOKUP(H4251,'Shoe size conversion table'!$J$6:$L$22,2))</f>
        <v>43</v>
      </c>
      <c r="J4251" s="13">
        <f>IF(G4251="Male",VLOOKUP(H4251,'Shoe size conversion table'!$B$6:$D$22,3),VLOOKUP(H4251,'Shoe size conversion table'!$J$6:$L$22,3))</f>
        <v>9.5</v>
      </c>
      <c r="K4251" s="11">
        <v>149</v>
      </c>
      <c r="L4251" s="12">
        <v>0</v>
      </c>
      <c r="M4251" s="7">
        <f t="shared" si="199"/>
        <v>2015</v>
      </c>
      <c r="N4251" s="7">
        <f t="shared" si="200"/>
        <v>5</v>
      </c>
      <c r="O4251" s="30">
        <f t="shared" si="201"/>
        <v>149</v>
      </c>
    </row>
    <row r="4252" spans="2:15" x14ac:dyDescent="0.2">
      <c r="B4252" s="13">
        <v>56109</v>
      </c>
      <c r="C4252" s="14">
        <v>42142.516111111327</v>
      </c>
      <c r="D4252" s="7" t="s">
        <v>8</v>
      </c>
      <c r="E4252" s="13">
        <v>2194</v>
      </c>
      <c r="F4252" s="7" t="s">
        <v>41</v>
      </c>
      <c r="G4252" s="7" t="s">
        <v>11</v>
      </c>
      <c r="H4252" s="13">
        <v>9.5</v>
      </c>
      <c r="I4252" s="13" t="str">
        <f>IF(G4252="Male",VLOOKUP(H4252,'Shoe size conversion table'!$B$6:$D$22,2),VLOOKUP(H4252,'Shoe size conversion table'!$J$6:$L$22,2))</f>
        <v>42-43</v>
      </c>
      <c r="J4252" s="13">
        <f>IF(G4252="Male",VLOOKUP(H4252,'Shoe size conversion table'!$B$6:$D$22,3),VLOOKUP(H4252,'Shoe size conversion table'!$J$6:$L$22,3))</f>
        <v>9</v>
      </c>
      <c r="K4252" s="11">
        <v>159</v>
      </c>
      <c r="L4252" s="12">
        <v>0.2</v>
      </c>
      <c r="M4252" s="7">
        <f t="shared" si="199"/>
        <v>2015</v>
      </c>
      <c r="N4252" s="7">
        <f t="shared" si="200"/>
        <v>5</v>
      </c>
      <c r="O4252" s="30">
        <f t="shared" si="201"/>
        <v>127.2</v>
      </c>
    </row>
    <row r="4253" spans="2:15" x14ac:dyDescent="0.2">
      <c r="B4253" s="13">
        <v>56110</v>
      </c>
      <c r="C4253" s="14">
        <v>42142.69611111132</v>
      </c>
      <c r="D4253" s="7" t="s">
        <v>8</v>
      </c>
      <c r="E4253" s="13">
        <v>2154</v>
      </c>
      <c r="F4253" s="7" t="s">
        <v>39</v>
      </c>
      <c r="G4253" s="7" t="s">
        <v>11</v>
      </c>
      <c r="H4253" s="13">
        <v>9.5</v>
      </c>
      <c r="I4253" s="13" t="str">
        <f>IF(G4253="Male",VLOOKUP(H4253,'Shoe size conversion table'!$B$6:$D$22,2),VLOOKUP(H4253,'Shoe size conversion table'!$J$6:$L$22,2))</f>
        <v>42-43</v>
      </c>
      <c r="J4253" s="13">
        <f>IF(G4253="Male",VLOOKUP(H4253,'Shoe size conversion table'!$B$6:$D$22,3),VLOOKUP(H4253,'Shoe size conversion table'!$J$6:$L$22,3))</f>
        <v>9</v>
      </c>
      <c r="K4253" s="11">
        <v>169</v>
      </c>
      <c r="L4253" s="12">
        <v>0</v>
      </c>
      <c r="M4253" s="7">
        <f t="shared" si="199"/>
        <v>2015</v>
      </c>
      <c r="N4253" s="7">
        <f t="shared" si="200"/>
        <v>5</v>
      </c>
      <c r="O4253" s="30">
        <f t="shared" si="201"/>
        <v>169</v>
      </c>
    </row>
    <row r="4254" spans="2:15" x14ac:dyDescent="0.2">
      <c r="B4254" s="13">
        <v>56111</v>
      </c>
      <c r="C4254" s="14">
        <v>42142.756111111245</v>
      </c>
      <c r="D4254" s="7" t="s">
        <v>7</v>
      </c>
      <c r="E4254" s="13">
        <v>2230</v>
      </c>
      <c r="F4254" s="7" t="s">
        <v>51</v>
      </c>
      <c r="G4254" s="7" t="s">
        <v>11</v>
      </c>
      <c r="H4254" s="13">
        <v>9</v>
      </c>
      <c r="I4254" s="13">
        <f>IF(G4254="Male",VLOOKUP(H4254,'Shoe size conversion table'!$B$6:$D$22,2),VLOOKUP(H4254,'Shoe size conversion table'!$J$6:$L$22,2))</f>
        <v>42</v>
      </c>
      <c r="J4254" s="13">
        <f>IF(G4254="Male",VLOOKUP(H4254,'Shoe size conversion table'!$B$6:$D$22,3),VLOOKUP(H4254,'Shoe size conversion table'!$J$6:$L$22,3))</f>
        <v>8.5</v>
      </c>
      <c r="K4254" s="11">
        <v>169</v>
      </c>
      <c r="L4254" s="12">
        <v>0</v>
      </c>
      <c r="M4254" s="7">
        <f t="shared" si="199"/>
        <v>2015</v>
      </c>
      <c r="N4254" s="7">
        <f t="shared" si="200"/>
        <v>5</v>
      </c>
      <c r="O4254" s="30">
        <f t="shared" si="201"/>
        <v>169</v>
      </c>
    </row>
    <row r="4255" spans="2:15" x14ac:dyDescent="0.2">
      <c r="B4255" s="13">
        <v>56112</v>
      </c>
      <c r="C4255" s="14">
        <v>42142.846111111321</v>
      </c>
      <c r="D4255" s="7" t="s">
        <v>10</v>
      </c>
      <c r="E4255" s="13">
        <v>2171</v>
      </c>
      <c r="F4255" s="7" t="s">
        <v>35</v>
      </c>
      <c r="G4255" s="7" t="s">
        <v>12</v>
      </c>
      <c r="H4255" s="13">
        <v>10</v>
      </c>
      <c r="I4255" s="13" t="str">
        <f>IF(G4255="Male",VLOOKUP(H4255,'Shoe size conversion table'!$B$6:$D$22,2),VLOOKUP(H4255,'Shoe size conversion table'!$J$6:$L$22,2))</f>
        <v>40-41</v>
      </c>
      <c r="J4255" s="13">
        <f>IF(G4255="Male",VLOOKUP(H4255,'Shoe size conversion table'!$B$6:$D$22,3),VLOOKUP(H4255,'Shoe size conversion table'!$J$6:$L$22,3))</f>
        <v>8</v>
      </c>
      <c r="K4255" s="11">
        <v>169</v>
      </c>
      <c r="L4255" s="12">
        <v>0</v>
      </c>
      <c r="M4255" s="7">
        <f t="shared" si="199"/>
        <v>2015</v>
      </c>
      <c r="N4255" s="7">
        <f t="shared" si="200"/>
        <v>5</v>
      </c>
      <c r="O4255" s="30">
        <f t="shared" si="201"/>
        <v>169</v>
      </c>
    </row>
    <row r="4256" spans="2:15" x14ac:dyDescent="0.2">
      <c r="B4256" s="13">
        <v>56113</v>
      </c>
      <c r="C4256" s="14">
        <v>42142.94611111116</v>
      </c>
      <c r="D4256" s="7" t="s">
        <v>7</v>
      </c>
      <c r="E4256" s="13">
        <v>2200</v>
      </c>
      <c r="F4256" s="7" t="s">
        <v>54</v>
      </c>
      <c r="G4256" s="7" t="s">
        <v>12</v>
      </c>
      <c r="H4256" s="13">
        <v>4.5</v>
      </c>
      <c r="I4256" s="13">
        <f>IF(G4256="Male",VLOOKUP(H4256,'Shoe size conversion table'!$B$6:$D$22,2),VLOOKUP(H4256,'Shoe size conversion table'!$J$6:$L$22,2))</f>
        <v>35</v>
      </c>
      <c r="J4256" s="13">
        <f>IF(G4256="Male",VLOOKUP(H4256,'Shoe size conversion table'!$B$6:$D$22,3),VLOOKUP(H4256,'Shoe size conversion table'!$J$6:$L$22,3))</f>
        <v>2.5</v>
      </c>
      <c r="K4256" s="11">
        <v>149</v>
      </c>
      <c r="L4256" s="12">
        <v>0.1</v>
      </c>
      <c r="M4256" s="7">
        <f t="shared" si="199"/>
        <v>2015</v>
      </c>
      <c r="N4256" s="7">
        <f t="shared" si="200"/>
        <v>5</v>
      </c>
      <c r="O4256" s="30">
        <f t="shared" si="201"/>
        <v>134.1</v>
      </c>
    </row>
    <row r="4257" spans="2:15" x14ac:dyDescent="0.2">
      <c r="B4257" s="13">
        <v>56114</v>
      </c>
      <c r="C4257" s="14">
        <v>42142.98611111116</v>
      </c>
      <c r="D4257" s="7" t="s">
        <v>7</v>
      </c>
      <c r="E4257" s="13">
        <v>2200</v>
      </c>
      <c r="F4257" s="7" t="s">
        <v>49</v>
      </c>
      <c r="G4257" s="7" t="s">
        <v>12</v>
      </c>
      <c r="H4257" s="13">
        <v>7.5</v>
      </c>
      <c r="I4257" s="13">
        <f>IF(G4257="Male",VLOOKUP(H4257,'Shoe size conversion table'!$B$6:$D$22,2),VLOOKUP(H4257,'Shoe size conversion table'!$J$6:$L$22,2))</f>
        <v>38</v>
      </c>
      <c r="J4257" s="13">
        <f>IF(G4257="Male",VLOOKUP(H4257,'Shoe size conversion table'!$B$6:$D$22,3),VLOOKUP(H4257,'Shoe size conversion table'!$J$6:$L$22,3))</f>
        <v>5.5</v>
      </c>
      <c r="K4257" s="11">
        <v>159</v>
      </c>
      <c r="L4257" s="12">
        <v>0.5</v>
      </c>
      <c r="M4257" s="7">
        <f t="shared" si="199"/>
        <v>2015</v>
      </c>
      <c r="N4257" s="7">
        <f t="shared" si="200"/>
        <v>5</v>
      </c>
      <c r="O4257" s="30">
        <f t="shared" si="201"/>
        <v>79.5</v>
      </c>
    </row>
    <row r="4258" spans="2:15" x14ac:dyDescent="0.2">
      <c r="B4258" s="13">
        <v>56115</v>
      </c>
      <c r="C4258" s="14">
        <v>42143.036111111243</v>
      </c>
      <c r="D4258" s="7" t="s">
        <v>8</v>
      </c>
      <c r="E4258" s="13">
        <v>2155</v>
      </c>
      <c r="F4258" s="7" t="s">
        <v>40</v>
      </c>
      <c r="G4258" s="7" t="s">
        <v>11</v>
      </c>
      <c r="H4258" s="13">
        <v>12</v>
      </c>
      <c r="I4258" s="13">
        <f>IF(G4258="Male",VLOOKUP(H4258,'Shoe size conversion table'!$B$6:$D$22,2),VLOOKUP(H4258,'Shoe size conversion table'!$J$6:$L$22,2))</f>
        <v>45</v>
      </c>
      <c r="J4258" s="13">
        <f>IF(G4258="Male",VLOOKUP(H4258,'Shoe size conversion table'!$B$6:$D$22,3),VLOOKUP(H4258,'Shoe size conversion table'!$J$6:$L$22,3))</f>
        <v>11.5</v>
      </c>
      <c r="K4258" s="11">
        <v>199</v>
      </c>
      <c r="L4258" s="12">
        <v>0</v>
      </c>
      <c r="M4258" s="7">
        <f t="shared" si="199"/>
        <v>2015</v>
      </c>
      <c r="N4258" s="7">
        <f t="shared" si="200"/>
        <v>5</v>
      </c>
      <c r="O4258" s="30">
        <f t="shared" si="201"/>
        <v>199</v>
      </c>
    </row>
    <row r="4259" spans="2:15" x14ac:dyDescent="0.2">
      <c r="B4259" s="13">
        <v>56116</v>
      </c>
      <c r="C4259" s="14">
        <v>42143.046111111151</v>
      </c>
      <c r="D4259" s="7" t="s">
        <v>10</v>
      </c>
      <c r="E4259" s="13">
        <v>2230</v>
      </c>
      <c r="F4259" s="7" t="s">
        <v>35</v>
      </c>
      <c r="G4259" s="7" t="s">
        <v>12</v>
      </c>
      <c r="H4259" s="13">
        <v>10.5</v>
      </c>
      <c r="I4259" s="13">
        <f>IF(G4259="Male",VLOOKUP(H4259,'Shoe size conversion table'!$B$6:$D$22,2),VLOOKUP(H4259,'Shoe size conversion table'!$J$6:$L$22,2))</f>
        <v>41</v>
      </c>
      <c r="J4259" s="13">
        <f>IF(G4259="Male",VLOOKUP(H4259,'Shoe size conversion table'!$B$6:$D$22,3),VLOOKUP(H4259,'Shoe size conversion table'!$J$6:$L$22,3))</f>
        <v>8.5</v>
      </c>
      <c r="K4259" s="11">
        <v>129</v>
      </c>
      <c r="L4259" s="12">
        <v>0</v>
      </c>
      <c r="M4259" s="7">
        <f t="shared" si="199"/>
        <v>2015</v>
      </c>
      <c r="N4259" s="7">
        <f t="shared" si="200"/>
        <v>5</v>
      </c>
      <c r="O4259" s="30">
        <f t="shared" si="201"/>
        <v>129</v>
      </c>
    </row>
    <row r="4260" spans="2:15" x14ac:dyDescent="0.2">
      <c r="B4260" s="13">
        <v>56117</v>
      </c>
      <c r="C4260" s="14">
        <v>42143.046111111151</v>
      </c>
      <c r="D4260" s="7" t="s">
        <v>7</v>
      </c>
      <c r="E4260" s="13">
        <v>2171</v>
      </c>
      <c r="F4260" s="7" t="s">
        <v>46</v>
      </c>
      <c r="G4260" s="7" t="s">
        <v>12</v>
      </c>
      <c r="H4260" s="13">
        <v>8</v>
      </c>
      <c r="I4260" s="13" t="str">
        <f>IF(G4260="Male",VLOOKUP(H4260,'Shoe size conversion table'!$B$6:$D$22,2),VLOOKUP(H4260,'Shoe size conversion table'!$J$6:$L$22,2))</f>
        <v>38-39</v>
      </c>
      <c r="J4260" s="13">
        <f>IF(G4260="Male",VLOOKUP(H4260,'Shoe size conversion table'!$B$6:$D$22,3),VLOOKUP(H4260,'Shoe size conversion table'!$J$6:$L$22,3))</f>
        <v>6</v>
      </c>
      <c r="K4260" s="11">
        <v>149</v>
      </c>
      <c r="L4260" s="12">
        <v>0.2</v>
      </c>
      <c r="M4260" s="7">
        <f t="shared" si="199"/>
        <v>2015</v>
      </c>
      <c r="N4260" s="7">
        <f t="shared" si="200"/>
        <v>5</v>
      </c>
      <c r="O4260" s="30">
        <f t="shared" si="201"/>
        <v>119.2</v>
      </c>
    </row>
    <row r="4261" spans="2:15" x14ac:dyDescent="0.2">
      <c r="B4261" s="13">
        <v>56118</v>
      </c>
      <c r="C4261" s="14">
        <v>42143.086111111326</v>
      </c>
      <c r="D4261" s="7" t="s">
        <v>7</v>
      </c>
      <c r="E4261" s="13">
        <v>2207</v>
      </c>
      <c r="F4261" s="7" t="s">
        <v>48</v>
      </c>
      <c r="G4261" s="7" t="s">
        <v>12</v>
      </c>
      <c r="H4261" s="13">
        <v>9.5</v>
      </c>
      <c r="I4261" s="13">
        <f>IF(G4261="Male",VLOOKUP(H4261,'Shoe size conversion table'!$B$6:$D$22,2),VLOOKUP(H4261,'Shoe size conversion table'!$J$6:$L$22,2))</f>
        <v>40</v>
      </c>
      <c r="J4261" s="13">
        <f>IF(G4261="Male",VLOOKUP(H4261,'Shoe size conversion table'!$B$6:$D$22,3),VLOOKUP(H4261,'Shoe size conversion table'!$J$6:$L$22,3))</f>
        <v>7.5</v>
      </c>
      <c r="K4261" s="11">
        <v>129</v>
      </c>
      <c r="L4261" s="12">
        <v>0.2</v>
      </c>
      <c r="M4261" s="7">
        <f t="shared" si="199"/>
        <v>2015</v>
      </c>
      <c r="N4261" s="7">
        <f t="shared" si="200"/>
        <v>5</v>
      </c>
      <c r="O4261" s="30">
        <f t="shared" si="201"/>
        <v>103.2</v>
      </c>
    </row>
    <row r="4262" spans="2:15" x14ac:dyDescent="0.2">
      <c r="B4262" s="13">
        <v>56119</v>
      </c>
      <c r="C4262" s="14">
        <v>42143.136111111322</v>
      </c>
      <c r="D4262" s="7" t="s">
        <v>7</v>
      </c>
      <c r="E4262" s="13">
        <v>2228</v>
      </c>
      <c r="F4262" s="7" t="s">
        <v>57</v>
      </c>
      <c r="G4262" s="7" t="s">
        <v>11</v>
      </c>
      <c r="H4262" s="13">
        <v>9.5</v>
      </c>
      <c r="I4262" s="13" t="str">
        <f>IF(G4262="Male",VLOOKUP(H4262,'Shoe size conversion table'!$B$6:$D$22,2),VLOOKUP(H4262,'Shoe size conversion table'!$J$6:$L$22,2))</f>
        <v>42-43</v>
      </c>
      <c r="J4262" s="13">
        <f>IF(G4262="Male",VLOOKUP(H4262,'Shoe size conversion table'!$B$6:$D$22,3),VLOOKUP(H4262,'Shoe size conversion table'!$J$6:$L$22,3))</f>
        <v>9</v>
      </c>
      <c r="K4262" s="11">
        <v>149</v>
      </c>
      <c r="L4262" s="12">
        <v>0</v>
      </c>
      <c r="M4262" s="7">
        <f t="shared" si="199"/>
        <v>2015</v>
      </c>
      <c r="N4262" s="7">
        <f t="shared" si="200"/>
        <v>5</v>
      </c>
      <c r="O4262" s="30">
        <f t="shared" si="201"/>
        <v>149</v>
      </c>
    </row>
    <row r="4263" spans="2:15" x14ac:dyDescent="0.2">
      <c r="B4263" s="13">
        <v>56120</v>
      </c>
      <c r="C4263" s="14">
        <v>42143.296111111158</v>
      </c>
      <c r="D4263" s="7" t="s">
        <v>9</v>
      </c>
      <c r="E4263" s="13">
        <v>2201</v>
      </c>
      <c r="F4263" s="7" t="s">
        <v>62</v>
      </c>
      <c r="G4263" s="7" t="s">
        <v>11</v>
      </c>
      <c r="H4263" s="13">
        <v>9.5</v>
      </c>
      <c r="I4263" s="13" t="str">
        <f>IF(G4263="Male",VLOOKUP(H4263,'Shoe size conversion table'!$B$6:$D$22,2),VLOOKUP(H4263,'Shoe size conversion table'!$J$6:$L$22,2))</f>
        <v>42-43</v>
      </c>
      <c r="J4263" s="13">
        <f>IF(G4263="Male",VLOOKUP(H4263,'Shoe size conversion table'!$B$6:$D$22,3),VLOOKUP(H4263,'Shoe size conversion table'!$J$6:$L$22,3))</f>
        <v>9</v>
      </c>
      <c r="K4263" s="11">
        <v>149</v>
      </c>
      <c r="L4263" s="12">
        <v>0</v>
      </c>
      <c r="M4263" s="7">
        <f t="shared" si="199"/>
        <v>2015</v>
      </c>
      <c r="N4263" s="7">
        <f t="shared" si="200"/>
        <v>5</v>
      </c>
      <c r="O4263" s="30">
        <f t="shared" si="201"/>
        <v>149</v>
      </c>
    </row>
    <row r="4264" spans="2:15" x14ac:dyDescent="0.2">
      <c r="B4264" s="13">
        <v>56121</v>
      </c>
      <c r="C4264" s="14">
        <v>42143.396111111157</v>
      </c>
      <c r="D4264" s="7" t="s">
        <v>8</v>
      </c>
      <c r="E4264" s="13">
        <v>2188</v>
      </c>
      <c r="F4264" s="7" t="s">
        <v>38</v>
      </c>
      <c r="G4264" s="7" t="s">
        <v>11</v>
      </c>
      <c r="H4264" s="13">
        <v>9.5</v>
      </c>
      <c r="I4264" s="13" t="str">
        <f>IF(G4264="Male",VLOOKUP(H4264,'Shoe size conversion table'!$B$6:$D$22,2),VLOOKUP(H4264,'Shoe size conversion table'!$J$6:$L$22,2))</f>
        <v>42-43</v>
      </c>
      <c r="J4264" s="13">
        <f>IF(G4264="Male",VLOOKUP(H4264,'Shoe size conversion table'!$B$6:$D$22,3),VLOOKUP(H4264,'Shoe size conversion table'!$J$6:$L$22,3))</f>
        <v>9</v>
      </c>
      <c r="K4264" s="11">
        <v>149</v>
      </c>
      <c r="L4264" s="12">
        <v>0.3</v>
      </c>
      <c r="M4264" s="7">
        <f t="shared" si="199"/>
        <v>2015</v>
      </c>
      <c r="N4264" s="7">
        <f t="shared" si="200"/>
        <v>5</v>
      </c>
      <c r="O4264" s="30">
        <f t="shared" si="201"/>
        <v>104.3</v>
      </c>
    </row>
    <row r="4265" spans="2:15" x14ac:dyDescent="0.2">
      <c r="B4265" s="13">
        <v>56121</v>
      </c>
      <c r="C4265" s="14">
        <v>42143.396111111157</v>
      </c>
      <c r="D4265" s="7" t="s">
        <v>8</v>
      </c>
      <c r="E4265" s="13">
        <v>2241</v>
      </c>
      <c r="F4265" s="7" t="s">
        <v>41</v>
      </c>
      <c r="G4265" s="7" t="s">
        <v>12</v>
      </c>
      <c r="H4265" s="13">
        <v>9</v>
      </c>
      <c r="I4265" s="13" t="str">
        <f>IF(G4265="Male",VLOOKUP(H4265,'Shoe size conversion table'!$B$6:$D$22,2),VLOOKUP(H4265,'Shoe size conversion table'!$J$6:$L$22,2))</f>
        <v>39-40</v>
      </c>
      <c r="J4265" s="13">
        <f>IF(G4265="Male",VLOOKUP(H4265,'Shoe size conversion table'!$B$6:$D$22,3),VLOOKUP(H4265,'Shoe size conversion table'!$J$6:$L$22,3))</f>
        <v>7</v>
      </c>
      <c r="K4265" s="11">
        <v>179</v>
      </c>
      <c r="L4265" s="12">
        <v>0</v>
      </c>
      <c r="M4265" s="7">
        <f t="shared" si="199"/>
        <v>2015</v>
      </c>
      <c r="N4265" s="7">
        <f t="shared" si="200"/>
        <v>5</v>
      </c>
      <c r="O4265" s="30">
        <f t="shared" si="201"/>
        <v>179</v>
      </c>
    </row>
    <row r="4266" spans="2:15" x14ac:dyDescent="0.2">
      <c r="B4266" s="13">
        <v>56122</v>
      </c>
      <c r="C4266" s="14">
        <v>42143.406111111246</v>
      </c>
      <c r="D4266" s="7" t="s">
        <v>7</v>
      </c>
      <c r="E4266" s="13">
        <v>2205</v>
      </c>
      <c r="F4266" s="7" t="s">
        <v>54</v>
      </c>
      <c r="G4266" s="7" t="s">
        <v>12</v>
      </c>
      <c r="H4266" s="13">
        <v>7.5</v>
      </c>
      <c r="I4266" s="13">
        <f>IF(G4266="Male",VLOOKUP(H4266,'Shoe size conversion table'!$B$6:$D$22,2),VLOOKUP(H4266,'Shoe size conversion table'!$J$6:$L$22,2))</f>
        <v>38</v>
      </c>
      <c r="J4266" s="13">
        <f>IF(G4266="Male",VLOOKUP(H4266,'Shoe size conversion table'!$B$6:$D$22,3),VLOOKUP(H4266,'Shoe size conversion table'!$J$6:$L$22,3))</f>
        <v>5.5</v>
      </c>
      <c r="K4266" s="11">
        <v>199</v>
      </c>
      <c r="L4266" s="12">
        <v>0</v>
      </c>
      <c r="M4266" s="7">
        <f t="shared" si="199"/>
        <v>2015</v>
      </c>
      <c r="N4266" s="7">
        <f t="shared" si="200"/>
        <v>5</v>
      </c>
      <c r="O4266" s="30">
        <f t="shared" si="201"/>
        <v>199</v>
      </c>
    </row>
    <row r="4267" spans="2:15" x14ac:dyDescent="0.2">
      <c r="B4267" s="13">
        <v>56123</v>
      </c>
      <c r="C4267" s="14">
        <v>42143.406111111326</v>
      </c>
      <c r="D4267" s="7" t="s">
        <v>10</v>
      </c>
      <c r="E4267" s="13">
        <v>2175</v>
      </c>
      <c r="F4267" s="7" t="s">
        <v>35</v>
      </c>
      <c r="G4267" s="7" t="s">
        <v>11</v>
      </c>
      <c r="H4267" s="13">
        <v>10</v>
      </c>
      <c r="I4267" s="13">
        <f>IF(G4267="Male",VLOOKUP(H4267,'Shoe size conversion table'!$B$6:$D$22,2),VLOOKUP(H4267,'Shoe size conversion table'!$J$6:$L$22,2))</f>
        <v>43</v>
      </c>
      <c r="J4267" s="13">
        <f>IF(G4267="Male",VLOOKUP(H4267,'Shoe size conversion table'!$B$6:$D$22,3),VLOOKUP(H4267,'Shoe size conversion table'!$J$6:$L$22,3))</f>
        <v>9.5</v>
      </c>
      <c r="K4267" s="11">
        <v>199</v>
      </c>
      <c r="L4267" s="12">
        <v>0.2</v>
      </c>
      <c r="M4267" s="7">
        <f t="shared" si="199"/>
        <v>2015</v>
      </c>
      <c r="N4267" s="7">
        <f t="shared" si="200"/>
        <v>5</v>
      </c>
      <c r="O4267" s="30">
        <f t="shared" si="201"/>
        <v>159.20000000000002</v>
      </c>
    </row>
    <row r="4268" spans="2:15" x14ac:dyDescent="0.2">
      <c r="B4268" s="13">
        <v>56124</v>
      </c>
      <c r="C4268" s="14">
        <v>42143.516111111327</v>
      </c>
      <c r="D4268" s="7" t="s">
        <v>8</v>
      </c>
      <c r="E4268" s="13">
        <v>2157</v>
      </c>
      <c r="F4268" s="7" t="s">
        <v>41</v>
      </c>
      <c r="G4268" s="7" t="s">
        <v>11</v>
      </c>
      <c r="H4268" s="13">
        <v>6</v>
      </c>
      <c r="I4268" s="13">
        <f>IF(G4268="Male",VLOOKUP(H4268,'Shoe size conversion table'!$B$6:$D$22,2),VLOOKUP(H4268,'Shoe size conversion table'!$J$6:$L$22,2))</f>
        <v>39</v>
      </c>
      <c r="J4268" s="13">
        <f>IF(G4268="Male",VLOOKUP(H4268,'Shoe size conversion table'!$B$6:$D$22,3),VLOOKUP(H4268,'Shoe size conversion table'!$J$6:$L$22,3))</f>
        <v>5.5</v>
      </c>
      <c r="K4268" s="11">
        <v>169</v>
      </c>
      <c r="L4268" s="12">
        <v>0</v>
      </c>
      <c r="M4268" s="7">
        <f t="shared" si="199"/>
        <v>2015</v>
      </c>
      <c r="N4268" s="7">
        <f t="shared" si="200"/>
        <v>5</v>
      </c>
      <c r="O4268" s="30">
        <f t="shared" si="201"/>
        <v>169</v>
      </c>
    </row>
    <row r="4269" spans="2:15" x14ac:dyDescent="0.2">
      <c r="B4269" s="13">
        <v>56124</v>
      </c>
      <c r="C4269" s="14">
        <v>42143.516111111327</v>
      </c>
      <c r="D4269" s="7" t="s">
        <v>8</v>
      </c>
      <c r="E4269" s="13">
        <v>2194</v>
      </c>
      <c r="F4269" s="7" t="s">
        <v>41</v>
      </c>
      <c r="G4269" s="7" t="s">
        <v>11</v>
      </c>
      <c r="H4269" s="13">
        <v>9.5</v>
      </c>
      <c r="I4269" s="13" t="str">
        <f>IF(G4269="Male",VLOOKUP(H4269,'Shoe size conversion table'!$B$6:$D$22,2),VLOOKUP(H4269,'Shoe size conversion table'!$J$6:$L$22,2))</f>
        <v>42-43</v>
      </c>
      <c r="J4269" s="13">
        <f>IF(G4269="Male",VLOOKUP(H4269,'Shoe size conversion table'!$B$6:$D$22,3),VLOOKUP(H4269,'Shoe size conversion table'!$J$6:$L$22,3))</f>
        <v>9</v>
      </c>
      <c r="K4269" s="11">
        <v>159</v>
      </c>
      <c r="L4269" s="12">
        <v>0.2</v>
      </c>
      <c r="M4269" s="7">
        <f t="shared" si="199"/>
        <v>2015</v>
      </c>
      <c r="N4269" s="7">
        <f t="shared" si="200"/>
        <v>5</v>
      </c>
      <c r="O4269" s="30">
        <f t="shared" si="201"/>
        <v>127.2</v>
      </c>
    </row>
    <row r="4270" spans="2:15" x14ac:dyDescent="0.2">
      <c r="B4270" s="13">
        <v>56125</v>
      </c>
      <c r="C4270" s="14">
        <v>42143.756111111325</v>
      </c>
      <c r="D4270" s="7" t="s">
        <v>7</v>
      </c>
      <c r="E4270" s="13">
        <v>2206</v>
      </c>
      <c r="F4270" s="7" t="s">
        <v>48</v>
      </c>
      <c r="G4270" s="7" t="s">
        <v>11</v>
      </c>
      <c r="H4270" s="13">
        <v>11</v>
      </c>
      <c r="I4270" s="13">
        <f>IF(G4270="Male",VLOOKUP(H4270,'Shoe size conversion table'!$B$6:$D$22,2),VLOOKUP(H4270,'Shoe size conversion table'!$J$6:$L$22,2))</f>
        <v>44</v>
      </c>
      <c r="J4270" s="13">
        <f>IF(G4270="Male",VLOOKUP(H4270,'Shoe size conversion table'!$B$6:$D$22,3),VLOOKUP(H4270,'Shoe size conversion table'!$J$6:$L$22,3))</f>
        <v>10.5</v>
      </c>
      <c r="K4270" s="11">
        <v>129</v>
      </c>
      <c r="L4270" s="12">
        <v>0.3</v>
      </c>
      <c r="M4270" s="7">
        <f t="shared" si="199"/>
        <v>2015</v>
      </c>
      <c r="N4270" s="7">
        <f t="shared" si="200"/>
        <v>5</v>
      </c>
      <c r="O4270" s="30">
        <f t="shared" si="201"/>
        <v>90.3</v>
      </c>
    </row>
    <row r="4271" spans="2:15" x14ac:dyDescent="0.2">
      <c r="B4271" s="13">
        <v>56126</v>
      </c>
      <c r="C4271" s="14">
        <v>42143.836111111144</v>
      </c>
      <c r="D4271" s="7" t="s">
        <v>9</v>
      </c>
      <c r="E4271" s="13">
        <v>2204</v>
      </c>
      <c r="F4271" s="7" t="s">
        <v>60</v>
      </c>
      <c r="G4271" s="7" t="s">
        <v>11</v>
      </c>
      <c r="H4271" s="13">
        <v>9.5</v>
      </c>
      <c r="I4271" s="13" t="str">
        <f>IF(G4271="Male",VLOOKUP(H4271,'Shoe size conversion table'!$B$6:$D$22,2),VLOOKUP(H4271,'Shoe size conversion table'!$J$6:$L$22,2))</f>
        <v>42-43</v>
      </c>
      <c r="J4271" s="13">
        <f>IF(G4271="Male",VLOOKUP(H4271,'Shoe size conversion table'!$B$6:$D$22,3),VLOOKUP(H4271,'Shoe size conversion table'!$J$6:$L$22,3))</f>
        <v>9</v>
      </c>
      <c r="K4271" s="11">
        <v>199</v>
      </c>
      <c r="L4271" s="12">
        <v>0</v>
      </c>
      <c r="M4271" s="7">
        <f t="shared" si="199"/>
        <v>2015</v>
      </c>
      <c r="N4271" s="7">
        <f t="shared" si="200"/>
        <v>5</v>
      </c>
      <c r="O4271" s="30">
        <f t="shared" si="201"/>
        <v>199</v>
      </c>
    </row>
    <row r="4272" spans="2:15" x14ac:dyDescent="0.2">
      <c r="B4272" s="13">
        <v>56127</v>
      </c>
      <c r="C4272" s="14">
        <v>42143.846111111321</v>
      </c>
      <c r="D4272" s="7" t="s">
        <v>7</v>
      </c>
      <c r="E4272" s="13">
        <v>2172</v>
      </c>
      <c r="F4272" s="7" t="s">
        <v>57</v>
      </c>
      <c r="G4272" s="7" t="s">
        <v>11</v>
      </c>
      <c r="H4272" s="13">
        <v>9.5</v>
      </c>
      <c r="I4272" s="13" t="str">
        <f>IF(G4272="Male",VLOOKUP(H4272,'Shoe size conversion table'!$B$6:$D$22,2),VLOOKUP(H4272,'Shoe size conversion table'!$J$6:$L$22,2))</f>
        <v>42-43</v>
      </c>
      <c r="J4272" s="13">
        <f>IF(G4272="Male",VLOOKUP(H4272,'Shoe size conversion table'!$B$6:$D$22,3),VLOOKUP(H4272,'Shoe size conversion table'!$J$6:$L$22,3))</f>
        <v>9</v>
      </c>
      <c r="K4272" s="11">
        <v>169</v>
      </c>
      <c r="L4272" s="12">
        <v>0</v>
      </c>
      <c r="M4272" s="7">
        <f t="shared" si="199"/>
        <v>2015</v>
      </c>
      <c r="N4272" s="7">
        <f t="shared" si="200"/>
        <v>5</v>
      </c>
      <c r="O4272" s="30">
        <f t="shared" si="201"/>
        <v>169</v>
      </c>
    </row>
    <row r="4273" spans="2:15" x14ac:dyDescent="0.2">
      <c r="B4273" s="13">
        <v>56128</v>
      </c>
      <c r="C4273" s="14">
        <v>42143.926111111243</v>
      </c>
      <c r="D4273" s="7" t="s">
        <v>7</v>
      </c>
      <c r="E4273" s="13">
        <v>2163</v>
      </c>
      <c r="F4273" s="7" t="s">
        <v>50</v>
      </c>
      <c r="G4273" s="7" t="s">
        <v>12</v>
      </c>
      <c r="H4273" s="13">
        <v>6.5</v>
      </c>
      <c r="I4273" s="13">
        <f>IF(G4273="Male",VLOOKUP(H4273,'Shoe size conversion table'!$B$6:$D$22,2),VLOOKUP(H4273,'Shoe size conversion table'!$J$6:$L$22,2))</f>
        <v>37</v>
      </c>
      <c r="J4273" s="13">
        <f>IF(G4273="Male",VLOOKUP(H4273,'Shoe size conversion table'!$B$6:$D$22,3),VLOOKUP(H4273,'Shoe size conversion table'!$J$6:$L$22,3))</f>
        <v>4.5</v>
      </c>
      <c r="K4273" s="11">
        <v>199</v>
      </c>
      <c r="L4273" s="12">
        <v>0.5</v>
      </c>
      <c r="M4273" s="7">
        <f t="shared" si="199"/>
        <v>2015</v>
      </c>
      <c r="N4273" s="7">
        <f t="shared" si="200"/>
        <v>5</v>
      </c>
      <c r="O4273" s="30">
        <f t="shared" si="201"/>
        <v>99.5</v>
      </c>
    </row>
    <row r="4274" spans="2:15" x14ac:dyDescent="0.2">
      <c r="B4274" s="13">
        <v>56129</v>
      </c>
      <c r="C4274" s="14">
        <v>42144.136111111322</v>
      </c>
      <c r="D4274" s="7" t="s">
        <v>7</v>
      </c>
      <c r="E4274" s="13">
        <v>2218</v>
      </c>
      <c r="F4274" s="7" t="s">
        <v>48</v>
      </c>
      <c r="G4274" s="7" t="s">
        <v>11</v>
      </c>
      <c r="H4274" s="13">
        <v>9</v>
      </c>
      <c r="I4274" s="13">
        <f>IF(G4274="Male",VLOOKUP(H4274,'Shoe size conversion table'!$B$6:$D$22,2),VLOOKUP(H4274,'Shoe size conversion table'!$J$6:$L$22,2))</f>
        <v>42</v>
      </c>
      <c r="J4274" s="13">
        <f>IF(G4274="Male",VLOOKUP(H4274,'Shoe size conversion table'!$B$6:$D$22,3),VLOOKUP(H4274,'Shoe size conversion table'!$J$6:$L$22,3))</f>
        <v>8.5</v>
      </c>
      <c r="K4274" s="11">
        <v>179</v>
      </c>
      <c r="L4274" s="12">
        <v>0</v>
      </c>
      <c r="M4274" s="7">
        <f t="shared" si="199"/>
        <v>2015</v>
      </c>
      <c r="N4274" s="7">
        <f t="shared" si="200"/>
        <v>5</v>
      </c>
      <c r="O4274" s="30">
        <f t="shared" si="201"/>
        <v>179</v>
      </c>
    </row>
    <row r="4275" spans="2:15" x14ac:dyDescent="0.2">
      <c r="B4275" s="13">
        <v>56130</v>
      </c>
      <c r="C4275" s="14">
        <v>42144.386111111322</v>
      </c>
      <c r="D4275" s="7" t="s">
        <v>7</v>
      </c>
      <c r="E4275" s="13">
        <v>2231</v>
      </c>
      <c r="F4275" s="7" t="s">
        <v>49</v>
      </c>
      <c r="G4275" s="7" t="s">
        <v>12</v>
      </c>
      <c r="H4275" s="13">
        <v>7.5</v>
      </c>
      <c r="I4275" s="13">
        <f>IF(G4275="Male",VLOOKUP(H4275,'Shoe size conversion table'!$B$6:$D$22,2),VLOOKUP(H4275,'Shoe size conversion table'!$J$6:$L$22,2))</f>
        <v>38</v>
      </c>
      <c r="J4275" s="13">
        <f>IF(G4275="Male",VLOOKUP(H4275,'Shoe size conversion table'!$B$6:$D$22,3),VLOOKUP(H4275,'Shoe size conversion table'!$J$6:$L$22,3))</f>
        <v>5.5</v>
      </c>
      <c r="K4275" s="11">
        <v>179</v>
      </c>
      <c r="L4275" s="12">
        <v>0</v>
      </c>
      <c r="M4275" s="7">
        <f t="shared" si="199"/>
        <v>2015</v>
      </c>
      <c r="N4275" s="7">
        <f t="shared" si="200"/>
        <v>5</v>
      </c>
      <c r="O4275" s="30">
        <f t="shared" si="201"/>
        <v>179</v>
      </c>
    </row>
    <row r="4276" spans="2:15" x14ac:dyDescent="0.2">
      <c r="B4276" s="13">
        <v>56131</v>
      </c>
      <c r="C4276" s="14">
        <v>42144.406111111246</v>
      </c>
      <c r="D4276" s="7" t="s">
        <v>10</v>
      </c>
      <c r="E4276" s="13">
        <v>2197</v>
      </c>
      <c r="F4276" s="7" t="s">
        <v>34</v>
      </c>
      <c r="G4276" s="7" t="s">
        <v>11</v>
      </c>
      <c r="H4276" s="13">
        <v>9</v>
      </c>
      <c r="I4276" s="13">
        <f>IF(G4276="Male",VLOOKUP(H4276,'Shoe size conversion table'!$B$6:$D$22,2),VLOOKUP(H4276,'Shoe size conversion table'!$J$6:$L$22,2))</f>
        <v>42</v>
      </c>
      <c r="J4276" s="13">
        <f>IF(G4276="Male",VLOOKUP(H4276,'Shoe size conversion table'!$B$6:$D$22,3),VLOOKUP(H4276,'Shoe size conversion table'!$J$6:$L$22,3))</f>
        <v>8.5</v>
      </c>
      <c r="K4276" s="11">
        <v>159</v>
      </c>
      <c r="L4276" s="12">
        <v>0.3</v>
      </c>
      <c r="M4276" s="7">
        <f t="shared" si="199"/>
        <v>2015</v>
      </c>
      <c r="N4276" s="7">
        <f t="shared" si="200"/>
        <v>5</v>
      </c>
      <c r="O4276" s="30">
        <f t="shared" si="201"/>
        <v>111.3</v>
      </c>
    </row>
    <row r="4277" spans="2:15" x14ac:dyDescent="0.2">
      <c r="B4277" s="13">
        <v>56132</v>
      </c>
      <c r="C4277" s="14">
        <v>42144.636111111242</v>
      </c>
      <c r="D4277" s="7" t="s">
        <v>8</v>
      </c>
      <c r="E4277" s="13">
        <v>2198</v>
      </c>
      <c r="F4277" s="7" t="s">
        <v>41</v>
      </c>
      <c r="G4277" s="7" t="s">
        <v>11</v>
      </c>
      <c r="H4277" s="13">
        <v>11.5</v>
      </c>
      <c r="I4277" s="13" t="str">
        <f>IF(G4277="Male",VLOOKUP(H4277,'Shoe size conversion table'!$B$6:$D$22,2),VLOOKUP(H4277,'Shoe size conversion table'!$J$6:$L$22,2))</f>
        <v>44-45</v>
      </c>
      <c r="J4277" s="13">
        <f>IF(G4277="Male",VLOOKUP(H4277,'Shoe size conversion table'!$B$6:$D$22,3),VLOOKUP(H4277,'Shoe size conversion table'!$J$6:$L$22,3))</f>
        <v>11</v>
      </c>
      <c r="K4277" s="11">
        <v>199</v>
      </c>
      <c r="L4277" s="12">
        <v>0.3</v>
      </c>
      <c r="M4277" s="7">
        <f t="shared" si="199"/>
        <v>2015</v>
      </c>
      <c r="N4277" s="7">
        <f t="shared" si="200"/>
        <v>5</v>
      </c>
      <c r="O4277" s="30">
        <f t="shared" si="201"/>
        <v>139.29999999999998</v>
      </c>
    </row>
    <row r="4278" spans="2:15" x14ac:dyDescent="0.2">
      <c r="B4278" s="13">
        <v>56133</v>
      </c>
      <c r="C4278" s="14">
        <v>42144.756111111143</v>
      </c>
      <c r="D4278" s="7" t="s">
        <v>10</v>
      </c>
      <c r="E4278" s="13">
        <v>2186</v>
      </c>
      <c r="F4278" s="7" t="s">
        <v>34</v>
      </c>
      <c r="G4278" s="7" t="s">
        <v>12</v>
      </c>
      <c r="H4278" s="13">
        <v>8</v>
      </c>
      <c r="I4278" s="13" t="str">
        <f>IF(G4278="Male",VLOOKUP(H4278,'Shoe size conversion table'!$B$6:$D$22,2),VLOOKUP(H4278,'Shoe size conversion table'!$J$6:$L$22,2))</f>
        <v>38-39</v>
      </c>
      <c r="J4278" s="13">
        <f>IF(G4278="Male",VLOOKUP(H4278,'Shoe size conversion table'!$B$6:$D$22,3),VLOOKUP(H4278,'Shoe size conversion table'!$J$6:$L$22,3))</f>
        <v>6</v>
      </c>
      <c r="K4278" s="11">
        <v>149</v>
      </c>
      <c r="L4278" s="12">
        <v>0</v>
      </c>
      <c r="M4278" s="7">
        <f t="shared" si="199"/>
        <v>2015</v>
      </c>
      <c r="N4278" s="7">
        <f t="shared" si="200"/>
        <v>5</v>
      </c>
      <c r="O4278" s="30">
        <f t="shared" si="201"/>
        <v>149</v>
      </c>
    </row>
    <row r="4279" spans="2:15" x14ac:dyDescent="0.2">
      <c r="B4279" s="13">
        <v>56133</v>
      </c>
      <c r="C4279" s="14">
        <v>42144.756111111143</v>
      </c>
      <c r="D4279" s="7" t="s">
        <v>10</v>
      </c>
      <c r="E4279" s="13">
        <v>2224</v>
      </c>
      <c r="F4279" s="7" t="s">
        <v>35</v>
      </c>
      <c r="G4279" s="7" t="s">
        <v>12</v>
      </c>
      <c r="H4279" s="13">
        <v>8</v>
      </c>
      <c r="I4279" s="13" t="str">
        <f>IF(G4279="Male",VLOOKUP(H4279,'Shoe size conversion table'!$B$6:$D$22,2),VLOOKUP(H4279,'Shoe size conversion table'!$J$6:$L$22,2))</f>
        <v>38-39</v>
      </c>
      <c r="J4279" s="13">
        <f>IF(G4279="Male",VLOOKUP(H4279,'Shoe size conversion table'!$B$6:$D$22,3),VLOOKUP(H4279,'Shoe size conversion table'!$J$6:$L$22,3))</f>
        <v>6</v>
      </c>
      <c r="K4279" s="11">
        <v>159</v>
      </c>
      <c r="L4279" s="12">
        <v>0</v>
      </c>
      <c r="M4279" s="7">
        <f t="shared" si="199"/>
        <v>2015</v>
      </c>
      <c r="N4279" s="7">
        <f t="shared" si="200"/>
        <v>5</v>
      </c>
      <c r="O4279" s="30">
        <f t="shared" si="201"/>
        <v>159</v>
      </c>
    </row>
    <row r="4280" spans="2:15" x14ac:dyDescent="0.2">
      <c r="B4280" s="13">
        <v>56134</v>
      </c>
      <c r="C4280" s="14">
        <v>42144.776111111241</v>
      </c>
      <c r="D4280" s="7" t="s">
        <v>8</v>
      </c>
      <c r="E4280" s="13">
        <v>2209</v>
      </c>
      <c r="F4280" s="7" t="s">
        <v>41</v>
      </c>
      <c r="G4280" s="7" t="s">
        <v>11</v>
      </c>
      <c r="H4280" s="13">
        <v>8.5</v>
      </c>
      <c r="I4280" s="13" t="str">
        <f>IF(G4280="Male",VLOOKUP(H4280,'Shoe size conversion table'!$B$6:$D$22,2),VLOOKUP(H4280,'Shoe size conversion table'!$J$6:$L$22,2))</f>
        <v>41-42</v>
      </c>
      <c r="J4280" s="13">
        <f>IF(G4280="Male",VLOOKUP(H4280,'Shoe size conversion table'!$B$6:$D$22,3),VLOOKUP(H4280,'Shoe size conversion table'!$J$6:$L$22,3))</f>
        <v>8</v>
      </c>
      <c r="K4280" s="11">
        <v>159</v>
      </c>
      <c r="L4280" s="12">
        <v>0</v>
      </c>
      <c r="M4280" s="7">
        <f t="shared" si="199"/>
        <v>2015</v>
      </c>
      <c r="N4280" s="7">
        <f t="shared" si="200"/>
        <v>5</v>
      </c>
      <c r="O4280" s="30">
        <f t="shared" si="201"/>
        <v>159</v>
      </c>
    </row>
    <row r="4281" spans="2:15" x14ac:dyDescent="0.2">
      <c r="B4281" s="13">
        <v>56135</v>
      </c>
      <c r="C4281" s="14">
        <v>42144.836111111144</v>
      </c>
      <c r="D4281" s="7" t="s">
        <v>9</v>
      </c>
      <c r="E4281" s="13">
        <v>2174</v>
      </c>
      <c r="F4281" s="7" t="s">
        <v>60</v>
      </c>
      <c r="G4281" s="7" t="s">
        <v>11</v>
      </c>
      <c r="H4281" s="13">
        <v>10.5</v>
      </c>
      <c r="I4281" s="13" t="str">
        <f>IF(G4281="Male",VLOOKUP(H4281,'Shoe size conversion table'!$B$6:$D$22,2),VLOOKUP(H4281,'Shoe size conversion table'!$J$6:$L$22,2))</f>
        <v>43-44</v>
      </c>
      <c r="J4281" s="13">
        <f>IF(G4281="Male",VLOOKUP(H4281,'Shoe size conversion table'!$B$6:$D$22,3),VLOOKUP(H4281,'Shoe size conversion table'!$J$6:$L$22,3))</f>
        <v>10</v>
      </c>
      <c r="K4281" s="11">
        <v>159</v>
      </c>
      <c r="L4281" s="12">
        <v>0</v>
      </c>
      <c r="M4281" s="7">
        <f t="shared" si="199"/>
        <v>2015</v>
      </c>
      <c r="N4281" s="7">
        <f t="shared" si="200"/>
        <v>5</v>
      </c>
      <c r="O4281" s="30">
        <f t="shared" si="201"/>
        <v>159</v>
      </c>
    </row>
    <row r="4282" spans="2:15" x14ac:dyDescent="0.2">
      <c r="B4282" s="13">
        <v>56136</v>
      </c>
      <c r="C4282" s="14">
        <v>42144.926111111243</v>
      </c>
      <c r="D4282" s="7" t="s">
        <v>7</v>
      </c>
      <c r="E4282" s="13">
        <v>2161</v>
      </c>
      <c r="F4282" s="7" t="s">
        <v>50</v>
      </c>
      <c r="G4282" s="7" t="s">
        <v>12</v>
      </c>
      <c r="H4282" s="13">
        <v>6.5</v>
      </c>
      <c r="I4282" s="13">
        <f>IF(G4282="Male",VLOOKUP(H4282,'Shoe size conversion table'!$B$6:$D$22,2),VLOOKUP(H4282,'Shoe size conversion table'!$J$6:$L$22,2))</f>
        <v>37</v>
      </c>
      <c r="J4282" s="13">
        <f>IF(G4282="Male",VLOOKUP(H4282,'Shoe size conversion table'!$B$6:$D$22,3),VLOOKUP(H4282,'Shoe size conversion table'!$J$6:$L$22,3))</f>
        <v>4.5</v>
      </c>
      <c r="K4282" s="11">
        <v>199</v>
      </c>
      <c r="L4282" s="12">
        <v>0.5</v>
      </c>
      <c r="M4282" s="7">
        <f t="shared" si="199"/>
        <v>2015</v>
      </c>
      <c r="N4282" s="7">
        <f t="shared" si="200"/>
        <v>5</v>
      </c>
      <c r="O4282" s="30">
        <f t="shared" si="201"/>
        <v>99.5</v>
      </c>
    </row>
    <row r="4283" spans="2:15" x14ac:dyDescent="0.2">
      <c r="B4283" s="13">
        <v>56136</v>
      </c>
      <c r="C4283" s="14">
        <v>42144.926111111243</v>
      </c>
      <c r="D4283" s="7" t="s">
        <v>7</v>
      </c>
      <c r="E4283" s="13">
        <v>2150</v>
      </c>
      <c r="F4283" s="7" t="s">
        <v>50</v>
      </c>
      <c r="G4283" s="7" t="s">
        <v>12</v>
      </c>
      <c r="H4283" s="13">
        <v>8</v>
      </c>
      <c r="I4283" s="13" t="str">
        <f>IF(G4283="Male",VLOOKUP(H4283,'Shoe size conversion table'!$B$6:$D$22,2),VLOOKUP(H4283,'Shoe size conversion table'!$J$6:$L$22,2))</f>
        <v>38-39</v>
      </c>
      <c r="J4283" s="13">
        <f>IF(G4283="Male",VLOOKUP(H4283,'Shoe size conversion table'!$B$6:$D$22,3),VLOOKUP(H4283,'Shoe size conversion table'!$J$6:$L$22,3))</f>
        <v>6</v>
      </c>
      <c r="K4283" s="11">
        <v>159</v>
      </c>
      <c r="L4283" s="12">
        <v>0.5</v>
      </c>
      <c r="M4283" s="7">
        <f t="shared" si="199"/>
        <v>2015</v>
      </c>
      <c r="N4283" s="7">
        <f t="shared" si="200"/>
        <v>5</v>
      </c>
      <c r="O4283" s="30">
        <f t="shared" si="201"/>
        <v>79.5</v>
      </c>
    </row>
    <row r="4284" spans="2:15" x14ac:dyDescent="0.2">
      <c r="B4284" s="13">
        <v>56137</v>
      </c>
      <c r="C4284" s="14">
        <v>42145.126111111145</v>
      </c>
      <c r="D4284" s="7" t="s">
        <v>7</v>
      </c>
      <c r="E4284" s="13">
        <v>2152</v>
      </c>
      <c r="F4284" s="7" t="s">
        <v>49</v>
      </c>
      <c r="G4284" s="7" t="s">
        <v>11</v>
      </c>
      <c r="H4284" s="13">
        <v>10.5</v>
      </c>
      <c r="I4284" s="13" t="str">
        <f>IF(G4284="Male",VLOOKUP(H4284,'Shoe size conversion table'!$B$6:$D$22,2),VLOOKUP(H4284,'Shoe size conversion table'!$J$6:$L$22,2))</f>
        <v>43-44</v>
      </c>
      <c r="J4284" s="13">
        <f>IF(G4284="Male",VLOOKUP(H4284,'Shoe size conversion table'!$B$6:$D$22,3),VLOOKUP(H4284,'Shoe size conversion table'!$J$6:$L$22,3))</f>
        <v>10</v>
      </c>
      <c r="K4284" s="11">
        <v>199</v>
      </c>
      <c r="L4284" s="12">
        <v>0.3</v>
      </c>
      <c r="M4284" s="7">
        <f t="shared" si="199"/>
        <v>2015</v>
      </c>
      <c r="N4284" s="7">
        <f t="shared" si="200"/>
        <v>5</v>
      </c>
      <c r="O4284" s="30">
        <f t="shared" si="201"/>
        <v>139.29999999999998</v>
      </c>
    </row>
    <row r="4285" spans="2:15" x14ac:dyDescent="0.2">
      <c r="B4285" s="13">
        <v>56138</v>
      </c>
      <c r="C4285" s="14">
        <v>42145.23611111132</v>
      </c>
      <c r="D4285" s="7" t="s">
        <v>7</v>
      </c>
      <c r="E4285" s="13">
        <v>2210</v>
      </c>
      <c r="F4285" s="7" t="s">
        <v>48</v>
      </c>
      <c r="G4285" s="7" t="s">
        <v>11</v>
      </c>
      <c r="H4285" s="13">
        <v>9</v>
      </c>
      <c r="I4285" s="13">
        <f>IF(G4285="Male",VLOOKUP(H4285,'Shoe size conversion table'!$B$6:$D$22,2),VLOOKUP(H4285,'Shoe size conversion table'!$J$6:$L$22,2))</f>
        <v>42</v>
      </c>
      <c r="J4285" s="13">
        <f>IF(G4285="Male",VLOOKUP(H4285,'Shoe size conversion table'!$B$6:$D$22,3),VLOOKUP(H4285,'Shoe size conversion table'!$J$6:$L$22,3))</f>
        <v>8.5</v>
      </c>
      <c r="K4285" s="11">
        <v>179</v>
      </c>
      <c r="L4285" s="12">
        <v>0</v>
      </c>
      <c r="M4285" s="7">
        <f t="shared" si="199"/>
        <v>2015</v>
      </c>
      <c r="N4285" s="7">
        <f t="shared" si="200"/>
        <v>5</v>
      </c>
      <c r="O4285" s="30">
        <f t="shared" si="201"/>
        <v>179</v>
      </c>
    </row>
    <row r="4286" spans="2:15" x14ac:dyDescent="0.2">
      <c r="B4286" s="13">
        <v>56139</v>
      </c>
      <c r="C4286" s="14">
        <v>42145.356111111243</v>
      </c>
      <c r="D4286" s="7" t="s">
        <v>8</v>
      </c>
      <c r="E4286" s="13">
        <v>2200</v>
      </c>
      <c r="F4286" s="7" t="s">
        <v>41</v>
      </c>
      <c r="G4286" s="7" t="s">
        <v>11</v>
      </c>
      <c r="H4286" s="13">
        <v>9</v>
      </c>
      <c r="I4286" s="13">
        <f>IF(G4286="Male",VLOOKUP(H4286,'Shoe size conversion table'!$B$6:$D$22,2),VLOOKUP(H4286,'Shoe size conversion table'!$J$6:$L$22,2))</f>
        <v>42</v>
      </c>
      <c r="J4286" s="13">
        <f>IF(G4286="Male",VLOOKUP(H4286,'Shoe size conversion table'!$B$6:$D$22,3),VLOOKUP(H4286,'Shoe size conversion table'!$J$6:$L$22,3))</f>
        <v>8.5</v>
      </c>
      <c r="K4286" s="11">
        <v>159</v>
      </c>
      <c r="L4286" s="12">
        <v>0</v>
      </c>
      <c r="M4286" s="7">
        <f t="shared" si="199"/>
        <v>2015</v>
      </c>
      <c r="N4286" s="7">
        <f t="shared" si="200"/>
        <v>5</v>
      </c>
      <c r="O4286" s="30">
        <f t="shared" si="201"/>
        <v>159</v>
      </c>
    </row>
    <row r="4287" spans="2:15" x14ac:dyDescent="0.2">
      <c r="B4287" s="13">
        <v>56140</v>
      </c>
      <c r="C4287" s="14">
        <v>42145.44611111132</v>
      </c>
      <c r="D4287" s="7" t="s">
        <v>10</v>
      </c>
      <c r="E4287" s="13">
        <v>2191</v>
      </c>
      <c r="F4287" s="7" t="s">
        <v>35</v>
      </c>
      <c r="G4287" s="7" t="s">
        <v>11</v>
      </c>
      <c r="H4287" s="13">
        <v>11.5</v>
      </c>
      <c r="I4287" s="13" t="str">
        <f>IF(G4287="Male",VLOOKUP(H4287,'Shoe size conversion table'!$B$6:$D$22,2),VLOOKUP(H4287,'Shoe size conversion table'!$J$6:$L$22,2))</f>
        <v>44-45</v>
      </c>
      <c r="J4287" s="13">
        <f>IF(G4287="Male",VLOOKUP(H4287,'Shoe size conversion table'!$B$6:$D$22,3),VLOOKUP(H4287,'Shoe size conversion table'!$J$6:$L$22,3))</f>
        <v>11</v>
      </c>
      <c r="K4287" s="11">
        <v>179</v>
      </c>
      <c r="L4287" s="12">
        <v>0</v>
      </c>
      <c r="M4287" s="7">
        <f t="shared" si="199"/>
        <v>2015</v>
      </c>
      <c r="N4287" s="7">
        <f t="shared" si="200"/>
        <v>5</v>
      </c>
      <c r="O4287" s="30">
        <f t="shared" si="201"/>
        <v>179</v>
      </c>
    </row>
    <row r="4288" spans="2:15" x14ac:dyDescent="0.2">
      <c r="B4288" s="13">
        <v>56141</v>
      </c>
      <c r="C4288" s="14">
        <v>42145.636111111242</v>
      </c>
      <c r="D4288" s="7" t="s">
        <v>8</v>
      </c>
      <c r="E4288" s="13">
        <v>2235</v>
      </c>
      <c r="F4288" s="7" t="s">
        <v>42</v>
      </c>
      <c r="G4288" s="7" t="s">
        <v>11</v>
      </c>
      <c r="H4288" s="13">
        <v>9.5</v>
      </c>
      <c r="I4288" s="13" t="str">
        <f>IF(G4288="Male",VLOOKUP(H4288,'Shoe size conversion table'!$B$6:$D$22,2),VLOOKUP(H4288,'Shoe size conversion table'!$J$6:$L$22,2))</f>
        <v>42-43</v>
      </c>
      <c r="J4288" s="13">
        <f>IF(G4288="Male",VLOOKUP(H4288,'Shoe size conversion table'!$B$6:$D$22,3),VLOOKUP(H4288,'Shoe size conversion table'!$J$6:$L$22,3))</f>
        <v>9</v>
      </c>
      <c r="K4288" s="11">
        <v>179</v>
      </c>
      <c r="L4288" s="12">
        <v>0</v>
      </c>
      <c r="M4288" s="7">
        <f t="shared" si="199"/>
        <v>2015</v>
      </c>
      <c r="N4288" s="7">
        <f t="shared" si="200"/>
        <v>5</v>
      </c>
      <c r="O4288" s="30">
        <f t="shared" si="201"/>
        <v>179</v>
      </c>
    </row>
    <row r="4289" spans="2:15" x14ac:dyDescent="0.2">
      <c r="B4289" s="13">
        <v>56142</v>
      </c>
      <c r="C4289" s="14">
        <v>42145.756111111143</v>
      </c>
      <c r="D4289" s="7" t="s">
        <v>10</v>
      </c>
      <c r="E4289" s="13">
        <v>2208</v>
      </c>
      <c r="F4289" s="7" t="s">
        <v>35</v>
      </c>
      <c r="G4289" s="7" t="s">
        <v>11</v>
      </c>
      <c r="H4289" s="13">
        <v>9.5</v>
      </c>
      <c r="I4289" s="13" t="str">
        <f>IF(G4289="Male",VLOOKUP(H4289,'Shoe size conversion table'!$B$6:$D$22,2),VLOOKUP(H4289,'Shoe size conversion table'!$J$6:$L$22,2))</f>
        <v>42-43</v>
      </c>
      <c r="J4289" s="13">
        <f>IF(G4289="Male",VLOOKUP(H4289,'Shoe size conversion table'!$B$6:$D$22,3),VLOOKUP(H4289,'Shoe size conversion table'!$J$6:$L$22,3))</f>
        <v>9</v>
      </c>
      <c r="K4289" s="11">
        <v>199</v>
      </c>
      <c r="L4289" s="12">
        <v>0.5</v>
      </c>
      <c r="M4289" s="7">
        <f t="shared" si="199"/>
        <v>2015</v>
      </c>
      <c r="N4289" s="7">
        <f t="shared" si="200"/>
        <v>5</v>
      </c>
      <c r="O4289" s="30">
        <f t="shared" si="201"/>
        <v>99.5</v>
      </c>
    </row>
    <row r="4290" spans="2:15" x14ac:dyDescent="0.2">
      <c r="B4290" s="13">
        <v>56142</v>
      </c>
      <c r="C4290" s="14">
        <v>42145.756111111143</v>
      </c>
      <c r="D4290" s="7" t="s">
        <v>10</v>
      </c>
      <c r="E4290" s="13">
        <v>2186</v>
      </c>
      <c r="F4290" s="7" t="s">
        <v>34</v>
      </c>
      <c r="G4290" s="7" t="s">
        <v>12</v>
      </c>
      <c r="H4290" s="13">
        <v>8</v>
      </c>
      <c r="I4290" s="13" t="str">
        <f>IF(G4290="Male",VLOOKUP(H4290,'Shoe size conversion table'!$B$6:$D$22,2),VLOOKUP(H4290,'Shoe size conversion table'!$J$6:$L$22,2))</f>
        <v>38-39</v>
      </c>
      <c r="J4290" s="13">
        <f>IF(G4290="Male",VLOOKUP(H4290,'Shoe size conversion table'!$B$6:$D$22,3),VLOOKUP(H4290,'Shoe size conversion table'!$J$6:$L$22,3))</f>
        <v>6</v>
      </c>
      <c r="K4290" s="11">
        <v>149</v>
      </c>
      <c r="L4290" s="12">
        <v>0</v>
      </c>
      <c r="M4290" s="7">
        <f t="shared" si="199"/>
        <v>2015</v>
      </c>
      <c r="N4290" s="7">
        <f t="shared" si="200"/>
        <v>5</v>
      </c>
      <c r="O4290" s="30">
        <f t="shared" si="201"/>
        <v>149</v>
      </c>
    </row>
    <row r="4291" spans="2:15" x14ac:dyDescent="0.2">
      <c r="B4291" s="13">
        <v>56143</v>
      </c>
      <c r="C4291" s="14">
        <v>42145.836111111144</v>
      </c>
      <c r="D4291" s="7" t="s">
        <v>9</v>
      </c>
      <c r="E4291" s="13">
        <v>2180</v>
      </c>
      <c r="F4291" s="7" t="s">
        <v>58</v>
      </c>
      <c r="G4291" s="7" t="s">
        <v>11</v>
      </c>
      <c r="H4291" s="13">
        <v>10.5</v>
      </c>
      <c r="I4291" s="13" t="str">
        <f>IF(G4291="Male",VLOOKUP(H4291,'Shoe size conversion table'!$B$6:$D$22,2),VLOOKUP(H4291,'Shoe size conversion table'!$J$6:$L$22,2))</f>
        <v>43-44</v>
      </c>
      <c r="J4291" s="13">
        <f>IF(G4291="Male",VLOOKUP(H4291,'Shoe size conversion table'!$B$6:$D$22,3),VLOOKUP(H4291,'Shoe size conversion table'!$J$6:$L$22,3))</f>
        <v>10</v>
      </c>
      <c r="K4291" s="11">
        <v>179</v>
      </c>
      <c r="L4291" s="12">
        <v>0.1</v>
      </c>
      <c r="M4291" s="7">
        <f t="shared" si="199"/>
        <v>2015</v>
      </c>
      <c r="N4291" s="7">
        <f t="shared" si="200"/>
        <v>5</v>
      </c>
      <c r="O4291" s="30">
        <f t="shared" si="201"/>
        <v>161.1</v>
      </c>
    </row>
    <row r="4292" spans="2:15" x14ac:dyDescent="0.2">
      <c r="B4292" s="13">
        <v>56144</v>
      </c>
      <c r="C4292" s="14">
        <v>42145.916111111146</v>
      </c>
      <c r="D4292" s="7" t="s">
        <v>9</v>
      </c>
      <c r="E4292" s="13">
        <v>2186</v>
      </c>
      <c r="F4292" s="7" t="s">
        <v>59</v>
      </c>
      <c r="G4292" s="7" t="s">
        <v>11</v>
      </c>
      <c r="H4292" s="13">
        <v>8.5</v>
      </c>
      <c r="I4292" s="13" t="str">
        <f>IF(G4292="Male",VLOOKUP(H4292,'Shoe size conversion table'!$B$6:$D$22,2),VLOOKUP(H4292,'Shoe size conversion table'!$J$6:$L$22,2))</f>
        <v>41-42</v>
      </c>
      <c r="J4292" s="13">
        <f>IF(G4292="Male",VLOOKUP(H4292,'Shoe size conversion table'!$B$6:$D$22,3),VLOOKUP(H4292,'Shoe size conversion table'!$J$6:$L$22,3))</f>
        <v>8</v>
      </c>
      <c r="K4292" s="11">
        <v>149</v>
      </c>
      <c r="L4292" s="12">
        <v>0</v>
      </c>
      <c r="M4292" s="7">
        <f t="shared" si="199"/>
        <v>2015</v>
      </c>
      <c r="N4292" s="7">
        <f t="shared" si="200"/>
        <v>5</v>
      </c>
      <c r="O4292" s="30">
        <f t="shared" si="201"/>
        <v>149</v>
      </c>
    </row>
    <row r="4293" spans="2:15" x14ac:dyDescent="0.2">
      <c r="B4293" s="13">
        <v>56145</v>
      </c>
      <c r="C4293" s="14">
        <v>42145.956111111147</v>
      </c>
      <c r="D4293" s="7" t="s">
        <v>7</v>
      </c>
      <c r="E4293" s="13">
        <v>2169</v>
      </c>
      <c r="F4293" s="7" t="s">
        <v>47</v>
      </c>
      <c r="G4293" s="7" t="s">
        <v>11</v>
      </c>
      <c r="H4293" s="13">
        <v>8</v>
      </c>
      <c r="I4293" s="13">
        <f>IF(G4293="Male",VLOOKUP(H4293,'Shoe size conversion table'!$B$6:$D$22,2),VLOOKUP(H4293,'Shoe size conversion table'!$J$6:$L$22,2))</f>
        <v>41</v>
      </c>
      <c r="J4293" s="13">
        <f>IF(G4293="Male",VLOOKUP(H4293,'Shoe size conversion table'!$B$6:$D$22,3),VLOOKUP(H4293,'Shoe size conversion table'!$J$6:$L$22,3))</f>
        <v>7.5</v>
      </c>
      <c r="K4293" s="11">
        <v>199</v>
      </c>
      <c r="L4293" s="12">
        <v>0.1</v>
      </c>
      <c r="M4293" s="7">
        <f t="shared" ref="M4293:M4356" si="202">YEAR(C4293)</f>
        <v>2015</v>
      </c>
      <c r="N4293" s="7">
        <f t="shared" si="200"/>
        <v>5</v>
      </c>
      <c r="O4293" s="30">
        <f t="shared" si="201"/>
        <v>179.1</v>
      </c>
    </row>
    <row r="4294" spans="2:15" x14ac:dyDescent="0.2">
      <c r="B4294" s="13">
        <v>56146</v>
      </c>
      <c r="C4294" s="14">
        <v>42145.956111111147</v>
      </c>
      <c r="D4294" s="7" t="s">
        <v>10</v>
      </c>
      <c r="E4294" s="13">
        <v>2180</v>
      </c>
      <c r="F4294" s="7" t="s">
        <v>36</v>
      </c>
      <c r="G4294" s="7" t="s">
        <v>12</v>
      </c>
      <c r="H4294" s="13">
        <v>10.5</v>
      </c>
      <c r="I4294" s="13">
        <f>IF(G4294="Male",VLOOKUP(H4294,'Shoe size conversion table'!$B$6:$D$22,2),VLOOKUP(H4294,'Shoe size conversion table'!$J$6:$L$22,2))</f>
        <v>41</v>
      </c>
      <c r="J4294" s="13">
        <f>IF(G4294="Male",VLOOKUP(H4294,'Shoe size conversion table'!$B$6:$D$22,3),VLOOKUP(H4294,'Shoe size conversion table'!$J$6:$L$22,3))</f>
        <v>8.5</v>
      </c>
      <c r="K4294" s="11">
        <v>199</v>
      </c>
      <c r="L4294" s="12">
        <v>0.2</v>
      </c>
      <c r="M4294" s="7">
        <f t="shared" si="202"/>
        <v>2015</v>
      </c>
      <c r="N4294" s="7">
        <f t="shared" ref="N4294:N4357" si="203">MONTH(C4294:C19261)</f>
        <v>5</v>
      </c>
      <c r="O4294" s="30">
        <f t="shared" ref="O4294:O4357" si="204">K4294*(1-L4294)</f>
        <v>159.20000000000002</v>
      </c>
    </row>
    <row r="4295" spans="2:15" x14ac:dyDescent="0.2">
      <c r="B4295" s="13">
        <v>56147</v>
      </c>
      <c r="C4295" s="14">
        <v>42146.186111111143</v>
      </c>
      <c r="D4295" s="7" t="s">
        <v>10</v>
      </c>
      <c r="E4295" s="13">
        <v>2213</v>
      </c>
      <c r="F4295" s="7" t="s">
        <v>35</v>
      </c>
      <c r="G4295" s="7" t="s">
        <v>11</v>
      </c>
      <c r="H4295" s="13">
        <v>11.5</v>
      </c>
      <c r="I4295" s="13" t="str">
        <f>IF(G4295="Male",VLOOKUP(H4295,'Shoe size conversion table'!$B$6:$D$22,2),VLOOKUP(H4295,'Shoe size conversion table'!$J$6:$L$22,2))</f>
        <v>44-45</v>
      </c>
      <c r="J4295" s="13">
        <f>IF(G4295="Male",VLOOKUP(H4295,'Shoe size conversion table'!$B$6:$D$22,3),VLOOKUP(H4295,'Shoe size conversion table'!$J$6:$L$22,3))</f>
        <v>11</v>
      </c>
      <c r="K4295" s="11">
        <v>159</v>
      </c>
      <c r="L4295" s="12">
        <v>0.5</v>
      </c>
      <c r="M4295" s="7">
        <f t="shared" si="202"/>
        <v>2015</v>
      </c>
      <c r="N4295" s="7">
        <f t="shared" si="203"/>
        <v>5</v>
      </c>
      <c r="O4295" s="30">
        <f t="shared" si="204"/>
        <v>79.5</v>
      </c>
    </row>
    <row r="4296" spans="2:15" x14ac:dyDescent="0.2">
      <c r="B4296" s="13">
        <v>56148</v>
      </c>
      <c r="C4296" s="14">
        <v>42146.23611111132</v>
      </c>
      <c r="D4296" s="7" t="s">
        <v>7</v>
      </c>
      <c r="E4296" s="13">
        <v>2239</v>
      </c>
      <c r="F4296" s="7" t="s">
        <v>48</v>
      </c>
      <c r="G4296" s="7" t="s">
        <v>11</v>
      </c>
      <c r="H4296" s="13">
        <v>9</v>
      </c>
      <c r="I4296" s="13">
        <f>IF(G4296="Male",VLOOKUP(H4296,'Shoe size conversion table'!$B$6:$D$22,2),VLOOKUP(H4296,'Shoe size conversion table'!$J$6:$L$22,2))</f>
        <v>42</v>
      </c>
      <c r="J4296" s="13">
        <f>IF(G4296="Male",VLOOKUP(H4296,'Shoe size conversion table'!$B$6:$D$22,3),VLOOKUP(H4296,'Shoe size conversion table'!$J$6:$L$22,3))</f>
        <v>8.5</v>
      </c>
      <c r="K4296" s="11">
        <v>179</v>
      </c>
      <c r="L4296" s="12">
        <v>0</v>
      </c>
      <c r="M4296" s="7">
        <f t="shared" si="202"/>
        <v>2015</v>
      </c>
      <c r="N4296" s="7">
        <f t="shared" si="203"/>
        <v>5</v>
      </c>
      <c r="O4296" s="30">
        <f t="shared" si="204"/>
        <v>179</v>
      </c>
    </row>
    <row r="4297" spans="2:15" x14ac:dyDescent="0.2">
      <c r="B4297" s="13">
        <v>56149</v>
      </c>
      <c r="C4297" s="14">
        <v>42146.356111111243</v>
      </c>
      <c r="D4297" s="7" t="s">
        <v>8</v>
      </c>
      <c r="E4297" s="13">
        <v>2200</v>
      </c>
      <c r="F4297" s="7" t="s">
        <v>41</v>
      </c>
      <c r="G4297" s="7" t="s">
        <v>11</v>
      </c>
      <c r="H4297" s="13">
        <v>9</v>
      </c>
      <c r="I4297" s="13">
        <f>IF(G4297="Male",VLOOKUP(H4297,'Shoe size conversion table'!$B$6:$D$22,2),VLOOKUP(H4297,'Shoe size conversion table'!$J$6:$L$22,2))</f>
        <v>42</v>
      </c>
      <c r="J4297" s="13">
        <f>IF(G4297="Male",VLOOKUP(H4297,'Shoe size conversion table'!$B$6:$D$22,3),VLOOKUP(H4297,'Shoe size conversion table'!$J$6:$L$22,3))</f>
        <v>8.5</v>
      </c>
      <c r="K4297" s="11">
        <v>159</v>
      </c>
      <c r="L4297" s="12">
        <v>0</v>
      </c>
      <c r="M4297" s="7">
        <f t="shared" si="202"/>
        <v>2015</v>
      </c>
      <c r="N4297" s="7">
        <f t="shared" si="203"/>
        <v>5</v>
      </c>
      <c r="O4297" s="30">
        <f t="shared" si="204"/>
        <v>159</v>
      </c>
    </row>
    <row r="4298" spans="2:15" x14ac:dyDescent="0.2">
      <c r="B4298" s="13">
        <v>56150</v>
      </c>
      <c r="C4298" s="14">
        <v>42146.586111111319</v>
      </c>
      <c r="D4298" s="7" t="s">
        <v>9</v>
      </c>
      <c r="E4298" s="13">
        <v>2165</v>
      </c>
      <c r="F4298" s="7" t="s">
        <v>62</v>
      </c>
      <c r="G4298" s="7" t="s">
        <v>11</v>
      </c>
      <c r="H4298" s="13">
        <v>10</v>
      </c>
      <c r="I4298" s="13">
        <f>IF(G4298="Male",VLOOKUP(H4298,'Shoe size conversion table'!$B$6:$D$22,2),VLOOKUP(H4298,'Shoe size conversion table'!$J$6:$L$22,2))</f>
        <v>43</v>
      </c>
      <c r="J4298" s="13">
        <f>IF(G4298="Male",VLOOKUP(H4298,'Shoe size conversion table'!$B$6:$D$22,3),VLOOKUP(H4298,'Shoe size conversion table'!$J$6:$L$22,3))</f>
        <v>9.5</v>
      </c>
      <c r="K4298" s="11">
        <v>169</v>
      </c>
      <c r="L4298" s="12">
        <v>0</v>
      </c>
      <c r="M4298" s="7">
        <f t="shared" si="202"/>
        <v>2015</v>
      </c>
      <c r="N4298" s="7">
        <f t="shared" si="203"/>
        <v>5</v>
      </c>
      <c r="O4298" s="30">
        <f t="shared" si="204"/>
        <v>169</v>
      </c>
    </row>
    <row r="4299" spans="2:15" x14ac:dyDescent="0.2">
      <c r="B4299" s="13">
        <v>56151</v>
      </c>
      <c r="C4299" s="14">
        <v>42146.756111111143</v>
      </c>
      <c r="D4299" s="7" t="s">
        <v>10</v>
      </c>
      <c r="E4299" s="13">
        <v>2208</v>
      </c>
      <c r="F4299" s="7" t="s">
        <v>35</v>
      </c>
      <c r="G4299" s="7" t="s">
        <v>11</v>
      </c>
      <c r="H4299" s="13">
        <v>9.5</v>
      </c>
      <c r="I4299" s="13" t="str">
        <f>IF(G4299="Male",VLOOKUP(H4299,'Shoe size conversion table'!$B$6:$D$22,2),VLOOKUP(H4299,'Shoe size conversion table'!$J$6:$L$22,2))</f>
        <v>42-43</v>
      </c>
      <c r="J4299" s="13">
        <f>IF(G4299="Male",VLOOKUP(H4299,'Shoe size conversion table'!$B$6:$D$22,3),VLOOKUP(H4299,'Shoe size conversion table'!$J$6:$L$22,3))</f>
        <v>9</v>
      </c>
      <c r="K4299" s="11">
        <v>199</v>
      </c>
      <c r="L4299" s="12">
        <v>0.5</v>
      </c>
      <c r="M4299" s="7">
        <f t="shared" si="202"/>
        <v>2015</v>
      </c>
      <c r="N4299" s="7">
        <f t="shared" si="203"/>
        <v>5</v>
      </c>
      <c r="O4299" s="30">
        <f t="shared" si="204"/>
        <v>99.5</v>
      </c>
    </row>
    <row r="4300" spans="2:15" x14ac:dyDescent="0.2">
      <c r="B4300" s="13">
        <v>56152</v>
      </c>
      <c r="C4300" s="14">
        <v>42146.916111111146</v>
      </c>
      <c r="D4300" s="7" t="s">
        <v>9</v>
      </c>
      <c r="E4300" s="13">
        <v>2204</v>
      </c>
      <c r="F4300" s="7" t="s">
        <v>60</v>
      </c>
      <c r="G4300" s="7" t="s">
        <v>11</v>
      </c>
      <c r="H4300" s="13">
        <v>9.5</v>
      </c>
      <c r="I4300" s="13" t="str">
        <f>IF(G4300="Male",VLOOKUP(H4300,'Shoe size conversion table'!$B$6:$D$22,2),VLOOKUP(H4300,'Shoe size conversion table'!$J$6:$L$22,2))</f>
        <v>42-43</v>
      </c>
      <c r="J4300" s="13">
        <f>IF(G4300="Male",VLOOKUP(H4300,'Shoe size conversion table'!$B$6:$D$22,3),VLOOKUP(H4300,'Shoe size conversion table'!$J$6:$L$22,3))</f>
        <v>9</v>
      </c>
      <c r="K4300" s="11">
        <v>199</v>
      </c>
      <c r="L4300" s="12">
        <v>0</v>
      </c>
      <c r="M4300" s="7">
        <f t="shared" si="202"/>
        <v>2015</v>
      </c>
      <c r="N4300" s="7">
        <f t="shared" si="203"/>
        <v>5</v>
      </c>
      <c r="O4300" s="30">
        <f t="shared" si="204"/>
        <v>199</v>
      </c>
    </row>
    <row r="4301" spans="2:15" x14ac:dyDescent="0.2">
      <c r="B4301" s="13">
        <v>56153</v>
      </c>
      <c r="C4301" s="14">
        <v>42146.926111111243</v>
      </c>
      <c r="D4301" s="7" t="s">
        <v>10</v>
      </c>
      <c r="E4301" s="13">
        <v>2203</v>
      </c>
      <c r="F4301" s="7" t="s">
        <v>35</v>
      </c>
      <c r="G4301" s="7" t="s">
        <v>12</v>
      </c>
      <c r="H4301" s="13">
        <v>7</v>
      </c>
      <c r="I4301" s="13" t="str">
        <f>IF(G4301="Male",VLOOKUP(H4301,'Shoe size conversion table'!$B$6:$D$22,2),VLOOKUP(H4301,'Shoe size conversion table'!$J$6:$L$22,2))</f>
        <v>37-38</v>
      </c>
      <c r="J4301" s="13">
        <f>IF(G4301="Male",VLOOKUP(H4301,'Shoe size conversion table'!$B$6:$D$22,3),VLOOKUP(H4301,'Shoe size conversion table'!$J$6:$L$22,3))</f>
        <v>5</v>
      </c>
      <c r="K4301" s="11">
        <v>169</v>
      </c>
      <c r="L4301" s="12">
        <v>0</v>
      </c>
      <c r="M4301" s="7">
        <f t="shared" si="202"/>
        <v>2015</v>
      </c>
      <c r="N4301" s="7">
        <f t="shared" si="203"/>
        <v>5</v>
      </c>
      <c r="O4301" s="30">
        <f t="shared" si="204"/>
        <v>169</v>
      </c>
    </row>
    <row r="4302" spans="2:15" x14ac:dyDescent="0.2">
      <c r="B4302" s="13">
        <v>56154</v>
      </c>
      <c r="C4302" s="14">
        <v>42146.956111111147</v>
      </c>
      <c r="D4302" s="7" t="s">
        <v>7</v>
      </c>
      <c r="E4302" s="13">
        <v>2196</v>
      </c>
      <c r="F4302" s="7" t="s">
        <v>47</v>
      </c>
      <c r="G4302" s="7" t="s">
        <v>11</v>
      </c>
      <c r="H4302" s="13">
        <v>11.5</v>
      </c>
      <c r="I4302" s="13" t="str">
        <f>IF(G4302="Male",VLOOKUP(H4302,'Shoe size conversion table'!$B$6:$D$22,2),VLOOKUP(H4302,'Shoe size conversion table'!$J$6:$L$22,2))</f>
        <v>44-45</v>
      </c>
      <c r="J4302" s="13">
        <f>IF(G4302="Male",VLOOKUP(H4302,'Shoe size conversion table'!$B$6:$D$22,3),VLOOKUP(H4302,'Shoe size conversion table'!$J$6:$L$22,3))</f>
        <v>11</v>
      </c>
      <c r="K4302" s="11">
        <v>159</v>
      </c>
      <c r="L4302" s="12">
        <v>0.3</v>
      </c>
      <c r="M4302" s="7">
        <f t="shared" si="202"/>
        <v>2015</v>
      </c>
      <c r="N4302" s="7">
        <f t="shared" si="203"/>
        <v>5</v>
      </c>
      <c r="O4302" s="30">
        <f t="shared" si="204"/>
        <v>111.3</v>
      </c>
    </row>
    <row r="4303" spans="2:15" x14ac:dyDescent="0.2">
      <c r="B4303" s="13">
        <v>56155</v>
      </c>
      <c r="C4303" s="14">
        <v>42147.216111111149</v>
      </c>
      <c r="D4303" s="7" t="s">
        <v>9</v>
      </c>
      <c r="E4303" s="13">
        <v>2186</v>
      </c>
      <c r="F4303" s="7" t="s">
        <v>59</v>
      </c>
      <c r="G4303" s="7" t="s">
        <v>11</v>
      </c>
      <c r="H4303" s="13">
        <v>8.5</v>
      </c>
      <c r="I4303" s="13" t="str">
        <f>IF(G4303="Male",VLOOKUP(H4303,'Shoe size conversion table'!$B$6:$D$22,2),VLOOKUP(H4303,'Shoe size conversion table'!$J$6:$L$22,2))</f>
        <v>41-42</v>
      </c>
      <c r="J4303" s="13">
        <f>IF(G4303="Male",VLOOKUP(H4303,'Shoe size conversion table'!$B$6:$D$22,3),VLOOKUP(H4303,'Shoe size conversion table'!$J$6:$L$22,3))</f>
        <v>8</v>
      </c>
      <c r="K4303" s="11">
        <v>149</v>
      </c>
      <c r="L4303" s="12">
        <v>0</v>
      </c>
      <c r="M4303" s="7">
        <f t="shared" si="202"/>
        <v>2015</v>
      </c>
      <c r="N4303" s="7">
        <f t="shared" si="203"/>
        <v>5</v>
      </c>
      <c r="O4303" s="30">
        <f t="shared" si="204"/>
        <v>149</v>
      </c>
    </row>
    <row r="4304" spans="2:15" x14ac:dyDescent="0.2">
      <c r="B4304" s="13">
        <v>56156</v>
      </c>
      <c r="C4304" s="14">
        <v>42147.216111111244</v>
      </c>
      <c r="D4304" s="7" t="s">
        <v>9</v>
      </c>
      <c r="E4304" s="13">
        <v>2202</v>
      </c>
      <c r="F4304" s="7" t="s">
        <v>60</v>
      </c>
      <c r="G4304" s="7" t="s">
        <v>12</v>
      </c>
      <c r="H4304" s="13">
        <v>6.5</v>
      </c>
      <c r="I4304" s="13">
        <f>IF(G4304="Male",VLOOKUP(H4304,'Shoe size conversion table'!$B$6:$D$22,2),VLOOKUP(H4304,'Shoe size conversion table'!$J$6:$L$22,2))</f>
        <v>37</v>
      </c>
      <c r="J4304" s="13">
        <f>IF(G4304="Male",VLOOKUP(H4304,'Shoe size conversion table'!$B$6:$D$22,3),VLOOKUP(H4304,'Shoe size conversion table'!$J$6:$L$22,3))</f>
        <v>4.5</v>
      </c>
      <c r="K4304" s="11">
        <v>139</v>
      </c>
      <c r="L4304" s="12">
        <v>0.3</v>
      </c>
      <c r="M4304" s="7">
        <f t="shared" si="202"/>
        <v>2015</v>
      </c>
      <c r="N4304" s="7">
        <f t="shared" si="203"/>
        <v>5</v>
      </c>
      <c r="O4304" s="30">
        <f t="shared" si="204"/>
        <v>97.3</v>
      </c>
    </row>
    <row r="4305" spans="2:15" x14ac:dyDescent="0.2">
      <c r="B4305" s="13">
        <v>56157</v>
      </c>
      <c r="C4305" s="14">
        <v>42147.216111111244</v>
      </c>
      <c r="D4305" s="7" t="s">
        <v>8</v>
      </c>
      <c r="E4305" s="13">
        <v>2161</v>
      </c>
      <c r="F4305" s="7" t="s">
        <v>38</v>
      </c>
      <c r="G4305" s="7" t="s">
        <v>11</v>
      </c>
      <c r="H4305" s="13">
        <v>8.5</v>
      </c>
      <c r="I4305" s="13" t="str">
        <f>IF(G4305="Male",VLOOKUP(H4305,'Shoe size conversion table'!$B$6:$D$22,2),VLOOKUP(H4305,'Shoe size conversion table'!$J$6:$L$22,2))</f>
        <v>41-42</v>
      </c>
      <c r="J4305" s="13">
        <f>IF(G4305="Male",VLOOKUP(H4305,'Shoe size conversion table'!$B$6:$D$22,3),VLOOKUP(H4305,'Shoe size conversion table'!$J$6:$L$22,3))</f>
        <v>8</v>
      </c>
      <c r="K4305" s="11">
        <v>179</v>
      </c>
      <c r="L4305" s="12">
        <v>0</v>
      </c>
      <c r="M4305" s="7">
        <f t="shared" si="202"/>
        <v>2015</v>
      </c>
      <c r="N4305" s="7">
        <f t="shared" si="203"/>
        <v>5</v>
      </c>
      <c r="O4305" s="30">
        <f t="shared" si="204"/>
        <v>179</v>
      </c>
    </row>
    <row r="4306" spans="2:15" x14ac:dyDescent="0.2">
      <c r="B4306" s="13">
        <v>56158</v>
      </c>
      <c r="C4306" s="14">
        <v>42147.23611111132</v>
      </c>
      <c r="D4306" s="7" t="s">
        <v>7</v>
      </c>
      <c r="E4306" s="13">
        <v>2179</v>
      </c>
      <c r="F4306" s="7" t="s">
        <v>48</v>
      </c>
      <c r="G4306" s="7" t="s">
        <v>11</v>
      </c>
      <c r="H4306" s="13">
        <v>10.5</v>
      </c>
      <c r="I4306" s="13" t="str">
        <f>IF(G4306="Male",VLOOKUP(H4306,'Shoe size conversion table'!$B$6:$D$22,2),VLOOKUP(H4306,'Shoe size conversion table'!$J$6:$L$22,2))</f>
        <v>43-44</v>
      </c>
      <c r="J4306" s="13">
        <f>IF(G4306="Male",VLOOKUP(H4306,'Shoe size conversion table'!$B$6:$D$22,3),VLOOKUP(H4306,'Shoe size conversion table'!$J$6:$L$22,3))</f>
        <v>10</v>
      </c>
      <c r="K4306" s="11">
        <v>129</v>
      </c>
      <c r="L4306" s="12">
        <v>0.1</v>
      </c>
      <c r="M4306" s="7">
        <f t="shared" si="202"/>
        <v>2015</v>
      </c>
      <c r="N4306" s="7">
        <f t="shared" si="203"/>
        <v>5</v>
      </c>
      <c r="O4306" s="30">
        <f t="shared" si="204"/>
        <v>116.10000000000001</v>
      </c>
    </row>
    <row r="4307" spans="2:15" x14ac:dyDescent="0.2">
      <c r="B4307" s="13">
        <v>56159</v>
      </c>
      <c r="C4307" s="14">
        <v>42147.316111111242</v>
      </c>
      <c r="D4307" s="7" t="s">
        <v>8</v>
      </c>
      <c r="E4307" s="13">
        <v>2179</v>
      </c>
      <c r="F4307" s="7" t="s">
        <v>41</v>
      </c>
      <c r="G4307" s="7" t="s">
        <v>12</v>
      </c>
      <c r="H4307" s="13">
        <v>9</v>
      </c>
      <c r="I4307" s="13" t="str">
        <f>IF(G4307="Male",VLOOKUP(H4307,'Shoe size conversion table'!$B$6:$D$22,2),VLOOKUP(H4307,'Shoe size conversion table'!$J$6:$L$22,2))</f>
        <v>39-40</v>
      </c>
      <c r="J4307" s="13">
        <f>IF(G4307="Male",VLOOKUP(H4307,'Shoe size conversion table'!$B$6:$D$22,3),VLOOKUP(H4307,'Shoe size conversion table'!$J$6:$L$22,3))</f>
        <v>7</v>
      </c>
      <c r="K4307" s="11">
        <v>169</v>
      </c>
      <c r="L4307" s="12">
        <v>0.1</v>
      </c>
      <c r="M4307" s="7">
        <f t="shared" si="202"/>
        <v>2015</v>
      </c>
      <c r="N4307" s="7">
        <f t="shared" si="203"/>
        <v>5</v>
      </c>
      <c r="O4307" s="30">
        <f t="shared" si="204"/>
        <v>152.1</v>
      </c>
    </row>
    <row r="4308" spans="2:15" x14ac:dyDescent="0.2">
      <c r="B4308" s="13">
        <v>56160</v>
      </c>
      <c r="C4308" s="14">
        <v>42147.356111111243</v>
      </c>
      <c r="D4308" s="7" t="s">
        <v>8</v>
      </c>
      <c r="E4308" s="13">
        <v>2168</v>
      </c>
      <c r="F4308" s="7" t="s">
        <v>39</v>
      </c>
      <c r="G4308" s="7" t="s">
        <v>11</v>
      </c>
      <c r="H4308" s="13">
        <v>9.5</v>
      </c>
      <c r="I4308" s="13" t="str">
        <f>IF(G4308="Male",VLOOKUP(H4308,'Shoe size conversion table'!$B$6:$D$22,2),VLOOKUP(H4308,'Shoe size conversion table'!$J$6:$L$22,2))</f>
        <v>42-43</v>
      </c>
      <c r="J4308" s="13">
        <f>IF(G4308="Male",VLOOKUP(H4308,'Shoe size conversion table'!$B$6:$D$22,3),VLOOKUP(H4308,'Shoe size conversion table'!$J$6:$L$22,3))</f>
        <v>9</v>
      </c>
      <c r="K4308" s="11">
        <v>189</v>
      </c>
      <c r="L4308" s="12">
        <v>0</v>
      </c>
      <c r="M4308" s="7">
        <f t="shared" si="202"/>
        <v>2015</v>
      </c>
      <c r="N4308" s="7">
        <f t="shared" si="203"/>
        <v>5</v>
      </c>
      <c r="O4308" s="30">
        <f t="shared" si="204"/>
        <v>189</v>
      </c>
    </row>
    <row r="4309" spans="2:15" x14ac:dyDescent="0.2">
      <c r="B4309" s="13">
        <v>56160</v>
      </c>
      <c r="C4309" s="14">
        <v>42147.356111111243</v>
      </c>
      <c r="D4309" s="7" t="s">
        <v>8</v>
      </c>
      <c r="E4309" s="13">
        <v>2224</v>
      </c>
      <c r="F4309" s="7" t="s">
        <v>37</v>
      </c>
      <c r="G4309" s="7" t="s">
        <v>11</v>
      </c>
      <c r="H4309" s="13">
        <v>9</v>
      </c>
      <c r="I4309" s="13">
        <f>IF(G4309="Male",VLOOKUP(H4309,'Shoe size conversion table'!$B$6:$D$22,2),VLOOKUP(H4309,'Shoe size conversion table'!$J$6:$L$22,2))</f>
        <v>42</v>
      </c>
      <c r="J4309" s="13">
        <f>IF(G4309="Male",VLOOKUP(H4309,'Shoe size conversion table'!$B$6:$D$22,3),VLOOKUP(H4309,'Shoe size conversion table'!$J$6:$L$22,3))</f>
        <v>8.5</v>
      </c>
      <c r="K4309" s="11">
        <v>159</v>
      </c>
      <c r="L4309" s="12">
        <v>0.5</v>
      </c>
      <c r="M4309" s="7">
        <f t="shared" si="202"/>
        <v>2015</v>
      </c>
      <c r="N4309" s="7">
        <f t="shared" si="203"/>
        <v>5</v>
      </c>
      <c r="O4309" s="30">
        <f t="shared" si="204"/>
        <v>79.5</v>
      </c>
    </row>
    <row r="4310" spans="2:15" x14ac:dyDescent="0.2">
      <c r="B4310" s="13">
        <v>56161</v>
      </c>
      <c r="C4310" s="14">
        <v>42147.776111111241</v>
      </c>
      <c r="D4310" s="7" t="s">
        <v>7</v>
      </c>
      <c r="E4310" s="13">
        <v>2173</v>
      </c>
      <c r="F4310" s="7" t="s">
        <v>57</v>
      </c>
      <c r="G4310" s="7" t="s">
        <v>11</v>
      </c>
      <c r="H4310" s="13">
        <v>9</v>
      </c>
      <c r="I4310" s="13">
        <f>IF(G4310="Male",VLOOKUP(H4310,'Shoe size conversion table'!$B$6:$D$22,2),VLOOKUP(H4310,'Shoe size conversion table'!$J$6:$L$22,2))</f>
        <v>42</v>
      </c>
      <c r="J4310" s="13">
        <f>IF(G4310="Male",VLOOKUP(H4310,'Shoe size conversion table'!$B$6:$D$22,3),VLOOKUP(H4310,'Shoe size conversion table'!$J$6:$L$22,3))</f>
        <v>8.5</v>
      </c>
      <c r="K4310" s="11">
        <v>139</v>
      </c>
      <c r="L4310" s="12">
        <v>0</v>
      </c>
      <c r="M4310" s="7">
        <f t="shared" si="202"/>
        <v>2015</v>
      </c>
      <c r="N4310" s="7">
        <f t="shared" si="203"/>
        <v>5</v>
      </c>
      <c r="O4310" s="30">
        <f t="shared" si="204"/>
        <v>139</v>
      </c>
    </row>
    <row r="4311" spans="2:15" x14ac:dyDescent="0.2">
      <c r="B4311" s="13">
        <v>56162</v>
      </c>
      <c r="C4311" s="14">
        <v>42147.916111111146</v>
      </c>
      <c r="D4311" s="7" t="s">
        <v>9</v>
      </c>
      <c r="E4311" s="13">
        <v>2174</v>
      </c>
      <c r="F4311" s="7" t="s">
        <v>60</v>
      </c>
      <c r="G4311" s="7" t="s">
        <v>11</v>
      </c>
      <c r="H4311" s="13">
        <v>10.5</v>
      </c>
      <c r="I4311" s="13" t="str">
        <f>IF(G4311="Male",VLOOKUP(H4311,'Shoe size conversion table'!$B$6:$D$22,2),VLOOKUP(H4311,'Shoe size conversion table'!$J$6:$L$22,2))</f>
        <v>43-44</v>
      </c>
      <c r="J4311" s="13">
        <f>IF(G4311="Male",VLOOKUP(H4311,'Shoe size conversion table'!$B$6:$D$22,3),VLOOKUP(H4311,'Shoe size conversion table'!$J$6:$L$22,3))</f>
        <v>10</v>
      </c>
      <c r="K4311" s="11">
        <v>159</v>
      </c>
      <c r="L4311" s="12">
        <v>0</v>
      </c>
      <c r="M4311" s="7">
        <f t="shared" si="202"/>
        <v>2015</v>
      </c>
      <c r="N4311" s="7">
        <f t="shared" si="203"/>
        <v>5</v>
      </c>
      <c r="O4311" s="30">
        <f t="shared" si="204"/>
        <v>159</v>
      </c>
    </row>
    <row r="4312" spans="2:15" x14ac:dyDescent="0.2">
      <c r="B4312" s="13">
        <v>56163</v>
      </c>
      <c r="C4312" s="14">
        <v>42147.926111111243</v>
      </c>
      <c r="D4312" s="7" t="s">
        <v>8</v>
      </c>
      <c r="E4312" s="13">
        <v>2176</v>
      </c>
      <c r="F4312" s="7" t="s">
        <v>41</v>
      </c>
      <c r="G4312" s="7" t="s">
        <v>11</v>
      </c>
      <c r="H4312" s="13">
        <v>9</v>
      </c>
      <c r="I4312" s="13">
        <f>IF(G4312="Male",VLOOKUP(H4312,'Shoe size conversion table'!$B$6:$D$22,2),VLOOKUP(H4312,'Shoe size conversion table'!$J$6:$L$22,2))</f>
        <v>42</v>
      </c>
      <c r="J4312" s="13">
        <f>IF(G4312="Male",VLOOKUP(H4312,'Shoe size conversion table'!$B$6:$D$22,3),VLOOKUP(H4312,'Shoe size conversion table'!$J$6:$L$22,3))</f>
        <v>8.5</v>
      </c>
      <c r="K4312" s="11">
        <v>189</v>
      </c>
      <c r="L4312" s="12">
        <v>0.1</v>
      </c>
      <c r="M4312" s="7">
        <f t="shared" si="202"/>
        <v>2015</v>
      </c>
      <c r="N4312" s="7">
        <f t="shared" si="203"/>
        <v>5</v>
      </c>
      <c r="O4312" s="30">
        <f t="shared" si="204"/>
        <v>170.1</v>
      </c>
    </row>
    <row r="4313" spans="2:15" x14ac:dyDescent="0.2">
      <c r="B4313" s="13">
        <v>56164</v>
      </c>
      <c r="C4313" s="14">
        <v>42147.946111111152</v>
      </c>
      <c r="D4313" s="7" t="s">
        <v>7</v>
      </c>
      <c r="E4313" s="13">
        <v>2168</v>
      </c>
      <c r="F4313" s="7" t="s">
        <v>49</v>
      </c>
      <c r="G4313" s="7" t="s">
        <v>12</v>
      </c>
      <c r="H4313" s="13">
        <v>8</v>
      </c>
      <c r="I4313" s="13" t="str">
        <f>IF(G4313="Male",VLOOKUP(H4313,'Shoe size conversion table'!$B$6:$D$22,2),VLOOKUP(H4313,'Shoe size conversion table'!$J$6:$L$22,2))</f>
        <v>38-39</v>
      </c>
      <c r="J4313" s="13">
        <f>IF(G4313="Male",VLOOKUP(H4313,'Shoe size conversion table'!$B$6:$D$22,3),VLOOKUP(H4313,'Shoe size conversion table'!$J$6:$L$22,3))</f>
        <v>6</v>
      </c>
      <c r="K4313" s="11">
        <v>169</v>
      </c>
      <c r="L4313" s="12">
        <v>0.2</v>
      </c>
      <c r="M4313" s="7">
        <f t="shared" si="202"/>
        <v>2015</v>
      </c>
      <c r="N4313" s="7">
        <f t="shared" si="203"/>
        <v>5</v>
      </c>
      <c r="O4313" s="30">
        <f t="shared" si="204"/>
        <v>135.20000000000002</v>
      </c>
    </row>
    <row r="4314" spans="2:15" x14ac:dyDescent="0.2">
      <c r="B4314" s="13">
        <v>56165</v>
      </c>
      <c r="C4314" s="14">
        <v>42147.956111111147</v>
      </c>
      <c r="D4314" s="7" t="s">
        <v>7</v>
      </c>
      <c r="E4314" s="13">
        <v>2196</v>
      </c>
      <c r="F4314" s="7" t="s">
        <v>47</v>
      </c>
      <c r="G4314" s="7" t="s">
        <v>11</v>
      </c>
      <c r="H4314" s="13">
        <v>11.5</v>
      </c>
      <c r="I4314" s="13" t="str">
        <f>IF(G4314="Male",VLOOKUP(H4314,'Shoe size conversion table'!$B$6:$D$22,2),VLOOKUP(H4314,'Shoe size conversion table'!$J$6:$L$22,2))</f>
        <v>44-45</v>
      </c>
      <c r="J4314" s="13">
        <f>IF(G4314="Male",VLOOKUP(H4314,'Shoe size conversion table'!$B$6:$D$22,3),VLOOKUP(H4314,'Shoe size conversion table'!$J$6:$L$22,3))</f>
        <v>11</v>
      </c>
      <c r="K4314" s="11">
        <v>159</v>
      </c>
      <c r="L4314" s="12">
        <v>0.3</v>
      </c>
      <c r="M4314" s="7">
        <f t="shared" si="202"/>
        <v>2015</v>
      </c>
      <c r="N4314" s="7">
        <f t="shared" si="203"/>
        <v>5</v>
      </c>
      <c r="O4314" s="30">
        <f t="shared" si="204"/>
        <v>111.3</v>
      </c>
    </row>
    <row r="4315" spans="2:15" x14ac:dyDescent="0.2">
      <c r="B4315" s="13">
        <v>56166</v>
      </c>
      <c r="C4315" s="14">
        <v>42148.216111111149</v>
      </c>
      <c r="D4315" s="7" t="s">
        <v>9</v>
      </c>
      <c r="E4315" s="13">
        <v>2204</v>
      </c>
      <c r="F4315" s="7" t="s">
        <v>60</v>
      </c>
      <c r="G4315" s="7" t="s">
        <v>11</v>
      </c>
      <c r="H4315" s="13">
        <v>9.5</v>
      </c>
      <c r="I4315" s="13" t="str">
        <f>IF(G4315="Male",VLOOKUP(H4315,'Shoe size conversion table'!$B$6:$D$22,2),VLOOKUP(H4315,'Shoe size conversion table'!$J$6:$L$22,2))</f>
        <v>42-43</v>
      </c>
      <c r="J4315" s="13">
        <f>IF(G4315="Male",VLOOKUP(H4315,'Shoe size conversion table'!$B$6:$D$22,3),VLOOKUP(H4315,'Shoe size conversion table'!$J$6:$L$22,3))</f>
        <v>9</v>
      </c>
      <c r="K4315" s="11">
        <v>199</v>
      </c>
      <c r="L4315" s="12">
        <v>0</v>
      </c>
      <c r="M4315" s="7">
        <f t="shared" si="202"/>
        <v>2015</v>
      </c>
      <c r="N4315" s="7">
        <f t="shared" si="203"/>
        <v>5</v>
      </c>
      <c r="O4315" s="30">
        <f t="shared" si="204"/>
        <v>199</v>
      </c>
    </row>
    <row r="4316" spans="2:15" x14ac:dyDescent="0.2">
      <c r="B4316" s="13">
        <v>56167</v>
      </c>
      <c r="C4316" s="14">
        <v>42148.216111111244</v>
      </c>
      <c r="D4316" s="7" t="s">
        <v>8</v>
      </c>
      <c r="E4316" s="13">
        <v>2161</v>
      </c>
      <c r="F4316" s="7" t="s">
        <v>38</v>
      </c>
      <c r="G4316" s="7" t="s">
        <v>11</v>
      </c>
      <c r="H4316" s="13">
        <v>8.5</v>
      </c>
      <c r="I4316" s="13" t="str">
        <f>IF(G4316="Male",VLOOKUP(H4316,'Shoe size conversion table'!$B$6:$D$22,2),VLOOKUP(H4316,'Shoe size conversion table'!$J$6:$L$22,2))</f>
        <v>41-42</v>
      </c>
      <c r="J4316" s="13">
        <f>IF(G4316="Male",VLOOKUP(H4316,'Shoe size conversion table'!$B$6:$D$22,3),VLOOKUP(H4316,'Shoe size conversion table'!$J$6:$L$22,3))</f>
        <v>8</v>
      </c>
      <c r="K4316" s="11">
        <v>179</v>
      </c>
      <c r="L4316" s="12">
        <v>0</v>
      </c>
      <c r="M4316" s="7">
        <f t="shared" si="202"/>
        <v>2015</v>
      </c>
      <c r="N4316" s="7">
        <f t="shared" si="203"/>
        <v>5</v>
      </c>
      <c r="O4316" s="30">
        <f t="shared" si="204"/>
        <v>179</v>
      </c>
    </row>
    <row r="4317" spans="2:15" x14ac:dyDescent="0.2">
      <c r="B4317" s="13">
        <v>56168</v>
      </c>
      <c r="C4317" s="14">
        <v>42148.246111111323</v>
      </c>
      <c r="D4317" s="7" t="s">
        <v>8</v>
      </c>
      <c r="E4317" s="13">
        <v>2154</v>
      </c>
      <c r="F4317" s="7" t="s">
        <v>39</v>
      </c>
      <c r="G4317" s="7" t="s">
        <v>11</v>
      </c>
      <c r="H4317" s="13">
        <v>9.5</v>
      </c>
      <c r="I4317" s="13" t="str">
        <f>IF(G4317="Male",VLOOKUP(H4317,'Shoe size conversion table'!$B$6:$D$22,2),VLOOKUP(H4317,'Shoe size conversion table'!$J$6:$L$22,2))</f>
        <v>42-43</v>
      </c>
      <c r="J4317" s="13">
        <f>IF(G4317="Male",VLOOKUP(H4317,'Shoe size conversion table'!$B$6:$D$22,3),VLOOKUP(H4317,'Shoe size conversion table'!$J$6:$L$22,3))</f>
        <v>9</v>
      </c>
      <c r="K4317" s="11">
        <v>169</v>
      </c>
      <c r="L4317" s="12">
        <v>0</v>
      </c>
      <c r="M4317" s="7">
        <f t="shared" si="202"/>
        <v>2015</v>
      </c>
      <c r="N4317" s="7">
        <f t="shared" si="203"/>
        <v>5</v>
      </c>
      <c r="O4317" s="30">
        <f t="shared" si="204"/>
        <v>169</v>
      </c>
    </row>
    <row r="4318" spans="2:15" x14ac:dyDescent="0.2">
      <c r="B4318" s="13">
        <v>56169</v>
      </c>
      <c r="C4318" s="14">
        <v>42148.316111111242</v>
      </c>
      <c r="D4318" s="7" t="s">
        <v>7</v>
      </c>
      <c r="E4318" s="13">
        <v>2169</v>
      </c>
      <c r="F4318" s="7" t="s">
        <v>50</v>
      </c>
      <c r="G4318" s="7" t="s">
        <v>11</v>
      </c>
      <c r="H4318" s="13">
        <v>10.5</v>
      </c>
      <c r="I4318" s="13" t="str">
        <f>IF(G4318="Male",VLOOKUP(H4318,'Shoe size conversion table'!$B$6:$D$22,2),VLOOKUP(H4318,'Shoe size conversion table'!$J$6:$L$22,2))</f>
        <v>43-44</v>
      </c>
      <c r="J4318" s="13">
        <f>IF(G4318="Male",VLOOKUP(H4318,'Shoe size conversion table'!$B$6:$D$22,3),VLOOKUP(H4318,'Shoe size conversion table'!$J$6:$L$22,3))</f>
        <v>10</v>
      </c>
      <c r="K4318" s="11">
        <v>179</v>
      </c>
      <c r="L4318" s="12">
        <v>0.1</v>
      </c>
      <c r="M4318" s="7">
        <f t="shared" si="202"/>
        <v>2015</v>
      </c>
      <c r="N4318" s="7">
        <f t="shared" si="203"/>
        <v>5</v>
      </c>
      <c r="O4318" s="30">
        <f t="shared" si="204"/>
        <v>161.1</v>
      </c>
    </row>
    <row r="4319" spans="2:15" x14ac:dyDescent="0.2">
      <c r="B4319" s="13">
        <v>56170</v>
      </c>
      <c r="C4319" s="14">
        <v>42148.686111111245</v>
      </c>
      <c r="D4319" s="7" t="s">
        <v>7</v>
      </c>
      <c r="E4319" s="13">
        <v>2221</v>
      </c>
      <c r="F4319" s="7" t="s">
        <v>45</v>
      </c>
      <c r="G4319" s="7" t="s">
        <v>12</v>
      </c>
      <c r="H4319" s="13">
        <v>8</v>
      </c>
      <c r="I4319" s="13" t="str">
        <f>IF(G4319="Male",VLOOKUP(H4319,'Shoe size conversion table'!$B$6:$D$22,2),VLOOKUP(H4319,'Shoe size conversion table'!$J$6:$L$22,2))</f>
        <v>38-39</v>
      </c>
      <c r="J4319" s="13">
        <f>IF(G4319="Male",VLOOKUP(H4319,'Shoe size conversion table'!$B$6:$D$22,3),VLOOKUP(H4319,'Shoe size conversion table'!$J$6:$L$22,3))</f>
        <v>6</v>
      </c>
      <c r="K4319" s="11">
        <v>159</v>
      </c>
      <c r="L4319" s="12">
        <v>0</v>
      </c>
      <c r="M4319" s="7">
        <f t="shared" si="202"/>
        <v>2015</v>
      </c>
      <c r="N4319" s="7">
        <f t="shared" si="203"/>
        <v>5</v>
      </c>
      <c r="O4319" s="30">
        <f t="shared" si="204"/>
        <v>159</v>
      </c>
    </row>
    <row r="4320" spans="2:15" x14ac:dyDescent="0.2">
      <c r="B4320" s="13">
        <v>56170</v>
      </c>
      <c r="C4320" s="14">
        <v>42148.686111111245</v>
      </c>
      <c r="D4320" s="7" t="s">
        <v>7</v>
      </c>
      <c r="E4320" s="13">
        <v>2149</v>
      </c>
      <c r="F4320" s="7" t="s">
        <v>49</v>
      </c>
      <c r="G4320" s="7" t="s">
        <v>11</v>
      </c>
      <c r="H4320" s="13">
        <v>9.5</v>
      </c>
      <c r="I4320" s="13" t="str">
        <f>IF(G4320="Male",VLOOKUP(H4320,'Shoe size conversion table'!$B$6:$D$22,2),VLOOKUP(H4320,'Shoe size conversion table'!$J$6:$L$22,2))</f>
        <v>42-43</v>
      </c>
      <c r="J4320" s="13">
        <f>IF(G4320="Male",VLOOKUP(H4320,'Shoe size conversion table'!$B$6:$D$22,3),VLOOKUP(H4320,'Shoe size conversion table'!$J$6:$L$22,3))</f>
        <v>9</v>
      </c>
      <c r="K4320" s="11">
        <v>159</v>
      </c>
      <c r="L4320" s="12">
        <v>0.3</v>
      </c>
      <c r="M4320" s="7">
        <f t="shared" si="202"/>
        <v>2015</v>
      </c>
      <c r="N4320" s="7">
        <f t="shared" si="203"/>
        <v>5</v>
      </c>
      <c r="O4320" s="30">
        <f t="shared" si="204"/>
        <v>111.3</v>
      </c>
    </row>
    <row r="4321" spans="2:15" x14ac:dyDescent="0.2">
      <c r="B4321" s="13">
        <v>56171</v>
      </c>
      <c r="C4321" s="14">
        <v>42148.75611111115</v>
      </c>
      <c r="D4321" s="7" t="s">
        <v>7</v>
      </c>
      <c r="E4321" s="13">
        <v>2172</v>
      </c>
      <c r="F4321" s="7" t="s">
        <v>53</v>
      </c>
      <c r="G4321" s="7" t="s">
        <v>11</v>
      </c>
      <c r="H4321" s="13">
        <v>9</v>
      </c>
      <c r="I4321" s="13">
        <f>IF(G4321="Male",VLOOKUP(H4321,'Shoe size conversion table'!$B$6:$D$22,2),VLOOKUP(H4321,'Shoe size conversion table'!$J$6:$L$22,2))</f>
        <v>42</v>
      </c>
      <c r="J4321" s="13">
        <f>IF(G4321="Male",VLOOKUP(H4321,'Shoe size conversion table'!$B$6:$D$22,3),VLOOKUP(H4321,'Shoe size conversion table'!$J$6:$L$22,3))</f>
        <v>8.5</v>
      </c>
      <c r="K4321" s="11">
        <v>139</v>
      </c>
      <c r="L4321" s="12">
        <v>0.1</v>
      </c>
      <c r="M4321" s="7">
        <f t="shared" si="202"/>
        <v>2015</v>
      </c>
      <c r="N4321" s="7">
        <f t="shared" si="203"/>
        <v>5</v>
      </c>
      <c r="O4321" s="30">
        <f t="shared" si="204"/>
        <v>125.10000000000001</v>
      </c>
    </row>
    <row r="4322" spans="2:15" x14ac:dyDescent="0.2">
      <c r="B4322" s="13">
        <v>56172</v>
      </c>
      <c r="C4322" s="14">
        <v>42148.776111111241</v>
      </c>
      <c r="D4322" s="7" t="s">
        <v>7</v>
      </c>
      <c r="E4322" s="13">
        <v>2208</v>
      </c>
      <c r="F4322" s="7" t="s">
        <v>48</v>
      </c>
      <c r="G4322" s="7" t="s">
        <v>11</v>
      </c>
      <c r="H4322" s="13">
        <v>14</v>
      </c>
      <c r="I4322" s="13">
        <f>IF(G4322="Male",VLOOKUP(H4322,'Shoe size conversion table'!$B$6:$D$22,2),VLOOKUP(H4322,'Shoe size conversion table'!$J$6:$L$22,2))</f>
        <v>47</v>
      </c>
      <c r="J4322" s="13">
        <f>IF(G4322="Male",VLOOKUP(H4322,'Shoe size conversion table'!$B$6:$D$22,3),VLOOKUP(H4322,'Shoe size conversion table'!$J$6:$L$22,3))</f>
        <v>13.5</v>
      </c>
      <c r="K4322" s="11">
        <v>199</v>
      </c>
      <c r="L4322" s="12">
        <v>0</v>
      </c>
      <c r="M4322" s="7">
        <f t="shared" si="202"/>
        <v>2015</v>
      </c>
      <c r="N4322" s="7">
        <f t="shared" si="203"/>
        <v>5</v>
      </c>
      <c r="O4322" s="30">
        <f t="shared" si="204"/>
        <v>199</v>
      </c>
    </row>
    <row r="4323" spans="2:15" x14ac:dyDescent="0.2">
      <c r="B4323" s="13">
        <v>56173</v>
      </c>
      <c r="C4323" s="14">
        <v>42149.216111111244</v>
      </c>
      <c r="D4323" s="7" t="s">
        <v>8</v>
      </c>
      <c r="E4323" s="13">
        <v>2217</v>
      </c>
      <c r="F4323" s="7" t="s">
        <v>38</v>
      </c>
      <c r="G4323" s="7" t="s">
        <v>11</v>
      </c>
      <c r="H4323" s="13">
        <v>9</v>
      </c>
      <c r="I4323" s="13">
        <f>IF(G4323="Male",VLOOKUP(H4323,'Shoe size conversion table'!$B$6:$D$22,2),VLOOKUP(H4323,'Shoe size conversion table'!$J$6:$L$22,2))</f>
        <v>42</v>
      </c>
      <c r="J4323" s="13">
        <f>IF(G4323="Male",VLOOKUP(H4323,'Shoe size conversion table'!$B$6:$D$22,3),VLOOKUP(H4323,'Shoe size conversion table'!$J$6:$L$22,3))</f>
        <v>8.5</v>
      </c>
      <c r="K4323" s="11">
        <v>129</v>
      </c>
      <c r="L4323" s="12">
        <v>0.1</v>
      </c>
      <c r="M4323" s="7">
        <f t="shared" si="202"/>
        <v>2015</v>
      </c>
      <c r="N4323" s="7">
        <f t="shared" si="203"/>
        <v>5</v>
      </c>
      <c r="O4323" s="30">
        <f t="shared" si="204"/>
        <v>116.10000000000001</v>
      </c>
    </row>
    <row r="4324" spans="2:15" x14ac:dyDescent="0.2">
      <c r="B4324" s="13">
        <v>56174</v>
      </c>
      <c r="C4324" s="14">
        <v>42149.246111111323</v>
      </c>
      <c r="D4324" s="7" t="s">
        <v>8</v>
      </c>
      <c r="E4324" s="13">
        <v>2201</v>
      </c>
      <c r="F4324" s="7" t="s">
        <v>38</v>
      </c>
      <c r="G4324" s="7" t="s">
        <v>11</v>
      </c>
      <c r="H4324" s="13">
        <v>10</v>
      </c>
      <c r="I4324" s="13">
        <f>IF(G4324="Male",VLOOKUP(H4324,'Shoe size conversion table'!$B$6:$D$22,2),VLOOKUP(H4324,'Shoe size conversion table'!$J$6:$L$22,2))</f>
        <v>43</v>
      </c>
      <c r="J4324" s="13">
        <f>IF(G4324="Male",VLOOKUP(H4324,'Shoe size conversion table'!$B$6:$D$22,3),VLOOKUP(H4324,'Shoe size conversion table'!$J$6:$L$22,3))</f>
        <v>9.5</v>
      </c>
      <c r="K4324" s="11">
        <v>199</v>
      </c>
      <c r="L4324" s="12">
        <v>0</v>
      </c>
      <c r="M4324" s="7">
        <f t="shared" si="202"/>
        <v>2015</v>
      </c>
      <c r="N4324" s="7">
        <f t="shared" si="203"/>
        <v>5</v>
      </c>
      <c r="O4324" s="30">
        <f t="shared" si="204"/>
        <v>199</v>
      </c>
    </row>
    <row r="4325" spans="2:15" x14ac:dyDescent="0.2">
      <c r="B4325" s="13">
        <v>56175</v>
      </c>
      <c r="C4325" s="14">
        <v>42149.596111111321</v>
      </c>
      <c r="D4325" s="7" t="s">
        <v>9</v>
      </c>
      <c r="E4325" s="13">
        <v>2170</v>
      </c>
      <c r="F4325" s="7" t="s">
        <v>58</v>
      </c>
      <c r="G4325" s="7" t="s">
        <v>11</v>
      </c>
      <c r="H4325" s="13">
        <v>8.5</v>
      </c>
      <c r="I4325" s="13" t="str">
        <f>IF(G4325="Male",VLOOKUP(H4325,'Shoe size conversion table'!$B$6:$D$22,2),VLOOKUP(H4325,'Shoe size conversion table'!$J$6:$L$22,2))</f>
        <v>41-42</v>
      </c>
      <c r="J4325" s="13">
        <f>IF(G4325="Male",VLOOKUP(H4325,'Shoe size conversion table'!$B$6:$D$22,3),VLOOKUP(H4325,'Shoe size conversion table'!$J$6:$L$22,3))</f>
        <v>8</v>
      </c>
      <c r="K4325" s="11">
        <v>179</v>
      </c>
      <c r="L4325" s="12">
        <v>0</v>
      </c>
      <c r="M4325" s="7">
        <f t="shared" si="202"/>
        <v>2015</v>
      </c>
      <c r="N4325" s="7">
        <f t="shared" si="203"/>
        <v>5</v>
      </c>
      <c r="O4325" s="30">
        <f t="shared" si="204"/>
        <v>179</v>
      </c>
    </row>
    <row r="4326" spans="2:15" x14ac:dyDescent="0.2">
      <c r="B4326" s="13">
        <v>56176</v>
      </c>
      <c r="C4326" s="14">
        <v>42149.626111111284</v>
      </c>
      <c r="D4326" s="7" t="s">
        <v>10</v>
      </c>
      <c r="E4326" s="13">
        <v>2163</v>
      </c>
      <c r="F4326" s="7" t="s">
        <v>34</v>
      </c>
      <c r="G4326" s="7" t="s">
        <v>11</v>
      </c>
      <c r="H4326" s="13">
        <v>9.5</v>
      </c>
      <c r="I4326" s="13" t="str">
        <f>IF(G4326="Male",VLOOKUP(H4326,'Shoe size conversion table'!$B$6:$D$22,2),VLOOKUP(H4326,'Shoe size conversion table'!$J$6:$L$22,2))</f>
        <v>42-43</v>
      </c>
      <c r="J4326" s="13">
        <f>IF(G4326="Male",VLOOKUP(H4326,'Shoe size conversion table'!$B$6:$D$22,3),VLOOKUP(H4326,'Shoe size conversion table'!$J$6:$L$22,3))</f>
        <v>9</v>
      </c>
      <c r="K4326" s="11">
        <v>179</v>
      </c>
      <c r="L4326" s="12">
        <v>0</v>
      </c>
      <c r="M4326" s="7">
        <f t="shared" si="202"/>
        <v>2015</v>
      </c>
      <c r="N4326" s="7">
        <f t="shared" si="203"/>
        <v>5</v>
      </c>
      <c r="O4326" s="30">
        <f t="shared" si="204"/>
        <v>179</v>
      </c>
    </row>
    <row r="4327" spans="2:15" x14ac:dyDescent="0.2">
      <c r="B4327" s="13">
        <v>56177</v>
      </c>
      <c r="C4327" s="14">
        <v>42149.686111111245</v>
      </c>
      <c r="D4327" s="7" t="s">
        <v>7</v>
      </c>
      <c r="E4327" s="13">
        <v>2221</v>
      </c>
      <c r="F4327" s="7" t="s">
        <v>45</v>
      </c>
      <c r="G4327" s="7" t="s">
        <v>12</v>
      </c>
      <c r="H4327" s="13">
        <v>8</v>
      </c>
      <c r="I4327" s="13" t="str">
        <f>IF(G4327="Male",VLOOKUP(H4327,'Shoe size conversion table'!$B$6:$D$22,2),VLOOKUP(H4327,'Shoe size conversion table'!$J$6:$L$22,2))</f>
        <v>38-39</v>
      </c>
      <c r="J4327" s="13">
        <f>IF(G4327="Male",VLOOKUP(H4327,'Shoe size conversion table'!$B$6:$D$22,3),VLOOKUP(H4327,'Shoe size conversion table'!$J$6:$L$22,3))</f>
        <v>6</v>
      </c>
      <c r="K4327" s="11">
        <v>159</v>
      </c>
      <c r="L4327" s="12">
        <v>0</v>
      </c>
      <c r="M4327" s="7">
        <f t="shared" si="202"/>
        <v>2015</v>
      </c>
      <c r="N4327" s="7">
        <f t="shared" si="203"/>
        <v>5</v>
      </c>
      <c r="O4327" s="30">
        <f t="shared" si="204"/>
        <v>159</v>
      </c>
    </row>
    <row r="4328" spans="2:15" x14ac:dyDescent="0.2">
      <c r="B4328" s="13">
        <v>56177</v>
      </c>
      <c r="C4328" s="14">
        <v>42149.686111111245</v>
      </c>
      <c r="D4328" s="7" t="s">
        <v>7</v>
      </c>
      <c r="E4328" s="13">
        <v>2227</v>
      </c>
      <c r="F4328" s="7" t="s">
        <v>49</v>
      </c>
      <c r="G4328" s="7" t="s">
        <v>11</v>
      </c>
      <c r="H4328" s="13">
        <v>10</v>
      </c>
      <c r="I4328" s="13">
        <f>IF(G4328="Male",VLOOKUP(H4328,'Shoe size conversion table'!$B$6:$D$22,2),VLOOKUP(H4328,'Shoe size conversion table'!$J$6:$L$22,2))</f>
        <v>43</v>
      </c>
      <c r="J4328" s="13">
        <f>IF(G4328="Male",VLOOKUP(H4328,'Shoe size conversion table'!$B$6:$D$22,3),VLOOKUP(H4328,'Shoe size conversion table'!$J$6:$L$22,3))</f>
        <v>9.5</v>
      </c>
      <c r="K4328" s="11">
        <v>169</v>
      </c>
      <c r="L4328" s="12">
        <v>0</v>
      </c>
      <c r="M4328" s="7">
        <f t="shared" si="202"/>
        <v>2015</v>
      </c>
      <c r="N4328" s="7">
        <f t="shared" si="203"/>
        <v>5</v>
      </c>
      <c r="O4328" s="30">
        <f t="shared" si="204"/>
        <v>169</v>
      </c>
    </row>
    <row r="4329" spans="2:15" x14ac:dyDescent="0.2">
      <c r="B4329" s="13">
        <v>56178</v>
      </c>
      <c r="C4329" s="14">
        <v>42149.686111111245</v>
      </c>
      <c r="D4329" s="7" t="s">
        <v>10</v>
      </c>
      <c r="E4329" s="13">
        <v>2196</v>
      </c>
      <c r="F4329" s="7" t="s">
        <v>34</v>
      </c>
      <c r="G4329" s="7" t="s">
        <v>11</v>
      </c>
      <c r="H4329" s="13">
        <v>10</v>
      </c>
      <c r="I4329" s="13">
        <f>IF(G4329="Male",VLOOKUP(H4329,'Shoe size conversion table'!$B$6:$D$22,2),VLOOKUP(H4329,'Shoe size conversion table'!$J$6:$L$22,2))</f>
        <v>43</v>
      </c>
      <c r="J4329" s="13">
        <f>IF(G4329="Male",VLOOKUP(H4329,'Shoe size conversion table'!$B$6:$D$22,3),VLOOKUP(H4329,'Shoe size conversion table'!$J$6:$L$22,3))</f>
        <v>9.5</v>
      </c>
      <c r="K4329" s="11">
        <v>129</v>
      </c>
      <c r="L4329" s="12">
        <v>0</v>
      </c>
      <c r="M4329" s="7">
        <f t="shared" si="202"/>
        <v>2015</v>
      </c>
      <c r="N4329" s="7">
        <f t="shared" si="203"/>
        <v>5</v>
      </c>
      <c r="O4329" s="30">
        <f t="shared" si="204"/>
        <v>129</v>
      </c>
    </row>
    <row r="4330" spans="2:15" x14ac:dyDescent="0.2">
      <c r="B4330" s="13">
        <v>56179</v>
      </c>
      <c r="C4330" s="14">
        <v>42149.776111111241</v>
      </c>
      <c r="D4330" s="7" t="s">
        <v>7</v>
      </c>
      <c r="E4330" s="13">
        <v>2222</v>
      </c>
      <c r="F4330" s="7" t="s">
        <v>55</v>
      </c>
      <c r="G4330" s="7" t="s">
        <v>11</v>
      </c>
      <c r="H4330" s="13">
        <v>9.5</v>
      </c>
      <c r="I4330" s="13" t="str">
        <f>IF(G4330="Male",VLOOKUP(H4330,'Shoe size conversion table'!$B$6:$D$22,2),VLOOKUP(H4330,'Shoe size conversion table'!$J$6:$L$22,2))</f>
        <v>42-43</v>
      </c>
      <c r="J4330" s="13">
        <f>IF(G4330="Male",VLOOKUP(H4330,'Shoe size conversion table'!$B$6:$D$22,3),VLOOKUP(H4330,'Shoe size conversion table'!$J$6:$L$22,3))</f>
        <v>9</v>
      </c>
      <c r="K4330" s="11">
        <v>189</v>
      </c>
      <c r="L4330" s="12">
        <v>0</v>
      </c>
      <c r="M4330" s="7">
        <f t="shared" si="202"/>
        <v>2015</v>
      </c>
      <c r="N4330" s="7">
        <f t="shared" si="203"/>
        <v>5</v>
      </c>
      <c r="O4330" s="30">
        <f t="shared" si="204"/>
        <v>189</v>
      </c>
    </row>
    <row r="4331" spans="2:15" x14ac:dyDescent="0.2">
      <c r="B4331" s="13">
        <v>56180</v>
      </c>
      <c r="C4331" s="14">
        <v>42149.776111111249</v>
      </c>
      <c r="D4331" s="7" t="s">
        <v>8</v>
      </c>
      <c r="E4331" s="13">
        <v>2215</v>
      </c>
      <c r="F4331" s="7" t="s">
        <v>38</v>
      </c>
      <c r="G4331" s="7" t="s">
        <v>11</v>
      </c>
      <c r="H4331" s="13">
        <v>9.5</v>
      </c>
      <c r="I4331" s="13" t="str">
        <f>IF(G4331="Male",VLOOKUP(H4331,'Shoe size conversion table'!$B$6:$D$22,2),VLOOKUP(H4331,'Shoe size conversion table'!$J$6:$L$22,2))</f>
        <v>42-43</v>
      </c>
      <c r="J4331" s="13">
        <f>IF(G4331="Male",VLOOKUP(H4331,'Shoe size conversion table'!$B$6:$D$22,3),VLOOKUP(H4331,'Shoe size conversion table'!$J$6:$L$22,3))</f>
        <v>9</v>
      </c>
      <c r="K4331" s="11">
        <v>159</v>
      </c>
      <c r="L4331" s="12">
        <v>0</v>
      </c>
      <c r="M4331" s="7">
        <f t="shared" si="202"/>
        <v>2015</v>
      </c>
      <c r="N4331" s="7">
        <f t="shared" si="203"/>
        <v>5</v>
      </c>
      <c r="O4331" s="30">
        <f t="shared" si="204"/>
        <v>159</v>
      </c>
    </row>
    <row r="4332" spans="2:15" x14ac:dyDescent="0.2">
      <c r="B4332" s="13">
        <v>56181</v>
      </c>
      <c r="C4332" s="14">
        <v>42149.796111111318</v>
      </c>
      <c r="D4332" s="7" t="s">
        <v>10</v>
      </c>
      <c r="E4332" s="13">
        <v>2224</v>
      </c>
      <c r="F4332" s="7" t="s">
        <v>34</v>
      </c>
      <c r="G4332" s="7" t="s">
        <v>11</v>
      </c>
      <c r="H4332" s="13">
        <v>9.5</v>
      </c>
      <c r="I4332" s="13" t="str">
        <f>IF(G4332="Male",VLOOKUP(H4332,'Shoe size conversion table'!$B$6:$D$22,2),VLOOKUP(H4332,'Shoe size conversion table'!$J$6:$L$22,2))</f>
        <v>42-43</v>
      </c>
      <c r="J4332" s="13">
        <f>IF(G4332="Male",VLOOKUP(H4332,'Shoe size conversion table'!$B$6:$D$22,3),VLOOKUP(H4332,'Shoe size conversion table'!$J$6:$L$22,3))</f>
        <v>9</v>
      </c>
      <c r="K4332" s="11">
        <v>149</v>
      </c>
      <c r="L4332" s="12">
        <v>0</v>
      </c>
      <c r="M4332" s="7">
        <f t="shared" si="202"/>
        <v>2015</v>
      </c>
      <c r="N4332" s="7">
        <f t="shared" si="203"/>
        <v>5</v>
      </c>
      <c r="O4332" s="30">
        <f t="shared" si="204"/>
        <v>149</v>
      </c>
    </row>
    <row r="4333" spans="2:15" x14ac:dyDescent="0.2">
      <c r="B4333" s="13">
        <v>56182</v>
      </c>
      <c r="C4333" s="14">
        <v>42149.946111111152</v>
      </c>
      <c r="D4333" s="7" t="s">
        <v>7</v>
      </c>
      <c r="E4333" s="13">
        <v>2187</v>
      </c>
      <c r="F4333" s="7" t="s">
        <v>49</v>
      </c>
      <c r="G4333" s="7" t="s">
        <v>12</v>
      </c>
      <c r="H4333" s="13">
        <v>8</v>
      </c>
      <c r="I4333" s="13" t="str">
        <f>IF(G4333="Male",VLOOKUP(H4333,'Shoe size conversion table'!$B$6:$D$22,2),VLOOKUP(H4333,'Shoe size conversion table'!$J$6:$L$22,2))</f>
        <v>38-39</v>
      </c>
      <c r="J4333" s="13">
        <f>IF(G4333="Male",VLOOKUP(H4333,'Shoe size conversion table'!$B$6:$D$22,3),VLOOKUP(H4333,'Shoe size conversion table'!$J$6:$L$22,3))</f>
        <v>6</v>
      </c>
      <c r="K4333" s="11">
        <v>139</v>
      </c>
      <c r="L4333" s="12">
        <v>0</v>
      </c>
      <c r="M4333" s="7">
        <f t="shared" si="202"/>
        <v>2015</v>
      </c>
      <c r="N4333" s="7">
        <f t="shared" si="203"/>
        <v>5</v>
      </c>
      <c r="O4333" s="30">
        <f t="shared" si="204"/>
        <v>139</v>
      </c>
    </row>
    <row r="4334" spans="2:15" x14ac:dyDescent="0.2">
      <c r="B4334" s="13">
        <v>56183</v>
      </c>
      <c r="C4334" s="14">
        <v>42149.98611111132</v>
      </c>
      <c r="D4334" s="7" t="s">
        <v>10</v>
      </c>
      <c r="E4334" s="13">
        <v>2238</v>
      </c>
      <c r="F4334" s="7" t="s">
        <v>34</v>
      </c>
      <c r="G4334" s="7" t="s">
        <v>11</v>
      </c>
      <c r="H4334" s="13">
        <v>9.5</v>
      </c>
      <c r="I4334" s="13" t="str">
        <f>IF(G4334="Male",VLOOKUP(H4334,'Shoe size conversion table'!$B$6:$D$22,2),VLOOKUP(H4334,'Shoe size conversion table'!$J$6:$L$22,2))</f>
        <v>42-43</v>
      </c>
      <c r="J4334" s="13">
        <f>IF(G4334="Male",VLOOKUP(H4334,'Shoe size conversion table'!$B$6:$D$22,3),VLOOKUP(H4334,'Shoe size conversion table'!$J$6:$L$22,3))</f>
        <v>9</v>
      </c>
      <c r="K4334" s="11">
        <v>159</v>
      </c>
      <c r="L4334" s="12">
        <v>0</v>
      </c>
      <c r="M4334" s="7">
        <f t="shared" si="202"/>
        <v>2015</v>
      </c>
      <c r="N4334" s="7">
        <f t="shared" si="203"/>
        <v>5</v>
      </c>
      <c r="O4334" s="30">
        <f t="shared" si="204"/>
        <v>159</v>
      </c>
    </row>
    <row r="4335" spans="2:15" x14ac:dyDescent="0.2">
      <c r="B4335" s="13">
        <v>56184</v>
      </c>
      <c r="C4335" s="14">
        <v>42150.576111111288</v>
      </c>
      <c r="D4335" s="7" t="s">
        <v>7</v>
      </c>
      <c r="E4335" s="13">
        <v>2229</v>
      </c>
      <c r="F4335" s="7" t="s">
        <v>48</v>
      </c>
      <c r="G4335" s="7" t="s">
        <v>11</v>
      </c>
      <c r="H4335" s="13">
        <v>8</v>
      </c>
      <c r="I4335" s="13">
        <f>IF(G4335="Male",VLOOKUP(H4335,'Shoe size conversion table'!$B$6:$D$22,2),VLOOKUP(H4335,'Shoe size conversion table'!$J$6:$L$22,2))</f>
        <v>41</v>
      </c>
      <c r="J4335" s="13">
        <f>IF(G4335="Male",VLOOKUP(H4335,'Shoe size conversion table'!$B$6:$D$22,3),VLOOKUP(H4335,'Shoe size conversion table'!$J$6:$L$22,3))</f>
        <v>7.5</v>
      </c>
      <c r="K4335" s="11">
        <v>179</v>
      </c>
      <c r="L4335" s="12">
        <v>0</v>
      </c>
      <c r="M4335" s="7">
        <f t="shared" si="202"/>
        <v>2015</v>
      </c>
      <c r="N4335" s="7">
        <f t="shared" si="203"/>
        <v>5</v>
      </c>
      <c r="O4335" s="30">
        <f t="shared" si="204"/>
        <v>179</v>
      </c>
    </row>
    <row r="4336" spans="2:15" x14ac:dyDescent="0.2">
      <c r="B4336" s="13">
        <v>56185</v>
      </c>
      <c r="C4336" s="14">
        <v>42150.626111111247</v>
      </c>
      <c r="D4336" s="7" t="s">
        <v>7</v>
      </c>
      <c r="E4336" s="13">
        <v>2173</v>
      </c>
      <c r="F4336" s="7" t="s">
        <v>57</v>
      </c>
      <c r="G4336" s="7" t="s">
        <v>11</v>
      </c>
      <c r="H4336" s="13">
        <v>9</v>
      </c>
      <c r="I4336" s="13">
        <f>IF(G4336="Male",VLOOKUP(H4336,'Shoe size conversion table'!$B$6:$D$22,2),VLOOKUP(H4336,'Shoe size conversion table'!$J$6:$L$22,2))</f>
        <v>42</v>
      </c>
      <c r="J4336" s="13">
        <f>IF(G4336="Male",VLOOKUP(H4336,'Shoe size conversion table'!$B$6:$D$22,3),VLOOKUP(H4336,'Shoe size conversion table'!$J$6:$L$22,3))</f>
        <v>8.5</v>
      </c>
      <c r="K4336" s="11">
        <v>139</v>
      </c>
      <c r="L4336" s="12">
        <v>0</v>
      </c>
      <c r="M4336" s="7">
        <f t="shared" si="202"/>
        <v>2015</v>
      </c>
      <c r="N4336" s="7">
        <f t="shared" si="203"/>
        <v>5</v>
      </c>
      <c r="O4336" s="30">
        <f t="shared" si="204"/>
        <v>139</v>
      </c>
    </row>
    <row r="4337" spans="2:15" x14ac:dyDescent="0.2">
      <c r="B4337" s="13">
        <v>56186</v>
      </c>
      <c r="C4337" s="14">
        <v>42150.666111111248</v>
      </c>
      <c r="D4337" s="7" t="s">
        <v>10</v>
      </c>
      <c r="E4337" s="13">
        <v>2172</v>
      </c>
      <c r="F4337" s="7" t="s">
        <v>34</v>
      </c>
      <c r="G4337" s="7" t="s">
        <v>11</v>
      </c>
      <c r="H4337" s="13">
        <v>9.5</v>
      </c>
      <c r="I4337" s="13" t="str">
        <f>IF(G4337="Male",VLOOKUP(H4337,'Shoe size conversion table'!$B$6:$D$22,2),VLOOKUP(H4337,'Shoe size conversion table'!$J$6:$L$22,2))</f>
        <v>42-43</v>
      </c>
      <c r="J4337" s="13">
        <f>IF(G4337="Male",VLOOKUP(H4337,'Shoe size conversion table'!$B$6:$D$22,3),VLOOKUP(H4337,'Shoe size conversion table'!$J$6:$L$22,3))</f>
        <v>9</v>
      </c>
      <c r="K4337" s="11">
        <v>169</v>
      </c>
      <c r="L4337" s="12">
        <v>0</v>
      </c>
      <c r="M4337" s="7">
        <f t="shared" si="202"/>
        <v>2015</v>
      </c>
      <c r="N4337" s="7">
        <f t="shared" si="203"/>
        <v>5</v>
      </c>
      <c r="O4337" s="30">
        <f t="shared" si="204"/>
        <v>169</v>
      </c>
    </row>
    <row r="4338" spans="2:15" x14ac:dyDescent="0.2">
      <c r="B4338" s="13">
        <v>56187</v>
      </c>
      <c r="C4338" s="14">
        <v>42150.706111111249</v>
      </c>
      <c r="D4338" s="7" t="s">
        <v>7</v>
      </c>
      <c r="E4338" s="13">
        <v>2214</v>
      </c>
      <c r="F4338" s="7" t="s">
        <v>50</v>
      </c>
      <c r="G4338" s="7" t="s">
        <v>12</v>
      </c>
      <c r="H4338" s="13">
        <v>6.5</v>
      </c>
      <c r="I4338" s="13">
        <f>IF(G4338="Male",VLOOKUP(H4338,'Shoe size conversion table'!$B$6:$D$22,2),VLOOKUP(H4338,'Shoe size conversion table'!$J$6:$L$22,2))</f>
        <v>37</v>
      </c>
      <c r="J4338" s="13">
        <f>IF(G4338="Male",VLOOKUP(H4338,'Shoe size conversion table'!$B$6:$D$22,3),VLOOKUP(H4338,'Shoe size conversion table'!$J$6:$L$22,3))</f>
        <v>4.5</v>
      </c>
      <c r="K4338" s="11">
        <v>149</v>
      </c>
      <c r="L4338" s="12">
        <v>0</v>
      </c>
      <c r="M4338" s="7">
        <f t="shared" si="202"/>
        <v>2015</v>
      </c>
      <c r="N4338" s="7">
        <f t="shared" si="203"/>
        <v>5</v>
      </c>
      <c r="O4338" s="30">
        <f t="shared" si="204"/>
        <v>149</v>
      </c>
    </row>
    <row r="4339" spans="2:15" x14ac:dyDescent="0.2">
      <c r="B4339" s="13">
        <v>56188</v>
      </c>
      <c r="C4339" s="14">
        <v>42150.776111111249</v>
      </c>
      <c r="D4339" s="7" t="s">
        <v>9</v>
      </c>
      <c r="E4339" s="13">
        <v>2202</v>
      </c>
      <c r="F4339" s="7" t="s">
        <v>60</v>
      </c>
      <c r="G4339" s="7" t="s">
        <v>12</v>
      </c>
      <c r="H4339" s="13">
        <v>6.5</v>
      </c>
      <c r="I4339" s="13">
        <f>IF(G4339="Male",VLOOKUP(H4339,'Shoe size conversion table'!$B$6:$D$22,2),VLOOKUP(H4339,'Shoe size conversion table'!$J$6:$L$22,2))</f>
        <v>37</v>
      </c>
      <c r="J4339" s="13">
        <f>IF(G4339="Male",VLOOKUP(H4339,'Shoe size conversion table'!$B$6:$D$22,3),VLOOKUP(H4339,'Shoe size conversion table'!$J$6:$L$22,3))</f>
        <v>4.5</v>
      </c>
      <c r="K4339" s="11">
        <v>139</v>
      </c>
      <c r="L4339" s="12">
        <v>0.3</v>
      </c>
      <c r="M4339" s="7">
        <f t="shared" si="202"/>
        <v>2015</v>
      </c>
      <c r="N4339" s="7">
        <f t="shared" si="203"/>
        <v>5</v>
      </c>
      <c r="O4339" s="30">
        <f t="shared" si="204"/>
        <v>97.3</v>
      </c>
    </row>
    <row r="4340" spans="2:15" x14ac:dyDescent="0.2">
      <c r="B4340" s="13">
        <v>56189</v>
      </c>
      <c r="C4340" s="14">
        <v>42150.87611111132</v>
      </c>
      <c r="D4340" s="7" t="s">
        <v>7</v>
      </c>
      <c r="E4340" s="13">
        <v>2222</v>
      </c>
      <c r="F4340" s="7" t="s">
        <v>46</v>
      </c>
      <c r="G4340" s="7" t="s">
        <v>11</v>
      </c>
      <c r="H4340" s="13">
        <v>10</v>
      </c>
      <c r="I4340" s="13">
        <f>IF(G4340="Male",VLOOKUP(H4340,'Shoe size conversion table'!$B$6:$D$22,2),VLOOKUP(H4340,'Shoe size conversion table'!$J$6:$L$22,2))</f>
        <v>43</v>
      </c>
      <c r="J4340" s="13">
        <f>IF(G4340="Male",VLOOKUP(H4340,'Shoe size conversion table'!$B$6:$D$22,3),VLOOKUP(H4340,'Shoe size conversion table'!$J$6:$L$22,3))</f>
        <v>9.5</v>
      </c>
      <c r="K4340" s="11">
        <v>149</v>
      </c>
      <c r="L4340" s="12">
        <v>0</v>
      </c>
      <c r="M4340" s="7">
        <f t="shared" si="202"/>
        <v>2015</v>
      </c>
      <c r="N4340" s="7">
        <f t="shared" si="203"/>
        <v>5</v>
      </c>
      <c r="O4340" s="30">
        <f t="shared" si="204"/>
        <v>149</v>
      </c>
    </row>
    <row r="4341" spans="2:15" x14ac:dyDescent="0.2">
      <c r="B4341" s="13">
        <v>56190</v>
      </c>
      <c r="C4341" s="14">
        <v>42150.916111111146</v>
      </c>
      <c r="D4341" s="7" t="s">
        <v>10</v>
      </c>
      <c r="E4341" s="13">
        <v>2169</v>
      </c>
      <c r="F4341" s="7" t="s">
        <v>35</v>
      </c>
      <c r="G4341" s="7" t="s">
        <v>12</v>
      </c>
      <c r="H4341" s="13">
        <v>6.5</v>
      </c>
      <c r="I4341" s="13">
        <f>IF(G4341="Male",VLOOKUP(H4341,'Shoe size conversion table'!$B$6:$D$22,2),VLOOKUP(H4341,'Shoe size conversion table'!$J$6:$L$22,2))</f>
        <v>37</v>
      </c>
      <c r="J4341" s="13">
        <f>IF(G4341="Male",VLOOKUP(H4341,'Shoe size conversion table'!$B$6:$D$22,3),VLOOKUP(H4341,'Shoe size conversion table'!$J$6:$L$22,3))</f>
        <v>4.5</v>
      </c>
      <c r="K4341" s="11">
        <v>199</v>
      </c>
      <c r="L4341" s="12">
        <v>0.5</v>
      </c>
      <c r="M4341" s="7">
        <f t="shared" si="202"/>
        <v>2015</v>
      </c>
      <c r="N4341" s="7">
        <f t="shared" si="203"/>
        <v>5</v>
      </c>
      <c r="O4341" s="30">
        <f t="shared" si="204"/>
        <v>99.5</v>
      </c>
    </row>
    <row r="4342" spans="2:15" x14ac:dyDescent="0.2">
      <c r="B4342" s="13">
        <v>56191</v>
      </c>
      <c r="C4342" s="14">
        <v>42151.346111111146</v>
      </c>
      <c r="D4342" s="7" t="s">
        <v>9</v>
      </c>
      <c r="E4342" s="13">
        <v>2186</v>
      </c>
      <c r="F4342" s="7" t="s">
        <v>59</v>
      </c>
      <c r="G4342" s="7" t="s">
        <v>11</v>
      </c>
      <c r="H4342" s="13">
        <v>8.5</v>
      </c>
      <c r="I4342" s="13" t="str">
        <f>IF(G4342="Male",VLOOKUP(H4342,'Shoe size conversion table'!$B$6:$D$22,2),VLOOKUP(H4342,'Shoe size conversion table'!$J$6:$L$22,2))</f>
        <v>41-42</v>
      </c>
      <c r="J4342" s="13">
        <f>IF(G4342="Male",VLOOKUP(H4342,'Shoe size conversion table'!$B$6:$D$22,3),VLOOKUP(H4342,'Shoe size conversion table'!$J$6:$L$22,3))</f>
        <v>8</v>
      </c>
      <c r="K4342" s="11">
        <v>149</v>
      </c>
      <c r="L4342" s="12">
        <v>0</v>
      </c>
      <c r="M4342" s="7">
        <f t="shared" si="202"/>
        <v>2015</v>
      </c>
      <c r="N4342" s="7">
        <f t="shared" si="203"/>
        <v>5</v>
      </c>
      <c r="O4342" s="30">
        <f t="shared" si="204"/>
        <v>149</v>
      </c>
    </row>
    <row r="4343" spans="2:15" x14ac:dyDescent="0.2">
      <c r="B4343" s="13">
        <v>56192</v>
      </c>
      <c r="C4343" s="14">
        <v>42151.356111111287</v>
      </c>
      <c r="D4343" s="7" t="s">
        <v>7</v>
      </c>
      <c r="E4343" s="13">
        <v>2158</v>
      </c>
      <c r="F4343" s="7" t="s">
        <v>45</v>
      </c>
      <c r="G4343" s="7" t="s">
        <v>12</v>
      </c>
      <c r="H4343" s="13">
        <v>9</v>
      </c>
      <c r="I4343" s="13" t="str">
        <f>IF(G4343="Male",VLOOKUP(H4343,'Shoe size conversion table'!$B$6:$D$22,2),VLOOKUP(H4343,'Shoe size conversion table'!$J$6:$L$22,2))</f>
        <v>39-40</v>
      </c>
      <c r="J4343" s="13">
        <f>IF(G4343="Male",VLOOKUP(H4343,'Shoe size conversion table'!$B$6:$D$22,3),VLOOKUP(H4343,'Shoe size conversion table'!$J$6:$L$22,3))</f>
        <v>7</v>
      </c>
      <c r="K4343" s="11">
        <v>189</v>
      </c>
      <c r="L4343" s="12">
        <v>0.5</v>
      </c>
      <c r="M4343" s="7">
        <f t="shared" si="202"/>
        <v>2015</v>
      </c>
      <c r="N4343" s="7">
        <f t="shared" si="203"/>
        <v>5</v>
      </c>
      <c r="O4343" s="30">
        <f t="shared" si="204"/>
        <v>94.5</v>
      </c>
    </row>
    <row r="4344" spans="2:15" x14ac:dyDescent="0.2">
      <c r="B4344" s="13">
        <v>56193</v>
      </c>
      <c r="C4344" s="14">
        <v>42151.596111111321</v>
      </c>
      <c r="D4344" s="7" t="s">
        <v>10</v>
      </c>
      <c r="E4344" s="13">
        <v>2203</v>
      </c>
      <c r="F4344" s="7" t="s">
        <v>35</v>
      </c>
      <c r="G4344" s="7" t="s">
        <v>11</v>
      </c>
      <c r="H4344" s="13">
        <v>11</v>
      </c>
      <c r="I4344" s="13">
        <f>IF(G4344="Male",VLOOKUP(H4344,'Shoe size conversion table'!$B$6:$D$22,2),VLOOKUP(H4344,'Shoe size conversion table'!$J$6:$L$22,2))</f>
        <v>44</v>
      </c>
      <c r="J4344" s="13">
        <f>IF(G4344="Male",VLOOKUP(H4344,'Shoe size conversion table'!$B$6:$D$22,3),VLOOKUP(H4344,'Shoe size conversion table'!$J$6:$L$22,3))</f>
        <v>10.5</v>
      </c>
      <c r="K4344" s="11">
        <v>169</v>
      </c>
      <c r="L4344" s="12">
        <v>0</v>
      </c>
      <c r="M4344" s="7">
        <f t="shared" si="202"/>
        <v>2015</v>
      </c>
      <c r="N4344" s="7">
        <f t="shared" si="203"/>
        <v>5</v>
      </c>
      <c r="O4344" s="30">
        <f t="shared" si="204"/>
        <v>169</v>
      </c>
    </row>
    <row r="4345" spans="2:15" x14ac:dyDescent="0.2">
      <c r="B4345" s="13">
        <v>56193</v>
      </c>
      <c r="C4345" s="14">
        <v>42151.596111111321</v>
      </c>
      <c r="D4345" s="7" t="s">
        <v>10</v>
      </c>
      <c r="E4345" s="13">
        <v>2234</v>
      </c>
      <c r="F4345" s="7" t="s">
        <v>34</v>
      </c>
      <c r="G4345" s="7" t="s">
        <v>11</v>
      </c>
      <c r="H4345" s="13">
        <v>9.5</v>
      </c>
      <c r="I4345" s="13" t="str">
        <f>IF(G4345="Male",VLOOKUP(H4345,'Shoe size conversion table'!$B$6:$D$22,2),VLOOKUP(H4345,'Shoe size conversion table'!$J$6:$L$22,2))</f>
        <v>42-43</v>
      </c>
      <c r="J4345" s="13">
        <f>IF(G4345="Male",VLOOKUP(H4345,'Shoe size conversion table'!$B$6:$D$22,3),VLOOKUP(H4345,'Shoe size conversion table'!$J$6:$L$22,3))</f>
        <v>9</v>
      </c>
      <c r="K4345" s="11">
        <v>169</v>
      </c>
      <c r="L4345" s="12">
        <v>0</v>
      </c>
      <c r="M4345" s="7">
        <f t="shared" si="202"/>
        <v>2015</v>
      </c>
      <c r="N4345" s="7">
        <f t="shared" si="203"/>
        <v>5</v>
      </c>
      <c r="O4345" s="30">
        <f t="shared" si="204"/>
        <v>169</v>
      </c>
    </row>
    <row r="4346" spans="2:15" x14ac:dyDescent="0.2">
      <c r="B4346" s="13">
        <v>56194</v>
      </c>
      <c r="C4346" s="14">
        <v>42151.596111111321</v>
      </c>
      <c r="D4346" s="7" t="s">
        <v>7</v>
      </c>
      <c r="E4346" s="13">
        <v>2213</v>
      </c>
      <c r="F4346" s="7" t="s">
        <v>56</v>
      </c>
      <c r="G4346" s="7" t="s">
        <v>12</v>
      </c>
      <c r="H4346" s="13">
        <v>9</v>
      </c>
      <c r="I4346" s="13" t="str">
        <f>IF(G4346="Male",VLOOKUP(H4346,'Shoe size conversion table'!$B$6:$D$22,2),VLOOKUP(H4346,'Shoe size conversion table'!$J$6:$L$22,2))</f>
        <v>39-40</v>
      </c>
      <c r="J4346" s="13">
        <f>IF(G4346="Male",VLOOKUP(H4346,'Shoe size conversion table'!$B$6:$D$22,3),VLOOKUP(H4346,'Shoe size conversion table'!$J$6:$L$22,3))</f>
        <v>7</v>
      </c>
      <c r="K4346" s="11">
        <v>139</v>
      </c>
      <c r="L4346" s="12">
        <v>0</v>
      </c>
      <c r="M4346" s="7">
        <f t="shared" si="202"/>
        <v>2015</v>
      </c>
      <c r="N4346" s="7">
        <f t="shared" si="203"/>
        <v>5</v>
      </c>
      <c r="O4346" s="30">
        <f t="shared" si="204"/>
        <v>139</v>
      </c>
    </row>
    <row r="4347" spans="2:15" x14ac:dyDescent="0.2">
      <c r="B4347" s="13">
        <v>56195</v>
      </c>
      <c r="C4347" s="14">
        <v>42151.65611111129</v>
      </c>
      <c r="D4347" s="7" t="s">
        <v>7</v>
      </c>
      <c r="E4347" s="13">
        <v>2149</v>
      </c>
      <c r="F4347" s="7" t="s">
        <v>56</v>
      </c>
      <c r="G4347" s="7" t="s">
        <v>11</v>
      </c>
      <c r="H4347" s="13">
        <v>10.5</v>
      </c>
      <c r="I4347" s="13" t="str">
        <f>IF(G4347="Male",VLOOKUP(H4347,'Shoe size conversion table'!$B$6:$D$22,2),VLOOKUP(H4347,'Shoe size conversion table'!$J$6:$L$22,2))</f>
        <v>43-44</v>
      </c>
      <c r="J4347" s="13">
        <f>IF(G4347="Male",VLOOKUP(H4347,'Shoe size conversion table'!$B$6:$D$22,3),VLOOKUP(H4347,'Shoe size conversion table'!$J$6:$L$22,3))</f>
        <v>10</v>
      </c>
      <c r="K4347" s="11">
        <v>129</v>
      </c>
      <c r="L4347" s="12">
        <v>0</v>
      </c>
      <c r="M4347" s="7">
        <f t="shared" si="202"/>
        <v>2015</v>
      </c>
      <c r="N4347" s="7">
        <f t="shared" si="203"/>
        <v>5</v>
      </c>
      <c r="O4347" s="30">
        <f t="shared" si="204"/>
        <v>129</v>
      </c>
    </row>
    <row r="4348" spans="2:15" x14ac:dyDescent="0.2">
      <c r="B4348" s="13">
        <v>56196</v>
      </c>
      <c r="C4348" s="14">
        <v>42151.666111111248</v>
      </c>
      <c r="D4348" s="7" t="s">
        <v>10</v>
      </c>
      <c r="E4348" s="13">
        <v>2201</v>
      </c>
      <c r="F4348" s="7" t="s">
        <v>34</v>
      </c>
      <c r="G4348" s="7" t="s">
        <v>12</v>
      </c>
      <c r="H4348" s="13">
        <v>8</v>
      </c>
      <c r="I4348" s="13" t="str">
        <f>IF(G4348="Male",VLOOKUP(H4348,'Shoe size conversion table'!$B$6:$D$22,2),VLOOKUP(H4348,'Shoe size conversion table'!$J$6:$L$22,2))</f>
        <v>38-39</v>
      </c>
      <c r="J4348" s="13">
        <f>IF(G4348="Male",VLOOKUP(H4348,'Shoe size conversion table'!$B$6:$D$22,3),VLOOKUP(H4348,'Shoe size conversion table'!$J$6:$L$22,3))</f>
        <v>6</v>
      </c>
      <c r="K4348" s="11">
        <v>139</v>
      </c>
      <c r="L4348" s="12">
        <v>0</v>
      </c>
      <c r="M4348" s="7">
        <f t="shared" si="202"/>
        <v>2015</v>
      </c>
      <c r="N4348" s="7">
        <f t="shared" si="203"/>
        <v>5</v>
      </c>
      <c r="O4348" s="30">
        <f t="shared" si="204"/>
        <v>139</v>
      </c>
    </row>
    <row r="4349" spans="2:15" x14ac:dyDescent="0.2">
      <c r="B4349" s="13">
        <v>56197</v>
      </c>
      <c r="C4349" s="14">
        <v>42151.676111111286</v>
      </c>
      <c r="D4349" s="7" t="s">
        <v>10</v>
      </c>
      <c r="E4349" s="13">
        <v>2180</v>
      </c>
      <c r="F4349" s="7" t="s">
        <v>36</v>
      </c>
      <c r="G4349" s="7" t="s">
        <v>12</v>
      </c>
      <c r="H4349" s="13">
        <v>7.5</v>
      </c>
      <c r="I4349" s="13">
        <f>IF(G4349="Male",VLOOKUP(H4349,'Shoe size conversion table'!$B$6:$D$22,2),VLOOKUP(H4349,'Shoe size conversion table'!$J$6:$L$22,2))</f>
        <v>38</v>
      </c>
      <c r="J4349" s="13">
        <f>IF(G4349="Male",VLOOKUP(H4349,'Shoe size conversion table'!$B$6:$D$22,3),VLOOKUP(H4349,'Shoe size conversion table'!$J$6:$L$22,3))</f>
        <v>5.5</v>
      </c>
      <c r="K4349" s="11">
        <v>139</v>
      </c>
      <c r="L4349" s="12">
        <v>0</v>
      </c>
      <c r="M4349" s="7">
        <f t="shared" si="202"/>
        <v>2015</v>
      </c>
      <c r="N4349" s="7">
        <f t="shared" si="203"/>
        <v>5</v>
      </c>
      <c r="O4349" s="30">
        <f t="shared" si="204"/>
        <v>139</v>
      </c>
    </row>
    <row r="4350" spans="2:15" x14ac:dyDescent="0.2">
      <c r="B4350" s="13">
        <v>56198</v>
      </c>
      <c r="C4350" s="14">
        <v>42151.706111111249</v>
      </c>
      <c r="D4350" s="7" t="s">
        <v>8</v>
      </c>
      <c r="E4350" s="13">
        <v>2213</v>
      </c>
      <c r="F4350" s="7" t="s">
        <v>39</v>
      </c>
      <c r="G4350" s="7" t="s">
        <v>11</v>
      </c>
      <c r="H4350" s="13">
        <v>10.5</v>
      </c>
      <c r="I4350" s="13" t="str">
        <f>IF(G4350="Male",VLOOKUP(H4350,'Shoe size conversion table'!$B$6:$D$22,2),VLOOKUP(H4350,'Shoe size conversion table'!$J$6:$L$22,2))</f>
        <v>43-44</v>
      </c>
      <c r="J4350" s="13">
        <f>IF(G4350="Male",VLOOKUP(H4350,'Shoe size conversion table'!$B$6:$D$22,3),VLOOKUP(H4350,'Shoe size conversion table'!$J$6:$L$22,3))</f>
        <v>10</v>
      </c>
      <c r="K4350" s="11">
        <v>149</v>
      </c>
      <c r="L4350" s="12">
        <v>0</v>
      </c>
      <c r="M4350" s="7">
        <f t="shared" si="202"/>
        <v>2015</v>
      </c>
      <c r="N4350" s="7">
        <f t="shared" si="203"/>
        <v>5</v>
      </c>
      <c r="O4350" s="30">
        <f t="shared" si="204"/>
        <v>149</v>
      </c>
    </row>
    <row r="4351" spans="2:15" x14ac:dyDescent="0.2">
      <c r="B4351" s="13">
        <v>56199</v>
      </c>
      <c r="C4351" s="14">
        <v>42151.776111111249</v>
      </c>
      <c r="D4351" s="7" t="s">
        <v>8</v>
      </c>
      <c r="E4351" s="13">
        <v>2161</v>
      </c>
      <c r="F4351" s="7" t="s">
        <v>38</v>
      </c>
      <c r="G4351" s="7" t="s">
        <v>11</v>
      </c>
      <c r="H4351" s="13">
        <v>8.5</v>
      </c>
      <c r="I4351" s="13" t="str">
        <f>IF(G4351="Male",VLOOKUP(H4351,'Shoe size conversion table'!$B$6:$D$22,2),VLOOKUP(H4351,'Shoe size conversion table'!$J$6:$L$22,2))</f>
        <v>41-42</v>
      </c>
      <c r="J4351" s="13">
        <f>IF(G4351="Male",VLOOKUP(H4351,'Shoe size conversion table'!$B$6:$D$22,3),VLOOKUP(H4351,'Shoe size conversion table'!$J$6:$L$22,3))</f>
        <v>8</v>
      </c>
      <c r="K4351" s="11">
        <v>179</v>
      </c>
      <c r="L4351" s="12">
        <v>0</v>
      </c>
      <c r="M4351" s="7">
        <f t="shared" si="202"/>
        <v>2015</v>
      </c>
      <c r="N4351" s="7">
        <f t="shared" si="203"/>
        <v>5</v>
      </c>
      <c r="O4351" s="30">
        <f t="shared" si="204"/>
        <v>179</v>
      </c>
    </row>
    <row r="4352" spans="2:15" x14ac:dyDescent="0.2">
      <c r="B4352" s="13">
        <v>56200</v>
      </c>
      <c r="C4352" s="14">
        <v>42151.876111111145</v>
      </c>
      <c r="D4352" s="7" t="s">
        <v>9</v>
      </c>
      <c r="E4352" s="13">
        <v>2170</v>
      </c>
      <c r="F4352" s="7" t="s">
        <v>60</v>
      </c>
      <c r="G4352" s="7" t="s">
        <v>11</v>
      </c>
      <c r="H4352" s="13">
        <v>10.5</v>
      </c>
      <c r="I4352" s="13" t="str">
        <f>IF(G4352="Male",VLOOKUP(H4352,'Shoe size conversion table'!$B$6:$D$22,2),VLOOKUP(H4352,'Shoe size conversion table'!$J$6:$L$22,2))</f>
        <v>43-44</v>
      </c>
      <c r="J4352" s="13">
        <f>IF(G4352="Male",VLOOKUP(H4352,'Shoe size conversion table'!$B$6:$D$22,3),VLOOKUP(H4352,'Shoe size conversion table'!$J$6:$L$22,3))</f>
        <v>10</v>
      </c>
      <c r="K4352" s="11">
        <v>179</v>
      </c>
      <c r="L4352" s="12">
        <v>0.5</v>
      </c>
      <c r="M4352" s="7">
        <f t="shared" si="202"/>
        <v>2015</v>
      </c>
      <c r="N4352" s="7">
        <f t="shared" si="203"/>
        <v>5</v>
      </c>
      <c r="O4352" s="30">
        <f t="shared" si="204"/>
        <v>89.5</v>
      </c>
    </row>
    <row r="4353" spans="2:15" x14ac:dyDescent="0.2">
      <c r="B4353" s="13">
        <v>56201</v>
      </c>
      <c r="C4353" s="14">
        <v>42151.87611111132</v>
      </c>
      <c r="D4353" s="7" t="s">
        <v>7</v>
      </c>
      <c r="E4353" s="13">
        <v>2185</v>
      </c>
      <c r="F4353" s="7" t="s">
        <v>53</v>
      </c>
      <c r="G4353" s="7" t="s">
        <v>11</v>
      </c>
      <c r="H4353" s="13">
        <v>10.5</v>
      </c>
      <c r="I4353" s="13" t="str">
        <f>IF(G4353="Male",VLOOKUP(H4353,'Shoe size conversion table'!$B$6:$D$22,2),VLOOKUP(H4353,'Shoe size conversion table'!$J$6:$L$22,2))</f>
        <v>43-44</v>
      </c>
      <c r="J4353" s="13">
        <f>IF(G4353="Male",VLOOKUP(H4353,'Shoe size conversion table'!$B$6:$D$22,3),VLOOKUP(H4353,'Shoe size conversion table'!$J$6:$L$22,3))</f>
        <v>10</v>
      </c>
      <c r="K4353" s="11">
        <v>129</v>
      </c>
      <c r="L4353" s="12">
        <v>0.5</v>
      </c>
      <c r="M4353" s="7">
        <f t="shared" si="202"/>
        <v>2015</v>
      </c>
      <c r="N4353" s="7">
        <f t="shared" si="203"/>
        <v>5</v>
      </c>
      <c r="O4353" s="30">
        <f t="shared" si="204"/>
        <v>64.5</v>
      </c>
    </row>
    <row r="4354" spans="2:15" x14ac:dyDescent="0.2">
      <c r="B4354" s="13">
        <v>56202</v>
      </c>
      <c r="C4354" s="14">
        <v>42151.916111111146</v>
      </c>
      <c r="D4354" s="7" t="s">
        <v>10</v>
      </c>
      <c r="E4354" s="13">
        <v>2195</v>
      </c>
      <c r="F4354" s="7" t="s">
        <v>34</v>
      </c>
      <c r="G4354" s="7" t="s">
        <v>12</v>
      </c>
      <c r="H4354" s="13">
        <v>6.5</v>
      </c>
      <c r="I4354" s="13">
        <f>IF(G4354="Male",VLOOKUP(H4354,'Shoe size conversion table'!$B$6:$D$22,2),VLOOKUP(H4354,'Shoe size conversion table'!$J$6:$L$22,2))</f>
        <v>37</v>
      </c>
      <c r="J4354" s="13">
        <f>IF(G4354="Male",VLOOKUP(H4354,'Shoe size conversion table'!$B$6:$D$22,3),VLOOKUP(H4354,'Shoe size conversion table'!$J$6:$L$22,3))</f>
        <v>4.5</v>
      </c>
      <c r="K4354" s="11">
        <v>189</v>
      </c>
      <c r="L4354" s="12">
        <v>0</v>
      </c>
      <c r="M4354" s="7">
        <f t="shared" si="202"/>
        <v>2015</v>
      </c>
      <c r="N4354" s="7">
        <f t="shared" si="203"/>
        <v>5</v>
      </c>
      <c r="O4354" s="30">
        <f t="shared" si="204"/>
        <v>189</v>
      </c>
    </row>
    <row r="4355" spans="2:15" x14ac:dyDescent="0.2">
      <c r="B4355" s="13">
        <v>56203</v>
      </c>
      <c r="C4355" s="14">
        <v>42151.946111111145</v>
      </c>
      <c r="D4355" s="7" t="s">
        <v>7</v>
      </c>
      <c r="E4355" s="13">
        <v>2177</v>
      </c>
      <c r="F4355" s="7" t="s">
        <v>45</v>
      </c>
      <c r="G4355" s="7" t="s">
        <v>11</v>
      </c>
      <c r="H4355" s="13">
        <v>10</v>
      </c>
      <c r="I4355" s="13">
        <f>IF(G4355="Male",VLOOKUP(H4355,'Shoe size conversion table'!$B$6:$D$22,2),VLOOKUP(H4355,'Shoe size conversion table'!$J$6:$L$22,2))</f>
        <v>43</v>
      </c>
      <c r="J4355" s="13">
        <f>IF(G4355="Male",VLOOKUP(H4355,'Shoe size conversion table'!$B$6:$D$22,3),VLOOKUP(H4355,'Shoe size conversion table'!$J$6:$L$22,3))</f>
        <v>9.5</v>
      </c>
      <c r="K4355" s="11">
        <v>159</v>
      </c>
      <c r="L4355" s="12">
        <v>0</v>
      </c>
      <c r="M4355" s="7">
        <f t="shared" si="202"/>
        <v>2015</v>
      </c>
      <c r="N4355" s="7">
        <f t="shared" si="203"/>
        <v>5</v>
      </c>
      <c r="O4355" s="30">
        <f t="shared" si="204"/>
        <v>159</v>
      </c>
    </row>
    <row r="4356" spans="2:15" x14ac:dyDescent="0.2">
      <c r="B4356" s="13">
        <v>56204</v>
      </c>
      <c r="C4356" s="14">
        <v>42151.986111111291</v>
      </c>
      <c r="D4356" s="7" t="s">
        <v>7</v>
      </c>
      <c r="E4356" s="13">
        <v>2170</v>
      </c>
      <c r="F4356" s="7" t="s">
        <v>45</v>
      </c>
      <c r="G4356" s="7" t="s">
        <v>12</v>
      </c>
      <c r="H4356" s="13">
        <v>6.5</v>
      </c>
      <c r="I4356" s="13">
        <f>IF(G4356="Male",VLOOKUP(H4356,'Shoe size conversion table'!$B$6:$D$22,2),VLOOKUP(H4356,'Shoe size conversion table'!$J$6:$L$22,2))</f>
        <v>37</v>
      </c>
      <c r="J4356" s="13">
        <f>IF(G4356="Male",VLOOKUP(H4356,'Shoe size conversion table'!$B$6:$D$22,3),VLOOKUP(H4356,'Shoe size conversion table'!$J$6:$L$22,3))</f>
        <v>4.5</v>
      </c>
      <c r="K4356" s="11">
        <v>149</v>
      </c>
      <c r="L4356" s="12">
        <v>0.5</v>
      </c>
      <c r="M4356" s="7">
        <f t="shared" si="202"/>
        <v>2015</v>
      </c>
      <c r="N4356" s="7">
        <f t="shared" si="203"/>
        <v>5</v>
      </c>
      <c r="O4356" s="30">
        <f t="shared" si="204"/>
        <v>74.5</v>
      </c>
    </row>
    <row r="4357" spans="2:15" x14ac:dyDescent="0.2">
      <c r="B4357" s="13">
        <v>56205</v>
      </c>
      <c r="C4357" s="14">
        <v>42152.146111111324</v>
      </c>
      <c r="D4357" s="7" t="s">
        <v>7</v>
      </c>
      <c r="E4357" s="13">
        <v>2204</v>
      </c>
      <c r="F4357" s="7" t="s">
        <v>48</v>
      </c>
      <c r="G4357" s="7" t="s">
        <v>11</v>
      </c>
      <c r="H4357" s="13">
        <v>10.5</v>
      </c>
      <c r="I4357" s="13" t="str">
        <f>IF(G4357="Male",VLOOKUP(H4357,'Shoe size conversion table'!$B$6:$D$22,2),VLOOKUP(H4357,'Shoe size conversion table'!$J$6:$L$22,2))</f>
        <v>43-44</v>
      </c>
      <c r="J4357" s="13">
        <f>IF(G4357="Male",VLOOKUP(H4357,'Shoe size conversion table'!$B$6:$D$22,3),VLOOKUP(H4357,'Shoe size conversion table'!$J$6:$L$22,3))</f>
        <v>10</v>
      </c>
      <c r="K4357" s="11">
        <v>129</v>
      </c>
      <c r="L4357" s="12">
        <v>0.1</v>
      </c>
      <c r="M4357" s="7">
        <f t="shared" ref="M4357:M4420" si="205">YEAR(C4357)</f>
        <v>2015</v>
      </c>
      <c r="N4357" s="7">
        <f t="shared" si="203"/>
        <v>5</v>
      </c>
      <c r="O4357" s="30">
        <f t="shared" si="204"/>
        <v>116.10000000000001</v>
      </c>
    </row>
    <row r="4358" spans="2:15" x14ac:dyDescent="0.2">
      <c r="B4358" s="13">
        <v>56206</v>
      </c>
      <c r="C4358" s="14">
        <v>42152.186111111252</v>
      </c>
      <c r="D4358" s="7" t="s">
        <v>10</v>
      </c>
      <c r="E4358" s="13">
        <v>2156</v>
      </c>
      <c r="F4358" s="7" t="s">
        <v>34</v>
      </c>
      <c r="G4358" s="7" t="s">
        <v>12</v>
      </c>
      <c r="H4358" s="13">
        <v>8.5</v>
      </c>
      <c r="I4358" s="13">
        <f>IF(G4358="Male",VLOOKUP(H4358,'Shoe size conversion table'!$B$6:$D$22,2),VLOOKUP(H4358,'Shoe size conversion table'!$J$6:$L$22,2))</f>
        <v>39</v>
      </c>
      <c r="J4358" s="13">
        <f>IF(G4358="Male",VLOOKUP(H4358,'Shoe size conversion table'!$B$6:$D$22,3),VLOOKUP(H4358,'Shoe size conversion table'!$J$6:$L$22,3))</f>
        <v>6.5</v>
      </c>
      <c r="K4358" s="11">
        <v>179</v>
      </c>
      <c r="L4358" s="12">
        <v>0</v>
      </c>
      <c r="M4358" s="7">
        <f t="shared" si="205"/>
        <v>2015</v>
      </c>
      <c r="N4358" s="7">
        <f t="shared" ref="N4358:N4421" si="206">MONTH(C4358:C19325)</f>
        <v>5</v>
      </c>
      <c r="O4358" s="30">
        <f t="shared" ref="O4358:O4421" si="207">K4358*(1-L4358)</f>
        <v>179</v>
      </c>
    </row>
    <row r="4359" spans="2:15" x14ac:dyDescent="0.2">
      <c r="B4359" s="13">
        <v>56207</v>
      </c>
      <c r="C4359" s="14">
        <v>42152.186111111252</v>
      </c>
      <c r="D4359" s="7" t="s">
        <v>8</v>
      </c>
      <c r="E4359" s="13">
        <v>2190</v>
      </c>
      <c r="F4359" s="7" t="s">
        <v>38</v>
      </c>
      <c r="G4359" s="7" t="s">
        <v>11</v>
      </c>
      <c r="H4359" s="13">
        <v>11</v>
      </c>
      <c r="I4359" s="13">
        <f>IF(G4359="Male",VLOOKUP(H4359,'Shoe size conversion table'!$B$6:$D$22,2),VLOOKUP(H4359,'Shoe size conversion table'!$J$6:$L$22,2))</f>
        <v>44</v>
      </c>
      <c r="J4359" s="13">
        <f>IF(G4359="Male",VLOOKUP(H4359,'Shoe size conversion table'!$B$6:$D$22,3),VLOOKUP(H4359,'Shoe size conversion table'!$J$6:$L$22,3))</f>
        <v>10.5</v>
      </c>
      <c r="K4359" s="11">
        <v>149</v>
      </c>
      <c r="L4359" s="12">
        <v>0</v>
      </c>
      <c r="M4359" s="7">
        <f t="shared" si="205"/>
        <v>2015</v>
      </c>
      <c r="N4359" s="7">
        <f t="shared" si="206"/>
        <v>5</v>
      </c>
      <c r="O4359" s="30">
        <f t="shared" si="207"/>
        <v>149</v>
      </c>
    </row>
    <row r="4360" spans="2:15" x14ac:dyDescent="0.2">
      <c r="B4360" s="13">
        <v>56208</v>
      </c>
      <c r="C4360" s="14">
        <v>42152.256111111143</v>
      </c>
      <c r="D4360" s="7" t="s">
        <v>8</v>
      </c>
      <c r="E4360" s="13">
        <v>2224</v>
      </c>
      <c r="F4360" s="7" t="s">
        <v>38</v>
      </c>
      <c r="G4360" s="7" t="s">
        <v>12</v>
      </c>
      <c r="H4360" s="13">
        <v>9</v>
      </c>
      <c r="I4360" s="13" t="str">
        <f>IF(G4360="Male",VLOOKUP(H4360,'Shoe size conversion table'!$B$6:$D$22,2),VLOOKUP(H4360,'Shoe size conversion table'!$J$6:$L$22,2))</f>
        <v>39-40</v>
      </c>
      <c r="J4360" s="13">
        <f>IF(G4360="Male",VLOOKUP(H4360,'Shoe size conversion table'!$B$6:$D$22,3),VLOOKUP(H4360,'Shoe size conversion table'!$J$6:$L$22,3))</f>
        <v>7</v>
      </c>
      <c r="K4360" s="11">
        <v>129</v>
      </c>
      <c r="L4360" s="12">
        <v>0</v>
      </c>
      <c r="M4360" s="7">
        <f t="shared" si="205"/>
        <v>2015</v>
      </c>
      <c r="N4360" s="7">
        <f t="shared" si="206"/>
        <v>5</v>
      </c>
      <c r="O4360" s="30">
        <f t="shared" si="207"/>
        <v>129</v>
      </c>
    </row>
    <row r="4361" spans="2:15" x14ac:dyDescent="0.2">
      <c r="B4361" s="13">
        <v>56209</v>
      </c>
      <c r="C4361" s="14">
        <v>42152.256111111143</v>
      </c>
      <c r="D4361" s="7" t="s">
        <v>9</v>
      </c>
      <c r="E4361" s="13">
        <v>2158</v>
      </c>
      <c r="F4361" s="7" t="s">
        <v>61</v>
      </c>
      <c r="G4361" s="7" t="s">
        <v>11</v>
      </c>
      <c r="H4361" s="13">
        <v>9.5</v>
      </c>
      <c r="I4361" s="13" t="str">
        <f>IF(G4361="Male",VLOOKUP(H4361,'Shoe size conversion table'!$B$6:$D$22,2),VLOOKUP(H4361,'Shoe size conversion table'!$J$6:$L$22,2))</f>
        <v>42-43</v>
      </c>
      <c r="J4361" s="13">
        <f>IF(G4361="Male",VLOOKUP(H4361,'Shoe size conversion table'!$B$6:$D$22,3),VLOOKUP(H4361,'Shoe size conversion table'!$J$6:$L$22,3))</f>
        <v>9</v>
      </c>
      <c r="K4361" s="11">
        <v>199</v>
      </c>
      <c r="L4361" s="12">
        <v>0</v>
      </c>
      <c r="M4361" s="7">
        <f t="shared" si="205"/>
        <v>2015</v>
      </c>
      <c r="N4361" s="7">
        <f t="shared" si="206"/>
        <v>5</v>
      </c>
      <c r="O4361" s="30">
        <f t="shared" si="207"/>
        <v>199</v>
      </c>
    </row>
    <row r="4362" spans="2:15" x14ac:dyDescent="0.2">
      <c r="B4362" s="13">
        <v>56210</v>
      </c>
      <c r="C4362" s="14">
        <v>42152.256111111143</v>
      </c>
      <c r="D4362" s="7" t="s">
        <v>7</v>
      </c>
      <c r="E4362" s="13">
        <v>2201</v>
      </c>
      <c r="F4362" s="7" t="s">
        <v>51</v>
      </c>
      <c r="G4362" s="7" t="s">
        <v>11</v>
      </c>
      <c r="H4362" s="13">
        <v>11.5</v>
      </c>
      <c r="I4362" s="13" t="str">
        <f>IF(G4362="Male",VLOOKUP(H4362,'Shoe size conversion table'!$B$6:$D$22,2),VLOOKUP(H4362,'Shoe size conversion table'!$J$6:$L$22,2))</f>
        <v>44-45</v>
      </c>
      <c r="J4362" s="13">
        <f>IF(G4362="Male",VLOOKUP(H4362,'Shoe size conversion table'!$B$6:$D$22,3),VLOOKUP(H4362,'Shoe size conversion table'!$J$6:$L$22,3))</f>
        <v>11</v>
      </c>
      <c r="K4362" s="11">
        <v>169</v>
      </c>
      <c r="L4362" s="12">
        <v>0.3</v>
      </c>
      <c r="M4362" s="7">
        <f t="shared" si="205"/>
        <v>2015</v>
      </c>
      <c r="N4362" s="7">
        <f t="shared" si="206"/>
        <v>5</v>
      </c>
      <c r="O4362" s="30">
        <f t="shared" si="207"/>
        <v>118.3</v>
      </c>
    </row>
    <row r="4363" spans="2:15" x14ac:dyDescent="0.2">
      <c r="B4363" s="13">
        <v>56211</v>
      </c>
      <c r="C4363" s="14">
        <v>42152.326111111288</v>
      </c>
      <c r="D4363" s="7" t="s">
        <v>8</v>
      </c>
      <c r="E4363" s="13">
        <v>2214</v>
      </c>
      <c r="F4363" s="7" t="s">
        <v>38</v>
      </c>
      <c r="G4363" s="7" t="s">
        <v>11</v>
      </c>
      <c r="H4363" s="13">
        <v>10.5</v>
      </c>
      <c r="I4363" s="13" t="str">
        <f>IF(G4363="Male",VLOOKUP(H4363,'Shoe size conversion table'!$B$6:$D$22,2),VLOOKUP(H4363,'Shoe size conversion table'!$J$6:$L$22,2))</f>
        <v>43-44</v>
      </c>
      <c r="J4363" s="13">
        <f>IF(G4363="Male",VLOOKUP(H4363,'Shoe size conversion table'!$B$6:$D$22,3),VLOOKUP(H4363,'Shoe size conversion table'!$J$6:$L$22,3))</f>
        <v>10</v>
      </c>
      <c r="K4363" s="11">
        <v>139</v>
      </c>
      <c r="L4363" s="12">
        <v>0</v>
      </c>
      <c r="M4363" s="7">
        <f t="shared" si="205"/>
        <v>2015</v>
      </c>
      <c r="N4363" s="7">
        <f t="shared" si="206"/>
        <v>5</v>
      </c>
      <c r="O4363" s="30">
        <f t="shared" si="207"/>
        <v>139</v>
      </c>
    </row>
    <row r="4364" spans="2:15" x14ac:dyDescent="0.2">
      <c r="B4364" s="13">
        <v>56212</v>
      </c>
      <c r="C4364" s="14">
        <v>42152.476111111289</v>
      </c>
      <c r="D4364" s="7" t="s">
        <v>8</v>
      </c>
      <c r="E4364" s="13">
        <v>2216</v>
      </c>
      <c r="F4364" s="7" t="s">
        <v>38</v>
      </c>
      <c r="G4364" s="7" t="s">
        <v>12</v>
      </c>
      <c r="H4364" s="13">
        <v>11</v>
      </c>
      <c r="I4364" s="13" t="str">
        <f>IF(G4364="Male",VLOOKUP(H4364,'Shoe size conversion table'!$B$6:$D$22,2),VLOOKUP(H4364,'Shoe size conversion table'!$J$6:$L$22,2))</f>
        <v>41-42</v>
      </c>
      <c r="J4364" s="13">
        <f>IF(G4364="Male",VLOOKUP(H4364,'Shoe size conversion table'!$B$6:$D$22,3),VLOOKUP(H4364,'Shoe size conversion table'!$J$6:$L$22,3))</f>
        <v>9</v>
      </c>
      <c r="K4364" s="11">
        <v>149</v>
      </c>
      <c r="L4364" s="12">
        <v>0.5</v>
      </c>
      <c r="M4364" s="7">
        <f t="shared" si="205"/>
        <v>2015</v>
      </c>
      <c r="N4364" s="7">
        <f t="shared" si="206"/>
        <v>5</v>
      </c>
      <c r="O4364" s="30">
        <f t="shared" si="207"/>
        <v>74.5</v>
      </c>
    </row>
    <row r="4365" spans="2:15" x14ac:dyDescent="0.2">
      <c r="B4365" s="13">
        <v>56213</v>
      </c>
      <c r="C4365" s="14">
        <v>42152.576111111288</v>
      </c>
      <c r="D4365" s="7" t="s">
        <v>7</v>
      </c>
      <c r="E4365" s="13">
        <v>2206</v>
      </c>
      <c r="F4365" s="7" t="s">
        <v>48</v>
      </c>
      <c r="G4365" s="7" t="s">
        <v>11</v>
      </c>
      <c r="H4365" s="13">
        <v>11</v>
      </c>
      <c r="I4365" s="13">
        <f>IF(G4365="Male",VLOOKUP(H4365,'Shoe size conversion table'!$B$6:$D$22,2),VLOOKUP(H4365,'Shoe size conversion table'!$J$6:$L$22,2))</f>
        <v>44</v>
      </c>
      <c r="J4365" s="13">
        <f>IF(G4365="Male",VLOOKUP(H4365,'Shoe size conversion table'!$B$6:$D$22,3),VLOOKUP(H4365,'Shoe size conversion table'!$J$6:$L$22,3))</f>
        <v>10.5</v>
      </c>
      <c r="K4365" s="11">
        <v>199</v>
      </c>
      <c r="L4365" s="12">
        <v>0.2</v>
      </c>
      <c r="M4365" s="7">
        <f t="shared" si="205"/>
        <v>2015</v>
      </c>
      <c r="N4365" s="7">
        <f t="shared" si="206"/>
        <v>5</v>
      </c>
      <c r="O4365" s="30">
        <f t="shared" si="207"/>
        <v>159.20000000000002</v>
      </c>
    </row>
    <row r="4366" spans="2:15" x14ac:dyDescent="0.2">
      <c r="B4366" s="13">
        <v>56214</v>
      </c>
      <c r="C4366" s="14">
        <v>42152.596111111321</v>
      </c>
      <c r="D4366" s="7" t="s">
        <v>10</v>
      </c>
      <c r="E4366" s="13">
        <v>2203</v>
      </c>
      <c r="F4366" s="7" t="s">
        <v>35</v>
      </c>
      <c r="G4366" s="7" t="s">
        <v>11</v>
      </c>
      <c r="H4366" s="13">
        <v>11</v>
      </c>
      <c r="I4366" s="13">
        <f>IF(G4366="Male",VLOOKUP(H4366,'Shoe size conversion table'!$B$6:$D$22,2),VLOOKUP(H4366,'Shoe size conversion table'!$J$6:$L$22,2))</f>
        <v>44</v>
      </c>
      <c r="J4366" s="13">
        <f>IF(G4366="Male",VLOOKUP(H4366,'Shoe size conversion table'!$B$6:$D$22,3),VLOOKUP(H4366,'Shoe size conversion table'!$J$6:$L$22,3))</f>
        <v>10.5</v>
      </c>
      <c r="K4366" s="11">
        <v>169</v>
      </c>
      <c r="L4366" s="12">
        <v>0</v>
      </c>
      <c r="M4366" s="7">
        <f t="shared" si="205"/>
        <v>2015</v>
      </c>
      <c r="N4366" s="7">
        <f t="shared" si="206"/>
        <v>5</v>
      </c>
      <c r="O4366" s="30">
        <f t="shared" si="207"/>
        <v>169</v>
      </c>
    </row>
    <row r="4367" spans="2:15" x14ac:dyDescent="0.2">
      <c r="B4367" s="13">
        <v>56215</v>
      </c>
      <c r="C4367" s="14">
        <v>42152.646111111149</v>
      </c>
      <c r="D4367" s="7" t="s">
        <v>7</v>
      </c>
      <c r="E4367" s="13">
        <v>2169</v>
      </c>
      <c r="F4367" s="7" t="s">
        <v>47</v>
      </c>
      <c r="G4367" s="7" t="s">
        <v>11</v>
      </c>
      <c r="H4367" s="13">
        <v>8</v>
      </c>
      <c r="I4367" s="13">
        <f>IF(G4367="Male",VLOOKUP(H4367,'Shoe size conversion table'!$B$6:$D$22,2),VLOOKUP(H4367,'Shoe size conversion table'!$J$6:$L$22,2))</f>
        <v>41</v>
      </c>
      <c r="J4367" s="13">
        <f>IF(G4367="Male",VLOOKUP(H4367,'Shoe size conversion table'!$B$6:$D$22,3),VLOOKUP(H4367,'Shoe size conversion table'!$J$6:$L$22,3))</f>
        <v>7.5</v>
      </c>
      <c r="K4367" s="11">
        <v>199</v>
      </c>
      <c r="L4367" s="12">
        <v>0.1</v>
      </c>
      <c r="M4367" s="7">
        <f t="shared" si="205"/>
        <v>2015</v>
      </c>
      <c r="N4367" s="7">
        <f t="shared" si="206"/>
        <v>5</v>
      </c>
      <c r="O4367" s="30">
        <f t="shared" si="207"/>
        <v>179.1</v>
      </c>
    </row>
    <row r="4368" spans="2:15" x14ac:dyDescent="0.2">
      <c r="B4368" s="13">
        <v>56216</v>
      </c>
      <c r="C4368" s="14">
        <v>42152.65611111129</v>
      </c>
      <c r="D4368" s="7" t="s">
        <v>7</v>
      </c>
      <c r="E4368" s="13">
        <v>2223</v>
      </c>
      <c r="F4368" s="7" t="s">
        <v>43</v>
      </c>
      <c r="G4368" s="7" t="s">
        <v>12</v>
      </c>
      <c r="H4368" s="13">
        <v>9</v>
      </c>
      <c r="I4368" s="13" t="str">
        <f>IF(G4368="Male",VLOOKUP(H4368,'Shoe size conversion table'!$B$6:$D$22,2),VLOOKUP(H4368,'Shoe size conversion table'!$J$6:$L$22,2))</f>
        <v>39-40</v>
      </c>
      <c r="J4368" s="13">
        <f>IF(G4368="Male",VLOOKUP(H4368,'Shoe size conversion table'!$B$6:$D$22,3),VLOOKUP(H4368,'Shoe size conversion table'!$J$6:$L$22,3))</f>
        <v>7</v>
      </c>
      <c r="K4368" s="11">
        <v>199</v>
      </c>
      <c r="L4368" s="12">
        <v>0.3</v>
      </c>
      <c r="M4368" s="7">
        <f t="shared" si="205"/>
        <v>2015</v>
      </c>
      <c r="N4368" s="7">
        <f t="shared" si="206"/>
        <v>5</v>
      </c>
      <c r="O4368" s="30">
        <f t="shared" si="207"/>
        <v>139.29999999999998</v>
      </c>
    </row>
    <row r="4369" spans="2:15" x14ac:dyDescent="0.2">
      <c r="B4369" s="13">
        <v>56217</v>
      </c>
      <c r="C4369" s="14">
        <v>42152.666111111248</v>
      </c>
      <c r="D4369" s="7" t="s">
        <v>10</v>
      </c>
      <c r="E4369" s="13">
        <v>2174</v>
      </c>
      <c r="F4369" s="7" t="s">
        <v>34</v>
      </c>
      <c r="G4369" s="7" t="s">
        <v>12</v>
      </c>
      <c r="H4369" s="13">
        <v>8</v>
      </c>
      <c r="I4369" s="13" t="str">
        <f>IF(G4369="Male",VLOOKUP(H4369,'Shoe size conversion table'!$B$6:$D$22,2),VLOOKUP(H4369,'Shoe size conversion table'!$J$6:$L$22,2))</f>
        <v>38-39</v>
      </c>
      <c r="J4369" s="13">
        <f>IF(G4369="Male",VLOOKUP(H4369,'Shoe size conversion table'!$B$6:$D$22,3),VLOOKUP(H4369,'Shoe size conversion table'!$J$6:$L$22,3))</f>
        <v>6</v>
      </c>
      <c r="K4369" s="11">
        <v>179</v>
      </c>
      <c r="L4369" s="12">
        <v>0.1</v>
      </c>
      <c r="M4369" s="7">
        <f t="shared" si="205"/>
        <v>2015</v>
      </c>
      <c r="N4369" s="7">
        <f t="shared" si="206"/>
        <v>5</v>
      </c>
      <c r="O4369" s="30">
        <f t="shared" si="207"/>
        <v>161.1</v>
      </c>
    </row>
    <row r="4370" spans="2:15" x14ac:dyDescent="0.2">
      <c r="B4370" s="13">
        <v>56218</v>
      </c>
      <c r="C4370" s="14">
        <v>42152.676111111286</v>
      </c>
      <c r="D4370" s="7" t="s">
        <v>10</v>
      </c>
      <c r="E4370" s="13">
        <v>2242</v>
      </c>
      <c r="F4370" s="7" t="s">
        <v>34</v>
      </c>
      <c r="G4370" s="7" t="s">
        <v>11</v>
      </c>
      <c r="H4370" s="13">
        <v>11.5</v>
      </c>
      <c r="I4370" s="13" t="str">
        <f>IF(G4370="Male",VLOOKUP(H4370,'Shoe size conversion table'!$B$6:$D$22,2),VLOOKUP(H4370,'Shoe size conversion table'!$J$6:$L$22,2))</f>
        <v>44-45</v>
      </c>
      <c r="J4370" s="13">
        <f>IF(G4370="Male",VLOOKUP(H4370,'Shoe size conversion table'!$B$6:$D$22,3),VLOOKUP(H4370,'Shoe size conversion table'!$J$6:$L$22,3))</f>
        <v>11</v>
      </c>
      <c r="K4370" s="11">
        <v>149</v>
      </c>
      <c r="L4370" s="12">
        <v>0.2</v>
      </c>
      <c r="M4370" s="7">
        <f t="shared" si="205"/>
        <v>2015</v>
      </c>
      <c r="N4370" s="7">
        <f t="shared" si="206"/>
        <v>5</v>
      </c>
      <c r="O4370" s="30">
        <f t="shared" si="207"/>
        <v>119.2</v>
      </c>
    </row>
    <row r="4371" spans="2:15" x14ac:dyDescent="0.2">
      <c r="B4371" s="13">
        <v>56219</v>
      </c>
      <c r="C4371" s="14">
        <v>42152.846111111285</v>
      </c>
      <c r="D4371" s="7" t="s">
        <v>10</v>
      </c>
      <c r="E4371" s="13">
        <v>2189</v>
      </c>
      <c r="F4371" s="7" t="s">
        <v>35</v>
      </c>
      <c r="G4371" s="7" t="s">
        <v>12</v>
      </c>
      <c r="H4371" s="13">
        <v>7.5</v>
      </c>
      <c r="I4371" s="13">
        <f>IF(G4371="Male",VLOOKUP(H4371,'Shoe size conversion table'!$B$6:$D$22,2),VLOOKUP(H4371,'Shoe size conversion table'!$J$6:$L$22,2))</f>
        <v>38</v>
      </c>
      <c r="J4371" s="13">
        <f>IF(G4371="Male",VLOOKUP(H4371,'Shoe size conversion table'!$B$6:$D$22,3),VLOOKUP(H4371,'Shoe size conversion table'!$J$6:$L$22,3))</f>
        <v>5.5</v>
      </c>
      <c r="K4371" s="11">
        <v>139</v>
      </c>
      <c r="L4371" s="12">
        <v>0.5</v>
      </c>
      <c r="M4371" s="7">
        <f t="shared" si="205"/>
        <v>2015</v>
      </c>
      <c r="N4371" s="7">
        <f t="shared" si="206"/>
        <v>5</v>
      </c>
      <c r="O4371" s="30">
        <f t="shared" si="207"/>
        <v>69.5</v>
      </c>
    </row>
    <row r="4372" spans="2:15" x14ac:dyDescent="0.2">
      <c r="B4372" s="13">
        <v>56220</v>
      </c>
      <c r="C4372" s="14">
        <v>42152.946111111145</v>
      </c>
      <c r="D4372" s="7" t="s">
        <v>7</v>
      </c>
      <c r="E4372" s="13">
        <v>2218</v>
      </c>
      <c r="F4372" s="7" t="s">
        <v>51</v>
      </c>
      <c r="G4372" s="7" t="s">
        <v>11</v>
      </c>
      <c r="H4372" s="13">
        <v>9</v>
      </c>
      <c r="I4372" s="13">
        <f>IF(G4372="Male",VLOOKUP(H4372,'Shoe size conversion table'!$B$6:$D$22,2),VLOOKUP(H4372,'Shoe size conversion table'!$J$6:$L$22,2))</f>
        <v>42</v>
      </c>
      <c r="J4372" s="13">
        <f>IF(G4372="Male",VLOOKUP(H4372,'Shoe size conversion table'!$B$6:$D$22,3),VLOOKUP(H4372,'Shoe size conversion table'!$J$6:$L$22,3))</f>
        <v>8.5</v>
      </c>
      <c r="K4372" s="11">
        <v>199</v>
      </c>
      <c r="L4372" s="12">
        <v>0</v>
      </c>
      <c r="M4372" s="7">
        <f t="shared" si="205"/>
        <v>2015</v>
      </c>
      <c r="N4372" s="7">
        <f t="shared" si="206"/>
        <v>5</v>
      </c>
      <c r="O4372" s="30">
        <f t="shared" si="207"/>
        <v>199</v>
      </c>
    </row>
    <row r="4373" spans="2:15" x14ac:dyDescent="0.2">
      <c r="B4373" s="13">
        <v>56221</v>
      </c>
      <c r="C4373" s="14">
        <v>42152.986111111291</v>
      </c>
      <c r="D4373" s="7" t="s">
        <v>7</v>
      </c>
      <c r="E4373" s="13">
        <v>2171</v>
      </c>
      <c r="F4373" s="7" t="s">
        <v>46</v>
      </c>
      <c r="G4373" s="7" t="s">
        <v>12</v>
      </c>
      <c r="H4373" s="13">
        <v>6.5</v>
      </c>
      <c r="I4373" s="13">
        <f>IF(G4373="Male",VLOOKUP(H4373,'Shoe size conversion table'!$B$6:$D$22,2),VLOOKUP(H4373,'Shoe size conversion table'!$J$6:$L$22,2))</f>
        <v>37</v>
      </c>
      <c r="J4373" s="13">
        <f>IF(G4373="Male",VLOOKUP(H4373,'Shoe size conversion table'!$B$6:$D$22,3),VLOOKUP(H4373,'Shoe size conversion table'!$J$6:$L$22,3))</f>
        <v>4.5</v>
      </c>
      <c r="K4373" s="11">
        <v>189</v>
      </c>
      <c r="L4373" s="12">
        <v>0</v>
      </c>
      <c r="M4373" s="7">
        <f t="shared" si="205"/>
        <v>2015</v>
      </c>
      <c r="N4373" s="7">
        <f t="shared" si="206"/>
        <v>5</v>
      </c>
      <c r="O4373" s="30">
        <f t="shared" si="207"/>
        <v>189</v>
      </c>
    </row>
    <row r="4374" spans="2:15" x14ac:dyDescent="0.2">
      <c r="B4374" s="13">
        <v>56222</v>
      </c>
      <c r="C4374" s="14">
        <v>42152.996111111286</v>
      </c>
      <c r="D4374" s="7" t="s">
        <v>7</v>
      </c>
      <c r="E4374" s="13">
        <v>2221</v>
      </c>
      <c r="F4374" s="7" t="s">
        <v>48</v>
      </c>
      <c r="G4374" s="7" t="s">
        <v>11</v>
      </c>
      <c r="H4374" s="13">
        <v>9.5</v>
      </c>
      <c r="I4374" s="13" t="str">
        <f>IF(G4374="Male",VLOOKUP(H4374,'Shoe size conversion table'!$B$6:$D$22,2),VLOOKUP(H4374,'Shoe size conversion table'!$J$6:$L$22,2))</f>
        <v>42-43</v>
      </c>
      <c r="J4374" s="13">
        <f>IF(G4374="Male",VLOOKUP(H4374,'Shoe size conversion table'!$B$6:$D$22,3),VLOOKUP(H4374,'Shoe size conversion table'!$J$6:$L$22,3))</f>
        <v>9</v>
      </c>
      <c r="K4374" s="11">
        <v>199</v>
      </c>
      <c r="L4374" s="12">
        <v>0</v>
      </c>
      <c r="M4374" s="7">
        <f t="shared" si="205"/>
        <v>2015</v>
      </c>
      <c r="N4374" s="7">
        <f t="shared" si="206"/>
        <v>5</v>
      </c>
      <c r="O4374" s="30">
        <f t="shared" si="207"/>
        <v>199</v>
      </c>
    </row>
    <row r="4375" spans="2:15" x14ac:dyDescent="0.2">
      <c r="B4375" s="13">
        <v>56223</v>
      </c>
      <c r="C4375" s="14">
        <v>42153.146111111251</v>
      </c>
      <c r="D4375" s="7" t="s">
        <v>10</v>
      </c>
      <c r="E4375" s="13">
        <v>2212</v>
      </c>
      <c r="F4375" s="7" t="s">
        <v>35</v>
      </c>
      <c r="G4375" s="7" t="s">
        <v>12</v>
      </c>
      <c r="H4375" s="13">
        <v>10.5</v>
      </c>
      <c r="I4375" s="13">
        <f>IF(G4375="Male",VLOOKUP(H4375,'Shoe size conversion table'!$B$6:$D$22,2),VLOOKUP(H4375,'Shoe size conversion table'!$J$6:$L$22,2))</f>
        <v>41</v>
      </c>
      <c r="J4375" s="13">
        <f>IF(G4375="Male",VLOOKUP(H4375,'Shoe size conversion table'!$B$6:$D$22,3),VLOOKUP(H4375,'Shoe size conversion table'!$J$6:$L$22,3))</f>
        <v>8.5</v>
      </c>
      <c r="K4375" s="11">
        <v>199</v>
      </c>
      <c r="L4375" s="12">
        <v>0</v>
      </c>
      <c r="M4375" s="7">
        <f t="shared" si="205"/>
        <v>2015</v>
      </c>
      <c r="N4375" s="7">
        <f t="shared" si="206"/>
        <v>5</v>
      </c>
      <c r="O4375" s="30">
        <f t="shared" si="207"/>
        <v>199</v>
      </c>
    </row>
    <row r="4376" spans="2:15" x14ac:dyDescent="0.2">
      <c r="B4376" s="13">
        <v>56224</v>
      </c>
      <c r="C4376" s="14">
        <v>42153.146111111324</v>
      </c>
      <c r="D4376" s="7" t="s">
        <v>7</v>
      </c>
      <c r="E4376" s="13">
        <v>2202</v>
      </c>
      <c r="F4376" s="7" t="s">
        <v>43</v>
      </c>
      <c r="G4376" s="7" t="s">
        <v>12</v>
      </c>
      <c r="H4376" s="13">
        <v>8.5</v>
      </c>
      <c r="I4376" s="13">
        <f>IF(G4376="Male",VLOOKUP(H4376,'Shoe size conversion table'!$B$6:$D$22,2),VLOOKUP(H4376,'Shoe size conversion table'!$J$6:$L$22,2))</f>
        <v>39</v>
      </c>
      <c r="J4376" s="13">
        <f>IF(G4376="Male",VLOOKUP(H4376,'Shoe size conversion table'!$B$6:$D$22,3),VLOOKUP(H4376,'Shoe size conversion table'!$J$6:$L$22,3))</f>
        <v>6.5</v>
      </c>
      <c r="K4376" s="11">
        <v>149</v>
      </c>
      <c r="L4376" s="12">
        <v>0</v>
      </c>
      <c r="M4376" s="7">
        <f t="shared" si="205"/>
        <v>2015</v>
      </c>
      <c r="N4376" s="7">
        <f t="shared" si="206"/>
        <v>5</v>
      </c>
      <c r="O4376" s="30">
        <f t="shared" si="207"/>
        <v>149</v>
      </c>
    </row>
    <row r="4377" spans="2:15" x14ac:dyDescent="0.2">
      <c r="B4377" s="13">
        <v>56225</v>
      </c>
      <c r="C4377" s="14">
        <v>42153.186111111252</v>
      </c>
      <c r="D4377" s="7" t="s">
        <v>7</v>
      </c>
      <c r="E4377" s="13">
        <v>2217</v>
      </c>
      <c r="F4377" s="7" t="s">
        <v>49</v>
      </c>
      <c r="G4377" s="7" t="s">
        <v>11</v>
      </c>
      <c r="H4377" s="13">
        <v>11</v>
      </c>
      <c r="I4377" s="13">
        <f>IF(G4377="Male",VLOOKUP(H4377,'Shoe size conversion table'!$B$6:$D$22,2),VLOOKUP(H4377,'Shoe size conversion table'!$J$6:$L$22,2))</f>
        <v>44</v>
      </c>
      <c r="J4377" s="13">
        <f>IF(G4377="Male",VLOOKUP(H4377,'Shoe size conversion table'!$B$6:$D$22,3),VLOOKUP(H4377,'Shoe size conversion table'!$J$6:$L$22,3))</f>
        <v>10.5</v>
      </c>
      <c r="K4377" s="11">
        <v>199</v>
      </c>
      <c r="L4377" s="12">
        <v>0</v>
      </c>
      <c r="M4377" s="7">
        <f t="shared" si="205"/>
        <v>2015</v>
      </c>
      <c r="N4377" s="7">
        <f t="shared" si="206"/>
        <v>5</v>
      </c>
      <c r="O4377" s="30">
        <f t="shared" si="207"/>
        <v>199</v>
      </c>
    </row>
    <row r="4378" spans="2:15" x14ac:dyDescent="0.2">
      <c r="B4378" s="13">
        <v>56226</v>
      </c>
      <c r="C4378" s="14">
        <v>42153.186111111252</v>
      </c>
      <c r="D4378" s="7" t="s">
        <v>8</v>
      </c>
      <c r="E4378" s="13">
        <v>2160</v>
      </c>
      <c r="F4378" s="7" t="s">
        <v>39</v>
      </c>
      <c r="G4378" s="7" t="s">
        <v>12</v>
      </c>
      <c r="H4378" s="13">
        <v>6.5</v>
      </c>
      <c r="I4378" s="13">
        <f>IF(G4378="Male",VLOOKUP(H4378,'Shoe size conversion table'!$B$6:$D$22,2),VLOOKUP(H4378,'Shoe size conversion table'!$J$6:$L$22,2))</f>
        <v>37</v>
      </c>
      <c r="J4378" s="13">
        <f>IF(G4378="Male",VLOOKUP(H4378,'Shoe size conversion table'!$B$6:$D$22,3),VLOOKUP(H4378,'Shoe size conversion table'!$J$6:$L$22,3))</f>
        <v>4.5</v>
      </c>
      <c r="K4378" s="11">
        <v>139</v>
      </c>
      <c r="L4378" s="12">
        <v>0.1</v>
      </c>
      <c r="M4378" s="7">
        <f t="shared" si="205"/>
        <v>2015</v>
      </c>
      <c r="N4378" s="7">
        <f t="shared" si="206"/>
        <v>5</v>
      </c>
      <c r="O4378" s="30">
        <f t="shared" si="207"/>
        <v>125.10000000000001</v>
      </c>
    </row>
    <row r="4379" spans="2:15" x14ac:dyDescent="0.2">
      <c r="B4379" s="13">
        <v>56227</v>
      </c>
      <c r="C4379" s="14">
        <v>42153.256111111143</v>
      </c>
      <c r="D4379" s="7" t="s">
        <v>7</v>
      </c>
      <c r="E4379" s="13">
        <v>2217</v>
      </c>
      <c r="F4379" s="7" t="s">
        <v>51</v>
      </c>
      <c r="G4379" s="7" t="s">
        <v>11</v>
      </c>
      <c r="H4379" s="13">
        <v>15</v>
      </c>
      <c r="I4379" s="13">
        <f>IF(G4379="Male",VLOOKUP(H4379,'Shoe size conversion table'!$B$6:$D$22,2),VLOOKUP(H4379,'Shoe size conversion table'!$J$6:$L$22,2))</f>
        <v>48</v>
      </c>
      <c r="J4379" s="13">
        <f>IF(G4379="Male",VLOOKUP(H4379,'Shoe size conversion table'!$B$6:$D$22,3),VLOOKUP(H4379,'Shoe size conversion table'!$J$6:$L$22,3))</f>
        <v>14.5</v>
      </c>
      <c r="K4379" s="11">
        <v>149</v>
      </c>
      <c r="L4379" s="12">
        <v>0</v>
      </c>
      <c r="M4379" s="7">
        <f t="shared" si="205"/>
        <v>2015</v>
      </c>
      <c r="N4379" s="7">
        <f t="shared" si="206"/>
        <v>5</v>
      </c>
      <c r="O4379" s="30">
        <f t="shared" si="207"/>
        <v>149</v>
      </c>
    </row>
    <row r="4380" spans="2:15" x14ac:dyDescent="0.2">
      <c r="B4380" s="13">
        <v>56228</v>
      </c>
      <c r="C4380" s="14">
        <v>42153.326111111288</v>
      </c>
      <c r="D4380" s="7" t="s">
        <v>8</v>
      </c>
      <c r="E4380" s="13">
        <v>2150</v>
      </c>
      <c r="F4380" s="7" t="s">
        <v>38</v>
      </c>
      <c r="G4380" s="7" t="s">
        <v>12</v>
      </c>
      <c r="H4380" s="13">
        <v>7.5</v>
      </c>
      <c r="I4380" s="13">
        <f>IF(G4380="Male",VLOOKUP(H4380,'Shoe size conversion table'!$B$6:$D$22,2),VLOOKUP(H4380,'Shoe size conversion table'!$J$6:$L$22,2))</f>
        <v>38</v>
      </c>
      <c r="J4380" s="13">
        <f>IF(G4380="Male",VLOOKUP(H4380,'Shoe size conversion table'!$B$6:$D$22,3),VLOOKUP(H4380,'Shoe size conversion table'!$J$6:$L$22,3))</f>
        <v>5.5</v>
      </c>
      <c r="K4380" s="11">
        <v>199</v>
      </c>
      <c r="L4380" s="12">
        <v>0.3</v>
      </c>
      <c r="M4380" s="7">
        <f t="shared" si="205"/>
        <v>2015</v>
      </c>
      <c r="N4380" s="7">
        <f t="shared" si="206"/>
        <v>5</v>
      </c>
      <c r="O4380" s="30">
        <f t="shared" si="207"/>
        <v>139.29999999999998</v>
      </c>
    </row>
    <row r="4381" spans="2:15" x14ac:dyDescent="0.2">
      <c r="B4381" s="13">
        <v>56229</v>
      </c>
      <c r="C4381" s="14">
        <v>42153.476111111289</v>
      </c>
      <c r="D4381" s="7" t="s">
        <v>7</v>
      </c>
      <c r="E4381" s="13">
        <v>2238</v>
      </c>
      <c r="F4381" s="7" t="s">
        <v>51</v>
      </c>
      <c r="G4381" s="7" t="s">
        <v>11</v>
      </c>
      <c r="H4381" s="13">
        <v>10</v>
      </c>
      <c r="I4381" s="13">
        <f>IF(G4381="Male",VLOOKUP(H4381,'Shoe size conversion table'!$B$6:$D$22,2),VLOOKUP(H4381,'Shoe size conversion table'!$J$6:$L$22,2))</f>
        <v>43</v>
      </c>
      <c r="J4381" s="13">
        <f>IF(G4381="Male",VLOOKUP(H4381,'Shoe size conversion table'!$B$6:$D$22,3),VLOOKUP(H4381,'Shoe size conversion table'!$J$6:$L$22,3))</f>
        <v>9.5</v>
      </c>
      <c r="K4381" s="11">
        <v>199</v>
      </c>
      <c r="L4381" s="12">
        <v>0.2</v>
      </c>
      <c r="M4381" s="7">
        <f t="shared" si="205"/>
        <v>2015</v>
      </c>
      <c r="N4381" s="7">
        <f t="shared" si="206"/>
        <v>5</v>
      </c>
      <c r="O4381" s="30">
        <f t="shared" si="207"/>
        <v>159.20000000000002</v>
      </c>
    </row>
    <row r="4382" spans="2:15" x14ac:dyDescent="0.2">
      <c r="B4382" s="13">
        <v>56230</v>
      </c>
      <c r="C4382" s="14">
        <v>42153.516111111283</v>
      </c>
      <c r="D4382" s="7" t="s">
        <v>7</v>
      </c>
      <c r="E4382" s="13">
        <v>2198</v>
      </c>
      <c r="F4382" s="7" t="s">
        <v>48</v>
      </c>
      <c r="G4382" s="7" t="s">
        <v>12</v>
      </c>
      <c r="H4382" s="13">
        <v>8.5</v>
      </c>
      <c r="I4382" s="13">
        <f>IF(G4382="Male",VLOOKUP(H4382,'Shoe size conversion table'!$B$6:$D$22,2),VLOOKUP(H4382,'Shoe size conversion table'!$J$6:$L$22,2))</f>
        <v>39</v>
      </c>
      <c r="J4382" s="13">
        <f>IF(G4382="Male",VLOOKUP(H4382,'Shoe size conversion table'!$B$6:$D$22,3),VLOOKUP(H4382,'Shoe size conversion table'!$J$6:$L$22,3))</f>
        <v>6.5</v>
      </c>
      <c r="K4382" s="11">
        <v>149</v>
      </c>
      <c r="L4382" s="12">
        <v>0</v>
      </c>
      <c r="M4382" s="7">
        <f t="shared" si="205"/>
        <v>2015</v>
      </c>
      <c r="N4382" s="7">
        <f t="shared" si="206"/>
        <v>5</v>
      </c>
      <c r="O4382" s="30">
        <f t="shared" si="207"/>
        <v>149</v>
      </c>
    </row>
    <row r="4383" spans="2:15" x14ac:dyDescent="0.2">
      <c r="B4383" s="13">
        <v>56231</v>
      </c>
      <c r="C4383" s="14">
        <v>42153.596111111321</v>
      </c>
      <c r="D4383" s="7" t="s">
        <v>10</v>
      </c>
      <c r="E4383" s="13">
        <v>2214</v>
      </c>
      <c r="F4383" s="7" t="s">
        <v>35</v>
      </c>
      <c r="G4383" s="7" t="s">
        <v>11</v>
      </c>
      <c r="H4383" s="13">
        <v>10</v>
      </c>
      <c r="I4383" s="13">
        <f>IF(G4383="Male",VLOOKUP(H4383,'Shoe size conversion table'!$B$6:$D$22,2),VLOOKUP(H4383,'Shoe size conversion table'!$J$6:$L$22,2))</f>
        <v>43</v>
      </c>
      <c r="J4383" s="13">
        <f>IF(G4383="Male",VLOOKUP(H4383,'Shoe size conversion table'!$B$6:$D$22,3),VLOOKUP(H4383,'Shoe size conversion table'!$J$6:$L$22,3))</f>
        <v>9.5</v>
      </c>
      <c r="K4383" s="11">
        <v>139</v>
      </c>
      <c r="L4383" s="12">
        <v>0.1</v>
      </c>
      <c r="M4383" s="7">
        <f t="shared" si="205"/>
        <v>2015</v>
      </c>
      <c r="N4383" s="7">
        <f t="shared" si="206"/>
        <v>5</v>
      </c>
      <c r="O4383" s="30">
        <f t="shared" si="207"/>
        <v>125.10000000000001</v>
      </c>
    </row>
    <row r="4384" spans="2:15" x14ac:dyDescent="0.2">
      <c r="B4384" s="13">
        <v>56231</v>
      </c>
      <c r="C4384" s="14">
        <v>42153.596111111321</v>
      </c>
      <c r="D4384" s="7" t="s">
        <v>10</v>
      </c>
      <c r="E4384" s="13">
        <v>2204</v>
      </c>
      <c r="F4384" s="7" t="s">
        <v>35</v>
      </c>
      <c r="G4384" s="7" t="s">
        <v>11</v>
      </c>
      <c r="H4384" s="13">
        <v>9</v>
      </c>
      <c r="I4384" s="13">
        <f>IF(G4384="Male",VLOOKUP(H4384,'Shoe size conversion table'!$B$6:$D$22,2),VLOOKUP(H4384,'Shoe size conversion table'!$J$6:$L$22,2))</f>
        <v>42</v>
      </c>
      <c r="J4384" s="13">
        <f>IF(G4384="Male",VLOOKUP(H4384,'Shoe size conversion table'!$B$6:$D$22,3),VLOOKUP(H4384,'Shoe size conversion table'!$J$6:$L$22,3))</f>
        <v>8.5</v>
      </c>
      <c r="K4384" s="11">
        <v>179</v>
      </c>
      <c r="L4384" s="12">
        <v>0</v>
      </c>
      <c r="M4384" s="7">
        <f t="shared" si="205"/>
        <v>2015</v>
      </c>
      <c r="N4384" s="7">
        <f t="shared" si="206"/>
        <v>5</v>
      </c>
      <c r="O4384" s="30">
        <f t="shared" si="207"/>
        <v>179</v>
      </c>
    </row>
    <row r="4385" spans="2:15" x14ac:dyDescent="0.2">
      <c r="B4385" s="13">
        <v>56232</v>
      </c>
      <c r="C4385" s="14">
        <v>42153.65611111129</v>
      </c>
      <c r="D4385" s="7" t="s">
        <v>7</v>
      </c>
      <c r="E4385" s="13">
        <v>2158</v>
      </c>
      <c r="F4385" s="7" t="s">
        <v>50</v>
      </c>
      <c r="G4385" s="7" t="s">
        <v>11</v>
      </c>
      <c r="H4385" s="13">
        <v>8</v>
      </c>
      <c r="I4385" s="13">
        <f>IF(G4385="Male",VLOOKUP(H4385,'Shoe size conversion table'!$B$6:$D$22,2),VLOOKUP(H4385,'Shoe size conversion table'!$J$6:$L$22,2))</f>
        <v>41</v>
      </c>
      <c r="J4385" s="13">
        <f>IF(G4385="Male",VLOOKUP(H4385,'Shoe size conversion table'!$B$6:$D$22,3),VLOOKUP(H4385,'Shoe size conversion table'!$J$6:$L$22,3))</f>
        <v>7.5</v>
      </c>
      <c r="K4385" s="11">
        <v>139</v>
      </c>
      <c r="L4385" s="12">
        <v>0</v>
      </c>
      <c r="M4385" s="7">
        <f t="shared" si="205"/>
        <v>2015</v>
      </c>
      <c r="N4385" s="7">
        <f t="shared" si="206"/>
        <v>5</v>
      </c>
      <c r="O4385" s="30">
        <f t="shared" si="207"/>
        <v>139</v>
      </c>
    </row>
    <row r="4386" spans="2:15" x14ac:dyDescent="0.2">
      <c r="B4386" s="13">
        <v>56233</v>
      </c>
      <c r="C4386" s="14">
        <v>42153.676111111286</v>
      </c>
      <c r="D4386" s="7" t="s">
        <v>10</v>
      </c>
      <c r="E4386" s="13">
        <v>2184</v>
      </c>
      <c r="F4386" s="7" t="s">
        <v>35</v>
      </c>
      <c r="G4386" s="7" t="s">
        <v>11</v>
      </c>
      <c r="H4386" s="13">
        <v>10</v>
      </c>
      <c r="I4386" s="13">
        <f>IF(G4386="Male",VLOOKUP(H4386,'Shoe size conversion table'!$B$6:$D$22,2),VLOOKUP(H4386,'Shoe size conversion table'!$J$6:$L$22,2))</f>
        <v>43</v>
      </c>
      <c r="J4386" s="13">
        <f>IF(G4386="Male",VLOOKUP(H4386,'Shoe size conversion table'!$B$6:$D$22,3),VLOOKUP(H4386,'Shoe size conversion table'!$J$6:$L$22,3))</f>
        <v>9.5</v>
      </c>
      <c r="K4386" s="11">
        <v>159</v>
      </c>
      <c r="L4386" s="12">
        <v>0</v>
      </c>
      <c r="M4386" s="7">
        <f t="shared" si="205"/>
        <v>2015</v>
      </c>
      <c r="N4386" s="7">
        <f t="shared" si="206"/>
        <v>5</v>
      </c>
      <c r="O4386" s="30">
        <f t="shared" si="207"/>
        <v>159</v>
      </c>
    </row>
    <row r="4387" spans="2:15" x14ac:dyDescent="0.2">
      <c r="B4387" s="13">
        <v>56234</v>
      </c>
      <c r="C4387" s="14">
        <v>42153.846111111285</v>
      </c>
      <c r="D4387" s="7" t="s">
        <v>10</v>
      </c>
      <c r="E4387" s="13">
        <v>2235</v>
      </c>
      <c r="F4387" s="7" t="s">
        <v>35</v>
      </c>
      <c r="G4387" s="7" t="s">
        <v>12</v>
      </c>
      <c r="H4387" s="13">
        <v>7</v>
      </c>
      <c r="I4387" s="13" t="str">
        <f>IF(G4387="Male",VLOOKUP(H4387,'Shoe size conversion table'!$B$6:$D$22,2),VLOOKUP(H4387,'Shoe size conversion table'!$J$6:$L$22,2))</f>
        <v>37-38</v>
      </c>
      <c r="J4387" s="13">
        <f>IF(G4387="Male",VLOOKUP(H4387,'Shoe size conversion table'!$B$6:$D$22,3),VLOOKUP(H4387,'Shoe size conversion table'!$J$6:$L$22,3))</f>
        <v>5</v>
      </c>
      <c r="K4387" s="11">
        <v>159</v>
      </c>
      <c r="L4387" s="12">
        <v>0.2</v>
      </c>
      <c r="M4387" s="7">
        <f t="shared" si="205"/>
        <v>2015</v>
      </c>
      <c r="N4387" s="7">
        <f t="shared" si="206"/>
        <v>5</v>
      </c>
      <c r="O4387" s="30">
        <f t="shared" si="207"/>
        <v>127.2</v>
      </c>
    </row>
    <row r="4388" spans="2:15" x14ac:dyDescent="0.2">
      <c r="B4388" s="13">
        <v>56235</v>
      </c>
      <c r="C4388" s="14">
        <v>42153.876111111145</v>
      </c>
      <c r="D4388" s="7" t="s">
        <v>9</v>
      </c>
      <c r="E4388" s="13">
        <v>2201</v>
      </c>
      <c r="F4388" s="7" t="s">
        <v>60</v>
      </c>
      <c r="G4388" s="7" t="s">
        <v>11</v>
      </c>
      <c r="H4388" s="13">
        <v>10.5</v>
      </c>
      <c r="I4388" s="13" t="str">
        <f>IF(G4388="Male",VLOOKUP(H4388,'Shoe size conversion table'!$B$6:$D$22,2),VLOOKUP(H4388,'Shoe size conversion table'!$J$6:$L$22,2))</f>
        <v>43-44</v>
      </c>
      <c r="J4388" s="13">
        <f>IF(G4388="Male",VLOOKUP(H4388,'Shoe size conversion table'!$B$6:$D$22,3),VLOOKUP(H4388,'Shoe size conversion table'!$J$6:$L$22,3))</f>
        <v>10</v>
      </c>
      <c r="K4388" s="11">
        <v>149</v>
      </c>
      <c r="L4388" s="12">
        <v>0</v>
      </c>
      <c r="M4388" s="7">
        <f t="shared" si="205"/>
        <v>2015</v>
      </c>
      <c r="N4388" s="7">
        <f t="shared" si="206"/>
        <v>5</v>
      </c>
      <c r="O4388" s="30">
        <f t="shared" si="207"/>
        <v>149</v>
      </c>
    </row>
    <row r="4389" spans="2:15" x14ac:dyDescent="0.2">
      <c r="B4389" s="13">
        <v>56236</v>
      </c>
      <c r="C4389" s="14">
        <v>42153.996111111286</v>
      </c>
      <c r="D4389" s="7" t="s">
        <v>7</v>
      </c>
      <c r="E4389" s="13">
        <v>2216</v>
      </c>
      <c r="F4389" s="7" t="s">
        <v>51</v>
      </c>
      <c r="G4389" s="7" t="s">
        <v>12</v>
      </c>
      <c r="H4389" s="13">
        <v>8.5</v>
      </c>
      <c r="I4389" s="13">
        <f>IF(G4389="Male",VLOOKUP(H4389,'Shoe size conversion table'!$B$6:$D$22,2),VLOOKUP(H4389,'Shoe size conversion table'!$J$6:$L$22,2))</f>
        <v>39</v>
      </c>
      <c r="J4389" s="13">
        <f>IF(G4389="Male",VLOOKUP(H4389,'Shoe size conversion table'!$B$6:$D$22,3),VLOOKUP(H4389,'Shoe size conversion table'!$J$6:$L$22,3))</f>
        <v>6.5</v>
      </c>
      <c r="K4389" s="11">
        <v>199</v>
      </c>
      <c r="L4389" s="12">
        <v>0.1</v>
      </c>
      <c r="M4389" s="7">
        <f t="shared" si="205"/>
        <v>2015</v>
      </c>
      <c r="N4389" s="7">
        <f t="shared" si="206"/>
        <v>5</v>
      </c>
      <c r="O4389" s="30">
        <f t="shared" si="207"/>
        <v>179.1</v>
      </c>
    </row>
    <row r="4390" spans="2:15" x14ac:dyDescent="0.2">
      <c r="B4390" s="13">
        <v>56237</v>
      </c>
      <c r="C4390" s="14">
        <v>42154.046111111253</v>
      </c>
      <c r="D4390" s="7" t="s">
        <v>8</v>
      </c>
      <c r="E4390" s="13">
        <v>2201</v>
      </c>
      <c r="F4390" s="7" t="s">
        <v>41</v>
      </c>
      <c r="G4390" s="7" t="s">
        <v>11</v>
      </c>
      <c r="H4390" s="13">
        <v>9.5</v>
      </c>
      <c r="I4390" s="13" t="str">
        <f>IF(G4390="Male",VLOOKUP(H4390,'Shoe size conversion table'!$B$6:$D$22,2),VLOOKUP(H4390,'Shoe size conversion table'!$J$6:$L$22,2))</f>
        <v>42-43</v>
      </c>
      <c r="J4390" s="13">
        <f>IF(G4390="Male",VLOOKUP(H4390,'Shoe size conversion table'!$B$6:$D$22,3),VLOOKUP(H4390,'Shoe size conversion table'!$J$6:$L$22,3))</f>
        <v>9</v>
      </c>
      <c r="K4390" s="11">
        <v>199</v>
      </c>
      <c r="L4390" s="12">
        <v>0</v>
      </c>
      <c r="M4390" s="7">
        <f t="shared" si="205"/>
        <v>2015</v>
      </c>
      <c r="N4390" s="7">
        <f t="shared" si="206"/>
        <v>5</v>
      </c>
      <c r="O4390" s="30">
        <f t="shared" si="207"/>
        <v>199</v>
      </c>
    </row>
    <row r="4391" spans="2:15" x14ac:dyDescent="0.2">
      <c r="B4391" s="13">
        <v>56237</v>
      </c>
      <c r="C4391" s="14">
        <v>42154.046111111253</v>
      </c>
      <c r="D4391" s="7" t="s">
        <v>8</v>
      </c>
      <c r="E4391" s="13">
        <v>2164</v>
      </c>
      <c r="F4391" s="7" t="s">
        <v>39</v>
      </c>
      <c r="G4391" s="7" t="s">
        <v>11</v>
      </c>
      <c r="H4391" s="13">
        <v>8.5</v>
      </c>
      <c r="I4391" s="13" t="str">
        <f>IF(G4391="Male",VLOOKUP(H4391,'Shoe size conversion table'!$B$6:$D$22,2),VLOOKUP(H4391,'Shoe size conversion table'!$J$6:$L$22,2))</f>
        <v>41-42</v>
      </c>
      <c r="J4391" s="13">
        <f>IF(G4391="Male",VLOOKUP(H4391,'Shoe size conversion table'!$B$6:$D$22,3),VLOOKUP(H4391,'Shoe size conversion table'!$J$6:$L$22,3))</f>
        <v>8</v>
      </c>
      <c r="K4391" s="11">
        <v>189</v>
      </c>
      <c r="L4391" s="12">
        <v>0.3</v>
      </c>
      <c r="M4391" s="7">
        <f t="shared" si="205"/>
        <v>2015</v>
      </c>
      <c r="N4391" s="7">
        <f t="shared" si="206"/>
        <v>5</v>
      </c>
      <c r="O4391" s="30">
        <f t="shared" si="207"/>
        <v>132.29999999999998</v>
      </c>
    </row>
    <row r="4392" spans="2:15" x14ac:dyDescent="0.2">
      <c r="B4392" s="13">
        <v>56238</v>
      </c>
      <c r="C4392" s="14">
        <v>42154.066111111249</v>
      </c>
      <c r="D4392" s="7" t="s">
        <v>7</v>
      </c>
      <c r="E4392" s="13">
        <v>2183</v>
      </c>
      <c r="F4392" s="7" t="s">
        <v>48</v>
      </c>
      <c r="G4392" s="7" t="s">
        <v>12</v>
      </c>
      <c r="H4392" s="13">
        <v>9.5</v>
      </c>
      <c r="I4392" s="13">
        <f>IF(G4392="Male",VLOOKUP(H4392,'Shoe size conversion table'!$B$6:$D$22,2),VLOOKUP(H4392,'Shoe size conversion table'!$J$6:$L$22,2))</f>
        <v>40</v>
      </c>
      <c r="J4392" s="13">
        <f>IF(G4392="Male",VLOOKUP(H4392,'Shoe size conversion table'!$B$6:$D$22,3),VLOOKUP(H4392,'Shoe size conversion table'!$J$6:$L$22,3))</f>
        <v>7.5</v>
      </c>
      <c r="K4392" s="11">
        <v>199</v>
      </c>
      <c r="L4392" s="12">
        <v>0.2</v>
      </c>
      <c r="M4392" s="7">
        <f t="shared" si="205"/>
        <v>2015</v>
      </c>
      <c r="N4392" s="7">
        <f t="shared" si="206"/>
        <v>5</v>
      </c>
      <c r="O4392" s="30">
        <f t="shared" si="207"/>
        <v>159.20000000000002</v>
      </c>
    </row>
    <row r="4393" spans="2:15" x14ac:dyDescent="0.2">
      <c r="B4393" s="13">
        <v>56239</v>
      </c>
      <c r="C4393" s="14">
        <v>42154.146111111251</v>
      </c>
      <c r="D4393" s="7" t="s">
        <v>10</v>
      </c>
      <c r="E4393" s="13">
        <v>2181</v>
      </c>
      <c r="F4393" s="7" t="s">
        <v>35</v>
      </c>
      <c r="G4393" s="7" t="s">
        <v>12</v>
      </c>
      <c r="H4393" s="13">
        <v>10.5</v>
      </c>
      <c r="I4393" s="13">
        <f>IF(G4393="Male",VLOOKUP(H4393,'Shoe size conversion table'!$B$6:$D$22,2),VLOOKUP(H4393,'Shoe size conversion table'!$J$6:$L$22,2))</f>
        <v>41</v>
      </c>
      <c r="J4393" s="13">
        <f>IF(G4393="Male",VLOOKUP(H4393,'Shoe size conversion table'!$B$6:$D$22,3),VLOOKUP(H4393,'Shoe size conversion table'!$J$6:$L$22,3))</f>
        <v>8.5</v>
      </c>
      <c r="K4393" s="11">
        <v>159</v>
      </c>
      <c r="L4393" s="12">
        <v>0</v>
      </c>
      <c r="M4393" s="7">
        <f t="shared" si="205"/>
        <v>2015</v>
      </c>
      <c r="N4393" s="7">
        <f t="shared" si="206"/>
        <v>5</v>
      </c>
      <c r="O4393" s="30">
        <f t="shared" si="207"/>
        <v>159</v>
      </c>
    </row>
    <row r="4394" spans="2:15" x14ac:dyDescent="0.2">
      <c r="B4394" s="13">
        <v>56239</v>
      </c>
      <c r="C4394" s="14">
        <v>42154.146111111324</v>
      </c>
      <c r="D4394" s="7" t="s">
        <v>10</v>
      </c>
      <c r="E4394" s="13">
        <v>2234</v>
      </c>
      <c r="F4394" s="7" t="s">
        <v>34</v>
      </c>
      <c r="G4394" s="7" t="s">
        <v>11</v>
      </c>
      <c r="H4394" s="13">
        <v>9.5</v>
      </c>
      <c r="I4394" s="13" t="str">
        <f>IF(G4394="Male",VLOOKUP(H4394,'Shoe size conversion table'!$B$6:$D$22,2),VLOOKUP(H4394,'Shoe size conversion table'!$J$6:$L$22,2))</f>
        <v>42-43</v>
      </c>
      <c r="J4394" s="13">
        <f>IF(G4394="Male",VLOOKUP(H4394,'Shoe size conversion table'!$B$6:$D$22,3),VLOOKUP(H4394,'Shoe size conversion table'!$J$6:$L$22,3))</f>
        <v>9</v>
      </c>
      <c r="K4394" s="11">
        <v>169</v>
      </c>
      <c r="L4394" s="12">
        <v>0</v>
      </c>
      <c r="M4394" s="7">
        <f t="shared" si="205"/>
        <v>2015</v>
      </c>
      <c r="N4394" s="7">
        <f t="shared" si="206"/>
        <v>5</v>
      </c>
      <c r="O4394" s="30">
        <f t="shared" si="207"/>
        <v>169</v>
      </c>
    </row>
    <row r="4395" spans="2:15" x14ac:dyDescent="0.2">
      <c r="B4395" s="13">
        <v>56240</v>
      </c>
      <c r="C4395" s="14">
        <v>42154.146111111324</v>
      </c>
      <c r="D4395" s="7" t="s">
        <v>7</v>
      </c>
      <c r="E4395" s="13">
        <v>2223</v>
      </c>
      <c r="F4395" s="7" t="s">
        <v>48</v>
      </c>
      <c r="G4395" s="7" t="s">
        <v>11</v>
      </c>
      <c r="H4395" s="13">
        <v>9.5</v>
      </c>
      <c r="I4395" s="13" t="str">
        <f>IF(G4395="Male",VLOOKUP(H4395,'Shoe size conversion table'!$B$6:$D$22,2),VLOOKUP(H4395,'Shoe size conversion table'!$J$6:$L$22,2))</f>
        <v>42-43</v>
      </c>
      <c r="J4395" s="13">
        <f>IF(G4395="Male",VLOOKUP(H4395,'Shoe size conversion table'!$B$6:$D$22,3),VLOOKUP(H4395,'Shoe size conversion table'!$J$6:$L$22,3))</f>
        <v>9</v>
      </c>
      <c r="K4395" s="11">
        <v>189</v>
      </c>
      <c r="L4395" s="12">
        <v>0.1</v>
      </c>
      <c r="M4395" s="7">
        <f t="shared" si="205"/>
        <v>2015</v>
      </c>
      <c r="N4395" s="7">
        <f t="shared" si="206"/>
        <v>5</v>
      </c>
      <c r="O4395" s="30">
        <f t="shared" si="207"/>
        <v>170.1</v>
      </c>
    </row>
    <row r="4396" spans="2:15" x14ac:dyDescent="0.2">
      <c r="B4396" s="13">
        <v>56241</v>
      </c>
      <c r="C4396" s="14">
        <v>42154.206111111147</v>
      </c>
      <c r="D4396" s="7" t="s">
        <v>10</v>
      </c>
      <c r="E4396" s="13">
        <v>2155</v>
      </c>
      <c r="F4396" s="7" t="s">
        <v>34</v>
      </c>
      <c r="G4396" s="7" t="s">
        <v>11</v>
      </c>
      <c r="H4396" s="13">
        <v>9</v>
      </c>
      <c r="I4396" s="13">
        <f>IF(G4396="Male",VLOOKUP(H4396,'Shoe size conversion table'!$B$6:$D$22,2),VLOOKUP(H4396,'Shoe size conversion table'!$J$6:$L$22,2))</f>
        <v>42</v>
      </c>
      <c r="J4396" s="13">
        <f>IF(G4396="Male",VLOOKUP(H4396,'Shoe size conversion table'!$B$6:$D$22,3),VLOOKUP(H4396,'Shoe size conversion table'!$J$6:$L$22,3))</f>
        <v>8.5</v>
      </c>
      <c r="K4396" s="11">
        <v>149</v>
      </c>
      <c r="L4396" s="12">
        <v>0.5</v>
      </c>
      <c r="M4396" s="7">
        <f t="shared" si="205"/>
        <v>2015</v>
      </c>
      <c r="N4396" s="7">
        <f t="shared" si="206"/>
        <v>5</v>
      </c>
      <c r="O4396" s="30">
        <f t="shared" si="207"/>
        <v>74.5</v>
      </c>
    </row>
    <row r="4397" spans="2:15" x14ac:dyDescent="0.2">
      <c r="B4397" s="13">
        <v>56242</v>
      </c>
      <c r="C4397" s="14">
        <v>42154.256111111143</v>
      </c>
      <c r="D4397" s="7" t="s">
        <v>8</v>
      </c>
      <c r="E4397" s="13">
        <v>2228</v>
      </c>
      <c r="F4397" s="7" t="s">
        <v>40</v>
      </c>
      <c r="G4397" s="7" t="s">
        <v>12</v>
      </c>
      <c r="H4397" s="13">
        <v>9</v>
      </c>
      <c r="I4397" s="13" t="str">
        <f>IF(G4397="Male",VLOOKUP(H4397,'Shoe size conversion table'!$B$6:$D$22,2),VLOOKUP(H4397,'Shoe size conversion table'!$J$6:$L$22,2))</f>
        <v>39-40</v>
      </c>
      <c r="J4397" s="13">
        <f>IF(G4397="Male",VLOOKUP(H4397,'Shoe size conversion table'!$B$6:$D$22,3),VLOOKUP(H4397,'Shoe size conversion table'!$J$6:$L$22,3))</f>
        <v>7</v>
      </c>
      <c r="K4397" s="11">
        <v>159</v>
      </c>
      <c r="L4397" s="12">
        <v>0</v>
      </c>
      <c r="M4397" s="7">
        <f t="shared" si="205"/>
        <v>2015</v>
      </c>
      <c r="N4397" s="7">
        <f t="shared" si="206"/>
        <v>5</v>
      </c>
      <c r="O4397" s="30">
        <f t="shared" si="207"/>
        <v>159</v>
      </c>
    </row>
    <row r="4398" spans="2:15" x14ac:dyDescent="0.2">
      <c r="B4398" s="13">
        <v>56243</v>
      </c>
      <c r="C4398" s="14">
        <v>42154.376111111284</v>
      </c>
      <c r="D4398" s="7" t="s">
        <v>10</v>
      </c>
      <c r="E4398" s="13">
        <v>2156</v>
      </c>
      <c r="F4398" s="7" t="s">
        <v>34</v>
      </c>
      <c r="G4398" s="7" t="s">
        <v>11</v>
      </c>
      <c r="H4398" s="13">
        <v>11</v>
      </c>
      <c r="I4398" s="13">
        <f>IF(G4398="Male",VLOOKUP(H4398,'Shoe size conversion table'!$B$6:$D$22,2),VLOOKUP(H4398,'Shoe size conversion table'!$J$6:$L$22,2))</f>
        <v>44</v>
      </c>
      <c r="J4398" s="13">
        <f>IF(G4398="Male",VLOOKUP(H4398,'Shoe size conversion table'!$B$6:$D$22,3),VLOOKUP(H4398,'Shoe size conversion table'!$J$6:$L$22,3))</f>
        <v>10.5</v>
      </c>
      <c r="K4398" s="11">
        <v>169</v>
      </c>
      <c r="L4398" s="12">
        <v>0.3</v>
      </c>
      <c r="M4398" s="7">
        <f t="shared" si="205"/>
        <v>2015</v>
      </c>
      <c r="N4398" s="7">
        <f t="shared" si="206"/>
        <v>5</v>
      </c>
      <c r="O4398" s="30">
        <f t="shared" si="207"/>
        <v>118.3</v>
      </c>
    </row>
    <row r="4399" spans="2:15" x14ac:dyDescent="0.2">
      <c r="B4399" s="13">
        <v>56244</v>
      </c>
      <c r="C4399" s="14">
        <v>42154.466111111142</v>
      </c>
      <c r="D4399" s="7" t="s">
        <v>10</v>
      </c>
      <c r="E4399" s="13">
        <v>2210</v>
      </c>
      <c r="F4399" s="7" t="s">
        <v>35</v>
      </c>
      <c r="G4399" s="7" t="s">
        <v>12</v>
      </c>
      <c r="H4399" s="13">
        <v>11.5</v>
      </c>
      <c r="I4399" s="13">
        <f>IF(G4399="Male",VLOOKUP(H4399,'Shoe size conversion table'!$B$6:$D$22,2),VLOOKUP(H4399,'Shoe size conversion table'!$J$6:$L$22,2))</f>
        <v>42</v>
      </c>
      <c r="J4399" s="13">
        <f>IF(G4399="Male",VLOOKUP(H4399,'Shoe size conversion table'!$B$6:$D$22,3),VLOOKUP(H4399,'Shoe size conversion table'!$J$6:$L$22,3))</f>
        <v>9.5</v>
      </c>
      <c r="K4399" s="11">
        <v>139</v>
      </c>
      <c r="L4399" s="12">
        <v>0</v>
      </c>
      <c r="M4399" s="7">
        <f t="shared" si="205"/>
        <v>2015</v>
      </c>
      <c r="N4399" s="7">
        <f t="shared" si="206"/>
        <v>5</v>
      </c>
      <c r="O4399" s="30">
        <f t="shared" si="207"/>
        <v>139</v>
      </c>
    </row>
    <row r="4400" spans="2:15" x14ac:dyDescent="0.2">
      <c r="B4400" s="13">
        <v>56245</v>
      </c>
      <c r="C4400" s="14">
        <v>42154.476111111289</v>
      </c>
      <c r="D4400" s="7" t="s">
        <v>8</v>
      </c>
      <c r="E4400" s="13">
        <v>2213</v>
      </c>
      <c r="F4400" s="7" t="s">
        <v>39</v>
      </c>
      <c r="G4400" s="7" t="s">
        <v>12</v>
      </c>
      <c r="H4400" s="13">
        <v>12</v>
      </c>
      <c r="I4400" s="13" t="str">
        <f>IF(G4400="Male",VLOOKUP(H4400,'Shoe size conversion table'!$B$6:$D$22,2),VLOOKUP(H4400,'Shoe size conversion table'!$J$6:$L$22,2))</f>
        <v>42-43</v>
      </c>
      <c r="J4400" s="13">
        <f>IF(G4400="Male",VLOOKUP(H4400,'Shoe size conversion table'!$B$6:$D$22,3),VLOOKUP(H4400,'Shoe size conversion table'!$J$6:$L$22,3))</f>
        <v>10</v>
      </c>
      <c r="K4400" s="11">
        <v>179</v>
      </c>
      <c r="L4400" s="12">
        <v>0</v>
      </c>
      <c r="M4400" s="7">
        <f t="shared" si="205"/>
        <v>2015</v>
      </c>
      <c r="N4400" s="7">
        <f t="shared" si="206"/>
        <v>5</v>
      </c>
      <c r="O4400" s="30">
        <f t="shared" si="207"/>
        <v>179</v>
      </c>
    </row>
    <row r="4401" spans="2:15" x14ac:dyDescent="0.2">
      <c r="B4401" s="13">
        <v>56246</v>
      </c>
      <c r="C4401" s="14">
        <v>42154.536111111323</v>
      </c>
      <c r="D4401" s="7" t="s">
        <v>10</v>
      </c>
      <c r="E4401" s="13">
        <v>2239</v>
      </c>
      <c r="F4401" s="7" t="s">
        <v>35</v>
      </c>
      <c r="G4401" s="7" t="s">
        <v>11</v>
      </c>
      <c r="H4401" s="13">
        <v>6</v>
      </c>
      <c r="I4401" s="13">
        <f>IF(G4401="Male",VLOOKUP(H4401,'Shoe size conversion table'!$B$6:$D$22,2),VLOOKUP(H4401,'Shoe size conversion table'!$J$6:$L$22,2))</f>
        <v>39</v>
      </c>
      <c r="J4401" s="13">
        <f>IF(G4401="Male",VLOOKUP(H4401,'Shoe size conversion table'!$B$6:$D$22,3),VLOOKUP(H4401,'Shoe size conversion table'!$J$6:$L$22,3))</f>
        <v>5.5</v>
      </c>
      <c r="K4401" s="11">
        <v>159</v>
      </c>
      <c r="L4401" s="12">
        <v>0</v>
      </c>
      <c r="M4401" s="7">
        <f t="shared" si="205"/>
        <v>2015</v>
      </c>
      <c r="N4401" s="7">
        <f t="shared" si="206"/>
        <v>5</v>
      </c>
      <c r="O4401" s="30">
        <f t="shared" si="207"/>
        <v>159</v>
      </c>
    </row>
    <row r="4402" spans="2:15" x14ac:dyDescent="0.2">
      <c r="B4402" s="13">
        <v>56247</v>
      </c>
      <c r="C4402" s="14">
        <v>42154.956111111322</v>
      </c>
      <c r="D4402" s="7" t="s">
        <v>7</v>
      </c>
      <c r="E4402" s="13">
        <v>2223</v>
      </c>
      <c r="F4402" s="7" t="s">
        <v>48</v>
      </c>
      <c r="G4402" s="7" t="s">
        <v>12</v>
      </c>
      <c r="H4402" s="13">
        <v>8.5</v>
      </c>
      <c r="I4402" s="13">
        <f>IF(G4402="Male",VLOOKUP(H4402,'Shoe size conversion table'!$B$6:$D$22,2),VLOOKUP(H4402,'Shoe size conversion table'!$J$6:$L$22,2))</f>
        <v>39</v>
      </c>
      <c r="J4402" s="13">
        <f>IF(G4402="Male",VLOOKUP(H4402,'Shoe size conversion table'!$B$6:$D$22,3),VLOOKUP(H4402,'Shoe size conversion table'!$J$6:$L$22,3))</f>
        <v>6.5</v>
      </c>
      <c r="K4402" s="11">
        <v>169</v>
      </c>
      <c r="L4402" s="12">
        <v>0</v>
      </c>
      <c r="M4402" s="7">
        <f t="shared" si="205"/>
        <v>2015</v>
      </c>
      <c r="N4402" s="7">
        <f t="shared" si="206"/>
        <v>5</v>
      </c>
      <c r="O4402" s="30">
        <f t="shared" si="207"/>
        <v>169</v>
      </c>
    </row>
    <row r="4403" spans="2:15" x14ac:dyDescent="0.2">
      <c r="B4403" s="13">
        <v>56248</v>
      </c>
      <c r="C4403" s="14">
        <v>42154.966111111324</v>
      </c>
      <c r="D4403" s="7" t="s">
        <v>7</v>
      </c>
      <c r="E4403" s="13">
        <v>2232</v>
      </c>
      <c r="F4403" s="7" t="s">
        <v>48</v>
      </c>
      <c r="G4403" s="7" t="s">
        <v>11</v>
      </c>
      <c r="H4403" s="13">
        <v>8</v>
      </c>
      <c r="I4403" s="13">
        <f>IF(G4403="Male",VLOOKUP(H4403,'Shoe size conversion table'!$B$6:$D$22,2),VLOOKUP(H4403,'Shoe size conversion table'!$J$6:$L$22,2))</f>
        <v>41</v>
      </c>
      <c r="J4403" s="13">
        <f>IF(G4403="Male",VLOOKUP(H4403,'Shoe size conversion table'!$B$6:$D$22,3),VLOOKUP(H4403,'Shoe size conversion table'!$J$6:$L$22,3))</f>
        <v>7.5</v>
      </c>
      <c r="K4403" s="11">
        <v>149</v>
      </c>
      <c r="L4403" s="12">
        <v>0</v>
      </c>
      <c r="M4403" s="7">
        <f t="shared" si="205"/>
        <v>2015</v>
      </c>
      <c r="N4403" s="7">
        <f t="shared" si="206"/>
        <v>5</v>
      </c>
      <c r="O4403" s="30">
        <f t="shared" si="207"/>
        <v>149</v>
      </c>
    </row>
    <row r="4404" spans="2:15" x14ac:dyDescent="0.2">
      <c r="B4404" s="13">
        <v>56249</v>
      </c>
      <c r="C4404" s="14">
        <v>42155.046111111253</v>
      </c>
      <c r="D4404" s="7" t="s">
        <v>8</v>
      </c>
      <c r="E4404" s="13">
        <v>2201</v>
      </c>
      <c r="F4404" s="7" t="s">
        <v>41</v>
      </c>
      <c r="G4404" s="7" t="s">
        <v>11</v>
      </c>
      <c r="H4404" s="13">
        <v>9.5</v>
      </c>
      <c r="I4404" s="13" t="str">
        <f>IF(G4404="Male",VLOOKUP(H4404,'Shoe size conversion table'!$B$6:$D$22,2),VLOOKUP(H4404,'Shoe size conversion table'!$J$6:$L$22,2))</f>
        <v>42-43</v>
      </c>
      <c r="J4404" s="13">
        <f>IF(G4404="Male",VLOOKUP(H4404,'Shoe size conversion table'!$B$6:$D$22,3),VLOOKUP(H4404,'Shoe size conversion table'!$J$6:$L$22,3))</f>
        <v>9</v>
      </c>
      <c r="K4404" s="11">
        <v>199</v>
      </c>
      <c r="L4404" s="12">
        <v>0</v>
      </c>
      <c r="M4404" s="7">
        <f t="shared" si="205"/>
        <v>2015</v>
      </c>
      <c r="N4404" s="7">
        <f t="shared" si="206"/>
        <v>5</v>
      </c>
      <c r="O4404" s="30">
        <f t="shared" si="207"/>
        <v>199</v>
      </c>
    </row>
    <row r="4405" spans="2:15" x14ac:dyDescent="0.2">
      <c r="B4405" s="13">
        <v>56250</v>
      </c>
      <c r="C4405" s="14">
        <v>42155.066111111249</v>
      </c>
      <c r="D4405" s="7" t="s">
        <v>7</v>
      </c>
      <c r="E4405" s="13">
        <v>2207</v>
      </c>
      <c r="F4405" s="7" t="s">
        <v>48</v>
      </c>
      <c r="G4405" s="7" t="s">
        <v>12</v>
      </c>
      <c r="H4405" s="13">
        <v>9.5</v>
      </c>
      <c r="I4405" s="13">
        <f>IF(G4405="Male",VLOOKUP(H4405,'Shoe size conversion table'!$B$6:$D$22,2),VLOOKUP(H4405,'Shoe size conversion table'!$J$6:$L$22,2))</f>
        <v>40</v>
      </c>
      <c r="J4405" s="13">
        <f>IF(G4405="Male",VLOOKUP(H4405,'Shoe size conversion table'!$B$6:$D$22,3),VLOOKUP(H4405,'Shoe size conversion table'!$J$6:$L$22,3))</f>
        <v>7.5</v>
      </c>
      <c r="K4405" s="11">
        <v>129</v>
      </c>
      <c r="L4405" s="12">
        <v>0.2</v>
      </c>
      <c r="M4405" s="7">
        <f t="shared" si="205"/>
        <v>2015</v>
      </c>
      <c r="N4405" s="7">
        <f t="shared" si="206"/>
        <v>5</v>
      </c>
      <c r="O4405" s="30">
        <f t="shared" si="207"/>
        <v>103.2</v>
      </c>
    </row>
    <row r="4406" spans="2:15" x14ac:dyDescent="0.2">
      <c r="B4406" s="13">
        <v>56251</v>
      </c>
      <c r="C4406" s="14">
        <v>42155.246111111148</v>
      </c>
      <c r="D4406" s="7" t="s">
        <v>10</v>
      </c>
      <c r="E4406" s="13">
        <v>2239</v>
      </c>
      <c r="F4406" s="7" t="s">
        <v>34</v>
      </c>
      <c r="G4406" s="7" t="s">
        <v>12</v>
      </c>
      <c r="H4406" s="13">
        <v>8.5</v>
      </c>
      <c r="I4406" s="13">
        <f>IF(G4406="Male",VLOOKUP(H4406,'Shoe size conversion table'!$B$6:$D$22,2),VLOOKUP(H4406,'Shoe size conversion table'!$J$6:$L$22,2))</f>
        <v>39</v>
      </c>
      <c r="J4406" s="13">
        <f>IF(G4406="Male",VLOOKUP(H4406,'Shoe size conversion table'!$B$6:$D$22,3),VLOOKUP(H4406,'Shoe size conversion table'!$J$6:$L$22,3))</f>
        <v>6.5</v>
      </c>
      <c r="K4406" s="11">
        <v>179</v>
      </c>
      <c r="L4406" s="12">
        <v>0.2</v>
      </c>
      <c r="M4406" s="7">
        <f t="shared" si="205"/>
        <v>2015</v>
      </c>
      <c r="N4406" s="7">
        <f t="shared" si="206"/>
        <v>5</v>
      </c>
      <c r="O4406" s="30">
        <f t="shared" si="207"/>
        <v>143.20000000000002</v>
      </c>
    </row>
    <row r="4407" spans="2:15" x14ac:dyDescent="0.2">
      <c r="B4407" s="13">
        <v>56252</v>
      </c>
      <c r="C4407" s="14">
        <v>42155.336111111144</v>
      </c>
      <c r="D4407" s="7" t="s">
        <v>7</v>
      </c>
      <c r="E4407" s="13">
        <v>2218</v>
      </c>
      <c r="F4407" s="7" t="s">
        <v>51</v>
      </c>
      <c r="G4407" s="7" t="s">
        <v>11</v>
      </c>
      <c r="H4407" s="13">
        <v>9</v>
      </c>
      <c r="I4407" s="13">
        <f>IF(G4407="Male",VLOOKUP(H4407,'Shoe size conversion table'!$B$6:$D$22,2),VLOOKUP(H4407,'Shoe size conversion table'!$J$6:$L$22,2))</f>
        <v>42</v>
      </c>
      <c r="J4407" s="13">
        <f>IF(G4407="Male",VLOOKUP(H4407,'Shoe size conversion table'!$B$6:$D$22,3),VLOOKUP(H4407,'Shoe size conversion table'!$J$6:$L$22,3))</f>
        <v>8.5</v>
      </c>
      <c r="K4407" s="11">
        <v>199</v>
      </c>
      <c r="L4407" s="12">
        <v>0</v>
      </c>
      <c r="M4407" s="7">
        <f t="shared" si="205"/>
        <v>2015</v>
      </c>
      <c r="N4407" s="7">
        <f t="shared" si="206"/>
        <v>5</v>
      </c>
      <c r="O4407" s="30">
        <f t="shared" si="207"/>
        <v>199</v>
      </c>
    </row>
    <row r="4408" spans="2:15" x14ac:dyDescent="0.2">
      <c r="B4408" s="13">
        <v>56253</v>
      </c>
      <c r="C4408" s="14">
        <v>42155.376111111284</v>
      </c>
      <c r="D4408" s="7" t="s">
        <v>10</v>
      </c>
      <c r="E4408" s="13">
        <v>2188</v>
      </c>
      <c r="F4408" s="7" t="s">
        <v>34</v>
      </c>
      <c r="G4408" s="7" t="s">
        <v>11</v>
      </c>
      <c r="H4408" s="13">
        <v>10</v>
      </c>
      <c r="I4408" s="13">
        <f>IF(G4408="Male",VLOOKUP(H4408,'Shoe size conversion table'!$B$6:$D$22,2),VLOOKUP(H4408,'Shoe size conversion table'!$J$6:$L$22,2))</f>
        <v>43</v>
      </c>
      <c r="J4408" s="13">
        <f>IF(G4408="Male",VLOOKUP(H4408,'Shoe size conversion table'!$B$6:$D$22,3),VLOOKUP(H4408,'Shoe size conversion table'!$J$6:$L$22,3))</f>
        <v>9.5</v>
      </c>
      <c r="K4408" s="11">
        <v>129</v>
      </c>
      <c r="L4408" s="12">
        <v>0.3</v>
      </c>
      <c r="M4408" s="7">
        <f t="shared" si="205"/>
        <v>2015</v>
      </c>
      <c r="N4408" s="7">
        <f t="shared" si="206"/>
        <v>5</v>
      </c>
      <c r="O4408" s="30">
        <f t="shared" si="207"/>
        <v>90.3</v>
      </c>
    </row>
    <row r="4409" spans="2:15" x14ac:dyDescent="0.2">
      <c r="B4409" s="13">
        <v>56254</v>
      </c>
      <c r="C4409" s="14">
        <v>42155.516111111283</v>
      </c>
      <c r="D4409" s="7" t="s">
        <v>7</v>
      </c>
      <c r="E4409" s="13">
        <v>2177</v>
      </c>
      <c r="F4409" s="7" t="s">
        <v>48</v>
      </c>
      <c r="G4409" s="7" t="s">
        <v>11</v>
      </c>
      <c r="H4409" s="13">
        <v>9</v>
      </c>
      <c r="I4409" s="13">
        <f>IF(G4409="Male",VLOOKUP(H4409,'Shoe size conversion table'!$B$6:$D$22,2),VLOOKUP(H4409,'Shoe size conversion table'!$J$6:$L$22,2))</f>
        <v>42</v>
      </c>
      <c r="J4409" s="13">
        <f>IF(G4409="Male",VLOOKUP(H4409,'Shoe size conversion table'!$B$6:$D$22,3),VLOOKUP(H4409,'Shoe size conversion table'!$J$6:$L$22,3))</f>
        <v>8.5</v>
      </c>
      <c r="K4409" s="11">
        <v>169</v>
      </c>
      <c r="L4409" s="12">
        <v>0.3</v>
      </c>
      <c r="M4409" s="7">
        <f t="shared" si="205"/>
        <v>2015</v>
      </c>
      <c r="N4409" s="7">
        <f t="shared" si="206"/>
        <v>5</v>
      </c>
      <c r="O4409" s="30">
        <f t="shared" si="207"/>
        <v>118.3</v>
      </c>
    </row>
    <row r="4410" spans="2:15" x14ac:dyDescent="0.2">
      <c r="B4410" s="13">
        <v>56255</v>
      </c>
      <c r="C4410" s="14">
        <v>42155.616111111325</v>
      </c>
      <c r="D4410" s="7" t="s">
        <v>10</v>
      </c>
      <c r="E4410" s="13">
        <v>2182</v>
      </c>
      <c r="F4410" s="7" t="s">
        <v>35</v>
      </c>
      <c r="G4410" s="7" t="s">
        <v>11</v>
      </c>
      <c r="H4410" s="13">
        <v>9.5</v>
      </c>
      <c r="I4410" s="13" t="str">
        <f>IF(G4410="Male",VLOOKUP(H4410,'Shoe size conversion table'!$B$6:$D$22,2),VLOOKUP(H4410,'Shoe size conversion table'!$J$6:$L$22,2))</f>
        <v>42-43</v>
      </c>
      <c r="J4410" s="13">
        <f>IF(G4410="Male",VLOOKUP(H4410,'Shoe size conversion table'!$B$6:$D$22,3),VLOOKUP(H4410,'Shoe size conversion table'!$J$6:$L$22,3))</f>
        <v>9</v>
      </c>
      <c r="K4410" s="11">
        <v>169</v>
      </c>
      <c r="L4410" s="12">
        <v>0</v>
      </c>
      <c r="M4410" s="7">
        <f t="shared" si="205"/>
        <v>2015</v>
      </c>
      <c r="N4410" s="7">
        <f t="shared" si="206"/>
        <v>5</v>
      </c>
      <c r="O4410" s="30">
        <f t="shared" si="207"/>
        <v>169</v>
      </c>
    </row>
    <row r="4411" spans="2:15" x14ac:dyDescent="0.2">
      <c r="B4411" s="13">
        <v>56256</v>
      </c>
      <c r="C4411" s="14">
        <v>42155.676111111323</v>
      </c>
      <c r="D4411" s="7" t="s">
        <v>8</v>
      </c>
      <c r="E4411" s="13">
        <v>2212</v>
      </c>
      <c r="F4411" s="7" t="s">
        <v>40</v>
      </c>
      <c r="G4411" s="7" t="s">
        <v>12</v>
      </c>
      <c r="H4411" s="13">
        <v>6.5</v>
      </c>
      <c r="I4411" s="13">
        <f>IF(G4411="Male",VLOOKUP(H4411,'Shoe size conversion table'!$B$6:$D$22,2),VLOOKUP(H4411,'Shoe size conversion table'!$J$6:$L$22,2))</f>
        <v>37</v>
      </c>
      <c r="J4411" s="13">
        <f>IF(G4411="Male",VLOOKUP(H4411,'Shoe size conversion table'!$B$6:$D$22,3),VLOOKUP(H4411,'Shoe size conversion table'!$J$6:$L$22,3))</f>
        <v>4.5</v>
      </c>
      <c r="K4411" s="11">
        <v>129</v>
      </c>
      <c r="L4411" s="12">
        <v>0.5</v>
      </c>
      <c r="M4411" s="7">
        <f t="shared" si="205"/>
        <v>2015</v>
      </c>
      <c r="N4411" s="7">
        <f t="shared" si="206"/>
        <v>5</v>
      </c>
      <c r="O4411" s="30">
        <f t="shared" si="207"/>
        <v>64.5</v>
      </c>
    </row>
    <row r="4412" spans="2:15" x14ac:dyDescent="0.2">
      <c r="B4412" s="13">
        <v>56257</v>
      </c>
      <c r="C4412" s="14">
        <v>42155.746111111148</v>
      </c>
      <c r="D4412" s="7" t="s">
        <v>7</v>
      </c>
      <c r="E4412" s="13">
        <v>2192</v>
      </c>
      <c r="F4412" s="7" t="s">
        <v>51</v>
      </c>
      <c r="G4412" s="7" t="s">
        <v>12</v>
      </c>
      <c r="H4412" s="13">
        <v>9</v>
      </c>
      <c r="I4412" s="13" t="str">
        <f>IF(G4412="Male",VLOOKUP(H4412,'Shoe size conversion table'!$B$6:$D$22,2),VLOOKUP(H4412,'Shoe size conversion table'!$J$6:$L$22,2))</f>
        <v>39-40</v>
      </c>
      <c r="J4412" s="13">
        <f>IF(G4412="Male",VLOOKUP(H4412,'Shoe size conversion table'!$B$6:$D$22,3),VLOOKUP(H4412,'Shoe size conversion table'!$J$6:$L$22,3))</f>
        <v>7</v>
      </c>
      <c r="K4412" s="11">
        <v>159</v>
      </c>
      <c r="L4412" s="12">
        <v>0.3</v>
      </c>
      <c r="M4412" s="7">
        <f t="shared" si="205"/>
        <v>2015</v>
      </c>
      <c r="N4412" s="7">
        <f t="shared" si="206"/>
        <v>5</v>
      </c>
      <c r="O4412" s="30">
        <f t="shared" si="207"/>
        <v>111.3</v>
      </c>
    </row>
    <row r="4413" spans="2:15" x14ac:dyDescent="0.2">
      <c r="B4413" s="13">
        <v>56258</v>
      </c>
      <c r="C4413" s="14">
        <v>42155.746111111148</v>
      </c>
      <c r="D4413" s="7" t="s">
        <v>9</v>
      </c>
      <c r="E4413" s="13">
        <v>2170</v>
      </c>
      <c r="F4413" s="7" t="s">
        <v>60</v>
      </c>
      <c r="G4413" s="7" t="s">
        <v>11</v>
      </c>
      <c r="H4413" s="13">
        <v>10.5</v>
      </c>
      <c r="I4413" s="13" t="str">
        <f>IF(G4413="Male",VLOOKUP(H4413,'Shoe size conversion table'!$B$6:$D$22,2),VLOOKUP(H4413,'Shoe size conversion table'!$J$6:$L$22,2))</f>
        <v>43-44</v>
      </c>
      <c r="J4413" s="13">
        <f>IF(G4413="Male",VLOOKUP(H4413,'Shoe size conversion table'!$B$6:$D$22,3),VLOOKUP(H4413,'Shoe size conversion table'!$J$6:$L$22,3))</f>
        <v>10</v>
      </c>
      <c r="K4413" s="11">
        <v>179</v>
      </c>
      <c r="L4413" s="12">
        <v>0.5</v>
      </c>
      <c r="M4413" s="7">
        <f t="shared" si="205"/>
        <v>2015</v>
      </c>
      <c r="N4413" s="7">
        <f t="shared" si="206"/>
        <v>5</v>
      </c>
      <c r="O4413" s="30">
        <f t="shared" si="207"/>
        <v>89.5</v>
      </c>
    </row>
    <row r="4414" spans="2:15" x14ac:dyDescent="0.2">
      <c r="B4414" s="13">
        <v>56259</v>
      </c>
      <c r="C4414" s="14">
        <v>42155.776111111285</v>
      </c>
      <c r="D4414" s="7" t="s">
        <v>7</v>
      </c>
      <c r="E4414" s="13">
        <v>2149</v>
      </c>
      <c r="F4414" s="7" t="s">
        <v>56</v>
      </c>
      <c r="G4414" s="7" t="s">
        <v>11</v>
      </c>
      <c r="H4414" s="13">
        <v>10.5</v>
      </c>
      <c r="I4414" s="13" t="str">
        <f>IF(G4414="Male",VLOOKUP(H4414,'Shoe size conversion table'!$B$6:$D$22,2),VLOOKUP(H4414,'Shoe size conversion table'!$J$6:$L$22,2))</f>
        <v>43-44</v>
      </c>
      <c r="J4414" s="13">
        <f>IF(G4414="Male",VLOOKUP(H4414,'Shoe size conversion table'!$B$6:$D$22,3),VLOOKUP(H4414,'Shoe size conversion table'!$J$6:$L$22,3))</f>
        <v>10</v>
      </c>
      <c r="K4414" s="11">
        <v>129</v>
      </c>
      <c r="L4414" s="12">
        <v>0</v>
      </c>
      <c r="M4414" s="7">
        <f t="shared" si="205"/>
        <v>2015</v>
      </c>
      <c r="N4414" s="7">
        <f t="shared" si="206"/>
        <v>5</v>
      </c>
      <c r="O4414" s="30">
        <f t="shared" si="207"/>
        <v>129</v>
      </c>
    </row>
    <row r="4415" spans="2:15" x14ac:dyDescent="0.2">
      <c r="B4415" s="13">
        <v>56260</v>
      </c>
      <c r="C4415" s="14">
        <v>42155.966111111324</v>
      </c>
      <c r="D4415" s="7" t="s">
        <v>7</v>
      </c>
      <c r="E4415" s="13">
        <v>2233</v>
      </c>
      <c r="F4415" s="7" t="s">
        <v>48</v>
      </c>
      <c r="G4415" s="7" t="s">
        <v>11</v>
      </c>
      <c r="H4415" s="13">
        <v>9</v>
      </c>
      <c r="I4415" s="13">
        <f>IF(G4415="Male",VLOOKUP(H4415,'Shoe size conversion table'!$B$6:$D$22,2),VLOOKUP(H4415,'Shoe size conversion table'!$J$6:$L$22,2))</f>
        <v>42</v>
      </c>
      <c r="J4415" s="13">
        <f>IF(G4415="Male",VLOOKUP(H4415,'Shoe size conversion table'!$B$6:$D$22,3),VLOOKUP(H4415,'Shoe size conversion table'!$J$6:$L$22,3))</f>
        <v>8.5</v>
      </c>
      <c r="K4415" s="11">
        <v>189</v>
      </c>
      <c r="L4415" s="12">
        <v>0</v>
      </c>
      <c r="M4415" s="7">
        <f t="shared" si="205"/>
        <v>2015</v>
      </c>
      <c r="N4415" s="7">
        <f t="shared" si="206"/>
        <v>5</v>
      </c>
      <c r="O4415" s="30">
        <f t="shared" si="207"/>
        <v>189</v>
      </c>
    </row>
    <row r="4416" spans="2:15" x14ac:dyDescent="0.2">
      <c r="B4416" s="13">
        <v>56261</v>
      </c>
      <c r="C4416" s="14">
        <v>42156.046111111253</v>
      </c>
      <c r="D4416" s="7" t="s">
        <v>8</v>
      </c>
      <c r="E4416" s="13">
        <v>2215</v>
      </c>
      <c r="F4416" s="7" t="s">
        <v>38</v>
      </c>
      <c r="G4416" s="7" t="s">
        <v>11</v>
      </c>
      <c r="H4416" s="13">
        <v>9.5</v>
      </c>
      <c r="I4416" s="13" t="str">
        <f>IF(G4416="Male",VLOOKUP(H4416,'Shoe size conversion table'!$B$6:$D$22,2),VLOOKUP(H4416,'Shoe size conversion table'!$J$6:$L$22,2))</f>
        <v>42-43</v>
      </c>
      <c r="J4416" s="13">
        <f>IF(G4416="Male",VLOOKUP(H4416,'Shoe size conversion table'!$B$6:$D$22,3),VLOOKUP(H4416,'Shoe size conversion table'!$J$6:$L$22,3))</f>
        <v>9</v>
      </c>
      <c r="K4416" s="11">
        <v>159</v>
      </c>
      <c r="L4416" s="12">
        <v>0</v>
      </c>
      <c r="M4416" s="7">
        <f t="shared" si="205"/>
        <v>2015</v>
      </c>
      <c r="N4416" s="7">
        <f t="shared" si="206"/>
        <v>6</v>
      </c>
      <c r="O4416" s="30">
        <f t="shared" si="207"/>
        <v>159</v>
      </c>
    </row>
    <row r="4417" spans="2:15" x14ac:dyDescent="0.2">
      <c r="B4417" s="13">
        <v>56262</v>
      </c>
      <c r="C4417" s="14">
        <v>42156.066111111249</v>
      </c>
      <c r="D4417" s="7" t="s">
        <v>7</v>
      </c>
      <c r="E4417" s="13">
        <v>2173</v>
      </c>
      <c r="F4417" s="7" t="s">
        <v>57</v>
      </c>
      <c r="G4417" s="7" t="s">
        <v>11</v>
      </c>
      <c r="H4417" s="13">
        <v>9</v>
      </c>
      <c r="I4417" s="13">
        <f>IF(G4417="Male",VLOOKUP(H4417,'Shoe size conversion table'!$B$6:$D$22,2),VLOOKUP(H4417,'Shoe size conversion table'!$J$6:$L$22,2))</f>
        <v>42</v>
      </c>
      <c r="J4417" s="13">
        <f>IF(G4417="Male",VLOOKUP(H4417,'Shoe size conversion table'!$B$6:$D$22,3),VLOOKUP(H4417,'Shoe size conversion table'!$J$6:$L$22,3))</f>
        <v>8.5</v>
      </c>
      <c r="K4417" s="11">
        <v>139</v>
      </c>
      <c r="L4417" s="12">
        <v>0</v>
      </c>
      <c r="M4417" s="7">
        <f t="shared" si="205"/>
        <v>2015</v>
      </c>
      <c r="N4417" s="7">
        <f t="shared" si="206"/>
        <v>6</v>
      </c>
      <c r="O4417" s="30">
        <f t="shared" si="207"/>
        <v>139</v>
      </c>
    </row>
    <row r="4418" spans="2:15" x14ac:dyDescent="0.2">
      <c r="B4418" s="13">
        <v>56263</v>
      </c>
      <c r="C4418" s="14">
        <v>42156.086111111275</v>
      </c>
      <c r="D4418" s="7" t="s">
        <v>7</v>
      </c>
      <c r="E4418" s="13">
        <v>2163</v>
      </c>
      <c r="F4418" s="7" t="s">
        <v>54</v>
      </c>
      <c r="G4418" s="7" t="s">
        <v>12</v>
      </c>
      <c r="H4418" s="13">
        <v>9</v>
      </c>
      <c r="I4418" s="13" t="str">
        <f>IF(G4418="Male",VLOOKUP(H4418,'Shoe size conversion table'!$B$6:$D$22,2),VLOOKUP(H4418,'Shoe size conversion table'!$J$6:$L$22,2))</f>
        <v>39-40</v>
      </c>
      <c r="J4418" s="13">
        <f>IF(G4418="Male",VLOOKUP(H4418,'Shoe size conversion table'!$B$6:$D$22,3),VLOOKUP(H4418,'Shoe size conversion table'!$J$6:$L$22,3))</f>
        <v>7</v>
      </c>
      <c r="K4418" s="11">
        <v>199</v>
      </c>
      <c r="L4418" s="12">
        <v>0</v>
      </c>
      <c r="M4418" s="7">
        <f t="shared" si="205"/>
        <v>2015</v>
      </c>
      <c r="N4418" s="7">
        <f t="shared" si="206"/>
        <v>6</v>
      </c>
      <c r="O4418" s="30">
        <f t="shared" si="207"/>
        <v>199</v>
      </c>
    </row>
    <row r="4419" spans="2:15" x14ac:dyDescent="0.2">
      <c r="B4419" s="13">
        <v>56264</v>
      </c>
      <c r="C4419" s="14">
        <v>42156.376111111284</v>
      </c>
      <c r="D4419" s="7" t="s">
        <v>10</v>
      </c>
      <c r="E4419" s="13">
        <v>2163</v>
      </c>
      <c r="F4419" s="7" t="s">
        <v>34</v>
      </c>
      <c r="G4419" s="7" t="s">
        <v>11</v>
      </c>
      <c r="H4419" s="13">
        <v>9.5</v>
      </c>
      <c r="I4419" s="13" t="str">
        <f>IF(G4419="Male",VLOOKUP(H4419,'Shoe size conversion table'!$B$6:$D$22,2),VLOOKUP(H4419,'Shoe size conversion table'!$J$6:$L$22,2))</f>
        <v>42-43</v>
      </c>
      <c r="J4419" s="13">
        <f>IF(G4419="Male",VLOOKUP(H4419,'Shoe size conversion table'!$B$6:$D$22,3),VLOOKUP(H4419,'Shoe size conversion table'!$J$6:$L$22,3))</f>
        <v>9</v>
      </c>
      <c r="K4419" s="11">
        <v>179</v>
      </c>
      <c r="L4419" s="12">
        <v>0</v>
      </c>
      <c r="M4419" s="7">
        <f t="shared" si="205"/>
        <v>2015</v>
      </c>
      <c r="N4419" s="7">
        <f t="shared" si="206"/>
        <v>6</v>
      </c>
      <c r="O4419" s="30">
        <f t="shared" si="207"/>
        <v>179</v>
      </c>
    </row>
    <row r="4420" spans="2:15" x14ac:dyDescent="0.2">
      <c r="B4420" s="13">
        <v>56265</v>
      </c>
      <c r="C4420" s="14">
        <v>42156.46611111128</v>
      </c>
      <c r="D4420" s="7" t="s">
        <v>7</v>
      </c>
      <c r="E4420" s="13">
        <v>2229</v>
      </c>
      <c r="F4420" s="7" t="s">
        <v>48</v>
      </c>
      <c r="G4420" s="7" t="s">
        <v>11</v>
      </c>
      <c r="H4420" s="13">
        <v>8</v>
      </c>
      <c r="I4420" s="13">
        <f>IF(G4420="Male",VLOOKUP(H4420,'Shoe size conversion table'!$B$6:$D$22,2),VLOOKUP(H4420,'Shoe size conversion table'!$J$6:$L$22,2))</f>
        <v>41</v>
      </c>
      <c r="J4420" s="13">
        <f>IF(G4420="Male",VLOOKUP(H4420,'Shoe size conversion table'!$B$6:$D$22,3),VLOOKUP(H4420,'Shoe size conversion table'!$J$6:$L$22,3))</f>
        <v>7.5</v>
      </c>
      <c r="K4420" s="11">
        <v>179</v>
      </c>
      <c r="L4420" s="12">
        <v>0</v>
      </c>
      <c r="M4420" s="7">
        <f t="shared" si="205"/>
        <v>2015</v>
      </c>
      <c r="N4420" s="7">
        <f t="shared" si="206"/>
        <v>6</v>
      </c>
      <c r="O4420" s="30">
        <f t="shared" si="207"/>
        <v>179</v>
      </c>
    </row>
    <row r="4421" spans="2:15" x14ac:dyDescent="0.2">
      <c r="B4421" s="13">
        <v>56266</v>
      </c>
      <c r="C4421" s="14">
        <v>42156.526111111249</v>
      </c>
      <c r="D4421" s="7" t="s">
        <v>10</v>
      </c>
      <c r="E4421" s="13">
        <v>2173</v>
      </c>
      <c r="F4421" s="7" t="s">
        <v>34</v>
      </c>
      <c r="G4421" s="7" t="s">
        <v>11</v>
      </c>
      <c r="H4421" s="13">
        <v>8.5</v>
      </c>
      <c r="I4421" s="13" t="str">
        <f>IF(G4421="Male",VLOOKUP(H4421,'Shoe size conversion table'!$B$6:$D$22,2),VLOOKUP(H4421,'Shoe size conversion table'!$J$6:$L$22,2))</f>
        <v>41-42</v>
      </c>
      <c r="J4421" s="13">
        <f>IF(G4421="Male",VLOOKUP(H4421,'Shoe size conversion table'!$B$6:$D$22,3),VLOOKUP(H4421,'Shoe size conversion table'!$J$6:$L$22,3))</f>
        <v>8</v>
      </c>
      <c r="K4421" s="11">
        <v>159</v>
      </c>
      <c r="L4421" s="12">
        <v>0.1</v>
      </c>
      <c r="M4421" s="7">
        <f t="shared" ref="M4421:M4484" si="208">YEAR(C4421)</f>
        <v>2015</v>
      </c>
      <c r="N4421" s="7">
        <f t="shared" si="206"/>
        <v>6</v>
      </c>
      <c r="O4421" s="30">
        <f t="shared" si="207"/>
        <v>143.1</v>
      </c>
    </row>
    <row r="4422" spans="2:15" x14ac:dyDescent="0.2">
      <c r="B4422" s="13">
        <v>56267</v>
      </c>
      <c r="C4422" s="14">
        <v>42156.676111111323</v>
      </c>
      <c r="D4422" s="7" t="s">
        <v>8</v>
      </c>
      <c r="E4422" s="13">
        <v>2223</v>
      </c>
      <c r="F4422" s="7" t="s">
        <v>40</v>
      </c>
      <c r="G4422" s="7" t="s">
        <v>11</v>
      </c>
      <c r="H4422" s="13">
        <v>9</v>
      </c>
      <c r="I4422" s="13">
        <f>IF(G4422="Male",VLOOKUP(H4422,'Shoe size conversion table'!$B$6:$D$22,2),VLOOKUP(H4422,'Shoe size conversion table'!$J$6:$L$22,2))</f>
        <v>42</v>
      </c>
      <c r="J4422" s="13">
        <f>IF(G4422="Male",VLOOKUP(H4422,'Shoe size conversion table'!$B$6:$D$22,3),VLOOKUP(H4422,'Shoe size conversion table'!$J$6:$L$22,3))</f>
        <v>8.5</v>
      </c>
      <c r="K4422" s="11">
        <v>179</v>
      </c>
      <c r="L4422" s="12">
        <v>0</v>
      </c>
      <c r="M4422" s="7">
        <f t="shared" si="208"/>
        <v>2015</v>
      </c>
      <c r="N4422" s="7">
        <f t="shared" ref="N4422:N4485" si="209">MONTH(C4422:C19389)</f>
        <v>6</v>
      </c>
      <c r="O4422" s="30">
        <f t="shared" ref="O4422:O4485" si="210">K4422*(1-L4422)</f>
        <v>179</v>
      </c>
    </row>
    <row r="4423" spans="2:15" x14ac:dyDescent="0.2">
      <c r="B4423" s="13">
        <v>56268</v>
      </c>
      <c r="C4423" s="14">
        <v>42156.736111111146</v>
      </c>
      <c r="D4423" s="7" t="s">
        <v>7</v>
      </c>
      <c r="E4423" s="13">
        <v>2199</v>
      </c>
      <c r="F4423" s="7" t="s">
        <v>53</v>
      </c>
      <c r="G4423" s="7" t="s">
        <v>11</v>
      </c>
      <c r="H4423" s="13">
        <v>12</v>
      </c>
      <c r="I4423" s="13">
        <f>IF(G4423="Male",VLOOKUP(H4423,'Shoe size conversion table'!$B$6:$D$22,2),VLOOKUP(H4423,'Shoe size conversion table'!$J$6:$L$22,2))</f>
        <v>45</v>
      </c>
      <c r="J4423" s="13">
        <f>IF(G4423="Male",VLOOKUP(H4423,'Shoe size conversion table'!$B$6:$D$22,3),VLOOKUP(H4423,'Shoe size conversion table'!$J$6:$L$22,3))</f>
        <v>11.5</v>
      </c>
      <c r="K4423" s="11">
        <v>189</v>
      </c>
      <c r="L4423" s="12">
        <v>0</v>
      </c>
      <c r="M4423" s="7">
        <f t="shared" si="208"/>
        <v>2015</v>
      </c>
      <c r="N4423" s="7">
        <f t="shared" si="209"/>
        <v>6</v>
      </c>
      <c r="O4423" s="30">
        <f t="shared" si="210"/>
        <v>189</v>
      </c>
    </row>
    <row r="4424" spans="2:15" x14ac:dyDescent="0.2">
      <c r="B4424" s="13">
        <v>56269</v>
      </c>
      <c r="C4424" s="14">
        <v>42156.746111111148</v>
      </c>
      <c r="D4424" s="7" t="s">
        <v>9</v>
      </c>
      <c r="E4424" s="13">
        <v>2170</v>
      </c>
      <c r="F4424" s="7" t="s">
        <v>60</v>
      </c>
      <c r="G4424" s="7" t="s">
        <v>11</v>
      </c>
      <c r="H4424" s="13">
        <v>10.5</v>
      </c>
      <c r="I4424" s="13" t="str">
        <f>IF(G4424="Male",VLOOKUP(H4424,'Shoe size conversion table'!$B$6:$D$22,2),VLOOKUP(H4424,'Shoe size conversion table'!$J$6:$L$22,2))</f>
        <v>43-44</v>
      </c>
      <c r="J4424" s="13">
        <f>IF(G4424="Male",VLOOKUP(H4424,'Shoe size conversion table'!$B$6:$D$22,3),VLOOKUP(H4424,'Shoe size conversion table'!$J$6:$L$22,3))</f>
        <v>10</v>
      </c>
      <c r="K4424" s="11">
        <v>179</v>
      </c>
      <c r="L4424" s="12">
        <v>0.5</v>
      </c>
      <c r="M4424" s="7">
        <f t="shared" si="208"/>
        <v>2015</v>
      </c>
      <c r="N4424" s="7">
        <f t="shared" si="209"/>
        <v>6</v>
      </c>
      <c r="O4424" s="30">
        <f t="shared" si="210"/>
        <v>89.5</v>
      </c>
    </row>
    <row r="4425" spans="2:15" x14ac:dyDescent="0.2">
      <c r="B4425" s="13">
        <v>56270</v>
      </c>
      <c r="C4425" s="14">
        <v>42156.826111111273</v>
      </c>
      <c r="D4425" s="7" t="s">
        <v>8</v>
      </c>
      <c r="E4425" s="13">
        <v>2235</v>
      </c>
      <c r="F4425" s="7" t="s">
        <v>42</v>
      </c>
      <c r="G4425" s="7" t="s">
        <v>11</v>
      </c>
      <c r="H4425" s="13">
        <v>9.5</v>
      </c>
      <c r="I4425" s="13" t="str">
        <f>IF(G4425="Male",VLOOKUP(H4425,'Shoe size conversion table'!$B$6:$D$22,2),VLOOKUP(H4425,'Shoe size conversion table'!$J$6:$L$22,2))</f>
        <v>42-43</v>
      </c>
      <c r="J4425" s="13">
        <f>IF(G4425="Male",VLOOKUP(H4425,'Shoe size conversion table'!$B$6:$D$22,3),VLOOKUP(H4425,'Shoe size conversion table'!$J$6:$L$22,3))</f>
        <v>9</v>
      </c>
      <c r="K4425" s="11">
        <v>179</v>
      </c>
      <c r="L4425" s="12">
        <v>0</v>
      </c>
      <c r="M4425" s="7">
        <f t="shared" si="208"/>
        <v>2015</v>
      </c>
      <c r="N4425" s="7">
        <f t="shared" si="209"/>
        <v>6</v>
      </c>
      <c r="O4425" s="30">
        <f t="shared" si="210"/>
        <v>179</v>
      </c>
    </row>
    <row r="4426" spans="2:15" x14ac:dyDescent="0.2">
      <c r="B4426" s="13">
        <v>56271</v>
      </c>
      <c r="C4426" s="14">
        <v>42156.976111111275</v>
      </c>
      <c r="D4426" s="7" t="s">
        <v>10</v>
      </c>
      <c r="E4426" s="13">
        <v>2234</v>
      </c>
      <c r="F4426" s="7" t="s">
        <v>35</v>
      </c>
      <c r="G4426" s="7" t="s">
        <v>11</v>
      </c>
      <c r="H4426" s="13">
        <v>9.5</v>
      </c>
      <c r="I4426" s="13" t="str">
        <f>IF(G4426="Male",VLOOKUP(H4426,'Shoe size conversion table'!$B$6:$D$22,2),VLOOKUP(H4426,'Shoe size conversion table'!$J$6:$L$22,2))</f>
        <v>42-43</v>
      </c>
      <c r="J4426" s="13">
        <f>IF(G4426="Male",VLOOKUP(H4426,'Shoe size conversion table'!$B$6:$D$22,3),VLOOKUP(H4426,'Shoe size conversion table'!$J$6:$L$22,3))</f>
        <v>9</v>
      </c>
      <c r="K4426" s="11">
        <v>129</v>
      </c>
      <c r="L4426" s="12">
        <v>0.2</v>
      </c>
      <c r="M4426" s="7">
        <f t="shared" si="208"/>
        <v>2015</v>
      </c>
      <c r="N4426" s="7">
        <f t="shared" si="209"/>
        <v>6</v>
      </c>
      <c r="O4426" s="30">
        <f t="shared" si="210"/>
        <v>103.2</v>
      </c>
    </row>
    <row r="4427" spans="2:15" x14ac:dyDescent="0.2">
      <c r="B4427" s="13">
        <v>56272</v>
      </c>
      <c r="C4427" s="14">
        <v>42157.116111111143</v>
      </c>
      <c r="D4427" s="7" t="s">
        <v>7</v>
      </c>
      <c r="E4427" s="13">
        <v>2178</v>
      </c>
      <c r="F4427" s="7" t="s">
        <v>51</v>
      </c>
      <c r="G4427" s="7" t="s">
        <v>12</v>
      </c>
      <c r="H4427" s="13">
        <v>9</v>
      </c>
      <c r="I4427" s="13" t="str">
        <f>IF(G4427="Male",VLOOKUP(H4427,'Shoe size conversion table'!$B$6:$D$22,2),VLOOKUP(H4427,'Shoe size conversion table'!$J$6:$L$22,2))</f>
        <v>39-40</v>
      </c>
      <c r="J4427" s="13">
        <f>IF(G4427="Male",VLOOKUP(H4427,'Shoe size conversion table'!$B$6:$D$22,3),VLOOKUP(H4427,'Shoe size conversion table'!$J$6:$L$22,3))</f>
        <v>7</v>
      </c>
      <c r="K4427" s="11">
        <v>149</v>
      </c>
      <c r="L4427" s="12">
        <v>0</v>
      </c>
      <c r="M4427" s="7">
        <f t="shared" si="208"/>
        <v>2015</v>
      </c>
      <c r="N4427" s="7">
        <f t="shared" si="209"/>
        <v>6</v>
      </c>
      <c r="O4427" s="30">
        <f t="shared" si="210"/>
        <v>149</v>
      </c>
    </row>
    <row r="4428" spans="2:15" x14ac:dyDescent="0.2">
      <c r="B4428" s="13">
        <v>56273</v>
      </c>
      <c r="C4428" s="14">
        <v>42157.246111111148</v>
      </c>
      <c r="D4428" s="7" t="s">
        <v>7</v>
      </c>
      <c r="E4428" s="13">
        <v>2237</v>
      </c>
      <c r="F4428" s="7" t="s">
        <v>49</v>
      </c>
      <c r="G4428" s="7" t="s">
        <v>11</v>
      </c>
      <c r="H4428" s="13">
        <v>8</v>
      </c>
      <c r="I4428" s="13">
        <f>IF(G4428="Male",VLOOKUP(H4428,'Shoe size conversion table'!$B$6:$D$22,2),VLOOKUP(H4428,'Shoe size conversion table'!$J$6:$L$22,2))</f>
        <v>41</v>
      </c>
      <c r="J4428" s="13">
        <f>IF(G4428="Male",VLOOKUP(H4428,'Shoe size conversion table'!$B$6:$D$22,3),VLOOKUP(H4428,'Shoe size conversion table'!$J$6:$L$22,3))</f>
        <v>7.5</v>
      </c>
      <c r="K4428" s="11">
        <v>189</v>
      </c>
      <c r="L4428" s="12">
        <v>0</v>
      </c>
      <c r="M4428" s="7">
        <f t="shared" si="208"/>
        <v>2015</v>
      </c>
      <c r="N4428" s="7">
        <f t="shared" si="209"/>
        <v>6</v>
      </c>
      <c r="O4428" s="30">
        <f t="shared" si="210"/>
        <v>189</v>
      </c>
    </row>
    <row r="4429" spans="2:15" x14ac:dyDescent="0.2">
      <c r="B4429" s="13">
        <v>56274</v>
      </c>
      <c r="C4429" s="14">
        <v>42157.336111111319</v>
      </c>
      <c r="D4429" s="7" t="s">
        <v>8</v>
      </c>
      <c r="E4429" s="13">
        <v>2158</v>
      </c>
      <c r="F4429" s="7" t="s">
        <v>39</v>
      </c>
      <c r="G4429" s="7" t="s">
        <v>12</v>
      </c>
      <c r="H4429" s="13">
        <v>9.5</v>
      </c>
      <c r="I4429" s="13">
        <f>IF(G4429="Male",VLOOKUP(H4429,'Shoe size conversion table'!$B$6:$D$22,2),VLOOKUP(H4429,'Shoe size conversion table'!$J$6:$L$22,2))</f>
        <v>40</v>
      </c>
      <c r="J4429" s="13">
        <f>IF(G4429="Male",VLOOKUP(H4429,'Shoe size conversion table'!$B$6:$D$22,3),VLOOKUP(H4429,'Shoe size conversion table'!$J$6:$L$22,3))</f>
        <v>7.5</v>
      </c>
      <c r="K4429" s="11">
        <v>189</v>
      </c>
      <c r="L4429" s="12">
        <v>0</v>
      </c>
      <c r="M4429" s="7">
        <f t="shared" si="208"/>
        <v>2015</v>
      </c>
      <c r="N4429" s="7">
        <f t="shared" si="209"/>
        <v>6</v>
      </c>
      <c r="O4429" s="30">
        <f t="shared" si="210"/>
        <v>189</v>
      </c>
    </row>
    <row r="4430" spans="2:15" x14ac:dyDescent="0.2">
      <c r="B4430" s="13">
        <v>56275</v>
      </c>
      <c r="C4430" s="14">
        <v>42157.436111111245</v>
      </c>
      <c r="D4430" s="7" t="s">
        <v>8</v>
      </c>
      <c r="E4430" s="13">
        <v>2241</v>
      </c>
      <c r="F4430" s="7" t="s">
        <v>40</v>
      </c>
      <c r="G4430" s="7" t="s">
        <v>11</v>
      </c>
      <c r="H4430" s="13">
        <v>10.5</v>
      </c>
      <c r="I4430" s="13" t="str">
        <f>IF(G4430="Male",VLOOKUP(H4430,'Shoe size conversion table'!$B$6:$D$22,2),VLOOKUP(H4430,'Shoe size conversion table'!$J$6:$L$22,2))</f>
        <v>43-44</v>
      </c>
      <c r="J4430" s="13">
        <f>IF(G4430="Male",VLOOKUP(H4430,'Shoe size conversion table'!$B$6:$D$22,3),VLOOKUP(H4430,'Shoe size conversion table'!$J$6:$L$22,3))</f>
        <v>10</v>
      </c>
      <c r="K4430" s="11">
        <v>129</v>
      </c>
      <c r="L4430" s="12">
        <v>0.3</v>
      </c>
      <c r="M4430" s="7">
        <f t="shared" si="208"/>
        <v>2015</v>
      </c>
      <c r="N4430" s="7">
        <f t="shared" si="209"/>
        <v>6</v>
      </c>
      <c r="O4430" s="30">
        <f t="shared" si="210"/>
        <v>90.3</v>
      </c>
    </row>
    <row r="4431" spans="2:15" x14ac:dyDescent="0.2">
      <c r="B4431" s="13">
        <v>56276</v>
      </c>
      <c r="C4431" s="14">
        <v>42157.446111111145</v>
      </c>
      <c r="D4431" s="7" t="s">
        <v>10</v>
      </c>
      <c r="E4431" s="13">
        <v>2194</v>
      </c>
      <c r="F4431" s="7" t="s">
        <v>34</v>
      </c>
      <c r="G4431" s="7" t="s">
        <v>11</v>
      </c>
      <c r="H4431" s="13">
        <v>10</v>
      </c>
      <c r="I4431" s="13">
        <f>IF(G4431="Male",VLOOKUP(H4431,'Shoe size conversion table'!$B$6:$D$22,2),VLOOKUP(H4431,'Shoe size conversion table'!$J$6:$L$22,2))</f>
        <v>43</v>
      </c>
      <c r="J4431" s="13">
        <f>IF(G4431="Male",VLOOKUP(H4431,'Shoe size conversion table'!$B$6:$D$22,3),VLOOKUP(H4431,'Shoe size conversion table'!$J$6:$L$22,3))</f>
        <v>9.5</v>
      </c>
      <c r="K4431" s="11">
        <v>159</v>
      </c>
      <c r="L4431" s="12">
        <v>0.5</v>
      </c>
      <c r="M4431" s="7">
        <f t="shared" si="208"/>
        <v>2015</v>
      </c>
      <c r="N4431" s="7">
        <f t="shared" si="209"/>
        <v>6</v>
      </c>
      <c r="O4431" s="30">
        <f t="shared" si="210"/>
        <v>79.5</v>
      </c>
    </row>
    <row r="4432" spans="2:15" x14ac:dyDescent="0.2">
      <c r="B4432" s="13">
        <v>56277</v>
      </c>
      <c r="C4432" s="14">
        <v>42157.616111111325</v>
      </c>
      <c r="D4432" s="7" t="s">
        <v>10</v>
      </c>
      <c r="E4432" s="13">
        <v>2234</v>
      </c>
      <c r="F4432" s="7" t="s">
        <v>34</v>
      </c>
      <c r="G4432" s="7" t="s">
        <v>11</v>
      </c>
      <c r="H4432" s="13">
        <v>9.5</v>
      </c>
      <c r="I4432" s="13" t="str">
        <f>IF(G4432="Male",VLOOKUP(H4432,'Shoe size conversion table'!$B$6:$D$22,2),VLOOKUP(H4432,'Shoe size conversion table'!$J$6:$L$22,2))</f>
        <v>42-43</v>
      </c>
      <c r="J4432" s="13">
        <f>IF(G4432="Male",VLOOKUP(H4432,'Shoe size conversion table'!$B$6:$D$22,3),VLOOKUP(H4432,'Shoe size conversion table'!$J$6:$L$22,3))</f>
        <v>9</v>
      </c>
      <c r="K4432" s="11">
        <v>169</v>
      </c>
      <c r="L4432" s="12">
        <v>0</v>
      </c>
      <c r="M4432" s="7">
        <f t="shared" si="208"/>
        <v>2015</v>
      </c>
      <c r="N4432" s="7">
        <f t="shared" si="209"/>
        <v>6</v>
      </c>
      <c r="O4432" s="30">
        <f t="shared" si="210"/>
        <v>169</v>
      </c>
    </row>
    <row r="4433" spans="2:15" x14ac:dyDescent="0.2">
      <c r="B4433" s="13">
        <v>56278</v>
      </c>
      <c r="C4433" s="14">
        <v>42157.666111111248</v>
      </c>
      <c r="D4433" s="7" t="s">
        <v>8</v>
      </c>
      <c r="E4433" s="13">
        <v>2201</v>
      </c>
      <c r="F4433" s="7" t="s">
        <v>41</v>
      </c>
      <c r="G4433" s="7" t="s">
        <v>11</v>
      </c>
      <c r="H4433" s="13">
        <v>9.5</v>
      </c>
      <c r="I4433" s="13" t="str">
        <f>IF(G4433="Male",VLOOKUP(H4433,'Shoe size conversion table'!$B$6:$D$22,2),VLOOKUP(H4433,'Shoe size conversion table'!$J$6:$L$22,2))</f>
        <v>42-43</v>
      </c>
      <c r="J4433" s="13">
        <f>IF(G4433="Male",VLOOKUP(H4433,'Shoe size conversion table'!$B$6:$D$22,3),VLOOKUP(H4433,'Shoe size conversion table'!$J$6:$L$22,3))</f>
        <v>9</v>
      </c>
      <c r="K4433" s="11">
        <v>199</v>
      </c>
      <c r="L4433" s="12">
        <v>0</v>
      </c>
      <c r="M4433" s="7">
        <f t="shared" si="208"/>
        <v>2015</v>
      </c>
      <c r="N4433" s="7">
        <f t="shared" si="209"/>
        <v>6</v>
      </c>
      <c r="O4433" s="30">
        <f t="shared" si="210"/>
        <v>199</v>
      </c>
    </row>
    <row r="4434" spans="2:15" x14ac:dyDescent="0.2">
      <c r="B4434" s="13">
        <v>56279</v>
      </c>
      <c r="C4434" s="14">
        <v>42157.676111111323</v>
      </c>
      <c r="D4434" s="7" t="s">
        <v>8</v>
      </c>
      <c r="E4434" s="13">
        <v>2154</v>
      </c>
      <c r="F4434" s="7" t="s">
        <v>39</v>
      </c>
      <c r="G4434" s="7" t="s">
        <v>11</v>
      </c>
      <c r="H4434" s="13">
        <v>9.5</v>
      </c>
      <c r="I4434" s="13" t="str">
        <f>IF(G4434="Male",VLOOKUP(H4434,'Shoe size conversion table'!$B$6:$D$22,2),VLOOKUP(H4434,'Shoe size conversion table'!$J$6:$L$22,2))</f>
        <v>42-43</v>
      </c>
      <c r="J4434" s="13">
        <f>IF(G4434="Male",VLOOKUP(H4434,'Shoe size conversion table'!$B$6:$D$22,3),VLOOKUP(H4434,'Shoe size conversion table'!$J$6:$L$22,3))</f>
        <v>9</v>
      </c>
      <c r="K4434" s="11">
        <v>169</v>
      </c>
      <c r="L4434" s="12">
        <v>0</v>
      </c>
      <c r="M4434" s="7">
        <f t="shared" si="208"/>
        <v>2015</v>
      </c>
      <c r="N4434" s="7">
        <f t="shared" si="209"/>
        <v>6</v>
      </c>
      <c r="O4434" s="30">
        <f t="shared" si="210"/>
        <v>169</v>
      </c>
    </row>
    <row r="4435" spans="2:15" x14ac:dyDescent="0.2">
      <c r="B4435" s="13">
        <v>56280</v>
      </c>
      <c r="C4435" s="14">
        <v>42157.736111111146</v>
      </c>
      <c r="D4435" s="7" t="s">
        <v>7</v>
      </c>
      <c r="E4435" s="13">
        <v>2212</v>
      </c>
      <c r="F4435" s="7" t="s">
        <v>49</v>
      </c>
      <c r="G4435" s="7" t="s">
        <v>11</v>
      </c>
      <c r="H4435" s="13">
        <v>11</v>
      </c>
      <c r="I4435" s="13">
        <f>IF(G4435="Male",VLOOKUP(H4435,'Shoe size conversion table'!$B$6:$D$22,2),VLOOKUP(H4435,'Shoe size conversion table'!$J$6:$L$22,2))</f>
        <v>44</v>
      </c>
      <c r="J4435" s="13">
        <f>IF(G4435="Male",VLOOKUP(H4435,'Shoe size conversion table'!$B$6:$D$22,3),VLOOKUP(H4435,'Shoe size conversion table'!$J$6:$L$22,3))</f>
        <v>10.5</v>
      </c>
      <c r="K4435" s="11">
        <v>129</v>
      </c>
      <c r="L4435" s="12">
        <v>0.1</v>
      </c>
      <c r="M4435" s="7">
        <f t="shared" si="208"/>
        <v>2015</v>
      </c>
      <c r="N4435" s="7">
        <f t="shared" si="209"/>
        <v>6</v>
      </c>
      <c r="O4435" s="30">
        <f t="shared" si="210"/>
        <v>116.10000000000001</v>
      </c>
    </row>
    <row r="4436" spans="2:15" x14ac:dyDescent="0.2">
      <c r="B4436" s="13">
        <v>56281</v>
      </c>
      <c r="C4436" s="14">
        <v>42157.766111111247</v>
      </c>
      <c r="D4436" s="7" t="s">
        <v>7</v>
      </c>
      <c r="E4436" s="13">
        <v>2171</v>
      </c>
      <c r="F4436" s="7" t="s">
        <v>46</v>
      </c>
      <c r="G4436" s="7" t="s">
        <v>12</v>
      </c>
      <c r="H4436" s="13">
        <v>6.5</v>
      </c>
      <c r="I4436" s="13">
        <f>IF(G4436="Male",VLOOKUP(H4436,'Shoe size conversion table'!$B$6:$D$22,2),VLOOKUP(H4436,'Shoe size conversion table'!$J$6:$L$22,2))</f>
        <v>37</v>
      </c>
      <c r="J4436" s="13">
        <f>IF(G4436="Male",VLOOKUP(H4436,'Shoe size conversion table'!$B$6:$D$22,3),VLOOKUP(H4436,'Shoe size conversion table'!$J$6:$L$22,3))</f>
        <v>4.5</v>
      </c>
      <c r="K4436" s="11">
        <v>189</v>
      </c>
      <c r="L4436" s="12">
        <v>0</v>
      </c>
      <c r="M4436" s="7">
        <f t="shared" si="208"/>
        <v>2015</v>
      </c>
      <c r="N4436" s="7">
        <f t="shared" si="209"/>
        <v>6</v>
      </c>
      <c r="O4436" s="30">
        <f t="shared" si="210"/>
        <v>189</v>
      </c>
    </row>
    <row r="4437" spans="2:15" x14ac:dyDescent="0.2">
      <c r="B4437" s="13">
        <v>56282</v>
      </c>
      <c r="C4437" s="14">
        <v>42157.766111111247</v>
      </c>
      <c r="D4437" s="7" t="s">
        <v>8</v>
      </c>
      <c r="E4437" s="13">
        <v>2214</v>
      </c>
      <c r="F4437" s="7" t="s">
        <v>39</v>
      </c>
      <c r="G4437" s="7" t="s">
        <v>11</v>
      </c>
      <c r="H4437" s="13">
        <v>9</v>
      </c>
      <c r="I4437" s="13">
        <f>IF(G4437="Male",VLOOKUP(H4437,'Shoe size conversion table'!$B$6:$D$22,2),VLOOKUP(H4437,'Shoe size conversion table'!$J$6:$L$22,2))</f>
        <v>42</v>
      </c>
      <c r="J4437" s="13">
        <f>IF(G4437="Male",VLOOKUP(H4437,'Shoe size conversion table'!$B$6:$D$22,3),VLOOKUP(H4437,'Shoe size conversion table'!$J$6:$L$22,3))</f>
        <v>8.5</v>
      </c>
      <c r="K4437" s="11">
        <v>199</v>
      </c>
      <c r="L4437" s="12">
        <v>0</v>
      </c>
      <c r="M4437" s="7">
        <f t="shared" si="208"/>
        <v>2015</v>
      </c>
      <c r="N4437" s="7">
        <f t="shared" si="209"/>
        <v>6</v>
      </c>
      <c r="O4437" s="30">
        <f t="shared" si="210"/>
        <v>199</v>
      </c>
    </row>
    <row r="4438" spans="2:15" x14ac:dyDescent="0.2">
      <c r="B4438" s="13">
        <v>56283</v>
      </c>
      <c r="C4438" s="14">
        <v>42157.926111111148</v>
      </c>
      <c r="D4438" s="7" t="s">
        <v>7</v>
      </c>
      <c r="E4438" s="13">
        <v>2177</v>
      </c>
      <c r="F4438" s="7" t="s">
        <v>45</v>
      </c>
      <c r="G4438" s="7" t="s">
        <v>11</v>
      </c>
      <c r="H4438" s="13">
        <v>10</v>
      </c>
      <c r="I4438" s="13">
        <f>IF(G4438="Male",VLOOKUP(H4438,'Shoe size conversion table'!$B$6:$D$22,2),VLOOKUP(H4438,'Shoe size conversion table'!$J$6:$L$22,2))</f>
        <v>43</v>
      </c>
      <c r="J4438" s="13">
        <f>IF(G4438="Male",VLOOKUP(H4438,'Shoe size conversion table'!$B$6:$D$22,3),VLOOKUP(H4438,'Shoe size conversion table'!$J$6:$L$22,3))</f>
        <v>9.5</v>
      </c>
      <c r="K4438" s="11">
        <v>159</v>
      </c>
      <c r="L4438" s="12">
        <v>0</v>
      </c>
      <c r="M4438" s="7">
        <f t="shared" si="208"/>
        <v>2015</v>
      </c>
      <c r="N4438" s="7">
        <f t="shared" si="209"/>
        <v>6</v>
      </c>
      <c r="O4438" s="30">
        <f t="shared" si="210"/>
        <v>159</v>
      </c>
    </row>
    <row r="4439" spans="2:15" x14ac:dyDescent="0.2">
      <c r="B4439" s="13">
        <v>56284</v>
      </c>
      <c r="C4439" s="14">
        <v>42157.956111111278</v>
      </c>
      <c r="D4439" s="7" t="s">
        <v>7</v>
      </c>
      <c r="E4439" s="13">
        <v>2221</v>
      </c>
      <c r="F4439" s="7" t="s">
        <v>48</v>
      </c>
      <c r="G4439" s="7" t="s">
        <v>11</v>
      </c>
      <c r="H4439" s="13">
        <v>10</v>
      </c>
      <c r="I4439" s="13">
        <f>IF(G4439="Male",VLOOKUP(H4439,'Shoe size conversion table'!$B$6:$D$22,2),VLOOKUP(H4439,'Shoe size conversion table'!$J$6:$L$22,2))</f>
        <v>43</v>
      </c>
      <c r="J4439" s="13">
        <f>IF(G4439="Male",VLOOKUP(H4439,'Shoe size conversion table'!$B$6:$D$22,3),VLOOKUP(H4439,'Shoe size conversion table'!$J$6:$L$22,3))</f>
        <v>9.5</v>
      </c>
      <c r="K4439" s="11">
        <v>169</v>
      </c>
      <c r="L4439" s="12">
        <v>0.3</v>
      </c>
      <c r="M4439" s="7">
        <f t="shared" si="208"/>
        <v>2015</v>
      </c>
      <c r="N4439" s="7">
        <f t="shared" si="209"/>
        <v>6</v>
      </c>
      <c r="O4439" s="30">
        <f t="shared" si="210"/>
        <v>118.3</v>
      </c>
    </row>
    <row r="4440" spans="2:15" x14ac:dyDescent="0.2">
      <c r="B4440" s="13">
        <v>56285</v>
      </c>
      <c r="C4440" s="14">
        <v>42157.956111111278</v>
      </c>
      <c r="D4440" s="7" t="s">
        <v>9</v>
      </c>
      <c r="E4440" s="13">
        <v>2176</v>
      </c>
      <c r="F4440" s="7" t="s">
        <v>62</v>
      </c>
      <c r="G4440" s="7" t="s">
        <v>11</v>
      </c>
      <c r="H4440" s="13">
        <v>10</v>
      </c>
      <c r="I4440" s="13">
        <f>IF(G4440="Male",VLOOKUP(H4440,'Shoe size conversion table'!$B$6:$D$22,2),VLOOKUP(H4440,'Shoe size conversion table'!$J$6:$L$22,2))</f>
        <v>43</v>
      </c>
      <c r="J4440" s="13">
        <f>IF(G4440="Male",VLOOKUP(H4440,'Shoe size conversion table'!$B$6:$D$22,3),VLOOKUP(H4440,'Shoe size conversion table'!$J$6:$L$22,3))</f>
        <v>9.5</v>
      </c>
      <c r="K4440" s="11">
        <v>199</v>
      </c>
      <c r="L4440" s="12">
        <v>0.1</v>
      </c>
      <c r="M4440" s="7">
        <f t="shared" si="208"/>
        <v>2015</v>
      </c>
      <c r="N4440" s="7">
        <f t="shared" si="209"/>
        <v>6</v>
      </c>
      <c r="O4440" s="30">
        <f t="shared" si="210"/>
        <v>179.1</v>
      </c>
    </row>
    <row r="4441" spans="2:15" x14ac:dyDescent="0.2">
      <c r="B4441" s="13">
        <v>56286</v>
      </c>
      <c r="C4441" s="14">
        <v>42157.976111111275</v>
      </c>
      <c r="D4441" s="7" t="s">
        <v>10</v>
      </c>
      <c r="E4441" s="13">
        <v>2156</v>
      </c>
      <c r="F4441" s="7" t="s">
        <v>34</v>
      </c>
      <c r="G4441" s="7" t="s">
        <v>11</v>
      </c>
      <c r="H4441" s="13">
        <v>11</v>
      </c>
      <c r="I4441" s="13">
        <f>IF(G4441="Male",VLOOKUP(H4441,'Shoe size conversion table'!$B$6:$D$22,2),VLOOKUP(H4441,'Shoe size conversion table'!$J$6:$L$22,2))</f>
        <v>44</v>
      </c>
      <c r="J4441" s="13">
        <f>IF(G4441="Male",VLOOKUP(H4441,'Shoe size conversion table'!$B$6:$D$22,3),VLOOKUP(H4441,'Shoe size conversion table'!$J$6:$L$22,3))</f>
        <v>10.5</v>
      </c>
      <c r="K4441" s="11">
        <v>169</v>
      </c>
      <c r="L4441" s="12">
        <v>0.3</v>
      </c>
      <c r="M4441" s="7">
        <f t="shared" si="208"/>
        <v>2015</v>
      </c>
      <c r="N4441" s="7">
        <f t="shared" si="209"/>
        <v>6</v>
      </c>
      <c r="O4441" s="30">
        <f t="shared" si="210"/>
        <v>118.3</v>
      </c>
    </row>
    <row r="4442" spans="2:15" x14ac:dyDescent="0.2">
      <c r="B4442" s="13">
        <v>56287</v>
      </c>
      <c r="C4442" s="14">
        <v>42157.996111111279</v>
      </c>
      <c r="D4442" s="7" t="s">
        <v>7</v>
      </c>
      <c r="E4442" s="13">
        <v>2166</v>
      </c>
      <c r="F4442" s="7" t="s">
        <v>51</v>
      </c>
      <c r="G4442" s="7" t="s">
        <v>11</v>
      </c>
      <c r="H4442" s="13">
        <v>11.5</v>
      </c>
      <c r="I4442" s="13" t="str">
        <f>IF(G4442="Male",VLOOKUP(H4442,'Shoe size conversion table'!$B$6:$D$22,2),VLOOKUP(H4442,'Shoe size conversion table'!$J$6:$L$22,2))</f>
        <v>44-45</v>
      </c>
      <c r="J4442" s="13">
        <f>IF(G4442="Male",VLOOKUP(H4442,'Shoe size conversion table'!$B$6:$D$22,3),VLOOKUP(H4442,'Shoe size conversion table'!$J$6:$L$22,3))</f>
        <v>11</v>
      </c>
      <c r="K4442" s="11">
        <v>189</v>
      </c>
      <c r="L4442" s="12">
        <v>0</v>
      </c>
      <c r="M4442" s="7">
        <f t="shared" si="208"/>
        <v>2015</v>
      </c>
      <c r="N4442" s="7">
        <f t="shared" si="209"/>
        <v>6</v>
      </c>
      <c r="O4442" s="30">
        <f t="shared" si="210"/>
        <v>189</v>
      </c>
    </row>
    <row r="4443" spans="2:15" x14ac:dyDescent="0.2">
      <c r="B4443" s="13">
        <v>56288</v>
      </c>
      <c r="C4443" s="14">
        <v>42158.016111111145</v>
      </c>
      <c r="D4443" s="7" t="s">
        <v>7</v>
      </c>
      <c r="E4443" s="13">
        <v>2237</v>
      </c>
      <c r="F4443" s="7" t="s">
        <v>49</v>
      </c>
      <c r="G4443" s="7" t="s">
        <v>12</v>
      </c>
      <c r="H4443" s="13">
        <v>8</v>
      </c>
      <c r="I4443" s="13" t="str">
        <f>IF(G4443="Male",VLOOKUP(H4443,'Shoe size conversion table'!$B$6:$D$22,2),VLOOKUP(H4443,'Shoe size conversion table'!$J$6:$L$22,2))</f>
        <v>38-39</v>
      </c>
      <c r="J4443" s="13">
        <f>IF(G4443="Male",VLOOKUP(H4443,'Shoe size conversion table'!$B$6:$D$22,3),VLOOKUP(H4443,'Shoe size conversion table'!$J$6:$L$22,3))</f>
        <v>6</v>
      </c>
      <c r="K4443" s="11">
        <v>189</v>
      </c>
      <c r="L4443" s="12">
        <v>0</v>
      </c>
      <c r="M4443" s="7">
        <f t="shared" si="208"/>
        <v>2015</v>
      </c>
      <c r="N4443" s="7">
        <f t="shared" si="209"/>
        <v>6</v>
      </c>
      <c r="O4443" s="30">
        <f t="shared" si="210"/>
        <v>189</v>
      </c>
    </row>
    <row r="4444" spans="2:15" x14ac:dyDescent="0.2">
      <c r="B4444" s="13">
        <v>56289</v>
      </c>
      <c r="C4444" s="14">
        <v>42158.106111111243</v>
      </c>
      <c r="D4444" s="7" t="s">
        <v>7</v>
      </c>
      <c r="E4444" s="13">
        <v>2242</v>
      </c>
      <c r="F4444" s="7" t="s">
        <v>50</v>
      </c>
      <c r="G4444" s="7" t="s">
        <v>11</v>
      </c>
      <c r="H4444" s="13">
        <v>11</v>
      </c>
      <c r="I4444" s="13">
        <f>IF(G4444="Male",VLOOKUP(H4444,'Shoe size conversion table'!$B$6:$D$22,2),VLOOKUP(H4444,'Shoe size conversion table'!$J$6:$L$22,2))</f>
        <v>44</v>
      </c>
      <c r="J4444" s="13">
        <f>IF(G4444="Male",VLOOKUP(H4444,'Shoe size conversion table'!$B$6:$D$22,3),VLOOKUP(H4444,'Shoe size conversion table'!$J$6:$L$22,3))</f>
        <v>10.5</v>
      </c>
      <c r="K4444" s="11">
        <v>149</v>
      </c>
      <c r="L4444" s="12">
        <v>0.2</v>
      </c>
      <c r="M4444" s="7">
        <f t="shared" si="208"/>
        <v>2015</v>
      </c>
      <c r="N4444" s="7">
        <f t="shared" si="209"/>
        <v>6</v>
      </c>
      <c r="O4444" s="30">
        <f t="shared" si="210"/>
        <v>119.2</v>
      </c>
    </row>
    <row r="4445" spans="2:15" x14ac:dyDescent="0.2">
      <c r="B4445" s="13">
        <v>56290</v>
      </c>
      <c r="C4445" s="14">
        <v>42158.156111111137</v>
      </c>
      <c r="D4445" s="7" t="s">
        <v>8</v>
      </c>
      <c r="E4445" s="13">
        <v>2192</v>
      </c>
      <c r="F4445" s="7" t="s">
        <v>38</v>
      </c>
      <c r="G4445" s="7" t="s">
        <v>11</v>
      </c>
      <c r="H4445" s="13">
        <v>10</v>
      </c>
      <c r="I4445" s="13">
        <f>IF(G4445="Male",VLOOKUP(H4445,'Shoe size conversion table'!$B$6:$D$22,2),VLOOKUP(H4445,'Shoe size conversion table'!$J$6:$L$22,2))</f>
        <v>43</v>
      </c>
      <c r="J4445" s="13">
        <f>IF(G4445="Male",VLOOKUP(H4445,'Shoe size conversion table'!$B$6:$D$22,3),VLOOKUP(H4445,'Shoe size conversion table'!$J$6:$L$22,3))</f>
        <v>9.5</v>
      </c>
      <c r="K4445" s="11">
        <v>189</v>
      </c>
      <c r="L4445" s="12">
        <v>0.3</v>
      </c>
      <c r="M4445" s="7">
        <f t="shared" si="208"/>
        <v>2015</v>
      </c>
      <c r="N4445" s="7">
        <f t="shared" si="209"/>
        <v>6</v>
      </c>
      <c r="O4445" s="30">
        <f t="shared" si="210"/>
        <v>132.29999999999998</v>
      </c>
    </row>
    <row r="4446" spans="2:15" x14ac:dyDescent="0.2">
      <c r="B4446" s="13">
        <v>56291</v>
      </c>
      <c r="C4446" s="14">
        <v>42158.156111111137</v>
      </c>
      <c r="D4446" s="7" t="s">
        <v>7</v>
      </c>
      <c r="E4446" s="13">
        <v>2221</v>
      </c>
      <c r="F4446" s="7" t="s">
        <v>54</v>
      </c>
      <c r="G4446" s="7" t="s">
        <v>12</v>
      </c>
      <c r="H4446" s="13">
        <v>7</v>
      </c>
      <c r="I4446" s="13" t="str">
        <f>IF(G4446="Male",VLOOKUP(H4446,'Shoe size conversion table'!$B$6:$D$22,2),VLOOKUP(H4446,'Shoe size conversion table'!$J$6:$L$22,2))</f>
        <v>37-38</v>
      </c>
      <c r="J4446" s="13">
        <f>IF(G4446="Male",VLOOKUP(H4446,'Shoe size conversion table'!$B$6:$D$22,3),VLOOKUP(H4446,'Shoe size conversion table'!$J$6:$L$22,3))</f>
        <v>5</v>
      </c>
      <c r="K4446" s="11">
        <v>149</v>
      </c>
      <c r="L4446" s="12">
        <v>0</v>
      </c>
      <c r="M4446" s="7">
        <f t="shared" si="208"/>
        <v>2015</v>
      </c>
      <c r="N4446" s="7">
        <f t="shared" si="209"/>
        <v>6</v>
      </c>
      <c r="O4446" s="30">
        <f t="shared" si="210"/>
        <v>149</v>
      </c>
    </row>
    <row r="4447" spans="2:15" x14ac:dyDescent="0.2">
      <c r="B4447" s="13">
        <v>56292</v>
      </c>
      <c r="C4447" s="14">
        <v>42158.336111111319</v>
      </c>
      <c r="D4447" s="7" t="s">
        <v>7</v>
      </c>
      <c r="E4447" s="13">
        <v>2222</v>
      </c>
      <c r="F4447" s="7" t="s">
        <v>46</v>
      </c>
      <c r="G4447" s="7" t="s">
        <v>11</v>
      </c>
      <c r="H4447" s="13">
        <v>10</v>
      </c>
      <c r="I4447" s="13">
        <f>IF(G4447="Male",VLOOKUP(H4447,'Shoe size conversion table'!$B$6:$D$22,2),VLOOKUP(H4447,'Shoe size conversion table'!$J$6:$L$22,2))</f>
        <v>43</v>
      </c>
      <c r="J4447" s="13">
        <f>IF(G4447="Male",VLOOKUP(H4447,'Shoe size conversion table'!$B$6:$D$22,3),VLOOKUP(H4447,'Shoe size conversion table'!$J$6:$L$22,3))</f>
        <v>9.5</v>
      </c>
      <c r="K4447" s="11">
        <v>149</v>
      </c>
      <c r="L4447" s="12">
        <v>0</v>
      </c>
      <c r="M4447" s="7">
        <f t="shared" si="208"/>
        <v>2015</v>
      </c>
      <c r="N4447" s="7">
        <f t="shared" si="209"/>
        <v>6</v>
      </c>
      <c r="O4447" s="30">
        <f t="shared" si="210"/>
        <v>149</v>
      </c>
    </row>
    <row r="4448" spans="2:15" x14ac:dyDescent="0.2">
      <c r="B4448" s="13">
        <v>56293</v>
      </c>
      <c r="C4448" s="14">
        <v>42158.526111111139</v>
      </c>
      <c r="D4448" s="7" t="s">
        <v>8</v>
      </c>
      <c r="E4448" s="13">
        <v>2223</v>
      </c>
      <c r="F4448" s="7" t="s">
        <v>38</v>
      </c>
      <c r="G4448" s="7" t="s">
        <v>11</v>
      </c>
      <c r="H4448" s="13">
        <v>9.5</v>
      </c>
      <c r="I4448" s="13" t="str">
        <f>IF(G4448="Male",VLOOKUP(H4448,'Shoe size conversion table'!$B$6:$D$22,2),VLOOKUP(H4448,'Shoe size conversion table'!$J$6:$L$22,2))</f>
        <v>42-43</v>
      </c>
      <c r="J4448" s="13">
        <f>IF(G4448="Male",VLOOKUP(H4448,'Shoe size conversion table'!$B$6:$D$22,3),VLOOKUP(H4448,'Shoe size conversion table'!$J$6:$L$22,3))</f>
        <v>9</v>
      </c>
      <c r="K4448" s="11">
        <v>189</v>
      </c>
      <c r="L4448" s="12">
        <v>0.2</v>
      </c>
      <c r="M4448" s="7">
        <f t="shared" si="208"/>
        <v>2015</v>
      </c>
      <c r="N4448" s="7">
        <f t="shared" si="209"/>
        <v>6</v>
      </c>
      <c r="O4448" s="30">
        <f t="shared" si="210"/>
        <v>151.20000000000002</v>
      </c>
    </row>
    <row r="4449" spans="2:15" x14ac:dyDescent="0.2">
      <c r="B4449" s="13">
        <v>56294</v>
      </c>
      <c r="C4449" s="14">
        <v>42158.556111111277</v>
      </c>
      <c r="D4449" s="7" t="s">
        <v>10</v>
      </c>
      <c r="E4449" s="13">
        <v>2242</v>
      </c>
      <c r="F4449" s="7" t="s">
        <v>35</v>
      </c>
      <c r="G4449" s="7" t="s">
        <v>11</v>
      </c>
      <c r="H4449" s="13">
        <v>9</v>
      </c>
      <c r="I4449" s="13">
        <f>IF(G4449="Male",VLOOKUP(H4449,'Shoe size conversion table'!$B$6:$D$22,2),VLOOKUP(H4449,'Shoe size conversion table'!$J$6:$L$22,2))</f>
        <v>42</v>
      </c>
      <c r="J4449" s="13">
        <f>IF(G4449="Male",VLOOKUP(H4449,'Shoe size conversion table'!$B$6:$D$22,3),VLOOKUP(H4449,'Shoe size conversion table'!$J$6:$L$22,3))</f>
        <v>8.5</v>
      </c>
      <c r="K4449" s="11">
        <v>139</v>
      </c>
      <c r="L4449" s="12">
        <v>0.2</v>
      </c>
      <c r="M4449" s="7">
        <f t="shared" si="208"/>
        <v>2015</v>
      </c>
      <c r="N4449" s="7">
        <f t="shared" si="209"/>
        <v>6</v>
      </c>
      <c r="O4449" s="30">
        <f t="shared" si="210"/>
        <v>111.2</v>
      </c>
    </row>
    <row r="4450" spans="2:15" x14ac:dyDescent="0.2">
      <c r="B4450" s="13">
        <v>56294</v>
      </c>
      <c r="C4450" s="14">
        <v>42158.556111111277</v>
      </c>
      <c r="D4450" s="7" t="s">
        <v>10</v>
      </c>
      <c r="E4450" s="13">
        <v>2162</v>
      </c>
      <c r="F4450" s="7" t="s">
        <v>36</v>
      </c>
      <c r="G4450" s="7" t="s">
        <v>11</v>
      </c>
      <c r="H4450" s="13">
        <v>8.5</v>
      </c>
      <c r="I4450" s="13" t="str">
        <f>IF(G4450="Male",VLOOKUP(H4450,'Shoe size conversion table'!$B$6:$D$22,2),VLOOKUP(H4450,'Shoe size conversion table'!$J$6:$L$22,2))</f>
        <v>41-42</v>
      </c>
      <c r="J4450" s="13">
        <f>IF(G4450="Male",VLOOKUP(H4450,'Shoe size conversion table'!$B$6:$D$22,3),VLOOKUP(H4450,'Shoe size conversion table'!$J$6:$L$22,3))</f>
        <v>8</v>
      </c>
      <c r="K4450" s="11">
        <v>169</v>
      </c>
      <c r="L4450" s="12">
        <v>0</v>
      </c>
      <c r="M4450" s="7">
        <f t="shared" si="208"/>
        <v>2015</v>
      </c>
      <c r="N4450" s="7">
        <f t="shared" si="209"/>
        <v>6</v>
      </c>
      <c r="O4450" s="30">
        <f t="shared" si="210"/>
        <v>169</v>
      </c>
    </row>
    <row r="4451" spans="2:15" x14ac:dyDescent="0.2">
      <c r="B4451" s="13">
        <v>56294</v>
      </c>
      <c r="C4451" s="14">
        <v>42158.556111111277</v>
      </c>
      <c r="D4451" s="7" t="s">
        <v>10</v>
      </c>
      <c r="E4451" s="13">
        <v>2147</v>
      </c>
      <c r="F4451" s="7" t="s">
        <v>35</v>
      </c>
      <c r="G4451" s="7" t="s">
        <v>11</v>
      </c>
      <c r="H4451" s="13">
        <v>7.5</v>
      </c>
      <c r="I4451" s="13" t="str">
        <f>IF(G4451="Male",VLOOKUP(H4451,'Shoe size conversion table'!$B$6:$D$22,2),VLOOKUP(H4451,'Shoe size conversion table'!$J$6:$L$22,2))</f>
        <v>40-41</v>
      </c>
      <c r="J4451" s="13">
        <f>IF(G4451="Male",VLOOKUP(H4451,'Shoe size conversion table'!$B$6:$D$22,3),VLOOKUP(H4451,'Shoe size conversion table'!$J$6:$L$22,3))</f>
        <v>7</v>
      </c>
      <c r="K4451" s="11">
        <v>189</v>
      </c>
      <c r="L4451" s="12">
        <v>0</v>
      </c>
      <c r="M4451" s="7">
        <f t="shared" si="208"/>
        <v>2015</v>
      </c>
      <c r="N4451" s="7">
        <f t="shared" si="209"/>
        <v>6</v>
      </c>
      <c r="O4451" s="30">
        <f t="shared" si="210"/>
        <v>189</v>
      </c>
    </row>
    <row r="4452" spans="2:15" x14ac:dyDescent="0.2">
      <c r="B4452" s="13">
        <v>56295</v>
      </c>
      <c r="C4452" s="14">
        <v>42158.576111111244</v>
      </c>
      <c r="D4452" s="7" t="s">
        <v>8</v>
      </c>
      <c r="E4452" s="13">
        <v>2235</v>
      </c>
      <c r="F4452" s="7" t="s">
        <v>37</v>
      </c>
      <c r="G4452" s="7" t="s">
        <v>12</v>
      </c>
      <c r="H4452" s="13">
        <v>9</v>
      </c>
      <c r="I4452" s="13" t="str">
        <f>IF(G4452="Male",VLOOKUP(H4452,'Shoe size conversion table'!$B$6:$D$22,2),VLOOKUP(H4452,'Shoe size conversion table'!$J$6:$L$22,2))</f>
        <v>39-40</v>
      </c>
      <c r="J4452" s="13">
        <f>IF(G4452="Male",VLOOKUP(H4452,'Shoe size conversion table'!$B$6:$D$22,3),VLOOKUP(H4452,'Shoe size conversion table'!$J$6:$L$22,3))</f>
        <v>7</v>
      </c>
      <c r="K4452" s="11">
        <v>129</v>
      </c>
      <c r="L4452" s="12">
        <v>0</v>
      </c>
      <c r="M4452" s="7">
        <f t="shared" si="208"/>
        <v>2015</v>
      </c>
      <c r="N4452" s="7">
        <f t="shared" si="209"/>
        <v>6</v>
      </c>
      <c r="O4452" s="30">
        <f t="shared" si="210"/>
        <v>129</v>
      </c>
    </row>
    <row r="4453" spans="2:15" x14ac:dyDescent="0.2">
      <c r="B4453" s="13">
        <v>56296</v>
      </c>
      <c r="C4453" s="14">
        <v>42158.766111111247</v>
      </c>
      <c r="D4453" s="7" t="s">
        <v>8</v>
      </c>
      <c r="E4453" s="13">
        <v>2177</v>
      </c>
      <c r="F4453" s="7" t="s">
        <v>42</v>
      </c>
      <c r="G4453" s="7" t="s">
        <v>11</v>
      </c>
      <c r="H4453" s="13">
        <v>9.5</v>
      </c>
      <c r="I4453" s="13" t="str">
        <f>IF(G4453="Male",VLOOKUP(H4453,'Shoe size conversion table'!$B$6:$D$22,2),VLOOKUP(H4453,'Shoe size conversion table'!$J$6:$L$22,2))</f>
        <v>42-43</v>
      </c>
      <c r="J4453" s="13">
        <f>IF(G4453="Male",VLOOKUP(H4453,'Shoe size conversion table'!$B$6:$D$22,3),VLOOKUP(H4453,'Shoe size conversion table'!$J$6:$L$22,3))</f>
        <v>9</v>
      </c>
      <c r="K4453" s="11">
        <v>159</v>
      </c>
      <c r="L4453" s="12">
        <v>0</v>
      </c>
      <c r="M4453" s="7">
        <f t="shared" si="208"/>
        <v>2015</v>
      </c>
      <c r="N4453" s="7">
        <f t="shared" si="209"/>
        <v>6</v>
      </c>
      <c r="O4453" s="30">
        <f t="shared" si="210"/>
        <v>159</v>
      </c>
    </row>
    <row r="4454" spans="2:15" x14ac:dyDescent="0.2">
      <c r="B4454" s="13">
        <v>56296</v>
      </c>
      <c r="C4454" s="14">
        <v>42158.766111111247</v>
      </c>
      <c r="D4454" s="7" t="s">
        <v>8</v>
      </c>
      <c r="E4454" s="13">
        <v>2214</v>
      </c>
      <c r="F4454" s="7" t="s">
        <v>39</v>
      </c>
      <c r="G4454" s="7" t="s">
        <v>11</v>
      </c>
      <c r="H4454" s="13">
        <v>9</v>
      </c>
      <c r="I4454" s="13">
        <f>IF(G4454="Male",VLOOKUP(H4454,'Shoe size conversion table'!$B$6:$D$22,2),VLOOKUP(H4454,'Shoe size conversion table'!$J$6:$L$22,2))</f>
        <v>42</v>
      </c>
      <c r="J4454" s="13">
        <f>IF(G4454="Male",VLOOKUP(H4454,'Shoe size conversion table'!$B$6:$D$22,3),VLOOKUP(H4454,'Shoe size conversion table'!$J$6:$L$22,3))</f>
        <v>8.5</v>
      </c>
      <c r="K4454" s="11">
        <v>199</v>
      </c>
      <c r="L4454" s="12">
        <v>0</v>
      </c>
      <c r="M4454" s="7">
        <f t="shared" si="208"/>
        <v>2015</v>
      </c>
      <c r="N4454" s="7">
        <f t="shared" si="209"/>
        <v>6</v>
      </c>
      <c r="O4454" s="30">
        <f t="shared" si="210"/>
        <v>199</v>
      </c>
    </row>
    <row r="4455" spans="2:15" x14ac:dyDescent="0.2">
      <c r="B4455" s="13">
        <v>56297</v>
      </c>
      <c r="C4455" s="14">
        <v>42158.806111111247</v>
      </c>
      <c r="D4455" s="7" t="s">
        <v>7</v>
      </c>
      <c r="E4455" s="13">
        <v>2163</v>
      </c>
      <c r="F4455" s="7" t="s">
        <v>50</v>
      </c>
      <c r="G4455" s="7" t="s">
        <v>12</v>
      </c>
      <c r="H4455" s="13">
        <v>7.5</v>
      </c>
      <c r="I4455" s="13">
        <f>IF(G4455="Male",VLOOKUP(H4455,'Shoe size conversion table'!$B$6:$D$22,2),VLOOKUP(H4455,'Shoe size conversion table'!$J$6:$L$22,2))</f>
        <v>38</v>
      </c>
      <c r="J4455" s="13">
        <f>IF(G4455="Male",VLOOKUP(H4455,'Shoe size conversion table'!$B$6:$D$22,3),VLOOKUP(H4455,'Shoe size conversion table'!$J$6:$L$22,3))</f>
        <v>5.5</v>
      </c>
      <c r="K4455" s="11">
        <v>129</v>
      </c>
      <c r="L4455" s="12">
        <v>0.5</v>
      </c>
      <c r="M4455" s="7">
        <f t="shared" si="208"/>
        <v>2015</v>
      </c>
      <c r="N4455" s="7">
        <f t="shared" si="209"/>
        <v>6</v>
      </c>
      <c r="O4455" s="30">
        <f t="shared" si="210"/>
        <v>64.5</v>
      </c>
    </row>
    <row r="4456" spans="2:15" x14ac:dyDescent="0.2">
      <c r="B4456" s="13">
        <v>56298</v>
      </c>
      <c r="C4456" s="14">
        <v>42158.826111111273</v>
      </c>
      <c r="D4456" s="7" t="s">
        <v>8</v>
      </c>
      <c r="E4456" s="13">
        <v>2152</v>
      </c>
      <c r="F4456" s="7" t="s">
        <v>40</v>
      </c>
      <c r="G4456" s="7" t="s">
        <v>12</v>
      </c>
      <c r="H4456" s="13">
        <v>9</v>
      </c>
      <c r="I4456" s="13" t="str">
        <f>IF(G4456="Male",VLOOKUP(H4456,'Shoe size conversion table'!$B$6:$D$22,2),VLOOKUP(H4456,'Shoe size conversion table'!$J$6:$L$22,2))</f>
        <v>39-40</v>
      </c>
      <c r="J4456" s="13">
        <f>IF(G4456="Male",VLOOKUP(H4456,'Shoe size conversion table'!$B$6:$D$22,3),VLOOKUP(H4456,'Shoe size conversion table'!$J$6:$L$22,3))</f>
        <v>7</v>
      </c>
      <c r="K4456" s="11">
        <v>179</v>
      </c>
      <c r="L4456" s="12">
        <v>0.2</v>
      </c>
      <c r="M4456" s="7">
        <f t="shared" si="208"/>
        <v>2015</v>
      </c>
      <c r="N4456" s="7">
        <f t="shared" si="209"/>
        <v>6</v>
      </c>
      <c r="O4456" s="30">
        <f t="shared" si="210"/>
        <v>143.20000000000002</v>
      </c>
    </row>
    <row r="4457" spans="2:15" x14ac:dyDescent="0.2">
      <c r="B4457" s="13">
        <v>56299</v>
      </c>
      <c r="C4457" s="14">
        <v>42158.946111111276</v>
      </c>
      <c r="D4457" s="7" t="s">
        <v>7</v>
      </c>
      <c r="E4457" s="13">
        <v>2172</v>
      </c>
      <c r="F4457" s="7" t="s">
        <v>49</v>
      </c>
      <c r="G4457" s="7" t="s">
        <v>12</v>
      </c>
      <c r="H4457" s="13">
        <v>8</v>
      </c>
      <c r="I4457" s="13" t="str">
        <f>IF(G4457="Male",VLOOKUP(H4457,'Shoe size conversion table'!$B$6:$D$22,2),VLOOKUP(H4457,'Shoe size conversion table'!$J$6:$L$22,2))</f>
        <v>38-39</v>
      </c>
      <c r="J4457" s="13">
        <f>IF(G4457="Male",VLOOKUP(H4457,'Shoe size conversion table'!$B$6:$D$22,3),VLOOKUP(H4457,'Shoe size conversion table'!$J$6:$L$22,3))</f>
        <v>6</v>
      </c>
      <c r="K4457" s="11">
        <v>129</v>
      </c>
      <c r="L4457" s="12">
        <v>0.5</v>
      </c>
      <c r="M4457" s="7">
        <f t="shared" si="208"/>
        <v>2015</v>
      </c>
      <c r="N4457" s="7">
        <f t="shared" si="209"/>
        <v>6</v>
      </c>
      <c r="O4457" s="30">
        <f t="shared" si="210"/>
        <v>64.5</v>
      </c>
    </row>
    <row r="4458" spans="2:15" x14ac:dyDescent="0.2">
      <c r="B4458" s="13">
        <v>56300</v>
      </c>
      <c r="C4458" s="14">
        <v>42158.956111111278</v>
      </c>
      <c r="D4458" s="7" t="s">
        <v>7</v>
      </c>
      <c r="E4458" s="13">
        <v>2151</v>
      </c>
      <c r="F4458" s="7" t="s">
        <v>54</v>
      </c>
      <c r="G4458" s="7" t="s">
        <v>12</v>
      </c>
      <c r="H4458" s="13">
        <v>9</v>
      </c>
      <c r="I4458" s="13" t="str">
        <f>IF(G4458="Male",VLOOKUP(H4458,'Shoe size conversion table'!$B$6:$D$22,2),VLOOKUP(H4458,'Shoe size conversion table'!$J$6:$L$22,2))</f>
        <v>39-40</v>
      </c>
      <c r="J4458" s="13">
        <f>IF(G4458="Male",VLOOKUP(H4458,'Shoe size conversion table'!$B$6:$D$22,3),VLOOKUP(H4458,'Shoe size conversion table'!$J$6:$L$22,3))</f>
        <v>7</v>
      </c>
      <c r="K4458" s="11">
        <v>199</v>
      </c>
      <c r="L4458" s="12">
        <v>0</v>
      </c>
      <c r="M4458" s="7">
        <f t="shared" si="208"/>
        <v>2015</v>
      </c>
      <c r="N4458" s="7">
        <f t="shared" si="209"/>
        <v>6</v>
      </c>
      <c r="O4458" s="30">
        <f t="shared" si="210"/>
        <v>199</v>
      </c>
    </row>
    <row r="4459" spans="2:15" x14ac:dyDescent="0.2">
      <c r="B4459" s="13">
        <v>56300</v>
      </c>
      <c r="C4459" s="14">
        <v>42158.956111111278</v>
      </c>
      <c r="D4459" s="7" t="s">
        <v>7</v>
      </c>
      <c r="E4459" s="13">
        <v>2180</v>
      </c>
      <c r="F4459" s="7" t="s">
        <v>57</v>
      </c>
      <c r="G4459" s="7" t="s">
        <v>11</v>
      </c>
      <c r="H4459" s="13">
        <v>12</v>
      </c>
      <c r="I4459" s="13">
        <f>IF(G4459="Male",VLOOKUP(H4459,'Shoe size conversion table'!$B$6:$D$22,2),VLOOKUP(H4459,'Shoe size conversion table'!$J$6:$L$22,2))</f>
        <v>45</v>
      </c>
      <c r="J4459" s="13">
        <f>IF(G4459="Male",VLOOKUP(H4459,'Shoe size conversion table'!$B$6:$D$22,3),VLOOKUP(H4459,'Shoe size conversion table'!$J$6:$L$22,3))</f>
        <v>11.5</v>
      </c>
      <c r="K4459" s="11">
        <v>179</v>
      </c>
      <c r="L4459" s="12">
        <v>0</v>
      </c>
      <c r="M4459" s="7">
        <f t="shared" si="208"/>
        <v>2015</v>
      </c>
      <c r="N4459" s="7">
        <f t="shared" si="209"/>
        <v>6</v>
      </c>
      <c r="O4459" s="30">
        <f t="shared" si="210"/>
        <v>179</v>
      </c>
    </row>
    <row r="4460" spans="2:15" x14ac:dyDescent="0.2">
      <c r="B4460" s="13">
        <v>56301</v>
      </c>
      <c r="C4460" s="14">
        <v>42158.996111111279</v>
      </c>
      <c r="D4460" s="7" t="s">
        <v>10</v>
      </c>
      <c r="E4460" s="13">
        <v>2225</v>
      </c>
      <c r="F4460" s="7" t="s">
        <v>35</v>
      </c>
      <c r="G4460" s="7" t="s">
        <v>12</v>
      </c>
      <c r="H4460" s="13">
        <v>8.5</v>
      </c>
      <c r="I4460" s="13">
        <f>IF(G4460="Male",VLOOKUP(H4460,'Shoe size conversion table'!$B$6:$D$22,2),VLOOKUP(H4460,'Shoe size conversion table'!$J$6:$L$22,2))</f>
        <v>39</v>
      </c>
      <c r="J4460" s="13">
        <f>IF(G4460="Male",VLOOKUP(H4460,'Shoe size conversion table'!$B$6:$D$22,3),VLOOKUP(H4460,'Shoe size conversion table'!$J$6:$L$22,3))</f>
        <v>6.5</v>
      </c>
      <c r="K4460" s="11">
        <v>169</v>
      </c>
      <c r="L4460" s="12">
        <v>0</v>
      </c>
      <c r="M4460" s="7">
        <f t="shared" si="208"/>
        <v>2015</v>
      </c>
      <c r="N4460" s="7">
        <f t="shared" si="209"/>
        <v>6</v>
      </c>
      <c r="O4460" s="30">
        <f t="shared" si="210"/>
        <v>169</v>
      </c>
    </row>
    <row r="4461" spans="2:15" x14ac:dyDescent="0.2">
      <c r="B4461" s="13">
        <v>56302</v>
      </c>
      <c r="C4461" s="14">
        <v>42159.05611111132</v>
      </c>
      <c r="D4461" s="7" t="s">
        <v>9</v>
      </c>
      <c r="E4461" s="13">
        <v>2226</v>
      </c>
      <c r="F4461" s="7" t="s">
        <v>59</v>
      </c>
      <c r="G4461" s="7" t="s">
        <v>12</v>
      </c>
      <c r="H4461" s="13">
        <v>8</v>
      </c>
      <c r="I4461" s="13" t="str">
        <f>IF(G4461="Male",VLOOKUP(H4461,'Shoe size conversion table'!$B$6:$D$22,2),VLOOKUP(H4461,'Shoe size conversion table'!$J$6:$L$22,2))</f>
        <v>38-39</v>
      </c>
      <c r="J4461" s="13">
        <f>IF(G4461="Male",VLOOKUP(H4461,'Shoe size conversion table'!$B$6:$D$22,3),VLOOKUP(H4461,'Shoe size conversion table'!$J$6:$L$22,3))</f>
        <v>6</v>
      </c>
      <c r="K4461" s="11">
        <v>169</v>
      </c>
      <c r="L4461" s="12">
        <v>0.3</v>
      </c>
      <c r="M4461" s="7">
        <f t="shared" si="208"/>
        <v>2015</v>
      </c>
      <c r="N4461" s="7">
        <f t="shared" si="209"/>
        <v>6</v>
      </c>
      <c r="O4461" s="30">
        <f t="shared" si="210"/>
        <v>118.3</v>
      </c>
    </row>
    <row r="4462" spans="2:15" x14ac:dyDescent="0.2">
      <c r="B4462" s="13">
        <v>56303</v>
      </c>
      <c r="C4462" s="14">
        <v>42159.106111111243</v>
      </c>
      <c r="D4462" s="7" t="s">
        <v>7</v>
      </c>
      <c r="E4462" s="13">
        <v>2213</v>
      </c>
      <c r="F4462" s="7" t="s">
        <v>50</v>
      </c>
      <c r="G4462" s="7" t="s">
        <v>11</v>
      </c>
      <c r="H4462" s="13">
        <v>11.5</v>
      </c>
      <c r="I4462" s="13" t="str">
        <f>IF(G4462="Male",VLOOKUP(H4462,'Shoe size conversion table'!$B$6:$D$22,2),VLOOKUP(H4462,'Shoe size conversion table'!$J$6:$L$22,2))</f>
        <v>44-45</v>
      </c>
      <c r="J4462" s="13">
        <f>IF(G4462="Male",VLOOKUP(H4462,'Shoe size conversion table'!$B$6:$D$22,3),VLOOKUP(H4462,'Shoe size conversion table'!$J$6:$L$22,3))</f>
        <v>11</v>
      </c>
      <c r="K4462" s="11">
        <v>149</v>
      </c>
      <c r="L4462" s="12">
        <v>0</v>
      </c>
      <c r="M4462" s="7">
        <f t="shared" si="208"/>
        <v>2015</v>
      </c>
      <c r="N4462" s="7">
        <f t="shared" si="209"/>
        <v>6</v>
      </c>
      <c r="O4462" s="30">
        <f t="shared" si="210"/>
        <v>149</v>
      </c>
    </row>
    <row r="4463" spans="2:15" x14ac:dyDescent="0.2">
      <c r="B4463" s="13">
        <v>56304</v>
      </c>
      <c r="C4463" s="14">
        <v>42159.116111111143</v>
      </c>
      <c r="D4463" s="7" t="s">
        <v>9</v>
      </c>
      <c r="E4463" s="13">
        <v>2198</v>
      </c>
      <c r="F4463" s="7" t="s">
        <v>59</v>
      </c>
      <c r="G4463" s="7" t="s">
        <v>11</v>
      </c>
      <c r="H4463" s="13">
        <v>8.5</v>
      </c>
      <c r="I4463" s="13" t="str">
        <f>IF(G4463="Male",VLOOKUP(H4463,'Shoe size conversion table'!$B$6:$D$22,2),VLOOKUP(H4463,'Shoe size conversion table'!$J$6:$L$22,2))</f>
        <v>41-42</v>
      </c>
      <c r="J4463" s="13">
        <f>IF(G4463="Male",VLOOKUP(H4463,'Shoe size conversion table'!$B$6:$D$22,3),VLOOKUP(H4463,'Shoe size conversion table'!$J$6:$L$22,3))</f>
        <v>8</v>
      </c>
      <c r="K4463" s="11">
        <v>179</v>
      </c>
      <c r="L4463" s="12">
        <v>0</v>
      </c>
      <c r="M4463" s="7">
        <f t="shared" si="208"/>
        <v>2015</v>
      </c>
      <c r="N4463" s="7">
        <f t="shared" si="209"/>
        <v>6</v>
      </c>
      <c r="O4463" s="30">
        <f t="shared" si="210"/>
        <v>179</v>
      </c>
    </row>
    <row r="4464" spans="2:15" x14ac:dyDescent="0.2">
      <c r="B4464" s="13">
        <v>56305</v>
      </c>
      <c r="C4464" s="14">
        <v>42159.156111111137</v>
      </c>
      <c r="D4464" s="7" t="s">
        <v>8</v>
      </c>
      <c r="E4464" s="13">
        <v>2151</v>
      </c>
      <c r="F4464" s="7" t="s">
        <v>42</v>
      </c>
      <c r="G4464" s="7" t="s">
        <v>11</v>
      </c>
      <c r="H4464" s="13">
        <v>9</v>
      </c>
      <c r="I4464" s="13">
        <f>IF(G4464="Male",VLOOKUP(H4464,'Shoe size conversion table'!$B$6:$D$22,2),VLOOKUP(H4464,'Shoe size conversion table'!$J$6:$L$22,2))</f>
        <v>42</v>
      </c>
      <c r="J4464" s="13">
        <f>IF(G4464="Male",VLOOKUP(H4464,'Shoe size conversion table'!$B$6:$D$22,3),VLOOKUP(H4464,'Shoe size conversion table'!$J$6:$L$22,3))</f>
        <v>8.5</v>
      </c>
      <c r="K4464" s="11">
        <v>129</v>
      </c>
      <c r="L4464" s="12">
        <v>0.1</v>
      </c>
      <c r="M4464" s="7">
        <f t="shared" si="208"/>
        <v>2015</v>
      </c>
      <c r="N4464" s="7">
        <f t="shared" si="209"/>
        <v>6</v>
      </c>
      <c r="O4464" s="30">
        <f t="shared" si="210"/>
        <v>116.10000000000001</v>
      </c>
    </row>
    <row r="4465" spans="2:15" x14ac:dyDescent="0.2">
      <c r="B4465" s="13">
        <v>56305</v>
      </c>
      <c r="C4465" s="14">
        <v>42159.156111111137</v>
      </c>
      <c r="D4465" s="7" t="s">
        <v>8</v>
      </c>
      <c r="E4465" s="13">
        <v>2231</v>
      </c>
      <c r="F4465" s="7" t="s">
        <v>38</v>
      </c>
      <c r="G4465" s="7" t="s">
        <v>11</v>
      </c>
      <c r="H4465" s="13">
        <v>10</v>
      </c>
      <c r="I4465" s="13">
        <f>IF(G4465="Male",VLOOKUP(H4465,'Shoe size conversion table'!$B$6:$D$22,2),VLOOKUP(H4465,'Shoe size conversion table'!$J$6:$L$22,2))</f>
        <v>43</v>
      </c>
      <c r="J4465" s="13">
        <f>IF(G4465="Male",VLOOKUP(H4465,'Shoe size conversion table'!$B$6:$D$22,3),VLOOKUP(H4465,'Shoe size conversion table'!$J$6:$L$22,3))</f>
        <v>9.5</v>
      </c>
      <c r="K4465" s="11">
        <v>189</v>
      </c>
      <c r="L4465" s="12">
        <v>0</v>
      </c>
      <c r="M4465" s="7">
        <f t="shared" si="208"/>
        <v>2015</v>
      </c>
      <c r="N4465" s="7">
        <f t="shared" si="209"/>
        <v>6</v>
      </c>
      <c r="O4465" s="30">
        <f t="shared" si="210"/>
        <v>189</v>
      </c>
    </row>
    <row r="4466" spans="2:15" x14ac:dyDescent="0.2">
      <c r="B4466" s="13">
        <v>56306</v>
      </c>
      <c r="C4466" s="14">
        <v>42159.316111111279</v>
      </c>
      <c r="D4466" s="7" t="s">
        <v>9</v>
      </c>
      <c r="E4466" s="13">
        <v>2222</v>
      </c>
      <c r="F4466" s="7" t="s">
        <v>60</v>
      </c>
      <c r="G4466" s="7" t="s">
        <v>11</v>
      </c>
      <c r="H4466" s="13">
        <v>9</v>
      </c>
      <c r="I4466" s="13">
        <f>IF(G4466="Male",VLOOKUP(H4466,'Shoe size conversion table'!$B$6:$D$22,2),VLOOKUP(H4466,'Shoe size conversion table'!$J$6:$L$22,2))</f>
        <v>42</v>
      </c>
      <c r="J4466" s="13">
        <f>IF(G4466="Male",VLOOKUP(H4466,'Shoe size conversion table'!$B$6:$D$22,3),VLOOKUP(H4466,'Shoe size conversion table'!$J$6:$L$22,3))</f>
        <v>8.5</v>
      </c>
      <c r="K4466" s="11">
        <v>149</v>
      </c>
      <c r="L4466" s="12">
        <v>0</v>
      </c>
      <c r="M4466" s="7">
        <f t="shared" si="208"/>
        <v>2015</v>
      </c>
      <c r="N4466" s="7">
        <f t="shared" si="209"/>
        <v>6</v>
      </c>
      <c r="O4466" s="30">
        <f t="shared" si="210"/>
        <v>149</v>
      </c>
    </row>
    <row r="4467" spans="2:15" x14ac:dyDescent="0.2">
      <c r="B4467" s="13">
        <v>56307</v>
      </c>
      <c r="C4467" s="14">
        <v>42159.45611111114</v>
      </c>
      <c r="D4467" s="7" t="s">
        <v>7</v>
      </c>
      <c r="E4467" s="13">
        <v>2212</v>
      </c>
      <c r="F4467" s="7" t="s">
        <v>49</v>
      </c>
      <c r="G4467" s="7" t="s">
        <v>11</v>
      </c>
      <c r="H4467" s="13">
        <v>11</v>
      </c>
      <c r="I4467" s="13">
        <f>IF(G4467="Male",VLOOKUP(H4467,'Shoe size conversion table'!$B$6:$D$22,2),VLOOKUP(H4467,'Shoe size conversion table'!$J$6:$L$22,2))</f>
        <v>44</v>
      </c>
      <c r="J4467" s="13">
        <f>IF(G4467="Male",VLOOKUP(H4467,'Shoe size conversion table'!$B$6:$D$22,3),VLOOKUP(H4467,'Shoe size conversion table'!$J$6:$L$22,3))</f>
        <v>10.5</v>
      </c>
      <c r="K4467" s="11">
        <v>129</v>
      </c>
      <c r="L4467" s="12">
        <v>0.1</v>
      </c>
      <c r="M4467" s="7">
        <f t="shared" si="208"/>
        <v>2015</v>
      </c>
      <c r="N4467" s="7">
        <f t="shared" si="209"/>
        <v>6</v>
      </c>
      <c r="O4467" s="30">
        <f t="shared" si="210"/>
        <v>116.10000000000001</v>
      </c>
    </row>
    <row r="4468" spans="2:15" x14ac:dyDescent="0.2">
      <c r="B4468" s="13">
        <v>56308</v>
      </c>
      <c r="C4468" s="14">
        <v>42159.526111111139</v>
      </c>
      <c r="D4468" s="7" t="s">
        <v>8</v>
      </c>
      <c r="E4468" s="13">
        <v>2162</v>
      </c>
      <c r="F4468" s="7" t="s">
        <v>37</v>
      </c>
      <c r="G4468" s="7" t="s">
        <v>11</v>
      </c>
      <c r="H4468" s="13">
        <v>7</v>
      </c>
      <c r="I4468" s="13">
        <f>IF(G4468="Male",VLOOKUP(H4468,'Shoe size conversion table'!$B$6:$D$22,2),VLOOKUP(H4468,'Shoe size conversion table'!$J$6:$L$22,2))</f>
        <v>40</v>
      </c>
      <c r="J4468" s="13">
        <f>IF(G4468="Male",VLOOKUP(H4468,'Shoe size conversion table'!$B$6:$D$22,3),VLOOKUP(H4468,'Shoe size conversion table'!$J$6:$L$22,3))</f>
        <v>6.5</v>
      </c>
      <c r="K4468" s="11">
        <v>149</v>
      </c>
      <c r="L4468" s="12">
        <v>0.1</v>
      </c>
      <c r="M4468" s="7">
        <f t="shared" si="208"/>
        <v>2015</v>
      </c>
      <c r="N4468" s="7">
        <f t="shared" si="209"/>
        <v>6</v>
      </c>
      <c r="O4468" s="30">
        <f t="shared" si="210"/>
        <v>134.1</v>
      </c>
    </row>
    <row r="4469" spans="2:15" x14ac:dyDescent="0.2">
      <c r="B4469" s="13">
        <v>56309</v>
      </c>
      <c r="C4469" s="14">
        <v>42159.556111111277</v>
      </c>
      <c r="D4469" s="7" t="s">
        <v>10</v>
      </c>
      <c r="E4469" s="13">
        <v>2241</v>
      </c>
      <c r="F4469" s="7" t="s">
        <v>34</v>
      </c>
      <c r="G4469" s="7" t="s">
        <v>11</v>
      </c>
      <c r="H4469" s="13">
        <v>9.5</v>
      </c>
      <c r="I4469" s="13" t="str">
        <f>IF(G4469="Male",VLOOKUP(H4469,'Shoe size conversion table'!$B$6:$D$22,2),VLOOKUP(H4469,'Shoe size conversion table'!$J$6:$L$22,2))</f>
        <v>42-43</v>
      </c>
      <c r="J4469" s="13">
        <f>IF(G4469="Male",VLOOKUP(H4469,'Shoe size conversion table'!$B$6:$D$22,3),VLOOKUP(H4469,'Shoe size conversion table'!$J$6:$L$22,3))</f>
        <v>9</v>
      </c>
      <c r="K4469" s="11">
        <v>129</v>
      </c>
      <c r="L4469" s="12">
        <v>0.2</v>
      </c>
      <c r="M4469" s="7">
        <f t="shared" si="208"/>
        <v>2015</v>
      </c>
      <c r="N4469" s="7">
        <f t="shared" si="209"/>
        <v>6</v>
      </c>
      <c r="O4469" s="30">
        <f t="shared" si="210"/>
        <v>103.2</v>
      </c>
    </row>
    <row r="4470" spans="2:15" x14ac:dyDescent="0.2">
      <c r="B4470" s="13">
        <v>56309</v>
      </c>
      <c r="C4470" s="14">
        <v>42159.556111111277</v>
      </c>
      <c r="D4470" s="7" t="s">
        <v>10</v>
      </c>
      <c r="E4470" s="13">
        <v>2242</v>
      </c>
      <c r="F4470" s="7" t="s">
        <v>35</v>
      </c>
      <c r="G4470" s="7" t="s">
        <v>11</v>
      </c>
      <c r="H4470" s="13">
        <v>9</v>
      </c>
      <c r="I4470" s="13">
        <f>IF(G4470="Male",VLOOKUP(H4470,'Shoe size conversion table'!$B$6:$D$22,2),VLOOKUP(H4470,'Shoe size conversion table'!$J$6:$L$22,2))</f>
        <v>42</v>
      </c>
      <c r="J4470" s="13">
        <f>IF(G4470="Male",VLOOKUP(H4470,'Shoe size conversion table'!$B$6:$D$22,3),VLOOKUP(H4470,'Shoe size conversion table'!$J$6:$L$22,3))</f>
        <v>8.5</v>
      </c>
      <c r="K4470" s="11">
        <v>139</v>
      </c>
      <c r="L4470" s="12">
        <v>0.2</v>
      </c>
      <c r="M4470" s="7">
        <f t="shared" si="208"/>
        <v>2015</v>
      </c>
      <c r="N4470" s="7">
        <f t="shared" si="209"/>
        <v>6</v>
      </c>
      <c r="O4470" s="30">
        <f t="shared" si="210"/>
        <v>111.2</v>
      </c>
    </row>
    <row r="4471" spans="2:15" x14ac:dyDescent="0.2">
      <c r="B4471" s="13">
        <v>56309</v>
      </c>
      <c r="C4471" s="14">
        <v>42159.556111111277</v>
      </c>
      <c r="D4471" s="7" t="s">
        <v>10</v>
      </c>
      <c r="E4471" s="13">
        <v>2162</v>
      </c>
      <c r="F4471" s="7" t="s">
        <v>36</v>
      </c>
      <c r="G4471" s="7" t="s">
        <v>11</v>
      </c>
      <c r="H4471" s="13">
        <v>8.5</v>
      </c>
      <c r="I4471" s="13" t="str">
        <f>IF(G4471="Male",VLOOKUP(H4471,'Shoe size conversion table'!$B$6:$D$22,2),VLOOKUP(H4471,'Shoe size conversion table'!$J$6:$L$22,2))</f>
        <v>41-42</v>
      </c>
      <c r="J4471" s="13">
        <f>IF(G4471="Male",VLOOKUP(H4471,'Shoe size conversion table'!$B$6:$D$22,3),VLOOKUP(H4471,'Shoe size conversion table'!$J$6:$L$22,3))</f>
        <v>8</v>
      </c>
      <c r="K4471" s="11">
        <v>169</v>
      </c>
      <c r="L4471" s="12">
        <v>0</v>
      </c>
      <c r="M4471" s="7">
        <f t="shared" si="208"/>
        <v>2015</v>
      </c>
      <c r="N4471" s="7">
        <f t="shared" si="209"/>
        <v>6</v>
      </c>
      <c r="O4471" s="30">
        <f t="shared" si="210"/>
        <v>169</v>
      </c>
    </row>
    <row r="4472" spans="2:15" x14ac:dyDescent="0.2">
      <c r="B4472" s="13">
        <v>56310</v>
      </c>
      <c r="C4472" s="14">
        <v>42159.576111111244</v>
      </c>
      <c r="D4472" s="7" t="s">
        <v>7</v>
      </c>
      <c r="E4472" s="13">
        <v>2241</v>
      </c>
      <c r="F4472" s="7" t="s">
        <v>43</v>
      </c>
      <c r="G4472" s="7" t="s">
        <v>12</v>
      </c>
      <c r="H4472" s="13">
        <v>7.5</v>
      </c>
      <c r="I4472" s="13">
        <f>IF(G4472="Male",VLOOKUP(H4472,'Shoe size conversion table'!$B$6:$D$22,2),VLOOKUP(H4472,'Shoe size conversion table'!$J$6:$L$22,2))</f>
        <v>38</v>
      </c>
      <c r="J4472" s="13">
        <f>IF(G4472="Male",VLOOKUP(H4472,'Shoe size conversion table'!$B$6:$D$22,3),VLOOKUP(H4472,'Shoe size conversion table'!$J$6:$L$22,3))</f>
        <v>5.5</v>
      </c>
      <c r="K4472" s="11">
        <v>129</v>
      </c>
      <c r="L4472" s="12">
        <v>0</v>
      </c>
      <c r="M4472" s="7">
        <f t="shared" si="208"/>
        <v>2015</v>
      </c>
      <c r="N4472" s="7">
        <f t="shared" si="209"/>
        <v>6</v>
      </c>
      <c r="O4472" s="30">
        <f t="shared" si="210"/>
        <v>129</v>
      </c>
    </row>
    <row r="4473" spans="2:15" x14ac:dyDescent="0.2">
      <c r="B4473" s="13">
        <v>56310</v>
      </c>
      <c r="C4473" s="14">
        <v>42159.576111111244</v>
      </c>
      <c r="D4473" s="7" t="s">
        <v>7</v>
      </c>
      <c r="E4473" s="13">
        <v>2228</v>
      </c>
      <c r="F4473" s="7" t="s">
        <v>50</v>
      </c>
      <c r="G4473" s="7" t="s">
        <v>11</v>
      </c>
      <c r="H4473" s="13">
        <v>9</v>
      </c>
      <c r="I4473" s="13">
        <f>IF(G4473="Male",VLOOKUP(H4473,'Shoe size conversion table'!$B$6:$D$22,2),VLOOKUP(H4473,'Shoe size conversion table'!$J$6:$L$22,2))</f>
        <v>42</v>
      </c>
      <c r="J4473" s="13">
        <f>IF(G4473="Male",VLOOKUP(H4473,'Shoe size conversion table'!$B$6:$D$22,3),VLOOKUP(H4473,'Shoe size conversion table'!$J$6:$L$22,3))</f>
        <v>8.5</v>
      </c>
      <c r="K4473" s="11">
        <v>199</v>
      </c>
      <c r="L4473" s="12">
        <v>0.3</v>
      </c>
      <c r="M4473" s="7">
        <f t="shared" si="208"/>
        <v>2015</v>
      </c>
      <c r="N4473" s="7">
        <f t="shared" si="209"/>
        <v>6</v>
      </c>
      <c r="O4473" s="30">
        <f t="shared" si="210"/>
        <v>139.29999999999998</v>
      </c>
    </row>
    <row r="4474" spans="2:15" x14ac:dyDescent="0.2">
      <c r="B4474" s="13">
        <v>56311</v>
      </c>
      <c r="C4474" s="14">
        <v>42159.766111111247</v>
      </c>
      <c r="D4474" s="7" t="s">
        <v>8</v>
      </c>
      <c r="E4474" s="13">
        <v>2164</v>
      </c>
      <c r="F4474" s="7" t="s">
        <v>39</v>
      </c>
      <c r="G4474" s="7" t="s">
        <v>11</v>
      </c>
      <c r="H4474" s="13">
        <v>8.5</v>
      </c>
      <c r="I4474" s="13" t="str">
        <f>IF(G4474="Male",VLOOKUP(H4474,'Shoe size conversion table'!$B$6:$D$22,2),VLOOKUP(H4474,'Shoe size conversion table'!$J$6:$L$22,2))</f>
        <v>41-42</v>
      </c>
      <c r="J4474" s="13">
        <f>IF(G4474="Male",VLOOKUP(H4474,'Shoe size conversion table'!$B$6:$D$22,3),VLOOKUP(H4474,'Shoe size conversion table'!$J$6:$L$22,3))</f>
        <v>8</v>
      </c>
      <c r="K4474" s="11">
        <v>189</v>
      </c>
      <c r="L4474" s="12">
        <v>0.3</v>
      </c>
      <c r="M4474" s="7">
        <f t="shared" si="208"/>
        <v>2015</v>
      </c>
      <c r="N4474" s="7">
        <f t="shared" si="209"/>
        <v>6</v>
      </c>
      <c r="O4474" s="30">
        <f t="shared" si="210"/>
        <v>132.29999999999998</v>
      </c>
    </row>
    <row r="4475" spans="2:15" x14ac:dyDescent="0.2">
      <c r="B4475" s="13">
        <v>56312</v>
      </c>
      <c r="C4475" s="14">
        <v>42159.776111111321</v>
      </c>
      <c r="D4475" s="7" t="s">
        <v>8</v>
      </c>
      <c r="E4475" s="13">
        <v>2158</v>
      </c>
      <c r="F4475" s="7" t="s">
        <v>39</v>
      </c>
      <c r="G4475" s="7" t="s">
        <v>12</v>
      </c>
      <c r="H4475" s="13">
        <v>9.5</v>
      </c>
      <c r="I4475" s="13">
        <f>IF(G4475="Male",VLOOKUP(H4475,'Shoe size conversion table'!$B$6:$D$22,2),VLOOKUP(H4475,'Shoe size conversion table'!$J$6:$L$22,2))</f>
        <v>40</v>
      </c>
      <c r="J4475" s="13">
        <f>IF(G4475="Male",VLOOKUP(H4475,'Shoe size conversion table'!$B$6:$D$22,3),VLOOKUP(H4475,'Shoe size conversion table'!$J$6:$L$22,3))</f>
        <v>7.5</v>
      </c>
      <c r="K4475" s="11">
        <v>189</v>
      </c>
      <c r="L4475" s="12">
        <v>0</v>
      </c>
      <c r="M4475" s="7">
        <f t="shared" si="208"/>
        <v>2015</v>
      </c>
      <c r="N4475" s="7">
        <f t="shared" si="209"/>
        <v>6</v>
      </c>
      <c r="O4475" s="30">
        <f t="shared" si="210"/>
        <v>189</v>
      </c>
    </row>
    <row r="4476" spans="2:15" x14ac:dyDescent="0.2">
      <c r="B4476" s="13">
        <v>56313</v>
      </c>
      <c r="C4476" s="14">
        <v>42159.836111111319</v>
      </c>
      <c r="D4476" s="7" t="s">
        <v>7</v>
      </c>
      <c r="E4476" s="13">
        <v>2169</v>
      </c>
      <c r="F4476" s="7" t="s">
        <v>49</v>
      </c>
      <c r="G4476" s="7" t="s">
        <v>12</v>
      </c>
      <c r="H4476" s="13">
        <v>8.5</v>
      </c>
      <c r="I4476" s="13">
        <f>IF(G4476="Male",VLOOKUP(H4476,'Shoe size conversion table'!$B$6:$D$22,2),VLOOKUP(H4476,'Shoe size conversion table'!$J$6:$L$22,2))</f>
        <v>39</v>
      </c>
      <c r="J4476" s="13">
        <f>IF(G4476="Male",VLOOKUP(H4476,'Shoe size conversion table'!$B$6:$D$22,3),VLOOKUP(H4476,'Shoe size conversion table'!$J$6:$L$22,3))</f>
        <v>6.5</v>
      </c>
      <c r="K4476" s="11">
        <v>189</v>
      </c>
      <c r="L4476" s="12">
        <v>0</v>
      </c>
      <c r="M4476" s="7">
        <f t="shared" si="208"/>
        <v>2015</v>
      </c>
      <c r="N4476" s="7">
        <f t="shared" si="209"/>
        <v>6</v>
      </c>
      <c r="O4476" s="30">
        <f t="shared" si="210"/>
        <v>189</v>
      </c>
    </row>
    <row r="4477" spans="2:15" x14ac:dyDescent="0.2">
      <c r="B4477" s="13">
        <v>56314</v>
      </c>
      <c r="C4477" s="14">
        <v>42159.896111111244</v>
      </c>
      <c r="D4477" s="7" t="s">
        <v>7</v>
      </c>
      <c r="E4477" s="13">
        <v>2210</v>
      </c>
      <c r="F4477" s="7" t="s">
        <v>50</v>
      </c>
      <c r="G4477" s="7" t="s">
        <v>11</v>
      </c>
      <c r="H4477" s="13">
        <v>12</v>
      </c>
      <c r="I4477" s="13">
        <f>IF(G4477="Male",VLOOKUP(H4477,'Shoe size conversion table'!$B$6:$D$22,2),VLOOKUP(H4477,'Shoe size conversion table'!$J$6:$L$22,2))</f>
        <v>45</v>
      </c>
      <c r="J4477" s="13">
        <f>IF(G4477="Male",VLOOKUP(H4477,'Shoe size conversion table'!$B$6:$D$22,3),VLOOKUP(H4477,'Shoe size conversion table'!$J$6:$L$22,3))</f>
        <v>11.5</v>
      </c>
      <c r="K4477" s="11">
        <v>149</v>
      </c>
      <c r="L4477" s="12">
        <v>0</v>
      </c>
      <c r="M4477" s="7">
        <f t="shared" si="208"/>
        <v>2015</v>
      </c>
      <c r="N4477" s="7">
        <f t="shared" si="209"/>
        <v>6</v>
      </c>
      <c r="O4477" s="30">
        <f t="shared" si="210"/>
        <v>149</v>
      </c>
    </row>
    <row r="4478" spans="2:15" x14ac:dyDescent="0.2">
      <c r="B4478" s="13">
        <v>56315</v>
      </c>
      <c r="C4478" s="14">
        <v>42159.946111111276</v>
      </c>
      <c r="D4478" s="7" t="s">
        <v>7</v>
      </c>
      <c r="E4478" s="13">
        <v>2172</v>
      </c>
      <c r="F4478" s="7" t="s">
        <v>49</v>
      </c>
      <c r="G4478" s="7" t="s">
        <v>12</v>
      </c>
      <c r="H4478" s="13">
        <v>8</v>
      </c>
      <c r="I4478" s="13" t="str">
        <f>IF(G4478="Male",VLOOKUP(H4478,'Shoe size conversion table'!$B$6:$D$22,2),VLOOKUP(H4478,'Shoe size conversion table'!$J$6:$L$22,2))</f>
        <v>38-39</v>
      </c>
      <c r="J4478" s="13">
        <f>IF(G4478="Male",VLOOKUP(H4478,'Shoe size conversion table'!$B$6:$D$22,3),VLOOKUP(H4478,'Shoe size conversion table'!$J$6:$L$22,3))</f>
        <v>6</v>
      </c>
      <c r="K4478" s="11">
        <v>129</v>
      </c>
      <c r="L4478" s="12">
        <v>0.5</v>
      </c>
      <c r="M4478" s="7">
        <f t="shared" si="208"/>
        <v>2015</v>
      </c>
      <c r="N4478" s="7">
        <f t="shared" si="209"/>
        <v>6</v>
      </c>
      <c r="O4478" s="30">
        <f t="shared" si="210"/>
        <v>64.5</v>
      </c>
    </row>
    <row r="4479" spans="2:15" x14ac:dyDescent="0.2">
      <c r="B4479" s="13">
        <v>56316</v>
      </c>
      <c r="C4479" s="14">
        <v>42159.946111111276</v>
      </c>
      <c r="D4479" s="7" t="s">
        <v>10</v>
      </c>
      <c r="E4479" s="13">
        <v>2234</v>
      </c>
      <c r="F4479" s="7" t="s">
        <v>35</v>
      </c>
      <c r="G4479" s="7" t="s">
        <v>11</v>
      </c>
      <c r="H4479" s="13">
        <v>9.5</v>
      </c>
      <c r="I4479" s="13" t="str">
        <f>IF(G4479="Male",VLOOKUP(H4479,'Shoe size conversion table'!$B$6:$D$22,2),VLOOKUP(H4479,'Shoe size conversion table'!$J$6:$L$22,2))</f>
        <v>42-43</v>
      </c>
      <c r="J4479" s="13">
        <f>IF(G4479="Male",VLOOKUP(H4479,'Shoe size conversion table'!$B$6:$D$22,3),VLOOKUP(H4479,'Shoe size conversion table'!$J$6:$L$22,3))</f>
        <v>9</v>
      </c>
      <c r="K4479" s="11">
        <v>129</v>
      </c>
      <c r="L4479" s="12">
        <v>0.2</v>
      </c>
      <c r="M4479" s="7">
        <f t="shared" si="208"/>
        <v>2015</v>
      </c>
      <c r="N4479" s="7">
        <f t="shared" si="209"/>
        <v>6</v>
      </c>
      <c r="O4479" s="30">
        <f t="shared" si="210"/>
        <v>103.2</v>
      </c>
    </row>
    <row r="4480" spans="2:15" x14ac:dyDescent="0.2">
      <c r="B4480" s="13">
        <v>56317</v>
      </c>
      <c r="C4480" s="14">
        <v>42160.096111111139</v>
      </c>
      <c r="D4480" s="7" t="s">
        <v>10</v>
      </c>
      <c r="E4480" s="13">
        <v>2174</v>
      </c>
      <c r="F4480" s="7" t="s">
        <v>34</v>
      </c>
      <c r="G4480" s="7" t="s">
        <v>11</v>
      </c>
      <c r="H4480" s="13">
        <v>10</v>
      </c>
      <c r="I4480" s="13">
        <f>IF(G4480="Male",VLOOKUP(H4480,'Shoe size conversion table'!$B$6:$D$22,2),VLOOKUP(H4480,'Shoe size conversion table'!$J$6:$L$22,2))</f>
        <v>43</v>
      </c>
      <c r="J4480" s="13">
        <f>IF(G4480="Male",VLOOKUP(H4480,'Shoe size conversion table'!$B$6:$D$22,3),VLOOKUP(H4480,'Shoe size conversion table'!$J$6:$L$22,3))</f>
        <v>9.5</v>
      </c>
      <c r="K4480" s="11">
        <v>189</v>
      </c>
      <c r="L4480" s="12">
        <v>0</v>
      </c>
      <c r="M4480" s="7">
        <f t="shared" si="208"/>
        <v>2015</v>
      </c>
      <c r="N4480" s="7">
        <f t="shared" si="209"/>
        <v>6</v>
      </c>
      <c r="O4480" s="30">
        <f t="shared" si="210"/>
        <v>189</v>
      </c>
    </row>
    <row r="4481" spans="2:15" x14ac:dyDescent="0.2">
      <c r="B4481" s="13">
        <v>56318</v>
      </c>
      <c r="C4481" s="14">
        <v>42160.116111111136</v>
      </c>
      <c r="D4481" s="7" t="s">
        <v>7</v>
      </c>
      <c r="E4481" s="13">
        <v>2231</v>
      </c>
      <c r="F4481" s="7" t="s">
        <v>45</v>
      </c>
      <c r="G4481" s="7" t="s">
        <v>11</v>
      </c>
      <c r="H4481" s="13">
        <v>8.5</v>
      </c>
      <c r="I4481" s="13" t="str">
        <f>IF(G4481="Male",VLOOKUP(H4481,'Shoe size conversion table'!$B$6:$D$22,2),VLOOKUP(H4481,'Shoe size conversion table'!$J$6:$L$22,2))</f>
        <v>41-42</v>
      </c>
      <c r="J4481" s="13">
        <f>IF(G4481="Male",VLOOKUP(H4481,'Shoe size conversion table'!$B$6:$D$22,3),VLOOKUP(H4481,'Shoe size conversion table'!$J$6:$L$22,3))</f>
        <v>8</v>
      </c>
      <c r="K4481" s="11">
        <v>149</v>
      </c>
      <c r="L4481" s="12">
        <v>0.3</v>
      </c>
      <c r="M4481" s="7">
        <f t="shared" si="208"/>
        <v>2015</v>
      </c>
      <c r="N4481" s="7">
        <f t="shared" si="209"/>
        <v>6</v>
      </c>
      <c r="O4481" s="30">
        <f t="shared" si="210"/>
        <v>104.3</v>
      </c>
    </row>
    <row r="4482" spans="2:15" x14ac:dyDescent="0.2">
      <c r="B4482" s="13">
        <v>56319</v>
      </c>
      <c r="C4482" s="14">
        <v>42160.156111111137</v>
      </c>
      <c r="D4482" s="7" t="s">
        <v>8</v>
      </c>
      <c r="E4482" s="13">
        <v>2227</v>
      </c>
      <c r="F4482" s="7" t="s">
        <v>37</v>
      </c>
      <c r="G4482" s="7" t="s">
        <v>11</v>
      </c>
      <c r="H4482" s="13">
        <v>9</v>
      </c>
      <c r="I4482" s="13">
        <f>IF(G4482="Male",VLOOKUP(H4482,'Shoe size conversion table'!$B$6:$D$22,2),VLOOKUP(H4482,'Shoe size conversion table'!$J$6:$L$22,2))</f>
        <v>42</v>
      </c>
      <c r="J4482" s="13">
        <f>IF(G4482="Male",VLOOKUP(H4482,'Shoe size conversion table'!$B$6:$D$22,3),VLOOKUP(H4482,'Shoe size conversion table'!$J$6:$L$22,3))</f>
        <v>8.5</v>
      </c>
      <c r="K4482" s="11">
        <v>129</v>
      </c>
      <c r="L4482" s="12">
        <v>0.5</v>
      </c>
      <c r="M4482" s="7">
        <f t="shared" si="208"/>
        <v>2015</v>
      </c>
      <c r="N4482" s="7">
        <f t="shared" si="209"/>
        <v>6</v>
      </c>
      <c r="O4482" s="30">
        <f t="shared" si="210"/>
        <v>64.5</v>
      </c>
    </row>
    <row r="4483" spans="2:15" x14ac:dyDescent="0.2">
      <c r="B4483" s="13">
        <v>56320</v>
      </c>
      <c r="C4483" s="14">
        <v>42160.316111111279</v>
      </c>
      <c r="D4483" s="7" t="s">
        <v>7</v>
      </c>
      <c r="E4483" s="13">
        <v>2212</v>
      </c>
      <c r="F4483" s="7" t="s">
        <v>48</v>
      </c>
      <c r="G4483" s="7" t="s">
        <v>12</v>
      </c>
      <c r="H4483" s="13">
        <v>9</v>
      </c>
      <c r="I4483" s="13" t="str">
        <f>IF(G4483="Male",VLOOKUP(H4483,'Shoe size conversion table'!$B$6:$D$22,2),VLOOKUP(H4483,'Shoe size conversion table'!$J$6:$L$22,2))</f>
        <v>39-40</v>
      </c>
      <c r="J4483" s="13">
        <f>IF(G4483="Male",VLOOKUP(H4483,'Shoe size conversion table'!$B$6:$D$22,3),VLOOKUP(H4483,'Shoe size conversion table'!$J$6:$L$22,3))</f>
        <v>7</v>
      </c>
      <c r="K4483" s="11">
        <v>129</v>
      </c>
      <c r="L4483" s="12">
        <v>0</v>
      </c>
      <c r="M4483" s="7">
        <f t="shared" si="208"/>
        <v>2015</v>
      </c>
      <c r="N4483" s="7">
        <f t="shared" si="209"/>
        <v>6</v>
      </c>
      <c r="O4483" s="30">
        <f t="shared" si="210"/>
        <v>129</v>
      </c>
    </row>
    <row r="4484" spans="2:15" x14ac:dyDescent="0.2">
      <c r="B4484" s="13">
        <v>56320</v>
      </c>
      <c r="C4484" s="14">
        <v>42160.316111111322</v>
      </c>
      <c r="D4484" s="7" t="s">
        <v>7</v>
      </c>
      <c r="E4484" s="13">
        <v>2214</v>
      </c>
      <c r="F4484" s="7" t="s">
        <v>48</v>
      </c>
      <c r="G4484" s="7" t="s">
        <v>11</v>
      </c>
      <c r="H4484" s="13">
        <v>8</v>
      </c>
      <c r="I4484" s="13">
        <f>IF(G4484="Male",VLOOKUP(H4484,'Shoe size conversion table'!$B$6:$D$22,2),VLOOKUP(H4484,'Shoe size conversion table'!$J$6:$L$22,2))</f>
        <v>41</v>
      </c>
      <c r="J4484" s="13">
        <f>IF(G4484="Male",VLOOKUP(H4484,'Shoe size conversion table'!$B$6:$D$22,3),VLOOKUP(H4484,'Shoe size conversion table'!$J$6:$L$22,3))</f>
        <v>7.5</v>
      </c>
      <c r="K4484" s="11">
        <v>179</v>
      </c>
      <c r="L4484" s="12">
        <v>0</v>
      </c>
      <c r="M4484" s="7">
        <f t="shared" si="208"/>
        <v>2015</v>
      </c>
      <c r="N4484" s="7">
        <f t="shared" si="209"/>
        <v>6</v>
      </c>
      <c r="O4484" s="30">
        <f t="shared" si="210"/>
        <v>179</v>
      </c>
    </row>
    <row r="4485" spans="2:15" x14ac:dyDescent="0.2">
      <c r="B4485" s="13">
        <v>56321</v>
      </c>
      <c r="C4485" s="14">
        <v>42160.556111111277</v>
      </c>
      <c r="D4485" s="7" t="s">
        <v>10</v>
      </c>
      <c r="E4485" s="13">
        <v>2151</v>
      </c>
      <c r="F4485" s="7" t="s">
        <v>35</v>
      </c>
      <c r="G4485" s="7" t="s">
        <v>11</v>
      </c>
      <c r="H4485" s="13">
        <v>6</v>
      </c>
      <c r="I4485" s="13">
        <f>IF(G4485="Male",VLOOKUP(H4485,'Shoe size conversion table'!$B$6:$D$22,2),VLOOKUP(H4485,'Shoe size conversion table'!$J$6:$L$22,2))</f>
        <v>39</v>
      </c>
      <c r="J4485" s="13">
        <f>IF(G4485="Male",VLOOKUP(H4485,'Shoe size conversion table'!$B$6:$D$22,3),VLOOKUP(H4485,'Shoe size conversion table'!$J$6:$L$22,3))</f>
        <v>5.5</v>
      </c>
      <c r="K4485" s="11">
        <v>199</v>
      </c>
      <c r="L4485" s="12">
        <v>0</v>
      </c>
      <c r="M4485" s="7">
        <f t="shared" ref="M4485:M4548" si="211">YEAR(C4485)</f>
        <v>2015</v>
      </c>
      <c r="N4485" s="7">
        <f t="shared" si="209"/>
        <v>6</v>
      </c>
      <c r="O4485" s="30">
        <f t="shared" si="210"/>
        <v>199</v>
      </c>
    </row>
    <row r="4486" spans="2:15" x14ac:dyDescent="0.2">
      <c r="B4486" s="13">
        <v>56321</v>
      </c>
      <c r="C4486" s="14">
        <v>42160.556111111277</v>
      </c>
      <c r="D4486" s="7" t="s">
        <v>10</v>
      </c>
      <c r="E4486" s="13">
        <v>2241</v>
      </c>
      <c r="F4486" s="7" t="s">
        <v>34</v>
      </c>
      <c r="G4486" s="7" t="s">
        <v>11</v>
      </c>
      <c r="H4486" s="13">
        <v>9.5</v>
      </c>
      <c r="I4486" s="13" t="str">
        <f>IF(G4486="Male",VLOOKUP(H4486,'Shoe size conversion table'!$B$6:$D$22,2),VLOOKUP(H4486,'Shoe size conversion table'!$J$6:$L$22,2))</f>
        <v>42-43</v>
      </c>
      <c r="J4486" s="13">
        <f>IF(G4486="Male",VLOOKUP(H4486,'Shoe size conversion table'!$B$6:$D$22,3),VLOOKUP(H4486,'Shoe size conversion table'!$J$6:$L$22,3))</f>
        <v>9</v>
      </c>
      <c r="K4486" s="11">
        <v>129</v>
      </c>
      <c r="L4486" s="12">
        <v>0.2</v>
      </c>
      <c r="M4486" s="7">
        <f t="shared" si="211"/>
        <v>2015</v>
      </c>
      <c r="N4486" s="7">
        <f t="shared" ref="N4486:N4549" si="212">MONTH(C4486:C19453)</f>
        <v>6</v>
      </c>
      <c r="O4486" s="30">
        <f t="shared" ref="O4486:O4549" si="213">K4486*(1-L4486)</f>
        <v>103.2</v>
      </c>
    </row>
    <row r="4487" spans="2:15" x14ac:dyDescent="0.2">
      <c r="B4487" s="13">
        <v>56322</v>
      </c>
      <c r="C4487" s="14">
        <v>42160.576111111244</v>
      </c>
      <c r="D4487" s="7" t="s">
        <v>10</v>
      </c>
      <c r="E4487" s="13">
        <v>2217</v>
      </c>
      <c r="F4487" s="7" t="s">
        <v>35</v>
      </c>
      <c r="G4487" s="7" t="s">
        <v>11</v>
      </c>
      <c r="H4487" s="13">
        <v>7.5</v>
      </c>
      <c r="I4487" s="13" t="str">
        <f>IF(G4487="Male",VLOOKUP(H4487,'Shoe size conversion table'!$B$6:$D$22,2),VLOOKUP(H4487,'Shoe size conversion table'!$J$6:$L$22,2))</f>
        <v>40-41</v>
      </c>
      <c r="J4487" s="13">
        <f>IF(G4487="Male",VLOOKUP(H4487,'Shoe size conversion table'!$B$6:$D$22,3),VLOOKUP(H4487,'Shoe size conversion table'!$J$6:$L$22,3))</f>
        <v>7</v>
      </c>
      <c r="K4487" s="11">
        <v>189</v>
      </c>
      <c r="L4487" s="12">
        <v>0</v>
      </c>
      <c r="M4487" s="7">
        <f t="shared" si="211"/>
        <v>2015</v>
      </c>
      <c r="N4487" s="7">
        <f t="shared" si="212"/>
        <v>6</v>
      </c>
      <c r="O4487" s="30">
        <f t="shared" si="213"/>
        <v>189</v>
      </c>
    </row>
    <row r="4488" spans="2:15" x14ac:dyDescent="0.2">
      <c r="B4488" s="13">
        <v>56323</v>
      </c>
      <c r="C4488" s="14">
        <v>42160.576111111244</v>
      </c>
      <c r="D4488" s="7" t="s">
        <v>8</v>
      </c>
      <c r="E4488" s="13">
        <v>2241</v>
      </c>
      <c r="F4488" s="7" t="s">
        <v>42</v>
      </c>
      <c r="G4488" s="7" t="s">
        <v>12</v>
      </c>
      <c r="H4488" s="13">
        <v>9</v>
      </c>
      <c r="I4488" s="13" t="str">
        <f>IF(G4488="Male",VLOOKUP(H4488,'Shoe size conversion table'!$B$6:$D$22,2),VLOOKUP(H4488,'Shoe size conversion table'!$J$6:$L$22,2))</f>
        <v>39-40</v>
      </c>
      <c r="J4488" s="13">
        <f>IF(G4488="Male",VLOOKUP(H4488,'Shoe size conversion table'!$B$6:$D$22,3),VLOOKUP(H4488,'Shoe size conversion table'!$J$6:$L$22,3))</f>
        <v>7</v>
      </c>
      <c r="K4488" s="11">
        <v>159</v>
      </c>
      <c r="L4488" s="12">
        <v>0</v>
      </c>
      <c r="M4488" s="7">
        <f t="shared" si="211"/>
        <v>2015</v>
      </c>
      <c r="N4488" s="7">
        <f t="shared" si="212"/>
        <v>6</v>
      </c>
      <c r="O4488" s="30">
        <f t="shared" si="213"/>
        <v>159</v>
      </c>
    </row>
    <row r="4489" spans="2:15" x14ac:dyDescent="0.2">
      <c r="B4489" s="13">
        <v>56324</v>
      </c>
      <c r="C4489" s="14">
        <v>42160.626111111284</v>
      </c>
      <c r="D4489" s="7" t="s">
        <v>10</v>
      </c>
      <c r="E4489" s="13">
        <v>2204</v>
      </c>
      <c r="F4489" s="7" t="s">
        <v>34</v>
      </c>
      <c r="G4489" s="7" t="s">
        <v>12</v>
      </c>
      <c r="H4489" s="13">
        <v>7.5</v>
      </c>
      <c r="I4489" s="13">
        <f>IF(G4489="Male",VLOOKUP(H4489,'Shoe size conversion table'!$B$6:$D$22,2),VLOOKUP(H4489,'Shoe size conversion table'!$J$6:$L$22,2))</f>
        <v>38</v>
      </c>
      <c r="J4489" s="13">
        <f>IF(G4489="Male",VLOOKUP(H4489,'Shoe size conversion table'!$B$6:$D$22,3),VLOOKUP(H4489,'Shoe size conversion table'!$J$6:$L$22,3))</f>
        <v>5.5</v>
      </c>
      <c r="K4489" s="11">
        <v>189</v>
      </c>
      <c r="L4489" s="12">
        <v>0</v>
      </c>
      <c r="M4489" s="7">
        <f t="shared" si="211"/>
        <v>2015</v>
      </c>
      <c r="N4489" s="7">
        <f t="shared" si="212"/>
        <v>6</v>
      </c>
      <c r="O4489" s="30">
        <f t="shared" si="213"/>
        <v>189</v>
      </c>
    </row>
    <row r="4490" spans="2:15" x14ac:dyDescent="0.2">
      <c r="B4490" s="13">
        <v>56325</v>
      </c>
      <c r="C4490" s="14">
        <v>42160.776111111321</v>
      </c>
      <c r="D4490" s="7" t="s">
        <v>7</v>
      </c>
      <c r="E4490" s="13">
        <v>2222</v>
      </c>
      <c r="F4490" s="7" t="s">
        <v>46</v>
      </c>
      <c r="G4490" s="7" t="s">
        <v>11</v>
      </c>
      <c r="H4490" s="13">
        <v>10</v>
      </c>
      <c r="I4490" s="13">
        <f>IF(G4490="Male",VLOOKUP(H4490,'Shoe size conversion table'!$B$6:$D$22,2),VLOOKUP(H4490,'Shoe size conversion table'!$J$6:$L$22,2))</f>
        <v>43</v>
      </c>
      <c r="J4490" s="13">
        <f>IF(G4490="Male",VLOOKUP(H4490,'Shoe size conversion table'!$B$6:$D$22,3),VLOOKUP(H4490,'Shoe size conversion table'!$J$6:$L$22,3))</f>
        <v>9.5</v>
      </c>
      <c r="K4490" s="11">
        <v>149</v>
      </c>
      <c r="L4490" s="12">
        <v>0</v>
      </c>
      <c r="M4490" s="7">
        <f t="shared" si="211"/>
        <v>2015</v>
      </c>
      <c r="N4490" s="7">
        <f t="shared" si="212"/>
        <v>6</v>
      </c>
      <c r="O4490" s="30">
        <f t="shared" si="213"/>
        <v>149</v>
      </c>
    </row>
    <row r="4491" spans="2:15" x14ac:dyDescent="0.2">
      <c r="B4491" s="13">
        <v>56326</v>
      </c>
      <c r="C4491" s="14">
        <v>42160.896111111244</v>
      </c>
      <c r="D4491" s="7" t="s">
        <v>7</v>
      </c>
      <c r="E4491" s="13">
        <v>2242</v>
      </c>
      <c r="F4491" s="7" t="s">
        <v>50</v>
      </c>
      <c r="G4491" s="7" t="s">
        <v>11</v>
      </c>
      <c r="H4491" s="13">
        <v>11</v>
      </c>
      <c r="I4491" s="13">
        <f>IF(G4491="Male",VLOOKUP(H4491,'Shoe size conversion table'!$B$6:$D$22,2),VLOOKUP(H4491,'Shoe size conversion table'!$J$6:$L$22,2))</f>
        <v>44</v>
      </c>
      <c r="J4491" s="13">
        <f>IF(G4491="Male",VLOOKUP(H4491,'Shoe size conversion table'!$B$6:$D$22,3),VLOOKUP(H4491,'Shoe size conversion table'!$J$6:$L$22,3))</f>
        <v>10.5</v>
      </c>
      <c r="K4491" s="11">
        <v>149</v>
      </c>
      <c r="L4491" s="12">
        <v>0.2</v>
      </c>
      <c r="M4491" s="7">
        <f t="shared" si="211"/>
        <v>2015</v>
      </c>
      <c r="N4491" s="7">
        <f t="shared" si="212"/>
        <v>6</v>
      </c>
      <c r="O4491" s="30">
        <f t="shared" si="213"/>
        <v>119.2</v>
      </c>
    </row>
    <row r="4492" spans="2:15" x14ac:dyDescent="0.2">
      <c r="B4492" s="13">
        <v>56327</v>
      </c>
      <c r="C4492" s="14">
        <v>42160.936111111281</v>
      </c>
      <c r="D4492" s="7" t="s">
        <v>8</v>
      </c>
      <c r="E4492" s="13">
        <v>2198</v>
      </c>
      <c r="F4492" s="7" t="s">
        <v>41</v>
      </c>
      <c r="G4492" s="7" t="s">
        <v>11</v>
      </c>
      <c r="H4492" s="13">
        <v>11.5</v>
      </c>
      <c r="I4492" s="13" t="str">
        <f>IF(G4492="Male",VLOOKUP(H4492,'Shoe size conversion table'!$B$6:$D$22,2),VLOOKUP(H4492,'Shoe size conversion table'!$J$6:$L$22,2))</f>
        <v>44-45</v>
      </c>
      <c r="J4492" s="13">
        <f>IF(G4492="Male",VLOOKUP(H4492,'Shoe size conversion table'!$B$6:$D$22,3),VLOOKUP(H4492,'Shoe size conversion table'!$J$6:$L$22,3))</f>
        <v>11</v>
      </c>
      <c r="K4492" s="11">
        <v>199</v>
      </c>
      <c r="L4492" s="12">
        <v>0.3</v>
      </c>
      <c r="M4492" s="7">
        <f t="shared" si="211"/>
        <v>2015</v>
      </c>
      <c r="N4492" s="7">
        <f t="shared" si="212"/>
        <v>6</v>
      </c>
      <c r="O4492" s="30">
        <f t="shared" si="213"/>
        <v>139.29999999999998</v>
      </c>
    </row>
    <row r="4493" spans="2:15" x14ac:dyDescent="0.2">
      <c r="B4493" s="13">
        <v>56328</v>
      </c>
      <c r="C4493" s="14">
        <v>42161.05611111132</v>
      </c>
      <c r="D4493" s="7" t="s">
        <v>10</v>
      </c>
      <c r="E4493" s="13">
        <v>2209</v>
      </c>
      <c r="F4493" s="7" t="s">
        <v>34</v>
      </c>
      <c r="G4493" s="7" t="s">
        <v>11</v>
      </c>
      <c r="H4493" s="13">
        <v>9.5</v>
      </c>
      <c r="I4493" s="13" t="str">
        <f>IF(G4493="Male",VLOOKUP(H4493,'Shoe size conversion table'!$B$6:$D$22,2),VLOOKUP(H4493,'Shoe size conversion table'!$J$6:$L$22,2))</f>
        <v>42-43</v>
      </c>
      <c r="J4493" s="13">
        <f>IF(G4493="Male",VLOOKUP(H4493,'Shoe size conversion table'!$B$6:$D$22,3),VLOOKUP(H4493,'Shoe size conversion table'!$J$6:$L$22,3))</f>
        <v>9</v>
      </c>
      <c r="K4493" s="11">
        <v>189</v>
      </c>
      <c r="L4493" s="12">
        <v>0.5</v>
      </c>
      <c r="M4493" s="7">
        <f t="shared" si="211"/>
        <v>2015</v>
      </c>
      <c r="N4493" s="7">
        <f t="shared" si="212"/>
        <v>6</v>
      </c>
      <c r="O4493" s="30">
        <f t="shared" si="213"/>
        <v>94.5</v>
      </c>
    </row>
    <row r="4494" spans="2:15" x14ac:dyDescent="0.2">
      <c r="B4494" s="13">
        <v>56329</v>
      </c>
      <c r="C4494" s="14">
        <v>42161.066111111322</v>
      </c>
      <c r="D4494" s="7" t="s">
        <v>10</v>
      </c>
      <c r="E4494" s="13">
        <v>2192</v>
      </c>
      <c r="F4494" s="7" t="s">
        <v>35</v>
      </c>
      <c r="G4494" s="7" t="s">
        <v>11</v>
      </c>
      <c r="H4494" s="13">
        <v>9.5</v>
      </c>
      <c r="I4494" s="13" t="str">
        <f>IF(G4494="Male",VLOOKUP(H4494,'Shoe size conversion table'!$B$6:$D$22,2),VLOOKUP(H4494,'Shoe size conversion table'!$J$6:$L$22,2))</f>
        <v>42-43</v>
      </c>
      <c r="J4494" s="13">
        <f>IF(G4494="Male",VLOOKUP(H4494,'Shoe size conversion table'!$B$6:$D$22,3),VLOOKUP(H4494,'Shoe size conversion table'!$J$6:$L$22,3))</f>
        <v>9</v>
      </c>
      <c r="K4494" s="11">
        <v>189</v>
      </c>
      <c r="L4494" s="12">
        <v>0.2</v>
      </c>
      <c r="M4494" s="7">
        <f t="shared" si="211"/>
        <v>2015</v>
      </c>
      <c r="N4494" s="7">
        <f t="shared" si="212"/>
        <v>6</v>
      </c>
      <c r="O4494" s="30">
        <f t="shared" si="213"/>
        <v>151.20000000000002</v>
      </c>
    </row>
    <row r="4495" spans="2:15" x14ac:dyDescent="0.2">
      <c r="B4495" s="13">
        <v>56330</v>
      </c>
      <c r="C4495" s="14">
        <v>42161.066111111322</v>
      </c>
      <c r="D4495" s="7" t="s">
        <v>10</v>
      </c>
      <c r="E4495" s="13">
        <v>2241</v>
      </c>
      <c r="F4495" s="7" t="s">
        <v>36</v>
      </c>
      <c r="G4495" s="7" t="s">
        <v>12</v>
      </c>
      <c r="H4495" s="13">
        <v>8</v>
      </c>
      <c r="I4495" s="13" t="str">
        <f>IF(G4495="Male",VLOOKUP(H4495,'Shoe size conversion table'!$B$6:$D$22,2),VLOOKUP(H4495,'Shoe size conversion table'!$J$6:$L$22,2))</f>
        <v>38-39</v>
      </c>
      <c r="J4495" s="13">
        <f>IF(G4495="Male",VLOOKUP(H4495,'Shoe size conversion table'!$B$6:$D$22,3),VLOOKUP(H4495,'Shoe size conversion table'!$J$6:$L$22,3))</f>
        <v>6</v>
      </c>
      <c r="K4495" s="11">
        <v>189</v>
      </c>
      <c r="L4495" s="12">
        <v>0</v>
      </c>
      <c r="M4495" s="7">
        <f t="shared" si="211"/>
        <v>2015</v>
      </c>
      <c r="N4495" s="7">
        <f t="shared" si="212"/>
        <v>6</v>
      </c>
      <c r="O4495" s="30">
        <f t="shared" si="213"/>
        <v>189</v>
      </c>
    </row>
    <row r="4496" spans="2:15" x14ac:dyDescent="0.2">
      <c r="B4496" s="13">
        <v>56331</v>
      </c>
      <c r="C4496" s="14">
        <v>42161.116111111136</v>
      </c>
      <c r="D4496" s="7" t="s">
        <v>10</v>
      </c>
      <c r="E4496" s="13">
        <v>2237</v>
      </c>
      <c r="F4496" s="7" t="s">
        <v>35</v>
      </c>
      <c r="G4496" s="7" t="s">
        <v>12</v>
      </c>
      <c r="H4496" s="13">
        <v>10.5</v>
      </c>
      <c r="I4496" s="13">
        <f>IF(G4496="Male",VLOOKUP(H4496,'Shoe size conversion table'!$B$6:$D$22,2),VLOOKUP(H4496,'Shoe size conversion table'!$J$6:$L$22,2))</f>
        <v>41</v>
      </c>
      <c r="J4496" s="13">
        <f>IF(G4496="Male",VLOOKUP(H4496,'Shoe size conversion table'!$B$6:$D$22,3),VLOOKUP(H4496,'Shoe size conversion table'!$J$6:$L$22,3))</f>
        <v>8.5</v>
      </c>
      <c r="K4496" s="11">
        <v>179</v>
      </c>
      <c r="L4496" s="12">
        <v>0</v>
      </c>
      <c r="M4496" s="7">
        <f t="shared" si="211"/>
        <v>2015</v>
      </c>
      <c r="N4496" s="7">
        <f t="shared" si="212"/>
        <v>6</v>
      </c>
      <c r="O4496" s="30">
        <f t="shared" si="213"/>
        <v>179</v>
      </c>
    </row>
    <row r="4497" spans="2:15" x14ac:dyDescent="0.2">
      <c r="B4497" s="13">
        <v>56332</v>
      </c>
      <c r="C4497" s="14">
        <v>42161.186111111136</v>
      </c>
      <c r="D4497" s="7" t="s">
        <v>10</v>
      </c>
      <c r="E4497" s="13">
        <v>2239</v>
      </c>
      <c r="F4497" s="7" t="s">
        <v>35</v>
      </c>
      <c r="G4497" s="7" t="s">
        <v>12</v>
      </c>
      <c r="H4497" s="13">
        <v>8.5</v>
      </c>
      <c r="I4497" s="13">
        <f>IF(G4497="Male",VLOOKUP(H4497,'Shoe size conversion table'!$B$6:$D$22,2),VLOOKUP(H4497,'Shoe size conversion table'!$J$6:$L$22,2))</f>
        <v>39</v>
      </c>
      <c r="J4497" s="13">
        <f>IF(G4497="Male",VLOOKUP(H4497,'Shoe size conversion table'!$B$6:$D$22,3),VLOOKUP(H4497,'Shoe size conversion table'!$J$6:$L$22,3))</f>
        <v>6.5</v>
      </c>
      <c r="K4497" s="11">
        <v>129</v>
      </c>
      <c r="L4497" s="12">
        <v>0.5</v>
      </c>
      <c r="M4497" s="7">
        <f t="shared" si="211"/>
        <v>2015</v>
      </c>
      <c r="N4497" s="7">
        <f t="shared" si="212"/>
        <v>6</v>
      </c>
      <c r="O4497" s="30">
        <f t="shared" si="213"/>
        <v>64.5</v>
      </c>
    </row>
    <row r="4498" spans="2:15" x14ac:dyDescent="0.2">
      <c r="B4498" s="13">
        <v>56333</v>
      </c>
      <c r="C4498" s="14">
        <v>42161.206111111278</v>
      </c>
      <c r="D4498" s="7" t="s">
        <v>10</v>
      </c>
      <c r="E4498" s="13">
        <v>2162</v>
      </c>
      <c r="F4498" s="7" t="s">
        <v>36</v>
      </c>
      <c r="G4498" s="7" t="s">
        <v>11</v>
      </c>
      <c r="H4498" s="13">
        <v>8.5</v>
      </c>
      <c r="I4498" s="13" t="str">
        <f>IF(G4498="Male",VLOOKUP(H4498,'Shoe size conversion table'!$B$6:$D$22,2),VLOOKUP(H4498,'Shoe size conversion table'!$J$6:$L$22,2))</f>
        <v>41-42</v>
      </c>
      <c r="J4498" s="13">
        <f>IF(G4498="Male",VLOOKUP(H4498,'Shoe size conversion table'!$B$6:$D$22,3),VLOOKUP(H4498,'Shoe size conversion table'!$J$6:$L$22,3))</f>
        <v>8</v>
      </c>
      <c r="K4498" s="11">
        <v>169</v>
      </c>
      <c r="L4498" s="12">
        <v>0</v>
      </c>
      <c r="M4498" s="7">
        <f t="shared" si="211"/>
        <v>2015</v>
      </c>
      <c r="N4498" s="7">
        <f t="shared" si="212"/>
        <v>6</v>
      </c>
      <c r="O4498" s="30">
        <f t="shared" si="213"/>
        <v>169</v>
      </c>
    </row>
    <row r="4499" spans="2:15" x14ac:dyDescent="0.2">
      <c r="B4499" s="13">
        <v>56334</v>
      </c>
      <c r="C4499" s="14">
        <v>42161.576111111244</v>
      </c>
      <c r="D4499" s="7" t="s">
        <v>7</v>
      </c>
      <c r="E4499" s="13">
        <v>2225</v>
      </c>
      <c r="F4499" s="7" t="s">
        <v>43</v>
      </c>
      <c r="G4499" s="7" t="s">
        <v>12</v>
      </c>
      <c r="H4499" s="13">
        <v>7.5</v>
      </c>
      <c r="I4499" s="13">
        <f>IF(G4499="Male",VLOOKUP(H4499,'Shoe size conversion table'!$B$6:$D$22,2),VLOOKUP(H4499,'Shoe size conversion table'!$J$6:$L$22,2))</f>
        <v>38</v>
      </c>
      <c r="J4499" s="13">
        <f>IF(G4499="Male",VLOOKUP(H4499,'Shoe size conversion table'!$B$6:$D$22,3),VLOOKUP(H4499,'Shoe size conversion table'!$J$6:$L$22,3))</f>
        <v>5.5</v>
      </c>
      <c r="K4499" s="11">
        <v>129</v>
      </c>
      <c r="L4499" s="12">
        <v>0</v>
      </c>
      <c r="M4499" s="7">
        <f t="shared" si="211"/>
        <v>2015</v>
      </c>
      <c r="N4499" s="7">
        <f t="shared" si="212"/>
        <v>6</v>
      </c>
      <c r="O4499" s="30">
        <f t="shared" si="213"/>
        <v>129</v>
      </c>
    </row>
    <row r="4500" spans="2:15" x14ac:dyDescent="0.2">
      <c r="B4500" s="13">
        <v>56335</v>
      </c>
      <c r="C4500" s="14">
        <v>42161.576111111244</v>
      </c>
      <c r="D4500" s="7" t="s">
        <v>10</v>
      </c>
      <c r="E4500" s="13">
        <v>2155</v>
      </c>
      <c r="F4500" s="7" t="s">
        <v>35</v>
      </c>
      <c r="G4500" s="7" t="s">
        <v>11</v>
      </c>
      <c r="H4500" s="13">
        <v>9</v>
      </c>
      <c r="I4500" s="13">
        <f>IF(G4500="Male",VLOOKUP(H4500,'Shoe size conversion table'!$B$6:$D$22,2),VLOOKUP(H4500,'Shoe size conversion table'!$J$6:$L$22,2))</f>
        <v>42</v>
      </c>
      <c r="J4500" s="13">
        <f>IF(G4500="Male",VLOOKUP(H4500,'Shoe size conversion table'!$B$6:$D$22,3),VLOOKUP(H4500,'Shoe size conversion table'!$J$6:$L$22,3))</f>
        <v>8.5</v>
      </c>
      <c r="K4500" s="11">
        <v>129</v>
      </c>
      <c r="L4500" s="12">
        <v>0</v>
      </c>
      <c r="M4500" s="7">
        <f t="shared" si="211"/>
        <v>2015</v>
      </c>
      <c r="N4500" s="7">
        <f t="shared" si="212"/>
        <v>6</v>
      </c>
      <c r="O4500" s="30">
        <f t="shared" si="213"/>
        <v>129</v>
      </c>
    </row>
    <row r="4501" spans="2:15" x14ac:dyDescent="0.2">
      <c r="B4501" s="13">
        <v>56336</v>
      </c>
      <c r="C4501" s="14">
        <v>42161.626111111284</v>
      </c>
      <c r="D4501" s="7" t="s">
        <v>10</v>
      </c>
      <c r="E4501" s="13">
        <v>2163</v>
      </c>
      <c r="F4501" s="7" t="s">
        <v>34</v>
      </c>
      <c r="G4501" s="7" t="s">
        <v>12</v>
      </c>
      <c r="H4501" s="13">
        <v>7.5</v>
      </c>
      <c r="I4501" s="13">
        <f>IF(G4501="Male",VLOOKUP(H4501,'Shoe size conversion table'!$B$6:$D$22,2),VLOOKUP(H4501,'Shoe size conversion table'!$J$6:$L$22,2))</f>
        <v>38</v>
      </c>
      <c r="J4501" s="13">
        <f>IF(G4501="Male",VLOOKUP(H4501,'Shoe size conversion table'!$B$6:$D$22,3),VLOOKUP(H4501,'Shoe size conversion table'!$J$6:$L$22,3))</f>
        <v>5.5</v>
      </c>
      <c r="K4501" s="11">
        <v>199</v>
      </c>
      <c r="L4501" s="12">
        <v>0</v>
      </c>
      <c r="M4501" s="7">
        <f t="shared" si="211"/>
        <v>2015</v>
      </c>
      <c r="N4501" s="7">
        <f t="shared" si="212"/>
        <v>6</v>
      </c>
      <c r="O4501" s="30">
        <f t="shared" si="213"/>
        <v>199</v>
      </c>
    </row>
    <row r="4502" spans="2:15" x14ac:dyDescent="0.2">
      <c r="B4502" s="13">
        <v>56337</v>
      </c>
      <c r="C4502" s="14">
        <v>42161.706111111285</v>
      </c>
      <c r="D4502" s="7" t="s">
        <v>7</v>
      </c>
      <c r="E4502" s="13">
        <v>2238</v>
      </c>
      <c r="F4502" s="7" t="s">
        <v>53</v>
      </c>
      <c r="G4502" s="7" t="s">
        <v>12</v>
      </c>
      <c r="H4502" s="13">
        <v>10.5</v>
      </c>
      <c r="I4502" s="13">
        <f>IF(G4502="Male",VLOOKUP(H4502,'Shoe size conversion table'!$B$6:$D$22,2),VLOOKUP(H4502,'Shoe size conversion table'!$J$6:$L$22,2))</f>
        <v>41</v>
      </c>
      <c r="J4502" s="13">
        <f>IF(G4502="Male",VLOOKUP(H4502,'Shoe size conversion table'!$B$6:$D$22,3),VLOOKUP(H4502,'Shoe size conversion table'!$J$6:$L$22,3))</f>
        <v>8.5</v>
      </c>
      <c r="K4502" s="11">
        <v>179</v>
      </c>
      <c r="L4502" s="12">
        <v>0</v>
      </c>
      <c r="M4502" s="7">
        <f t="shared" si="211"/>
        <v>2015</v>
      </c>
      <c r="N4502" s="7">
        <f t="shared" si="212"/>
        <v>6</v>
      </c>
      <c r="O4502" s="30">
        <f t="shared" si="213"/>
        <v>179</v>
      </c>
    </row>
    <row r="4503" spans="2:15" x14ac:dyDescent="0.2">
      <c r="B4503" s="13">
        <v>56338</v>
      </c>
      <c r="C4503" s="14">
        <v>42161.716111111324</v>
      </c>
      <c r="D4503" s="7" t="s">
        <v>7</v>
      </c>
      <c r="E4503" s="13">
        <v>2166</v>
      </c>
      <c r="F4503" s="7" t="s">
        <v>49</v>
      </c>
      <c r="G4503" s="7" t="s">
        <v>12</v>
      </c>
      <c r="H4503" s="13">
        <v>7.5</v>
      </c>
      <c r="I4503" s="13">
        <f>IF(G4503="Male",VLOOKUP(H4503,'Shoe size conversion table'!$B$6:$D$22,2),VLOOKUP(H4503,'Shoe size conversion table'!$J$6:$L$22,2))</f>
        <v>38</v>
      </c>
      <c r="J4503" s="13">
        <f>IF(G4503="Male",VLOOKUP(H4503,'Shoe size conversion table'!$B$6:$D$22,3),VLOOKUP(H4503,'Shoe size conversion table'!$J$6:$L$22,3))</f>
        <v>5.5</v>
      </c>
      <c r="K4503" s="11">
        <v>199</v>
      </c>
      <c r="L4503" s="12">
        <v>0</v>
      </c>
      <c r="M4503" s="7">
        <f t="shared" si="211"/>
        <v>2015</v>
      </c>
      <c r="N4503" s="7">
        <f t="shared" si="212"/>
        <v>6</v>
      </c>
      <c r="O4503" s="30">
        <f t="shared" si="213"/>
        <v>199</v>
      </c>
    </row>
    <row r="4504" spans="2:15" x14ac:dyDescent="0.2">
      <c r="B4504" s="13">
        <v>56339</v>
      </c>
      <c r="C4504" s="14">
        <v>42161.836111111319</v>
      </c>
      <c r="D4504" s="7" t="s">
        <v>7</v>
      </c>
      <c r="E4504" s="13">
        <v>2233</v>
      </c>
      <c r="F4504" s="7" t="s">
        <v>48</v>
      </c>
      <c r="G4504" s="7" t="s">
        <v>11</v>
      </c>
      <c r="H4504" s="13">
        <v>9</v>
      </c>
      <c r="I4504" s="13">
        <f>IF(G4504="Male",VLOOKUP(H4504,'Shoe size conversion table'!$B$6:$D$22,2),VLOOKUP(H4504,'Shoe size conversion table'!$J$6:$L$22,2))</f>
        <v>42</v>
      </c>
      <c r="J4504" s="13">
        <f>IF(G4504="Male",VLOOKUP(H4504,'Shoe size conversion table'!$B$6:$D$22,3),VLOOKUP(H4504,'Shoe size conversion table'!$J$6:$L$22,3))</f>
        <v>8.5</v>
      </c>
      <c r="K4504" s="11">
        <v>189</v>
      </c>
      <c r="L4504" s="12">
        <v>0</v>
      </c>
      <c r="M4504" s="7">
        <f t="shared" si="211"/>
        <v>2015</v>
      </c>
      <c r="N4504" s="7">
        <f t="shared" si="212"/>
        <v>6</v>
      </c>
      <c r="O4504" s="30">
        <f t="shared" si="213"/>
        <v>189</v>
      </c>
    </row>
    <row r="4505" spans="2:15" x14ac:dyDescent="0.2">
      <c r="B4505" s="13">
        <v>56340</v>
      </c>
      <c r="C4505" s="14">
        <v>42161.896111111244</v>
      </c>
      <c r="D4505" s="7" t="s">
        <v>7</v>
      </c>
      <c r="E4505" s="13">
        <v>2213</v>
      </c>
      <c r="F4505" s="7" t="s">
        <v>50</v>
      </c>
      <c r="G4505" s="7" t="s">
        <v>11</v>
      </c>
      <c r="H4505" s="13">
        <v>11.5</v>
      </c>
      <c r="I4505" s="13" t="str">
        <f>IF(G4505="Male",VLOOKUP(H4505,'Shoe size conversion table'!$B$6:$D$22,2),VLOOKUP(H4505,'Shoe size conversion table'!$J$6:$L$22,2))</f>
        <v>44-45</v>
      </c>
      <c r="J4505" s="13">
        <f>IF(G4505="Male",VLOOKUP(H4505,'Shoe size conversion table'!$B$6:$D$22,3),VLOOKUP(H4505,'Shoe size conversion table'!$J$6:$L$22,3))</f>
        <v>11</v>
      </c>
      <c r="K4505" s="11">
        <v>149</v>
      </c>
      <c r="L4505" s="12">
        <v>0</v>
      </c>
      <c r="M4505" s="7">
        <f t="shared" si="211"/>
        <v>2015</v>
      </c>
      <c r="N4505" s="7">
        <f t="shared" si="212"/>
        <v>6</v>
      </c>
      <c r="O4505" s="30">
        <f t="shared" si="213"/>
        <v>149</v>
      </c>
    </row>
    <row r="4506" spans="2:15" x14ac:dyDescent="0.2">
      <c r="B4506" s="13">
        <v>56341</v>
      </c>
      <c r="C4506" s="14">
        <v>42161.936111111281</v>
      </c>
      <c r="D4506" s="7" t="s">
        <v>8</v>
      </c>
      <c r="E4506" s="13">
        <v>2235</v>
      </c>
      <c r="F4506" s="7" t="s">
        <v>42</v>
      </c>
      <c r="G4506" s="7" t="s">
        <v>11</v>
      </c>
      <c r="H4506" s="13">
        <v>9.5</v>
      </c>
      <c r="I4506" s="13" t="str">
        <f>IF(G4506="Male",VLOOKUP(H4506,'Shoe size conversion table'!$B$6:$D$22,2),VLOOKUP(H4506,'Shoe size conversion table'!$J$6:$L$22,2))</f>
        <v>42-43</v>
      </c>
      <c r="J4506" s="13">
        <f>IF(G4506="Male",VLOOKUP(H4506,'Shoe size conversion table'!$B$6:$D$22,3),VLOOKUP(H4506,'Shoe size conversion table'!$J$6:$L$22,3))</f>
        <v>9</v>
      </c>
      <c r="K4506" s="11">
        <v>179</v>
      </c>
      <c r="L4506" s="12">
        <v>0</v>
      </c>
      <c r="M4506" s="7">
        <f t="shared" si="211"/>
        <v>2015</v>
      </c>
      <c r="N4506" s="7">
        <f t="shared" si="212"/>
        <v>6</v>
      </c>
      <c r="O4506" s="30">
        <f t="shared" si="213"/>
        <v>179</v>
      </c>
    </row>
    <row r="4507" spans="2:15" x14ac:dyDescent="0.2">
      <c r="B4507" s="13">
        <v>56342</v>
      </c>
      <c r="C4507" s="14">
        <v>42162.066111111286</v>
      </c>
      <c r="D4507" s="7" t="s">
        <v>7</v>
      </c>
      <c r="E4507" s="13">
        <v>2158</v>
      </c>
      <c r="F4507" s="7" t="s">
        <v>49</v>
      </c>
      <c r="G4507" s="7" t="s">
        <v>12</v>
      </c>
      <c r="H4507" s="13">
        <v>8</v>
      </c>
      <c r="I4507" s="13" t="str">
        <f>IF(G4507="Male",VLOOKUP(H4507,'Shoe size conversion table'!$B$6:$D$22,2),VLOOKUP(H4507,'Shoe size conversion table'!$J$6:$L$22,2))</f>
        <v>38-39</v>
      </c>
      <c r="J4507" s="13">
        <f>IF(G4507="Male",VLOOKUP(H4507,'Shoe size conversion table'!$B$6:$D$22,3),VLOOKUP(H4507,'Shoe size conversion table'!$J$6:$L$22,3))</f>
        <v>6</v>
      </c>
      <c r="K4507" s="11">
        <v>139</v>
      </c>
      <c r="L4507" s="12">
        <v>0</v>
      </c>
      <c r="M4507" s="7">
        <f t="shared" si="211"/>
        <v>2015</v>
      </c>
      <c r="N4507" s="7">
        <f t="shared" si="212"/>
        <v>6</v>
      </c>
      <c r="O4507" s="30">
        <f t="shared" si="213"/>
        <v>139</v>
      </c>
    </row>
    <row r="4508" spans="2:15" x14ac:dyDescent="0.2">
      <c r="B4508" s="13">
        <v>56343</v>
      </c>
      <c r="C4508" s="14">
        <v>42162.066111111322</v>
      </c>
      <c r="D4508" s="7" t="s">
        <v>9</v>
      </c>
      <c r="E4508" s="13">
        <v>2226</v>
      </c>
      <c r="F4508" s="7" t="s">
        <v>59</v>
      </c>
      <c r="G4508" s="7" t="s">
        <v>12</v>
      </c>
      <c r="H4508" s="13">
        <v>8</v>
      </c>
      <c r="I4508" s="13" t="str">
        <f>IF(G4508="Male",VLOOKUP(H4508,'Shoe size conversion table'!$B$6:$D$22,2),VLOOKUP(H4508,'Shoe size conversion table'!$J$6:$L$22,2))</f>
        <v>38-39</v>
      </c>
      <c r="J4508" s="13">
        <f>IF(G4508="Male",VLOOKUP(H4508,'Shoe size conversion table'!$B$6:$D$22,3),VLOOKUP(H4508,'Shoe size conversion table'!$J$6:$L$22,3))</f>
        <v>6</v>
      </c>
      <c r="K4508" s="11">
        <v>169</v>
      </c>
      <c r="L4508" s="12">
        <v>0.3</v>
      </c>
      <c r="M4508" s="7">
        <f t="shared" si="211"/>
        <v>2015</v>
      </c>
      <c r="N4508" s="7">
        <f t="shared" si="212"/>
        <v>6</v>
      </c>
      <c r="O4508" s="30">
        <f t="shared" si="213"/>
        <v>118.3</v>
      </c>
    </row>
    <row r="4509" spans="2:15" x14ac:dyDescent="0.2">
      <c r="B4509" s="13">
        <v>56344</v>
      </c>
      <c r="C4509" s="14">
        <v>42162.166111111321</v>
      </c>
      <c r="D4509" s="7" t="s">
        <v>8</v>
      </c>
      <c r="E4509" s="13">
        <v>2171</v>
      </c>
      <c r="F4509" s="7" t="s">
        <v>38</v>
      </c>
      <c r="G4509" s="7" t="s">
        <v>11</v>
      </c>
      <c r="H4509" s="13">
        <v>8.5</v>
      </c>
      <c r="I4509" s="13" t="str">
        <f>IF(G4509="Male",VLOOKUP(H4509,'Shoe size conversion table'!$B$6:$D$22,2),VLOOKUP(H4509,'Shoe size conversion table'!$J$6:$L$22,2))</f>
        <v>41-42</v>
      </c>
      <c r="J4509" s="13">
        <f>IF(G4509="Male",VLOOKUP(H4509,'Shoe size conversion table'!$B$6:$D$22,3),VLOOKUP(H4509,'Shoe size conversion table'!$J$6:$L$22,3))</f>
        <v>8</v>
      </c>
      <c r="K4509" s="11">
        <v>189</v>
      </c>
      <c r="L4509" s="12">
        <v>0</v>
      </c>
      <c r="M4509" s="7">
        <f t="shared" si="211"/>
        <v>2015</v>
      </c>
      <c r="N4509" s="7">
        <f t="shared" si="212"/>
        <v>6</v>
      </c>
      <c r="O4509" s="30">
        <f t="shared" si="213"/>
        <v>189</v>
      </c>
    </row>
    <row r="4510" spans="2:15" x14ac:dyDescent="0.2">
      <c r="B4510" s="13">
        <v>56345</v>
      </c>
      <c r="C4510" s="14">
        <v>42162.186111111136</v>
      </c>
      <c r="D4510" s="7" t="s">
        <v>9</v>
      </c>
      <c r="E4510" s="13">
        <v>2217</v>
      </c>
      <c r="F4510" s="7" t="s">
        <v>62</v>
      </c>
      <c r="G4510" s="7" t="s">
        <v>11</v>
      </c>
      <c r="H4510" s="13">
        <v>9</v>
      </c>
      <c r="I4510" s="13">
        <f>IF(G4510="Male",VLOOKUP(H4510,'Shoe size conversion table'!$B$6:$D$22,2),VLOOKUP(H4510,'Shoe size conversion table'!$J$6:$L$22,2))</f>
        <v>42</v>
      </c>
      <c r="J4510" s="13">
        <f>IF(G4510="Male",VLOOKUP(H4510,'Shoe size conversion table'!$B$6:$D$22,3),VLOOKUP(H4510,'Shoe size conversion table'!$J$6:$L$22,3))</f>
        <v>8.5</v>
      </c>
      <c r="K4510" s="11">
        <v>199</v>
      </c>
      <c r="L4510" s="12">
        <v>0</v>
      </c>
      <c r="M4510" s="7">
        <f t="shared" si="211"/>
        <v>2015</v>
      </c>
      <c r="N4510" s="7">
        <f t="shared" si="212"/>
        <v>6</v>
      </c>
      <c r="O4510" s="30">
        <f t="shared" si="213"/>
        <v>199</v>
      </c>
    </row>
    <row r="4511" spans="2:15" x14ac:dyDescent="0.2">
      <c r="B4511" s="13">
        <v>56346</v>
      </c>
      <c r="C4511" s="14">
        <v>42162.316111111322</v>
      </c>
      <c r="D4511" s="7" t="s">
        <v>7</v>
      </c>
      <c r="E4511" s="13">
        <v>2190</v>
      </c>
      <c r="F4511" s="7" t="s">
        <v>56</v>
      </c>
      <c r="G4511" s="7" t="s">
        <v>12</v>
      </c>
      <c r="H4511" s="13">
        <v>8.5</v>
      </c>
      <c r="I4511" s="13">
        <f>IF(G4511="Male",VLOOKUP(H4511,'Shoe size conversion table'!$B$6:$D$22,2),VLOOKUP(H4511,'Shoe size conversion table'!$J$6:$L$22,2))</f>
        <v>39</v>
      </c>
      <c r="J4511" s="13">
        <f>IF(G4511="Male",VLOOKUP(H4511,'Shoe size conversion table'!$B$6:$D$22,3),VLOOKUP(H4511,'Shoe size conversion table'!$J$6:$L$22,3))</f>
        <v>6.5</v>
      </c>
      <c r="K4511" s="11">
        <v>169</v>
      </c>
      <c r="L4511" s="12">
        <v>0.2</v>
      </c>
      <c r="M4511" s="7">
        <f t="shared" si="211"/>
        <v>2015</v>
      </c>
      <c r="N4511" s="7">
        <f t="shared" si="212"/>
        <v>6</v>
      </c>
      <c r="O4511" s="30">
        <f t="shared" si="213"/>
        <v>135.20000000000002</v>
      </c>
    </row>
    <row r="4512" spans="2:15" x14ac:dyDescent="0.2">
      <c r="B4512" s="13">
        <v>56347</v>
      </c>
      <c r="C4512" s="14">
        <v>42162.646111111288</v>
      </c>
      <c r="D4512" s="7" t="s">
        <v>7</v>
      </c>
      <c r="E4512" s="13">
        <v>2166</v>
      </c>
      <c r="F4512" s="7" t="s">
        <v>53</v>
      </c>
      <c r="G4512" s="7" t="s">
        <v>11</v>
      </c>
      <c r="H4512" s="13">
        <v>9.5</v>
      </c>
      <c r="I4512" s="13" t="str">
        <f>IF(G4512="Male",VLOOKUP(H4512,'Shoe size conversion table'!$B$6:$D$22,2),VLOOKUP(H4512,'Shoe size conversion table'!$J$6:$L$22,2))</f>
        <v>42-43</v>
      </c>
      <c r="J4512" s="13">
        <f>IF(G4512="Male",VLOOKUP(H4512,'Shoe size conversion table'!$B$6:$D$22,3),VLOOKUP(H4512,'Shoe size conversion table'!$J$6:$L$22,3))</f>
        <v>9</v>
      </c>
      <c r="K4512" s="11">
        <v>159</v>
      </c>
      <c r="L4512" s="12">
        <v>0.1</v>
      </c>
      <c r="M4512" s="7">
        <f t="shared" si="211"/>
        <v>2015</v>
      </c>
      <c r="N4512" s="7">
        <f t="shared" si="212"/>
        <v>6</v>
      </c>
      <c r="O4512" s="30">
        <f t="shared" si="213"/>
        <v>143.1</v>
      </c>
    </row>
    <row r="4513" spans="2:15" x14ac:dyDescent="0.2">
      <c r="B4513" s="13">
        <v>56347</v>
      </c>
      <c r="C4513" s="14">
        <v>42162.646111111288</v>
      </c>
      <c r="D4513" s="7" t="s">
        <v>7</v>
      </c>
      <c r="E4513" s="13">
        <v>2204</v>
      </c>
      <c r="F4513" s="7" t="s">
        <v>43</v>
      </c>
      <c r="G4513" s="7" t="s">
        <v>12</v>
      </c>
      <c r="H4513" s="13">
        <v>9</v>
      </c>
      <c r="I4513" s="13" t="str">
        <f>IF(G4513="Male",VLOOKUP(H4513,'Shoe size conversion table'!$B$6:$D$22,2),VLOOKUP(H4513,'Shoe size conversion table'!$J$6:$L$22,2))</f>
        <v>39-40</v>
      </c>
      <c r="J4513" s="13">
        <f>IF(G4513="Male",VLOOKUP(H4513,'Shoe size conversion table'!$B$6:$D$22,3),VLOOKUP(H4513,'Shoe size conversion table'!$J$6:$L$22,3))</f>
        <v>7</v>
      </c>
      <c r="K4513" s="11">
        <v>159</v>
      </c>
      <c r="L4513" s="12">
        <v>0</v>
      </c>
      <c r="M4513" s="7">
        <f t="shared" si="211"/>
        <v>2015</v>
      </c>
      <c r="N4513" s="7">
        <f t="shared" si="212"/>
        <v>6</v>
      </c>
      <c r="O4513" s="30">
        <f t="shared" si="213"/>
        <v>159</v>
      </c>
    </row>
    <row r="4514" spans="2:15" x14ac:dyDescent="0.2">
      <c r="B4514" s="13">
        <v>56348</v>
      </c>
      <c r="C4514" s="14">
        <v>42162.676111111134</v>
      </c>
      <c r="D4514" s="7" t="s">
        <v>10</v>
      </c>
      <c r="E4514" s="13">
        <v>2172</v>
      </c>
      <c r="F4514" s="7" t="s">
        <v>35</v>
      </c>
      <c r="G4514" s="7" t="s">
        <v>12</v>
      </c>
      <c r="H4514" s="13">
        <v>10.5</v>
      </c>
      <c r="I4514" s="13">
        <f>IF(G4514="Male",VLOOKUP(H4514,'Shoe size conversion table'!$B$6:$D$22,2),VLOOKUP(H4514,'Shoe size conversion table'!$J$6:$L$22,2))</f>
        <v>41</v>
      </c>
      <c r="J4514" s="13">
        <f>IF(G4514="Male",VLOOKUP(H4514,'Shoe size conversion table'!$B$6:$D$22,3),VLOOKUP(H4514,'Shoe size conversion table'!$J$6:$L$22,3))</f>
        <v>8.5</v>
      </c>
      <c r="K4514" s="11">
        <v>139</v>
      </c>
      <c r="L4514" s="12">
        <v>0</v>
      </c>
      <c r="M4514" s="7">
        <f t="shared" si="211"/>
        <v>2015</v>
      </c>
      <c r="N4514" s="7">
        <f t="shared" si="212"/>
        <v>6</v>
      </c>
      <c r="O4514" s="30">
        <f t="shared" si="213"/>
        <v>139</v>
      </c>
    </row>
    <row r="4515" spans="2:15" x14ac:dyDescent="0.2">
      <c r="B4515" s="13">
        <v>56349</v>
      </c>
      <c r="C4515" s="14">
        <v>42162.706111111285</v>
      </c>
      <c r="D4515" s="7" t="s">
        <v>7</v>
      </c>
      <c r="E4515" s="13">
        <v>2153</v>
      </c>
      <c r="F4515" s="7" t="s">
        <v>51</v>
      </c>
      <c r="G4515" s="7" t="s">
        <v>12</v>
      </c>
      <c r="H4515" s="13">
        <v>10.5</v>
      </c>
      <c r="I4515" s="13">
        <f>IF(G4515="Male",VLOOKUP(H4515,'Shoe size conversion table'!$B$6:$D$22,2),VLOOKUP(H4515,'Shoe size conversion table'!$J$6:$L$22,2))</f>
        <v>41</v>
      </c>
      <c r="J4515" s="13">
        <f>IF(G4515="Male",VLOOKUP(H4515,'Shoe size conversion table'!$B$6:$D$22,3),VLOOKUP(H4515,'Shoe size conversion table'!$J$6:$L$22,3))</f>
        <v>8.5</v>
      </c>
      <c r="K4515" s="11">
        <v>169</v>
      </c>
      <c r="L4515" s="12">
        <v>0.2</v>
      </c>
      <c r="M4515" s="7">
        <f t="shared" si="211"/>
        <v>2015</v>
      </c>
      <c r="N4515" s="7">
        <f t="shared" si="212"/>
        <v>6</v>
      </c>
      <c r="O4515" s="30">
        <f t="shared" si="213"/>
        <v>135.20000000000002</v>
      </c>
    </row>
    <row r="4516" spans="2:15" x14ac:dyDescent="0.2">
      <c r="B4516" s="13">
        <v>56350</v>
      </c>
      <c r="C4516" s="14">
        <v>42162.736111111284</v>
      </c>
      <c r="D4516" s="7" t="s">
        <v>7</v>
      </c>
      <c r="E4516" s="13">
        <v>2237</v>
      </c>
      <c r="F4516" s="7" t="s">
        <v>48</v>
      </c>
      <c r="G4516" s="7" t="s">
        <v>11</v>
      </c>
      <c r="H4516" s="13">
        <v>9.5</v>
      </c>
      <c r="I4516" s="13" t="str">
        <f>IF(G4516="Male",VLOOKUP(H4516,'Shoe size conversion table'!$B$6:$D$22,2),VLOOKUP(H4516,'Shoe size conversion table'!$J$6:$L$22,2))</f>
        <v>42-43</v>
      </c>
      <c r="J4516" s="13">
        <f>IF(G4516="Male",VLOOKUP(H4516,'Shoe size conversion table'!$B$6:$D$22,3),VLOOKUP(H4516,'Shoe size conversion table'!$J$6:$L$22,3))</f>
        <v>9</v>
      </c>
      <c r="K4516" s="11">
        <v>159</v>
      </c>
      <c r="L4516" s="12">
        <v>0</v>
      </c>
      <c r="M4516" s="7">
        <f t="shared" si="211"/>
        <v>2015</v>
      </c>
      <c r="N4516" s="7">
        <f t="shared" si="212"/>
        <v>6</v>
      </c>
      <c r="O4516" s="30">
        <f t="shared" si="213"/>
        <v>159</v>
      </c>
    </row>
    <row r="4517" spans="2:15" x14ac:dyDescent="0.2">
      <c r="B4517" s="13">
        <v>56351</v>
      </c>
      <c r="C4517" s="14">
        <v>42162.87611111132</v>
      </c>
      <c r="D4517" s="7" t="s">
        <v>8</v>
      </c>
      <c r="E4517" s="13">
        <v>2193</v>
      </c>
      <c r="F4517" s="7" t="s">
        <v>38</v>
      </c>
      <c r="G4517" s="7" t="s">
        <v>12</v>
      </c>
      <c r="H4517" s="13">
        <v>9.5</v>
      </c>
      <c r="I4517" s="13">
        <f>IF(G4517="Male",VLOOKUP(H4517,'Shoe size conversion table'!$B$6:$D$22,2),VLOOKUP(H4517,'Shoe size conversion table'!$J$6:$L$22,2))</f>
        <v>40</v>
      </c>
      <c r="J4517" s="13">
        <f>IF(G4517="Male",VLOOKUP(H4517,'Shoe size conversion table'!$B$6:$D$22,3),VLOOKUP(H4517,'Shoe size conversion table'!$J$6:$L$22,3))</f>
        <v>7.5</v>
      </c>
      <c r="K4517" s="11">
        <v>169</v>
      </c>
      <c r="L4517" s="12">
        <v>0</v>
      </c>
      <c r="M4517" s="7">
        <f t="shared" si="211"/>
        <v>2015</v>
      </c>
      <c r="N4517" s="7">
        <f t="shared" si="212"/>
        <v>6</v>
      </c>
      <c r="O4517" s="30">
        <f t="shared" si="213"/>
        <v>169</v>
      </c>
    </row>
    <row r="4518" spans="2:15" x14ac:dyDescent="0.2">
      <c r="B4518" s="13">
        <v>56352</v>
      </c>
      <c r="C4518" s="14">
        <v>42162.886111111242</v>
      </c>
      <c r="D4518" s="7" t="s">
        <v>7</v>
      </c>
      <c r="E4518" s="13">
        <v>2188</v>
      </c>
      <c r="F4518" s="7" t="s">
        <v>45</v>
      </c>
      <c r="G4518" s="7" t="s">
        <v>12</v>
      </c>
      <c r="H4518" s="13">
        <v>7.5</v>
      </c>
      <c r="I4518" s="13">
        <f>IF(G4518="Male",VLOOKUP(H4518,'Shoe size conversion table'!$B$6:$D$22,2),VLOOKUP(H4518,'Shoe size conversion table'!$J$6:$L$22,2))</f>
        <v>38</v>
      </c>
      <c r="J4518" s="13">
        <f>IF(G4518="Male",VLOOKUP(H4518,'Shoe size conversion table'!$B$6:$D$22,3),VLOOKUP(H4518,'Shoe size conversion table'!$J$6:$L$22,3))</f>
        <v>5.5</v>
      </c>
      <c r="K4518" s="11">
        <v>129</v>
      </c>
      <c r="L4518" s="12">
        <v>0.2</v>
      </c>
      <c r="M4518" s="7">
        <f t="shared" si="211"/>
        <v>2015</v>
      </c>
      <c r="N4518" s="7">
        <f t="shared" si="212"/>
        <v>6</v>
      </c>
      <c r="O4518" s="30">
        <f t="shared" si="213"/>
        <v>103.2</v>
      </c>
    </row>
    <row r="4519" spans="2:15" x14ac:dyDescent="0.2">
      <c r="B4519" s="13">
        <v>56353</v>
      </c>
      <c r="C4519" s="14">
        <v>42163.106111111287</v>
      </c>
      <c r="D4519" s="7" t="s">
        <v>10</v>
      </c>
      <c r="E4519" s="13">
        <v>2209</v>
      </c>
      <c r="F4519" s="7" t="s">
        <v>34</v>
      </c>
      <c r="G4519" s="7" t="s">
        <v>11</v>
      </c>
      <c r="H4519" s="13">
        <v>11.5</v>
      </c>
      <c r="I4519" s="13" t="str">
        <f>IF(G4519="Male",VLOOKUP(H4519,'Shoe size conversion table'!$B$6:$D$22,2),VLOOKUP(H4519,'Shoe size conversion table'!$J$6:$L$22,2))</f>
        <v>44-45</v>
      </c>
      <c r="J4519" s="13">
        <f>IF(G4519="Male",VLOOKUP(H4519,'Shoe size conversion table'!$B$6:$D$22,3),VLOOKUP(H4519,'Shoe size conversion table'!$J$6:$L$22,3))</f>
        <v>11</v>
      </c>
      <c r="K4519" s="11">
        <v>179</v>
      </c>
      <c r="L4519" s="12">
        <v>0</v>
      </c>
      <c r="M4519" s="7">
        <f t="shared" si="211"/>
        <v>2015</v>
      </c>
      <c r="N4519" s="7">
        <f t="shared" si="212"/>
        <v>6</v>
      </c>
      <c r="O4519" s="30">
        <f t="shared" si="213"/>
        <v>179</v>
      </c>
    </row>
    <row r="4520" spans="2:15" x14ac:dyDescent="0.2">
      <c r="B4520" s="13">
        <v>56354</v>
      </c>
      <c r="C4520" s="14">
        <v>42163.166111111321</v>
      </c>
      <c r="D4520" s="7" t="s">
        <v>10</v>
      </c>
      <c r="E4520" s="13">
        <v>2241</v>
      </c>
      <c r="F4520" s="7" t="s">
        <v>36</v>
      </c>
      <c r="G4520" s="7" t="s">
        <v>12</v>
      </c>
      <c r="H4520" s="13">
        <v>6.5</v>
      </c>
      <c r="I4520" s="13">
        <f>IF(G4520="Male",VLOOKUP(H4520,'Shoe size conversion table'!$B$6:$D$22,2),VLOOKUP(H4520,'Shoe size conversion table'!$J$6:$L$22,2))</f>
        <v>37</v>
      </c>
      <c r="J4520" s="13">
        <f>IF(G4520="Male",VLOOKUP(H4520,'Shoe size conversion table'!$B$6:$D$22,3),VLOOKUP(H4520,'Shoe size conversion table'!$J$6:$L$22,3))</f>
        <v>4.5</v>
      </c>
      <c r="K4520" s="11">
        <v>159</v>
      </c>
      <c r="L4520" s="12">
        <v>0</v>
      </c>
      <c r="M4520" s="7">
        <f t="shared" si="211"/>
        <v>2015</v>
      </c>
      <c r="N4520" s="7">
        <f t="shared" si="212"/>
        <v>6</v>
      </c>
      <c r="O4520" s="30">
        <f t="shared" si="213"/>
        <v>159</v>
      </c>
    </row>
    <row r="4521" spans="2:15" x14ac:dyDescent="0.2">
      <c r="B4521" s="13">
        <v>56355</v>
      </c>
      <c r="C4521" s="14">
        <v>42163.296111111245</v>
      </c>
      <c r="D4521" s="7" t="s">
        <v>10</v>
      </c>
      <c r="E4521" s="13">
        <v>2194</v>
      </c>
      <c r="F4521" s="7" t="s">
        <v>34</v>
      </c>
      <c r="G4521" s="7" t="s">
        <v>11</v>
      </c>
      <c r="H4521" s="13">
        <v>9</v>
      </c>
      <c r="I4521" s="13">
        <f>IF(G4521="Male",VLOOKUP(H4521,'Shoe size conversion table'!$B$6:$D$22,2),VLOOKUP(H4521,'Shoe size conversion table'!$J$6:$L$22,2))</f>
        <v>42</v>
      </c>
      <c r="J4521" s="13">
        <f>IF(G4521="Male",VLOOKUP(H4521,'Shoe size conversion table'!$B$6:$D$22,3),VLOOKUP(H4521,'Shoe size conversion table'!$J$6:$L$22,3))</f>
        <v>8.5</v>
      </c>
      <c r="K4521" s="11">
        <v>159</v>
      </c>
      <c r="L4521" s="12">
        <v>0.5</v>
      </c>
      <c r="M4521" s="7">
        <f t="shared" si="211"/>
        <v>2015</v>
      </c>
      <c r="N4521" s="7">
        <f t="shared" si="212"/>
        <v>6</v>
      </c>
      <c r="O4521" s="30">
        <f t="shared" si="213"/>
        <v>79.5</v>
      </c>
    </row>
    <row r="4522" spans="2:15" x14ac:dyDescent="0.2">
      <c r="B4522" s="13">
        <v>56356</v>
      </c>
      <c r="C4522" s="14">
        <v>42163.51611111113</v>
      </c>
      <c r="D4522" s="7" t="s">
        <v>10</v>
      </c>
      <c r="E4522" s="13">
        <v>2151</v>
      </c>
      <c r="F4522" s="7" t="s">
        <v>35</v>
      </c>
      <c r="G4522" s="7" t="s">
        <v>11</v>
      </c>
      <c r="H4522" s="13">
        <v>10.5</v>
      </c>
      <c r="I4522" s="13" t="str">
        <f>IF(G4522="Male",VLOOKUP(H4522,'Shoe size conversion table'!$B$6:$D$22,2),VLOOKUP(H4522,'Shoe size conversion table'!$J$6:$L$22,2))</f>
        <v>43-44</v>
      </c>
      <c r="J4522" s="13">
        <f>IF(G4522="Male",VLOOKUP(H4522,'Shoe size conversion table'!$B$6:$D$22,3),VLOOKUP(H4522,'Shoe size conversion table'!$J$6:$L$22,3))</f>
        <v>10</v>
      </c>
      <c r="K4522" s="11">
        <v>169</v>
      </c>
      <c r="L4522" s="12">
        <v>0</v>
      </c>
      <c r="M4522" s="7">
        <f t="shared" si="211"/>
        <v>2015</v>
      </c>
      <c r="N4522" s="7">
        <f t="shared" si="212"/>
        <v>6</v>
      </c>
      <c r="O4522" s="30">
        <f t="shared" si="213"/>
        <v>169</v>
      </c>
    </row>
    <row r="4523" spans="2:15" x14ac:dyDescent="0.2">
      <c r="B4523" s="13">
        <v>56356</v>
      </c>
      <c r="C4523" s="14">
        <v>42163.51611111113</v>
      </c>
      <c r="D4523" s="7" t="s">
        <v>10</v>
      </c>
      <c r="E4523" s="13">
        <v>2205</v>
      </c>
      <c r="F4523" s="7" t="s">
        <v>35</v>
      </c>
      <c r="G4523" s="7" t="s">
        <v>11</v>
      </c>
      <c r="H4523" s="13">
        <v>9</v>
      </c>
      <c r="I4523" s="13">
        <f>IF(G4523="Male",VLOOKUP(H4523,'Shoe size conversion table'!$B$6:$D$22,2),VLOOKUP(H4523,'Shoe size conversion table'!$J$6:$L$22,2))</f>
        <v>42</v>
      </c>
      <c r="J4523" s="13">
        <f>IF(G4523="Male",VLOOKUP(H4523,'Shoe size conversion table'!$B$6:$D$22,3),VLOOKUP(H4523,'Shoe size conversion table'!$J$6:$L$22,3))</f>
        <v>8.5</v>
      </c>
      <c r="K4523" s="11">
        <v>199</v>
      </c>
      <c r="L4523" s="12">
        <v>0.1</v>
      </c>
      <c r="M4523" s="7">
        <f t="shared" si="211"/>
        <v>2015</v>
      </c>
      <c r="N4523" s="7">
        <f t="shared" si="212"/>
        <v>6</v>
      </c>
      <c r="O4523" s="30">
        <f t="shared" si="213"/>
        <v>179.1</v>
      </c>
    </row>
    <row r="4524" spans="2:15" x14ac:dyDescent="0.2">
      <c r="B4524" s="13">
        <v>56357</v>
      </c>
      <c r="C4524" s="14">
        <v>42163.576111111244</v>
      </c>
      <c r="D4524" s="7" t="s">
        <v>10</v>
      </c>
      <c r="E4524" s="13">
        <v>2217</v>
      </c>
      <c r="F4524" s="7" t="s">
        <v>35</v>
      </c>
      <c r="G4524" s="7" t="s">
        <v>11</v>
      </c>
      <c r="H4524" s="13">
        <v>7.5</v>
      </c>
      <c r="I4524" s="13" t="str">
        <f>IF(G4524="Male",VLOOKUP(H4524,'Shoe size conversion table'!$B$6:$D$22,2),VLOOKUP(H4524,'Shoe size conversion table'!$J$6:$L$22,2))</f>
        <v>40-41</v>
      </c>
      <c r="J4524" s="13">
        <f>IF(G4524="Male",VLOOKUP(H4524,'Shoe size conversion table'!$B$6:$D$22,3),VLOOKUP(H4524,'Shoe size conversion table'!$J$6:$L$22,3))</f>
        <v>7</v>
      </c>
      <c r="K4524" s="11">
        <v>189</v>
      </c>
      <c r="L4524" s="12">
        <v>0</v>
      </c>
      <c r="M4524" s="7">
        <f t="shared" si="211"/>
        <v>2015</v>
      </c>
      <c r="N4524" s="7">
        <f t="shared" si="212"/>
        <v>6</v>
      </c>
      <c r="O4524" s="30">
        <f t="shared" si="213"/>
        <v>189</v>
      </c>
    </row>
    <row r="4525" spans="2:15" x14ac:dyDescent="0.2">
      <c r="B4525" s="13">
        <v>56358</v>
      </c>
      <c r="C4525" s="14">
        <v>42163.826111111288</v>
      </c>
      <c r="D4525" s="7" t="s">
        <v>7</v>
      </c>
      <c r="E4525" s="13">
        <v>2191</v>
      </c>
      <c r="F4525" s="7" t="s">
        <v>48</v>
      </c>
      <c r="G4525" s="7" t="s">
        <v>12</v>
      </c>
      <c r="H4525" s="13">
        <v>8</v>
      </c>
      <c r="I4525" s="13" t="str">
        <f>IF(G4525="Male",VLOOKUP(H4525,'Shoe size conversion table'!$B$6:$D$22,2),VLOOKUP(H4525,'Shoe size conversion table'!$J$6:$L$22,2))</f>
        <v>38-39</v>
      </c>
      <c r="J4525" s="13">
        <f>IF(G4525="Male",VLOOKUP(H4525,'Shoe size conversion table'!$B$6:$D$22,3),VLOOKUP(H4525,'Shoe size conversion table'!$J$6:$L$22,3))</f>
        <v>6</v>
      </c>
      <c r="K4525" s="11">
        <v>139</v>
      </c>
      <c r="L4525" s="12">
        <v>0</v>
      </c>
      <c r="M4525" s="7">
        <f t="shared" si="211"/>
        <v>2015</v>
      </c>
      <c r="N4525" s="7">
        <f t="shared" si="212"/>
        <v>6</v>
      </c>
      <c r="O4525" s="30">
        <f t="shared" si="213"/>
        <v>139</v>
      </c>
    </row>
    <row r="4526" spans="2:15" x14ac:dyDescent="0.2">
      <c r="B4526" s="13">
        <v>56359</v>
      </c>
      <c r="C4526" s="14">
        <v>42163.87611111132</v>
      </c>
      <c r="D4526" s="7" t="s">
        <v>7</v>
      </c>
      <c r="E4526" s="13">
        <v>2228</v>
      </c>
      <c r="F4526" s="7" t="s">
        <v>50</v>
      </c>
      <c r="G4526" s="7" t="s">
        <v>11</v>
      </c>
      <c r="H4526" s="13">
        <v>10</v>
      </c>
      <c r="I4526" s="13">
        <f>IF(G4526="Male",VLOOKUP(H4526,'Shoe size conversion table'!$B$6:$D$22,2),VLOOKUP(H4526,'Shoe size conversion table'!$J$6:$L$22,2))</f>
        <v>43</v>
      </c>
      <c r="J4526" s="13">
        <f>IF(G4526="Male",VLOOKUP(H4526,'Shoe size conversion table'!$B$6:$D$22,3),VLOOKUP(H4526,'Shoe size conversion table'!$J$6:$L$22,3))</f>
        <v>9.5</v>
      </c>
      <c r="K4526" s="11">
        <v>199</v>
      </c>
      <c r="L4526" s="12">
        <v>0.2</v>
      </c>
      <c r="M4526" s="7">
        <f t="shared" si="211"/>
        <v>2015</v>
      </c>
      <c r="N4526" s="7">
        <f t="shared" si="212"/>
        <v>6</v>
      </c>
      <c r="O4526" s="30">
        <f t="shared" si="213"/>
        <v>159.20000000000002</v>
      </c>
    </row>
    <row r="4527" spans="2:15" x14ac:dyDescent="0.2">
      <c r="B4527" s="13">
        <v>56360</v>
      </c>
      <c r="C4527" s="14">
        <v>42163.896111111324</v>
      </c>
      <c r="D4527" s="7" t="s">
        <v>10</v>
      </c>
      <c r="E4527" s="13">
        <v>2164</v>
      </c>
      <c r="F4527" s="7" t="s">
        <v>34</v>
      </c>
      <c r="G4527" s="7" t="s">
        <v>12</v>
      </c>
      <c r="H4527" s="13">
        <v>8.5</v>
      </c>
      <c r="I4527" s="13">
        <f>IF(G4527="Male",VLOOKUP(H4527,'Shoe size conversion table'!$B$6:$D$22,2),VLOOKUP(H4527,'Shoe size conversion table'!$J$6:$L$22,2))</f>
        <v>39</v>
      </c>
      <c r="J4527" s="13">
        <f>IF(G4527="Male",VLOOKUP(H4527,'Shoe size conversion table'!$B$6:$D$22,3),VLOOKUP(H4527,'Shoe size conversion table'!$J$6:$L$22,3))</f>
        <v>6.5</v>
      </c>
      <c r="K4527" s="11">
        <v>199</v>
      </c>
      <c r="L4527" s="12">
        <v>0</v>
      </c>
      <c r="M4527" s="7">
        <f t="shared" si="211"/>
        <v>2015</v>
      </c>
      <c r="N4527" s="7">
        <f t="shared" si="212"/>
        <v>6</v>
      </c>
      <c r="O4527" s="30">
        <f t="shared" si="213"/>
        <v>199</v>
      </c>
    </row>
    <row r="4528" spans="2:15" x14ac:dyDescent="0.2">
      <c r="B4528" s="13">
        <v>56361</v>
      </c>
      <c r="C4528" s="14">
        <v>42163.896111111324</v>
      </c>
      <c r="D4528" s="7" t="s">
        <v>9</v>
      </c>
      <c r="E4528" s="13">
        <v>2224</v>
      </c>
      <c r="F4528" s="7" t="s">
        <v>59</v>
      </c>
      <c r="G4528" s="7" t="s">
        <v>12</v>
      </c>
      <c r="H4528" s="13">
        <v>8</v>
      </c>
      <c r="I4528" s="13" t="str">
        <f>IF(G4528="Male",VLOOKUP(H4528,'Shoe size conversion table'!$B$6:$D$22,2),VLOOKUP(H4528,'Shoe size conversion table'!$J$6:$L$22,2))</f>
        <v>38-39</v>
      </c>
      <c r="J4528" s="13">
        <f>IF(G4528="Male",VLOOKUP(H4528,'Shoe size conversion table'!$B$6:$D$22,3),VLOOKUP(H4528,'Shoe size conversion table'!$J$6:$L$22,3))</f>
        <v>6</v>
      </c>
      <c r="K4528" s="11">
        <v>139</v>
      </c>
      <c r="L4528" s="12">
        <v>0</v>
      </c>
      <c r="M4528" s="7">
        <f t="shared" si="211"/>
        <v>2015</v>
      </c>
      <c r="N4528" s="7">
        <f t="shared" si="212"/>
        <v>6</v>
      </c>
      <c r="O4528" s="30">
        <f t="shared" si="213"/>
        <v>139</v>
      </c>
    </row>
    <row r="4529" spans="2:15" x14ac:dyDescent="0.2">
      <c r="B4529" s="13">
        <v>56362</v>
      </c>
      <c r="C4529" s="14">
        <v>42164.066111111133</v>
      </c>
      <c r="D4529" s="7" t="s">
        <v>7</v>
      </c>
      <c r="E4529" s="13">
        <v>2230</v>
      </c>
      <c r="F4529" s="7" t="s">
        <v>57</v>
      </c>
      <c r="G4529" s="7" t="s">
        <v>12</v>
      </c>
      <c r="H4529" s="13">
        <v>9</v>
      </c>
      <c r="I4529" s="13" t="str">
        <f>IF(G4529="Male",VLOOKUP(H4529,'Shoe size conversion table'!$B$6:$D$22,2),VLOOKUP(H4529,'Shoe size conversion table'!$J$6:$L$22,2))</f>
        <v>39-40</v>
      </c>
      <c r="J4529" s="13">
        <f>IF(G4529="Male",VLOOKUP(H4529,'Shoe size conversion table'!$B$6:$D$22,3),VLOOKUP(H4529,'Shoe size conversion table'!$J$6:$L$22,3))</f>
        <v>7</v>
      </c>
      <c r="K4529" s="11">
        <v>169</v>
      </c>
      <c r="L4529" s="12">
        <v>0</v>
      </c>
      <c r="M4529" s="7">
        <f t="shared" si="211"/>
        <v>2015</v>
      </c>
      <c r="N4529" s="7">
        <f t="shared" si="212"/>
        <v>6</v>
      </c>
      <c r="O4529" s="30">
        <f t="shared" si="213"/>
        <v>169</v>
      </c>
    </row>
    <row r="4530" spans="2:15" x14ac:dyDescent="0.2">
      <c r="B4530" s="13">
        <v>56363</v>
      </c>
      <c r="C4530" s="14">
        <v>42164.076111111244</v>
      </c>
      <c r="D4530" s="7" t="s">
        <v>7</v>
      </c>
      <c r="E4530" s="13">
        <v>2206</v>
      </c>
      <c r="F4530" s="7" t="s">
        <v>51</v>
      </c>
      <c r="G4530" s="7" t="s">
        <v>11</v>
      </c>
      <c r="H4530" s="13">
        <v>9.5</v>
      </c>
      <c r="I4530" s="13" t="str">
        <f>IF(G4530="Male",VLOOKUP(H4530,'Shoe size conversion table'!$B$6:$D$22,2),VLOOKUP(H4530,'Shoe size conversion table'!$J$6:$L$22,2))</f>
        <v>42-43</v>
      </c>
      <c r="J4530" s="13">
        <f>IF(G4530="Male",VLOOKUP(H4530,'Shoe size conversion table'!$B$6:$D$22,3),VLOOKUP(H4530,'Shoe size conversion table'!$J$6:$L$22,3))</f>
        <v>9</v>
      </c>
      <c r="K4530" s="11">
        <v>149</v>
      </c>
      <c r="L4530" s="12">
        <v>0</v>
      </c>
      <c r="M4530" s="7">
        <f t="shared" si="211"/>
        <v>2015</v>
      </c>
      <c r="N4530" s="7">
        <f t="shared" si="212"/>
        <v>6</v>
      </c>
      <c r="O4530" s="30">
        <f t="shared" si="213"/>
        <v>149</v>
      </c>
    </row>
    <row r="4531" spans="2:15" x14ac:dyDescent="0.2">
      <c r="B4531" s="13">
        <v>56364</v>
      </c>
      <c r="C4531" s="14">
        <v>42164.106111111287</v>
      </c>
      <c r="D4531" s="7" t="s">
        <v>10</v>
      </c>
      <c r="E4531" s="13">
        <v>2151</v>
      </c>
      <c r="F4531" s="7" t="s">
        <v>36</v>
      </c>
      <c r="G4531" s="7" t="s">
        <v>11</v>
      </c>
      <c r="H4531" s="13">
        <v>12</v>
      </c>
      <c r="I4531" s="13">
        <f>IF(G4531="Male",VLOOKUP(H4531,'Shoe size conversion table'!$B$6:$D$22,2),VLOOKUP(H4531,'Shoe size conversion table'!$J$6:$L$22,2))</f>
        <v>45</v>
      </c>
      <c r="J4531" s="13">
        <f>IF(G4531="Male",VLOOKUP(H4531,'Shoe size conversion table'!$B$6:$D$22,3),VLOOKUP(H4531,'Shoe size conversion table'!$J$6:$L$22,3))</f>
        <v>11.5</v>
      </c>
      <c r="K4531" s="11">
        <v>169</v>
      </c>
      <c r="L4531" s="12">
        <v>0</v>
      </c>
      <c r="M4531" s="7">
        <f t="shared" si="211"/>
        <v>2015</v>
      </c>
      <c r="N4531" s="7">
        <f t="shared" si="212"/>
        <v>6</v>
      </c>
      <c r="O4531" s="30">
        <f t="shared" si="213"/>
        <v>169</v>
      </c>
    </row>
    <row r="4532" spans="2:15" x14ac:dyDescent="0.2">
      <c r="B4532" s="13">
        <v>56365</v>
      </c>
      <c r="C4532" s="14">
        <v>42164.106111111323</v>
      </c>
      <c r="D4532" s="7" t="s">
        <v>8</v>
      </c>
      <c r="E4532" s="13">
        <v>2212</v>
      </c>
      <c r="F4532" s="7" t="s">
        <v>40</v>
      </c>
      <c r="G4532" s="7" t="s">
        <v>12</v>
      </c>
      <c r="H4532" s="13">
        <v>6.5</v>
      </c>
      <c r="I4532" s="13">
        <f>IF(G4532="Male",VLOOKUP(H4532,'Shoe size conversion table'!$B$6:$D$22,2),VLOOKUP(H4532,'Shoe size conversion table'!$J$6:$L$22,2))</f>
        <v>37</v>
      </c>
      <c r="J4532" s="13">
        <f>IF(G4532="Male",VLOOKUP(H4532,'Shoe size conversion table'!$B$6:$D$22,3),VLOOKUP(H4532,'Shoe size conversion table'!$J$6:$L$22,3))</f>
        <v>4.5</v>
      </c>
      <c r="K4532" s="11">
        <v>129</v>
      </c>
      <c r="L4532" s="12">
        <v>0.5</v>
      </c>
      <c r="M4532" s="7">
        <f t="shared" si="211"/>
        <v>2015</v>
      </c>
      <c r="N4532" s="7">
        <f t="shared" si="212"/>
        <v>6</v>
      </c>
      <c r="O4532" s="30">
        <f t="shared" si="213"/>
        <v>64.5</v>
      </c>
    </row>
    <row r="4533" spans="2:15" x14ac:dyDescent="0.2">
      <c r="B4533" s="13">
        <v>56366</v>
      </c>
      <c r="C4533" s="14">
        <v>42164.186111111136</v>
      </c>
      <c r="D4533" s="7" t="s">
        <v>9</v>
      </c>
      <c r="E4533" s="13">
        <v>2191</v>
      </c>
      <c r="F4533" s="7" t="s">
        <v>58</v>
      </c>
      <c r="G4533" s="7" t="s">
        <v>11</v>
      </c>
      <c r="H4533" s="13">
        <v>9.5</v>
      </c>
      <c r="I4533" s="13" t="str">
        <f>IF(G4533="Male",VLOOKUP(H4533,'Shoe size conversion table'!$B$6:$D$22,2),VLOOKUP(H4533,'Shoe size conversion table'!$J$6:$L$22,2))</f>
        <v>42-43</v>
      </c>
      <c r="J4533" s="13">
        <f>IF(G4533="Male",VLOOKUP(H4533,'Shoe size conversion table'!$B$6:$D$22,3),VLOOKUP(H4533,'Shoe size conversion table'!$J$6:$L$22,3))</f>
        <v>9</v>
      </c>
      <c r="K4533" s="11">
        <v>179</v>
      </c>
      <c r="L4533" s="12">
        <v>0.2</v>
      </c>
      <c r="M4533" s="7">
        <f t="shared" si="211"/>
        <v>2015</v>
      </c>
      <c r="N4533" s="7">
        <f t="shared" si="212"/>
        <v>6</v>
      </c>
      <c r="O4533" s="30">
        <f t="shared" si="213"/>
        <v>143.20000000000002</v>
      </c>
    </row>
    <row r="4534" spans="2:15" x14ac:dyDescent="0.2">
      <c r="B4534" s="13">
        <v>56367</v>
      </c>
      <c r="C4534" s="14">
        <v>42164.226111111129</v>
      </c>
      <c r="D4534" s="7" t="s">
        <v>8</v>
      </c>
      <c r="E4534" s="13">
        <v>2208</v>
      </c>
      <c r="F4534" s="7" t="s">
        <v>40</v>
      </c>
      <c r="G4534" s="7" t="s">
        <v>11</v>
      </c>
      <c r="H4534" s="13">
        <v>10.5</v>
      </c>
      <c r="I4534" s="13" t="str">
        <f>IF(G4534="Male",VLOOKUP(H4534,'Shoe size conversion table'!$B$6:$D$22,2),VLOOKUP(H4534,'Shoe size conversion table'!$J$6:$L$22,2))</f>
        <v>43-44</v>
      </c>
      <c r="J4534" s="13">
        <f>IF(G4534="Male",VLOOKUP(H4534,'Shoe size conversion table'!$B$6:$D$22,3),VLOOKUP(H4534,'Shoe size conversion table'!$J$6:$L$22,3))</f>
        <v>10</v>
      </c>
      <c r="K4534" s="11">
        <v>199</v>
      </c>
      <c r="L4534" s="12">
        <v>0</v>
      </c>
      <c r="M4534" s="7">
        <f t="shared" si="211"/>
        <v>2015</v>
      </c>
      <c r="N4534" s="7">
        <f t="shared" si="212"/>
        <v>6</v>
      </c>
      <c r="O4534" s="30">
        <f t="shared" si="213"/>
        <v>199</v>
      </c>
    </row>
    <row r="4535" spans="2:15" x14ac:dyDescent="0.2">
      <c r="B4535" s="13">
        <v>56368</v>
      </c>
      <c r="C4535" s="14">
        <v>42164.506111111245</v>
      </c>
      <c r="D4535" s="7" t="s">
        <v>7</v>
      </c>
      <c r="E4535" s="13">
        <v>2210</v>
      </c>
      <c r="F4535" s="7" t="s">
        <v>50</v>
      </c>
      <c r="G4535" s="7" t="s">
        <v>11</v>
      </c>
      <c r="H4535" s="13">
        <v>12</v>
      </c>
      <c r="I4535" s="13">
        <f>IF(G4535="Male",VLOOKUP(H4535,'Shoe size conversion table'!$B$6:$D$22,2),VLOOKUP(H4535,'Shoe size conversion table'!$J$6:$L$22,2))</f>
        <v>45</v>
      </c>
      <c r="J4535" s="13">
        <f>IF(G4535="Male",VLOOKUP(H4535,'Shoe size conversion table'!$B$6:$D$22,3),VLOOKUP(H4535,'Shoe size conversion table'!$J$6:$L$22,3))</f>
        <v>11.5</v>
      </c>
      <c r="K4535" s="11">
        <v>149</v>
      </c>
      <c r="L4535" s="12">
        <v>0</v>
      </c>
      <c r="M4535" s="7">
        <f t="shared" si="211"/>
        <v>2015</v>
      </c>
      <c r="N4535" s="7">
        <f t="shared" si="212"/>
        <v>6</v>
      </c>
      <c r="O4535" s="30">
        <f t="shared" si="213"/>
        <v>149</v>
      </c>
    </row>
    <row r="4536" spans="2:15" x14ac:dyDescent="0.2">
      <c r="B4536" s="13">
        <v>56369</v>
      </c>
      <c r="C4536" s="14">
        <v>42164.51611111113</v>
      </c>
      <c r="D4536" s="7" t="s">
        <v>10</v>
      </c>
      <c r="E4536" s="13">
        <v>2151</v>
      </c>
      <c r="F4536" s="7" t="s">
        <v>35</v>
      </c>
      <c r="G4536" s="7" t="s">
        <v>11</v>
      </c>
      <c r="H4536" s="13">
        <v>10.5</v>
      </c>
      <c r="I4536" s="13" t="str">
        <f>IF(G4536="Male",VLOOKUP(H4536,'Shoe size conversion table'!$B$6:$D$22,2),VLOOKUP(H4536,'Shoe size conversion table'!$J$6:$L$22,2))</f>
        <v>43-44</v>
      </c>
      <c r="J4536" s="13">
        <f>IF(G4536="Male",VLOOKUP(H4536,'Shoe size conversion table'!$B$6:$D$22,3),VLOOKUP(H4536,'Shoe size conversion table'!$J$6:$L$22,3))</f>
        <v>10</v>
      </c>
      <c r="K4536" s="11">
        <v>169</v>
      </c>
      <c r="L4536" s="12">
        <v>0</v>
      </c>
      <c r="M4536" s="7">
        <f t="shared" si="211"/>
        <v>2015</v>
      </c>
      <c r="N4536" s="7">
        <f t="shared" si="212"/>
        <v>6</v>
      </c>
      <c r="O4536" s="30">
        <f t="shared" si="213"/>
        <v>169</v>
      </c>
    </row>
    <row r="4537" spans="2:15" x14ac:dyDescent="0.2">
      <c r="B4537" s="13">
        <v>56370</v>
      </c>
      <c r="C4537" s="14">
        <v>42164.536111111287</v>
      </c>
      <c r="D4537" s="7" t="s">
        <v>10</v>
      </c>
      <c r="E4537" s="13">
        <v>2150</v>
      </c>
      <c r="F4537" s="7" t="s">
        <v>34</v>
      </c>
      <c r="G4537" s="7" t="s">
        <v>11</v>
      </c>
      <c r="H4537" s="13">
        <v>10.5</v>
      </c>
      <c r="I4537" s="13" t="str">
        <f>IF(G4537="Male",VLOOKUP(H4537,'Shoe size conversion table'!$B$6:$D$22,2),VLOOKUP(H4537,'Shoe size conversion table'!$J$6:$L$22,2))</f>
        <v>43-44</v>
      </c>
      <c r="J4537" s="13">
        <f>IF(G4537="Male",VLOOKUP(H4537,'Shoe size conversion table'!$B$6:$D$22,3),VLOOKUP(H4537,'Shoe size conversion table'!$J$6:$L$22,3))</f>
        <v>10</v>
      </c>
      <c r="K4537" s="11">
        <v>149</v>
      </c>
      <c r="L4537" s="12">
        <v>0</v>
      </c>
      <c r="M4537" s="7">
        <f t="shared" si="211"/>
        <v>2015</v>
      </c>
      <c r="N4537" s="7">
        <f t="shared" si="212"/>
        <v>6</v>
      </c>
      <c r="O4537" s="30">
        <f t="shared" si="213"/>
        <v>149</v>
      </c>
    </row>
    <row r="4538" spans="2:15" x14ac:dyDescent="0.2">
      <c r="B4538" s="13">
        <v>56371</v>
      </c>
      <c r="C4538" s="14">
        <v>42164.646111111288</v>
      </c>
      <c r="D4538" s="7" t="s">
        <v>7</v>
      </c>
      <c r="E4538" s="13">
        <v>2205</v>
      </c>
      <c r="F4538" s="7" t="s">
        <v>57</v>
      </c>
      <c r="G4538" s="7" t="s">
        <v>11</v>
      </c>
      <c r="H4538" s="13">
        <v>9.5</v>
      </c>
      <c r="I4538" s="13" t="str">
        <f>IF(G4538="Male",VLOOKUP(H4538,'Shoe size conversion table'!$B$6:$D$22,2),VLOOKUP(H4538,'Shoe size conversion table'!$J$6:$L$22,2))</f>
        <v>42-43</v>
      </c>
      <c r="J4538" s="13">
        <f>IF(G4538="Male",VLOOKUP(H4538,'Shoe size conversion table'!$B$6:$D$22,3),VLOOKUP(H4538,'Shoe size conversion table'!$J$6:$L$22,3))</f>
        <v>9</v>
      </c>
      <c r="K4538" s="11">
        <v>149</v>
      </c>
      <c r="L4538" s="12">
        <v>0.2</v>
      </c>
      <c r="M4538" s="7">
        <f t="shared" si="211"/>
        <v>2015</v>
      </c>
      <c r="N4538" s="7">
        <f t="shared" si="212"/>
        <v>6</v>
      </c>
      <c r="O4538" s="30">
        <f t="shared" si="213"/>
        <v>119.2</v>
      </c>
    </row>
    <row r="4539" spans="2:15" x14ac:dyDescent="0.2">
      <c r="B4539" s="13">
        <v>56372</v>
      </c>
      <c r="C4539" s="14">
        <v>42164.676111111134</v>
      </c>
      <c r="D4539" s="7" t="s">
        <v>7</v>
      </c>
      <c r="E4539" s="13">
        <v>2231</v>
      </c>
      <c r="F4539" s="7" t="s">
        <v>45</v>
      </c>
      <c r="G4539" s="7" t="s">
        <v>11</v>
      </c>
      <c r="H4539" s="13">
        <v>8.5</v>
      </c>
      <c r="I4539" s="13" t="str">
        <f>IF(G4539="Male",VLOOKUP(H4539,'Shoe size conversion table'!$B$6:$D$22,2),VLOOKUP(H4539,'Shoe size conversion table'!$J$6:$L$22,2))</f>
        <v>41-42</v>
      </c>
      <c r="J4539" s="13">
        <f>IF(G4539="Male",VLOOKUP(H4539,'Shoe size conversion table'!$B$6:$D$22,3),VLOOKUP(H4539,'Shoe size conversion table'!$J$6:$L$22,3))</f>
        <v>8</v>
      </c>
      <c r="K4539" s="11">
        <v>149</v>
      </c>
      <c r="L4539" s="12">
        <v>0.3</v>
      </c>
      <c r="M4539" s="7">
        <f t="shared" si="211"/>
        <v>2015</v>
      </c>
      <c r="N4539" s="7">
        <f t="shared" si="212"/>
        <v>6</v>
      </c>
      <c r="O4539" s="30">
        <f t="shared" si="213"/>
        <v>104.3</v>
      </c>
    </row>
    <row r="4540" spans="2:15" x14ac:dyDescent="0.2">
      <c r="B4540" s="13">
        <v>56373</v>
      </c>
      <c r="C4540" s="14">
        <v>42164.786111111243</v>
      </c>
      <c r="D4540" s="7" t="s">
        <v>7</v>
      </c>
      <c r="E4540" s="13">
        <v>2217</v>
      </c>
      <c r="F4540" s="7" t="s">
        <v>50</v>
      </c>
      <c r="G4540" s="7" t="s">
        <v>11</v>
      </c>
      <c r="H4540" s="13">
        <v>10</v>
      </c>
      <c r="I4540" s="13">
        <f>IF(G4540="Male",VLOOKUP(H4540,'Shoe size conversion table'!$B$6:$D$22,2),VLOOKUP(H4540,'Shoe size conversion table'!$J$6:$L$22,2))</f>
        <v>43</v>
      </c>
      <c r="J4540" s="13">
        <f>IF(G4540="Male",VLOOKUP(H4540,'Shoe size conversion table'!$B$6:$D$22,3),VLOOKUP(H4540,'Shoe size conversion table'!$J$6:$L$22,3))</f>
        <v>9.5</v>
      </c>
      <c r="K4540" s="11">
        <v>129</v>
      </c>
      <c r="L4540" s="12">
        <v>0</v>
      </c>
      <c r="M4540" s="7">
        <f t="shared" si="211"/>
        <v>2015</v>
      </c>
      <c r="N4540" s="7">
        <f t="shared" si="212"/>
        <v>6</v>
      </c>
      <c r="O4540" s="30">
        <f t="shared" si="213"/>
        <v>129</v>
      </c>
    </row>
    <row r="4541" spans="2:15" x14ac:dyDescent="0.2">
      <c r="B4541" s="13">
        <v>56374</v>
      </c>
      <c r="C4541" s="14">
        <v>42164.896111111324</v>
      </c>
      <c r="D4541" s="7" t="s">
        <v>10</v>
      </c>
      <c r="E4541" s="13">
        <v>2159</v>
      </c>
      <c r="F4541" s="7" t="s">
        <v>34</v>
      </c>
      <c r="G4541" s="7" t="s">
        <v>11</v>
      </c>
      <c r="H4541" s="13">
        <v>12</v>
      </c>
      <c r="I4541" s="13">
        <f>IF(G4541="Male",VLOOKUP(H4541,'Shoe size conversion table'!$B$6:$D$22,2),VLOOKUP(H4541,'Shoe size conversion table'!$J$6:$L$22,2))</f>
        <v>45</v>
      </c>
      <c r="J4541" s="13">
        <f>IF(G4541="Male",VLOOKUP(H4541,'Shoe size conversion table'!$B$6:$D$22,3),VLOOKUP(H4541,'Shoe size conversion table'!$J$6:$L$22,3))</f>
        <v>11.5</v>
      </c>
      <c r="K4541" s="11">
        <v>129</v>
      </c>
      <c r="L4541" s="12">
        <v>0.5</v>
      </c>
      <c r="M4541" s="7">
        <f t="shared" si="211"/>
        <v>2015</v>
      </c>
      <c r="N4541" s="7">
        <f t="shared" si="212"/>
        <v>6</v>
      </c>
      <c r="O4541" s="30">
        <f t="shared" si="213"/>
        <v>64.5</v>
      </c>
    </row>
    <row r="4542" spans="2:15" x14ac:dyDescent="0.2">
      <c r="B4542" s="13">
        <v>56374</v>
      </c>
      <c r="C4542" s="14">
        <v>42164.896111111324</v>
      </c>
      <c r="D4542" s="7" t="s">
        <v>10</v>
      </c>
      <c r="E4542" s="13">
        <v>2197</v>
      </c>
      <c r="F4542" s="7" t="s">
        <v>35</v>
      </c>
      <c r="G4542" s="7" t="s">
        <v>12</v>
      </c>
      <c r="H4542" s="13">
        <v>8.5</v>
      </c>
      <c r="I4542" s="13">
        <f>IF(G4542="Male",VLOOKUP(H4542,'Shoe size conversion table'!$B$6:$D$22,2),VLOOKUP(H4542,'Shoe size conversion table'!$J$6:$L$22,2))</f>
        <v>39</v>
      </c>
      <c r="J4542" s="13">
        <f>IF(G4542="Male",VLOOKUP(H4542,'Shoe size conversion table'!$B$6:$D$22,3),VLOOKUP(H4542,'Shoe size conversion table'!$J$6:$L$22,3))</f>
        <v>6.5</v>
      </c>
      <c r="K4542" s="11">
        <v>189</v>
      </c>
      <c r="L4542" s="12">
        <v>0</v>
      </c>
      <c r="M4542" s="7">
        <f t="shared" si="211"/>
        <v>2015</v>
      </c>
      <c r="N4542" s="7">
        <f t="shared" si="212"/>
        <v>6</v>
      </c>
      <c r="O4542" s="30">
        <f t="shared" si="213"/>
        <v>189</v>
      </c>
    </row>
    <row r="4543" spans="2:15" x14ac:dyDescent="0.2">
      <c r="B4543" s="13">
        <v>56375</v>
      </c>
      <c r="C4543" s="14">
        <v>42164.936111111325</v>
      </c>
      <c r="D4543" s="7" t="s">
        <v>7</v>
      </c>
      <c r="E4543" s="13">
        <v>2223</v>
      </c>
      <c r="F4543" s="7" t="s">
        <v>51</v>
      </c>
      <c r="G4543" s="7" t="s">
        <v>11</v>
      </c>
      <c r="H4543" s="13">
        <v>9.5</v>
      </c>
      <c r="I4543" s="13" t="str">
        <f>IF(G4543="Male",VLOOKUP(H4543,'Shoe size conversion table'!$B$6:$D$22,2),VLOOKUP(H4543,'Shoe size conversion table'!$J$6:$L$22,2))</f>
        <v>42-43</v>
      </c>
      <c r="J4543" s="13">
        <f>IF(G4543="Male",VLOOKUP(H4543,'Shoe size conversion table'!$B$6:$D$22,3),VLOOKUP(H4543,'Shoe size conversion table'!$J$6:$L$22,3))</f>
        <v>9</v>
      </c>
      <c r="K4543" s="11">
        <v>149</v>
      </c>
      <c r="L4543" s="12">
        <v>0</v>
      </c>
      <c r="M4543" s="7">
        <f t="shared" si="211"/>
        <v>2015</v>
      </c>
      <c r="N4543" s="7">
        <f t="shared" si="212"/>
        <v>6</v>
      </c>
      <c r="O4543" s="30">
        <f t="shared" si="213"/>
        <v>149</v>
      </c>
    </row>
    <row r="4544" spans="2:15" x14ac:dyDescent="0.2">
      <c r="B4544" s="13">
        <v>56376</v>
      </c>
      <c r="C4544" s="14">
        <v>42164.936111111325</v>
      </c>
      <c r="D4544" s="7" t="s">
        <v>10</v>
      </c>
      <c r="E4544" s="13">
        <v>2212</v>
      </c>
      <c r="F4544" s="7" t="s">
        <v>34</v>
      </c>
      <c r="G4544" s="7" t="s">
        <v>11</v>
      </c>
      <c r="H4544" s="13">
        <v>9.5</v>
      </c>
      <c r="I4544" s="13" t="str">
        <f>IF(G4544="Male",VLOOKUP(H4544,'Shoe size conversion table'!$B$6:$D$22,2),VLOOKUP(H4544,'Shoe size conversion table'!$J$6:$L$22,2))</f>
        <v>42-43</v>
      </c>
      <c r="J4544" s="13">
        <f>IF(G4544="Male",VLOOKUP(H4544,'Shoe size conversion table'!$B$6:$D$22,3),VLOOKUP(H4544,'Shoe size conversion table'!$J$6:$L$22,3))</f>
        <v>9</v>
      </c>
      <c r="K4544" s="11">
        <v>139</v>
      </c>
      <c r="L4544" s="12">
        <v>0.3</v>
      </c>
      <c r="M4544" s="7">
        <f t="shared" si="211"/>
        <v>2015</v>
      </c>
      <c r="N4544" s="7">
        <f t="shared" si="212"/>
        <v>6</v>
      </c>
      <c r="O4544" s="30">
        <f t="shared" si="213"/>
        <v>97.3</v>
      </c>
    </row>
    <row r="4545" spans="2:15" x14ac:dyDescent="0.2">
      <c r="B4545" s="13">
        <v>56377</v>
      </c>
      <c r="C4545" s="14">
        <v>42164.996111111126</v>
      </c>
      <c r="D4545" s="7" t="s">
        <v>7</v>
      </c>
      <c r="E4545" s="13">
        <v>2151</v>
      </c>
      <c r="F4545" s="7" t="s">
        <v>57</v>
      </c>
      <c r="G4545" s="7" t="s">
        <v>11</v>
      </c>
      <c r="H4545" s="13">
        <v>10.5</v>
      </c>
      <c r="I4545" s="13" t="str">
        <f>IF(G4545="Male",VLOOKUP(H4545,'Shoe size conversion table'!$B$6:$D$22,2),VLOOKUP(H4545,'Shoe size conversion table'!$J$6:$L$22,2))</f>
        <v>43-44</v>
      </c>
      <c r="J4545" s="13">
        <f>IF(G4545="Male",VLOOKUP(H4545,'Shoe size conversion table'!$B$6:$D$22,3),VLOOKUP(H4545,'Shoe size conversion table'!$J$6:$L$22,3))</f>
        <v>10</v>
      </c>
      <c r="K4545" s="11">
        <v>159</v>
      </c>
      <c r="L4545" s="12">
        <v>0</v>
      </c>
      <c r="M4545" s="7">
        <f t="shared" si="211"/>
        <v>2015</v>
      </c>
      <c r="N4545" s="7">
        <f t="shared" si="212"/>
        <v>6</v>
      </c>
      <c r="O4545" s="30">
        <f t="shared" si="213"/>
        <v>159</v>
      </c>
    </row>
    <row r="4546" spans="2:15" x14ac:dyDescent="0.2">
      <c r="B4546" s="13">
        <v>56378</v>
      </c>
      <c r="C4546" s="14">
        <v>42165.046111111245</v>
      </c>
      <c r="D4546" s="7" t="s">
        <v>7</v>
      </c>
      <c r="E4546" s="13">
        <v>2188</v>
      </c>
      <c r="F4546" s="7" t="s">
        <v>45</v>
      </c>
      <c r="G4546" s="7" t="s">
        <v>12</v>
      </c>
      <c r="H4546" s="13">
        <v>7.5</v>
      </c>
      <c r="I4546" s="13">
        <f>IF(G4546="Male",VLOOKUP(H4546,'Shoe size conversion table'!$B$6:$D$22,2),VLOOKUP(H4546,'Shoe size conversion table'!$J$6:$L$22,2))</f>
        <v>38</v>
      </c>
      <c r="J4546" s="13">
        <f>IF(G4546="Male",VLOOKUP(H4546,'Shoe size conversion table'!$B$6:$D$22,3),VLOOKUP(H4546,'Shoe size conversion table'!$J$6:$L$22,3))</f>
        <v>5.5</v>
      </c>
      <c r="K4546" s="11">
        <v>129</v>
      </c>
      <c r="L4546" s="12">
        <v>0.2</v>
      </c>
      <c r="M4546" s="7">
        <f t="shared" si="211"/>
        <v>2015</v>
      </c>
      <c r="N4546" s="7">
        <f t="shared" si="212"/>
        <v>6</v>
      </c>
      <c r="O4546" s="30">
        <f t="shared" si="213"/>
        <v>103.2</v>
      </c>
    </row>
    <row r="4547" spans="2:15" x14ac:dyDescent="0.2">
      <c r="B4547" s="13">
        <v>56379</v>
      </c>
      <c r="C4547" s="14">
        <v>42165.076111111244</v>
      </c>
      <c r="D4547" s="7" t="s">
        <v>10</v>
      </c>
      <c r="E4547" s="13">
        <v>2209</v>
      </c>
      <c r="F4547" s="7" t="s">
        <v>34</v>
      </c>
      <c r="G4547" s="7" t="s">
        <v>12</v>
      </c>
      <c r="H4547" s="13">
        <v>8.5</v>
      </c>
      <c r="I4547" s="13">
        <f>IF(G4547="Male",VLOOKUP(H4547,'Shoe size conversion table'!$B$6:$D$22,2),VLOOKUP(H4547,'Shoe size conversion table'!$J$6:$L$22,2))</f>
        <v>39</v>
      </c>
      <c r="J4547" s="13">
        <f>IF(G4547="Male",VLOOKUP(H4547,'Shoe size conversion table'!$B$6:$D$22,3),VLOOKUP(H4547,'Shoe size conversion table'!$J$6:$L$22,3))</f>
        <v>6.5</v>
      </c>
      <c r="K4547" s="11">
        <v>199</v>
      </c>
      <c r="L4547" s="12">
        <v>0.1</v>
      </c>
      <c r="M4547" s="7">
        <f t="shared" si="211"/>
        <v>2015</v>
      </c>
      <c r="N4547" s="7">
        <f t="shared" si="212"/>
        <v>6</v>
      </c>
      <c r="O4547" s="30">
        <f t="shared" si="213"/>
        <v>179.1</v>
      </c>
    </row>
    <row r="4548" spans="2:15" x14ac:dyDescent="0.2">
      <c r="B4548" s="13">
        <v>56379</v>
      </c>
      <c r="C4548" s="14">
        <v>42165.076111111244</v>
      </c>
      <c r="D4548" s="7" t="s">
        <v>10</v>
      </c>
      <c r="E4548" s="13">
        <v>2195</v>
      </c>
      <c r="F4548" s="7" t="s">
        <v>34</v>
      </c>
      <c r="G4548" s="7" t="s">
        <v>12</v>
      </c>
      <c r="H4548" s="13">
        <v>9.5</v>
      </c>
      <c r="I4548" s="13">
        <f>IF(G4548="Male",VLOOKUP(H4548,'Shoe size conversion table'!$B$6:$D$22,2),VLOOKUP(H4548,'Shoe size conversion table'!$J$6:$L$22,2))</f>
        <v>40</v>
      </c>
      <c r="J4548" s="13">
        <f>IF(G4548="Male",VLOOKUP(H4548,'Shoe size conversion table'!$B$6:$D$22,3),VLOOKUP(H4548,'Shoe size conversion table'!$J$6:$L$22,3))</f>
        <v>7.5</v>
      </c>
      <c r="K4548" s="11">
        <v>199</v>
      </c>
      <c r="L4548" s="12">
        <v>0</v>
      </c>
      <c r="M4548" s="7">
        <f t="shared" si="211"/>
        <v>2015</v>
      </c>
      <c r="N4548" s="7">
        <f t="shared" si="212"/>
        <v>6</v>
      </c>
      <c r="O4548" s="30">
        <f t="shared" si="213"/>
        <v>199</v>
      </c>
    </row>
    <row r="4549" spans="2:15" x14ac:dyDescent="0.2">
      <c r="B4549" s="13">
        <v>56380</v>
      </c>
      <c r="C4549" s="14">
        <v>42165.106111111287</v>
      </c>
      <c r="D4549" s="7" t="s">
        <v>10</v>
      </c>
      <c r="E4549" s="13">
        <v>2151</v>
      </c>
      <c r="F4549" s="7" t="s">
        <v>36</v>
      </c>
      <c r="G4549" s="7" t="s">
        <v>11</v>
      </c>
      <c r="H4549" s="13">
        <v>12</v>
      </c>
      <c r="I4549" s="13">
        <f>IF(G4549="Male",VLOOKUP(H4549,'Shoe size conversion table'!$B$6:$D$22,2),VLOOKUP(H4549,'Shoe size conversion table'!$J$6:$L$22,2))</f>
        <v>45</v>
      </c>
      <c r="J4549" s="13">
        <f>IF(G4549="Male",VLOOKUP(H4549,'Shoe size conversion table'!$B$6:$D$22,3),VLOOKUP(H4549,'Shoe size conversion table'!$J$6:$L$22,3))</f>
        <v>11.5</v>
      </c>
      <c r="K4549" s="11">
        <v>169</v>
      </c>
      <c r="L4549" s="12">
        <v>0</v>
      </c>
      <c r="M4549" s="7">
        <f t="shared" ref="M4549:M4612" si="214">YEAR(C4549)</f>
        <v>2015</v>
      </c>
      <c r="N4549" s="7">
        <f t="shared" si="212"/>
        <v>6</v>
      </c>
      <c r="O4549" s="30">
        <f t="shared" si="213"/>
        <v>169</v>
      </c>
    </row>
    <row r="4550" spans="2:15" x14ac:dyDescent="0.2">
      <c r="B4550" s="13">
        <v>56381</v>
      </c>
      <c r="C4550" s="14">
        <v>42165.106111111323</v>
      </c>
      <c r="D4550" s="7" t="s">
        <v>8</v>
      </c>
      <c r="E4550" s="13">
        <v>2223</v>
      </c>
      <c r="F4550" s="7" t="s">
        <v>40</v>
      </c>
      <c r="G4550" s="7" t="s">
        <v>11</v>
      </c>
      <c r="H4550" s="13">
        <v>9</v>
      </c>
      <c r="I4550" s="13">
        <f>IF(G4550="Male",VLOOKUP(H4550,'Shoe size conversion table'!$B$6:$D$22,2),VLOOKUP(H4550,'Shoe size conversion table'!$J$6:$L$22,2))</f>
        <v>42</v>
      </c>
      <c r="J4550" s="13">
        <f>IF(G4550="Male",VLOOKUP(H4550,'Shoe size conversion table'!$B$6:$D$22,3),VLOOKUP(H4550,'Shoe size conversion table'!$J$6:$L$22,3))</f>
        <v>8.5</v>
      </c>
      <c r="K4550" s="11">
        <v>179</v>
      </c>
      <c r="L4550" s="12">
        <v>0</v>
      </c>
      <c r="M4550" s="7">
        <f t="shared" si="214"/>
        <v>2015</v>
      </c>
      <c r="N4550" s="7">
        <f t="shared" ref="N4550:N4613" si="215">MONTH(C4550:C19517)</f>
        <v>6</v>
      </c>
      <c r="O4550" s="30">
        <f t="shared" ref="O4550:O4613" si="216">K4550*(1-L4550)</f>
        <v>179</v>
      </c>
    </row>
    <row r="4551" spans="2:15" x14ac:dyDescent="0.2">
      <c r="B4551" s="13">
        <v>56382</v>
      </c>
      <c r="C4551" s="14">
        <v>42165.226111111129</v>
      </c>
      <c r="D4551" s="7" t="s">
        <v>7</v>
      </c>
      <c r="E4551" s="13">
        <v>2212</v>
      </c>
      <c r="F4551" s="7" t="s">
        <v>49</v>
      </c>
      <c r="G4551" s="7" t="s">
        <v>12</v>
      </c>
      <c r="H4551" s="13">
        <v>7</v>
      </c>
      <c r="I4551" s="13" t="str">
        <f>IF(G4551="Male",VLOOKUP(H4551,'Shoe size conversion table'!$B$6:$D$22,2),VLOOKUP(H4551,'Shoe size conversion table'!$J$6:$L$22,2))</f>
        <v>37-38</v>
      </c>
      <c r="J4551" s="13">
        <f>IF(G4551="Male",VLOOKUP(H4551,'Shoe size conversion table'!$B$6:$D$22,3),VLOOKUP(H4551,'Shoe size conversion table'!$J$6:$L$22,3))</f>
        <v>5</v>
      </c>
      <c r="K4551" s="11">
        <v>139</v>
      </c>
      <c r="L4551" s="12">
        <v>0.5</v>
      </c>
      <c r="M4551" s="7">
        <f t="shared" si="214"/>
        <v>2015</v>
      </c>
      <c r="N4551" s="7">
        <f t="shared" si="215"/>
        <v>6</v>
      </c>
      <c r="O4551" s="30">
        <f t="shared" si="216"/>
        <v>69.5</v>
      </c>
    </row>
    <row r="4552" spans="2:15" x14ac:dyDescent="0.2">
      <c r="B4552" s="13">
        <v>56383</v>
      </c>
      <c r="C4552" s="14">
        <v>42165.226111111289</v>
      </c>
      <c r="D4552" s="7" t="s">
        <v>7</v>
      </c>
      <c r="E4552" s="13">
        <v>2166</v>
      </c>
      <c r="F4552" s="7" t="s">
        <v>53</v>
      </c>
      <c r="G4552" s="7" t="s">
        <v>11</v>
      </c>
      <c r="H4552" s="13">
        <v>9.5</v>
      </c>
      <c r="I4552" s="13" t="str">
        <f>IF(G4552="Male",VLOOKUP(H4552,'Shoe size conversion table'!$B$6:$D$22,2),VLOOKUP(H4552,'Shoe size conversion table'!$J$6:$L$22,2))</f>
        <v>42-43</v>
      </c>
      <c r="J4552" s="13">
        <f>IF(G4552="Male",VLOOKUP(H4552,'Shoe size conversion table'!$B$6:$D$22,3),VLOOKUP(H4552,'Shoe size conversion table'!$J$6:$L$22,3))</f>
        <v>9</v>
      </c>
      <c r="K4552" s="11">
        <v>159</v>
      </c>
      <c r="L4552" s="12">
        <v>0.1</v>
      </c>
      <c r="M4552" s="7">
        <f t="shared" si="214"/>
        <v>2015</v>
      </c>
      <c r="N4552" s="7">
        <f t="shared" si="215"/>
        <v>6</v>
      </c>
      <c r="O4552" s="30">
        <f t="shared" si="216"/>
        <v>143.1</v>
      </c>
    </row>
    <row r="4553" spans="2:15" x14ac:dyDescent="0.2">
      <c r="B4553" s="13">
        <v>56384</v>
      </c>
      <c r="C4553" s="14">
        <v>42165.286111111323</v>
      </c>
      <c r="D4553" s="7" t="s">
        <v>7</v>
      </c>
      <c r="E4553" s="13">
        <v>2187</v>
      </c>
      <c r="F4553" s="7" t="s">
        <v>57</v>
      </c>
      <c r="G4553" s="7" t="s">
        <v>11</v>
      </c>
      <c r="H4553" s="13">
        <v>13</v>
      </c>
      <c r="I4553" s="13">
        <f>IF(G4553="Male",VLOOKUP(H4553,'Shoe size conversion table'!$B$6:$D$22,2),VLOOKUP(H4553,'Shoe size conversion table'!$J$6:$L$22,2))</f>
        <v>46</v>
      </c>
      <c r="J4553" s="13">
        <f>IF(G4553="Male",VLOOKUP(H4553,'Shoe size conversion table'!$B$6:$D$22,3),VLOOKUP(H4553,'Shoe size conversion table'!$J$6:$L$22,3))</f>
        <v>12.5</v>
      </c>
      <c r="K4553" s="11">
        <v>179</v>
      </c>
      <c r="L4553" s="12">
        <v>0.1</v>
      </c>
      <c r="M4553" s="7">
        <f t="shared" si="214"/>
        <v>2015</v>
      </c>
      <c r="N4553" s="7">
        <f t="shared" si="215"/>
        <v>6</v>
      </c>
      <c r="O4553" s="30">
        <f t="shared" si="216"/>
        <v>161.1</v>
      </c>
    </row>
    <row r="4554" spans="2:15" x14ac:dyDescent="0.2">
      <c r="B4554" s="13">
        <v>56385</v>
      </c>
      <c r="C4554" s="14">
        <v>42165.506111111245</v>
      </c>
      <c r="D4554" s="7" t="s">
        <v>8</v>
      </c>
      <c r="E4554" s="13">
        <v>2203</v>
      </c>
      <c r="F4554" s="7" t="s">
        <v>37</v>
      </c>
      <c r="G4554" s="7" t="s">
        <v>12</v>
      </c>
      <c r="H4554" s="13">
        <v>9</v>
      </c>
      <c r="I4554" s="13" t="str">
        <f>IF(G4554="Male",VLOOKUP(H4554,'Shoe size conversion table'!$B$6:$D$22,2),VLOOKUP(H4554,'Shoe size conversion table'!$J$6:$L$22,2))</f>
        <v>39-40</v>
      </c>
      <c r="J4554" s="13">
        <f>IF(G4554="Male",VLOOKUP(H4554,'Shoe size conversion table'!$B$6:$D$22,3),VLOOKUP(H4554,'Shoe size conversion table'!$J$6:$L$22,3))</f>
        <v>7</v>
      </c>
      <c r="K4554" s="11">
        <v>149</v>
      </c>
      <c r="L4554" s="12">
        <v>0</v>
      </c>
      <c r="M4554" s="7">
        <f t="shared" si="214"/>
        <v>2015</v>
      </c>
      <c r="N4554" s="7">
        <f t="shared" si="215"/>
        <v>6</v>
      </c>
      <c r="O4554" s="30">
        <f t="shared" si="216"/>
        <v>149</v>
      </c>
    </row>
    <row r="4555" spans="2:15" x14ac:dyDescent="0.2">
      <c r="B4555" s="13">
        <v>56386</v>
      </c>
      <c r="C4555" s="14">
        <v>42165.51611111113</v>
      </c>
      <c r="D4555" s="7" t="s">
        <v>10</v>
      </c>
      <c r="E4555" s="13">
        <v>2198</v>
      </c>
      <c r="F4555" s="7" t="s">
        <v>35</v>
      </c>
      <c r="G4555" s="7" t="s">
        <v>11</v>
      </c>
      <c r="H4555" s="13">
        <v>10</v>
      </c>
      <c r="I4555" s="13">
        <f>IF(G4555="Male",VLOOKUP(H4555,'Shoe size conversion table'!$B$6:$D$22,2),VLOOKUP(H4555,'Shoe size conversion table'!$J$6:$L$22,2))</f>
        <v>43</v>
      </c>
      <c r="J4555" s="13">
        <f>IF(G4555="Male",VLOOKUP(H4555,'Shoe size conversion table'!$B$6:$D$22,3),VLOOKUP(H4555,'Shoe size conversion table'!$J$6:$L$22,3))</f>
        <v>9.5</v>
      </c>
      <c r="K4555" s="11">
        <v>129</v>
      </c>
      <c r="L4555" s="12">
        <v>0</v>
      </c>
      <c r="M4555" s="7">
        <f t="shared" si="214"/>
        <v>2015</v>
      </c>
      <c r="N4555" s="7">
        <f t="shared" si="215"/>
        <v>6</v>
      </c>
      <c r="O4555" s="30">
        <f t="shared" si="216"/>
        <v>129</v>
      </c>
    </row>
    <row r="4556" spans="2:15" x14ac:dyDescent="0.2">
      <c r="B4556" s="13">
        <v>56387</v>
      </c>
      <c r="C4556" s="14">
        <v>42165.536111111287</v>
      </c>
      <c r="D4556" s="7" t="s">
        <v>10</v>
      </c>
      <c r="E4556" s="13">
        <v>2222</v>
      </c>
      <c r="F4556" s="7" t="s">
        <v>36</v>
      </c>
      <c r="G4556" s="7" t="s">
        <v>12</v>
      </c>
      <c r="H4556" s="13">
        <v>7.5</v>
      </c>
      <c r="I4556" s="13">
        <f>IF(G4556="Male",VLOOKUP(H4556,'Shoe size conversion table'!$B$6:$D$22,2),VLOOKUP(H4556,'Shoe size conversion table'!$J$6:$L$22,2))</f>
        <v>38</v>
      </c>
      <c r="J4556" s="13">
        <f>IF(G4556="Male",VLOOKUP(H4556,'Shoe size conversion table'!$B$6:$D$22,3),VLOOKUP(H4556,'Shoe size conversion table'!$J$6:$L$22,3))</f>
        <v>5.5</v>
      </c>
      <c r="K4556" s="11">
        <v>199</v>
      </c>
      <c r="L4556" s="12">
        <v>0</v>
      </c>
      <c r="M4556" s="7">
        <f t="shared" si="214"/>
        <v>2015</v>
      </c>
      <c r="N4556" s="7">
        <f t="shared" si="215"/>
        <v>6</v>
      </c>
      <c r="O4556" s="30">
        <f t="shared" si="216"/>
        <v>199</v>
      </c>
    </row>
    <row r="4557" spans="2:15" x14ac:dyDescent="0.2">
      <c r="B4557" s="13">
        <v>56388</v>
      </c>
      <c r="C4557" s="14">
        <v>42165.786111111243</v>
      </c>
      <c r="D4557" s="7" t="s">
        <v>8</v>
      </c>
      <c r="E4557" s="13">
        <v>2214</v>
      </c>
      <c r="F4557" s="7" t="s">
        <v>37</v>
      </c>
      <c r="G4557" s="7" t="s">
        <v>12</v>
      </c>
      <c r="H4557" s="13">
        <v>9</v>
      </c>
      <c r="I4557" s="13" t="str">
        <f>IF(G4557="Male",VLOOKUP(H4557,'Shoe size conversion table'!$B$6:$D$22,2),VLOOKUP(H4557,'Shoe size conversion table'!$J$6:$L$22,2))</f>
        <v>39-40</v>
      </c>
      <c r="J4557" s="13">
        <f>IF(G4557="Male",VLOOKUP(H4557,'Shoe size conversion table'!$B$6:$D$22,3),VLOOKUP(H4557,'Shoe size conversion table'!$J$6:$L$22,3))</f>
        <v>7</v>
      </c>
      <c r="K4557" s="11">
        <v>139</v>
      </c>
      <c r="L4557" s="12">
        <v>0</v>
      </c>
      <c r="M4557" s="7">
        <f t="shared" si="214"/>
        <v>2015</v>
      </c>
      <c r="N4557" s="7">
        <f t="shared" si="215"/>
        <v>6</v>
      </c>
      <c r="O4557" s="30">
        <f t="shared" si="216"/>
        <v>139</v>
      </c>
    </row>
    <row r="4558" spans="2:15" x14ac:dyDescent="0.2">
      <c r="B4558" s="13">
        <v>56389</v>
      </c>
      <c r="C4558" s="14">
        <v>42165.936111111128</v>
      </c>
      <c r="D4558" s="7" t="s">
        <v>10</v>
      </c>
      <c r="E4558" s="13">
        <v>2147</v>
      </c>
      <c r="F4558" s="7" t="s">
        <v>35</v>
      </c>
      <c r="G4558" s="7" t="s">
        <v>12</v>
      </c>
      <c r="H4558" s="13">
        <v>10.5</v>
      </c>
      <c r="I4558" s="13">
        <f>IF(G4558="Male",VLOOKUP(H4558,'Shoe size conversion table'!$B$6:$D$22,2),VLOOKUP(H4558,'Shoe size conversion table'!$J$6:$L$22,2))</f>
        <v>41</v>
      </c>
      <c r="J4558" s="13">
        <f>IF(G4558="Male",VLOOKUP(H4558,'Shoe size conversion table'!$B$6:$D$22,3),VLOOKUP(H4558,'Shoe size conversion table'!$J$6:$L$22,3))</f>
        <v>8.5</v>
      </c>
      <c r="K4558" s="11">
        <v>179</v>
      </c>
      <c r="L4558" s="12">
        <v>0</v>
      </c>
      <c r="M4558" s="7">
        <f t="shared" si="214"/>
        <v>2015</v>
      </c>
      <c r="N4558" s="7">
        <f t="shared" si="215"/>
        <v>6</v>
      </c>
      <c r="O4558" s="30">
        <f t="shared" si="216"/>
        <v>179</v>
      </c>
    </row>
    <row r="4559" spans="2:15" x14ac:dyDescent="0.2">
      <c r="B4559" s="13">
        <v>56390</v>
      </c>
      <c r="C4559" s="14">
        <v>42165.936111111325</v>
      </c>
      <c r="D4559" s="7" t="s">
        <v>7</v>
      </c>
      <c r="E4559" s="13">
        <v>2233</v>
      </c>
      <c r="F4559" s="7" t="s">
        <v>49</v>
      </c>
      <c r="G4559" s="7" t="s">
        <v>12</v>
      </c>
      <c r="H4559" s="13">
        <v>7.5</v>
      </c>
      <c r="I4559" s="13">
        <f>IF(G4559="Male",VLOOKUP(H4559,'Shoe size conversion table'!$B$6:$D$22,2),VLOOKUP(H4559,'Shoe size conversion table'!$J$6:$L$22,2))</f>
        <v>38</v>
      </c>
      <c r="J4559" s="13">
        <f>IF(G4559="Male",VLOOKUP(H4559,'Shoe size conversion table'!$B$6:$D$22,3),VLOOKUP(H4559,'Shoe size conversion table'!$J$6:$L$22,3))</f>
        <v>5.5</v>
      </c>
      <c r="K4559" s="11">
        <v>129</v>
      </c>
      <c r="L4559" s="12">
        <v>0</v>
      </c>
      <c r="M4559" s="7">
        <f t="shared" si="214"/>
        <v>2015</v>
      </c>
      <c r="N4559" s="7">
        <f t="shared" si="215"/>
        <v>6</v>
      </c>
      <c r="O4559" s="30">
        <f t="shared" si="216"/>
        <v>129</v>
      </c>
    </row>
    <row r="4560" spans="2:15" x14ac:dyDescent="0.2">
      <c r="B4560" s="13">
        <v>56390</v>
      </c>
      <c r="C4560" s="14">
        <v>42165.936111111325</v>
      </c>
      <c r="D4560" s="7" t="s">
        <v>7</v>
      </c>
      <c r="E4560" s="13">
        <v>2152</v>
      </c>
      <c r="F4560" s="7" t="s">
        <v>51</v>
      </c>
      <c r="G4560" s="7" t="s">
        <v>11</v>
      </c>
      <c r="H4560" s="13">
        <v>9.5</v>
      </c>
      <c r="I4560" s="13" t="str">
        <f>IF(G4560="Male",VLOOKUP(H4560,'Shoe size conversion table'!$B$6:$D$22,2),VLOOKUP(H4560,'Shoe size conversion table'!$J$6:$L$22,2))</f>
        <v>42-43</v>
      </c>
      <c r="J4560" s="13">
        <f>IF(G4560="Male",VLOOKUP(H4560,'Shoe size conversion table'!$B$6:$D$22,3),VLOOKUP(H4560,'Shoe size conversion table'!$J$6:$L$22,3))</f>
        <v>9</v>
      </c>
      <c r="K4560" s="11">
        <v>199</v>
      </c>
      <c r="L4560" s="12">
        <v>0</v>
      </c>
      <c r="M4560" s="7">
        <f t="shared" si="214"/>
        <v>2015</v>
      </c>
      <c r="N4560" s="7">
        <f t="shared" si="215"/>
        <v>6</v>
      </c>
      <c r="O4560" s="30">
        <f t="shared" si="216"/>
        <v>199</v>
      </c>
    </row>
    <row r="4561" spans="2:15" x14ac:dyDescent="0.2">
      <c r="B4561" s="13">
        <v>56391</v>
      </c>
      <c r="C4561" s="14">
        <v>42165.986111111248</v>
      </c>
      <c r="D4561" s="7" t="s">
        <v>7</v>
      </c>
      <c r="E4561" s="13">
        <v>2188</v>
      </c>
      <c r="F4561" s="7" t="s">
        <v>53</v>
      </c>
      <c r="G4561" s="7" t="s">
        <v>12</v>
      </c>
      <c r="H4561" s="13">
        <v>9.5</v>
      </c>
      <c r="I4561" s="13">
        <f>IF(G4561="Male",VLOOKUP(H4561,'Shoe size conversion table'!$B$6:$D$22,2),VLOOKUP(H4561,'Shoe size conversion table'!$J$6:$L$22,2))</f>
        <v>40</v>
      </c>
      <c r="J4561" s="13">
        <f>IF(G4561="Male",VLOOKUP(H4561,'Shoe size conversion table'!$B$6:$D$22,3),VLOOKUP(H4561,'Shoe size conversion table'!$J$6:$L$22,3))</f>
        <v>7.5</v>
      </c>
      <c r="K4561" s="11">
        <v>159</v>
      </c>
      <c r="L4561" s="12">
        <v>0</v>
      </c>
      <c r="M4561" s="7">
        <f t="shared" si="214"/>
        <v>2015</v>
      </c>
      <c r="N4561" s="7">
        <f t="shared" si="215"/>
        <v>6</v>
      </c>
      <c r="O4561" s="30">
        <f t="shared" si="216"/>
        <v>159</v>
      </c>
    </row>
    <row r="4562" spans="2:15" x14ac:dyDescent="0.2">
      <c r="B4562" s="13">
        <v>56392</v>
      </c>
      <c r="C4562" s="14">
        <v>42166.12611111132</v>
      </c>
      <c r="D4562" s="7" t="s">
        <v>10</v>
      </c>
      <c r="E4562" s="13">
        <v>2161</v>
      </c>
      <c r="F4562" s="7" t="s">
        <v>35</v>
      </c>
      <c r="G4562" s="7" t="s">
        <v>11</v>
      </c>
      <c r="H4562" s="13">
        <v>8.5</v>
      </c>
      <c r="I4562" s="13" t="str">
        <f>IF(G4562="Male",VLOOKUP(H4562,'Shoe size conversion table'!$B$6:$D$22,2),VLOOKUP(H4562,'Shoe size conversion table'!$J$6:$L$22,2))</f>
        <v>41-42</v>
      </c>
      <c r="J4562" s="13">
        <f>IF(G4562="Male",VLOOKUP(H4562,'Shoe size conversion table'!$B$6:$D$22,3),VLOOKUP(H4562,'Shoe size conversion table'!$J$6:$L$22,3))</f>
        <v>8</v>
      </c>
      <c r="K4562" s="11">
        <v>149</v>
      </c>
      <c r="L4562" s="12">
        <v>0</v>
      </c>
      <c r="M4562" s="7">
        <f t="shared" si="214"/>
        <v>2015</v>
      </c>
      <c r="N4562" s="7">
        <f t="shared" si="215"/>
        <v>6</v>
      </c>
      <c r="O4562" s="30">
        <f t="shared" si="216"/>
        <v>149</v>
      </c>
    </row>
    <row r="4563" spans="2:15" x14ac:dyDescent="0.2">
      <c r="B4563" s="13">
        <v>56393</v>
      </c>
      <c r="C4563" s="14">
        <v>42166.136111111126</v>
      </c>
      <c r="D4563" s="7" t="s">
        <v>9</v>
      </c>
      <c r="E4563" s="13">
        <v>2217</v>
      </c>
      <c r="F4563" s="7" t="s">
        <v>62</v>
      </c>
      <c r="G4563" s="7" t="s">
        <v>11</v>
      </c>
      <c r="H4563" s="13">
        <v>9</v>
      </c>
      <c r="I4563" s="13">
        <f>IF(G4563="Male",VLOOKUP(H4563,'Shoe size conversion table'!$B$6:$D$22,2),VLOOKUP(H4563,'Shoe size conversion table'!$J$6:$L$22,2))</f>
        <v>42</v>
      </c>
      <c r="J4563" s="13">
        <f>IF(G4563="Male",VLOOKUP(H4563,'Shoe size conversion table'!$B$6:$D$22,3),VLOOKUP(H4563,'Shoe size conversion table'!$J$6:$L$22,3))</f>
        <v>8.5</v>
      </c>
      <c r="K4563" s="11">
        <v>199</v>
      </c>
      <c r="L4563" s="12">
        <v>0</v>
      </c>
      <c r="M4563" s="7">
        <f t="shared" si="214"/>
        <v>2015</v>
      </c>
      <c r="N4563" s="7">
        <f t="shared" si="215"/>
        <v>6</v>
      </c>
      <c r="O4563" s="30">
        <f t="shared" si="216"/>
        <v>199</v>
      </c>
    </row>
    <row r="4564" spans="2:15" x14ac:dyDescent="0.2">
      <c r="B4564" s="13">
        <v>56394</v>
      </c>
      <c r="C4564" s="14">
        <v>42166.216111111251</v>
      </c>
      <c r="D4564" s="7" t="s">
        <v>8</v>
      </c>
      <c r="E4564" s="13">
        <v>2231</v>
      </c>
      <c r="F4564" s="7" t="s">
        <v>38</v>
      </c>
      <c r="G4564" s="7" t="s">
        <v>12</v>
      </c>
      <c r="H4564" s="13">
        <v>8.5</v>
      </c>
      <c r="I4564" s="13">
        <f>IF(G4564="Male",VLOOKUP(H4564,'Shoe size conversion table'!$B$6:$D$22,2),VLOOKUP(H4564,'Shoe size conversion table'!$J$6:$L$22,2))</f>
        <v>39</v>
      </c>
      <c r="J4564" s="13">
        <f>IF(G4564="Male",VLOOKUP(H4564,'Shoe size conversion table'!$B$6:$D$22,3),VLOOKUP(H4564,'Shoe size conversion table'!$J$6:$L$22,3))</f>
        <v>6.5</v>
      </c>
      <c r="K4564" s="11">
        <v>199</v>
      </c>
      <c r="L4564" s="12">
        <v>0</v>
      </c>
      <c r="M4564" s="7">
        <f t="shared" si="214"/>
        <v>2015</v>
      </c>
      <c r="N4564" s="7">
        <f t="shared" si="215"/>
        <v>6</v>
      </c>
      <c r="O4564" s="30">
        <f t="shared" si="216"/>
        <v>199</v>
      </c>
    </row>
    <row r="4565" spans="2:15" x14ac:dyDescent="0.2">
      <c r="B4565" s="13">
        <v>56395</v>
      </c>
      <c r="C4565" s="14">
        <v>42166.286111111323</v>
      </c>
      <c r="D4565" s="7" t="s">
        <v>7</v>
      </c>
      <c r="E4565" s="13">
        <v>2224</v>
      </c>
      <c r="F4565" s="7" t="s">
        <v>53</v>
      </c>
      <c r="G4565" s="7" t="s">
        <v>11</v>
      </c>
      <c r="H4565" s="13">
        <v>9.5</v>
      </c>
      <c r="I4565" s="13" t="str">
        <f>IF(G4565="Male",VLOOKUP(H4565,'Shoe size conversion table'!$B$6:$D$22,2),VLOOKUP(H4565,'Shoe size conversion table'!$J$6:$L$22,2))</f>
        <v>42-43</v>
      </c>
      <c r="J4565" s="13">
        <f>IF(G4565="Male",VLOOKUP(H4565,'Shoe size conversion table'!$B$6:$D$22,3),VLOOKUP(H4565,'Shoe size conversion table'!$J$6:$L$22,3))</f>
        <v>9</v>
      </c>
      <c r="K4565" s="11">
        <v>129</v>
      </c>
      <c r="L4565" s="12">
        <v>0.1</v>
      </c>
      <c r="M4565" s="7">
        <f t="shared" si="214"/>
        <v>2015</v>
      </c>
      <c r="N4565" s="7">
        <f t="shared" si="215"/>
        <v>6</v>
      </c>
      <c r="O4565" s="30">
        <f t="shared" si="216"/>
        <v>116.10000000000001</v>
      </c>
    </row>
    <row r="4566" spans="2:15" x14ac:dyDescent="0.2">
      <c r="B4566" s="13">
        <v>56396</v>
      </c>
      <c r="C4566" s="14">
        <v>42166.296111111289</v>
      </c>
      <c r="D4566" s="7" t="s">
        <v>8</v>
      </c>
      <c r="E4566" s="13">
        <v>2204</v>
      </c>
      <c r="F4566" s="7" t="s">
        <v>41</v>
      </c>
      <c r="G4566" s="7" t="s">
        <v>11</v>
      </c>
      <c r="H4566" s="13">
        <v>9.5</v>
      </c>
      <c r="I4566" s="13" t="str">
        <f>IF(G4566="Male",VLOOKUP(H4566,'Shoe size conversion table'!$B$6:$D$22,2),VLOOKUP(H4566,'Shoe size conversion table'!$J$6:$L$22,2))</f>
        <v>42-43</v>
      </c>
      <c r="J4566" s="13">
        <f>IF(G4566="Male",VLOOKUP(H4566,'Shoe size conversion table'!$B$6:$D$22,3),VLOOKUP(H4566,'Shoe size conversion table'!$J$6:$L$22,3))</f>
        <v>9</v>
      </c>
      <c r="K4566" s="11">
        <v>189</v>
      </c>
      <c r="L4566" s="12">
        <v>0.3</v>
      </c>
      <c r="M4566" s="7">
        <f t="shared" si="214"/>
        <v>2015</v>
      </c>
      <c r="N4566" s="7">
        <f t="shared" si="215"/>
        <v>6</v>
      </c>
      <c r="O4566" s="30">
        <f t="shared" si="216"/>
        <v>132.29999999999998</v>
      </c>
    </row>
    <row r="4567" spans="2:15" x14ac:dyDescent="0.2">
      <c r="B4567" s="13">
        <v>56397</v>
      </c>
      <c r="C4567" s="14">
        <v>42166.306111111247</v>
      </c>
      <c r="D4567" s="7" t="s">
        <v>10</v>
      </c>
      <c r="E4567" s="13">
        <v>2161</v>
      </c>
      <c r="F4567" s="7" t="s">
        <v>34</v>
      </c>
      <c r="G4567" s="7" t="s">
        <v>11</v>
      </c>
      <c r="H4567" s="13">
        <v>9.5</v>
      </c>
      <c r="I4567" s="13" t="str">
        <f>IF(G4567="Male",VLOOKUP(H4567,'Shoe size conversion table'!$B$6:$D$22,2),VLOOKUP(H4567,'Shoe size conversion table'!$J$6:$L$22,2))</f>
        <v>42-43</v>
      </c>
      <c r="J4567" s="13">
        <f>IF(G4567="Male",VLOOKUP(H4567,'Shoe size conversion table'!$B$6:$D$22,3),VLOOKUP(H4567,'Shoe size conversion table'!$J$6:$L$22,3))</f>
        <v>9</v>
      </c>
      <c r="K4567" s="11">
        <v>159</v>
      </c>
      <c r="L4567" s="12">
        <v>0.5</v>
      </c>
      <c r="M4567" s="7">
        <f t="shared" si="214"/>
        <v>2015</v>
      </c>
      <c r="N4567" s="7">
        <f t="shared" si="215"/>
        <v>6</v>
      </c>
      <c r="O4567" s="30">
        <f t="shared" si="216"/>
        <v>79.5</v>
      </c>
    </row>
    <row r="4568" spans="2:15" x14ac:dyDescent="0.2">
      <c r="B4568" s="13">
        <v>56398</v>
      </c>
      <c r="C4568" s="14">
        <v>42166.35611111125</v>
      </c>
      <c r="D4568" s="7" t="s">
        <v>7</v>
      </c>
      <c r="E4568" s="13">
        <v>2150</v>
      </c>
      <c r="F4568" s="7" t="s">
        <v>50</v>
      </c>
      <c r="G4568" s="7" t="s">
        <v>11</v>
      </c>
      <c r="H4568" s="13">
        <v>10</v>
      </c>
      <c r="I4568" s="13">
        <f>IF(G4568="Male",VLOOKUP(H4568,'Shoe size conversion table'!$B$6:$D$22,2),VLOOKUP(H4568,'Shoe size conversion table'!$J$6:$L$22,2))</f>
        <v>43</v>
      </c>
      <c r="J4568" s="13">
        <f>IF(G4568="Male",VLOOKUP(H4568,'Shoe size conversion table'!$B$6:$D$22,3),VLOOKUP(H4568,'Shoe size conversion table'!$J$6:$L$22,3))</f>
        <v>9.5</v>
      </c>
      <c r="K4568" s="11">
        <v>159</v>
      </c>
      <c r="L4568" s="12">
        <v>0</v>
      </c>
      <c r="M4568" s="7">
        <f t="shared" si="214"/>
        <v>2015</v>
      </c>
      <c r="N4568" s="7">
        <f t="shared" si="215"/>
        <v>6</v>
      </c>
      <c r="O4568" s="30">
        <f t="shared" si="216"/>
        <v>159</v>
      </c>
    </row>
    <row r="4569" spans="2:15" x14ac:dyDescent="0.2">
      <c r="B4569" s="13">
        <v>56399</v>
      </c>
      <c r="C4569" s="14">
        <v>42166.496111111323</v>
      </c>
      <c r="D4569" s="7" t="s">
        <v>10</v>
      </c>
      <c r="E4569" s="13">
        <v>2228</v>
      </c>
      <c r="F4569" s="7" t="s">
        <v>35</v>
      </c>
      <c r="G4569" s="7" t="s">
        <v>11</v>
      </c>
      <c r="H4569" s="13">
        <v>10.5</v>
      </c>
      <c r="I4569" s="13" t="str">
        <f>IF(G4569="Male",VLOOKUP(H4569,'Shoe size conversion table'!$B$6:$D$22,2),VLOOKUP(H4569,'Shoe size conversion table'!$J$6:$L$22,2))</f>
        <v>43-44</v>
      </c>
      <c r="J4569" s="13">
        <f>IF(G4569="Male",VLOOKUP(H4569,'Shoe size conversion table'!$B$6:$D$22,3),VLOOKUP(H4569,'Shoe size conversion table'!$J$6:$L$22,3))</f>
        <v>10</v>
      </c>
      <c r="K4569" s="11">
        <v>189</v>
      </c>
      <c r="L4569" s="12">
        <v>0.5</v>
      </c>
      <c r="M4569" s="7">
        <f t="shared" si="214"/>
        <v>2015</v>
      </c>
      <c r="N4569" s="7">
        <f t="shared" si="215"/>
        <v>6</v>
      </c>
      <c r="O4569" s="30">
        <f t="shared" si="216"/>
        <v>94.5</v>
      </c>
    </row>
    <row r="4570" spans="2:15" x14ac:dyDescent="0.2">
      <c r="B4570" s="13">
        <v>56400</v>
      </c>
      <c r="C4570" s="14">
        <v>42166.536111111287</v>
      </c>
      <c r="D4570" s="7" t="s">
        <v>10</v>
      </c>
      <c r="E4570" s="13">
        <v>2209</v>
      </c>
      <c r="F4570" s="7" t="s">
        <v>34</v>
      </c>
      <c r="G4570" s="7" t="s">
        <v>11</v>
      </c>
      <c r="H4570" s="13">
        <v>11.5</v>
      </c>
      <c r="I4570" s="13" t="str">
        <f>IF(G4570="Male",VLOOKUP(H4570,'Shoe size conversion table'!$B$6:$D$22,2),VLOOKUP(H4570,'Shoe size conversion table'!$J$6:$L$22,2))</f>
        <v>44-45</v>
      </c>
      <c r="J4570" s="13">
        <f>IF(G4570="Male",VLOOKUP(H4570,'Shoe size conversion table'!$B$6:$D$22,3),VLOOKUP(H4570,'Shoe size conversion table'!$J$6:$L$22,3))</f>
        <v>11</v>
      </c>
      <c r="K4570" s="11">
        <v>179</v>
      </c>
      <c r="L4570" s="12">
        <v>0</v>
      </c>
      <c r="M4570" s="7">
        <f t="shared" si="214"/>
        <v>2015</v>
      </c>
      <c r="N4570" s="7">
        <f t="shared" si="215"/>
        <v>6</v>
      </c>
      <c r="O4570" s="30">
        <f t="shared" si="216"/>
        <v>179</v>
      </c>
    </row>
    <row r="4571" spans="2:15" x14ac:dyDescent="0.2">
      <c r="B4571" s="13">
        <v>56401</v>
      </c>
      <c r="C4571" s="14">
        <v>42166.626111111291</v>
      </c>
      <c r="D4571" s="7" t="s">
        <v>10</v>
      </c>
      <c r="E4571" s="13">
        <v>2168</v>
      </c>
      <c r="F4571" s="7" t="s">
        <v>36</v>
      </c>
      <c r="G4571" s="7" t="s">
        <v>11</v>
      </c>
      <c r="H4571" s="13">
        <v>10.5</v>
      </c>
      <c r="I4571" s="13" t="str">
        <f>IF(G4571="Male",VLOOKUP(H4571,'Shoe size conversion table'!$B$6:$D$22,2),VLOOKUP(H4571,'Shoe size conversion table'!$J$6:$L$22,2))</f>
        <v>43-44</v>
      </c>
      <c r="J4571" s="13">
        <f>IF(G4571="Male",VLOOKUP(H4571,'Shoe size conversion table'!$B$6:$D$22,3),VLOOKUP(H4571,'Shoe size conversion table'!$J$6:$L$22,3))</f>
        <v>10</v>
      </c>
      <c r="K4571" s="11">
        <v>139</v>
      </c>
      <c r="L4571" s="12">
        <v>0.5</v>
      </c>
      <c r="M4571" s="7">
        <f t="shared" si="214"/>
        <v>2015</v>
      </c>
      <c r="N4571" s="7">
        <f t="shared" si="215"/>
        <v>6</v>
      </c>
      <c r="O4571" s="30">
        <f t="shared" si="216"/>
        <v>69.5</v>
      </c>
    </row>
    <row r="4572" spans="2:15" x14ac:dyDescent="0.2">
      <c r="B4572" s="13">
        <v>56402</v>
      </c>
      <c r="C4572" s="14">
        <v>42166.786111111243</v>
      </c>
      <c r="D4572" s="7" t="s">
        <v>7</v>
      </c>
      <c r="E4572" s="13">
        <v>2236</v>
      </c>
      <c r="F4572" s="7" t="s">
        <v>50</v>
      </c>
      <c r="G4572" s="7" t="s">
        <v>12</v>
      </c>
      <c r="H4572" s="13">
        <v>7.5</v>
      </c>
      <c r="I4572" s="13">
        <f>IF(G4572="Male",VLOOKUP(H4572,'Shoe size conversion table'!$B$6:$D$22,2),VLOOKUP(H4572,'Shoe size conversion table'!$J$6:$L$22,2))</f>
        <v>38</v>
      </c>
      <c r="J4572" s="13">
        <f>IF(G4572="Male",VLOOKUP(H4572,'Shoe size conversion table'!$B$6:$D$22,3),VLOOKUP(H4572,'Shoe size conversion table'!$J$6:$L$22,3))</f>
        <v>5.5</v>
      </c>
      <c r="K4572" s="11">
        <v>129</v>
      </c>
      <c r="L4572" s="12">
        <v>0.3</v>
      </c>
      <c r="M4572" s="7">
        <f t="shared" si="214"/>
        <v>2015</v>
      </c>
      <c r="N4572" s="7">
        <f t="shared" si="215"/>
        <v>6</v>
      </c>
      <c r="O4572" s="30">
        <f t="shared" si="216"/>
        <v>90.3</v>
      </c>
    </row>
    <row r="4573" spans="2:15" x14ac:dyDescent="0.2">
      <c r="B4573" s="13">
        <v>56403</v>
      </c>
      <c r="C4573" s="14">
        <v>42166.896111111251</v>
      </c>
      <c r="D4573" s="7" t="s">
        <v>7</v>
      </c>
      <c r="E4573" s="13">
        <v>2212</v>
      </c>
      <c r="F4573" s="7" t="s">
        <v>57</v>
      </c>
      <c r="G4573" s="7" t="s">
        <v>12</v>
      </c>
      <c r="H4573" s="13">
        <v>6.5</v>
      </c>
      <c r="I4573" s="13">
        <f>IF(G4573="Male",VLOOKUP(H4573,'Shoe size conversion table'!$B$6:$D$22,2),VLOOKUP(H4573,'Shoe size conversion table'!$J$6:$L$22,2))</f>
        <v>37</v>
      </c>
      <c r="J4573" s="13">
        <f>IF(G4573="Male",VLOOKUP(H4573,'Shoe size conversion table'!$B$6:$D$22,3),VLOOKUP(H4573,'Shoe size conversion table'!$J$6:$L$22,3))</f>
        <v>4.5</v>
      </c>
      <c r="K4573" s="11">
        <v>159</v>
      </c>
      <c r="L4573" s="12">
        <v>0</v>
      </c>
      <c r="M4573" s="7">
        <f t="shared" si="214"/>
        <v>2015</v>
      </c>
      <c r="N4573" s="7">
        <f t="shared" si="215"/>
        <v>6</v>
      </c>
      <c r="O4573" s="30">
        <f t="shared" si="216"/>
        <v>159</v>
      </c>
    </row>
    <row r="4574" spans="2:15" x14ac:dyDescent="0.2">
      <c r="B4574" s="13">
        <v>56404</v>
      </c>
      <c r="C4574" s="14">
        <v>42166.936111111128</v>
      </c>
      <c r="D4574" s="7" t="s">
        <v>10</v>
      </c>
      <c r="E4574" s="13">
        <v>2172</v>
      </c>
      <c r="F4574" s="7" t="s">
        <v>35</v>
      </c>
      <c r="G4574" s="7" t="s">
        <v>12</v>
      </c>
      <c r="H4574" s="13">
        <v>10.5</v>
      </c>
      <c r="I4574" s="13">
        <f>IF(G4574="Male",VLOOKUP(H4574,'Shoe size conversion table'!$B$6:$D$22,2),VLOOKUP(H4574,'Shoe size conversion table'!$J$6:$L$22,2))</f>
        <v>41</v>
      </c>
      <c r="J4574" s="13">
        <f>IF(G4574="Male",VLOOKUP(H4574,'Shoe size conversion table'!$B$6:$D$22,3),VLOOKUP(H4574,'Shoe size conversion table'!$J$6:$L$22,3))</f>
        <v>8.5</v>
      </c>
      <c r="K4574" s="11">
        <v>139</v>
      </c>
      <c r="L4574" s="12">
        <v>0</v>
      </c>
      <c r="M4574" s="7">
        <f t="shared" si="214"/>
        <v>2015</v>
      </c>
      <c r="N4574" s="7">
        <f t="shared" si="215"/>
        <v>6</v>
      </c>
      <c r="O4574" s="30">
        <f t="shared" si="216"/>
        <v>139</v>
      </c>
    </row>
    <row r="4575" spans="2:15" x14ac:dyDescent="0.2">
      <c r="B4575" s="13">
        <v>56405</v>
      </c>
      <c r="C4575" s="14">
        <v>42166.936111111325</v>
      </c>
      <c r="D4575" s="7" t="s">
        <v>10</v>
      </c>
      <c r="E4575" s="13">
        <v>2172</v>
      </c>
      <c r="F4575" s="7" t="s">
        <v>34</v>
      </c>
      <c r="G4575" s="7" t="s">
        <v>12</v>
      </c>
      <c r="H4575" s="13">
        <v>8.5</v>
      </c>
      <c r="I4575" s="13">
        <f>IF(G4575="Male",VLOOKUP(H4575,'Shoe size conversion table'!$B$6:$D$22,2),VLOOKUP(H4575,'Shoe size conversion table'!$J$6:$L$22,2))</f>
        <v>39</v>
      </c>
      <c r="J4575" s="13">
        <f>IF(G4575="Male",VLOOKUP(H4575,'Shoe size conversion table'!$B$6:$D$22,3),VLOOKUP(H4575,'Shoe size conversion table'!$J$6:$L$22,3))</f>
        <v>6.5</v>
      </c>
      <c r="K4575" s="11">
        <v>179</v>
      </c>
      <c r="L4575" s="12">
        <v>0</v>
      </c>
      <c r="M4575" s="7">
        <f t="shared" si="214"/>
        <v>2015</v>
      </c>
      <c r="N4575" s="7">
        <f t="shared" si="215"/>
        <v>6</v>
      </c>
      <c r="O4575" s="30">
        <f t="shared" si="216"/>
        <v>179</v>
      </c>
    </row>
    <row r="4576" spans="2:15" x14ac:dyDescent="0.2">
      <c r="B4576" s="13">
        <v>56406</v>
      </c>
      <c r="C4576" s="14">
        <v>42166.946111111123</v>
      </c>
      <c r="D4576" s="7" t="s">
        <v>10</v>
      </c>
      <c r="E4576" s="13">
        <v>2239</v>
      </c>
      <c r="F4576" s="7" t="s">
        <v>35</v>
      </c>
      <c r="G4576" s="7" t="s">
        <v>12</v>
      </c>
      <c r="H4576" s="13">
        <v>8</v>
      </c>
      <c r="I4576" s="13" t="str">
        <f>IF(G4576="Male",VLOOKUP(H4576,'Shoe size conversion table'!$B$6:$D$22,2),VLOOKUP(H4576,'Shoe size conversion table'!$J$6:$L$22,2))</f>
        <v>38-39</v>
      </c>
      <c r="J4576" s="13">
        <f>IF(G4576="Male",VLOOKUP(H4576,'Shoe size conversion table'!$B$6:$D$22,3),VLOOKUP(H4576,'Shoe size conversion table'!$J$6:$L$22,3))</f>
        <v>6</v>
      </c>
      <c r="K4576" s="11">
        <v>139</v>
      </c>
      <c r="L4576" s="12">
        <v>0</v>
      </c>
      <c r="M4576" s="7">
        <f t="shared" si="214"/>
        <v>2015</v>
      </c>
      <c r="N4576" s="7">
        <f t="shared" si="215"/>
        <v>6</v>
      </c>
      <c r="O4576" s="30">
        <f t="shared" si="216"/>
        <v>139</v>
      </c>
    </row>
    <row r="4577" spans="2:15" x14ac:dyDescent="0.2">
      <c r="B4577" s="13">
        <v>56407</v>
      </c>
      <c r="C4577" s="14">
        <v>42166.996111111126</v>
      </c>
      <c r="D4577" s="7" t="s">
        <v>8</v>
      </c>
      <c r="E4577" s="13">
        <v>2214</v>
      </c>
      <c r="F4577" s="7" t="s">
        <v>38</v>
      </c>
      <c r="G4577" s="7" t="s">
        <v>12</v>
      </c>
      <c r="H4577" s="13">
        <v>9.5</v>
      </c>
      <c r="I4577" s="13">
        <f>IF(G4577="Male",VLOOKUP(H4577,'Shoe size conversion table'!$B$6:$D$22,2),VLOOKUP(H4577,'Shoe size conversion table'!$J$6:$L$22,2))</f>
        <v>40</v>
      </c>
      <c r="J4577" s="13">
        <f>IF(G4577="Male",VLOOKUP(H4577,'Shoe size conversion table'!$B$6:$D$22,3),VLOOKUP(H4577,'Shoe size conversion table'!$J$6:$L$22,3))</f>
        <v>7.5</v>
      </c>
      <c r="K4577" s="11">
        <v>159</v>
      </c>
      <c r="L4577" s="12">
        <v>0.3</v>
      </c>
      <c r="M4577" s="7">
        <f t="shared" si="214"/>
        <v>2015</v>
      </c>
      <c r="N4577" s="7">
        <f t="shared" si="215"/>
        <v>6</v>
      </c>
      <c r="O4577" s="30">
        <f t="shared" si="216"/>
        <v>111.3</v>
      </c>
    </row>
    <row r="4578" spans="2:15" x14ac:dyDescent="0.2">
      <c r="B4578" s="13">
        <v>56408</v>
      </c>
      <c r="C4578" s="14">
        <v>42167.046111111122</v>
      </c>
      <c r="D4578" s="7" t="s">
        <v>7</v>
      </c>
      <c r="E4578" s="13">
        <v>2190</v>
      </c>
      <c r="F4578" s="7" t="s">
        <v>56</v>
      </c>
      <c r="G4578" s="7" t="s">
        <v>12</v>
      </c>
      <c r="H4578" s="13">
        <v>7</v>
      </c>
      <c r="I4578" s="13" t="str">
        <f>IF(G4578="Male",VLOOKUP(H4578,'Shoe size conversion table'!$B$6:$D$22,2),VLOOKUP(H4578,'Shoe size conversion table'!$J$6:$L$22,2))</f>
        <v>37-38</v>
      </c>
      <c r="J4578" s="13">
        <f>IF(G4578="Male",VLOOKUP(H4578,'Shoe size conversion table'!$B$6:$D$22,3),VLOOKUP(H4578,'Shoe size conversion table'!$J$6:$L$22,3))</f>
        <v>5</v>
      </c>
      <c r="K4578" s="11">
        <v>169</v>
      </c>
      <c r="L4578" s="12">
        <v>0</v>
      </c>
      <c r="M4578" s="7">
        <f t="shared" si="214"/>
        <v>2015</v>
      </c>
      <c r="N4578" s="7">
        <f t="shared" si="215"/>
        <v>6</v>
      </c>
      <c r="O4578" s="30">
        <f t="shared" si="216"/>
        <v>169</v>
      </c>
    </row>
    <row r="4579" spans="2:15" x14ac:dyDescent="0.2">
      <c r="B4579" s="13">
        <v>56409</v>
      </c>
      <c r="C4579" s="14">
        <v>42167.046111111245</v>
      </c>
      <c r="D4579" s="7" t="s">
        <v>10</v>
      </c>
      <c r="E4579" s="13">
        <v>2202</v>
      </c>
      <c r="F4579" s="7" t="s">
        <v>35</v>
      </c>
      <c r="G4579" s="7" t="s">
        <v>11</v>
      </c>
      <c r="H4579" s="13">
        <v>7.5</v>
      </c>
      <c r="I4579" s="13" t="str">
        <f>IF(G4579="Male",VLOOKUP(H4579,'Shoe size conversion table'!$B$6:$D$22,2),VLOOKUP(H4579,'Shoe size conversion table'!$J$6:$L$22,2))</f>
        <v>40-41</v>
      </c>
      <c r="J4579" s="13">
        <f>IF(G4579="Male",VLOOKUP(H4579,'Shoe size conversion table'!$B$6:$D$22,3),VLOOKUP(H4579,'Shoe size conversion table'!$J$6:$L$22,3))</f>
        <v>7</v>
      </c>
      <c r="K4579" s="11">
        <v>179</v>
      </c>
      <c r="L4579" s="12">
        <v>0</v>
      </c>
      <c r="M4579" s="7">
        <f t="shared" si="214"/>
        <v>2015</v>
      </c>
      <c r="N4579" s="7">
        <f t="shared" si="215"/>
        <v>6</v>
      </c>
      <c r="O4579" s="30">
        <f t="shared" si="216"/>
        <v>179</v>
      </c>
    </row>
    <row r="4580" spans="2:15" x14ac:dyDescent="0.2">
      <c r="B4580" s="13">
        <v>56410</v>
      </c>
      <c r="C4580" s="14">
        <v>42167.066111111249</v>
      </c>
      <c r="D4580" s="7" t="s">
        <v>10</v>
      </c>
      <c r="E4580" s="13">
        <v>2180</v>
      </c>
      <c r="F4580" s="7" t="s">
        <v>35</v>
      </c>
      <c r="G4580" s="7" t="s">
        <v>11</v>
      </c>
      <c r="H4580" s="13">
        <v>11</v>
      </c>
      <c r="I4580" s="13">
        <f>IF(G4580="Male",VLOOKUP(H4580,'Shoe size conversion table'!$B$6:$D$22,2),VLOOKUP(H4580,'Shoe size conversion table'!$J$6:$L$22,2))</f>
        <v>44</v>
      </c>
      <c r="J4580" s="13">
        <f>IF(G4580="Male",VLOOKUP(H4580,'Shoe size conversion table'!$B$6:$D$22,3),VLOOKUP(H4580,'Shoe size conversion table'!$J$6:$L$22,3))</f>
        <v>10.5</v>
      </c>
      <c r="K4580" s="11">
        <v>159</v>
      </c>
      <c r="L4580" s="12">
        <v>0.5</v>
      </c>
      <c r="M4580" s="7">
        <f t="shared" si="214"/>
        <v>2015</v>
      </c>
      <c r="N4580" s="7">
        <f t="shared" si="215"/>
        <v>6</v>
      </c>
      <c r="O4580" s="30">
        <f t="shared" si="216"/>
        <v>79.5</v>
      </c>
    </row>
    <row r="4581" spans="2:15" x14ac:dyDescent="0.2">
      <c r="B4581" s="13">
        <v>56411</v>
      </c>
      <c r="C4581" s="14">
        <v>42167.106111111287</v>
      </c>
      <c r="D4581" s="7" t="s">
        <v>10</v>
      </c>
      <c r="E4581" s="13">
        <v>2173</v>
      </c>
      <c r="F4581" s="7" t="s">
        <v>34</v>
      </c>
      <c r="G4581" s="7" t="s">
        <v>12</v>
      </c>
      <c r="H4581" s="13">
        <v>8</v>
      </c>
      <c r="I4581" s="13" t="str">
        <f>IF(G4581="Male",VLOOKUP(H4581,'Shoe size conversion table'!$B$6:$D$22,2),VLOOKUP(H4581,'Shoe size conversion table'!$J$6:$L$22,2))</f>
        <v>38-39</v>
      </c>
      <c r="J4581" s="13">
        <f>IF(G4581="Male",VLOOKUP(H4581,'Shoe size conversion table'!$B$6:$D$22,3),VLOOKUP(H4581,'Shoe size conversion table'!$J$6:$L$22,3))</f>
        <v>6</v>
      </c>
      <c r="K4581" s="11">
        <v>129</v>
      </c>
      <c r="L4581" s="12">
        <v>0</v>
      </c>
      <c r="M4581" s="7">
        <f t="shared" si="214"/>
        <v>2015</v>
      </c>
      <c r="N4581" s="7">
        <f t="shared" si="215"/>
        <v>6</v>
      </c>
      <c r="O4581" s="30">
        <f t="shared" si="216"/>
        <v>129</v>
      </c>
    </row>
    <row r="4582" spans="2:15" x14ac:dyDescent="0.2">
      <c r="B4582" s="13">
        <v>56412</v>
      </c>
      <c r="C4582" s="14">
        <v>42167.12611111132</v>
      </c>
      <c r="D4582" s="7" t="s">
        <v>9</v>
      </c>
      <c r="E4582" s="13">
        <v>2224</v>
      </c>
      <c r="F4582" s="7" t="s">
        <v>59</v>
      </c>
      <c r="G4582" s="7" t="s">
        <v>12</v>
      </c>
      <c r="H4582" s="13">
        <v>8</v>
      </c>
      <c r="I4582" s="13" t="str">
        <f>IF(G4582="Male",VLOOKUP(H4582,'Shoe size conversion table'!$B$6:$D$22,2),VLOOKUP(H4582,'Shoe size conversion table'!$J$6:$L$22,2))</f>
        <v>38-39</v>
      </c>
      <c r="J4582" s="13">
        <f>IF(G4582="Male",VLOOKUP(H4582,'Shoe size conversion table'!$B$6:$D$22,3),VLOOKUP(H4582,'Shoe size conversion table'!$J$6:$L$22,3))</f>
        <v>6</v>
      </c>
      <c r="K4582" s="11">
        <v>139</v>
      </c>
      <c r="L4582" s="12">
        <v>0</v>
      </c>
      <c r="M4582" s="7">
        <f t="shared" si="214"/>
        <v>2015</v>
      </c>
      <c r="N4582" s="7">
        <f t="shared" si="215"/>
        <v>6</v>
      </c>
      <c r="O4582" s="30">
        <f t="shared" si="216"/>
        <v>139</v>
      </c>
    </row>
    <row r="4583" spans="2:15" x14ac:dyDescent="0.2">
      <c r="B4583" s="13">
        <v>56413</v>
      </c>
      <c r="C4583" s="14">
        <v>42167.216111111251</v>
      </c>
      <c r="D4583" s="7" t="s">
        <v>8</v>
      </c>
      <c r="E4583" s="13">
        <v>2164</v>
      </c>
      <c r="F4583" s="7" t="s">
        <v>40</v>
      </c>
      <c r="G4583" s="7" t="s">
        <v>12</v>
      </c>
      <c r="H4583" s="13">
        <v>8.5</v>
      </c>
      <c r="I4583" s="13">
        <f>IF(G4583="Male",VLOOKUP(H4583,'Shoe size conversion table'!$B$6:$D$22,2),VLOOKUP(H4583,'Shoe size conversion table'!$J$6:$L$22,2))</f>
        <v>39</v>
      </c>
      <c r="J4583" s="13">
        <f>IF(G4583="Male",VLOOKUP(H4583,'Shoe size conversion table'!$B$6:$D$22,3),VLOOKUP(H4583,'Shoe size conversion table'!$J$6:$L$22,3))</f>
        <v>6.5</v>
      </c>
      <c r="K4583" s="11">
        <v>169</v>
      </c>
      <c r="L4583" s="12">
        <v>0.1</v>
      </c>
      <c r="M4583" s="7">
        <f t="shared" si="214"/>
        <v>2015</v>
      </c>
      <c r="N4583" s="7">
        <f t="shared" si="215"/>
        <v>6</v>
      </c>
      <c r="O4583" s="30">
        <f t="shared" si="216"/>
        <v>152.1</v>
      </c>
    </row>
    <row r="4584" spans="2:15" x14ac:dyDescent="0.2">
      <c r="B4584" s="13">
        <v>56414</v>
      </c>
      <c r="C4584" s="14">
        <v>42167.456111111322</v>
      </c>
      <c r="D4584" s="7" t="s">
        <v>10</v>
      </c>
      <c r="E4584" s="13">
        <v>2174</v>
      </c>
      <c r="F4584" s="7" t="s">
        <v>35</v>
      </c>
      <c r="G4584" s="7" t="s">
        <v>11</v>
      </c>
      <c r="H4584" s="13">
        <v>9.5</v>
      </c>
      <c r="I4584" s="13" t="str">
        <f>IF(G4584="Male",VLOOKUP(H4584,'Shoe size conversion table'!$B$6:$D$22,2),VLOOKUP(H4584,'Shoe size conversion table'!$J$6:$L$22,2))</f>
        <v>42-43</v>
      </c>
      <c r="J4584" s="13">
        <f>IF(G4584="Male",VLOOKUP(H4584,'Shoe size conversion table'!$B$6:$D$22,3),VLOOKUP(H4584,'Shoe size conversion table'!$J$6:$L$22,3))</f>
        <v>9</v>
      </c>
      <c r="K4584" s="11">
        <v>179</v>
      </c>
      <c r="L4584" s="12">
        <v>0</v>
      </c>
      <c r="M4584" s="7">
        <f t="shared" si="214"/>
        <v>2015</v>
      </c>
      <c r="N4584" s="7">
        <f t="shared" si="215"/>
        <v>6</v>
      </c>
      <c r="O4584" s="30">
        <f t="shared" si="216"/>
        <v>179</v>
      </c>
    </row>
    <row r="4585" spans="2:15" x14ac:dyDescent="0.2">
      <c r="B4585" s="13">
        <v>56415</v>
      </c>
      <c r="C4585" s="14">
        <v>42167.476111111289</v>
      </c>
      <c r="D4585" s="7" t="s">
        <v>10</v>
      </c>
      <c r="E4585" s="13">
        <v>2220</v>
      </c>
      <c r="F4585" s="7" t="s">
        <v>34</v>
      </c>
      <c r="G4585" s="7" t="s">
        <v>12</v>
      </c>
      <c r="H4585" s="13">
        <v>7</v>
      </c>
      <c r="I4585" s="13" t="str">
        <f>IF(G4585="Male",VLOOKUP(H4585,'Shoe size conversion table'!$B$6:$D$22,2),VLOOKUP(H4585,'Shoe size conversion table'!$J$6:$L$22,2))</f>
        <v>37-38</v>
      </c>
      <c r="J4585" s="13">
        <f>IF(G4585="Male",VLOOKUP(H4585,'Shoe size conversion table'!$B$6:$D$22,3),VLOOKUP(H4585,'Shoe size conversion table'!$J$6:$L$22,3))</f>
        <v>5</v>
      </c>
      <c r="K4585" s="11">
        <v>159</v>
      </c>
      <c r="L4585" s="12">
        <v>0</v>
      </c>
      <c r="M4585" s="7">
        <f t="shared" si="214"/>
        <v>2015</v>
      </c>
      <c r="N4585" s="7">
        <f t="shared" si="215"/>
        <v>6</v>
      </c>
      <c r="O4585" s="30">
        <f t="shared" si="216"/>
        <v>159</v>
      </c>
    </row>
    <row r="4586" spans="2:15" x14ac:dyDescent="0.2">
      <c r="B4586" s="13">
        <v>56416</v>
      </c>
      <c r="C4586" s="14">
        <v>42167.596111111248</v>
      </c>
      <c r="D4586" s="7" t="s">
        <v>8</v>
      </c>
      <c r="E4586" s="13">
        <v>2203</v>
      </c>
      <c r="F4586" s="7" t="s">
        <v>39</v>
      </c>
      <c r="G4586" s="7" t="s">
        <v>11</v>
      </c>
      <c r="H4586" s="13">
        <v>10</v>
      </c>
      <c r="I4586" s="13">
        <f>IF(G4586="Male",VLOOKUP(H4586,'Shoe size conversion table'!$B$6:$D$22,2),VLOOKUP(H4586,'Shoe size conversion table'!$J$6:$L$22,2))</f>
        <v>43</v>
      </c>
      <c r="J4586" s="13">
        <f>IF(G4586="Male",VLOOKUP(H4586,'Shoe size conversion table'!$B$6:$D$22,3),VLOOKUP(H4586,'Shoe size conversion table'!$J$6:$L$22,3))</f>
        <v>9.5</v>
      </c>
      <c r="K4586" s="11">
        <v>139</v>
      </c>
      <c r="L4586" s="12">
        <v>0.2</v>
      </c>
      <c r="M4586" s="7">
        <f t="shared" si="214"/>
        <v>2015</v>
      </c>
      <c r="N4586" s="7">
        <f t="shared" si="215"/>
        <v>6</v>
      </c>
      <c r="O4586" s="30">
        <f t="shared" si="216"/>
        <v>111.2</v>
      </c>
    </row>
    <row r="4587" spans="2:15" x14ac:dyDescent="0.2">
      <c r="B4587" s="13">
        <v>56417</v>
      </c>
      <c r="C4587" s="14">
        <v>42167.626111111291</v>
      </c>
      <c r="D4587" s="7" t="s">
        <v>10</v>
      </c>
      <c r="E4587" s="13">
        <v>2187</v>
      </c>
      <c r="F4587" s="7" t="s">
        <v>35</v>
      </c>
      <c r="G4587" s="7" t="s">
        <v>11</v>
      </c>
      <c r="H4587" s="13">
        <v>9</v>
      </c>
      <c r="I4587" s="13">
        <f>IF(G4587="Male",VLOOKUP(H4587,'Shoe size conversion table'!$B$6:$D$22,2),VLOOKUP(H4587,'Shoe size conversion table'!$J$6:$L$22,2))</f>
        <v>42</v>
      </c>
      <c r="J4587" s="13">
        <f>IF(G4587="Male",VLOOKUP(H4587,'Shoe size conversion table'!$B$6:$D$22,3),VLOOKUP(H4587,'Shoe size conversion table'!$J$6:$L$22,3))</f>
        <v>8.5</v>
      </c>
      <c r="K4587" s="11">
        <v>139</v>
      </c>
      <c r="L4587" s="12">
        <v>0.2</v>
      </c>
      <c r="M4587" s="7">
        <f t="shared" si="214"/>
        <v>2015</v>
      </c>
      <c r="N4587" s="7">
        <f t="shared" si="215"/>
        <v>6</v>
      </c>
      <c r="O4587" s="30">
        <f t="shared" si="216"/>
        <v>111.2</v>
      </c>
    </row>
    <row r="4588" spans="2:15" x14ac:dyDescent="0.2">
      <c r="B4588" s="13">
        <v>56418</v>
      </c>
      <c r="C4588" s="14">
        <v>42167.636111111293</v>
      </c>
      <c r="D4588" s="7" t="s">
        <v>10</v>
      </c>
      <c r="E4588" s="13">
        <v>2153</v>
      </c>
      <c r="F4588" s="7" t="s">
        <v>34</v>
      </c>
      <c r="G4588" s="7" t="s">
        <v>11</v>
      </c>
      <c r="H4588" s="13">
        <v>9</v>
      </c>
      <c r="I4588" s="13">
        <f>IF(G4588="Male",VLOOKUP(H4588,'Shoe size conversion table'!$B$6:$D$22,2),VLOOKUP(H4588,'Shoe size conversion table'!$J$6:$L$22,2))</f>
        <v>42</v>
      </c>
      <c r="J4588" s="13">
        <f>IF(G4588="Male",VLOOKUP(H4588,'Shoe size conversion table'!$B$6:$D$22,3),VLOOKUP(H4588,'Shoe size conversion table'!$J$6:$L$22,3))</f>
        <v>8.5</v>
      </c>
      <c r="K4588" s="11">
        <v>169</v>
      </c>
      <c r="L4588" s="12">
        <v>0.5</v>
      </c>
      <c r="M4588" s="7">
        <f t="shared" si="214"/>
        <v>2015</v>
      </c>
      <c r="N4588" s="7">
        <f t="shared" si="215"/>
        <v>6</v>
      </c>
      <c r="O4588" s="30">
        <f t="shared" si="216"/>
        <v>84.5</v>
      </c>
    </row>
    <row r="4589" spans="2:15" x14ac:dyDescent="0.2">
      <c r="B4589" s="13">
        <v>56419</v>
      </c>
      <c r="C4589" s="14">
        <v>42167.776111111125</v>
      </c>
      <c r="D4589" s="7" t="s">
        <v>9</v>
      </c>
      <c r="E4589" s="13">
        <v>2160</v>
      </c>
      <c r="F4589" s="7" t="s">
        <v>58</v>
      </c>
      <c r="G4589" s="7" t="s">
        <v>11</v>
      </c>
      <c r="H4589" s="13">
        <v>9.5</v>
      </c>
      <c r="I4589" s="13" t="str">
        <f>IF(G4589="Male",VLOOKUP(H4589,'Shoe size conversion table'!$B$6:$D$22,2),VLOOKUP(H4589,'Shoe size conversion table'!$J$6:$L$22,2))</f>
        <v>42-43</v>
      </c>
      <c r="J4589" s="13">
        <f>IF(G4589="Male",VLOOKUP(H4589,'Shoe size conversion table'!$B$6:$D$22,3),VLOOKUP(H4589,'Shoe size conversion table'!$J$6:$L$22,3))</f>
        <v>9</v>
      </c>
      <c r="K4589" s="11">
        <v>159</v>
      </c>
      <c r="L4589" s="12">
        <v>0.1</v>
      </c>
      <c r="M4589" s="7">
        <f t="shared" si="214"/>
        <v>2015</v>
      </c>
      <c r="N4589" s="7">
        <f t="shared" si="215"/>
        <v>6</v>
      </c>
      <c r="O4589" s="30">
        <f t="shared" si="216"/>
        <v>143.1</v>
      </c>
    </row>
    <row r="4590" spans="2:15" x14ac:dyDescent="0.2">
      <c r="B4590" s="13">
        <v>56420</v>
      </c>
      <c r="C4590" s="14">
        <v>42167.936111111128</v>
      </c>
      <c r="D4590" s="7" t="s">
        <v>7</v>
      </c>
      <c r="E4590" s="13">
        <v>2180</v>
      </c>
      <c r="F4590" s="7" t="s">
        <v>55</v>
      </c>
      <c r="G4590" s="7" t="s">
        <v>11</v>
      </c>
      <c r="H4590" s="13">
        <v>10</v>
      </c>
      <c r="I4590" s="13">
        <f>IF(G4590="Male",VLOOKUP(H4590,'Shoe size conversion table'!$B$6:$D$22,2),VLOOKUP(H4590,'Shoe size conversion table'!$J$6:$L$22,2))</f>
        <v>43</v>
      </c>
      <c r="J4590" s="13">
        <f>IF(G4590="Male",VLOOKUP(H4590,'Shoe size conversion table'!$B$6:$D$22,3),VLOOKUP(H4590,'Shoe size conversion table'!$J$6:$L$22,3))</f>
        <v>9.5</v>
      </c>
      <c r="K4590" s="11">
        <v>159</v>
      </c>
      <c r="L4590" s="12">
        <v>0</v>
      </c>
      <c r="M4590" s="7">
        <f t="shared" si="214"/>
        <v>2015</v>
      </c>
      <c r="N4590" s="7">
        <f t="shared" si="215"/>
        <v>6</v>
      </c>
      <c r="O4590" s="30">
        <f t="shared" si="216"/>
        <v>159</v>
      </c>
    </row>
    <row r="4591" spans="2:15" x14ac:dyDescent="0.2">
      <c r="B4591" s="13">
        <v>56421</v>
      </c>
      <c r="C4591" s="14">
        <v>42168.066111111249</v>
      </c>
      <c r="D4591" s="7" t="s">
        <v>7</v>
      </c>
      <c r="E4591" s="13">
        <v>2188</v>
      </c>
      <c r="F4591" s="7" t="s">
        <v>45</v>
      </c>
      <c r="G4591" s="7" t="s">
        <v>12</v>
      </c>
      <c r="H4591" s="13">
        <v>7.5</v>
      </c>
      <c r="I4591" s="13">
        <f>IF(G4591="Male",VLOOKUP(H4591,'Shoe size conversion table'!$B$6:$D$22,2),VLOOKUP(H4591,'Shoe size conversion table'!$J$6:$L$22,2))</f>
        <v>38</v>
      </c>
      <c r="J4591" s="13">
        <f>IF(G4591="Male",VLOOKUP(H4591,'Shoe size conversion table'!$B$6:$D$22,3),VLOOKUP(H4591,'Shoe size conversion table'!$J$6:$L$22,3))</f>
        <v>5.5</v>
      </c>
      <c r="K4591" s="11">
        <v>129</v>
      </c>
      <c r="L4591" s="12">
        <v>0.2</v>
      </c>
      <c r="M4591" s="7">
        <f t="shared" si="214"/>
        <v>2015</v>
      </c>
      <c r="N4591" s="7">
        <f t="shared" si="215"/>
        <v>6</v>
      </c>
      <c r="O4591" s="30">
        <f t="shared" si="216"/>
        <v>103.2</v>
      </c>
    </row>
    <row r="4592" spans="2:15" x14ac:dyDescent="0.2">
      <c r="B4592" s="13">
        <v>56422</v>
      </c>
      <c r="C4592" s="14">
        <v>42168.076111111288</v>
      </c>
      <c r="D4592" s="7" t="s">
        <v>7</v>
      </c>
      <c r="E4592" s="13">
        <v>2185</v>
      </c>
      <c r="F4592" s="7" t="s">
        <v>48</v>
      </c>
      <c r="G4592" s="7" t="s">
        <v>12</v>
      </c>
      <c r="H4592" s="13">
        <v>8.5</v>
      </c>
      <c r="I4592" s="13">
        <f>IF(G4592="Male",VLOOKUP(H4592,'Shoe size conversion table'!$B$6:$D$22,2),VLOOKUP(H4592,'Shoe size conversion table'!$J$6:$L$22,2))</f>
        <v>39</v>
      </c>
      <c r="J4592" s="13">
        <f>IF(G4592="Male",VLOOKUP(H4592,'Shoe size conversion table'!$B$6:$D$22,3),VLOOKUP(H4592,'Shoe size conversion table'!$J$6:$L$22,3))</f>
        <v>6.5</v>
      </c>
      <c r="K4592" s="11">
        <v>139</v>
      </c>
      <c r="L4592" s="12">
        <v>0.1</v>
      </c>
      <c r="M4592" s="7">
        <f t="shared" si="214"/>
        <v>2015</v>
      </c>
      <c r="N4592" s="7">
        <f t="shared" si="215"/>
        <v>6</v>
      </c>
      <c r="O4592" s="30">
        <f t="shared" si="216"/>
        <v>125.10000000000001</v>
      </c>
    </row>
    <row r="4593" spans="2:15" x14ac:dyDescent="0.2">
      <c r="B4593" s="13">
        <v>56423</v>
      </c>
      <c r="C4593" s="14">
        <v>42168.156111111319</v>
      </c>
      <c r="D4593" s="7" t="s">
        <v>7</v>
      </c>
      <c r="E4593" s="13">
        <v>2187</v>
      </c>
      <c r="F4593" s="7" t="s">
        <v>57</v>
      </c>
      <c r="G4593" s="7" t="s">
        <v>11</v>
      </c>
      <c r="H4593" s="13">
        <v>13</v>
      </c>
      <c r="I4593" s="13">
        <f>IF(G4593="Male",VLOOKUP(H4593,'Shoe size conversion table'!$B$6:$D$22,2),VLOOKUP(H4593,'Shoe size conversion table'!$J$6:$L$22,2))</f>
        <v>46</v>
      </c>
      <c r="J4593" s="13">
        <f>IF(G4593="Male",VLOOKUP(H4593,'Shoe size conversion table'!$B$6:$D$22,3),VLOOKUP(H4593,'Shoe size conversion table'!$J$6:$L$22,3))</f>
        <v>12.5</v>
      </c>
      <c r="K4593" s="11">
        <v>179</v>
      </c>
      <c r="L4593" s="12">
        <v>0.1</v>
      </c>
      <c r="M4593" s="7">
        <f t="shared" si="214"/>
        <v>2015</v>
      </c>
      <c r="N4593" s="7">
        <f t="shared" si="215"/>
        <v>6</v>
      </c>
      <c r="O4593" s="30">
        <f t="shared" si="216"/>
        <v>161.1</v>
      </c>
    </row>
    <row r="4594" spans="2:15" x14ac:dyDescent="0.2">
      <c r="B4594" s="13">
        <v>56424</v>
      </c>
      <c r="C4594" s="14">
        <v>42168.216111111251</v>
      </c>
      <c r="D4594" s="7" t="s">
        <v>8</v>
      </c>
      <c r="E4594" s="13">
        <v>2238</v>
      </c>
      <c r="F4594" s="7" t="s">
        <v>40</v>
      </c>
      <c r="G4594" s="7" t="s">
        <v>12</v>
      </c>
      <c r="H4594" s="13">
        <v>8.5</v>
      </c>
      <c r="I4594" s="13">
        <f>IF(G4594="Male",VLOOKUP(H4594,'Shoe size conversion table'!$B$6:$D$22,2),VLOOKUP(H4594,'Shoe size conversion table'!$J$6:$L$22,2))</f>
        <v>39</v>
      </c>
      <c r="J4594" s="13">
        <f>IF(G4594="Male",VLOOKUP(H4594,'Shoe size conversion table'!$B$6:$D$22,3),VLOOKUP(H4594,'Shoe size conversion table'!$J$6:$L$22,3))</f>
        <v>6.5</v>
      </c>
      <c r="K4594" s="11">
        <v>129</v>
      </c>
      <c r="L4594" s="12">
        <v>0.2</v>
      </c>
      <c r="M4594" s="7">
        <f t="shared" si="214"/>
        <v>2015</v>
      </c>
      <c r="N4594" s="7">
        <f t="shared" si="215"/>
        <v>6</v>
      </c>
      <c r="O4594" s="30">
        <f t="shared" si="216"/>
        <v>103.2</v>
      </c>
    </row>
    <row r="4595" spans="2:15" x14ac:dyDescent="0.2">
      <c r="B4595" s="13">
        <v>56425</v>
      </c>
      <c r="C4595" s="14">
        <v>42168.296111111289</v>
      </c>
      <c r="D4595" s="7" t="s">
        <v>7</v>
      </c>
      <c r="E4595" s="13">
        <v>2239</v>
      </c>
      <c r="F4595" s="7" t="s">
        <v>48</v>
      </c>
      <c r="G4595" s="7" t="s">
        <v>12</v>
      </c>
      <c r="H4595" s="13">
        <v>8.5</v>
      </c>
      <c r="I4595" s="13">
        <f>IF(G4595="Male",VLOOKUP(H4595,'Shoe size conversion table'!$B$6:$D$22,2),VLOOKUP(H4595,'Shoe size conversion table'!$J$6:$L$22,2))</f>
        <v>39</v>
      </c>
      <c r="J4595" s="13">
        <f>IF(G4595="Male",VLOOKUP(H4595,'Shoe size conversion table'!$B$6:$D$22,3),VLOOKUP(H4595,'Shoe size conversion table'!$J$6:$L$22,3))</f>
        <v>6.5</v>
      </c>
      <c r="K4595" s="11">
        <v>139</v>
      </c>
      <c r="L4595" s="12">
        <v>0</v>
      </c>
      <c r="M4595" s="7">
        <f t="shared" si="214"/>
        <v>2015</v>
      </c>
      <c r="N4595" s="7">
        <f t="shared" si="215"/>
        <v>6</v>
      </c>
      <c r="O4595" s="30">
        <f t="shared" si="216"/>
        <v>139</v>
      </c>
    </row>
    <row r="4596" spans="2:15" x14ac:dyDescent="0.2">
      <c r="B4596" s="13">
        <v>56426</v>
      </c>
      <c r="C4596" s="14">
        <v>42168.306111111247</v>
      </c>
      <c r="D4596" s="7" t="s">
        <v>10</v>
      </c>
      <c r="E4596" s="13">
        <v>2230</v>
      </c>
      <c r="F4596" s="7" t="s">
        <v>34</v>
      </c>
      <c r="G4596" s="7" t="s">
        <v>11</v>
      </c>
      <c r="H4596" s="13">
        <v>8.5</v>
      </c>
      <c r="I4596" s="13" t="str">
        <f>IF(G4596="Male",VLOOKUP(H4596,'Shoe size conversion table'!$B$6:$D$22,2),VLOOKUP(H4596,'Shoe size conversion table'!$J$6:$L$22,2))</f>
        <v>41-42</v>
      </c>
      <c r="J4596" s="13">
        <f>IF(G4596="Male",VLOOKUP(H4596,'Shoe size conversion table'!$B$6:$D$22,3),VLOOKUP(H4596,'Shoe size conversion table'!$J$6:$L$22,3))</f>
        <v>8</v>
      </c>
      <c r="K4596" s="11">
        <v>159</v>
      </c>
      <c r="L4596" s="12">
        <v>0</v>
      </c>
      <c r="M4596" s="7">
        <f t="shared" si="214"/>
        <v>2015</v>
      </c>
      <c r="N4596" s="7">
        <f t="shared" si="215"/>
        <v>6</v>
      </c>
      <c r="O4596" s="30">
        <f t="shared" si="216"/>
        <v>159</v>
      </c>
    </row>
    <row r="4597" spans="2:15" x14ac:dyDescent="0.2">
      <c r="B4597" s="13">
        <v>56426</v>
      </c>
      <c r="C4597" s="14">
        <v>42168.306111111247</v>
      </c>
      <c r="D4597" s="7" t="s">
        <v>10</v>
      </c>
      <c r="E4597" s="13">
        <v>2185</v>
      </c>
      <c r="F4597" s="7" t="s">
        <v>35</v>
      </c>
      <c r="G4597" s="7" t="s">
        <v>11</v>
      </c>
      <c r="H4597" s="13">
        <v>6.5</v>
      </c>
      <c r="I4597" s="13">
        <f>IF(G4597="Male",VLOOKUP(H4597,'Shoe size conversion table'!$B$6:$D$22,2),VLOOKUP(H4597,'Shoe size conversion table'!$J$6:$L$22,2))</f>
        <v>39</v>
      </c>
      <c r="J4597" s="13">
        <f>IF(G4597="Male",VLOOKUP(H4597,'Shoe size conversion table'!$B$6:$D$22,3),VLOOKUP(H4597,'Shoe size conversion table'!$J$6:$L$22,3))</f>
        <v>6</v>
      </c>
      <c r="K4597" s="11">
        <v>199</v>
      </c>
      <c r="L4597" s="12">
        <v>0.2</v>
      </c>
      <c r="M4597" s="7">
        <f t="shared" si="214"/>
        <v>2015</v>
      </c>
      <c r="N4597" s="7">
        <f t="shared" si="215"/>
        <v>6</v>
      </c>
      <c r="O4597" s="30">
        <f t="shared" si="216"/>
        <v>159.20000000000002</v>
      </c>
    </row>
    <row r="4598" spans="2:15" x14ac:dyDescent="0.2">
      <c r="B4598" s="13">
        <v>56427</v>
      </c>
      <c r="C4598" s="14">
        <v>42168.436111111245</v>
      </c>
      <c r="D4598" s="7" t="s">
        <v>7</v>
      </c>
      <c r="E4598" s="13">
        <v>2215</v>
      </c>
      <c r="F4598" s="7" t="s">
        <v>50</v>
      </c>
      <c r="G4598" s="7" t="s">
        <v>11</v>
      </c>
      <c r="H4598" s="13">
        <v>8.5</v>
      </c>
      <c r="I4598" s="13" t="str">
        <f>IF(G4598="Male",VLOOKUP(H4598,'Shoe size conversion table'!$B$6:$D$22,2),VLOOKUP(H4598,'Shoe size conversion table'!$J$6:$L$22,2))</f>
        <v>41-42</v>
      </c>
      <c r="J4598" s="13">
        <f>IF(G4598="Male",VLOOKUP(H4598,'Shoe size conversion table'!$B$6:$D$22,3),VLOOKUP(H4598,'Shoe size conversion table'!$J$6:$L$22,3))</f>
        <v>8</v>
      </c>
      <c r="K4598" s="11">
        <v>169</v>
      </c>
      <c r="L4598" s="12">
        <v>0.2</v>
      </c>
      <c r="M4598" s="7">
        <f t="shared" si="214"/>
        <v>2015</v>
      </c>
      <c r="N4598" s="7">
        <f t="shared" si="215"/>
        <v>6</v>
      </c>
      <c r="O4598" s="30">
        <f t="shared" si="216"/>
        <v>135.20000000000002</v>
      </c>
    </row>
    <row r="4599" spans="2:15" x14ac:dyDescent="0.2">
      <c r="B4599" s="13">
        <v>56428</v>
      </c>
      <c r="C4599" s="14">
        <v>42168.476111111289</v>
      </c>
      <c r="D4599" s="7" t="s">
        <v>8</v>
      </c>
      <c r="E4599" s="13">
        <v>2232</v>
      </c>
      <c r="F4599" s="7" t="s">
        <v>41</v>
      </c>
      <c r="G4599" s="7" t="s">
        <v>11</v>
      </c>
      <c r="H4599" s="13">
        <v>9.5</v>
      </c>
      <c r="I4599" s="13" t="str">
        <f>IF(G4599="Male",VLOOKUP(H4599,'Shoe size conversion table'!$B$6:$D$22,2),VLOOKUP(H4599,'Shoe size conversion table'!$J$6:$L$22,2))</f>
        <v>42-43</v>
      </c>
      <c r="J4599" s="13">
        <f>IF(G4599="Male",VLOOKUP(H4599,'Shoe size conversion table'!$B$6:$D$22,3),VLOOKUP(H4599,'Shoe size conversion table'!$J$6:$L$22,3))</f>
        <v>9</v>
      </c>
      <c r="K4599" s="11">
        <v>189</v>
      </c>
      <c r="L4599" s="12">
        <v>0</v>
      </c>
      <c r="M4599" s="7">
        <f t="shared" si="214"/>
        <v>2015</v>
      </c>
      <c r="N4599" s="7">
        <f t="shared" si="215"/>
        <v>6</v>
      </c>
      <c r="O4599" s="30">
        <f t="shared" si="216"/>
        <v>189</v>
      </c>
    </row>
    <row r="4600" spans="2:15" x14ac:dyDescent="0.2">
      <c r="B4600" s="13">
        <v>56429</v>
      </c>
      <c r="C4600" s="14">
        <v>42168.566111111119</v>
      </c>
      <c r="D4600" s="7" t="s">
        <v>9</v>
      </c>
      <c r="E4600" s="13">
        <v>2238</v>
      </c>
      <c r="F4600" s="7" t="s">
        <v>60</v>
      </c>
      <c r="G4600" s="7" t="s">
        <v>11</v>
      </c>
      <c r="H4600" s="13">
        <v>9</v>
      </c>
      <c r="I4600" s="13">
        <f>IF(G4600="Male",VLOOKUP(H4600,'Shoe size conversion table'!$B$6:$D$22,2),VLOOKUP(H4600,'Shoe size conversion table'!$J$6:$L$22,2))</f>
        <v>42</v>
      </c>
      <c r="J4600" s="13">
        <f>IF(G4600="Male",VLOOKUP(H4600,'Shoe size conversion table'!$B$6:$D$22,3),VLOOKUP(H4600,'Shoe size conversion table'!$J$6:$L$22,3))</f>
        <v>8.5</v>
      </c>
      <c r="K4600" s="11">
        <v>199</v>
      </c>
      <c r="L4600" s="12">
        <v>0.2</v>
      </c>
      <c r="M4600" s="7">
        <f t="shared" si="214"/>
        <v>2015</v>
      </c>
      <c r="N4600" s="7">
        <f t="shared" si="215"/>
        <v>6</v>
      </c>
      <c r="O4600" s="30">
        <f t="shared" si="216"/>
        <v>159.20000000000002</v>
      </c>
    </row>
    <row r="4601" spans="2:15" x14ac:dyDescent="0.2">
      <c r="B4601" s="13">
        <v>56430</v>
      </c>
      <c r="C4601" s="14">
        <v>42168.62611111132</v>
      </c>
      <c r="D4601" s="7" t="s">
        <v>10</v>
      </c>
      <c r="E4601" s="13">
        <v>2197</v>
      </c>
      <c r="F4601" s="7" t="s">
        <v>35</v>
      </c>
      <c r="G4601" s="7" t="s">
        <v>12</v>
      </c>
      <c r="H4601" s="13">
        <v>8.5</v>
      </c>
      <c r="I4601" s="13">
        <f>IF(G4601="Male",VLOOKUP(H4601,'Shoe size conversion table'!$B$6:$D$22,2),VLOOKUP(H4601,'Shoe size conversion table'!$J$6:$L$22,2))</f>
        <v>39</v>
      </c>
      <c r="J4601" s="13">
        <f>IF(G4601="Male",VLOOKUP(H4601,'Shoe size conversion table'!$B$6:$D$22,3),VLOOKUP(H4601,'Shoe size conversion table'!$J$6:$L$22,3))</f>
        <v>6.5</v>
      </c>
      <c r="K4601" s="11">
        <v>189</v>
      </c>
      <c r="L4601" s="12">
        <v>0</v>
      </c>
      <c r="M4601" s="7">
        <f t="shared" si="214"/>
        <v>2015</v>
      </c>
      <c r="N4601" s="7">
        <f t="shared" si="215"/>
        <v>6</v>
      </c>
      <c r="O4601" s="30">
        <f t="shared" si="216"/>
        <v>189</v>
      </c>
    </row>
    <row r="4602" spans="2:15" x14ac:dyDescent="0.2">
      <c r="B4602" s="13">
        <v>56431</v>
      </c>
      <c r="C4602" s="14">
        <v>42168.636111111293</v>
      </c>
      <c r="D4602" s="7" t="s">
        <v>7</v>
      </c>
      <c r="E4602" s="13">
        <v>2212</v>
      </c>
      <c r="F4602" s="7" t="s">
        <v>51</v>
      </c>
      <c r="G4602" s="7" t="s">
        <v>12</v>
      </c>
      <c r="H4602" s="13">
        <v>4.5</v>
      </c>
      <c r="I4602" s="13">
        <f>IF(G4602="Male",VLOOKUP(H4602,'Shoe size conversion table'!$B$6:$D$22,2),VLOOKUP(H4602,'Shoe size conversion table'!$J$6:$L$22,2))</f>
        <v>35</v>
      </c>
      <c r="J4602" s="13">
        <f>IF(G4602="Male",VLOOKUP(H4602,'Shoe size conversion table'!$B$6:$D$22,3),VLOOKUP(H4602,'Shoe size conversion table'!$J$6:$L$22,3))</f>
        <v>2.5</v>
      </c>
      <c r="K4602" s="11">
        <v>169</v>
      </c>
      <c r="L4602" s="12">
        <v>0.3</v>
      </c>
      <c r="M4602" s="7">
        <f t="shared" si="214"/>
        <v>2015</v>
      </c>
      <c r="N4602" s="7">
        <f t="shared" si="215"/>
        <v>6</v>
      </c>
      <c r="O4602" s="30">
        <f t="shared" si="216"/>
        <v>118.3</v>
      </c>
    </row>
    <row r="4603" spans="2:15" x14ac:dyDescent="0.2">
      <c r="B4603" s="13">
        <v>56432</v>
      </c>
      <c r="C4603" s="14">
        <v>42168.776111111125</v>
      </c>
      <c r="D4603" s="7" t="s">
        <v>9</v>
      </c>
      <c r="E4603" s="13">
        <v>2190</v>
      </c>
      <c r="F4603" s="7" t="s">
        <v>59</v>
      </c>
      <c r="G4603" s="7" t="s">
        <v>11</v>
      </c>
      <c r="H4603" s="13">
        <v>9.5</v>
      </c>
      <c r="I4603" s="13" t="str">
        <f>IF(G4603="Male",VLOOKUP(H4603,'Shoe size conversion table'!$B$6:$D$22,2),VLOOKUP(H4603,'Shoe size conversion table'!$J$6:$L$22,2))</f>
        <v>42-43</v>
      </c>
      <c r="J4603" s="13">
        <f>IF(G4603="Male",VLOOKUP(H4603,'Shoe size conversion table'!$B$6:$D$22,3),VLOOKUP(H4603,'Shoe size conversion table'!$J$6:$L$22,3))</f>
        <v>9</v>
      </c>
      <c r="K4603" s="11">
        <v>149</v>
      </c>
      <c r="L4603" s="12">
        <v>0</v>
      </c>
      <c r="M4603" s="7">
        <f t="shared" si="214"/>
        <v>2015</v>
      </c>
      <c r="N4603" s="7">
        <f t="shared" si="215"/>
        <v>6</v>
      </c>
      <c r="O4603" s="30">
        <f t="shared" si="216"/>
        <v>149</v>
      </c>
    </row>
    <row r="4604" spans="2:15" x14ac:dyDescent="0.2">
      <c r="B4604" s="13">
        <v>56433</v>
      </c>
      <c r="C4604" s="14">
        <v>42168.796111111122</v>
      </c>
      <c r="D4604" s="7" t="s">
        <v>9</v>
      </c>
      <c r="E4604" s="13">
        <v>2211</v>
      </c>
      <c r="F4604" s="7" t="s">
        <v>62</v>
      </c>
      <c r="G4604" s="7" t="s">
        <v>11</v>
      </c>
      <c r="H4604" s="13">
        <v>12</v>
      </c>
      <c r="I4604" s="13">
        <f>IF(G4604="Male",VLOOKUP(H4604,'Shoe size conversion table'!$B$6:$D$22,2),VLOOKUP(H4604,'Shoe size conversion table'!$J$6:$L$22,2))</f>
        <v>45</v>
      </c>
      <c r="J4604" s="13">
        <f>IF(G4604="Male",VLOOKUP(H4604,'Shoe size conversion table'!$B$6:$D$22,3),VLOOKUP(H4604,'Shoe size conversion table'!$J$6:$L$22,3))</f>
        <v>11.5</v>
      </c>
      <c r="K4604" s="11">
        <v>159</v>
      </c>
      <c r="L4604" s="12">
        <v>0</v>
      </c>
      <c r="M4604" s="7">
        <f t="shared" si="214"/>
        <v>2015</v>
      </c>
      <c r="N4604" s="7">
        <f t="shared" si="215"/>
        <v>6</v>
      </c>
      <c r="O4604" s="30">
        <f t="shared" si="216"/>
        <v>159</v>
      </c>
    </row>
    <row r="4605" spans="2:15" x14ac:dyDescent="0.2">
      <c r="B4605" s="13">
        <v>56434</v>
      </c>
      <c r="C4605" s="14">
        <v>42168.896111111251</v>
      </c>
      <c r="D4605" s="7" t="s">
        <v>8</v>
      </c>
      <c r="E4605" s="13">
        <v>2220</v>
      </c>
      <c r="F4605" s="7" t="s">
        <v>38</v>
      </c>
      <c r="G4605" s="7" t="s">
        <v>11</v>
      </c>
      <c r="H4605" s="13">
        <v>9</v>
      </c>
      <c r="I4605" s="13">
        <f>IF(G4605="Male",VLOOKUP(H4605,'Shoe size conversion table'!$B$6:$D$22,2),VLOOKUP(H4605,'Shoe size conversion table'!$J$6:$L$22,2))</f>
        <v>42</v>
      </c>
      <c r="J4605" s="13">
        <f>IF(G4605="Male",VLOOKUP(H4605,'Shoe size conversion table'!$B$6:$D$22,3),VLOOKUP(H4605,'Shoe size conversion table'!$J$6:$L$22,3))</f>
        <v>8.5</v>
      </c>
      <c r="K4605" s="11">
        <v>149</v>
      </c>
      <c r="L4605" s="12">
        <v>0</v>
      </c>
      <c r="M4605" s="7">
        <f t="shared" si="214"/>
        <v>2015</v>
      </c>
      <c r="N4605" s="7">
        <f t="shared" si="215"/>
        <v>6</v>
      </c>
      <c r="O4605" s="30">
        <f t="shared" si="216"/>
        <v>149</v>
      </c>
    </row>
    <row r="4606" spans="2:15" x14ac:dyDescent="0.2">
      <c r="B4606" s="13">
        <v>56435</v>
      </c>
      <c r="C4606" s="14">
        <v>42168.946111111123</v>
      </c>
      <c r="D4606" s="7" t="s">
        <v>10</v>
      </c>
      <c r="E4606" s="13">
        <v>2151</v>
      </c>
      <c r="F4606" s="7" t="s">
        <v>35</v>
      </c>
      <c r="G4606" s="7" t="s">
        <v>11</v>
      </c>
      <c r="H4606" s="13">
        <v>10.5</v>
      </c>
      <c r="I4606" s="13" t="str">
        <f>IF(G4606="Male",VLOOKUP(H4606,'Shoe size conversion table'!$B$6:$D$22,2),VLOOKUP(H4606,'Shoe size conversion table'!$J$6:$L$22,2))</f>
        <v>43-44</v>
      </c>
      <c r="J4606" s="13">
        <f>IF(G4606="Male",VLOOKUP(H4606,'Shoe size conversion table'!$B$6:$D$22,3),VLOOKUP(H4606,'Shoe size conversion table'!$J$6:$L$22,3))</f>
        <v>10</v>
      </c>
      <c r="K4606" s="11">
        <v>169</v>
      </c>
      <c r="L4606" s="12">
        <v>0</v>
      </c>
      <c r="M4606" s="7">
        <f t="shared" si="214"/>
        <v>2015</v>
      </c>
      <c r="N4606" s="7">
        <f t="shared" si="215"/>
        <v>6</v>
      </c>
      <c r="O4606" s="30">
        <f t="shared" si="216"/>
        <v>169</v>
      </c>
    </row>
    <row r="4607" spans="2:15" x14ac:dyDescent="0.2">
      <c r="B4607" s="13">
        <v>56436</v>
      </c>
      <c r="C4607" s="14">
        <v>42168.94611111132</v>
      </c>
      <c r="D4607" s="7" t="s">
        <v>7</v>
      </c>
      <c r="E4607" s="13">
        <v>2240</v>
      </c>
      <c r="F4607" s="7" t="s">
        <v>51</v>
      </c>
      <c r="G4607" s="7" t="s">
        <v>11</v>
      </c>
      <c r="H4607" s="13">
        <v>8.5</v>
      </c>
      <c r="I4607" s="13" t="str">
        <f>IF(G4607="Male",VLOOKUP(H4607,'Shoe size conversion table'!$B$6:$D$22,2),VLOOKUP(H4607,'Shoe size conversion table'!$J$6:$L$22,2))</f>
        <v>41-42</v>
      </c>
      <c r="J4607" s="13">
        <f>IF(G4607="Male",VLOOKUP(H4607,'Shoe size conversion table'!$B$6:$D$22,3),VLOOKUP(H4607,'Shoe size conversion table'!$J$6:$L$22,3))</f>
        <v>8</v>
      </c>
      <c r="K4607" s="11">
        <v>179</v>
      </c>
      <c r="L4607" s="12">
        <v>0.1</v>
      </c>
      <c r="M4607" s="7">
        <f t="shared" si="214"/>
        <v>2015</v>
      </c>
      <c r="N4607" s="7">
        <f t="shared" si="215"/>
        <v>6</v>
      </c>
      <c r="O4607" s="30">
        <f t="shared" si="216"/>
        <v>161.1</v>
      </c>
    </row>
    <row r="4608" spans="2:15" x14ac:dyDescent="0.2">
      <c r="B4608" s="13">
        <v>56437</v>
      </c>
      <c r="C4608" s="14">
        <v>42168.94611111132</v>
      </c>
      <c r="D4608" s="7" t="s">
        <v>10</v>
      </c>
      <c r="E4608" s="13">
        <v>2192</v>
      </c>
      <c r="F4608" s="7" t="s">
        <v>35</v>
      </c>
      <c r="G4608" s="7" t="s">
        <v>12</v>
      </c>
      <c r="H4608" s="13">
        <v>4.5</v>
      </c>
      <c r="I4608" s="13">
        <f>IF(G4608="Male",VLOOKUP(H4608,'Shoe size conversion table'!$B$6:$D$22,2),VLOOKUP(H4608,'Shoe size conversion table'!$J$6:$L$22,2))</f>
        <v>35</v>
      </c>
      <c r="J4608" s="13">
        <f>IF(G4608="Male",VLOOKUP(H4608,'Shoe size conversion table'!$B$6:$D$22,3),VLOOKUP(H4608,'Shoe size conversion table'!$J$6:$L$22,3))</f>
        <v>2.5</v>
      </c>
      <c r="K4608" s="11">
        <v>149</v>
      </c>
      <c r="L4608" s="12">
        <v>0</v>
      </c>
      <c r="M4608" s="7">
        <f t="shared" si="214"/>
        <v>2015</v>
      </c>
      <c r="N4608" s="7">
        <f t="shared" si="215"/>
        <v>6</v>
      </c>
      <c r="O4608" s="30">
        <f t="shared" si="216"/>
        <v>149</v>
      </c>
    </row>
    <row r="4609" spans="2:15" x14ac:dyDescent="0.2">
      <c r="B4609" s="13">
        <v>56438</v>
      </c>
      <c r="C4609" s="14">
        <v>42169.046111111122</v>
      </c>
      <c r="D4609" s="7" t="s">
        <v>8</v>
      </c>
      <c r="E4609" s="13">
        <v>2192</v>
      </c>
      <c r="F4609" s="7" t="s">
        <v>38</v>
      </c>
      <c r="G4609" s="7" t="s">
        <v>11</v>
      </c>
      <c r="H4609" s="13">
        <v>10</v>
      </c>
      <c r="I4609" s="13">
        <f>IF(G4609="Male",VLOOKUP(H4609,'Shoe size conversion table'!$B$6:$D$22,2),VLOOKUP(H4609,'Shoe size conversion table'!$J$6:$L$22,2))</f>
        <v>43</v>
      </c>
      <c r="J4609" s="13">
        <f>IF(G4609="Male",VLOOKUP(H4609,'Shoe size conversion table'!$B$6:$D$22,3),VLOOKUP(H4609,'Shoe size conversion table'!$J$6:$L$22,3))</f>
        <v>9.5</v>
      </c>
      <c r="K4609" s="11">
        <v>189</v>
      </c>
      <c r="L4609" s="12">
        <v>0.3</v>
      </c>
      <c r="M4609" s="7">
        <f t="shared" si="214"/>
        <v>2015</v>
      </c>
      <c r="N4609" s="7">
        <f t="shared" si="215"/>
        <v>6</v>
      </c>
      <c r="O4609" s="30">
        <f t="shared" si="216"/>
        <v>132.29999999999998</v>
      </c>
    </row>
    <row r="4610" spans="2:15" x14ac:dyDescent="0.2">
      <c r="B4610" s="13">
        <v>56439</v>
      </c>
      <c r="C4610" s="14">
        <v>42169.076111111288</v>
      </c>
      <c r="D4610" s="7" t="s">
        <v>7</v>
      </c>
      <c r="E4610" s="13">
        <v>2239</v>
      </c>
      <c r="F4610" s="7" t="s">
        <v>48</v>
      </c>
      <c r="G4610" s="7" t="s">
        <v>11</v>
      </c>
      <c r="H4610" s="13">
        <v>9</v>
      </c>
      <c r="I4610" s="13">
        <f>IF(G4610="Male",VLOOKUP(H4610,'Shoe size conversion table'!$B$6:$D$22,2),VLOOKUP(H4610,'Shoe size conversion table'!$J$6:$L$22,2))</f>
        <v>42</v>
      </c>
      <c r="J4610" s="13">
        <f>IF(G4610="Male",VLOOKUP(H4610,'Shoe size conversion table'!$B$6:$D$22,3),VLOOKUP(H4610,'Shoe size conversion table'!$J$6:$L$22,3))</f>
        <v>8.5</v>
      </c>
      <c r="K4610" s="11">
        <v>179</v>
      </c>
      <c r="L4610" s="12">
        <v>0</v>
      </c>
      <c r="M4610" s="7">
        <f t="shared" si="214"/>
        <v>2015</v>
      </c>
      <c r="N4610" s="7">
        <f t="shared" si="215"/>
        <v>6</v>
      </c>
      <c r="O4610" s="30">
        <f t="shared" si="216"/>
        <v>179</v>
      </c>
    </row>
    <row r="4611" spans="2:15" x14ac:dyDescent="0.2">
      <c r="B4611" s="13">
        <v>56440</v>
      </c>
      <c r="C4611" s="14">
        <v>42169.086111111123</v>
      </c>
      <c r="D4611" s="7" t="s">
        <v>10</v>
      </c>
      <c r="E4611" s="13">
        <v>2172</v>
      </c>
      <c r="F4611" s="7" t="s">
        <v>35</v>
      </c>
      <c r="G4611" s="7" t="s">
        <v>12</v>
      </c>
      <c r="H4611" s="13">
        <v>8</v>
      </c>
      <c r="I4611" s="13" t="str">
        <f>IF(G4611="Male",VLOOKUP(H4611,'Shoe size conversion table'!$B$6:$D$22,2),VLOOKUP(H4611,'Shoe size conversion table'!$J$6:$L$22,2))</f>
        <v>38-39</v>
      </c>
      <c r="J4611" s="13">
        <f>IF(G4611="Male",VLOOKUP(H4611,'Shoe size conversion table'!$B$6:$D$22,3),VLOOKUP(H4611,'Shoe size conversion table'!$J$6:$L$22,3))</f>
        <v>6</v>
      </c>
      <c r="K4611" s="11">
        <v>179</v>
      </c>
      <c r="L4611" s="12">
        <v>0.1</v>
      </c>
      <c r="M4611" s="7">
        <f t="shared" si="214"/>
        <v>2015</v>
      </c>
      <c r="N4611" s="7">
        <f t="shared" si="215"/>
        <v>6</v>
      </c>
      <c r="O4611" s="30">
        <f t="shared" si="216"/>
        <v>161.1</v>
      </c>
    </row>
    <row r="4612" spans="2:15" x14ac:dyDescent="0.2">
      <c r="B4612" s="13">
        <v>56441</v>
      </c>
      <c r="C4612" s="14">
        <v>42169.436111111318</v>
      </c>
      <c r="D4612" s="7" t="s">
        <v>10</v>
      </c>
      <c r="E4612" s="13">
        <v>2154</v>
      </c>
      <c r="F4612" s="7" t="s">
        <v>35</v>
      </c>
      <c r="G4612" s="7" t="s">
        <v>11</v>
      </c>
      <c r="H4612" s="13">
        <v>11.5</v>
      </c>
      <c r="I4612" s="13" t="str">
        <f>IF(G4612="Male",VLOOKUP(H4612,'Shoe size conversion table'!$B$6:$D$22,2),VLOOKUP(H4612,'Shoe size conversion table'!$J$6:$L$22,2))</f>
        <v>44-45</v>
      </c>
      <c r="J4612" s="13">
        <f>IF(G4612="Male",VLOOKUP(H4612,'Shoe size conversion table'!$B$6:$D$22,3),VLOOKUP(H4612,'Shoe size conversion table'!$J$6:$L$22,3))</f>
        <v>11</v>
      </c>
      <c r="K4612" s="11">
        <v>189</v>
      </c>
      <c r="L4612" s="12">
        <v>0.3</v>
      </c>
      <c r="M4612" s="7">
        <f t="shared" si="214"/>
        <v>2015</v>
      </c>
      <c r="N4612" s="7">
        <f t="shared" si="215"/>
        <v>6</v>
      </c>
      <c r="O4612" s="30">
        <f t="shared" si="216"/>
        <v>132.29999999999998</v>
      </c>
    </row>
    <row r="4613" spans="2:15" x14ac:dyDescent="0.2">
      <c r="B4613" s="13">
        <v>56442</v>
      </c>
      <c r="C4613" s="14">
        <v>42169.436111111318</v>
      </c>
      <c r="D4613" s="7" t="s">
        <v>9</v>
      </c>
      <c r="E4613" s="13">
        <v>2198</v>
      </c>
      <c r="F4613" s="7" t="s">
        <v>62</v>
      </c>
      <c r="G4613" s="7" t="s">
        <v>12</v>
      </c>
      <c r="H4613" s="13">
        <v>8</v>
      </c>
      <c r="I4613" s="13" t="str">
        <f>IF(G4613="Male",VLOOKUP(H4613,'Shoe size conversion table'!$B$6:$D$22,2),VLOOKUP(H4613,'Shoe size conversion table'!$J$6:$L$22,2))</f>
        <v>38-39</v>
      </c>
      <c r="J4613" s="13">
        <f>IF(G4613="Male",VLOOKUP(H4613,'Shoe size conversion table'!$B$6:$D$22,3),VLOOKUP(H4613,'Shoe size conversion table'!$J$6:$L$22,3))</f>
        <v>6</v>
      </c>
      <c r="K4613" s="11">
        <v>129</v>
      </c>
      <c r="L4613" s="12">
        <v>0</v>
      </c>
      <c r="M4613" s="7">
        <f t="shared" ref="M4613:M4676" si="217">YEAR(C4613)</f>
        <v>2015</v>
      </c>
      <c r="N4613" s="7">
        <f t="shared" si="215"/>
        <v>6</v>
      </c>
      <c r="O4613" s="30">
        <f t="shared" si="216"/>
        <v>129</v>
      </c>
    </row>
    <row r="4614" spans="2:15" x14ac:dyDescent="0.2">
      <c r="B4614" s="13">
        <v>56443</v>
      </c>
      <c r="C4614" s="14">
        <v>42169.536111111251</v>
      </c>
      <c r="D4614" s="7" t="s">
        <v>7</v>
      </c>
      <c r="E4614" s="13">
        <v>2150</v>
      </c>
      <c r="F4614" s="7" t="s">
        <v>56</v>
      </c>
      <c r="G4614" s="7" t="s">
        <v>12</v>
      </c>
      <c r="H4614" s="13">
        <v>7</v>
      </c>
      <c r="I4614" s="13" t="str">
        <f>IF(G4614="Male",VLOOKUP(H4614,'Shoe size conversion table'!$B$6:$D$22,2),VLOOKUP(H4614,'Shoe size conversion table'!$J$6:$L$22,2))</f>
        <v>37-38</v>
      </c>
      <c r="J4614" s="13">
        <f>IF(G4614="Male",VLOOKUP(H4614,'Shoe size conversion table'!$B$6:$D$22,3),VLOOKUP(H4614,'Shoe size conversion table'!$J$6:$L$22,3))</f>
        <v>5</v>
      </c>
      <c r="K4614" s="11">
        <v>169</v>
      </c>
      <c r="L4614" s="12">
        <v>0</v>
      </c>
      <c r="M4614" s="7">
        <f t="shared" si="217"/>
        <v>2015</v>
      </c>
      <c r="N4614" s="7">
        <f t="shared" ref="N4614:N4677" si="218">MONTH(C4614:C19581)</f>
        <v>6</v>
      </c>
      <c r="O4614" s="30">
        <f t="shared" ref="O4614:O4677" si="219">K4614*(1-L4614)</f>
        <v>169</v>
      </c>
    </row>
    <row r="4615" spans="2:15" x14ac:dyDescent="0.2">
      <c r="B4615" s="13">
        <v>56444</v>
      </c>
      <c r="C4615" s="14">
        <v>42169.566111111119</v>
      </c>
      <c r="D4615" s="7" t="s">
        <v>8</v>
      </c>
      <c r="E4615" s="13">
        <v>2224</v>
      </c>
      <c r="F4615" s="7" t="s">
        <v>38</v>
      </c>
      <c r="G4615" s="7" t="s">
        <v>12</v>
      </c>
      <c r="H4615" s="13">
        <v>9</v>
      </c>
      <c r="I4615" s="13" t="str">
        <f>IF(G4615="Male",VLOOKUP(H4615,'Shoe size conversion table'!$B$6:$D$22,2),VLOOKUP(H4615,'Shoe size conversion table'!$J$6:$L$22,2))</f>
        <v>39-40</v>
      </c>
      <c r="J4615" s="13">
        <f>IF(G4615="Male",VLOOKUP(H4615,'Shoe size conversion table'!$B$6:$D$22,3),VLOOKUP(H4615,'Shoe size conversion table'!$J$6:$L$22,3))</f>
        <v>7</v>
      </c>
      <c r="K4615" s="11">
        <v>129</v>
      </c>
      <c r="L4615" s="12">
        <v>0</v>
      </c>
      <c r="M4615" s="7">
        <f t="shared" si="217"/>
        <v>2015</v>
      </c>
      <c r="N4615" s="7">
        <f t="shared" si="218"/>
        <v>6</v>
      </c>
      <c r="O4615" s="30">
        <f t="shared" si="219"/>
        <v>129</v>
      </c>
    </row>
    <row r="4616" spans="2:15" x14ac:dyDescent="0.2">
      <c r="B4616" s="13">
        <v>56445</v>
      </c>
      <c r="C4616" s="14">
        <v>42169.636111111293</v>
      </c>
      <c r="D4616" s="7" t="s">
        <v>8</v>
      </c>
      <c r="E4616" s="13">
        <v>2204</v>
      </c>
      <c r="F4616" s="7" t="s">
        <v>41</v>
      </c>
      <c r="G4616" s="7" t="s">
        <v>11</v>
      </c>
      <c r="H4616" s="13">
        <v>9.5</v>
      </c>
      <c r="I4616" s="13" t="str">
        <f>IF(G4616="Male",VLOOKUP(H4616,'Shoe size conversion table'!$B$6:$D$22,2),VLOOKUP(H4616,'Shoe size conversion table'!$J$6:$L$22,2))</f>
        <v>42-43</v>
      </c>
      <c r="J4616" s="13">
        <f>IF(G4616="Male",VLOOKUP(H4616,'Shoe size conversion table'!$B$6:$D$22,3),VLOOKUP(H4616,'Shoe size conversion table'!$J$6:$L$22,3))</f>
        <v>9</v>
      </c>
      <c r="K4616" s="11">
        <v>189</v>
      </c>
      <c r="L4616" s="12">
        <v>0.3</v>
      </c>
      <c r="M4616" s="7">
        <f t="shared" si="217"/>
        <v>2015</v>
      </c>
      <c r="N4616" s="7">
        <f t="shared" si="218"/>
        <v>6</v>
      </c>
      <c r="O4616" s="30">
        <f t="shared" si="219"/>
        <v>132.29999999999998</v>
      </c>
    </row>
    <row r="4617" spans="2:15" x14ac:dyDescent="0.2">
      <c r="B4617" s="13">
        <v>56446</v>
      </c>
      <c r="C4617" s="14">
        <v>42169.656111111122</v>
      </c>
      <c r="D4617" s="7" t="s">
        <v>7</v>
      </c>
      <c r="E4617" s="13">
        <v>2171</v>
      </c>
      <c r="F4617" s="7" t="s">
        <v>49</v>
      </c>
      <c r="G4617" s="7" t="s">
        <v>12</v>
      </c>
      <c r="H4617" s="13">
        <v>8</v>
      </c>
      <c r="I4617" s="13" t="str">
        <f>IF(G4617="Male",VLOOKUP(H4617,'Shoe size conversion table'!$B$6:$D$22,2),VLOOKUP(H4617,'Shoe size conversion table'!$J$6:$L$22,2))</f>
        <v>38-39</v>
      </c>
      <c r="J4617" s="13">
        <f>IF(G4617="Male",VLOOKUP(H4617,'Shoe size conversion table'!$B$6:$D$22,3),VLOOKUP(H4617,'Shoe size conversion table'!$J$6:$L$22,3))</f>
        <v>6</v>
      </c>
      <c r="K4617" s="11">
        <v>199</v>
      </c>
      <c r="L4617" s="12">
        <v>0.1</v>
      </c>
      <c r="M4617" s="7">
        <f t="shared" si="217"/>
        <v>2015</v>
      </c>
      <c r="N4617" s="7">
        <f t="shared" si="218"/>
        <v>6</v>
      </c>
      <c r="O4617" s="30">
        <f t="shared" si="219"/>
        <v>179.1</v>
      </c>
    </row>
    <row r="4618" spans="2:15" x14ac:dyDescent="0.2">
      <c r="B4618" s="13">
        <v>56447</v>
      </c>
      <c r="C4618" s="14">
        <v>42169.776111111125</v>
      </c>
      <c r="D4618" s="7" t="s">
        <v>9</v>
      </c>
      <c r="E4618" s="13">
        <v>2224</v>
      </c>
      <c r="F4618" s="7" t="s">
        <v>58</v>
      </c>
      <c r="G4618" s="7" t="s">
        <v>11</v>
      </c>
      <c r="H4618" s="13">
        <v>9.5</v>
      </c>
      <c r="I4618" s="13" t="str">
        <f>IF(G4618="Male",VLOOKUP(H4618,'Shoe size conversion table'!$B$6:$D$22,2),VLOOKUP(H4618,'Shoe size conversion table'!$J$6:$L$22,2))</f>
        <v>42-43</v>
      </c>
      <c r="J4618" s="13">
        <f>IF(G4618="Male",VLOOKUP(H4618,'Shoe size conversion table'!$B$6:$D$22,3),VLOOKUP(H4618,'Shoe size conversion table'!$J$6:$L$22,3))</f>
        <v>9</v>
      </c>
      <c r="K4618" s="11">
        <v>199</v>
      </c>
      <c r="L4618" s="12">
        <v>0</v>
      </c>
      <c r="M4618" s="7">
        <f t="shared" si="217"/>
        <v>2015</v>
      </c>
      <c r="N4618" s="7">
        <f t="shared" si="218"/>
        <v>6</v>
      </c>
      <c r="O4618" s="30">
        <f t="shared" si="219"/>
        <v>199</v>
      </c>
    </row>
    <row r="4619" spans="2:15" x14ac:dyDescent="0.2">
      <c r="B4619" s="13">
        <v>56448</v>
      </c>
      <c r="C4619" s="14">
        <v>42169.796111111122</v>
      </c>
      <c r="D4619" s="7" t="s">
        <v>9</v>
      </c>
      <c r="E4619" s="13">
        <v>2160</v>
      </c>
      <c r="F4619" s="7" t="s">
        <v>58</v>
      </c>
      <c r="G4619" s="7" t="s">
        <v>11</v>
      </c>
      <c r="H4619" s="13">
        <v>9.5</v>
      </c>
      <c r="I4619" s="13" t="str">
        <f>IF(G4619="Male",VLOOKUP(H4619,'Shoe size conversion table'!$B$6:$D$22,2),VLOOKUP(H4619,'Shoe size conversion table'!$J$6:$L$22,2))</f>
        <v>42-43</v>
      </c>
      <c r="J4619" s="13">
        <f>IF(G4619="Male",VLOOKUP(H4619,'Shoe size conversion table'!$B$6:$D$22,3),VLOOKUP(H4619,'Shoe size conversion table'!$J$6:$L$22,3))</f>
        <v>9</v>
      </c>
      <c r="K4619" s="11">
        <v>159</v>
      </c>
      <c r="L4619" s="12">
        <v>0.1</v>
      </c>
      <c r="M4619" s="7">
        <f t="shared" si="217"/>
        <v>2015</v>
      </c>
      <c r="N4619" s="7">
        <f t="shared" si="218"/>
        <v>6</v>
      </c>
      <c r="O4619" s="30">
        <f t="shared" si="219"/>
        <v>143.1</v>
      </c>
    </row>
    <row r="4620" spans="2:15" x14ac:dyDescent="0.2">
      <c r="B4620" s="13">
        <v>56448</v>
      </c>
      <c r="C4620" s="14">
        <v>42169.796111111122</v>
      </c>
      <c r="D4620" s="7" t="s">
        <v>9</v>
      </c>
      <c r="E4620" s="13">
        <v>2211</v>
      </c>
      <c r="F4620" s="7" t="s">
        <v>62</v>
      </c>
      <c r="G4620" s="7" t="s">
        <v>11</v>
      </c>
      <c r="H4620" s="13">
        <v>12</v>
      </c>
      <c r="I4620" s="13">
        <f>IF(G4620="Male",VLOOKUP(H4620,'Shoe size conversion table'!$B$6:$D$22,2),VLOOKUP(H4620,'Shoe size conversion table'!$J$6:$L$22,2))</f>
        <v>45</v>
      </c>
      <c r="J4620" s="13">
        <f>IF(G4620="Male",VLOOKUP(H4620,'Shoe size conversion table'!$B$6:$D$22,3),VLOOKUP(H4620,'Shoe size conversion table'!$J$6:$L$22,3))</f>
        <v>11.5</v>
      </c>
      <c r="K4620" s="11">
        <v>159</v>
      </c>
      <c r="L4620" s="12">
        <v>0</v>
      </c>
      <c r="M4620" s="7">
        <f t="shared" si="217"/>
        <v>2015</v>
      </c>
      <c r="N4620" s="7">
        <f t="shared" si="218"/>
        <v>6</v>
      </c>
      <c r="O4620" s="30">
        <f t="shared" si="219"/>
        <v>159</v>
      </c>
    </row>
    <row r="4621" spans="2:15" x14ac:dyDescent="0.2">
      <c r="B4621" s="13">
        <v>56449</v>
      </c>
      <c r="C4621" s="14">
        <v>42169.816111111293</v>
      </c>
      <c r="D4621" s="7" t="s">
        <v>10</v>
      </c>
      <c r="E4621" s="13">
        <v>2168</v>
      </c>
      <c r="F4621" s="7" t="s">
        <v>36</v>
      </c>
      <c r="G4621" s="7" t="s">
        <v>11</v>
      </c>
      <c r="H4621" s="13">
        <v>10.5</v>
      </c>
      <c r="I4621" s="13" t="str">
        <f>IF(G4621="Male",VLOOKUP(H4621,'Shoe size conversion table'!$B$6:$D$22,2),VLOOKUP(H4621,'Shoe size conversion table'!$J$6:$L$22,2))</f>
        <v>43-44</v>
      </c>
      <c r="J4621" s="13">
        <f>IF(G4621="Male",VLOOKUP(H4621,'Shoe size conversion table'!$B$6:$D$22,3),VLOOKUP(H4621,'Shoe size conversion table'!$J$6:$L$22,3))</f>
        <v>10</v>
      </c>
      <c r="K4621" s="11">
        <v>139</v>
      </c>
      <c r="L4621" s="12">
        <v>0.5</v>
      </c>
      <c r="M4621" s="7">
        <f t="shared" si="217"/>
        <v>2015</v>
      </c>
      <c r="N4621" s="7">
        <f t="shared" si="218"/>
        <v>6</v>
      </c>
      <c r="O4621" s="30">
        <f t="shared" si="219"/>
        <v>69.5</v>
      </c>
    </row>
    <row r="4622" spans="2:15" x14ac:dyDescent="0.2">
      <c r="B4622" s="13">
        <v>56450</v>
      </c>
      <c r="C4622" s="14">
        <v>42169.846111111248</v>
      </c>
      <c r="D4622" s="7" t="s">
        <v>10</v>
      </c>
      <c r="E4622" s="13">
        <v>2152</v>
      </c>
      <c r="F4622" s="7" t="s">
        <v>35</v>
      </c>
      <c r="G4622" s="7" t="s">
        <v>12</v>
      </c>
      <c r="H4622" s="13">
        <v>7</v>
      </c>
      <c r="I4622" s="13" t="str">
        <f>IF(G4622="Male",VLOOKUP(H4622,'Shoe size conversion table'!$B$6:$D$22,2),VLOOKUP(H4622,'Shoe size conversion table'!$J$6:$L$22,2))</f>
        <v>37-38</v>
      </c>
      <c r="J4622" s="13">
        <f>IF(G4622="Male",VLOOKUP(H4622,'Shoe size conversion table'!$B$6:$D$22,3),VLOOKUP(H4622,'Shoe size conversion table'!$J$6:$L$22,3))</f>
        <v>5</v>
      </c>
      <c r="K4622" s="11">
        <v>189</v>
      </c>
      <c r="L4622" s="12">
        <v>0</v>
      </c>
      <c r="M4622" s="7">
        <f t="shared" si="217"/>
        <v>2015</v>
      </c>
      <c r="N4622" s="7">
        <f t="shared" si="218"/>
        <v>6</v>
      </c>
      <c r="O4622" s="30">
        <f t="shared" si="219"/>
        <v>189</v>
      </c>
    </row>
    <row r="4623" spans="2:15" x14ac:dyDescent="0.2">
      <c r="B4623" s="13">
        <v>56451</v>
      </c>
      <c r="C4623" s="14">
        <v>42169.85611111125</v>
      </c>
      <c r="D4623" s="7" t="s">
        <v>8</v>
      </c>
      <c r="E4623" s="13">
        <v>2216</v>
      </c>
      <c r="F4623" s="7" t="s">
        <v>39</v>
      </c>
      <c r="G4623" s="7" t="s">
        <v>12</v>
      </c>
      <c r="H4623" s="13">
        <v>7.5</v>
      </c>
      <c r="I4623" s="13">
        <f>IF(G4623="Male",VLOOKUP(H4623,'Shoe size conversion table'!$B$6:$D$22,2),VLOOKUP(H4623,'Shoe size conversion table'!$J$6:$L$22,2))</f>
        <v>38</v>
      </c>
      <c r="J4623" s="13">
        <f>IF(G4623="Male",VLOOKUP(H4623,'Shoe size conversion table'!$B$6:$D$22,3),VLOOKUP(H4623,'Shoe size conversion table'!$J$6:$L$22,3))</f>
        <v>5.5</v>
      </c>
      <c r="K4623" s="11">
        <v>169</v>
      </c>
      <c r="L4623" s="12">
        <v>0</v>
      </c>
      <c r="M4623" s="7">
        <f t="shared" si="217"/>
        <v>2015</v>
      </c>
      <c r="N4623" s="7">
        <f t="shared" si="218"/>
        <v>6</v>
      </c>
      <c r="O4623" s="30">
        <f t="shared" si="219"/>
        <v>169</v>
      </c>
    </row>
    <row r="4624" spans="2:15" x14ac:dyDescent="0.2">
      <c r="B4624" s="13">
        <v>56452</v>
      </c>
      <c r="C4624" s="14">
        <v>42169.90611111129</v>
      </c>
      <c r="D4624" s="7" t="s">
        <v>10</v>
      </c>
      <c r="E4624" s="13">
        <v>2203</v>
      </c>
      <c r="F4624" s="7" t="s">
        <v>35</v>
      </c>
      <c r="G4624" s="7" t="s">
        <v>12</v>
      </c>
      <c r="H4624" s="13">
        <v>7.5</v>
      </c>
      <c r="I4624" s="13">
        <f>IF(G4624="Male",VLOOKUP(H4624,'Shoe size conversion table'!$B$6:$D$22,2),VLOOKUP(H4624,'Shoe size conversion table'!$J$6:$L$22,2))</f>
        <v>38</v>
      </c>
      <c r="J4624" s="13">
        <f>IF(G4624="Male",VLOOKUP(H4624,'Shoe size conversion table'!$B$6:$D$22,3),VLOOKUP(H4624,'Shoe size conversion table'!$J$6:$L$22,3))</f>
        <v>5.5</v>
      </c>
      <c r="K4624" s="11">
        <v>129</v>
      </c>
      <c r="L4624" s="12">
        <v>0</v>
      </c>
      <c r="M4624" s="7">
        <f t="shared" si="217"/>
        <v>2015</v>
      </c>
      <c r="N4624" s="7">
        <f t="shared" si="218"/>
        <v>6</v>
      </c>
      <c r="O4624" s="30">
        <f t="shared" si="219"/>
        <v>129</v>
      </c>
    </row>
    <row r="4625" spans="2:15" x14ac:dyDescent="0.2">
      <c r="B4625" s="13">
        <v>56453</v>
      </c>
      <c r="C4625" s="14">
        <v>42169.94611111132</v>
      </c>
      <c r="D4625" s="7" t="s">
        <v>8</v>
      </c>
      <c r="E4625" s="13">
        <v>2172</v>
      </c>
      <c r="F4625" s="7" t="s">
        <v>41</v>
      </c>
      <c r="G4625" s="7" t="s">
        <v>12</v>
      </c>
      <c r="H4625" s="13">
        <v>8.5</v>
      </c>
      <c r="I4625" s="13">
        <f>IF(G4625="Male",VLOOKUP(H4625,'Shoe size conversion table'!$B$6:$D$22,2),VLOOKUP(H4625,'Shoe size conversion table'!$J$6:$L$22,2))</f>
        <v>39</v>
      </c>
      <c r="J4625" s="13">
        <f>IF(G4625="Male",VLOOKUP(H4625,'Shoe size conversion table'!$B$6:$D$22,3),VLOOKUP(H4625,'Shoe size conversion table'!$J$6:$L$22,3))</f>
        <v>6.5</v>
      </c>
      <c r="K4625" s="11">
        <v>139</v>
      </c>
      <c r="L4625" s="12">
        <v>0</v>
      </c>
      <c r="M4625" s="7">
        <f t="shared" si="217"/>
        <v>2015</v>
      </c>
      <c r="N4625" s="7">
        <f t="shared" si="218"/>
        <v>6</v>
      </c>
      <c r="O4625" s="30">
        <f t="shared" si="219"/>
        <v>139</v>
      </c>
    </row>
    <row r="4626" spans="2:15" x14ac:dyDescent="0.2">
      <c r="B4626" s="13">
        <v>56453</v>
      </c>
      <c r="C4626" s="14">
        <v>42169.94611111132</v>
      </c>
      <c r="D4626" s="7" t="s">
        <v>8</v>
      </c>
      <c r="E4626" s="13">
        <v>2234</v>
      </c>
      <c r="F4626" s="7" t="s">
        <v>38</v>
      </c>
      <c r="G4626" s="7" t="s">
        <v>12</v>
      </c>
      <c r="H4626" s="13">
        <v>4.5</v>
      </c>
      <c r="I4626" s="13">
        <f>IF(G4626="Male",VLOOKUP(H4626,'Shoe size conversion table'!$B$6:$D$22,2),VLOOKUP(H4626,'Shoe size conversion table'!$J$6:$L$22,2))</f>
        <v>35</v>
      </c>
      <c r="J4626" s="13">
        <f>IF(G4626="Male",VLOOKUP(H4626,'Shoe size conversion table'!$B$6:$D$22,3),VLOOKUP(H4626,'Shoe size conversion table'!$J$6:$L$22,3))</f>
        <v>2.5</v>
      </c>
      <c r="K4626" s="11">
        <v>129</v>
      </c>
      <c r="L4626" s="12">
        <v>0</v>
      </c>
      <c r="M4626" s="7">
        <f t="shared" si="217"/>
        <v>2015</v>
      </c>
      <c r="N4626" s="7">
        <f t="shared" si="218"/>
        <v>6</v>
      </c>
      <c r="O4626" s="30">
        <f t="shared" si="219"/>
        <v>129</v>
      </c>
    </row>
    <row r="4627" spans="2:15" x14ac:dyDescent="0.2">
      <c r="B4627" s="13">
        <v>56454</v>
      </c>
      <c r="C4627" s="14">
        <v>42169.996111111286</v>
      </c>
      <c r="D4627" s="7" t="s">
        <v>7</v>
      </c>
      <c r="E4627" s="13">
        <v>2168</v>
      </c>
      <c r="F4627" s="7" t="s">
        <v>51</v>
      </c>
      <c r="G4627" s="7" t="s">
        <v>11</v>
      </c>
      <c r="H4627" s="13">
        <v>8.5</v>
      </c>
      <c r="I4627" s="13" t="str">
        <f>IF(G4627="Male",VLOOKUP(H4627,'Shoe size conversion table'!$B$6:$D$22,2),VLOOKUP(H4627,'Shoe size conversion table'!$J$6:$L$22,2))</f>
        <v>41-42</v>
      </c>
      <c r="J4627" s="13">
        <f>IF(G4627="Male",VLOOKUP(H4627,'Shoe size conversion table'!$B$6:$D$22,3),VLOOKUP(H4627,'Shoe size conversion table'!$J$6:$L$22,3))</f>
        <v>8</v>
      </c>
      <c r="K4627" s="11">
        <v>199</v>
      </c>
      <c r="L4627" s="12">
        <v>0</v>
      </c>
      <c r="M4627" s="7">
        <f t="shared" si="217"/>
        <v>2015</v>
      </c>
      <c r="N4627" s="7">
        <f t="shared" si="218"/>
        <v>6</v>
      </c>
      <c r="O4627" s="30">
        <f t="shared" si="219"/>
        <v>199</v>
      </c>
    </row>
    <row r="4628" spans="2:15" x14ac:dyDescent="0.2">
      <c r="B4628" s="13">
        <v>56455</v>
      </c>
      <c r="C4628" s="14">
        <v>42170.066111111126</v>
      </c>
      <c r="D4628" s="7" t="s">
        <v>7</v>
      </c>
      <c r="E4628" s="13">
        <v>2225</v>
      </c>
      <c r="F4628" s="7" t="s">
        <v>47</v>
      </c>
      <c r="G4628" s="7" t="s">
        <v>12</v>
      </c>
      <c r="H4628" s="13">
        <v>9</v>
      </c>
      <c r="I4628" s="13" t="str">
        <f>IF(G4628="Male",VLOOKUP(H4628,'Shoe size conversion table'!$B$6:$D$22,2),VLOOKUP(H4628,'Shoe size conversion table'!$J$6:$L$22,2))</f>
        <v>39-40</v>
      </c>
      <c r="J4628" s="13">
        <f>IF(G4628="Male",VLOOKUP(H4628,'Shoe size conversion table'!$B$6:$D$22,3),VLOOKUP(H4628,'Shoe size conversion table'!$J$6:$L$22,3))</f>
        <v>7</v>
      </c>
      <c r="K4628" s="11">
        <v>159</v>
      </c>
      <c r="L4628" s="12">
        <v>0.1</v>
      </c>
      <c r="M4628" s="7">
        <f t="shared" si="217"/>
        <v>2015</v>
      </c>
      <c r="N4628" s="7">
        <f t="shared" si="218"/>
        <v>6</v>
      </c>
      <c r="O4628" s="30">
        <f t="shared" si="219"/>
        <v>143.1</v>
      </c>
    </row>
    <row r="4629" spans="2:15" x14ac:dyDescent="0.2">
      <c r="B4629" s="13">
        <v>56456</v>
      </c>
      <c r="C4629" s="14">
        <v>42170.086111111123</v>
      </c>
      <c r="D4629" s="7" t="s">
        <v>10</v>
      </c>
      <c r="E4629" s="13">
        <v>2239</v>
      </c>
      <c r="F4629" s="7" t="s">
        <v>35</v>
      </c>
      <c r="G4629" s="7" t="s">
        <v>12</v>
      </c>
      <c r="H4629" s="13">
        <v>8</v>
      </c>
      <c r="I4629" s="13" t="str">
        <f>IF(G4629="Male",VLOOKUP(H4629,'Shoe size conversion table'!$B$6:$D$22,2),VLOOKUP(H4629,'Shoe size conversion table'!$J$6:$L$22,2))</f>
        <v>38-39</v>
      </c>
      <c r="J4629" s="13">
        <f>IF(G4629="Male",VLOOKUP(H4629,'Shoe size conversion table'!$B$6:$D$22,3),VLOOKUP(H4629,'Shoe size conversion table'!$J$6:$L$22,3))</f>
        <v>6</v>
      </c>
      <c r="K4629" s="11">
        <v>139</v>
      </c>
      <c r="L4629" s="12">
        <v>0</v>
      </c>
      <c r="M4629" s="7">
        <f t="shared" si="217"/>
        <v>2015</v>
      </c>
      <c r="N4629" s="7">
        <f t="shared" si="218"/>
        <v>6</v>
      </c>
      <c r="O4629" s="30">
        <f t="shared" si="219"/>
        <v>139</v>
      </c>
    </row>
    <row r="4630" spans="2:15" x14ac:dyDescent="0.2">
      <c r="B4630" s="13">
        <v>56457</v>
      </c>
      <c r="C4630" s="14">
        <v>42170.42611111125</v>
      </c>
      <c r="D4630" s="7" t="s">
        <v>7</v>
      </c>
      <c r="E4630" s="13">
        <v>2213</v>
      </c>
      <c r="F4630" s="7" t="s">
        <v>50</v>
      </c>
      <c r="G4630" s="7" t="s">
        <v>11</v>
      </c>
      <c r="H4630" s="13">
        <v>9.5</v>
      </c>
      <c r="I4630" s="13" t="str">
        <f>IF(G4630="Male",VLOOKUP(H4630,'Shoe size conversion table'!$B$6:$D$22,2),VLOOKUP(H4630,'Shoe size conversion table'!$J$6:$L$22,2))</f>
        <v>42-43</v>
      </c>
      <c r="J4630" s="13">
        <f>IF(G4630="Male",VLOOKUP(H4630,'Shoe size conversion table'!$B$6:$D$22,3),VLOOKUP(H4630,'Shoe size conversion table'!$J$6:$L$22,3))</f>
        <v>9</v>
      </c>
      <c r="K4630" s="11">
        <v>179</v>
      </c>
      <c r="L4630" s="12">
        <v>0</v>
      </c>
      <c r="M4630" s="7">
        <f t="shared" si="217"/>
        <v>2015</v>
      </c>
      <c r="N4630" s="7">
        <f t="shared" si="218"/>
        <v>6</v>
      </c>
      <c r="O4630" s="30">
        <f t="shared" si="219"/>
        <v>179</v>
      </c>
    </row>
    <row r="4631" spans="2:15" x14ac:dyDescent="0.2">
      <c r="B4631" s="13">
        <v>56457</v>
      </c>
      <c r="C4631" s="14">
        <v>42170.426111111316</v>
      </c>
      <c r="D4631" s="7" t="s">
        <v>7</v>
      </c>
      <c r="E4631" s="13">
        <v>2226</v>
      </c>
      <c r="F4631" s="7" t="s">
        <v>50</v>
      </c>
      <c r="G4631" s="7" t="s">
        <v>11</v>
      </c>
      <c r="H4631" s="13">
        <v>9</v>
      </c>
      <c r="I4631" s="13">
        <f>IF(G4631="Male",VLOOKUP(H4631,'Shoe size conversion table'!$B$6:$D$22,2),VLOOKUP(H4631,'Shoe size conversion table'!$J$6:$L$22,2))</f>
        <v>42</v>
      </c>
      <c r="J4631" s="13">
        <f>IF(G4631="Male",VLOOKUP(H4631,'Shoe size conversion table'!$B$6:$D$22,3),VLOOKUP(H4631,'Shoe size conversion table'!$J$6:$L$22,3))</f>
        <v>8.5</v>
      </c>
      <c r="K4631" s="11">
        <v>159</v>
      </c>
      <c r="L4631" s="12">
        <v>0</v>
      </c>
      <c r="M4631" s="7">
        <f t="shared" si="217"/>
        <v>2015</v>
      </c>
      <c r="N4631" s="7">
        <f t="shared" si="218"/>
        <v>6</v>
      </c>
      <c r="O4631" s="30">
        <f t="shared" si="219"/>
        <v>159</v>
      </c>
    </row>
    <row r="4632" spans="2:15" x14ac:dyDescent="0.2">
      <c r="B4632" s="13">
        <v>56458</v>
      </c>
      <c r="C4632" s="14">
        <v>42170.436111111245</v>
      </c>
      <c r="D4632" s="7" t="s">
        <v>7</v>
      </c>
      <c r="E4632" s="13">
        <v>2233</v>
      </c>
      <c r="F4632" s="7" t="s">
        <v>50</v>
      </c>
      <c r="G4632" s="7" t="s">
        <v>11</v>
      </c>
      <c r="H4632" s="13">
        <v>10</v>
      </c>
      <c r="I4632" s="13">
        <f>IF(G4632="Male",VLOOKUP(H4632,'Shoe size conversion table'!$B$6:$D$22,2),VLOOKUP(H4632,'Shoe size conversion table'!$J$6:$L$22,2))</f>
        <v>43</v>
      </c>
      <c r="J4632" s="13">
        <f>IF(G4632="Male",VLOOKUP(H4632,'Shoe size conversion table'!$B$6:$D$22,3),VLOOKUP(H4632,'Shoe size conversion table'!$J$6:$L$22,3))</f>
        <v>9.5</v>
      </c>
      <c r="K4632" s="11">
        <v>199</v>
      </c>
      <c r="L4632" s="12">
        <v>0.1</v>
      </c>
      <c r="M4632" s="7">
        <f t="shared" si="217"/>
        <v>2015</v>
      </c>
      <c r="N4632" s="7">
        <f t="shared" si="218"/>
        <v>6</v>
      </c>
      <c r="O4632" s="30">
        <f t="shared" si="219"/>
        <v>179.1</v>
      </c>
    </row>
    <row r="4633" spans="2:15" x14ac:dyDescent="0.2">
      <c r="B4633" s="13">
        <v>56459</v>
      </c>
      <c r="C4633" s="14">
        <v>42170.546111111122</v>
      </c>
      <c r="D4633" s="7" t="s">
        <v>7</v>
      </c>
      <c r="E4633" s="13">
        <v>2224</v>
      </c>
      <c r="F4633" s="7" t="s">
        <v>49</v>
      </c>
      <c r="G4633" s="7" t="s">
        <v>11</v>
      </c>
      <c r="H4633" s="13">
        <v>9</v>
      </c>
      <c r="I4633" s="13">
        <f>IF(G4633="Male",VLOOKUP(H4633,'Shoe size conversion table'!$B$6:$D$22,2),VLOOKUP(H4633,'Shoe size conversion table'!$J$6:$L$22,2))</f>
        <v>42</v>
      </c>
      <c r="J4633" s="13">
        <f>IF(G4633="Male",VLOOKUP(H4633,'Shoe size conversion table'!$B$6:$D$22,3),VLOOKUP(H4633,'Shoe size conversion table'!$J$6:$L$22,3))</f>
        <v>8.5</v>
      </c>
      <c r="K4633" s="11">
        <v>149</v>
      </c>
      <c r="L4633" s="12">
        <v>0.1</v>
      </c>
      <c r="M4633" s="7">
        <f t="shared" si="217"/>
        <v>2015</v>
      </c>
      <c r="N4633" s="7">
        <f t="shared" si="218"/>
        <v>6</v>
      </c>
      <c r="O4633" s="30">
        <f t="shared" si="219"/>
        <v>134.1</v>
      </c>
    </row>
    <row r="4634" spans="2:15" x14ac:dyDescent="0.2">
      <c r="B4634" s="13">
        <v>56460</v>
      </c>
      <c r="C4634" s="14">
        <v>42170.636111111293</v>
      </c>
      <c r="D4634" s="7" t="s">
        <v>8</v>
      </c>
      <c r="E4634" s="13">
        <v>2179</v>
      </c>
      <c r="F4634" s="7" t="s">
        <v>39</v>
      </c>
      <c r="G4634" s="7" t="s">
        <v>11</v>
      </c>
      <c r="H4634" s="13">
        <v>9.5</v>
      </c>
      <c r="I4634" s="13" t="str">
        <f>IF(G4634="Male",VLOOKUP(H4634,'Shoe size conversion table'!$B$6:$D$22,2),VLOOKUP(H4634,'Shoe size conversion table'!$J$6:$L$22,2))</f>
        <v>42-43</v>
      </c>
      <c r="J4634" s="13">
        <f>IF(G4634="Male",VLOOKUP(H4634,'Shoe size conversion table'!$B$6:$D$22,3),VLOOKUP(H4634,'Shoe size conversion table'!$J$6:$L$22,3))</f>
        <v>9</v>
      </c>
      <c r="K4634" s="11">
        <v>169</v>
      </c>
      <c r="L4634" s="12">
        <v>0</v>
      </c>
      <c r="M4634" s="7">
        <f t="shared" si="217"/>
        <v>2015</v>
      </c>
      <c r="N4634" s="7">
        <f t="shared" si="218"/>
        <v>6</v>
      </c>
      <c r="O4634" s="30">
        <f t="shared" si="219"/>
        <v>169</v>
      </c>
    </row>
    <row r="4635" spans="2:15" x14ac:dyDescent="0.2">
      <c r="B4635" s="13">
        <v>56461</v>
      </c>
      <c r="C4635" s="14">
        <v>42170.656111111122</v>
      </c>
      <c r="D4635" s="7" t="s">
        <v>10</v>
      </c>
      <c r="E4635" s="13">
        <v>2205</v>
      </c>
      <c r="F4635" s="7" t="s">
        <v>36</v>
      </c>
      <c r="G4635" s="7" t="s">
        <v>11</v>
      </c>
      <c r="H4635" s="13">
        <v>9</v>
      </c>
      <c r="I4635" s="13">
        <f>IF(G4635="Male",VLOOKUP(H4635,'Shoe size conversion table'!$B$6:$D$22,2),VLOOKUP(H4635,'Shoe size conversion table'!$J$6:$L$22,2))</f>
        <v>42</v>
      </c>
      <c r="J4635" s="13">
        <f>IF(G4635="Male",VLOOKUP(H4635,'Shoe size conversion table'!$B$6:$D$22,3),VLOOKUP(H4635,'Shoe size conversion table'!$J$6:$L$22,3))</f>
        <v>8.5</v>
      </c>
      <c r="K4635" s="11">
        <v>139</v>
      </c>
      <c r="L4635" s="12">
        <v>0</v>
      </c>
      <c r="M4635" s="7">
        <f t="shared" si="217"/>
        <v>2015</v>
      </c>
      <c r="N4635" s="7">
        <f t="shared" si="218"/>
        <v>6</v>
      </c>
      <c r="O4635" s="30">
        <f t="shared" si="219"/>
        <v>139</v>
      </c>
    </row>
    <row r="4636" spans="2:15" x14ac:dyDescent="0.2">
      <c r="B4636" s="13">
        <v>56462</v>
      </c>
      <c r="C4636" s="14">
        <v>42170.666111111321</v>
      </c>
      <c r="D4636" s="7" t="s">
        <v>10</v>
      </c>
      <c r="E4636" s="13">
        <v>2161</v>
      </c>
      <c r="F4636" s="7" t="s">
        <v>35</v>
      </c>
      <c r="G4636" s="7" t="s">
        <v>11</v>
      </c>
      <c r="H4636" s="13">
        <v>8.5</v>
      </c>
      <c r="I4636" s="13" t="str">
        <f>IF(G4636="Male",VLOOKUP(H4636,'Shoe size conversion table'!$B$6:$D$22,2),VLOOKUP(H4636,'Shoe size conversion table'!$J$6:$L$22,2))</f>
        <v>41-42</v>
      </c>
      <c r="J4636" s="13">
        <f>IF(G4636="Male",VLOOKUP(H4636,'Shoe size conversion table'!$B$6:$D$22,3),VLOOKUP(H4636,'Shoe size conversion table'!$J$6:$L$22,3))</f>
        <v>8</v>
      </c>
      <c r="K4636" s="11">
        <v>149</v>
      </c>
      <c r="L4636" s="12">
        <v>0</v>
      </c>
      <c r="M4636" s="7">
        <f t="shared" si="217"/>
        <v>2015</v>
      </c>
      <c r="N4636" s="7">
        <f t="shared" si="218"/>
        <v>6</v>
      </c>
      <c r="O4636" s="30">
        <f t="shared" si="219"/>
        <v>149</v>
      </c>
    </row>
    <row r="4637" spans="2:15" x14ac:dyDescent="0.2">
      <c r="B4637" s="13">
        <v>56463</v>
      </c>
      <c r="C4637" s="14">
        <v>42170.796111111122</v>
      </c>
      <c r="D4637" s="7" t="s">
        <v>9</v>
      </c>
      <c r="E4637" s="13">
        <v>2160</v>
      </c>
      <c r="F4637" s="7" t="s">
        <v>58</v>
      </c>
      <c r="G4637" s="7" t="s">
        <v>11</v>
      </c>
      <c r="H4637" s="13">
        <v>9.5</v>
      </c>
      <c r="I4637" s="13" t="str">
        <f>IF(G4637="Male",VLOOKUP(H4637,'Shoe size conversion table'!$B$6:$D$22,2),VLOOKUP(H4637,'Shoe size conversion table'!$J$6:$L$22,2))</f>
        <v>42-43</v>
      </c>
      <c r="J4637" s="13">
        <f>IF(G4637="Male",VLOOKUP(H4637,'Shoe size conversion table'!$B$6:$D$22,3),VLOOKUP(H4637,'Shoe size conversion table'!$J$6:$L$22,3))</f>
        <v>9</v>
      </c>
      <c r="K4637" s="11">
        <v>159</v>
      </c>
      <c r="L4637" s="12">
        <v>0.1</v>
      </c>
      <c r="M4637" s="7">
        <f t="shared" si="217"/>
        <v>2015</v>
      </c>
      <c r="N4637" s="7">
        <f t="shared" si="218"/>
        <v>6</v>
      </c>
      <c r="O4637" s="30">
        <f t="shared" si="219"/>
        <v>143.1</v>
      </c>
    </row>
    <row r="4638" spans="2:15" x14ac:dyDescent="0.2">
      <c r="B4638" s="13">
        <v>56464</v>
      </c>
      <c r="C4638" s="14">
        <v>42170.816111111293</v>
      </c>
      <c r="D4638" s="7" t="s">
        <v>10</v>
      </c>
      <c r="E4638" s="13">
        <v>2187</v>
      </c>
      <c r="F4638" s="7" t="s">
        <v>35</v>
      </c>
      <c r="G4638" s="7" t="s">
        <v>11</v>
      </c>
      <c r="H4638" s="13">
        <v>9</v>
      </c>
      <c r="I4638" s="13">
        <f>IF(G4638="Male",VLOOKUP(H4638,'Shoe size conversion table'!$B$6:$D$22,2),VLOOKUP(H4638,'Shoe size conversion table'!$J$6:$L$22,2))</f>
        <v>42</v>
      </c>
      <c r="J4638" s="13">
        <f>IF(G4638="Male",VLOOKUP(H4638,'Shoe size conversion table'!$B$6:$D$22,3),VLOOKUP(H4638,'Shoe size conversion table'!$J$6:$L$22,3))</f>
        <v>8.5</v>
      </c>
      <c r="K4638" s="11">
        <v>139</v>
      </c>
      <c r="L4638" s="12">
        <v>0.2</v>
      </c>
      <c r="M4638" s="7">
        <f t="shared" si="217"/>
        <v>2015</v>
      </c>
      <c r="N4638" s="7">
        <f t="shared" si="218"/>
        <v>6</v>
      </c>
      <c r="O4638" s="30">
        <f t="shared" si="219"/>
        <v>111.2</v>
      </c>
    </row>
    <row r="4639" spans="2:15" x14ac:dyDescent="0.2">
      <c r="B4639" s="13">
        <v>56465</v>
      </c>
      <c r="C4639" s="14">
        <v>42170.826111111317</v>
      </c>
      <c r="D4639" s="7" t="s">
        <v>8</v>
      </c>
      <c r="E4639" s="13">
        <v>2189</v>
      </c>
      <c r="F4639" s="7" t="s">
        <v>41</v>
      </c>
      <c r="G4639" s="7" t="s">
        <v>12</v>
      </c>
      <c r="H4639" s="13">
        <v>9.5</v>
      </c>
      <c r="I4639" s="13">
        <f>IF(G4639="Male",VLOOKUP(H4639,'Shoe size conversion table'!$B$6:$D$22,2),VLOOKUP(H4639,'Shoe size conversion table'!$J$6:$L$22,2))</f>
        <v>40</v>
      </c>
      <c r="J4639" s="13">
        <f>IF(G4639="Male",VLOOKUP(H4639,'Shoe size conversion table'!$B$6:$D$22,3),VLOOKUP(H4639,'Shoe size conversion table'!$J$6:$L$22,3))</f>
        <v>7.5</v>
      </c>
      <c r="K4639" s="11">
        <v>149</v>
      </c>
      <c r="L4639" s="12">
        <v>0</v>
      </c>
      <c r="M4639" s="7">
        <f t="shared" si="217"/>
        <v>2015</v>
      </c>
      <c r="N4639" s="7">
        <f t="shared" si="218"/>
        <v>6</v>
      </c>
      <c r="O4639" s="30">
        <f t="shared" si="219"/>
        <v>149</v>
      </c>
    </row>
    <row r="4640" spans="2:15" x14ac:dyDescent="0.2">
      <c r="B4640" s="13">
        <v>56466</v>
      </c>
      <c r="C4640" s="14">
        <v>42170.85611111125</v>
      </c>
      <c r="D4640" s="7" t="s">
        <v>8</v>
      </c>
      <c r="E4640" s="13">
        <v>2190</v>
      </c>
      <c r="F4640" s="7" t="s">
        <v>38</v>
      </c>
      <c r="G4640" s="7" t="s">
        <v>11</v>
      </c>
      <c r="H4640" s="13">
        <v>9</v>
      </c>
      <c r="I4640" s="13">
        <f>IF(G4640="Male",VLOOKUP(H4640,'Shoe size conversion table'!$B$6:$D$22,2),VLOOKUP(H4640,'Shoe size conversion table'!$J$6:$L$22,2))</f>
        <v>42</v>
      </c>
      <c r="J4640" s="13">
        <f>IF(G4640="Male",VLOOKUP(H4640,'Shoe size conversion table'!$B$6:$D$22,3),VLOOKUP(H4640,'Shoe size conversion table'!$J$6:$L$22,3))</f>
        <v>8.5</v>
      </c>
      <c r="K4640" s="11">
        <v>199</v>
      </c>
      <c r="L4640" s="12">
        <v>0</v>
      </c>
      <c r="M4640" s="7">
        <f t="shared" si="217"/>
        <v>2015</v>
      </c>
      <c r="N4640" s="7">
        <f t="shared" si="218"/>
        <v>6</v>
      </c>
      <c r="O4640" s="30">
        <f t="shared" si="219"/>
        <v>199</v>
      </c>
    </row>
    <row r="4641" spans="2:15" x14ac:dyDescent="0.2">
      <c r="B4641" s="13">
        <v>56467</v>
      </c>
      <c r="C4641" s="14">
        <v>42170.996111111286</v>
      </c>
      <c r="D4641" s="7" t="s">
        <v>7</v>
      </c>
      <c r="E4641" s="13">
        <v>2210</v>
      </c>
      <c r="F4641" s="7" t="s">
        <v>53</v>
      </c>
      <c r="G4641" s="7" t="s">
        <v>12</v>
      </c>
      <c r="H4641" s="13">
        <v>9</v>
      </c>
      <c r="I4641" s="13" t="str">
        <f>IF(G4641="Male",VLOOKUP(H4641,'Shoe size conversion table'!$B$6:$D$22,2),VLOOKUP(H4641,'Shoe size conversion table'!$J$6:$L$22,2))</f>
        <v>39-40</v>
      </c>
      <c r="J4641" s="13">
        <f>IF(G4641="Male",VLOOKUP(H4641,'Shoe size conversion table'!$B$6:$D$22,3),VLOOKUP(H4641,'Shoe size conversion table'!$J$6:$L$22,3))</f>
        <v>7</v>
      </c>
      <c r="K4641" s="11">
        <v>189</v>
      </c>
      <c r="L4641" s="12">
        <v>0.2</v>
      </c>
      <c r="M4641" s="7">
        <f t="shared" si="217"/>
        <v>2015</v>
      </c>
      <c r="N4641" s="7">
        <f t="shared" si="218"/>
        <v>6</v>
      </c>
      <c r="O4641" s="30">
        <f t="shared" si="219"/>
        <v>151.20000000000002</v>
      </c>
    </row>
    <row r="4642" spans="2:15" x14ac:dyDescent="0.2">
      <c r="B4642" s="13">
        <v>56468</v>
      </c>
      <c r="C4642" s="14">
        <v>42171.136111111249</v>
      </c>
      <c r="D4642" s="7" t="s">
        <v>10</v>
      </c>
      <c r="E4642" s="13">
        <v>2229</v>
      </c>
      <c r="F4642" s="7" t="s">
        <v>35</v>
      </c>
      <c r="G4642" s="7" t="s">
        <v>11</v>
      </c>
      <c r="H4642" s="13">
        <v>8.5</v>
      </c>
      <c r="I4642" s="13" t="str">
        <f>IF(G4642="Male",VLOOKUP(H4642,'Shoe size conversion table'!$B$6:$D$22,2),VLOOKUP(H4642,'Shoe size conversion table'!$J$6:$L$22,2))</f>
        <v>41-42</v>
      </c>
      <c r="J4642" s="13">
        <f>IF(G4642="Male",VLOOKUP(H4642,'Shoe size conversion table'!$B$6:$D$22,3),VLOOKUP(H4642,'Shoe size conversion table'!$J$6:$L$22,3))</f>
        <v>8</v>
      </c>
      <c r="K4642" s="11">
        <v>179</v>
      </c>
      <c r="L4642" s="12">
        <v>0.1</v>
      </c>
      <c r="M4642" s="7">
        <f t="shared" si="217"/>
        <v>2015</v>
      </c>
      <c r="N4642" s="7">
        <f t="shared" si="218"/>
        <v>6</v>
      </c>
      <c r="O4642" s="30">
        <f t="shared" si="219"/>
        <v>161.1</v>
      </c>
    </row>
    <row r="4643" spans="2:15" x14ac:dyDescent="0.2">
      <c r="B4643" s="13">
        <v>56469</v>
      </c>
      <c r="C4643" s="14">
        <v>42171.15611111129</v>
      </c>
      <c r="D4643" s="7" t="s">
        <v>8</v>
      </c>
      <c r="E4643" s="13">
        <v>2204</v>
      </c>
      <c r="F4643" s="7" t="s">
        <v>41</v>
      </c>
      <c r="G4643" s="7" t="s">
        <v>11</v>
      </c>
      <c r="H4643" s="13">
        <v>9.5</v>
      </c>
      <c r="I4643" s="13" t="str">
        <f>IF(G4643="Male",VLOOKUP(H4643,'Shoe size conversion table'!$B$6:$D$22,2),VLOOKUP(H4643,'Shoe size conversion table'!$J$6:$L$22,2))</f>
        <v>42-43</v>
      </c>
      <c r="J4643" s="13">
        <f>IF(G4643="Male",VLOOKUP(H4643,'Shoe size conversion table'!$B$6:$D$22,3),VLOOKUP(H4643,'Shoe size conversion table'!$J$6:$L$22,3))</f>
        <v>9</v>
      </c>
      <c r="K4643" s="11">
        <v>189</v>
      </c>
      <c r="L4643" s="12">
        <v>0.3</v>
      </c>
      <c r="M4643" s="7">
        <f t="shared" si="217"/>
        <v>2015</v>
      </c>
      <c r="N4643" s="7">
        <f t="shared" si="218"/>
        <v>6</v>
      </c>
      <c r="O4643" s="30">
        <f t="shared" si="219"/>
        <v>132.29999999999998</v>
      </c>
    </row>
    <row r="4644" spans="2:15" x14ac:dyDescent="0.2">
      <c r="B4644" s="13">
        <v>56470</v>
      </c>
      <c r="C4644" s="14">
        <v>42171.42611111125</v>
      </c>
      <c r="D4644" s="7" t="s">
        <v>7</v>
      </c>
      <c r="E4644" s="13">
        <v>2215</v>
      </c>
      <c r="F4644" s="7" t="s">
        <v>50</v>
      </c>
      <c r="G4644" s="7" t="s">
        <v>11</v>
      </c>
      <c r="H4644" s="13">
        <v>8.5</v>
      </c>
      <c r="I4644" s="13" t="str">
        <f>IF(G4644="Male",VLOOKUP(H4644,'Shoe size conversion table'!$B$6:$D$22,2),VLOOKUP(H4644,'Shoe size conversion table'!$J$6:$L$22,2))</f>
        <v>41-42</v>
      </c>
      <c r="J4644" s="13">
        <f>IF(G4644="Male",VLOOKUP(H4644,'Shoe size conversion table'!$B$6:$D$22,3),VLOOKUP(H4644,'Shoe size conversion table'!$J$6:$L$22,3))</f>
        <v>8</v>
      </c>
      <c r="K4644" s="11">
        <v>169</v>
      </c>
      <c r="L4644" s="12">
        <v>0.2</v>
      </c>
      <c r="M4644" s="7">
        <f t="shared" si="217"/>
        <v>2015</v>
      </c>
      <c r="N4644" s="7">
        <f t="shared" si="218"/>
        <v>6</v>
      </c>
      <c r="O4644" s="30">
        <f t="shared" si="219"/>
        <v>135.20000000000002</v>
      </c>
    </row>
    <row r="4645" spans="2:15" x14ac:dyDescent="0.2">
      <c r="B4645" s="13">
        <v>56470</v>
      </c>
      <c r="C4645" s="14">
        <v>42171.426111111316</v>
      </c>
      <c r="D4645" s="7" t="s">
        <v>7</v>
      </c>
      <c r="E4645" s="13">
        <v>2163</v>
      </c>
      <c r="F4645" s="7" t="s">
        <v>53</v>
      </c>
      <c r="G4645" s="7" t="s">
        <v>11</v>
      </c>
      <c r="H4645" s="13">
        <v>9.5</v>
      </c>
      <c r="I4645" s="13" t="str">
        <f>IF(G4645="Male",VLOOKUP(H4645,'Shoe size conversion table'!$B$6:$D$22,2),VLOOKUP(H4645,'Shoe size conversion table'!$J$6:$L$22,2))</f>
        <v>42-43</v>
      </c>
      <c r="J4645" s="13">
        <f>IF(G4645="Male",VLOOKUP(H4645,'Shoe size conversion table'!$B$6:$D$22,3),VLOOKUP(H4645,'Shoe size conversion table'!$J$6:$L$22,3))</f>
        <v>9</v>
      </c>
      <c r="K4645" s="11">
        <v>159</v>
      </c>
      <c r="L4645" s="12">
        <v>0</v>
      </c>
      <c r="M4645" s="7">
        <f t="shared" si="217"/>
        <v>2015</v>
      </c>
      <c r="N4645" s="7">
        <f t="shared" si="218"/>
        <v>6</v>
      </c>
      <c r="O4645" s="30">
        <f t="shared" si="219"/>
        <v>159</v>
      </c>
    </row>
    <row r="4646" spans="2:15" x14ac:dyDescent="0.2">
      <c r="B4646" s="13">
        <v>56471</v>
      </c>
      <c r="C4646" s="14">
        <v>42171.436111111318</v>
      </c>
      <c r="D4646" s="7" t="s">
        <v>10</v>
      </c>
      <c r="E4646" s="13">
        <v>2217</v>
      </c>
      <c r="F4646" s="7" t="s">
        <v>34</v>
      </c>
      <c r="G4646" s="7" t="s">
        <v>11</v>
      </c>
      <c r="H4646" s="13">
        <v>15</v>
      </c>
      <c r="I4646" s="13">
        <f>IF(G4646="Male",VLOOKUP(H4646,'Shoe size conversion table'!$B$6:$D$22,2),VLOOKUP(H4646,'Shoe size conversion table'!$J$6:$L$22,2))</f>
        <v>48</v>
      </c>
      <c r="J4646" s="13">
        <f>IF(G4646="Male",VLOOKUP(H4646,'Shoe size conversion table'!$B$6:$D$22,3),VLOOKUP(H4646,'Shoe size conversion table'!$J$6:$L$22,3))</f>
        <v>14.5</v>
      </c>
      <c r="K4646" s="11">
        <v>159</v>
      </c>
      <c r="L4646" s="12">
        <v>0</v>
      </c>
      <c r="M4646" s="7">
        <f t="shared" si="217"/>
        <v>2015</v>
      </c>
      <c r="N4646" s="7">
        <f t="shared" si="218"/>
        <v>6</v>
      </c>
      <c r="O4646" s="30">
        <f t="shared" si="219"/>
        <v>159</v>
      </c>
    </row>
    <row r="4647" spans="2:15" x14ac:dyDescent="0.2">
      <c r="B4647" s="13">
        <v>56472</v>
      </c>
      <c r="C4647" s="14">
        <v>42171.466111111251</v>
      </c>
      <c r="D4647" s="7" t="s">
        <v>7</v>
      </c>
      <c r="E4647" s="13">
        <v>2218</v>
      </c>
      <c r="F4647" s="7" t="s">
        <v>55</v>
      </c>
      <c r="G4647" s="7" t="s">
        <v>12</v>
      </c>
      <c r="H4647" s="13">
        <v>8.5</v>
      </c>
      <c r="I4647" s="13">
        <f>IF(G4647="Male",VLOOKUP(H4647,'Shoe size conversion table'!$B$6:$D$22,2),VLOOKUP(H4647,'Shoe size conversion table'!$J$6:$L$22,2))</f>
        <v>39</v>
      </c>
      <c r="J4647" s="13">
        <f>IF(G4647="Male",VLOOKUP(H4647,'Shoe size conversion table'!$B$6:$D$22,3),VLOOKUP(H4647,'Shoe size conversion table'!$J$6:$L$22,3))</f>
        <v>6.5</v>
      </c>
      <c r="K4647" s="11">
        <v>139</v>
      </c>
      <c r="L4647" s="12">
        <v>0.1</v>
      </c>
      <c r="M4647" s="7">
        <f t="shared" si="217"/>
        <v>2015</v>
      </c>
      <c r="N4647" s="7">
        <f t="shared" si="218"/>
        <v>6</v>
      </c>
      <c r="O4647" s="30">
        <f t="shared" si="219"/>
        <v>125.10000000000001</v>
      </c>
    </row>
    <row r="4648" spans="2:15" x14ac:dyDescent="0.2">
      <c r="B4648" s="13">
        <v>56473</v>
      </c>
      <c r="C4648" s="14">
        <v>42171.506111111128</v>
      </c>
      <c r="D4648" s="7" t="s">
        <v>10</v>
      </c>
      <c r="E4648" s="13">
        <v>2152</v>
      </c>
      <c r="F4648" s="7" t="s">
        <v>35</v>
      </c>
      <c r="G4648" s="7" t="s">
        <v>11</v>
      </c>
      <c r="H4648" s="13">
        <v>11</v>
      </c>
      <c r="I4648" s="13">
        <f>IF(G4648="Male",VLOOKUP(H4648,'Shoe size conversion table'!$B$6:$D$22,2),VLOOKUP(H4648,'Shoe size conversion table'!$J$6:$L$22,2))</f>
        <v>44</v>
      </c>
      <c r="J4648" s="13">
        <f>IF(G4648="Male",VLOOKUP(H4648,'Shoe size conversion table'!$B$6:$D$22,3),VLOOKUP(H4648,'Shoe size conversion table'!$J$6:$L$22,3))</f>
        <v>10.5</v>
      </c>
      <c r="K4648" s="11">
        <v>169</v>
      </c>
      <c r="L4648" s="12">
        <v>0</v>
      </c>
      <c r="M4648" s="7">
        <f t="shared" si="217"/>
        <v>2015</v>
      </c>
      <c r="N4648" s="7">
        <f t="shared" si="218"/>
        <v>6</v>
      </c>
      <c r="O4648" s="30">
        <f t="shared" si="219"/>
        <v>169</v>
      </c>
    </row>
    <row r="4649" spans="2:15" x14ac:dyDescent="0.2">
      <c r="B4649" s="13">
        <v>56474</v>
      </c>
      <c r="C4649" s="14">
        <v>42171.636111111126</v>
      </c>
      <c r="D4649" s="7" t="s">
        <v>7</v>
      </c>
      <c r="E4649" s="13">
        <v>2222</v>
      </c>
      <c r="F4649" s="7" t="s">
        <v>49</v>
      </c>
      <c r="G4649" s="7" t="s">
        <v>11</v>
      </c>
      <c r="H4649" s="13">
        <v>10.5</v>
      </c>
      <c r="I4649" s="13" t="str">
        <f>IF(G4649="Male",VLOOKUP(H4649,'Shoe size conversion table'!$B$6:$D$22,2),VLOOKUP(H4649,'Shoe size conversion table'!$J$6:$L$22,2))</f>
        <v>43-44</v>
      </c>
      <c r="J4649" s="13">
        <f>IF(G4649="Male",VLOOKUP(H4649,'Shoe size conversion table'!$B$6:$D$22,3),VLOOKUP(H4649,'Shoe size conversion table'!$J$6:$L$22,3))</f>
        <v>10</v>
      </c>
      <c r="K4649" s="11">
        <v>179</v>
      </c>
      <c r="L4649" s="12">
        <v>0</v>
      </c>
      <c r="M4649" s="7">
        <f t="shared" si="217"/>
        <v>2015</v>
      </c>
      <c r="N4649" s="7">
        <f t="shared" si="218"/>
        <v>6</v>
      </c>
      <c r="O4649" s="30">
        <f t="shared" si="219"/>
        <v>179</v>
      </c>
    </row>
    <row r="4650" spans="2:15" x14ac:dyDescent="0.2">
      <c r="B4650" s="13">
        <v>56475</v>
      </c>
      <c r="C4650" s="14">
        <v>42171.766111111319</v>
      </c>
      <c r="D4650" s="7" t="s">
        <v>10</v>
      </c>
      <c r="E4650" s="13">
        <v>2190</v>
      </c>
      <c r="F4650" s="7" t="s">
        <v>35</v>
      </c>
      <c r="G4650" s="7" t="s">
        <v>11</v>
      </c>
      <c r="H4650" s="13">
        <v>8</v>
      </c>
      <c r="I4650" s="13">
        <f>IF(G4650="Male",VLOOKUP(H4650,'Shoe size conversion table'!$B$6:$D$22,2),VLOOKUP(H4650,'Shoe size conversion table'!$J$6:$L$22,2))</f>
        <v>41</v>
      </c>
      <c r="J4650" s="13">
        <f>IF(G4650="Male",VLOOKUP(H4650,'Shoe size conversion table'!$B$6:$D$22,3),VLOOKUP(H4650,'Shoe size conversion table'!$J$6:$L$22,3))</f>
        <v>7.5</v>
      </c>
      <c r="K4650" s="11">
        <v>149</v>
      </c>
      <c r="L4650" s="12">
        <v>0.3</v>
      </c>
      <c r="M4650" s="7">
        <f t="shared" si="217"/>
        <v>2015</v>
      </c>
      <c r="N4650" s="7">
        <f t="shared" si="218"/>
        <v>6</v>
      </c>
      <c r="O4650" s="30">
        <f t="shared" si="219"/>
        <v>104.3</v>
      </c>
    </row>
    <row r="4651" spans="2:15" x14ac:dyDescent="0.2">
      <c r="B4651" s="13">
        <v>56476</v>
      </c>
      <c r="C4651" s="14">
        <v>42171.816111111126</v>
      </c>
      <c r="D4651" s="7" t="s">
        <v>7</v>
      </c>
      <c r="E4651" s="13">
        <v>2177</v>
      </c>
      <c r="F4651" s="7" t="s">
        <v>48</v>
      </c>
      <c r="G4651" s="7" t="s">
        <v>12</v>
      </c>
      <c r="H4651" s="13">
        <v>8</v>
      </c>
      <c r="I4651" s="13" t="str">
        <f>IF(G4651="Male",VLOOKUP(H4651,'Shoe size conversion table'!$B$6:$D$22,2),VLOOKUP(H4651,'Shoe size conversion table'!$J$6:$L$22,2))</f>
        <v>38-39</v>
      </c>
      <c r="J4651" s="13">
        <f>IF(G4651="Male",VLOOKUP(H4651,'Shoe size conversion table'!$B$6:$D$22,3),VLOOKUP(H4651,'Shoe size conversion table'!$J$6:$L$22,3))</f>
        <v>6</v>
      </c>
      <c r="K4651" s="11">
        <v>149</v>
      </c>
      <c r="L4651" s="12">
        <v>0.5</v>
      </c>
      <c r="M4651" s="7">
        <f t="shared" si="217"/>
        <v>2015</v>
      </c>
      <c r="N4651" s="7">
        <f t="shared" si="218"/>
        <v>6</v>
      </c>
      <c r="O4651" s="30">
        <f t="shared" si="219"/>
        <v>74.5</v>
      </c>
    </row>
    <row r="4652" spans="2:15" x14ac:dyDescent="0.2">
      <c r="B4652" s="13">
        <v>56476</v>
      </c>
      <c r="C4652" s="14">
        <v>42171.816111111126</v>
      </c>
      <c r="D4652" s="7" t="s">
        <v>7</v>
      </c>
      <c r="E4652" s="13">
        <v>2225</v>
      </c>
      <c r="F4652" s="7" t="s">
        <v>47</v>
      </c>
      <c r="G4652" s="7" t="s">
        <v>12</v>
      </c>
      <c r="H4652" s="13">
        <v>9</v>
      </c>
      <c r="I4652" s="13" t="str">
        <f>IF(G4652="Male",VLOOKUP(H4652,'Shoe size conversion table'!$B$6:$D$22,2),VLOOKUP(H4652,'Shoe size conversion table'!$J$6:$L$22,2))</f>
        <v>39-40</v>
      </c>
      <c r="J4652" s="13">
        <f>IF(G4652="Male",VLOOKUP(H4652,'Shoe size conversion table'!$B$6:$D$22,3),VLOOKUP(H4652,'Shoe size conversion table'!$J$6:$L$22,3))</f>
        <v>7</v>
      </c>
      <c r="K4652" s="11">
        <v>159</v>
      </c>
      <c r="L4652" s="12">
        <v>0.1</v>
      </c>
      <c r="M4652" s="7">
        <f t="shared" si="217"/>
        <v>2015</v>
      </c>
      <c r="N4652" s="7">
        <f t="shared" si="218"/>
        <v>6</v>
      </c>
      <c r="O4652" s="30">
        <f t="shared" si="219"/>
        <v>143.1</v>
      </c>
    </row>
    <row r="4653" spans="2:15" x14ac:dyDescent="0.2">
      <c r="B4653" s="13">
        <v>56477</v>
      </c>
      <c r="C4653" s="14">
        <v>42171.826111111252</v>
      </c>
      <c r="D4653" s="7" t="s">
        <v>7</v>
      </c>
      <c r="E4653" s="13">
        <v>2202</v>
      </c>
      <c r="F4653" s="7" t="s">
        <v>50</v>
      </c>
      <c r="G4653" s="7" t="s">
        <v>12</v>
      </c>
      <c r="H4653" s="13">
        <v>8</v>
      </c>
      <c r="I4653" s="13" t="str">
        <f>IF(G4653="Male",VLOOKUP(H4653,'Shoe size conversion table'!$B$6:$D$22,2),VLOOKUP(H4653,'Shoe size conversion table'!$J$6:$L$22,2))</f>
        <v>38-39</v>
      </c>
      <c r="J4653" s="13">
        <f>IF(G4653="Male",VLOOKUP(H4653,'Shoe size conversion table'!$B$6:$D$22,3),VLOOKUP(H4653,'Shoe size conversion table'!$J$6:$L$22,3))</f>
        <v>6</v>
      </c>
      <c r="K4653" s="11">
        <v>139</v>
      </c>
      <c r="L4653" s="12">
        <v>0.2</v>
      </c>
      <c r="M4653" s="7">
        <f t="shared" si="217"/>
        <v>2015</v>
      </c>
      <c r="N4653" s="7">
        <f t="shared" si="218"/>
        <v>6</v>
      </c>
      <c r="O4653" s="30">
        <f t="shared" si="219"/>
        <v>111.2</v>
      </c>
    </row>
    <row r="4654" spans="2:15" x14ac:dyDescent="0.2">
      <c r="B4654" s="13">
        <v>56477</v>
      </c>
      <c r="C4654" s="14">
        <v>42171.826111111252</v>
      </c>
      <c r="D4654" s="7" t="s">
        <v>7</v>
      </c>
      <c r="E4654" s="13">
        <v>2151</v>
      </c>
      <c r="F4654" s="7" t="s">
        <v>47</v>
      </c>
      <c r="G4654" s="7" t="s">
        <v>12</v>
      </c>
      <c r="H4654" s="13">
        <v>8</v>
      </c>
      <c r="I4654" s="13" t="str">
        <f>IF(G4654="Male",VLOOKUP(H4654,'Shoe size conversion table'!$B$6:$D$22,2),VLOOKUP(H4654,'Shoe size conversion table'!$J$6:$L$22,2))</f>
        <v>38-39</v>
      </c>
      <c r="J4654" s="13">
        <f>IF(G4654="Male",VLOOKUP(H4654,'Shoe size conversion table'!$B$6:$D$22,3),VLOOKUP(H4654,'Shoe size conversion table'!$J$6:$L$22,3))</f>
        <v>6</v>
      </c>
      <c r="K4654" s="11">
        <v>179</v>
      </c>
      <c r="L4654" s="12">
        <v>0.2</v>
      </c>
      <c r="M4654" s="7">
        <f t="shared" si="217"/>
        <v>2015</v>
      </c>
      <c r="N4654" s="7">
        <f t="shared" si="218"/>
        <v>6</v>
      </c>
      <c r="O4654" s="30">
        <f t="shared" si="219"/>
        <v>143.20000000000002</v>
      </c>
    </row>
    <row r="4655" spans="2:15" x14ac:dyDescent="0.2">
      <c r="B4655" s="13">
        <v>56478</v>
      </c>
      <c r="C4655" s="14">
        <v>42171.826111111317</v>
      </c>
      <c r="D4655" s="7" t="s">
        <v>8</v>
      </c>
      <c r="E4655" s="13">
        <v>2176</v>
      </c>
      <c r="F4655" s="7" t="s">
        <v>39</v>
      </c>
      <c r="G4655" s="7" t="s">
        <v>12</v>
      </c>
      <c r="H4655" s="13">
        <v>9.5</v>
      </c>
      <c r="I4655" s="13">
        <f>IF(G4655="Male",VLOOKUP(H4655,'Shoe size conversion table'!$B$6:$D$22,2),VLOOKUP(H4655,'Shoe size conversion table'!$J$6:$L$22,2))</f>
        <v>40</v>
      </c>
      <c r="J4655" s="13">
        <f>IF(G4655="Male",VLOOKUP(H4655,'Shoe size conversion table'!$B$6:$D$22,3),VLOOKUP(H4655,'Shoe size conversion table'!$J$6:$L$22,3))</f>
        <v>7.5</v>
      </c>
      <c r="K4655" s="11">
        <v>189</v>
      </c>
      <c r="L4655" s="12">
        <v>0</v>
      </c>
      <c r="M4655" s="7">
        <f t="shared" si="217"/>
        <v>2015</v>
      </c>
      <c r="N4655" s="7">
        <f t="shared" si="218"/>
        <v>6</v>
      </c>
      <c r="O4655" s="30">
        <f t="shared" si="219"/>
        <v>189</v>
      </c>
    </row>
    <row r="4656" spans="2:15" x14ac:dyDescent="0.2">
      <c r="B4656" s="13">
        <v>56479</v>
      </c>
      <c r="C4656" s="14">
        <v>42171.85611111125</v>
      </c>
      <c r="D4656" s="7" t="s">
        <v>8</v>
      </c>
      <c r="E4656" s="13">
        <v>2226</v>
      </c>
      <c r="F4656" s="7" t="s">
        <v>38</v>
      </c>
      <c r="G4656" s="7" t="s">
        <v>12</v>
      </c>
      <c r="H4656" s="13">
        <v>7.5</v>
      </c>
      <c r="I4656" s="13">
        <f>IF(G4656="Male",VLOOKUP(H4656,'Shoe size conversion table'!$B$6:$D$22,2),VLOOKUP(H4656,'Shoe size conversion table'!$J$6:$L$22,2))</f>
        <v>38</v>
      </c>
      <c r="J4656" s="13">
        <f>IF(G4656="Male",VLOOKUP(H4656,'Shoe size conversion table'!$B$6:$D$22,3),VLOOKUP(H4656,'Shoe size conversion table'!$J$6:$L$22,3))</f>
        <v>5.5</v>
      </c>
      <c r="K4656" s="11">
        <v>189</v>
      </c>
      <c r="L4656" s="12">
        <v>0.3</v>
      </c>
      <c r="M4656" s="7">
        <f t="shared" si="217"/>
        <v>2015</v>
      </c>
      <c r="N4656" s="7">
        <f t="shared" si="218"/>
        <v>6</v>
      </c>
      <c r="O4656" s="30">
        <f t="shared" si="219"/>
        <v>132.29999999999998</v>
      </c>
    </row>
    <row r="4657" spans="2:15" x14ac:dyDescent="0.2">
      <c r="B4657" s="13">
        <v>56480</v>
      </c>
      <c r="C4657" s="14">
        <v>42171.906111111319</v>
      </c>
      <c r="D4657" s="7" t="s">
        <v>7</v>
      </c>
      <c r="E4657" s="13">
        <v>2225</v>
      </c>
      <c r="F4657" s="7" t="s">
        <v>44</v>
      </c>
      <c r="G4657" s="7" t="s">
        <v>11</v>
      </c>
      <c r="H4657" s="13">
        <v>8</v>
      </c>
      <c r="I4657" s="13">
        <f>IF(G4657="Male",VLOOKUP(H4657,'Shoe size conversion table'!$B$6:$D$22,2),VLOOKUP(H4657,'Shoe size conversion table'!$J$6:$L$22,2))</f>
        <v>41</v>
      </c>
      <c r="J4657" s="13">
        <f>IF(G4657="Male",VLOOKUP(H4657,'Shoe size conversion table'!$B$6:$D$22,3),VLOOKUP(H4657,'Shoe size conversion table'!$J$6:$L$22,3))</f>
        <v>7.5</v>
      </c>
      <c r="K4657" s="11">
        <v>189</v>
      </c>
      <c r="L4657" s="12">
        <v>0</v>
      </c>
      <c r="M4657" s="7">
        <f t="shared" si="217"/>
        <v>2015</v>
      </c>
      <c r="N4657" s="7">
        <f t="shared" si="218"/>
        <v>6</v>
      </c>
      <c r="O4657" s="30">
        <f t="shared" si="219"/>
        <v>189</v>
      </c>
    </row>
    <row r="4658" spans="2:15" x14ac:dyDescent="0.2">
      <c r="B4658" s="13">
        <v>56481</v>
      </c>
      <c r="C4658" s="14">
        <v>42171.996111111286</v>
      </c>
      <c r="D4658" s="7" t="s">
        <v>7</v>
      </c>
      <c r="E4658" s="13">
        <v>2233</v>
      </c>
      <c r="F4658" s="7" t="s">
        <v>57</v>
      </c>
      <c r="G4658" s="7" t="s">
        <v>11</v>
      </c>
      <c r="H4658" s="13">
        <v>10</v>
      </c>
      <c r="I4658" s="13">
        <f>IF(G4658="Male",VLOOKUP(H4658,'Shoe size conversion table'!$B$6:$D$22,2),VLOOKUP(H4658,'Shoe size conversion table'!$J$6:$L$22,2))</f>
        <v>43</v>
      </c>
      <c r="J4658" s="13">
        <f>IF(G4658="Male",VLOOKUP(H4658,'Shoe size conversion table'!$B$6:$D$22,3),VLOOKUP(H4658,'Shoe size conversion table'!$J$6:$L$22,3))</f>
        <v>9.5</v>
      </c>
      <c r="K4658" s="11">
        <v>129</v>
      </c>
      <c r="L4658" s="12">
        <v>0.5</v>
      </c>
      <c r="M4658" s="7">
        <f t="shared" si="217"/>
        <v>2015</v>
      </c>
      <c r="N4658" s="7">
        <f t="shared" si="218"/>
        <v>6</v>
      </c>
      <c r="O4658" s="30">
        <f t="shared" si="219"/>
        <v>64.5</v>
      </c>
    </row>
    <row r="4659" spans="2:15" x14ac:dyDescent="0.2">
      <c r="B4659" s="13">
        <v>56482</v>
      </c>
      <c r="C4659" s="14">
        <v>42172.066111111126</v>
      </c>
      <c r="D4659" s="7" t="s">
        <v>7</v>
      </c>
      <c r="E4659" s="13">
        <v>2236</v>
      </c>
      <c r="F4659" s="7" t="s">
        <v>43</v>
      </c>
      <c r="G4659" s="7" t="s">
        <v>12</v>
      </c>
      <c r="H4659" s="13">
        <v>9</v>
      </c>
      <c r="I4659" s="13" t="str">
        <f>IF(G4659="Male",VLOOKUP(H4659,'Shoe size conversion table'!$B$6:$D$22,2),VLOOKUP(H4659,'Shoe size conversion table'!$J$6:$L$22,2))</f>
        <v>39-40</v>
      </c>
      <c r="J4659" s="13">
        <f>IF(G4659="Male",VLOOKUP(H4659,'Shoe size conversion table'!$B$6:$D$22,3),VLOOKUP(H4659,'Shoe size conversion table'!$J$6:$L$22,3))</f>
        <v>7</v>
      </c>
      <c r="K4659" s="11">
        <v>199</v>
      </c>
      <c r="L4659" s="12">
        <v>0</v>
      </c>
      <c r="M4659" s="7">
        <f t="shared" si="217"/>
        <v>2015</v>
      </c>
      <c r="N4659" s="7">
        <f t="shared" si="218"/>
        <v>6</v>
      </c>
      <c r="O4659" s="30">
        <f t="shared" si="219"/>
        <v>199</v>
      </c>
    </row>
    <row r="4660" spans="2:15" x14ac:dyDescent="0.2">
      <c r="B4660" s="13">
        <v>56483</v>
      </c>
      <c r="C4660" s="14">
        <v>42172.106111111287</v>
      </c>
      <c r="D4660" s="7" t="s">
        <v>7</v>
      </c>
      <c r="E4660" s="13">
        <v>2211</v>
      </c>
      <c r="F4660" s="7" t="s">
        <v>52</v>
      </c>
      <c r="G4660" s="7" t="s">
        <v>11</v>
      </c>
      <c r="H4660" s="13">
        <v>9.5</v>
      </c>
      <c r="I4660" s="13" t="str">
        <f>IF(G4660="Male",VLOOKUP(H4660,'Shoe size conversion table'!$B$6:$D$22,2),VLOOKUP(H4660,'Shoe size conversion table'!$J$6:$L$22,2))</f>
        <v>42-43</v>
      </c>
      <c r="J4660" s="13">
        <f>IF(G4660="Male",VLOOKUP(H4660,'Shoe size conversion table'!$B$6:$D$22,3),VLOOKUP(H4660,'Shoe size conversion table'!$J$6:$L$22,3))</f>
        <v>9</v>
      </c>
      <c r="K4660" s="11">
        <v>159</v>
      </c>
      <c r="L4660" s="12">
        <v>0.3</v>
      </c>
      <c r="M4660" s="7">
        <f t="shared" si="217"/>
        <v>2015</v>
      </c>
      <c r="N4660" s="7">
        <f t="shared" si="218"/>
        <v>6</v>
      </c>
      <c r="O4660" s="30">
        <f t="shared" si="219"/>
        <v>111.3</v>
      </c>
    </row>
    <row r="4661" spans="2:15" x14ac:dyDescent="0.2">
      <c r="B4661" s="13">
        <v>56484</v>
      </c>
      <c r="C4661" s="14">
        <v>42172.216111111287</v>
      </c>
      <c r="D4661" s="7" t="s">
        <v>7</v>
      </c>
      <c r="E4661" s="13">
        <v>2222</v>
      </c>
      <c r="F4661" s="7" t="s">
        <v>46</v>
      </c>
      <c r="G4661" s="7" t="s">
        <v>11</v>
      </c>
      <c r="H4661" s="13">
        <v>9</v>
      </c>
      <c r="I4661" s="13">
        <f>IF(G4661="Male",VLOOKUP(H4661,'Shoe size conversion table'!$B$6:$D$22,2),VLOOKUP(H4661,'Shoe size conversion table'!$J$6:$L$22,2))</f>
        <v>42</v>
      </c>
      <c r="J4661" s="13">
        <f>IF(G4661="Male",VLOOKUP(H4661,'Shoe size conversion table'!$B$6:$D$22,3),VLOOKUP(H4661,'Shoe size conversion table'!$J$6:$L$22,3))</f>
        <v>8.5</v>
      </c>
      <c r="K4661" s="11">
        <v>159</v>
      </c>
      <c r="L4661" s="12">
        <v>0.2</v>
      </c>
      <c r="M4661" s="7">
        <f t="shared" si="217"/>
        <v>2015</v>
      </c>
      <c r="N4661" s="7">
        <f t="shared" si="218"/>
        <v>6</v>
      </c>
      <c r="O4661" s="30">
        <f t="shared" si="219"/>
        <v>127.2</v>
      </c>
    </row>
    <row r="4662" spans="2:15" x14ac:dyDescent="0.2">
      <c r="B4662" s="13">
        <v>56484</v>
      </c>
      <c r="C4662" s="14">
        <v>42172.216111111287</v>
      </c>
      <c r="D4662" s="7" t="s">
        <v>7</v>
      </c>
      <c r="E4662" s="13">
        <v>2231</v>
      </c>
      <c r="F4662" s="7" t="s">
        <v>53</v>
      </c>
      <c r="G4662" s="7" t="s">
        <v>11</v>
      </c>
      <c r="H4662" s="13">
        <v>8.5</v>
      </c>
      <c r="I4662" s="13" t="str">
        <f>IF(G4662="Male",VLOOKUP(H4662,'Shoe size conversion table'!$B$6:$D$22,2),VLOOKUP(H4662,'Shoe size conversion table'!$J$6:$L$22,2))</f>
        <v>41-42</v>
      </c>
      <c r="J4662" s="13">
        <f>IF(G4662="Male",VLOOKUP(H4662,'Shoe size conversion table'!$B$6:$D$22,3),VLOOKUP(H4662,'Shoe size conversion table'!$J$6:$L$22,3))</f>
        <v>8</v>
      </c>
      <c r="K4662" s="11">
        <v>199</v>
      </c>
      <c r="L4662" s="12">
        <v>0</v>
      </c>
      <c r="M4662" s="7">
        <f t="shared" si="217"/>
        <v>2015</v>
      </c>
      <c r="N4662" s="7">
        <f t="shared" si="218"/>
        <v>6</v>
      </c>
      <c r="O4662" s="30">
        <f t="shared" si="219"/>
        <v>199</v>
      </c>
    </row>
    <row r="4663" spans="2:15" x14ac:dyDescent="0.2">
      <c r="B4663" s="13">
        <v>56485</v>
      </c>
      <c r="C4663" s="14">
        <v>42172.216111111287</v>
      </c>
      <c r="D4663" s="7" t="s">
        <v>8</v>
      </c>
      <c r="E4663" s="13">
        <v>2220</v>
      </c>
      <c r="F4663" s="7" t="s">
        <v>38</v>
      </c>
      <c r="G4663" s="7" t="s">
        <v>11</v>
      </c>
      <c r="H4663" s="13">
        <v>9</v>
      </c>
      <c r="I4663" s="13">
        <f>IF(G4663="Male",VLOOKUP(H4663,'Shoe size conversion table'!$B$6:$D$22,2),VLOOKUP(H4663,'Shoe size conversion table'!$J$6:$L$22,2))</f>
        <v>42</v>
      </c>
      <c r="J4663" s="13">
        <f>IF(G4663="Male",VLOOKUP(H4663,'Shoe size conversion table'!$B$6:$D$22,3),VLOOKUP(H4663,'Shoe size conversion table'!$J$6:$L$22,3))</f>
        <v>8.5</v>
      </c>
      <c r="K4663" s="11">
        <v>149</v>
      </c>
      <c r="L4663" s="12">
        <v>0</v>
      </c>
      <c r="M4663" s="7">
        <f t="shared" si="217"/>
        <v>2015</v>
      </c>
      <c r="N4663" s="7">
        <f t="shared" si="218"/>
        <v>6</v>
      </c>
      <c r="O4663" s="30">
        <f t="shared" si="219"/>
        <v>149</v>
      </c>
    </row>
    <row r="4664" spans="2:15" x14ac:dyDescent="0.2">
      <c r="B4664" s="13">
        <v>56486</v>
      </c>
      <c r="C4664" s="14">
        <v>42172.396111111128</v>
      </c>
      <c r="D4664" s="7" t="s">
        <v>10</v>
      </c>
      <c r="E4664" s="13">
        <v>2178</v>
      </c>
      <c r="F4664" s="7" t="s">
        <v>35</v>
      </c>
      <c r="G4664" s="7" t="s">
        <v>12</v>
      </c>
      <c r="H4664" s="13">
        <v>8</v>
      </c>
      <c r="I4664" s="13" t="str">
        <f>IF(G4664="Male",VLOOKUP(H4664,'Shoe size conversion table'!$B$6:$D$22,2),VLOOKUP(H4664,'Shoe size conversion table'!$J$6:$L$22,2))</f>
        <v>38-39</v>
      </c>
      <c r="J4664" s="13">
        <f>IF(G4664="Male",VLOOKUP(H4664,'Shoe size conversion table'!$B$6:$D$22,3),VLOOKUP(H4664,'Shoe size conversion table'!$J$6:$L$22,3))</f>
        <v>6</v>
      </c>
      <c r="K4664" s="11">
        <v>129</v>
      </c>
      <c r="L4664" s="12">
        <v>0</v>
      </c>
      <c r="M4664" s="7">
        <f t="shared" si="217"/>
        <v>2015</v>
      </c>
      <c r="N4664" s="7">
        <f t="shared" si="218"/>
        <v>6</v>
      </c>
      <c r="O4664" s="30">
        <f t="shared" si="219"/>
        <v>129</v>
      </c>
    </row>
    <row r="4665" spans="2:15" x14ac:dyDescent="0.2">
      <c r="B4665" s="13">
        <v>56487</v>
      </c>
      <c r="C4665" s="14">
        <v>42172.42611111125</v>
      </c>
      <c r="D4665" s="7" t="s">
        <v>7</v>
      </c>
      <c r="E4665" s="13">
        <v>2215</v>
      </c>
      <c r="F4665" s="7" t="s">
        <v>50</v>
      </c>
      <c r="G4665" s="7" t="s">
        <v>11</v>
      </c>
      <c r="H4665" s="13">
        <v>8.5</v>
      </c>
      <c r="I4665" s="13" t="str">
        <f>IF(G4665="Male",VLOOKUP(H4665,'Shoe size conversion table'!$B$6:$D$22,2),VLOOKUP(H4665,'Shoe size conversion table'!$J$6:$L$22,2))</f>
        <v>41-42</v>
      </c>
      <c r="J4665" s="13">
        <f>IF(G4665="Male",VLOOKUP(H4665,'Shoe size conversion table'!$B$6:$D$22,3),VLOOKUP(H4665,'Shoe size conversion table'!$J$6:$L$22,3))</f>
        <v>8</v>
      </c>
      <c r="K4665" s="11">
        <v>169</v>
      </c>
      <c r="L4665" s="12">
        <v>0.2</v>
      </c>
      <c r="M4665" s="7">
        <f t="shared" si="217"/>
        <v>2015</v>
      </c>
      <c r="N4665" s="7">
        <f t="shared" si="218"/>
        <v>6</v>
      </c>
      <c r="O4665" s="30">
        <f t="shared" si="219"/>
        <v>135.20000000000002</v>
      </c>
    </row>
    <row r="4666" spans="2:15" x14ac:dyDescent="0.2">
      <c r="B4666" s="13">
        <v>56488</v>
      </c>
      <c r="C4666" s="14">
        <v>42172.606111111316</v>
      </c>
      <c r="D4666" s="7" t="s">
        <v>7</v>
      </c>
      <c r="E4666" s="13">
        <v>2238</v>
      </c>
      <c r="F4666" s="7" t="s">
        <v>49</v>
      </c>
      <c r="G4666" s="7" t="s">
        <v>12</v>
      </c>
      <c r="H4666" s="13">
        <v>7.5</v>
      </c>
      <c r="I4666" s="13">
        <f>IF(G4666="Male",VLOOKUP(H4666,'Shoe size conversion table'!$B$6:$D$22,2),VLOOKUP(H4666,'Shoe size conversion table'!$J$6:$L$22,2))</f>
        <v>38</v>
      </c>
      <c r="J4666" s="13">
        <f>IF(G4666="Male",VLOOKUP(H4666,'Shoe size conversion table'!$B$6:$D$22,3),VLOOKUP(H4666,'Shoe size conversion table'!$J$6:$L$22,3))</f>
        <v>5.5</v>
      </c>
      <c r="K4666" s="11">
        <v>169</v>
      </c>
      <c r="L4666" s="12">
        <v>0</v>
      </c>
      <c r="M4666" s="7">
        <f t="shared" si="217"/>
        <v>2015</v>
      </c>
      <c r="N4666" s="7">
        <f t="shared" si="218"/>
        <v>6</v>
      </c>
      <c r="O4666" s="30">
        <f t="shared" si="219"/>
        <v>169</v>
      </c>
    </row>
    <row r="4667" spans="2:15" x14ac:dyDescent="0.2">
      <c r="B4667" s="13">
        <v>56489</v>
      </c>
      <c r="C4667" s="14">
        <v>42172.626111111123</v>
      </c>
      <c r="D4667" s="7" t="s">
        <v>8</v>
      </c>
      <c r="E4667" s="13">
        <v>2175</v>
      </c>
      <c r="F4667" s="7" t="s">
        <v>37</v>
      </c>
      <c r="G4667" s="7" t="s">
        <v>11</v>
      </c>
      <c r="H4667" s="13">
        <v>8</v>
      </c>
      <c r="I4667" s="13">
        <f>IF(G4667="Male",VLOOKUP(H4667,'Shoe size conversion table'!$B$6:$D$22,2),VLOOKUP(H4667,'Shoe size conversion table'!$J$6:$L$22,2))</f>
        <v>41</v>
      </c>
      <c r="J4667" s="13">
        <f>IF(G4667="Male",VLOOKUP(H4667,'Shoe size conversion table'!$B$6:$D$22,3),VLOOKUP(H4667,'Shoe size conversion table'!$J$6:$L$22,3))</f>
        <v>7.5</v>
      </c>
      <c r="K4667" s="11">
        <v>149</v>
      </c>
      <c r="L4667" s="12">
        <v>0.3</v>
      </c>
      <c r="M4667" s="7">
        <f t="shared" si="217"/>
        <v>2015</v>
      </c>
      <c r="N4667" s="7">
        <f t="shared" si="218"/>
        <v>6</v>
      </c>
      <c r="O4667" s="30">
        <f t="shared" si="219"/>
        <v>104.3</v>
      </c>
    </row>
    <row r="4668" spans="2:15" x14ac:dyDescent="0.2">
      <c r="B4668" s="13">
        <v>56490</v>
      </c>
      <c r="C4668" s="14">
        <v>42172.636111111126</v>
      </c>
      <c r="D4668" s="7" t="s">
        <v>7</v>
      </c>
      <c r="E4668" s="13">
        <v>2172</v>
      </c>
      <c r="F4668" s="7" t="s">
        <v>49</v>
      </c>
      <c r="G4668" s="7" t="s">
        <v>11</v>
      </c>
      <c r="H4668" s="13">
        <v>10.5</v>
      </c>
      <c r="I4668" s="13" t="str">
        <f>IF(G4668="Male",VLOOKUP(H4668,'Shoe size conversion table'!$B$6:$D$22,2),VLOOKUP(H4668,'Shoe size conversion table'!$J$6:$L$22,2))</f>
        <v>43-44</v>
      </c>
      <c r="J4668" s="13">
        <f>IF(G4668="Male",VLOOKUP(H4668,'Shoe size conversion table'!$B$6:$D$22,3),VLOOKUP(H4668,'Shoe size conversion table'!$J$6:$L$22,3))</f>
        <v>10</v>
      </c>
      <c r="K4668" s="11">
        <v>129</v>
      </c>
      <c r="L4668" s="12">
        <v>0.2</v>
      </c>
      <c r="M4668" s="7">
        <f t="shared" si="217"/>
        <v>2015</v>
      </c>
      <c r="N4668" s="7">
        <f t="shared" si="218"/>
        <v>6</v>
      </c>
      <c r="O4668" s="30">
        <f t="shared" si="219"/>
        <v>103.2</v>
      </c>
    </row>
    <row r="4669" spans="2:15" x14ac:dyDescent="0.2">
      <c r="B4669" s="13">
        <v>56491</v>
      </c>
      <c r="C4669" s="14">
        <v>42172.646111111317</v>
      </c>
      <c r="D4669" s="7" t="s">
        <v>10</v>
      </c>
      <c r="E4669" s="13">
        <v>2223</v>
      </c>
      <c r="F4669" s="7" t="s">
        <v>34</v>
      </c>
      <c r="G4669" s="7" t="s">
        <v>12</v>
      </c>
      <c r="H4669" s="13">
        <v>9.5</v>
      </c>
      <c r="I4669" s="13">
        <f>IF(G4669="Male",VLOOKUP(H4669,'Shoe size conversion table'!$B$6:$D$22,2),VLOOKUP(H4669,'Shoe size conversion table'!$J$6:$L$22,2))</f>
        <v>40</v>
      </c>
      <c r="J4669" s="13">
        <f>IF(G4669="Male",VLOOKUP(H4669,'Shoe size conversion table'!$B$6:$D$22,3),VLOOKUP(H4669,'Shoe size conversion table'!$J$6:$L$22,3))</f>
        <v>7.5</v>
      </c>
      <c r="K4669" s="11">
        <v>169</v>
      </c>
      <c r="L4669" s="12">
        <v>0.2</v>
      </c>
      <c r="M4669" s="7">
        <f t="shared" si="217"/>
        <v>2015</v>
      </c>
      <c r="N4669" s="7">
        <f t="shared" si="218"/>
        <v>6</v>
      </c>
      <c r="O4669" s="30">
        <f t="shared" si="219"/>
        <v>135.20000000000002</v>
      </c>
    </row>
    <row r="4670" spans="2:15" x14ac:dyDescent="0.2">
      <c r="B4670" s="13">
        <v>56492</v>
      </c>
      <c r="C4670" s="14">
        <v>42172.816111111249</v>
      </c>
      <c r="D4670" s="7" t="s">
        <v>8</v>
      </c>
      <c r="E4670" s="13">
        <v>2192</v>
      </c>
      <c r="F4670" s="7" t="s">
        <v>39</v>
      </c>
      <c r="G4670" s="7" t="s">
        <v>11</v>
      </c>
      <c r="H4670" s="13">
        <v>10</v>
      </c>
      <c r="I4670" s="13">
        <f>IF(G4670="Male",VLOOKUP(H4670,'Shoe size conversion table'!$B$6:$D$22,2),VLOOKUP(H4670,'Shoe size conversion table'!$J$6:$L$22,2))</f>
        <v>43</v>
      </c>
      <c r="J4670" s="13">
        <f>IF(G4670="Male",VLOOKUP(H4670,'Shoe size conversion table'!$B$6:$D$22,3),VLOOKUP(H4670,'Shoe size conversion table'!$J$6:$L$22,3))</f>
        <v>9.5</v>
      </c>
      <c r="K4670" s="11">
        <v>169</v>
      </c>
      <c r="L4670" s="12">
        <v>0.5</v>
      </c>
      <c r="M4670" s="7">
        <f t="shared" si="217"/>
        <v>2015</v>
      </c>
      <c r="N4670" s="7">
        <f t="shared" si="218"/>
        <v>6</v>
      </c>
      <c r="O4670" s="30">
        <f t="shared" si="219"/>
        <v>84.5</v>
      </c>
    </row>
    <row r="4671" spans="2:15" x14ac:dyDescent="0.2">
      <c r="B4671" s="13">
        <v>56493</v>
      </c>
      <c r="C4671" s="14">
        <v>42172.826111111252</v>
      </c>
      <c r="D4671" s="7" t="s">
        <v>7</v>
      </c>
      <c r="E4671" s="13">
        <v>2202</v>
      </c>
      <c r="F4671" s="7" t="s">
        <v>50</v>
      </c>
      <c r="G4671" s="7" t="s">
        <v>12</v>
      </c>
      <c r="H4671" s="13">
        <v>8</v>
      </c>
      <c r="I4671" s="13" t="str">
        <f>IF(G4671="Male",VLOOKUP(H4671,'Shoe size conversion table'!$B$6:$D$22,2),VLOOKUP(H4671,'Shoe size conversion table'!$J$6:$L$22,2))</f>
        <v>38-39</v>
      </c>
      <c r="J4671" s="13">
        <f>IF(G4671="Male",VLOOKUP(H4671,'Shoe size conversion table'!$B$6:$D$22,3),VLOOKUP(H4671,'Shoe size conversion table'!$J$6:$L$22,3))</f>
        <v>6</v>
      </c>
      <c r="K4671" s="11">
        <v>139</v>
      </c>
      <c r="L4671" s="12">
        <v>0.2</v>
      </c>
      <c r="M4671" s="7">
        <f t="shared" si="217"/>
        <v>2015</v>
      </c>
      <c r="N4671" s="7">
        <f t="shared" si="218"/>
        <v>6</v>
      </c>
      <c r="O4671" s="30">
        <f t="shared" si="219"/>
        <v>111.2</v>
      </c>
    </row>
    <row r="4672" spans="2:15" x14ac:dyDescent="0.2">
      <c r="B4672" s="13">
        <v>56494</v>
      </c>
      <c r="C4672" s="14">
        <v>42172.826111111252</v>
      </c>
      <c r="D4672" s="7" t="s">
        <v>10</v>
      </c>
      <c r="E4672" s="13">
        <v>2237</v>
      </c>
      <c r="F4672" s="7" t="s">
        <v>35</v>
      </c>
      <c r="G4672" s="7" t="s">
        <v>11</v>
      </c>
      <c r="H4672" s="13">
        <v>13</v>
      </c>
      <c r="I4672" s="13">
        <f>IF(G4672="Male",VLOOKUP(H4672,'Shoe size conversion table'!$B$6:$D$22,2),VLOOKUP(H4672,'Shoe size conversion table'!$J$6:$L$22,2))</f>
        <v>46</v>
      </c>
      <c r="J4672" s="13">
        <f>IF(G4672="Male",VLOOKUP(H4672,'Shoe size conversion table'!$B$6:$D$22,3),VLOOKUP(H4672,'Shoe size conversion table'!$J$6:$L$22,3))</f>
        <v>12.5</v>
      </c>
      <c r="K4672" s="11">
        <v>179</v>
      </c>
      <c r="L4672" s="12">
        <v>0.2</v>
      </c>
      <c r="M4672" s="7">
        <f t="shared" si="217"/>
        <v>2015</v>
      </c>
      <c r="N4672" s="7">
        <f t="shared" si="218"/>
        <v>6</v>
      </c>
      <c r="O4672" s="30">
        <f t="shared" si="219"/>
        <v>143.20000000000002</v>
      </c>
    </row>
    <row r="4673" spans="2:15" x14ac:dyDescent="0.2">
      <c r="B4673" s="13">
        <v>56495</v>
      </c>
      <c r="C4673" s="14">
        <v>42172.826111111317</v>
      </c>
      <c r="D4673" s="7" t="s">
        <v>8</v>
      </c>
      <c r="E4673" s="13">
        <v>2165</v>
      </c>
      <c r="F4673" s="7" t="s">
        <v>42</v>
      </c>
      <c r="G4673" s="7" t="s">
        <v>12</v>
      </c>
      <c r="H4673" s="13">
        <v>9.5</v>
      </c>
      <c r="I4673" s="13">
        <f>IF(G4673="Male",VLOOKUP(H4673,'Shoe size conversion table'!$B$6:$D$22,2),VLOOKUP(H4673,'Shoe size conversion table'!$J$6:$L$22,2))</f>
        <v>40</v>
      </c>
      <c r="J4673" s="13">
        <f>IF(G4673="Male",VLOOKUP(H4673,'Shoe size conversion table'!$B$6:$D$22,3),VLOOKUP(H4673,'Shoe size conversion table'!$J$6:$L$22,3))</f>
        <v>7.5</v>
      </c>
      <c r="K4673" s="11">
        <v>129</v>
      </c>
      <c r="L4673" s="12">
        <v>0</v>
      </c>
      <c r="M4673" s="7">
        <f t="shared" si="217"/>
        <v>2015</v>
      </c>
      <c r="N4673" s="7">
        <f t="shared" si="218"/>
        <v>6</v>
      </c>
      <c r="O4673" s="30">
        <f t="shared" si="219"/>
        <v>129</v>
      </c>
    </row>
    <row r="4674" spans="2:15" x14ac:dyDescent="0.2">
      <c r="B4674" s="13">
        <v>56496</v>
      </c>
      <c r="C4674" s="14">
        <v>42172.886111111249</v>
      </c>
      <c r="D4674" s="7" t="s">
        <v>7</v>
      </c>
      <c r="E4674" s="13">
        <v>2176</v>
      </c>
      <c r="F4674" s="7" t="s">
        <v>54</v>
      </c>
      <c r="G4674" s="7" t="s">
        <v>11</v>
      </c>
      <c r="H4674" s="13">
        <v>9</v>
      </c>
      <c r="I4674" s="13">
        <f>IF(G4674="Male",VLOOKUP(H4674,'Shoe size conversion table'!$B$6:$D$22,2),VLOOKUP(H4674,'Shoe size conversion table'!$J$6:$L$22,2))</f>
        <v>42</v>
      </c>
      <c r="J4674" s="13">
        <f>IF(G4674="Male",VLOOKUP(H4674,'Shoe size conversion table'!$B$6:$D$22,3),VLOOKUP(H4674,'Shoe size conversion table'!$J$6:$L$22,3))</f>
        <v>8.5</v>
      </c>
      <c r="K4674" s="11">
        <v>139</v>
      </c>
      <c r="L4674" s="12">
        <v>0.3</v>
      </c>
      <c r="M4674" s="7">
        <f t="shared" si="217"/>
        <v>2015</v>
      </c>
      <c r="N4674" s="7">
        <f t="shared" si="218"/>
        <v>6</v>
      </c>
      <c r="O4674" s="30">
        <f t="shared" si="219"/>
        <v>97.3</v>
      </c>
    </row>
    <row r="4675" spans="2:15" x14ac:dyDescent="0.2">
      <c r="B4675" s="13">
        <v>56497</v>
      </c>
      <c r="C4675" s="14">
        <v>42172.886111111249</v>
      </c>
      <c r="D4675" s="7" t="s">
        <v>8</v>
      </c>
      <c r="E4675" s="13">
        <v>2180</v>
      </c>
      <c r="F4675" s="7" t="s">
        <v>40</v>
      </c>
      <c r="G4675" s="7" t="s">
        <v>11</v>
      </c>
      <c r="H4675" s="13">
        <v>9</v>
      </c>
      <c r="I4675" s="13">
        <f>IF(G4675="Male",VLOOKUP(H4675,'Shoe size conversion table'!$B$6:$D$22,2),VLOOKUP(H4675,'Shoe size conversion table'!$J$6:$L$22,2))</f>
        <v>42</v>
      </c>
      <c r="J4675" s="13">
        <f>IF(G4675="Male",VLOOKUP(H4675,'Shoe size conversion table'!$B$6:$D$22,3),VLOOKUP(H4675,'Shoe size conversion table'!$J$6:$L$22,3))</f>
        <v>8.5</v>
      </c>
      <c r="K4675" s="11">
        <v>139</v>
      </c>
      <c r="L4675" s="12">
        <v>0.3</v>
      </c>
      <c r="M4675" s="7">
        <f t="shared" si="217"/>
        <v>2015</v>
      </c>
      <c r="N4675" s="7">
        <f t="shared" si="218"/>
        <v>6</v>
      </c>
      <c r="O4675" s="30">
        <f t="shared" si="219"/>
        <v>97.3</v>
      </c>
    </row>
    <row r="4676" spans="2:15" x14ac:dyDescent="0.2">
      <c r="B4676" s="13">
        <v>56498</v>
      </c>
      <c r="C4676" s="14">
        <v>42172.906111111319</v>
      </c>
      <c r="D4676" s="7" t="s">
        <v>7</v>
      </c>
      <c r="E4676" s="13">
        <v>2194</v>
      </c>
      <c r="F4676" s="7" t="s">
        <v>47</v>
      </c>
      <c r="G4676" s="7" t="s">
        <v>11</v>
      </c>
      <c r="H4676" s="13">
        <v>9.5</v>
      </c>
      <c r="I4676" s="13" t="str">
        <f>IF(G4676="Male",VLOOKUP(H4676,'Shoe size conversion table'!$B$6:$D$22,2),VLOOKUP(H4676,'Shoe size conversion table'!$J$6:$L$22,2))</f>
        <v>42-43</v>
      </c>
      <c r="J4676" s="13">
        <f>IF(G4676="Male",VLOOKUP(H4676,'Shoe size conversion table'!$B$6:$D$22,3),VLOOKUP(H4676,'Shoe size conversion table'!$J$6:$L$22,3))</f>
        <v>9</v>
      </c>
      <c r="K4676" s="11">
        <v>179</v>
      </c>
      <c r="L4676" s="12">
        <v>0.3</v>
      </c>
      <c r="M4676" s="7">
        <f t="shared" si="217"/>
        <v>2015</v>
      </c>
      <c r="N4676" s="7">
        <f t="shared" si="218"/>
        <v>6</v>
      </c>
      <c r="O4676" s="30">
        <f t="shared" si="219"/>
        <v>125.3</v>
      </c>
    </row>
    <row r="4677" spans="2:15" x14ac:dyDescent="0.2">
      <c r="B4677" s="13">
        <v>56499</v>
      </c>
      <c r="C4677" s="14">
        <v>42172.906111111319</v>
      </c>
      <c r="D4677" s="7" t="s">
        <v>10</v>
      </c>
      <c r="E4677" s="13">
        <v>2202</v>
      </c>
      <c r="F4677" s="7" t="s">
        <v>35</v>
      </c>
      <c r="G4677" s="7" t="s">
        <v>11</v>
      </c>
      <c r="H4677" s="13">
        <v>9</v>
      </c>
      <c r="I4677" s="13">
        <f>IF(G4677="Male",VLOOKUP(H4677,'Shoe size conversion table'!$B$6:$D$22,2),VLOOKUP(H4677,'Shoe size conversion table'!$J$6:$L$22,2))</f>
        <v>42</v>
      </c>
      <c r="J4677" s="13">
        <f>IF(G4677="Male",VLOOKUP(H4677,'Shoe size conversion table'!$B$6:$D$22,3),VLOOKUP(H4677,'Shoe size conversion table'!$J$6:$L$22,3))</f>
        <v>8.5</v>
      </c>
      <c r="K4677" s="11">
        <v>149</v>
      </c>
      <c r="L4677" s="12">
        <v>0</v>
      </c>
      <c r="M4677" s="7">
        <f t="shared" ref="M4677:M4740" si="220">YEAR(C4677)</f>
        <v>2015</v>
      </c>
      <c r="N4677" s="7">
        <f t="shared" si="218"/>
        <v>6</v>
      </c>
      <c r="O4677" s="30">
        <f t="shared" si="219"/>
        <v>149</v>
      </c>
    </row>
    <row r="4678" spans="2:15" x14ac:dyDescent="0.2">
      <c r="B4678" s="13">
        <v>56500</v>
      </c>
      <c r="C4678" s="14">
        <v>42172.906111111319</v>
      </c>
      <c r="D4678" s="7" t="s">
        <v>7</v>
      </c>
      <c r="E4678" s="13">
        <v>2226</v>
      </c>
      <c r="F4678" s="7" t="s">
        <v>50</v>
      </c>
      <c r="G4678" s="7" t="s">
        <v>11</v>
      </c>
      <c r="H4678" s="13">
        <v>9</v>
      </c>
      <c r="I4678" s="13">
        <f>IF(G4678="Male",VLOOKUP(H4678,'Shoe size conversion table'!$B$6:$D$22,2),VLOOKUP(H4678,'Shoe size conversion table'!$J$6:$L$22,2))</f>
        <v>42</v>
      </c>
      <c r="J4678" s="13">
        <f>IF(G4678="Male",VLOOKUP(H4678,'Shoe size conversion table'!$B$6:$D$22,3),VLOOKUP(H4678,'Shoe size conversion table'!$J$6:$L$22,3))</f>
        <v>8.5</v>
      </c>
      <c r="K4678" s="11">
        <v>159</v>
      </c>
      <c r="L4678" s="12">
        <v>0</v>
      </c>
      <c r="M4678" s="7">
        <f t="shared" si="220"/>
        <v>2015</v>
      </c>
      <c r="N4678" s="7">
        <f t="shared" ref="N4678:N4741" si="221">MONTH(C4678:C19645)</f>
        <v>6</v>
      </c>
      <c r="O4678" s="30">
        <f t="shared" ref="O4678:O4741" si="222">K4678*(1-L4678)</f>
        <v>159</v>
      </c>
    </row>
    <row r="4679" spans="2:15" x14ac:dyDescent="0.2">
      <c r="B4679" s="13">
        <v>56500</v>
      </c>
      <c r="C4679" s="14">
        <v>42172.906111111319</v>
      </c>
      <c r="D4679" s="7" t="s">
        <v>7</v>
      </c>
      <c r="E4679" s="13">
        <v>2225</v>
      </c>
      <c r="F4679" s="7" t="s">
        <v>44</v>
      </c>
      <c r="G4679" s="7" t="s">
        <v>11</v>
      </c>
      <c r="H4679" s="13">
        <v>8</v>
      </c>
      <c r="I4679" s="13">
        <f>IF(G4679="Male",VLOOKUP(H4679,'Shoe size conversion table'!$B$6:$D$22,2),VLOOKUP(H4679,'Shoe size conversion table'!$J$6:$L$22,2))</f>
        <v>41</v>
      </c>
      <c r="J4679" s="13">
        <f>IF(G4679="Male",VLOOKUP(H4679,'Shoe size conversion table'!$B$6:$D$22,3),VLOOKUP(H4679,'Shoe size conversion table'!$J$6:$L$22,3))</f>
        <v>7.5</v>
      </c>
      <c r="K4679" s="11">
        <v>189</v>
      </c>
      <c r="L4679" s="12">
        <v>0</v>
      </c>
      <c r="M4679" s="7">
        <f t="shared" si="220"/>
        <v>2015</v>
      </c>
      <c r="N4679" s="7">
        <f t="shared" si="221"/>
        <v>6</v>
      </c>
      <c r="O4679" s="30">
        <f t="shared" si="222"/>
        <v>189</v>
      </c>
    </row>
    <row r="4680" spans="2:15" x14ac:dyDescent="0.2">
      <c r="B4680" s="13">
        <v>56501</v>
      </c>
      <c r="C4680" s="14">
        <v>42172.946111111283</v>
      </c>
      <c r="D4680" s="7" t="s">
        <v>7</v>
      </c>
      <c r="E4680" s="13">
        <v>2191</v>
      </c>
      <c r="F4680" s="7" t="s">
        <v>49</v>
      </c>
      <c r="G4680" s="7" t="s">
        <v>12</v>
      </c>
      <c r="H4680" s="13">
        <v>8</v>
      </c>
      <c r="I4680" s="13" t="str">
        <f>IF(G4680="Male",VLOOKUP(H4680,'Shoe size conversion table'!$B$6:$D$22,2),VLOOKUP(H4680,'Shoe size conversion table'!$J$6:$L$22,2))</f>
        <v>38-39</v>
      </c>
      <c r="J4680" s="13">
        <f>IF(G4680="Male",VLOOKUP(H4680,'Shoe size conversion table'!$B$6:$D$22,3),VLOOKUP(H4680,'Shoe size conversion table'!$J$6:$L$22,3))</f>
        <v>6</v>
      </c>
      <c r="K4680" s="11">
        <v>189</v>
      </c>
      <c r="L4680" s="12">
        <v>0</v>
      </c>
      <c r="M4680" s="7">
        <f t="shared" si="220"/>
        <v>2015</v>
      </c>
      <c r="N4680" s="7">
        <f t="shared" si="221"/>
        <v>6</v>
      </c>
      <c r="O4680" s="30">
        <f t="shared" si="222"/>
        <v>189</v>
      </c>
    </row>
    <row r="4681" spans="2:15" x14ac:dyDescent="0.2">
      <c r="B4681" s="13">
        <v>56502</v>
      </c>
      <c r="C4681" s="14">
        <v>42173.146111111128</v>
      </c>
      <c r="D4681" s="7" t="s">
        <v>7</v>
      </c>
      <c r="E4681" s="13">
        <v>2179</v>
      </c>
      <c r="F4681" s="7" t="s">
        <v>49</v>
      </c>
      <c r="G4681" s="7" t="s">
        <v>11</v>
      </c>
      <c r="H4681" s="13">
        <v>10</v>
      </c>
      <c r="I4681" s="13">
        <f>IF(G4681="Male",VLOOKUP(H4681,'Shoe size conversion table'!$B$6:$D$22,2),VLOOKUP(H4681,'Shoe size conversion table'!$J$6:$L$22,2))</f>
        <v>43</v>
      </c>
      <c r="J4681" s="13">
        <f>IF(G4681="Male",VLOOKUP(H4681,'Shoe size conversion table'!$B$6:$D$22,3),VLOOKUP(H4681,'Shoe size conversion table'!$J$6:$L$22,3))</f>
        <v>9.5</v>
      </c>
      <c r="K4681" s="11">
        <v>179</v>
      </c>
      <c r="L4681" s="12">
        <v>0.3</v>
      </c>
      <c r="M4681" s="7">
        <f t="shared" si="220"/>
        <v>2015</v>
      </c>
      <c r="N4681" s="7">
        <f t="shared" si="221"/>
        <v>6</v>
      </c>
      <c r="O4681" s="30">
        <f t="shared" si="222"/>
        <v>125.3</v>
      </c>
    </row>
    <row r="4682" spans="2:15" x14ac:dyDescent="0.2">
      <c r="B4682" s="13">
        <v>56503</v>
      </c>
      <c r="C4682" s="14">
        <v>42173.216111111287</v>
      </c>
      <c r="D4682" s="7" t="s">
        <v>7</v>
      </c>
      <c r="E4682" s="13">
        <v>2196</v>
      </c>
      <c r="F4682" s="7" t="s">
        <v>57</v>
      </c>
      <c r="G4682" s="7" t="s">
        <v>12</v>
      </c>
      <c r="H4682" s="13">
        <v>6.5</v>
      </c>
      <c r="I4682" s="13">
        <f>IF(G4682="Male",VLOOKUP(H4682,'Shoe size conversion table'!$B$6:$D$22,2),VLOOKUP(H4682,'Shoe size conversion table'!$J$6:$L$22,2))</f>
        <v>37</v>
      </c>
      <c r="J4682" s="13">
        <f>IF(G4682="Male",VLOOKUP(H4682,'Shoe size conversion table'!$B$6:$D$22,3),VLOOKUP(H4682,'Shoe size conversion table'!$J$6:$L$22,3))</f>
        <v>4.5</v>
      </c>
      <c r="K4682" s="11">
        <v>139</v>
      </c>
      <c r="L4682" s="12">
        <v>0.2</v>
      </c>
      <c r="M4682" s="7">
        <f t="shared" si="220"/>
        <v>2015</v>
      </c>
      <c r="N4682" s="7">
        <f t="shared" si="221"/>
        <v>6</v>
      </c>
      <c r="O4682" s="30">
        <f t="shared" si="222"/>
        <v>111.2</v>
      </c>
    </row>
    <row r="4683" spans="2:15" x14ac:dyDescent="0.2">
      <c r="B4683" s="13">
        <v>56503</v>
      </c>
      <c r="C4683" s="14">
        <v>42173.216111111287</v>
      </c>
      <c r="D4683" s="7" t="s">
        <v>7</v>
      </c>
      <c r="E4683" s="13">
        <v>2238</v>
      </c>
      <c r="F4683" s="7" t="s">
        <v>53</v>
      </c>
      <c r="G4683" s="7" t="s">
        <v>12</v>
      </c>
      <c r="H4683" s="13">
        <v>10.5</v>
      </c>
      <c r="I4683" s="13">
        <f>IF(G4683="Male",VLOOKUP(H4683,'Shoe size conversion table'!$B$6:$D$22,2),VLOOKUP(H4683,'Shoe size conversion table'!$J$6:$L$22,2))</f>
        <v>41</v>
      </c>
      <c r="J4683" s="13">
        <f>IF(G4683="Male",VLOOKUP(H4683,'Shoe size conversion table'!$B$6:$D$22,3),VLOOKUP(H4683,'Shoe size conversion table'!$J$6:$L$22,3))</f>
        <v>8.5</v>
      </c>
      <c r="K4683" s="11">
        <v>179</v>
      </c>
      <c r="L4683" s="12">
        <v>0</v>
      </c>
      <c r="M4683" s="7">
        <f t="shared" si="220"/>
        <v>2015</v>
      </c>
      <c r="N4683" s="7">
        <f t="shared" si="221"/>
        <v>6</v>
      </c>
      <c r="O4683" s="30">
        <f t="shared" si="222"/>
        <v>179</v>
      </c>
    </row>
    <row r="4684" spans="2:15" x14ac:dyDescent="0.2">
      <c r="B4684" s="13">
        <v>56504</v>
      </c>
      <c r="C4684" s="14">
        <v>42173.376111111131</v>
      </c>
      <c r="D4684" s="7" t="s">
        <v>9</v>
      </c>
      <c r="E4684" s="13">
        <v>2180</v>
      </c>
      <c r="F4684" s="7" t="s">
        <v>62</v>
      </c>
      <c r="G4684" s="7" t="s">
        <v>11</v>
      </c>
      <c r="H4684" s="13">
        <v>9</v>
      </c>
      <c r="I4684" s="13">
        <f>IF(G4684="Male",VLOOKUP(H4684,'Shoe size conversion table'!$B$6:$D$22,2),VLOOKUP(H4684,'Shoe size conversion table'!$J$6:$L$22,2))</f>
        <v>42</v>
      </c>
      <c r="J4684" s="13">
        <f>IF(G4684="Male",VLOOKUP(H4684,'Shoe size conversion table'!$B$6:$D$22,3),VLOOKUP(H4684,'Shoe size conversion table'!$J$6:$L$22,3))</f>
        <v>8.5</v>
      </c>
      <c r="K4684" s="11">
        <v>189</v>
      </c>
      <c r="L4684" s="12">
        <v>0</v>
      </c>
      <c r="M4684" s="7">
        <f t="shared" si="220"/>
        <v>2015</v>
      </c>
      <c r="N4684" s="7">
        <f t="shared" si="221"/>
        <v>6</v>
      </c>
      <c r="O4684" s="30">
        <f t="shared" si="222"/>
        <v>189</v>
      </c>
    </row>
    <row r="4685" spans="2:15" x14ac:dyDescent="0.2">
      <c r="B4685" s="13">
        <v>56505</v>
      </c>
      <c r="C4685" s="14">
        <v>42173.426111111286</v>
      </c>
      <c r="D4685" s="7" t="s">
        <v>9</v>
      </c>
      <c r="E4685" s="13">
        <v>2212</v>
      </c>
      <c r="F4685" s="7" t="s">
        <v>62</v>
      </c>
      <c r="G4685" s="7" t="s">
        <v>11</v>
      </c>
      <c r="H4685" s="13">
        <v>9.5</v>
      </c>
      <c r="I4685" s="13" t="str">
        <f>IF(G4685="Male",VLOOKUP(H4685,'Shoe size conversion table'!$B$6:$D$22,2),VLOOKUP(H4685,'Shoe size conversion table'!$J$6:$L$22,2))</f>
        <v>42-43</v>
      </c>
      <c r="J4685" s="13">
        <f>IF(G4685="Male",VLOOKUP(H4685,'Shoe size conversion table'!$B$6:$D$22,3),VLOOKUP(H4685,'Shoe size conversion table'!$J$6:$L$22,3))</f>
        <v>9</v>
      </c>
      <c r="K4685" s="11">
        <v>149</v>
      </c>
      <c r="L4685" s="12">
        <v>0</v>
      </c>
      <c r="M4685" s="7">
        <f t="shared" si="220"/>
        <v>2015</v>
      </c>
      <c r="N4685" s="7">
        <f t="shared" si="221"/>
        <v>6</v>
      </c>
      <c r="O4685" s="30">
        <f t="shared" si="222"/>
        <v>149</v>
      </c>
    </row>
    <row r="4686" spans="2:15" x14ac:dyDescent="0.2">
      <c r="B4686" s="13">
        <v>56506</v>
      </c>
      <c r="C4686" s="14">
        <v>42173.466111111251</v>
      </c>
      <c r="D4686" s="7" t="s">
        <v>7</v>
      </c>
      <c r="E4686" s="13">
        <v>2208</v>
      </c>
      <c r="F4686" s="7" t="s">
        <v>53</v>
      </c>
      <c r="G4686" s="7" t="s">
        <v>12</v>
      </c>
      <c r="H4686" s="13">
        <v>8.5</v>
      </c>
      <c r="I4686" s="13">
        <f>IF(G4686="Male",VLOOKUP(H4686,'Shoe size conversion table'!$B$6:$D$22,2),VLOOKUP(H4686,'Shoe size conversion table'!$J$6:$L$22,2))</f>
        <v>39</v>
      </c>
      <c r="J4686" s="13">
        <f>IF(G4686="Male",VLOOKUP(H4686,'Shoe size conversion table'!$B$6:$D$22,3),VLOOKUP(H4686,'Shoe size conversion table'!$J$6:$L$22,3))</f>
        <v>6.5</v>
      </c>
      <c r="K4686" s="11">
        <v>189</v>
      </c>
      <c r="L4686" s="12">
        <v>0</v>
      </c>
      <c r="M4686" s="7">
        <f t="shared" si="220"/>
        <v>2015</v>
      </c>
      <c r="N4686" s="7">
        <f t="shared" si="221"/>
        <v>6</v>
      </c>
      <c r="O4686" s="30">
        <f t="shared" si="222"/>
        <v>189</v>
      </c>
    </row>
    <row r="4687" spans="2:15" x14ac:dyDescent="0.2">
      <c r="B4687" s="13">
        <v>56507</v>
      </c>
      <c r="C4687" s="14">
        <v>42173.516111111247</v>
      </c>
      <c r="D4687" s="7" t="s">
        <v>7</v>
      </c>
      <c r="E4687" s="13">
        <v>2197</v>
      </c>
      <c r="F4687" s="7" t="s">
        <v>45</v>
      </c>
      <c r="G4687" s="7" t="s">
        <v>11</v>
      </c>
      <c r="H4687" s="13">
        <v>7</v>
      </c>
      <c r="I4687" s="13">
        <f>IF(G4687="Male",VLOOKUP(H4687,'Shoe size conversion table'!$B$6:$D$22,2),VLOOKUP(H4687,'Shoe size conversion table'!$J$6:$L$22,2))</f>
        <v>40</v>
      </c>
      <c r="J4687" s="13">
        <f>IF(G4687="Male",VLOOKUP(H4687,'Shoe size conversion table'!$B$6:$D$22,3),VLOOKUP(H4687,'Shoe size conversion table'!$J$6:$L$22,3))</f>
        <v>6.5</v>
      </c>
      <c r="K4687" s="11">
        <v>139</v>
      </c>
      <c r="L4687" s="12">
        <v>0.2</v>
      </c>
      <c r="M4687" s="7">
        <f t="shared" si="220"/>
        <v>2015</v>
      </c>
      <c r="N4687" s="7">
        <f t="shared" si="221"/>
        <v>6</v>
      </c>
      <c r="O4687" s="30">
        <f t="shared" si="222"/>
        <v>111.2</v>
      </c>
    </row>
    <row r="4688" spans="2:15" x14ac:dyDescent="0.2">
      <c r="B4688" s="13">
        <v>56508</v>
      </c>
      <c r="C4688" s="14">
        <v>42173.606111111316</v>
      </c>
      <c r="D4688" s="7" t="s">
        <v>10</v>
      </c>
      <c r="E4688" s="13">
        <v>2174</v>
      </c>
      <c r="F4688" s="7" t="s">
        <v>35</v>
      </c>
      <c r="G4688" s="7" t="s">
        <v>11</v>
      </c>
      <c r="H4688" s="13">
        <v>9.5</v>
      </c>
      <c r="I4688" s="13" t="str">
        <f>IF(G4688="Male",VLOOKUP(H4688,'Shoe size conversion table'!$B$6:$D$22,2),VLOOKUP(H4688,'Shoe size conversion table'!$J$6:$L$22,2))</f>
        <v>42-43</v>
      </c>
      <c r="J4688" s="13">
        <f>IF(G4688="Male",VLOOKUP(H4688,'Shoe size conversion table'!$B$6:$D$22,3),VLOOKUP(H4688,'Shoe size conversion table'!$J$6:$L$22,3))</f>
        <v>9</v>
      </c>
      <c r="K4688" s="11">
        <v>179</v>
      </c>
      <c r="L4688" s="12">
        <v>0</v>
      </c>
      <c r="M4688" s="7">
        <f t="shared" si="220"/>
        <v>2015</v>
      </c>
      <c r="N4688" s="7">
        <f t="shared" si="221"/>
        <v>6</v>
      </c>
      <c r="O4688" s="30">
        <f t="shared" si="222"/>
        <v>179</v>
      </c>
    </row>
    <row r="4689" spans="2:15" x14ac:dyDescent="0.2">
      <c r="B4689" s="13">
        <v>56509</v>
      </c>
      <c r="C4689" s="14">
        <v>42173.646111111317</v>
      </c>
      <c r="D4689" s="7" t="s">
        <v>8</v>
      </c>
      <c r="E4689" s="13">
        <v>2200</v>
      </c>
      <c r="F4689" s="7" t="s">
        <v>37</v>
      </c>
      <c r="G4689" s="7" t="s">
        <v>12</v>
      </c>
      <c r="H4689" s="13">
        <v>9.5</v>
      </c>
      <c r="I4689" s="13">
        <f>IF(G4689="Male",VLOOKUP(H4689,'Shoe size conversion table'!$B$6:$D$22,2),VLOOKUP(H4689,'Shoe size conversion table'!$J$6:$L$22,2))</f>
        <v>40</v>
      </c>
      <c r="J4689" s="13">
        <f>IF(G4689="Male",VLOOKUP(H4689,'Shoe size conversion table'!$B$6:$D$22,3),VLOOKUP(H4689,'Shoe size conversion table'!$J$6:$L$22,3))</f>
        <v>7.5</v>
      </c>
      <c r="K4689" s="11">
        <v>169</v>
      </c>
      <c r="L4689" s="12">
        <v>0</v>
      </c>
      <c r="M4689" s="7">
        <f t="shared" si="220"/>
        <v>2015</v>
      </c>
      <c r="N4689" s="7">
        <f t="shared" si="221"/>
        <v>6</v>
      </c>
      <c r="O4689" s="30">
        <f t="shared" si="222"/>
        <v>169</v>
      </c>
    </row>
    <row r="4690" spans="2:15" x14ac:dyDescent="0.2">
      <c r="B4690" s="13">
        <v>56510</v>
      </c>
      <c r="C4690" s="14">
        <v>42173.816111111126</v>
      </c>
      <c r="D4690" s="7" t="s">
        <v>10</v>
      </c>
      <c r="E4690" s="13">
        <v>2232</v>
      </c>
      <c r="F4690" s="7" t="s">
        <v>35</v>
      </c>
      <c r="G4690" s="7" t="s">
        <v>12</v>
      </c>
      <c r="H4690" s="13">
        <v>8</v>
      </c>
      <c r="I4690" s="13" t="str">
        <f>IF(G4690="Male",VLOOKUP(H4690,'Shoe size conversion table'!$B$6:$D$22,2),VLOOKUP(H4690,'Shoe size conversion table'!$J$6:$L$22,2))</f>
        <v>38-39</v>
      </c>
      <c r="J4690" s="13">
        <f>IF(G4690="Male",VLOOKUP(H4690,'Shoe size conversion table'!$B$6:$D$22,3),VLOOKUP(H4690,'Shoe size conversion table'!$J$6:$L$22,3))</f>
        <v>6</v>
      </c>
      <c r="K4690" s="11">
        <v>169</v>
      </c>
      <c r="L4690" s="12">
        <v>0</v>
      </c>
      <c r="M4690" s="7">
        <f t="shared" si="220"/>
        <v>2015</v>
      </c>
      <c r="N4690" s="7">
        <f t="shared" si="221"/>
        <v>6</v>
      </c>
      <c r="O4690" s="30">
        <f t="shared" si="222"/>
        <v>169</v>
      </c>
    </row>
    <row r="4691" spans="2:15" x14ac:dyDescent="0.2">
      <c r="B4691" s="13">
        <v>56510</v>
      </c>
      <c r="C4691" s="14">
        <v>42173.816111111126</v>
      </c>
      <c r="D4691" s="7" t="s">
        <v>10</v>
      </c>
      <c r="E4691" s="13">
        <v>2203</v>
      </c>
      <c r="F4691" s="7" t="s">
        <v>35</v>
      </c>
      <c r="G4691" s="7" t="s">
        <v>11</v>
      </c>
      <c r="H4691" s="13">
        <v>9</v>
      </c>
      <c r="I4691" s="13">
        <f>IF(G4691="Male",VLOOKUP(H4691,'Shoe size conversion table'!$B$6:$D$22,2),VLOOKUP(H4691,'Shoe size conversion table'!$J$6:$L$22,2))</f>
        <v>42</v>
      </c>
      <c r="J4691" s="13">
        <f>IF(G4691="Male",VLOOKUP(H4691,'Shoe size conversion table'!$B$6:$D$22,3),VLOOKUP(H4691,'Shoe size conversion table'!$J$6:$L$22,3))</f>
        <v>8.5</v>
      </c>
      <c r="K4691" s="11">
        <v>169</v>
      </c>
      <c r="L4691" s="12">
        <v>0.2</v>
      </c>
      <c r="M4691" s="7">
        <f t="shared" si="220"/>
        <v>2015</v>
      </c>
      <c r="N4691" s="7">
        <f t="shared" si="221"/>
        <v>6</v>
      </c>
      <c r="O4691" s="30">
        <f t="shared" si="222"/>
        <v>135.20000000000002</v>
      </c>
    </row>
    <row r="4692" spans="2:15" x14ac:dyDescent="0.2">
      <c r="B4692" s="13">
        <v>56511</v>
      </c>
      <c r="C4692" s="14">
        <v>42173.816111111249</v>
      </c>
      <c r="D4692" s="7" t="s">
        <v>10</v>
      </c>
      <c r="E4692" s="13">
        <v>2197</v>
      </c>
      <c r="F4692" s="7" t="s">
        <v>35</v>
      </c>
      <c r="G4692" s="7" t="s">
        <v>11</v>
      </c>
      <c r="H4692" s="13">
        <v>10</v>
      </c>
      <c r="I4692" s="13">
        <f>IF(G4692="Male",VLOOKUP(H4692,'Shoe size conversion table'!$B$6:$D$22,2),VLOOKUP(H4692,'Shoe size conversion table'!$J$6:$L$22,2))</f>
        <v>43</v>
      </c>
      <c r="J4692" s="13">
        <f>IF(G4692="Male",VLOOKUP(H4692,'Shoe size conversion table'!$B$6:$D$22,3),VLOOKUP(H4692,'Shoe size conversion table'!$J$6:$L$22,3))</f>
        <v>9.5</v>
      </c>
      <c r="K4692" s="11">
        <v>179</v>
      </c>
      <c r="L4692" s="12">
        <v>0.3</v>
      </c>
      <c r="M4692" s="7">
        <f t="shared" si="220"/>
        <v>2015</v>
      </c>
      <c r="N4692" s="7">
        <f t="shared" si="221"/>
        <v>6</v>
      </c>
      <c r="O4692" s="30">
        <f t="shared" si="222"/>
        <v>125.3</v>
      </c>
    </row>
    <row r="4693" spans="2:15" x14ac:dyDescent="0.2">
      <c r="B4693" s="13">
        <v>56512</v>
      </c>
      <c r="C4693" s="14">
        <v>42173.816111111249</v>
      </c>
      <c r="D4693" s="7" t="s">
        <v>8</v>
      </c>
      <c r="E4693" s="13">
        <v>2215</v>
      </c>
      <c r="F4693" s="7" t="s">
        <v>40</v>
      </c>
      <c r="G4693" s="7" t="s">
        <v>11</v>
      </c>
      <c r="H4693" s="13">
        <v>8.5</v>
      </c>
      <c r="I4693" s="13" t="str">
        <f>IF(G4693="Male",VLOOKUP(H4693,'Shoe size conversion table'!$B$6:$D$22,2),VLOOKUP(H4693,'Shoe size conversion table'!$J$6:$L$22,2))</f>
        <v>41-42</v>
      </c>
      <c r="J4693" s="13">
        <f>IF(G4693="Male",VLOOKUP(H4693,'Shoe size conversion table'!$B$6:$D$22,3),VLOOKUP(H4693,'Shoe size conversion table'!$J$6:$L$22,3))</f>
        <v>8</v>
      </c>
      <c r="K4693" s="11">
        <v>169</v>
      </c>
      <c r="L4693" s="12">
        <v>0</v>
      </c>
      <c r="M4693" s="7">
        <f t="shared" si="220"/>
        <v>2015</v>
      </c>
      <c r="N4693" s="7">
        <f t="shared" si="221"/>
        <v>6</v>
      </c>
      <c r="O4693" s="30">
        <f t="shared" si="222"/>
        <v>169</v>
      </c>
    </row>
    <row r="4694" spans="2:15" x14ac:dyDescent="0.2">
      <c r="B4694" s="13">
        <v>56513</v>
      </c>
      <c r="C4694" s="14">
        <v>42173.826111111252</v>
      </c>
      <c r="D4694" s="7" t="s">
        <v>10</v>
      </c>
      <c r="E4694" s="13">
        <v>2161</v>
      </c>
      <c r="F4694" s="7" t="s">
        <v>34</v>
      </c>
      <c r="G4694" s="7" t="s">
        <v>11</v>
      </c>
      <c r="H4694" s="13">
        <v>9.5</v>
      </c>
      <c r="I4694" s="13" t="str">
        <f>IF(G4694="Male",VLOOKUP(H4694,'Shoe size conversion table'!$B$6:$D$22,2),VLOOKUP(H4694,'Shoe size conversion table'!$J$6:$L$22,2))</f>
        <v>42-43</v>
      </c>
      <c r="J4694" s="13">
        <f>IF(G4694="Male",VLOOKUP(H4694,'Shoe size conversion table'!$B$6:$D$22,3),VLOOKUP(H4694,'Shoe size conversion table'!$J$6:$L$22,3))</f>
        <v>9</v>
      </c>
      <c r="K4694" s="11">
        <v>159</v>
      </c>
      <c r="L4694" s="12">
        <v>0.5</v>
      </c>
      <c r="M4694" s="7">
        <f t="shared" si="220"/>
        <v>2015</v>
      </c>
      <c r="N4694" s="7">
        <f t="shared" si="221"/>
        <v>6</v>
      </c>
      <c r="O4694" s="30">
        <f t="shared" si="222"/>
        <v>79.5</v>
      </c>
    </row>
    <row r="4695" spans="2:15" x14ac:dyDescent="0.2">
      <c r="B4695" s="13">
        <v>56513</v>
      </c>
      <c r="C4695" s="14">
        <v>42173.826111111252</v>
      </c>
      <c r="D4695" s="7" t="s">
        <v>10</v>
      </c>
      <c r="E4695" s="13">
        <v>2237</v>
      </c>
      <c r="F4695" s="7" t="s">
        <v>35</v>
      </c>
      <c r="G4695" s="7" t="s">
        <v>11</v>
      </c>
      <c r="H4695" s="13">
        <v>13</v>
      </c>
      <c r="I4695" s="13">
        <f>IF(G4695="Male",VLOOKUP(H4695,'Shoe size conversion table'!$B$6:$D$22,2),VLOOKUP(H4695,'Shoe size conversion table'!$J$6:$L$22,2))</f>
        <v>46</v>
      </c>
      <c r="J4695" s="13">
        <f>IF(G4695="Male",VLOOKUP(H4695,'Shoe size conversion table'!$B$6:$D$22,3),VLOOKUP(H4695,'Shoe size conversion table'!$J$6:$L$22,3))</f>
        <v>12.5</v>
      </c>
      <c r="K4695" s="11">
        <v>179</v>
      </c>
      <c r="L4695" s="12">
        <v>0.2</v>
      </c>
      <c r="M4695" s="7">
        <f t="shared" si="220"/>
        <v>2015</v>
      </c>
      <c r="N4695" s="7">
        <f t="shared" si="221"/>
        <v>6</v>
      </c>
      <c r="O4695" s="30">
        <f t="shared" si="222"/>
        <v>143.20000000000002</v>
      </c>
    </row>
    <row r="4696" spans="2:15" x14ac:dyDescent="0.2">
      <c r="B4696" s="13">
        <v>56514</v>
      </c>
      <c r="C4696" s="14">
        <v>42173.886111111249</v>
      </c>
      <c r="D4696" s="7" t="s">
        <v>7</v>
      </c>
      <c r="E4696" s="13">
        <v>2176</v>
      </c>
      <c r="F4696" s="7" t="s">
        <v>44</v>
      </c>
      <c r="G4696" s="7" t="s">
        <v>12</v>
      </c>
      <c r="H4696" s="13">
        <v>6.5</v>
      </c>
      <c r="I4696" s="13">
        <f>IF(G4696="Male",VLOOKUP(H4696,'Shoe size conversion table'!$B$6:$D$22,2),VLOOKUP(H4696,'Shoe size conversion table'!$J$6:$L$22,2))</f>
        <v>37</v>
      </c>
      <c r="J4696" s="13">
        <f>IF(G4696="Male",VLOOKUP(H4696,'Shoe size conversion table'!$B$6:$D$22,3),VLOOKUP(H4696,'Shoe size conversion table'!$J$6:$L$22,3))</f>
        <v>4.5</v>
      </c>
      <c r="K4696" s="11">
        <v>129</v>
      </c>
      <c r="L4696" s="12">
        <v>0.2</v>
      </c>
      <c r="M4696" s="7">
        <f t="shared" si="220"/>
        <v>2015</v>
      </c>
      <c r="N4696" s="7">
        <f t="shared" si="221"/>
        <v>6</v>
      </c>
      <c r="O4696" s="30">
        <f t="shared" si="222"/>
        <v>103.2</v>
      </c>
    </row>
    <row r="4697" spans="2:15" x14ac:dyDescent="0.2">
      <c r="B4697" s="13">
        <v>56515</v>
      </c>
      <c r="C4697" s="14">
        <v>42173.906111111246</v>
      </c>
      <c r="D4697" s="7" t="s">
        <v>7</v>
      </c>
      <c r="E4697" s="13">
        <v>2173</v>
      </c>
      <c r="F4697" s="7" t="s">
        <v>54</v>
      </c>
      <c r="G4697" s="7" t="s">
        <v>12</v>
      </c>
      <c r="H4697" s="13">
        <v>7.5</v>
      </c>
      <c r="I4697" s="13">
        <f>IF(G4697="Male",VLOOKUP(H4697,'Shoe size conversion table'!$B$6:$D$22,2),VLOOKUP(H4697,'Shoe size conversion table'!$J$6:$L$22,2))</f>
        <v>38</v>
      </c>
      <c r="J4697" s="13">
        <f>IF(G4697="Male",VLOOKUP(H4697,'Shoe size conversion table'!$B$6:$D$22,3),VLOOKUP(H4697,'Shoe size conversion table'!$J$6:$L$22,3))</f>
        <v>5.5</v>
      </c>
      <c r="K4697" s="11">
        <v>149</v>
      </c>
      <c r="L4697" s="12">
        <v>0.2</v>
      </c>
      <c r="M4697" s="7">
        <f t="shared" si="220"/>
        <v>2015</v>
      </c>
      <c r="N4697" s="7">
        <f t="shared" si="221"/>
        <v>6</v>
      </c>
      <c r="O4697" s="30">
        <f t="shared" si="222"/>
        <v>119.2</v>
      </c>
    </row>
    <row r="4698" spans="2:15" x14ac:dyDescent="0.2">
      <c r="B4698" s="13">
        <v>56516</v>
      </c>
      <c r="C4698" s="14">
        <v>42173.906111111319</v>
      </c>
      <c r="D4698" s="7" t="s">
        <v>7</v>
      </c>
      <c r="E4698" s="13">
        <v>2226</v>
      </c>
      <c r="F4698" s="7" t="s">
        <v>50</v>
      </c>
      <c r="G4698" s="7" t="s">
        <v>11</v>
      </c>
      <c r="H4698" s="13">
        <v>9</v>
      </c>
      <c r="I4698" s="13">
        <f>IF(G4698="Male",VLOOKUP(H4698,'Shoe size conversion table'!$B$6:$D$22,2),VLOOKUP(H4698,'Shoe size conversion table'!$J$6:$L$22,2))</f>
        <v>42</v>
      </c>
      <c r="J4698" s="13">
        <f>IF(G4698="Male",VLOOKUP(H4698,'Shoe size conversion table'!$B$6:$D$22,3),VLOOKUP(H4698,'Shoe size conversion table'!$J$6:$L$22,3))</f>
        <v>8.5</v>
      </c>
      <c r="K4698" s="11">
        <v>159</v>
      </c>
      <c r="L4698" s="12">
        <v>0</v>
      </c>
      <c r="M4698" s="7">
        <f t="shared" si="220"/>
        <v>2015</v>
      </c>
      <c r="N4698" s="7">
        <f t="shared" si="221"/>
        <v>6</v>
      </c>
      <c r="O4698" s="30">
        <f t="shared" si="222"/>
        <v>159</v>
      </c>
    </row>
    <row r="4699" spans="2:15" x14ac:dyDescent="0.2">
      <c r="B4699" s="13">
        <v>56517</v>
      </c>
      <c r="C4699" s="14">
        <v>42173.936111111128</v>
      </c>
      <c r="D4699" s="7" t="s">
        <v>9</v>
      </c>
      <c r="E4699" s="13">
        <v>2238</v>
      </c>
      <c r="F4699" s="7" t="s">
        <v>60</v>
      </c>
      <c r="G4699" s="7" t="s">
        <v>11</v>
      </c>
      <c r="H4699" s="13">
        <v>9</v>
      </c>
      <c r="I4699" s="13">
        <f>IF(G4699="Male",VLOOKUP(H4699,'Shoe size conversion table'!$B$6:$D$22,2),VLOOKUP(H4699,'Shoe size conversion table'!$J$6:$L$22,2))</f>
        <v>42</v>
      </c>
      <c r="J4699" s="13">
        <f>IF(G4699="Male",VLOOKUP(H4699,'Shoe size conversion table'!$B$6:$D$22,3),VLOOKUP(H4699,'Shoe size conversion table'!$J$6:$L$22,3))</f>
        <v>8.5</v>
      </c>
      <c r="K4699" s="11">
        <v>199</v>
      </c>
      <c r="L4699" s="12">
        <v>0.2</v>
      </c>
      <c r="M4699" s="7">
        <f t="shared" si="220"/>
        <v>2015</v>
      </c>
      <c r="N4699" s="7">
        <f t="shared" si="221"/>
        <v>6</v>
      </c>
      <c r="O4699" s="30">
        <f t="shared" si="222"/>
        <v>159.20000000000002</v>
      </c>
    </row>
    <row r="4700" spans="2:15" x14ac:dyDescent="0.2">
      <c r="B4700" s="13">
        <v>56518</v>
      </c>
      <c r="C4700" s="14">
        <v>42173.946111111283</v>
      </c>
      <c r="D4700" s="7" t="s">
        <v>7</v>
      </c>
      <c r="E4700" s="13">
        <v>2185</v>
      </c>
      <c r="F4700" s="7" t="s">
        <v>51</v>
      </c>
      <c r="G4700" s="7" t="s">
        <v>11</v>
      </c>
      <c r="H4700" s="13">
        <v>10</v>
      </c>
      <c r="I4700" s="13">
        <f>IF(G4700="Male",VLOOKUP(H4700,'Shoe size conversion table'!$B$6:$D$22,2),VLOOKUP(H4700,'Shoe size conversion table'!$J$6:$L$22,2))</f>
        <v>43</v>
      </c>
      <c r="J4700" s="13">
        <f>IF(G4700="Male",VLOOKUP(H4700,'Shoe size conversion table'!$B$6:$D$22,3),VLOOKUP(H4700,'Shoe size conversion table'!$J$6:$L$22,3))</f>
        <v>9.5</v>
      </c>
      <c r="K4700" s="11">
        <v>159</v>
      </c>
      <c r="L4700" s="12">
        <v>0.3</v>
      </c>
      <c r="M4700" s="7">
        <f t="shared" si="220"/>
        <v>2015</v>
      </c>
      <c r="N4700" s="7">
        <f t="shared" si="221"/>
        <v>6</v>
      </c>
      <c r="O4700" s="30">
        <f t="shared" si="222"/>
        <v>111.3</v>
      </c>
    </row>
    <row r="4701" spans="2:15" x14ac:dyDescent="0.2">
      <c r="B4701" s="13">
        <v>56519</v>
      </c>
      <c r="C4701" s="14">
        <v>42173.946111111283</v>
      </c>
      <c r="D4701" s="7" t="s">
        <v>10</v>
      </c>
      <c r="E4701" s="13">
        <v>2222</v>
      </c>
      <c r="F4701" s="7" t="s">
        <v>34</v>
      </c>
      <c r="G4701" s="7" t="s">
        <v>11</v>
      </c>
      <c r="H4701" s="13">
        <v>7</v>
      </c>
      <c r="I4701" s="13">
        <f>IF(G4701="Male",VLOOKUP(H4701,'Shoe size conversion table'!$B$6:$D$22,2),VLOOKUP(H4701,'Shoe size conversion table'!$J$6:$L$22,2))</f>
        <v>40</v>
      </c>
      <c r="J4701" s="13">
        <f>IF(G4701="Male",VLOOKUP(H4701,'Shoe size conversion table'!$B$6:$D$22,3),VLOOKUP(H4701,'Shoe size conversion table'!$J$6:$L$22,3))</f>
        <v>6.5</v>
      </c>
      <c r="K4701" s="11">
        <v>129</v>
      </c>
      <c r="L4701" s="12">
        <v>0.5</v>
      </c>
      <c r="M4701" s="7">
        <f t="shared" si="220"/>
        <v>2015</v>
      </c>
      <c r="N4701" s="7">
        <f t="shared" si="221"/>
        <v>6</v>
      </c>
      <c r="O4701" s="30">
        <f t="shared" si="222"/>
        <v>64.5</v>
      </c>
    </row>
    <row r="4702" spans="2:15" x14ac:dyDescent="0.2">
      <c r="B4702" s="13">
        <v>56520</v>
      </c>
      <c r="C4702" s="14">
        <v>42174.016111111247</v>
      </c>
      <c r="D4702" s="7" t="s">
        <v>7</v>
      </c>
      <c r="E4702" s="13">
        <v>2192</v>
      </c>
      <c r="F4702" s="7" t="s">
        <v>50</v>
      </c>
      <c r="G4702" s="7" t="s">
        <v>11</v>
      </c>
      <c r="H4702" s="13">
        <v>10.5</v>
      </c>
      <c r="I4702" s="13" t="str">
        <f>IF(G4702="Male",VLOOKUP(H4702,'Shoe size conversion table'!$B$6:$D$22,2),VLOOKUP(H4702,'Shoe size conversion table'!$J$6:$L$22,2))</f>
        <v>43-44</v>
      </c>
      <c r="J4702" s="13">
        <f>IF(G4702="Male",VLOOKUP(H4702,'Shoe size conversion table'!$B$6:$D$22,3),VLOOKUP(H4702,'Shoe size conversion table'!$J$6:$L$22,3))</f>
        <v>10</v>
      </c>
      <c r="K4702" s="11">
        <v>169</v>
      </c>
      <c r="L4702" s="12">
        <v>0</v>
      </c>
      <c r="M4702" s="7">
        <f t="shared" si="220"/>
        <v>2015</v>
      </c>
      <c r="N4702" s="7">
        <f t="shared" si="221"/>
        <v>6</v>
      </c>
      <c r="O4702" s="30">
        <f t="shared" si="222"/>
        <v>169</v>
      </c>
    </row>
    <row r="4703" spans="2:15" x14ac:dyDescent="0.2">
      <c r="B4703" s="13">
        <v>56521</v>
      </c>
      <c r="C4703" s="14">
        <v>42174.116111111318</v>
      </c>
      <c r="D4703" s="7" t="s">
        <v>8</v>
      </c>
      <c r="E4703" s="13">
        <v>2153</v>
      </c>
      <c r="F4703" s="7" t="s">
        <v>42</v>
      </c>
      <c r="G4703" s="7" t="s">
        <v>11</v>
      </c>
      <c r="H4703" s="13">
        <v>9.5</v>
      </c>
      <c r="I4703" s="13" t="str">
        <f>IF(G4703="Male",VLOOKUP(H4703,'Shoe size conversion table'!$B$6:$D$22,2),VLOOKUP(H4703,'Shoe size conversion table'!$J$6:$L$22,2))</f>
        <v>42-43</v>
      </c>
      <c r="J4703" s="13">
        <f>IF(G4703="Male",VLOOKUP(H4703,'Shoe size conversion table'!$B$6:$D$22,3),VLOOKUP(H4703,'Shoe size conversion table'!$J$6:$L$22,3))</f>
        <v>9</v>
      </c>
      <c r="K4703" s="11">
        <v>159</v>
      </c>
      <c r="L4703" s="12">
        <v>0</v>
      </c>
      <c r="M4703" s="7">
        <f t="shared" si="220"/>
        <v>2015</v>
      </c>
      <c r="N4703" s="7">
        <f t="shared" si="221"/>
        <v>6</v>
      </c>
      <c r="O4703" s="30">
        <f t="shared" si="222"/>
        <v>159</v>
      </c>
    </row>
    <row r="4704" spans="2:15" x14ac:dyDescent="0.2">
      <c r="B4704" s="13">
        <v>56521</v>
      </c>
      <c r="C4704" s="14">
        <v>42174.116111111318</v>
      </c>
      <c r="D4704" s="7" t="s">
        <v>8</v>
      </c>
      <c r="E4704" s="13">
        <v>2187</v>
      </c>
      <c r="F4704" s="7" t="s">
        <v>37</v>
      </c>
      <c r="G4704" s="7" t="s">
        <v>12</v>
      </c>
      <c r="H4704" s="13">
        <v>6.5</v>
      </c>
      <c r="I4704" s="13">
        <f>IF(G4704="Male",VLOOKUP(H4704,'Shoe size conversion table'!$B$6:$D$22,2),VLOOKUP(H4704,'Shoe size conversion table'!$J$6:$L$22,2))</f>
        <v>37</v>
      </c>
      <c r="J4704" s="13">
        <f>IF(G4704="Male",VLOOKUP(H4704,'Shoe size conversion table'!$B$6:$D$22,3),VLOOKUP(H4704,'Shoe size conversion table'!$J$6:$L$22,3))</f>
        <v>4.5</v>
      </c>
      <c r="K4704" s="11">
        <v>159</v>
      </c>
      <c r="L4704" s="12">
        <v>0</v>
      </c>
      <c r="M4704" s="7">
        <f t="shared" si="220"/>
        <v>2015</v>
      </c>
      <c r="N4704" s="7">
        <f t="shared" si="221"/>
        <v>6</v>
      </c>
      <c r="O4704" s="30">
        <f t="shared" si="222"/>
        <v>159</v>
      </c>
    </row>
    <row r="4705" spans="2:15" x14ac:dyDescent="0.2">
      <c r="B4705" s="13">
        <v>56522</v>
      </c>
      <c r="C4705" s="14">
        <v>42174.146111111128</v>
      </c>
      <c r="D4705" s="7" t="s">
        <v>7</v>
      </c>
      <c r="E4705" s="13">
        <v>2179</v>
      </c>
      <c r="F4705" s="7" t="s">
        <v>49</v>
      </c>
      <c r="G4705" s="7" t="s">
        <v>11</v>
      </c>
      <c r="H4705" s="13">
        <v>10</v>
      </c>
      <c r="I4705" s="13">
        <f>IF(G4705="Male",VLOOKUP(H4705,'Shoe size conversion table'!$B$6:$D$22,2),VLOOKUP(H4705,'Shoe size conversion table'!$J$6:$L$22,2))</f>
        <v>43</v>
      </c>
      <c r="J4705" s="13">
        <f>IF(G4705="Male",VLOOKUP(H4705,'Shoe size conversion table'!$B$6:$D$22,3),VLOOKUP(H4705,'Shoe size conversion table'!$J$6:$L$22,3))</f>
        <v>9.5</v>
      </c>
      <c r="K4705" s="11">
        <v>179</v>
      </c>
      <c r="L4705" s="12">
        <v>0.3</v>
      </c>
      <c r="M4705" s="7">
        <f t="shared" si="220"/>
        <v>2015</v>
      </c>
      <c r="N4705" s="7">
        <f t="shared" si="221"/>
        <v>6</v>
      </c>
      <c r="O4705" s="30">
        <f t="shared" si="222"/>
        <v>125.3</v>
      </c>
    </row>
    <row r="4706" spans="2:15" x14ac:dyDescent="0.2">
      <c r="B4706" s="13">
        <v>56523</v>
      </c>
      <c r="C4706" s="14">
        <v>42174.216111111287</v>
      </c>
      <c r="D4706" s="7" t="s">
        <v>7</v>
      </c>
      <c r="E4706" s="13">
        <v>2170</v>
      </c>
      <c r="F4706" s="7" t="s">
        <v>45</v>
      </c>
      <c r="G4706" s="7" t="s">
        <v>12</v>
      </c>
      <c r="H4706" s="13">
        <v>6.5</v>
      </c>
      <c r="I4706" s="13">
        <f>IF(G4706="Male",VLOOKUP(H4706,'Shoe size conversion table'!$B$6:$D$22,2),VLOOKUP(H4706,'Shoe size conversion table'!$J$6:$L$22,2))</f>
        <v>37</v>
      </c>
      <c r="J4706" s="13">
        <f>IF(G4706="Male",VLOOKUP(H4706,'Shoe size conversion table'!$B$6:$D$22,3),VLOOKUP(H4706,'Shoe size conversion table'!$J$6:$L$22,3))</f>
        <v>4.5</v>
      </c>
      <c r="K4706" s="11">
        <v>149</v>
      </c>
      <c r="L4706" s="12">
        <v>0.5</v>
      </c>
      <c r="M4706" s="7">
        <f t="shared" si="220"/>
        <v>2015</v>
      </c>
      <c r="N4706" s="7">
        <f t="shared" si="221"/>
        <v>6</v>
      </c>
      <c r="O4706" s="30">
        <f t="shared" si="222"/>
        <v>74.5</v>
      </c>
    </row>
    <row r="4707" spans="2:15" x14ac:dyDescent="0.2">
      <c r="B4707" s="13">
        <v>56523</v>
      </c>
      <c r="C4707" s="14">
        <v>42174.216111111287</v>
      </c>
      <c r="D4707" s="7" t="s">
        <v>7</v>
      </c>
      <c r="E4707" s="13">
        <v>2168</v>
      </c>
      <c r="F4707" s="7" t="s">
        <v>51</v>
      </c>
      <c r="G4707" s="7" t="s">
        <v>11</v>
      </c>
      <c r="H4707" s="13">
        <v>8.5</v>
      </c>
      <c r="I4707" s="13" t="str">
        <f>IF(G4707="Male",VLOOKUP(H4707,'Shoe size conversion table'!$B$6:$D$22,2),VLOOKUP(H4707,'Shoe size conversion table'!$J$6:$L$22,2))</f>
        <v>41-42</v>
      </c>
      <c r="J4707" s="13">
        <f>IF(G4707="Male",VLOOKUP(H4707,'Shoe size conversion table'!$B$6:$D$22,3),VLOOKUP(H4707,'Shoe size conversion table'!$J$6:$L$22,3))</f>
        <v>8</v>
      </c>
      <c r="K4707" s="11">
        <v>199</v>
      </c>
      <c r="L4707" s="12">
        <v>0</v>
      </c>
      <c r="M4707" s="7">
        <f t="shared" si="220"/>
        <v>2015</v>
      </c>
      <c r="N4707" s="7">
        <f t="shared" si="221"/>
        <v>6</v>
      </c>
      <c r="O4707" s="30">
        <f t="shared" si="222"/>
        <v>199</v>
      </c>
    </row>
    <row r="4708" spans="2:15" x14ac:dyDescent="0.2">
      <c r="B4708" s="13">
        <v>56524</v>
      </c>
      <c r="C4708" s="14">
        <v>42174.376111111131</v>
      </c>
      <c r="D4708" s="7" t="s">
        <v>9</v>
      </c>
      <c r="E4708" s="13">
        <v>2191</v>
      </c>
      <c r="F4708" s="7" t="s">
        <v>62</v>
      </c>
      <c r="G4708" s="7" t="s">
        <v>11</v>
      </c>
      <c r="H4708" s="13">
        <v>9</v>
      </c>
      <c r="I4708" s="13">
        <f>IF(G4708="Male",VLOOKUP(H4708,'Shoe size conversion table'!$B$6:$D$22,2),VLOOKUP(H4708,'Shoe size conversion table'!$J$6:$L$22,2))</f>
        <v>42</v>
      </c>
      <c r="J4708" s="13">
        <f>IF(G4708="Male",VLOOKUP(H4708,'Shoe size conversion table'!$B$6:$D$22,3),VLOOKUP(H4708,'Shoe size conversion table'!$J$6:$L$22,3))</f>
        <v>8.5</v>
      </c>
      <c r="K4708" s="11">
        <v>129</v>
      </c>
      <c r="L4708" s="12">
        <v>0.1</v>
      </c>
      <c r="M4708" s="7">
        <f t="shared" si="220"/>
        <v>2015</v>
      </c>
      <c r="N4708" s="7">
        <f t="shared" si="221"/>
        <v>6</v>
      </c>
      <c r="O4708" s="30">
        <f t="shared" si="222"/>
        <v>116.10000000000001</v>
      </c>
    </row>
    <row r="4709" spans="2:15" x14ac:dyDescent="0.2">
      <c r="B4709" s="13">
        <v>56525</v>
      </c>
      <c r="C4709" s="14">
        <v>42174.416111111132</v>
      </c>
      <c r="D4709" s="7" t="s">
        <v>8</v>
      </c>
      <c r="E4709" s="13">
        <v>2180</v>
      </c>
      <c r="F4709" s="7" t="s">
        <v>39</v>
      </c>
      <c r="G4709" s="7" t="s">
        <v>11</v>
      </c>
      <c r="H4709" s="13">
        <v>9.5</v>
      </c>
      <c r="I4709" s="13" t="str">
        <f>IF(G4709="Male",VLOOKUP(H4709,'Shoe size conversion table'!$B$6:$D$22,2),VLOOKUP(H4709,'Shoe size conversion table'!$J$6:$L$22,2))</f>
        <v>42-43</v>
      </c>
      <c r="J4709" s="13">
        <f>IF(G4709="Male",VLOOKUP(H4709,'Shoe size conversion table'!$B$6:$D$22,3),VLOOKUP(H4709,'Shoe size conversion table'!$J$6:$L$22,3))</f>
        <v>9</v>
      </c>
      <c r="K4709" s="11">
        <v>139</v>
      </c>
      <c r="L4709" s="12">
        <v>0</v>
      </c>
      <c r="M4709" s="7">
        <f t="shared" si="220"/>
        <v>2015</v>
      </c>
      <c r="N4709" s="7">
        <f t="shared" si="221"/>
        <v>6</v>
      </c>
      <c r="O4709" s="30">
        <f t="shared" si="222"/>
        <v>139</v>
      </c>
    </row>
    <row r="4710" spans="2:15" x14ac:dyDescent="0.2">
      <c r="B4710" s="13">
        <v>56526</v>
      </c>
      <c r="C4710" s="14">
        <v>42174.516111111247</v>
      </c>
      <c r="D4710" s="7" t="s">
        <v>7</v>
      </c>
      <c r="E4710" s="13">
        <v>2226</v>
      </c>
      <c r="F4710" s="7" t="s">
        <v>50</v>
      </c>
      <c r="G4710" s="7" t="s">
        <v>12</v>
      </c>
      <c r="H4710" s="13">
        <v>9.5</v>
      </c>
      <c r="I4710" s="13">
        <f>IF(G4710="Male",VLOOKUP(H4710,'Shoe size conversion table'!$B$6:$D$22,2),VLOOKUP(H4710,'Shoe size conversion table'!$J$6:$L$22,2))</f>
        <v>40</v>
      </c>
      <c r="J4710" s="13">
        <f>IF(G4710="Male",VLOOKUP(H4710,'Shoe size conversion table'!$B$6:$D$22,3),VLOOKUP(H4710,'Shoe size conversion table'!$J$6:$L$22,3))</f>
        <v>7.5</v>
      </c>
      <c r="K4710" s="11">
        <v>179</v>
      </c>
      <c r="L4710" s="12">
        <v>0.1</v>
      </c>
      <c r="M4710" s="7">
        <f t="shared" si="220"/>
        <v>2015</v>
      </c>
      <c r="N4710" s="7">
        <f t="shared" si="221"/>
        <v>6</v>
      </c>
      <c r="O4710" s="30">
        <f t="shared" si="222"/>
        <v>161.1</v>
      </c>
    </row>
    <row r="4711" spans="2:15" x14ac:dyDescent="0.2">
      <c r="B4711" s="13">
        <v>56527</v>
      </c>
      <c r="C4711" s="14">
        <v>42174.53611111128</v>
      </c>
      <c r="D4711" s="7" t="s">
        <v>7</v>
      </c>
      <c r="E4711" s="13">
        <v>2223</v>
      </c>
      <c r="F4711" s="7" t="s">
        <v>51</v>
      </c>
      <c r="G4711" s="7" t="s">
        <v>12</v>
      </c>
      <c r="H4711" s="13">
        <v>4.5</v>
      </c>
      <c r="I4711" s="13">
        <f>IF(G4711="Male",VLOOKUP(H4711,'Shoe size conversion table'!$B$6:$D$22,2),VLOOKUP(H4711,'Shoe size conversion table'!$J$6:$L$22,2))</f>
        <v>35</v>
      </c>
      <c r="J4711" s="13">
        <f>IF(G4711="Male",VLOOKUP(H4711,'Shoe size conversion table'!$B$6:$D$22,3),VLOOKUP(H4711,'Shoe size conversion table'!$J$6:$L$22,3))</f>
        <v>2.5</v>
      </c>
      <c r="K4711" s="11">
        <v>199</v>
      </c>
      <c r="L4711" s="12">
        <v>0</v>
      </c>
      <c r="M4711" s="7">
        <f t="shared" si="220"/>
        <v>2015</v>
      </c>
      <c r="N4711" s="7">
        <f t="shared" si="221"/>
        <v>6</v>
      </c>
      <c r="O4711" s="30">
        <f t="shared" si="222"/>
        <v>199</v>
      </c>
    </row>
    <row r="4712" spans="2:15" x14ac:dyDescent="0.2">
      <c r="B4712" s="13">
        <v>56528</v>
      </c>
      <c r="C4712" s="14">
        <v>42174.556111111313</v>
      </c>
      <c r="D4712" s="7" t="s">
        <v>8</v>
      </c>
      <c r="E4712" s="13">
        <v>2206</v>
      </c>
      <c r="F4712" s="7" t="s">
        <v>38</v>
      </c>
      <c r="G4712" s="7" t="s">
        <v>11</v>
      </c>
      <c r="H4712" s="13">
        <v>9.5</v>
      </c>
      <c r="I4712" s="13" t="str">
        <f>IF(G4712="Male",VLOOKUP(H4712,'Shoe size conversion table'!$B$6:$D$22,2),VLOOKUP(H4712,'Shoe size conversion table'!$J$6:$L$22,2))</f>
        <v>42-43</v>
      </c>
      <c r="J4712" s="13">
        <f>IF(G4712="Male",VLOOKUP(H4712,'Shoe size conversion table'!$B$6:$D$22,3),VLOOKUP(H4712,'Shoe size conversion table'!$J$6:$L$22,3))</f>
        <v>9</v>
      </c>
      <c r="K4712" s="11">
        <v>139</v>
      </c>
      <c r="L4712" s="12">
        <v>0.1</v>
      </c>
      <c r="M4712" s="7">
        <f t="shared" si="220"/>
        <v>2015</v>
      </c>
      <c r="N4712" s="7">
        <f t="shared" si="221"/>
        <v>6</v>
      </c>
      <c r="O4712" s="30">
        <f t="shared" si="222"/>
        <v>125.10000000000001</v>
      </c>
    </row>
    <row r="4713" spans="2:15" x14ac:dyDescent="0.2">
      <c r="B4713" s="13">
        <v>56529</v>
      </c>
      <c r="C4713" s="14">
        <v>42174.606111111316</v>
      </c>
      <c r="D4713" s="7" t="s">
        <v>10</v>
      </c>
      <c r="E4713" s="13">
        <v>2174</v>
      </c>
      <c r="F4713" s="7" t="s">
        <v>35</v>
      </c>
      <c r="G4713" s="7" t="s">
        <v>11</v>
      </c>
      <c r="H4713" s="13">
        <v>9.5</v>
      </c>
      <c r="I4713" s="13" t="str">
        <f>IF(G4713="Male",VLOOKUP(H4713,'Shoe size conversion table'!$B$6:$D$22,2),VLOOKUP(H4713,'Shoe size conversion table'!$J$6:$L$22,2))</f>
        <v>42-43</v>
      </c>
      <c r="J4713" s="13">
        <f>IF(G4713="Male",VLOOKUP(H4713,'Shoe size conversion table'!$B$6:$D$22,3),VLOOKUP(H4713,'Shoe size conversion table'!$J$6:$L$22,3))</f>
        <v>9</v>
      </c>
      <c r="K4713" s="11">
        <v>179</v>
      </c>
      <c r="L4713" s="12">
        <v>0</v>
      </c>
      <c r="M4713" s="7">
        <f t="shared" si="220"/>
        <v>2015</v>
      </c>
      <c r="N4713" s="7">
        <f t="shared" si="221"/>
        <v>6</v>
      </c>
      <c r="O4713" s="30">
        <f t="shared" si="222"/>
        <v>179</v>
      </c>
    </row>
    <row r="4714" spans="2:15" x14ac:dyDescent="0.2">
      <c r="B4714" s="13">
        <v>56530</v>
      </c>
      <c r="C4714" s="14">
        <v>42174.646111111317</v>
      </c>
      <c r="D4714" s="7" t="s">
        <v>7</v>
      </c>
      <c r="E4714" s="13">
        <v>2225</v>
      </c>
      <c r="F4714" s="7" t="s">
        <v>44</v>
      </c>
      <c r="G4714" s="7" t="s">
        <v>11</v>
      </c>
      <c r="H4714" s="13">
        <v>8</v>
      </c>
      <c r="I4714" s="13">
        <f>IF(G4714="Male",VLOOKUP(H4714,'Shoe size conversion table'!$B$6:$D$22,2),VLOOKUP(H4714,'Shoe size conversion table'!$J$6:$L$22,2))</f>
        <v>41</v>
      </c>
      <c r="J4714" s="13">
        <f>IF(G4714="Male",VLOOKUP(H4714,'Shoe size conversion table'!$B$6:$D$22,3),VLOOKUP(H4714,'Shoe size conversion table'!$J$6:$L$22,3))</f>
        <v>7.5</v>
      </c>
      <c r="K4714" s="11">
        <v>189</v>
      </c>
      <c r="L4714" s="12">
        <v>0</v>
      </c>
      <c r="M4714" s="7">
        <f t="shared" si="220"/>
        <v>2015</v>
      </c>
      <c r="N4714" s="7">
        <f t="shared" si="221"/>
        <v>6</v>
      </c>
      <c r="O4714" s="30">
        <f t="shared" si="222"/>
        <v>189</v>
      </c>
    </row>
    <row r="4715" spans="2:15" x14ac:dyDescent="0.2">
      <c r="B4715" s="13">
        <v>56531</v>
      </c>
      <c r="C4715" s="14">
        <v>42174.716111111316</v>
      </c>
      <c r="D4715" s="7" t="s">
        <v>9</v>
      </c>
      <c r="E4715" s="13">
        <v>2209</v>
      </c>
      <c r="F4715" s="7" t="s">
        <v>59</v>
      </c>
      <c r="G4715" s="7" t="s">
        <v>12</v>
      </c>
      <c r="H4715" s="13">
        <v>8</v>
      </c>
      <c r="I4715" s="13" t="str">
        <f>IF(G4715="Male",VLOOKUP(H4715,'Shoe size conversion table'!$B$6:$D$22,2),VLOOKUP(H4715,'Shoe size conversion table'!$J$6:$L$22,2))</f>
        <v>38-39</v>
      </c>
      <c r="J4715" s="13">
        <f>IF(G4715="Male",VLOOKUP(H4715,'Shoe size conversion table'!$B$6:$D$22,3),VLOOKUP(H4715,'Shoe size conversion table'!$J$6:$L$22,3))</f>
        <v>6</v>
      </c>
      <c r="K4715" s="11">
        <v>149</v>
      </c>
      <c r="L4715" s="12">
        <v>0</v>
      </c>
      <c r="M4715" s="7">
        <f t="shared" si="220"/>
        <v>2015</v>
      </c>
      <c r="N4715" s="7">
        <f t="shared" si="221"/>
        <v>6</v>
      </c>
      <c r="O4715" s="30">
        <f t="shared" si="222"/>
        <v>149</v>
      </c>
    </row>
    <row r="4716" spans="2:15" x14ac:dyDescent="0.2">
      <c r="B4716" s="13">
        <v>56532</v>
      </c>
      <c r="C4716" s="14">
        <v>42174.816111111126</v>
      </c>
      <c r="D4716" s="7" t="s">
        <v>10</v>
      </c>
      <c r="E4716" s="13">
        <v>2212</v>
      </c>
      <c r="F4716" s="7" t="s">
        <v>35</v>
      </c>
      <c r="G4716" s="7" t="s">
        <v>11</v>
      </c>
      <c r="H4716" s="13">
        <v>10.5</v>
      </c>
      <c r="I4716" s="13" t="str">
        <f>IF(G4716="Male",VLOOKUP(H4716,'Shoe size conversion table'!$B$6:$D$22,2),VLOOKUP(H4716,'Shoe size conversion table'!$J$6:$L$22,2))</f>
        <v>43-44</v>
      </c>
      <c r="J4716" s="13">
        <f>IF(G4716="Male",VLOOKUP(H4716,'Shoe size conversion table'!$B$6:$D$22,3),VLOOKUP(H4716,'Shoe size conversion table'!$J$6:$L$22,3))</f>
        <v>10</v>
      </c>
      <c r="K4716" s="11">
        <v>139</v>
      </c>
      <c r="L4716" s="12">
        <v>0.3</v>
      </c>
      <c r="M4716" s="7">
        <f t="shared" si="220"/>
        <v>2015</v>
      </c>
      <c r="N4716" s="7">
        <f t="shared" si="221"/>
        <v>6</v>
      </c>
      <c r="O4716" s="30">
        <f t="shared" si="222"/>
        <v>97.3</v>
      </c>
    </row>
    <row r="4717" spans="2:15" x14ac:dyDescent="0.2">
      <c r="B4717" s="13">
        <v>56533</v>
      </c>
      <c r="C4717" s="14">
        <v>42174.816111111249</v>
      </c>
      <c r="D4717" s="7" t="s">
        <v>10</v>
      </c>
      <c r="E4717" s="13">
        <v>2174</v>
      </c>
      <c r="F4717" s="7" t="s">
        <v>35</v>
      </c>
      <c r="G4717" s="7" t="s">
        <v>12</v>
      </c>
      <c r="H4717" s="13">
        <v>7.5</v>
      </c>
      <c r="I4717" s="13">
        <f>IF(G4717="Male",VLOOKUP(H4717,'Shoe size conversion table'!$B$6:$D$22,2),VLOOKUP(H4717,'Shoe size conversion table'!$J$6:$L$22,2))</f>
        <v>38</v>
      </c>
      <c r="J4717" s="13">
        <f>IF(G4717="Male",VLOOKUP(H4717,'Shoe size conversion table'!$B$6:$D$22,3),VLOOKUP(H4717,'Shoe size conversion table'!$J$6:$L$22,3))</f>
        <v>5.5</v>
      </c>
      <c r="K4717" s="11">
        <v>149</v>
      </c>
      <c r="L4717" s="12">
        <v>0.1</v>
      </c>
      <c r="M4717" s="7">
        <f t="shared" si="220"/>
        <v>2015</v>
      </c>
      <c r="N4717" s="7">
        <f t="shared" si="221"/>
        <v>6</v>
      </c>
      <c r="O4717" s="30">
        <f t="shared" si="222"/>
        <v>134.1</v>
      </c>
    </row>
    <row r="4718" spans="2:15" x14ac:dyDescent="0.2">
      <c r="B4718" s="13">
        <v>56534</v>
      </c>
      <c r="C4718" s="14">
        <v>42174.886111111249</v>
      </c>
      <c r="D4718" s="7" t="s">
        <v>8</v>
      </c>
      <c r="E4718" s="13">
        <v>2203</v>
      </c>
      <c r="F4718" s="7" t="s">
        <v>39</v>
      </c>
      <c r="G4718" s="7" t="s">
        <v>11</v>
      </c>
      <c r="H4718" s="13">
        <v>10</v>
      </c>
      <c r="I4718" s="13">
        <f>IF(G4718="Male",VLOOKUP(H4718,'Shoe size conversion table'!$B$6:$D$22,2),VLOOKUP(H4718,'Shoe size conversion table'!$J$6:$L$22,2))</f>
        <v>43</v>
      </c>
      <c r="J4718" s="13">
        <f>IF(G4718="Male",VLOOKUP(H4718,'Shoe size conversion table'!$B$6:$D$22,3),VLOOKUP(H4718,'Shoe size conversion table'!$J$6:$L$22,3))</f>
        <v>9.5</v>
      </c>
      <c r="K4718" s="11">
        <v>139</v>
      </c>
      <c r="L4718" s="12">
        <v>0.2</v>
      </c>
      <c r="M4718" s="7">
        <f t="shared" si="220"/>
        <v>2015</v>
      </c>
      <c r="N4718" s="7">
        <f t="shared" si="221"/>
        <v>6</v>
      </c>
      <c r="O4718" s="30">
        <f t="shared" si="222"/>
        <v>111.2</v>
      </c>
    </row>
    <row r="4719" spans="2:15" x14ac:dyDescent="0.2">
      <c r="B4719" s="13">
        <v>56535</v>
      </c>
      <c r="C4719" s="14">
        <v>42174.906111111246</v>
      </c>
      <c r="D4719" s="7" t="s">
        <v>10</v>
      </c>
      <c r="E4719" s="13">
        <v>2228</v>
      </c>
      <c r="F4719" s="7" t="s">
        <v>35</v>
      </c>
      <c r="G4719" s="7" t="s">
        <v>11</v>
      </c>
      <c r="H4719" s="13">
        <v>7.5</v>
      </c>
      <c r="I4719" s="13" t="str">
        <f>IF(G4719="Male",VLOOKUP(H4719,'Shoe size conversion table'!$B$6:$D$22,2),VLOOKUP(H4719,'Shoe size conversion table'!$J$6:$L$22,2))</f>
        <v>40-41</v>
      </c>
      <c r="J4719" s="13">
        <f>IF(G4719="Male",VLOOKUP(H4719,'Shoe size conversion table'!$B$6:$D$22,3),VLOOKUP(H4719,'Shoe size conversion table'!$J$6:$L$22,3))</f>
        <v>7</v>
      </c>
      <c r="K4719" s="11">
        <v>159</v>
      </c>
      <c r="L4719" s="12">
        <v>0</v>
      </c>
      <c r="M4719" s="7">
        <f t="shared" si="220"/>
        <v>2015</v>
      </c>
      <c r="N4719" s="7">
        <f t="shared" si="221"/>
        <v>6</v>
      </c>
      <c r="O4719" s="30">
        <f t="shared" si="222"/>
        <v>159</v>
      </c>
    </row>
    <row r="4720" spans="2:15" x14ac:dyDescent="0.2">
      <c r="B4720" s="13">
        <v>56536</v>
      </c>
      <c r="C4720" s="14">
        <v>42174.906111111319</v>
      </c>
      <c r="D4720" s="7" t="s">
        <v>10</v>
      </c>
      <c r="E4720" s="13">
        <v>2154</v>
      </c>
      <c r="F4720" s="7" t="s">
        <v>35</v>
      </c>
      <c r="G4720" s="7" t="s">
        <v>11</v>
      </c>
      <c r="H4720" s="13">
        <v>11.5</v>
      </c>
      <c r="I4720" s="13" t="str">
        <f>IF(G4720="Male",VLOOKUP(H4720,'Shoe size conversion table'!$B$6:$D$22,2),VLOOKUP(H4720,'Shoe size conversion table'!$J$6:$L$22,2))</f>
        <v>44-45</v>
      </c>
      <c r="J4720" s="13">
        <f>IF(G4720="Male",VLOOKUP(H4720,'Shoe size conversion table'!$B$6:$D$22,3),VLOOKUP(H4720,'Shoe size conversion table'!$J$6:$L$22,3))</f>
        <v>11</v>
      </c>
      <c r="K4720" s="11">
        <v>189</v>
      </c>
      <c r="L4720" s="12">
        <v>0.3</v>
      </c>
      <c r="M4720" s="7">
        <f t="shared" si="220"/>
        <v>2015</v>
      </c>
      <c r="N4720" s="7">
        <f t="shared" si="221"/>
        <v>6</v>
      </c>
      <c r="O4720" s="30">
        <f t="shared" si="222"/>
        <v>132.29999999999998</v>
      </c>
    </row>
    <row r="4721" spans="2:15" x14ac:dyDescent="0.2">
      <c r="B4721" s="13">
        <v>56536</v>
      </c>
      <c r="C4721" s="14">
        <v>42174.906111111319</v>
      </c>
      <c r="D4721" s="7" t="s">
        <v>10</v>
      </c>
      <c r="E4721" s="13">
        <v>2201</v>
      </c>
      <c r="F4721" s="7" t="s">
        <v>34</v>
      </c>
      <c r="G4721" s="7" t="s">
        <v>12</v>
      </c>
      <c r="H4721" s="13">
        <v>10.5</v>
      </c>
      <c r="I4721" s="13">
        <f>IF(G4721="Male",VLOOKUP(H4721,'Shoe size conversion table'!$B$6:$D$22,2),VLOOKUP(H4721,'Shoe size conversion table'!$J$6:$L$22,2))</f>
        <v>41</v>
      </c>
      <c r="J4721" s="13">
        <f>IF(G4721="Male",VLOOKUP(H4721,'Shoe size conversion table'!$B$6:$D$22,3),VLOOKUP(H4721,'Shoe size conversion table'!$J$6:$L$22,3))</f>
        <v>8.5</v>
      </c>
      <c r="K4721" s="11">
        <v>169</v>
      </c>
      <c r="L4721" s="12">
        <v>0</v>
      </c>
      <c r="M4721" s="7">
        <f t="shared" si="220"/>
        <v>2015</v>
      </c>
      <c r="N4721" s="7">
        <f t="shared" si="221"/>
        <v>6</v>
      </c>
      <c r="O4721" s="30">
        <f t="shared" si="222"/>
        <v>169</v>
      </c>
    </row>
    <row r="4722" spans="2:15" x14ac:dyDescent="0.2">
      <c r="B4722" s="13">
        <v>56537</v>
      </c>
      <c r="C4722" s="14">
        <v>42174.936111111128</v>
      </c>
      <c r="D4722" s="7" t="s">
        <v>8</v>
      </c>
      <c r="E4722" s="13">
        <v>2224</v>
      </c>
      <c r="F4722" s="7" t="s">
        <v>38</v>
      </c>
      <c r="G4722" s="7" t="s">
        <v>12</v>
      </c>
      <c r="H4722" s="13">
        <v>9</v>
      </c>
      <c r="I4722" s="13" t="str">
        <f>IF(G4722="Male",VLOOKUP(H4722,'Shoe size conversion table'!$B$6:$D$22,2),VLOOKUP(H4722,'Shoe size conversion table'!$J$6:$L$22,2))</f>
        <v>39-40</v>
      </c>
      <c r="J4722" s="13">
        <f>IF(G4722="Male",VLOOKUP(H4722,'Shoe size conversion table'!$B$6:$D$22,3),VLOOKUP(H4722,'Shoe size conversion table'!$J$6:$L$22,3))</f>
        <v>7</v>
      </c>
      <c r="K4722" s="11">
        <v>129</v>
      </c>
      <c r="L4722" s="12">
        <v>0</v>
      </c>
      <c r="M4722" s="7">
        <f t="shared" si="220"/>
        <v>2015</v>
      </c>
      <c r="N4722" s="7">
        <f t="shared" si="221"/>
        <v>6</v>
      </c>
      <c r="O4722" s="30">
        <f t="shared" si="222"/>
        <v>129</v>
      </c>
    </row>
    <row r="4723" spans="2:15" x14ac:dyDescent="0.2">
      <c r="B4723" s="13">
        <v>56538</v>
      </c>
      <c r="C4723" s="14">
        <v>42175.016111111247</v>
      </c>
      <c r="D4723" s="7" t="s">
        <v>10</v>
      </c>
      <c r="E4723" s="13">
        <v>2226</v>
      </c>
      <c r="F4723" s="7" t="s">
        <v>35</v>
      </c>
      <c r="G4723" s="7" t="s">
        <v>11</v>
      </c>
      <c r="H4723" s="13">
        <v>10.5</v>
      </c>
      <c r="I4723" s="13" t="str">
        <f>IF(G4723="Male",VLOOKUP(H4723,'Shoe size conversion table'!$B$6:$D$22,2),VLOOKUP(H4723,'Shoe size conversion table'!$J$6:$L$22,2))</f>
        <v>43-44</v>
      </c>
      <c r="J4723" s="13">
        <f>IF(G4723="Male",VLOOKUP(H4723,'Shoe size conversion table'!$B$6:$D$22,3),VLOOKUP(H4723,'Shoe size conversion table'!$J$6:$L$22,3))</f>
        <v>10</v>
      </c>
      <c r="K4723" s="11">
        <v>189</v>
      </c>
      <c r="L4723" s="12">
        <v>0.5</v>
      </c>
      <c r="M4723" s="7">
        <f t="shared" si="220"/>
        <v>2015</v>
      </c>
      <c r="N4723" s="7">
        <f t="shared" si="221"/>
        <v>6</v>
      </c>
      <c r="O4723" s="30">
        <f t="shared" si="222"/>
        <v>94.5</v>
      </c>
    </row>
    <row r="4724" spans="2:15" x14ac:dyDescent="0.2">
      <c r="B4724" s="13">
        <v>56539</v>
      </c>
      <c r="C4724" s="14">
        <v>42175.066111111315</v>
      </c>
      <c r="D4724" s="7" t="s">
        <v>10</v>
      </c>
      <c r="E4724" s="13">
        <v>2152</v>
      </c>
      <c r="F4724" s="7" t="s">
        <v>34</v>
      </c>
      <c r="G4724" s="7" t="s">
        <v>12</v>
      </c>
      <c r="H4724" s="13">
        <v>7.5</v>
      </c>
      <c r="I4724" s="13">
        <f>IF(G4724="Male",VLOOKUP(H4724,'Shoe size conversion table'!$B$6:$D$22,2),VLOOKUP(H4724,'Shoe size conversion table'!$J$6:$L$22,2))</f>
        <v>38</v>
      </c>
      <c r="J4724" s="13">
        <f>IF(G4724="Male",VLOOKUP(H4724,'Shoe size conversion table'!$B$6:$D$22,3),VLOOKUP(H4724,'Shoe size conversion table'!$J$6:$L$22,3))</f>
        <v>5.5</v>
      </c>
      <c r="K4724" s="11">
        <v>159</v>
      </c>
      <c r="L4724" s="12">
        <v>0.1</v>
      </c>
      <c r="M4724" s="7">
        <f t="shared" si="220"/>
        <v>2015</v>
      </c>
      <c r="N4724" s="7">
        <f t="shared" si="221"/>
        <v>6</v>
      </c>
      <c r="O4724" s="30">
        <f t="shared" si="222"/>
        <v>143.1</v>
      </c>
    </row>
    <row r="4725" spans="2:15" x14ac:dyDescent="0.2">
      <c r="B4725" s="13">
        <v>56540</v>
      </c>
      <c r="C4725" s="14">
        <v>42175.116111111318</v>
      </c>
      <c r="D4725" s="7" t="s">
        <v>8</v>
      </c>
      <c r="E4725" s="13">
        <v>2176</v>
      </c>
      <c r="F4725" s="7" t="s">
        <v>38</v>
      </c>
      <c r="G4725" s="7" t="s">
        <v>11</v>
      </c>
      <c r="H4725" s="13">
        <v>9</v>
      </c>
      <c r="I4725" s="13">
        <f>IF(G4725="Male",VLOOKUP(H4725,'Shoe size conversion table'!$B$6:$D$22,2),VLOOKUP(H4725,'Shoe size conversion table'!$J$6:$L$22,2))</f>
        <v>42</v>
      </c>
      <c r="J4725" s="13">
        <f>IF(G4725="Male",VLOOKUP(H4725,'Shoe size conversion table'!$B$6:$D$22,3),VLOOKUP(H4725,'Shoe size conversion table'!$J$6:$L$22,3))</f>
        <v>8.5</v>
      </c>
      <c r="K4725" s="11">
        <v>129</v>
      </c>
      <c r="L4725" s="12">
        <v>0.1</v>
      </c>
      <c r="M4725" s="7">
        <f t="shared" si="220"/>
        <v>2015</v>
      </c>
      <c r="N4725" s="7">
        <f t="shared" si="221"/>
        <v>6</v>
      </c>
      <c r="O4725" s="30">
        <f t="shared" si="222"/>
        <v>116.10000000000001</v>
      </c>
    </row>
    <row r="4726" spans="2:15" x14ac:dyDescent="0.2">
      <c r="B4726" s="13">
        <v>56541</v>
      </c>
      <c r="C4726" s="14">
        <v>42175.146111111128</v>
      </c>
      <c r="D4726" s="7" t="s">
        <v>7</v>
      </c>
      <c r="E4726" s="13">
        <v>2222</v>
      </c>
      <c r="F4726" s="7" t="s">
        <v>49</v>
      </c>
      <c r="G4726" s="7" t="s">
        <v>11</v>
      </c>
      <c r="H4726" s="13">
        <v>10.5</v>
      </c>
      <c r="I4726" s="13" t="str">
        <f>IF(G4726="Male",VLOOKUP(H4726,'Shoe size conversion table'!$B$6:$D$22,2),VLOOKUP(H4726,'Shoe size conversion table'!$J$6:$L$22,2))</f>
        <v>43-44</v>
      </c>
      <c r="J4726" s="13">
        <f>IF(G4726="Male",VLOOKUP(H4726,'Shoe size conversion table'!$B$6:$D$22,3),VLOOKUP(H4726,'Shoe size conversion table'!$J$6:$L$22,3))</f>
        <v>10</v>
      </c>
      <c r="K4726" s="11">
        <v>179</v>
      </c>
      <c r="L4726" s="12">
        <v>0</v>
      </c>
      <c r="M4726" s="7">
        <f t="shared" si="220"/>
        <v>2015</v>
      </c>
      <c r="N4726" s="7">
        <f t="shared" si="221"/>
        <v>6</v>
      </c>
      <c r="O4726" s="30">
        <f t="shared" si="222"/>
        <v>179</v>
      </c>
    </row>
    <row r="4727" spans="2:15" x14ac:dyDescent="0.2">
      <c r="B4727" s="13">
        <v>56542</v>
      </c>
      <c r="C4727" s="14">
        <v>42175.306111111247</v>
      </c>
      <c r="D4727" s="7" t="s">
        <v>7</v>
      </c>
      <c r="E4727" s="13">
        <v>2175</v>
      </c>
      <c r="F4727" s="7" t="s">
        <v>57</v>
      </c>
      <c r="G4727" s="7" t="s">
        <v>12</v>
      </c>
      <c r="H4727" s="13">
        <v>8</v>
      </c>
      <c r="I4727" s="13" t="str">
        <f>IF(G4727="Male",VLOOKUP(H4727,'Shoe size conversion table'!$B$6:$D$22,2),VLOOKUP(H4727,'Shoe size conversion table'!$J$6:$L$22,2))</f>
        <v>38-39</v>
      </c>
      <c r="J4727" s="13">
        <f>IF(G4727="Male",VLOOKUP(H4727,'Shoe size conversion table'!$B$6:$D$22,3),VLOOKUP(H4727,'Shoe size conversion table'!$J$6:$L$22,3))</f>
        <v>6</v>
      </c>
      <c r="K4727" s="11">
        <v>199</v>
      </c>
      <c r="L4727" s="12">
        <v>0</v>
      </c>
      <c r="M4727" s="7">
        <f t="shared" si="220"/>
        <v>2015</v>
      </c>
      <c r="N4727" s="7">
        <f t="shared" si="221"/>
        <v>6</v>
      </c>
      <c r="O4727" s="30">
        <f t="shared" si="222"/>
        <v>199</v>
      </c>
    </row>
    <row r="4728" spans="2:15" x14ac:dyDescent="0.2">
      <c r="B4728" s="13">
        <v>56542</v>
      </c>
      <c r="C4728" s="14">
        <v>42175.306111111247</v>
      </c>
      <c r="D4728" s="7" t="s">
        <v>7</v>
      </c>
      <c r="E4728" s="13">
        <v>2147</v>
      </c>
      <c r="F4728" s="7" t="s">
        <v>49</v>
      </c>
      <c r="G4728" s="7" t="s">
        <v>11</v>
      </c>
      <c r="H4728" s="13">
        <v>8.5</v>
      </c>
      <c r="I4728" s="13" t="str">
        <f>IF(G4728="Male",VLOOKUP(H4728,'Shoe size conversion table'!$B$6:$D$22,2),VLOOKUP(H4728,'Shoe size conversion table'!$J$6:$L$22,2))</f>
        <v>41-42</v>
      </c>
      <c r="J4728" s="13">
        <f>IF(G4728="Male",VLOOKUP(H4728,'Shoe size conversion table'!$B$6:$D$22,3),VLOOKUP(H4728,'Shoe size conversion table'!$J$6:$L$22,3))</f>
        <v>8</v>
      </c>
      <c r="K4728" s="11">
        <v>129</v>
      </c>
      <c r="L4728" s="12">
        <v>0</v>
      </c>
      <c r="M4728" s="7">
        <f t="shared" si="220"/>
        <v>2015</v>
      </c>
      <c r="N4728" s="7">
        <f t="shared" si="221"/>
        <v>6</v>
      </c>
      <c r="O4728" s="30">
        <f t="shared" si="222"/>
        <v>129</v>
      </c>
    </row>
    <row r="4729" spans="2:15" x14ac:dyDescent="0.2">
      <c r="B4729" s="13">
        <v>56542</v>
      </c>
      <c r="C4729" s="14">
        <v>42175.306111111247</v>
      </c>
      <c r="D4729" s="7" t="s">
        <v>7</v>
      </c>
      <c r="E4729" s="13">
        <v>2207</v>
      </c>
      <c r="F4729" s="7" t="s">
        <v>49</v>
      </c>
      <c r="G4729" s="7" t="s">
        <v>11</v>
      </c>
      <c r="H4729" s="13">
        <v>10.5</v>
      </c>
      <c r="I4729" s="13" t="str">
        <f>IF(G4729="Male",VLOOKUP(H4729,'Shoe size conversion table'!$B$6:$D$22,2),VLOOKUP(H4729,'Shoe size conversion table'!$J$6:$L$22,2))</f>
        <v>43-44</v>
      </c>
      <c r="J4729" s="13">
        <f>IF(G4729="Male",VLOOKUP(H4729,'Shoe size conversion table'!$B$6:$D$22,3),VLOOKUP(H4729,'Shoe size conversion table'!$J$6:$L$22,3))</f>
        <v>10</v>
      </c>
      <c r="K4729" s="11">
        <v>149</v>
      </c>
      <c r="L4729" s="12">
        <v>0.3</v>
      </c>
      <c r="M4729" s="7">
        <f t="shared" si="220"/>
        <v>2015</v>
      </c>
      <c r="N4729" s="7">
        <f t="shared" si="221"/>
        <v>6</v>
      </c>
      <c r="O4729" s="30">
        <f t="shared" si="222"/>
        <v>104.3</v>
      </c>
    </row>
    <row r="4730" spans="2:15" x14ac:dyDescent="0.2">
      <c r="B4730" s="13">
        <v>56543</v>
      </c>
      <c r="C4730" s="14">
        <v>42175.376111111131</v>
      </c>
      <c r="D4730" s="7" t="s">
        <v>10</v>
      </c>
      <c r="E4730" s="13">
        <v>2217</v>
      </c>
      <c r="F4730" s="7" t="s">
        <v>35</v>
      </c>
      <c r="G4730" s="7" t="s">
        <v>12</v>
      </c>
      <c r="H4730" s="13">
        <v>8.5</v>
      </c>
      <c r="I4730" s="13">
        <f>IF(G4730="Male",VLOOKUP(H4730,'Shoe size conversion table'!$B$6:$D$22,2),VLOOKUP(H4730,'Shoe size conversion table'!$J$6:$L$22,2))</f>
        <v>39</v>
      </c>
      <c r="J4730" s="13">
        <f>IF(G4730="Male",VLOOKUP(H4730,'Shoe size conversion table'!$B$6:$D$22,3),VLOOKUP(H4730,'Shoe size conversion table'!$J$6:$L$22,3))</f>
        <v>6.5</v>
      </c>
      <c r="K4730" s="11">
        <v>139</v>
      </c>
      <c r="L4730" s="12">
        <v>0.3</v>
      </c>
      <c r="M4730" s="7">
        <f t="shared" si="220"/>
        <v>2015</v>
      </c>
      <c r="N4730" s="7">
        <f t="shared" si="221"/>
        <v>6</v>
      </c>
      <c r="O4730" s="30">
        <f t="shared" si="222"/>
        <v>97.3</v>
      </c>
    </row>
    <row r="4731" spans="2:15" x14ac:dyDescent="0.2">
      <c r="B4731" s="13">
        <v>56544</v>
      </c>
      <c r="C4731" s="14">
        <v>42175.416111111132</v>
      </c>
      <c r="D4731" s="7" t="s">
        <v>7</v>
      </c>
      <c r="E4731" s="13">
        <v>2237</v>
      </c>
      <c r="F4731" s="7" t="s">
        <v>55</v>
      </c>
      <c r="G4731" s="7" t="s">
        <v>12</v>
      </c>
      <c r="H4731" s="13">
        <v>7</v>
      </c>
      <c r="I4731" s="13" t="str">
        <f>IF(G4731="Male",VLOOKUP(H4731,'Shoe size conversion table'!$B$6:$D$22,2),VLOOKUP(H4731,'Shoe size conversion table'!$J$6:$L$22,2))</f>
        <v>37-38</v>
      </c>
      <c r="J4731" s="13">
        <f>IF(G4731="Male",VLOOKUP(H4731,'Shoe size conversion table'!$B$6:$D$22,3),VLOOKUP(H4731,'Shoe size conversion table'!$J$6:$L$22,3))</f>
        <v>5</v>
      </c>
      <c r="K4731" s="11">
        <v>169</v>
      </c>
      <c r="L4731" s="12">
        <v>0</v>
      </c>
      <c r="M4731" s="7">
        <f t="shared" si="220"/>
        <v>2015</v>
      </c>
      <c r="N4731" s="7">
        <f t="shared" si="221"/>
        <v>6</v>
      </c>
      <c r="O4731" s="30">
        <f t="shared" si="222"/>
        <v>169</v>
      </c>
    </row>
    <row r="4732" spans="2:15" x14ac:dyDescent="0.2">
      <c r="B4732" s="13">
        <v>56545</v>
      </c>
      <c r="C4732" s="14">
        <v>42175.556111111313</v>
      </c>
      <c r="D4732" s="7" t="s">
        <v>9</v>
      </c>
      <c r="E4732" s="13">
        <v>2218</v>
      </c>
      <c r="F4732" s="7" t="s">
        <v>61</v>
      </c>
      <c r="G4732" s="7" t="s">
        <v>11</v>
      </c>
      <c r="H4732" s="13">
        <v>6</v>
      </c>
      <c r="I4732" s="13">
        <f>IF(G4732="Male",VLOOKUP(H4732,'Shoe size conversion table'!$B$6:$D$22,2),VLOOKUP(H4732,'Shoe size conversion table'!$J$6:$L$22,2))</f>
        <v>39</v>
      </c>
      <c r="J4732" s="13">
        <f>IF(G4732="Male",VLOOKUP(H4732,'Shoe size conversion table'!$B$6:$D$22,3),VLOOKUP(H4732,'Shoe size conversion table'!$J$6:$L$22,3))</f>
        <v>5.5</v>
      </c>
      <c r="K4732" s="11">
        <v>159</v>
      </c>
      <c r="L4732" s="12">
        <v>0.5</v>
      </c>
      <c r="M4732" s="7">
        <f t="shared" si="220"/>
        <v>2015</v>
      </c>
      <c r="N4732" s="7">
        <f t="shared" si="221"/>
        <v>6</v>
      </c>
      <c r="O4732" s="30">
        <f t="shared" si="222"/>
        <v>79.5</v>
      </c>
    </row>
    <row r="4733" spans="2:15" x14ac:dyDescent="0.2">
      <c r="B4733" s="13">
        <v>56546</v>
      </c>
      <c r="C4733" s="14">
        <v>42175.596111111132</v>
      </c>
      <c r="D4733" s="7" t="s">
        <v>8</v>
      </c>
      <c r="E4733" s="13">
        <v>2214</v>
      </c>
      <c r="F4733" s="7" t="s">
        <v>42</v>
      </c>
      <c r="G4733" s="7" t="s">
        <v>12</v>
      </c>
      <c r="H4733" s="13">
        <v>8.5</v>
      </c>
      <c r="I4733" s="13">
        <f>IF(G4733="Male",VLOOKUP(H4733,'Shoe size conversion table'!$B$6:$D$22,2),VLOOKUP(H4733,'Shoe size conversion table'!$J$6:$L$22,2))</f>
        <v>39</v>
      </c>
      <c r="J4733" s="13">
        <f>IF(G4733="Male",VLOOKUP(H4733,'Shoe size conversion table'!$B$6:$D$22,3),VLOOKUP(H4733,'Shoe size conversion table'!$J$6:$L$22,3))</f>
        <v>6.5</v>
      </c>
      <c r="K4733" s="11">
        <v>199</v>
      </c>
      <c r="L4733" s="12">
        <v>0</v>
      </c>
      <c r="M4733" s="7">
        <f t="shared" si="220"/>
        <v>2015</v>
      </c>
      <c r="N4733" s="7">
        <f t="shared" si="221"/>
        <v>6</v>
      </c>
      <c r="O4733" s="30">
        <f t="shared" si="222"/>
        <v>199</v>
      </c>
    </row>
    <row r="4734" spans="2:15" x14ac:dyDescent="0.2">
      <c r="B4734" s="13">
        <v>56547</v>
      </c>
      <c r="C4734" s="14">
        <v>42175.706111111278</v>
      </c>
      <c r="D4734" s="7" t="s">
        <v>7</v>
      </c>
      <c r="E4734" s="13">
        <v>2191</v>
      </c>
      <c r="F4734" s="7" t="s">
        <v>49</v>
      </c>
      <c r="G4734" s="7" t="s">
        <v>12</v>
      </c>
      <c r="H4734" s="13">
        <v>8</v>
      </c>
      <c r="I4734" s="13" t="str">
        <f>IF(G4734="Male",VLOOKUP(H4734,'Shoe size conversion table'!$B$6:$D$22,2),VLOOKUP(H4734,'Shoe size conversion table'!$J$6:$L$22,2))</f>
        <v>38-39</v>
      </c>
      <c r="J4734" s="13">
        <f>IF(G4734="Male",VLOOKUP(H4734,'Shoe size conversion table'!$B$6:$D$22,3),VLOOKUP(H4734,'Shoe size conversion table'!$J$6:$L$22,3))</f>
        <v>6</v>
      </c>
      <c r="K4734" s="11">
        <v>189</v>
      </c>
      <c r="L4734" s="12">
        <v>0</v>
      </c>
      <c r="M4734" s="7">
        <f t="shared" si="220"/>
        <v>2015</v>
      </c>
      <c r="N4734" s="7">
        <f t="shared" si="221"/>
        <v>6</v>
      </c>
      <c r="O4734" s="30">
        <f t="shared" si="222"/>
        <v>189</v>
      </c>
    </row>
    <row r="4735" spans="2:15" x14ac:dyDescent="0.2">
      <c r="B4735" s="13">
        <v>56548</v>
      </c>
      <c r="C4735" s="14">
        <v>42175.716111111316</v>
      </c>
      <c r="D4735" s="7" t="s">
        <v>10</v>
      </c>
      <c r="E4735" s="13">
        <v>2202</v>
      </c>
      <c r="F4735" s="7" t="s">
        <v>35</v>
      </c>
      <c r="G4735" s="7" t="s">
        <v>11</v>
      </c>
      <c r="H4735" s="13">
        <v>9</v>
      </c>
      <c r="I4735" s="13">
        <f>IF(G4735="Male",VLOOKUP(H4735,'Shoe size conversion table'!$B$6:$D$22,2),VLOOKUP(H4735,'Shoe size conversion table'!$J$6:$L$22,2))</f>
        <v>42</v>
      </c>
      <c r="J4735" s="13">
        <f>IF(G4735="Male",VLOOKUP(H4735,'Shoe size conversion table'!$B$6:$D$22,3),VLOOKUP(H4735,'Shoe size conversion table'!$J$6:$L$22,3))</f>
        <v>8.5</v>
      </c>
      <c r="K4735" s="11">
        <v>149</v>
      </c>
      <c r="L4735" s="12">
        <v>0</v>
      </c>
      <c r="M4735" s="7">
        <f t="shared" si="220"/>
        <v>2015</v>
      </c>
      <c r="N4735" s="7">
        <f t="shared" si="221"/>
        <v>6</v>
      </c>
      <c r="O4735" s="30">
        <f t="shared" si="222"/>
        <v>149</v>
      </c>
    </row>
    <row r="4736" spans="2:15" x14ac:dyDescent="0.2">
      <c r="B4736" s="13">
        <v>56549</v>
      </c>
      <c r="C4736" s="14">
        <v>42175.976111111246</v>
      </c>
      <c r="D4736" s="7" t="s">
        <v>8</v>
      </c>
      <c r="E4736" s="13">
        <v>2180</v>
      </c>
      <c r="F4736" s="7" t="s">
        <v>40</v>
      </c>
      <c r="G4736" s="7" t="s">
        <v>11</v>
      </c>
      <c r="H4736" s="13">
        <v>9</v>
      </c>
      <c r="I4736" s="13">
        <f>IF(G4736="Male",VLOOKUP(H4736,'Shoe size conversion table'!$B$6:$D$22,2),VLOOKUP(H4736,'Shoe size conversion table'!$J$6:$L$22,2))</f>
        <v>42</v>
      </c>
      <c r="J4736" s="13">
        <f>IF(G4736="Male",VLOOKUP(H4736,'Shoe size conversion table'!$B$6:$D$22,3),VLOOKUP(H4736,'Shoe size conversion table'!$J$6:$L$22,3))</f>
        <v>8.5</v>
      </c>
      <c r="K4736" s="11">
        <v>139</v>
      </c>
      <c r="L4736" s="12">
        <v>0.3</v>
      </c>
      <c r="M4736" s="7">
        <f t="shared" si="220"/>
        <v>2015</v>
      </c>
      <c r="N4736" s="7">
        <f t="shared" si="221"/>
        <v>6</v>
      </c>
      <c r="O4736" s="30">
        <f t="shared" si="222"/>
        <v>97.3</v>
      </c>
    </row>
    <row r="4737" spans="2:15" x14ac:dyDescent="0.2">
      <c r="B4737" s="13">
        <v>56550</v>
      </c>
      <c r="C4737" s="14">
        <v>42176.006111111281</v>
      </c>
      <c r="D4737" s="7" t="s">
        <v>8</v>
      </c>
      <c r="E4737" s="13">
        <v>2152</v>
      </c>
      <c r="F4737" s="7" t="s">
        <v>42</v>
      </c>
      <c r="G4737" s="7" t="s">
        <v>12</v>
      </c>
      <c r="H4737" s="13">
        <v>9.5</v>
      </c>
      <c r="I4737" s="13">
        <f>IF(G4737="Male",VLOOKUP(H4737,'Shoe size conversion table'!$B$6:$D$22,2),VLOOKUP(H4737,'Shoe size conversion table'!$J$6:$L$22,2))</f>
        <v>40</v>
      </c>
      <c r="J4737" s="13">
        <f>IF(G4737="Male",VLOOKUP(H4737,'Shoe size conversion table'!$B$6:$D$22,3),VLOOKUP(H4737,'Shoe size conversion table'!$J$6:$L$22,3))</f>
        <v>7.5</v>
      </c>
      <c r="K4737" s="11">
        <v>179</v>
      </c>
      <c r="L4737" s="12">
        <v>0</v>
      </c>
      <c r="M4737" s="7">
        <f t="shared" si="220"/>
        <v>2015</v>
      </c>
      <c r="N4737" s="7">
        <f t="shared" si="221"/>
        <v>6</v>
      </c>
      <c r="O4737" s="30">
        <f t="shared" si="222"/>
        <v>179</v>
      </c>
    </row>
    <row r="4738" spans="2:15" x14ac:dyDescent="0.2">
      <c r="B4738" s="13">
        <v>56551</v>
      </c>
      <c r="C4738" s="14">
        <v>42176.016111111247</v>
      </c>
      <c r="D4738" s="7" t="s">
        <v>8</v>
      </c>
      <c r="E4738" s="13">
        <v>2173</v>
      </c>
      <c r="F4738" s="7" t="s">
        <v>38</v>
      </c>
      <c r="G4738" s="7" t="s">
        <v>11</v>
      </c>
      <c r="H4738" s="13">
        <v>10.5</v>
      </c>
      <c r="I4738" s="13" t="str">
        <f>IF(G4738="Male",VLOOKUP(H4738,'Shoe size conversion table'!$B$6:$D$22,2),VLOOKUP(H4738,'Shoe size conversion table'!$J$6:$L$22,2))</f>
        <v>43-44</v>
      </c>
      <c r="J4738" s="13">
        <f>IF(G4738="Male",VLOOKUP(H4738,'Shoe size conversion table'!$B$6:$D$22,3),VLOOKUP(H4738,'Shoe size conversion table'!$J$6:$L$22,3))</f>
        <v>10</v>
      </c>
      <c r="K4738" s="11">
        <v>179</v>
      </c>
      <c r="L4738" s="12">
        <v>0</v>
      </c>
      <c r="M4738" s="7">
        <f t="shared" si="220"/>
        <v>2015</v>
      </c>
      <c r="N4738" s="7">
        <f t="shared" si="221"/>
        <v>6</v>
      </c>
      <c r="O4738" s="30">
        <f t="shared" si="222"/>
        <v>179</v>
      </c>
    </row>
    <row r="4739" spans="2:15" x14ac:dyDescent="0.2">
      <c r="B4739" s="13">
        <v>56552</v>
      </c>
      <c r="C4739" s="14">
        <v>42176.066111111315</v>
      </c>
      <c r="D4739" s="7" t="s">
        <v>10</v>
      </c>
      <c r="E4739" s="13">
        <v>2164</v>
      </c>
      <c r="F4739" s="7" t="s">
        <v>36</v>
      </c>
      <c r="G4739" s="7" t="s">
        <v>12</v>
      </c>
      <c r="H4739" s="13">
        <v>7.5</v>
      </c>
      <c r="I4739" s="13">
        <f>IF(G4739="Male",VLOOKUP(H4739,'Shoe size conversion table'!$B$6:$D$22,2),VLOOKUP(H4739,'Shoe size conversion table'!$J$6:$L$22,2))</f>
        <v>38</v>
      </c>
      <c r="J4739" s="13">
        <f>IF(G4739="Male",VLOOKUP(H4739,'Shoe size conversion table'!$B$6:$D$22,3),VLOOKUP(H4739,'Shoe size conversion table'!$J$6:$L$22,3))</f>
        <v>5.5</v>
      </c>
      <c r="K4739" s="11">
        <v>199</v>
      </c>
      <c r="L4739" s="12">
        <v>0</v>
      </c>
      <c r="M4739" s="7">
        <f t="shared" si="220"/>
        <v>2015</v>
      </c>
      <c r="N4739" s="7">
        <f t="shared" si="221"/>
        <v>6</v>
      </c>
      <c r="O4739" s="30">
        <f t="shared" si="222"/>
        <v>199</v>
      </c>
    </row>
    <row r="4740" spans="2:15" x14ac:dyDescent="0.2">
      <c r="B4740" s="13">
        <v>56553</v>
      </c>
      <c r="C4740" s="14">
        <v>42176.266111111247</v>
      </c>
      <c r="D4740" s="7" t="s">
        <v>7</v>
      </c>
      <c r="E4740" s="13">
        <v>2184</v>
      </c>
      <c r="F4740" s="7" t="s">
        <v>46</v>
      </c>
      <c r="G4740" s="7" t="s">
        <v>12</v>
      </c>
      <c r="H4740" s="13">
        <v>6.5</v>
      </c>
      <c r="I4740" s="13">
        <f>IF(G4740="Male",VLOOKUP(H4740,'Shoe size conversion table'!$B$6:$D$22,2),VLOOKUP(H4740,'Shoe size conversion table'!$J$6:$L$22,2))</f>
        <v>37</v>
      </c>
      <c r="J4740" s="13">
        <f>IF(G4740="Male",VLOOKUP(H4740,'Shoe size conversion table'!$B$6:$D$22,3),VLOOKUP(H4740,'Shoe size conversion table'!$J$6:$L$22,3))</f>
        <v>4.5</v>
      </c>
      <c r="K4740" s="11">
        <v>199</v>
      </c>
      <c r="L4740" s="12">
        <v>0.2</v>
      </c>
      <c r="M4740" s="7">
        <f t="shared" si="220"/>
        <v>2015</v>
      </c>
      <c r="N4740" s="7">
        <f t="shared" si="221"/>
        <v>6</v>
      </c>
      <c r="O4740" s="30">
        <f t="shared" si="222"/>
        <v>159.20000000000002</v>
      </c>
    </row>
    <row r="4741" spans="2:15" x14ac:dyDescent="0.2">
      <c r="B4741" s="13">
        <v>56554</v>
      </c>
      <c r="C4741" s="14">
        <v>42176.306111111131</v>
      </c>
      <c r="D4741" s="7" t="s">
        <v>7</v>
      </c>
      <c r="E4741" s="13">
        <v>2227</v>
      </c>
      <c r="F4741" s="7" t="s">
        <v>51</v>
      </c>
      <c r="G4741" s="7" t="s">
        <v>11</v>
      </c>
      <c r="H4741" s="13">
        <v>9</v>
      </c>
      <c r="I4741" s="13">
        <f>IF(G4741="Male",VLOOKUP(H4741,'Shoe size conversion table'!$B$6:$D$22,2),VLOOKUP(H4741,'Shoe size conversion table'!$J$6:$L$22,2))</f>
        <v>42</v>
      </c>
      <c r="J4741" s="13">
        <f>IF(G4741="Male",VLOOKUP(H4741,'Shoe size conversion table'!$B$6:$D$22,3),VLOOKUP(H4741,'Shoe size conversion table'!$J$6:$L$22,3))</f>
        <v>8.5</v>
      </c>
      <c r="K4741" s="11">
        <v>199</v>
      </c>
      <c r="L4741" s="12">
        <v>0</v>
      </c>
      <c r="M4741" s="7">
        <f t="shared" ref="M4741:M4804" si="223">YEAR(C4741)</f>
        <v>2015</v>
      </c>
      <c r="N4741" s="7">
        <f t="shared" si="221"/>
        <v>6</v>
      </c>
      <c r="O4741" s="30">
        <f t="shared" si="222"/>
        <v>199</v>
      </c>
    </row>
    <row r="4742" spans="2:15" x14ac:dyDescent="0.2">
      <c r="B4742" s="13">
        <v>56555</v>
      </c>
      <c r="C4742" s="14">
        <v>42176.346111111132</v>
      </c>
      <c r="D4742" s="7" t="s">
        <v>7</v>
      </c>
      <c r="E4742" s="13">
        <v>2219</v>
      </c>
      <c r="F4742" s="7" t="s">
        <v>48</v>
      </c>
      <c r="G4742" s="7" t="s">
        <v>11</v>
      </c>
      <c r="H4742" s="13">
        <v>10</v>
      </c>
      <c r="I4742" s="13">
        <f>IF(G4742="Male",VLOOKUP(H4742,'Shoe size conversion table'!$B$6:$D$22,2),VLOOKUP(H4742,'Shoe size conversion table'!$J$6:$L$22,2))</f>
        <v>43</v>
      </c>
      <c r="J4742" s="13">
        <f>IF(G4742="Male",VLOOKUP(H4742,'Shoe size conversion table'!$B$6:$D$22,3),VLOOKUP(H4742,'Shoe size conversion table'!$J$6:$L$22,3))</f>
        <v>9.5</v>
      </c>
      <c r="K4742" s="11">
        <v>179</v>
      </c>
      <c r="L4742" s="12">
        <v>0.2</v>
      </c>
      <c r="M4742" s="7">
        <f t="shared" si="223"/>
        <v>2015</v>
      </c>
      <c r="N4742" s="7">
        <f t="shared" ref="N4742:N4805" si="224">MONTH(C4742:C19709)</f>
        <v>6</v>
      </c>
      <c r="O4742" s="30">
        <f t="shared" ref="O4742:O4805" si="225">K4742*(1-L4742)</f>
        <v>143.20000000000002</v>
      </c>
    </row>
    <row r="4743" spans="2:15" x14ac:dyDescent="0.2">
      <c r="B4743" s="13">
        <v>56556</v>
      </c>
      <c r="C4743" s="14">
        <v>42176.376111111131</v>
      </c>
      <c r="D4743" s="7" t="s">
        <v>7</v>
      </c>
      <c r="E4743" s="13">
        <v>2179</v>
      </c>
      <c r="F4743" s="7" t="s">
        <v>49</v>
      </c>
      <c r="G4743" s="7" t="s">
        <v>11</v>
      </c>
      <c r="H4743" s="13">
        <v>10</v>
      </c>
      <c r="I4743" s="13">
        <f>IF(G4743="Male",VLOOKUP(H4743,'Shoe size conversion table'!$B$6:$D$22,2),VLOOKUP(H4743,'Shoe size conversion table'!$J$6:$L$22,2))</f>
        <v>43</v>
      </c>
      <c r="J4743" s="13">
        <f>IF(G4743="Male",VLOOKUP(H4743,'Shoe size conversion table'!$B$6:$D$22,3),VLOOKUP(H4743,'Shoe size conversion table'!$J$6:$L$22,3))</f>
        <v>9.5</v>
      </c>
      <c r="K4743" s="11">
        <v>179</v>
      </c>
      <c r="L4743" s="12">
        <v>0.3</v>
      </c>
      <c r="M4743" s="7">
        <f t="shared" si="223"/>
        <v>2015</v>
      </c>
      <c r="N4743" s="7">
        <f t="shared" si="224"/>
        <v>6</v>
      </c>
      <c r="O4743" s="30">
        <f t="shared" si="225"/>
        <v>125.3</v>
      </c>
    </row>
    <row r="4744" spans="2:15" x14ac:dyDescent="0.2">
      <c r="B4744" s="13">
        <v>56557</v>
      </c>
      <c r="C4744" s="14">
        <v>42176.446111111312</v>
      </c>
      <c r="D4744" s="7" t="s">
        <v>10</v>
      </c>
      <c r="E4744" s="13">
        <v>2220</v>
      </c>
      <c r="F4744" s="7" t="s">
        <v>34</v>
      </c>
      <c r="G4744" s="7" t="s">
        <v>11</v>
      </c>
      <c r="H4744" s="13">
        <v>9</v>
      </c>
      <c r="I4744" s="13">
        <f>IF(G4744="Male",VLOOKUP(H4744,'Shoe size conversion table'!$B$6:$D$22,2),VLOOKUP(H4744,'Shoe size conversion table'!$J$6:$L$22,2))</f>
        <v>42</v>
      </c>
      <c r="J4744" s="13">
        <f>IF(G4744="Male",VLOOKUP(H4744,'Shoe size conversion table'!$B$6:$D$22,3),VLOOKUP(H4744,'Shoe size conversion table'!$J$6:$L$22,3))</f>
        <v>8.5</v>
      </c>
      <c r="K4744" s="11">
        <v>189</v>
      </c>
      <c r="L4744" s="12">
        <v>0.1</v>
      </c>
      <c r="M4744" s="7">
        <f t="shared" si="223"/>
        <v>2015</v>
      </c>
      <c r="N4744" s="7">
        <f t="shared" si="224"/>
        <v>6</v>
      </c>
      <c r="O4744" s="30">
        <f t="shared" si="225"/>
        <v>170.1</v>
      </c>
    </row>
    <row r="4745" spans="2:15" x14ac:dyDescent="0.2">
      <c r="B4745" s="13">
        <v>56558</v>
      </c>
      <c r="C4745" s="14">
        <v>42176.556111111313</v>
      </c>
      <c r="D4745" s="7" t="s">
        <v>7</v>
      </c>
      <c r="E4745" s="13">
        <v>2203</v>
      </c>
      <c r="F4745" s="7" t="s">
        <v>48</v>
      </c>
      <c r="G4745" s="7" t="s">
        <v>12</v>
      </c>
      <c r="H4745" s="13">
        <v>9</v>
      </c>
      <c r="I4745" s="13" t="str">
        <f>IF(G4745="Male",VLOOKUP(H4745,'Shoe size conversion table'!$B$6:$D$22,2),VLOOKUP(H4745,'Shoe size conversion table'!$J$6:$L$22,2))</f>
        <v>39-40</v>
      </c>
      <c r="J4745" s="13">
        <f>IF(G4745="Male",VLOOKUP(H4745,'Shoe size conversion table'!$B$6:$D$22,3),VLOOKUP(H4745,'Shoe size conversion table'!$J$6:$L$22,3))</f>
        <v>7</v>
      </c>
      <c r="K4745" s="11">
        <v>199</v>
      </c>
      <c r="L4745" s="12">
        <v>0.3</v>
      </c>
      <c r="M4745" s="7">
        <f t="shared" si="223"/>
        <v>2015</v>
      </c>
      <c r="N4745" s="7">
        <f t="shared" si="224"/>
        <v>6</v>
      </c>
      <c r="O4745" s="30">
        <f t="shared" si="225"/>
        <v>139.29999999999998</v>
      </c>
    </row>
    <row r="4746" spans="2:15" x14ac:dyDescent="0.2">
      <c r="B4746" s="13">
        <v>56559</v>
      </c>
      <c r="C4746" s="14">
        <v>42176.706111111278</v>
      </c>
      <c r="D4746" s="7" t="s">
        <v>10</v>
      </c>
      <c r="E4746" s="13">
        <v>2222</v>
      </c>
      <c r="F4746" s="7" t="s">
        <v>34</v>
      </c>
      <c r="G4746" s="7" t="s">
        <v>11</v>
      </c>
      <c r="H4746" s="13">
        <v>7</v>
      </c>
      <c r="I4746" s="13">
        <f>IF(G4746="Male",VLOOKUP(H4746,'Shoe size conversion table'!$B$6:$D$22,2),VLOOKUP(H4746,'Shoe size conversion table'!$J$6:$L$22,2))</f>
        <v>40</v>
      </c>
      <c r="J4746" s="13">
        <f>IF(G4746="Male",VLOOKUP(H4746,'Shoe size conversion table'!$B$6:$D$22,3),VLOOKUP(H4746,'Shoe size conversion table'!$J$6:$L$22,3))</f>
        <v>6.5</v>
      </c>
      <c r="K4746" s="11">
        <v>129</v>
      </c>
      <c r="L4746" s="12">
        <v>0.5</v>
      </c>
      <c r="M4746" s="7">
        <f t="shared" si="223"/>
        <v>2015</v>
      </c>
      <c r="N4746" s="7">
        <f t="shared" si="224"/>
        <v>6</v>
      </c>
      <c r="O4746" s="30">
        <f t="shared" si="225"/>
        <v>64.5</v>
      </c>
    </row>
    <row r="4747" spans="2:15" x14ac:dyDescent="0.2">
      <c r="B4747" s="13">
        <v>56560</v>
      </c>
      <c r="C4747" s="14">
        <v>42176.82611111131</v>
      </c>
      <c r="D4747" s="7" t="s">
        <v>8</v>
      </c>
      <c r="E4747" s="13">
        <v>2214</v>
      </c>
      <c r="F4747" s="7" t="s">
        <v>38</v>
      </c>
      <c r="G4747" s="7" t="s">
        <v>12</v>
      </c>
      <c r="H4747" s="13">
        <v>8</v>
      </c>
      <c r="I4747" s="13" t="str">
        <f>IF(G4747="Male",VLOOKUP(H4747,'Shoe size conversion table'!$B$6:$D$22,2),VLOOKUP(H4747,'Shoe size conversion table'!$J$6:$L$22,2))</f>
        <v>38-39</v>
      </c>
      <c r="J4747" s="13">
        <f>IF(G4747="Male",VLOOKUP(H4747,'Shoe size conversion table'!$B$6:$D$22,3),VLOOKUP(H4747,'Shoe size conversion table'!$J$6:$L$22,3))</f>
        <v>6</v>
      </c>
      <c r="K4747" s="11">
        <v>189</v>
      </c>
      <c r="L4747" s="12">
        <v>0.1</v>
      </c>
      <c r="M4747" s="7">
        <f t="shared" si="223"/>
        <v>2015</v>
      </c>
      <c r="N4747" s="7">
        <f t="shared" si="224"/>
        <v>6</v>
      </c>
      <c r="O4747" s="30">
        <f t="shared" si="225"/>
        <v>170.1</v>
      </c>
    </row>
    <row r="4748" spans="2:15" x14ac:dyDescent="0.2">
      <c r="B4748" s="13">
        <v>56561</v>
      </c>
      <c r="C4748" s="14">
        <v>42177.016111111247</v>
      </c>
      <c r="D4748" s="7" t="s">
        <v>8</v>
      </c>
      <c r="E4748" s="13">
        <v>2231</v>
      </c>
      <c r="F4748" s="7" t="s">
        <v>38</v>
      </c>
      <c r="G4748" s="7" t="s">
        <v>12</v>
      </c>
      <c r="H4748" s="13">
        <v>8</v>
      </c>
      <c r="I4748" s="13" t="str">
        <f>IF(G4748="Male",VLOOKUP(H4748,'Shoe size conversion table'!$B$6:$D$22,2),VLOOKUP(H4748,'Shoe size conversion table'!$J$6:$L$22,2))</f>
        <v>38-39</v>
      </c>
      <c r="J4748" s="13">
        <f>IF(G4748="Male",VLOOKUP(H4748,'Shoe size conversion table'!$B$6:$D$22,3),VLOOKUP(H4748,'Shoe size conversion table'!$J$6:$L$22,3))</f>
        <v>6</v>
      </c>
      <c r="K4748" s="11">
        <v>189</v>
      </c>
      <c r="L4748" s="12">
        <v>0.2</v>
      </c>
      <c r="M4748" s="7">
        <f t="shared" si="223"/>
        <v>2015</v>
      </c>
      <c r="N4748" s="7">
        <f t="shared" si="224"/>
        <v>6</v>
      </c>
      <c r="O4748" s="30">
        <f t="shared" si="225"/>
        <v>151.20000000000002</v>
      </c>
    </row>
    <row r="4749" spans="2:15" x14ac:dyDescent="0.2">
      <c r="B4749" s="13">
        <v>56562</v>
      </c>
      <c r="C4749" s="14">
        <v>42177.036111111134</v>
      </c>
      <c r="D4749" s="7" t="s">
        <v>8</v>
      </c>
      <c r="E4749" s="13">
        <v>2216</v>
      </c>
      <c r="F4749" s="7" t="s">
        <v>41</v>
      </c>
      <c r="G4749" s="7" t="s">
        <v>11</v>
      </c>
      <c r="H4749" s="13">
        <v>10.5</v>
      </c>
      <c r="I4749" s="13" t="str">
        <f>IF(G4749="Male",VLOOKUP(H4749,'Shoe size conversion table'!$B$6:$D$22,2),VLOOKUP(H4749,'Shoe size conversion table'!$J$6:$L$22,2))</f>
        <v>43-44</v>
      </c>
      <c r="J4749" s="13">
        <f>IF(G4749="Male",VLOOKUP(H4749,'Shoe size conversion table'!$B$6:$D$22,3),VLOOKUP(H4749,'Shoe size conversion table'!$J$6:$L$22,3))</f>
        <v>10</v>
      </c>
      <c r="K4749" s="11">
        <v>169</v>
      </c>
      <c r="L4749" s="12">
        <v>0.1</v>
      </c>
      <c r="M4749" s="7">
        <f t="shared" si="223"/>
        <v>2015</v>
      </c>
      <c r="N4749" s="7">
        <f t="shared" si="224"/>
        <v>6</v>
      </c>
      <c r="O4749" s="30">
        <f t="shared" si="225"/>
        <v>152.1</v>
      </c>
    </row>
    <row r="4750" spans="2:15" x14ac:dyDescent="0.2">
      <c r="B4750" s="13">
        <v>56563</v>
      </c>
      <c r="C4750" s="14">
        <v>42177.166111111132</v>
      </c>
      <c r="D4750" s="7" t="s">
        <v>9</v>
      </c>
      <c r="E4750" s="13">
        <v>2207</v>
      </c>
      <c r="F4750" s="7" t="s">
        <v>60</v>
      </c>
      <c r="G4750" s="7" t="s">
        <v>11</v>
      </c>
      <c r="H4750" s="13">
        <v>9.5</v>
      </c>
      <c r="I4750" s="13" t="str">
        <f>IF(G4750="Male",VLOOKUP(H4750,'Shoe size conversion table'!$B$6:$D$22,2),VLOOKUP(H4750,'Shoe size conversion table'!$J$6:$L$22,2))</f>
        <v>42-43</v>
      </c>
      <c r="J4750" s="13">
        <f>IF(G4750="Male",VLOOKUP(H4750,'Shoe size conversion table'!$B$6:$D$22,3),VLOOKUP(H4750,'Shoe size conversion table'!$J$6:$L$22,3))</f>
        <v>9</v>
      </c>
      <c r="K4750" s="11">
        <v>159</v>
      </c>
      <c r="L4750" s="12">
        <v>0</v>
      </c>
      <c r="M4750" s="7">
        <f t="shared" si="223"/>
        <v>2015</v>
      </c>
      <c r="N4750" s="7">
        <f t="shared" si="224"/>
        <v>6</v>
      </c>
      <c r="O4750" s="30">
        <f t="shared" si="225"/>
        <v>159</v>
      </c>
    </row>
    <row r="4751" spans="2:15" x14ac:dyDescent="0.2">
      <c r="B4751" s="13">
        <v>56564</v>
      </c>
      <c r="C4751" s="14">
        <v>42177.17611111125</v>
      </c>
      <c r="D4751" s="7" t="s">
        <v>7</v>
      </c>
      <c r="E4751" s="13">
        <v>2239</v>
      </c>
      <c r="F4751" s="7" t="s">
        <v>55</v>
      </c>
      <c r="G4751" s="7" t="s">
        <v>12</v>
      </c>
      <c r="H4751" s="13">
        <v>7.5</v>
      </c>
      <c r="I4751" s="13">
        <f>IF(G4751="Male",VLOOKUP(H4751,'Shoe size conversion table'!$B$6:$D$22,2),VLOOKUP(H4751,'Shoe size conversion table'!$J$6:$L$22,2))</f>
        <v>38</v>
      </c>
      <c r="J4751" s="13">
        <f>IF(G4751="Male",VLOOKUP(H4751,'Shoe size conversion table'!$B$6:$D$22,3),VLOOKUP(H4751,'Shoe size conversion table'!$J$6:$L$22,3))</f>
        <v>5.5</v>
      </c>
      <c r="K4751" s="11">
        <v>149</v>
      </c>
      <c r="L4751" s="12">
        <v>0</v>
      </c>
      <c r="M4751" s="7">
        <f t="shared" si="223"/>
        <v>2015</v>
      </c>
      <c r="N4751" s="7">
        <f t="shared" si="224"/>
        <v>6</v>
      </c>
      <c r="O4751" s="30">
        <f t="shared" si="225"/>
        <v>149</v>
      </c>
    </row>
    <row r="4752" spans="2:15" x14ac:dyDescent="0.2">
      <c r="B4752" s="13">
        <v>56565</v>
      </c>
      <c r="C4752" s="14">
        <v>42177.216111111309</v>
      </c>
      <c r="D4752" s="7" t="s">
        <v>10</v>
      </c>
      <c r="E4752" s="13">
        <v>2214</v>
      </c>
      <c r="F4752" s="7" t="s">
        <v>34</v>
      </c>
      <c r="G4752" s="7" t="s">
        <v>11</v>
      </c>
      <c r="H4752" s="13">
        <v>9.5</v>
      </c>
      <c r="I4752" s="13" t="str">
        <f>IF(G4752="Male",VLOOKUP(H4752,'Shoe size conversion table'!$B$6:$D$22,2),VLOOKUP(H4752,'Shoe size conversion table'!$J$6:$L$22,2))</f>
        <v>42-43</v>
      </c>
      <c r="J4752" s="13">
        <f>IF(G4752="Male",VLOOKUP(H4752,'Shoe size conversion table'!$B$6:$D$22,3),VLOOKUP(H4752,'Shoe size conversion table'!$J$6:$L$22,3))</f>
        <v>9</v>
      </c>
      <c r="K4752" s="11">
        <v>129</v>
      </c>
      <c r="L4752" s="12">
        <v>0</v>
      </c>
      <c r="M4752" s="7">
        <f t="shared" si="223"/>
        <v>2015</v>
      </c>
      <c r="N4752" s="7">
        <f t="shared" si="224"/>
        <v>6</v>
      </c>
      <c r="O4752" s="30">
        <f t="shared" si="225"/>
        <v>129</v>
      </c>
    </row>
    <row r="4753" spans="2:15" x14ac:dyDescent="0.2">
      <c r="B4753" s="13">
        <v>56566</v>
      </c>
      <c r="C4753" s="14">
        <v>42177.256111111128</v>
      </c>
      <c r="D4753" s="7" t="s">
        <v>10</v>
      </c>
      <c r="E4753" s="13">
        <v>2239</v>
      </c>
      <c r="F4753" s="7" t="s">
        <v>35</v>
      </c>
      <c r="G4753" s="7" t="s">
        <v>11</v>
      </c>
      <c r="H4753" s="13">
        <v>11</v>
      </c>
      <c r="I4753" s="13">
        <f>IF(G4753="Male",VLOOKUP(H4753,'Shoe size conversion table'!$B$6:$D$22,2),VLOOKUP(H4753,'Shoe size conversion table'!$J$6:$L$22,2))</f>
        <v>44</v>
      </c>
      <c r="J4753" s="13">
        <f>IF(G4753="Male",VLOOKUP(H4753,'Shoe size conversion table'!$B$6:$D$22,3),VLOOKUP(H4753,'Shoe size conversion table'!$J$6:$L$22,3))</f>
        <v>10.5</v>
      </c>
      <c r="K4753" s="11">
        <v>179</v>
      </c>
      <c r="L4753" s="12">
        <v>0.5</v>
      </c>
      <c r="M4753" s="7">
        <f t="shared" si="223"/>
        <v>2015</v>
      </c>
      <c r="N4753" s="7">
        <f t="shared" si="224"/>
        <v>6</v>
      </c>
      <c r="O4753" s="30">
        <f t="shared" si="225"/>
        <v>89.5</v>
      </c>
    </row>
    <row r="4754" spans="2:15" x14ac:dyDescent="0.2">
      <c r="B4754" s="13">
        <v>56566</v>
      </c>
      <c r="C4754" s="14">
        <v>42177.256111111128</v>
      </c>
      <c r="D4754" s="7" t="s">
        <v>10</v>
      </c>
      <c r="E4754" s="13">
        <v>2206</v>
      </c>
      <c r="F4754" s="7" t="s">
        <v>34</v>
      </c>
      <c r="G4754" s="7" t="s">
        <v>11</v>
      </c>
      <c r="H4754" s="13">
        <v>9</v>
      </c>
      <c r="I4754" s="13">
        <f>IF(G4754="Male",VLOOKUP(H4754,'Shoe size conversion table'!$B$6:$D$22,2),VLOOKUP(H4754,'Shoe size conversion table'!$J$6:$L$22,2))</f>
        <v>42</v>
      </c>
      <c r="J4754" s="13">
        <f>IF(G4754="Male",VLOOKUP(H4754,'Shoe size conversion table'!$B$6:$D$22,3),VLOOKUP(H4754,'Shoe size conversion table'!$J$6:$L$22,3))</f>
        <v>8.5</v>
      </c>
      <c r="K4754" s="11">
        <v>179</v>
      </c>
      <c r="L4754" s="12">
        <v>0</v>
      </c>
      <c r="M4754" s="7">
        <f t="shared" si="223"/>
        <v>2015</v>
      </c>
      <c r="N4754" s="7">
        <f t="shared" si="224"/>
        <v>6</v>
      </c>
      <c r="O4754" s="30">
        <f t="shared" si="225"/>
        <v>179</v>
      </c>
    </row>
    <row r="4755" spans="2:15" x14ac:dyDescent="0.2">
      <c r="B4755" s="13">
        <v>56567</v>
      </c>
      <c r="C4755" s="14">
        <v>42177.266111111247</v>
      </c>
      <c r="D4755" s="7" t="s">
        <v>7</v>
      </c>
      <c r="E4755" s="13">
        <v>2201</v>
      </c>
      <c r="F4755" s="7" t="s">
        <v>47</v>
      </c>
      <c r="G4755" s="7" t="s">
        <v>12</v>
      </c>
      <c r="H4755" s="13">
        <v>6.5</v>
      </c>
      <c r="I4755" s="13">
        <f>IF(G4755="Male",VLOOKUP(H4755,'Shoe size conversion table'!$B$6:$D$22,2),VLOOKUP(H4755,'Shoe size conversion table'!$J$6:$L$22,2))</f>
        <v>37</v>
      </c>
      <c r="J4755" s="13">
        <f>IF(G4755="Male",VLOOKUP(H4755,'Shoe size conversion table'!$B$6:$D$22,3),VLOOKUP(H4755,'Shoe size conversion table'!$J$6:$L$22,3))</f>
        <v>4.5</v>
      </c>
      <c r="K4755" s="11">
        <v>139</v>
      </c>
      <c r="L4755" s="12">
        <v>0</v>
      </c>
      <c r="M4755" s="7">
        <f t="shared" si="223"/>
        <v>2015</v>
      </c>
      <c r="N4755" s="7">
        <f t="shared" si="224"/>
        <v>6</v>
      </c>
      <c r="O4755" s="30">
        <f t="shared" si="225"/>
        <v>139</v>
      </c>
    </row>
    <row r="4756" spans="2:15" x14ac:dyDescent="0.2">
      <c r="B4756" s="13">
        <v>56568</v>
      </c>
      <c r="C4756" s="14">
        <v>42177.306111111247</v>
      </c>
      <c r="D4756" s="7" t="s">
        <v>10</v>
      </c>
      <c r="E4756" s="13">
        <v>2156</v>
      </c>
      <c r="F4756" s="7" t="s">
        <v>34</v>
      </c>
      <c r="G4756" s="7" t="s">
        <v>12</v>
      </c>
      <c r="H4756" s="13">
        <v>8.5</v>
      </c>
      <c r="I4756" s="13">
        <f>IF(G4756="Male",VLOOKUP(H4756,'Shoe size conversion table'!$B$6:$D$22,2),VLOOKUP(H4756,'Shoe size conversion table'!$J$6:$L$22,2))</f>
        <v>39</v>
      </c>
      <c r="J4756" s="13">
        <f>IF(G4756="Male",VLOOKUP(H4756,'Shoe size conversion table'!$B$6:$D$22,3),VLOOKUP(H4756,'Shoe size conversion table'!$J$6:$L$22,3))</f>
        <v>6.5</v>
      </c>
      <c r="K4756" s="11">
        <v>179</v>
      </c>
      <c r="L4756" s="12">
        <v>0</v>
      </c>
      <c r="M4756" s="7">
        <f t="shared" si="223"/>
        <v>2015</v>
      </c>
      <c r="N4756" s="7">
        <f t="shared" si="224"/>
        <v>6</v>
      </c>
      <c r="O4756" s="30">
        <f t="shared" si="225"/>
        <v>179</v>
      </c>
    </row>
    <row r="4757" spans="2:15" x14ac:dyDescent="0.2">
      <c r="B4757" s="13">
        <v>56568</v>
      </c>
      <c r="C4757" s="14">
        <v>42177.306111111247</v>
      </c>
      <c r="D4757" s="7" t="s">
        <v>10</v>
      </c>
      <c r="E4757" s="13">
        <v>2194</v>
      </c>
      <c r="F4757" s="7" t="s">
        <v>34</v>
      </c>
      <c r="G4757" s="7" t="s">
        <v>12</v>
      </c>
      <c r="H4757" s="13">
        <v>8.5</v>
      </c>
      <c r="I4757" s="13">
        <f>IF(G4757="Male",VLOOKUP(H4757,'Shoe size conversion table'!$B$6:$D$22,2),VLOOKUP(H4757,'Shoe size conversion table'!$J$6:$L$22,2))</f>
        <v>39</v>
      </c>
      <c r="J4757" s="13">
        <f>IF(G4757="Male",VLOOKUP(H4757,'Shoe size conversion table'!$B$6:$D$22,3),VLOOKUP(H4757,'Shoe size conversion table'!$J$6:$L$22,3))</f>
        <v>6.5</v>
      </c>
      <c r="K4757" s="11">
        <v>169</v>
      </c>
      <c r="L4757" s="12">
        <v>0</v>
      </c>
      <c r="M4757" s="7">
        <f t="shared" si="223"/>
        <v>2015</v>
      </c>
      <c r="N4757" s="7">
        <f t="shared" si="224"/>
        <v>6</v>
      </c>
      <c r="O4757" s="30">
        <f t="shared" si="225"/>
        <v>169</v>
      </c>
    </row>
    <row r="4758" spans="2:15" x14ac:dyDescent="0.2">
      <c r="B4758" s="13">
        <v>56569</v>
      </c>
      <c r="C4758" s="14">
        <v>42177.346111111132</v>
      </c>
      <c r="D4758" s="7" t="s">
        <v>7</v>
      </c>
      <c r="E4758" s="13">
        <v>2212</v>
      </c>
      <c r="F4758" s="7" t="s">
        <v>55</v>
      </c>
      <c r="G4758" s="7" t="s">
        <v>11</v>
      </c>
      <c r="H4758" s="13">
        <v>11.5</v>
      </c>
      <c r="I4758" s="13" t="str">
        <f>IF(G4758="Male",VLOOKUP(H4758,'Shoe size conversion table'!$B$6:$D$22,2),VLOOKUP(H4758,'Shoe size conversion table'!$J$6:$L$22,2))</f>
        <v>44-45</v>
      </c>
      <c r="J4758" s="13">
        <f>IF(G4758="Male",VLOOKUP(H4758,'Shoe size conversion table'!$B$6:$D$22,3),VLOOKUP(H4758,'Shoe size conversion table'!$J$6:$L$22,3))</f>
        <v>11</v>
      </c>
      <c r="K4758" s="11">
        <v>139</v>
      </c>
      <c r="L4758" s="12">
        <v>0.2</v>
      </c>
      <c r="M4758" s="7">
        <f t="shared" si="223"/>
        <v>2015</v>
      </c>
      <c r="N4758" s="7">
        <f t="shared" si="224"/>
        <v>6</v>
      </c>
      <c r="O4758" s="30">
        <f t="shared" si="225"/>
        <v>111.2</v>
      </c>
    </row>
    <row r="4759" spans="2:15" x14ac:dyDescent="0.2">
      <c r="B4759" s="13">
        <v>56570</v>
      </c>
      <c r="C4759" s="14">
        <v>42177.416111111306</v>
      </c>
      <c r="D4759" s="7" t="s">
        <v>7</v>
      </c>
      <c r="E4759" s="13">
        <v>2223</v>
      </c>
      <c r="F4759" s="7" t="s">
        <v>48</v>
      </c>
      <c r="G4759" s="7" t="s">
        <v>11</v>
      </c>
      <c r="H4759" s="13">
        <v>9</v>
      </c>
      <c r="I4759" s="13">
        <f>IF(G4759="Male",VLOOKUP(H4759,'Shoe size conversion table'!$B$6:$D$22,2),VLOOKUP(H4759,'Shoe size conversion table'!$J$6:$L$22,2))</f>
        <v>42</v>
      </c>
      <c r="J4759" s="13">
        <f>IF(G4759="Male",VLOOKUP(H4759,'Shoe size conversion table'!$B$6:$D$22,3),VLOOKUP(H4759,'Shoe size conversion table'!$J$6:$L$22,3))</f>
        <v>8.5</v>
      </c>
      <c r="K4759" s="11">
        <v>199</v>
      </c>
      <c r="L4759" s="12">
        <v>0</v>
      </c>
      <c r="M4759" s="7">
        <f t="shared" si="223"/>
        <v>2015</v>
      </c>
      <c r="N4759" s="7">
        <f t="shared" si="224"/>
        <v>6</v>
      </c>
      <c r="O4759" s="30">
        <f t="shared" si="225"/>
        <v>199</v>
      </c>
    </row>
    <row r="4760" spans="2:15" x14ac:dyDescent="0.2">
      <c r="B4760" s="13">
        <v>56571</v>
      </c>
      <c r="C4760" s="14">
        <v>42177.736111111306</v>
      </c>
      <c r="D4760" s="7" t="s">
        <v>10</v>
      </c>
      <c r="E4760" s="13">
        <v>2218</v>
      </c>
      <c r="F4760" s="7" t="s">
        <v>35</v>
      </c>
      <c r="G4760" s="7" t="s">
        <v>11</v>
      </c>
      <c r="H4760" s="13">
        <v>11.5</v>
      </c>
      <c r="I4760" s="13" t="str">
        <f>IF(G4760="Male",VLOOKUP(H4760,'Shoe size conversion table'!$B$6:$D$22,2),VLOOKUP(H4760,'Shoe size conversion table'!$J$6:$L$22,2))</f>
        <v>44-45</v>
      </c>
      <c r="J4760" s="13">
        <f>IF(G4760="Male",VLOOKUP(H4760,'Shoe size conversion table'!$B$6:$D$22,3),VLOOKUP(H4760,'Shoe size conversion table'!$J$6:$L$22,3))</f>
        <v>11</v>
      </c>
      <c r="K4760" s="11">
        <v>189</v>
      </c>
      <c r="L4760" s="12">
        <v>0</v>
      </c>
      <c r="M4760" s="7">
        <f t="shared" si="223"/>
        <v>2015</v>
      </c>
      <c r="N4760" s="7">
        <f t="shared" si="224"/>
        <v>6</v>
      </c>
      <c r="O4760" s="30">
        <f t="shared" si="225"/>
        <v>189</v>
      </c>
    </row>
    <row r="4761" spans="2:15" x14ac:dyDescent="0.2">
      <c r="B4761" s="13">
        <v>56572</v>
      </c>
      <c r="C4761" s="14">
        <v>42177.766111111123</v>
      </c>
      <c r="D4761" s="7" t="s">
        <v>7</v>
      </c>
      <c r="E4761" s="13">
        <v>2222</v>
      </c>
      <c r="F4761" s="7" t="s">
        <v>49</v>
      </c>
      <c r="G4761" s="7" t="s">
        <v>12</v>
      </c>
      <c r="H4761" s="13">
        <v>9</v>
      </c>
      <c r="I4761" s="13" t="str">
        <f>IF(G4761="Male",VLOOKUP(H4761,'Shoe size conversion table'!$B$6:$D$22,2),VLOOKUP(H4761,'Shoe size conversion table'!$J$6:$L$22,2))</f>
        <v>39-40</v>
      </c>
      <c r="J4761" s="13">
        <f>IF(G4761="Male",VLOOKUP(H4761,'Shoe size conversion table'!$B$6:$D$22,3),VLOOKUP(H4761,'Shoe size conversion table'!$J$6:$L$22,3))</f>
        <v>7</v>
      </c>
      <c r="K4761" s="11">
        <v>179</v>
      </c>
      <c r="L4761" s="12">
        <v>0</v>
      </c>
      <c r="M4761" s="7">
        <f t="shared" si="223"/>
        <v>2015</v>
      </c>
      <c r="N4761" s="7">
        <f t="shared" si="224"/>
        <v>6</v>
      </c>
      <c r="O4761" s="30">
        <f t="shared" si="225"/>
        <v>179</v>
      </c>
    </row>
    <row r="4762" spans="2:15" x14ac:dyDescent="0.2">
      <c r="B4762" s="13">
        <v>56573</v>
      </c>
      <c r="C4762" s="14">
        <v>42177.82611111131</v>
      </c>
      <c r="D4762" s="7" t="s">
        <v>10</v>
      </c>
      <c r="E4762" s="13">
        <v>2219</v>
      </c>
      <c r="F4762" s="7" t="s">
        <v>36</v>
      </c>
      <c r="G4762" s="7" t="s">
        <v>11</v>
      </c>
      <c r="H4762" s="13">
        <v>10.5</v>
      </c>
      <c r="I4762" s="13" t="str">
        <f>IF(G4762="Male",VLOOKUP(H4762,'Shoe size conversion table'!$B$6:$D$22,2),VLOOKUP(H4762,'Shoe size conversion table'!$J$6:$L$22,2))</f>
        <v>43-44</v>
      </c>
      <c r="J4762" s="13">
        <f>IF(G4762="Male",VLOOKUP(H4762,'Shoe size conversion table'!$B$6:$D$22,3),VLOOKUP(H4762,'Shoe size conversion table'!$J$6:$L$22,3))</f>
        <v>10</v>
      </c>
      <c r="K4762" s="11">
        <v>179</v>
      </c>
      <c r="L4762" s="12">
        <v>0.3</v>
      </c>
      <c r="M4762" s="7">
        <f t="shared" si="223"/>
        <v>2015</v>
      </c>
      <c r="N4762" s="7">
        <f t="shared" si="224"/>
        <v>6</v>
      </c>
      <c r="O4762" s="30">
        <f t="shared" si="225"/>
        <v>125.3</v>
      </c>
    </row>
    <row r="4763" spans="2:15" x14ac:dyDescent="0.2">
      <c r="B4763" s="13">
        <v>56574</v>
      </c>
      <c r="C4763" s="14">
        <v>42177.96611111128</v>
      </c>
      <c r="D4763" s="7" t="s">
        <v>7</v>
      </c>
      <c r="E4763" s="13">
        <v>2153</v>
      </c>
      <c r="F4763" s="7" t="s">
        <v>46</v>
      </c>
      <c r="G4763" s="7" t="s">
        <v>12</v>
      </c>
      <c r="H4763" s="13">
        <v>7</v>
      </c>
      <c r="I4763" s="13" t="str">
        <f>IF(G4763="Male",VLOOKUP(H4763,'Shoe size conversion table'!$B$6:$D$22,2),VLOOKUP(H4763,'Shoe size conversion table'!$J$6:$L$22,2))</f>
        <v>37-38</v>
      </c>
      <c r="J4763" s="13">
        <f>IF(G4763="Male",VLOOKUP(H4763,'Shoe size conversion table'!$B$6:$D$22,3),VLOOKUP(H4763,'Shoe size conversion table'!$J$6:$L$22,3))</f>
        <v>5</v>
      </c>
      <c r="K4763" s="11">
        <v>189</v>
      </c>
      <c r="L4763" s="12">
        <v>0.5</v>
      </c>
      <c r="M4763" s="7">
        <f t="shared" si="223"/>
        <v>2015</v>
      </c>
      <c r="N4763" s="7">
        <f t="shared" si="224"/>
        <v>6</v>
      </c>
      <c r="O4763" s="30">
        <f t="shared" si="225"/>
        <v>94.5</v>
      </c>
    </row>
    <row r="4764" spans="2:15" x14ac:dyDescent="0.2">
      <c r="B4764" s="13">
        <v>56575</v>
      </c>
      <c r="C4764" s="14">
        <v>42178.036111111251</v>
      </c>
      <c r="D4764" s="7" t="s">
        <v>7</v>
      </c>
      <c r="E4764" s="13">
        <v>2151</v>
      </c>
      <c r="F4764" s="7" t="s">
        <v>50</v>
      </c>
      <c r="G4764" s="7" t="s">
        <v>11</v>
      </c>
      <c r="H4764" s="13">
        <v>9</v>
      </c>
      <c r="I4764" s="13">
        <f>IF(G4764="Male",VLOOKUP(H4764,'Shoe size conversion table'!$B$6:$D$22,2),VLOOKUP(H4764,'Shoe size conversion table'!$J$6:$L$22,2))</f>
        <v>42</v>
      </c>
      <c r="J4764" s="13">
        <f>IF(G4764="Male",VLOOKUP(H4764,'Shoe size conversion table'!$B$6:$D$22,3),VLOOKUP(H4764,'Shoe size conversion table'!$J$6:$L$22,3))</f>
        <v>8.5</v>
      </c>
      <c r="K4764" s="11">
        <v>159</v>
      </c>
      <c r="L4764" s="12">
        <v>0.5</v>
      </c>
      <c r="M4764" s="7">
        <f t="shared" si="223"/>
        <v>2015</v>
      </c>
      <c r="N4764" s="7">
        <f t="shared" si="224"/>
        <v>6</v>
      </c>
      <c r="O4764" s="30">
        <f t="shared" si="225"/>
        <v>79.5</v>
      </c>
    </row>
    <row r="4765" spans="2:15" x14ac:dyDescent="0.2">
      <c r="B4765" s="13">
        <v>56576</v>
      </c>
      <c r="C4765" s="14">
        <v>42178.096111111125</v>
      </c>
      <c r="D4765" s="7" t="s">
        <v>7</v>
      </c>
      <c r="E4765" s="13">
        <v>2157</v>
      </c>
      <c r="F4765" s="7" t="s">
        <v>47</v>
      </c>
      <c r="G4765" s="7" t="s">
        <v>12</v>
      </c>
      <c r="H4765" s="13">
        <v>7</v>
      </c>
      <c r="I4765" s="13" t="str">
        <f>IF(G4765="Male",VLOOKUP(H4765,'Shoe size conversion table'!$B$6:$D$22,2),VLOOKUP(H4765,'Shoe size conversion table'!$J$6:$L$22,2))</f>
        <v>37-38</v>
      </c>
      <c r="J4765" s="13">
        <f>IF(G4765="Male",VLOOKUP(H4765,'Shoe size conversion table'!$B$6:$D$22,3),VLOOKUP(H4765,'Shoe size conversion table'!$J$6:$L$22,3))</f>
        <v>5</v>
      </c>
      <c r="K4765" s="11">
        <v>129</v>
      </c>
      <c r="L4765" s="12">
        <v>0</v>
      </c>
      <c r="M4765" s="7">
        <f t="shared" si="223"/>
        <v>2015</v>
      </c>
      <c r="N4765" s="7">
        <f t="shared" si="224"/>
        <v>6</v>
      </c>
      <c r="O4765" s="30">
        <f t="shared" si="225"/>
        <v>129</v>
      </c>
    </row>
    <row r="4766" spans="2:15" x14ac:dyDescent="0.2">
      <c r="B4766" s="13">
        <v>56577</v>
      </c>
      <c r="C4766" s="14">
        <v>42178.166111111132</v>
      </c>
      <c r="D4766" s="7" t="s">
        <v>7</v>
      </c>
      <c r="E4766" s="13">
        <v>2148</v>
      </c>
      <c r="F4766" s="7" t="s">
        <v>51</v>
      </c>
      <c r="G4766" s="7" t="s">
        <v>12</v>
      </c>
      <c r="H4766" s="13">
        <v>9</v>
      </c>
      <c r="I4766" s="13" t="str">
        <f>IF(G4766="Male",VLOOKUP(H4766,'Shoe size conversion table'!$B$6:$D$22,2),VLOOKUP(H4766,'Shoe size conversion table'!$J$6:$L$22,2))</f>
        <v>39-40</v>
      </c>
      <c r="J4766" s="13">
        <f>IF(G4766="Male",VLOOKUP(H4766,'Shoe size conversion table'!$B$6:$D$22,3),VLOOKUP(H4766,'Shoe size conversion table'!$J$6:$L$22,3))</f>
        <v>7</v>
      </c>
      <c r="K4766" s="11">
        <v>149</v>
      </c>
      <c r="L4766" s="12">
        <v>0</v>
      </c>
      <c r="M4766" s="7">
        <f t="shared" si="223"/>
        <v>2015</v>
      </c>
      <c r="N4766" s="7">
        <f t="shared" si="224"/>
        <v>6</v>
      </c>
      <c r="O4766" s="30">
        <f t="shared" si="225"/>
        <v>149</v>
      </c>
    </row>
    <row r="4767" spans="2:15" x14ac:dyDescent="0.2">
      <c r="B4767" s="13">
        <v>56578</v>
      </c>
      <c r="C4767" s="14">
        <v>42178.216111111309</v>
      </c>
      <c r="D4767" s="7" t="s">
        <v>10</v>
      </c>
      <c r="E4767" s="13">
        <v>2217</v>
      </c>
      <c r="F4767" s="7" t="s">
        <v>34</v>
      </c>
      <c r="G4767" s="7" t="s">
        <v>11</v>
      </c>
      <c r="H4767" s="13">
        <v>10.5</v>
      </c>
      <c r="I4767" s="13" t="str">
        <f>IF(G4767="Male",VLOOKUP(H4767,'Shoe size conversion table'!$B$6:$D$22,2),VLOOKUP(H4767,'Shoe size conversion table'!$J$6:$L$22,2))</f>
        <v>43-44</v>
      </c>
      <c r="J4767" s="13">
        <f>IF(G4767="Male",VLOOKUP(H4767,'Shoe size conversion table'!$B$6:$D$22,3),VLOOKUP(H4767,'Shoe size conversion table'!$J$6:$L$22,3))</f>
        <v>10</v>
      </c>
      <c r="K4767" s="11">
        <v>139</v>
      </c>
      <c r="L4767" s="12">
        <v>0</v>
      </c>
      <c r="M4767" s="7">
        <f t="shared" si="223"/>
        <v>2015</v>
      </c>
      <c r="N4767" s="7">
        <f t="shared" si="224"/>
        <v>6</v>
      </c>
      <c r="O4767" s="30">
        <f t="shared" si="225"/>
        <v>139</v>
      </c>
    </row>
    <row r="4768" spans="2:15" x14ac:dyDescent="0.2">
      <c r="B4768" s="13">
        <v>56579</v>
      </c>
      <c r="C4768" s="14">
        <v>42178.266111111247</v>
      </c>
      <c r="D4768" s="7" t="s">
        <v>8</v>
      </c>
      <c r="E4768" s="13">
        <v>2173</v>
      </c>
      <c r="F4768" s="7" t="s">
        <v>38</v>
      </c>
      <c r="G4768" s="7" t="s">
        <v>11</v>
      </c>
      <c r="H4768" s="13">
        <v>10.5</v>
      </c>
      <c r="I4768" s="13" t="str">
        <f>IF(G4768="Male",VLOOKUP(H4768,'Shoe size conversion table'!$B$6:$D$22,2),VLOOKUP(H4768,'Shoe size conversion table'!$J$6:$L$22,2))</f>
        <v>43-44</v>
      </c>
      <c r="J4768" s="13">
        <f>IF(G4768="Male",VLOOKUP(H4768,'Shoe size conversion table'!$B$6:$D$22,3),VLOOKUP(H4768,'Shoe size conversion table'!$J$6:$L$22,3))</f>
        <v>10</v>
      </c>
      <c r="K4768" s="11">
        <v>179</v>
      </c>
      <c r="L4768" s="12">
        <v>0</v>
      </c>
      <c r="M4768" s="7">
        <f t="shared" si="223"/>
        <v>2015</v>
      </c>
      <c r="N4768" s="7">
        <f t="shared" si="224"/>
        <v>6</v>
      </c>
      <c r="O4768" s="30">
        <f t="shared" si="225"/>
        <v>179</v>
      </c>
    </row>
    <row r="4769" spans="2:15" x14ac:dyDescent="0.2">
      <c r="B4769" s="13">
        <v>56580</v>
      </c>
      <c r="C4769" s="14">
        <v>42178.416111111306</v>
      </c>
      <c r="D4769" s="7" t="s">
        <v>7</v>
      </c>
      <c r="E4769" s="13">
        <v>2175</v>
      </c>
      <c r="F4769" s="7" t="s">
        <v>52</v>
      </c>
      <c r="G4769" s="7" t="s">
        <v>12</v>
      </c>
      <c r="H4769" s="13">
        <v>8.5</v>
      </c>
      <c r="I4769" s="13">
        <f>IF(G4769="Male",VLOOKUP(H4769,'Shoe size conversion table'!$B$6:$D$22,2),VLOOKUP(H4769,'Shoe size conversion table'!$J$6:$L$22,2))</f>
        <v>39</v>
      </c>
      <c r="J4769" s="13">
        <f>IF(G4769="Male",VLOOKUP(H4769,'Shoe size conversion table'!$B$6:$D$22,3),VLOOKUP(H4769,'Shoe size conversion table'!$J$6:$L$22,3))</f>
        <v>6.5</v>
      </c>
      <c r="K4769" s="11">
        <v>129</v>
      </c>
      <c r="L4769" s="12">
        <v>0</v>
      </c>
      <c r="M4769" s="7">
        <f t="shared" si="223"/>
        <v>2015</v>
      </c>
      <c r="N4769" s="7">
        <f t="shared" si="224"/>
        <v>6</v>
      </c>
      <c r="O4769" s="30">
        <f t="shared" si="225"/>
        <v>129</v>
      </c>
    </row>
    <row r="4770" spans="2:15" x14ac:dyDescent="0.2">
      <c r="B4770" s="13">
        <v>56581</v>
      </c>
      <c r="C4770" s="14">
        <v>42178.506111111128</v>
      </c>
      <c r="D4770" s="7" t="s">
        <v>7</v>
      </c>
      <c r="E4770" s="13">
        <v>2226</v>
      </c>
      <c r="F4770" s="7" t="s">
        <v>49</v>
      </c>
      <c r="G4770" s="7" t="s">
        <v>11</v>
      </c>
      <c r="H4770" s="13">
        <v>9.5</v>
      </c>
      <c r="I4770" s="13" t="str">
        <f>IF(G4770="Male",VLOOKUP(H4770,'Shoe size conversion table'!$B$6:$D$22,2),VLOOKUP(H4770,'Shoe size conversion table'!$J$6:$L$22,2))</f>
        <v>42-43</v>
      </c>
      <c r="J4770" s="13">
        <f>IF(G4770="Male",VLOOKUP(H4770,'Shoe size conversion table'!$B$6:$D$22,3),VLOOKUP(H4770,'Shoe size conversion table'!$J$6:$L$22,3))</f>
        <v>9</v>
      </c>
      <c r="K4770" s="11">
        <v>189</v>
      </c>
      <c r="L4770" s="12">
        <v>0</v>
      </c>
      <c r="M4770" s="7">
        <f t="shared" si="223"/>
        <v>2015</v>
      </c>
      <c r="N4770" s="7">
        <f t="shared" si="224"/>
        <v>6</v>
      </c>
      <c r="O4770" s="30">
        <f t="shared" si="225"/>
        <v>189</v>
      </c>
    </row>
    <row r="4771" spans="2:15" x14ac:dyDescent="0.2">
      <c r="B4771" s="13">
        <v>56582</v>
      </c>
      <c r="C4771" s="14">
        <v>42178.626111111247</v>
      </c>
      <c r="D4771" s="7" t="s">
        <v>10</v>
      </c>
      <c r="E4771" s="13">
        <v>2228</v>
      </c>
      <c r="F4771" s="7" t="s">
        <v>35</v>
      </c>
      <c r="G4771" s="7" t="s">
        <v>11</v>
      </c>
      <c r="H4771" s="13">
        <v>7.5</v>
      </c>
      <c r="I4771" s="13" t="str">
        <f>IF(G4771="Male",VLOOKUP(H4771,'Shoe size conversion table'!$B$6:$D$22,2),VLOOKUP(H4771,'Shoe size conversion table'!$J$6:$L$22,2))</f>
        <v>40-41</v>
      </c>
      <c r="J4771" s="13">
        <f>IF(G4771="Male",VLOOKUP(H4771,'Shoe size conversion table'!$B$6:$D$22,3),VLOOKUP(H4771,'Shoe size conversion table'!$J$6:$L$22,3))</f>
        <v>7</v>
      </c>
      <c r="K4771" s="11">
        <v>159</v>
      </c>
      <c r="L4771" s="12">
        <v>0</v>
      </c>
      <c r="M4771" s="7">
        <f t="shared" si="223"/>
        <v>2015</v>
      </c>
      <c r="N4771" s="7">
        <f t="shared" si="224"/>
        <v>6</v>
      </c>
      <c r="O4771" s="30">
        <f t="shared" si="225"/>
        <v>159</v>
      </c>
    </row>
    <row r="4772" spans="2:15" x14ac:dyDescent="0.2">
      <c r="B4772" s="13">
        <v>56583</v>
      </c>
      <c r="C4772" s="14">
        <v>42178.736111111306</v>
      </c>
      <c r="D4772" s="7" t="s">
        <v>10</v>
      </c>
      <c r="E4772" s="13">
        <v>2214</v>
      </c>
      <c r="F4772" s="7" t="s">
        <v>34</v>
      </c>
      <c r="G4772" s="7" t="s">
        <v>11</v>
      </c>
      <c r="H4772" s="13">
        <v>9.5</v>
      </c>
      <c r="I4772" s="13" t="str">
        <f>IF(G4772="Male",VLOOKUP(H4772,'Shoe size conversion table'!$B$6:$D$22,2),VLOOKUP(H4772,'Shoe size conversion table'!$J$6:$L$22,2))</f>
        <v>42-43</v>
      </c>
      <c r="J4772" s="13">
        <f>IF(G4772="Male",VLOOKUP(H4772,'Shoe size conversion table'!$B$6:$D$22,3),VLOOKUP(H4772,'Shoe size conversion table'!$J$6:$L$22,3))</f>
        <v>9</v>
      </c>
      <c r="K4772" s="11">
        <v>129</v>
      </c>
      <c r="L4772" s="12">
        <v>0</v>
      </c>
      <c r="M4772" s="7">
        <f t="shared" si="223"/>
        <v>2015</v>
      </c>
      <c r="N4772" s="7">
        <f t="shared" si="224"/>
        <v>6</v>
      </c>
      <c r="O4772" s="30">
        <f t="shared" si="225"/>
        <v>129</v>
      </c>
    </row>
    <row r="4773" spans="2:15" x14ac:dyDescent="0.2">
      <c r="B4773" s="13">
        <v>56583</v>
      </c>
      <c r="C4773" s="14">
        <v>42178.736111111306</v>
      </c>
      <c r="D4773" s="7" t="s">
        <v>10</v>
      </c>
      <c r="E4773" s="13">
        <v>2218</v>
      </c>
      <c r="F4773" s="7" t="s">
        <v>35</v>
      </c>
      <c r="G4773" s="7" t="s">
        <v>11</v>
      </c>
      <c r="H4773" s="13">
        <v>11.5</v>
      </c>
      <c r="I4773" s="13" t="str">
        <f>IF(G4773="Male",VLOOKUP(H4773,'Shoe size conversion table'!$B$6:$D$22,2),VLOOKUP(H4773,'Shoe size conversion table'!$J$6:$L$22,2))</f>
        <v>44-45</v>
      </c>
      <c r="J4773" s="13">
        <f>IF(G4773="Male",VLOOKUP(H4773,'Shoe size conversion table'!$B$6:$D$22,3),VLOOKUP(H4773,'Shoe size conversion table'!$J$6:$L$22,3))</f>
        <v>11</v>
      </c>
      <c r="K4773" s="11">
        <v>189</v>
      </c>
      <c r="L4773" s="12">
        <v>0</v>
      </c>
      <c r="M4773" s="7">
        <f t="shared" si="223"/>
        <v>2015</v>
      </c>
      <c r="N4773" s="7">
        <f t="shared" si="224"/>
        <v>6</v>
      </c>
      <c r="O4773" s="30">
        <f t="shared" si="225"/>
        <v>189</v>
      </c>
    </row>
    <row r="4774" spans="2:15" x14ac:dyDescent="0.2">
      <c r="B4774" s="13">
        <v>56584</v>
      </c>
      <c r="C4774" s="14">
        <v>42178.766111111123</v>
      </c>
      <c r="D4774" s="7" t="s">
        <v>7</v>
      </c>
      <c r="E4774" s="13">
        <v>2184</v>
      </c>
      <c r="F4774" s="7" t="s">
        <v>49</v>
      </c>
      <c r="G4774" s="7" t="s">
        <v>12</v>
      </c>
      <c r="H4774" s="13">
        <v>9</v>
      </c>
      <c r="I4774" s="13" t="str">
        <f>IF(G4774="Male",VLOOKUP(H4774,'Shoe size conversion table'!$B$6:$D$22,2),VLOOKUP(H4774,'Shoe size conversion table'!$J$6:$L$22,2))</f>
        <v>39-40</v>
      </c>
      <c r="J4774" s="13">
        <f>IF(G4774="Male",VLOOKUP(H4774,'Shoe size conversion table'!$B$6:$D$22,3),VLOOKUP(H4774,'Shoe size conversion table'!$J$6:$L$22,3))</f>
        <v>7</v>
      </c>
      <c r="K4774" s="11">
        <v>189</v>
      </c>
      <c r="L4774" s="12">
        <v>0.2</v>
      </c>
      <c r="M4774" s="7">
        <f t="shared" si="223"/>
        <v>2015</v>
      </c>
      <c r="N4774" s="7">
        <f t="shared" si="224"/>
        <v>6</v>
      </c>
      <c r="O4774" s="30">
        <f t="shared" si="225"/>
        <v>151.20000000000002</v>
      </c>
    </row>
    <row r="4775" spans="2:15" x14ac:dyDescent="0.2">
      <c r="B4775" s="13">
        <v>56585</v>
      </c>
      <c r="C4775" s="14">
        <v>42178.82611111131</v>
      </c>
      <c r="D4775" s="7" t="s">
        <v>8</v>
      </c>
      <c r="E4775" s="13">
        <v>2220</v>
      </c>
      <c r="F4775" s="7" t="s">
        <v>42</v>
      </c>
      <c r="G4775" s="7" t="s">
        <v>12</v>
      </c>
      <c r="H4775" s="13">
        <v>8</v>
      </c>
      <c r="I4775" s="13" t="str">
        <f>IF(G4775="Male",VLOOKUP(H4775,'Shoe size conversion table'!$B$6:$D$22,2),VLOOKUP(H4775,'Shoe size conversion table'!$J$6:$L$22,2))</f>
        <v>38-39</v>
      </c>
      <c r="J4775" s="13">
        <f>IF(G4775="Male",VLOOKUP(H4775,'Shoe size conversion table'!$B$6:$D$22,3),VLOOKUP(H4775,'Shoe size conversion table'!$J$6:$L$22,3))</f>
        <v>6</v>
      </c>
      <c r="K4775" s="11">
        <v>169</v>
      </c>
      <c r="L4775" s="12">
        <v>0</v>
      </c>
      <c r="M4775" s="7">
        <f t="shared" si="223"/>
        <v>2015</v>
      </c>
      <c r="N4775" s="7">
        <f t="shared" si="224"/>
        <v>6</v>
      </c>
      <c r="O4775" s="30">
        <f t="shared" si="225"/>
        <v>169</v>
      </c>
    </row>
    <row r="4776" spans="2:15" x14ac:dyDescent="0.2">
      <c r="B4776" s="13">
        <v>56586</v>
      </c>
      <c r="C4776" s="14">
        <v>42178.916111111277</v>
      </c>
      <c r="D4776" s="7" t="s">
        <v>7</v>
      </c>
      <c r="E4776" s="13">
        <v>2238</v>
      </c>
      <c r="F4776" s="7" t="s">
        <v>48</v>
      </c>
      <c r="G4776" s="7" t="s">
        <v>12</v>
      </c>
      <c r="H4776" s="13">
        <v>9</v>
      </c>
      <c r="I4776" s="13" t="str">
        <f>IF(G4776="Male",VLOOKUP(H4776,'Shoe size conversion table'!$B$6:$D$22,2),VLOOKUP(H4776,'Shoe size conversion table'!$J$6:$L$22,2))</f>
        <v>39-40</v>
      </c>
      <c r="J4776" s="13">
        <f>IF(G4776="Male",VLOOKUP(H4776,'Shoe size conversion table'!$B$6:$D$22,3),VLOOKUP(H4776,'Shoe size conversion table'!$J$6:$L$22,3))</f>
        <v>7</v>
      </c>
      <c r="K4776" s="11">
        <v>199</v>
      </c>
      <c r="L4776" s="12">
        <v>0</v>
      </c>
      <c r="M4776" s="7">
        <f t="shared" si="223"/>
        <v>2015</v>
      </c>
      <c r="N4776" s="7">
        <f t="shared" si="224"/>
        <v>6</v>
      </c>
      <c r="O4776" s="30">
        <f t="shared" si="225"/>
        <v>199</v>
      </c>
    </row>
    <row r="4777" spans="2:15" x14ac:dyDescent="0.2">
      <c r="B4777" s="13">
        <v>56587</v>
      </c>
      <c r="C4777" s="14">
        <v>42178.926111111279</v>
      </c>
      <c r="D4777" s="7" t="s">
        <v>8</v>
      </c>
      <c r="E4777" s="13">
        <v>2161</v>
      </c>
      <c r="F4777" s="7" t="s">
        <v>42</v>
      </c>
      <c r="G4777" s="7" t="s">
        <v>12</v>
      </c>
      <c r="H4777" s="13">
        <v>8.5</v>
      </c>
      <c r="I4777" s="13">
        <f>IF(G4777="Male",VLOOKUP(H4777,'Shoe size conversion table'!$B$6:$D$22,2),VLOOKUP(H4777,'Shoe size conversion table'!$J$6:$L$22,2))</f>
        <v>39</v>
      </c>
      <c r="J4777" s="13">
        <f>IF(G4777="Male",VLOOKUP(H4777,'Shoe size conversion table'!$B$6:$D$22,3),VLOOKUP(H4777,'Shoe size conversion table'!$J$6:$L$22,3))</f>
        <v>6.5</v>
      </c>
      <c r="K4777" s="11">
        <v>129</v>
      </c>
      <c r="L4777" s="12">
        <v>0.5</v>
      </c>
      <c r="M4777" s="7">
        <f t="shared" si="223"/>
        <v>2015</v>
      </c>
      <c r="N4777" s="7">
        <f t="shared" si="224"/>
        <v>6</v>
      </c>
      <c r="O4777" s="30">
        <f t="shared" si="225"/>
        <v>64.5</v>
      </c>
    </row>
    <row r="4778" spans="2:15" x14ac:dyDescent="0.2">
      <c r="B4778" s="13">
        <v>56588</v>
      </c>
      <c r="C4778" s="14">
        <v>42178.946111111305</v>
      </c>
      <c r="D4778" s="7" t="s">
        <v>7</v>
      </c>
      <c r="E4778" s="13">
        <v>2200</v>
      </c>
      <c r="F4778" s="7" t="s">
        <v>48</v>
      </c>
      <c r="G4778" s="7" t="s">
        <v>12</v>
      </c>
      <c r="H4778" s="13">
        <v>8</v>
      </c>
      <c r="I4778" s="13" t="str">
        <f>IF(G4778="Male",VLOOKUP(H4778,'Shoe size conversion table'!$B$6:$D$22,2),VLOOKUP(H4778,'Shoe size conversion table'!$J$6:$L$22,2))</f>
        <v>38-39</v>
      </c>
      <c r="J4778" s="13">
        <f>IF(G4778="Male",VLOOKUP(H4778,'Shoe size conversion table'!$B$6:$D$22,3),VLOOKUP(H4778,'Shoe size conversion table'!$J$6:$L$22,3))</f>
        <v>6</v>
      </c>
      <c r="K4778" s="11">
        <v>199</v>
      </c>
      <c r="L4778" s="12">
        <v>0</v>
      </c>
      <c r="M4778" s="7">
        <f t="shared" si="223"/>
        <v>2015</v>
      </c>
      <c r="N4778" s="7">
        <f t="shared" si="224"/>
        <v>6</v>
      </c>
      <c r="O4778" s="30">
        <f t="shared" si="225"/>
        <v>199</v>
      </c>
    </row>
    <row r="4779" spans="2:15" x14ac:dyDescent="0.2">
      <c r="B4779" s="13">
        <v>56589</v>
      </c>
      <c r="C4779" s="14">
        <v>42179.016111111305</v>
      </c>
      <c r="D4779" s="7" t="s">
        <v>7</v>
      </c>
      <c r="E4779" s="13">
        <v>2219</v>
      </c>
      <c r="F4779" s="7" t="s">
        <v>49</v>
      </c>
      <c r="G4779" s="7" t="s">
        <v>12</v>
      </c>
      <c r="H4779" s="13">
        <v>7.5</v>
      </c>
      <c r="I4779" s="13">
        <f>IF(G4779="Male",VLOOKUP(H4779,'Shoe size conversion table'!$B$6:$D$22,2),VLOOKUP(H4779,'Shoe size conversion table'!$J$6:$L$22,2))</f>
        <v>38</v>
      </c>
      <c r="J4779" s="13">
        <f>IF(G4779="Male",VLOOKUP(H4779,'Shoe size conversion table'!$B$6:$D$22,3),VLOOKUP(H4779,'Shoe size conversion table'!$J$6:$L$22,3))</f>
        <v>5.5</v>
      </c>
      <c r="K4779" s="11">
        <v>189</v>
      </c>
      <c r="L4779" s="12">
        <v>0.5</v>
      </c>
      <c r="M4779" s="7">
        <f t="shared" si="223"/>
        <v>2015</v>
      </c>
      <c r="N4779" s="7">
        <f t="shared" si="224"/>
        <v>6</v>
      </c>
      <c r="O4779" s="30">
        <f t="shared" si="225"/>
        <v>94.5</v>
      </c>
    </row>
    <row r="4780" spans="2:15" x14ac:dyDescent="0.2">
      <c r="B4780" s="13">
        <v>56590</v>
      </c>
      <c r="C4780" s="14">
        <v>42179.096111111125</v>
      </c>
      <c r="D4780" s="7" t="s">
        <v>8</v>
      </c>
      <c r="E4780" s="13">
        <v>2216</v>
      </c>
      <c r="F4780" s="7" t="s">
        <v>41</v>
      </c>
      <c r="G4780" s="7" t="s">
        <v>11</v>
      </c>
      <c r="H4780" s="13">
        <v>10.5</v>
      </c>
      <c r="I4780" s="13" t="str">
        <f>IF(G4780="Male",VLOOKUP(H4780,'Shoe size conversion table'!$B$6:$D$22,2),VLOOKUP(H4780,'Shoe size conversion table'!$J$6:$L$22,2))</f>
        <v>43-44</v>
      </c>
      <c r="J4780" s="13">
        <f>IF(G4780="Male",VLOOKUP(H4780,'Shoe size conversion table'!$B$6:$D$22,3),VLOOKUP(H4780,'Shoe size conversion table'!$J$6:$L$22,3))</f>
        <v>10</v>
      </c>
      <c r="K4780" s="11">
        <v>169</v>
      </c>
      <c r="L4780" s="12">
        <v>0.1</v>
      </c>
      <c r="M4780" s="7">
        <f t="shared" si="223"/>
        <v>2015</v>
      </c>
      <c r="N4780" s="7">
        <f t="shared" si="224"/>
        <v>6</v>
      </c>
      <c r="O4780" s="30">
        <f t="shared" si="225"/>
        <v>152.1</v>
      </c>
    </row>
    <row r="4781" spans="2:15" x14ac:dyDescent="0.2">
      <c r="B4781" s="13">
        <v>56591</v>
      </c>
      <c r="C4781" s="14">
        <v>42179.17611111125</v>
      </c>
      <c r="D4781" s="7" t="s">
        <v>7</v>
      </c>
      <c r="E4781" s="13">
        <v>2173</v>
      </c>
      <c r="F4781" s="7" t="s">
        <v>54</v>
      </c>
      <c r="G4781" s="7" t="s">
        <v>12</v>
      </c>
      <c r="H4781" s="13">
        <v>7.5</v>
      </c>
      <c r="I4781" s="13">
        <f>IF(G4781="Male",VLOOKUP(H4781,'Shoe size conversion table'!$B$6:$D$22,2),VLOOKUP(H4781,'Shoe size conversion table'!$J$6:$L$22,2))</f>
        <v>38</v>
      </c>
      <c r="J4781" s="13">
        <f>IF(G4781="Male",VLOOKUP(H4781,'Shoe size conversion table'!$B$6:$D$22,3),VLOOKUP(H4781,'Shoe size conversion table'!$J$6:$L$22,3))</f>
        <v>5.5</v>
      </c>
      <c r="K4781" s="11">
        <v>149</v>
      </c>
      <c r="L4781" s="12">
        <v>0.2</v>
      </c>
      <c r="M4781" s="7">
        <f t="shared" si="223"/>
        <v>2015</v>
      </c>
      <c r="N4781" s="7">
        <f t="shared" si="224"/>
        <v>6</v>
      </c>
      <c r="O4781" s="30">
        <f t="shared" si="225"/>
        <v>119.2</v>
      </c>
    </row>
    <row r="4782" spans="2:15" x14ac:dyDescent="0.2">
      <c r="B4782" s="13">
        <v>56592</v>
      </c>
      <c r="C4782" s="14">
        <v>42179.206111111307</v>
      </c>
      <c r="D4782" s="7" t="s">
        <v>8</v>
      </c>
      <c r="E4782" s="13">
        <v>2235</v>
      </c>
      <c r="F4782" s="7" t="s">
        <v>37</v>
      </c>
      <c r="G4782" s="7" t="s">
        <v>12</v>
      </c>
      <c r="H4782" s="13">
        <v>6.5</v>
      </c>
      <c r="I4782" s="13">
        <f>IF(G4782="Male",VLOOKUP(H4782,'Shoe size conversion table'!$B$6:$D$22,2),VLOOKUP(H4782,'Shoe size conversion table'!$J$6:$L$22,2))</f>
        <v>37</v>
      </c>
      <c r="J4782" s="13">
        <f>IF(G4782="Male",VLOOKUP(H4782,'Shoe size conversion table'!$B$6:$D$22,3),VLOOKUP(H4782,'Shoe size conversion table'!$J$6:$L$22,3))</f>
        <v>4.5</v>
      </c>
      <c r="K4782" s="11">
        <v>199</v>
      </c>
      <c r="L4782" s="12">
        <v>0</v>
      </c>
      <c r="M4782" s="7">
        <f t="shared" si="223"/>
        <v>2015</v>
      </c>
      <c r="N4782" s="7">
        <f t="shared" si="224"/>
        <v>6</v>
      </c>
      <c r="O4782" s="30">
        <f t="shared" si="225"/>
        <v>199</v>
      </c>
    </row>
    <row r="4783" spans="2:15" x14ac:dyDescent="0.2">
      <c r="B4783" s="13">
        <v>56593</v>
      </c>
      <c r="C4783" s="14">
        <v>42179.216111111309</v>
      </c>
      <c r="D4783" s="7" t="s">
        <v>10</v>
      </c>
      <c r="E4783" s="13">
        <v>2182</v>
      </c>
      <c r="F4783" s="7" t="s">
        <v>35</v>
      </c>
      <c r="G4783" s="7" t="s">
        <v>11</v>
      </c>
      <c r="H4783" s="13">
        <v>10.5</v>
      </c>
      <c r="I4783" s="13" t="str">
        <f>IF(G4783="Male",VLOOKUP(H4783,'Shoe size conversion table'!$B$6:$D$22,2),VLOOKUP(H4783,'Shoe size conversion table'!$J$6:$L$22,2))</f>
        <v>43-44</v>
      </c>
      <c r="J4783" s="13">
        <f>IF(G4783="Male",VLOOKUP(H4783,'Shoe size conversion table'!$B$6:$D$22,3),VLOOKUP(H4783,'Shoe size conversion table'!$J$6:$L$22,3))</f>
        <v>10</v>
      </c>
      <c r="K4783" s="11">
        <v>149</v>
      </c>
      <c r="L4783" s="12">
        <v>0.1</v>
      </c>
      <c r="M4783" s="7">
        <f t="shared" si="223"/>
        <v>2015</v>
      </c>
      <c r="N4783" s="7">
        <f t="shared" si="224"/>
        <v>6</v>
      </c>
      <c r="O4783" s="30">
        <f t="shared" si="225"/>
        <v>134.1</v>
      </c>
    </row>
    <row r="4784" spans="2:15" x14ac:dyDescent="0.2">
      <c r="B4784" s="13">
        <v>56594</v>
      </c>
      <c r="C4784" s="14">
        <v>42179.256111111128</v>
      </c>
      <c r="D4784" s="7" t="s">
        <v>7</v>
      </c>
      <c r="E4784" s="13">
        <v>2224</v>
      </c>
      <c r="F4784" s="7" t="s">
        <v>49</v>
      </c>
      <c r="G4784" s="7" t="s">
        <v>12</v>
      </c>
      <c r="H4784" s="13">
        <v>7.5</v>
      </c>
      <c r="I4784" s="13">
        <f>IF(G4784="Male",VLOOKUP(H4784,'Shoe size conversion table'!$B$6:$D$22,2),VLOOKUP(H4784,'Shoe size conversion table'!$J$6:$L$22,2))</f>
        <v>38</v>
      </c>
      <c r="J4784" s="13">
        <f>IF(G4784="Male",VLOOKUP(H4784,'Shoe size conversion table'!$B$6:$D$22,3),VLOOKUP(H4784,'Shoe size conversion table'!$J$6:$L$22,3))</f>
        <v>5.5</v>
      </c>
      <c r="K4784" s="11">
        <v>199</v>
      </c>
      <c r="L4784" s="12">
        <v>0</v>
      </c>
      <c r="M4784" s="7">
        <f t="shared" si="223"/>
        <v>2015</v>
      </c>
      <c r="N4784" s="7">
        <f t="shared" si="224"/>
        <v>6</v>
      </c>
      <c r="O4784" s="30">
        <f t="shared" si="225"/>
        <v>199</v>
      </c>
    </row>
    <row r="4785" spans="2:15" x14ac:dyDescent="0.2">
      <c r="B4785" s="13">
        <v>56594</v>
      </c>
      <c r="C4785" s="14">
        <v>42179.256111111128</v>
      </c>
      <c r="D4785" s="7" t="s">
        <v>7</v>
      </c>
      <c r="E4785" s="13">
        <v>2167</v>
      </c>
      <c r="F4785" s="7" t="s">
        <v>49</v>
      </c>
      <c r="G4785" s="7" t="s">
        <v>12</v>
      </c>
      <c r="H4785" s="13">
        <v>7.5</v>
      </c>
      <c r="I4785" s="13">
        <f>IF(G4785="Male",VLOOKUP(H4785,'Shoe size conversion table'!$B$6:$D$22,2),VLOOKUP(H4785,'Shoe size conversion table'!$J$6:$L$22,2))</f>
        <v>38</v>
      </c>
      <c r="J4785" s="13">
        <f>IF(G4785="Male",VLOOKUP(H4785,'Shoe size conversion table'!$B$6:$D$22,3),VLOOKUP(H4785,'Shoe size conversion table'!$J$6:$L$22,3))</f>
        <v>5.5</v>
      </c>
      <c r="K4785" s="11">
        <v>189</v>
      </c>
      <c r="L4785" s="12">
        <v>0.1</v>
      </c>
      <c r="M4785" s="7">
        <f t="shared" si="223"/>
        <v>2015</v>
      </c>
      <c r="N4785" s="7">
        <f t="shared" si="224"/>
        <v>6</v>
      </c>
      <c r="O4785" s="30">
        <f t="shared" si="225"/>
        <v>170.1</v>
      </c>
    </row>
    <row r="4786" spans="2:15" x14ac:dyDescent="0.2">
      <c r="B4786" s="13">
        <v>56595</v>
      </c>
      <c r="C4786" s="14">
        <v>42179.386111111126</v>
      </c>
      <c r="D4786" s="7" t="s">
        <v>7</v>
      </c>
      <c r="E4786" s="13">
        <v>2213</v>
      </c>
      <c r="F4786" s="7" t="s">
        <v>46</v>
      </c>
      <c r="G4786" s="7" t="s">
        <v>11</v>
      </c>
      <c r="H4786" s="13">
        <v>13</v>
      </c>
      <c r="I4786" s="13">
        <f>IF(G4786="Male",VLOOKUP(H4786,'Shoe size conversion table'!$B$6:$D$22,2),VLOOKUP(H4786,'Shoe size conversion table'!$J$6:$L$22,2))</f>
        <v>46</v>
      </c>
      <c r="J4786" s="13">
        <f>IF(G4786="Male",VLOOKUP(H4786,'Shoe size conversion table'!$B$6:$D$22,3),VLOOKUP(H4786,'Shoe size conversion table'!$J$6:$L$22,3))</f>
        <v>12.5</v>
      </c>
      <c r="K4786" s="11">
        <v>139</v>
      </c>
      <c r="L4786" s="12">
        <v>0.3</v>
      </c>
      <c r="M4786" s="7">
        <f t="shared" si="223"/>
        <v>2015</v>
      </c>
      <c r="N4786" s="7">
        <f t="shared" si="224"/>
        <v>6</v>
      </c>
      <c r="O4786" s="30">
        <f t="shared" si="225"/>
        <v>97.3</v>
      </c>
    </row>
    <row r="4787" spans="2:15" x14ac:dyDescent="0.2">
      <c r="B4787" s="13">
        <v>56596</v>
      </c>
      <c r="C4787" s="14">
        <v>42179.416111111306</v>
      </c>
      <c r="D4787" s="7" t="s">
        <v>7</v>
      </c>
      <c r="E4787" s="13">
        <v>2197</v>
      </c>
      <c r="F4787" s="7" t="s">
        <v>48</v>
      </c>
      <c r="G4787" s="7" t="s">
        <v>11</v>
      </c>
      <c r="H4787" s="13">
        <v>6</v>
      </c>
      <c r="I4787" s="13">
        <f>IF(G4787="Male",VLOOKUP(H4787,'Shoe size conversion table'!$B$6:$D$22,2),VLOOKUP(H4787,'Shoe size conversion table'!$J$6:$L$22,2))</f>
        <v>39</v>
      </c>
      <c r="J4787" s="13">
        <f>IF(G4787="Male",VLOOKUP(H4787,'Shoe size conversion table'!$B$6:$D$22,3),VLOOKUP(H4787,'Shoe size conversion table'!$J$6:$L$22,3))</f>
        <v>5.5</v>
      </c>
      <c r="K4787" s="11">
        <v>139</v>
      </c>
      <c r="L4787" s="12">
        <v>0.2</v>
      </c>
      <c r="M4787" s="7">
        <f t="shared" si="223"/>
        <v>2015</v>
      </c>
      <c r="N4787" s="7">
        <f t="shared" si="224"/>
        <v>6</v>
      </c>
      <c r="O4787" s="30">
        <f t="shared" si="225"/>
        <v>111.2</v>
      </c>
    </row>
    <row r="4788" spans="2:15" x14ac:dyDescent="0.2">
      <c r="B4788" s="13">
        <v>56597</v>
      </c>
      <c r="C4788" s="14">
        <v>42179.476111111129</v>
      </c>
      <c r="D4788" s="7" t="s">
        <v>7</v>
      </c>
      <c r="E4788" s="13">
        <v>2213</v>
      </c>
      <c r="F4788" s="7" t="s">
        <v>50</v>
      </c>
      <c r="G4788" s="7" t="s">
        <v>12</v>
      </c>
      <c r="H4788" s="13">
        <v>7</v>
      </c>
      <c r="I4788" s="13" t="str">
        <f>IF(G4788="Male",VLOOKUP(H4788,'Shoe size conversion table'!$B$6:$D$22,2),VLOOKUP(H4788,'Shoe size conversion table'!$J$6:$L$22,2))</f>
        <v>37-38</v>
      </c>
      <c r="J4788" s="13">
        <f>IF(G4788="Male",VLOOKUP(H4788,'Shoe size conversion table'!$B$6:$D$22,3),VLOOKUP(H4788,'Shoe size conversion table'!$J$6:$L$22,3))</f>
        <v>5</v>
      </c>
      <c r="K4788" s="11">
        <v>199</v>
      </c>
      <c r="L4788" s="12">
        <v>0.2</v>
      </c>
      <c r="M4788" s="7">
        <f t="shared" si="223"/>
        <v>2015</v>
      </c>
      <c r="N4788" s="7">
        <f t="shared" si="224"/>
        <v>6</v>
      </c>
      <c r="O4788" s="30">
        <f t="shared" si="225"/>
        <v>159.20000000000002</v>
      </c>
    </row>
    <row r="4789" spans="2:15" x14ac:dyDescent="0.2">
      <c r="B4789" s="13">
        <v>56598</v>
      </c>
      <c r="C4789" s="14">
        <v>42179.506111111128</v>
      </c>
      <c r="D4789" s="7" t="s">
        <v>7</v>
      </c>
      <c r="E4789" s="13">
        <v>2193</v>
      </c>
      <c r="F4789" s="7" t="s">
        <v>49</v>
      </c>
      <c r="G4789" s="7" t="s">
        <v>11</v>
      </c>
      <c r="H4789" s="13">
        <v>9.5</v>
      </c>
      <c r="I4789" s="13" t="str">
        <f>IF(G4789="Male",VLOOKUP(H4789,'Shoe size conversion table'!$B$6:$D$22,2),VLOOKUP(H4789,'Shoe size conversion table'!$J$6:$L$22,2))</f>
        <v>42-43</v>
      </c>
      <c r="J4789" s="13">
        <f>IF(G4789="Male",VLOOKUP(H4789,'Shoe size conversion table'!$B$6:$D$22,3),VLOOKUP(H4789,'Shoe size conversion table'!$J$6:$L$22,3))</f>
        <v>9</v>
      </c>
      <c r="K4789" s="11">
        <v>189</v>
      </c>
      <c r="L4789" s="12">
        <v>0</v>
      </c>
      <c r="M4789" s="7">
        <f t="shared" si="223"/>
        <v>2015</v>
      </c>
      <c r="N4789" s="7">
        <f t="shared" si="224"/>
        <v>6</v>
      </c>
      <c r="O4789" s="30">
        <f t="shared" si="225"/>
        <v>189</v>
      </c>
    </row>
    <row r="4790" spans="2:15" x14ac:dyDescent="0.2">
      <c r="B4790" s="13">
        <v>56599</v>
      </c>
      <c r="C4790" s="14">
        <v>42179.556111111247</v>
      </c>
      <c r="D4790" s="7" t="s">
        <v>10</v>
      </c>
      <c r="E4790" s="13">
        <v>2149</v>
      </c>
      <c r="F4790" s="7" t="s">
        <v>34</v>
      </c>
      <c r="G4790" s="7" t="s">
        <v>12</v>
      </c>
      <c r="H4790" s="13">
        <v>8.5</v>
      </c>
      <c r="I4790" s="13">
        <f>IF(G4790="Male",VLOOKUP(H4790,'Shoe size conversion table'!$B$6:$D$22,2),VLOOKUP(H4790,'Shoe size conversion table'!$J$6:$L$22,2))</f>
        <v>39</v>
      </c>
      <c r="J4790" s="13">
        <f>IF(G4790="Male",VLOOKUP(H4790,'Shoe size conversion table'!$B$6:$D$22,3),VLOOKUP(H4790,'Shoe size conversion table'!$J$6:$L$22,3))</f>
        <v>6.5</v>
      </c>
      <c r="K4790" s="11">
        <v>139</v>
      </c>
      <c r="L4790" s="12">
        <v>0</v>
      </c>
      <c r="M4790" s="7">
        <f t="shared" si="223"/>
        <v>2015</v>
      </c>
      <c r="N4790" s="7">
        <f t="shared" si="224"/>
        <v>6</v>
      </c>
      <c r="O4790" s="30">
        <f t="shared" si="225"/>
        <v>139</v>
      </c>
    </row>
    <row r="4791" spans="2:15" x14ac:dyDescent="0.2">
      <c r="B4791" s="13">
        <v>56600</v>
      </c>
      <c r="C4791" s="14">
        <v>42179.68611111131</v>
      </c>
      <c r="D4791" s="7" t="s">
        <v>10</v>
      </c>
      <c r="E4791" s="13">
        <v>2196</v>
      </c>
      <c r="F4791" s="7" t="s">
        <v>34</v>
      </c>
      <c r="G4791" s="7" t="s">
        <v>11</v>
      </c>
      <c r="H4791" s="13">
        <v>11.5</v>
      </c>
      <c r="I4791" s="13" t="str">
        <f>IF(G4791="Male",VLOOKUP(H4791,'Shoe size conversion table'!$B$6:$D$22,2),VLOOKUP(H4791,'Shoe size conversion table'!$J$6:$L$22,2))</f>
        <v>44-45</v>
      </c>
      <c r="J4791" s="13">
        <f>IF(G4791="Male",VLOOKUP(H4791,'Shoe size conversion table'!$B$6:$D$22,3),VLOOKUP(H4791,'Shoe size conversion table'!$J$6:$L$22,3))</f>
        <v>11</v>
      </c>
      <c r="K4791" s="11">
        <v>129</v>
      </c>
      <c r="L4791" s="12">
        <v>0</v>
      </c>
      <c r="M4791" s="7">
        <f t="shared" si="223"/>
        <v>2015</v>
      </c>
      <c r="N4791" s="7">
        <f t="shared" si="224"/>
        <v>6</v>
      </c>
      <c r="O4791" s="30">
        <f t="shared" si="225"/>
        <v>129</v>
      </c>
    </row>
    <row r="4792" spans="2:15" x14ac:dyDescent="0.2">
      <c r="B4792" s="13">
        <v>56601</v>
      </c>
      <c r="C4792" s="14">
        <v>42179.766111111123</v>
      </c>
      <c r="D4792" s="7" t="s">
        <v>7</v>
      </c>
      <c r="E4792" s="13">
        <v>2192</v>
      </c>
      <c r="F4792" s="7" t="s">
        <v>49</v>
      </c>
      <c r="G4792" s="7" t="s">
        <v>12</v>
      </c>
      <c r="H4792" s="13">
        <v>9</v>
      </c>
      <c r="I4792" s="13" t="str">
        <f>IF(G4792="Male",VLOOKUP(H4792,'Shoe size conversion table'!$B$6:$D$22,2),VLOOKUP(H4792,'Shoe size conversion table'!$J$6:$L$22,2))</f>
        <v>39-40</v>
      </c>
      <c r="J4792" s="13">
        <f>IF(G4792="Male",VLOOKUP(H4792,'Shoe size conversion table'!$B$6:$D$22,3),VLOOKUP(H4792,'Shoe size conversion table'!$J$6:$L$22,3))</f>
        <v>7</v>
      </c>
      <c r="K4792" s="11">
        <v>149</v>
      </c>
      <c r="L4792" s="12">
        <v>0</v>
      </c>
      <c r="M4792" s="7">
        <f t="shared" si="223"/>
        <v>2015</v>
      </c>
      <c r="N4792" s="7">
        <f t="shared" si="224"/>
        <v>6</v>
      </c>
      <c r="O4792" s="30">
        <f t="shared" si="225"/>
        <v>149</v>
      </c>
    </row>
    <row r="4793" spans="2:15" x14ac:dyDescent="0.2">
      <c r="B4793" s="13">
        <v>56602</v>
      </c>
      <c r="C4793" s="14">
        <v>42179.866111111252</v>
      </c>
      <c r="D4793" s="7" t="s">
        <v>7</v>
      </c>
      <c r="E4793" s="13">
        <v>2184</v>
      </c>
      <c r="F4793" s="7" t="s">
        <v>50</v>
      </c>
      <c r="G4793" s="7" t="s">
        <v>11</v>
      </c>
      <c r="H4793" s="13">
        <v>9.5</v>
      </c>
      <c r="I4793" s="13" t="str">
        <f>IF(G4793="Male",VLOOKUP(H4793,'Shoe size conversion table'!$B$6:$D$22,2),VLOOKUP(H4793,'Shoe size conversion table'!$J$6:$L$22,2))</f>
        <v>42-43</v>
      </c>
      <c r="J4793" s="13">
        <f>IF(G4793="Male",VLOOKUP(H4793,'Shoe size conversion table'!$B$6:$D$22,3),VLOOKUP(H4793,'Shoe size conversion table'!$J$6:$L$22,3))</f>
        <v>9</v>
      </c>
      <c r="K4793" s="11">
        <v>179</v>
      </c>
      <c r="L4793" s="12">
        <v>0</v>
      </c>
      <c r="M4793" s="7">
        <f t="shared" si="223"/>
        <v>2015</v>
      </c>
      <c r="N4793" s="7">
        <f t="shared" si="224"/>
        <v>6</v>
      </c>
      <c r="O4793" s="30">
        <f t="shared" si="225"/>
        <v>179</v>
      </c>
    </row>
    <row r="4794" spans="2:15" x14ac:dyDescent="0.2">
      <c r="B4794" s="13">
        <v>56603</v>
      </c>
      <c r="C4794" s="14">
        <v>42179.916111111277</v>
      </c>
      <c r="D4794" s="7" t="s">
        <v>9</v>
      </c>
      <c r="E4794" s="13">
        <v>2203</v>
      </c>
      <c r="F4794" s="7" t="s">
        <v>58</v>
      </c>
      <c r="G4794" s="7" t="s">
        <v>11</v>
      </c>
      <c r="H4794" s="13">
        <v>10.5</v>
      </c>
      <c r="I4794" s="13" t="str">
        <f>IF(G4794="Male",VLOOKUP(H4794,'Shoe size conversion table'!$B$6:$D$22,2),VLOOKUP(H4794,'Shoe size conversion table'!$J$6:$L$22,2))</f>
        <v>43-44</v>
      </c>
      <c r="J4794" s="13">
        <f>IF(G4794="Male",VLOOKUP(H4794,'Shoe size conversion table'!$B$6:$D$22,3),VLOOKUP(H4794,'Shoe size conversion table'!$J$6:$L$22,3))</f>
        <v>10</v>
      </c>
      <c r="K4794" s="11">
        <v>199</v>
      </c>
      <c r="L4794" s="12">
        <v>0</v>
      </c>
      <c r="M4794" s="7">
        <f t="shared" si="223"/>
        <v>2015</v>
      </c>
      <c r="N4794" s="7">
        <f t="shared" si="224"/>
        <v>6</v>
      </c>
      <c r="O4794" s="30">
        <f t="shared" si="225"/>
        <v>199</v>
      </c>
    </row>
    <row r="4795" spans="2:15" x14ac:dyDescent="0.2">
      <c r="B4795" s="13">
        <v>56604</v>
      </c>
      <c r="C4795" s="14">
        <v>42179.926111111279</v>
      </c>
      <c r="D4795" s="7" t="s">
        <v>8</v>
      </c>
      <c r="E4795" s="13">
        <v>2184</v>
      </c>
      <c r="F4795" s="7" t="s">
        <v>37</v>
      </c>
      <c r="G4795" s="7" t="s">
        <v>12</v>
      </c>
      <c r="H4795" s="13">
        <v>8.5</v>
      </c>
      <c r="I4795" s="13">
        <f>IF(G4795="Male",VLOOKUP(H4795,'Shoe size conversion table'!$B$6:$D$22,2),VLOOKUP(H4795,'Shoe size conversion table'!$J$6:$L$22,2))</f>
        <v>39</v>
      </c>
      <c r="J4795" s="13">
        <f>IF(G4795="Male",VLOOKUP(H4795,'Shoe size conversion table'!$B$6:$D$22,3),VLOOKUP(H4795,'Shoe size conversion table'!$J$6:$L$22,3))</f>
        <v>6.5</v>
      </c>
      <c r="K4795" s="11">
        <v>169</v>
      </c>
      <c r="L4795" s="12">
        <v>0.2</v>
      </c>
      <c r="M4795" s="7">
        <f t="shared" si="223"/>
        <v>2015</v>
      </c>
      <c r="N4795" s="7">
        <f t="shared" si="224"/>
        <v>6</v>
      </c>
      <c r="O4795" s="30">
        <f t="shared" si="225"/>
        <v>135.20000000000002</v>
      </c>
    </row>
    <row r="4796" spans="2:15" x14ac:dyDescent="0.2">
      <c r="B4796" s="13">
        <v>56605</v>
      </c>
      <c r="C4796" s="14">
        <v>42179.94611111113</v>
      </c>
      <c r="D4796" s="7" t="s">
        <v>10</v>
      </c>
      <c r="E4796" s="13">
        <v>2198</v>
      </c>
      <c r="F4796" s="7" t="s">
        <v>34</v>
      </c>
      <c r="G4796" s="7" t="s">
        <v>11</v>
      </c>
      <c r="H4796" s="13">
        <v>13</v>
      </c>
      <c r="I4796" s="13">
        <f>IF(G4796="Male",VLOOKUP(H4796,'Shoe size conversion table'!$B$6:$D$22,2),VLOOKUP(H4796,'Shoe size conversion table'!$J$6:$L$22,2))</f>
        <v>46</v>
      </c>
      <c r="J4796" s="13">
        <f>IF(G4796="Male",VLOOKUP(H4796,'Shoe size conversion table'!$B$6:$D$22,3),VLOOKUP(H4796,'Shoe size conversion table'!$J$6:$L$22,3))</f>
        <v>12.5</v>
      </c>
      <c r="K4796" s="11">
        <v>179</v>
      </c>
      <c r="L4796" s="12">
        <v>0</v>
      </c>
      <c r="M4796" s="7">
        <f t="shared" si="223"/>
        <v>2015</v>
      </c>
      <c r="N4796" s="7">
        <f t="shared" si="224"/>
        <v>6</v>
      </c>
      <c r="O4796" s="30">
        <f t="shared" si="225"/>
        <v>179</v>
      </c>
    </row>
    <row r="4797" spans="2:15" x14ac:dyDescent="0.2">
      <c r="B4797" s="13">
        <v>56606</v>
      </c>
      <c r="C4797" s="14">
        <v>42180.036111111251</v>
      </c>
      <c r="D4797" s="7" t="s">
        <v>7</v>
      </c>
      <c r="E4797" s="13">
        <v>2197</v>
      </c>
      <c r="F4797" s="7" t="s">
        <v>45</v>
      </c>
      <c r="G4797" s="7" t="s">
        <v>11</v>
      </c>
      <c r="H4797" s="13">
        <v>7</v>
      </c>
      <c r="I4797" s="13">
        <f>IF(G4797="Male",VLOOKUP(H4797,'Shoe size conversion table'!$B$6:$D$22,2),VLOOKUP(H4797,'Shoe size conversion table'!$J$6:$L$22,2))</f>
        <v>40</v>
      </c>
      <c r="J4797" s="13">
        <f>IF(G4797="Male",VLOOKUP(H4797,'Shoe size conversion table'!$B$6:$D$22,3),VLOOKUP(H4797,'Shoe size conversion table'!$J$6:$L$22,3))</f>
        <v>6.5</v>
      </c>
      <c r="K4797" s="11">
        <v>139</v>
      </c>
      <c r="L4797" s="12">
        <v>0.2</v>
      </c>
      <c r="M4797" s="7">
        <f t="shared" si="223"/>
        <v>2015</v>
      </c>
      <c r="N4797" s="7">
        <f t="shared" si="224"/>
        <v>6</v>
      </c>
      <c r="O4797" s="30">
        <f t="shared" si="225"/>
        <v>111.2</v>
      </c>
    </row>
    <row r="4798" spans="2:15" x14ac:dyDescent="0.2">
      <c r="B4798" s="13">
        <v>56607</v>
      </c>
      <c r="C4798" s="14">
        <v>42180.096111111125</v>
      </c>
      <c r="D4798" s="7" t="s">
        <v>8</v>
      </c>
      <c r="E4798" s="13">
        <v>2164</v>
      </c>
      <c r="F4798" s="7" t="s">
        <v>38</v>
      </c>
      <c r="G4798" s="7" t="s">
        <v>11</v>
      </c>
      <c r="H4798" s="13">
        <v>9.5</v>
      </c>
      <c r="I4798" s="13" t="str">
        <f>IF(G4798="Male",VLOOKUP(H4798,'Shoe size conversion table'!$B$6:$D$22,2),VLOOKUP(H4798,'Shoe size conversion table'!$J$6:$L$22,2))</f>
        <v>42-43</v>
      </c>
      <c r="J4798" s="13">
        <f>IF(G4798="Male",VLOOKUP(H4798,'Shoe size conversion table'!$B$6:$D$22,3),VLOOKUP(H4798,'Shoe size conversion table'!$J$6:$L$22,3))</f>
        <v>9</v>
      </c>
      <c r="K4798" s="11">
        <v>189</v>
      </c>
      <c r="L4798" s="12">
        <v>0</v>
      </c>
      <c r="M4798" s="7">
        <f t="shared" si="223"/>
        <v>2015</v>
      </c>
      <c r="N4798" s="7">
        <f t="shared" si="224"/>
        <v>6</v>
      </c>
      <c r="O4798" s="30">
        <f t="shared" si="225"/>
        <v>189</v>
      </c>
    </row>
    <row r="4799" spans="2:15" x14ac:dyDescent="0.2">
      <c r="B4799" s="13">
        <v>56608</v>
      </c>
      <c r="C4799" s="14">
        <v>42180.14611111128</v>
      </c>
      <c r="D4799" s="7" t="s">
        <v>7</v>
      </c>
      <c r="E4799" s="13">
        <v>2166</v>
      </c>
      <c r="F4799" s="7" t="s">
        <v>51</v>
      </c>
      <c r="G4799" s="7" t="s">
        <v>11</v>
      </c>
      <c r="H4799" s="13">
        <v>11.5</v>
      </c>
      <c r="I4799" s="13" t="str">
        <f>IF(G4799="Male",VLOOKUP(H4799,'Shoe size conversion table'!$B$6:$D$22,2),VLOOKUP(H4799,'Shoe size conversion table'!$J$6:$L$22,2))</f>
        <v>44-45</v>
      </c>
      <c r="J4799" s="13">
        <f>IF(G4799="Male",VLOOKUP(H4799,'Shoe size conversion table'!$B$6:$D$22,3),VLOOKUP(H4799,'Shoe size conversion table'!$J$6:$L$22,3))</f>
        <v>11</v>
      </c>
      <c r="K4799" s="11">
        <v>189</v>
      </c>
      <c r="L4799" s="12">
        <v>0</v>
      </c>
      <c r="M4799" s="7">
        <f t="shared" si="223"/>
        <v>2015</v>
      </c>
      <c r="N4799" s="7">
        <f t="shared" si="224"/>
        <v>6</v>
      </c>
      <c r="O4799" s="30">
        <f t="shared" si="225"/>
        <v>189</v>
      </c>
    </row>
    <row r="4800" spans="2:15" x14ac:dyDescent="0.2">
      <c r="B4800" s="13">
        <v>56609</v>
      </c>
      <c r="C4800" s="14">
        <v>42180.166111111132</v>
      </c>
      <c r="D4800" s="7" t="s">
        <v>9</v>
      </c>
      <c r="E4800" s="13">
        <v>2195</v>
      </c>
      <c r="F4800" s="7" t="s">
        <v>59</v>
      </c>
      <c r="G4800" s="7" t="s">
        <v>11</v>
      </c>
      <c r="H4800" s="13">
        <v>10</v>
      </c>
      <c r="I4800" s="13">
        <f>IF(G4800="Male",VLOOKUP(H4800,'Shoe size conversion table'!$B$6:$D$22,2),VLOOKUP(H4800,'Shoe size conversion table'!$J$6:$L$22,2))</f>
        <v>43</v>
      </c>
      <c r="J4800" s="13">
        <f>IF(G4800="Male",VLOOKUP(H4800,'Shoe size conversion table'!$B$6:$D$22,3),VLOOKUP(H4800,'Shoe size conversion table'!$J$6:$L$22,3))</f>
        <v>9.5</v>
      </c>
      <c r="K4800" s="11">
        <v>199</v>
      </c>
      <c r="L4800" s="12">
        <v>0</v>
      </c>
      <c r="M4800" s="7">
        <f t="shared" si="223"/>
        <v>2015</v>
      </c>
      <c r="N4800" s="7">
        <f t="shared" si="224"/>
        <v>6</v>
      </c>
      <c r="O4800" s="30">
        <f t="shared" si="225"/>
        <v>199</v>
      </c>
    </row>
    <row r="4801" spans="2:15" x14ac:dyDescent="0.2">
      <c r="B4801" s="13">
        <v>56610</v>
      </c>
      <c r="C4801" s="14">
        <v>42180.24611111125</v>
      </c>
      <c r="D4801" s="7" t="s">
        <v>8</v>
      </c>
      <c r="E4801" s="13">
        <v>2231</v>
      </c>
      <c r="F4801" s="7" t="s">
        <v>38</v>
      </c>
      <c r="G4801" s="7" t="s">
        <v>12</v>
      </c>
      <c r="H4801" s="13">
        <v>8.5</v>
      </c>
      <c r="I4801" s="13">
        <f>IF(G4801="Male",VLOOKUP(H4801,'Shoe size conversion table'!$B$6:$D$22,2),VLOOKUP(H4801,'Shoe size conversion table'!$J$6:$L$22,2))</f>
        <v>39</v>
      </c>
      <c r="J4801" s="13">
        <f>IF(G4801="Male",VLOOKUP(H4801,'Shoe size conversion table'!$B$6:$D$22,3),VLOOKUP(H4801,'Shoe size conversion table'!$J$6:$L$22,3))</f>
        <v>6.5</v>
      </c>
      <c r="K4801" s="11">
        <v>199</v>
      </c>
      <c r="L4801" s="12">
        <v>0</v>
      </c>
      <c r="M4801" s="7">
        <f t="shared" si="223"/>
        <v>2015</v>
      </c>
      <c r="N4801" s="7">
        <f t="shared" si="224"/>
        <v>6</v>
      </c>
      <c r="O4801" s="30">
        <f t="shared" si="225"/>
        <v>199</v>
      </c>
    </row>
    <row r="4802" spans="2:15" x14ac:dyDescent="0.2">
      <c r="B4802" s="13">
        <v>56611</v>
      </c>
      <c r="C4802" s="14">
        <v>42180.416111111306</v>
      </c>
      <c r="D4802" s="7" t="s">
        <v>7</v>
      </c>
      <c r="E4802" s="13">
        <v>2178</v>
      </c>
      <c r="F4802" s="7" t="s">
        <v>48</v>
      </c>
      <c r="G4802" s="7" t="s">
        <v>11</v>
      </c>
      <c r="H4802" s="13">
        <v>11.5</v>
      </c>
      <c r="I4802" s="13" t="str">
        <f>IF(G4802="Male",VLOOKUP(H4802,'Shoe size conversion table'!$B$6:$D$22,2),VLOOKUP(H4802,'Shoe size conversion table'!$J$6:$L$22,2))</f>
        <v>44-45</v>
      </c>
      <c r="J4802" s="13">
        <f>IF(G4802="Male",VLOOKUP(H4802,'Shoe size conversion table'!$B$6:$D$22,3),VLOOKUP(H4802,'Shoe size conversion table'!$J$6:$L$22,3))</f>
        <v>11</v>
      </c>
      <c r="K4802" s="11">
        <v>129</v>
      </c>
      <c r="L4802" s="12">
        <v>0.1</v>
      </c>
      <c r="M4802" s="7">
        <f t="shared" si="223"/>
        <v>2015</v>
      </c>
      <c r="N4802" s="7">
        <f t="shared" si="224"/>
        <v>6</v>
      </c>
      <c r="O4802" s="30">
        <f t="shared" si="225"/>
        <v>116.10000000000001</v>
      </c>
    </row>
    <row r="4803" spans="2:15" x14ac:dyDescent="0.2">
      <c r="B4803" s="13">
        <v>56611</v>
      </c>
      <c r="C4803" s="14">
        <v>42180.416111111306</v>
      </c>
      <c r="D4803" s="7" t="s">
        <v>7</v>
      </c>
      <c r="E4803" s="13">
        <v>2157</v>
      </c>
      <c r="F4803" s="7" t="s">
        <v>44</v>
      </c>
      <c r="G4803" s="7" t="s">
        <v>12</v>
      </c>
      <c r="H4803" s="13">
        <v>8.5</v>
      </c>
      <c r="I4803" s="13">
        <f>IF(G4803="Male",VLOOKUP(H4803,'Shoe size conversion table'!$B$6:$D$22,2),VLOOKUP(H4803,'Shoe size conversion table'!$J$6:$L$22,2))</f>
        <v>39</v>
      </c>
      <c r="J4803" s="13">
        <f>IF(G4803="Male",VLOOKUP(H4803,'Shoe size conversion table'!$B$6:$D$22,3),VLOOKUP(H4803,'Shoe size conversion table'!$J$6:$L$22,3))</f>
        <v>6.5</v>
      </c>
      <c r="K4803" s="11">
        <v>149</v>
      </c>
      <c r="L4803" s="12">
        <v>0</v>
      </c>
      <c r="M4803" s="7">
        <f t="shared" si="223"/>
        <v>2015</v>
      </c>
      <c r="N4803" s="7">
        <f t="shared" si="224"/>
        <v>6</v>
      </c>
      <c r="O4803" s="30">
        <f t="shared" si="225"/>
        <v>149</v>
      </c>
    </row>
    <row r="4804" spans="2:15" x14ac:dyDescent="0.2">
      <c r="B4804" s="13">
        <v>56612</v>
      </c>
      <c r="C4804" s="14">
        <v>42180.506111111128</v>
      </c>
      <c r="D4804" s="7" t="s">
        <v>10</v>
      </c>
      <c r="E4804" s="13">
        <v>2202</v>
      </c>
      <c r="F4804" s="7" t="s">
        <v>35</v>
      </c>
      <c r="G4804" s="7" t="s">
        <v>12</v>
      </c>
      <c r="H4804" s="13">
        <v>8.5</v>
      </c>
      <c r="I4804" s="13">
        <f>IF(G4804="Male",VLOOKUP(H4804,'Shoe size conversion table'!$B$6:$D$22,2),VLOOKUP(H4804,'Shoe size conversion table'!$J$6:$L$22,2))</f>
        <v>39</v>
      </c>
      <c r="J4804" s="13">
        <f>IF(G4804="Male",VLOOKUP(H4804,'Shoe size conversion table'!$B$6:$D$22,3),VLOOKUP(H4804,'Shoe size conversion table'!$J$6:$L$22,3))</f>
        <v>6.5</v>
      </c>
      <c r="K4804" s="11">
        <v>169</v>
      </c>
      <c r="L4804" s="12">
        <v>0.5</v>
      </c>
      <c r="M4804" s="7">
        <f t="shared" si="223"/>
        <v>2015</v>
      </c>
      <c r="N4804" s="7">
        <f t="shared" si="224"/>
        <v>6</v>
      </c>
      <c r="O4804" s="30">
        <f t="shared" si="225"/>
        <v>84.5</v>
      </c>
    </row>
    <row r="4805" spans="2:15" x14ac:dyDescent="0.2">
      <c r="B4805" s="13">
        <v>56613</v>
      </c>
      <c r="C4805" s="14">
        <v>42180.546111111275</v>
      </c>
      <c r="D4805" s="7" t="s">
        <v>7</v>
      </c>
      <c r="E4805" s="13">
        <v>2218</v>
      </c>
      <c r="F4805" s="7" t="s">
        <v>48</v>
      </c>
      <c r="G4805" s="7" t="s">
        <v>11</v>
      </c>
      <c r="H4805" s="13">
        <v>10.5</v>
      </c>
      <c r="I4805" s="13" t="str">
        <f>IF(G4805="Male",VLOOKUP(H4805,'Shoe size conversion table'!$B$6:$D$22,2),VLOOKUP(H4805,'Shoe size conversion table'!$J$6:$L$22,2))</f>
        <v>43-44</v>
      </c>
      <c r="J4805" s="13">
        <f>IF(G4805="Male",VLOOKUP(H4805,'Shoe size conversion table'!$B$6:$D$22,3),VLOOKUP(H4805,'Shoe size conversion table'!$J$6:$L$22,3))</f>
        <v>10</v>
      </c>
      <c r="K4805" s="11">
        <v>179</v>
      </c>
      <c r="L4805" s="12">
        <v>0.1</v>
      </c>
      <c r="M4805" s="7">
        <f t="shared" ref="M4805:M4868" si="226">YEAR(C4805)</f>
        <v>2015</v>
      </c>
      <c r="N4805" s="7">
        <f t="shared" si="224"/>
        <v>6</v>
      </c>
      <c r="O4805" s="30">
        <f t="shared" si="225"/>
        <v>161.1</v>
      </c>
    </row>
    <row r="4806" spans="2:15" x14ac:dyDescent="0.2">
      <c r="B4806" s="13">
        <v>56614</v>
      </c>
      <c r="C4806" s="14">
        <v>42180.556111111247</v>
      </c>
      <c r="D4806" s="7" t="s">
        <v>10</v>
      </c>
      <c r="E4806" s="13">
        <v>2168</v>
      </c>
      <c r="F4806" s="7" t="s">
        <v>35</v>
      </c>
      <c r="G4806" s="7" t="s">
        <v>12</v>
      </c>
      <c r="H4806" s="13">
        <v>8.5</v>
      </c>
      <c r="I4806" s="13">
        <f>IF(G4806="Male",VLOOKUP(H4806,'Shoe size conversion table'!$B$6:$D$22,2),VLOOKUP(H4806,'Shoe size conversion table'!$J$6:$L$22,2))</f>
        <v>39</v>
      </c>
      <c r="J4806" s="13">
        <f>IF(G4806="Male",VLOOKUP(H4806,'Shoe size conversion table'!$B$6:$D$22,3),VLOOKUP(H4806,'Shoe size conversion table'!$J$6:$L$22,3))</f>
        <v>6.5</v>
      </c>
      <c r="K4806" s="11">
        <v>139</v>
      </c>
      <c r="L4806" s="12">
        <v>0.2</v>
      </c>
      <c r="M4806" s="7">
        <f t="shared" si="226"/>
        <v>2015</v>
      </c>
      <c r="N4806" s="7">
        <f t="shared" ref="N4806:N4869" si="227">MONTH(C4806:C19773)</f>
        <v>6</v>
      </c>
      <c r="O4806" s="30">
        <f t="shared" ref="O4806:O4869" si="228">K4806*(1-L4806)</f>
        <v>111.2</v>
      </c>
    </row>
    <row r="4807" spans="2:15" x14ac:dyDescent="0.2">
      <c r="B4807" s="13">
        <v>56615</v>
      </c>
      <c r="C4807" s="14">
        <v>42180.556111111247</v>
      </c>
      <c r="D4807" s="7" t="s">
        <v>7</v>
      </c>
      <c r="E4807" s="13">
        <v>2239</v>
      </c>
      <c r="F4807" s="7" t="s">
        <v>55</v>
      </c>
      <c r="G4807" s="7" t="s">
        <v>12</v>
      </c>
      <c r="H4807" s="13">
        <v>7.5</v>
      </c>
      <c r="I4807" s="13">
        <f>IF(G4807="Male",VLOOKUP(H4807,'Shoe size conversion table'!$B$6:$D$22,2),VLOOKUP(H4807,'Shoe size conversion table'!$J$6:$L$22,2))</f>
        <v>38</v>
      </c>
      <c r="J4807" s="13">
        <f>IF(G4807="Male",VLOOKUP(H4807,'Shoe size conversion table'!$B$6:$D$22,3),VLOOKUP(H4807,'Shoe size conversion table'!$J$6:$L$22,3))</f>
        <v>5.5</v>
      </c>
      <c r="K4807" s="11">
        <v>149</v>
      </c>
      <c r="L4807" s="12">
        <v>0</v>
      </c>
      <c r="M4807" s="7">
        <f t="shared" si="226"/>
        <v>2015</v>
      </c>
      <c r="N4807" s="7">
        <f t="shared" si="227"/>
        <v>6</v>
      </c>
      <c r="O4807" s="30">
        <f t="shared" si="228"/>
        <v>149</v>
      </c>
    </row>
    <row r="4808" spans="2:15" x14ac:dyDescent="0.2">
      <c r="B4808" s="13">
        <v>56616</v>
      </c>
      <c r="C4808" s="14">
        <v>42180.68611111131</v>
      </c>
      <c r="D4808" s="7" t="s">
        <v>10</v>
      </c>
      <c r="E4808" s="13">
        <v>2162</v>
      </c>
      <c r="F4808" s="7" t="s">
        <v>34</v>
      </c>
      <c r="G4808" s="7" t="s">
        <v>11</v>
      </c>
      <c r="H4808" s="13">
        <v>11</v>
      </c>
      <c r="I4808" s="13">
        <f>IF(G4808="Male",VLOOKUP(H4808,'Shoe size conversion table'!$B$6:$D$22,2),VLOOKUP(H4808,'Shoe size conversion table'!$J$6:$L$22,2))</f>
        <v>44</v>
      </c>
      <c r="J4808" s="13">
        <f>IF(G4808="Male",VLOOKUP(H4808,'Shoe size conversion table'!$B$6:$D$22,3),VLOOKUP(H4808,'Shoe size conversion table'!$J$6:$L$22,3))</f>
        <v>10.5</v>
      </c>
      <c r="K4808" s="11">
        <v>189</v>
      </c>
      <c r="L4808" s="12">
        <v>0.2</v>
      </c>
      <c r="M4808" s="7">
        <f t="shared" si="226"/>
        <v>2015</v>
      </c>
      <c r="N4808" s="7">
        <f t="shared" si="227"/>
        <v>6</v>
      </c>
      <c r="O4808" s="30">
        <f t="shared" si="228"/>
        <v>151.20000000000002</v>
      </c>
    </row>
    <row r="4809" spans="2:15" x14ac:dyDescent="0.2">
      <c r="B4809" s="13">
        <v>56617</v>
      </c>
      <c r="C4809" s="14">
        <v>42180.736111111277</v>
      </c>
      <c r="D4809" s="7" t="s">
        <v>7</v>
      </c>
      <c r="E4809" s="13">
        <v>2215</v>
      </c>
      <c r="F4809" s="7" t="s">
        <v>50</v>
      </c>
      <c r="G4809" s="7" t="s">
        <v>11</v>
      </c>
      <c r="H4809" s="13">
        <v>10.5</v>
      </c>
      <c r="I4809" s="13" t="str">
        <f>IF(G4809="Male",VLOOKUP(H4809,'Shoe size conversion table'!$B$6:$D$22,2),VLOOKUP(H4809,'Shoe size conversion table'!$J$6:$L$22,2))</f>
        <v>43-44</v>
      </c>
      <c r="J4809" s="13">
        <f>IF(G4809="Male",VLOOKUP(H4809,'Shoe size conversion table'!$B$6:$D$22,3),VLOOKUP(H4809,'Shoe size conversion table'!$J$6:$L$22,3))</f>
        <v>10</v>
      </c>
      <c r="K4809" s="11">
        <v>199</v>
      </c>
      <c r="L4809" s="12">
        <v>0</v>
      </c>
      <c r="M4809" s="7">
        <f t="shared" si="226"/>
        <v>2015</v>
      </c>
      <c r="N4809" s="7">
        <f t="shared" si="227"/>
        <v>6</v>
      </c>
      <c r="O4809" s="30">
        <f t="shared" si="228"/>
        <v>199</v>
      </c>
    </row>
    <row r="4810" spans="2:15" x14ac:dyDescent="0.2">
      <c r="B4810" s="13">
        <v>56618</v>
      </c>
      <c r="C4810" s="14">
        <v>42180.836111111246</v>
      </c>
      <c r="D4810" s="7" t="s">
        <v>10</v>
      </c>
      <c r="E4810" s="13">
        <v>2197</v>
      </c>
      <c r="F4810" s="7" t="s">
        <v>35</v>
      </c>
      <c r="G4810" s="7" t="s">
        <v>12</v>
      </c>
      <c r="H4810" s="13">
        <v>9</v>
      </c>
      <c r="I4810" s="13" t="str">
        <f>IF(G4810="Male",VLOOKUP(H4810,'Shoe size conversion table'!$B$6:$D$22,2),VLOOKUP(H4810,'Shoe size conversion table'!$J$6:$L$22,2))</f>
        <v>39-40</v>
      </c>
      <c r="J4810" s="13">
        <f>IF(G4810="Male",VLOOKUP(H4810,'Shoe size conversion table'!$B$6:$D$22,3),VLOOKUP(H4810,'Shoe size conversion table'!$J$6:$L$22,3))</f>
        <v>7</v>
      </c>
      <c r="K4810" s="11">
        <v>159</v>
      </c>
      <c r="L4810" s="12">
        <v>0.2</v>
      </c>
      <c r="M4810" s="7">
        <f t="shared" si="226"/>
        <v>2015</v>
      </c>
      <c r="N4810" s="7">
        <f t="shared" si="227"/>
        <v>6</v>
      </c>
      <c r="O4810" s="30">
        <f t="shared" si="228"/>
        <v>127.2</v>
      </c>
    </row>
    <row r="4811" spans="2:15" x14ac:dyDescent="0.2">
      <c r="B4811" s="13">
        <v>56619</v>
      </c>
      <c r="C4811" s="14">
        <v>42180.916111111277</v>
      </c>
      <c r="D4811" s="7" t="s">
        <v>7</v>
      </c>
      <c r="E4811" s="13">
        <v>2239</v>
      </c>
      <c r="F4811" s="7" t="s">
        <v>48</v>
      </c>
      <c r="G4811" s="7" t="s">
        <v>12</v>
      </c>
      <c r="H4811" s="13">
        <v>9</v>
      </c>
      <c r="I4811" s="13" t="str">
        <f>IF(G4811="Male",VLOOKUP(H4811,'Shoe size conversion table'!$B$6:$D$22,2),VLOOKUP(H4811,'Shoe size conversion table'!$J$6:$L$22,2))</f>
        <v>39-40</v>
      </c>
      <c r="J4811" s="13">
        <f>IF(G4811="Male",VLOOKUP(H4811,'Shoe size conversion table'!$B$6:$D$22,3),VLOOKUP(H4811,'Shoe size conversion table'!$J$6:$L$22,3))</f>
        <v>7</v>
      </c>
      <c r="K4811" s="11">
        <v>129</v>
      </c>
      <c r="L4811" s="12">
        <v>0.5</v>
      </c>
      <c r="M4811" s="7">
        <f t="shared" si="226"/>
        <v>2015</v>
      </c>
      <c r="N4811" s="7">
        <f t="shared" si="227"/>
        <v>6</v>
      </c>
      <c r="O4811" s="30">
        <f t="shared" si="228"/>
        <v>64.5</v>
      </c>
    </row>
    <row r="4812" spans="2:15" x14ac:dyDescent="0.2">
      <c r="B4812" s="13">
        <v>56620</v>
      </c>
      <c r="C4812" s="14">
        <v>42180.94611111113</v>
      </c>
      <c r="D4812" s="7" t="s">
        <v>10</v>
      </c>
      <c r="E4812" s="13">
        <v>2172</v>
      </c>
      <c r="F4812" s="7" t="s">
        <v>34</v>
      </c>
      <c r="G4812" s="7" t="s">
        <v>11</v>
      </c>
      <c r="H4812" s="13">
        <v>9.5</v>
      </c>
      <c r="I4812" s="13" t="str">
        <f>IF(G4812="Male",VLOOKUP(H4812,'Shoe size conversion table'!$B$6:$D$22,2),VLOOKUP(H4812,'Shoe size conversion table'!$J$6:$L$22,2))</f>
        <v>42-43</v>
      </c>
      <c r="J4812" s="13">
        <f>IF(G4812="Male",VLOOKUP(H4812,'Shoe size conversion table'!$B$6:$D$22,3),VLOOKUP(H4812,'Shoe size conversion table'!$J$6:$L$22,3))</f>
        <v>9</v>
      </c>
      <c r="K4812" s="11">
        <v>199</v>
      </c>
      <c r="L4812" s="12">
        <v>0</v>
      </c>
      <c r="M4812" s="7">
        <f t="shared" si="226"/>
        <v>2015</v>
      </c>
      <c r="N4812" s="7">
        <f t="shared" si="227"/>
        <v>6</v>
      </c>
      <c r="O4812" s="30">
        <f t="shared" si="228"/>
        <v>199</v>
      </c>
    </row>
    <row r="4813" spans="2:15" x14ac:dyDescent="0.2">
      <c r="B4813" s="13">
        <v>56621</v>
      </c>
      <c r="C4813" s="14">
        <v>42180.976111111246</v>
      </c>
      <c r="D4813" s="7" t="s">
        <v>7</v>
      </c>
      <c r="E4813" s="13">
        <v>2175</v>
      </c>
      <c r="F4813" s="7" t="s">
        <v>57</v>
      </c>
      <c r="G4813" s="7" t="s">
        <v>12</v>
      </c>
      <c r="H4813" s="13">
        <v>8</v>
      </c>
      <c r="I4813" s="13" t="str">
        <f>IF(G4813="Male",VLOOKUP(H4813,'Shoe size conversion table'!$B$6:$D$22,2),VLOOKUP(H4813,'Shoe size conversion table'!$J$6:$L$22,2))</f>
        <v>38-39</v>
      </c>
      <c r="J4813" s="13">
        <f>IF(G4813="Male",VLOOKUP(H4813,'Shoe size conversion table'!$B$6:$D$22,3),VLOOKUP(H4813,'Shoe size conversion table'!$J$6:$L$22,3))</f>
        <v>6</v>
      </c>
      <c r="K4813" s="11">
        <v>199</v>
      </c>
      <c r="L4813" s="12">
        <v>0</v>
      </c>
      <c r="M4813" s="7">
        <f t="shared" si="226"/>
        <v>2015</v>
      </c>
      <c r="N4813" s="7">
        <f t="shared" si="227"/>
        <v>6</v>
      </c>
      <c r="O4813" s="30">
        <f t="shared" si="228"/>
        <v>199</v>
      </c>
    </row>
    <row r="4814" spans="2:15" x14ac:dyDescent="0.2">
      <c r="B4814" s="13">
        <v>56622</v>
      </c>
      <c r="C4814" s="14">
        <v>42180.996111111308</v>
      </c>
      <c r="D4814" s="7" t="s">
        <v>7</v>
      </c>
      <c r="E4814" s="13">
        <v>2240</v>
      </c>
      <c r="F4814" s="7" t="s">
        <v>51</v>
      </c>
      <c r="G4814" s="7" t="s">
        <v>11</v>
      </c>
      <c r="H4814" s="13">
        <v>8.5</v>
      </c>
      <c r="I4814" s="13" t="str">
        <f>IF(G4814="Male",VLOOKUP(H4814,'Shoe size conversion table'!$B$6:$D$22,2),VLOOKUP(H4814,'Shoe size conversion table'!$J$6:$L$22,2))</f>
        <v>41-42</v>
      </c>
      <c r="J4814" s="13">
        <f>IF(G4814="Male",VLOOKUP(H4814,'Shoe size conversion table'!$B$6:$D$22,3),VLOOKUP(H4814,'Shoe size conversion table'!$J$6:$L$22,3))</f>
        <v>8</v>
      </c>
      <c r="K4814" s="11">
        <v>179</v>
      </c>
      <c r="L4814" s="12">
        <v>0.1</v>
      </c>
      <c r="M4814" s="7">
        <f t="shared" si="226"/>
        <v>2015</v>
      </c>
      <c r="N4814" s="7">
        <f t="shared" si="227"/>
        <v>6</v>
      </c>
      <c r="O4814" s="30">
        <f t="shared" si="228"/>
        <v>161.1</v>
      </c>
    </row>
    <row r="4815" spans="2:15" x14ac:dyDescent="0.2">
      <c r="B4815" s="13">
        <v>56623</v>
      </c>
      <c r="C4815" s="14">
        <v>42181.14611111128</v>
      </c>
      <c r="D4815" s="7" t="s">
        <v>10</v>
      </c>
      <c r="E4815" s="13">
        <v>2225</v>
      </c>
      <c r="F4815" s="7" t="s">
        <v>35</v>
      </c>
      <c r="G4815" s="7" t="s">
        <v>12</v>
      </c>
      <c r="H4815" s="13">
        <v>8.5</v>
      </c>
      <c r="I4815" s="13">
        <f>IF(G4815="Male",VLOOKUP(H4815,'Shoe size conversion table'!$B$6:$D$22,2),VLOOKUP(H4815,'Shoe size conversion table'!$J$6:$L$22,2))</f>
        <v>39</v>
      </c>
      <c r="J4815" s="13">
        <f>IF(G4815="Male",VLOOKUP(H4815,'Shoe size conversion table'!$B$6:$D$22,3),VLOOKUP(H4815,'Shoe size conversion table'!$J$6:$L$22,3))</f>
        <v>6.5</v>
      </c>
      <c r="K4815" s="11">
        <v>169</v>
      </c>
      <c r="L4815" s="12">
        <v>0</v>
      </c>
      <c r="M4815" s="7">
        <f t="shared" si="226"/>
        <v>2015</v>
      </c>
      <c r="N4815" s="7">
        <f t="shared" si="227"/>
        <v>6</v>
      </c>
      <c r="O4815" s="30">
        <f t="shared" si="228"/>
        <v>169</v>
      </c>
    </row>
    <row r="4816" spans="2:15" x14ac:dyDescent="0.2">
      <c r="B4816" s="13">
        <v>56624</v>
      </c>
      <c r="C4816" s="14">
        <v>42181.206111111307</v>
      </c>
      <c r="D4816" s="7" t="s">
        <v>8</v>
      </c>
      <c r="E4816" s="13">
        <v>2190</v>
      </c>
      <c r="F4816" s="7" t="s">
        <v>38</v>
      </c>
      <c r="G4816" s="7" t="s">
        <v>11</v>
      </c>
      <c r="H4816" s="13">
        <v>11</v>
      </c>
      <c r="I4816" s="13">
        <f>IF(G4816="Male",VLOOKUP(H4816,'Shoe size conversion table'!$B$6:$D$22,2),VLOOKUP(H4816,'Shoe size conversion table'!$J$6:$L$22,2))</f>
        <v>44</v>
      </c>
      <c r="J4816" s="13">
        <f>IF(G4816="Male",VLOOKUP(H4816,'Shoe size conversion table'!$B$6:$D$22,3),VLOOKUP(H4816,'Shoe size conversion table'!$J$6:$L$22,3))</f>
        <v>10.5</v>
      </c>
      <c r="K4816" s="11">
        <v>149</v>
      </c>
      <c r="L4816" s="12">
        <v>0</v>
      </c>
      <c r="M4816" s="7">
        <f t="shared" si="226"/>
        <v>2015</v>
      </c>
      <c r="N4816" s="7">
        <f t="shared" si="227"/>
        <v>6</v>
      </c>
      <c r="O4816" s="30">
        <f t="shared" si="228"/>
        <v>149</v>
      </c>
    </row>
    <row r="4817" spans="2:15" x14ac:dyDescent="0.2">
      <c r="B4817" s="13">
        <v>56625</v>
      </c>
      <c r="C4817" s="14">
        <v>42181.24611111125</v>
      </c>
      <c r="D4817" s="7" t="s">
        <v>8</v>
      </c>
      <c r="E4817" s="13">
        <v>2164</v>
      </c>
      <c r="F4817" s="7" t="s">
        <v>40</v>
      </c>
      <c r="G4817" s="7" t="s">
        <v>12</v>
      </c>
      <c r="H4817" s="13">
        <v>8.5</v>
      </c>
      <c r="I4817" s="13">
        <f>IF(G4817="Male",VLOOKUP(H4817,'Shoe size conversion table'!$B$6:$D$22,2),VLOOKUP(H4817,'Shoe size conversion table'!$J$6:$L$22,2))</f>
        <v>39</v>
      </c>
      <c r="J4817" s="13">
        <f>IF(G4817="Male",VLOOKUP(H4817,'Shoe size conversion table'!$B$6:$D$22,3),VLOOKUP(H4817,'Shoe size conversion table'!$J$6:$L$22,3))</f>
        <v>6.5</v>
      </c>
      <c r="K4817" s="11">
        <v>169</v>
      </c>
      <c r="L4817" s="12">
        <v>0.1</v>
      </c>
      <c r="M4817" s="7">
        <f t="shared" si="226"/>
        <v>2015</v>
      </c>
      <c r="N4817" s="7">
        <f t="shared" si="227"/>
        <v>6</v>
      </c>
      <c r="O4817" s="30">
        <f t="shared" si="228"/>
        <v>152.1</v>
      </c>
    </row>
    <row r="4818" spans="2:15" x14ac:dyDescent="0.2">
      <c r="B4818" s="13">
        <v>56626</v>
      </c>
      <c r="C4818" s="14">
        <v>42181.416111111306</v>
      </c>
      <c r="D4818" s="7" t="s">
        <v>7</v>
      </c>
      <c r="E4818" s="13">
        <v>2184</v>
      </c>
      <c r="F4818" s="7" t="s">
        <v>48</v>
      </c>
      <c r="G4818" s="7" t="s">
        <v>11</v>
      </c>
      <c r="H4818" s="13">
        <v>11</v>
      </c>
      <c r="I4818" s="13">
        <f>IF(G4818="Male",VLOOKUP(H4818,'Shoe size conversion table'!$B$6:$D$22,2),VLOOKUP(H4818,'Shoe size conversion table'!$J$6:$L$22,2))</f>
        <v>44</v>
      </c>
      <c r="J4818" s="13">
        <f>IF(G4818="Male",VLOOKUP(H4818,'Shoe size conversion table'!$B$6:$D$22,3),VLOOKUP(H4818,'Shoe size conversion table'!$J$6:$L$22,3))</f>
        <v>10.5</v>
      </c>
      <c r="K4818" s="11">
        <v>179</v>
      </c>
      <c r="L4818" s="12">
        <v>0</v>
      </c>
      <c r="M4818" s="7">
        <f t="shared" si="226"/>
        <v>2015</v>
      </c>
      <c r="N4818" s="7">
        <f t="shared" si="227"/>
        <v>6</v>
      </c>
      <c r="O4818" s="30">
        <f t="shared" si="228"/>
        <v>179</v>
      </c>
    </row>
    <row r="4819" spans="2:15" x14ac:dyDescent="0.2">
      <c r="B4819" s="13">
        <v>56626</v>
      </c>
      <c r="C4819" s="14">
        <v>42181.416111111306</v>
      </c>
      <c r="D4819" s="7" t="s">
        <v>7</v>
      </c>
      <c r="E4819" s="13">
        <v>2178</v>
      </c>
      <c r="F4819" s="7" t="s">
        <v>48</v>
      </c>
      <c r="G4819" s="7" t="s">
        <v>11</v>
      </c>
      <c r="H4819" s="13">
        <v>11.5</v>
      </c>
      <c r="I4819" s="13" t="str">
        <f>IF(G4819="Male",VLOOKUP(H4819,'Shoe size conversion table'!$B$6:$D$22,2),VLOOKUP(H4819,'Shoe size conversion table'!$J$6:$L$22,2))</f>
        <v>44-45</v>
      </c>
      <c r="J4819" s="13">
        <f>IF(G4819="Male",VLOOKUP(H4819,'Shoe size conversion table'!$B$6:$D$22,3),VLOOKUP(H4819,'Shoe size conversion table'!$J$6:$L$22,3))</f>
        <v>11</v>
      </c>
      <c r="K4819" s="11">
        <v>129</v>
      </c>
      <c r="L4819" s="12">
        <v>0.1</v>
      </c>
      <c r="M4819" s="7">
        <f t="shared" si="226"/>
        <v>2015</v>
      </c>
      <c r="N4819" s="7">
        <f t="shared" si="227"/>
        <v>6</v>
      </c>
      <c r="O4819" s="30">
        <f t="shared" si="228"/>
        <v>116.10000000000001</v>
      </c>
    </row>
    <row r="4820" spans="2:15" x14ac:dyDescent="0.2">
      <c r="B4820" s="13">
        <v>56627</v>
      </c>
      <c r="C4820" s="14">
        <v>42181.476111111129</v>
      </c>
      <c r="D4820" s="7" t="s">
        <v>8</v>
      </c>
      <c r="E4820" s="13">
        <v>2216</v>
      </c>
      <c r="F4820" s="7" t="s">
        <v>41</v>
      </c>
      <c r="G4820" s="7" t="s">
        <v>11</v>
      </c>
      <c r="H4820" s="13">
        <v>10.5</v>
      </c>
      <c r="I4820" s="13" t="str">
        <f>IF(G4820="Male",VLOOKUP(H4820,'Shoe size conversion table'!$B$6:$D$22,2),VLOOKUP(H4820,'Shoe size conversion table'!$J$6:$L$22,2))</f>
        <v>43-44</v>
      </c>
      <c r="J4820" s="13">
        <f>IF(G4820="Male",VLOOKUP(H4820,'Shoe size conversion table'!$B$6:$D$22,3),VLOOKUP(H4820,'Shoe size conversion table'!$J$6:$L$22,3))</f>
        <v>10</v>
      </c>
      <c r="K4820" s="11">
        <v>169</v>
      </c>
      <c r="L4820" s="12">
        <v>0.1</v>
      </c>
      <c r="M4820" s="7">
        <f t="shared" si="226"/>
        <v>2015</v>
      </c>
      <c r="N4820" s="7">
        <f t="shared" si="227"/>
        <v>6</v>
      </c>
      <c r="O4820" s="30">
        <f t="shared" si="228"/>
        <v>152.1</v>
      </c>
    </row>
    <row r="4821" spans="2:15" x14ac:dyDescent="0.2">
      <c r="B4821" s="13">
        <v>56628</v>
      </c>
      <c r="C4821" s="14">
        <v>42181.486111111306</v>
      </c>
      <c r="D4821" s="7" t="s">
        <v>7</v>
      </c>
      <c r="E4821" s="13">
        <v>2180</v>
      </c>
      <c r="F4821" s="7" t="s">
        <v>54</v>
      </c>
      <c r="G4821" s="7" t="s">
        <v>11</v>
      </c>
      <c r="H4821" s="13">
        <v>10</v>
      </c>
      <c r="I4821" s="13">
        <f>IF(G4821="Male",VLOOKUP(H4821,'Shoe size conversion table'!$B$6:$D$22,2),VLOOKUP(H4821,'Shoe size conversion table'!$J$6:$L$22,2))</f>
        <v>43</v>
      </c>
      <c r="J4821" s="13">
        <f>IF(G4821="Male",VLOOKUP(H4821,'Shoe size conversion table'!$B$6:$D$22,3),VLOOKUP(H4821,'Shoe size conversion table'!$J$6:$L$22,3))</f>
        <v>9.5</v>
      </c>
      <c r="K4821" s="11">
        <v>189</v>
      </c>
      <c r="L4821" s="12">
        <v>0</v>
      </c>
      <c r="M4821" s="7">
        <f t="shared" si="226"/>
        <v>2015</v>
      </c>
      <c r="N4821" s="7">
        <f t="shared" si="227"/>
        <v>6</v>
      </c>
      <c r="O4821" s="30">
        <f t="shared" si="228"/>
        <v>189</v>
      </c>
    </row>
    <row r="4822" spans="2:15" x14ac:dyDescent="0.2">
      <c r="B4822" s="13">
        <v>56629</v>
      </c>
      <c r="C4822" s="14">
        <v>42181.496111111242</v>
      </c>
      <c r="D4822" s="7" t="s">
        <v>8</v>
      </c>
      <c r="E4822" s="13">
        <v>2160</v>
      </c>
      <c r="F4822" s="7" t="s">
        <v>41</v>
      </c>
      <c r="G4822" s="7" t="s">
        <v>12</v>
      </c>
      <c r="H4822" s="13">
        <v>9</v>
      </c>
      <c r="I4822" s="13" t="str">
        <f>IF(G4822="Male",VLOOKUP(H4822,'Shoe size conversion table'!$B$6:$D$22,2),VLOOKUP(H4822,'Shoe size conversion table'!$J$6:$L$22,2))</f>
        <v>39-40</v>
      </c>
      <c r="J4822" s="13">
        <f>IF(G4822="Male",VLOOKUP(H4822,'Shoe size conversion table'!$B$6:$D$22,3),VLOOKUP(H4822,'Shoe size conversion table'!$J$6:$L$22,3))</f>
        <v>7</v>
      </c>
      <c r="K4822" s="11">
        <v>129</v>
      </c>
      <c r="L4822" s="12">
        <v>0</v>
      </c>
      <c r="M4822" s="7">
        <f t="shared" si="226"/>
        <v>2015</v>
      </c>
      <c r="N4822" s="7">
        <f t="shared" si="227"/>
        <v>6</v>
      </c>
      <c r="O4822" s="30">
        <f t="shared" si="228"/>
        <v>129</v>
      </c>
    </row>
    <row r="4823" spans="2:15" x14ac:dyDescent="0.2">
      <c r="B4823" s="13">
        <v>56630</v>
      </c>
      <c r="C4823" s="14">
        <v>42181.496111111242</v>
      </c>
      <c r="D4823" s="7" t="s">
        <v>7</v>
      </c>
      <c r="E4823" s="13">
        <v>2217</v>
      </c>
      <c r="F4823" s="7" t="s">
        <v>50</v>
      </c>
      <c r="G4823" s="7" t="s">
        <v>12</v>
      </c>
      <c r="H4823" s="13">
        <v>7.5</v>
      </c>
      <c r="I4823" s="13">
        <f>IF(G4823="Male",VLOOKUP(H4823,'Shoe size conversion table'!$B$6:$D$22,2),VLOOKUP(H4823,'Shoe size conversion table'!$J$6:$L$22,2))</f>
        <v>38</v>
      </c>
      <c r="J4823" s="13">
        <f>IF(G4823="Male",VLOOKUP(H4823,'Shoe size conversion table'!$B$6:$D$22,3),VLOOKUP(H4823,'Shoe size conversion table'!$J$6:$L$22,3))</f>
        <v>5.5</v>
      </c>
      <c r="K4823" s="11">
        <v>189</v>
      </c>
      <c r="L4823" s="12">
        <v>0.2</v>
      </c>
      <c r="M4823" s="7">
        <f t="shared" si="226"/>
        <v>2015</v>
      </c>
      <c r="N4823" s="7">
        <f t="shared" si="227"/>
        <v>6</v>
      </c>
      <c r="O4823" s="30">
        <f t="shared" si="228"/>
        <v>151.20000000000002</v>
      </c>
    </row>
    <row r="4824" spans="2:15" x14ac:dyDescent="0.2">
      <c r="B4824" s="13">
        <v>56631</v>
      </c>
      <c r="C4824" s="14">
        <v>42181.546111111275</v>
      </c>
      <c r="D4824" s="7" t="s">
        <v>7</v>
      </c>
      <c r="E4824" s="13">
        <v>2218</v>
      </c>
      <c r="F4824" s="7" t="s">
        <v>48</v>
      </c>
      <c r="G4824" s="7" t="s">
        <v>11</v>
      </c>
      <c r="H4824" s="13">
        <v>10.5</v>
      </c>
      <c r="I4824" s="13" t="str">
        <f>IF(G4824="Male",VLOOKUP(H4824,'Shoe size conversion table'!$B$6:$D$22,2),VLOOKUP(H4824,'Shoe size conversion table'!$J$6:$L$22,2))</f>
        <v>43-44</v>
      </c>
      <c r="J4824" s="13">
        <f>IF(G4824="Male",VLOOKUP(H4824,'Shoe size conversion table'!$B$6:$D$22,3),VLOOKUP(H4824,'Shoe size conversion table'!$J$6:$L$22,3))</f>
        <v>10</v>
      </c>
      <c r="K4824" s="11">
        <v>179</v>
      </c>
      <c r="L4824" s="12">
        <v>0.1</v>
      </c>
      <c r="M4824" s="7">
        <f t="shared" si="226"/>
        <v>2015</v>
      </c>
      <c r="N4824" s="7">
        <f t="shared" si="227"/>
        <v>6</v>
      </c>
      <c r="O4824" s="30">
        <f t="shared" si="228"/>
        <v>161.1</v>
      </c>
    </row>
    <row r="4825" spans="2:15" x14ac:dyDescent="0.2">
      <c r="B4825" s="13">
        <v>56632</v>
      </c>
      <c r="C4825" s="14">
        <v>42181.836111111246</v>
      </c>
      <c r="D4825" s="7" t="s">
        <v>10</v>
      </c>
      <c r="E4825" s="13">
        <v>2193</v>
      </c>
      <c r="F4825" s="7" t="s">
        <v>34</v>
      </c>
      <c r="G4825" s="7" t="s">
        <v>12</v>
      </c>
      <c r="H4825" s="13">
        <v>9</v>
      </c>
      <c r="I4825" s="13" t="str">
        <f>IF(G4825="Male",VLOOKUP(H4825,'Shoe size conversion table'!$B$6:$D$22,2),VLOOKUP(H4825,'Shoe size conversion table'!$J$6:$L$22,2))</f>
        <v>39-40</v>
      </c>
      <c r="J4825" s="13">
        <f>IF(G4825="Male",VLOOKUP(H4825,'Shoe size conversion table'!$B$6:$D$22,3),VLOOKUP(H4825,'Shoe size conversion table'!$J$6:$L$22,3))</f>
        <v>7</v>
      </c>
      <c r="K4825" s="11">
        <v>179</v>
      </c>
      <c r="L4825" s="12">
        <v>0</v>
      </c>
      <c r="M4825" s="7">
        <f t="shared" si="226"/>
        <v>2015</v>
      </c>
      <c r="N4825" s="7">
        <f t="shared" si="227"/>
        <v>6</v>
      </c>
      <c r="O4825" s="30">
        <f t="shared" si="228"/>
        <v>179</v>
      </c>
    </row>
    <row r="4826" spans="2:15" x14ac:dyDescent="0.2">
      <c r="B4826" s="13">
        <v>56633</v>
      </c>
      <c r="C4826" s="14">
        <v>42181.926111111301</v>
      </c>
      <c r="D4826" s="7" t="s">
        <v>8</v>
      </c>
      <c r="E4826" s="13">
        <v>2160</v>
      </c>
      <c r="F4826" s="7" t="s">
        <v>38</v>
      </c>
      <c r="G4826" s="7" t="s">
        <v>12</v>
      </c>
      <c r="H4826" s="13">
        <v>8.5</v>
      </c>
      <c r="I4826" s="13">
        <f>IF(G4826="Male",VLOOKUP(H4826,'Shoe size conversion table'!$B$6:$D$22,2),VLOOKUP(H4826,'Shoe size conversion table'!$J$6:$L$22,2))</f>
        <v>39</v>
      </c>
      <c r="J4826" s="13">
        <f>IF(G4826="Male",VLOOKUP(H4826,'Shoe size conversion table'!$B$6:$D$22,3),VLOOKUP(H4826,'Shoe size conversion table'!$J$6:$L$22,3))</f>
        <v>6.5</v>
      </c>
      <c r="K4826" s="11">
        <v>199</v>
      </c>
      <c r="L4826" s="12">
        <v>0.1</v>
      </c>
      <c r="M4826" s="7">
        <f t="shared" si="226"/>
        <v>2015</v>
      </c>
      <c r="N4826" s="7">
        <f t="shared" si="227"/>
        <v>6</v>
      </c>
      <c r="O4826" s="30">
        <f t="shared" si="228"/>
        <v>179.1</v>
      </c>
    </row>
    <row r="4827" spans="2:15" x14ac:dyDescent="0.2">
      <c r="B4827" s="13">
        <v>56634</v>
      </c>
      <c r="C4827" s="14">
        <v>42181.94611111113</v>
      </c>
      <c r="D4827" s="7" t="s">
        <v>10</v>
      </c>
      <c r="E4827" s="13">
        <v>2228</v>
      </c>
      <c r="F4827" s="7" t="s">
        <v>36</v>
      </c>
      <c r="G4827" s="7" t="s">
        <v>12</v>
      </c>
      <c r="H4827" s="13">
        <v>7.5</v>
      </c>
      <c r="I4827" s="13">
        <f>IF(G4827="Male",VLOOKUP(H4827,'Shoe size conversion table'!$B$6:$D$22,2),VLOOKUP(H4827,'Shoe size conversion table'!$J$6:$L$22,2))</f>
        <v>38</v>
      </c>
      <c r="J4827" s="13">
        <f>IF(G4827="Male",VLOOKUP(H4827,'Shoe size conversion table'!$B$6:$D$22,3),VLOOKUP(H4827,'Shoe size conversion table'!$J$6:$L$22,3))</f>
        <v>5.5</v>
      </c>
      <c r="K4827" s="11">
        <v>159</v>
      </c>
      <c r="L4827" s="12">
        <v>0</v>
      </c>
      <c r="M4827" s="7">
        <f t="shared" si="226"/>
        <v>2015</v>
      </c>
      <c r="N4827" s="7">
        <f t="shared" si="227"/>
        <v>6</v>
      </c>
      <c r="O4827" s="30">
        <f t="shared" si="228"/>
        <v>159</v>
      </c>
    </row>
    <row r="4828" spans="2:15" x14ac:dyDescent="0.2">
      <c r="B4828" s="13">
        <v>56635</v>
      </c>
      <c r="C4828" s="14">
        <v>42181.996111111308</v>
      </c>
      <c r="D4828" s="7" t="s">
        <v>8</v>
      </c>
      <c r="E4828" s="13">
        <v>2172</v>
      </c>
      <c r="F4828" s="7" t="s">
        <v>41</v>
      </c>
      <c r="G4828" s="7" t="s">
        <v>12</v>
      </c>
      <c r="H4828" s="13">
        <v>8.5</v>
      </c>
      <c r="I4828" s="13">
        <f>IF(G4828="Male",VLOOKUP(H4828,'Shoe size conversion table'!$B$6:$D$22,2),VLOOKUP(H4828,'Shoe size conversion table'!$J$6:$L$22,2))</f>
        <v>39</v>
      </c>
      <c r="J4828" s="13">
        <f>IF(G4828="Male",VLOOKUP(H4828,'Shoe size conversion table'!$B$6:$D$22,3),VLOOKUP(H4828,'Shoe size conversion table'!$J$6:$L$22,3))</f>
        <v>6.5</v>
      </c>
      <c r="K4828" s="11">
        <v>139</v>
      </c>
      <c r="L4828" s="12">
        <v>0</v>
      </c>
      <c r="M4828" s="7">
        <f t="shared" si="226"/>
        <v>2015</v>
      </c>
      <c r="N4828" s="7">
        <f t="shared" si="227"/>
        <v>6</v>
      </c>
      <c r="O4828" s="30">
        <f t="shared" si="228"/>
        <v>139</v>
      </c>
    </row>
    <row r="4829" spans="2:15" x14ac:dyDescent="0.2">
      <c r="B4829" s="13">
        <v>56636</v>
      </c>
      <c r="C4829" s="14">
        <v>42182.076111111273</v>
      </c>
      <c r="D4829" s="7" t="s">
        <v>7</v>
      </c>
      <c r="E4829" s="13">
        <v>2241</v>
      </c>
      <c r="F4829" s="7" t="s">
        <v>48</v>
      </c>
      <c r="G4829" s="7" t="s">
        <v>12</v>
      </c>
      <c r="H4829" s="13">
        <v>8.5</v>
      </c>
      <c r="I4829" s="13">
        <f>IF(G4829="Male",VLOOKUP(H4829,'Shoe size conversion table'!$B$6:$D$22,2),VLOOKUP(H4829,'Shoe size conversion table'!$J$6:$L$22,2))</f>
        <v>39</v>
      </c>
      <c r="J4829" s="13">
        <f>IF(G4829="Male",VLOOKUP(H4829,'Shoe size conversion table'!$B$6:$D$22,3),VLOOKUP(H4829,'Shoe size conversion table'!$J$6:$L$22,3))</f>
        <v>6.5</v>
      </c>
      <c r="K4829" s="11">
        <v>159</v>
      </c>
      <c r="L4829" s="12">
        <v>0.2</v>
      </c>
      <c r="M4829" s="7">
        <f t="shared" si="226"/>
        <v>2015</v>
      </c>
      <c r="N4829" s="7">
        <f t="shared" si="227"/>
        <v>6</v>
      </c>
      <c r="O4829" s="30">
        <f t="shared" si="228"/>
        <v>127.2</v>
      </c>
    </row>
    <row r="4830" spans="2:15" x14ac:dyDescent="0.2">
      <c r="B4830" s="13">
        <v>56637</v>
      </c>
      <c r="C4830" s="14">
        <v>42182.226111111304</v>
      </c>
      <c r="D4830" s="7" t="s">
        <v>7</v>
      </c>
      <c r="E4830" s="13">
        <v>2157</v>
      </c>
      <c r="F4830" s="7" t="s">
        <v>44</v>
      </c>
      <c r="G4830" s="7" t="s">
        <v>12</v>
      </c>
      <c r="H4830" s="13">
        <v>8.5</v>
      </c>
      <c r="I4830" s="13">
        <f>IF(G4830="Male",VLOOKUP(H4830,'Shoe size conversion table'!$B$6:$D$22,2),VLOOKUP(H4830,'Shoe size conversion table'!$J$6:$L$22,2))</f>
        <v>39</v>
      </c>
      <c r="J4830" s="13">
        <f>IF(G4830="Male",VLOOKUP(H4830,'Shoe size conversion table'!$B$6:$D$22,3),VLOOKUP(H4830,'Shoe size conversion table'!$J$6:$L$22,3))</f>
        <v>6.5</v>
      </c>
      <c r="K4830" s="11">
        <v>149</v>
      </c>
      <c r="L4830" s="12">
        <v>0</v>
      </c>
      <c r="M4830" s="7">
        <f t="shared" si="226"/>
        <v>2015</v>
      </c>
      <c r="N4830" s="7">
        <f t="shared" si="227"/>
        <v>6</v>
      </c>
      <c r="O4830" s="30">
        <f t="shared" si="228"/>
        <v>149</v>
      </c>
    </row>
    <row r="4831" spans="2:15" x14ac:dyDescent="0.2">
      <c r="B4831" s="13">
        <v>56638</v>
      </c>
      <c r="C4831" s="14">
        <v>42182.376111111131</v>
      </c>
      <c r="D4831" s="7" t="s">
        <v>10</v>
      </c>
      <c r="E4831" s="13">
        <v>2226</v>
      </c>
      <c r="F4831" s="7" t="s">
        <v>35</v>
      </c>
      <c r="G4831" s="7" t="s">
        <v>12</v>
      </c>
      <c r="H4831" s="13">
        <v>8</v>
      </c>
      <c r="I4831" s="13" t="str">
        <f>IF(G4831="Male",VLOOKUP(H4831,'Shoe size conversion table'!$B$6:$D$22,2),VLOOKUP(H4831,'Shoe size conversion table'!$J$6:$L$22,2))</f>
        <v>38-39</v>
      </c>
      <c r="J4831" s="13">
        <f>IF(G4831="Male",VLOOKUP(H4831,'Shoe size conversion table'!$B$6:$D$22,3),VLOOKUP(H4831,'Shoe size conversion table'!$J$6:$L$22,3))</f>
        <v>6</v>
      </c>
      <c r="K4831" s="11">
        <v>179</v>
      </c>
      <c r="L4831" s="12">
        <v>0.5</v>
      </c>
      <c r="M4831" s="7">
        <f t="shared" si="226"/>
        <v>2015</v>
      </c>
      <c r="N4831" s="7">
        <f t="shared" si="227"/>
        <v>6</v>
      </c>
      <c r="O4831" s="30">
        <f t="shared" si="228"/>
        <v>89.5</v>
      </c>
    </row>
    <row r="4832" spans="2:15" x14ac:dyDescent="0.2">
      <c r="B4832" s="13">
        <v>56639</v>
      </c>
      <c r="C4832" s="14">
        <v>42182.496111111242</v>
      </c>
      <c r="D4832" s="7" t="s">
        <v>7</v>
      </c>
      <c r="E4832" s="13">
        <v>2179</v>
      </c>
      <c r="F4832" s="7" t="s">
        <v>50</v>
      </c>
      <c r="G4832" s="7" t="s">
        <v>12</v>
      </c>
      <c r="H4832" s="13">
        <v>7.5</v>
      </c>
      <c r="I4832" s="13">
        <f>IF(G4832="Male",VLOOKUP(H4832,'Shoe size conversion table'!$B$6:$D$22,2),VLOOKUP(H4832,'Shoe size conversion table'!$J$6:$L$22,2))</f>
        <v>38</v>
      </c>
      <c r="J4832" s="13">
        <f>IF(G4832="Male",VLOOKUP(H4832,'Shoe size conversion table'!$B$6:$D$22,3),VLOOKUP(H4832,'Shoe size conversion table'!$J$6:$L$22,3))</f>
        <v>5.5</v>
      </c>
      <c r="K4832" s="11">
        <v>139</v>
      </c>
      <c r="L4832" s="12">
        <v>0.5</v>
      </c>
      <c r="M4832" s="7">
        <f t="shared" si="226"/>
        <v>2015</v>
      </c>
      <c r="N4832" s="7">
        <f t="shared" si="227"/>
        <v>6</v>
      </c>
      <c r="O4832" s="30">
        <f t="shared" si="228"/>
        <v>69.5</v>
      </c>
    </row>
    <row r="4833" spans="2:15" x14ac:dyDescent="0.2">
      <c r="B4833" s="13">
        <v>56640</v>
      </c>
      <c r="C4833" s="14">
        <v>42182.536111111272</v>
      </c>
      <c r="D4833" s="7" t="s">
        <v>7</v>
      </c>
      <c r="E4833" s="13">
        <v>2154</v>
      </c>
      <c r="F4833" s="7" t="s">
        <v>48</v>
      </c>
      <c r="G4833" s="7" t="s">
        <v>12</v>
      </c>
      <c r="H4833" s="13">
        <v>4.5</v>
      </c>
      <c r="I4833" s="13">
        <f>IF(G4833="Male",VLOOKUP(H4833,'Shoe size conversion table'!$B$6:$D$22,2),VLOOKUP(H4833,'Shoe size conversion table'!$J$6:$L$22,2))</f>
        <v>35</v>
      </c>
      <c r="J4833" s="13">
        <f>IF(G4833="Male",VLOOKUP(H4833,'Shoe size conversion table'!$B$6:$D$22,3),VLOOKUP(H4833,'Shoe size conversion table'!$J$6:$L$22,3))</f>
        <v>2.5</v>
      </c>
      <c r="K4833" s="11">
        <v>159</v>
      </c>
      <c r="L4833" s="12">
        <v>0.1</v>
      </c>
      <c r="M4833" s="7">
        <f t="shared" si="226"/>
        <v>2015</v>
      </c>
      <c r="N4833" s="7">
        <f t="shared" si="227"/>
        <v>6</v>
      </c>
      <c r="O4833" s="30">
        <f t="shared" si="228"/>
        <v>143.1</v>
      </c>
    </row>
    <row r="4834" spans="2:15" x14ac:dyDescent="0.2">
      <c r="B4834" s="13">
        <v>56641</v>
      </c>
      <c r="C4834" s="14">
        <v>42182.546111111275</v>
      </c>
      <c r="D4834" s="7" t="s">
        <v>7</v>
      </c>
      <c r="E4834" s="13">
        <v>2197</v>
      </c>
      <c r="F4834" s="7" t="s">
        <v>48</v>
      </c>
      <c r="G4834" s="7" t="s">
        <v>11</v>
      </c>
      <c r="H4834" s="13">
        <v>9.5</v>
      </c>
      <c r="I4834" s="13" t="str">
        <f>IF(G4834="Male",VLOOKUP(H4834,'Shoe size conversion table'!$B$6:$D$22,2),VLOOKUP(H4834,'Shoe size conversion table'!$J$6:$L$22,2))</f>
        <v>42-43</v>
      </c>
      <c r="J4834" s="13">
        <f>IF(G4834="Male",VLOOKUP(H4834,'Shoe size conversion table'!$B$6:$D$22,3),VLOOKUP(H4834,'Shoe size conversion table'!$J$6:$L$22,3))</f>
        <v>9</v>
      </c>
      <c r="K4834" s="11">
        <v>169</v>
      </c>
      <c r="L4834" s="12">
        <v>0.3</v>
      </c>
      <c r="M4834" s="7">
        <f t="shared" si="226"/>
        <v>2015</v>
      </c>
      <c r="N4834" s="7">
        <f t="shared" si="227"/>
        <v>6</v>
      </c>
      <c r="O4834" s="30">
        <f t="shared" si="228"/>
        <v>118.3</v>
      </c>
    </row>
    <row r="4835" spans="2:15" x14ac:dyDescent="0.2">
      <c r="B4835" s="13">
        <v>56641</v>
      </c>
      <c r="C4835" s="14">
        <v>42182.546111111275</v>
      </c>
      <c r="D4835" s="7" t="s">
        <v>7</v>
      </c>
      <c r="E4835" s="13">
        <v>2149</v>
      </c>
      <c r="F4835" s="7" t="s">
        <v>48</v>
      </c>
      <c r="G4835" s="7" t="s">
        <v>11</v>
      </c>
      <c r="H4835" s="13">
        <v>11.5</v>
      </c>
      <c r="I4835" s="13" t="str">
        <f>IF(G4835="Male",VLOOKUP(H4835,'Shoe size conversion table'!$B$6:$D$22,2),VLOOKUP(H4835,'Shoe size conversion table'!$J$6:$L$22,2))</f>
        <v>44-45</v>
      </c>
      <c r="J4835" s="13">
        <f>IF(G4835="Male",VLOOKUP(H4835,'Shoe size conversion table'!$B$6:$D$22,3),VLOOKUP(H4835,'Shoe size conversion table'!$J$6:$L$22,3))</f>
        <v>11</v>
      </c>
      <c r="K4835" s="11">
        <v>179</v>
      </c>
      <c r="L4835" s="12">
        <v>0</v>
      </c>
      <c r="M4835" s="7">
        <f t="shared" si="226"/>
        <v>2015</v>
      </c>
      <c r="N4835" s="7">
        <f t="shared" si="227"/>
        <v>6</v>
      </c>
      <c r="O4835" s="30">
        <f t="shared" si="228"/>
        <v>179</v>
      </c>
    </row>
    <row r="4836" spans="2:15" x14ac:dyDescent="0.2">
      <c r="B4836" s="13">
        <v>56642</v>
      </c>
      <c r="C4836" s="14">
        <v>42182.836111111246</v>
      </c>
      <c r="D4836" s="7" t="s">
        <v>10</v>
      </c>
      <c r="E4836" s="13">
        <v>2239</v>
      </c>
      <c r="F4836" s="7" t="s">
        <v>35</v>
      </c>
      <c r="G4836" s="7" t="s">
        <v>12</v>
      </c>
      <c r="H4836" s="13">
        <v>9</v>
      </c>
      <c r="I4836" s="13" t="str">
        <f>IF(G4836="Male",VLOOKUP(H4836,'Shoe size conversion table'!$B$6:$D$22,2),VLOOKUP(H4836,'Shoe size conversion table'!$J$6:$L$22,2))</f>
        <v>39-40</v>
      </c>
      <c r="J4836" s="13">
        <f>IF(G4836="Male",VLOOKUP(H4836,'Shoe size conversion table'!$B$6:$D$22,3),VLOOKUP(H4836,'Shoe size conversion table'!$J$6:$L$22,3))</f>
        <v>7</v>
      </c>
      <c r="K4836" s="11">
        <v>149</v>
      </c>
      <c r="L4836" s="12">
        <v>0</v>
      </c>
      <c r="M4836" s="7">
        <f t="shared" si="226"/>
        <v>2015</v>
      </c>
      <c r="N4836" s="7">
        <f t="shared" si="227"/>
        <v>6</v>
      </c>
      <c r="O4836" s="30">
        <f t="shared" si="228"/>
        <v>149</v>
      </c>
    </row>
    <row r="4837" spans="2:15" x14ac:dyDescent="0.2">
      <c r="B4837" s="13">
        <v>56643</v>
      </c>
      <c r="C4837" s="14">
        <v>42182.916111111277</v>
      </c>
      <c r="D4837" s="7" t="s">
        <v>7</v>
      </c>
      <c r="E4837" s="13">
        <v>2222</v>
      </c>
      <c r="F4837" s="7" t="s">
        <v>43</v>
      </c>
      <c r="G4837" s="7" t="s">
        <v>12</v>
      </c>
      <c r="H4837" s="13">
        <v>9</v>
      </c>
      <c r="I4837" s="13" t="str">
        <f>IF(G4837="Male",VLOOKUP(H4837,'Shoe size conversion table'!$B$6:$D$22,2),VLOOKUP(H4837,'Shoe size conversion table'!$J$6:$L$22,2))</f>
        <v>39-40</v>
      </c>
      <c r="J4837" s="13">
        <f>IF(G4837="Male",VLOOKUP(H4837,'Shoe size conversion table'!$B$6:$D$22,3),VLOOKUP(H4837,'Shoe size conversion table'!$J$6:$L$22,3))</f>
        <v>7</v>
      </c>
      <c r="K4837" s="11">
        <v>139</v>
      </c>
      <c r="L4837" s="12">
        <v>0.1</v>
      </c>
      <c r="M4837" s="7">
        <f t="shared" si="226"/>
        <v>2015</v>
      </c>
      <c r="N4837" s="7">
        <f t="shared" si="227"/>
        <v>6</v>
      </c>
      <c r="O4837" s="30">
        <f t="shared" si="228"/>
        <v>125.10000000000001</v>
      </c>
    </row>
    <row r="4838" spans="2:15" x14ac:dyDescent="0.2">
      <c r="B4838" s="13">
        <v>56644</v>
      </c>
      <c r="C4838" s="14">
        <v>42183.006111111245</v>
      </c>
      <c r="D4838" s="7" t="s">
        <v>7</v>
      </c>
      <c r="E4838" s="13">
        <v>2151</v>
      </c>
      <c r="F4838" s="7" t="s">
        <v>50</v>
      </c>
      <c r="G4838" s="7" t="s">
        <v>11</v>
      </c>
      <c r="H4838" s="13">
        <v>9</v>
      </c>
      <c r="I4838" s="13">
        <f>IF(G4838="Male",VLOOKUP(H4838,'Shoe size conversion table'!$B$6:$D$22,2),VLOOKUP(H4838,'Shoe size conversion table'!$J$6:$L$22,2))</f>
        <v>42</v>
      </c>
      <c r="J4838" s="13">
        <f>IF(G4838="Male",VLOOKUP(H4838,'Shoe size conversion table'!$B$6:$D$22,3),VLOOKUP(H4838,'Shoe size conversion table'!$J$6:$L$22,3))</f>
        <v>8.5</v>
      </c>
      <c r="K4838" s="11">
        <v>159</v>
      </c>
      <c r="L4838" s="12">
        <v>0.5</v>
      </c>
      <c r="M4838" s="7">
        <f t="shared" si="226"/>
        <v>2015</v>
      </c>
      <c r="N4838" s="7">
        <f t="shared" si="227"/>
        <v>6</v>
      </c>
      <c r="O4838" s="30">
        <f t="shared" si="228"/>
        <v>79.5</v>
      </c>
    </row>
    <row r="4839" spans="2:15" x14ac:dyDescent="0.2">
      <c r="B4839" s="13">
        <v>56645</v>
      </c>
      <c r="C4839" s="14">
        <v>42183.076111111273</v>
      </c>
      <c r="D4839" s="7" t="s">
        <v>7</v>
      </c>
      <c r="E4839" s="13">
        <v>2153</v>
      </c>
      <c r="F4839" s="7" t="s">
        <v>48</v>
      </c>
      <c r="G4839" s="7" t="s">
        <v>11</v>
      </c>
      <c r="H4839" s="13">
        <v>10</v>
      </c>
      <c r="I4839" s="13">
        <f>IF(G4839="Male",VLOOKUP(H4839,'Shoe size conversion table'!$B$6:$D$22,2),VLOOKUP(H4839,'Shoe size conversion table'!$J$6:$L$22,2))</f>
        <v>43</v>
      </c>
      <c r="J4839" s="13">
        <f>IF(G4839="Male",VLOOKUP(H4839,'Shoe size conversion table'!$B$6:$D$22,3),VLOOKUP(H4839,'Shoe size conversion table'!$J$6:$L$22,3))</f>
        <v>9.5</v>
      </c>
      <c r="K4839" s="11">
        <v>149</v>
      </c>
      <c r="L4839" s="12">
        <v>0</v>
      </c>
      <c r="M4839" s="7">
        <f t="shared" si="226"/>
        <v>2015</v>
      </c>
      <c r="N4839" s="7">
        <f t="shared" si="227"/>
        <v>6</v>
      </c>
      <c r="O4839" s="30">
        <f t="shared" si="228"/>
        <v>149</v>
      </c>
    </row>
    <row r="4840" spans="2:15" x14ac:dyDescent="0.2">
      <c r="B4840" s="13">
        <v>56646</v>
      </c>
      <c r="C4840" s="14">
        <v>42183.226111111304</v>
      </c>
      <c r="D4840" s="7" t="s">
        <v>7</v>
      </c>
      <c r="E4840" s="13">
        <v>2178</v>
      </c>
      <c r="F4840" s="7" t="s">
        <v>48</v>
      </c>
      <c r="G4840" s="7" t="s">
        <v>11</v>
      </c>
      <c r="H4840" s="13">
        <v>11.5</v>
      </c>
      <c r="I4840" s="13" t="str">
        <f>IF(G4840="Male",VLOOKUP(H4840,'Shoe size conversion table'!$B$6:$D$22,2),VLOOKUP(H4840,'Shoe size conversion table'!$J$6:$L$22,2))</f>
        <v>44-45</v>
      </c>
      <c r="J4840" s="13">
        <f>IF(G4840="Male",VLOOKUP(H4840,'Shoe size conversion table'!$B$6:$D$22,3),VLOOKUP(H4840,'Shoe size conversion table'!$J$6:$L$22,3))</f>
        <v>11</v>
      </c>
      <c r="K4840" s="11">
        <v>129</v>
      </c>
      <c r="L4840" s="12">
        <v>0.1</v>
      </c>
      <c r="M4840" s="7">
        <f t="shared" si="226"/>
        <v>2015</v>
      </c>
      <c r="N4840" s="7">
        <f t="shared" si="227"/>
        <v>6</v>
      </c>
      <c r="O4840" s="30">
        <f t="shared" si="228"/>
        <v>116.10000000000001</v>
      </c>
    </row>
    <row r="4841" spans="2:15" x14ac:dyDescent="0.2">
      <c r="B4841" s="13">
        <v>56647</v>
      </c>
      <c r="C4841" s="14">
        <v>42183.346111111277</v>
      </c>
      <c r="D4841" s="7" t="s">
        <v>7</v>
      </c>
      <c r="E4841" s="13">
        <v>2223</v>
      </c>
      <c r="F4841" s="7" t="s">
        <v>48</v>
      </c>
      <c r="G4841" s="7" t="s">
        <v>12</v>
      </c>
      <c r="H4841" s="13">
        <v>8.5</v>
      </c>
      <c r="I4841" s="13">
        <f>IF(G4841="Male",VLOOKUP(H4841,'Shoe size conversion table'!$B$6:$D$22,2),VLOOKUP(H4841,'Shoe size conversion table'!$J$6:$L$22,2))</f>
        <v>39</v>
      </c>
      <c r="J4841" s="13">
        <f>IF(G4841="Male",VLOOKUP(H4841,'Shoe size conversion table'!$B$6:$D$22,3),VLOOKUP(H4841,'Shoe size conversion table'!$J$6:$L$22,3))</f>
        <v>6.5</v>
      </c>
      <c r="K4841" s="11">
        <v>169</v>
      </c>
      <c r="L4841" s="12">
        <v>0</v>
      </c>
      <c r="M4841" s="7">
        <f t="shared" si="226"/>
        <v>2015</v>
      </c>
      <c r="N4841" s="7">
        <f t="shared" si="227"/>
        <v>6</v>
      </c>
      <c r="O4841" s="30">
        <f t="shared" si="228"/>
        <v>169</v>
      </c>
    </row>
    <row r="4842" spans="2:15" x14ac:dyDescent="0.2">
      <c r="B4842" s="13">
        <v>56648</v>
      </c>
      <c r="C4842" s="14">
        <v>42183.396111111295</v>
      </c>
      <c r="D4842" s="7" t="s">
        <v>10</v>
      </c>
      <c r="E4842" s="13">
        <v>2222</v>
      </c>
      <c r="F4842" s="7" t="s">
        <v>34</v>
      </c>
      <c r="G4842" s="7" t="s">
        <v>11</v>
      </c>
      <c r="H4842" s="13">
        <v>9</v>
      </c>
      <c r="I4842" s="13">
        <f>IF(G4842="Male",VLOOKUP(H4842,'Shoe size conversion table'!$B$6:$D$22,2),VLOOKUP(H4842,'Shoe size conversion table'!$J$6:$L$22,2))</f>
        <v>42</v>
      </c>
      <c r="J4842" s="13">
        <f>IF(G4842="Male",VLOOKUP(H4842,'Shoe size conversion table'!$B$6:$D$22,3),VLOOKUP(H4842,'Shoe size conversion table'!$J$6:$L$22,3))</f>
        <v>8.5</v>
      </c>
      <c r="K4842" s="11">
        <v>149</v>
      </c>
      <c r="L4842" s="12">
        <v>0</v>
      </c>
      <c r="M4842" s="7">
        <f t="shared" si="226"/>
        <v>2015</v>
      </c>
      <c r="N4842" s="7">
        <f t="shared" si="227"/>
        <v>6</v>
      </c>
      <c r="O4842" s="30">
        <f t="shared" si="228"/>
        <v>149</v>
      </c>
    </row>
    <row r="4843" spans="2:15" x14ac:dyDescent="0.2">
      <c r="B4843" s="13">
        <v>56649</v>
      </c>
      <c r="C4843" s="14">
        <v>42183.406111111275</v>
      </c>
      <c r="D4843" s="7" t="s">
        <v>10</v>
      </c>
      <c r="E4843" s="13">
        <v>2168</v>
      </c>
      <c r="F4843" s="7" t="s">
        <v>35</v>
      </c>
      <c r="G4843" s="7" t="s">
        <v>12</v>
      </c>
      <c r="H4843" s="13">
        <v>7</v>
      </c>
      <c r="I4843" s="13" t="str">
        <f>IF(G4843="Male",VLOOKUP(H4843,'Shoe size conversion table'!$B$6:$D$22,2),VLOOKUP(H4843,'Shoe size conversion table'!$J$6:$L$22,2))</f>
        <v>37-38</v>
      </c>
      <c r="J4843" s="13">
        <f>IF(G4843="Male",VLOOKUP(H4843,'Shoe size conversion table'!$B$6:$D$22,3),VLOOKUP(H4843,'Shoe size conversion table'!$J$6:$L$22,3))</f>
        <v>5</v>
      </c>
      <c r="K4843" s="11">
        <v>189</v>
      </c>
      <c r="L4843" s="12">
        <v>0.5</v>
      </c>
      <c r="M4843" s="7">
        <f t="shared" si="226"/>
        <v>2015</v>
      </c>
      <c r="N4843" s="7">
        <f t="shared" si="227"/>
        <v>6</v>
      </c>
      <c r="O4843" s="30">
        <f t="shared" si="228"/>
        <v>94.5</v>
      </c>
    </row>
    <row r="4844" spans="2:15" x14ac:dyDescent="0.2">
      <c r="B4844" s="13">
        <v>56650</v>
      </c>
      <c r="C4844" s="14">
        <v>42183.496111111242</v>
      </c>
      <c r="D4844" s="7" t="s">
        <v>7</v>
      </c>
      <c r="E4844" s="13">
        <v>2161</v>
      </c>
      <c r="F4844" s="7" t="s">
        <v>50</v>
      </c>
      <c r="G4844" s="7" t="s">
        <v>12</v>
      </c>
      <c r="H4844" s="13">
        <v>7.5</v>
      </c>
      <c r="I4844" s="13">
        <f>IF(G4844="Male",VLOOKUP(H4844,'Shoe size conversion table'!$B$6:$D$22,2),VLOOKUP(H4844,'Shoe size conversion table'!$J$6:$L$22,2))</f>
        <v>38</v>
      </c>
      <c r="J4844" s="13">
        <f>IF(G4844="Male",VLOOKUP(H4844,'Shoe size conversion table'!$B$6:$D$22,3),VLOOKUP(H4844,'Shoe size conversion table'!$J$6:$L$22,3))</f>
        <v>5.5</v>
      </c>
      <c r="K4844" s="11">
        <v>189</v>
      </c>
      <c r="L4844" s="12">
        <v>0</v>
      </c>
      <c r="M4844" s="7">
        <f t="shared" si="226"/>
        <v>2015</v>
      </c>
      <c r="N4844" s="7">
        <f t="shared" si="227"/>
        <v>6</v>
      </c>
      <c r="O4844" s="30">
        <f t="shared" si="228"/>
        <v>189</v>
      </c>
    </row>
    <row r="4845" spans="2:15" x14ac:dyDescent="0.2">
      <c r="B4845" s="13">
        <v>56650</v>
      </c>
      <c r="C4845" s="14">
        <v>42183.496111111242</v>
      </c>
      <c r="D4845" s="7" t="s">
        <v>7</v>
      </c>
      <c r="E4845" s="13">
        <v>2217</v>
      </c>
      <c r="F4845" s="7" t="s">
        <v>50</v>
      </c>
      <c r="G4845" s="7" t="s">
        <v>11</v>
      </c>
      <c r="H4845" s="13">
        <v>9</v>
      </c>
      <c r="I4845" s="13">
        <f>IF(G4845="Male",VLOOKUP(H4845,'Shoe size conversion table'!$B$6:$D$22,2),VLOOKUP(H4845,'Shoe size conversion table'!$J$6:$L$22,2))</f>
        <v>42</v>
      </c>
      <c r="J4845" s="13">
        <f>IF(G4845="Male",VLOOKUP(H4845,'Shoe size conversion table'!$B$6:$D$22,3),VLOOKUP(H4845,'Shoe size conversion table'!$J$6:$L$22,3))</f>
        <v>8.5</v>
      </c>
      <c r="K4845" s="11">
        <v>129</v>
      </c>
      <c r="L4845" s="12">
        <v>0.2</v>
      </c>
      <c r="M4845" s="7">
        <f t="shared" si="226"/>
        <v>2015</v>
      </c>
      <c r="N4845" s="7">
        <f t="shared" si="227"/>
        <v>6</v>
      </c>
      <c r="O4845" s="30">
        <f t="shared" si="228"/>
        <v>103.2</v>
      </c>
    </row>
    <row r="4846" spans="2:15" x14ac:dyDescent="0.2">
      <c r="B4846" s="13">
        <v>56651</v>
      </c>
      <c r="C4846" s="14">
        <v>42183.536111111272</v>
      </c>
      <c r="D4846" s="7" t="s">
        <v>8</v>
      </c>
      <c r="E4846" s="13">
        <v>2171</v>
      </c>
      <c r="F4846" s="7" t="s">
        <v>38</v>
      </c>
      <c r="G4846" s="7" t="s">
        <v>11</v>
      </c>
      <c r="H4846" s="13">
        <v>11.5</v>
      </c>
      <c r="I4846" s="13" t="str">
        <f>IF(G4846="Male",VLOOKUP(H4846,'Shoe size conversion table'!$B$6:$D$22,2),VLOOKUP(H4846,'Shoe size conversion table'!$J$6:$L$22,2))</f>
        <v>44-45</v>
      </c>
      <c r="J4846" s="13">
        <f>IF(G4846="Male",VLOOKUP(H4846,'Shoe size conversion table'!$B$6:$D$22,3),VLOOKUP(H4846,'Shoe size conversion table'!$J$6:$L$22,3))</f>
        <v>11</v>
      </c>
      <c r="K4846" s="11">
        <v>129</v>
      </c>
      <c r="L4846" s="12">
        <v>0</v>
      </c>
      <c r="M4846" s="7">
        <f t="shared" si="226"/>
        <v>2015</v>
      </c>
      <c r="N4846" s="7">
        <f t="shared" si="227"/>
        <v>6</v>
      </c>
      <c r="O4846" s="30">
        <f t="shared" si="228"/>
        <v>129</v>
      </c>
    </row>
    <row r="4847" spans="2:15" x14ac:dyDescent="0.2">
      <c r="B4847" s="13">
        <v>56652</v>
      </c>
      <c r="C4847" s="14">
        <v>42183.636111111242</v>
      </c>
      <c r="D4847" s="7" t="s">
        <v>8</v>
      </c>
      <c r="E4847" s="13">
        <v>2228</v>
      </c>
      <c r="F4847" s="7" t="s">
        <v>42</v>
      </c>
      <c r="G4847" s="7" t="s">
        <v>12</v>
      </c>
      <c r="H4847" s="13">
        <v>8</v>
      </c>
      <c r="I4847" s="13" t="str">
        <f>IF(G4847="Male",VLOOKUP(H4847,'Shoe size conversion table'!$B$6:$D$22,2),VLOOKUP(H4847,'Shoe size conversion table'!$J$6:$L$22,2))</f>
        <v>38-39</v>
      </c>
      <c r="J4847" s="13">
        <f>IF(G4847="Male",VLOOKUP(H4847,'Shoe size conversion table'!$B$6:$D$22,3),VLOOKUP(H4847,'Shoe size conversion table'!$J$6:$L$22,3))</f>
        <v>6</v>
      </c>
      <c r="K4847" s="11">
        <v>189</v>
      </c>
      <c r="L4847" s="12">
        <v>0.3</v>
      </c>
      <c r="M4847" s="7">
        <f t="shared" si="226"/>
        <v>2015</v>
      </c>
      <c r="N4847" s="7">
        <f t="shared" si="227"/>
        <v>6</v>
      </c>
      <c r="O4847" s="30">
        <f t="shared" si="228"/>
        <v>132.29999999999998</v>
      </c>
    </row>
    <row r="4848" spans="2:15" x14ac:dyDescent="0.2">
      <c r="B4848" s="13">
        <v>56653</v>
      </c>
      <c r="C4848" s="14">
        <v>42183.80611111124</v>
      </c>
      <c r="D4848" s="7" t="s">
        <v>10</v>
      </c>
      <c r="E4848" s="13">
        <v>2227</v>
      </c>
      <c r="F4848" s="7" t="s">
        <v>35</v>
      </c>
      <c r="G4848" s="7" t="s">
        <v>11</v>
      </c>
      <c r="H4848" s="13">
        <v>10.5</v>
      </c>
      <c r="I4848" s="13" t="str">
        <f>IF(G4848="Male",VLOOKUP(H4848,'Shoe size conversion table'!$B$6:$D$22,2),VLOOKUP(H4848,'Shoe size conversion table'!$J$6:$L$22,2))</f>
        <v>43-44</v>
      </c>
      <c r="J4848" s="13">
        <f>IF(G4848="Male",VLOOKUP(H4848,'Shoe size conversion table'!$B$6:$D$22,3),VLOOKUP(H4848,'Shoe size conversion table'!$J$6:$L$22,3))</f>
        <v>10</v>
      </c>
      <c r="K4848" s="11">
        <v>129</v>
      </c>
      <c r="L4848" s="12">
        <v>0</v>
      </c>
      <c r="M4848" s="7">
        <f t="shared" si="226"/>
        <v>2015</v>
      </c>
      <c r="N4848" s="7">
        <f t="shared" si="227"/>
        <v>6</v>
      </c>
      <c r="O4848" s="30">
        <f t="shared" si="228"/>
        <v>129</v>
      </c>
    </row>
    <row r="4849" spans="2:15" x14ac:dyDescent="0.2">
      <c r="B4849" s="13">
        <v>56654</v>
      </c>
      <c r="C4849" s="14">
        <v>42183.856111111127</v>
      </c>
      <c r="D4849" s="7" t="s">
        <v>8</v>
      </c>
      <c r="E4849" s="13">
        <v>2216</v>
      </c>
      <c r="F4849" s="7" t="s">
        <v>39</v>
      </c>
      <c r="G4849" s="7" t="s">
        <v>11</v>
      </c>
      <c r="H4849" s="13">
        <v>9.5</v>
      </c>
      <c r="I4849" s="13" t="str">
        <f>IF(G4849="Male",VLOOKUP(H4849,'Shoe size conversion table'!$B$6:$D$22,2),VLOOKUP(H4849,'Shoe size conversion table'!$J$6:$L$22,2))</f>
        <v>42-43</v>
      </c>
      <c r="J4849" s="13">
        <f>IF(G4849="Male",VLOOKUP(H4849,'Shoe size conversion table'!$B$6:$D$22,3),VLOOKUP(H4849,'Shoe size conversion table'!$J$6:$L$22,3))</f>
        <v>9</v>
      </c>
      <c r="K4849" s="11">
        <v>199</v>
      </c>
      <c r="L4849" s="12">
        <v>0</v>
      </c>
      <c r="M4849" s="7">
        <f t="shared" si="226"/>
        <v>2015</v>
      </c>
      <c r="N4849" s="7">
        <f t="shared" si="227"/>
        <v>6</v>
      </c>
      <c r="O4849" s="30">
        <f t="shared" si="228"/>
        <v>199</v>
      </c>
    </row>
    <row r="4850" spans="2:15" x14ac:dyDescent="0.2">
      <c r="B4850" s="13">
        <v>56655</v>
      </c>
      <c r="C4850" s="14">
        <v>42184.016111111298</v>
      </c>
      <c r="D4850" s="7" t="s">
        <v>8</v>
      </c>
      <c r="E4850" s="13">
        <v>2218</v>
      </c>
      <c r="F4850" s="7" t="s">
        <v>38</v>
      </c>
      <c r="G4850" s="7" t="s">
        <v>11</v>
      </c>
      <c r="H4850" s="13">
        <v>11</v>
      </c>
      <c r="I4850" s="13">
        <f>IF(G4850="Male",VLOOKUP(H4850,'Shoe size conversion table'!$B$6:$D$22,2),VLOOKUP(H4850,'Shoe size conversion table'!$J$6:$L$22,2))</f>
        <v>44</v>
      </c>
      <c r="J4850" s="13">
        <f>IF(G4850="Male",VLOOKUP(H4850,'Shoe size conversion table'!$B$6:$D$22,3),VLOOKUP(H4850,'Shoe size conversion table'!$J$6:$L$22,3))</f>
        <v>10.5</v>
      </c>
      <c r="K4850" s="11">
        <v>149</v>
      </c>
      <c r="L4850" s="12">
        <v>0</v>
      </c>
      <c r="M4850" s="7">
        <f t="shared" si="226"/>
        <v>2015</v>
      </c>
      <c r="N4850" s="7">
        <f t="shared" si="227"/>
        <v>6</v>
      </c>
      <c r="O4850" s="30">
        <f t="shared" si="228"/>
        <v>149</v>
      </c>
    </row>
    <row r="4851" spans="2:15" x14ac:dyDescent="0.2">
      <c r="B4851" s="13">
        <v>56656</v>
      </c>
      <c r="C4851" s="14">
        <v>42184.316111111279</v>
      </c>
      <c r="D4851" s="7" t="s">
        <v>10</v>
      </c>
      <c r="E4851" s="13">
        <v>2222</v>
      </c>
      <c r="F4851" s="7" t="s">
        <v>36</v>
      </c>
      <c r="G4851" s="7" t="s">
        <v>11</v>
      </c>
      <c r="H4851" s="13">
        <v>10</v>
      </c>
      <c r="I4851" s="13">
        <f>IF(G4851="Male",VLOOKUP(H4851,'Shoe size conversion table'!$B$6:$D$22,2),VLOOKUP(H4851,'Shoe size conversion table'!$J$6:$L$22,2))</f>
        <v>43</v>
      </c>
      <c r="J4851" s="13">
        <f>IF(G4851="Male",VLOOKUP(H4851,'Shoe size conversion table'!$B$6:$D$22,3),VLOOKUP(H4851,'Shoe size conversion table'!$J$6:$L$22,3))</f>
        <v>9.5</v>
      </c>
      <c r="K4851" s="11">
        <v>179</v>
      </c>
      <c r="L4851" s="12">
        <v>0.1</v>
      </c>
      <c r="M4851" s="7">
        <f t="shared" si="226"/>
        <v>2015</v>
      </c>
      <c r="N4851" s="7">
        <f t="shared" si="227"/>
        <v>6</v>
      </c>
      <c r="O4851" s="30">
        <f t="shared" si="228"/>
        <v>161.1</v>
      </c>
    </row>
    <row r="4852" spans="2:15" x14ac:dyDescent="0.2">
      <c r="B4852" s="13">
        <v>56657</v>
      </c>
      <c r="C4852" s="14">
        <v>42184.346111111277</v>
      </c>
      <c r="D4852" s="7" t="s">
        <v>7</v>
      </c>
      <c r="E4852" s="13">
        <v>2241</v>
      </c>
      <c r="F4852" s="7" t="s">
        <v>48</v>
      </c>
      <c r="G4852" s="7" t="s">
        <v>12</v>
      </c>
      <c r="H4852" s="13">
        <v>8.5</v>
      </c>
      <c r="I4852" s="13">
        <f>IF(G4852="Male",VLOOKUP(H4852,'Shoe size conversion table'!$B$6:$D$22,2),VLOOKUP(H4852,'Shoe size conversion table'!$J$6:$L$22,2))</f>
        <v>39</v>
      </c>
      <c r="J4852" s="13">
        <f>IF(G4852="Male",VLOOKUP(H4852,'Shoe size conversion table'!$B$6:$D$22,3),VLOOKUP(H4852,'Shoe size conversion table'!$J$6:$L$22,3))</f>
        <v>6.5</v>
      </c>
      <c r="K4852" s="11">
        <v>159</v>
      </c>
      <c r="L4852" s="12">
        <v>0.2</v>
      </c>
      <c r="M4852" s="7">
        <f t="shared" si="226"/>
        <v>2015</v>
      </c>
      <c r="N4852" s="7">
        <f t="shared" si="227"/>
        <v>6</v>
      </c>
      <c r="O4852" s="30">
        <f t="shared" si="228"/>
        <v>127.2</v>
      </c>
    </row>
    <row r="4853" spans="2:15" x14ac:dyDescent="0.2">
      <c r="B4853" s="13">
        <v>56658</v>
      </c>
      <c r="C4853" s="14">
        <v>42184.396111111295</v>
      </c>
      <c r="D4853" s="7" t="s">
        <v>10</v>
      </c>
      <c r="E4853" s="13">
        <v>2186</v>
      </c>
      <c r="F4853" s="7" t="s">
        <v>35</v>
      </c>
      <c r="G4853" s="7" t="s">
        <v>11</v>
      </c>
      <c r="H4853" s="13">
        <v>10</v>
      </c>
      <c r="I4853" s="13">
        <f>IF(G4853="Male",VLOOKUP(H4853,'Shoe size conversion table'!$B$6:$D$22,2),VLOOKUP(H4853,'Shoe size conversion table'!$J$6:$L$22,2))</f>
        <v>43</v>
      </c>
      <c r="J4853" s="13">
        <f>IF(G4853="Male",VLOOKUP(H4853,'Shoe size conversion table'!$B$6:$D$22,3),VLOOKUP(H4853,'Shoe size conversion table'!$J$6:$L$22,3))</f>
        <v>9.5</v>
      </c>
      <c r="K4853" s="11">
        <v>189</v>
      </c>
      <c r="L4853" s="12">
        <v>0.5</v>
      </c>
      <c r="M4853" s="7">
        <f t="shared" si="226"/>
        <v>2015</v>
      </c>
      <c r="N4853" s="7">
        <f t="shared" si="227"/>
        <v>6</v>
      </c>
      <c r="O4853" s="30">
        <f t="shared" si="228"/>
        <v>94.5</v>
      </c>
    </row>
    <row r="4854" spans="2:15" x14ac:dyDescent="0.2">
      <c r="B4854" s="13">
        <v>56659</v>
      </c>
      <c r="C4854" s="14">
        <v>42184.406111111275</v>
      </c>
      <c r="D4854" s="7" t="s">
        <v>8</v>
      </c>
      <c r="E4854" s="13">
        <v>2206</v>
      </c>
      <c r="F4854" s="7" t="s">
        <v>38</v>
      </c>
      <c r="G4854" s="7" t="s">
        <v>11</v>
      </c>
      <c r="H4854" s="13">
        <v>10.5</v>
      </c>
      <c r="I4854" s="13" t="str">
        <f>IF(G4854="Male",VLOOKUP(H4854,'Shoe size conversion table'!$B$6:$D$22,2),VLOOKUP(H4854,'Shoe size conversion table'!$J$6:$L$22,2))</f>
        <v>43-44</v>
      </c>
      <c r="J4854" s="13">
        <f>IF(G4854="Male",VLOOKUP(H4854,'Shoe size conversion table'!$B$6:$D$22,3),VLOOKUP(H4854,'Shoe size conversion table'!$J$6:$L$22,3))</f>
        <v>10</v>
      </c>
      <c r="K4854" s="11">
        <v>129</v>
      </c>
      <c r="L4854" s="12">
        <v>0.1</v>
      </c>
      <c r="M4854" s="7">
        <f t="shared" si="226"/>
        <v>2015</v>
      </c>
      <c r="N4854" s="7">
        <f t="shared" si="227"/>
        <v>6</v>
      </c>
      <c r="O4854" s="30">
        <f t="shared" si="228"/>
        <v>116.10000000000001</v>
      </c>
    </row>
    <row r="4855" spans="2:15" x14ac:dyDescent="0.2">
      <c r="B4855" s="13">
        <v>56660</v>
      </c>
      <c r="C4855" s="14">
        <v>42184.636111111242</v>
      </c>
      <c r="D4855" s="7" t="s">
        <v>10</v>
      </c>
      <c r="E4855" s="13">
        <v>2213</v>
      </c>
      <c r="F4855" s="7" t="s">
        <v>35</v>
      </c>
      <c r="G4855" s="7" t="s">
        <v>11</v>
      </c>
      <c r="H4855" s="13">
        <v>10</v>
      </c>
      <c r="I4855" s="13">
        <f>IF(G4855="Male",VLOOKUP(H4855,'Shoe size conversion table'!$B$6:$D$22,2),VLOOKUP(H4855,'Shoe size conversion table'!$J$6:$L$22,2))</f>
        <v>43</v>
      </c>
      <c r="J4855" s="13">
        <f>IF(G4855="Male",VLOOKUP(H4855,'Shoe size conversion table'!$B$6:$D$22,3),VLOOKUP(H4855,'Shoe size conversion table'!$J$6:$L$22,3))</f>
        <v>9.5</v>
      </c>
      <c r="K4855" s="11">
        <v>199</v>
      </c>
      <c r="L4855" s="12">
        <v>0</v>
      </c>
      <c r="M4855" s="7">
        <f t="shared" si="226"/>
        <v>2015</v>
      </c>
      <c r="N4855" s="7">
        <f t="shared" si="227"/>
        <v>6</v>
      </c>
      <c r="O4855" s="30">
        <f t="shared" si="228"/>
        <v>199</v>
      </c>
    </row>
    <row r="4856" spans="2:15" x14ac:dyDescent="0.2">
      <c r="B4856" s="13">
        <v>56661</v>
      </c>
      <c r="C4856" s="14">
        <v>42184.6361111113</v>
      </c>
      <c r="D4856" s="7" t="s">
        <v>10</v>
      </c>
      <c r="E4856" s="13">
        <v>2189</v>
      </c>
      <c r="F4856" s="7" t="s">
        <v>35</v>
      </c>
      <c r="G4856" s="7" t="s">
        <v>12</v>
      </c>
      <c r="H4856" s="13">
        <v>7</v>
      </c>
      <c r="I4856" s="13" t="str">
        <f>IF(G4856="Male",VLOOKUP(H4856,'Shoe size conversion table'!$B$6:$D$22,2),VLOOKUP(H4856,'Shoe size conversion table'!$J$6:$L$22,2))</f>
        <v>37-38</v>
      </c>
      <c r="J4856" s="13">
        <f>IF(G4856="Male",VLOOKUP(H4856,'Shoe size conversion table'!$B$6:$D$22,3),VLOOKUP(H4856,'Shoe size conversion table'!$J$6:$L$22,3))</f>
        <v>5</v>
      </c>
      <c r="K4856" s="11">
        <v>189</v>
      </c>
      <c r="L4856" s="12">
        <v>0</v>
      </c>
      <c r="M4856" s="7">
        <f t="shared" si="226"/>
        <v>2015</v>
      </c>
      <c r="N4856" s="7">
        <f t="shared" si="227"/>
        <v>6</v>
      </c>
      <c r="O4856" s="30">
        <f t="shared" si="228"/>
        <v>189</v>
      </c>
    </row>
    <row r="4857" spans="2:15" x14ac:dyDescent="0.2">
      <c r="B4857" s="13">
        <v>56662</v>
      </c>
      <c r="C4857" s="14">
        <v>42184.656111111239</v>
      </c>
      <c r="D4857" s="7" t="s">
        <v>10</v>
      </c>
      <c r="E4857" s="13">
        <v>2231</v>
      </c>
      <c r="F4857" s="7" t="s">
        <v>35</v>
      </c>
      <c r="G4857" s="7" t="s">
        <v>12</v>
      </c>
      <c r="H4857" s="13">
        <v>8</v>
      </c>
      <c r="I4857" s="13" t="str">
        <f>IF(G4857="Male",VLOOKUP(H4857,'Shoe size conversion table'!$B$6:$D$22,2),VLOOKUP(H4857,'Shoe size conversion table'!$J$6:$L$22,2))</f>
        <v>38-39</v>
      </c>
      <c r="J4857" s="13">
        <f>IF(G4857="Male",VLOOKUP(H4857,'Shoe size conversion table'!$B$6:$D$22,3),VLOOKUP(H4857,'Shoe size conversion table'!$J$6:$L$22,3))</f>
        <v>6</v>
      </c>
      <c r="K4857" s="11">
        <v>159</v>
      </c>
      <c r="L4857" s="12">
        <v>0.3</v>
      </c>
      <c r="M4857" s="7">
        <f t="shared" si="226"/>
        <v>2015</v>
      </c>
      <c r="N4857" s="7">
        <f t="shared" si="227"/>
        <v>6</v>
      </c>
      <c r="O4857" s="30">
        <f t="shared" si="228"/>
        <v>111.3</v>
      </c>
    </row>
    <row r="4858" spans="2:15" x14ac:dyDescent="0.2">
      <c r="B4858" s="13">
        <v>56662</v>
      </c>
      <c r="C4858" s="14">
        <v>42184.656111111239</v>
      </c>
      <c r="D4858" s="7" t="s">
        <v>10</v>
      </c>
      <c r="E4858" s="13">
        <v>2184</v>
      </c>
      <c r="F4858" s="7" t="s">
        <v>35</v>
      </c>
      <c r="G4858" s="7" t="s">
        <v>11</v>
      </c>
      <c r="H4858" s="13">
        <v>8.5</v>
      </c>
      <c r="I4858" s="13" t="str">
        <f>IF(G4858="Male",VLOOKUP(H4858,'Shoe size conversion table'!$B$6:$D$22,2),VLOOKUP(H4858,'Shoe size conversion table'!$J$6:$L$22,2))</f>
        <v>41-42</v>
      </c>
      <c r="J4858" s="13">
        <f>IF(G4858="Male",VLOOKUP(H4858,'Shoe size conversion table'!$B$6:$D$22,3),VLOOKUP(H4858,'Shoe size conversion table'!$J$6:$L$22,3))</f>
        <v>8</v>
      </c>
      <c r="K4858" s="11">
        <v>159</v>
      </c>
      <c r="L4858" s="12">
        <v>0</v>
      </c>
      <c r="M4858" s="7">
        <f t="shared" si="226"/>
        <v>2015</v>
      </c>
      <c r="N4858" s="7">
        <f t="shared" si="227"/>
        <v>6</v>
      </c>
      <c r="O4858" s="30">
        <f t="shared" si="228"/>
        <v>159</v>
      </c>
    </row>
    <row r="4859" spans="2:15" x14ac:dyDescent="0.2">
      <c r="B4859" s="13">
        <v>56663</v>
      </c>
      <c r="C4859" s="14">
        <v>42184.666111111292</v>
      </c>
      <c r="D4859" s="7" t="s">
        <v>8</v>
      </c>
      <c r="E4859" s="13">
        <v>2205</v>
      </c>
      <c r="F4859" s="7" t="s">
        <v>41</v>
      </c>
      <c r="G4859" s="7" t="s">
        <v>11</v>
      </c>
      <c r="H4859" s="13">
        <v>9</v>
      </c>
      <c r="I4859" s="13">
        <f>IF(G4859="Male",VLOOKUP(H4859,'Shoe size conversion table'!$B$6:$D$22,2),VLOOKUP(H4859,'Shoe size conversion table'!$J$6:$L$22,2))</f>
        <v>42</v>
      </c>
      <c r="J4859" s="13">
        <f>IF(G4859="Male",VLOOKUP(H4859,'Shoe size conversion table'!$B$6:$D$22,3),VLOOKUP(H4859,'Shoe size conversion table'!$J$6:$L$22,3))</f>
        <v>8.5</v>
      </c>
      <c r="K4859" s="11">
        <v>139</v>
      </c>
      <c r="L4859" s="12">
        <v>0</v>
      </c>
      <c r="M4859" s="7">
        <f t="shared" si="226"/>
        <v>2015</v>
      </c>
      <c r="N4859" s="7">
        <f t="shared" si="227"/>
        <v>6</v>
      </c>
      <c r="O4859" s="30">
        <f t="shared" si="228"/>
        <v>139</v>
      </c>
    </row>
    <row r="4860" spans="2:15" x14ac:dyDescent="0.2">
      <c r="B4860" s="13">
        <v>56664</v>
      </c>
      <c r="C4860" s="14">
        <v>42184.69611111113</v>
      </c>
      <c r="D4860" s="7" t="s">
        <v>10</v>
      </c>
      <c r="E4860" s="13">
        <v>2213</v>
      </c>
      <c r="F4860" s="7" t="s">
        <v>34</v>
      </c>
      <c r="G4860" s="7" t="s">
        <v>12</v>
      </c>
      <c r="H4860" s="13">
        <v>8.5</v>
      </c>
      <c r="I4860" s="13">
        <f>IF(G4860="Male",VLOOKUP(H4860,'Shoe size conversion table'!$B$6:$D$22,2),VLOOKUP(H4860,'Shoe size conversion table'!$J$6:$L$22,2))</f>
        <v>39</v>
      </c>
      <c r="J4860" s="13">
        <f>IF(G4860="Male",VLOOKUP(H4860,'Shoe size conversion table'!$B$6:$D$22,3),VLOOKUP(H4860,'Shoe size conversion table'!$J$6:$L$22,3))</f>
        <v>6.5</v>
      </c>
      <c r="K4860" s="11">
        <v>129</v>
      </c>
      <c r="L4860" s="12">
        <v>0.3</v>
      </c>
      <c r="M4860" s="7">
        <f t="shared" si="226"/>
        <v>2015</v>
      </c>
      <c r="N4860" s="7">
        <f t="shared" si="227"/>
        <v>6</v>
      </c>
      <c r="O4860" s="30">
        <f t="shared" si="228"/>
        <v>90.3</v>
      </c>
    </row>
    <row r="4861" spans="2:15" x14ac:dyDescent="0.2">
      <c r="B4861" s="13">
        <v>56665</v>
      </c>
      <c r="C4861" s="14">
        <v>42184.766111111276</v>
      </c>
      <c r="D4861" s="7" t="s">
        <v>7</v>
      </c>
      <c r="E4861" s="13">
        <v>2203</v>
      </c>
      <c r="F4861" s="7" t="s">
        <v>49</v>
      </c>
      <c r="G4861" s="7" t="s">
        <v>11</v>
      </c>
      <c r="H4861" s="13">
        <v>10</v>
      </c>
      <c r="I4861" s="13">
        <f>IF(G4861="Male",VLOOKUP(H4861,'Shoe size conversion table'!$B$6:$D$22,2),VLOOKUP(H4861,'Shoe size conversion table'!$J$6:$L$22,2))</f>
        <v>43</v>
      </c>
      <c r="J4861" s="13">
        <f>IF(G4861="Male",VLOOKUP(H4861,'Shoe size conversion table'!$B$6:$D$22,3),VLOOKUP(H4861,'Shoe size conversion table'!$J$6:$L$22,3))</f>
        <v>9.5</v>
      </c>
      <c r="K4861" s="11">
        <v>189</v>
      </c>
      <c r="L4861" s="12">
        <v>0.1</v>
      </c>
      <c r="M4861" s="7">
        <f t="shared" si="226"/>
        <v>2015</v>
      </c>
      <c r="N4861" s="7">
        <f t="shared" si="227"/>
        <v>6</v>
      </c>
      <c r="O4861" s="30">
        <f t="shared" si="228"/>
        <v>170.1</v>
      </c>
    </row>
    <row r="4862" spans="2:15" x14ac:dyDescent="0.2">
      <c r="B4862" s="13">
        <v>56666</v>
      </c>
      <c r="C4862" s="14">
        <v>42184.80611111124</v>
      </c>
      <c r="D4862" s="7" t="s">
        <v>10</v>
      </c>
      <c r="E4862" s="13">
        <v>2190</v>
      </c>
      <c r="F4862" s="7" t="s">
        <v>35</v>
      </c>
      <c r="G4862" s="7" t="s">
        <v>11</v>
      </c>
      <c r="H4862" s="13">
        <v>10</v>
      </c>
      <c r="I4862" s="13">
        <f>IF(G4862="Male",VLOOKUP(H4862,'Shoe size conversion table'!$B$6:$D$22,2),VLOOKUP(H4862,'Shoe size conversion table'!$J$6:$L$22,2))</f>
        <v>43</v>
      </c>
      <c r="J4862" s="13">
        <f>IF(G4862="Male",VLOOKUP(H4862,'Shoe size conversion table'!$B$6:$D$22,3),VLOOKUP(H4862,'Shoe size conversion table'!$J$6:$L$22,3))</f>
        <v>9.5</v>
      </c>
      <c r="K4862" s="11">
        <v>189</v>
      </c>
      <c r="L4862" s="12">
        <v>0</v>
      </c>
      <c r="M4862" s="7">
        <f t="shared" si="226"/>
        <v>2015</v>
      </c>
      <c r="N4862" s="7">
        <f t="shared" si="227"/>
        <v>6</v>
      </c>
      <c r="O4862" s="30">
        <f t="shared" si="228"/>
        <v>189</v>
      </c>
    </row>
    <row r="4863" spans="2:15" x14ac:dyDescent="0.2">
      <c r="B4863" s="13">
        <v>56667</v>
      </c>
      <c r="C4863" s="14">
        <v>42184.816111111293</v>
      </c>
      <c r="D4863" s="7" t="s">
        <v>10</v>
      </c>
      <c r="E4863" s="13">
        <v>2174</v>
      </c>
      <c r="F4863" s="7" t="s">
        <v>35</v>
      </c>
      <c r="G4863" s="7" t="s">
        <v>11</v>
      </c>
      <c r="H4863" s="13">
        <v>10.5</v>
      </c>
      <c r="I4863" s="13" t="str">
        <f>IF(G4863="Male",VLOOKUP(H4863,'Shoe size conversion table'!$B$6:$D$22,2),VLOOKUP(H4863,'Shoe size conversion table'!$J$6:$L$22,2))</f>
        <v>43-44</v>
      </c>
      <c r="J4863" s="13">
        <f>IF(G4863="Male",VLOOKUP(H4863,'Shoe size conversion table'!$B$6:$D$22,3),VLOOKUP(H4863,'Shoe size conversion table'!$J$6:$L$22,3))</f>
        <v>10</v>
      </c>
      <c r="K4863" s="11">
        <v>189</v>
      </c>
      <c r="L4863" s="12">
        <v>0</v>
      </c>
      <c r="M4863" s="7">
        <f t="shared" si="226"/>
        <v>2015</v>
      </c>
      <c r="N4863" s="7">
        <f t="shared" si="227"/>
        <v>6</v>
      </c>
      <c r="O4863" s="30">
        <f t="shared" si="228"/>
        <v>189</v>
      </c>
    </row>
    <row r="4864" spans="2:15" x14ac:dyDescent="0.2">
      <c r="B4864" s="13">
        <v>56668</v>
      </c>
      <c r="C4864" s="14">
        <v>42184.856111111127</v>
      </c>
      <c r="D4864" s="7" t="s">
        <v>10</v>
      </c>
      <c r="E4864" s="13">
        <v>2192</v>
      </c>
      <c r="F4864" s="7" t="s">
        <v>35</v>
      </c>
      <c r="G4864" s="7" t="s">
        <v>12</v>
      </c>
      <c r="H4864" s="13">
        <v>4.5</v>
      </c>
      <c r="I4864" s="13">
        <f>IF(G4864="Male",VLOOKUP(H4864,'Shoe size conversion table'!$B$6:$D$22,2),VLOOKUP(H4864,'Shoe size conversion table'!$J$6:$L$22,2))</f>
        <v>35</v>
      </c>
      <c r="J4864" s="13">
        <f>IF(G4864="Male",VLOOKUP(H4864,'Shoe size conversion table'!$B$6:$D$22,3),VLOOKUP(H4864,'Shoe size conversion table'!$J$6:$L$22,3))</f>
        <v>2.5</v>
      </c>
      <c r="K4864" s="11">
        <v>149</v>
      </c>
      <c r="L4864" s="12">
        <v>0</v>
      </c>
      <c r="M4864" s="7">
        <f t="shared" si="226"/>
        <v>2015</v>
      </c>
      <c r="N4864" s="7">
        <f t="shared" si="227"/>
        <v>6</v>
      </c>
      <c r="O4864" s="30">
        <f t="shared" si="228"/>
        <v>149</v>
      </c>
    </row>
    <row r="4865" spans="2:15" x14ac:dyDescent="0.2">
      <c r="B4865" s="13">
        <v>56669</v>
      </c>
      <c r="C4865" s="14">
        <v>42184.906111111297</v>
      </c>
      <c r="D4865" s="7" t="s">
        <v>7</v>
      </c>
      <c r="E4865" s="13">
        <v>2180</v>
      </c>
      <c r="F4865" s="7" t="s">
        <v>54</v>
      </c>
      <c r="G4865" s="7" t="s">
        <v>11</v>
      </c>
      <c r="H4865" s="13">
        <v>10</v>
      </c>
      <c r="I4865" s="13">
        <f>IF(G4865="Male",VLOOKUP(H4865,'Shoe size conversion table'!$B$6:$D$22,2),VLOOKUP(H4865,'Shoe size conversion table'!$J$6:$L$22,2))</f>
        <v>43</v>
      </c>
      <c r="J4865" s="13">
        <f>IF(G4865="Male",VLOOKUP(H4865,'Shoe size conversion table'!$B$6:$D$22,3),VLOOKUP(H4865,'Shoe size conversion table'!$J$6:$L$22,3))</f>
        <v>9.5</v>
      </c>
      <c r="K4865" s="11">
        <v>189</v>
      </c>
      <c r="L4865" s="12">
        <v>0</v>
      </c>
      <c r="M4865" s="7">
        <f t="shared" si="226"/>
        <v>2015</v>
      </c>
      <c r="N4865" s="7">
        <f t="shared" si="227"/>
        <v>6</v>
      </c>
      <c r="O4865" s="30">
        <f t="shared" si="228"/>
        <v>189</v>
      </c>
    </row>
    <row r="4866" spans="2:15" x14ac:dyDescent="0.2">
      <c r="B4866" s="13">
        <v>56670</v>
      </c>
      <c r="C4866" s="14">
        <v>42184.916111111277</v>
      </c>
      <c r="D4866" s="7" t="s">
        <v>7</v>
      </c>
      <c r="E4866" s="13">
        <v>2235</v>
      </c>
      <c r="F4866" s="7" t="s">
        <v>46</v>
      </c>
      <c r="G4866" s="7" t="s">
        <v>11</v>
      </c>
      <c r="H4866" s="13">
        <v>10.5</v>
      </c>
      <c r="I4866" s="13" t="str">
        <f>IF(G4866="Male",VLOOKUP(H4866,'Shoe size conversion table'!$B$6:$D$22,2),VLOOKUP(H4866,'Shoe size conversion table'!$J$6:$L$22,2))</f>
        <v>43-44</v>
      </c>
      <c r="J4866" s="13">
        <f>IF(G4866="Male",VLOOKUP(H4866,'Shoe size conversion table'!$B$6:$D$22,3),VLOOKUP(H4866,'Shoe size conversion table'!$J$6:$L$22,3))</f>
        <v>10</v>
      </c>
      <c r="K4866" s="11">
        <v>139</v>
      </c>
      <c r="L4866" s="12">
        <v>0.3</v>
      </c>
      <c r="M4866" s="7">
        <f t="shared" si="226"/>
        <v>2015</v>
      </c>
      <c r="N4866" s="7">
        <f t="shared" si="227"/>
        <v>6</v>
      </c>
      <c r="O4866" s="30">
        <f t="shared" si="228"/>
        <v>97.3</v>
      </c>
    </row>
    <row r="4867" spans="2:15" x14ac:dyDescent="0.2">
      <c r="B4867" s="13">
        <v>56671</v>
      </c>
      <c r="C4867" s="14">
        <v>42185.016111111298</v>
      </c>
      <c r="D4867" s="7" t="s">
        <v>8</v>
      </c>
      <c r="E4867" s="13">
        <v>2183</v>
      </c>
      <c r="F4867" s="7" t="s">
        <v>41</v>
      </c>
      <c r="G4867" s="7" t="s">
        <v>11</v>
      </c>
      <c r="H4867" s="13">
        <v>9.5</v>
      </c>
      <c r="I4867" s="13" t="str">
        <f>IF(G4867="Male",VLOOKUP(H4867,'Shoe size conversion table'!$B$6:$D$22,2),VLOOKUP(H4867,'Shoe size conversion table'!$J$6:$L$22,2))</f>
        <v>42-43</v>
      </c>
      <c r="J4867" s="13">
        <f>IF(G4867="Male",VLOOKUP(H4867,'Shoe size conversion table'!$B$6:$D$22,3),VLOOKUP(H4867,'Shoe size conversion table'!$J$6:$L$22,3))</f>
        <v>9</v>
      </c>
      <c r="K4867" s="11">
        <v>199</v>
      </c>
      <c r="L4867" s="12">
        <v>0</v>
      </c>
      <c r="M4867" s="7">
        <f t="shared" si="226"/>
        <v>2015</v>
      </c>
      <c r="N4867" s="7">
        <f t="shared" si="227"/>
        <v>6</v>
      </c>
      <c r="O4867" s="30">
        <f t="shared" si="228"/>
        <v>199</v>
      </c>
    </row>
    <row r="4868" spans="2:15" x14ac:dyDescent="0.2">
      <c r="B4868" s="13">
        <v>56672</v>
      </c>
      <c r="C4868" s="14">
        <v>42185.116111111129</v>
      </c>
      <c r="D4868" s="7" t="s">
        <v>9</v>
      </c>
      <c r="E4868" s="13">
        <v>2207</v>
      </c>
      <c r="F4868" s="7" t="s">
        <v>60</v>
      </c>
      <c r="G4868" s="7" t="s">
        <v>11</v>
      </c>
      <c r="H4868" s="13">
        <v>9.5</v>
      </c>
      <c r="I4868" s="13" t="str">
        <f>IF(G4868="Male",VLOOKUP(H4868,'Shoe size conversion table'!$B$6:$D$22,2),VLOOKUP(H4868,'Shoe size conversion table'!$J$6:$L$22,2))</f>
        <v>42-43</v>
      </c>
      <c r="J4868" s="13">
        <f>IF(G4868="Male",VLOOKUP(H4868,'Shoe size conversion table'!$B$6:$D$22,3),VLOOKUP(H4868,'Shoe size conversion table'!$J$6:$L$22,3))</f>
        <v>9</v>
      </c>
      <c r="K4868" s="11">
        <v>159</v>
      </c>
      <c r="L4868" s="12">
        <v>0</v>
      </c>
      <c r="M4868" s="7">
        <f t="shared" si="226"/>
        <v>2015</v>
      </c>
      <c r="N4868" s="7">
        <f t="shared" si="227"/>
        <v>6</v>
      </c>
      <c r="O4868" s="30">
        <f t="shared" si="228"/>
        <v>159</v>
      </c>
    </row>
    <row r="4869" spans="2:15" x14ac:dyDescent="0.2">
      <c r="B4869" s="13">
        <v>56673</v>
      </c>
      <c r="C4869" s="14">
        <v>42185.256111111274</v>
      </c>
      <c r="D4869" s="7" t="s">
        <v>9</v>
      </c>
      <c r="E4869" s="13">
        <v>2180</v>
      </c>
      <c r="F4869" s="7" t="s">
        <v>59</v>
      </c>
      <c r="G4869" s="7" t="s">
        <v>11</v>
      </c>
      <c r="H4869" s="13">
        <v>11.5</v>
      </c>
      <c r="I4869" s="13" t="str">
        <f>IF(G4869="Male",VLOOKUP(H4869,'Shoe size conversion table'!$B$6:$D$22,2),VLOOKUP(H4869,'Shoe size conversion table'!$J$6:$L$22,2))</f>
        <v>44-45</v>
      </c>
      <c r="J4869" s="13">
        <f>IF(G4869="Male",VLOOKUP(H4869,'Shoe size conversion table'!$B$6:$D$22,3),VLOOKUP(H4869,'Shoe size conversion table'!$J$6:$L$22,3))</f>
        <v>11</v>
      </c>
      <c r="K4869" s="11">
        <v>159</v>
      </c>
      <c r="L4869" s="12">
        <v>0.1</v>
      </c>
      <c r="M4869" s="7">
        <f t="shared" ref="M4869:M4932" si="229">YEAR(C4869)</f>
        <v>2015</v>
      </c>
      <c r="N4869" s="7">
        <f t="shared" si="227"/>
        <v>6</v>
      </c>
      <c r="O4869" s="30">
        <f t="shared" si="228"/>
        <v>143.1</v>
      </c>
    </row>
    <row r="4870" spans="2:15" x14ac:dyDescent="0.2">
      <c r="B4870" s="13">
        <v>56674</v>
      </c>
      <c r="C4870" s="14">
        <v>42185.316111111279</v>
      </c>
      <c r="D4870" s="7" t="s">
        <v>10</v>
      </c>
      <c r="E4870" s="13">
        <v>2150</v>
      </c>
      <c r="F4870" s="7" t="s">
        <v>34</v>
      </c>
      <c r="G4870" s="7" t="s">
        <v>11</v>
      </c>
      <c r="H4870" s="13">
        <v>10</v>
      </c>
      <c r="I4870" s="13">
        <f>IF(G4870="Male",VLOOKUP(H4870,'Shoe size conversion table'!$B$6:$D$22,2),VLOOKUP(H4870,'Shoe size conversion table'!$J$6:$L$22,2))</f>
        <v>43</v>
      </c>
      <c r="J4870" s="13">
        <f>IF(G4870="Male",VLOOKUP(H4870,'Shoe size conversion table'!$B$6:$D$22,3),VLOOKUP(H4870,'Shoe size conversion table'!$J$6:$L$22,3))</f>
        <v>9.5</v>
      </c>
      <c r="K4870" s="11">
        <v>169</v>
      </c>
      <c r="L4870" s="12">
        <v>0</v>
      </c>
      <c r="M4870" s="7">
        <f t="shared" si="229"/>
        <v>2015</v>
      </c>
      <c r="N4870" s="7">
        <f t="shared" ref="N4870:N4933" si="230">MONTH(C4870:C19837)</f>
        <v>6</v>
      </c>
      <c r="O4870" s="30">
        <f t="shared" ref="O4870:O4933" si="231">K4870*(1-L4870)</f>
        <v>169</v>
      </c>
    </row>
    <row r="4871" spans="2:15" x14ac:dyDescent="0.2">
      <c r="B4871" s="13">
        <v>56675</v>
      </c>
      <c r="C4871" s="14">
        <v>42185.346111111277</v>
      </c>
      <c r="D4871" s="7" t="s">
        <v>7</v>
      </c>
      <c r="E4871" s="13">
        <v>2153</v>
      </c>
      <c r="F4871" s="7" t="s">
        <v>48</v>
      </c>
      <c r="G4871" s="7" t="s">
        <v>11</v>
      </c>
      <c r="H4871" s="13">
        <v>10</v>
      </c>
      <c r="I4871" s="13">
        <f>IF(G4871="Male",VLOOKUP(H4871,'Shoe size conversion table'!$B$6:$D$22,2),VLOOKUP(H4871,'Shoe size conversion table'!$J$6:$L$22,2))</f>
        <v>43</v>
      </c>
      <c r="J4871" s="13">
        <f>IF(G4871="Male",VLOOKUP(H4871,'Shoe size conversion table'!$B$6:$D$22,3),VLOOKUP(H4871,'Shoe size conversion table'!$J$6:$L$22,3))</f>
        <v>9.5</v>
      </c>
      <c r="K4871" s="11">
        <v>149</v>
      </c>
      <c r="L4871" s="12">
        <v>0</v>
      </c>
      <c r="M4871" s="7">
        <f t="shared" si="229"/>
        <v>2015</v>
      </c>
      <c r="N4871" s="7">
        <f t="shared" si="230"/>
        <v>6</v>
      </c>
      <c r="O4871" s="30">
        <f t="shared" si="231"/>
        <v>149</v>
      </c>
    </row>
    <row r="4872" spans="2:15" x14ac:dyDescent="0.2">
      <c r="B4872" s="13">
        <v>56676</v>
      </c>
      <c r="C4872" s="14">
        <v>42185.376111111131</v>
      </c>
      <c r="D4872" s="7" t="s">
        <v>9</v>
      </c>
      <c r="E4872" s="13">
        <v>2212</v>
      </c>
      <c r="F4872" s="7" t="s">
        <v>62</v>
      </c>
      <c r="G4872" s="7" t="s">
        <v>11</v>
      </c>
      <c r="H4872" s="13">
        <v>8.5</v>
      </c>
      <c r="I4872" s="13" t="str">
        <f>IF(G4872="Male",VLOOKUP(H4872,'Shoe size conversion table'!$B$6:$D$22,2),VLOOKUP(H4872,'Shoe size conversion table'!$J$6:$L$22,2))</f>
        <v>41-42</v>
      </c>
      <c r="J4872" s="13">
        <f>IF(G4872="Male",VLOOKUP(H4872,'Shoe size conversion table'!$B$6:$D$22,3),VLOOKUP(H4872,'Shoe size conversion table'!$J$6:$L$22,3))</f>
        <v>8</v>
      </c>
      <c r="K4872" s="11">
        <v>199</v>
      </c>
      <c r="L4872" s="12">
        <v>0.3</v>
      </c>
      <c r="M4872" s="7">
        <f t="shared" si="229"/>
        <v>2015</v>
      </c>
      <c r="N4872" s="7">
        <f t="shared" si="230"/>
        <v>6</v>
      </c>
      <c r="O4872" s="30">
        <f t="shared" si="231"/>
        <v>139.29999999999998</v>
      </c>
    </row>
    <row r="4873" spans="2:15" x14ac:dyDescent="0.2">
      <c r="B4873" s="13">
        <v>56677</v>
      </c>
      <c r="C4873" s="14">
        <v>42185.396111111295</v>
      </c>
      <c r="D4873" s="7" t="s">
        <v>7</v>
      </c>
      <c r="E4873" s="13">
        <v>2200</v>
      </c>
      <c r="F4873" s="7" t="s">
        <v>48</v>
      </c>
      <c r="G4873" s="7" t="s">
        <v>12</v>
      </c>
      <c r="H4873" s="13">
        <v>8</v>
      </c>
      <c r="I4873" s="13" t="str">
        <f>IF(G4873="Male",VLOOKUP(H4873,'Shoe size conversion table'!$B$6:$D$22,2),VLOOKUP(H4873,'Shoe size conversion table'!$J$6:$L$22,2))</f>
        <v>38-39</v>
      </c>
      <c r="J4873" s="13">
        <f>IF(G4873="Male",VLOOKUP(H4873,'Shoe size conversion table'!$B$6:$D$22,3),VLOOKUP(H4873,'Shoe size conversion table'!$J$6:$L$22,3))</f>
        <v>6</v>
      </c>
      <c r="K4873" s="11">
        <v>199</v>
      </c>
      <c r="L4873" s="12">
        <v>0</v>
      </c>
      <c r="M4873" s="7">
        <f t="shared" si="229"/>
        <v>2015</v>
      </c>
      <c r="N4873" s="7">
        <f t="shared" si="230"/>
        <v>6</v>
      </c>
      <c r="O4873" s="30">
        <f t="shared" si="231"/>
        <v>199</v>
      </c>
    </row>
    <row r="4874" spans="2:15" x14ac:dyDescent="0.2">
      <c r="B4874" s="13">
        <v>56678</v>
      </c>
      <c r="C4874" s="14">
        <v>42185.406111111275</v>
      </c>
      <c r="D4874" s="7" t="s">
        <v>10</v>
      </c>
      <c r="E4874" s="13">
        <v>2220</v>
      </c>
      <c r="F4874" s="7" t="s">
        <v>34</v>
      </c>
      <c r="G4874" s="7" t="s">
        <v>12</v>
      </c>
      <c r="H4874" s="13">
        <v>7</v>
      </c>
      <c r="I4874" s="13" t="str">
        <f>IF(G4874="Male",VLOOKUP(H4874,'Shoe size conversion table'!$B$6:$D$22,2),VLOOKUP(H4874,'Shoe size conversion table'!$J$6:$L$22,2))</f>
        <v>37-38</v>
      </c>
      <c r="J4874" s="13">
        <f>IF(G4874="Male",VLOOKUP(H4874,'Shoe size conversion table'!$B$6:$D$22,3),VLOOKUP(H4874,'Shoe size conversion table'!$J$6:$L$22,3))</f>
        <v>5</v>
      </c>
      <c r="K4874" s="11">
        <v>159</v>
      </c>
      <c r="L4874" s="12">
        <v>0</v>
      </c>
      <c r="M4874" s="7">
        <f t="shared" si="229"/>
        <v>2015</v>
      </c>
      <c r="N4874" s="7">
        <f t="shared" si="230"/>
        <v>6</v>
      </c>
      <c r="O4874" s="30">
        <f t="shared" si="231"/>
        <v>159</v>
      </c>
    </row>
    <row r="4875" spans="2:15" x14ac:dyDescent="0.2">
      <c r="B4875" s="13">
        <v>56679</v>
      </c>
      <c r="C4875" s="14">
        <v>42185.456111111271</v>
      </c>
      <c r="D4875" s="7" t="s">
        <v>8</v>
      </c>
      <c r="E4875" s="13">
        <v>2206</v>
      </c>
      <c r="F4875" s="7" t="s">
        <v>41</v>
      </c>
      <c r="G4875" s="7" t="s">
        <v>12</v>
      </c>
      <c r="H4875" s="13">
        <v>9</v>
      </c>
      <c r="I4875" s="13" t="str">
        <f>IF(G4875="Male",VLOOKUP(H4875,'Shoe size conversion table'!$B$6:$D$22,2),VLOOKUP(H4875,'Shoe size conversion table'!$J$6:$L$22,2))</f>
        <v>39-40</v>
      </c>
      <c r="J4875" s="13">
        <f>IF(G4875="Male",VLOOKUP(H4875,'Shoe size conversion table'!$B$6:$D$22,3),VLOOKUP(H4875,'Shoe size conversion table'!$J$6:$L$22,3))</f>
        <v>7</v>
      </c>
      <c r="K4875" s="11">
        <v>199</v>
      </c>
      <c r="L4875" s="12">
        <v>0</v>
      </c>
      <c r="M4875" s="7">
        <f t="shared" si="229"/>
        <v>2015</v>
      </c>
      <c r="N4875" s="7">
        <f t="shared" si="230"/>
        <v>6</v>
      </c>
      <c r="O4875" s="30">
        <f t="shared" si="231"/>
        <v>199</v>
      </c>
    </row>
    <row r="4876" spans="2:15" x14ac:dyDescent="0.2">
      <c r="B4876" s="13">
        <v>56680</v>
      </c>
      <c r="C4876" s="14">
        <v>42185.456111111271</v>
      </c>
      <c r="D4876" s="7" t="s">
        <v>7</v>
      </c>
      <c r="E4876" s="13">
        <v>2191</v>
      </c>
      <c r="F4876" s="7" t="s">
        <v>51</v>
      </c>
      <c r="G4876" s="7" t="s">
        <v>11</v>
      </c>
      <c r="H4876" s="13">
        <v>9</v>
      </c>
      <c r="I4876" s="13">
        <f>IF(G4876="Male",VLOOKUP(H4876,'Shoe size conversion table'!$B$6:$D$22,2),VLOOKUP(H4876,'Shoe size conversion table'!$J$6:$L$22,2))</f>
        <v>42</v>
      </c>
      <c r="J4876" s="13">
        <f>IF(G4876="Male",VLOOKUP(H4876,'Shoe size conversion table'!$B$6:$D$22,3),VLOOKUP(H4876,'Shoe size conversion table'!$J$6:$L$22,3))</f>
        <v>8.5</v>
      </c>
      <c r="K4876" s="11">
        <v>169</v>
      </c>
      <c r="L4876" s="12">
        <v>0</v>
      </c>
      <c r="M4876" s="7">
        <f t="shared" si="229"/>
        <v>2015</v>
      </c>
      <c r="N4876" s="7">
        <f t="shared" si="230"/>
        <v>6</v>
      </c>
      <c r="O4876" s="30">
        <f t="shared" si="231"/>
        <v>169</v>
      </c>
    </row>
    <row r="4877" spans="2:15" x14ac:dyDescent="0.2">
      <c r="B4877" s="13">
        <v>56681</v>
      </c>
      <c r="C4877" s="14">
        <v>42185.636111111242</v>
      </c>
      <c r="D4877" s="7" t="s">
        <v>8</v>
      </c>
      <c r="E4877" s="13">
        <v>2202</v>
      </c>
      <c r="F4877" s="7" t="s">
        <v>39</v>
      </c>
      <c r="G4877" s="7" t="s">
        <v>12</v>
      </c>
      <c r="H4877" s="13">
        <v>8</v>
      </c>
      <c r="I4877" s="13" t="str">
        <f>IF(G4877="Male",VLOOKUP(H4877,'Shoe size conversion table'!$B$6:$D$22,2),VLOOKUP(H4877,'Shoe size conversion table'!$J$6:$L$22,2))</f>
        <v>38-39</v>
      </c>
      <c r="J4877" s="13">
        <f>IF(G4877="Male",VLOOKUP(H4877,'Shoe size conversion table'!$B$6:$D$22,3),VLOOKUP(H4877,'Shoe size conversion table'!$J$6:$L$22,3))</f>
        <v>6</v>
      </c>
      <c r="K4877" s="11">
        <v>149</v>
      </c>
      <c r="L4877" s="12">
        <v>0</v>
      </c>
      <c r="M4877" s="7">
        <f t="shared" si="229"/>
        <v>2015</v>
      </c>
      <c r="N4877" s="7">
        <f t="shared" si="230"/>
        <v>6</v>
      </c>
      <c r="O4877" s="30">
        <f t="shared" si="231"/>
        <v>149</v>
      </c>
    </row>
    <row r="4878" spans="2:15" x14ac:dyDescent="0.2">
      <c r="B4878" s="13">
        <v>56682</v>
      </c>
      <c r="C4878" s="14">
        <v>42185.656111111239</v>
      </c>
      <c r="D4878" s="7" t="s">
        <v>10</v>
      </c>
      <c r="E4878" s="13">
        <v>2172</v>
      </c>
      <c r="F4878" s="7" t="s">
        <v>34</v>
      </c>
      <c r="G4878" s="7" t="s">
        <v>11</v>
      </c>
      <c r="H4878" s="13">
        <v>9.5</v>
      </c>
      <c r="I4878" s="13" t="str">
        <f>IF(G4878="Male",VLOOKUP(H4878,'Shoe size conversion table'!$B$6:$D$22,2),VLOOKUP(H4878,'Shoe size conversion table'!$J$6:$L$22,2))</f>
        <v>42-43</v>
      </c>
      <c r="J4878" s="13">
        <f>IF(G4878="Male",VLOOKUP(H4878,'Shoe size conversion table'!$B$6:$D$22,3),VLOOKUP(H4878,'Shoe size conversion table'!$J$6:$L$22,3))</f>
        <v>9</v>
      </c>
      <c r="K4878" s="11">
        <v>169</v>
      </c>
      <c r="L4878" s="12">
        <v>0</v>
      </c>
      <c r="M4878" s="7">
        <f t="shared" si="229"/>
        <v>2015</v>
      </c>
      <c r="N4878" s="7">
        <f t="shared" si="230"/>
        <v>6</v>
      </c>
      <c r="O4878" s="30">
        <f t="shared" si="231"/>
        <v>169</v>
      </c>
    </row>
    <row r="4879" spans="2:15" x14ac:dyDescent="0.2">
      <c r="B4879" s="13">
        <v>56683</v>
      </c>
      <c r="C4879" s="14">
        <v>42185.756111111237</v>
      </c>
      <c r="D4879" s="7" t="s">
        <v>8</v>
      </c>
      <c r="E4879" s="13">
        <v>2189</v>
      </c>
      <c r="F4879" s="7" t="s">
        <v>39</v>
      </c>
      <c r="G4879" s="7" t="s">
        <v>11</v>
      </c>
      <c r="H4879" s="13">
        <v>8.5</v>
      </c>
      <c r="I4879" s="13" t="str">
        <f>IF(G4879="Male",VLOOKUP(H4879,'Shoe size conversion table'!$B$6:$D$22,2),VLOOKUP(H4879,'Shoe size conversion table'!$J$6:$L$22,2))</f>
        <v>41-42</v>
      </c>
      <c r="J4879" s="13">
        <f>IF(G4879="Male",VLOOKUP(H4879,'Shoe size conversion table'!$B$6:$D$22,3),VLOOKUP(H4879,'Shoe size conversion table'!$J$6:$L$22,3))</f>
        <v>8</v>
      </c>
      <c r="K4879" s="11">
        <v>139</v>
      </c>
      <c r="L4879" s="12">
        <v>0.5</v>
      </c>
      <c r="M4879" s="7">
        <f t="shared" si="229"/>
        <v>2015</v>
      </c>
      <c r="N4879" s="7">
        <f t="shared" si="230"/>
        <v>6</v>
      </c>
      <c r="O4879" s="30">
        <f t="shared" si="231"/>
        <v>69.5</v>
      </c>
    </row>
    <row r="4880" spans="2:15" x14ac:dyDescent="0.2">
      <c r="B4880" s="13">
        <v>56684</v>
      </c>
      <c r="C4880" s="14">
        <v>42185.766111111276</v>
      </c>
      <c r="D4880" s="7" t="s">
        <v>7</v>
      </c>
      <c r="E4880" s="13">
        <v>2148</v>
      </c>
      <c r="F4880" s="7" t="s">
        <v>48</v>
      </c>
      <c r="G4880" s="7" t="s">
        <v>12</v>
      </c>
      <c r="H4880" s="13">
        <v>8.5</v>
      </c>
      <c r="I4880" s="13">
        <f>IF(G4880="Male",VLOOKUP(H4880,'Shoe size conversion table'!$B$6:$D$22,2),VLOOKUP(H4880,'Shoe size conversion table'!$J$6:$L$22,2))</f>
        <v>39</v>
      </c>
      <c r="J4880" s="13">
        <f>IF(G4880="Male",VLOOKUP(H4880,'Shoe size conversion table'!$B$6:$D$22,3),VLOOKUP(H4880,'Shoe size conversion table'!$J$6:$L$22,3))</f>
        <v>6.5</v>
      </c>
      <c r="K4880" s="11">
        <v>139</v>
      </c>
      <c r="L4880" s="12">
        <v>0</v>
      </c>
      <c r="M4880" s="7">
        <f t="shared" si="229"/>
        <v>2015</v>
      </c>
      <c r="N4880" s="7">
        <f t="shared" si="230"/>
        <v>6</v>
      </c>
      <c r="O4880" s="30">
        <f t="shared" si="231"/>
        <v>139</v>
      </c>
    </row>
    <row r="4881" spans="2:15" x14ac:dyDescent="0.2">
      <c r="B4881" s="13">
        <v>56685</v>
      </c>
      <c r="C4881" s="14">
        <v>42185.856111111127</v>
      </c>
      <c r="D4881" s="7" t="s">
        <v>8</v>
      </c>
      <c r="E4881" s="13">
        <v>2168</v>
      </c>
      <c r="F4881" s="7" t="s">
        <v>42</v>
      </c>
      <c r="G4881" s="7" t="s">
        <v>12</v>
      </c>
      <c r="H4881" s="13">
        <v>6</v>
      </c>
      <c r="I4881" s="13" t="str">
        <f>IF(G4881="Male",VLOOKUP(H4881,'Shoe size conversion table'!$B$6:$D$22,2),VLOOKUP(H4881,'Shoe size conversion table'!$J$6:$L$22,2))</f>
        <v>36-37</v>
      </c>
      <c r="J4881" s="13">
        <f>IF(G4881="Male",VLOOKUP(H4881,'Shoe size conversion table'!$B$6:$D$22,3),VLOOKUP(H4881,'Shoe size conversion table'!$J$6:$L$22,3))</f>
        <v>4</v>
      </c>
      <c r="K4881" s="11">
        <v>189</v>
      </c>
      <c r="L4881" s="12">
        <v>0</v>
      </c>
      <c r="M4881" s="7">
        <f t="shared" si="229"/>
        <v>2015</v>
      </c>
      <c r="N4881" s="7">
        <f t="shared" si="230"/>
        <v>6</v>
      </c>
      <c r="O4881" s="30">
        <f t="shared" si="231"/>
        <v>189</v>
      </c>
    </row>
    <row r="4882" spans="2:15" x14ac:dyDescent="0.2">
      <c r="B4882" s="13">
        <v>56686</v>
      </c>
      <c r="C4882" s="14">
        <v>42186.016111111239</v>
      </c>
      <c r="D4882" s="7" t="s">
        <v>7</v>
      </c>
      <c r="E4882" s="13">
        <v>2167</v>
      </c>
      <c r="F4882" s="7" t="s">
        <v>43</v>
      </c>
      <c r="G4882" s="7" t="s">
        <v>12</v>
      </c>
      <c r="H4882" s="13">
        <v>7.5</v>
      </c>
      <c r="I4882" s="13">
        <f>IF(G4882="Male",VLOOKUP(H4882,'Shoe size conversion table'!$B$6:$D$22,2),VLOOKUP(H4882,'Shoe size conversion table'!$J$6:$L$22,2))</f>
        <v>38</v>
      </c>
      <c r="J4882" s="13">
        <f>IF(G4882="Male",VLOOKUP(H4882,'Shoe size conversion table'!$B$6:$D$22,3),VLOOKUP(H4882,'Shoe size conversion table'!$J$6:$L$22,3))</f>
        <v>5.5</v>
      </c>
      <c r="K4882" s="11">
        <v>189</v>
      </c>
      <c r="L4882" s="12">
        <v>0</v>
      </c>
      <c r="M4882" s="7">
        <f t="shared" si="229"/>
        <v>2015</v>
      </c>
      <c r="N4882" s="7">
        <f t="shared" si="230"/>
        <v>7</v>
      </c>
      <c r="O4882" s="30">
        <f t="shared" si="231"/>
        <v>189</v>
      </c>
    </row>
    <row r="4883" spans="2:15" x14ac:dyDescent="0.2">
      <c r="B4883" s="13">
        <v>56687</v>
      </c>
      <c r="C4883" s="14">
        <v>42186.026111111292</v>
      </c>
      <c r="D4883" s="7" t="s">
        <v>8</v>
      </c>
      <c r="E4883" s="13">
        <v>2160</v>
      </c>
      <c r="F4883" s="7" t="s">
        <v>38</v>
      </c>
      <c r="G4883" s="7" t="s">
        <v>11</v>
      </c>
      <c r="H4883" s="13">
        <v>9</v>
      </c>
      <c r="I4883" s="13">
        <f>IF(G4883="Male",VLOOKUP(H4883,'Shoe size conversion table'!$B$6:$D$22,2),VLOOKUP(H4883,'Shoe size conversion table'!$J$6:$L$22,2))</f>
        <v>42</v>
      </c>
      <c r="J4883" s="13">
        <f>IF(G4883="Male",VLOOKUP(H4883,'Shoe size conversion table'!$B$6:$D$22,3),VLOOKUP(H4883,'Shoe size conversion table'!$J$6:$L$22,3))</f>
        <v>8.5</v>
      </c>
      <c r="K4883" s="11">
        <v>199</v>
      </c>
      <c r="L4883" s="12">
        <v>0.1</v>
      </c>
      <c r="M4883" s="7">
        <f t="shared" si="229"/>
        <v>2015</v>
      </c>
      <c r="N4883" s="7">
        <f t="shared" si="230"/>
        <v>7</v>
      </c>
      <c r="O4883" s="30">
        <f t="shared" si="231"/>
        <v>179.1</v>
      </c>
    </row>
    <row r="4884" spans="2:15" x14ac:dyDescent="0.2">
      <c r="B4884" s="13">
        <v>56688</v>
      </c>
      <c r="C4884" s="14">
        <v>42186.116111111238</v>
      </c>
      <c r="D4884" s="7" t="s">
        <v>7</v>
      </c>
      <c r="E4884" s="13">
        <v>2188</v>
      </c>
      <c r="F4884" s="7" t="s">
        <v>50</v>
      </c>
      <c r="G4884" s="7" t="s">
        <v>12</v>
      </c>
      <c r="H4884" s="13">
        <v>9.5</v>
      </c>
      <c r="I4884" s="13">
        <f>IF(G4884="Male",VLOOKUP(H4884,'Shoe size conversion table'!$B$6:$D$22,2),VLOOKUP(H4884,'Shoe size conversion table'!$J$6:$L$22,2))</f>
        <v>40</v>
      </c>
      <c r="J4884" s="13">
        <f>IF(G4884="Male",VLOOKUP(H4884,'Shoe size conversion table'!$B$6:$D$22,3),VLOOKUP(H4884,'Shoe size conversion table'!$J$6:$L$22,3))</f>
        <v>7.5</v>
      </c>
      <c r="K4884" s="11">
        <v>199</v>
      </c>
      <c r="L4884" s="12">
        <v>0.2</v>
      </c>
      <c r="M4884" s="7">
        <f t="shared" si="229"/>
        <v>2015</v>
      </c>
      <c r="N4884" s="7">
        <f t="shared" si="230"/>
        <v>7</v>
      </c>
      <c r="O4884" s="30">
        <f t="shared" si="231"/>
        <v>159.20000000000002</v>
      </c>
    </row>
    <row r="4885" spans="2:15" x14ac:dyDescent="0.2">
      <c r="B4885" s="13">
        <v>56689</v>
      </c>
      <c r="C4885" s="14">
        <v>42186.176111111134</v>
      </c>
      <c r="D4885" s="7" t="s">
        <v>7</v>
      </c>
      <c r="E4885" s="13">
        <v>2205</v>
      </c>
      <c r="F4885" s="7" t="s">
        <v>49</v>
      </c>
      <c r="G4885" s="7" t="s">
        <v>11</v>
      </c>
      <c r="H4885" s="13">
        <v>9.5</v>
      </c>
      <c r="I4885" s="13" t="str">
        <f>IF(G4885="Male",VLOOKUP(H4885,'Shoe size conversion table'!$B$6:$D$22,2),VLOOKUP(H4885,'Shoe size conversion table'!$J$6:$L$22,2))</f>
        <v>42-43</v>
      </c>
      <c r="J4885" s="13">
        <f>IF(G4885="Male",VLOOKUP(H4885,'Shoe size conversion table'!$B$6:$D$22,3),VLOOKUP(H4885,'Shoe size conversion table'!$J$6:$L$22,3))</f>
        <v>9</v>
      </c>
      <c r="K4885" s="11">
        <v>129</v>
      </c>
      <c r="L4885" s="12">
        <v>0.5</v>
      </c>
      <c r="M4885" s="7">
        <f t="shared" si="229"/>
        <v>2015</v>
      </c>
      <c r="N4885" s="7">
        <f t="shared" si="230"/>
        <v>7</v>
      </c>
      <c r="O4885" s="30">
        <f t="shared" si="231"/>
        <v>64.5</v>
      </c>
    </row>
    <row r="4886" spans="2:15" x14ac:dyDescent="0.2">
      <c r="B4886" s="13">
        <v>56690</v>
      </c>
      <c r="C4886" s="14">
        <v>42186.256111111274</v>
      </c>
      <c r="D4886" s="7" t="s">
        <v>9</v>
      </c>
      <c r="E4886" s="13">
        <v>2225</v>
      </c>
      <c r="F4886" s="7" t="s">
        <v>60</v>
      </c>
      <c r="G4886" s="7" t="s">
        <v>11</v>
      </c>
      <c r="H4886" s="13">
        <v>9.5</v>
      </c>
      <c r="I4886" s="13" t="str">
        <f>IF(G4886="Male",VLOOKUP(H4886,'Shoe size conversion table'!$B$6:$D$22,2),VLOOKUP(H4886,'Shoe size conversion table'!$J$6:$L$22,2))</f>
        <v>42-43</v>
      </c>
      <c r="J4886" s="13">
        <f>IF(G4886="Male",VLOOKUP(H4886,'Shoe size conversion table'!$B$6:$D$22,3),VLOOKUP(H4886,'Shoe size conversion table'!$J$6:$L$22,3))</f>
        <v>9</v>
      </c>
      <c r="K4886" s="11">
        <v>169</v>
      </c>
      <c r="L4886" s="12">
        <v>0</v>
      </c>
      <c r="M4886" s="7">
        <f t="shared" si="229"/>
        <v>2015</v>
      </c>
      <c r="N4886" s="7">
        <f t="shared" si="230"/>
        <v>7</v>
      </c>
      <c r="O4886" s="30">
        <f t="shared" si="231"/>
        <v>169</v>
      </c>
    </row>
    <row r="4887" spans="2:15" x14ac:dyDescent="0.2">
      <c r="B4887" s="13">
        <v>56691</v>
      </c>
      <c r="C4887" s="14">
        <v>42186.276111111292</v>
      </c>
      <c r="D4887" s="7" t="s">
        <v>7</v>
      </c>
      <c r="E4887" s="13">
        <v>2169</v>
      </c>
      <c r="F4887" s="7" t="s">
        <v>57</v>
      </c>
      <c r="G4887" s="7" t="s">
        <v>12</v>
      </c>
      <c r="H4887" s="13">
        <v>8.5</v>
      </c>
      <c r="I4887" s="13">
        <f>IF(G4887="Male",VLOOKUP(H4887,'Shoe size conversion table'!$B$6:$D$22,2),VLOOKUP(H4887,'Shoe size conversion table'!$J$6:$L$22,2))</f>
        <v>39</v>
      </c>
      <c r="J4887" s="13">
        <f>IF(G4887="Male",VLOOKUP(H4887,'Shoe size conversion table'!$B$6:$D$22,3),VLOOKUP(H4887,'Shoe size conversion table'!$J$6:$L$22,3))</f>
        <v>6.5</v>
      </c>
      <c r="K4887" s="11">
        <v>149</v>
      </c>
      <c r="L4887" s="12">
        <v>0</v>
      </c>
      <c r="M4887" s="7">
        <f t="shared" si="229"/>
        <v>2015</v>
      </c>
      <c r="N4887" s="7">
        <f t="shared" si="230"/>
        <v>7</v>
      </c>
      <c r="O4887" s="30">
        <f t="shared" si="231"/>
        <v>149</v>
      </c>
    </row>
    <row r="4888" spans="2:15" x14ac:dyDescent="0.2">
      <c r="B4888" s="13">
        <v>56692</v>
      </c>
      <c r="C4888" s="14">
        <v>42186.296111111267</v>
      </c>
      <c r="D4888" s="7" t="s">
        <v>10</v>
      </c>
      <c r="E4888" s="13">
        <v>2198</v>
      </c>
      <c r="F4888" s="7" t="s">
        <v>35</v>
      </c>
      <c r="G4888" s="7" t="s">
        <v>11</v>
      </c>
      <c r="H4888" s="13">
        <v>9</v>
      </c>
      <c r="I4888" s="13">
        <f>IF(G4888="Male",VLOOKUP(H4888,'Shoe size conversion table'!$B$6:$D$22,2),VLOOKUP(H4888,'Shoe size conversion table'!$J$6:$L$22,2))</f>
        <v>42</v>
      </c>
      <c r="J4888" s="13">
        <f>IF(G4888="Male",VLOOKUP(H4888,'Shoe size conversion table'!$B$6:$D$22,3),VLOOKUP(H4888,'Shoe size conversion table'!$J$6:$L$22,3))</f>
        <v>8.5</v>
      </c>
      <c r="K4888" s="11">
        <v>189</v>
      </c>
      <c r="L4888" s="12">
        <v>0.1</v>
      </c>
      <c r="M4888" s="7">
        <f t="shared" si="229"/>
        <v>2015</v>
      </c>
      <c r="N4888" s="7">
        <f t="shared" si="230"/>
        <v>7</v>
      </c>
      <c r="O4888" s="30">
        <f t="shared" si="231"/>
        <v>170.1</v>
      </c>
    </row>
    <row r="4889" spans="2:15" x14ac:dyDescent="0.2">
      <c r="B4889" s="13">
        <v>56693</v>
      </c>
      <c r="C4889" s="14">
        <v>42186.316111111279</v>
      </c>
      <c r="D4889" s="7" t="s">
        <v>10</v>
      </c>
      <c r="E4889" s="13">
        <v>2173</v>
      </c>
      <c r="F4889" s="7" t="s">
        <v>34</v>
      </c>
      <c r="G4889" s="7" t="s">
        <v>12</v>
      </c>
      <c r="H4889" s="13">
        <v>8</v>
      </c>
      <c r="I4889" s="13" t="str">
        <f>IF(G4889="Male",VLOOKUP(H4889,'Shoe size conversion table'!$B$6:$D$22,2),VLOOKUP(H4889,'Shoe size conversion table'!$J$6:$L$22,2))</f>
        <v>38-39</v>
      </c>
      <c r="J4889" s="13">
        <f>IF(G4889="Male",VLOOKUP(H4889,'Shoe size conversion table'!$B$6:$D$22,3),VLOOKUP(H4889,'Shoe size conversion table'!$J$6:$L$22,3))</f>
        <v>6</v>
      </c>
      <c r="K4889" s="11">
        <v>129</v>
      </c>
      <c r="L4889" s="12">
        <v>0</v>
      </c>
      <c r="M4889" s="7">
        <f t="shared" si="229"/>
        <v>2015</v>
      </c>
      <c r="N4889" s="7">
        <f t="shared" si="230"/>
        <v>7</v>
      </c>
      <c r="O4889" s="30">
        <f t="shared" si="231"/>
        <v>129</v>
      </c>
    </row>
    <row r="4890" spans="2:15" x14ac:dyDescent="0.2">
      <c r="B4890" s="13">
        <v>56694</v>
      </c>
      <c r="C4890" s="14">
        <v>42186.396111111295</v>
      </c>
      <c r="D4890" s="7" t="s">
        <v>7</v>
      </c>
      <c r="E4890" s="13">
        <v>2170</v>
      </c>
      <c r="F4890" s="7" t="s">
        <v>48</v>
      </c>
      <c r="G4890" s="7" t="s">
        <v>11</v>
      </c>
      <c r="H4890" s="13">
        <v>9</v>
      </c>
      <c r="I4890" s="13">
        <f>IF(G4890="Male",VLOOKUP(H4890,'Shoe size conversion table'!$B$6:$D$22,2),VLOOKUP(H4890,'Shoe size conversion table'!$J$6:$L$22,2))</f>
        <v>42</v>
      </c>
      <c r="J4890" s="13">
        <f>IF(G4890="Male",VLOOKUP(H4890,'Shoe size conversion table'!$B$6:$D$22,3),VLOOKUP(H4890,'Shoe size conversion table'!$J$6:$L$22,3))</f>
        <v>8.5</v>
      </c>
      <c r="K4890" s="11">
        <v>189</v>
      </c>
      <c r="L4890" s="12">
        <v>0</v>
      </c>
      <c r="M4890" s="7">
        <f t="shared" si="229"/>
        <v>2015</v>
      </c>
      <c r="N4890" s="7">
        <f t="shared" si="230"/>
        <v>7</v>
      </c>
      <c r="O4890" s="30">
        <f t="shared" si="231"/>
        <v>189</v>
      </c>
    </row>
    <row r="4891" spans="2:15" x14ac:dyDescent="0.2">
      <c r="B4891" s="13">
        <v>56695</v>
      </c>
      <c r="C4891" s="14">
        <v>42186.406111111239</v>
      </c>
      <c r="D4891" s="7" t="s">
        <v>7</v>
      </c>
      <c r="E4891" s="13">
        <v>2159</v>
      </c>
      <c r="F4891" s="7" t="s">
        <v>50</v>
      </c>
      <c r="G4891" s="7" t="s">
        <v>11</v>
      </c>
      <c r="H4891" s="13">
        <v>10.5</v>
      </c>
      <c r="I4891" s="13" t="str">
        <f>IF(G4891="Male",VLOOKUP(H4891,'Shoe size conversion table'!$B$6:$D$22,2),VLOOKUP(H4891,'Shoe size conversion table'!$J$6:$L$22,2))</f>
        <v>43-44</v>
      </c>
      <c r="J4891" s="13">
        <f>IF(G4891="Male",VLOOKUP(H4891,'Shoe size conversion table'!$B$6:$D$22,3),VLOOKUP(H4891,'Shoe size conversion table'!$J$6:$L$22,3))</f>
        <v>10</v>
      </c>
      <c r="K4891" s="11">
        <v>159</v>
      </c>
      <c r="L4891" s="12">
        <v>0</v>
      </c>
      <c r="M4891" s="7">
        <f t="shared" si="229"/>
        <v>2015</v>
      </c>
      <c r="N4891" s="7">
        <f t="shared" si="230"/>
        <v>7</v>
      </c>
      <c r="O4891" s="30">
        <f t="shared" si="231"/>
        <v>159</v>
      </c>
    </row>
    <row r="4892" spans="2:15" x14ac:dyDescent="0.2">
      <c r="B4892" s="13">
        <v>56696</v>
      </c>
      <c r="C4892" s="14">
        <v>42186.456111111271</v>
      </c>
      <c r="D4892" s="7" t="s">
        <v>8</v>
      </c>
      <c r="E4892" s="13">
        <v>2190</v>
      </c>
      <c r="F4892" s="7" t="s">
        <v>40</v>
      </c>
      <c r="G4892" s="7" t="s">
        <v>12</v>
      </c>
      <c r="H4892" s="13">
        <v>8.5</v>
      </c>
      <c r="I4892" s="13">
        <f>IF(G4892="Male",VLOOKUP(H4892,'Shoe size conversion table'!$B$6:$D$22,2),VLOOKUP(H4892,'Shoe size conversion table'!$J$6:$L$22,2))</f>
        <v>39</v>
      </c>
      <c r="J4892" s="13">
        <f>IF(G4892="Male",VLOOKUP(H4892,'Shoe size conversion table'!$B$6:$D$22,3),VLOOKUP(H4892,'Shoe size conversion table'!$J$6:$L$22,3))</f>
        <v>6.5</v>
      </c>
      <c r="K4892" s="11">
        <v>159</v>
      </c>
      <c r="L4892" s="12">
        <v>0.1</v>
      </c>
      <c r="M4892" s="7">
        <f t="shared" si="229"/>
        <v>2015</v>
      </c>
      <c r="N4892" s="7">
        <f t="shared" si="230"/>
        <v>7</v>
      </c>
      <c r="O4892" s="30">
        <f t="shared" si="231"/>
        <v>143.1</v>
      </c>
    </row>
    <row r="4893" spans="2:15" x14ac:dyDescent="0.2">
      <c r="B4893" s="13">
        <v>56697</v>
      </c>
      <c r="C4893" s="14">
        <v>42186.466111111236</v>
      </c>
      <c r="D4893" s="7" t="s">
        <v>8</v>
      </c>
      <c r="E4893" s="13">
        <v>2220</v>
      </c>
      <c r="F4893" s="7" t="s">
        <v>37</v>
      </c>
      <c r="G4893" s="7" t="s">
        <v>11</v>
      </c>
      <c r="H4893" s="13">
        <v>8</v>
      </c>
      <c r="I4893" s="13">
        <f>IF(G4893="Male",VLOOKUP(H4893,'Shoe size conversion table'!$B$6:$D$22,2),VLOOKUP(H4893,'Shoe size conversion table'!$J$6:$L$22,2))</f>
        <v>41</v>
      </c>
      <c r="J4893" s="13">
        <f>IF(G4893="Male",VLOOKUP(H4893,'Shoe size conversion table'!$B$6:$D$22,3),VLOOKUP(H4893,'Shoe size conversion table'!$J$6:$L$22,3))</f>
        <v>7.5</v>
      </c>
      <c r="K4893" s="11">
        <v>169</v>
      </c>
      <c r="L4893" s="12">
        <v>0</v>
      </c>
      <c r="M4893" s="7">
        <f t="shared" si="229"/>
        <v>2015</v>
      </c>
      <c r="N4893" s="7">
        <f t="shared" si="230"/>
        <v>7</v>
      </c>
      <c r="O4893" s="30">
        <f t="shared" si="231"/>
        <v>169</v>
      </c>
    </row>
    <row r="4894" spans="2:15" x14ac:dyDescent="0.2">
      <c r="B4894" s="13">
        <v>56698</v>
      </c>
      <c r="C4894" s="14">
        <v>42186.566111111264</v>
      </c>
      <c r="D4894" s="7" t="s">
        <v>8</v>
      </c>
      <c r="E4894" s="13">
        <v>2234</v>
      </c>
      <c r="F4894" s="7" t="s">
        <v>37</v>
      </c>
      <c r="G4894" s="7" t="s">
        <v>11</v>
      </c>
      <c r="H4894" s="13">
        <v>9.5</v>
      </c>
      <c r="I4894" s="13" t="str">
        <f>IF(G4894="Male",VLOOKUP(H4894,'Shoe size conversion table'!$B$6:$D$22,2),VLOOKUP(H4894,'Shoe size conversion table'!$J$6:$L$22,2))</f>
        <v>42-43</v>
      </c>
      <c r="J4894" s="13">
        <f>IF(G4894="Male",VLOOKUP(H4894,'Shoe size conversion table'!$B$6:$D$22,3),VLOOKUP(H4894,'Shoe size conversion table'!$J$6:$L$22,3))</f>
        <v>9</v>
      </c>
      <c r="K4894" s="11">
        <v>149</v>
      </c>
      <c r="L4894" s="12">
        <v>0.3</v>
      </c>
      <c r="M4894" s="7">
        <f t="shared" si="229"/>
        <v>2015</v>
      </c>
      <c r="N4894" s="7">
        <f t="shared" si="230"/>
        <v>7</v>
      </c>
      <c r="O4894" s="30">
        <f t="shared" si="231"/>
        <v>104.3</v>
      </c>
    </row>
    <row r="4895" spans="2:15" x14ac:dyDescent="0.2">
      <c r="B4895" s="13">
        <v>56699</v>
      </c>
      <c r="C4895" s="14">
        <v>42186.656111111239</v>
      </c>
      <c r="D4895" s="7" t="s">
        <v>10</v>
      </c>
      <c r="E4895" s="13">
        <v>2242</v>
      </c>
      <c r="F4895" s="7" t="s">
        <v>34</v>
      </c>
      <c r="G4895" s="7" t="s">
        <v>12</v>
      </c>
      <c r="H4895" s="13">
        <v>7</v>
      </c>
      <c r="I4895" s="13" t="str">
        <f>IF(G4895="Male",VLOOKUP(H4895,'Shoe size conversion table'!$B$6:$D$22,2),VLOOKUP(H4895,'Shoe size conversion table'!$J$6:$L$22,2))</f>
        <v>37-38</v>
      </c>
      <c r="J4895" s="13">
        <f>IF(G4895="Male",VLOOKUP(H4895,'Shoe size conversion table'!$B$6:$D$22,3),VLOOKUP(H4895,'Shoe size conversion table'!$J$6:$L$22,3))</f>
        <v>5</v>
      </c>
      <c r="K4895" s="11">
        <v>189</v>
      </c>
      <c r="L4895" s="12">
        <v>0.3</v>
      </c>
      <c r="M4895" s="7">
        <f t="shared" si="229"/>
        <v>2015</v>
      </c>
      <c r="N4895" s="7">
        <f t="shared" si="230"/>
        <v>7</v>
      </c>
      <c r="O4895" s="30">
        <f t="shared" si="231"/>
        <v>132.29999999999998</v>
      </c>
    </row>
    <row r="4896" spans="2:15" x14ac:dyDescent="0.2">
      <c r="B4896" s="13">
        <v>56699</v>
      </c>
      <c r="C4896" s="14">
        <v>42186.656111111239</v>
      </c>
      <c r="D4896" s="7" t="s">
        <v>10</v>
      </c>
      <c r="E4896" s="13">
        <v>2201</v>
      </c>
      <c r="F4896" s="7" t="s">
        <v>34</v>
      </c>
      <c r="G4896" s="7" t="s">
        <v>12</v>
      </c>
      <c r="H4896" s="13">
        <v>8</v>
      </c>
      <c r="I4896" s="13" t="str">
        <f>IF(G4896="Male",VLOOKUP(H4896,'Shoe size conversion table'!$B$6:$D$22,2),VLOOKUP(H4896,'Shoe size conversion table'!$J$6:$L$22,2))</f>
        <v>38-39</v>
      </c>
      <c r="J4896" s="13">
        <f>IF(G4896="Male",VLOOKUP(H4896,'Shoe size conversion table'!$B$6:$D$22,3),VLOOKUP(H4896,'Shoe size conversion table'!$J$6:$L$22,3))</f>
        <v>6</v>
      </c>
      <c r="K4896" s="11">
        <v>139</v>
      </c>
      <c r="L4896" s="12">
        <v>0</v>
      </c>
      <c r="M4896" s="7">
        <f t="shared" si="229"/>
        <v>2015</v>
      </c>
      <c r="N4896" s="7">
        <f t="shared" si="230"/>
        <v>7</v>
      </c>
      <c r="O4896" s="30">
        <f t="shared" si="231"/>
        <v>139</v>
      </c>
    </row>
    <row r="4897" spans="2:15" x14ac:dyDescent="0.2">
      <c r="B4897" s="13">
        <v>56700</v>
      </c>
      <c r="C4897" s="14">
        <v>42186.69611111113</v>
      </c>
      <c r="D4897" s="7" t="s">
        <v>7</v>
      </c>
      <c r="E4897" s="13">
        <v>2150</v>
      </c>
      <c r="F4897" s="7" t="s">
        <v>49</v>
      </c>
      <c r="G4897" s="7" t="s">
        <v>11</v>
      </c>
      <c r="H4897" s="13">
        <v>9.5</v>
      </c>
      <c r="I4897" s="13" t="str">
        <f>IF(G4897="Male",VLOOKUP(H4897,'Shoe size conversion table'!$B$6:$D$22,2),VLOOKUP(H4897,'Shoe size conversion table'!$J$6:$L$22,2))</f>
        <v>42-43</v>
      </c>
      <c r="J4897" s="13">
        <f>IF(G4897="Male",VLOOKUP(H4897,'Shoe size conversion table'!$B$6:$D$22,3),VLOOKUP(H4897,'Shoe size conversion table'!$J$6:$L$22,3))</f>
        <v>9</v>
      </c>
      <c r="K4897" s="11">
        <v>199</v>
      </c>
      <c r="L4897" s="12">
        <v>0.3</v>
      </c>
      <c r="M4897" s="7">
        <f t="shared" si="229"/>
        <v>2015</v>
      </c>
      <c r="N4897" s="7">
        <f t="shared" si="230"/>
        <v>7</v>
      </c>
      <c r="O4897" s="30">
        <f t="shared" si="231"/>
        <v>139.29999999999998</v>
      </c>
    </row>
    <row r="4898" spans="2:15" x14ac:dyDescent="0.2">
      <c r="B4898" s="13">
        <v>56701</v>
      </c>
      <c r="C4898" s="14">
        <v>42186.756111111237</v>
      </c>
      <c r="D4898" s="7" t="s">
        <v>8</v>
      </c>
      <c r="E4898" s="13">
        <v>2216</v>
      </c>
      <c r="F4898" s="7" t="s">
        <v>39</v>
      </c>
      <c r="G4898" s="7" t="s">
        <v>12</v>
      </c>
      <c r="H4898" s="13">
        <v>7.5</v>
      </c>
      <c r="I4898" s="13">
        <f>IF(G4898="Male",VLOOKUP(H4898,'Shoe size conversion table'!$B$6:$D$22,2),VLOOKUP(H4898,'Shoe size conversion table'!$J$6:$L$22,2))</f>
        <v>38</v>
      </c>
      <c r="J4898" s="13">
        <f>IF(G4898="Male",VLOOKUP(H4898,'Shoe size conversion table'!$B$6:$D$22,3),VLOOKUP(H4898,'Shoe size conversion table'!$J$6:$L$22,3))</f>
        <v>5.5</v>
      </c>
      <c r="K4898" s="11">
        <v>169</v>
      </c>
      <c r="L4898" s="12">
        <v>0</v>
      </c>
      <c r="M4898" s="7">
        <f t="shared" si="229"/>
        <v>2015</v>
      </c>
      <c r="N4898" s="7">
        <f t="shared" si="230"/>
        <v>7</v>
      </c>
      <c r="O4898" s="30">
        <f t="shared" si="231"/>
        <v>169</v>
      </c>
    </row>
    <row r="4899" spans="2:15" x14ac:dyDescent="0.2">
      <c r="B4899" s="13">
        <v>56702</v>
      </c>
      <c r="C4899" s="14">
        <v>42186.816111111293</v>
      </c>
      <c r="D4899" s="7" t="s">
        <v>7</v>
      </c>
      <c r="E4899" s="13">
        <v>2189</v>
      </c>
      <c r="F4899" s="7" t="s">
        <v>55</v>
      </c>
      <c r="G4899" s="7" t="s">
        <v>12</v>
      </c>
      <c r="H4899" s="13">
        <v>8</v>
      </c>
      <c r="I4899" s="13" t="str">
        <f>IF(G4899="Male",VLOOKUP(H4899,'Shoe size conversion table'!$B$6:$D$22,2),VLOOKUP(H4899,'Shoe size conversion table'!$J$6:$L$22,2))</f>
        <v>38-39</v>
      </c>
      <c r="J4899" s="13">
        <f>IF(G4899="Male",VLOOKUP(H4899,'Shoe size conversion table'!$B$6:$D$22,3),VLOOKUP(H4899,'Shoe size conversion table'!$J$6:$L$22,3))</f>
        <v>6</v>
      </c>
      <c r="K4899" s="11">
        <v>139</v>
      </c>
      <c r="L4899" s="12">
        <v>0</v>
      </c>
      <c r="M4899" s="7">
        <f t="shared" si="229"/>
        <v>2015</v>
      </c>
      <c r="N4899" s="7">
        <f t="shared" si="230"/>
        <v>7</v>
      </c>
      <c r="O4899" s="30">
        <f t="shared" si="231"/>
        <v>139</v>
      </c>
    </row>
    <row r="4900" spans="2:15" x14ac:dyDescent="0.2">
      <c r="B4900" s="13">
        <v>56703</v>
      </c>
      <c r="C4900" s="14">
        <v>42187.016111111239</v>
      </c>
      <c r="D4900" s="7" t="s">
        <v>10</v>
      </c>
      <c r="E4900" s="13">
        <v>2227</v>
      </c>
      <c r="F4900" s="7" t="s">
        <v>35</v>
      </c>
      <c r="G4900" s="7" t="s">
        <v>11</v>
      </c>
      <c r="H4900" s="13">
        <v>10.5</v>
      </c>
      <c r="I4900" s="13" t="str">
        <f>IF(G4900="Male",VLOOKUP(H4900,'Shoe size conversion table'!$B$6:$D$22,2),VLOOKUP(H4900,'Shoe size conversion table'!$J$6:$L$22,2))</f>
        <v>43-44</v>
      </c>
      <c r="J4900" s="13">
        <f>IF(G4900="Male",VLOOKUP(H4900,'Shoe size conversion table'!$B$6:$D$22,3),VLOOKUP(H4900,'Shoe size conversion table'!$J$6:$L$22,3))</f>
        <v>10</v>
      </c>
      <c r="K4900" s="11">
        <v>129</v>
      </c>
      <c r="L4900" s="12">
        <v>0</v>
      </c>
      <c r="M4900" s="7">
        <f t="shared" si="229"/>
        <v>2015</v>
      </c>
      <c r="N4900" s="7">
        <f t="shared" si="230"/>
        <v>7</v>
      </c>
      <c r="O4900" s="30">
        <f t="shared" si="231"/>
        <v>129</v>
      </c>
    </row>
    <row r="4901" spans="2:15" x14ac:dyDescent="0.2">
      <c r="B4901" s="13">
        <v>56704</v>
      </c>
      <c r="C4901" s="14">
        <v>42187.046111111238</v>
      </c>
      <c r="D4901" s="7" t="s">
        <v>7</v>
      </c>
      <c r="E4901" s="13">
        <v>2168</v>
      </c>
      <c r="F4901" s="7" t="s">
        <v>48</v>
      </c>
      <c r="G4901" s="7" t="s">
        <v>12</v>
      </c>
      <c r="H4901" s="13">
        <v>8</v>
      </c>
      <c r="I4901" s="13" t="str">
        <f>IF(G4901="Male",VLOOKUP(H4901,'Shoe size conversion table'!$B$6:$D$22,2),VLOOKUP(H4901,'Shoe size conversion table'!$J$6:$L$22,2))</f>
        <v>38-39</v>
      </c>
      <c r="J4901" s="13">
        <f>IF(G4901="Male",VLOOKUP(H4901,'Shoe size conversion table'!$B$6:$D$22,3),VLOOKUP(H4901,'Shoe size conversion table'!$J$6:$L$22,3))</f>
        <v>6</v>
      </c>
      <c r="K4901" s="11">
        <v>149</v>
      </c>
      <c r="L4901" s="12">
        <v>0.2</v>
      </c>
      <c r="M4901" s="7">
        <f t="shared" si="229"/>
        <v>2015</v>
      </c>
      <c r="N4901" s="7">
        <f t="shared" si="230"/>
        <v>7</v>
      </c>
      <c r="O4901" s="30">
        <f t="shared" si="231"/>
        <v>119.2</v>
      </c>
    </row>
    <row r="4902" spans="2:15" x14ac:dyDescent="0.2">
      <c r="B4902" s="13">
        <v>56705</v>
      </c>
      <c r="C4902" s="14">
        <v>42187.106111111294</v>
      </c>
      <c r="D4902" s="7" t="s">
        <v>7</v>
      </c>
      <c r="E4902" s="13">
        <v>2175</v>
      </c>
      <c r="F4902" s="7" t="s">
        <v>48</v>
      </c>
      <c r="G4902" s="7" t="s">
        <v>12</v>
      </c>
      <c r="H4902" s="13">
        <v>9.5</v>
      </c>
      <c r="I4902" s="13">
        <f>IF(G4902="Male",VLOOKUP(H4902,'Shoe size conversion table'!$B$6:$D$22,2),VLOOKUP(H4902,'Shoe size conversion table'!$J$6:$L$22,2))</f>
        <v>40</v>
      </c>
      <c r="J4902" s="13">
        <f>IF(G4902="Male",VLOOKUP(H4902,'Shoe size conversion table'!$B$6:$D$22,3),VLOOKUP(H4902,'Shoe size conversion table'!$J$6:$L$22,3))</f>
        <v>7.5</v>
      </c>
      <c r="K4902" s="11">
        <v>199</v>
      </c>
      <c r="L4902" s="12">
        <v>0</v>
      </c>
      <c r="M4902" s="7">
        <f t="shared" si="229"/>
        <v>2015</v>
      </c>
      <c r="N4902" s="7">
        <f t="shared" si="230"/>
        <v>7</v>
      </c>
      <c r="O4902" s="30">
        <f t="shared" si="231"/>
        <v>199</v>
      </c>
    </row>
    <row r="4903" spans="2:15" x14ac:dyDescent="0.2">
      <c r="B4903" s="13">
        <v>56706</v>
      </c>
      <c r="C4903" s="14">
        <v>42187.116111111238</v>
      </c>
      <c r="D4903" s="7" t="s">
        <v>7</v>
      </c>
      <c r="E4903" s="13">
        <v>2198</v>
      </c>
      <c r="F4903" s="7" t="s">
        <v>47</v>
      </c>
      <c r="G4903" s="7" t="s">
        <v>11</v>
      </c>
      <c r="H4903" s="13">
        <v>9</v>
      </c>
      <c r="I4903" s="13">
        <f>IF(G4903="Male",VLOOKUP(H4903,'Shoe size conversion table'!$B$6:$D$22,2),VLOOKUP(H4903,'Shoe size conversion table'!$J$6:$L$22,2))</f>
        <v>42</v>
      </c>
      <c r="J4903" s="13">
        <f>IF(G4903="Male",VLOOKUP(H4903,'Shoe size conversion table'!$B$6:$D$22,3),VLOOKUP(H4903,'Shoe size conversion table'!$J$6:$L$22,3))</f>
        <v>8.5</v>
      </c>
      <c r="K4903" s="11">
        <v>169</v>
      </c>
      <c r="L4903" s="12">
        <v>0.5</v>
      </c>
      <c r="M4903" s="7">
        <f t="shared" si="229"/>
        <v>2015</v>
      </c>
      <c r="N4903" s="7">
        <f t="shared" si="230"/>
        <v>7</v>
      </c>
      <c r="O4903" s="30">
        <f t="shared" si="231"/>
        <v>84.5</v>
      </c>
    </row>
    <row r="4904" spans="2:15" x14ac:dyDescent="0.2">
      <c r="B4904" s="13">
        <v>56707</v>
      </c>
      <c r="C4904" s="14">
        <v>42187.146111111266</v>
      </c>
      <c r="D4904" s="7" t="s">
        <v>8</v>
      </c>
      <c r="E4904" s="13">
        <v>2177</v>
      </c>
      <c r="F4904" s="7" t="s">
        <v>40</v>
      </c>
      <c r="G4904" s="7" t="s">
        <v>12</v>
      </c>
      <c r="H4904" s="13">
        <v>8</v>
      </c>
      <c r="I4904" s="13" t="str">
        <f>IF(G4904="Male",VLOOKUP(H4904,'Shoe size conversion table'!$B$6:$D$22,2),VLOOKUP(H4904,'Shoe size conversion table'!$J$6:$L$22,2))</f>
        <v>38-39</v>
      </c>
      <c r="J4904" s="13">
        <f>IF(G4904="Male",VLOOKUP(H4904,'Shoe size conversion table'!$B$6:$D$22,3),VLOOKUP(H4904,'Shoe size conversion table'!$J$6:$L$22,3))</f>
        <v>6</v>
      </c>
      <c r="K4904" s="11">
        <v>149</v>
      </c>
      <c r="L4904" s="12">
        <v>0.2</v>
      </c>
      <c r="M4904" s="7">
        <f t="shared" si="229"/>
        <v>2015</v>
      </c>
      <c r="N4904" s="7">
        <f t="shared" si="230"/>
        <v>7</v>
      </c>
      <c r="O4904" s="30">
        <f t="shared" si="231"/>
        <v>119.2</v>
      </c>
    </row>
    <row r="4905" spans="2:15" x14ac:dyDescent="0.2">
      <c r="B4905" s="13">
        <v>56708</v>
      </c>
      <c r="C4905" s="14">
        <v>42187.196111111276</v>
      </c>
      <c r="D4905" s="7" t="s">
        <v>10</v>
      </c>
      <c r="E4905" s="13">
        <v>2242</v>
      </c>
      <c r="F4905" s="7" t="s">
        <v>35</v>
      </c>
      <c r="G4905" s="7" t="s">
        <v>11</v>
      </c>
      <c r="H4905" s="13">
        <v>9.5</v>
      </c>
      <c r="I4905" s="13" t="str">
        <f>IF(G4905="Male",VLOOKUP(H4905,'Shoe size conversion table'!$B$6:$D$22,2),VLOOKUP(H4905,'Shoe size conversion table'!$J$6:$L$22,2))</f>
        <v>42-43</v>
      </c>
      <c r="J4905" s="13">
        <f>IF(G4905="Male",VLOOKUP(H4905,'Shoe size conversion table'!$B$6:$D$22,3),VLOOKUP(H4905,'Shoe size conversion table'!$J$6:$L$22,3))</f>
        <v>9</v>
      </c>
      <c r="K4905" s="11">
        <v>179</v>
      </c>
      <c r="L4905" s="12">
        <v>0</v>
      </c>
      <c r="M4905" s="7">
        <f t="shared" si="229"/>
        <v>2015</v>
      </c>
      <c r="N4905" s="7">
        <f t="shared" si="230"/>
        <v>7</v>
      </c>
      <c r="O4905" s="30">
        <f t="shared" si="231"/>
        <v>179</v>
      </c>
    </row>
    <row r="4906" spans="2:15" x14ac:dyDescent="0.2">
      <c r="B4906" s="13">
        <v>56709</v>
      </c>
      <c r="C4906" s="14">
        <v>42187.276111111292</v>
      </c>
      <c r="D4906" s="7" t="s">
        <v>7</v>
      </c>
      <c r="E4906" s="13">
        <v>2155</v>
      </c>
      <c r="F4906" s="7" t="s">
        <v>57</v>
      </c>
      <c r="G4906" s="7" t="s">
        <v>11</v>
      </c>
      <c r="H4906" s="13">
        <v>13</v>
      </c>
      <c r="I4906" s="13">
        <f>IF(G4906="Male",VLOOKUP(H4906,'Shoe size conversion table'!$B$6:$D$22,2),VLOOKUP(H4906,'Shoe size conversion table'!$J$6:$L$22,2))</f>
        <v>46</v>
      </c>
      <c r="J4906" s="13">
        <f>IF(G4906="Male",VLOOKUP(H4906,'Shoe size conversion table'!$B$6:$D$22,3),VLOOKUP(H4906,'Shoe size conversion table'!$J$6:$L$22,3))</f>
        <v>12.5</v>
      </c>
      <c r="K4906" s="11">
        <v>139</v>
      </c>
      <c r="L4906" s="12">
        <v>0</v>
      </c>
      <c r="M4906" s="7">
        <f t="shared" si="229"/>
        <v>2015</v>
      </c>
      <c r="N4906" s="7">
        <f t="shared" si="230"/>
        <v>7</v>
      </c>
      <c r="O4906" s="30">
        <f t="shared" si="231"/>
        <v>139</v>
      </c>
    </row>
    <row r="4907" spans="2:15" x14ac:dyDescent="0.2">
      <c r="B4907" s="13">
        <v>56710</v>
      </c>
      <c r="C4907" s="14">
        <v>42187.296111111267</v>
      </c>
      <c r="D4907" s="7" t="s">
        <v>10</v>
      </c>
      <c r="E4907" s="13">
        <v>2239</v>
      </c>
      <c r="F4907" s="7" t="s">
        <v>34</v>
      </c>
      <c r="G4907" s="7" t="s">
        <v>11</v>
      </c>
      <c r="H4907" s="13">
        <v>9.5</v>
      </c>
      <c r="I4907" s="13" t="str">
        <f>IF(G4907="Male",VLOOKUP(H4907,'Shoe size conversion table'!$B$6:$D$22,2),VLOOKUP(H4907,'Shoe size conversion table'!$J$6:$L$22,2))</f>
        <v>42-43</v>
      </c>
      <c r="J4907" s="13">
        <f>IF(G4907="Male",VLOOKUP(H4907,'Shoe size conversion table'!$B$6:$D$22,3),VLOOKUP(H4907,'Shoe size conversion table'!$J$6:$L$22,3))</f>
        <v>9</v>
      </c>
      <c r="K4907" s="11">
        <v>199</v>
      </c>
      <c r="L4907" s="12">
        <v>0.3</v>
      </c>
      <c r="M4907" s="7">
        <f t="shared" si="229"/>
        <v>2015</v>
      </c>
      <c r="N4907" s="7">
        <f t="shared" si="230"/>
        <v>7</v>
      </c>
      <c r="O4907" s="30">
        <f t="shared" si="231"/>
        <v>139.29999999999998</v>
      </c>
    </row>
    <row r="4908" spans="2:15" x14ac:dyDescent="0.2">
      <c r="B4908" s="13">
        <v>56711</v>
      </c>
      <c r="C4908" s="14">
        <v>42187.406111111239</v>
      </c>
      <c r="D4908" s="7" t="s">
        <v>7</v>
      </c>
      <c r="E4908" s="13">
        <v>2216</v>
      </c>
      <c r="F4908" s="7" t="s">
        <v>50</v>
      </c>
      <c r="G4908" s="7" t="s">
        <v>11</v>
      </c>
      <c r="H4908" s="13">
        <v>8.5</v>
      </c>
      <c r="I4908" s="13" t="str">
        <f>IF(G4908="Male",VLOOKUP(H4908,'Shoe size conversion table'!$B$6:$D$22,2),VLOOKUP(H4908,'Shoe size conversion table'!$J$6:$L$22,2))</f>
        <v>41-42</v>
      </c>
      <c r="J4908" s="13">
        <f>IF(G4908="Male",VLOOKUP(H4908,'Shoe size conversion table'!$B$6:$D$22,3),VLOOKUP(H4908,'Shoe size conversion table'!$J$6:$L$22,3))</f>
        <v>8</v>
      </c>
      <c r="K4908" s="11">
        <v>169</v>
      </c>
      <c r="L4908" s="12">
        <v>0</v>
      </c>
      <c r="M4908" s="7">
        <f t="shared" si="229"/>
        <v>2015</v>
      </c>
      <c r="N4908" s="7">
        <f t="shared" si="230"/>
        <v>7</v>
      </c>
      <c r="O4908" s="30">
        <f t="shared" si="231"/>
        <v>169</v>
      </c>
    </row>
    <row r="4909" spans="2:15" x14ac:dyDescent="0.2">
      <c r="B4909" s="13">
        <v>56712</v>
      </c>
      <c r="C4909" s="14">
        <v>42187.456111111271</v>
      </c>
      <c r="D4909" s="7" t="s">
        <v>8</v>
      </c>
      <c r="E4909" s="13">
        <v>2161</v>
      </c>
      <c r="F4909" s="7" t="s">
        <v>42</v>
      </c>
      <c r="G4909" s="7" t="s">
        <v>12</v>
      </c>
      <c r="H4909" s="13">
        <v>8.5</v>
      </c>
      <c r="I4909" s="13">
        <f>IF(G4909="Male",VLOOKUP(H4909,'Shoe size conversion table'!$B$6:$D$22,2),VLOOKUP(H4909,'Shoe size conversion table'!$J$6:$L$22,2))</f>
        <v>39</v>
      </c>
      <c r="J4909" s="13">
        <f>IF(G4909="Male",VLOOKUP(H4909,'Shoe size conversion table'!$B$6:$D$22,3),VLOOKUP(H4909,'Shoe size conversion table'!$J$6:$L$22,3))</f>
        <v>6.5</v>
      </c>
      <c r="K4909" s="11">
        <v>129</v>
      </c>
      <c r="L4909" s="12">
        <v>0.5</v>
      </c>
      <c r="M4909" s="7">
        <f t="shared" si="229"/>
        <v>2015</v>
      </c>
      <c r="N4909" s="7">
        <f t="shared" si="230"/>
        <v>7</v>
      </c>
      <c r="O4909" s="30">
        <f t="shared" si="231"/>
        <v>64.5</v>
      </c>
    </row>
    <row r="4910" spans="2:15" x14ac:dyDescent="0.2">
      <c r="B4910" s="13">
        <v>56713</v>
      </c>
      <c r="C4910" s="14">
        <v>42187.466111111236</v>
      </c>
      <c r="D4910" s="7" t="s">
        <v>7</v>
      </c>
      <c r="E4910" s="13">
        <v>2214</v>
      </c>
      <c r="F4910" s="7" t="s">
        <v>50</v>
      </c>
      <c r="G4910" s="7" t="s">
        <v>12</v>
      </c>
      <c r="H4910" s="13">
        <v>6.5</v>
      </c>
      <c r="I4910" s="13">
        <f>IF(G4910="Male",VLOOKUP(H4910,'Shoe size conversion table'!$B$6:$D$22,2),VLOOKUP(H4910,'Shoe size conversion table'!$J$6:$L$22,2))</f>
        <v>37</v>
      </c>
      <c r="J4910" s="13">
        <f>IF(G4910="Male",VLOOKUP(H4910,'Shoe size conversion table'!$B$6:$D$22,3),VLOOKUP(H4910,'Shoe size conversion table'!$J$6:$L$22,3))</f>
        <v>4.5</v>
      </c>
      <c r="K4910" s="11">
        <v>149</v>
      </c>
      <c r="L4910" s="12">
        <v>0</v>
      </c>
      <c r="M4910" s="7">
        <f t="shared" si="229"/>
        <v>2015</v>
      </c>
      <c r="N4910" s="7">
        <f t="shared" si="230"/>
        <v>7</v>
      </c>
      <c r="O4910" s="30">
        <f t="shared" si="231"/>
        <v>149</v>
      </c>
    </row>
    <row r="4911" spans="2:15" x14ac:dyDescent="0.2">
      <c r="B4911" s="13">
        <v>56714</v>
      </c>
      <c r="C4911" s="14">
        <v>42187.556111111291</v>
      </c>
      <c r="D4911" s="7" t="s">
        <v>8</v>
      </c>
      <c r="E4911" s="13">
        <v>2168</v>
      </c>
      <c r="F4911" s="7" t="s">
        <v>38</v>
      </c>
      <c r="G4911" s="7" t="s">
        <v>12</v>
      </c>
      <c r="H4911" s="13">
        <v>6.5</v>
      </c>
      <c r="I4911" s="13">
        <f>IF(G4911="Male",VLOOKUP(H4911,'Shoe size conversion table'!$B$6:$D$22,2),VLOOKUP(H4911,'Shoe size conversion table'!$J$6:$L$22,2))</f>
        <v>37</v>
      </c>
      <c r="J4911" s="13">
        <f>IF(G4911="Male",VLOOKUP(H4911,'Shoe size conversion table'!$B$6:$D$22,3),VLOOKUP(H4911,'Shoe size conversion table'!$J$6:$L$22,3))</f>
        <v>4.5</v>
      </c>
      <c r="K4911" s="11">
        <v>129</v>
      </c>
      <c r="L4911" s="12">
        <v>0.5</v>
      </c>
      <c r="M4911" s="7">
        <f t="shared" si="229"/>
        <v>2015</v>
      </c>
      <c r="N4911" s="7">
        <f t="shared" si="230"/>
        <v>7</v>
      </c>
      <c r="O4911" s="30">
        <f t="shared" si="231"/>
        <v>64.5</v>
      </c>
    </row>
    <row r="4912" spans="2:15" x14ac:dyDescent="0.2">
      <c r="B4912" s="13">
        <v>56715</v>
      </c>
      <c r="C4912" s="14">
        <v>42187.716111111135</v>
      </c>
      <c r="D4912" s="7" t="s">
        <v>7</v>
      </c>
      <c r="E4912" s="13">
        <v>2168</v>
      </c>
      <c r="F4912" s="7" t="s">
        <v>53</v>
      </c>
      <c r="G4912" s="7" t="s">
        <v>12</v>
      </c>
      <c r="H4912" s="13">
        <v>7</v>
      </c>
      <c r="I4912" s="13" t="str">
        <f>IF(G4912="Male",VLOOKUP(H4912,'Shoe size conversion table'!$B$6:$D$22,2),VLOOKUP(H4912,'Shoe size conversion table'!$J$6:$L$22,2))</f>
        <v>37-38</v>
      </c>
      <c r="J4912" s="13">
        <f>IF(G4912="Male",VLOOKUP(H4912,'Shoe size conversion table'!$B$6:$D$22,3),VLOOKUP(H4912,'Shoe size conversion table'!$J$6:$L$22,3))</f>
        <v>5</v>
      </c>
      <c r="K4912" s="11">
        <v>169</v>
      </c>
      <c r="L4912" s="12">
        <v>0.1</v>
      </c>
      <c r="M4912" s="7">
        <f t="shared" si="229"/>
        <v>2015</v>
      </c>
      <c r="N4912" s="7">
        <f t="shared" si="230"/>
        <v>7</v>
      </c>
      <c r="O4912" s="30">
        <f t="shared" si="231"/>
        <v>152.1</v>
      </c>
    </row>
    <row r="4913" spans="2:15" x14ac:dyDescent="0.2">
      <c r="B4913" s="13">
        <v>56716</v>
      </c>
      <c r="C4913" s="14">
        <v>42187.876111111138</v>
      </c>
      <c r="D4913" s="7" t="s">
        <v>7</v>
      </c>
      <c r="E4913" s="13">
        <v>2189</v>
      </c>
      <c r="F4913" s="7" t="s">
        <v>49</v>
      </c>
      <c r="G4913" s="7" t="s">
        <v>11</v>
      </c>
      <c r="H4913" s="13">
        <v>8.5</v>
      </c>
      <c r="I4913" s="13" t="str">
        <f>IF(G4913="Male",VLOOKUP(H4913,'Shoe size conversion table'!$B$6:$D$22,2),VLOOKUP(H4913,'Shoe size conversion table'!$J$6:$L$22,2))</f>
        <v>41-42</v>
      </c>
      <c r="J4913" s="13">
        <f>IF(G4913="Male",VLOOKUP(H4913,'Shoe size conversion table'!$B$6:$D$22,3),VLOOKUP(H4913,'Shoe size conversion table'!$J$6:$L$22,3))</f>
        <v>8</v>
      </c>
      <c r="K4913" s="11">
        <v>129</v>
      </c>
      <c r="L4913" s="12">
        <v>0.3</v>
      </c>
      <c r="M4913" s="7">
        <f t="shared" si="229"/>
        <v>2015</v>
      </c>
      <c r="N4913" s="7">
        <f t="shared" si="230"/>
        <v>7</v>
      </c>
      <c r="O4913" s="30">
        <f t="shared" si="231"/>
        <v>90.3</v>
      </c>
    </row>
    <row r="4914" spans="2:15" x14ac:dyDescent="0.2">
      <c r="B4914" s="13">
        <v>56717</v>
      </c>
      <c r="C4914" s="14">
        <v>42188.006111111295</v>
      </c>
      <c r="D4914" s="7" t="s">
        <v>7</v>
      </c>
      <c r="E4914" s="13">
        <v>2204</v>
      </c>
      <c r="F4914" s="7" t="s">
        <v>49</v>
      </c>
      <c r="G4914" s="7" t="s">
        <v>12</v>
      </c>
      <c r="H4914" s="13">
        <v>7.5</v>
      </c>
      <c r="I4914" s="13">
        <f>IF(G4914="Male",VLOOKUP(H4914,'Shoe size conversion table'!$B$6:$D$22,2),VLOOKUP(H4914,'Shoe size conversion table'!$J$6:$L$22,2))</f>
        <v>38</v>
      </c>
      <c r="J4914" s="13">
        <f>IF(G4914="Male",VLOOKUP(H4914,'Shoe size conversion table'!$B$6:$D$22,3),VLOOKUP(H4914,'Shoe size conversion table'!$J$6:$L$22,3))</f>
        <v>5.5</v>
      </c>
      <c r="K4914" s="11">
        <v>159</v>
      </c>
      <c r="L4914" s="12">
        <v>0</v>
      </c>
      <c r="M4914" s="7">
        <f t="shared" si="229"/>
        <v>2015</v>
      </c>
      <c r="N4914" s="7">
        <f t="shared" si="230"/>
        <v>7</v>
      </c>
      <c r="O4914" s="30">
        <f t="shared" si="231"/>
        <v>159</v>
      </c>
    </row>
    <row r="4915" spans="2:15" x14ac:dyDescent="0.2">
      <c r="B4915" s="13">
        <v>56718</v>
      </c>
      <c r="C4915" s="14">
        <v>42188.046111111238</v>
      </c>
      <c r="D4915" s="7" t="s">
        <v>10</v>
      </c>
      <c r="E4915" s="13">
        <v>2156</v>
      </c>
      <c r="F4915" s="7" t="s">
        <v>35</v>
      </c>
      <c r="G4915" s="7" t="s">
        <v>11</v>
      </c>
      <c r="H4915" s="13">
        <v>9</v>
      </c>
      <c r="I4915" s="13">
        <f>IF(G4915="Male",VLOOKUP(H4915,'Shoe size conversion table'!$B$6:$D$22,2),VLOOKUP(H4915,'Shoe size conversion table'!$J$6:$L$22,2))</f>
        <v>42</v>
      </c>
      <c r="J4915" s="13">
        <f>IF(G4915="Male",VLOOKUP(H4915,'Shoe size conversion table'!$B$6:$D$22,3),VLOOKUP(H4915,'Shoe size conversion table'!$J$6:$L$22,3))</f>
        <v>8.5</v>
      </c>
      <c r="K4915" s="11">
        <v>139</v>
      </c>
      <c r="L4915" s="12">
        <v>0</v>
      </c>
      <c r="M4915" s="7">
        <f t="shared" si="229"/>
        <v>2015</v>
      </c>
      <c r="N4915" s="7">
        <f t="shared" si="230"/>
        <v>7</v>
      </c>
      <c r="O4915" s="30">
        <f t="shared" si="231"/>
        <v>139</v>
      </c>
    </row>
    <row r="4916" spans="2:15" x14ac:dyDescent="0.2">
      <c r="B4916" s="13">
        <v>56719</v>
      </c>
      <c r="C4916" s="14">
        <v>42188.046111111238</v>
      </c>
      <c r="D4916" s="7" t="s">
        <v>10</v>
      </c>
      <c r="E4916" s="13">
        <v>2184</v>
      </c>
      <c r="F4916" s="7" t="s">
        <v>35</v>
      </c>
      <c r="G4916" s="7" t="s">
        <v>11</v>
      </c>
      <c r="H4916" s="13">
        <v>8.5</v>
      </c>
      <c r="I4916" s="13" t="str">
        <f>IF(G4916="Male",VLOOKUP(H4916,'Shoe size conversion table'!$B$6:$D$22,2),VLOOKUP(H4916,'Shoe size conversion table'!$J$6:$L$22,2))</f>
        <v>41-42</v>
      </c>
      <c r="J4916" s="13">
        <f>IF(G4916="Male",VLOOKUP(H4916,'Shoe size conversion table'!$B$6:$D$22,3),VLOOKUP(H4916,'Shoe size conversion table'!$J$6:$L$22,3))</f>
        <v>8</v>
      </c>
      <c r="K4916" s="11">
        <v>159</v>
      </c>
      <c r="L4916" s="12">
        <v>0</v>
      </c>
      <c r="M4916" s="7">
        <f t="shared" si="229"/>
        <v>2015</v>
      </c>
      <c r="N4916" s="7">
        <f t="shared" si="230"/>
        <v>7</v>
      </c>
      <c r="O4916" s="30">
        <f t="shared" si="231"/>
        <v>159</v>
      </c>
    </row>
    <row r="4917" spans="2:15" x14ac:dyDescent="0.2">
      <c r="B4917" s="13">
        <v>56720</v>
      </c>
      <c r="C4917" s="14">
        <v>42188.106111111294</v>
      </c>
      <c r="D4917" s="7" t="s">
        <v>7</v>
      </c>
      <c r="E4917" s="13">
        <v>2165</v>
      </c>
      <c r="F4917" s="7" t="s">
        <v>48</v>
      </c>
      <c r="G4917" s="7" t="s">
        <v>12</v>
      </c>
      <c r="H4917" s="13">
        <v>9.5</v>
      </c>
      <c r="I4917" s="13">
        <f>IF(G4917="Male",VLOOKUP(H4917,'Shoe size conversion table'!$B$6:$D$22,2),VLOOKUP(H4917,'Shoe size conversion table'!$J$6:$L$22,2))</f>
        <v>40</v>
      </c>
      <c r="J4917" s="13">
        <f>IF(G4917="Male",VLOOKUP(H4917,'Shoe size conversion table'!$B$6:$D$22,3),VLOOKUP(H4917,'Shoe size conversion table'!$J$6:$L$22,3))</f>
        <v>7.5</v>
      </c>
      <c r="K4917" s="11">
        <v>199</v>
      </c>
      <c r="L4917" s="12">
        <v>0</v>
      </c>
      <c r="M4917" s="7">
        <f t="shared" si="229"/>
        <v>2015</v>
      </c>
      <c r="N4917" s="7">
        <f t="shared" si="230"/>
        <v>7</v>
      </c>
      <c r="O4917" s="30">
        <f t="shared" si="231"/>
        <v>199</v>
      </c>
    </row>
    <row r="4918" spans="2:15" x14ac:dyDescent="0.2">
      <c r="B4918" s="13">
        <v>56721</v>
      </c>
      <c r="C4918" s="14">
        <v>42188.116111111238</v>
      </c>
      <c r="D4918" s="7" t="s">
        <v>7</v>
      </c>
      <c r="E4918" s="13">
        <v>2236</v>
      </c>
      <c r="F4918" s="7" t="s">
        <v>45</v>
      </c>
      <c r="G4918" s="7" t="s">
        <v>11</v>
      </c>
      <c r="H4918" s="13">
        <v>9.5</v>
      </c>
      <c r="I4918" s="13" t="str">
        <f>IF(G4918="Male",VLOOKUP(H4918,'Shoe size conversion table'!$B$6:$D$22,2),VLOOKUP(H4918,'Shoe size conversion table'!$J$6:$L$22,2))</f>
        <v>42-43</v>
      </c>
      <c r="J4918" s="13">
        <f>IF(G4918="Male",VLOOKUP(H4918,'Shoe size conversion table'!$B$6:$D$22,3),VLOOKUP(H4918,'Shoe size conversion table'!$J$6:$L$22,3))</f>
        <v>9</v>
      </c>
      <c r="K4918" s="11">
        <v>149</v>
      </c>
      <c r="L4918" s="12">
        <v>0.5</v>
      </c>
      <c r="M4918" s="7">
        <f t="shared" si="229"/>
        <v>2015</v>
      </c>
      <c r="N4918" s="7">
        <f t="shared" si="230"/>
        <v>7</v>
      </c>
      <c r="O4918" s="30">
        <f t="shared" si="231"/>
        <v>74.5</v>
      </c>
    </row>
    <row r="4919" spans="2:15" x14ac:dyDescent="0.2">
      <c r="B4919" s="13">
        <v>56722</v>
      </c>
      <c r="C4919" s="14">
        <v>42188.146111111266</v>
      </c>
      <c r="D4919" s="7" t="s">
        <v>10</v>
      </c>
      <c r="E4919" s="13">
        <v>2203</v>
      </c>
      <c r="F4919" s="7" t="s">
        <v>35</v>
      </c>
      <c r="G4919" s="7" t="s">
        <v>11</v>
      </c>
      <c r="H4919" s="13">
        <v>9</v>
      </c>
      <c r="I4919" s="13">
        <f>IF(G4919="Male",VLOOKUP(H4919,'Shoe size conversion table'!$B$6:$D$22,2),VLOOKUP(H4919,'Shoe size conversion table'!$J$6:$L$22,2))</f>
        <v>42</v>
      </c>
      <c r="J4919" s="13">
        <f>IF(G4919="Male",VLOOKUP(H4919,'Shoe size conversion table'!$B$6:$D$22,3),VLOOKUP(H4919,'Shoe size conversion table'!$J$6:$L$22,3))</f>
        <v>8.5</v>
      </c>
      <c r="K4919" s="11">
        <v>189</v>
      </c>
      <c r="L4919" s="12">
        <v>0</v>
      </c>
      <c r="M4919" s="7">
        <f t="shared" si="229"/>
        <v>2015</v>
      </c>
      <c r="N4919" s="7">
        <f t="shared" si="230"/>
        <v>7</v>
      </c>
      <c r="O4919" s="30">
        <f t="shared" si="231"/>
        <v>189</v>
      </c>
    </row>
    <row r="4920" spans="2:15" x14ac:dyDescent="0.2">
      <c r="B4920" s="13">
        <v>56723</v>
      </c>
      <c r="C4920" s="14">
        <v>42188.176111111134</v>
      </c>
      <c r="D4920" s="7" t="s">
        <v>7</v>
      </c>
      <c r="E4920" s="13">
        <v>2151</v>
      </c>
      <c r="F4920" s="7" t="s">
        <v>49</v>
      </c>
      <c r="G4920" s="7" t="s">
        <v>11</v>
      </c>
      <c r="H4920" s="13">
        <v>10</v>
      </c>
      <c r="I4920" s="13">
        <f>IF(G4920="Male",VLOOKUP(H4920,'Shoe size conversion table'!$B$6:$D$22,2),VLOOKUP(H4920,'Shoe size conversion table'!$J$6:$L$22,2))</f>
        <v>43</v>
      </c>
      <c r="J4920" s="13">
        <f>IF(G4920="Male",VLOOKUP(H4920,'Shoe size conversion table'!$B$6:$D$22,3),VLOOKUP(H4920,'Shoe size conversion table'!$J$6:$L$22,3))</f>
        <v>9.5</v>
      </c>
      <c r="K4920" s="11">
        <v>169</v>
      </c>
      <c r="L4920" s="12">
        <v>0.5</v>
      </c>
      <c r="M4920" s="7">
        <f t="shared" si="229"/>
        <v>2015</v>
      </c>
      <c r="N4920" s="7">
        <f t="shared" si="230"/>
        <v>7</v>
      </c>
      <c r="O4920" s="30">
        <f t="shared" si="231"/>
        <v>84.5</v>
      </c>
    </row>
    <row r="4921" spans="2:15" x14ac:dyDescent="0.2">
      <c r="B4921" s="13">
        <v>56724</v>
      </c>
      <c r="C4921" s="14">
        <v>42188.276111111292</v>
      </c>
      <c r="D4921" s="7" t="s">
        <v>7</v>
      </c>
      <c r="E4921" s="13">
        <v>2241</v>
      </c>
      <c r="F4921" s="7" t="s">
        <v>44</v>
      </c>
      <c r="G4921" s="7" t="s">
        <v>12</v>
      </c>
      <c r="H4921" s="13">
        <v>8.5</v>
      </c>
      <c r="I4921" s="13">
        <f>IF(G4921="Male",VLOOKUP(H4921,'Shoe size conversion table'!$B$6:$D$22,2),VLOOKUP(H4921,'Shoe size conversion table'!$J$6:$L$22,2))</f>
        <v>39</v>
      </c>
      <c r="J4921" s="13">
        <f>IF(G4921="Male",VLOOKUP(H4921,'Shoe size conversion table'!$B$6:$D$22,3),VLOOKUP(H4921,'Shoe size conversion table'!$J$6:$L$22,3))</f>
        <v>6.5</v>
      </c>
      <c r="K4921" s="11">
        <v>189</v>
      </c>
      <c r="L4921" s="12">
        <v>0.1</v>
      </c>
      <c r="M4921" s="7">
        <f t="shared" si="229"/>
        <v>2015</v>
      </c>
      <c r="N4921" s="7">
        <f t="shared" si="230"/>
        <v>7</v>
      </c>
      <c r="O4921" s="30">
        <f t="shared" si="231"/>
        <v>170.1</v>
      </c>
    </row>
    <row r="4922" spans="2:15" x14ac:dyDescent="0.2">
      <c r="B4922" s="13">
        <v>56725</v>
      </c>
      <c r="C4922" s="14">
        <v>42188.446111111138</v>
      </c>
      <c r="D4922" s="7" t="s">
        <v>9</v>
      </c>
      <c r="E4922" s="13">
        <v>2210</v>
      </c>
      <c r="F4922" s="7" t="s">
        <v>59</v>
      </c>
      <c r="G4922" s="7" t="s">
        <v>11</v>
      </c>
      <c r="H4922" s="13">
        <v>11</v>
      </c>
      <c r="I4922" s="13">
        <f>IF(G4922="Male",VLOOKUP(H4922,'Shoe size conversion table'!$B$6:$D$22,2),VLOOKUP(H4922,'Shoe size conversion table'!$J$6:$L$22,2))</f>
        <v>44</v>
      </c>
      <c r="J4922" s="13">
        <f>IF(G4922="Male",VLOOKUP(H4922,'Shoe size conversion table'!$B$6:$D$22,3),VLOOKUP(H4922,'Shoe size conversion table'!$J$6:$L$22,3))</f>
        <v>10.5</v>
      </c>
      <c r="K4922" s="11">
        <v>129</v>
      </c>
      <c r="L4922" s="12">
        <v>0</v>
      </c>
      <c r="M4922" s="7">
        <f t="shared" si="229"/>
        <v>2015</v>
      </c>
      <c r="N4922" s="7">
        <f t="shared" si="230"/>
        <v>7</v>
      </c>
      <c r="O4922" s="30">
        <f t="shared" si="231"/>
        <v>129</v>
      </c>
    </row>
    <row r="4923" spans="2:15" x14ac:dyDescent="0.2">
      <c r="B4923" s="13">
        <v>56726</v>
      </c>
      <c r="C4923" s="14">
        <v>42188.446111111138</v>
      </c>
      <c r="D4923" s="7" t="s">
        <v>7</v>
      </c>
      <c r="E4923" s="13">
        <v>2175</v>
      </c>
      <c r="F4923" s="7" t="s">
        <v>49</v>
      </c>
      <c r="G4923" s="7" t="s">
        <v>12</v>
      </c>
      <c r="H4923" s="13">
        <v>9</v>
      </c>
      <c r="I4923" s="13" t="str">
        <f>IF(G4923="Male",VLOOKUP(H4923,'Shoe size conversion table'!$B$6:$D$22,2),VLOOKUP(H4923,'Shoe size conversion table'!$J$6:$L$22,2))</f>
        <v>39-40</v>
      </c>
      <c r="J4923" s="13">
        <f>IF(G4923="Male",VLOOKUP(H4923,'Shoe size conversion table'!$B$6:$D$22,3),VLOOKUP(H4923,'Shoe size conversion table'!$J$6:$L$22,3))</f>
        <v>7</v>
      </c>
      <c r="K4923" s="11">
        <v>139</v>
      </c>
      <c r="L4923" s="12">
        <v>0</v>
      </c>
      <c r="M4923" s="7">
        <f t="shared" si="229"/>
        <v>2015</v>
      </c>
      <c r="N4923" s="7">
        <f t="shared" si="230"/>
        <v>7</v>
      </c>
      <c r="O4923" s="30">
        <f t="shared" si="231"/>
        <v>139</v>
      </c>
    </row>
    <row r="4924" spans="2:15" x14ac:dyDescent="0.2">
      <c r="B4924" s="13">
        <v>56727</v>
      </c>
      <c r="C4924" s="14">
        <v>42188.466111111265</v>
      </c>
      <c r="D4924" s="7" t="s">
        <v>7</v>
      </c>
      <c r="E4924" s="13">
        <v>2163</v>
      </c>
      <c r="F4924" s="7" t="s">
        <v>48</v>
      </c>
      <c r="G4924" s="7" t="s">
        <v>12</v>
      </c>
      <c r="H4924" s="13">
        <v>8.5</v>
      </c>
      <c r="I4924" s="13">
        <f>IF(G4924="Male",VLOOKUP(H4924,'Shoe size conversion table'!$B$6:$D$22,2),VLOOKUP(H4924,'Shoe size conversion table'!$J$6:$L$22,2))</f>
        <v>39</v>
      </c>
      <c r="J4924" s="13">
        <f>IF(G4924="Male",VLOOKUP(H4924,'Shoe size conversion table'!$B$6:$D$22,3),VLOOKUP(H4924,'Shoe size conversion table'!$J$6:$L$22,3))</f>
        <v>6.5</v>
      </c>
      <c r="K4924" s="11">
        <v>129</v>
      </c>
      <c r="L4924" s="12">
        <v>0.5</v>
      </c>
      <c r="M4924" s="7">
        <f t="shared" si="229"/>
        <v>2015</v>
      </c>
      <c r="N4924" s="7">
        <f t="shared" si="230"/>
        <v>7</v>
      </c>
      <c r="O4924" s="30">
        <f t="shared" si="231"/>
        <v>64.5</v>
      </c>
    </row>
    <row r="4925" spans="2:15" x14ac:dyDescent="0.2">
      <c r="B4925" s="13">
        <v>56728</v>
      </c>
      <c r="C4925" s="14">
        <v>42188.636111111264</v>
      </c>
      <c r="D4925" s="7" t="s">
        <v>7</v>
      </c>
      <c r="E4925" s="13">
        <v>2215</v>
      </c>
      <c r="F4925" s="7" t="s">
        <v>44</v>
      </c>
      <c r="G4925" s="7" t="s">
        <v>12</v>
      </c>
      <c r="H4925" s="13">
        <v>9</v>
      </c>
      <c r="I4925" s="13" t="str">
        <f>IF(G4925="Male",VLOOKUP(H4925,'Shoe size conversion table'!$B$6:$D$22,2),VLOOKUP(H4925,'Shoe size conversion table'!$J$6:$L$22,2))</f>
        <v>39-40</v>
      </c>
      <c r="J4925" s="13">
        <f>IF(G4925="Male",VLOOKUP(H4925,'Shoe size conversion table'!$B$6:$D$22,3),VLOOKUP(H4925,'Shoe size conversion table'!$J$6:$L$22,3))</f>
        <v>7</v>
      </c>
      <c r="K4925" s="11">
        <v>169</v>
      </c>
      <c r="L4925" s="12">
        <v>0</v>
      </c>
      <c r="M4925" s="7">
        <f t="shared" si="229"/>
        <v>2015</v>
      </c>
      <c r="N4925" s="7">
        <f t="shared" si="230"/>
        <v>7</v>
      </c>
      <c r="O4925" s="30">
        <f t="shared" si="231"/>
        <v>169</v>
      </c>
    </row>
    <row r="4926" spans="2:15" x14ac:dyDescent="0.2">
      <c r="B4926" s="13">
        <v>56729</v>
      </c>
      <c r="C4926" s="14">
        <v>42188.916111111139</v>
      </c>
      <c r="D4926" s="7" t="s">
        <v>7</v>
      </c>
      <c r="E4926" s="13">
        <v>2213</v>
      </c>
      <c r="F4926" s="7" t="s">
        <v>48</v>
      </c>
      <c r="G4926" s="7" t="s">
        <v>11</v>
      </c>
      <c r="H4926" s="13">
        <v>9.5</v>
      </c>
      <c r="I4926" s="13" t="str">
        <f>IF(G4926="Male",VLOOKUP(H4926,'Shoe size conversion table'!$B$6:$D$22,2),VLOOKUP(H4926,'Shoe size conversion table'!$J$6:$L$22,2))</f>
        <v>42-43</v>
      </c>
      <c r="J4926" s="13">
        <f>IF(G4926="Male",VLOOKUP(H4926,'Shoe size conversion table'!$B$6:$D$22,3),VLOOKUP(H4926,'Shoe size conversion table'!$J$6:$L$22,3))</f>
        <v>9</v>
      </c>
      <c r="K4926" s="11">
        <v>149</v>
      </c>
      <c r="L4926" s="12">
        <v>0.5</v>
      </c>
      <c r="M4926" s="7">
        <f t="shared" si="229"/>
        <v>2015</v>
      </c>
      <c r="N4926" s="7">
        <f t="shared" si="230"/>
        <v>7</v>
      </c>
      <c r="O4926" s="30">
        <f t="shared" si="231"/>
        <v>74.5</v>
      </c>
    </row>
    <row r="4927" spans="2:15" x14ac:dyDescent="0.2">
      <c r="B4927" s="13">
        <v>56730</v>
      </c>
      <c r="C4927" s="14">
        <v>42188.926111111294</v>
      </c>
      <c r="D4927" s="7" t="s">
        <v>7</v>
      </c>
      <c r="E4927" s="13">
        <v>2226</v>
      </c>
      <c r="F4927" s="7" t="s">
        <v>48</v>
      </c>
      <c r="G4927" s="7" t="s">
        <v>11</v>
      </c>
      <c r="H4927" s="13">
        <v>9</v>
      </c>
      <c r="I4927" s="13">
        <f>IF(G4927="Male",VLOOKUP(H4927,'Shoe size conversion table'!$B$6:$D$22,2),VLOOKUP(H4927,'Shoe size conversion table'!$J$6:$L$22,2))</f>
        <v>42</v>
      </c>
      <c r="J4927" s="13">
        <f>IF(G4927="Male",VLOOKUP(H4927,'Shoe size conversion table'!$B$6:$D$22,3),VLOOKUP(H4927,'Shoe size conversion table'!$J$6:$L$22,3))</f>
        <v>8.5</v>
      </c>
      <c r="K4927" s="11">
        <v>159</v>
      </c>
      <c r="L4927" s="12">
        <v>0.5</v>
      </c>
      <c r="M4927" s="7">
        <f t="shared" si="229"/>
        <v>2015</v>
      </c>
      <c r="N4927" s="7">
        <f t="shared" si="230"/>
        <v>7</v>
      </c>
      <c r="O4927" s="30">
        <f t="shared" si="231"/>
        <v>79.5</v>
      </c>
    </row>
    <row r="4928" spans="2:15" x14ac:dyDescent="0.2">
      <c r="B4928" s="13">
        <v>56731</v>
      </c>
      <c r="C4928" s="14">
        <v>42188.986111111262</v>
      </c>
      <c r="D4928" s="7" t="s">
        <v>10</v>
      </c>
      <c r="E4928" s="13">
        <v>2196</v>
      </c>
      <c r="F4928" s="7" t="s">
        <v>35</v>
      </c>
      <c r="G4928" s="7" t="s">
        <v>12</v>
      </c>
      <c r="H4928" s="13">
        <v>7.5</v>
      </c>
      <c r="I4928" s="13">
        <f>IF(G4928="Male",VLOOKUP(H4928,'Shoe size conversion table'!$B$6:$D$22,2),VLOOKUP(H4928,'Shoe size conversion table'!$J$6:$L$22,2))</f>
        <v>38</v>
      </c>
      <c r="J4928" s="13">
        <f>IF(G4928="Male",VLOOKUP(H4928,'Shoe size conversion table'!$B$6:$D$22,3),VLOOKUP(H4928,'Shoe size conversion table'!$J$6:$L$22,3))</f>
        <v>5.5</v>
      </c>
      <c r="K4928" s="11">
        <v>149</v>
      </c>
      <c r="L4928" s="12">
        <v>0</v>
      </c>
      <c r="M4928" s="7">
        <f t="shared" si="229"/>
        <v>2015</v>
      </c>
      <c r="N4928" s="7">
        <f t="shared" si="230"/>
        <v>7</v>
      </c>
      <c r="O4928" s="30">
        <f t="shared" si="231"/>
        <v>149</v>
      </c>
    </row>
    <row r="4929" spans="2:15" x14ac:dyDescent="0.2">
      <c r="B4929" s="13">
        <v>56732</v>
      </c>
      <c r="C4929" s="14">
        <v>42189.046111111238</v>
      </c>
      <c r="D4929" s="7" t="s">
        <v>7</v>
      </c>
      <c r="E4929" s="13">
        <v>2167</v>
      </c>
      <c r="F4929" s="7" t="s">
        <v>43</v>
      </c>
      <c r="G4929" s="7" t="s">
        <v>12</v>
      </c>
      <c r="H4929" s="13">
        <v>7.5</v>
      </c>
      <c r="I4929" s="13">
        <f>IF(G4929="Male",VLOOKUP(H4929,'Shoe size conversion table'!$B$6:$D$22,2),VLOOKUP(H4929,'Shoe size conversion table'!$J$6:$L$22,2))</f>
        <v>38</v>
      </c>
      <c r="J4929" s="13">
        <f>IF(G4929="Male",VLOOKUP(H4929,'Shoe size conversion table'!$B$6:$D$22,3),VLOOKUP(H4929,'Shoe size conversion table'!$J$6:$L$22,3))</f>
        <v>5.5</v>
      </c>
      <c r="K4929" s="11">
        <v>189</v>
      </c>
      <c r="L4929" s="12">
        <v>0</v>
      </c>
      <c r="M4929" s="7">
        <f t="shared" si="229"/>
        <v>2015</v>
      </c>
      <c r="N4929" s="7">
        <f t="shared" si="230"/>
        <v>7</v>
      </c>
      <c r="O4929" s="30">
        <f t="shared" si="231"/>
        <v>189</v>
      </c>
    </row>
    <row r="4930" spans="2:15" x14ac:dyDescent="0.2">
      <c r="B4930" s="13">
        <v>56733</v>
      </c>
      <c r="C4930" s="14">
        <v>42189.106111111294</v>
      </c>
      <c r="D4930" s="7" t="s">
        <v>7</v>
      </c>
      <c r="E4930" s="13">
        <v>2183</v>
      </c>
      <c r="F4930" s="7" t="s">
        <v>48</v>
      </c>
      <c r="G4930" s="7" t="s">
        <v>12</v>
      </c>
      <c r="H4930" s="13">
        <v>9.5</v>
      </c>
      <c r="I4930" s="13">
        <f>IF(G4930="Male",VLOOKUP(H4930,'Shoe size conversion table'!$B$6:$D$22,2),VLOOKUP(H4930,'Shoe size conversion table'!$J$6:$L$22,2))</f>
        <v>40</v>
      </c>
      <c r="J4930" s="13">
        <f>IF(G4930="Male",VLOOKUP(H4930,'Shoe size conversion table'!$B$6:$D$22,3),VLOOKUP(H4930,'Shoe size conversion table'!$J$6:$L$22,3))</f>
        <v>7.5</v>
      </c>
      <c r="K4930" s="11">
        <v>199</v>
      </c>
      <c r="L4930" s="12">
        <v>0.2</v>
      </c>
      <c r="M4930" s="7">
        <f t="shared" si="229"/>
        <v>2015</v>
      </c>
      <c r="N4930" s="7">
        <f t="shared" si="230"/>
        <v>7</v>
      </c>
      <c r="O4930" s="30">
        <f t="shared" si="231"/>
        <v>159.20000000000002</v>
      </c>
    </row>
    <row r="4931" spans="2:15" x14ac:dyDescent="0.2">
      <c r="B4931" s="13">
        <v>56734</v>
      </c>
      <c r="C4931" s="14">
        <v>42189.146111111266</v>
      </c>
      <c r="D4931" s="7" t="s">
        <v>8</v>
      </c>
      <c r="E4931" s="13">
        <v>2226</v>
      </c>
      <c r="F4931" s="7" t="s">
        <v>38</v>
      </c>
      <c r="G4931" s="7" t="s">
        <v>12</v>
      </c>
      <c r="H4931" s="13">
        <v>8</v>
      </c>
      <c r="I4931" s="13" t="str">
        <f>IF(G4931="Male",VLOOKUP(H4931,'Shoe size conversion table'!$B$6:$D$22,2),VLOOKUP(H4931,'Shoe size conversion table'!$J$6:$L$22,2))</f>
        <v>38-39</v>
      </c>
      <c r="J4931" s="13">
        <f>IF(G4931="Male",VLOOKUP(H4931,'Shoe size conversion table'!$B$6:$D$22,3),VLOOKUP(H4931,'Shoe size conversion table'!$J$6:$L$22,3))</f>
        <v>6</v>
      </c>
      <c r="K4931" s="11">
        <v>149</v>
      </c>
      <c r="L4931" s="12">
        <v>0.1</v>
      </c>
      <c r="M4931" s="7">
        <f t="shared" si="229"/>
        <v>2015</v>
      </c>
      <c r="N4931" s="7">
        <f t="shared" si="230"/>
        <v>7</v>
      </c>
      <c r="O4931" s="30">
        <f t="shared" si="231"/>
        <v>134.1</v>
      </c>
    </row>
    <row r="4932" spans="2:15" x14ac:dyDescent="0.2">
      <c r="B4932" s="13">
        <v>56735</v>
      </c>
      <c r="C4932" s="14">
        <v>42189.176111111134</v>
      </c>
      <c r="D4932" s="7" t="s">
        <v>7</v>
      </c>
      <c r="E4932" s="13">
        <v>2242</v>
      </c>
      <c r="F4932" s="7" t="s">
        <v>49</v>
      </c>
      <c r="G4932" s="7" t="s">
        <v>12</v>
      </c>
      <c r="H4932" s="13">
        <v>8.5</v>
      </c>
      <c r="I4932" s="13">
        <f>IF(G4932="Male",VLOOKUP(H4932,'Shoe size conversion table'!$B$6:$D$22,2),VLOOKUP(H4932,'Shoe size conversion table'!$J$6:$L$22,2))</f>
        <v>39</v>
      </c>
      <c r="J4932" s="13">
        <f>IF(G4932="Male",VLOOKUP(H4932,'Shoe size conversion table'!$B$6:$D$22,3),VLOOKUP(H4932,'Shoe size conversion table'!$J$6:$L$22,3))</f>
        <v>6.5</v>
      </c>
      <c r="K4932" s="11">
        <v>169</v>
      </c>
      <c r="L4932" s="12">
        <v>0.2</v>
      </c>
      <c r="M4932" s="7">
        <f t="shared" si="229"/>
        <v>2015</v>
      </c>
      <c r="N4932" s="7">
        <f t="shared" si="230"/>
        <v>7</v>
      </c>
      <c r="O4932" s="30">
        <f t="shared" si="231"/>
        <v>135.20000000000002</v>
      </c>
    </row>
    <row r="4933" spans="2:15" x14ac:dyDescent="0.2">
      <c r="B4933" s="13">
        <v>56736</v>
      </c>
      <c r="C4933" s="14">
        <v>42189.446111111138</v>
      </c>
      <c r="D4933" s="7" t="s">
        <v>9</v>
      </c>
      <c r="E4933" s="13">
        <v>2235</v>
      </c>
      <c r="F4933" s="7" t="s">
        <v>62</v>
      </c>
      <c r="G4933" s="7" t="s">
        <v>11</v>
      </c>
      <c r="H4933" s="13">
        <v>10.5</v>
      </c>
      <c r="I4933" s="13" t="str">
        <f>IF(G4933="Male",VLOOKUP(H4933,'Shoe size conversion table'!$B$6:$D$22,2),VLOOKUP(H4933,'Shoe size conversion table'!$J$6:$L$22,2))</f>
        <v>43-44</v>
      </c>
      <c r="J4933" s="13">
        <f>IF(G4933="Male",VLOOKUP(H4933,'Shoe size conversion table'!$B$6:$D$22,3),VLOOKUP(H4933,'Shoe size conversion table'!$J$6:$L$22,3))</f>
        <v>10</v>
      </c>
      <c r="K4933" s="11">
        <v>169</v>
      </c>
      <c r="L4933" s="12">
        <v>0.5</v>
      </c>
      <c r="M4933" s="7">
        <f t="shared" ref="M4933:M4996" si="232">YEAR(C4933)</f>
        <v>2015</v>
      </c>
      <c r="N4933" s="7">
        <f t="shared" si="230"/>
        <v>7</v>
      </c>
      <c r="O4933" s="30">
        <f t="shared" si="231"/>
        <v>84.5</v>
      </c>
    </row>
    <row r="4934" spans="2:15" x14ac:dyDescent="0.2">
      <c r="B4934" s="13">
        <v>56737</v>
      </c>
      <c r="C4934" s="14">
        <v>42189.636111111264</v>
      </c>
      <c r="D4934" s="7" t="s">
        <v>9</v>
      </c>
      <c r="E4934" s="13">
        <v>2176</v>
      </c>
      <c r="F4934" s="7" t="s">
        <v>62</v>
      </c>
      <c r="G4934" s="7" t="s">
        <v>11</v>
      </c>
      <c r="H4934" s="13">
        <v>10</v>
      </c>
      <c r="I4934" s="13">
        <f>IF(G4934="Male",VLOOKUP(H4934,'Shoe size conversion table'!$B$6:$D$22,2),VLOOKUP(H4934,'Shoe size conversion table'!$J$6:$L$22,2))</f>
        <v>43</v>
      </c>
      <c r="J4934" s="13">
        <f>IF(G4934="Male",VLOOKUP(H4934,'Shoe size conversion table'!$B$6:$D$22,3),VLOOKUP(H4934,'Shoe size conversion table'!$J$6:$L$22,3))</f>
        <v>9.5</v>
      </c>
      <c r="K4934" s="11">
        <v>199</v>
      </c>
      <c r="L4934" s="12">
        <v>0.1</v>
      </c>
      <c r="M4934" s="7">
        <f t="shared" si="232"/>
        <v>2015</v>
      </c>
      <c r="N4934" s="7">
        <f t="shared" ref="N4934:N4997" si="233">MONTH(C4934:C19901)</f>
        <v>7</v>
      </c>
      <c r="O4934" s="30">
        <f t="shared" ref="O4934:O4997" si="234">K4934*(1-L4934)</f>
        <v>179.1</v>
      </c>
    </row>
    <row r="4935" spans="2:15" x14ac:dyDescent="0.2">
      <c r="B4935" s="13">
        <v>56738</v>
      </c>
      <c r="C4935" s="14">
        <v>42189.656111111297</v>
      </c>
      <c r="D4935" s="7" t="s">
        <v>9</v>
      </c>
      <c r="E4935" s="13">
        <v>2153</v>
      </c>
      <c r="F4935" s="7" t="s">
        <v>60</v>
      </c>
      <c r="G4935" s="7" t="s">
        <v>12</v>
      </c>
      <c r="H4935" s="13">
        <v>8</v>
      </c>
      <c r="I4935" s="13" t="str">
        <f>IF(G4935="Male",VLOOKUP(H4935,'Shoe size conversion table'!$B$6:$D$22,2),VLOOKUP(H4935,'Shoe size conversion table'!$J$6:$L$22,2))</f>
        <v>38-39</v>
      </c>
      <c r="J4935" s="13">
        <f>IF(G4935="Male",VLOOKUP(H4935,'Shoe size conversion table'!$B$6:$D$22,3),VLOOKUP(H4935,'Shoe size conversion table'!$J$6:$L$22,3))</f>
        <v>6</v>
      </c>
      <c r="K4935" s="11">
        <v>129</v>
      </c>
      <c r="L4935" s="12">
        <v>0.5</v>
      </c>
      <c r="M4935" s="7">
        <f t="shared" si="232"/>
        <v>2015</v>
      </c>
      <c r="N4935" s="7">
        <f t="shared" si="233"/>
        <v>7</v>
      </c>
      <c r="O4935" s="30">
        <f t="shared" si="234"/>
        <v>64.5</v>
      </c>
    </row>
    <row r="4936" spans="2:15" x14ac:dyDescent="0.2">
      <c r="B4936" s="13">
        <v>56739</v>
      </c>
      <c r="C4936" s="14">
        <v>42189.716111111135</v>
      </c>
      <c r="D4936" s="7" t="s">
        <v>8</v>
      </c>
      <c r="E4936" s="13">
        <v>2196</v>
      </c>
      <c r="F4936" s="7" t="s">
        <v>38</v>
      </c>
      <c r="G4936" s="7" t="s">
        <v>11</v>
      </c>
      <c r="H4936" s="13">
        <v>8.5</v>
      </c>
      <c r="I4936" s="13" t="str">
        <f>IF(G4936="Male",VLOOKUP(H4936,'Shoe size conversion table'!$B$6:$D$22,2),VLOOKUP(H4936,'Shoe size conversion table'!$J$6:$L$22,2))</f>
        <v>41-42</v>
      </c>
      <c r="J4936" s="13">
        <f>IF(G4936="Male",VLOOKUP(H4936,'Shoe size conversion table'!$B$6:$D$22,3),VLOOKUP(H4936,'Shoe size conversion table'!$J$6:$L$22,3))</f>
        <v>8</v>
      </c>
      <c r="K4936" s="11">
        <v>179</v>
      </c>
      <c r="L4936" s="12">
        <v>0.5</v>
      </c>
      <c r="M4936" s="7">
        <f t="shared" si="232"/>
        <v>2015</v>
      </c>
      <c r="N4936" s="7">
        <f t="shared" si="233"/>
        <v>7</v>
      </c>
      <c r="O4936" s="30">
        <f t="shared" si="234"/>
        <v>89.5</v>
      </c>
    </row>
    <row r="4937" spans="2:15" x14ac:dyDescent="0.2">
      <c r="B4937" s="13">
        <v>56740</v>
      </c>
      <c r="C4937" s="14">
        <v>42189.73611111124</v>
      </c>
      <c r="D4937" s="7" t="s">
        <v>7</v>
      </c>
      <c r="E4937" s="13">
        <v>2168</v>
      </c>
      <c r="F4937" s="7" t="s">
        <v>48</v>
      </c>
      <c r="G4937" s="7" t="s">
        <v>12</v>
      </c>
      <c r="H4937" s="13">
        <v>8</v>
      </c>
      <c r="I4937" s="13" t="str">
        <f>IF(G4937="Male",VLOOKUP(H4937,'Shoe size conversion table'!$B$6:$D$22,2),VLOOKUP(H4937,'Shoe size conversion table'!$J$6:$L$22,2))</f>
        <v>38-39</v>
      </c>
      <c r="J4937" s="13">
        <f>IF(G4937="Male",VLOOKUP(H4937,'Shoe size conversion table'!$B$6:$D$22,3),VLOOKUP(H4937,'Shoe size conversion table'!$J$6:$L$22,3))</f>
        <v>6</v>
      </c>
      <c r="K4937" s="11">
        <v>149</v>
      </c>
      <c r="L4937" s="12">
        <v>0.2</v>
      </c>
      <c r="M4937" s="7">
        <f t="shared" si="232"/>
        <v>2015</v>
      </c>
      <c r="N4937" s="7">
        <f t="shared" si="233"/>
        <v>7</v>
      </c>
      <c r="O4937" s="30">
        <f t="shared" si="234"/>
        <v>119.2</v>
      </c>
    </row>
    <row r="4938" spans="2:15" x14ac:dyDescent="0.2">
      <c r="B4938" s="13">
        <v>56741</v>
      </c>
      <c r="C4938" s="14">
        <v>42189.746111111141</v>
      </c>
      <c r="D4938" s="7" t="s">
        <v>7</v>
      </c>
      <c r="E4938" s="13">
        <v>2170</v>
      </c>
      <c r="F4938" s="7" t="s">
        <v>54</v>
      </c>
      <c r="G4938" s="7" t="s">
        <v>11</v>
      </c>
      <c r="H4938" s="13">
        <v>10.5</v>
      </c>
      <c r="I4938" s="13" t="str">
        <f>IF(G4938="Male",VLOOKUP(H4938,'Shoe size conversion table'!$B$6:$D$22,2),VLOOKUP(H4938,'Shoe size conversion table'!$J$6:$L$22,2))</f>
        <v>43-44</v>
      </c>
      <c r="J4938" s="13">
        <f>IF(G4938="Male",VLOOKUP(H4938,'Shoe size conversion table'!$B$6:$D$22,3),VLOOKUP(H4938,'Shoe size conversion table'!$J$6:$L$22,3))</f>
        <v>10</v>
      </c>
      <c r="K4938" s="11">
        <v>149</v>
      </c>
      <c r="L4938" s="12">
        <v>0.2</v>
      </c>
      <c r="M4938" s="7">
        <f t="shared" si="232"/>
        <v>2015</v>
      </c>
      <c r="N4938" s="7">
        <f t="shared" si="233"/>
        <v>7</v>
      </c>
      <c r="O4938" s="30">
        <f t="shared" si="234"/>
        <v>119.2</v>
      </c>
    </row>
    <row r="4939" spans="2:15" x14ac:dyDescent="0.2">
      <c r="B4939" s="13">
        <v>56742</v>
      </c>
      <c r="C4939" s="14">
        <v>42189.806111111262</v>
      </c>
      <c r="D4939" s="7" t="s">
        <v>7</v>
      </c>
      <c r="E4939" s="13">
        <v>2184</v>
      </c>
      <c r="F4939" s="7" t="s">
        <v>48</v>
      </c>
      <c r="G4939" s="7" t="s">
        <v>12</v>
      </c>
      <c r="H4939" s="13">
        <v>9</v>
      </c>
      <c r="I4939" s="13" t="str">
        <f>IF(G4939="Male",VLOOKUP(H4939,'Shoe size conversion table'!$B$6:$D$22,2),VLOOKUP(H4939,'Shoe size conversion table'!$J$6:$L$22,2))</f>
        <v>39-40</v>
      </c>
      <c r="J4939" s="13">
        <f>IF(G4939="Male",VLOOKUP(H4939,'Shoe size conversion table'!$B$6:$D$22,3),VLOOKUP(H4939,'Shoe size conversion table'!$J$6:$L$22,3))</f>
        <v>7</v>
      </c>
      <c r="K4939" s="11">
        <v>179</v>
      </c>
      <c r="L4939" s="12">
        <v>0</v>
      </c>
      <c r="M4939" s="7">
        <f t="shared" si="232"/>
        <v>2015</v>
      </c>
      <c r="N4939" s="7">
        <f t="shared" si="233"/>
        <v>7</v>
      </c>
      <c r="O4939" s="30">
        <f t="shared" si="234"/>
        <v>179</v>
      </c>
    </row>
    <row r="4940" spans="2:15" x14ac:dyDescent="0.2">
      <c r="B4940" s="13">
        <v>56743</v>
      </c>
      <c r="C4940" s="14">
        <v>42189.896111111135</v>
      </c>
      <c r="D4940" s="7" t="s">
        <v>10</v>
      </c>
      <c r="E4940" s="13">
        <v>2221</v>
      </c>
      <c r="F4940" s="7" t="s">
        <v>34</v>
      </c>
      <c r="G4940" s="7" t="s">
        <v>12</v>
      </c>
      <c r="H4940" s="13">
        <v>7.5</v>
      </c>
      <c r="I4940" s="13">
        <f>IF(G4940="Male",VLOOKUP(H4940,'Shoe size conversion table'!$B$6:$D$22,2),VLOOKUP(H4940,'Shoe size conversion table'!$J$6:$L$22,2))</f>
        <v>38</v>
      </c>
      <c r="J4940" s="13">
        <f>IF(G4940="Male",VLOOKUP(H4940,'Shoe size conversion table'!$B$6:$D$22,3),VLOOKUP(H4940,'Shoe size conversion table'!$J$6:$L$22,3))</f>
        <v>5.5</v>
      </c>
      <c r="K4940" s="11">
        <v>159</v>
      </c>
      <c r="L4940" s="12">
        <v>0</v>
      </c>
      <c r="M4940" s="7">
        <f t="shared" si="232"/>
        <v>2015</v>
      </c>
      <c r="N4940" s="7">
        <f t="shared" si="233"/>
        <v>7</v>
      </c>
      <c r="O4940" s="30">
        <f t="shared" si="234"/>
        <v>159</v>
      </c>
    </row>
    <row r="4941" spans="2:15" x14ac:dyDescent="0.2">
      <c r="B4941" s="13">
        <v>56744</v>
      </c>
      <c r="C4941" s="14">
        <v>42189.926111111294</v>
      </c>
      <c r="D4941" s="7" t="s">
        <v>7</v>
      </c>
      <c r="E4941" s="13">
        <v>2190</v>
      </c>
      <c r="F4941" s="7" t="s">
        <v>48</v>
      </c>
      <c r="G4941" s="7" t="s">
        <v>11</v>
      </c>
      <c r="H4941" s="13">
        <v>10</v>
      </c>
      <c r="I4941" s="13">
        <f>IF(G4941="Male",VLOOKUP(H4941,'Shoe size conversion table'!$B$6:$D$22,2),VLOOKUP(H4941,'Shoe size conversion table'!$J$6:$L$22,2))</f>
        <v>43</v>
      </c>
      <c r="J4941" s="13">
        <f>IF(G4941="Male",VLOOKUP(H4941,'Shoe size conversion table'!$B$6:$D$22,3),VLOOKUP(H4941,'Shoe size conversion table'!$J$6:$L$22,3))</f>
        <v>9.5</v>
      </c>
      <c r="K4941" s="11">
        <v>159</v>
      </c>
      <c r="L4941" s="12">
        <v>0</v>
      </c>
      <c r="M4941" s="7">
        <f t="shared" si="232"/>
        <v>2015</v>
      </c>
      <c r="N4941" s="7">
        <f t="shared" si="233"/>
        <v>7</v>
      </c>
      <c r="O4941" s="30">
        <f t="shared" si="234"/>
        <v>159</v>
      </c>
    </row>
    <row r="4942" spans="2:15" x14ac:dyDescent="0.2">
      <c r="B4942" s="13">
        <v>56745</v>
      </c>
      <c r="C4942" s="14">
        <v>42189.956111111263</v>
      </c>
      <c r="D4942" s="7" t="s">
        <v>7</v>
      </c>
      <c r="E4942" s="13">
        <v>2219</v>
      </c>
      <c r="F4942" s="7" t="s">
        <v>50</v>
      </c>
      <c r="G4942" s="7" t="s">
        <v>11</v>
      </c>
      <c r="H4942" s="13">
        <v>9.5</v>
      </c>
      <c r="I4942" s="13" t="str">
        <f>IF(G4942="Male",VLOOKUP(H4942,'Shoe size conversion table'!$B$6:$D$22,2),VLOOKUP(H4942,'Shoe size conversion table'!$J$6:$L$22,2))</f>
        <v>42-43</v>
      </c>
      <c r="J4942" s="13">
        <f>IF(G4942="Male",VLOOKUP(H4942,'Shoe size conversion table'!$B$6:$D$22,3),VLOOKUP(H4942,'Shoe size conversion table'!$J$6:$L$22,3))</f>
        <v>9</v>
      </c>
      <c r="K4942" s="11">
        <v>199</v>
      </c>
      <c r="L4942" s="12">
        <v>0</v>
      </c>
      <c r="M4942" s="7">
        <f t="shared" si="232"/>
        <v>2015</v>
      </c>
      <c r="N4942" s="7">
        <f t="shared" si="233"/>
        <v>7</v>
      </c>
      <c r="O4942" s="30">
        <f t="shared" si="234"/>
        <v>199</v>
      </c>
    </row>
    <row r="4943" spans="2:15" x14ac:dyDescent="0.2">
      <c r="B4943" s="13">
        <v>56746</v>
      </c>
      <c r="C4943" s="14">
        <v>42189.9561111113</v>
      </c>
      <c r="D4943" s="7" t="s">
        <v>10</v>
      </c>
      <c r="E4943" s="13">
        <v>2224</v>
      </c>
      <c r="F4943" s="7" t="s">
        <v>36</v>
      </c>
      <c r="G4943" s="7" t="s">
        <v>12</v>
      </c>
      <c r="H4943" s="13">
        <v>9</v>
      </c>
      <c r="I4943" s="13" t="str">
        <f>IF(G4943="Male",VLOOKUP(H4943,'Shoe size conversion table'!$B$6:$D$22,2),VLOOKUP(H4943,'Shoe size conversion table'!$J$6:$L$22,2))</f>
        <v>39-40</v>
      </c>
      <c r="J4943" s="13">
        <f>IF(G4943="Male",VLOOKUP(H4943,'Shoe size conversion table'!$B$6:$D$22,3),VLOOKUP(H4943,'Shoe size conversion table'!$J$6:$L$22,3))</f>
        <v>7</v>
      </c>
      <c r="K4943" s="11">
        <v>179</v>
      </c>
      <c r="L4943" s="12">
        <v>0</v>
      </c>
      <c r="M4943" s="7">
        <f t="shared" si="232"/>
        <v>2015</v>
      </c>
      <c r="N4943" s="7">
        <f t="shared" si="233"/>
        <v>7</v>
      </c>
      <c r="O4943" s="30">
        <f t="shared" si="234"/>
        <v>179</v>
      </c>
    </row>
    <row r="4944" spans="2:15" x14ac:dyDescent="0.2">
      <c r="B4944" s="13">
        <v>56747</v>
      </c>
      <c r="C4944" s="14">
        <v>42189.986111111139</v>
      </c>
      <c r="D4944" s="7" t="s">
        <v>7</v>
      </c>
      <c r="E4944" s="13">
        <v>2186</v>
      </c>
      <c r="F4944" s="7" t="s">
        <v>49</v>
      </c>
      <c r="G4944" s="7" t="s">
        <v>11</v>
      </c>
      <c r="H4944" s="13">
        <v>10</v>
      </c>
      <c r="I4944" s="13">
        <f>IF(G4944="Male",VLOOKUP(H4944,'Shoe size conversion table'!$B$6:$D$22,2),VLOOKUP(H4944,'Shoe size conversion table'!$J$6:$L$22,2))</f>
        <v>43</v>
      </c>
      <c r="J4944" s="13">
        <f>IF(G4944="Male",VLOOKUP(H4944,'Shoe size conversion table'!$B$6:$D$22,3),VLOOKUP(H4944,'Shoe size conversion table'!$J$6:$L$22,3))</f>
        <v>9.5</v>
      </c>
      <c r="K4944" s="11">
        <v>169</v>
      </c>
      <c r="L4944" s="12">
        <v>0.5</v>
      </c>
      <c r="M4944" s="7">
        <f t="shared" si="232"/>
        <v>2015</v>
      </c>
      <c r="N4944" s="7">
        <f t="shared" si="233"/>
        <v>7</v>
      </c>
      <c r="O4944" s="30">
        <f t="shared" si="234"/>
        <v>84.5</v>
      </c>
    </row>
    <row r="4945" spans="2:15" x14ac:dyDescent="0.2">
      <c r="B4945" s="13">
        <v>56748</v>
      </c>
      <c r="C4945" s="14">
        <v>42190.006111111295</v>
      </c>
      <c r="D4945" s="7" t="s">
        <v>10</v>
      </c>
      <c r="E4945" s="13">
        <v>2202</v>
      </c>
      <c r="F4945" s="7" t="s">
        <v>35</v>
      </c>
      <c r="G4945" s="7" t="s">
        <v>11</v>
      </c>
      <c r="H4945" s="13">
        <v>10.5</v>
      </c>
      <c r="I4945" s="13" t="str">
        <f>IF(G4945="Male",VLOOKUP(H4945,'Shoe size conversion table'!$B$6:$D$22,2),VLOOKUP(H4945,'Shoe size conversion table'!$J$6:$L$22,2))</f>
        <v>43-44</v>
      </c>
      <c r="J4945" s="13">
        <f>IF(G4945="Male",VLOOKUP(H4945,'Shoe size conversion table'!$B$6:$D$22,3),VLOOKUP(H4945,'Shoe size conversion table'!$J$6:$L$22,3))</f>
        <v>10</v>
      </c>
      <c r="K4945" s="11">
        <v>139</v>
      </c>
      <c r="L4945" s="12">
        <v>0</v>
      </c>
      <c r="M4945" s="7">
        <f t="shared" si="232"/>
        <v>2015</v>
      </c>
      <c r="N4945" s="7">
        <f t="shared" si="233"/>
        <v>7</v>
      </c>
      <c r="O4945" s="30">
        <f t="shared" si="234"/>
        <v>139</v>
      </c>
    </row>
    <row r="4946" spans="2:15" x14ac:dyDescent="0.2">
      <c r="B4946" s="13">
        <v>56749</v>
      </c>
      <c r="C4946" s="14">
        <v>42190.346111111241</v>
      </c>
      <c r="D4946" s="7" t="s">
        <v>10</v>
      </c>
      <c r="E4946" s="13">
        <v>2227</v>
      </c>
      <c r="F4946" s="7" t="s">
        <v>34</v>
      </c>
      <c r="G4946" s="7" t="s">
        <v>12</v>
      </c>
      <c r="H4946" s="13">
        <v>8</v>
      </c>
      <c r="I4946" s="13" t="str">
        <f>IF(G4946="Male",VLOOKUP(H4946,'Shoe size conversion table'!$B$6:$D$22,2),VLOOKUP(H4946,'Shoe size conversion table'!$J$6:$L$22,2))</f>
        <v>38-39</v>
      </c>
      <c r="J4946" s="13">
        <f>IF(G4946="Male",VLOOKUP(H4946,'Shoe size conversion table'!$B$6:$D$22,3),VLOOKUP(H4946,'Shoe size conversion table'!$J$6:$L$22,3))</f>
        <v>6</v>
      </c>
      <c r="K4946" s="11">
        <v>129</v>
      </c>
      <c r="L4946" s="12">
        <v>0.5</v>
      </c>
      <c r="M4946" s="7">
        <f t="shared" si="232"/>
        <v>2015</v>
      </c>
      <c r="N4946" s="7">
        <f t="shared" si="233"/>
        <v>7</v>
      </c>
      <c r="O4946" s="30">
        <f t="shared" si="234"/>
        <v>64.5</v>
      </c>
    </row>
    <row r="4947" spans="2:15" x14ac:dyDescent="0.2">
      <c r="B4947" s="13">
        <v>56750</v>
      </c>
      <c r="C4947" s="14">
        <v>42190.436111111296</v>
      </c>
      <c r="D4947" s="7" t="s">
        <v>7</v>
      </c>
      <c r="E4947" s="13">
        <v>2149</v>
      </c>
      <c r="F4947" s="7" t="s">
        <v>46</v>
      </c>
      <c r="G4947" s="7" t="s">
        <v>11</v>
      </c>
      <c r="H4947" s="13">
        <v>10</v>
      </c>
      <c r="I4947" s="13">
        <f>IF(G4947="Male",VLOOKUP(H4947,'Shoe size conversion table'!$B$6:$D$22,2),VLOOKUP(H4947,'Shoe size conversion table'!$J$6:$L$22,2))</f>
        <v>43</v>
      </c>
      <c r="J4947" s="13">
        <f>IF(G4947="Male",VLOOKUP(H4947,'Shoe size conversion table'!$B$6:$D$22,3),VLOOKUP(H4947,'Shoe size conversion table'!$J$6:$L$22,3))</f>
        <v>9.5</v>
      </c>
      <c r="K4947" s="11">
        <v>159</v>
      </c>
      <c r="L4947" s="12">
        <v>0</v>
      </c>
      <c r="M4947" s="7">
        <f t="shared" si="232"/>
        <v>2015</v>
      </c>
      <c r="N4947" s="7">
        <f t="shared" si="233"/>
        <v>7</v>
      </c>
      <c r="O4947" s="30">
        <f t="shared" si="234"/>
        <v>159</v>
      </c>
    </row>
    <row r="4948" spans="2:15" x14ac:dyDescent="0.2">
      <c r="B4948" s="13">
        <v>56751</v>
      </c>
      <c r="C4948" s="14">
        <v>42190.446111111138</v>
      </c>
      <c r="D4948" s="7" t="s">
        <v>9</v>
      </c>
      <c r="E4948" s="13">
        <v>2204</v>
      </c>
      <c r="F4948" s="7" t="s">
        <v>59</v>
      </c>
      <c r="G4948" s="7" t="s">
        <v>12</v>
      </c>
      <c r="H4948" s="13">
        <v>7.5</v>
      </c>
      <c r="I4948" s="13">
        <f>IF(G4948="Male",VLOOKUP(H4948,'Shoe size conversion table'!$B$6:$D$22,2),VLOOKUP(H4948,'Shoe size conversion table'!$J$6:$L$22,2))</f>
        <v>38</v>
      </c>
      <c r="J4948" s="13">
        <f>IF(G4948="Male",VLOOKUP(H4948,'Shoe size conversion table'!$B$6:$D$22,3),VLOOKUP(H4948,'Shoe size conversion table'!$J$6:$L$22,3))</f>
        <v>5.5</v>
      </c>
      <c r="K4948" s="11">
        <v>179</v>
      </c>
      <c r="L4948" s="12">
        <v>0</v>
      </c>
      <c r="M4948" s="7">
        <f t="shared" si="232"/>
        <v>2015</v>
      </c>
      <c r="N4948" s="7">
        <f t="shared" si="233"/>
        <v>7</v>
      </c>
      <c r="O4948" s="30">
        <f t="shared" si="234"/>
        <v>179</v>
      </c>
    </row>
    <row r="4949" spans="2:15" x14ac:dyDescent="0.2">
      <c r="B4949" s="13">
        <v>56751</v>
      </c>
      <c r="C4949" s="14">
        <v>42190.446111111138</v>
      </c>
      <c r="D4949" s="7" t="s">
        <v>9</v>
      </c>
      <c r="E4949" s="13">
        <v>2235</v>
      </c>
      <c r="F4949" s="7" t="s">
        <v>62</v>
      </c>
      <c r="G4949" s="7" t="s">
        <v>11</v>
      </c>
      <c r="H4949" s="13">
        <v>10.5</v>
      </c>
      <c r="I4949" s="13" t="str">
        <f>IF(G4949="Male",VLOOKUP(H4949,'Shoe size conversion table'!$B$6:$D$22,2),VLOOKUP(H4949,'Shoe size conversion table'!$J$6:$L$22,2))</f>
        <v>43-44</v>
      </c>
      <c r="J4949" s="13">
        <f>IF(G4949="Male",VLOOKUP(H4949,'Shoe size conversion table'!$B$6:$D$22,3),VLOOKUP(H4949,'Shoe size conversion table'!$J$6:$L$22,3))</f>
        <v>10</v>
      </c>
      <c r="K4949" s="11">
        <v>169</v>
      </c>
      <c r="L4949" s="12">
        <v>0.5</v>
      </c>
      <c r="M4949" s="7">
        <f t="shared" si="232"/>
        <v>2015</v>
      </c>
      <c r="N4949" s="7">
        <f t="shared" si="233"/>
        <v>7</v>
      </c>
      <c r="O4949" s="30">
        <f t="shared" si="234"/>
        <v>84.5</v>
      </c>
    </row>
    <row r="4950" spans="2:15" x14ac:dyDescent="0.2">
      <c r="B4950" s="13">
        <v>56752</v>
      </c>
      <c r="C4950" s="14">
        <v>42190.55611111124</v>
      </c>
      <c r="D4950" s="7" t="s">
        <v>7</v>
      </c>
      <c r="E4950" s="13">
        <v>2233</v>
      </c>
      <c r="F4950" s="7" t="s">
        <v>57</v>
      </c>
      <c r="G4950" s="7" t="s">
        <v>11</v>
      </c>
      <c r="H4950" s="13">
        <v>10</v>
      </c>
      <c r="I4950" s="13">
        <f>IF(G4950="Male",VLOOKUP(H4950,'Shoe size conversion table'!$B$6:$D$22,2),VLOOKUP(H4950,'Shoe size conversion table'!$J$6:$L$22,2))</f>
        <v>43</v>
      </c>
      <c r="J4950" s="13">
        <f>IF(G4950="Male",VLOOKUP(H4950,'Shoe size conversion table'!$B$6:$D$22,3),VLOOKUP(H4950,'Shoe size conversion table'!$J$6:$L$22,3))</f>
        <v>9.5</v>
      </c>
      <c r="K4950" s="11">
        <v>129</v>
      </c>
      <c r="L4950" s="12">
        <v>0.5</v>
      </c>
      <c r="M4950" s="7">
        <f t="shared" si="232"/>
        <v>2015</v>
      </c>
      <c r="N4950" s="7">
        <f t="shared" si="233"/>
        <v>7</v>
      </c>
      <c r="O4950" s="30">
        <f t="shared" si="234"/>
        <v>64.5</v>
      </c>
    </row>
    <row r="4951" spans="2:15" x14ac:dyDescent="0.2">
      <c r="B4951" s="13">
        <v>56753</v>
      </c>
      <c r="C4951" s="14">
        <v>42190.656111111297</v>
      </c>
      <c r="D4951" s="7" t="s">
        <v>10</v>
      </c>
      <c r="E4951" s="13">
        <v>2158</v>
      </c>
      <c r="F4951" s="7" t="s">
        <v>35</v>
      </c>
      <c r="G4951" s="7" t="s">
        <v>11</v>
      </c>
      <c r="H4951" s="13">
        <v>6.5</v>
      </c>
      <c r="I4951" s="13">
        <f>IF(G4951="Male",VLOOKUP(H4951,'Shoe size conversion table'!$B$6:$D$22,2),VLOOKUP(H4951,'Shoe size conversion table'!$J$6:$L$22,2))</f>
        <v>39</v>
      </c>
      <c r="J4951" s="13">
        <f>IF(G4951="Male",VLOOKUP(H4951,'Shoe size conversion table'!$B$6:$D$22,3),VLOOKUP(H4951,'Shoe size conversion table'!$J$6:$L$22,3))</f>
        <v>6</v>
      </c>
      <c r="K4951" s="11">
        <v>159</v>
      </c>
      <c r="L4951" s="12">
        <v>0.1</v>
      </c>
      <c r="M4951" s="7">
        <f t="shared" si="232"/>
        <v>2015</v>
      </c>
      <c r="N4951" s="7">
        <f t="shared" si="233"/>
        <v>7</v>
      </c>
      <c r="O4951" s="30">
        <f t="shared" si="234"/>
        <v>143.1</v>
      </c>
    </row>
    <row r="4952" spans="2:15" x14ac:dyDescent="0.2">
      <c r="B4952" s="13">
        <v>56754</v>
      </c>
      <c r="C4952" s="14">
        <v>42190.73611111124</v>
      </c>
      <c r="D4952" s="7" t="s">
        <v>10</v>
      </c>
      <c r="E4952" s="13">
        <v>2184</v>
      </c>
      <c r="F4952" s="7" t="s">
        <v>35</v>
      </c>
      <c r="G4952" s="7" t="s">
        <v>11</v>
      </c>
      <c r="H4952" s="13">
        <v>8.5</v>
      </c>
      <c r="I4952" s="13" t="str">
        <f>IF(G4952="Male",VLOOKUP(H4952,'Shoe size conversion table'!$B$6:$D$22,2),VLOOKUP(H4952,'Shoe size conversion table'!$J$6:$L$22,2))</f>
        <v>41-42</v>
      </c>
      <c r="J4952" s="13">
        <f>IF(G4952="Male",VLOOKUP(H4952,'Shoe size conversion table'!$B$6:$D$22,3),VLOOKUP(H4952,'Shoe size conversion table'!$J$6:$L$22,3))</f>
        <v>8</v>
      </c>
      <c r="K4952" s="11">
        <v>159</v>
      </c>
      <c r="L4952" s="12">
        <v>0</v>
      </c>
      <c r="M4952" s="7">
        <f t="shared" si="232"/>
        <v>2015</v>
      </c>
      <c r="N4952" s="7">
        <f t="shared" si="233"/>
        <v>7</v>
      </c>
      <c r="O4952" s="30">
        <f t="shared" si="234"/>
        <v>159</v>
      </c>
    </row>
    <row r="4953" spans="2:15" x14ac:dyDescent="0.2">
      <c r="B4953" s="13">
        <v>56755</v>
      </c>
      <c r="C4953" s="14">
        <v>42190.746111111141</v>
      </c>
      <c r="D4953" s="7" t="s">
        <v>7</v>
      </c>
      <c r="E4953" s="13">
        <v>2227</v>
      </c>
      <c r="F4953" s="7" t="s">
        <v>51</v>
      </c>
      <c r="G4953" s="7" t="s">
        <v>11</v>
      </c>
      <c r="H4953" s="13">
        <v>9</v>
      </c>
      <c r="I4953" s="13">
        <f>IF(G4953="Male",VLOOKUP(H4953,'Shoe size conversion table'!$B$6:$D$22,2),VLOOKUP(H4953,'Shoe size conversion table'!$J$6:$L$22,2))</f>
        <v>42</v>
      </c>
      <c r="J4953" s="13">
        <f>IF(G4953="Male",VLOOKUP(H4953,'Shoe size conversion table'!$B$6:$D$22,3),VLOOKUP(H4953,'Shoe size conversion table'!$J$6:$L$22,3))</f>
        <v>8.5</v>
      </c>
      <c r="K4953" s="11">
        <v>199</v>
      </c>
      <c r="L4953" s="12">
        <v>0</v>
      </c>
      <c r="M4953" s="7">
        <f t="shared" si="232"/>
        <v>2015</v>
      </c>
      <c r="N4953" s="7">
        <f t="shared" si="233"/>
        <v>7</v>
      </c>
      <c r="O4953" s="30">
        <f t="shared" si="234"/>
        <v>199</v>
      </c>
    </row>
    <row r="4954" spans="2:15" x14ac:dyDescent="0.2">
      <c r="B4954" s="13">
        <v>56756</v>
      </c>
      <c r="C4954" s="14">
        <v>42190.846111111263</v>
      </c>
      <c r="D4954" s="7" t="s">
        <v>7</v>
      </c>
      <c r="E4954" s="13">
        <v>2191</v>
      </c>
      <c r="F4954" s="7" t="s">
        <v>48</v>
      </c>
      <c r="G4954" s="7" t="s">
        <v>12</v>
      </c>
      <c r="H4954" s="13">
        <v>8</v>
      </c>
      <c r="I4954" s="13" t="str">
        <f>IF(G4954="Male",VLOOKUP(H4954,'Shoe size conversion table'!$B$6:$D$22,2),VLOOKUP(H4954,'Shoe size conversion table'!$J$6:$L$22,2))</f>
        <v>38-39</v>
      </c>
      <c r="J4954" s="13">
        <f>IF(G4954="Male",VLOOKUP(H4954,'Shoe size conversion table'!$B$6:$D$22,3),VLOOKUP(H4954,'Shoe size conversion table'!$J$6:$L$22,3))</f>
        <v>6</v>
      </c>
      <c r="K4954" s="11">
        <v>139</v>
      </c>
      <c r="L4954" s="12">
        <v>0</v>
      </c>
      <c r="M4954" s="7">
        <f t="shared" si="232"/>
        <v>2015</v>
      </c>
      <c r="N4954" s="7">
        <f t="shared" si="233"/>
        <v>7</v>
      </c>
      <c r="O4954" s="30">
        <f t="shared" si="234"/>
        <v>139</v>
      </c>
    </row>
    <row r="4955" spans="2:15" x14ac:dyDescent="0.2">
      <c r="B4955" s="13">
        <v>56757</v>
      </c>
      <c r="C4955" s="14">
        <v>42190.896111111142</v>
      </c>
      <c r="D4955" s="7" t="s">
        <v>7</v>
      </c>
      <c r="E4955" s="13">
        <v>2182</v>
      </c>
      <c r="F4955" s="7" t="s">
        <v>49</v>
      </c>
      <c r="G4955" s="7" t="s">
        <v>11</v>
      </c>
      <c r="H4955" s="13">
        <v>7.5</v>
      </c>
      <c r="I4955" s="13" t="str">
        <f>IF(G4955="Male",VLOOKUP(H4955,'Shoe size conversion table'!$B$6:$D$22,2),VLOOKUP(H4955,'Shoe size conversion table'!$J$6:$L$22,2))</f>
        <v>40-41</v>
      </c>
      <c r="J4955" s="13">
        <f>IF(G4955="Male",VLOOKUP(H4955,'Shoe size conversion table'!$B$6:$D$22,3),VLOOKUP(H4955,'Shoe size conversion table'!$J$6:$L$22,3))</f>
        <v>7</v>
      </c>
      <c r="K4955" s="11">
        <v>179</v>
      </c>
      <c r="L4955" s="12">
        <v>0.1</v>
      </c>
      <c r="M4955" s="7">
        <f t="shared" si="232"/>
        <v>2015</v>
      </c>
      <c r="N4955" s="7">
        <f t="shared" si="233"/>
        <v>7</v>
      </c>
      <c r="O4955" s="30">
        <f t="shared" si="234"/>
        <v>161.1</v>
      </c>
    </row>
    <row r="4956" spans="2:15" x14ac:dyDescent="0.2">
      <c r="B4956" s="13">
        <v>56758</v>
      </c>
      <c r="C4956" s="14">
        <v>42190.916111111139</v>
      </c>
      <c r="D4956" s="7" t="s">
        <v>7</v>
      </c>
      <c r="E4956" s="13">
        <v>2186</v>
      </c>
      <c r="F4956" s="7" t="s">
        <v>48</v>
      </c>
      <c r="G4956" s="7" t="s">
        <v>12</v>
      </c>
      <c r="H4956" s="13">
        <v>8.5</v>
      </c>
      <c r="I4956" s="13">
        <f>IF(G4956="Male",VLOOKUP(H4956,'Shoe size conversion table'!$B$6:$D$22,2),VLOOKUP(H4956,'Shoe size conversion table'!$J$6:$L$22,2))</f>
        <v>39</v>
      </c>
      <c r="J4956" s="13">
        <f>IF(G4956="Male",VLOOKUP(H4956,'Shoe size conversion table'!$B$6:$D$22,3),VLOOKUP(H4956,'Shoe size conversion table'!$J$6:$L$22,3))</f>
        <v>6.5</v>
      </c>
      <c r="K4956" s="11">
        <v>159</v>
      </c>
      <c r="L4956" s="12">
        <v>0.1</v>
      </c>
      <c r="M4956" s="7">
        <f t="shared" si="232"/>
        <v>2015</v>
      </c>
      <c r="N4956" s="7">
        <f t="shared" si="233"/>
        <v>7</v>
      </c>
      <c r="O4956" s="30">
        <f t="shared" si="234"/>
        <v>143.1</v>
      </c>
    </row>
    <row r="4957" spans="2:15" x14ac:dyDescent="0.2">
      <c r="B4957" s="13">
        <v>56759</v>
      </c>
      <c r="C4957" s="14">
        <v>42190.9561111113</v>
      </c>
      <c r="D4957" s="7" t="s">
        <v>10</v>
      </c>
      <c r="E4957" s="13">
        <v>2195</v>
      </c>
      <c r="F4957" s="7" t="s">
        <v>34</v>
      </c>
      <c r="G4957" s="7" t="s">
        <v>12</v>
      </c>
      <c r="H4957" s="13">
        <v>9</v>
      </c>
      <c r="I4957" s="13" t="str">
        <f>IF(G4957="Male",VLOOKUP(H4957,'Shoe size conversion table'!$B$6:$D$22,2),VLOOKUP(H4957,'Shoe size conversion table'!$J$6:$L$22,2))</f>
        <v>39-40</v>
      </c>
      <c r="J4957" s="13">
        <f>IF(G4957="Male",VLOOKUP(H4957,'Shoe size conversion table'!$B$6:$D$22,3),VLOOKUP(H4957,'Shoe size conversion table'!$J$6:$L$22,3))</f>
        <v>7</v>
      </c>
      <c r="K4957" s="11">
        <v>179</v>
      </c>
      <c r="L4957" s="12">
        <v>0.2</v>
      </c>
      <c r="M4957" s="7">
        <f t="shared" si="232"/>
        <v>2015</v>
      </c>
      <c r="N4957" s="7">
        <f t="shared" si="233"/>
        <v>7</v>
      </c>
      <c r="O4957" s="30">
        <f t="shared" si="234"/>
        <v>143.20000000000002</v>
      </c>
    </row>
    <row r="4958" spans="2:15" x14ac:dyDescent="0.2">
      <c r="B4958" s="13">
        <v>56760</v>
      </c>
      <c r="C4958" s="14">
        <v>42191.026111111292</v>
      </c>
      <c r="D4958" s="7" t="s">
        <v>7</v>
      </c>
      <c r="E4958" s="13">
        <v>2239</v>
      </c>
      <c r="F4958" s="7" t="s">
        <v>50</v>
      </c>
      <c r="G4958" s="7" t="s">
        <v>12</v>
      </c>
      <c r="H4958" s="13">
        <v>8</v>
      </c>
      <c r="I4958" s="13" t="str">
        <f>IF(G4958="Male",VLOOKUP(H4958,'Shoe size conversion table'!$B$6:$D$22,2),VLOOKUP(H4958,'Shoe size conversion table'!$J$6:$L$22,2))</f>
        <v>38-39</v>
      </c>
      <c r="J4958" s="13">
        <f>IF(G4958="Male",VLOOKUP(H4958,'Shoe size conversion table'!$B$6:$D$22,3),VLOOKUP(H4958,'Shoe size conversion table'!$J$6:$L$22,3))</f>
        <v>6</v>
      </c>
      <c r="K4958" s="11">
        <v>169</v>
      </c>
      <c r="L4958" s="12">
        <v>0.5</v>
      </c>
      <c r="M4958" s="7">
        <f t="shared" si="232"/>
        <v>2015</v>
      </c>
      <c r="N4958" s="7">
        <f t="shared" si="233"/>
        <v>7</v>
      </c>
      <c r="O4958" s="30">
        <f t="shared" si="234"/>
        <v>84.5</v>
      </c>
    </row>
    <row r="4959" spans="2:15" x14ac:dyDescent="0.2">
      <c r="B4959" s="13">
        <v>56761</v>
      </c>
      <c r="C4959" s="14">
        <v>42191.066111111264</v>
      </c>
      <c r="D4959" s="7" t="s">
        <v>8</v>
      </c>
      <c r="E4959" s="13">
        <v>2153</v>
      </c>
      <c r="F4959" s="7" t="s">
        <v>41</v>
      </c>
      <c r="G4959" s="7" t="s">
        <v>11</v>
      </c>
      <c r="H4959" s="13">
        <v>9.5</v>
      </c>
      <c r="I4959" s="13" t="str">
        <f>IF(G4959="Male",VLOOKUP(H4959,'Shoe size conversion table'!$B$6:$D$22,2),VLOOKUP(H4959,'Shoe size conversion table'!$J$6:$L$22,2))</f>
        <v>42-43</v>
      </c>
      <c r="J4959" s="13">
        <f>IF(G4959="Male",VLOOKUP(H4959,'Shoe size conversion table'!$B$6:$D$22,3),VLOOKUP(H4959,'Shoe size conversion table'!$J$6:$L$22,3))</f>
        <v>9</v>
      </c>
      <c r="K4959" s="11">
        <v>169</v>
      </c>
      <c r="L4959" s="12">
        <v>0</v>
      </c>
      <c r="M4959" s="7">
        <f t="shared" si="232"/>
        <v>2015</v>
      </c>
      <c r="N4959" s="7">
        <f t="shared" si="233"/>
        <v>7</v>
      </c>
      <c r="O4959" s="30">
        <f t="shared" si="234"/>
        <v>169</v>
      </c>
    </row>
    <row r="4960" spans="2:15" x14ac:dyDescent="0.2">
      <c r="B4960" s="13">
        <v>56762</v>
      </c>
      <c r="C4960" s="14">
        <v>42191.1361111113</v>
      </c>
      <c r="D4960" s="7" t="s">
        <v>8</v>
      </c>
      <c r="E4960" s="13">
        <v>2231</v>
      </c>
      <c r="F4960" s="7" t="s">
        <v>41</v>
      </c>
      <c r="G4960" s="7" t="s">
        <v>11</v>
      </c>
      <c r="H4960" s="13">
        <v>10.5</v>
      </c>
      <c r="I4960" s="13" t="str">
        <f>IF(G4960="Male",VLOOKUP(H4960,'Shoe size conversion table'!$B$6:$D$22,2),VLOOKUP(H4960,'Shoe size conversion table'!$J$6:$L$22,2))</f>
        <v>43-44</v>
      </c>
      <c r="J4960" s="13">
        <f>IF(G4960="Male",VLOOKUP(H4960,'Shoe size conversion table'!$B$6:$D$22,3),VLOOKUP(H4960,'Shoe size conversion table'!$J$6:$L$22,3))</f>
        <v>10</v>
      </c>
      <c r="K4960" s="11">
        <v>129</v>
      </c>
      <c r="L4960" s="12">
        <v>0</v>
      </c>
      <c r="M4960" s="7">
        <f t="shared" si="232"/>
        <v>2015</v>
      </c>
      <c r="N4960" s="7">
        <f t="shared" si="233"/>
        <v>7</v>
      </c>
      <c r="O4960" s="30">
        <f t="shared" si="234"/>
        <v>129</v>
      </c>
    </row>
    <row r="4961" spans="2:15" x14ac:dyDescent="0.2">
      <c r="B4961" s="13">
        <v>56763</v>
      </c>
      <c r="C4961" s="14">
        <v>42191.276111111139</v>
      </c>
      <c r="D4961" s="7" t="s">
        <v>7</v>
      </c>
      <c r="E4961" s="13">
        <v>2168</v>
      </c>
      <c r="F4961" s="7" t="s">
        <v>53</v>
      </c>
      <c r="G4961" s="7" t="s">
        <v>12</v>
      </c>
      <c r="H4961" s="13">
        <v>7</v>
      </c>
      <c r="I4961" s="13" t="str">
        <f>IF(G4961="Male",VLOOKUP(H4961,'Shoe size conversion table'!$B$6:$D$22,2),VLOOKUP(H4961,'Shoe size conversion table'!$J$6:$L$22,2))</f>
        <v>37-38</v>
      </c>
      <c r="J4961" s="13">
        <f>IF(G4961="Male",VLOOKUP(H4961,'Shoe size conversion table'!$B$6:$D$22,3),VLOOKUP(H4961,'Shoe size conversion table'!$J$6:$L$22,3))</f>
        <v>5</v>
      </c>
      <c r="K4961" s="11">
        <v>169</v>
      </c>
      <c r="L4961" s="12">
        <v>0.1</v>
      </c>
      <c r="M4961" s="7">
        <f t="shared" si="232"/>
        <v>2015</v>
      </c>
      <c r="N4961" s="7">
        <f t="shared" si="233"/>
        <v>7</v>
      </c>
      <c r="O4961" s="30">
        <f t="shared" si="234"/>
        <v>152.1</v>
      </c>
    </row>
    <row r="4962" spans="2:15" x14ac:dyDescent="0.2">
      <c r="B4962" s="13">
        <v>56764</v>
      </c>
      <c r="C4962" s="14">
        <v>42191.286111111142</v>
      </c>
      <c r="D4962" s="7" t="s">
        <v>8</v>
      </c>
      <c r="E4962" s="13">
        <v>2169</v>
      </c>
      <c r="F4962" s="7" t="s">
        <v>41</v>
      </c>
      <c r="G4962" s="7" t="s">
        <v>11</v>
      </c>
      <c r="H4962" s="13">
        <v>11.5</v>
      </c>
      <c r="I4962" s="13" t="str">
        <f>IF(G4962="Male",VLOOKUP(H4962,'Shoe size conversion table'!$B$6:$D$22,2),VLOOKUP(H4962,'Shoe size conversion table'!$J$6:$L$22,2))</f>
        <v>44-45</v>
      </c>
      <c r="J4962" s="13">
        <f>IF(G4962="Male",VLOOKUP(H4962,'Shoe size conversion table'!$B$6:$D$22,3),VLOOKUP(H4962,'Shoe size conversion table'!$J$6:$L$22,3))</f>
        <v>11</v>
      </c>
      <c r="K4962" s="11">
        <v>129</v>
      </c>
      <c r="L4962" s="12">
        <v>0</v>
      </c>
      <c r="M4962" s="7">
        <f t="shared" si="232"/>
        <v>2015</v>
      </c>
      <c r="N4962" s="7">
        <f t="shared" si="233"/>
        <v>7</v>
      </c>
      <c r="O4962" s="30">
        <f t="shared" si="234"/>
        <v>129</v>
      </c>
    </row>
    <row r="4963" spans="2:15" x14ac:dyDescent="0.2">
      <c r="B4963" s="13">
        <v>56765</v>
      </c>
      <c r="C4963" s="14">
        <v>42191.346111111241</v>
      </c>
      <c r="D4963" s="7" t="s">
        <v>10</v>
      </c>
      <c r="E4963" s="13">
        <v>2192</v>
      </c>
      <c r="F4963" s="7" t="s">
        <v>34</v>
      </c>
      <c r="G4963" s="7" t="s">
        <v>11</v>
      </c>
      <c r="H4963" s="13">
        <v>10.5</v>
      </c>
      <c r="I4963" s="13" t="str">
        <f>IF(G4963="Male",VLOOKUP(H4963,'Shoe size conversion table'!$B$6:$D$22,2),VLOOKUP(H4963,'Shoe size conversion table'!$J$6:$L$22,2))</f>
        <v>43-44</v>
      </c>
      <c r="J4963" s="13">
        <f>IF(G4963="Male",VLOOKUP(H4963,'Shoe size conversion table'!$B$6:$D$22,3),VLOOKUP(H4963,'Shoe size conversion table'!$J$6:$L$22,3))</f>
        <v>10</v>
      </c>
      <c r="K4963" s="11">
        <v>189</v>
      </c>
      <c r="L4963" s="12">
        <v>0</v>
      </c>
      <c r="M4963" s="7">
        <f t="shared" si="232"/>
        <v>2015</v>
      </c>
      <c r="N4963" s="7">
        <f t="shared" si="233"/>
        <v>7</v>
      </c>
      <c r="O4963" s="30">
        <f t="shared" si="234"/>
        <v>189</v>
      </c>
    </row>
    <row r="4964" spans="2:15" x14ac:dyDescent="0.2">
      <c r="B4964" s="13">
        <v>56766</v>
      </c>
      <c r="C4964" s="14">
        <v>42191.456111111293</v>
      </c>
      <c r="D4964" s="7" t="s">
        <v>8</v>
      </c>
      <c r="E4964" s="13">
        <v>2157</v>
      </c>
      <c r="F4964" s="7" t="s">
        <v>38</v>
      </c>
      <c r="G4964" s="7" t="s">
        <v>11</v>
      </c>
      <c r="H4964" s="13">
        <v>9.5</v>
      </c>
      <c r="I4964" s="13" t="str">
        <f>IF(G4964="Male",VLOOKUP(H4964,'Shoe size conversion table'!$B$6:$D$22,2),VLOOKUP(H4964,'Shoe size conversion table'!$J$6:$L$22,2))</f>
        <v>42-43</v>
      </c>
      <c r="J4964" s="13">
        <f>IF(G4964="Male",VLOOKUP(H4964,'Shoe size conversion table'!$B$6:$D$22,3),VLOOKUP(H4964,'Shoe size conversion table'!$J$6:$L$22,3))</f>
        <v>9</v>
      </c>
      <c r="K4964" s="11">
        <v>199</v>
      </c>
      <c r="L4964" s="12">
        <v>0.1</v>
      </c>
      <c r="M4964" s="7">
        <f t="shared" si="232"/>
        <v>2015</v>
      </c>
      <c r="N4964" s="7">
        <f t="shared" si="233"/>
        <v>7</v>
      </c>
      <c r="O4964" s="30">
        <f t="shared" si="234"/>
        <v>179.1</v>
      </c>
    </row>
    <row r="4965" spans="2:15" x14ac:dyDescent="0.2">
      <c r="B4965" s="13">
        <v>56767</v>
      </c>
      <c r="C4965" s="14">
        <v>42191.616111111238</v>
      </c>
      <c r="D4965" s="7" t="s">
        <v>7</v>
      </c>
      <c r="E4965" s="13">
        <v>2235</v>
      </c>
      <c r="F4965" s="7" t="s">
        <v>50</v>
      </c>
      <c r="G4965" s="7" t="s">
        <v>11</v>
      </c>
      <c r="H4965" s="13">
        <v>10.5</v>
      </c>
      <c r="I4965" s="13" t="str">
        <f>IF(G4965="Male",VLOOKUP(H4965,'Shoe size conversion table'!$B$6:$D$22,2),VLOOKUP(H4965,'Shoe size conversion table'!$J$6:$L$22,2))</f>
        <v>43-44</v>
      </c>
      <c r="J4965" s="13">
        <f>IF(G4965="Male",VLOOKUP(H4965,'Shoe size conversion table'!$B$6:$D$22,3),VLOOKUP(H4965,'Shoe size conversion table'!$J$6:$L$22,3))</f>
        <v>10</v>
      </c>
      <c r="K4965" s="11">
        <v>179</v>
      </c>
      <c r="L4965" s="12">
        <v>0</v>
      </c>
      <c r="M4965" s="7">
        <f t="shared" si="232"/>
        <v>2015</v>
      </c>
      <c r="N4965" s="7">
        <f t="shared" si="233"/>
        <v>7</v>
      </c>
      <c r="O4965" s="30">
        <f t="shared" si="234"/>
        <v>179</v>
      </c>
    </row>
    <row r="4966" spans="2:15" x14ac:dyDescent="0.2">
      <c r="B4966" s="13">
        <v>56768</v>
      </c>
      <c r="C4966" s="14">
        <v>42191.746111111141</v>
      </c>
      <c r="D4966" s="7" t="s">
        <v>10</v>
      </c>
      <c r="E4966" s="13">
        <v>2213</v>
      </c>
      <c r="F4966" s="7" t="s">
        <v>36</v>
      </c>
      <c r="G4966" s="7" t="s">
        <v>12</v>
      </c>
      <c r="H4966" s="13">
        <v>10</v>
      </c>
      <c r="I4966" s="13" t="str">
        <f>IF(G4966="Male",VLOOKUP(H4966,'Shoe size conversion table'!$B$6:$D$22,2),VLOOKUP(H4966,'Shoe size conversion table'!$J$6:$L$22,2))</f>
        <v>40-41</v>
      </c>
      <c r="J4966" s="13">
        <f>IF(G4966="Male",VLOOKUP(H4966,'Shoe size conversion table'!$B$6:$D$22,3),VLOOKUP(H4966,'Shoe size conversion table'!$J$6:$L$22,3))</f>
        <v>8</v>
      </c>
      <c r="K4966" s="11">
        <v>159</v>
      </c>
      <c r="L4966" s="12">
        <v>0.3</v>
      </c>
      <c r="M4966" s="7">
        <f t="shared" si="232"/>
        <v>2015</v>
      </c>
      <c r="N4966" s="7">
        <f t="shared" si="233"/>
        <v>7</v>
      </c>
      <c r="O4966" s="30">
        <f t="shared" si="234"/>
        <v>111.3</v>
      </c>
    </row>
    <row r="4967" spans="2:15" x14ac:dyDescent="0.2">
      <c r="B4967" s="13">
        <v>56769</v>
      </c>
      <c r="C4967" s="14">
        <v>42191.766111111268</v>
      </c>
      <c r="D4967" s="7" t="s">
        <v>7</v>
      </c>
      <c r="E4967" s="13">
        <v>2160</v>
      </c>
      <c r="F4967" s="7" t="s">
        <v>48</v>
      </c>
      <c r="G4967" s="7" t="s">
        <v>11</v>
      </c>
      <c r="H4967" s="13">
        <v>10.5</v>
      </c>
      <c r="I4967" s="13" t="str">
        <f>IF(G4967="Male",VLOOKUP(H4967,'Shoe size conversion table'!$B$6:$D$22,2),VLOOKUP(H4967,'Shoe size conversion table'!$J$6:$L$22,2))</f>
        <v>43-44</v>
      </c>
      <c r="J4967" s="13">
        <f>IF(G4967="Male",VLOOKUP(H4967,'Shoe size conversion table'!$B$6:$D$22,3),VLOOKUP(H4967,'Shoe size conversion table'!$J$6:$L$22,3))</f>
        <v>10</v>
      </c>
      <c r="K4967" s="11">
        <v>169</v>
      </c>
      <c r="L4967" s="12">
        <v>0</v>
      </c>
      <c r="M4967" s="7">
        <f t="shared" si="232"/>
        <v>2015</v>
      </c>
      <c r="N4967" s="7">
        <f t="shared" si="233"/>
        <v>7</v>
      </c>
      <c r="O4967" s="30">
        <f t="shared" si="234"/>
        <v>169</v>
      </c>
    </row>
    <row r="4968" spans="2:15" x14ac:dyDescent="0.2">
      <c r="B4968" s="13">
        <v>56770</v>
      </c>
      <c r="C4968" s="14">
        <v>42191.896111111142</v>
      </c>
      <c r="D4968" s="7" t="s">
        <v>7</v>
      </c>
      <c r="E4968" s="13">
        <v>2186</v>
      </c>
      <c r="F4968" s="7" t="s">
        <v>49</v>
      </c>
      <c r="G4968" s="7" t="s">
        <v>11</v>
      </c>
      <c r="H4968" s="13">
        <v>10</v>
      </c>
      <c r="I4968" s="13">
        <f>IF(G4968="Male",VLOOKUP(H4968,'Shoe size conversion table'!$B$6:$D$22,2),VLOOKUP(H4968,'Shoe size conversion table'!$J$6:$L$22,2))</f>
        <v>43</v>
      </c>
      <c r="J4968" s="13">
        <f>IF(G4968="Male",VLOOKUP(H4968,'Shoe size conversion table'!$B$6:$D$22,3),VLOOKUP(H4968,'Shoe size conversion table'!$J$6:$L$22,3))</f>
        <v>9.5</v>
      </c>
      <c r="K4968" s="11">
        <v>169</v>
      </c>
      <c r="L4968" s="12">
        <v>0.5</v>
      </c>
      <c r="M4968" s="7">
        <f t="shared" si="232"/>
        <v>2015</v>
      </c>
      <c r="N4968" s="7">
        <f t="shared" si="233"/>
        <v>7</v>
      </c>
      <c r="O4968" s="30">
        <f t="shared" si="234"/>
        <v>84.5</v>
      </c>
    </row>
    <row r="4969" spans="2:15" x14ac:dyDescent="0.2">
      <c r="B4969" s="13">
        <v>56771</v>
      </c>
      <c r="C4969" s="14">
        <v>42191.916111111299</v>
      </c>
      <c r="D4969" s="7" t="s">
        <v>10</v>
      </c>
      <c r="E4969" s="13">
        <v>2223</v>
      </c>
      <c r="F4969" s="7" t="s">
        <v>35</v>
      </c>
      <c r="G4969" s="7" t="s">
        <v>12</v>
      </c>
      <c r="H4969" s="13">
        <v>9.5</v>
      </c>
      <c r="I4969" s="13">
        <f>IF(G4969="Male",VLOOKUP(H4969,'Shoe size conversion table'!$B$6:$D$22,2),VLOOKUP(H4969,'Shoe size conversion table'!$J$6:$L$22,2))</f>
        <v>40</v>
      </c>
      <c r="J4969" s="13">
        <f>IF(G4969="Male",VLOOKUP(H4969,'Shoe size conversion table'!$B$6:$D$22,3),VLOOKUP(H4969,'Shoe size conversion table'!$J$6:$L$22,3))</f>
        <v>7.5</v>
      </c>
      <c r="K4969" s="11">
        <v>169</v>
      </c>
      <c r="L4969" s="12">
        <v>0.3</v>
      </c>
      <c r="M4969" s="7">
        <f t="shared" si="232"/>
        <v>2015</v>
      </c>
      <c r="N4969" s="7">
        <f t="shared" si="233"/>
        <v>7</v>
      </c>
      <c r="O4969" s="30">
        <f t="shared" si="234"/>
        <v>118.3</v>
      </c>
    </row>
    <row r="4970" spans="2:15" x14ac:dyDescent="0.2">
      <c r="B4970" s="13">
        <v>56772</v>
      </c>
      <c r="C4970" s="14">
        <v>42191.946111111145</v>
      </c>
      <c r="D4970" s="7" t="s">
        <v>7</v>
      </c>
      <c r="E4970" s="13">
        <v>2172</v>
      </c>
      <c r="F4970" s="7" t="s">
        <v>53</v>
      </c>
      <c r="G4970" s="7" t="s">
        <v>11</v>
      </c>
      <c r="H4970" s="13">
        <v>9</v>
      </c>
      <c r="I4970" s="13">
        <f>IF(G4970="Male",VLOOKUP(H4970,'Shoe size conversion table'!$B$6:$D$22,2),VLOOKUP(H4970,'Shoe size conversion table'!$J$6:$L$22,2))</f>
        <v>42</v>
      </c>
      <c r="J4970" s="13">
        <f>IF(G4970="Male",VLOOKUP(H4970,'Shoe size conversion table'!$B$6:$D$22,3),VLOOKUP(H4970,'Shoe size conversion table'!$J$6:$L$22,3))</f>
        <v>8.5</v>
      </c>
      <c r="K4970" s="11">
        <v>139</v>
      </c>
      <c r="L4970" s="12">
        <v>0.1</v>
      </c>
      <c r="M4970" s="7">
        <f t="shared" si="232"/>
        <v>2015</v>
      </c>
      <c r="N4970" s="7">
        <f t="shared" si="233"/>
        <v>7</v>
      </c>
      <c r="O4970" s="30">
        <f t="shared" si="234"/>
        <v>125.10000000000001</v>
      </c>
    </row>
    <row r="4971" spans="2:15" x14ac:dyDescent="0.2">
      <c r="B4971" s="13">
        <v>56773</v>
      </c>
      <c r="C4971" s="14">
        <v>42191.986111111139</v>
      </c>
      <c r="D4971" s="7" t="s">
        <v>7</v>
      </c>
      <c r="E4971" s="13">
        <v>2207</v>
      </c>
      <c r="F4971" s="7" t="s">
        <v>49</v>
      </c>
      <c r="G4971" s="7" t="s">
        <v>11</v>
      </c>
      <c r="H4971" s="13">
        <v>8.5</v>
      </c>
      <c r="I4971" s="13" t="str">
        <f>IF(G4971="Male",VLOOKUP(H4971,'Shoe size conversion table'!$B$6:$D$22,2),VLOOKUP(H4971,'Shoe size conversion table'!$J$6:$L$22,2))</f>
        <v>41-42</v>
      </c>
      <c r="J4971" s="13">
        <f>IF(G4971="Male",VLOOKUP(H4971,'Shoe size conversion table'!$B$6:$D$22,3),VLOOKUP(H4971,'Shoe size conversion table'!$J$6:$L$22,3))</f>
        <v>8</v>
      </c>
      <c r="K4971" s="11">
        <v>199</v>
      </c>
      <c r="L4971" s="12">
        <v>0.1</v>
      </c>
      <c r="M4971" s="7">
        <f t="shared" si="232"/>
        <v>2015</v>
      </c>
      <c r="N4971" s="7">
        <f t="shared" si="233"/>
        <v>7</v>
      </c>
      <c r="O4971" s="30">
        <f t="shared" si="234"/>
        <v>179.1</v>
      </c>
    </row>
    <row r="4972" spans="2:15" x14ac:dyDescent="0.2">
      <c r="B4972" s="13">
        <v>56774</v>
      </c>
      <c r="C4972" s="14">
        <v>42192.026111111292</v>
      </c>
      <c r="D4972" s="7" t="s">
        <v>7</v>
      </c>
      <c r="E4972" s="13">
        <v>2235</v>
      </c>
      <c r="F4972" s="7" t="s">
        <v>56</v>
      </c>
      <c r="G4972" s="7" t="s">
        <v>12</v>
      </c>
      <c r="H4972" s="13">
        <v>8</v>
      </c>
      <c r="I4972" s="13" t="str">
        <f>IF(G4972="Male",VLOOKUP(H4972,'Shoe size conversion table'!$B$6:$D$22,2),VLOOKUP(H4972,'Shoe size conversion table'!$J$6:$L$22,2))</f>
        <v>38-39</v>
      </c>
      <c r="J4972" s="13">
        <f>IF(G4972="Male",VLOOKUP(H4972,'Shoe size conversion table'!$B$6:$D$22,3),VLOOKUP(H4972,'Shoe size conversion table'!$J$6:$L$22,3))</f>
        <v>6</v>
      </c>
      <c r="K4972" s="11">
        <v>149</v>
      </c>
      <c r="L4972" s="12">
        <v>0</v>
      </c>
      <c r="M4972" s="7">
        <f t="shared" si="232"/>
        <v>2015</v>
      </c>
      <c r="N4972" s="7">
        <f t="shared" si="233"/>
        <v>7</v>
      </c>
      <c r="O4972" s="30">
        <f t="shared" si="234"/>
        <v>149</v>
      </c>
    </row>
    <row r="4973" spans="2:15" x14ac:dyDescent="0.2">
      <c r="B4973" s="13">
        <v>56775</v>
      </c>
      <c r="C4973" s="14">
        <v>42192.216111111142</v>
      </c>
      <c r="D4973" s="7" t="s">
        <v>10</v>
      </c>
      <c r="E4973" s="13">
        <v>2182</v>
      </c>
      <c r="F4973" s="7" t="s">
        <v>36</v>
      </c>
      <c r="G4973" s="7" t="s">
        <v>11</v>
      </c>
      <c r="H4973" s="13">
        <v>10.5</v>
      </c>
      <c r="I4973" s="13" t="str">
        <f>IF(G4973="Male",VLOOKUP(H4973,'Shoe size conversion table'!$B$6:$D$22,2),VLOOKUP(H4973,'Shoe size conversion table'!$J$6:$L$22,2))</f>
        <v>43-44</v>
      </c>
      <c r="J4973" s="13">
        <f>IF(G4973="Male",VLOOKUP(H4973,'Shoe size conversion table'!$B$6:$D$22,3),VLOOKUP(H4973,'Shoe size conversion table'!$J$6:$L$22,3))</f>
        <v>10</v>
      </c>
      <c r="K4973" s="11">
        <v>139</v>
      </c>
      <c r="L4973" s="12">
        <v>0</v>
      </c>
      <c r="M4973" s="7">
        <f t="shared" si="232"/>
        <v>2015</v>
      </c>
      <c r="N4973" s="7">
        <f t="shared" si="233"/>
        <v>7</v>
      </c>
      <c r="O4973" s="30">
        <f t="shared" si="234"/>
        <v>139</v>
      </c>
    </row>
    <row r="4974" spans="2:15" x14ac:dyDescent="0.2">
      <c r="B4974" s="13">
        <v>56776</v>
      </c>
      <c r="C4974" s="14">
        <v>42192.276111111139</v>
      </c>
      <c r="D4974" s="7" t="s">
        <v>8</v>
      </c>
      <c r="E4974" s="13">
        <v>2196</v>
      </c>
      <c r="F4974" s="7" t="s">
        <v>39</v>
      </c>
      <c r="G4974" s="7" t="s">
        <v>11</v>
      </c>
      <c r="H4974" s="13">
        <v>8.5</v>
      </c>
      <c r="I4974" s="13" t="str">
        <f>IF(G4974="Male",VLOOKUP(H4974,'Shoe size conversion table'!$B$6:$D$22,2),VLOOKUP(H4974,'Shoe size conversion table'!$J$6:$L$22,2))</f>
        <v>41-42</v>
      </c>
      <c r="J4974" s="13">
        <f>IF(G4974="Male",VLOOKUP(H4974,'Shoe size conversion table'!$B$6:$D$22,3),VLOOKUP(H4974,'Shoe size conversion table'!$J$6:$L$22,3))</f>
        <v>8</v>
      </c>
      <c r="K4974" s="11">
        <v>149</v>
      </c>
      <c r="L4974" s="12">
        <v>0.3</v>
      </c>
      <c r="M4974" s="7">
        <f t="shared" si="232"/>
        <v>2015</v>
      </c>
      <c r="N4974" s="7">
        <f t="shared" si="233"/>
        <v>7</v>
      </c>
      <c r="O4974" s="30">
        <f t="shared" si="234"/>
        <v>104.3</v>
      </c>
    </row>
    <row r="4975" spans="2:15" x14ac:dyDescent="0.2">
      <c r="B4975" s="13">
        <v>56777</v>
      </c>
      <c r="C4975" s="14">
        <v>42192.286111111142</v>
      </c>
      <c r="D4975" s="7" t="s">
        <v>8</v>
      </c>
      <c r="E4975" s="13">
        <v>2212</v>
      </c>
      <c r="F4975" s="7" t="s">
        <v>42</v>
      </c>
      <c r="G4975" s="7" t="s">
        <v>11</v>
      </c>
      <c r="H4975" s="13">
        <v>10.5</v>
      </c>
      <c r="I4975" s="13" t="str">
        <f>IF(G4975="Male",VLOOKUP(H4975,'Shoe size conversion table'!$B$6:$D$22,2),VLOOKUP(H4975,'Shoe size conversion table'!$J$6:$L$22,2))</f>
        <v>43-44</v>
      </c>
      <c r="J4975" s="13">
        <f>IF(G4975="Male",VLOOKUP(H4975,'Shoe size conversion table'!$B$6:$D$22,3),VLOOKUP(H4975,'Shoe size conversion table'!$J$6:$L$22,3))</f>
        <v>10</v>
      </c>
      <c r="K4975" s="11">
        <v>169</v>
      </c>
      <c r="L4975" s="12">
        <v>0</v>
      </c>
      <c r="M4975" s="7">
        <f t="shared" si="232"/>
        <v>2015</v>
      </c>
      <c r="N4975" s="7">
        <f t="shared" si="233"/>
        <v>7</v>
      </c>
      <c r="O4975" s="30">
        <f t="shared" si="234"/>
        <v>169</v>
      </c>
    </row>
    <row r="4976" spans="2:15" x14ac:dyDescent="0.2">
      <c r="B4976" s="13">
        <v>56778</v>
      </c>
      <c r="C4976" s="14">
        <v>42192.326111111266</v>
      </c>
      <c r="D4976" s="7" t="s">
        <v>10</v>
      </c>
      <c r="E4976" s="13">
        <v>2163</v>
      </c>
      <c r="F4976" s="7" t="s">
        <v>34</v>
      </c>
      <c r="G4976" s="7" t="s">
        <v>11</v>
      </c>
      <c r="H4976" s="13">
        <v>10</v>
      </c>
      <c r="I4976" s="13">
        <f>IF(G4976="Male",VLOOKUP(H4976,'Shoe size conversion table'!$B$6:$D$22,2),VLOOKUP(H4976,'Shoe size conversion table'!$J$6:$L$22,2))</f>
        <v>43</v>
      </c>
      <c r="J4976" s="13">
        <f>IF(G4976="Male",VLOOKUP(H4976,'Shoe size conversion table'!$B$6:$D$22,3),VLOOKUP(H4976,'Shoe size conversion table'!$J$6:$L$22,3))</f>
        <v>9.5</v>
      </c>
      <c r="K4976" s="11">
        <v>159</v>
      </c>
      <c r="L4976" s="12">
        <v>0.5</v>
      </c>
      <c r="M4976" s="7">
        <f t="shared" si="232"/>
        <v>2015</v>
      </c>
      <c r="N4976" s="7">
        <f t="shared" si="233"/>
        <v>7</v>
      </c>
      <c r="O4976" s="30">
        <f t="shared" si="234"/>
        <v>79.5</v>
      </c>
    </row>
    <row r="4977" spans="2:15" x14ac:dyDescent="0.2">
      <c r="B4977" s="13">
        <v>56779</v>
      </c>
      <c r="C4977" s="14">
        <v>42192.346111111241</v>
      </c>
      <c r="D4977" s="7" t="s">
        <v>10</v>
      </c>
      <c r="E4977" s="13">
        <v>2201</v>
      </c>
      <c r="F4977" s="7" t="s">
        <v>34</v>
      </c>
      <c r="G4977" s="7" t="s">
        <v>12</v>
      </c>
      <c r="H4977" s="13">
        <v>8</v>
      </c>
      <c r="I4977" s="13" t="str">
        <f>IF(G4977="Male",VLOOKUP(H4977,'Shoe size conversion table'!$B$6:$D$22,2),VLOOKUP(H4977,'Shoe size conversion table'!$J$6:$L$22,2))</f>
        <v>38-39</v>
      </c>
      <c r="J4977" s="13">
        <f>IF(G4977="Male",VLOOKUP(H4977,'Shoe size conversion table'!$B$6:$D$22,3),VLOOKUP(H4977,'Shoe size conversion table'!$J$6:$L$22,3))</f>
        <v>6</v>
      </c>
      <c r="K4977" s="11">
        <v>189</v>
      </c>
      <c r="L4977" s="12">
        <v>0</v>
      </c>
      <c r="M4977" s="7">
        <f t="shared" si="232"/>
        <v>2015</v>
      </c>
      <c r="N4977" s="7">
        <f t="shared" si="233"/>
        <v>7</v>
      </c>
      <c r="O4977" s="30">
        <f t="shared" si="234"/>
        <v>189</v>
      </c>
    </row>
    <row r="4978" spans="2:15" x14ac:dyDescent="0.2">
      <c r="B4978" s="13">
        <v>56780</v>
      </c>
      <c r="C4978" s="14">
        <v>42192.446111111145</v>
      </c>
      <c r="D4978" s="7" t="s">
        <v>8</v>
      </c>
      <c r="E4978" s="13">
        <v>2156</v>
      </c>
      <c r="F4978" s="7" t="s">
        <v>38</v>
      </c>
      <c r="G4978" s="7" t="s">
        <v>11</v>
      </c>
      <c r="H4978" s="13">
        <v>11</v>
      </c>
      <c r="I4978" s="13">
        <f>IF(G4978="Male",VLOOKUP(H4978,'Shoe size conversion table'!$B$6:$D$22,2),VLOOKUP(H4978,'Shoe size conversion table'!$J$6:$L$22,2))</f>
        <v>44</v>
      </c>
      <c r="J4978" s="13">
        <f>IF(G4978="Male",VLOOKUP(H4978,'Shoe size conversion table'!$B$6:$D$22,3),VLOOKUP(H4978,'Shoe size conversion table'!$J$6:$L$22,3))</f>
        <v>10.5</v>
      </c>
      <c r="K4978" s="11">
        <v>149</v>
      </c>
      <c r="L4978" s="12">
        <v>0</v>
      </c>
      <c r="M4978" s="7">
        <f t="shared" si="232"/>
        <v>2015</v>
      </c>
      <c r="N4978" s="7">
        <f t="shared" si="233"/>
        <v>7</v>
      </c>
      <c r="O4978" s="30">
        <f t="shared" si="234"/>
        <v>149</v>
      </c>
    </row>
    <row r="4979" spans="2:15" x14ac:dyDescent="0.2">
      <c r="B4979" s="13">
        <v>56781</v>
      </c>
      <c r="C4979" s="14">
        <v>42192.456111111293</v>
      </c>
      <c r="D4979" s="7" t="s">
        <v>8</v>
      </c>
      <c r="E4979" s="13">
        <v>2194</v>
      </c>
      <c r="F4979" s="7" t="s">
        <v>42</v>
      </c>
      <c r="G4979" s="7" t="s">
        <v>11</v>
      </c>
      <c r="H4979" s="13">
        <v>10.5</v>
      </c>
      <c r="I4979" s="13" t="str">
        <f>IF(G4979="Male",VLOOKUP(H4979,'Shoe size conversion table'!$B$6:$D$22,2),VLOOKUP(H4979,'Shoe size conversion table'!$J$6:$L$22,2))</f>
        <v>43-44</v>
      </c>
      <c r="J4979" s="13">
        <f>IF(G4979="Male",VLOOKUP(H4979,'Shoe size conversion table'!$B$6:$D$22,3),VLOOKUP(H4979,'Shoe size conversion table'!$J$6:$L$22,3))</f>
        <v>10</v>
      </c>
      <c r="K4979" s="11">
        <v>159</v>
      </c>
      <c r="L4979" s="12">
        <v>0</v>
      </c>
      <c r="M4979" s="7">
        <f t="shared" si="232"/>
        <v>2015</v>
      </c>
      <c r="N4979" s="7">
        <f t="shared" si="233"/>
        <v>7</v>
      </c>
      <c r="O4979" s="30">
        <f t="shared" si="234"/>
        <v>159</v>
      </c>
    </row>
    <row r="4980" spans="2:15" x14ac:dyDescent="0.2">
      <c r="B4980" s="13">
        <v>56782</v>
      </c>
      <c r="C4980" s="14">
        <v>42192.55611111124</v>
      </c>
      <c r="D4980" s="7" t="s">
        <v>7</v>
      </c>
      <c r="E4980" s="13">
        <v>2204</v>
      </c>
      <c r="F4980" s="7" t="s">
        <v>43</v>
      </c>
      <c r="G4980" s="7" t="s">
        <v>12</v>
      </c>
      <c r="H4980" s="13">
        <v>9</v>
      </c>
      <c r="I4980" s="13" t="str">
        <f>IF(G4980="Male",VLOOKUP(H4980,'Shoe size conversion table'!$B$6:$D$22,2),VLOOKUP(H4980,'Shoe size conversion table'!$J$6:$L$22,2))</f>
        <v>39-40</v>
      </c>
      <c r="J4980" s="13">
        <f>IF(G4980="Male",VLOOKUP(H4980,'Shoe size conversion table'!$B$6:$D$22,3),VLOOKUP(H4980,'Shoe size conversion table'!$J$6:$L$22,3))</f>
        <v>7</v>
      </c>
      <c r="K4980" s="11">
        <v>159</v>
      </c>
      <c r="L4980" s="12">
        <v>0</v>
      </c>
      <c r="M4980" s="7">
        <f t="shared" si="232"/>
        <v>2015</v>
      </c>
      <c r="N4980" s="7">
        <f t="shared" si="233"/>
        <v>7</v>
      </c>
      <c r="O4980" s="30">
        <f t="shared" si="234"/>
        <v>159</v>
      </c>
    </row>
    <row r="4981" spans="2:15" x14ac:dyDescent="0.2">
      <c r="B4981" s="13">
        <v>56783</v>
      </c>
      <c r="C4981" s="14">
        <v>42192.576111111266</v>
      </c>
      <c r="D4981" s="7" t="s">
        <v>7</v>
      </c>
      <c r="E4981" s="13">
        <v>2202</v>
      </c>
      <c r="F4981" s="7" t="s">
        <v>48</v>
      </c>
      <c r="G4981" s="7" t="s">
        <v>11</v>
      </c>
      <c r="H4981" s="13">
        <v>9.5</v>
      </c>
      <c r="I4981" s="13" t="str">
        <f>IF(G4981="Male",VLOOKUP(H4981,'Shoe size conversion table'!$B$6:$D$22,2),VLOOKUP(H4981,'Shoe size conversion table'!$J$6:$L$22,2))</f>
        <v>42-43</v>
      </c>
      <c r="J4981" s="13">
        <f>IF(G4981="Male",VLOOKUP(H4981,'Shoe size conversion table'!$B$6:$D$22,3),VLOOKUP(H4981,'Shoe size conversion table'!$J$6:$L$22,3))</f>
        <v>9</v>
      </c>
      <c r="K4981" s="11">
        <v>139</v>
      </c>
      <c r="L4981" s="12">
        <v>0</v>
      </c>
      <c r="M4981" s="7">
        <f t="shared" si="232"/>
        <v>2015</v>
      </c>
      <c r="N4981" s="7">
        <f t="shared" si="233"/>
        <v>7</v>
      </c>
      <c r="O4981" s="30">
        <f t="shared" si="234"/>
        <v>139</v>
      </c>
    </row>
    <row r="4982" spans="2:15" x14ac:dyDescent="0.2">
      <c r="B4982" s="13">
        <v>56784</v>
      </c>
      <c r="C4982" s="14">
        <v>42192.616111111238</v>
      </c>
      <c r="D4982" s="7" t="s">
        <v>7</v>
      </c>
      <c r="E4982" s="13">
        <v>2159</v>
      </c>
      <c r="F4982" s="7" t="s">
        <v>50</v>
      </c>
      <c r="G4982" s="7" t="s">
        <v>11</v>
      </c>
      <c r="H4982" s="13">
        <v>10.5</v>
      </c>
      <c r="I4982" s="13" t="str">
        <f>IF(G4982="Male",VLOOKUP(H4982,'Shoe size conversion table'!$B$6:$D$22,2),VLOOKUP(H4982,'Shoe size conversion table'!$J$6:$L$22,2))</f>
        <v>43-44</v>
      </c>
      <c r="J4982" s="13">
        <f>IF(G4982="Male",VLOOKUP(H4982,'Shoe size conversion table'!$B$6:$D$22,3),VLOOKUP(H4982,'Shoe size conversion table'!$J$6:$L$22,3))</f>
        <v>10</v>
      </c>
      <c r="K4982" s="11">
        <v>159</v>
      </c>
      <c r="L4982" s="12">
        <v>0</v>
      </c>
      <c r="M4982" s="7">
        <f t="shared" si="232"/>
        <v>2015</v>
      </c>
      <c r="N4982" s="7">
        <f t="shared" si="233"/>
        <v>7</v>
      </c>
      <c r="O4982" s="30">
        <f t="shared" si="234"/>
        <v>159</v>
      </c>
    </row>
    <row r="4983" spans="2:15" x14ac:dyDescent="0.2">
      <c r="B4983" s="13">
        <v>56785</v>
      </c>
      <c r="C4983" s="14">
        <v>42192.69611111124</v>
      </c>
      <c r="D4983" s="7" t="s">
        <v>10</v>
      </c>
      <c r="E4983" s="13">
        <v>2234</v>
      </c>
      <c r="F4983" s="7" t="s">
        <v>34</v>
      </c>
      <c r="G4983" s="7" t="s">
        <v>12</v>
      </c>
      <c r="H4983" s="13">
        <v>9.5</v>
      </c>
      <c r="I4983" s="13">
        <f>IF(G4983="Male",VLOOKUP(H4983,'Shoe size conversion table'!$B$6:$D$22,2),VLOOKUP(H4983,'Shoe size conversion table'!$J$6:$L$22,2))</f>
        <v>40</v>
      </c>
      <c r="J4983" s="13">
        <f>IF(G4983="Male",VLOOKUP(H4983,'Shoe size conversion table'!$B$6:$D$22,3),VLOOKUP(H4983,'Shoe size conversion table'!$J$6:$L$22,3))</f>
        <v>7.5</v>
      </c>
      <c r="K4983" s="11">
        <v>189</v>
      </c>
      <c r="L4983" s="12">
        <v>0.5</v>
      </c>
      <c r="M4983" s="7">
        <f t="shared" si="232"/>
        <v>2015</v>
      </c>
      <c r="N4983" s="7">
        <f t="shared" si="233"/>
        <v>7</v>
      </c>
      <c r="O4983" s="30">
        <f t="shared" si="234"/>
        <v>94.5</v>
      </c>
    </row>
    <row r="4984" spans="2:15" x14ac:dyDescent="0.2">
      <c r="B4984" s="13">
        <v>56786</v>
      </c>
      <c r="C4984" s="14">
        <v>42192.736111111262</v>
      </c>
      <c r="D4984" s="7" t="s">
        <v>10</v>
      </c>
      <c r="E4984" s="13">
        <v>2236</v>
      </c>
      <c r="F4984" s="7" t="s">
        <v>35</v>
      </c>
      <c r="G4984" s="7" t="s">
        <v>12</v>
      </c>
      <c r="H4984" s="13">
        <v>8.5</v>
      </c>
      <c r="I4984" s="13">
        <f>IF(G4984="Male",VLOOKUP(H4984,'Shoe size conversion table'!$B$6:$D$22,2),VLOOKUP(H4984,'Shoe size conversion table'!$J$6:$L$22,2))</f>
        <v>39</v>
      </c>
      <c r="J4984" s="13">
        <f>IF(G4984="Male",VLOOKUP(H4984,'Shoe size conversion table'!$B$6:$D$22,3),VLOOKUP(H4984,'Shoe size conversion table'!$J$6:$L$22,3))</f>
        <v>6.5</v>
      </c>
      <c r="K4984" s="11">
        <v>179</v>
      </c>
      <c r="L4984" s="12">
        <v>0</v>
      </c>
      <c r="M4984" s="7">
        <f t="shared" si="232"/>
        <v>2015</v>
      </c>
      <c r="N4984" s="7">
        <f t="shared" si="233"/>
        <v>7</v>
      </c>
      <c r="O4984" s="30">
        <f t="shared" si="234"/>
        <v>179</v>
      </c>
    </row>
    <row r="4985" spans="2:15" x14ac:dyDescent="0.2">
      <c r="B4985" s="13">
        <v>56787</v>
      </c>
      <c r="C4985" s="14">
        <v>42192.766111111268</v>
      </c>
      <c r="D4985" s="7" t="s">
        <v>7</v>
      </c>
      <c r="E4985" s="13">
        <v>2228</v>
      </c>
      <c r="F4985" s="7" t="s">
        <v>49</v>
      </c>
      <c r="G4985" s="7" t="s">
        <v>11</v>
      </c>
      <c r="H4985" s="13">
        <v>9.5</v>
      </c>
      <c r="I4985" s="13" t="str">
        <f>IF(G4985="Male",VLOOKUP(H4985,'Shoe size conversion table'!$B$6:$D$22,2),VLOOKUP(H4985,'Shoe size conversion table'!$J$6:$L$22,2))</f>
        <v>42-43</v>
      </c>
      <c r="J4985" s="13">
        <f>IF(G4985="Male",VLOOKUP(H4985,'Shoe size conversion table'!$B$6:$D$22,3),VLOOKUP(H4985,'Shoe size conversion table'!$J$6:$L$22,3))</f>
        <v>9</v>
      </c>
      <c r="K4985" s="11">
        <v>189</v>
      </c>
      <c r="L4985" s="12">
        <v>0.1</v>
      </c>
      <c r="M4985" s="7">
        <f t="shared" si="232"/>
        <v>2015</v>
      </c>
      <c r="N4985" s="7">
        <f t="shared" si="233"/>
        <v>7</v>
      </c>
      <c r="O4985" s="30">
        <f t="shared" si="234"/>
        <v>170.1</v>
      </c>
    </row>
    <row r="4986" spans="2:15" x14ac:dyDescent="0.2">
      <c r="B4986" s="13">
        <v>56788</v>
      </c>
      <c r="C4986" s="14">
        <v>42192.776111111263</v>
      </c>
      <c r="D4986" s="7" t="s">
        <v>7</v>
      </c>
      <c r="E4986" s="13">
        <v>2239</v>
      </c>
      <c r="F4986" s="7" t="s">
        <v>48</v>
      </c>
      <c r="G4986" s="7" t="s">
        <v>12</v>
      </c>
      <c r="H4986" s="13">
        <v>8.5</v>
      </c>
      <c r="I4986" s="13">
        <f>IF(G4986="Male",VLOOKUP(H4986,'Shoe size conversion table'!$B$6:$D$22,2),VLOOKUP(H4986,'Shoe size conversion table'!$J$6:$L$22,2))</f>
        <v>39</v>
      </c>
      <c r="J4986" s="13">
        <f>IF(G4986="Male",VLOOKUP(H4986,'Shoe size conversion table'!$B$6:$D$22,3),VLOOKUP(H4986,'Shoe size conversion table'!$J$6:$L$22,3))</f>
        <v>6.5</v>
      </c>
      <c r="K4986" s="11">
        <v>139</v>
      </c>
      <c r="L4986" s="12">
        <v>0</v>
      </c>
      <c r="M4986" s="7">
        <f t="shared" si="232"/>
        <v>2015</v>
      </c>
      <c r="N4986" s="7">
        <f t="shared" si="233"/>
        <v>7</v>
      </c>
      <c r="O4986" s="30">
        <f t="shared" si="234"/>
        <v>139</v>
      </c>
    </row>
    <row r="4987" spans="2:15" x14ac:dyDescent="0.2">
      <c r="B4987" s="13">
        <v>56789</v>
      </c>
      <c r="C4987" s="14">
        <v>42192.846111111292</v>
      </c>
      <c r="D4987" s="7" t="s">
        <v>7</v>
      </c>
      <c r="E4987" s="13">
        <v>2240</v>
      </c>
      <c r="F4987" s="7" t="s">
        <v>48</v>
      </c>
      <c r="G4987" s="7" t="s">
        <v>11</v>
      </c>
      <c r="H4987" s="13">
        <v>10</v>
      </c>
      <c r="I4987" s="13">
        <f>IF(G4987="Male",VLOOKUP(H4987,'Shoe size conversion table'!$B$6:$D$22,2),VLOOKUP(H4987,'Shoe size conversion table'!$J$6:$L$22,2))</f>
        <v>43</v>
      </c>
      <c r="J4987" s="13">
        <f>IF(G4987="Male",VLOOKUP(H4987,'Shoe size conversion table'!$B$6:$D$22,3),VLOOKUP(H4987,'Shoe size conversion table'!$J$6:$L$22,3))</f>
        <v>9.5</v>
      </c>
      <c r="K4987" s="11">
        <v>149</v>
      </c>
      <c r="L4987" s="12">
        <v>0</v>
      </c>
      <c r="M4987" s="7">
        <f t="shared" si="232"/>
        <v>2015</v>
      </c>
      <c r="N4987" s="7">
        <f t="shared" si="233"/>
        <v>7</v>
      </c>
      <c r="O4987" s="30">
        <f t="shared" si="234"/>
        <v>149</v>
      </c>
    </row>
    <row r="4988" spans="2:15" x14ac:dyDescent="0.2">
      <c r="B4988" s="13">
        <v>56790</v>
      </c>
      <c r="C4988" s="14">
        <v>42192.946111111145</v>
      </c>
      <c r="D4988" s="7" t="s">
        <v>8</v>
      </c>
      <c r="E4988" s="13">
        <v>2232</v>
      </c>
      <c r="F4988" s="7" t="s">
        <v>39</v>
      </c>
      <c r="G4988" s="7" t="s">
        <v>12</v>
      </c>
      <c r="H4988" s="13">
        <v>10</v>
      </c>
      <c r="I4988" s="13" t="str">
        <f>IF(G4988="Male",VLOOKUP(H4988,'Shoe size conversion table'!$B$6:$D$22,2),VLOOKUP(H4988,'Shoe size conversion table'!$J$6:$L$22,2))</f>
        <v>40-41</v>
      </c>
      <c r="J4988" s="13">
        <f>IF(G4988="Male",VLOOKUP(H4988,'Shoe size conversion table'!$B$6:$D$22,3),VLOOKUP(H4988,'Shoe size conversion table'!$J$6:$L$22,3))</f>
        <v>8</v>
      </c>
      <c r="K4988" s="11">
        <v>169</v>
      </c>
      <c r="L4988" s="12">
        <v>0</v>
      </c>
      <c r="M4988" s="7">
        <f t="shared" si="232"/>
        <v>2015</v>
      </c>
      <c r="N4988" s="7">
        <f t="shared" si="233"/>
        <v>7</v>
      </c>
      <c r="O4988" s="30">
        <f t="shared" si="234"/>
        <v>169</v>
      </c>
    </row>
    <row r="4989" spans="2:15" x14ac:dyDescent="0.2">
      <c r="B4989" s="13">
        <v>56791</v>
      </c>
      <c r="C4989" s="14">
        <v>42193.066111111264</v>
      </c>
      <c r="D4989" s="7" t="s">
        <v>8</v>
      </c>
      <c r="E4989" s="13">
        <v>2174</v>
      </c>
      <c r="F4989" s="7" t="s">
        <v>41</v>
      </c>
      <c r="G4989" s="7" t="s">
        <v>12</v>
      </c>
      <c r="H4989" s="13">
        <v>7.5</v>
      </c>
      <c r="I4989" s="13">
        <f>IF(G4989="Male",VLOOKUP(H4989,'Shoe size conversion table'!$B$6:$D$22,2),VLOOKUP(H4989,'Shoe size conversion table'!$J$6:$L$22,2))</f>
        <v>38</v>
      </c>
      <c r="J4989" s="13">
        <f>IF(G4989="Male",VLOOKUP(H4989,'Shoe size conversion table'!$B$6:$D$22,3),VLOOKUP(H4989,'Shoe size conversion table'!$J$6:$L$22,3))</f>
        <v>5.5</v>
      </c>
      <c r="K4989" s="11">
        <v>199</v>
      </c>
      <c r="L4989" s="12">
        <v>0.5</v>
      </c>
      <c r="M4989" s="7">
        <f t="shared" si="232"/>
        <v>2015</v>
      </c>
      <c r="N4989" s="7">
        <f t="shared" si="233"/>
        <v>7</v>
      </c>
      <c r="O4989" s="30">
        <f t="shared" si="234"/>
        <v>99.5</v>
      </c>
    </row>
    <row r="4990" spans="2:15" x14ac:dyDescent="0.2">
      <c r="B4990" s="13">
        <v>56792</v>
      </c>
      <c r="C4990" s="14">
        <v>42193.106111111294</v>
      </c>
      <c r="D4990" s="7" t="s">
        <v>10</v>
      </c>
      <c r="E4990" s="13">
        <v>2164</v>
      </c>
      <c r="F4990" s="7" t="s">
        <v>35</v>
      </c>
      <c r="G4990" s="7" t="s">
        <v>11</v>
      </c>
      <c r="H4990" s="13">
        <v>9.5</v>
      </c>
      <c r="I4990" s="13" t="str">
        <f>IF(G4990="Male",VLOOKUP(H4990,'Shoe size conversion table'!$B$6:$D$22,2),VLOOKUP(H4990,'Shoe size conversion table'!$J$6:$L$22,2))</f>
        <v>42-43</v>
      </c>
      <c r="J4990" s="13">
        <f>IF(G4990="Male",VLOOKUP(H4990,'Shoe size conversion table'!$B$6:$D$22,3),VLOOKUP(H4990,'Shoe size conversion table'!$J$6:$L$22,3))</f>
        <v>9</v>
      </c>
      <c r="K4990" s="11">
        <v>179</v>
      </c>
      <c r="L4990" s="12">
        <v>0.2</v>
      </c>
      <c r="M4990" s="7">
        <f t="shared" si="232"/>
        <v>2015</v>
      </c>
      <c r="N4990" s="7">
        <f t="shared" si="233"/>
        <v>7</v>
      </c>
      <c r="O4990" s="30">
        <f t="shared" si="234"/>
        <v>143.20000000000002</v>
      </c>
    </row>
    <row r="4991" spans="2:15" x14ac:dyDescent="0.2">
      <c r="B4991" s="13">
        <v>56793</v>
      </c>
      <c r="C4991" s="14">
        <v>42193.446111111145</v>
      </c>
      <c r="D4991" s="7" t="s">
        <v>8</v>
      </c>
      <c r="E4991" s="13">
        <v>2169</v>
      </c>
      <c r="F4991" s="7" t="s">
        <v>41</v>
      </c>
      <c r="G4991" s="7" t="s">
        <v>11</v>
      </c>
      <c r="H4991" s="13">
        <v>11.5</v>
      </c>
      <c r="I4991" s="13" t="str">
        <f>IF(G4991="Male",VLOOKUP(H4991,'Shoe size conversion table'!$B$6:$D$22,2),VLOOKUP(H4991,'Shoe size conversion table'!$J$6:$L$22,2))</f>
        <v>44-45</v>
      </c>
      <c r="J4991" s="13">
        <f>IF(G4991="Male",VLOOKUP(H4991,'Shoe size conversion table'!$B$6:$D$22,3),VLOOKUP(H4991,'Shoe size conversion table'!$J$6:$L$22,3))</f>
        <v>11</v>
      </c>
      <c r="K4991" s="11">
        <v>129</v>
      </c>
      <c r="L4991" s="12">
        <v>0</v>
      </c>
      <c r="M4991" s="7">
        <f t="shared" si="232"/>
        <v>2015</v>
      </c>
      <c r="N4991" s="7">
        <f t="shared" si="233"/>
        <v>7</v>
      </c>
      <c r="O4991" s="30">
        <f t="shared" si="234"/>
        <v>129</v>
      </c>
    </row>
    <row r="4992" spans="2:15" x14ac:dyDescent="0.2">
      <c r="B4992" s="13">
        <v>56794</v>
      </c>
      <c r="C4992" s="14">
        <v>42193.526111111263</v>
      </c>
      <c r="D4992" s="7" t="s">
        <v>10</v>
      </c>
      <c r="E4992" s="13">
        <v>2238</v>
      </c>
      <c r="F4992" s="7" t="s">
        <v>34</v>
      </c>
      <c r="G4992" s="7" t="s">
        <v>12</v>
      </c>
      <c r="H4992" s="13">
        <v>7.5</v>
      </c>
      <c r="I4992" s="13">
        <f>IF(G4992="Male",VLOOKUP(H4992,'Shoe size conversion table'!$B$6:$D$22,2),VLOOKUP(H4992,'Shoe size conversion table'!$J$6:$L$22,2))</f>
        <v>38</v>
      </c>
      <c r="J4992" s="13">
        <f>IF(G4992="Male",VLOOKUP(H4992,'Shoe size conversion table'!$B$6:$D$22,3),VLOOKUP(H4992,'Shoe size conversion table'!$J$6:$L$22,3))</f>
        <v>5.5</v>
      </c>
      <c r="K4992" s="11">
        <v>179</v>
      </c>
      <c r="L4992" s="12">
        <v>0</v>
      </c>
      <c r="M4992" s="7">
        <f t="shared" si="232"/>
        <v>2015</v>
      </c>
      <c r="N4992" s="7">
        <f t="shared" si="233"/>
        <v>7</v>
      </c>
      <c r="O4992" s="30">
        <f t="shared" si="234"/>
        <v>179</v>
      </c>
    </row>
    <row r="4993" spans="2:15" x14ac:dyDescent="0.2">
      <c r="B4993" s="13">
        <v>56794</v>
      </c>
      <c r="C4993" s="14">
        <v>42193.526111111263</v>
      </c>
      <c r="D4993" s="7" t="s">
        <v>10</v>
      </c>
      <c r="E4993" s="13">
        <v>2228</v>
      </c>
      <c r="F4993" s="7" t="s">
        <v>35</v>
      </c>
      <c r="G4993" s="7" t="s">
        <v>12</v>
      </c>
      <c r="H4993" s="13">
        <v>7.5</v>
      </c>
      <c r="I4993" s="13">
        <f>IF(G4993="Male",VLOOKUP(H4993,'Shoe size conversion table'!$B$6:$D$22,2),VLOOKUP(H4993,'Shoe size conversion table'!$J$6:$L$22,2))</f>
        <v>38</v>
      </c>
      <c r="J4993" s="13">
        <f>IF(G4993="Male",VLOOKUP(H4993,'Shoe size conversion table'!$B$6:$D$22,3),VLOOKUP(H4993,'Shoe size conversion table'!$J$6:$L$22,3))</f>
        <v>5.5</v>
      </c>
      <c r="K4993" s="11">
        <v>129</v>
      </c>
      <c r="L4993" s="12">
        <v>0.1</v>
      </c>
      <c r="M4993" s="7">
        <f t="shared" si="232"/>
        <v>2015</v>
      </c>
      <c r="N4993" s="7">
        <f t="shared" si="233"/>
        <v>7</v>
      </c>
      <c r="O4993" s="30">
        <f t="shared" si="234"/>
        <v>116.10000000000001</v>
      </c>
    </row>
    <row r="4994" spans="2:15" x14ac:dyDescent="0.2">
      <c r="B4994" s="13">
        <v>56795</v>
      </c>
      <c r="C4994" s="14">
        <v>42193.546111111238</v>
      </c>
      <c r="D4994" s="7" t="s">
        <v>7</v>
      </c>
      <c r="E4994" s="13">
        <v>2213</v>
      </c>
      <c r="F4994" s="7" t="s">
        <v>48</v>
      </c>
      <c r="G4994" s="7" t="s">
        <v>12</v>
      </c>
      <c r="H4994" s="13">
        <v>7.5</v>
      </c>
      <c r="I4994" s="13">
        <f>IF(G4994="Male",VLOOKUP(H4994,'Shoe size conversion table'!$B$6:$D$22,2),VLOOKUP(H4994,'Shoe size conversion table'!$J$6:$L$22,2))</f>
        <v>38</v>
      </c>
      <c r="J4994" s="13">
        <f>IF(G4994="Male",VLOOKUP(H4994,'Shoe size conversion table'!$B$6:$D$22,3),VLOOKUP(H4994,'Shoe size conversion table'!$J$6:$L$22,3))</f>
        <v>5.5</v>
      </c>
      <c r="K4994" s="11">
        <v>199</v>
      </c>
      <c r="L4994" s="12">
        <v>0</v>
      </c>
      <c r="M4994" s="7">
        <f t="shared" si="232"/>
        <v>2015</v>
      </c>
      <c r="N4994" s="7">
        <f t="shared" si="233"/>
        <v>7</v>
      </c>
      <c r="O4994" s="30">
        <f t="shared" si="234"/>
        <v>199</v>
      </c>
    </row>
    <row r="4995" spans="2:15" x14ac:dyDescent="0.2">
      <c r="B4995" s="13">
        <v>56796</v>
      </c>
      <c r="C4995" s="14">
        <v>42193.576111111266</v>
      </c>
      <c r="D4995" s="7" t="s">
        <v>7</v>
      </c>
      <c r="E4995" s="13">
        <v>2157</v>
      </c>
      <c r="F4995" s="7" t="s">
        <v>48</v>
      </c>
      <c r="G4995" s="7" t="s">
        <v>12</v>
      </c>
      <c r="H4995" s="13">
        <v>8.5</v>
      </c>
      <c r="I4995" s="13">
        <f>IF(G4995="Male",VLOOKUP(H4995,'Shoe size conversion table'!$B$6:$D$22,2),VLOOKUP(H4995,'Shoe size conversion table'!$J$6:$L$22,2))</f>
        <v>39</v>
      </c>
      <c r="J4995" s="13">
        <f>IF(G4995="Male",VLOOKUP(H4995,'Shoe size conversion table'!$B$6:$D$22,3),VLOOKUP(H4995,'Shoe size conversion table'!$J$6:$L$22,3))</f>
        <v>6.5</v>
      </c>
      <c r="K4995" s="11">
        <v>149</v>
      </c>
      <c r="L4995" s="12">
        <v>0.5</v>
      </c>
      <c r="M4995" s="7">
        <f t="shared" si="232"/>
        <v>2015</v>
      </c>
      <c r="N4995" s="7">
        <f t="shared" si="233"/>
        <v>7</v>
      </c>
      <c r="O4995" s="30">
        <f t="shared" si="234"/>
        <v>74.5</v>
      </c>
    </row>
    <row r="4996" spans="2:15" x14ac:dyDescent="0.2">
      <c r="B4996" s="13">
        <v>56797</v>
      </c>
      <c r="C4996" s="14">
        <v>42193.586111111144</v>
      </c>
      <c r="D4996" s="7" t="s">
        <v>10</v>
      </c>
      <c r="E4996" s="13">
        <v>2182</v>
      </c>
      <c r="F4996" s="7" t="s">
        <v>36</v>
      </c>
      <c r="G4996" s="7" t="s">
        <v>11</v>
      </c>
      <c r="H4996" s="13">
        <v>10.5</v>
      </c>
      <c r="I4996" s="13" t="str">
        <f>IF(G4996="Male",VLOOKUP(H4996,'Shoe size conversion table'!$B$6:$D$22,2),VLOOKUP(H4996,'Shoe size conversion table'!$J$6:$L$22,2))</f>
        <v>43-44</v>
      </c>
      <c r="J4996" s="13">
        <f>IF(G4996="Male",VLOOKUP(H4996,'Shoe size conversion table'!$B$6:$D$22,3),VLOOKUP(H4996,'Shoe size conversion table'!$J$6:$L$22,3))</f>
        <v>10</v>
      </c>
      <c r="K4996" s="11">
        <v>139</v>
      </c>
      <c r="L4996" s="12">
        <v>0</v>
      </c>
      <c r="M4996" s="7">
        <f t="shared" si="232"/>
        <v>2015</v>
      </c>
      <c r="N4996" s="7">
        <f t="shared" si="233"/>
        <v>7</v>
      </c>
      <c r="O4996" s="30">
        <f t="shared" si="234"/>
        <v>139</v>
      </c>
    </row>
    <row r="4997" spans="2:15" x14ac:dyDescent="0.2">
      <c r="B4997" s="13">
        <v>56798</v>
      </c>
      <c r="C4997" s="14">
        <v>42193.846111111292</v>
      </c>
      <c r="D4997" s="7" t="s">
        <v>7</v>
      </c>
      <c r="E4997" s="13">
        <v>2157</v>
      </c>
      <c r="F4997" s="7" t="s">
        <v>48</v>
      </c>
      <c r="G4997" s="7" t="s">
        <v>11</v>
      </c>
      <c r="H4997" s="13">
        <v>9</v>
      </c>
      <c r="I4997" s="13">
        <f>IF(G4997="Male",VLOOKUP(H4997,'Shoe size conversion table'!$B$6:$D$22,2),VLOOKUP(H4997,'Shoe size conversion table'!$J$6:$L$22,2))</f>
        <v>42</v>
      </c>
      <c r="J4997" s="13">
        <f>IF(G4997="Male",VLOOKUP(H4997,'Shoe size conversion table'!$B$6:$D$22,3),VLOOKUP(H4997,'Shoe size conversion table'!$J$6:$L$22,3))</f>
        <v>8.5</v>
      </c>
      <c r="K4997" s="11">
        <v>139</v>
      </c>
      <c r="L4997" s="12">
        <v>0.3</v>
      </c>
      <c r="M4997" s="7">
        <f t="shared" ref="M4997:M5060" si="235">YEAR(C4997)</f>
        <v>2015</v>
      </c>
      <c r="N4997" s="7">
        <f t="shared" si="233"/>
        <v>7</v>
      </c>
      <c r="O4997" s="30">
        <f t="shared" si="234"/>
        <v>97.3</v>
      </c>
    </row>
    <row r="4998" spans="2:15" x14ac:dyDescent="0.2">
      <c r="B4998" s="13">
        <v>56799</v>
      </c>
      <c r="C4998" s="14">
        <v>42193.886111111293</v>
      </c>
      <c r="D4998" s="7" t="s">
        <v>10</v>
      </c>
      <c r="E4998" s="13">
        <v>2175</v>
      </c>
      <c r="F4998" s="7" t="s">
        <v>34</v>
      </c>
      <c r="G4998" s="7" t="s">
        <v>11</v>
      </c>
      <c r="H4998" s="13">
        <v>8.5</v>
      </c>
      <c r="I4998" s="13" t="str">
        <f>IF(G4998="Male",VLOOKUP(H4998,'Shoe size conversion table'!$B$6:$D$22,2),VLOOKUP(H4998,'Shoe size conversion table'!$J$6:$L$22,2))</f>
        <v>41-42</v>
      </c>
      <c r="J4998" s="13">
        <f>IF(G4998="Male",VLOOKUP(H4998,'Shoe size conversion table'!$B$6:$D$22,3),VLOOKUP(H4998,'Shoe size conversion table'!$J$6:$L$22,3))</f>
        <v>8</v>
      </c>
      <c r="K4998" s="11">
        <v>189</v>
      </c>
      <c r="L4998" s="12">
        <v>0.2</v>
      </c>
      <c r="M4998" s="7">
        <f t="shared" si="235"/>
        <v>2015</v>
      </c>
      <c r="N4998" s="7">
        <f t="shared" ref="N4998:N5061" si="236">MONTH(C4998:C19965)</f>
        <v>7</v>
      </c>
      <c r="O4998" s="30">
        <f t="shared" ref="O4998:O5061" si="237">K4998*(1-L4998)</f>
        <v>151.20000000000002</v>
      </c>
    </row>
    <row r="4999" spans="2:15" x14ac:dyDescent="0.2">
      <c r="B4999" s="13">
        <v>56800</v>
      </c>
      <c r="C4999" s="14">
        <v>42193.926111111141</v>
      </c>
      <c r="D4999" s="7" t="s">
        <v>7</v>
      </c>
      <c r="E4999" s="13">
        <v>2186</v>
      </c>
      <c r="F4999" s="7" t="s">
        <v>49</v>
      </c>
      <c r="G4999" s="7" t="s">
        <v>12</v>
      </c>
      <c r="H4999" s="13">
        <v>8</v>
      </c>
      <c r="I4999" s="13" t="str">
        <f>IF(G4999="Male",VLOOKUP(H4999,'Shoe size conversion table'!$B$6:$D$22,2),VLOOKUP(H4999,'Shoe size conversion table'!$J$6:$L$22,2))</f>
        <v>38-39</v>
      </c>
      <c r="J4999" s="13">
        <f>IF(G4999="Male",VLOOKUP(H4999,'Shoe size conversion table'!$B$6:$D$22,3),VLOOKUP(H4999,'Shoe size conversion table'!$J$6:$L$22,3))</f>
        <v>6</v>
      </c>
      <c r="K4999" s="11">
        <v>139</v>
      </c>
      <c r="L4999" s="12">
        <v>0</v>
      </c>
      <c r="M4999" s="7">
        <f t="shared" si="235"/>
        <v>2015</v>
      </c>
      <c r="N4999" s="7">
        <f t="shared" si="236"/>
        <v>7</v>
      </c>
      <c r="O4999" s="30">
        <f t="shared" si="237"/>
        <v>139</v>
      </c>
    </row>
    <row r="5000" spans="2:15" x14ac:dyDescent="0.2">
      <c r="B5000" s="13">
        <v>56800</v>
      </c>
      <c r="C5000" s="14">
        <v>42193.926111111141</v>
      </c>
      <c r="D5000" s="7" t="s">
        <v>7</v>
      </c>
      <c r="E5000" s="13">
        <v>2222</v>
      </c>
      <c r="F5000" s="7" t="s">
        <v>49</v>
      </c>
      <c r="G5000" s="7" t="s">
        <v>11</v>
      </c>
      <c r="H5000" s="13">
        <v>11</v>
      </c>
      <c r="I5000" s="13">
        <f>IF(G5000="Male",VLOOKUP(H5000,'Shoe size conversion table'!$B$6:$D$22,2),VLOOKUP(H5000,'Shoe size conversion table'!$J$6:$L$22,2))</f>
        <v>44</v>
      </c>
      <c r="J5000" s="13">
        <f>IF(G5000="Male",VLOOKUP(H5000,'Shoe size conversion table'!$B$6:$D$22,3),VLOOKUP(H5000,'Shoe size conversion table'!$J$6:$L$22,3))</f>
        <v>10.5</v>
      </c>
      <c r="K5000" s="11">
        <v>169</v>
      </c>
      <c r="L5000" s="12">
        <v>0.2</v>
      </c>
      <c r="M5000" s="7">
        <f t="shared" si="235"/>
        <v>2015</v>
      </c>
      <c r="N5000" s="7">
        <f t="shared" si="236"/>
        <v>7</v>
      </c>
      <c r="O5000" s="30">
        <f t="shared" si="237"/>
        <v>135.20000000000002</v>
      </c>
    </row>
    <row r="5001" spans="2:15" x14ac:dyDescent="0.2">
      <c r="B5001" s="13">
        <v>56801</v>
      </c>
      <c r="C5001" s="14">
        <v>42194.086111111232</v>
      </c>
      <c r="D5001" s="7" t="s">
        <v>10</v>
      </c>
      <c r="E5001" s="13">
        <v>2211</v>
      </c>
      <c r="F5001" s="7" t="s">
        <v>35</v>
      </c>
      <c r="G5001" s="7" t="s">
        <v>11</v>
      </c>
      <c r="H5001" s="13">
        <v>9.5</v>
      </c>
      <c r="I5001" s="13" t="str">
        <f>IF(G5001="Male",VLOOKUP(H5001,'Shoe size conversion table'!$B$6:$D$22,2),VLOOKUP(H5001,'Shoe size conversion table'!$J$6:$L$22,2))</f>
        <v>42-43</v>
      </c>
      <c r="J5001" s="13">
        <f>IF(G5001="Male",VLOOKUP(H5001,'Shoe size conversion table'!$B$6:$D$22,3),VLOOKUP(H5001,'Shoe size conversion table'!$J$6:$L$22,3))</f>
        <v>9</v>
      </c>
      <c r="K5001" s="11">
        <v>169</v>
      </c>
      <c r="L5001" s="12">
        <v>0</v>
      </c>
      <c r="M5001" s="7">
        <f t="shared" si="235"/>
        <v>2015</v>
      </c>
      <c r="N5001" s="7">
        <f t="shared" si="236"/>
        <v>7</v>
      </c>
      <c r="O5001" s="30">
        <f t="shared" si="237"/>
        <v>169</v>
      </c>
    </row>
    <row r="5002" spans="2:15" x14ac:dyDescent="0.2">
      <c r="B5002" s="13">
        <v>56802</v>
      </c>
      <c r="C5002" s="14">
        <v>42194.086111111268</v>
      </c>
      <c r="D5002" s="7" t="s">
        <v>10</v>
      </c>
      <c r="E5002" s="13">
        <v>2198</v>
      </c>
      <c r="F5002" s="7" t="s">
        <v>35</v>
      </c>
      <c r="G5002" s="7" t="s">
        <v>11</v>
      </c>
      <c r="H5002" s="13">
        <v>9</v>
      </c>
      <c r="I5002" s="13">
        <f>IF(G5002="Male",VLOOKUP(H5002,'Shoe size conversion table'!$B$6:$D$22,2),VLOOKUP(H5002,'Shoe size conversion table'!$J$6:$L$22,2))</f>
        <v>42</v>
      </c>
      <c r="J5002" s="13">
        <f>IF(G5002="Male",VLOOKUP(H5002,'Shoe size conversion table'!$B$6:$D$22,3),VLOOKUP(H5002,'Shoe size conversion table'!$J$6:$L$22,3))</f>
        <v>8.5</v>
      </c>
      <c r="K5002" s="11">
        <v>189</v>
      </c>
      <c r="L5002" s="12">
        <v>0.1</v>
      </c>
      <c r="M5002" s="7">
        <f t="shared" si="235"/>
        <v>2015</v>
      </c>
      <c r="N5002" s="7">
        <f t="shared" si="236"/>
        <v>7</v>
      </c>
      <c r="O5002" s="30">
        <f t="shared" si="237"/>
        <v>170.1</v>
      </c>
    </row>
    <row r="5003" spans="2:15" x14ac:dyDescent="0.2">
      <c r="B5003" s="13">
        <v>56803</v>
      </c>
      <c r="C5003" s="14">
        <v>42194.106111111294</v>
      </c>
      <c r="D5003" s="7" t="s">
        <v>10</v>
      </c>
      <c r="E5003" s="13">
        <v>2165</v>
      </c>
      <c r="F5003" s="7" t="s">
        <v>34</v>
      </c>
      <c r="G5003" s="7" t="s">
        <v>11</v>
      </c>
      <c r="H5003" s="13">
        <v>10</v>
      </c>
      <c r="I5003" s="13">
        <f>IF(G5003="Male",VLOOKUP(H5003,'Shoe size conversion table'!$B$6:$D$22,2),VLOOKUP(H5003,'Shoe size conversion table'!$J$6:$L$22,2))</f>
        <v>43</v>
      </c>
      <c r="J5003" s="13">
        <f>IF(G5003="Male",VLOOKUP(H5003,'Shoe size conversion table'!$B$6:$D$22,3),VLOOKUP(H5003,'Shoe size conversion table'!$J$6:$L$22,3))</f>
        <v>9.5</v>
      </c>
      <c r="K5003" s="11">
        <v>169</v>
      </c>
      <c r="L5003" s="12">
        <v>0</v>
      </c>
      <c r="M5003" s="7">
        <f t="shared" si="235"/>
        <v>2015</v>
      </c>
      <c r="N5003" s="7">
        <f t="shared" si="236"/>
        <v>7</v>
      </c>
      <c r="O5003" s="30">
        <f t="shared" si="237"/>
        <v>169</v>
      </c>
    </row>
    <row r="5004" spans="2:15" x14ac:dyDescent="0.2">
      <c r="B5004" s="13">
        <v>56804</v>
      </c>
      <c r="C5004" s="14">
        <v>42194.176111111236</v>
      </c>
      <c r="D5004" s="7" t="s">
        <v>8</v>
      </c>
      <c r="E5004" s="13">
        <v>2210</v>
      </c>
      <c r="F5004" s="7" t="s">
        <v>40</v>
      </c>
      <c r="G5004" s="7" t="s">
        <v>12</v>
      </c>
      <c r="H5004" s="13">
        <v>9</v>
      </c>
      <c r="I5004" s="13" t="str">
        <f>IF(G5004="Male",VLOOKUP(H5004,'Shoe size conversion table'!$B$6:$D$22,2),VLOOKUP(H5004,'Shoe size conversion table'!$J$6:$L$22,2))</f>
        <v>39-40</v>
      </c>
      <c r="J5004" s="13">
        <f>IF(G5004="Male",VLOOKUP(H5004,'Shoe size conversion table'!$B$6:$D$22,3),VLOOKUP(H5004,'Shoe size conversion table'!$J$6:$L$22,3))</f>
        <v>7</v>
      </c>
      <c r="K5004" s="11">
        <v>129</v>
      </c>
      <c r="L5004" s="12">
        <v>0</v>
      </c>
      <c r="M5004" s="7">
        <f t="shared" si="235"/>
        <v>2015</v>
      </c>
      <c r="N5004" s="7">
        <f t="shared" si="236"/>
        <v>7</v>
      </c>
      <c r="O5004" s="30">
        <f t="shared" si="237"/>
        <v>129</v>
      </c>
    </row>
    <row r="5005" spans="2:15" x14ac:dyDescent="0.2">
      <c r="B5005" s="13">
        <v>56805</v>
      </c>
      <c r="C5005" s="14">
        <v>42194.176111111236</v>
      </c>
      <c r="D5005" s="7" t="s">
        <v>7</v>
      </c>
      <c r="E5005" s="13">
        <v>2235</v>
      </c>
      <c r="F5005" s="7" t="s">
        <v>50</v>
      </c>
      <c r="G5005" s="7" t="s">
        <v>11</v>
      </c>
      <c r="H5005" s="13">
        <v>10.5</v>
      </c>
      <c r="I5005" s="13" t="str">
        <f>IF(G5005="Male",VLOOKUP(H5005,'Shoe size conversion table'!$B$6:$D$22,2),VLOOKUP(H5005,'Shoe size conversion table'!$J$6:$L$22,2))</f>
        <v>43-44</v>
      </c>
      <c r="J5005" s="13">
        <f>IF(G5005="Male",VLOOKUP(H5005,'Shoe size conversion table'!$B$6:$D$22,3),VLOOKUP(H5005,'Shoe size conversion table'!$J$6:$L$22,3))</f>
        <v>10</v>
      </c>
      <c r="K5005" s="11">
        <v>179</v>
      </c>
      <c r="L5005" s="12">
        <v>0</v>
      </c>
      <c r="M5005" s="7">
        <f t="shared" si="235"/>
        <v>2015</v>
      </c>
      <c r="N5005" s="7">
        <f t="shared" si="236"/>
        <v>7</v>
      </c>
      <c r="O5005" s="30">
        <f t="shared" si="237"/>
        <v>179</v>
      </c>
    </row>
    <row r="5006" spans="2:15" x14ac:dyDescent="0.2">
      <c r="B5006" s="13">
        <v>56806</v>
      </c>
      <c r="C5006" s="14">
        <v>42194.246111111148</v>
      </c>
      <c r="D5006" s="7" t="s">
        <v>7</v>
      </c>
      <c r="E5006" s="13">
        <v>2186</v>
      </c>
      <c r="F5006" s="7" t="s">
        <v>49</v>
      </c>
      <c r="G5006" s="7" t="s">
        <v>11</v>
      </c>
      <c r="H5006" s="13">
        <v>10</v>
      </c>
      <c r="I5006" s="13">
        <f>IF(G5006="Male",VLOOKUP(H5006,'Shoe size conversion table'!$B$6:$D$22,2),VLOOKUP(H5006,'Shoe size conversion table'!$J$6:$L$22,2))</f>
        <v>43</v>
      </c>
      <c r="J5006" s="13">
        <f>IF(G5006="Male",VLOOKUP(H5006,'Shoe size conversion table'!$B$6:$D$22,3),VLOOKUP(H5006,'Shoe size conversion table'!$J$6:$L$22,3))</f>
        <v>9.5</v>
      </c>
      <c r="K5006" s="11">
        <v>169</v>
      </c>
      <c r="L5006" s="12">
        <v>0.5</v>
      </c>
      <c r="M5006" s="7">
        <f t="shared" si="235"/>
        <v>2015</v>
      </c>
      <c r="N5006" s="7">
        <f t="shared" si="236"/>
        <v>7</v>
      </c>
      <c r="O5006" s="30">
        <f t="shared" si="237"/>
        <v>84.5</v>
      </c>
    </row>
    <row r="5007" spans="2:15" x14ac:dyDescent="0.2">
      <c r="B5007" s="13">
        <v>56807</v>
      </c>
      <c r="C5007" s="14">
        <v>42194.426111111294</v>
      </c>
      <c r="D5007" s="7" t="s">
        <v>7</v>
      </c>
      <c r="E5007" s="13">
        <v>2236</v>
      </c>
      <c r="F5007" s="7" t="s">
        <v>49</v>
      </c>
      <c r="G5007" s="7" t="s">
        <v>11</v>
      </c>
      <c r="H5007" s="13">
        <v>8</v>
      </c>
      <c r="I5007" s="13">
        <f>IF(G5007="Male",VLOOKUP(H5007,'Shoe size conversion table'!$B$6:$D$22,2),VLOOKUP(H5007,'Shoe size conversion table'!$J$6:$L$22,2))</f>
        <v>41</v>
      </c>
      <c r="J5007" s="13">
        <f>IF(G5007="Male",VLOOKUP(H5007,'Shoe size conversion table'!$B$6:$D$22,3),VLOOKUP(H5007,'Shoe size conversion table'!$J$6:$L$22,3))</f>
        <v>7.5</v>
      </c>
      <c r="K5007" s="11">
        <v>179</v>
      </c>
      <c r="L5007" s="12">
        <v>0</v>
      </c>
      <c r="M5007" s="7">
        <f t="shared" si="235"/>
        <v>2015</v>
      </c>
      <c r="N5007" s="7">
        <f t="shared" si="236"/>
        <v>7</v>
      </c>
      <c r="O5007" s="30">
        <f t="shared" si="237"/>
        <v>179</v>
      </c>
    </row>
    <row r="5008" spans="2:15" x14ac:dyDescent="0.2">
      <c r="B5008" s="13">
        <v>56808</v>
      </c>
      <c r="C5008" s="14">
        <v>42194.446111111145</v>
      </c>
      <c r="D5008" s="7" t="s">
        <v>8</v>
      </c>
      <c r="E5008" s="13">
        <v>2212</v>
      </c>
      <c r="F5008" s="7" t="s">
        <v>42</v>
      </c>
      <c r="G5008" s="7" t="s">
        <v>11</v>
      </c>
      <c r="H5008" s="13">
        <v>10.5</v>
      </c>
      <c r="I5008" s="13" t="str">
        <f>IF(G5008="Male",VLOOKUP(H5008,'Shoe size conversion table'!$B$6:$D$22,2),VLOOKUP(H5008,'Shoe size conversion table'!$J$6:$L$22,2))</f>
        <v>43-44</v>
      </c>
      <c r="J5008" s="13">
        <f>IF(G5008="Male",VLOOKUP(H5008,'Shoe size conversion table'!$B$6:$D$22,3),VLOOKUP(H5008,'Shoe size conversion table'!$J$6:$L$22,3))</f>
        <v>10</v>
      </c>
      <c r="K5008" s="11">
        <v>169</v>
      </c>
      <c r="L5008" s="12">
        <v>0</v>
      </c>
      <c r="M5008" s="7">
        <f t="shared" si="235"/>
        <v>2015</v>
      </c>
      <c r="N5008" s="7">
        <f t="shared" si="236"/>
        <v>7</v>
      </c>
      <c r="O5008" s="30">
        <f t="shared" si="237"/>
        <v>169</v>
      </c>
    </row>
    <row r="5009" spans="2:15" x14ac:dyDescent="0.2">
      <c r="B5009" s="13">
        <v>56809</v>
      </c>
      <c r="C5009" s="14">
        <v>42194.446111111291</v>
      </c>
      <c r="D5009" s="7" t="s">
        <v>10</v>
      </c>
      <c r="E5009" s="13">
        <v>2176</v>
      </c>
      <c r="F5009" s="7" t="s">
        <v>35</v>
      </c>
      <c r="G5009" s="7" t="s">
        <v>12</v>
      </c>
      <c r="H5009" s="13">
        <v>9.5</v>
      </c>
      <c r="I5009" s="13">
        <f>IF(G5009="Male",VLOOKUP(H5009,'Shoe size conversion table'!$B$6:$D$22,2),VLOOKUP(H5009,'Shoe size conversion table'!$J$6:$L$22,2))</f>
        <v>40</v>
      </c>
      <c r="J5009" s="13">
        <f>IF(G5009="Male",VLOOKUP(H5009,'Shoe size conversion table'!$B$6:$D$22,3),VLOOKUP(H5009,'Shoe size conversion table'!$J$6:$L$22,3))</f>
        <v>7.5</v>
      </c>
      <c r="K5009" s="11">
        <v>169</v>
      </c>
      <c r="L5009" s="12">
        <v>0</v>
      </c>
      <c r="M5009" s="7">
        <f t="shared" si="235"/>
        <v>2015</v>
      </c>
      <c r="N5009" s="7">
        <f t="shared" si="236"/>
        <v>7</v>
      </c>
      <c r="O5009" s="30">
        <f t="shared" si="237"/>
        <v>169</v>
      </c>
    </row>
    <row r="5010" spans="2:15" x14ac:dyDescent="0.2">
      <c r="B5010" s="13">
        <v>56810</v>
      </c>
      <c r="C5010" s="14">
        <v>42194.526111111263</v>
      </c>
      <c r="D5010" s="7" t="s">
        <v>10</v>
      </c>
      <c r="E5010" s="13">
        <v>2171</v>
      </c>
      <c r="F5010" s="7" t="s">
        <v>35</v>
      </c>
      <c r="G5010" s="7" t="s">
        <v>11</v>
      </c>
      <c r="H5010" s="13">
        <v>9.5</v>
      </c>
      <c r="I5010" s="13" t="str">
        <f>IF(G5010="Male",VLOOKUP(H5010,'Shoe size conversion table'!$B$6:$D$22,2),VLOOKUP(H5010,'Shoe size conversion table'!$J$6:$L$22,2))</f>
        <v>42-43</v>
      </c>
      <c r="J5010" s="13">
        <f>IF(G5010="Male",VLOOKUP(H5010,'Shoe size conversion table'!$B$6:$D$22,3),VLOOKUP(H5010,'Shoe size conversion table'!$J$6:$L$22,3))</f>
        <v>9</v>
      </c>
      <c r="K5010" s="11">
        <v>149</v>
      </c>
      <c r="L5010" s="12">
        <v>0.1</v>
      </c>
      <c r="M5010" s="7">
        <f t="shared" si="235"/>
        <v>2015</v>
      </c>
      <c r="N5010" s="7">
        <f t="shared" si="236"/>
        <v>7</v>
      </c>
      <c r="O5010" s="30">
        <f t="shared" si="237"/>
        <v>134.1</v>
      </c>
    </row>
    <row r="5011" spans="2:15" x14ac:dyDescent="0.2">
      <c r="B5011" s="13">
        <v>56811</v>
      </c>
      <c r="C5011" s="14">
        <v>42194.576111111266</v>
      </c>
      <c r="D5011" s="7" t="s">
        <v>7</v>
      </c>
      <c r="E5011" s="13">
        <v>2163</v>
      </c>
      <c r="F5011" s="7" t="s">
        <v>48</v>
      </c>
      <c r="G5011" s="7" t="s">
        <v>11</v>
      </c>
      <c r="H5011" s="13">
        <v>10</v>
      </c>
      <c r="I5011" s="13">
        <f>IF(G5011="Male",VLOOKUP(H5011,'Shoe size conversion table'!$B$6:$D$22,2),VLOOKUP(H5011,'Shoe size conversion table'!$J$6:$L$22,2))</f>
        <v>43</v>
      </c>
      <c r="J5011" s="13">
        <f>IF(G5011="Male",VLOOKUP(H5011,'Shoe size conversion table'!$B$6:$D$22,3),VLOOKUP(H5011,'Shoe size conversion table'!$J$6:$L$22,3))</f>
        <v>9.5</v>
      </c>
      <c r="K5011" s="11">
        <v>169</v>
      </c>
      <c r="L5011" s="12">
        <v>0.2</v>
      </c>
      <c r="M5011" s="7">
        <f t="shared" si="235"/>
        <v>2015</v>
      </c>
      <c r="N5011" s="7">
        <f t="shared" si="236"/>
        <v>7</v>
      </c>
      <c r="O5011" s="30">
        <f t="shared" si="237"/>
        <v>135.20000000000002</v>
      </c>
    </row>
    <row r="5012" spans="2:15" x14ac:dyDescent="0.2">
      <c r="B5012" s="13">
        <v>56811</v>
      </c>
      <c r="C5012" s="14">
        <v>42194.576111111295</v>
      </c>
      <c r="D5012" s="7" t="s">
        <v>7</v>
      </c>
      <c r="E5012" s="13">
        <v>2236</v>
      </c>
      <c r="F5012" s="7" t="s">
        <v>50</v>
      </c>
      <c r="G5012" s="7" t="s">
        <v>11</v>
      </c>
      <c r="H5012" s="13">
        <v>10</v>
      </c>
      <c r="I5012" s="13">
        <f>IF(G5012="Male",VLOOKUP(H5012,'Shoe size conversion table'!$B$6:$D$22,2),VLOOKUP(H5012,'Shoe size conversion table'!$J$6:$L$22,2))</f>
        <v>43</v>
      </c>
      <c r="J5012" s="13">
        <f>IF(G5012="Male",VLOOKUP(H5012,'Shoe size conversion table'!$B$6:$D$22,3),VLOOKUP(H5012,'Shoe size conversion table'!$J$6:$L$22,3))</f>
        <v>9.5</v>
      </c>
      <c r="K5012" s="11">
        <v>169</v>
      </c>
      <c r="L5012" s="12">
        <v>0</v>
      </c>
      <c r="M5012" s="7">
        <f t="shared" si="235"/>
        <v>2015</v>
      </c>
      <c r="N5012" s="7">
        <f t="shared" si="236"/>
        <v>7</v>
      </c>
      <c r="O5012" s="30">
        <f t="shared" si="237"/>
        <v>169</v>
      </c>
    </row>
    <row r="5013" spans="2:15" x14ac:dyDescent="0.2">
      <c r="B5013" s="13">
        <v>56812</v>
      </c>
      <c r="C5013" s="14">
        <v>42194.656111111144</v>
      </c>
      <c r="D5013" s="7" t="s">
        <v>8</v>
      </c>
      <c r="E5013" s="13">
        <v>2220</v>
      </c>
      <c r="F5013" s="7" t="s">
        <v>42</v>
      </c>
      <c r="G5013" s="7" t="s">
        <v>11</v>
      </c>
      <c r="H5013" s="13">
        <v>10.5</v>
      </c>
      <c r="I5013" s="13" t="str">
        <f>IF(G5013="Male",VLOOKUP(H5013,'Shoe size conversion table'!$B$6:$D$22,2),VLOOKUP(H5013,'Shoe size conversion table'!$J$6:$L$22,2))</f>
        <v>43-44</v>
      </c>
      <c r="J5013" s="13">
        <f>IF(G5013="Male",VLOOKUP(H5013,'Shoe size conversion table'!$B$6:$D$22,3),VLOOKUP(H5013,'Shoe size conversion table'!$J$6:$L$22,3))</f>
        <v>10</v>
      </c>
      <c r="K5013" s="11">
        <v>159</v>
      </c>
      <c r="L5013" s="12">
        <v>0</v>
      </c>
      <c r="M5013" s="7">
        <f t="shared" si="235"/>
        <v>2015</v>
      </c>
      <c r="N5013" s="7">
        <f t="shared" si="236"/>
        <v>7</v>
      </c>
      <c r="O5013" s="30">
        <f t="shared" si="237"/>
        <v>159</v>
      </c>
    </row>
    <row r="5014" spans="2:15" x14ac:dyDescent="0.2">
      <c r="B5014" s="13">
        <v>56813</v>
      </c>
      <c r="C5014" s="14">
        <v>42194.686111111267</v>
      </c>
      <c r="D5014" s="7" t="s">
        <v>10</v>
      </c>
      <c r="E5014" s="13">
        <v>2193</v>
      </c>
      <c r="F5014" s="7" t="s">
        <v>34</v>
      </c>
      <c r="G5014" s="7" t="s">
        <v>12</v>
      </c>
      <c r="H5014" s="13">
        <v>10.5</v>
      </c>
      <c r="I5014" s="13">
        <f>IF(G5014="Male",VLOOKUP(H5014,'Shoe size conversion table'!$B$6:$D$22,2),VLOOKUP(H5014,'Shoe size conversion table'!$J$6:$L$22,2))</f>
        <v>41</v>
      </c>
      <c r="J5014" s="13">
        <f>IF(G5014="Male",VLOOKUP(H5014,'Shoe size conversion table'!$B$6:$D$22,3),VLOOKUP(H5014,'Shoe size conversion table'!$J$6:$L$22,3))</f>
        <v>8.5</v>
      </c>
      <c r="K5014" s="11">
        <v>139</v>
      </c>
      <c r="L5014" s="12">
        <v>0.1</v>
      </c>
      <c r="M5014" s="7">
        <f t="shared" si="235"/>
        <v>2015</v>
      </c>
      <c r="N5014" s="7">
        <f t="shared" si="236"/>
        <v>7</v>
      </c>
      <c r="O5014" s="30">
        <f t="shared" si="237"/>
        <v>125.10000000000001</v>
      </c>
    </row>
    <row r="5015" spans="2:15" x14ac:dyDescent="0.2">
      <c r="B5015" s="13">
        <v>56814</v>
      </c>
      <c r="C5015" s="14">
        <v>42194.686111111267</v>
      </c>
      <c r="D5015" s="7" t="s">
        <v>9</v>
      </c>
      <c r="E5015" s="13">
        <v>2221</v>
      </c>
      <c r="F5015" s="7" t="s">
        <v>62</v>
      </c>
      <c r="G5015" s="7" t="s">
        <v>11</v>
      </c>
      <c r="H5015" s="13">
        <v>10.5</v>
      </c>
      <c r="I5015" s="13" t="str">
        <f>IF(G5015="Male",VLOOKUP(H5015,'Shoe size conversion table'!$B$6:$D$22,2),VLOOKUP(H5015,'Shoe size conversion table'!$J$6:$L$22,2))</f>
        <v>43-44</v>
      </c>
      <c r="J5015" s="13">
        <f>IF(G5015="Male",VLOOKUP(H5015,'Shoe size conversion table'!$B$6:$D$22,3),VLOOKUP(H5015,'Shoe size conversion table'!$J$6:$L$22,3))</f>
        <v>10</v>
      </c>
      <c r="K5015" s="11">
        <v>139</v>
      </c>
      <c r="L5015" s="12">
        <v>0</v>
      </c>
      <c r="M5015" s="7">
        <f t="shared" si="235"/>
        <v>2015</v>
      </c>
      <c r="N5015" s="7">
        <f t="shared" si="236"/>
        <v>7</v>
      </c>
      <c r="O5015" s="30">
        <f t="shared" si="237"/>
        <v>139</v>
      </c>
    </row>
    <row r="5016" spans="2:15" x14ac:dyDescent="0.2">
      <c r="B5016" s="13">
        <v>56815</v>
      </c>
      <c r="C5016" s="14">
        <v>42194.686111111267</v>
      </c>
      <c r="D5016" s="7" t="s">
        <v>8</v>
      </c>
      <c r="E5016" s="13">
        <v>2164</v>
      </c>
      <c r="F5016" s="7" t="s">
        <v>39</v>
      </c>
      <c r="G5016" s="7" t="s">
        <v>11</v>
      </c>
      <c r="H5016" s="13">
        <v>10.5</v>
      </c>
      <c r="I5016" s="13" t="str">
        <f>IF(G5016="Male",VLOOKUP(H5016,'Shoe size conversion table'!$B$6:$D$22,2),VLOOKUP(H5016,'Shoe size conversion table'!$J$6:$L$22,2))</f>
        <v>43-44</v>
      </c>
      <c r="J5016" s="13">
        <f>IF(G5016="Male",VLOOKUP(H5016,'Shoe size conversion table'!$B$6:$D$22,3),VLOOKUP(H5016,'Shoe size conversion table'!$J$6:$L$22,3))</f>
        <v>10</v>
      </c>
      <c r="K5016" s="11">
        <v>169</v>
      </c>
      <c r="L5016" s="12">
        <v>0.2</v>
      </c>
      <c r="M5016" s="7">
        <f t="shared" si="235"/>
        <v>2015</v>
      </c>
      <c r="N5016" s="7">
        <f t="shared" si="236"/>
        <v>7</v>
      </c>
      <c r="O5016" s="30">
        <f t="shared" si="237"/>
        <v>135.20000000000002</v>
      </c>
    </row>
    <row r="5017" spans="2:15" x14ac:dyDescent="0.2">
      <c r="B5017" s="13">
        <v>56816</v>
      </c>
      <c r="C5017" s="14">
        <v>42194.736111111291</v>
      </c>
      <c r="D5017" s="7" t="s">
        <v>7</v>
      </c>
      <c r="E5017" s="13">
        <v>2229</v>
      </c>
      <c r="F5017" s="7" t="s">
        <v>48</v>
      </c>
      <c r="G5017" s="7" t="s">
        <v>11</v>
      </c>
      <c r="H5017" s="13">
        <v>8</v>
      </c>
      <c r="I5017" s="13">
        <f>IF(G5017="Male",VLOOKUP(H5017,'Shoe size conversion table'!$B$6:$D$22,2),VLOOKUP(H5017,'Shoe size conversion table'!$J$6:$L$22,2))</f>
        <v>41</v>
      </c>
      <c r="J5017" s="13">
        <f>IF(G5017="Male",VLOOKUP(H5017,'Shoe size conversion table'!$B$6:$D$22,3),VLOOKUP(H5017,'Shoe size conversion table'!$J$6:$L$22,3))</f>
        <v>7.5</v>
      </c>
      <c r="K5017" s="11">
        <v>159</v>
      </c>
      <c r="L5017" s="12">
        <v>0</v>
      </c>
      <c r="M5017" s="7">
        <f t="shared" si="235"/>
        <v>2015</v>
      </c>
      <c r="N5017" s="7">
        <f t="shared" si="236"/>
        <v>7</v>
      </c>
      <c r="O5017" s="30">
        <f t="shared" si="237"/>
        <v>159</v>
      </c>
    </row>
    <row r="5018" spans="2:15" x14ac:dyDescent="0.2">
      <c r="B5018" s="13">
        <v>56817</v>
      </c>
      <c r="C5018" s="14">
        <v>42194.756111111143</v>
      </c>
      <c r="D5018" s="7" t="s">
        <v>10</v>
      </c>
      <c r="E5018" s="13">
        <v>2233</v>
      </c>
      <c r="F5018" s="7" t="s">
        <v>35</v>
      </c>
      <c r="G5018" s="7" t="s">
        <v>11</v>
      </c>
      <c r="H5018" s="13">
        <v>6.5</v>
      </c>
      <c r="I5018" s="13">
        <f>IF(G5018="Male",VLOOKUP(H5018,'Shoe size conversion table'!$B$6:$D$22,2),VLOOKUP(H5018,'Shoe size conversion table'!$J$6:$L$22,2))</f>
        <v>39</v>
      </c>
      <c r="J5018" s="13">
        <f>IF(G5018="Male",VLOOKUP(H5018,'Shoe size conversion table'!$B$6:$D$22,3),VLOOKUP(H5018,'Shoe size conversion table'!$J$6:$L$22,3))</f>
        <v>6</v>
      </c>
      <c r="K5018" s="11">
        <v>149</v>
      </c>
      <c r="L5018" s="12">
        <v>0.5</v>
      </c>
      <c r="M5018" s="7">
        <f t="shared" si="235"/>
        <v>2015</v>
      </c>
      <c r="N5018" s="7">
        <f t="shared" si="236"/>
        <v>7</v>
      </c>
      <c r="O5018" s="30">
        <f t="shared" si="237"/>
        <v>74.5</v>
      </c>
    </row>
    <row r="5019" spans="2:15" x14ac:dyDescent="0.2">
      <c r="B5019" s="13">
        <v>56818</v>
      </c>
      <c r="C5019" s="14">
        <v>42194.886111111293</v>
      </c>
      <c r="D5019" s="7" t="s">
        <v>10</v>
      </c>
      <c r="E5019" s="13">
        <v>2164</v>
      </c>
      <c r="F5019" s="7" t="s">
        <v>35</v>
      </c>
      <c r="G5019" s="7" t="s">
        <v>11</v>
      </c>
      <c r="H5019" s="13">
        <v>9.5</v>
      </c>
      <c r="I5019" s="13" t="str">
        <f>IF(G5019="Male",VLOOKUP(H5019,'Shoe size conversion table'!$B$6:$D$22,2),VLOOKUP(H5019,'Shoe size conversion table'!$J$6:$L$22,2))</f>
        <v>42-43</v>
      </c>
      <c r="J5019" s="13">
        <f>IF(G5019="Male",VLOOKUP(H5019,'Shoe size conversion table'!$B$6:$D$22,3),VLOOKUP(H5019,'Shoe size conversion table'!$J$6:$L$22,3))</f>
        <v>9</v>
      </c>
      <c r="K5019" s="11">
        <v>179</v>
      </c>
      <c r="L5019" s="12">
        <v>0.2</v>
      </c>
      <c r="M5019" s="7">
        <f t="shared" si="235"/>
        <v>2015</v>
      </c>
      <c r="N5019" s="7">
        <f t="shared" si="236"/>
        <v>7</v>
      </c>
      <c r="O5019" s="30">
        <f t="shared" si="237"/>
        <v>143.20000000000002</v>
      </c>
    </row>
    <row r="5020" spans="2:15" x14ac:dyDescent="0.2">
      <c r="B5020" s="13">
        <v>56819</v>
      </c>
      <c r="C5020" s="14">
        <v>42194.926111111141</v>
      </c>
      <c r="D5020" s="7" t="s">
        <v>7</v>
      </c>
      <c r="E5020" s="13">
        <v>2192</v>
      </c>
      <c r="F5020" s="7" t="s">
        <v>49</v>
      </c>
      <c r="G5020" s="7" t="s">
        <v>12</v>
      </c>
      <c r="H5020" s="13">
        <v>8</v>
      </c>
      <c r="I5020" s="13" t="str">
        <f>IF(G5020="Male",VLOOKUP(H5020,'Shoe size conversion table'!$B$6:$D$22,2),VLOOKUP(H5020,'Shoe size conversion table'!$J$6:$L$22,2))</f>
        <v>38-39</v>
      </c>
      <c r="J5020" s="13">
        <f>IF(G5020="Male",VLOOKUP(H5020,'Shoe size conversion table'!$B$6:$D$22,3),VLOOKUP(H5020,'Shoe size conversion table'!$J$6:$L$22,3))</f>
        <v>6</v>
      </c>
      <c r="K5020" s="11">
        <v>139</v>
      </c>
      <c r="L5020" s="12">
        <v>0.5</v>
      </c>
      <c r="M5020" s="7">
        <f t="shared" si="235"/>
        <v>2015</v>
      </c>
      <c r="N5020" s="7">
        <f t="shared" si="236"/>
        <v>7</v>
      </c>
      <c r="O5020" s="30">
        <f t="shared" si="237"/>
        <v>69.5</v>
      </c>
    </row>
    <row r="5021" spans="2:15" x14ac:dyDescent="0.2">
      <c r="B5021" s="13">
        <v>56820</v>
      </c>
      <c r="C5021" s="14">
        <v>42195.116111111267</v>
      </c>
      <c r="D5021" s="7" t="s">
        <v>7</v>
      </c>
      <c r="E5021" s="13">
        <v>2215</v>
      </c>
      <c r="F5021" s="7" t="s">
        <v>49</v>
      </c>
      <c r="G5021" s="7" t="s">
        <v>12</v>
      </c>
      <c r="H5021" s="13">
        <v>8</v>
      </c>
      <c r="I5021" s="13" t="str">
        <f>IF(G5021="Male",VLOOKUP(H5021,'Shoe size conversion table'!$B$6:$D$22,2),VLOOKUP(H5021,'Shoe size conversion table'!$J$6:$L$22,2))</f>
        <v>38-39</v>
      </c>
      <c r="J5021" s="13">
        <f>IF(G5021="Male",VLOOKUP(H5021,'Shoe size conversion table'!$B$6:$D$22,3),VLOOKUP(H5021,'Shoe size conversion table'!$J$6:$L$22,3))</f>
        <v>6</v>
      </c>
      <c r="K5021" s="11">
        <v>149</v>
      </c>
      <c r="L5021" s="12">
        <v>0</v>
      </c>
      <c r="M5021" s="7">
        <f t="shared" si="235"/>
        <v>2015</v>
      </c>
      <c r="N5021" s="7">
        <f t="shared" si="236"/>
        <v>7</v>
      </c>
      <c r="O5021" s="30">
        <f t="shared" si="237"/>
        <v>149</v>
      </c>
    </row>
    <row r="5022" spans="2:15" x14ac:dyDescent="0.2">
      <c r="B5022" s="13">
        <v>56821</v>
      </c>
      <c r="C5022" s="14">
        <v>42195.116111111267</v>
      </c>
      <c r="D5022" s="7" t="s">
        <v>10</v>
      </c>
      <c r="E5022" s="13">
        <v>2204</v>
      </c>
      <c r="F5022" s="7" t="s">
        <v>34</v>
      </c>
      <c r="G5022" s="7" t="s">
        <v>12</v>
      </c>
      <c r="H5022" s="13">
        <v>7.5</v>
      </c>
      <c r="I5022" s="13">
        <f>IF(G5022="Male",VLOOKUP(H5022,'Shoe size conversion table'!$B$6:$D$22,2),VLOOKUP(H5022,'Shoe size conversion table'!$J$6:$L$22,2))</f>
        <v>38</v>
      </c>
      <c r="J5022" s="13">
        <f>IF(G5022="Male",VLOOKUP(H5022,'Shoe size conversion table'!$B$6:$D$22,3),VLOOKUP(H5022,'Shoe size conversion table'!$J$6:$L$22,3))</f>
        <v>5.5</v>
      </c>
      <c r="K5022" s="11">
        <v>189</v>
      </c>
      <c r="L5022" s="12">
        <v>0</v>
      </c>
      <c r="M5022" s="7">
        <f t="shared" si="235"/>
        <v>2015</v>
      </c>
      <c r="N5022" s="7">
        <f t="shared" si="236"/>
        <v>7</v>
      </c>
      <c r="O5022" s="30">
        <f t="shared" si="237"/>
        <v>189</v>
      </c>
    </row>
    <row r="5023" spans="2:15" x14ac:dyDescent="0.2">
      <c r="B5023" s="13">
        <v>56822</v>
      </c>
      <c r="C5023" s="14">
        <v>42195.176111111236</v>
      </c>
      <c r="D5023" s="7" t="s">
        <v>7</v>
      </c>
      <c r="E5023" s="13">
        <v>2235</v>
      </c>
      <c r="F5023" s="7" t="s">
        <v>50</v>
      </c>
      <c r="G5023" s="7" t="s">
        <v>11</v>
      </c>
      <c r="H5023" s="13">
        <v>10.5</v>
      </c>
      <c r="I5023" s="13" t="str">
        <f>IF(G5023="Male",VLOOKUP(H5023,'Shoe size conversion table'!$B$6:$D$22,2),VLOOKUP(H5023,'Shoe size conversion table'!$J$6:$L$22,2))</f>
        <v>43-44</v>
      </c>
      <c r="J5023" s="13">
        <f>IF(G5023="Male",VLOOKUP(H5023,'Shoe size conversion table'!$B$6:$D$22,3),VLOOKUP(H5023,'Shoe size conversion table'!$J$6:$L$22,3))</f>
        <v>10</v>
      </c>
      <c r="K5023" s="11">
        <v>179</v>
      </c>
      <c r="L5023" s="12">
        <v>0</v>
      </c>
      <c r="M5023" s="7">
        <f t="shared" si="235"/>
        <v>2015</v>
      </c>
      <c r="N5023" s="7">
        <f t="shared" si="236"/>
        <v>7</v>
      </c>
      <c r="O5023" s="30">
        <f t="shared" si="237"/>
        <v>179</v>
      </c>
    </row>
    <row r="5024" spans="2:15" x14ac:dyDescent="0.2">
      <c r="B5024" s="13">
        <v>56823</v>
      </c>
      <c r="C5024" s="14">
        <v>42195.246111111141</v>
      </c>
      <c r="D5024" s="7" t="s">
        <v>9</v>
      </c>
      <c r="E5024" s="13">
        <v>2172</v>
      </c>
      <c r="F5024" s="7" t="s">
        <v>58</v>
      </c>
      <c r="G5024" s="7" t="s">
        <v>11</v>
      </c>
      <c r="H5024" s="13">
        <v>9</v>
      </c>
      <c r="I5024" s="13">
        <f>IF(G5024="Male",VLOOKUP(H5024,'Shoe size conversion table'!$B$6:$D$22,2),VLOOKUP(H5024,'Shoe size conversion table'!$J$6:$L$22,2))</f>
        <v>42</v>
      </c>
      <c r="J5024" s="13">
        <f>IF(G5024="Male",VLOOKUP(H5024,'Shoe size conversion table'!$B$6:$D$22,3),VLOOKUP(H5024,'Shoe size conversion table'!$J$6:$L$22,3))</f>
        <v>8.5</v>
      </c>
      <c r="K5024" s="11">
        <v>189</v>
      </c>
      <c r="L5024" s="12">
        <v>0.1</v>
      </c>
      <c r="M5024" s="7">
        <f t="shared" si="235"/>
        <v>2015</v>
      </c>
      <c r="N5024" s="7">
        <f t="shared" si="236"/>
        <v>7</v>
      </c>
      <c r="O5024" s="30">
        <f t="shared" si="237"/>
        <v>170.1</v>
      </c>
    </row>
    <row r="5025" spans="2:15" x14ac:dyDescent="0.2">
      <c r="B5025" s="13">
        <v>56824</v>
      </c>
      <c r="C5025" s="14">
        <v>42195.416111111233</v>
      </c>
      <c r="D5025" s="7" t="s">
        <v>8</v>
      </c>
      <c r="E5025" s="13">
        <v>2206</v>
      </c>
      <c r="F5025" s="7" t="s">
        <v>38</v>
      </c>
      <c r="G5025" s="7" t="s">
        <v>11</v>
      </c>
      <c r="H5025" s="13">
        <v>11</v>
      </c>
      <c r="I5025" s="13">
        <f>IF(G5025="Male",VLOOKUP(H5025,'Shoe size conversion table'!$B$6:$D$22,2),VLOOKUP(H5025,'Shoe size conversion table'!$J$6:$L$22,2))</f>
        <v>44</v>
      </c>
      <c r="J5025" s="13">
        <f>IF(G5025="Male",VLOOKUP(H5025,'Shoe size conversion table'!$B$6:$D$22,3),VLOOKUP(H5025,'Shoe size conversion table'!$J$6:$L$22,3))</f>
        <v>10.5</v>
      </c>
      <c r="K5025" s="11">
        <v>159</v>
      </c>
      <c r="L5025" s="12">
        <v>0.3</v>
      </c>
      <c r="M5025" s="7">
        <f t="shared" si="235"/>
        <v>2015</v>
      </c>
      <c r="N5025" s="7">
        <f t="shared" si="236"/>
        <v>7</v>
      </c>
      <c r="O5025" s="30">
        <f t="shared" si="237"/>
        <v>111.3</v>
      </c>
    </row>
    <row r="5026" spans="2:15" x14ac:dyDescent="0.2">
      <c r="B5026" s="13">
        <v>56824</v>
      </c>
      <c r="C5026" s="14">
        <v>42195.416111111233</v>
      </c>
      <c r="D5026" s="7" t="s">
        <v>8</v>
      </c>
      <c r="E5026" s="13">
        <v>2203</v>
      </c>
      <c r="F5026" s="7" t="s">
        <v>37</v>
      </c>
      <c r="G5026" s="7" t="s">
        <v>12</v>
      </c>
      <c r="H5026" s="13">
        <v>9</v>
      </c>
      <c r="I5026" s="13" t="str">
        <f>IF(G5026="Male",VLOOKUP(H5026,'Shoe size conversion table'!$B$6:$D$22,2),VLOOKUP(H5026,'Shoe size conversion table'!$J$6:$L$22,2))</f>
        <v>39-40</v>
      </c>
      <c r="J5026" s="13">
        <f>IF(G5026="Male",VLOOKUP(H5026,'Shoe size conversion table'!$B$6:$D$22,3),VLOOKUP(H5026,'Shoe size conversion table'!$J$6:$L$22,3))</f>
        <v>7</v>
      </c>
      <c r="K5026" s="11">
        <v>149</v>
      </c>
      <c r="L5026" s="12">
        <v>0</v>
      </c>
      <c r="M5026" s="7">
        <f t="shared" si="235"/>
        <v>2015</v>
      </c>
      <c r="N5026" s="7">
        <f t="shared" si="236"/>
        <v>7</v>
      </c>
      <c r="O5026" s="30">
        <f t="shared" si="237"/>
        <v>149</v>
      </c>
    </row>
    <row r="5027" spans="2:15" x14ac:dyDescent="0.2">
      <c r="B5027" s="13">
        <v>56825</v>
      </c>
      <c r="C5027" s="14">
        <v>42195.526111111263</v>
      </c>
      <c r="D5027" s="7" t="s">
        <v>10</v>
      </c>
      <c r="E5027" s="13">
        <v>2163</v>
      </c>
      <c r="F5027" s="7" t="s">
        <v>34</v>
      </c>
      <c r="G5027" s="7" t="s">
        <v>11</v>
      </c>
      <c r="H5027" s="13">
        <v>10</v>
      </c>
      <c r="I5027" s="13">
        <f>IF(G5027="Male",VLOOKUP(H5027,'Shoe size conversion table'!$B$6:$D$22,2),VLOOKUP(H5027,'Shoe size conversion table'!$J$6:$L$22,2))</f>
        <v>43</v>
      </c>
      <c r="J5027" s="13">
        <f>IF(G5027="Male",VLOOKUP(H5027,'Shoe size conversion table'!$B$6:$D$22,3),VLOOKUP(H5027,'Shoe size conversion table'!$J$6:$L$22,3))</f>
        <v>9.5</v>
      </c>
      <c r="K5027" s="11">
        <v>159</v>
      </c>
      <c r="L5027" s="12">
        <v>0.5</v>
      </c>
      <c r="M5027" s="7">
        <f t="shared" si="235"/>
        <v>2015</v>
      </c>
      <c r="N5027" s="7">
        <f t="shared" si="236"/>
        <v>7</v>
      </c>
      <c r="O5027" s="30">
        <f t="shared" si="237"/>
        <v>79.5</v>
      </c>
    </row>
    <row r="5028" spans="2:15" x14ac:dyDescent="0.2">
      <c r="B5028" s="13">
        <v>56826</v>
      </c>
      <c r="C5028" s="14">
        <v>42195.656111111144</v>
      </c>
      <c r="D5028" s="7" t="s">
        <v>8</v>
      </c>
      <c r="E5028" s="13">
        <v>2196</v>
      </c>
      <c r="F5028" s="7" t="s">
        <v>41</v>
      </c>
      <c r="G5028" s="7" t="s">
        <v>11</v>
      </c>
      <c r="H5028" s="13">
        <v>10.5</v>
      </c>
      <c r="I5028" s="13" t="str">
        <f>IF(G5028="Male",VLOOKUP(H5028,'Shoe size conversion table'!$B$6:$D$22,2),VLOOKUP(H5028,'Shoe size conversion table'!$J$6:$L$22,2))</f>
        <v>43-44</v>
      </c>
      <c r="J5028" s="13">
        <f>IF(G5028="Male",VLOOKUP(H5028,'Shoe size conversion table'!$B$6:$D$22,3),VLOOKUP(H5028,'Shoe size conversion table'!$J$6:$L$22,3))</f>
        <v>10</v>
      </c>
      <c r="K5028" s="11">
        <v>139</v>
      </c>
      <c r="L5028" s="12">
        <v>0.1</v>
      </c>
      <c r="M5028" s="7">
        <f t="shared" si="235"/>
        <v>2015</v>
      </c>
      <c r="N5028" s="7">
        <f t="shared" si="236"/>
        <v>7</v>
      </c>
      <c r="O5028" s="30">
        <f t="shared" si="237"/>
        <v>125.10000000000001</v>
      </c>
    </row>
    <row r="5029" spans="2:15" x14ac:dyDescent="0.2">
      <c r="B5029" s="13">
        <v>56827</v>
      </c>
      <c r="C5029" s="14">
        <v>42195.686111111267</v>
      </c>
      <c r="D5029" s="7" t="s">
        <v>10</v>
      </c>
      <c r="E5029" s="13">
        <v>2198</v>
      </c>
      <c r="F5029" s="7" t="s">
        <v>34</v>
      </c>
      <c r="G5029" s="7" t="s">
        <v>12</v>
      </c>
      <c r="H5029" s="13">
        <v>10.5</v>
      </c>
      <c r="I5029" s="13">
        <f>IF(G5029="Male",VLOOKUP(H5029,'Shoe size conversion table'!$B$6:$D$22,2),VLOOKUP(H5029,'Shoe size conversion table'!$J$6:$L$22,2))</f>
        <v>41</v>
      </c>
      <c r="J5029" s="13">
        <f>IF(G5029="Male",VLOOKUP(H5029,'Shoe size conversion table'!$B$6:$D$22,3),VLOOKUP(H5029,'Shoe size conversion table'!$J$6:$L$22,3))</f>
        <v>8.5</v>
      </c>
      <c r="K5029" s="11">
        <v>149</v>
      </c>
      <c r="L5029" s="12">
        <v>0</v>
      </c>
      <c r="M5029" s="7">
        <f t="shared" si="235"/>
        <v>2015</v>
      </c>
      <c r="N5029" s="7">
        <f t="shared" si="236"/>
        <v>7</v>
      </c>
      <c r="O5029" s="30">
        <f t="shared" si="237"/>
        <v>149</v>
      </c>
    </row>
    <row r="5030" spans="2:15" x14ac:dyDescent="0.2">
      <c r="B5030" s="13">
        <v>56828</v>
      </c>
      <c r="C5030" s="14">
        <v>42195.736111111291</v>
      </c>
      <c r="D5030" s="7" t="s">
        <v>7</v>
      </c>
      <c r="E5030" s="13">
        <v>2242</v>
      </c>
      <c r="F5030" s="7" t="s">
        <v>48</v>
      </c>
      <c r="G5030" s="7" t="s">
        <v>11</v>
      </c>
      <c r="H5030" s="13">
        <v>6</v>
      </c>
      <c r="I5030" s="13">
        <f>IF(G5030="Male",VLOOKUP(H5030,'Shoe size conversion table'!$B$6:$D$22,2),VLOOKUP(H5030,'Shoe size conversion table'!$J$6:$L$22,2))</f>
        <v>39</v>
      </c>
      <c r="J5030" s="13">
        <f>IF(G5030="Male",VLOOKUP(H5030,'Shoe size conversion table'!$B$6:$D$22,3),VLOOKUP(H5030,'Shoe size conversion table'!$J$6:$L$22,3))</f>
        <v>5.5</v>
      </c>
      <c r="K5030" s="11">
        <v>199</v>
      </c>
      <c r="L5030" s="12">
        <v>0</v>
      </c>
      <c r="M5030" s="7">
        <f t="shared" si="235"/>
        <v>2015</v>
      </c>
      <c r="N5030" s="7">
        <f t="shared" si="236"/>
        <v>7</v>
      </c>
      <c r="O5030" s="30">
        <f t="shared" si="237"/>
        <v>199</v>
      </c>
    </row>
    <row r="5031" spans="2:15" x14ac:dyDescent="0.2">
      <c r="B5031" s="13">
        <v>56829</v>
      </c>
      <c r="C5031" s="14">
        <v>42195.756111111143</v>
      </c>
      <c r="D5031" s="7" t="s">
        <v>10</v>
      </c>
      <c r="E5031" s="13">
        <v>2233</v>
      </c>
      <c r="F5031" s="7" t="s">
        <v>35</v>
      </c>
      <c r="G5031" s="7" t="s">
        <v>11</v>
      </c>
      <c r="H5031" s="13">
        <v>6.5</v>
      </c>
      <c r="I5031" s="13">
        <f>IF(G5031="Male",VLOOKUP(H5031,'Shoe size conversion table'!$B$6:$D$22,2),VLOOKUP(H5031,'Shoe size conversion table'!$J$6:$L$22,2))</f>
        <v>39</v>
      </c>
      <c r="J5031" s="13">
        <f>IF(G5031="Male",VLOOKUP(H5031,'Shoe size conversion table'!$B$6:$D$22,3),VLOOKUP(H5031,'Shoe size conversion table'!$J$6:$L$22,3))</f>
        <v>6</v>
      </c>
      <c r="K5031" s="11">
        <v>149</v>
      </c>
      <c r="L5031" s="12">
        <v>0.5</v>
      </c>
      <c r="M5031" s="7">
        <f t="shared" si="235"/>
        <v>2015</v>
      </c>
      <c r="N5031" s="7">
        <f t="shared" si="236"/>
        <v>7</v>
      </c>
      <c r="O5031" s="30">
        <f t="shared" si="237"/>
        <v>74.5</v>
      </c>
    </row>
    <row r="5032" spans="2:15" x14ac:dyDescent="0.2">
      <c r="B5032" s="13">
        <v>56830</v>
      </c>
      <c r="C5032" s="14">
        <v>42195.816111111264</v>
      </c>
      <c r="D5032" s="7" t="s">
        <v>10</v>
      </c>
      <c r="E5032" s="13">
        <v>2191</v>
      </c>
      <c r="F5032" s="7" t="s">
        <v>35</v>
      </c>
      <c r="G5032" s="7" t="s">
        <v>12</v>
      </c>
      <c r="H5032" s="13">
        <v>8.5</v>
      </c>
      <c r="I5032" s="13">
        <f>IF(G5032="Male",VLOOKUP(H5032,'Shoe size conversion table'!$B$6:$D$22,2),VLOOKUP(H5032,'Shoe size conversion table'!$J$6:$L$22,2))</f>
        <v>39</v>
      </c>
      <c r="J5032" s="13">
        <f>IF(G5032="Male",VLOOKUP(H5032,'Shoe size conversion table'!$B$6:$D$22,3),VLOOKUP(H5032,'Shoe size conversion table'!$J$6:$L$22,3))</f>
        <v>6.5</v>
      </c>
      <c r="K5032" s="11">
        <v>169</v>
      </c>
      <c r="L5032" s="12">
        <v>0</v>
      </c>
      <c r="M5032" s="7">
        <f t="shared" si="235"/>
        <v>2015</v>
      </c>
      <c r="N5032" s="7">
        <f t="shared" si="236"/>
        <v>7</v>
      </c>
      <c r="O5032" s="30">
        <f t="shared" si="237"/>
        <v>169</v>
      </c>
    </row>
    <row r="5033" spans="2:15" x14ac:dyDescent="0.2">
      <c r="B5033" s="13">
        <v>56831</v>
      </c>
      <c r="C5033" s="14">
        <v>42195.896111111266</v>
      </c>
      <c r="D5033" s="7" t="s">
        <v>7</v>
      </c>
      <c r="E5033" s="13">
        <v>2160</v>
      </c>
      <c r="F5033" s="7" t="s">
        <v>48</v>
      </c>
      <c r="G5033" s="7" t="s">
        <v>11</v>
      </c>
      <c r="H5033" s="13">
        <v>10.5</v>
      </c>
      <c r="I5033" s="13" t="str">
        <f>IF(G5033="Male",VLOOKUP(H5033,'Shoe size conversion table'!$B$6:$D$22,2),VLOOKUP(H5033,'Shoe size conversion table'!$J$6:$L$22,2))</f>
        <v>43-44</v>
      </c>
      <c r="J5033" s="13">
        <f>IF(G5033="Male",VLOOKUP(H5033,'Shoe size conversion table'!$B$6:$D$22,3),VLOOKUP(H5033,'Shoe size conversion table'!$J$6:$L$22,3))</f>
        <v>10</v>
      </c>
      <c r="K5033" s="11">
        <v>169</v>
      </c>
      <c r="L5033" s="12">
        <v>0</v>
      </c>
      <c r="M5033" s="7">
        <f t="shared" si="235"/>
        <v>2015</v>
      </c>
      <c r="N5033" s="7">
        <f t="shared" si="236"/>
        <v>7</v>
      </c>
      <c r="O5033" s="30">
        <f t="shared" si="237"/>
        <v>169</v>
      </c>
    </row>
    <row r="5034" spans="2:15" x14ac:dyDescent="0.2">
      <c r="B5034" s="13">
        <v>56832</v>
      </c>
      <c r="C5034" s="14">
        <v>42195.926111111141</v>
      </c>
      <c r="D5034" s="7" t="s">
        <v>7</v>
      </c>
      <c r="E5034" s="13">
        <v>2206</v>
      </c>
      <c r="F5034" s="7" t="s">
        <v>49</v>
      </c>
      <c r="G5034" s="7" t="s">
        <v>12</v>
      </c>
      <c r="H5034" s="13">
        <v>8.5</v>
      </c>
      <c r="I5034" s="13">
        <f>IF(G5034="Male",VLOOKUP(H5034,'Shoe size conversion table'!$B$6:$D$22,2),VLOOKUP(H5034,'Shoe size conversion table'!$J$6:$L$22,2))</f>
        <v>39</v>
      </c>
      <c r="J5034" s="13">
        <f>IF(G5034="Male",VLOOKUP(H5034,'Shoe size conversion table'!$B$6:$D$22,3),VLOOKUP(H5034,'Shoe size conversion table'!$J$6:$L$22,3))</f>
        <v>6.5</v>
      </c>
      <c r="K5034" s="11">
        <v>179</v>
      </c>
      <c r="L5034" s="12">
        <v>0.5</v>
      </c>
      <c r="M5034" s="7">
        <f t="shared" si="235"/>
        <v>2015</v>
      </c>
      <c r="N5034" s="7">
        <f t="shared" si="236"/>
        <v>7</v>
      </c>
      <c r="O5034" s="30">
        <f t="shared" si="237"/>
        <v>89.5</v>
      </c>
    </row>
    <row r="5035" spans="2:15" x14ac:dyDescent="0.2">
      <c r="B5035" s="13">
        <v>56833</v>
      </c>
      <c r="C5035" s="14">
        <v>42196.086111111232</v>
      </c>
      <c r="D5035" s="7" t="s">
        <v>7</v>
      </c>
      <c r="E5035" s="13">
        <v>2179</v>
      </c>
      <c r="F5035" s="7" t="s">
        <v>50</v>
      </c>
      <c r="G5035" s="7" t="s">
        <v>12</v>
      </c>
      <c r="H5035" s="13">
        <v>7.5</v>
      </c>
      <c r="I5035" s="13">
        <f>IF(G5035="Male",VLOOKUP(H5035,'Shoe size conversion table'!$B$6:$D$22,2),VLOOKUP(H5035,'Shoe size conversion table'!$J$6:$L$22,2))</f>
        <v>38</v>
      </c>
      <c r="J5035" s="13">
        <f>IF(G5035="Male",VLOOKUP(H5035,'Shoe size conversion table'!$B$6:$D$22,3),VLOOKUP(H5035,'Shoe size conversion table'!$J$6:$L$22,3))</f>
        <v>5.5</v>
      </c>
      <c r="K5035" s="11">
        <v>139</v>
      </c>
      <c r="L5035" s="12">
        <v>0.5</v>
      </c>
      <c r="M5035" s="7">
        <f t="shared" si="235"/>
        <v>2015</v>
      </c>
      <c r="N5035" s="7">
        <f t="shared" si="236"/>
        <v>7</v>
      </c>
      <c r="O5035" s="30">
        <f t="shared" si="237"/>
        <v>69.5</v>
      </c>
    </row>
    <row r="5036" spans="2:15" x14ac:dyDescent="0.2">
      <c r="B5036" s="13">
        <v>56834</v>
      </c>
      <c r="C5036" s="14">
        <v>42196.116111111267</v>
      </c>
      <c r="D5036" s="7" t="s">
        <v>10</v>
      </c>
      <c r="E5036" s="13">
        <v>2163</v>
      </c>
      <c r="F5036" s="7" t="s">
        <v>34</v>
      </c>
      <c r="G5036" s="7" t="s">
        <v>12</v>
      </c>
      <c r="H5036" s="13">
        <v>7.5</v>
      </c>
      <c r="I5036" s="13">
        <f>IF(G5036="Male",VLOOKUP(H5036,'Shoe size conversion table'!$B$6:$D$22,2),VLOOKUP(H5036,'Shoe size conversion table'!$J$6:$L$22,2))</f>
        <v>38</v>
      </c>
      <c r="J5036" s="13">
        <f>IF(G5036="Male",VLOOKUP(H5036,'Shoe size conversion table'!$B$6:$D$22,3),VLOOKUP(H5036,'Shoe size conversion table'!$J$6:$L$22,3))</f>
        <v>5.5</v>
      </c>
      <c r="K5036" s="11">
        <v>199</v>
      </c>
      <c r="L5036" s="12">
        <v>0</v>
      </c>
      <c r="M5036" s="7">
        <f t="shared" si="235"/>
        <v>2015</v>
      </c>
      <c r="N5036" s="7">
        <f t="shared" si="236"/>
        <v>7</v>
      </c>
      <c r="O5036" s="30">
        <f t="shared" si="237"/>
        <v>199</v>
      </c>
    </row>
    <row r="5037" spans="2:15" x14ac:dyDescent="0.2">
      <c r="B5037" s="13">
        <v>56835</v>
      </c>
      <c r="C5037" s="14">
        <v>42196.246111111141</v>
      </c>
      <c r="D5037" s="7" t="s">
        <v>9</v>
      </c>
      <c r="E5037" s="13">
        <v>2210</v>
      </c>
      <c r="F5037" s="7" t="s">
        <v>59</v>
      </c>
      <c r="G5037" s="7" t="s">
        <v>11</v>
      </c>
      <c r="H5037" s="13">
        <v>11</v>
      </c>
      <c r="I5037" s="13">
        <f>IF(G5037="Male",VLOOKUP(H5037,'Shoe size conversion table'!$B$6:$D$22,2),VLOOKUP(H5037,'Shoe size conversion table'!$J$6:$L$22,2))</f>
        <v>44</v>
      </c>
      <c r="J5037" s="13">
        <f>IF(G5037="Male",VLOOKUP(H5037,'Shoe size conversion table'!$B$6:$D$22,3),VLOOKUP(H5037,'Shoe size conversion table'!$J$6:$L$22,3))</f>
        <v>10.5</v>
      </c>
      <c r="K5037" s="11">
        <v>129</v>
      </c>
      <c r="L5037" s="12">
        <v>0</v>
      </c>
      <c r="M5037" s="7">
        <f t="shared" si="235"/>
        <v>2015</v>
      </c>
      <c r="N5037" s="7">
        <f t="shared" si="236"/>
        <v>7</v>
      </c>
      <c r="O5037" s="30">
        <f t="shared" si="237"/>
        <v>129</v>
      </c>
    </row>
    <row r="5038" spans="2:15" x14ac:dyDescent="0.2">
      <c r="B5038" s="13">
        <v>56836</v>
      </c>
      <c r="C5038" s="14">
        <v>42196.406111111231</v>
      </c>
      <c r="D5038" s="7" t="s">
        <v>10</v>
      </c>
      <c r="E5038" s="13">
        <v>2174</v>
      </c>
      <c r="F5038" s="7" t="s">
        <v>34</v>
      </c>
      <c r="G5038" s="7" t="s">
        <v>11</v>
      </c>
      <c r="H5038" s="13">
        <v>10</v>
      </c>
      <c r="I5038" s="13">
        <f>IF(G5038="Male",VLOOKUP(H5038,'Shoe size conversion table'!$B$6:$D$22,2),VLOOKUP(H5038,'Shoe size conversion table'!$J$6:$L$22,2))</f>
        <v>43</v>
      </c>
      <c r="J5038" s="13">
        <f>IF(G5038="Male",VLOOKUP(H5038,'Shoe size conversion table'!$B$6:$D$22,3),VLOOKUP(H5038,'Shoe size conversion table'!$J$6:$L$22,3))</f>
        <v>9.5</v>
      </c>
      <c r="K5038" s="11">
        <v>149</v>
      </c>
      <c r="L5038" s="12">
        <v>0.2</v>
      </c>
      <c r="M5038" s="7">
        <f t="shared" si="235"/>
        <v>2015</v>
      </c>
      <c r="N5038" s="7">
        <f t="shared" si="236"/>
        <v>7</v>
      </c>
      <c r="O5038" s="30">
        <f t="shared" si="237"/>
        <v>119.2</v>
      </c>
    </row>
    <row r="5039" spans="2:15" x14ac:dyDescent="0.2">
      <c r="B5039" s="13">
        <v>56837</v>
      </c>
      <c r="C5039" s="14">
        <v>42196.486111111139</v>
      </c>
      <c r="D5039" s="7" t="s">
        <v>7</v>
      </c>
      <c r="E5039" s="13">
        <v>2192</v>
      </c>
      <c r="F5039" s="7" t="s">
        <v>49</v>
      </c>
      <c r="G5039" s="7" t="s">
        <v>12</v>
      </c>
      <c r="H5039" s="13">
        <v>9</v>
      </c>
      <c r="I5039" s="13" t="str">
        <f>IF(G5039="Male",VLOOKUP(H5039,'Shoe size conversion table'!$B$6:$D$22,2),VLOOKUP(H5039,'Shoe size conversion table'!$J$6:$L$22,2))</f>
        <v>39-40</v>
      </c>
      <c r="J5039" s="13">
        <f>IF(G5039="Male",VLOOKUP(H5039,'Shoe size conversion table'!$B$6:$D$22,3),VLOOKUP(H5039,'Shoe size conversion table'!$J$6:$L$22,3))</f>
        <v>7</v>
      </c>
      <c r="K5039" s="11">
        <v>149</v>
      </c>
      <c r="L5039" s="12">
        <v>0</v>
      </c>
      <c r="M5039" s="7">
        <f t="shared" si="235"/>
        <v>2015</v>
      </c>
      <c r="N5039" s="7">
        <f t="shared" si="236"/>
        <v>7</v>
      </c>
      <c r="O5039" s="30">
        <f t="shared" si="237"/>
        <v>149</v>
      </c>
    </row>
    <row r="5040" spans="2:15" x14ac:dyDescent="0.2">
      <c r="B5040" s="13">
        <v>56838</v>
      </c>
      <c r="C5040" s="14">
        <v>42196.496111111141</v>
      </c>
      <c r="D5040" s="7" t="s">
        <v>7</v>
      </c>
      <c r="E5040" s="13">
        <v>2195</v>
      </c>
      <c r="F5040" s="7" t="s">
        <v>49</v>
      </c>
      <c r="G5040" s="7" t="s">
        <v>11</v>
      </c>
      <c r="H5040" s="13">
        <v>14</v>
      </c>
      <c r="I5040" s="13">
        <f>IF(G5040="Male",VLOOKUP(H5040,'Shoe size conversion table'!$B$6:$D$22,2),VLOOKUP(H5040,'Shoe size conversion table'!$J$6:$L$22,2))</f>
        <v>47</v>
      </c>
      <c r="J5040" s="13">
        <f>IF(G5040="Male",VLOOKUP(H5040,'Shoe size conversion table'!$B$6:$D$22,3),VLOOKUP(H5040,'Shoe size conversion table'!$J$6:$L$22,3))</f>
        <v>13.5</v>
      </c>
      <c r="K5040" s="11">
        <v>139</v>
      </c>
      <c r="L5040" s="12">
        <v>0</v>
      </c>
      <c r="M5040" s="7">
        <f t="shared" si="235"/>
        <v>2015</v>
      </c>
      <c r="N5040" s="7">
        <f t="shared" si="236"/>
        <v>7</v>
      </c>
      <c r="O5040" s="30">
        <f t="shared" si="237"/>
        <v>139</v>
      </c>
    </row>
    <row r="5041" spans="2:15" x14ac:dyDescent="0.2">
      <c r="B5041" s="13">
        <v>56839</v>
      </c>
      <c r="C5041" s="14">
        <v>42196.566111111264</v>
      </c>
      <c r="D5041" s="7" t="s">
        <v>7</v>
      </c>
      <c r="E5041" s="13">
        <v>2203</v>
      </c>
      <c r="F5041" s="7" t="s">
        <v>49</v>
      </c>
      <c r="G5041" s="7" t="s">
        <v>11</v>
      </c>
      <c r="H5041" s="13">
        <v>10</v>
      </c>
      <c r="I5041" s="13">
        <f>IF(G5041="Male",VLOOKUP(H5041,'Shoe size conversion table'!$B$6:$D$22,2),VLOOKUP(H5041,'Shoe size conversion table'!$J$6:$L$22,2))</f>
        <v>43</v>
      </c>
      <c r="J5041" s="13">
        <f>IF(G5041="Male",VLOOKUP(H5041,'Shoe size conversion table'!$B$6:$D$22,3),VLOOKUP(H5041,'Shoe size conversion table'!$J$6:$L$22,3))</f>
        <v>9.5</v>
      </c>
      <c r="K5041" s="11">
        <v>189</v>
      </c>
      <c r="L5041" s="12">
        <v>0.1</v>
      </c>
      <c r="M5041" s="7">
        <f t="shared" si="235"/>
        <v>2015</v>
      </c>
      <c r="N5041" s="7">
        <f t="shared" si="236"/>
        <v>7</v>
      </c>
      <c r="O5041" s="30">
        <f t="shared" si="237"/>
        <v>170.1</v>
      </c>
    </row>
    <row r="5042" spans="2:15" x14ac:dyDescent="0.2">
      <c r="B5042" s="13">
        <v>56840</v>
      </c>
      <c r="C5042" s="14">
        <v>42196.666111111263</v>
      </c>
      <c r="D5042" s="7" t="s">
        <v>7</v>
      </c>
      <c r="E5042" s="13">
        <v>2210</v>
      </c>
      <c r="F5042" s="7" t="s">
        <v>51</v>
      </c>
      <c r="G5042" s="7" t="s">
        <v>12</v>
      </c>
      <c r="H5042" s="13">
        <v>9</v>
      </c>
      <c r="I5042" s="13" t="str">
        <f>IF(G5042="Male",VLOOKUP(H5042,'Shoe size conversion table'!$B$6:$D$22,2),VLOOKUP(H5042,'Shoe size conversion table'!$J$6:$L$22,2))</f>
        <v>39-40</v>
      </c>
      <c r="J5042" s="13">
        <f>IF(G5042="Male",VLOOKUP(H5042,'Shoe size conversion table'!$B$6:$D$22,3),VLOOKUP(H5042,'Shoe size conversion table'!$J$6:$L$22,3))</f>
        <v>7</v>
      </c>
      <c r="K5042" s="11">
        <v>189</v>
      </c>
      <c r="L5042" s="12">
        <v>0</v>
      </c>
      <c r="M5042" s="7">
        <f t="shared" si="235"/>
        <v>2015</v>
      </c>
      <c r="N5042" s="7">
        <f t="shared" si="236"/>
        <v>7</v>
      </c>
      <c r="O5042" s="30">
        <f t="shared" si="237"/>
        <v>189</v>
      </c>
    </row>
    <row r="5043" spans="2:15" x14ac:dyDescent="0.2">
      <c r="B5043" s="13">
        <v>56841</v>
      </c>
      <c r="C5043" s="14">
        <v>42196.686111111267</v>
      </c>
      <c r="D5043" s="7" t="s">
        <v>10</v>
      </c>
      <c r="E5043" s="13">
        <v>2235</v>
      </c>
      <c r="F5043" s="7" t="s">
        <v>35</v>
      </c>
      <c r="G5043" s="7" t="s">
        <v>12</v>
      </c>
      <c r="H5043" s="13">
        <v>7</v>
      </c>
      <c r="I5043" s="13" t="str">
        <f>IF(G5043="Male",VLOOKUP(H5043,'Shoe size conversion table'!$B$6:$D$22,2),VLOOKUP(H5043,'Shoe size conversion table'!$J$6:$L$22,2))</f>
        <v>37-38</v>
      </c>
      <c r="J5043" s="13">
        <f>IF(G5043="Male",VLOOKUP(H5043,'Shoe size conversion table'!$B$6:$D$22,3),VLOOKUP(H5043,'Shoe size conversion table'!$J$6:$L$22,3))</f>
        <v>5</v>
      </c>
      <c r="K5043" s="11">
        <v>159</v>
      </c>
      <c r="L5043" s="12">
        <v>0.2</v>
      </c>
      <c r="M5043" s="7">
        <f t="shared" si="235"/>
        <v>2015</v>
      </c>
      <c r="N5043" s="7">
        <f t="shared" si="236"/>
        <v>7</v>
      </c>
      <c r="O5043" s="30">
        <f t="shared" si="237"/>
        <v>127.2</v>
      </c>
    </row>
    <row r="5044" spans="2:15" x14ac:dyDescent="0.2">
      <c r="B5044" s="13">
        <v>56841</v>
      </c>
      <c r="C5044" s="14">
        <v>42196.686111111267</v>
      </c>
      <c r="D5044" s="7" t="s">
        <v>10</v>
      </c>
      <c r="E5044" s="13">
        <v>2168</v>
      </c>
      <c r="F5044" s="7" t="s">
        <v>34</v>
      </c>
      <c r="G5044" s="7" t="s">
        <v>12</v>
      </c>
      <c r="H5044" s="13">
        <v>7.5</v>
      </c>
      <c r="I5044" s="13">
        <f>IF(G5044="Male",VLOOKUP(H5044,'Shoe size conversion table'!$B$6:$D$22,2),VLOOKUP(H5044,'Shoe size conversion table'!$J$6:$L$22,2))</f>
        <v>38</v>
      </c>
      <c r="J5044" s="13">
        <f>IF(G5044="Male",VLOOKUP(H5044,'Shoe size conversion table'!$B$6:$D$22,3),VLOOKUP(H5044,'Shoe size conversion table'!$J$6:$L$22,3))</f>
        <v>5.5</v>
      </c>
      <c r="K5044" s="11">
        <v>159</v>
      </c>
      <c r="L5044" s="12">
        <v>0</v>
      </c>
      <c r="M5044" s="7">
        <f t="shared" si="235"/>
        <v>2015</v>
      </c>
      <c r="N5044" s="7">
        <f t="shared" si="236"/>
        <v>7</v>
      </c>
      <c r="O5044" s="30">
        <f t="shared" si="237"/>
        <v>159</v>
      </c>
    </row>
    <row r="5045" spans="2:15" x14ac:dyDescent="0.2">
      <c r="B5045" s="13">
        <v>56841</v>
      </c>
      <c r="C5045" s="14">
        <v>42196.686111111267</v>
      </c>
      <c r="D5045" s="7" t="s">
        <v>10</v>
      </c>
      <c r="E5045" s="13">
        <v>2147</v>
      </c>
      <c r="F5045" s="7" t="s">
        <v>34</v>
      </c>
      <c r="G5045" s="7" t="s">
        <v>12</v>
      </c>
      <c r="H5045" s="13">
        <v>9</v>
      </c>
      <c r="I5045" s="13" t="str">
        <f>IF(G5045="Male",VLOOKUP(H5045,'Shoe size conversion table'!$B$6:$D$22,2),VLOOKUP(H5045,'Shoe size conversion table'!$J$6:$L$22,2))</f>
        <v>39-40</v>
      </c>
      <c r="J5045" s="13">
        <f>IF(G5045="Male",VLOOKUP(H5045,'Shoe size conversion table'!$B$6:$D$22,3),VLOOKUP(H5045,'Shoe size conversion table'!$J$6:$L$22,3))</f>
        <v>7</v>
      </c>
      <c r="K5045" s="11">
        <v>129</v>
      </c>
      <c r="L5045" s="12">
        <v>0</v>
      </c>
      <c r="M5045" s="7">
        <f t="shared" si="235"/>
        <v>2015</v>
      </c>
      <c r="N5045" s="7">
        <f t="shared" si="236"/>
        <v>7</v>
      </c>
      <c r="O5045" s="30">
        <f t="shared" si="237"/>
        <v>129</v>
      </c>
    </row>
    <row r="5046" spans="2:15" x14ac:dyDescent="0.2">
      <c r="B5046" s="13">
        <v>56841</v>
      </c>
      <c r="C5046" s="14">
        <v>42196.686111111267</v>
      </c>
      <c r="D5046" s="7" t="s">
        <v>10</v>
      </c>
      <c r="E5046" s="13">
        <v>2223</v>
      </c>
      <c r="F5046" s="7" t="s">
        <v>34</v>
      </c>
      <c r="G5046" s="7" t="s">
        <v>12</v>
      </c>
      <c r="H5046" s="13">
        <v>10.5</v>
      </c>
      <c r="I5046" s="13">
        <f>IF(G5046="Male",VLOOKUP(H5046,'Shoe size conversion table'!$B$6:$D$22,2),VLOOKUP(H5046,'Shoe size conversion table'!$J$6:$L$22,2))</f>
        <v>41</v>
      </c>
      <c r="J5046" s="13">
        <f>IF(G5046="Male",VLOOKUP(H5046,'Shoe size conversion table'!$B$6:$D$22,3),VLOOKUP(H5046,'Shoe size conversion table'!$J$6:$L$22,3))</f>
        <v>8.5</v>
      </c>
      <c r="K5046" s="11">
        <v>169</v>
      </c>
      <c r="L5046" s="12">
        <v>0</v>
      </c>
      <c r="M5046" s="7">
        <f t="shared" si="235"/>
        <v>2015</v>
      </c>
      <c r="N5046" s="7">
        <f t="shared" si="236"/>
        <v>7</v>
      </c>
      <c r="O5046" s="30">
        <f t="shared" si="237"/>
        <v>169</v>
      </c>
    </row>
    <row r="5047" spans="2:15" x14ac:dyDescent="0.2">
      <c r="B5047" s="13">
        <v>56842</v>
      </c>
      <c r="C5047" s="14">
        <v>42196.706111111293</v>
      </c>
      <c r="D5047" s="7" t="s">
        <v>7</v>
      </c>
      <c r="E5047" s="13">
        <v>2198</v>
      </c>
      <c r="F5047" s="7" t="s">
        <v>48</v>
      </c>
      <c r="G5047" s="7" t="s">
        <v>11</v>
      </c>
      <c r="H5047" s="13">
        <v>7.5</v>
      </c>
      <c r="I5047" s="13" t="str">
        <f>IF(G5047="Male",VLOOKUP(H5047,'Shoe size conversion table'!$B$6:$D$22,2),VLOOKUP(H5047,'Shoe size conversion table'!$J$6:$L$22,2))</f>
        <v>40-41</v>
      </c>
      <c r="J5047" s="13">
        <f>IF(G5047="Male",VLOOKUP(H5047,'Shoe size conversion table'!$B$6:$D$22,3),VLOOKUP(H5047,'Shoe size conversion table'!$J$6:$L$22,3))</f>
        <v>7</v>
      </c>
      <c r="K5047" s="11">
        <v>169</v>
      </c>
      <c r="L5047" s="12">
        <v>0</v>
      </c>
      <c r="M5047" s="7">
        <f t="shared" si="235"/>
        <v>2015</v>
      </c>
      <c r="N5047" s="7">
        <f t="shared" si="236"/>
        <v>7</v>
      </c>
      <c r="O5047" s="30">
        <f t="shared" si="237"/>
        <v>169</v>
      </c>
    </row>
    <row r="5048" spans="2:15" x14ac:dyDescent="0.2">
      <c r="B5048" s="13">
        <v>56843</v>
      </c>
      <c r="C5048" s="14">
        <v>42196.816111111264</v>
      </c>
      <c r="D5048" s="7" t="s">
        <v>10</v>
      </c>
      <c r="E5048" s="13">
        <v>2171</v>
      </c>
      <c r="F5048" s="7" t="s">
        <v>34</v>
      </c>
      <c r="G5048" s="7" t="s">
        <v>12</v>
      </c>
      <c r="H5048" s="13">
        <v>8.5</v>
      </c>
      <c r="I5048" s="13">
        <f>IF(G5048="Male",VLOOKUP(H5048,'Shoe size conversion table'!$B$6:$D$22,2),VLOOKUP(H5048,'Shoe size conversion table'!$J$6:$L$22,2))</f>
        <v>39</v>
      </c>
      <c r="J5048" s="13">
        <f>IF(G5048="Male",VLOOKUP(H5048,'Shoe size conversion table'!$B$6:$D$22,3),VLOOKUP(H5048,'Shoe size conversion table'!$J$6:$L$22,3))</f>
        <v>6.5</v>
      </c>
      <c r="K5048" s="11">
        <v>159</v>
      </c>
      <c r="L5048" s="12">
        <v>0</v>
      </c>
      <c r="M5048" s="7">
        <f t="shared" si="235"/>
        <v>2015</v>
      </c>
      <c r="N5048" s="7">
        <f t="shared" si="236"/>
        <v>7</v>
      </c>
      <c r="O5048" s="30">
        <f t="shared" si="237"/>
        <v>159</v>
      </c>
    </row>
    <row r="5049" spans="2:15" x14ac:dyDescent="0.2">
      <c r="B5049" s="13">
        <v>56844</v>
      </c>
      <c r="C5049" s="14">
        <v>42196.856111111294</v>
      </c>
      <c r="D5049" s="7" t="s">
        <v>7</v>
      </c>
      <c r="E5049" s="13">
        <v>2161</v>
      </c>
      <c r="F5049" s="7" t="s">
        <v>48</v>
      </c>
      <c r="G5049" s="7" t="s">
        <v>11</v>
      </c>
      <c r="H5049" s="13">
        <v>10.5</v>
      </c>
      <c r="I5049" s="13" t="str">
        <f>IF(G5049="Male",VLOOKUP(H5049,'Shoe size conversion table'!$B$6:$D$22,2),VLOOKUP(H5049,'Shoe size conversion table'!$J$6:$L$22,2))</f>
        <v>43-44</v>
      </c>
      <c r="J5049" s="13">
        <f>IF(G5049="Male",VLOOKUP(H5049,'Shoe size conversion table'!$B$6:$D$22,3),VLOOKUP(H5049,'Shoe size conversion table'!$J$6:$L$22,3))</f>
        <v>10</v>
      </c>
      <c r="K5049" s="11">
        <v>149</v>
      </c>
      <c r="L5049" s="12">
        <v>0</v>
      </c>
      <c r="M5049" s="7">
        <f t="shared" si="235"/>
        <v>2015</v>
      </c>
      <c r="N5049" s="7">
        <f t="shared" si="236"/>
        <v>7</v>
      </c>
      <c r="O5049" s="30">
        <f t="shared" si="237"/>
        <v>149</v>
      </c>
    </row>
    <row r="5050" spans="2:15" x14ac:dyDescent="0.2">
      <c r="B5050" s="13">
        <v>56845</v>
      </c>
      <c r="C5050" s="14">
        <v>42196.946111111291</v>
      </c>
      <c r="D5050" s="7" t="s">
        <v>10</v>
      </c>
      <c r="E5050" s="13">
        <v>2223</v>
      </c>
      <c r="F5050" s="7" t="s">
        <v>35</v>
      </c>
      <c r="G5050" s="7" t="s">
        <v>12</v>
      </c>
      <c r="H5050" s="13">
        <v>9.5</v>
      </c>
      <c r="I5050" s="13">
        <f>IF(G5050="Male",VLOOKUP(H5050,'Shoe size conversion table'!$B$6:$D$22,2),VLOOKUP(H5050,'Shoe size conversion table'!$J$6:$L$22,2))</f>
        <v>40</v>
      </c>
      <c r="J5050" s="13">
        <f>IF(G5050="Male",VLOOKUP(H5050,'Shoe size conversion table'!$B$6:$D$22,3),VLOOKUP(H5050,'Shoe size conversion table'!$J$6:$L$22,3))</f>
        <v>7.5</v>
      </c>
      <c r="K5050" s="11">
        <v>169</v>
      </c>
      <c r="L5050" s="12">
        <v>0.3</v>
      </c>
      <c r="M5050" s="7">
        <f t="shared" si="235"/>
        <v>2015</v>
      </c>
      <c r="N5050" s="7">
        <f t="shared" si="236"/>
        <v>7</v>
      </c>
      <c r="O5050" s="30">
        <f t="shared" si="237"/>
        <v>118.3</v>
      </c>
    </row>
    <row r="5051" spans="2:15" x14ac:dyDescent="0.2">
      <c r="B5051" s="13">
        <v>56846</v>
      </c>
      <c r="C5051" s="14">
        <v>42197.036111111265</v>
      </c>
      <c r="D5051" s="7" t="s">
        <v>10</v>
      </c>
      <c r="E5051" s="13">
        <v>2188</v>
      </c>
      <c r="F5051" s="7" t="s">
        <v>35</v>
      </c>
      <c r="G5051" s="7" t="s">
        <v>12</v>
      </c>
      <c r="H5051" s="13">
        <v>7.5</v>
      </c>
      <c r="I5051" s="13">
        <f>IF(G5051="Male",VLOOKUP(H5051,'Shoe size conversion table'!$B$6:$D$22,2),VLOOKUP(H5051,'Shoe size conversion table'!$J$6:$L$22,2))</f>
        <v>38</v>
      </c>
      <c r="J5051" s="13">
        <f>IF(G5051="Male",VLOOKUP(H5051,'Shoe size conversion table'!$B$6:$D$22,3),VLOOKUP(H5051,'Shoe size conversion table'!$J$6:$L$22,3))</f>
        <v>5.5</v>
      </c>
      <c r="K5051" s="11">
        <v>159</v>
      </c>
      <c r="L5051" s="12">
        <v>0</v>
      </c>
      <c r="M5051" s="7">
        <f t="shared" si="235"/>
        <v>2015</v>
      </c>
      <c r="N5051" s="7">
        <f t="shared" si="236"/>
        <v>7</v>
      </c>
      <c r="O5051" s="30">
        <f t="shared" si="237"/>
        <v>159</v>
      </c>
    </row>
    <row r="5052" spans="2:15" x14ac:dyDescent="0.2">
      <c r="B5052" s="13">
        <v>56847</v>
      </c>
      <c r="C5052" s="14">
        <v>42197.406111111231</v>
      </c>
      <c r="D5052" s="7" t="s">
        <v>10</v>
      </c>
      <c r="E5052" s="13">
        <v>2170</v>
      </c>
      <c r="F5052" s="7" t="s">
        <v>34</v>
      </c>
      <c r="G5052" s="7" t="s">
        <v>11</v>
      </c>
      <c r="H5052" s="13">
        <v>10.5</v>
      </c>
      <c r="I5052" s="13" t="str">
        <f>IF(G5052="Male",VLOOKUP(H5052,'Shoe size conversion table'!$B$6:$D$22,2),VLOOKUP(H5052,'Shoe size conversion table'!$J$6:$L$22,2))</f>
        <v>43-44</v>
      </c>
      <c r="J5052" s="13">
        <f>IF(G5052="Male",VLOOKUP(H5052,'Shoe size conversion table'!$B$6:$D$22,3),VLOOKUP(H5052,'Shoe size conversion table'!$J$6:$L$22,3))</f>
        <v>10</v>
      </c>
      <c r="K5052" s="11">
        <v>139</v>
      </c>
      <c r="L5052" s="12">
        <v>0</v>
      </c>
      <c r="M5052" s="7">
        <f t="shared" si="235"/>
        <v>2015</v>
      </c>
      <c r="N5052" s="7">
        <f t="shared" si="236"/>
        <v>7</v>
      </c>
      <c r="O5052" s="30">
        <f t="shared" si="237"/>
        <v>139</v>
      </c>
    </row>
    <row r="5053" spans="2:15" x14ac:dyDescent="0.2">
      <c r="B5053" s="13">
        <v>56848</v>
      </c>
      <c r="C5053" s="14">
        <v>42197.43611111123</v>
      </c>
      <c r="D5053" s="7" t="s">
        <v>10</v>
      </c>
      <c r="E5053" s="13">
        <v>2196</v>
      </c>
      <c r="F5053" s="7" t="s">
        <v>35</v>
      </c>
      <c r="G5053" s="7" t="s">
        <v>11</v>
      </c>
      <c r="H5053" s="13">
        <v>15</v>
      </c>
      <c r="I5053" s="13">
        <f>IF(G5053="Male",VLOOKUP(H5053,'Shoe size conversion table'!$B$6:$D$22,2),VLOOKUP(H5053,'Shoe size conversion table'!$J$6:$L$22,2))</f>
        <v>48</v>
      </c>
      <c r="J5053" s="13">
        <f>IF(G5053="Male",VLOOKUP(H5053,'Shoe size conversion table'!$B$6:$D$22,3),VLOOKUP(H5053,'Shoe size conversion table'!$J$6:$L$22,3))</f>
        <v>14.5</v>
      </c>
      <c r="K5053" s="11">
        <v>139</v>
      </c>
      <c r="L5053" s="12">
        <v>0</v>
      </c>
      <c r="M5053" s="7">
        <f t="shared" si="235"/>
        <v>2015</v>
      </c>
      <c r="N5053" s="7">
        <f t="shared" si="236"/>
        <v>7</v>
      </c>
      <c r="O5053" s="30">
        <f t="shared" si="237"/>
        <v>139</v>
      </c>
    </row>
    <row r="5054" spans="2:15" x14ac:dyDescent="0.2">
      <c r="B5054" s="13">
        <v>56848</v>
      </c>
      <c r="C5054" s="14">
        <v>42197.43611111123</v>
      </c>
      <c r="D5054" s="7" t="s">
        <v>10</v>
      </c>
      <c r="E5054" s="13">
        <v>2241</v>
      </c>
      <c r="F5054" s="7" t="s">
        <v>34</v>
      </c>
      <c r="G5054" s="7" t="s">
        <v>11</v>
      </c>
      <c r="H5054" s="13">
        <v>8</v>
      </c>
      <c r="I5054" s="13">
        <f>IF(G5054="Male",VLOOKUP(H5054,'Shoe size conversion table'!$B$6:$D$22,2),VLOOKUP(H5054,'Shoe size conversion table'!$J$6:$L$22,2))</f>
        <v>41</v>
      </c>
      <c r="J5054" s="13">
        <f>IF(G5054="Male",VLOOKUP(H5054,'Shoe size conversion table'!$B$6:$D$22,3),VLOOKUP(H5054,'Shoe size conversion table'!$J$6:$L$22,3))</f>
        <v>7.5</v>
      </c>
      <c r="K5054" s="11">
        <v>129</v>
      </c>
      <c r="L5054" s="12">
        <v>0.3</v>
      </c>
      <c r="M5054" s="7">
        <f t="shared" si="235"/>
        <v>2015</v>
      </c>
      <c r="N5054" s="7">
        <f t="shared" si="236"/>
        <v>7</v>
      </c>
      <c r="O5054" s="30">
        <f t="shared" si="237"/>
        <v>90.3</v>
      </c>
    </row>
    <row r="5055" spans="2:15" x14ac:dyDescent="0.2">
      <c r="B5055" s="13">
        <v>56849</v>
      </c>
      <c r="C5055" s="14">
        <v>42197.486111111139</v>
      </c>
      <c r="D5055" s="7" t="s">
        <v>9</v>
      </c>
      <c r="E5055" s="13">
        <v>2201</v>
      </c>
      <c r="F5055" s="7" t="s">
        <v>58</v>
      </c>
      <c r="G5055" s="7" t="s">
        <v>11</v>
      </c>
      <c r="H5055" s="13">
        <v>9</v>
      </c>
      <c r="I5055" s="13">
        <f>IF(G5055="Male",VLOOKUP(H5055,'Shoe size conversion table'!$B$6:$D$22,2),VLOOKUP(H5055,'Shoe size conversion table'!$J$6:$L$22,2))</f>
        <v>42</v>
      </c>
      <c r="J5055" s="13">
        <f>IF(G5055="Male",VLOOKUP(H5055,'Shoe size conversion table'!$B$6:$D$22,3),VLOOKUP(H5055,'Shoe size conversion table'!$J$6:$L$22,3))</f>
        <v>8.5</v>
      </c>
      <c r="K5055" s="11">
        <v>139</v>
      </c>
      <c r="L5055" s="12">
        <v>0.2</v>
      </c>
      <c r="M5055" s="7">
        <f t="shared" si="235"/>
        <v>2015</v>
      </c>
      <c r="N5055" s="7">
        <f t="shared" si="236"/>
        <v>7</v>
      </c>
      <c r="O5055" s="30">
        <f t="shared" si="237"/>
        <v>111.2</v>
      </c>
    </row>
    <row r="5056" spans="2:15" x14ac:dyDescent="0.2">
      <c r="B5056" s="13">
        <v>56850</v>
      </c>
      <c r="C5056" s="14">
        <v>42197.496111111141</v>
      </c>
      <c r="D5056" s="7" t="s">
        <v>7</v>
      </c>
      <c r="E5056" s="13">
        <v>2162</v>
      </c>
      <c r="F5056" s="7" t="s">
        <v>49</v>
      </c>
      <c r="G5056" s="7" t="s">
        <v>11</v>
      </c>
      <c r="H5056" s="13">
        <v>9</v>
      </c>
      <c r="I5056" s="13">
        <f>IF(G5056="Male",VLOOKUP(H5056,'Shoe size conversion table'!$B$6:$D$22,2),VLOOKUP(H5056,'Shoe size conversion table'!$J$6:$L$22,2))</f>
        <v>42</v>
      </c>
      <c r="J5056" s="13">
        <f>IF(G5056="Male",VLOOKUP(H5056,'Shoe size conversion table'!$B$6:$D$22,3),VLOOKUP(H5056,'Shoe size conversion table'!$J$6:$L$22,3))</f>
        <v>8.5</v>
      </c>
      <c r="K5056" s="11">
        <v>149</v>
      </c>
      <c r="L5056" s="12">
        <v>0</v>
      </c>
      <c r="M5056" s="7">
        <f t="shared" si="235"/>
        <v>2015</v>
      </c>
      <c r="N5056" s="7">
        <f t="shared" si="236"/>
        <v>7</v>
      </c>
      <c r="O5056" s="30">
        <f t="shared" si="237"/>
        <v>149</v>
      </c>
    </row>
    <row r="5057" spans="2:15" x14ac:dyDescent="0.2">
      <c r="B5057" s="13">
        <v>56851</v>
      </c>
      <c r="C5057" s="14">
        <v>42197.566111111264</v>
      </c>
      <c r="D5057" s="7" t="s">
        <v>7</v>
      </c>
      <c r="E5057" s="13">
        <v>2148</v>
      </c>
      <c r="F5057" s="7" t="s">
        <v>48</v>
      </c>
      <c r="G5057" s="7" t="s">
        <v>12</v>
      </c>
      <c r="H5057" s="13">
        <v>8.5</v>
      </c>
      <c r="I5057" s="13">
        <f>IF(G5057="Male",VLOOKUP(H5057,'Shoe size conversion table'!$B$6:$D$22,2),VLOOKUP(H5057,'Shoe size conversion table'!$J$6:$L$22,2))</f>
        <v>39</v>
      </c>
      <c r="J5057" s="13">
        <f>IF(G5057="Male",VLOOKUP(H5057,'Shoe size conversion table'!$B$6:$D$22,3),VLOOKUP(H5057,'Shoe size conversion table'!$J$6:$L$22,3))</f>
        <v>6.5</v>
      </c>
      <c r="K5057" s="11">
        <v>139</v>
      </c>
      <c r="L5057" s="12">
        <v>0</v>
      </c>
      <c r="M5057" s="7">
        <f t="shared" si="235"/>
        <v>2015</v>
      </c>
      <c r="N5057" s="7">
        <f t="shared" si="236"/>
        <v>7</v>
      </c>
      <c r="O5057" s="30">
        <f t="shared" si="237"/>
        <v>139</v>
      </c>
    </row>
    <row r="5058" spans="2:15" x14ac:dyDescent="0.2">
      <c r="B5058" s="13">
        <v>56852</v>
      </c>
      <c r="C5058" s="14">
        <v>42197.666111111233</v>
      </c>
      <c r="D5058" s="7" t="s">
        <v>8</v>
      </c>
      <c r="E5058" s="13">
        <v>2181</v>
      </c>
      <c r="F5058" s="7" t="s">
        <v>42</v>
      </c>
      <c r="G5058" s="7" t="s">
        <v>12</v>
      </c>
      <c r="H5058" s="13">
        <v>9</v>
      </c>
      <c r="I5058" s="13" t="str">
        <f>IF(G5058="Male",VLOOKUP(H5058,'Shoe size conversion table'!$B$6:$D$22,2),VLOOKUP(H5058,'Shoe size conversion table'!$J$6:$L$22,2))</f>
        <v>39-40</v>
      </c>
      <c r="J5058" s="13">
        <f>IF(G5058="Male",VLOOKUP(H5058,'Shoe size conversion table'!$B$6:$D$22,3),VLOOKUP(H5058,'Shoe size conversion table'!$J$6:$L$22,3))</f>
        <v>7</v>
      </c>
      <c r="K5058" s="11">
        <v>199</v>
      </c>
      <c r="L5058" s="12">
        <v>0.3</v>
      </c>
      <c r="M5058" s="7">
        <f t="shared" si="235"/>
        <v>2015</v>
      </c>
      <c r="N5058" s="7">
        <f t="shared" si="236"/>
        <v>7</v>
      </c>
      <c r="O5058" s="30">
        <f t="shared" si="237"/>
        <v>139.29999999999998</v>
      </c>
    </row>
    <row r="5059" spans="2:15" x14ac:dyDescent="0.2">
      <c r="B5059" s="13">
        <v>56853</v>
      </c>
      <c r="C5059" s="14">
        <v>42197.666111111263</v>
      </c>
      <c r="D5059" s="7" t="s">
        <v>7</v>
      </c>
      <c r="E5059" s="13">
        <v>2232</v>
      </c>
      <c r="F5059" s="7" t="s">
        <v>45</v>
      </c>
      <c r="G5059" s="7" t="s">
        <v>12</v>
      </c>
      <c r="H5059" s="13">
        <v>9</v>
      </c>
      <c r="I5059" s="13" t="str">
        <f>IF(G5059="Male",VLOOKUP(H5059,'Shoe size conversion table'!$B$6:$D$22,2),VLOOKUP(H5059,'Shoe size conversion table'!$J$6:$L$22,2))</f>
        <v>39-40</v>
      </c>
      <c r="J5059" s="13">
        <f>IF(G5059="Male",VLOOKUP(H5059,'Shoe size conversion table'!$B$6:$D$22,3),VLOOKUP(H5059,'Shoe size conversion table'!$J$6:$L$22,3))</f>
        <v>7</v>
      </c>
      <c r="K5059" s="11">
        <v>179</v>
      </c>
      <c r="L5059" s="12">
        <v>0</v>
      </c>
      <c r="M5059" s="7">
        <f t="shared" si="235"/>
        <v>2015</v>
      </c>
      <c r="N5059" s="7">
        <f t="shared" si="236"/>
        <v>7</v>
      </c>
      <c r="O5059" s="30">
        <f t="shared" si="237"/>
        <v>179</v>
      </c>
    </row>
    <row r="5060" spans="2:15" x14ac:dyDescent="0.2">
      <c r="B5060" s="13">
        <v>56854</v>
      </c>
      <c r="C5060" s="14">
        <v>42197.816111111264</v>
      </c>
      <c r="D5060" s="7" t="s">
        <v>10</v>
      </c>
      <c r="E5060" s="13">
        <v>2204</v>
      </c>
      <c r="F5060" s="7" t="s">
        <v>35</v>
      </c>
      <c r="G5060" s="7" t="s">
        <v>12</v>
      </c>
      <c r="H5060" s="13">
        <v>8.5</v>
      </c>
      <c r="I5060" s="13">
        <f>IF(G5060="Male",VLOOKUP(H5060,'Shoe size conversion table'!$B$6:$D$22,2),VLOOKUP(H5060,'Shoe size conversion table'!$J$6:$L$22,2))</f>
        <v>39</v>
      </c>
      <c r="J5060" s="13">
        <f>IF(G5060="Male",VLOOKUP(H5060,'Shoe size conversion table'!$B$6:$D$22,3),VLOOKUP(H5060,'Shoe size conversion table'!$J$6:$L$22,3))</f>
        <v>6.5</v>
      </c>
      <c r="K5060" s="11">
        <v>179</v>
      </c>
      <c r="L5060" s="12">
        <v>0.3</v>
      </c>
      <c r="M5060" s="7">
        <f t="shared" si="235"/>
        <v>2015</v>
      </c>
      <c r="N5060" s="7">
        <f t="shared" si="236"/>
        <v>7</v>
      </c>
      <c r="O5060" s="30">
        <f t="shared" si="237"/>
        <v>125.3</v>
      </c>
    </row>
    <row r="5061" spans="2:15" x14ac:dyDescent="0.2">
      <c r="B5061" s="13">
        <v>56855</v>
      </c>
      <c r="C5061" s="14">
        <v>42197.916111111233</v>
      </c>
      <c r="D5061" s="7" t="s">
        <v>7</v>
      </c>
      <c r="E5061" s="13">
        <v>2183</v>
      </c>
      <c r="F5061" s="7" t="s">
        <v>56</v>
      </c>
      <c r="G5061" s="7" t="s">
        <v>11</v>
      </c>
      <c r="H5061" s="13">
        <v>12</v>
      </c>
      <c r="I5061" s="13">
        <f>IF(G5061="Male",VLOOKUP(H5061,'Shoe size conversion table'!$B$6:$D$22,2),VLOOKUP(H5061,'Shoe size conversion table'!$J$6:$L$22,2))</f>
        <v>45</v>
      </c>
      <c r="J5061" s="13">
        <f>IF(G5061="Male",VLOOKUP(H5061,'Shoe size conversion table'!$B$6:$D$22,3),VLOOKUP(H5061,'Shoe size conversion table'!$J$6:$L$22,3))</f>
        <v>11.5</v>
      </c>
      <c r="K5061" s="11">
        <v>169</v>
      </c>
      <c r="L5061" s="12">
        <v>0.1</v>
      </c>
      <c r="M5061" s="7">
        <f t="shared" ref="M5061:M5124" si="238">YEAR(C5061)</f>
        <v>2015</v>
      </c>
      <c r="N5061" s="7">
        <f t="shared" si="236"/>
        <v>7</v>
      </c>
      <c r="O5061" s="30">
        <f t="shared" si="237"/>
        <v>152.1</v>
      </c>
    </row>
    <row r="5062" spans="2:15" x14ac:dyDescent="0.2">
      <c r="B5062" s="13">
        <v>56856</v>
      </c>
      <c r="C5062" s="14">
        <v>42197.916111111292</v>
      </c>
      <c r="D5062" s="7" t="s">
        <v>7</v>
      </c>
      <c r="E5062" s="13">
        <v>2174</v>
      </c>
      <c r="F5062" s="7" t="s">
        <v>57</v>
      </c>
      <c r="G5062" s="7" t="s">
        <v>12</v>
      </c>
      <c r="H5062" s="13">
        <v>8.5</v>
      </c>
      <c r="I5062" s="13">
        <f>IF(G5062="Male",VLOOKUP(H5062,'Shoe size conversion table'!$B$6:$D$22,2),VLOOKUP(H5062,'Shoe size conversion table'!$J$6:$L$22,2))</f>
        <v>39</v>
      </c>
      <c r="J5062" s="13">
        <f>IF(G5062="Male",VLOOKUP(H5062,'Shoe size conversion table'!$B$6:$D$22,3),VLOOKUP(H5062,'Shoe size conversion table'!$J$6:$L$22,3))</f>
        <v>6.5</v>
      </c>
      <c r="K5062" s="11">
        <v>199</v>
      </c>
      <c r="L5062" s="12">
        <v>0.5</v>
      </c>
      <c r="M5062" s="7">
        <f t="shared" si="238"/>
        <v>2015</v>
      </c>
      <c r="N5062" s="7">
        <f t="shared" ref="N5062:N5125" si="239">MONTH(C5062:C20029)</f>
        <v>7</v>
      </c>
      <c r="O5062" s="30">
        <f t="shared" ref="O5062:O5125" si="240">K5062*(1-L5062)</f>
        <v>99.5</v>
      </c>
    </row>
    <row r="5063" spans="2:15" x14ac:dyDescent="0.2">
      <c r="B5063" s="13">
        <v>56857</v>
      </c>
      <c r="C5063" s="14">
        <v>42197.946111111291</v>
      </c>
      <c r="D5063" s="7" t="s">
        <v>7</v>
      </c>
      <c r="E5063" s="13">
        <v>2240</v>
      </c>
      <c r="F5063" s="7" t="s">
        <v>50</v>
      </c>
      <c r="G5063" s="7" t="s">
        <v>11</v>
      </c>
      <c r="H5063" s="13">
        <v>10</v>
      </c>
      <c r="I5063" s="13">
        <f>IF(G5063="Male",VLOOKUP(H5063,'Shoe size conversion table'!$B$6:$D$22,2),VLOOKUP(H5063,'Shoe size conversion table'!$J$6:$L$22,2))</f>
        <v>43</v>
      </c>
      <c r="J5063" s="13">
        <f>IF(G5063="Male",VLOOKUP(H5063,'Shoe size conversion table'!$B$6:$D$22,3),VLOOKUP(H5063,'Shoe size conversion table'!$J$6:$L$22,3))</f>
        <v>9.5</v>
      </c>
      <c r="K5063" s="11">
        <v>179</v>
      </c>
      <c r="L5063" s="12">
        <v>0</v>
      </c>
      <c r="M5063" s="7">
        <f t="shared" si="238"/>
        <v>2015</v>
      </c>
      <c r="N5063" s="7">
        <f t="shared" si="239"/>
        <v>7</v>
      </c>
      <c r="O5063" s="30">
        <f t="shared" si="240"/>
        <v>179</v>
      </c>
    </row>
    <row r="5064" spans="2:15" x14ac:dyDescent="0.2">
      <c r="B5064" s="13">
        <v>56858</v>
      </c>
      <c r="C5064" s="14">
        <v>42198.036111111265</v>
      </c>
      <c r="D5064" s="7" t="s">
        <v>10</v>
      </c>
      <c r="E5064" s="13">
        <v>2189</v>
      </c>
      <c r="F5064" s="7" t="s">
        <v>35</v>
      </c>
      <c r="G5064" s="7" t="s">
        <v>11</v>
      </c>
      <c r="H5064" s="13">
        <v>10</v>
      </c>
      <c r="I5064" s="13">
        <f>IF(G5064="Male",VLOOKUP(H5064,'Shoe size conversion table'!$B$6:$D$22,2),VLOOKUP(H5064,'Shoe size conversion table'!$J$6:$L$22,2))</f>
        <v>43</v>
      </c>
      <c r="J5064" s="13">
        <f>IF(G5064="Male",VLOOKUP(H5064,'Shoe size conversion table'!$B$6:$D$22,3),VLOOKUP(H5064,'Shoe size conversion table'!$J$6:$L$22,3))</f>
        <v>9.5</v>
      </c>
      <c r="K5064" s="11">
        <v>169</v>
      </c>
      <c r="L5064" s="12">
        <v>0</v>
      </c>
      <c r="M5064" s="7">
        <f t="shared" si="238"/>
        <v>2015</v>
      </c>
      <c r="N5064" s="7">
        <f t="shared" si="239"/>
        <v>7</v>
      </c>
      <c r="O5064" s="30">
        <f t="shared" si="240"/>
        <v>169</v>
      </c>
    </row>
    <row r="5065" spans="2:15" x14ac:dyDescent="0.2">
      <c r="B5065" s="13">
        <v>56859</v>
      </c>
      <c r="C5065" s="14">
        <v>42198.326111111266</v>
      </c>
      <c r="D5065" s="7" t="s">
        <v>7</v>
      </c>
      <c r="E5065" s="13">
        <v>2179</v>
      </c>
      <c r="F5065" s="7" t="s">
        <v>49</v>
      </c>
      <c r="G5065" s="7" t="s">
        <v>12</v>
      </c>
      <c r="H5065" s="13">
        <v>8</v>
      </c>
      <c r="I5065" s="13" t="str">
        <f>IF(G5065="Male",VLOOKUP(H5065,'Shoe size conversion table'!$B$6:$D$22,2),VLOOKUP(H5065,'Shoe size conversion table'!$J$6:$L$22,2))</f>
        <v>38-39</v>
      </c>
      <c r="J5065" s="13">
        <f>IF(G5065="Male",VLOOKUP(H5065,'Shoe size conversion table'!$B$6:$D$22,3),VLOOKUP(H5065,'Shoe size conversion table'!$J$6:$L$22,3))</f>
        <v>6</v>
      </c>
      <c r="K5065" s="11">
        <v>129</v>
      </c>
      <c r="L5065" s="12">
        <v>0.5</v>
      </c>
      <c r="M5065" s="7">
        <f t="shared" si="238"/>
        <v>2015</v>
      </c>
      <c r="N5065" s="7">
        <f t="shared" si="239"/>
        <v>7</v>
      </c>
      <c r="O5065" s="30">
        <f t="shared" si="240"/>
        <v>64.5</v>
      </c>
    </row>
    <row r="5066" spans="2:15" x14ac:dyDescent="0.2">
      <c r="B5066" s="13">
        <v>56860</v>
      </c>
      <c r="C5066" s="14">
        <v>42198.356111111141</v>
      </c>
      <c r="D5066" s="7" t="s">
        <v>7</v>
      </c>
      <c r="E5066" s="13">
        <v>2222</v>
      </c>
      <c r="F5066" s="7" t="s">
        <v>49</v>
      </c>
      <c r="G5066" s="7" t="s">
        <v>12</v>
      </c>
      <c r="H5066" s="13">
        <v>9</v>
      </c>
      <c r="I5066" s="13" t="str">
        <f>IF(G5066="Male",VLOOKUP(H5066,'Shoe size conversion table'!$B$6:$D$22,2),VLOOKUP(H5066,'Shoe size conversion table'!$J$6:$L$22,2))</f>
        <v>39-40</v>
      </c>
      <c r="J5066" s="13">
        <f>IF(G5066="Male",VLOOKUP(H5066,'Shoe size conversion table'!$B$6:$D$22,3),VLOOKUP(H5066,'Shoe size conversion table'!$J$6:$L$22,3))</f>
        <v>7</v>
      </c>
      <c r="K5066" s="11">
        <v>179</v>
      </c>
      <c r="L5066" s="12">
        <v>0</v>
      </c>
      <c r="M5066" s="7">
        <f t="shared" si="238"/>
        <v>2015</v>
      </c>
      <c r="N5066" s="7">
        <f t="shared" si="239"/>
        <v>7</v>
      </c>
      <c r="O5066" s="30">
        <f t="shared" si="240"/>
        <v>179</v>
      </c>
    </row>
    <row r="5067" spans="2:15" x14ac:dyDescent="0.2">
      <c r="B5067" s="13">
        <v>56861</v>
      </c>
      <c r="C5067" s="14">
        <v>42198.366111111267</v>
      </c>
      <c r="D5067" s="7" t="s">
        <v>7</v>
      </c>
      <c r="E5067" s="13">
        <v>2214</v>
      </c>
      <c r="F5067" s="7" t="s">
        <v>48</v>
      </c>
      <c r="G5067" s="7" t="s">
        <v>11</v>
      </c>
      <c r="H5067" s="13">
        <v>11.5</v>
      </c>
      <c r="I5067" s="13" t="str">
        <f>IF(G5067="Male",VLOOKUP(H5067,'Shoe size conversion table'!$B$6:$D$22,2),VLOOKUP(H5067,'Shoe size conversion table'!$J$6:$L$22,2))</f>
        <v>44-45</v>
      </c>
      <c r="J5067" s="13">
        <f>IF(G5067="Male",VLOOKUP(H5067,'Shoe size conversion table'!$B$6:$D$22,3),VLOOKUP(H5067,'Shoe size conversion table'!$J$6:$L$22,3))</f>
        <v>11</v>
      </c>
      <c r="K5067" s="11">
        <v>139</v>
      </c>
      <c r="L5067" s="12">
        <v>0</v>
      </c>
      <c r="M5067" s="7">
        <f t="shared" si="238"/>
        <v>2015</v>
      </c>
      <c r="N5067" s="7">
        <f t="shared" si="239"/>
        <v>7</v>
      </c>
      <c r="O5067" s="30">
        <f t="shared" si="240"/>
        <v>139</v>
      </c>
    </row>
    <row r="5068" spans="2:15" x14ac:dyDescent="0.2">
      <c r="B5068" s="13">
        <v>56862</v>
      </c>
      <c r="C5068" s="14">
        <v>42198.43611111123</v>
      </c>
      <c r="D5068" s="7" t="s">
        <v>10</v>
      </c>
      <c r="E5068" s="13">
        <v>2174</v>
      </c>
      <c r="F5068" s="7" t="s">
        <v>34</v>
      </c>
      <c r="G5068" s="7" t="s">
        <v>11</v>
      </c>
      <c r="H5068" s="13">
        <v>10</v>
      </c>
      <c r="I5068" s="13">
        <f>IF(G5068="Male",VLOOKUP(H5068,'Shoe size conversion table'!$B$6:$D$22,2),VLOOKUP(H5068,'Shoe size conversion table'!$J$6:$L$22,2))</f>
        <v>43</v>
      </c>
      <c r="J5068" s="13">
        <f>IF(G5068="Male",VLOOKUP(H5068,'Shoe size conversion table'!$B$6:$D$22,3),VLOOKUP(H5068,'Shoe size conversion table'!$J$6:$L$22,3))</f>
        <v>9.5</v>
      </c>
      <c r="K5068" s="11">
        <v>149</v>
      </c>
      <c r="L5068" s="12">
        <v>0.2</v>
      </c>
      <c r="M5068" s="7">
        <f t="shared" si="238"/>
        <v>2015</v>
      </c>
      <c r="N5068" s="7">
        <f t="shared" si="239"/>
        <v>7</v>
      </c>
      <c r="O5068" s="30">
        <f t="shared" si="240"/>
        <v>119.2</v>
      </c>
    </row>
    <row r="5069" spans="2:15" x14ac:dyDescent="0.2">
      <c r="B5069" s="13">
        <v>56863</v>
      </c>
      <c r="C5069" s="14">
        <v>42198.486111111139</v>
      </c>
      <c r="D5069" s="7" t="s">
        <v>9</v>
      </c>
      <c r="E5069" s="13">
        <v>2172</v>
      </c>
      <c r="F5069" s="7" t="s">
        <v>58</v>
      </c>
      <c r="G5069" s="7" t="s">
        <v>11</v>
      </c>
      <c r="H5069" s="13">
        <v>9</v>
      </c>
      <c r="I5069" s="13">
        <f>IF(G5069="Male",VLOOKUP(H5069,'Shoe size conversion table'!$B$6:$D$22,2),VLOOKUP(H5069,'Shoe size conversion table'!$J$6:$L$22,2))</f>
        <v>42</v>
      </c>
      <c r="J5069" s="13">
        <f>IF(G5069="Male",VLOOKUP(H5069,'Shoe size conversion table'!$B$6:$D$22,3),VLOOKUP(H5069,'Shoe size conversion table'!$J$6:$L$22,3))</f>
        <v>8.5</v>
      </c>
      <c r="K5069" s="11">
        <v>189</v>
      </c>
      <c r="L5069" s="12">
        <v>0.1</v>
      </c>
      <c r="M5069" s="7">
        <f t="shared" si="238"/>
        <v>2015</v>
      </c>
      <c r="N5069" s="7">
        <f t="shared" si="239"/>
        <v>7</v>
      </c>
      <c r="O5069" s="30">
        <f t="shared" si="240"/>
        <v>170.1</v>
      </c>
    </row>
    <row r="5070" spans="2:15" x14ac:dyDescent="0.2">
      <c r="B5070" s="13">
        <v>56864</v>
      </c>
      <c r="C5070" s="14">
        <v>42198.636111111235</v>
      </c>
      <c r="D5070" s="7" t="s">
        <v>7</v>
      </c>
      <c r="E5070" s="13">
        <v>2177</v>
      </c>
      <c r="F5070" s="7" t="s">
        <v>50</v>
      </c>
      <c r="G5070" s="7" t="s">
        <v>11</v>
      </c>
      <c r="H5070" s="13">
        <v>9</v>
      </c>
      <c r="I5070" s="13">
        <f>IF(G5070="Male",VLOOKUP(H5070,'Shoe size conversion table'!$B$6:$D$22,2),VLOOKUP(H5070,'Shoe size conversion table'!$J$6:$L$22,2))</f>
        <v>42</v>
      </c>
      <c r="J5070" s="13">
        <f>IF(G5070="Male",VLOOKUP(H5070,'Shoe size conversion table'!$B$6:$D$22,3),VLOOKUP(H5070,'Shoe size conversion table'!$J$6:$L$22,3))</f>
        <v>8.5</v>
      </c>
      <c r="K5070" s="11">
        <v>189</v>
      </c>
      <c r="L5070" s="12">
        <v>0</v>
      </c>
      <c r="M5070" s="7">
        <f t="shared" si="238"/>
        <v>2015</v>
      </c>
      <c r="N5070" s="7">
        <f t="shared" si="239"/>
        <v>7</v>
      </c>
      <c r="O5070" s="30">
        <f t="shared" si="240"/>
        <v>189</v>
      </c>
    </row>
    <row r="5071" spans="2:15" x14ac:dyDescent="0.2">
      <c r="B5071" s="13">
        <v>56865</v>
      </c>
      <c r="C5071" s="14">
        <v>42198.916111111233</v>
      </c>
      <c r="D5071" s="7" t="s">
        <v>7</v>
      </c>
      <c r="E5071" s="13">
        <v>2226</v>
      </c>
      <c r="F5071" s="7" t="s">
        <v>51</v>
      </c>
      <c r="G5071" s="7" t="s">
        <v>11</v>
      </c>
      <c r="H5071" s="13">
        <v>11.5</v>
      </c>
      <c r="I5071" s="13" t="str">
        <f>IF(G5071="Male",VLOOKUP(H5071,'Shoe size conversion table'!$B$6:$D$22,2),VLOOKUP(H5071,'Shoe size conversion table'!$J$6:$L$22,2))</f>
        <v>44-45</v>
      </c>
      <c r="J5071" s="13">
        <f>IF(G5071="Male",VLOOKUP(H5071,'Shoe size conversion table'!$B$6:$D$22,3),VLOOKUP(H5071,'Shoe size conversion table'!$J$6:$L$22,3))</f>
        <v>11</v>
      </c>
      <c r="K5071" s="11">
        <v>179</v>
      </c>
      <c r="L5071" s="12">
        <v>0</v>
      </c>
      <c r="M5071" s="7">
        <f t="shared" si="238"/>
        <v>2015</v>
      </c>
      <c r="N5071" s="7">
        <f t="shared" si="239"/>
        <v>7</v>
      </c>
      <c r="O5071" s="30">
        <f t="shared" si="240"/>
        <v>179</v>
      </c>
    </row>
    <row r="5072" spans="2:15" x14ac:dyDescent="0.2">
      <c r="B5072" s="13">
        <v>56866</v>
      </c>
      <c r="C5072" s="14">
        <v>42199.126111111138</v>
      </c>
      <c r="D5072" s="7" t="s">
        <v>7</v>
      </c>
      <c r="E5072" s="13">
        <v>2194</v>
      </c>
      <c r="F5072" s="7" t="s">
        <v>47</v>
      </c>
      <c r="G5072" s="7" t="s">
        <v>11</v>
      </c>
      <c r="H5072" s="13">
        <v>9.5</v>
      </c>
      <c r="I5072" s="13" t="str">
        <f>IF(G5072="Male",VLOOKUP(H5072,'Shoe size conversion table'!$B$6:$D$22,2),VLOOKUP(H5072,'Shoe size conversion table'!$J$6:$L$22,2))</f>
        <v>42-43</v>
      </c>
      <c r="J5072" s="13">
        <f>IF(G5072="Male",VLOOKUP(H5072,'Shoe size conversion table'!$B$6:$D$22,3),VLOOKUP(H5072,'Shoe size conversion table'!$J$6:$L$22,3))</f>
        <v>9</v>
      </c>
      <c r="K5072" s="11">
        <v>179</v>
      </c>
      <c r="L5072" s="12">
        <v>0.3</v>
      </c>
      <c r="M5072" s="7">
        <f t="shared" si="238"/>
        <v>2015</v>
      </c>
      <c r="N5072" s="7">
        <f t="shared" si="239"/>
        <v>7</v>
      </c>
      <c r="O5072" s="30">
        <f t="shared" si="240"/>
        <v>125.3</v>
      </c>
    </row>
    <row r="5073" spans="2:15" x14ac:dyDescent="0.2">
      <c r="B5073" s="13">
        <v>56867</v>
      </c>
      <c r="C5073" s="14">
        <v>42199.126111111269</v>
      </c>
      <c r="D5073" s="7" t="s">
        <v>10</v>
      </c>
      <c r="E5073" s="13">
        <v>2225</v>
      </c>
      <c r="F5073" s="7" t="s">
        <v>34</v>
      </c>
      <c r="G5073" s="7" t="s">
        <v>11</v>
      </c>
      <c r="H5073" s="13">
        <v>10.5</v>
      </c>
      <c r="I5073" s="13" t="str">
        <f>IF(G5073="Male",VLOOKUP(H5073,'Shoe size conversion table'!$B$6:$D$22,2),VLOOKUP(H5073,'Shoe size conversion table'!$J$6:$L$22,2))</f>
        <v>43-44</v>
      </c>
      <c r="J5073" s="13">
        <f>IF(G5073="Male",VLOOKUP(H5073,'Shoe size conversion table'!$B$6:$D$22,3),VLOOKUP(H5073,'Shoe size conversion table'!$J$6:$L$22,3))</f>
        <v>10</v>
      </c>
      <c r="K5073" s="11">
        <v>169</v>
      </c>
      <c r="L5073" s="12">
        <v>0</v>
      </c>
      <c r="M5073" s="7">
        <f t="shared" si="238"/>
        <v>2015</v>
      </c>
      <c r="N5073" s="7">
        <f t="shared" si="239"/>
        <v>7</v>
      </c>
      <c r="O5073" s="30">
        <f t="shared" si="240"/>
        <v>169</v>
      </c>
    </row>
    <row r="5074" spans="2:15" x14ac:dyDescent="0.2">
      <c r="B5074" s="13">
        <v>56868</v>
      </c>
      <c r="C5074" s="14">
        <v>42199.226111111289</v>
      </c>
      <c r="D5074" s="7" t="s">
        <v>8</v>
      </c>
      <c r="E5074" s="13">
        <v>2185</v>
      </c>
      <c r="F5074" s="7" t="s">
        <v>39</v>
      </c>
      <c r="G5074" s="7" t="s">
        <v>12</v>
      </c>
      <c r="H5074" s="13">
        <v>6.5</v>
      </c>
      <c r="I5074" s="13">
        <f>IF(G5074="Male",VLOOKUP(H5074,'Shoe size conversion table'!$B$6:$D$22,2),VLOOKUP(H5074,'Shoe size conversion table'!$J$6:$L$22,2))</f>
        <v>37</v>
      </c>
      <c r="J5074" s="13">
        <f>IF(G5074="Male",VLOOKUP(H5074,'Shoe size conversion table'!$B$6:$D$22,3),VLOOKUP(H5074,'Shoe size conversion table'!$J$6:$L$22,3))</f>
        <v>4.5</v>
      </c>
      <c r="K5074" s="11">
        <v>169</v>
      </c>
      <c r="L5074" s="12">
        <v>0.2</v>
      </c>
      <c r="M5074" s="7">
        <f t="shared" si="238"/>
        <v>2015</v>
      </c>
      <c r="N5074" s="7">
        <f t="shared" si="239"/>
        <v>7</v>
      </c>
      <c r="O5074" s="30">
        <f t="shared" si="240"/>
        <v>135.20000000000002</v>
      </c>
    </row>
    <row r="5075" spans="2:15" x14ac:dyDescent="0.2">
      <c r="B5075" s="13">
        <v>56869</v>
      </c>
      <c r="C5075" s="14">
        <v>42199.326111111266</v>
      </c>
      <c r="D5075" s="7" t="s">
        <v>10</v>
      </c>
      <c r="E5075" s="13">
        <v>2147</v>
      </c>
      <c r="F5075" s="7" t="s">
        <v>34</v>
      </c>
      <c r="G5075" s="7" t="s">
        <v>11</v>
      </c>
      <c r="H5075" s="13">
        <v>9</v>
      </c>
      <c r="I5075" s="13">
        <f>IF(G5075="Male",VLOOKUP(H5075,'Shoe size conversion table'!$B$6:$D$22,2),VLOOKUP(H5075,'Shoe size conversion table'!$J$6:$L$22,2))</f>
        <v>42</v>
      </c>
      <c r="J5075" s="13">
        <f>IF(G5075="Male",VLOOKUP(H5075,'Shoe size conversion table'!$B$6:$D$22,3),VLOOKUP(H5075,'Shoe size conversion table'!$J$6:$L$22,3))</f>
        <v>8.5</v>
      </c>
      <c r="K5075" s="11">
        <v>159</v>
      </c>
      <c r="L5075" s="12">
        <v>0</v>
      </c>
      <c r="M5075" s="7">
        <f t="shared" si="238"/>
        <v>2015</v>
      </c>
      <c r="N5075" s="7">
        <f t="shared" si="239"/>
        <v>7</v>
      </c>
      <c r="O5075" s="30">
        <f t="shared" si="240"/>
        <v>159</v>
      </c>
    </row>
    <row r="5076" spans="2:15" x14ac:dyDescent="0.2">
      <c r="B5076" s="13">
        <v>56870</v>
      </c>
      <c r="C5076" s="14">
        <v>42199.356111111141</v>
      </c>
      <c r="D5076" s="7" t="s">
        <v>7</v>
      </c>
      <c r="E5076" s="13">
        <v>2195</v>
      </c>
      <c r="F5076" s="7" t="s">
        <v>49</v>
      </c>
      <c r="G5076" s="7" t="s">
        <v>11</v>
      </c>
      <c r="H5076" s="13">
        <v>14</v>
      </c>
      <c r="I5076" s="13">
        <f>IF(G5076="Male",VLOOKUP(H5076,'Shoe size conversion table'!$B$6:$D$22,2),VLOOKUP(H5076,'Shoe size conversion table'!$J$6:$L$22,2))</f>
        <v>47</v>
      </c>
      <c r="J5076" s="13">
        <f>IF(G5076="Male",VLOOKUP(H5076,'Shoe size conversion table'!$B$6:$D$22,3),VLOOKUP(H5076,'Shoe size conversion table'!$J$6:$L$22,3))</f>
        <v>13.5</v>
      </c>
      <c r="K5076" s="11">
        <v>139</v>
      </c>
      <c r="L5076" s="12">
        <v>0</v>
      </c>
      <c r="M5076" s="7">
        <f t="shared" si="238"/>
        <v>2015</v>
      </c>
      <c r="N5076" s="7">
        <f t="shared" si="239"/>
        <v>7</v>
      </c>
      <c r="O5076" s="30">
        <f t="shared" si="240"/>
        <v>139</v>
      </c>
    </row>
    <row r="5077" spans="2:15" x14ac:dyDescent="0.2">
      <c r="B5077" s="13">
        <v>56871</v>
      </c>
      <c r="C5077" s="14">
        <v>42199.366111111267</v>
      </c>
      <c r="D5077" s="7" t="s">
        <v>7</v>
      </c>
      <c r="E5077" s="13">
        <v>2202</v>
      </c>
      <c r="F5077" s="7" t="s">
        <v>48</v>
      </c>
      <c r="G5077" s="7" t="s">
        <v>11</v>
      </c>
      <c r="H5077" s="13">
        <v>9.5</v>
      </c>
      <c r="I5077" s="13" t="str">
        <f>IF(G5077="Male",VLOOKUP(H5077,'Shoe size conversion table'!$B$6:$D$22,2),VLOOKUP(H5077,'Shoe size conversion table'!$J$6:$L$22,2))</f>
        <v>42-43</v>
      </c>
      <c r="J5077" s="13">
        <f>IF(G5077="Male",VLOOKUP(H5077,'Shoe size conversion table'!$B$6:$D$22,3),VLOOKUP(H5077,'Shoe size conversion table'!$J$6:$L$22,3))</f>
        <v>9</v>
      </c>
      <c r="K5077" s="11">
        <v>139</v>
      </c>
      <c r="L5077" s="12">
        <v>0</v>
      </c>
      <c r="M5077" s="7">
        <f t="shared" si="238"/>
        <v>2015</v>
      </c>
      <c r="N5077" s="7">
        <f t="shared" si="239"/>
        <v>7</v>
      </c>
      <c r="O5077" s="30">
        <f t="shared" si="240"/>
        <v>139</v>
      </c>
    </row>
    <row r="5078" spans="2:15" x14ac:dyDescent="0.2">
      <c r="B5078" s="13">
        <v>56872</v>
      </c>
      <c r="C5078" s="14">
        <v>42199.416111111139</v>
      </c>
      <c r="D5078" s="7" t="s">
        <v>8</v>
      </c>
      <c r="E5078" s="13">
        <v>2157</v>
      </c>
      <c r="F5078" s="7" t="s">
        <v>39</v>
      </c>
      <c r="G5078" s="7" t="s">
        <v>11</v>
      </c>
      <c r="H5078" s="13">
        <v>9</v>
      </c>
      <c r="I5078" s="13">
        <f>IF(G5078="Male",VLOOKUP(H5078,'Shoe size conversion table'!$B$6:$D$22,2),VLOOKUP(H5078,'Shoe size conversion table'!$J$6:$L$22,2))</f>
        <v>42</v>
      </c>
      <c r="J5078" s="13">
        <f>IF(G5078="Male",VLOOKUP(H5078,'Shoe size conversion table'!$B$6:$D$22,3),VLOOKUP(H5078,'Shoe size conversion table'!$J$6:$L$22,3))</f>
        <v>8.5</v>
      </c>
      <c r="K5078" s="11">
        <v>179</v>
      </c>
      <c r="L5078" s="12">
        <v>0</v>
      </c>
      <c r="M5078" s="7">
        <f t="shared" si="238"/>
        <v>2015</v>
      </c>
      <c r="N5078" s="7">
        <f t="shared" si="239"/>
        <v>7</v>
      </c>
      <c r="O5078" s="30">
        <f t="shared" si="240"/>
        <v>179</v>
      </c>
    </row>
    <row r="5079" spans="2:15" x14ac:dyDescent="0.2">
      <c r="B5079" s="13">
        <v>56873</v>
      </c>
      <c r="C5079" s="14">
        <v>42199.426111111236</v>
      </c>
      <c r="D5079" s="7" t="s">
        <v>7</v>
      </c>
      <c r="E5079" s="13">
        <v>2234</v>
      </c>
      <c r="F5079" s="7" t="s">
        <v>50</v>
      </c>
      <c r="G5079" s="7" t="s">
        <v>12</v>
      </c>
      <c r="H5079" s="13">
        <v>9.5</v>
      </c>
      <c r="I5079" s="13">
        <f>IF(G5079="Male",VLOOKUP(H5079,'Shoe size conversion table'!$B$6:$D$22,2),VLOOKUP(H5079,'Shoe size conversion table'!$J$6:$L$22,2))</f>
        <v>40</v>
      </c>
      <c r="J5079" s="13">
        <f>IF(G5079="Male",VLOOKUP(H5079,'Shoe size conversion table'!$B$6:$D$22,3),VLOOKUP(H5079,'Shoe size conversion table'!$J$6:$L$22,3))</f>
        <v>7.5</v>
      </c>
      <c r="K5079" s="11">
        <v>139</v>
      </c>
      <c r="L5079" s="12">
        <v>0</v>
      </c>
      <c r="M5079" s="7">
        <f t="shared" si="238"/>
        <v>2015</v>
      </c>
      <c r="N5079" s="7">
        <f t="shared" si="239"/>
        <v>7</v>
      </c>
      <c r="O5079" s="30">
        <f t="shared" si="240"/>
        <v>139</v>
      </c>
    </row>
    <row r="5080" spans="2:15" x14ac:dyDescent="0.2">
      <c r="B5080" s="13">
        <v>56874</v>
      </c>
      <c r="C5080" s="14">
        <v>42199.616111111136</v>
      </c>
      <c r="D5080" s="7" t="s">
        <v>7</v>
      </c>
      <c r="E5080" s="13">
        <v>2186</v>
      </c>
      <c r="F5080" s="7" t="s">
        <v>49</v>
      </c>
      <c r="G5080" s="7" t="s">
        <v>12</v>
      </c>
      <c r="H5080" s="13">
        <v>8</v>
      </c>
      <c r="I5080" s="13" t="str">
        <f>IF(G5080="Male",VLOOKUP(H5080,'Shoe size conversion table'!$B$6:$D$22,2),VLOOKUP(H5080,'Shoe size conversion table'!$J$6:$L$22,2))</f>
        <v>38-39</v>
      </c>
      <c r="J5080" s="13">
        <f>IF(G5080="Male",VLOOKUP(H5080,'Shoe size conversion table'!$B$6:$D$22,3),VLOOKUP(H5080,'Shoe size conversion table'!$J$6:$L$22,3))</f>
        <v>6</v>
      </c>
      <c r="K5080" s="11">
        <v>139</v>
      </c>
      <c r="L5080" s="12">
        <v>0</v>
      </c>
      <c r="M5080" s="7">
        <f t="shared" si="238"/>
        <v>2015</v>
      </c>
      <c r="N5080" s="7">
        <f t="shared" si="239"/>
        <v>7</v>
      </c>
      <c r="O5080" s="30">
        <f t="shared" si="240"/>
        <v>139</v>
      </c>
    </row>
    <row r="5081" spans="2:15" x14ac:dyDescent="0.2">
      <c r="B5081" s="13">
        <v>56875</v>
      </c>
      <c r="C5081" s="14">
        <v>42199.776111111132</v>
      </c>
      <c r="D5081" s="7" t="s">
        <v>8</v>
      </c>
      <c r="E5081" s="13">
        <v>2218</v>
      </c>
      <c r="F5081" s="7" t="s">
        <v>41</v>
      </c>
      <c r="G5081" s="7" t="s">
        <v>11</v>
      </c>
      <c r="H5081" s="13">
        <v>11</v>
      </c>
      <c r="I5081" s="13">
        <f>IF(G5081="Male",VLOOKUP(H5081,'Shoe size conversion table'!$B$6:$D$22,2),VLOOKUP(H5081,'Shoe size conversion table'!$J$6:$L$22,2))</f>
        <v>44</v>
      </c>
      <c r="J5081" s="13">
        <f>IF(G5081="Male",VLOOKUP(H5081,'Shoe size conversion table'!$B$6:$D$22,3),VLOOKUP(H5081,'Shoe size conversion table'!$J$6:$L$22,3))</f>
        <v>10.5</v>
      </c>
      <c r="K5081" s="11">
        <v>139</v>
      </c>
      <c r="L5081" s="12">
        <v>0</v>
      </c>
      <c r="M5081" s="7">
        <f t="shared" si="238"/>
        <v>2015</v>
      </c>
      <c r="N5081" s="7">
        <f t="shared" si="239"/>
        <v>7</v>
      </c>
      <c r="O5081" s="30">
        <f t="shared" si="240"/>
        <v>139</v>
      </c>
    </row>
    <row r="5082" spans="2:15" x14ac:dyDescent="0.2">
      <c r="B5082" s="13">
        <v>56876</v>
      </c>
      <c r="C5082" s="14">
        <v>42199.796111111267</v>
      </c>
      <c r="D5082" s="7" t="s">
        <v>7</v>
      </c>
      <c r="E5082" s="13">
        <v>2163</v>
      </c>
      <c r="F5082" s="7" t="s">
        <v>46</v>
      </c>
      <c r="G5082" s="7" t="s">
        <v>12</v>
      </c>
      <c r="H5082" s="13">
        <v>9</v>
      </c>
      <c r="I5082" s="13" t="str">
        <f>IF(G5082="Male",VLOOKUP(H5082,'Shoe size conversion table'!$B$6:$D$22,2),VLOOKUP(H5082,'Shoe size conversion table'!$J$6:$L$22,2))</f>
        <v>39-40</v>
      </c>
      <c r="J5082" s="13">
        <f>IF(G5082="Male",VLOOKUP(H5082,'Shoe size conversion table'!$B$6:$D$22,3),VLOOKUP(H5082,'Shoe size conversion table'!$J$6:$L$22,3))</f>
        <v>7</v>
      </c>
      <c r="K5082" s="11">
        <v>169</v>
      </c>
      <c r="L5082" s="12">
        <v>0.3</v>
      </c>
      <c r="M5082" s="7">
        <f t="shared" si="238"/>
        <v>2015</v>
      </c>
      <c r="N5082" s="7">
        <f t="shared" si="239"/>
        <v>7</v>
      </c>
      <c r="O5082" s="30">
        <f t="shared" si="240"/>
        <v>118.3</v>
      </c>
    </row>
    <row r="5083" spans="2:15" x14ac:dyDescent="0.2">
      <c r="B5083" s="13">
        <v>56876</v>
      </c>
      <c r="C5083" s="14">
        <v>42199.796111111289</v>
      </c>
      <c r="D5083" s="7" t="s">
        <v>7</v>
      </c>
      <c r="E5083" s="13">
        <v>2193</v>
      </c>
      <c r="F5083" s="7" t="s">
        <v>48</v>
      </c>
      <c r="G5083" s="7" t="s">
        <v>11</v>
      </c>
      <c r="H5083" s="13">
        <v>10</v>
      </c>
      <c r="I5083" s="13">
        <f>IF(G5083="Male",VLOOKUP(H5083,'Shoe size conversion table'!$B$6:$D$22,2),VLOOKUP(H5083,'Shoe size conversion table'!$J$6:$L$22,2))</f>
        <v>43</v>
      </c>
      <c r="J5083" s="13">
        <f>IF(G5083="Male",VLOOKUP(H5083,'Shoe size conversion table'!$B$6:$D$22,3),VLOOKUP(H5083,'Shoe size conversion table'!$J$6:$L$22,3))</f>
        <v>9.5</v>
      </c>
      <c r="K5083" s="11">
        <v>179</v>
      </c>
      <c r="L5083" s="12">
        <v>0</v>
      </c>
      <c r="M5083" s="7">
        <f t="shared" si="238"/>
        <v>2015</v>
      </c>
      <c r="N5083" s="7">
        <f t="shared" si="239"/>
        <v>7</v>
      </c>
      <c r="O5083" s="30">
        <f t="shared" si="240"/>
        <v>179</v>
      </c>
    </row>
    <row r="5084" spans="2:15" x14ac:dyDescent="0.2">
      <c r="B5084" s="13">
        <v>56877</v>
      </c>
      <c r="C5084" s="14">
        <v>42199.916111111292</v>
      </c>
      <c r="D5084" s="7" t="s">
        <v>8</v>
      </c>
      <c r="E5084" s="13">
        <v>2166</v>
      </c>
      <c r="F5084" s="7" t="s">
        <v>40</v>
      </c>
      <c r="G5084" s="7" t="s">
        <v>11</v>
      </c>
      <c r="H5084" s="13">
        <v>7.5</v>
      </c>
      <c r="I5084" s="13" t="str">
        <f>IF(G5084="Male",VLOOKUP(H5084,'Shoe size conversion table'!$B$6:$D$22,2),VLOOKUP(H5084,'Shoe size conversion table'!$J$6:$L$22,2))</f>
        <v>40-41</v>
      </c>
      <c r="J5084" s="13">
        <f>IF(G5084="Male",VLOOKUP(H5084,'Shoe size conversion table'!$B$6:$D$22,3),VLOOKUP(H5084,'Shoe size conversion table'!$J$6:$L$22,3))</f>
        <v>7</v>
      </c>
      <c r="K5084" s="11">
        <v>159</v>
      </c>
      <c r="L5084" s="12">
        <v>0</v>
      </c>
      <c r="M5084" s="7">
        <f t="shared" si="238"/>
        <v>2015</v>
      </c>
      <c r="N5084" s="7">
        <f t="shared" si="239"/>
        <v>7</v>
      </c>
      <c r="O5084" s="30">
        <f t="shared" si="240"/>
        <v>159</v>
      </c>
    </row>
    <row r="5085" spans="2:15" x14ac:dyDescent="0.2">
      <c r="B5085" s="13">
        <v>56878</v>
      </c>
      <c r="C5085" s="14">
        <v>42199.926111111134</v>
      </c>
      <c r="D5085" s="7" t="s">
        <v>7</v>
      </c>
      <c r="E5085" s="13">
        <v>2192</v>
      </c>
      <c r="F5085" s="7" t="s">
        <v>49</v>
      </c>
      <c r="G5085" s="7" t="s">
        <v>12</v>
      </c>
      <c r="H5085" s="13">
        <v>9</v>
      </c>
      <c r="I5085" s="13" t="str">
        <f>IF(G5085="Male",VLOOKUP(H5085,'Shoe size conversion table'!$B$6:$D$22,2),VLOOKUP(H5085,'Shoe size conversion table'!$J$6:$L$22,2))</f>
        <v>39-40</v>
      </c>
      <c r="J5085" s="13">
        <f>IF(G5085="Male",VLOOKUP(H5085,'Shoe size conversion table'!$B$6:$D$22,3),VLOOKUP(H5085,'Shoe size conversion table'!$J$6:$L$22,3))</f>
        <v>7</v>
      </c>
      <c r="K5085" s="11">
        <v>149</v>
      </c>
      <c r="L5085" s="12">
        <v>0</v>
      </c>
      <c r="M5085" s="7">
        <f t="shared" si="238"/>
        <v>2015</v>
      </c>
      <c r="N5085" s="7">
        <f t="shared" si="239"/>
        <v>7</v>
      </c>
      <c r="O5085" s="30">
        <f t="shared" si="240"/>
        <v>149</v>
      </c>
    </row>
    <row r="5086" spans="2:15" x14ac:dyDescent="0.2">
      <c r="B5086" s="13">
        <v>56879</v>
      </c>
      <c r="C5086" s="14">
        <v>42199.986111111131</v>
      </c>
      <c r="D5086" s="7" t="s">
        <v>7</v>
      </c>
      <c r="E5086" s="13">
        <v>2233</v>
      </c>
      <c r="F5086" s="7" t="s">
        <v>43</v>
      </c>
      <c r="G5086" s="7" t="s">
        <v>11</v>
      </c>
      <c r="H5086" s="13">
        <v>9.5</v>
      </c>
      <c r="I5086" s="13" t="str">
        <f>IF(G5086="Male",VLOOKUP(H5086,'Shoe size conversion table'!$B$6:$D$22,2),VLOOKUP(H5086,'Shoe size conversion table'!$J$6:$L$22,2))</f>
        <v>42-43</v>
      </c>
      <c r="J5086" s="13">
        <f>IF(G5086="Male",VLOOKUP(H5086,'Shoe size conversion table'!$B$6:$D$22,3),VLOOKUP(H5086,'Shoe size conversion table'!$J$6:$L$22,3))</f>
        <v>9</v>
      </c>
      <c r="K5086" s="11">
        <v>139</v>
      </c>
      <c r="L5086" s="12">
        <v>0.1</v>
      </c>
      <c r="M5086" s="7">
        <f t="shared" si="238"/>
        <v>2015</v>
      </c>
      <c r="N5086" s="7">
        <f t="shared" si="239"/>
        <v>7</v>
      </c>
      <c r="O5086" s="30">
        <f t="shared" si="240"/>
        <v>125.10000000000001</v>
      </c>
    </row>
    <row r="5087" spans="2:15" x14ac:dyDescent="0.2">
      <c r="B5087" s="13">
        <v>56880</v>
      </c>
      <c r="C5087" s="14">
        <v>42200.036111111142</v>
      </c>
      <c r="D5087" s="7" t="s">
        <v>8</v>
      </c>
      <c r="E5087" s="13">
        <v>2169</v>
      </c>
      <c r="F5087" s="7" t="s">
        <v>41</v>
      </c>
      <c r="G5087" s="7" t="s">
        <v>11</v>
      </c>
      <c r="H5087" s="13">
        <v>11.5</v>
      </c>
      <c r="I5087" s="13" t="str">
        <f>IF(G5087="Male",VLOOKUP(H5087,'Shoe size conversion table'!$B$6:$D$22,2),VLOOKUP(H5087,'Shoe size conversion table'!$J$6:$L$22,2))</f>
        <v>44-45</v>
      </c>
      <c r="J5087" s="13">
        <f>IF(G5087="Male",VLOOKUP(H5087,'Shoe size conversion table'!$B$6:$D$22,3),VLOOKUP(H5087,'Shoe size conversion table'!$J$6:$L$22,3))</f>
        <v>11</v>
      </c>
      <c r="K5087" s="11">
        <v>129</v>
      </c>
      <c r="L5087" s="12">
        <v>0</v>
      </c>
      <c r="M5087" s="7">
        <f t="shared" si="238"/>
        <v>2015</v>
      </c>
      <c r="N5087" s="7">
        <f t="shared" si="239"/>
        <v>7</v>
      </c>
      <c r="O5087" s="30">
        <f t="shared" si="240"/>
        <v>129</v>
      </c>
    </row>
    <row r="5088" spans="2:15" x14ac:dyDescent="0.2">
      <c r="B5088" s="13">
        <v>56881</v>
      </c>
      <c r="C5088" s="14">
        <v>42200.126111111138</v>
      </c>
      <c r="D5088" s="7" t="s">
        <v>7</v>
      </c>
      <c r="E5088" s="13">
        <v>2217</v>
      </c>
      <c r="F5088" s="7" t="s">
        <v>55</v>
      </c>
      <c r="G5088" s="7" t="s">
        <v>11</v>
      </c>
      <c r="H5088" s="13">
        <v>9.5</v>
      </c>
      <c r="I5088" s="13" t="str">
        <f>IF(G5088="Male",VLOOKUP(H5088,'Shoe size conversion table'!$B$6:$D$22,2),VLOOKUP(H5088,'Shoe size conversion table'!$J$6:$L$22,2))</f>
        <v>42-43</v>
      </c>
      <c r="J5088" s="13">
        <f>IF(G5088="Male",VLOOKUP(H5088,'Shoe size conversion table'!$B$6:$D$22,3),VLOOKUP(H5088,'Shoe size conversion table'!$J$6:$L$22,3))</f>
        <v>9</v>
      </c>
      <c r="K5088" s="11">
        <v>159</v>
      </c>
      <c r="L5088" s="12">
        <v>0</v>
      </c>
      <c r="M5088" s="7">
        <f t="shared" si="238"/>
        <v>2015</v>
      </c>
      <c r="N5088" s="7">
        <f t="shared" si="239"/>
        <v>7</v>
      </c>
      <c r="O5088" s="30">
        <f t="shared" si="240"/>
        <v>159</v>
      </c>
    </row>
    <row r="5089" spans="2:15" x14ac:dyDescent="0.2">
      <c r="B5089" s="13">
        <v>56882</v>
      </c>
      <c r="C5089" s="14">
        <v>42200.126111111269</v>
      </c>
      <c r="D5089" s="7" t="s">
        <v>7</v>
      </c>
      <c r="E5089" s="13">
        <v>2179</v>
      </c>
      <c r="F5089" s="7" t="s">
        <v>49</v>
      </c>
      <c r="G5089" s="7" t="s">
        <v>12</v>
      </c>
      <c r="H5089" s="13">
        <v>8</v>
      </c>
      <c r="I5089" s="13" t="str">
        <f>IF(G5089="Male",VLOOKUP(H5089,'Shoe size conversion table'!$B$6:$D$22,2),VLOOKUP(H5089,'Shoe size conversion table'!$J$6:$L$22,2))</f>
        <v>38-39</v>
      </c>
      <c r="J5089" s="13">
        <f>IF(G5089="Male",VLOOKUP(H5089,'Shoe size conversion table'!$B$6:$D$22,3),VLOOKUP(H5089,'Shoe size conversion table'!$J$6:$L$22,3))</f>
        <v>6</v>
      </c>
      <c r="K5089" s="11">
        <v>129</v>
      </c>
      <c r="L5089" s="12">
        <v>0.5</v>
      </c>
      <c r="M5089" s="7">
        <f t="shared" si="238"/>
        <v>2015</v>
      </c>
      <c r="N5089" s="7">
        <f t="shared" si="239"/>
        <v>7</v>
      </c>
      <c r="O5089" s="30">
        <f t="shared" si="240"/>
        <v>64.5</v>
      </c>
    </row>
    <row r="5090" spans="2:15" x14ac:dyDescent="0.2">
      <c r="B5090" s="13">
        <v>56883</v>
      </c>
      <c r="C5090" s="14">
        <v>42200.226111111289</v>
      </c>
      <c r="D5090" s="7" t="s">
        <v>8</v>
      </c>
      <c r="E5090" s="13">
        <v>2226</v>
      </c>
      <c r="F5090" s="7" t="s">
        <v>40</v>
      </c>
      <c r="G5090" s="7" t="s">
        <v>11</v>
      </c>
      <c r="H5090" s="13">
        <v>10</v>
      </c>
      <c r="I5090" s="13">
        <f>IF(G5090="Male",VLOOKUP(H5090,'Shoe size conversion table'!$B$6:$D$22,2),VLOOKUP(H5090,'Shoe size conversion table'!$J$6:$L$22,2))</f>
        <v>43</v>
      </c>
      <c r="J5090" s="13">
        <f>IF(G5090="Male",VLOOKUP(H5090,'Shoe size conversion table'!$B$6:$D$22,3),VLOOKUP(H5090,'Shoe size conversion table'!$J$6:$L$22,3))</f>
        <v>9.5</v>
      </c>
      <c r="K5090" s="11">
        <v>189</v>
      </c>
      <c r="L5090" s="12">
        <v>0</v>
      </c>
      <c r="M5090" s="7">
        <f t="shared" si="238"/>
        <v>2015</v>
      </c>
      <c r="N5090" s="7">
        <f t="shared" si="239"/>
        <v>7</v>
      </c>
      <c r="O5090" s="30">
        <f t="shared" si="240"/>
        <v>189</v>
      </c>
    </row>
    <row r="5091" spans="2:15" x14ac:dyDescent="0.2">
      <c r="B5091" s="13">
        <v>56884</v>
      </c>
      <c r="C5091" s="14">
        <v>42200.326111111266</v>
      </c>
      <c r="D5091" s="7" t="s">
        <v>10</v>
      </c>
      <c r="E5091" s="13">
        <v>2237</v>
      </c>
      <c r="F5091" s="7" t="s">
        <v>35</v>
      </c>
      <c r="G5091" s="7" t="s">
        <v>11</v>
      </c>
      <c r="H5091" s="13">
        <v>15</v>
      </c>
      <c r="I5091" s="13">
        <f>IF(G5091="Male",VLOOKUP(H5091,'Shoe size conversion table'!$B$6:$D$22,2),VLOOKUP(H5091,'Shoe size conversion table'!$J$6:$L$22,2))</f>
        <v>48</v>
      </c>
      <c r="J5091" s="13">
        <f>IF(G5091="Male",VLOOKUP(H5091,'Shoe size conversion table'!$B$6:$D$22,3),VLOOKUP(H5091,'Shoe size conversion table'!$J$6:$L$22,3))</f>
        <v>14.5</v>
      </c>
      <c r="K5091" s="11">
        <v>139</v>
      </c>
      <c r="L5091" s="12">
        <v>0.3</v>
      </c>
      <c r="M5091" s="7">
        <f t="shared" si="238"/>
        <v>2015</v>
      </c>
      <c r="N5091" s="7">
        <f t="shared" si="239"/>
        <v>7</v>
      </c>
      <c r="O5091" s="30">
        <f t="shared" si="240"/>
        <v>97.3</v>
      </c>
    </row>
    <row r="5092" spans="2:15" x14ac:dyDescent="0.2">
      <c r="B5092" s="13">
        <v>56885</v>
      </c>
      <c r="C5092" s="14">
        <v>42200.356111111265</v>
      </c>
      <c r="D5092" s="7" t="s">
        <v>7</v>
      </c>
      <c r="E5092" s="13">
        <v>2195</v>
      </c>
      <c r="F5092" s="7" t="s">
        <v>48</v>
      </c>
      <c r="G5092" s="7" t="s">
        <v>12</v>
      </c>
      <c r="H5092" s="13">
        <v>8</v>
      </c>
      <c r="I5092" s="13" t="str">
        <f>IF(G5092="Male",VLOOKUP(H5092,'Shoe size conversion table'!$B$6:$D$22,2),VLOOKUP(H5092,'Shoe size conversion table'!$J$6:$L$22,2))</f>
        <v>38-39</v>
      </c>
      <c r="J5092" s="13">
        <f>IF(G5092="Male",VLOOKUP(H5092,'Shoe size conversion table'!$B$6:$D$22,3),VLOOKUP(H5092,'Shoe size conversion table'!$J$6:$L$22,3))</f>
        <v>6</v>
      </c>
      <c r="K5092" s="11">
        <v>159</v>
      </c>
      <c r="L5092" s="12">
        <v>0.2</v>
      </c>
      <c r="M5092" s="7">
        <f t="shared" si="238"/>
        <v>2015</v>
      </c>
      <c r="N5092" s="7">
        <f t="shared" si="239"/>
        <v>7</v>
      </c>
      <c r="O5092" s="30">
        <f t="shared" si="240"/>
        <v>127.2</v>
      </c>
    </row>
    <row r="5093" spans="2:15" x14ac:dyDescent="0.2">
      <c r="B5093" s="13">
        <v>56886</v>
      </c>
      <c r="C5093" s="14">
        <v>42200.416111111139</v>
      </c>
      <c r="D5093" s="7" t="s">
        <v>8</v>
      </c>
      <c r="E5093" s="13">
        <v>2156</v>
      </c>
      <c r="F5093" s="7" t="s">
        <v>38</v>
      </c>
      <c r="G5093" s="7" t="s">
        <v>11</v>
      </c>
      <c r="H5093" s="13">
        <v>11</v>
      </c>
      <c r="I5093" s="13">
        <f>IF(G5093="Male",VLOOKUP(H5093,'Shoe size conversion table'!$B$6:$D$22,2),VLOOKUP(H5093,'Shoe size conversion table'!$J$6:$L$22,2))</f>
        <v>44</v>
      </c>
      <c r="J5093" s="13">
        <f>IF(G5093="Male",VLOOKUP(H5093,'Shoe size conversion table'!$B$6:$D$22,3),VLOOKUP(H5093,'Shoe size conversion table'!$J$6:$L$22,3))</f>
        <v>10.5</v>
      </c>
      <c r="K5093" s="11">
        <v>149</v>
      </c>
      <c r="L5093" s="12">
        <v>0</v>
      </c>
      <c r="M5093" s="7">
        <f t="shared" si="238"/>
        <v>2015</v>
      </c>
      <c r="N5093" s="7">
        <f t="shared" si="239"/>
        <v>7</v>
      </c>
      <c r="O5093" s="30">
        <f t="shared" si="240"/>
        <v>149</v>
      </c>
    </row>
    <row r="5094" spans="2:15" x14ac:dyDescent="0.2">
      <c r="B5094" s="13">
        <v>56886</v>
      </c>
      <c r="C5094" s="14">
        <v>42200.416111111139</v>
      </c>
      <c r="D5094" s="7" t="s">
        <v>8</v>
      </c>
      <c r="E5094" s="13">
        <v>2178</v>
      </c>
      <c r="F5094" s="7" t="s">
        <v>42</v>
      </c>
      <c r="G5094" s="7" t="s">
        <v>11</v>
      </c>
      <c r="H5094" s="13">
        <v>9.5</v>
      </c>
      <c r="I5094" s="13" t="str">
        <f>IF(G5094="Male",VLOOKUP(H5094,'Shoe size conversion table'!$B$6:$D$22,2),VLOOKUP(H5094,'Shoe size conversion table'!$J$6:$L$22,2))</f>
        <v>42-43</v>
      </c>
      <c r="J5094" s="13">
        <f>IF(G5094="Male",VLOOKUP(H5094,'Shoe size conversion table'!$B$6:$D$22,3),VLOOKUP(H5094,'Shoe size conversion table'!$J$6:$L$22,3))</f>
        <v>9</v>
      </c>
      <c r="K5094" s="11">
        <v>149</v>
      </c>
      <c r="L5094" s="12">
        <v>0.3</v>
      </c>
      <c r="M5094" s="7">
        <f t="shared" si="238"/>
        <v>2015</v>
      </c>
      <c r="N5094" s="7">
        <f t="shared" si="239"/>
        <v>7</v>
      </c>
      <c r="O5094" s="30">
        <f t="shared" si="240"/>
        <v>104.3</v>
      </c>
    </row>
    <row r="5095" spans="2:15" x14ac:dyDescent="0.2">
      <c r="B5095" s="13">
        <v>56887</v>
      </c>
      <c r="C5095" s="14">
        <v>42200.636111111235</v>
      </c>
      <c r="D5095" s="7" t="s">
        <v>7</v>
      </c>
      <c r="E5095" s="13">
        <v>2193</v>
      </c>
      <c r="F5095" s="7" t="s">
        <v>50</v>
      </c>
      <c r="G5095" s="7" t="s">
        <v>11</v>
      </c>
      <c r="H5095" s="13">
        <v>9.5</v>
      </c>
      <c r="I5095" s="13" t="str">
        <f>IF(G5095="Male",VLOOKUP(H5095,'Shoe size conversion table'!$B$6:$D$22,2),VLOOKUP(H5095,'Shoe size conversion table'!$J$6:$L$22,2))</f>
        <v>42-43</v>
      </c>
      <c r="J5095" s="13">
        <f>IF(G5095="Male",VLOOKUP(H5095,'Shoe size conversion table'!$B$6:$D$22,3),VLOOKUP(H5095,'Shoe size conversion table'!$J$6:$L$22,3))</f>
        <v>9</v>
      </c>
      <c r="K5095" s="11">
        <v>189</v>
      </c>
      <c r="L5095" s="12">
        <v>0</v>
      </c>
      <c r="M5095" s="7">
        <f t="shared" si="238"/>
        <v>2015</v>
      </c>
      <c r="N5095" s="7">
        <f t="shared" si="239"/>
        <v>7</v>
      </c>
      <c r="O5095" s="30">
        <f t="shared" si="240"/>
        <v>189</v>
      </c>
    </row>
    <row r="5096" spans="2:15" x14ac:dyDescent="0.2">
      <c r="B5096" s="13">
        <v>56888</v>
      </c>
      <c r="C5096" s="14">
        <v>42200.776111111132</v>
      </c>
      <c r="D5096" s="7" t="s">
        <v>8</v>
      </c>
      <c r="E5096" s="13">
        <v>2216</v>
      </c>
      <c r="F5096" s="7" t="s">
        <v>41</v>
      </c>
      <c r="G5096" s="7" t="s">
        <v>11</v>
      </c>
      <c r="H5096" s="13">
        <v>10.5</v>
      </c>
      <c r="I5096" s="13" t="str">
        <f>IF(G5096="Male",VLOOKUP(H5096,'Shoe size conversion table'!$B$6:$D$22,2),VLOOKUP(H5096,'Shoe size conversion table'!$J$6:$L$22,2))</f>
        <v>43-44</v>
      </c>
      <c r="J5096" s="13">
        <f>IF(G5096="Male",VLOOKUP(H5096,'Shoe size conversion table'!$B$6:$D$22,3),VLOOKUP(H5096,'Shoe size conversion table'!$J$6:$L$22,3))</f>
        <v>10</v>
      </c>
      <c r="K5096" s="11">
        <v>139</v>
      </c>
      <c r="L5096" s="12">
        <v>0</v>
      </c>
      <c r="M5096" s="7">
        <f t="shared" si="238"/>
        <v>2015</v>
      </c>
      <c r="N5096" s="7">
        <f t="shared" si="239"/>
        <v>7</v>
      </c>
      <c r="O5096" s="30">
        <f t="shared" si="240"/>
        <v>139</v>
      </c>
    </row>
    <row r="5097" spans="2:15" x14ac:dyDescent="0.2">
      <c r="B5097" s="13">
        <v>56889</v>
      </c>
      <c r="C5097" s="14">
        <v>42200.796111111267</v>
      </c>
      <c r="D5097" s="7" t="s">
        <v>7</v>
      </c>
      <c r="E5097" s="13">
        <v>2238</v>
      </c>
      <c r="F5097" s="7" t="s">
        <v>51</v>
      </c>
      <c r="G5097" s="7" t="s">
        <v>11</v>
      </c>
      <c r="H5097" s="13">
        <v>9</v>
      </c>
      <c r="I5097" s="13">
        <f>IF(G5097="Male",VLOOKUP(H5097,'Shoe size conversion table'!$B$6:$D$22,2),VLOOKUP(H5097,'Shoe size conversion table'!$J$6:$L$22,2))</f>
        <v>42</v>
      </c>
      <c r="J5097" s="13">
        <f>IF(G5097="Male",VLOOKUP(H5097,'Shoe size conversion table'!$B$6:$D$22,3),VLOOKUP(H5097,'Shoe size conversion table'!$J$6:$L$22,3))</f>
        <v>8.5</v>
      </c>
      <c r="K5097" s="11">
        <v>149</v>
      </c>
      <c r="L5097" s="12">
        <v>0</v>
      </c>
      <c r="M5097" s="7">
        <f t="shared" si="238"/>
        <v>2015</v>
      </c>
      <c r="N5097" s="7">
        <f t="shared" si="239"/>
        <v>7</v>
      </c>
      <c r="O5097" s="30">
        <f t="shared" si="240"/>
        <v>149</v>
      </c>
    </row>
    <row r="5098" spans="2:15" x14ac:dyDescent="0.2">
      <c r="B5098" s="13">
        <v>56890</v>
      </c>
      <c r="C5098" s="14">
        <v>42200.916111111292</v>
      </c>
      <c r="D5098" s="7" t="s">
        <v>8</v>
      </c>
      <c r="E5098" s="13">
        <v>2185</v>
      </c>
      <c r="F5098" s="7" t="s">
        <v>39</v>
      </c>
      <c r="G5098" s="7" t="s">
        <v>12</v>
      </c>
      <c r="H5098" s="13">
        <v>6.5</v>
      </c>
      <c r="I5098" s="13">
        <f>IF(G5098="Male",VLOOKUP(H5098,'Shoe size conversion table'!$B$6:$D$22,2),VLOOKUP(H5098,'Shoe size conversion table'!$J$6:$L$22,2))</f>
        <v>37</v>
      </c>
      <c r="J5098" s="13">
        <f>IF(G5098="Male",VLOOKUP(H5098,'Shoe size conversion table'!$B$6:$D$22,3),VLOOKUP(H5098,'Shoe size conversion table'!$J$6:$L$22,3))</f>
        <v>4.5</v>
      </c>
      <c r="K5098" s="11">
        <v>169</v>
      </c>
      <c r="L5098" s="12">
        <v>0.2</v>
      </c>
      <c r="M5098" s="7">
        <f t="shared" si="238"/>
        <v>2015</v>
      </c>
      <c r="N5098" s="7">
        <f t="shared" si="239"/>
        <v>7</v>
      </c>
      <c r="O5098" s="30">
        <f t="shared" si="240"/>
        <v>135.20000000000002</v>
      </c>
    </row>
    <row r="5099" spans="2:15" x14ac:dyDescent="0.2">
      <c r="B5099" s="13">
        <v>56891</v>
      </c>
      <c r="C5099" s="14">
        <v>42200.926111111134</v>
      </c>
      <c r="D5099" s="7" t="s">
        <v>9</v>
      </c>
      <c r="E5099" s="13">
        <v>2174</v>
      </c>
      <c r="F5099" s="7" t="s">
        <v>61</v>
      </c>
      <c r="G5099" s="7" t="s">
        <v>11</v>
      </c>
      <c r="H5099" s="13">
        <v>10</v>
      </c>
      <c r="I5099" s="13">
        <f>IF(G5099="Male",VLOOKUP(H5099,'Shoe size conversion table'!$B$6:$D$22,2),VLOOKUP(H5099,'Shoe size conversion table'!$J$6:$L$22,2))</f>
        <v>43</v>
      </c>
      <c r="J5099" s="13">
        <f>IF(G5099="Male",VLOOKUP(H5099,'Shoe size conversion table'!$B$6:$D$22,3),VLOOKUP(H5099,'Shoe size conversion table'!$J$6:$L$22,3))</f>
        <v>9.5</v>
      </c>
      <c r="K5099" s="11">
        <v>199</v>
      </c>
      <c r="L5099" s="12">
        <v>0.3</v>
      </c>
      <c r="M5099" s="7">
        <f t="shared" si="238"/>
        <v>2015</v>
      </c>
      <c r="N5099" s="7">
        <f t="shared" si="239"/>
        <v>7</v>
      </c>
      <c r="O5099" s="30">
        <f t="shared" si="240"/>
        <v>139.29999999999998</v>
      </c>
    </row>
    <row r="5100" spans="2:15" x14ac:dyDescent="0.2">
      <c r="B5100" s="13">
        <v>56892</v>
      </c>
      <c r="C5100" s="14">
        <v>42200.956111111132</v>
      </c>
      <c r="D5100" s="7" t="s">
        <v>10</v>
      </c>
      <c r="E5100" s="13">
        <v>2184</v>
      </c>
      <c r="F5100" s="7" t="s">
        <v>34</v>
      </c>
      <c r="G5100" s="7" t="s">
        <v>12</v>
      </c>
      <c r="H5100" s="13">
        <v>8.5</v>
      </c>
      <c r="I5100" s="13">
        <f>IF(G5100="Male",VLOOKUP(H5100,'Shoe size conversion table'!$B$6:$D$22,2),VLOOKUP(H5100,'Shoe size conversion table'!$J$6:$L$22,2))</f>
        <v>39</v>
      </c>
      <c r="J5100" s="13">
        <f>IF(G5100="Male",VLOOKUP(H5100,'Shoe size conversion table'!$B$6:$D$22,3),VLOOKUP(H5100,'Shoe size conversion table'!$J$6:$L$22,3))</f>
        <v>6.5</v>
      </c>
      <c r="K5100" s="11">
        <v>149</v>
      </c>
      <c r="L5100" s="12">
        <v>0.3</v>
      </c>
      <c r="M5100" s="7">
        <f t="shared" si="238"/>
        <v>2015</v>
      </c>
      <c r="N5100" s="7">
        <f t="shared" si="239"/>
        <v>7</v>
      </c>
      <c r="O5100" s="30">
        <f t="shared" si="240"/>
        <v>104.3</v>
      </c>
    </row>
    <row r="5101" spans="2:15" x14ac:dyDescent="0.2">
      <c r="B5101" s="13">
        <v>56893</v>
      </c>
      <c r="C5101" s="14">
        <v>42200.956111111132</v>
      </c>
      <c r="D5101" s="7" t="s">
        <v>7</v>
      </c>
      <c r="E5101" s="13">
        <v>2202</v>
      </c>
      <c r="F5101" s="7" t="s">
        <v>49</v>
      </c>
      <c r="G5101" s="7" t="s">
        <v>12</v>
      </c>
      <c r="H5101" s="13">
        <v>7.5</v>
      </c>
      <c r="I5101" s="13">
        <f>IF(G5101="Male",VLOOKUP(H5101,'Shoe size conversion table'!$B$6:$D$22,2),VLOOKUP(H5101,'Shoe size conversion table'!$J$6:$L$22,2))</f>
        <v>38</v>
      </c>
      <c r="J5101" s="13">
        <f>IF(G5101="Male",VLOOKUP(H5101,'Shoe size conversion table'!$B$6:$D$22,3),VLOOKUP(H5101,'Shoe size conversion table'!$J$6:$L$22,3))</f>
        <v>5.5</v>
      </c>
      <c r="K5101" s="11">
        <v>189</v>
      </c>
      <c r="L5101" s="12">
        <v>0.5</v>
      </c>
      <c r="M5101" s="7">
        <f t="shared" si="238"/>
        <v>2015</v>
      </c>
      <c r="N5101" s="7">
        <f t="shared" si="239"/>
        <v>7</v>
      </c>
      <c r="O5101" s="30">
        <f t="shared" si="240"/>
        <v>94.5</v>
      </c>
    </row>
    <row r="5102" spans="2:15" x14ac:dyDescent="0.2">
      <c r="B5102" s="13">
        <v>56894</v>
      </c>
      <c r="C5102" s="14">
        <v>42201.006111111266</v>
      </c>
      <c r="D5102" s="7" t="s">
        <v>10</v>
      </c>
      <c r="E5102" s="13">
        <v>2188</v>
      </c>
      <c r="F5102" s="7" t="s">
        <v>35</v>
      </c>
      <c r="G5102" s="7" t="s">
        <v>12</v>
      </c>
      <c r="H5102" s="13">
        <v>7.5</v>
      </c>
      <c r="I5102" s="13">
        <f>IF(G5102="Male",VLOOKUP(H5102,'Shoe size conversion table'!$B$6:$D$22,2),VLOOKUP(H5102,'Shoe size conversion table'!$J$6:$L$22,2))</f>
        <v>38</v>
      </c>
      <c r="J5102" s="13">
        <f>IF(G5102="Male",VLOOKUP(H5102,'Shoe size conversion table'!$B$6:$D$22,3),VLOOKUP(H5102,'Shoe size conversion table'!$J$6:$L$22,3))</f>
        <v>5.5</v>
      </c>
      <c r="K5102" s="11">
        <v>159</v>
      </c>
      <c r="L5102" s="12">
        <v>0</v>
      </c>
      <c r="M5102" s="7">
        <f t="shared" si="238"/>
        <v>2015</v>
      </c>
      <c r="N5102" s="7">
        <f t="shared" si="239"/>
        <v>7</v>
      </c>
      <c r="O5102" s="30">
        <f t="shared" si="240"/>
        <v>159</v>
      </c>
    </row>
    <row r="5103" spans="2:15" x14ac:dyDescent="0.2">
      <c r="B5103" s="13">
        <v>56895</v>
      </c>
      <c r="C5103" s="14">
        <v>42201.356111111265</v>
      </c>
      <c r="D5103" s="7" t="s">
        <v>10</v>
      </c>
      <c r="E5103" s="13">
        <v>2208</v>
      </c>
      <c r="F5103" s="7" t="s">
        <v>34</v>
      </c>
      <c r="G5103" s="7" t="s">
        <v>11</v>
      </c>
      <c r="H5103" s="13">
        <v>9</v>
      </c>
      <c r="I5103" s="13">
        <f>IF(G5103="Male",VLOOKUP(H5103,'Shoe size conversion table'!$B$6:$D$22,2),VLOOKUP(H5103,'Shoe size conversion table'!$J$6:$L$22,2))</f>
        <v>42</v>
      </c>
      <c r="J5103" s="13">
        <f>IF(G5103="Male",VLOOKUP(H5103,'Shoe size conversion table'!$B$6:$D$22,3),VLOOKUP(H5103,'Shoe size conversion table'!$J$6:$L$22,3))</f>
        <v>8.5</v>
      </c>
      <c r="K5103" s="11">
        <v>189</v>
      </c>
      <c r="L5103" s="12">
        <v>0</v>
      </c>
      <c r="M5103" s="7">
        <f t="shared" si="238"/>
        <v>2015</v>
      </c>
      <c r="N5103" s="7">
        <f t="shared" si="239"/>
        <v>7</v>
      </c>
      <c r="O5103" s="30">
        <f t="shared" si="240"/>
        <v>189</v>
      </c>
    </row>
    <row r="5104" spans="2:15" x14ac:dyDescent="0.2">
      <c r="B5104" s="13">
        <v>56896</v>
      </c>
      <c r="C5104" s="14">
        <v>42201.426111111236</v>
      </c>
      <c r="D5104" s="7" t="s">
        <v>7</v>
      </c>
      <c r="E5104" s="13">
        <v>2226</v>
      </c>
      <c r="F5104" s="7" t="s">
        <v>51</v>
      </c>
      <c r="G5104" s="7" t="s">
        <v>11</v>
      </c>
      <c r="H5104" s="13">
        <v>11.5</v>
      </c>
      <c r="I5104" s="13" t="str">
        <f>IF(G5104="Male",VLOOKUP(H5104,'Shoe size conversion table'!$B$6:$D$22,2),VLOOKUP(H5104,'Shoe size conversion table'!$J$6:$L$22,2))</f>
        <v>44-45</v>
      </c>
      <c r="J5104" s="13">
        <f>IF(G5104="Male",VLOOKUP(H5104,'Shoe size conversion table'!$B$6:$D$22,3),VLOOKUP(H5104,'Shoe size conversion table'!$J$6:$L$22,3))</f>
        <v>11</v>
      </c>
      <c r="K5104" s="11">
        <v>179</v>
      </c>
      <c r="L5104" s="12">
        <v>0</v>
      </c>
      <c r="M5104" s="7">
        <f t="shared" si="238"/>
        <v>2015</v>
      </c>
      <c r="N5104" s="7">
        <f t="shared" si="239"/>
        <v>7</v>
      </c>
      <c r="O5104" s="30">
        <f t="shared" si="240"/>
        <v>179</v>
      </c>
    </row>
    <row r="5105" spans="2:15" x14ac:dyDescent="0.2">
      <c r="B5105" s="13">
        <v>56897</v>
      </c>
      <c r="C5105" s="14">
        <v>42201.746111111264</v>
      </c>
      <c r="D5105" s="7" t="s">
        <v>8</v>
      </c>
      <c r="E5105" s="13">
        <v>2188</v>
      </c>
      <c r="F5105" s="7" t="s">
        <v>38</v>
      </c>
      <c r="G5105" s="7" t="s">
        <v>11</v>
      </c>
      <c r="H5105" s="13">
        <v>9.5</v>
      </c>
      <c r="I5105" s="13" t="str">
        <f>IF(G5105="Male",VLOOKUP(H5105,'Shoe size conversion table'!$B$6:$D$22,2),VLOOKUP(H5105,'Shoe size conversion table'!$J$6:$L$22,2))</f>
        <v>42-43</v>
      </c>
      <c r="J5105" s="13">
        <f>IF(G5105="Male",VLOOKUP(H5105,'Shoe size conversion table'!$B$6:$D$22,3),VLOOKUP(H5105,'Shoe size conversion table'!$J$6:$L$22,3))</f>
        <v>9</v>
      </c>
      <c r="K5105" s="11">
        <v>149</v>
      </c>
      <c r="L5105" s="12">
        <v>0.3</v>
      </c>
      <c r="M5105" s="7">
        <f t="shared" si="238"/>
        <v>2015</v>
      </c>
      <c r="N5105" s="7">
        <f t="shared" si="239"/>
        <v>7</v>
      </c>
      <c r="O5105" s="30">
        <f t="shared" si="240"/>
        <v>104.3</v>
      </c>
    </row>
    <row r="5106" spans="2:15" x14ac:dyDescent="0.2">
      <c r="B5106" s="13">
        <v>56898</v>
      </c>
      <c r="C5106" s="14">
        <v>42201.796111111289</v>
      </c>
      <c r="D5106" s="7" t="s">
        <v>7</v>
      </c>
      <c r="E5106" s="13">
        <v>2161</v>
      </c>
      <c r="F5106" s="7" t="s">
        <v>48</v>
      </c>
      <c r="G5106" s="7" t="s">
        <v>11</v>
      </c>
      <c r="H5106" s="13">
        <v>10.5</v>
      </c>
      <c r="I5106" s="13" t="str">
        <f>IF(G5106="Male",VLOOKUP(H5106,'Shoe size conversion table'!$B$6:$D$22,2),VLOOKUP(H5106,'Shoe size conversion table'!$J$6:$L$22,2))</f>
        <v>43-44</v>
      </c>
      <c r="J5106" s="13">
        <f>IF(G5106="Male",VLOOKUP(H5106,'Shoe size conversion table'!$B$6:$D$22,3),VLOOKUP(H5106,'Shoe size conversion table'!$J$6:$L$22,3))</f>
        <v>10</v>
      </c>
      <c r="K5106" s="11">
        <v>149</v>
      </c>
      <c r="L5106" s="12">
        <v>0</v>
      </c>
      <c r="M5106" s="7">
        <f t="shared" si="238"/>
        <v>2015</v>
      </c>
      <c r="N5106" s="7">
        <f t="shared" si="239"/>
        <v>7</v>
      </c>
      <c r="O5106" s="30">
        <f t="shared" si="240"/>
        <v>149</v>
      </c>
    </row>
    <row r="5107" spans="2:15" x14ac:dyDescent="0.2">
      <c r="B5107" s="13">
        <v>56899</v>
      </c>
      <c r="C5107" s="14">
        <v>42201.826111111266</v>
      </c>
      <c r="D5107" s="7" t="s">
        <v>7</v>
      </c>
      <c r="E5107" s="13">
        <v>2196</v>
      </c>
      <c r="F5107" s="7" t="s">
        <v>53</v>
      </c>
      <c r="G5107" s="7" t="s">
        <v>12</v>
      </c>
      <c r="H5107" s="13">
        <v>8</v>
      </c>
      <c r="I5107" s="13" t="str">
        <f>IF(G5107="Male",VLOOKUP(H5107,'Shoe size conversion table'!$B$6:$D$22,2),VLOOKUP(H5107,'Shoe size conversion table'!$J$6:$L$22,2))</f>
        <v>38-39</v>
      </c>
      <c r="J5107" s="13">
        <f>IF(G5107="Male",VLOOKUP(H5107,'Shoe size conversion table'!$B$6:$D$22,3),VLOOKUP(H5107,'Shoe size conversion table'!$J$6:$L$22,3))</f>
        <v>6</v>
      </c>
      <c r="K5107" s="11">
        <v>179</v>
      </c>
      <c r="L5107" s="12">
        <v>0</v>
      </c>
      <c r="M5107" s="7">
        <f t="shared" si="238"/>
        <v>2015</v>
      </c>
      <c r="N5107" s="7">
        <f t="shared" si="239"/>
        <v>7</v>
      </c>
      <c r="O5107" s="30">
        <f t="shared" si="240"/>
        <v>179</v>
      </c>
    </row>
    <row r="5108" spans="2:15" x14ac:dyDescent="0.2">
      <c r="B5108" s="13">
        <v>56899</v>
      </c>
      <c r="C5108" s="14">
        <v>42201.826111111266</v>
      </c>
      <c r="D5108" s="7" t="s">
        <v>7</v>
      </c>
      <c r="E5108" s="13">
        <v>2193</v>
      </c>
      <c r="F5108" s="7" t="s">
        <v>53</v>
      </c>
      <c r="G5108" s="7" t="s">
        <v>12</v>
      </c>
      <c r="H5108" s="13">
        <v>9.5</v>
      </c>
      <c r="I5108" s="13">
        <f>IF(G5108="Male",VLOOKUP(H5108,'Shoe size conversion table'!$B$6:$D$22,2),VLOOKUP(H5108,'Shoe size conversion table'!$J$6:$L$22,2))</f>
        <v>40</v>
      </c>
      <c r="J5108" s="13">
        <f>IF(G5108="Male",VLOOKUP(H5108,'Shoe size conversion table'!$B$6:$D$22,3),VLOOKUP(H5108,'Shoe size conversion table'!$J$6:$L$22,3))</f>
        <v>7.5</v>
      </c>
      <c r="K5108" s="11">
        <v>159</v>
      </c>
      <c r="L5108" s="12">
        <v>0.1</v>
      </c>
      <c r="M5108" s="7">
        <f t="shared" si="238"/>
        <v>2015</v>
      </c>
      <c r="N5108" s="7">
        <f t="shared" si="239"/>
        <v>7</v>
      </c>
      <c r="O5108" s="30">
        <f t="shared" si="240"/>
        <v>143.1</v>
      </c>
    </row>
    <row r="5109" spans="2:15" x14ac:dyDescent="0.2">
      <c r="B5109" s="13">
        <v>56900</v>
      </c>
      <c r="C5109" s="14">
        <v>42201.916111111292</v>
      </c>
      <c r="D5109" s="7" t="s">
        <v>8</v>
      </c>
      <c r="E5109" s="13">
        <v>2226</v>
      </c>
      <c r="F5109" s="7" t="s">
        <v>40</v>
      </c>
      <c r="G5109" s="7" t="s">
        <v>11</v>
      </c>
      <c r="H5109" s="13">
        <v>10</v>
      </c>
      <c r="I5109" s="13">
        <f>IF(G5109="Male",VLOOKUP(H5109,'Shoe size conversion table'!$B$6:$D$22,2),VLOOKUP(H5109,'Shoe size conversion table'!$J$6:$L$22,2))</f>
        <v>43</v>
      </c>
      <c r="J5109" s="13">
        <f>IF(G5109="Male",VLOOKUP(H5109,'Shoe size conversion table'!$B$6:$D$22,3),VLOOKUP(H5109,'Shoe size conversion table'!$J$6:$L$22,3))</f>
        <v>9.5</v>
      </c>
      <c r="K5109" s="11">
        <v>189</v>
      </c>
      <c r="L5109" s="12">
        <v>0</v>
      </c>
      <c r="M5109" s="7">
        <f t="shared" si="238"/>
        <v>2015</v>
      </c>
      <c r="N5109" s="7">
        <f t="shared" si="239"/>
        <v>7</v>
      </c>
      <c r="O5109" s="30">
        <f t="shared" si="240"/>
        <v>189</v>
      </c>
    </row>
    <row r="5110" spans="2:15" x14ac:dyDescent="0.2">
      <c r="B5110" s="13">
        <v>56901</v>
      </c>
      <c r="C5110" s="14">
        <v>42202.006111111266</v>
      </c>
      <c r="D5110" s="7" t="s">
        <v>10</v>
      </c>
      <c r="E5110" s="13">
        <v>2189</v>
      </c>
      <c r="F5110" s="7" t="s">
        <v>35</v>
      </c>
      <c r="G5110" s="7" t="s">
        <v>11</v>
      </c>
      <c r="H5110" s="13">
        <v>10</v>
      </c>
      <c r="I5110" s="13">
        <f>IF(G5110="Male",VLOOKUP(H5110,'Shoe size conversion table'!$B$6:$D$22,2),VLOOKUP(H5110,'Shoe size conversion table'!$J$6:$L$22,2))</f>
        <v>43</v>
      </c>
      <c r="J5110" s="13">
        <f>IF(G5110="Male",VLOOKUP(H5110,'Shoe size conversion table'!$B$6:$D$22,3),VLOOKUP(H5110,'Shoe size conversion table'!$J$6:$L$22,3))</f>
        <v>9.5</v>
      </c>
      <c r="K5110" s="11">
        <v>169</v>
      </c>
      <c r="L5110" s="12">
        <v>0</v>
      </c>
      <c r="M5110" s="7">
        <f t="shared" si="238"/>
        <v>2015</v>
      </c>
      <c r="N5110" s="7">
        <f t="shared" si="239"/>
        <v>7</v>
      </c>
      <c r="O5110" s="30">
        <f t="shared" si="240"/>
        <v>169</v>
      </c>
    </row>
    <row r="5111" spans="2:15" x14ac:dyDescent="0.2">
      <c r="B5111" s="13">
        <v>56902</v>
      </c>
      <c r="C5111" s="14">
        <v>42202.166111111233</v>
      </c>
      <c r="D5111" s="7" t="s">
        <v>8</v>
      </c>
      <c r="E5111" s="13">
        <v>2208</v>
      </c>
      <c r="F5111" s="7" t="s">
        <v>38</v>
      </c>
      <c r="G5111" s="7" t="s">
        <v>11</v>
      </c>
      <c r="H5111" s="13">
        <v>9</v>
      </c>
      <c r="I5111" s="13">
        <f>IF(G5111="Male",VLOOKUP(H5111,'Shoe size conversion table'!$B$6:$D$22,2),VLOOKUP(H5111,'Shoe size conversion table'!$J$6:$L$22,2))</f>
        <v>42</v>
      </c>
      <c r="J5111" s="13">
        <f>IF(G5111="Male",VLOOKUP(H5111,'Shoe size conversion table'!$B$6:$D$22,3),VLOOKUP(H5111,'Shoe size conversion table'!$J$6:$L$22,3))</f>
        <v>8.5</v>
      </c>
      <c r="K5111" s="11">
        <v>159</v>
      </c>
      <c r="L5111" s="12">
        <v>0.5</v>
      </c>
      <c r="M5111" s="7">
        <f t="shared" si="238"/>
        <v>2015</v>
      </c>
      <c r="N5111" s="7">
        <f t="shared" si="239"/>
        <v>7</v>
      </c>
      <c r="O5111" s="30">
        <f t="shared" si="240"/>
        <v>79.5</v>
      </c>
    </row>
    <row r="5112" spans="2:15" x14ac:dyDescent="0.2">
      <c r="B5112" s="13">
        <v>56903</v>
      </c>
      <c r="C5112" s="14">
        <v>42202.276111111227</v>
      </c>
      <c r="D5112" s="7" t="s">
        <v>10</v>
      </c>
      <c r="E5112" s="13">
        <v>2173</v>
      </c>
      <c r="F5112" s="7" t="s">
        <v>35</v>
      </c>
      <c r="G5112" s="7" t="s">
        <v>11</v>
      </c>
      <c r="H5112" s="13">
        <v>10.5</v>
      </c>
      <c r="I5112" s="13" t="str">
        <f>IF(G5112="Male",VLOOKUP(H5112,'Shoe size conversion table'!$B$6:$D$22,2),VLOOKUP(H5112,'Shoe size conversion table'!$J$6:$L$22,2))</f>
        <v>43-44</v>
      </c>
      <c r="J5112" s="13">
        <f>IF(G5112="Male",VLOOKUP(H5112,'Shoe size conversion table'!$B$6:$D$22,3),VLOOKUP(H5112,'Shoe size conversion table'!$J$6:$L$22,3))</f>
        <v>10</v>
      </c>
      <c r="K5112" s="11">
        <v>169</v>
      </c>
      <c r="L5112" s="12">
        <v>0</v>
      </c>
      <c r="M5112" s="7">
        <f t="shared" si="238"/>
        <v>2015</v>
      </c>
      <c r="N5112" s="7">
        <f t="shared" si="239"/>
        <v>7</v>
      </c>
      <c r="O5112" s="30">
        <f t="shared" si="240"/>
        <v>169</v>
      </c>
    </row>
    <row r="5113" spans="2:15" x14ac:dyDescent="0.2">
      <c r="B5113" s="13">
        <v>56904</v>
      </c>
      <c r="C5113" s="14">
        <v>42202.356111111265</v>
      </c>
      <c r="D5113" s="7" t="s">
        <v>7</v>
      </c>
      <c r="E5113" s="13">
        <v>2209</v>
      </c>
      <c r="F5113" s="7" t="s">
        <v>43</v>
      </c>
      <c r="G5113" s="7" t="s">
        <v>12</v>
      </c>
      <c r="H5113" s="13">
        <v>8</v>
      </c>
      <c r="I5113" s="13" t="str">
        <f>IF(G5113="Male",VLOOKUP(H5113,'Shoe size conversion table'!$B$6:$D$22,2),VLOOKUP(H5113,'Shoe size conversion table'!$J$6:$L$22,2))</f>
        <v>38-39</v>
      </c>
      <c r="J5113" s="13">
        <f>IF(G5113="Male",VLOOKUP(H5113,'Shoe size conversion table'!$B$6:$D$22,3),VLOOKUP(H5113,'Shoe size conversion table'!$J$6:$L$22,3))</f>
        <v>6</v>
      </c>
      <c r="K5113" s="11">
        <v>199</v>
      </c>
      <c r="L5113" s="12">
        <v>0.3</v>
      </c>
      <c r="M5113" s="7">
        <f t="shared" si="238"/>
        <v>2015</v>
      </c>
      <c r="N5113" s="7">
        <f t="shared" si="239"/>
        <v>7</v>
      </c>
      <c r="O5113" s="30">
        <f t="shared" si="240"/>
        <v>139.29999999999998</v>
      </c>
    </row>
    <row r="5114" spans="2:15" x14ac:dyDescent="0.2">
      <c r="B5114" s="13">
        <v>56905</v>
      </c>
      <c r="C5114" s="14">
        <v>42202.386111111293</v>
      </c>
      <c r="D5114" s="7" t="s">
        <v>7</v>
      </c>
      <c r="E5114" s="13">
        <v>2240</v>
      </c>
      <c r="F5114" s="7" t="s">
        <v>48</v>
      </c>
      <c r="G5114" s="7" t="s">
        <v>11</v>
      </c>
      <c r="H5114" s="13">
        <v>10</v>
      </c>
      <c r="I5114" s="13">
        <f>IF(G5114="Male",VLOOKUP(H5114,'Shoe size conversion table'!$B$6:$D$22,2),VLOOKUP(H5114,'Shoe size conversion table'!$J$6:$L$22,2))</f>
        <v>43</v>
      </c>
      <c r="J5114" s="13">
        <f>IF(G5114="Male",VLOOKUP(H5114,'Shoe size conversion table'!$B$6:$D$22,3),VLOOKUP(H5114,'Shoe size conversion table'!$J$6:$L$22,3))</f>
        <v>9.5</v>
      </c>
      <c r="K5114" s="11">
        <v>129</v>
      </c>
      <c r="L5114" s="12">
        <v>0.5</v>
      </c>
      <c r="M5114" s="7">
        <f t="shared" si="238"/>
        <v>2015</v>
      </c>
      <c r="N5114" s="7">
        <f t="shared" si="239"/>
        <v>7</v>
      </c>
      <c r="O5114" s="30">
        <f t="shared" si="240"/>
        <v>64.5</v>
      </c>
    </row>
    <row r="5115" spans="2:15" x14ac:dyDescent="0.2">
      <c r="B5115" s="13">
        <v>56906</v>
      </c>
      <c r="C5115" s="14">
        <v>42202.616111111267</v>
      </c>
      <c r="D5115" s="7" t="s">
        <v>10</v>
      </c>
      <c r="E5115" s="13">
        <v>2149</v>
      </c>
      <c r="F5115" s="7" t="s">
        <v>36</v>
      </c>
      <c r="G5115" s="7" t="s">
        <v>12</v>
      </c>
      <c r="H5115" s="13">
        <v>7</v>
      </c>
      <c r="I5115" s="13" t="str">
        <f>IF(G5115="Male",VLOOKUP(H5115,'Shoe size conversion table'!$B$6:$D$22,2),VLOOKUP(H5115,'Shoe size conversion table'!$J$6:$L$22,2))</f>
        <v>37-38</v>
      </c>
      <c r="J5115" s="13">
        <f>IF(G5115="Male",VLOOKUP(H5115,'Shoe size conversion table'!$B$6:$D$22,3),VLOOKUP(H5115,'Shoe size conversion table'!$J$6:$L$22,3))</f>
        <v>5</v>
      </c>
      <c r="K5115" s="11">
        <v>199</v>
      </c>
      <c r="L5115" s="12">
        <v>0.1</v>
      </c>
      <c r="M5115" s="7">
        <f t="shared" si="238"/>
        <v>2015</v>
      </c>
      <c r="N5115" s="7">
        <f t="shared" si="239"/>
        <v>7</v>
      </c>
      <c r="O5115" s="30">
        <f t="shared" si="240"/>
        <v>179.1</v>
      </c>
    </row>
    <row r="5116" spans="2:15" x14ac:dyDescent="0.2">
      <c r="B5116" s="13">
        <v>56907</v>
      </c>
      <c r="C5116" s="14">
        <v>42202.696111111291</v>
      </c>
      <c r="D5116" s="7" t="s">
        <v>7</v>
      </c>
      <c r="E5116" s="13">
        <v>2226</v>
      </c>
      <c r="F5116" s="7" t="s">
        <v>48</v>
      </c>
      <c r="G5116" s="7" t="s">
        <v>12</v>
      </c>
      <c r="H5116" s="13">
        <v>8</v>
      </c>
      <c r="I5116" s="13" t="str">
        <f>IF(G5116="Male",VLOOKUP(H5116,'Shoe size conversion table'!$B$6:$D$22,2),VLOOKUP(H5116,'Shoe size conversion table'!$J$6:$L$22,2))</f>
        <v>38-39</v>
      </c>
      <c r="J5116" s="13">
        <f>IF(G5116="Male",VLOOKUP(H5116,'Shoe size conversion table'!$B$6:$D$22,3),VLOOKUP(H5116,'Shoe size conversion table'!$J$6:$L$22,3))</f>
        <v>6</v>
      </c>
      <c r="K5116" s="11">
        <v>179</v>
      </c>
      <c r="L5116" s="12">
        <v>0</v>
      </c>
      <c r="M5116" s="7">
        <f t="shared" si="238"/>
        <v>2015</v>
      </c>
      <c r="N5116" s="7">
        <f t="shared" si="239"/>
        <v>7</v>
      </c>
      <c r="O5116" s="30">
        <f t="shared" si="240"/>
        <v>179</v>
      </c>
    </row>
    <row r="5117" spans="2:15" x14ac:dyDescent="0.2">
      <c r="B5117" s="13">
        <v>56908</v>
      </c>
      <c r="C5117" s="14">
        <v>42202.706111111227</v>
      </c>
      <c r="D5117" s="7" t="s">
        <v>10</v>
      </c>
      <c r="E5117" s="13">
        <v>2241</v>
      </c>
      <c r="F5117" s="7" t="s">
        <v>34</v>
      </c>
      <c r="G5117" s="7" t="s">
        <v>11</v>
      </c>
      <c r="H5117" s="13">
        <v>8</v>
      </c>
      <c r="I5117" s="13">
        <f>IF(G5117="Male",VLOOKUP(H5117,'Shoe size conversion table'!$B$6:$D$22,2),VLOOKUP(H5117,'Shoe size conversion table'!$J$6:$L$22,2))</f>
        <v>41</v>
      </c>
      <c r="J5117" s="13">
        <f>IF(G5117="Male",VLOOKUP(H5117,'Shoe size conversion table'!$B$6:$D$22,3),VLOOKUP(H5117,'Shoe size conversion table'!$J$6:$L$22,3))</f>
        <v>7.5</v>
      </c>
      <c r="K5117" s="11">
        <v>129</v>
      </c>
      <c r="L5117" s="12">
        <v>0.3</v>
      </c>
      <c r="M5117" s="7">
        <f t="shared" si="238"/>
        <v>2015</v>
      </c>
      <c r="N5117" s="7">
        <f t="shared" si="239"/>
        <v>7</v>
      </c>
      <c r="O5117" s="30">
        <f t="shared" si="240"/>
        <v>90.3</v>
      </c>
    </row>
    <row r="5118" spans="2:15" x14ac:dyDescent="0.2">
      <c r="B5118" s="13">
        <v>56909</v>
      </c>
      <c r="C5118" s="14">
        <v>42202.746111111264</v>
      </c>
      <c r="D5118" s="7" t="s">
        <v>7</v>
      </c>
      <c r="E5118" s="13">
        <v>2153</v>
      </c>
      <c r="F5118" s="7" t="s">
        <v>46</v>
      </c>
      <c r="G5118" s="7" t="s">
        <v>12</v>
      </c>
      <c r="H5118" s="13">
        <v>7</v>
      </c>
      <c r="I5118" s="13" t="str">
        <f>IF(G5118="Male",VLOOKUP(H5118,'Shoe size conversion table'!$B$6:$D$22,2),VLOOKUP(H5118,'Shoe size conversion table'!$J$6:$L$22,2))</f>
        <v>37-38</v>
      </c>
      <c r="J5118" s="13">
        <f>IF(G5118="Male",VLOOKUP(H5118,'Shoe size conversion table'!$B$6:$D$22,3),VLOOKUP(H5118,'Shoe size conversion table'!$J$6:$L$22,3))</f>
        <v>5</v>
      </c>
      <c r="K5118" s="11">
        <v>189</v>
      </c>
      <c r="L5118" s="12">
        <v>0.5</v>
      </c>
      <c r="M5118" s="7">
        <f t="shared" si="238"/>
        <v>2015</v>
      </c>
      <c r="N5118" s="7">
        <f t="shared" si="239"/>
        <v>7</v>
      </c>
      <c r="O5118" s="30">
        <f t="shared" si="240"/>
        <v>94.5</v>
      </c>
    </row>
    <row r="5119" spans="2:15" x14ac:dyDescent="0.2">
      <c r="B5119" s="13">
        <v>56910</v>
      </c>
      <c r="C5119" s="14">
        <v>42202.796111111267</v>
      </c>
      <c r="D5119" s="7" t="s">
        <v>8</v>
      </c>
      <c r="E5119" s="13">
        <v>2203</v>
      </c>
      <c r="F5119" s="7" t="s">
        <v>38</v>
      </c>
      <c r="G5119" s="7" t="s">
        <v>11</v>
      </c>
      <c r="H5119" s="13">
        <v>9.5</v>
      </c>
      <c r="I5119" s="13" t="str">
        <f>IF(G5119="Male",VLOOKUP(H5119,'Shoe size conversion table'!$B$6:$D$22,2),VLOOKUP(H5119,'Shoe size conversion table'!$J$6:$L$22,2))</f>
        <v>42-43</v>
      </c>
      <c r="J5119" s="13">
        <f>IF(G5119="Male",VLOOKUP(H5119,'Shoe size conversion table'!$B$6:$D$22,3),VLOOKUP(H5119,'Shoe size conversion table'!$J$6:$L$22,3))</f>
        <v>9</v>
      </c>
      <c r="K5119" s="11">
        <v>189</v>
      </c>
      <c r="L5119" s="12">
        <v>0</v>
      </c>
      <c r="M5119" s="7">
        <f t="shared" si="238"/>
        <v>2015</v>
      </c>
      <c r="N5119" s="7">
        <f t="shared" si="239"/>
        <v>7</v>
      </c>
      <c r="O5119" s="30">
        <f t="shared" si="240"/>
        <v>189</v>
      </c>
    </row>
    <row r="5120" spans="2:15" x14ac:dyDescent="0.2">
      <c r="B5120" s="13">
        <v>56911</v>
      </c>
      <c r="C5120" s="14">
        <v>42202.826111111266</v>
      </c>
      <c r="D5120" s="7" t="s">
        <v>7</v>
      </c>
      <c r="E5120" s="13">
        <v>2150</v>
      </c>
      <c r="F5120" s="7" t="s">
        <v>55</v>
      </c>
      <c r="G5120" s="7" t="s">
        <v>12</v>
      </c>
      <c r="H5120" s="13">
        <v>9</v>
      </c>
      <c r="I5120" s="13" t="str">
        <f>IF(G5120="Male",VLOOKUP(H5120,'Shoe size conversion table'!$B$6:$D$22,2),VLOOKUP(H5120,'Shoe size conversion table'!$J$6:$L$22,2))</f>
        <v>39-40</v>
      </c>
      <c r="J5120" s="13">
        <f>IF(G5120="Male",VLOOKUP(H5120,'Shoe size conversion table'!$B$6:$D$22,3),VLOOKUP(H5120,'Shoe size conversion table'!$J$6:$L$22,3))</f>
        <v>7</v>
      </c>
      <c r="K5120" s="11">
        <v>199</v>
      </c>
      <c r="L5120" s="12">
        <v>0</v>
      </c>
      <c r="M5120" s="7">
        <f t="shared" si="238"/>
        <v>2015</v>
      </c>
      <c r="N5120" s="7">
        <f t="shared" si="239"/>
        <v>7</v>
      </c>
      <c r="O5120" s="30">
        <f t="shared" si="240"/>
        <v>199</v>
      </c>
    </row>
    <row r="5121" spans="2:15" x14ac:dyDescent="0.2">
      <c r="B5121" s="13">
        <v>56911</v>
      </c>
      <c r="C5121" s="14">
        <v>42202.826111111266</v>
      </c>
      <c r="D5121" s="7" t="s">
        <v>7</v>
      </c>
      <c r="E5121" s="13">
        <v>2226</v>
      </c>
      <c r="F5121" s="7" t="s">
        <v>47</v>
      </c>
      <c r="G5121" s="7" t="s">
        <v>11</v>
      </c>
      <c r="H5121" s="13">
        <v>9</v>
      </c>
      <c r="I5121" s="13">
        <f>IF(G5121="Male",VLOOKUP(H5121,'Shoe size conversion table'!$B$6:$D$22,2),VLOOKUP(H5121,'Shoe size conversion table'!$J$6:$L$22,2))</f>
        <v>42</v>
      </c>
      <c r="J5121" s="13">
        <f>IF(G5121="Male",VLOOKUP(H5121,'Shoe size conversion table'!$B$6:$D$22,3),VLOOKUP(H5121,'Shoe size conversion table'!$J$6:$L$22,3))</f>
        <v>8.5</v>
      </c>
      <c r="K5121" s="11">
        <v>159</v>
      </c>
      <c r="L5121" s="12">
        <v>0</v>
      </c>
      <c r="M5121" s="7">
        <f t="shared" si="238"/>
        <v>2015</v>
      </c>
      <c r="N5121" s="7">
        <f t="shared" si="239"/>
        <v>7</v>
      </c>
      <c r="O5121" s="30">
        <f t="shared" si="240"/>
        <v>159</v>
      </c>
    </row>
    <row r="5122" spans="2:15" x14ac:dyDescent="0.2">
      <c r="B5122" s="13">
        <v>56912</v>
      </c>
      <c r="C5122" s="14">
        <v>42202.826111111266</v>
      </c>
      <c r="D5122" s="7" t="s">
        <v>10</v>
      </c>
      <c r="E5122" s="13">
        <v>2189</v>
      </c>
      <c r="F5122" s="7" t="s">
        <v>35</v>
      </c>
      <c r="G5122" s="7" t="s">
        <v>11</v>
      </c>
      <c r="H5122" s="13">
        <v>9.5</v>
      </c>
      <c r="I5122" s="13" t="str">
        <f>IF(G5122="Male",VLOOKUP(H5122,'Shoe size conversion table'!$B$6:$D$22,2),VLOOKUP(H5122,'Shoe size conversion table'!$J$6:$L$22,2))</f>
        <v>42-43</v>
      </c>
      <c r="J5122" s="13">
        <f>IF(G5122="Male",VLOOKUP(H5122,'Shoe size conversion table'!$B$6:$D$22,3),VLOOKUP(H5122,'Shoe size conversion table'!$J$6:$L$22,3))</f>
        <v>9</v>
      </c>
      <c r="K5122" s="11">
        <v>179</v>
      </c>
      <c r="L5122" s="12">
        <v>0</v>
      </c>
      <c r="M5122" s="7">
        <f t="shared" si="238"/>
        <v>2015</v>
      </c>
      <c r="N5122" s="7">
        <f t="shared" si="239"/>
        <v>7</v>
      </c>
      <c r="O5122" s="30">
        <f t="shared" si="240"/>
        <v>179</v>
      </c>
    </row>
    <row r="5123" spans="2:15" x14ac:dyDescent="0.2">
      <c r="B5123" s="13">
        <v>56913</v>
      </c>
      <c r="C5123" s="14">
        <v>42202.896111111128</v>
      </c>
      <c r="D5123" s="7" t="s">
        <v>10</v>
      </c>
      <c r="E5123" s="13">
        <v>2197</v>
      </c>
      <c r="F5123" s="7" t="s">
        <v>34</v>
      </c>
      <c r="G5123" s="7" t="s">
        <v>11</v>
      </c>
      <c r="H5123" s="13">
        <v>8.5</v>
      </c>
      <c r="I5123" s="13" t="str">
        <f>IF(G5123="Male",VLOOKUP(H5123,'Shoe size conversion table'!$B$6:$D$22,2),VLOOKUP(H5123,'Shoe size conversion table'!$J$6:$L$22,2))</f>
        <v>41-42</v>
      </c>
      <c r="J5123" s="13">
        <f>IF(G5123="Male",VLOOKUP(H5123,'Shoe size conversion table'!$B$6:$D$22,3),VLOOKUP(H5123,'Shoe size conversion table'!$J$6:$L$22,3))</f>
        <v>8</v>
      </c>
      <c r="K5123" s="11">
        <v>189</v>
      </c>
      <c r="L5123" s="12">
        <v>0</v>
      </c>
      <c r="M5123" s="7">
        <f t="shared" si="238"/>
        <v>2015</v>
      </c>
      <c r="N5123" s="7">
        <f t="shared" si="239"/>
        <v>7</v>
      </c>
      <c r="O5123" s="30">
        <f t="shared" si="240"/>
        <v>189</v>
      </c>
    </row>
    <row r="5124" spans="2:15" x14ac:dyDescent="0.2">
      <c r="B5124" s="13">
        <v>56914</v>
      </c>
      <c r="C5124" s="14">
        <v>42202.94611111113</v>
      </c>
      <c r="D5124" s="7" t="s">
        <v>8</v>
      </c>
      <c r="E5124" s="13">
        <v>2218</v>
      </c>
      <c r="F5124" s="7" t="s">
        <v>41</v>
      </c>
      <c r="G5124" s="7" t="s">
        <v>11</v>
      </c>
      <c r="H5124" s="13">
        <v>11</v>
      </c>
      <c r="I5124" s="13">
        <f>IF(G5124="Male",VLOOKUP(H5124,'Shoe size conversion table'!$B$6:$D$22,2),VLOOKUP(H5124,'Shoe size conversion table'!$J$6:$L$22,2))</f>
        <v>44</v>
      </c>
      <c r="J5124" s="13">
        <f>IF(G5124="Male",VLOOKUP(H5124,'Shoe size conversion table'!$B$6:$D$22,3),VLOOKUP(H5124,'Shoe size conversion table'!$J$6:$L$22,3))</f>
        <v>10.5</v>
      </c>
      <c r="K5124" s="11">
        <v>139</v>
      </c>
      <c r="L5124" s="12">
        <v>0</v>
      </c>
      <c r="M5124" s="7">
        <f t="shared" si="238"/>
        <v>2015</v>
      </c>
      <c r="N5124" s="7">
        <f t="shared" si="239"/>
        <v>7</v>
      </c>
      <c r="O5124" s="30">
        <f t="shared" si="240"/>
        <v>139</v>
      </c>
    </row>
    <row r="5125" spans="2:15" x14ac:dyDescent="0.2">
      <c r="B5125" s="13">
        <v>56915</v>
      </c>
      <c r="C5125" s="14">
        <v>42202.956111111132</v>
      </c>
      <c r="D5125" s="7" t="s">
        <v>7</v>
      </c>
      <c r="E5125" s="13">
        <v>2157</v>
      </c>
      <c r="F5125" s="7" t="s">
        <v>49</v>
      </c>
      <c r="G5125" s="7" t="s">
        <v>12</v>
      </c>
      <c r="H5125" s="13">
        <v>7.5</v>
      </c>
      <c r="I5125" s="13">
        <f>IF(G5125="Male",VLOOKUP(H5125,'Shoe size conversion table'!$B$6:$D$22,2),VLOOKUP(H5125,'Shoe size conversion table'!$J$6:$L$22,2))</f>
        <v>38</v>
      </c>
      <c r="J5125" s="13">
        <f>IF(G5125="Male",VLOOKUP(H5125,'Shoe size conversion table'!$B$6:$D$22,3),VLOOKUP(H5125,'Shoe size conversion table'!$J$6:$L$22,3))</f>
        <v>5.5</v>
      </c>
      <c r="K5125" s="11">
        <v>139</v>
      </c>
      <c r="L5125" s="12">
        <v>0</v>
      </c>
      <c r="M5125" s="7">
        <f t="shared" ref="M5125:M5188" si="241">YEAR(C5125)</f>
        <v>2015</v>
      </c>
      <c r="N5125" s="7">
        <f t="shared" si="239"/>
        <v>7</v>
      </c>
      <c r="O5125" s="30">
        <f t="shared" si="240"/>
        <v>139</v>
      </c>
    </row>
    <row r="5126" spans="2:15" x14ac:dyDescent="0.2">
      <c r="B5126" s="13">
        <v>56915</v>
      </c>
      <c r="C5126" s="14">
        <v>42202.956111111132</v>
      </c>
      <c r="D5126" s="7" t="s">
        <v>7</v>
      </c>
      <c r="E5126" s="13">
        <v>2226</v>
      </c>
      <c r="F5126" s="7" t="s">
        <v>49</v>
      </c>
      <c r="G5126" s="7" t="s">
        <v>11</v>
      </c>
      <c r="H5126" s="13">
        <v>10</v>
      </c>
      <c r="I5126" s="13">
        <f>IF(G5126="Male",VLOOKUP(H5126,'Shoe size conversion table'!$B$6:$D$22,2),VLOOKUP(H5126,'Shoe size conversion table'!$J$6:$L$22,2))</f>
        <v>43</v>
      </c>
      <c r="J5126" s="13">
        <f>IF(G5126="Male",VLOOKUP(H5126,'Shoe size conversion table'!$B$6:$D$22,3),VLOOKUP(H5126,'Shoe size conversion table'!$J$6:$L$22,3))</f>
        <v>9.5</v>
      </c>
      <c r="K5126" s="11">
        <v>129</v>
      </c>
      <c r="L5126" s="12">
        <v>0</v>
      </c>
      <c r="M5126" s="7">
        <f t="shared" si="241"/>
        <v>2015</v>
      </c>
      <c r="N5126" s="7">
        <f t="shared" ref="N5126:N5189" si="242">MONTH(C5126:C20093)</f>
        <v>7</v>
      </c>
      <c r="O5126" s="30">
        <f t="shared" ref="O5126:O5189" si="243">K5126*(1-L5126)</f>
        <v>129</v>
      </c>
    </row>
    <row r="5127" spans="2:15" x14ac:dyDescent="0.2">
      <c r="B5127" s="13">
        <v>56916</v>
      </c>
      <c r="C5127" s="14">
        <v>42203.066111111293</v>
      </c>
      <c r="D5127" s="7" t="s">
        <v>7</v>
      </c>
      <c r="E5127" s="13">
        <v>2169</v>
      </c>
      <c r="F5127" s="7" t="s">
        <v>56</v>
      </c>
      <c r="G5127" s="7" t="s">
        <v>11</v>
      </c>
      <c r="H5127" s="13">
        <v>9</v>
      </c>
      <c r="I5127" s="13">
        <f>IF(G5127="Male",VLOOKUP(H5127,'Shoe size conversion table'!$B$6:$D$22,2),VLOOKUP(H5127,'Shoe size conversion table'!$J$6:$L$22,2))</f>
        <v>42</v>
      </c>
      <c r="J5127" s="13">
        <f>IF(G5127="Male",VLOOKUP(H5127,'Shoe size conversion table'!$B$6:$D$22,3),VLOOKUP(H5127,'Shoe size conversion table'!$J$6:$L$22,3))</f>
        <v>8.5</v>
      </c>
      <c r="K5127" s="11">
        <v>129</v>
      </c>
      <c r="L5127" s="12">
        <v>0.2</v>
      </c>
      <c r="M5127" s="7">
        <f t="shared" si="241"/>
        <v>2015</v>
      </c>
      <c r="N5127" s="7">
        <f t="shared" si="242"/>
        <v>7</v>
      </c>
      <c r="O5127" s="30">
        <f t="shared" si="243"/>
        <v>103.2</v>
      </c>
    </row>
    <row r="5128" spans="2:15" x14ac:dyDescent="0.2">
      <c r="B5128" s="13">
        <v>56917</v>
      </c>
      <c r="C5128" s="14">
        <v>42203.116111111223</v>
      </c>
      <c r="D5128" s="7" t="s">
        <v>7</v>
      </c>
      <c r="E5128" s="13">
        <v>2232</v>
      </c>
      <c r="F5128" s="7" t="s">
        <v>49</v>
      </c>
      <c r="G5128" s="7" t="s">
        <v>11</v>
      </c>
      <c r="H5128" s="13">
        <v>11</v>
      </c>
      <c r="I5128" s="13">
        <f>IF(G5128="Male",VLOOKUP(H5128,'Shoe size conversion table'!$B$6:$D$22,2),VLOOKUP(H5128,'Shoe size conversion table'!$J$6:$L$22,2))</f>
        <v>44</v>
      </c>
      <c r="J5128" s="13">
        <f>IF(G5128="Male",VLOOKUP(H5128,'Shoe size conversion table'!$B$6:$D$22,3),VLOOKUP(H5128,'Shoe size conversion table'!$J$6:$L$22,3))</f>
        <v>10.5</v>
      </c>
      <c r="K5128" s="11">
        <v>149</v>
      </c>
      <c r="L5128" s="12">
        <v>0.2</v>
      </c>
      <c r="M5128" s="7">
        <f t="shared" si="241"/>
        <v>2015</v>
      </c>
      <c r="N5128" s="7">
        <f t="shared" si="242"/>
        <v>7</v>
      </c>
      <c r="O5128" s="30">
        <f t="shared" si="243"/>
        <v>119.2</v>
      </c>
    </row>
    <row r="5129" spans="2:15" x14ac:dyDescent="0.2">
      <c r="B5129" s="13">
        <v>56918</v>
      </c>
      <c r="C5129" s="14">
        <v>42203.226111111289</v>
      </c>
      <c r="D5129" s="7" t="s">
        <v>7</v>
      </c>
      <c r="E5129" s="13">
        <v>2170</v>
      </c>
      <c r="F5129" s="7" t="s">
        <v>49</v>
      </c>
      <c r="G5129" s="7" t="s">
        <v>12</v>
      </c>
      <c r="H5129" s="13">
        <v>7.5</v>
      </c>
      <c r="I5129" s="13">
        <f>IF(G5129="Male",VLOOKUP(H5129,'Shoe size conversion table'!$B$6:$D$22,2),VLOOKUP(H5129,'Shoe size conversion table'!$J$6:$L$22,2))</f>
        <v>38</v>
      </c>
      <c r="J5129" s="13">
        <f>IF(G5129="Male",VLOOKUP(H5129,'Shoe size conversion table'!$B$6:$D$22,3),VLOOKUP(H5129,'Shoe size conversion table'!$J$6:$L$22,3))</f>
        <v>5.5</v>
      </c>
      <c r="K5129" s="11">
        <v>179</v>
      </c>
      <c r="L5129" s="12">
        <v>0</v>
      </c>
      <c r="M5129" s="7">
        <f t="shared" si="241"/>
        <v>2015</v>
      </c>
      <c r="N5129" s="7">
        <f t="shared" si="242"/>
        <v>7</v>
      </c>
      <c r="O5129" s="30">
        <f t="shared" si="243"/>
        <v>179</v>
      </c>
    </row>
    <row r="5130" spans="2:15" x14ac:dyDescent="0.2">
      <c r="B5130" s="13">
        <v>56919</v>
      </c>
      <c r="C5130" s="14">
        <v>42203.346111111292</v>
      </c>
      <c r="D5130" s="7" t="s">
        <v>8</v>
      </c>
      <c r="E5130" s="13">
        <v>2219</v>
      </c>
      <c r="F5130" s="7" t="s">
        <v>39</v>
      </c>
      <c r="G5130" s="7" t="s">
        <v>12</v>
      </c>
      <c r="H5130" s="13">
        <v>7.5</v>
      </c>
      <c r="I5130" s="13">
        <f>IF(G5130="Male",VLOOKUP(H5130,'Shoe size conversion table'!$B$6:$D$22,2),VLOOKUP(H5130,'Shoe size conversion table'!$J$6:$L$22,2))</f>
        <v>38</v>
      </c>
      <c r="J5130" s="13">
        <f>IF(G5130="Male",VLOOKUP(H5130,'Shoe size conversion table'!$B$6:$D$22,3),VLOOKUP(H5130,'Shoe size conversion table'!$J$6:$L$22,3))</f>
        <v>5.5</v>
      </c>
      <c r="K5130" s="11">
        <v>129</v>
      </c>
      <c r="L5130" s="12">
        <v>0</v>
      </c>
      <c r="M5130" s="7">
        <f t="shared" si="241"/>
        <v>2015</v>
      </c>
      <c r="N5130" s="7">
        <f t="shared" si="242"/>
        <v>7</v>
      </c>
      <c r="O5130" s="30">
        <f t="shared" si="243"/>
        <v>129</v>
      </c>
    </row>
    <row r="5131" spans="2:15" x14ac:dyDescent="0.2">
      <c r="B5131" s="13">
        <v>56920</v>
      </c>
      <c r="C5131" s="14">
        <v>42203.386111111293</v>
      </c>
      <c r="D5131" s="7" t="s">
        <v>7</v>
      </c>
      <c r="E5131" s="13">
        <v>2193</v>
      </c>
      <c r="F5131" s="7" t="s">
        <v>48</v>
      </c>
      <c r="G5131" s="7" t="s">
        <v>11</v>
      </c>
      <c r="H5131" s="13">
        <v>7.5</v>
      </c>
      <c r="I5131" s="13" t="str">
        <f>IF(G5131="Male",VLOOKUP(H5131,'Shoe size conversion table'!$B$6:$D$22,2),VLOOKUP(H5131,'Shoe size conversion table'!$J$6:$L$22,2))</f>
        <v>40-41</v>
      </c>
      <c r="J5131" s="13">
        <f>IF(G5131="Male",VLOOKUP(H5131,'Shoe size conversion table'!$B$6:$D$22,3),VLOOKUP(H5131,'Shoe size conversion table'!$J$6:$L$22,3))</f>
        <v>7</v>
      </c>
      <c r="K5131" s="11">
        <v>149</v>
      </c>
      <c r="L5131" s="12">
        <v>0.3</v>
      </c>
      <c r="M5131" s="7">
        <f t="shared" si="241"/>
        <v>2015</v>
      </c>
      <c r="N5131" s="7">
        <f t="shared" si="242"/>
        <v>7</v>
      </c>
      <c r="O5131" s="30">
        <f t="shared" si="243"/>
        <v>104.3</v>
      </c>
    </row>
    <row r="5132" spans="2:15" x14ac:dyDescent="0.2">
      <c r="B5132" s="13">
        <v>56921</v>
      </c>
      <c r="C5132" s="14">
        <v>42203.436111111296</v>
      </c>
      <c r="D5132" s="7" t="s">
        <v>8</v>
      </c>
      <c r="E5132" s="13">
        <v>2175</v>
      </c>
      <c r="F5132" s="7" t="s">
        <v>40</v>
      </c>
      <c r="G5132" s="7" t="s">
        <v>11</v>
      </c>
      <c r="H5132" s="13">
        <v>8.5</v>
      </c>
      <c r="I5132" s="13" t="str">
        <f>IF(G5132="Male",VLOOKUP(H5132,'Shoe size conversion table'!$B$6:$D$22,2),VLOOKUP(H5132,'Shoe size conversion table'!$J$6:$L$22,2))</f>
        <v>41-42</v>
      </c>
      <c r="J5132" s="13">
        <f>IF(G5132="Male",VLOOKUP(H5132,'Shoe size conversion table'!$B$6:$D$22,3),VLOOKUP(H5132,'Shoe size conversion table'!$J$6:$L$22,3))</f>
        <v>8</v>
      </c>
      <c r="K5132" s="11">
        <v>169</v>
      </c>
      <c r="L5132" s="12">
        <v>0</v>
      </c>
      <c r="M5132" s="7">
        <f t="shared" si="241"/>
        <v>2015</v>
      </c>
      <c r="N5132" s="7">
        <f t="shared" si="242"/>
        <v>7</v>
      </c>
      <c r="O5132" s="30">
        <f t="shared" si="243"/>
        <v>169</v>
      </c>
    </row>
    <row r="5133" spans="2:15" x14ac:dyDescent="0.2">
      <c r="B5133" s="13">
        <v>56922</v>
      </c>
      <c r="C5133" s="14">
        <v>42203.716111111127</v>
      </c>
      <c r="D5133" s="7" t="s">
        <v>7</v>
      </c>
      <c r="E5133" s="13">
        <v>2177</v>
      </c>
      <c r="F5133" s="7" t="s">
        <v>57</v>
      </c>
      <c r="G5133" s="7" t="s">
        <v>12</v>
      </c>
      <c r="H5133" s="13">
        <v>7</v>
      </c>
      <c r="I5133" s="13" t="str">
        <f>IF(G5133="Male",VLOOKUP(H5133,'Shoe size conversion table'!$B$6:$D$22,2),VLOOKUP(H5133,'Shoe size conversion table'!$J$6:$L$22,2))</f>
        <v>37-38</v>
      </c>
      <c r="J5133" s="13">
        <f>IF(G5133="Male",VLOOKUP(H5133,'Shoe size conversion table'!$B$6:$D$22,3),VLOOKUP(H5133,'Shoe size conversion table'!$J$6:$L$22,3))</f>
        <v>5</v>
      </c>
      <c r="K5133" s="11">
        <v>129</v>
      </c>
      <c r="L5133" s="12">
        <v>0</v>
      </c>
      <c r="M5133" s="7">
        <f t="shared" si="241"/>
        <v>2015</v>
      </c>
      <c r="N5133" s="7">
        <f t="shared" si="242"/>
        <v>7</v>
      </c>
      <c r="O5133" s="30">
        <f t="shared" si="243"/>
        <v>129</v>
      </c>
    </row>
    <row r="5134" spans="2:15" x14ac:dyDescent="0.2">
      <c r="B5134" s="13">
        <v>56922</v>
      </c>
      <c r="C5134" s="14">
        <v>42203.716111111127</v>
      </c>
      <c r="D5134" s="7" t="s">
        <v>7</v>
      </c>
      <c r="E5134" s="13">
        <v>2165</v>
      </c>
      <c r="F5134" s="7" t="s">
        <v>49</v>
      </c>
      <c r="G5134" s="7" t="s">
        <v>11</v>
      </c>
      <c r="H5134" s="13">
        <v>8.5</v>
      </c>
      <c r="I5134" s="13" t="str">
        <f>IF(G5134="Male",VLOOKUP(H5134,'Shoe size conversion table'!$B$6:$D$22,2),VLOOKUP(H5134,'Shoe size conversion table'!$J$6:$L$22,2))</f>
        <v>41-42</v>
      </c>
      <c r="J5134" s="13">
        <f>IF(G5134="Male",VLOOKUP(H5134,'Shoe size conversion table'!$B$6:$D$22,3),VLOOKUP(H5134,'Shoe size conversion table'!$J$6:$L$22,3))</f>
        <v>8</v>
      </c>
      <c r="K5134" s="11">
        <v>199</v>
      </c>
      <c r="L5134" s="12">
        <v>0</v>
      </c>
      <c r="M5134" s="7">
        <f t="shared" si="241"/>
        <v>2015</v>
      </c>
      <c r="N5134" s="7">
        <f t="shared" si="242"/>
        <v>7</v>
      </c>
      <c r="O5134" s="30">
        <f t="shared" si="243"/>
        <v>199</v>
      </c>
    </row>
    <row r="5135" spans="2:15" x14ac:dyDescent="0.2">
      <c r="B5135" s="13">
        <v>56923</v>
      </c>
      <c r="C5135" s="14">
        <v>42203.73611111127</v>
      </c>
      <c r="D5135" s="7" t="s">
        <v>10</v>
      </c>
      <c r="E5135" s="13">
        <v>2148</v>
      </c>
      <c r="F5135" s="7" t="s">
        <v>35</v>
      </c>
      <c r="G5135" s="7" t="s">
        <v>12</v>
      </c>
      <c r="H5135" s="13">
        <v>8</v>
      </c>
      <c r="I5135" s="13" t="str">
        <f>IF(G5135="Male",VLOOKUP(H5135,'Shoe size conversion table'!$B$6:$D$22,2),VLOOKUP(H5135,'Shoe size conversion table'!$J$6:$L$22,2))</f>
        <v>38-39</v>
      </c>
      <c r="J5135" s="13">
        <f>IF(G5135="Male",VLOOKUP(H5135,'Shoe size conversion table'!$B$6:$D$22,3),VLOOKUP(H5135,'Shoe size conversion table'!$J$6:$L$22,3))</f>
        <v>6</v>
      </c>
      <c r="K5135" s="11">
        <v>199</v>
      </c>
      <c r="L5135" s="12">
        <v>0</v>
      </c>
      <c r="M5135" s="7">
        <f t="shared" si="241"/>
        <v>2015</v>
      </c>
      <c r="N5135" s="7">
        <f t="shared" si="242"/>
        <v>7</v>
      </c>
      <c r="O5135" s="30">
        <f t="shared" si="243"/>
        <v>199</v>
      </c>
    </row>
    <row r="5136" spans="2:15" x14ac:dyDescent="0.2">
      <c r="B5136" s="13">
        <v>56924</v>
      </c>
      <c r="C5136" s="14">
        <v>42203.826111111222</v>
      </c>
      <c r="D5136" s="7" t="s">
        <v>10</v>
      </c>
      <c r="E5136" s="13">
        <v>2204</v>
      </c>
      <c r="F5136" s="7" t="s">
        <v>34</v>
      </c>
      <c r="G5136" s="7" t="s">
        <v>11</v>
      </c>
      <c r="H5136" s="13">
        <v>9</v>
      </c>
      <c r="I5136" s="13">
        <f>IF(G5136="Male",VLOOKUP(H5136,'Shoe size conversion table'!$B$6:$D$22,2),VLOOKUP(H5136,'Shoe size conversion table'!$J$6:$L$22,2))</f>
        <v>42</v>
      </c>
      <c r="J5136" s="13">
        <f>IF(G5136="Male",VLOOKUP(H5136,'Shoe size conversion table'!$B$6:$D$22,3),VLOOKUP(H5136,'Shoe size conversion table'!$J$6:$L$22,3))</f>
        <v>8.5</v>
      </c>
      <c r="K5136" s="11">
        <v>199</v>
      </c>
      <c r="L5136" s="12">
        <v>0</v>
      </c>
      <c r="M5136" s="7">
        <f t="shared" si="241"/>
        <v>2015</v>
      </c>
      <c r="N5136" s="7">
        <f t="shared" si="242"/>
        <v>7</v>
      </c>
      <c r="O5136" s="30">
        <f t="shared" si="243"/>
        <v>199</v>
      </c>
    </row>
    <row r="5137" spans="2:15" x14ac:dyDescent="0.2">
      <c r="B5137" s="13">
        <v>56925</v>
      </c>
      <c r="C5137" s="14">
        <v>42203.826111111266</v>
      </c>
      <c r="D5137" s="7" t="s">
        <v>7</v>
      </c>
      <c r="E5137" s="13">
        <v>2195</v>
      </c>
      <c r="F5137" s="7" t="s">
        <v>48</v>
      </c>
      <c r="G5137" s="7" t="s">
        <v>12</v>
      </c>
      <c r="H5137" s="13">
        <v>8</v>
      </c>
      <c r="I5137" s="13" t="str">
        <f>IF(G5137="Male",VLOOKUP(H5137,'Shoe size conversion table'!$B$6:$D$22,2),VLOOKUP(H5137,'Shoe size conversion table'!$J$6:$L$22,2))</f>
        <v>38-39</v>
      </c>
      <c r="J5137" s="13">
        <f>IF(G5137="Male",VLOOKUP(H5137,'Shoe size conversion table'!$B$6:$D$22,3),VLOOKUP(H5137,'Shoe size conversion table'!$J$6:$L$22,3))</f>
        <v>6</v>
      </c>
      <c r="K5137" s="11">
        <v>159</v>
      </c>
      <c r="L5137" s="12">
        <v>0.2</v>
      </c>
      <c r="M5137" s="7">
        <f t="shared" si="241"/>
        <v>2015</v>
      </c>
      <c r="N5137" s="7">
        <f t="shared" si="242"/>
        <v>7</v>
      </c>
      <c r="O5137" s="30">
        <f t="shared" si="243"/>
        <v>127.2</v>
      </c>
    </row>
    <row r="5138" spans="2:15" x14ac:dyDescent="0.2">
      <c r="B5138" s="13">
        <v>56926</v>
      </c>
      <c r="C5138" s="14">
        <v>42203.896111111128</v>
      </c>
      <c r="D5138" s="7" t="s">
        <v>10</v>
      </c>
      <c r="E5138" s="13">
        <v>2201</v>
      </c>
      <c r="F5138" s="7" t="s">
        <v>36</v>
      </c>
      <c r="G5138" s="7" t="s">
        <v>11</v>
      </c>
      <c r="H5138" s="13">
        <v>15</v>
      </c>
      <c r="I5138" s="13">
        <f>IF(G5138="Male",VLOOKUP(H5138,'Shoe size conversion table'!$B$6:$D$22,2),VLOOKUP(H5138,'Shoe size conversion table'!$J$6:$L$22,2))</f>
        <v>48</v>
      </c>
      <c r="J5138" s="13">
        <f>IF(G5138="Male",VLOOKUP(H5138,'Shoe size conversion table'!$B$6:$D$22,3),VLOOKUP(H5138,'Shoe size conversion table'!$J$6:$L$22,3))</f>
        <v>14.5</v>
      </c>
      <c r="K5138" s="11">
        <v>129</v>
      </c>
      <c r="L5138" s="12">
        <v>0</v>
      </c>
      <c r="M5138" s="7">
        <f t="shared" si="241"/>
        <v>2015</v>
      </c>
      <c r="N5138" s="7">
        <f t="shared" si="242"/>
        <v>7</v>
      </c>
      <c r="O5138" s="30">
        <f t="shared" si="243"/>
        <v>129</v>
      </c>
    </row>
    <row r="5139" spans="2:15" x14ac:dyDescent="0.2">
      <c r="B5139" s="13">
        <v>56927</v>
      </c>
      <c r="C5139" s="14">
        <v>42203.896111111266</v>
      </c>
      <c r="D5139" s="7" t="s">
        <v>10</v>
      </c>
      <c r="E5139" s="13">
        <v>2164</v>
      </c>
      <c r="F5139" s="7" t="s">
        <v>34</v>
      </c>
      <c r="G5139" s="7" t="s">
        <v>11</v>
      </c>
      <c r="H5139" s="13">
        <v>10</v>
      </c>
      <c r="I5139" s="13">
        <f>IF(G5139="Male",VLOOKUP(H5139,'Shoe size conversion table'!$B$6:$D$22,2),VLOOKUP(H5139,'Shoe size conversion table'!$J$6:$L$22,2))</f>
        <v>43</v>
      </c>
      <c r="J5139" s="13">
        <f>IF(G5139="Male",VLOOKUP(H5139,'Shoe size conversion table'!$B$6:$D$22,3),VLOOKUP(H5139,'Shoe size conversion table'!$J$6:$L$22,3))</f>
        <v>9.5</v>
      </c>
      <c r="K5139" s="11">
        <v>149</v>
      </c>
      <c r="L5139" s="12">
        <v>0.3</v>
      </c>
      <c r="M5139" s="7">
        <f t="shared" si="241"/>
        <v>2015</v>
      </c>
      <c r="N5139" s="7">
        <f t="shared" si="242"/>
        <v>7</v>
      </c>
      <c r="O5139" s="30">
        <f t="shared" si="243"/>
        <v>104.3</v>
      </c>
    </row>
    <row r="5140" spans="2:15" x14ac:dyDescent="0.2">
      <c r="B5140" s="13">
        <v>56928</v>
      </c>
      <c r="C5140" s="14">
        <v>42203.94611111113</v>
      </c>
      <c r="D5140" s="7" t="s">
        <v>8</v>
      </c>
      <c r="E5140" s="13">
        <v>2216</v>
      </c>
      <c r="F5140" s="7" t="s">
        <v>41</v>
      </c>
      <c r="G5140" s="7" t="s">
        <v>11</v>
      </c>
      <c r="H5140" s="13">
        <v>10.5</v>
      </c>
      <c r="I5140" s="13" t="str">
        <f>IF(G5140="Male",VLOOKUP(H5140,'Shoe size conversion table'!$B$6:$D$22,2),VLOOKUP(H5140,'Shoe size conversion table'!$J$6:$L$22,2))</f>
        <v>43-44</v>
      </c>
      <c r="J5140" s="13">
        <f>IF(G5140="Male",VLOOKUP(H5140,'Shoe size conversion table'!$B$6:$D$22,3),VLOOKUP(H5140,'Shoe size conversion table'!$J$6:$L$22,3))</f>
        <v>10</v>
      </c>
      <c r="K5140" s="11">
        <v>139</v>
      </c>
      <c r="L5140" s="12">
        <v>0</v>
      </c>
      <c r="M5140" s="7">
        <f t="shared" si="241"/>
        <v>2015</v>
      </c>
      <c r="N5140" s="7">
        <f t="shared" si="242"/>
        <v>7</v>
      </c>
      <c r="O5140" s="30">
        <f t="shared" si="243"/>
        <v>139</v>
      </c>
    </row>
    <row r="5141" spans="2:15" x14ac:dyDescent="0.2">
      <c r="B5141" s="13">
        <v>56929</v>
      </c>
      <c r="C5141" s="14">
        <v>42203.946111111225</v>
      </c>
      <c r="D5141" s="7" t="s">
        <v>7</v>
      </c>
      <c r="E5141" s="13">
        <v>2237</v>
      </c>
      <c r="F5141" s="7" t="s">
        <v>44</v>
      </c>
      <c r="G5141" s="7" t="s">
        <v>12</v>
      </c>
      <c r="H5141" s="13">
        <v>6.5</v>
      </c>
      <c r="I5141" s="13">
        <f>IF(G5141="Male",VLOOKUP(H5141,'Shoe size conversion table'!$B$6:$D$22,2),VLOOKUP(H5141,'Shoe size conversion table'!$J$6:$L$22,2))</f>
        <v>37</v>
      </c>
      <c r="J5141" s="13">
        <f>IF(G5141="Male",VLOOKUP(H5141,'Shoe size conversion table'!$B$6:$D$22,3),VLOOKUP(H5141,'Shoe size conversion table'!$J$6:$L$22,3))</f>
        <v>4.5</v>
      </c>
      <c r="K5141" s="11">
        <v>189</v>
      </c>
      <c r="L5141" s="12">
        <v>0.5</v>
      </c>
      <c r="M5141" s="7">
        <f t="shared" si="241"/>
        <v>2015</v>
      </c>
      <c r="N5141" s="7">
        <f t="shared" si="242"/>
        <v>7</v>
      </c>
      <c r="O5141" s="30">
        <f t="shared" si="243"/>
        <v>94.5</v>
      </c>
    </row>
    <row r="5142" spans="2:15" x14ac:dyDescent="0.2">
      <c r="B5142" s="13">
        <v>56930</v>
      </c>
      <c r="C5142" s="14">
        <v>42204.036111111229</v>
      </c>
      <c r="D5142" s="7" t="s">
        <v>7</v>
      </c>
      <c r="E5142" s="13">
        <v>2151</v>
      </c>
      <c r="F5142" s="7" t="s">
        <v>47</v>
      </c>
      <c r="G5142" s="7" t="s">
        <v>12</v>
      </c>
      <c r="H5142" s="13">
        <v>8</v>
      </c>
      <c r="I5142" s="13" t="str">
        <f>IF(G5142="Male",VLOOKUP(H5142,'Shoe size conversion table'!$B$6:$D$22,2),VLOOKUP(H5142,'Shoe size conversion table'!$J$6:$L$22,2))</f>
        <v>38-39</v>
      </c>
      <c r="J5142" s="13">
        <f>IF(G5142="Male",VLOOKUP(H5142,'Shoe size conversion table'!$B$6:$D$22,3),VLOOKUP(H5142,'Shoe size conversion table'!$J$6:$L$22,3))</f>
        <v>6</v>
      </c>
      <c r="K5142" s="11">
        <v>179</v>
      </c>
      <c r="L5142" s="12">
        <v>0.2</v>
      </c>
      <c r="M5142" s="7">
        <f t="shared" si="241"/>
        <v>2015</v>
      </c>
      <c r="N5142" s="7">
        <f t="shared" si="242"/>
        <v>7</v>
      </c>
      <c r="O5142" s="30">
        <f t="shared" si="243"/>
        <v>143.20000000000002</v>
      </c>
    </row>
    <row r="5143" spans="2:15" x14ac:dyDescent="0.2">
      <c r="B5143" s="13">
        <v>56931</v>
      </c>
      <c r="C5143" s="14">
        <v>42204.066111111293</v>
      </c>
      <c r="D5143" s="7" t="s">
        <v>10</v>
      </c>
      <c r="E5143" s="13">
        <v>2223</v>
      </c>
      <c r="F5143" s="7" t="s">
        <v>35</v>
      </c>
      <c r="G5143" s="7" t="s">
        <v>12</v>
      </c>
      <c r="H5143" s="13">
        <v>9.5</v>
      </c>
      <c r="I5143" s="13">
        <f>IF(G5143="Male",VLOOKUP(H5143,'Shoe size conversion table'!$B$6:$D$22,2),VLOOKUP(H5143,'Shoe size conversion table'!$J$6:$L$22,2))</f>
        <v>40</v>
      </c>
      <c r="J5143" s="13">
        <f>IF(G5143="Male",VLOOKUP(H5143,'Shoe size conversion table'!$B$6:$D$22,3),VLOOKUP(H5143,'Shoe size conversion table'!$J$6:$L$22,3))</f>
        <v>7.5</v>
      </c>
      <c r="K5143" s="11">
        <v>169</v>
      </c>
      <c r="L5143" s="12">
        <v>0.3</v>
      </c>
      <c r="M5143" s="7">
        <f t="shared" si="241"/>
        <v>2015</v>
      </c>
      <c r="N5143" s="7">
        <f t="shared" si="242"/>
        <v>7</v>
      </c>
      <c r="O5143" s="30">
        <f t="shared" si="243"/>
        <v>118.3</v>
      </c>
    </row>
    <row r="5144" spans="2:15" x14ac:dyDescent="0.2">
      <c r="B5144" s="13">
        <v>56932</v>
      </c>
      <c r="C5144" s="14">
        <v>42204.096111111263</v>
      </c>
      <c r="D5144" s="7" t="s">
        <v>10</v>
      </c>
      <c r="E5144" s="13">
        <v>2200</v>
      </c>
      <c r="F5144" s="7" t="s">
        <v>35</v>
      </c>
      <c r="G5144" s="7" t="s">
        <v>11</v>
      </c>
      <c r="H5144" s="13">
        <v>7.5</v>
      </c>
      <c r="I5144" s="13" t="str">
        <f>IF(G5144="Male",VLOOKUP(H5144,'Shoe size conversion table'!$B$6:$D$22,2),VLOOKUP(H5144,'Shoe size conversion table'!$J$6:$L$22,2))</f>
        <v>40-41</v>
      </c>
      <c r="J5144" s="13">
        <f>IF(G5144="Male",VLOOKUP(H5144,'Shoe size conversion table'!$B$6:$D$22,3),VLOOKUP(H5144,'Shoe size conversion table'!$J$6:$L$22,3))</f>
        <v>7</v>
      </c>
      <c r="K5144" s="11">
        <v>189</v>
      </c>
      <c r="L5144" s="12">
        <v>0.3</v>
      </c>
      <c r="M5144" s="7">
        <f t="shared" si="241"/>
        <v>2015</v>
      </c>
      <c r="N5144" s="7">
        <f t="shared" si="242"/>
        <v>7</v>
      </c>
      <c r="O5144" s="30">
        <f t="shared" si="243"/>
        <v>132.29999999999998</v>
      </c>
    </row>
    <row r="5145" spans="2:15" x14ac:dyDescent="0.2">
      <c r="B5145" s="13">
        <v>56933</v>
      </c>
      <c r="C5145" s="14">
        <v>42204.226111111289</v>
      </c>
      <c r="D5145" s="7" t="s">
        <v>10</v>
      </c>
      <c r="E5145" s="13">
        <v>2185</v>
      </c>
      <c r="F5145" s="7" t="s">
        <v>34</v>
      </c>
      <c r="G5145" s="7" t="s">
        <v>11</v>
      </c>
      <c r="H5145" s="13">
        <v>10.5</v>
      </c>
      <c r="I5145" s="13" t="str">
        <f>IF(G5145="Male",VLOOKUP(H5145,'Shoe size conversion table'!$B$6:$D$22,2),VLOOKUP(H5145,'Shoe size conversion table'!$J$6:$L$22,2))</f>
        <v>43-44</v>
      </c>
      <c r="J5145" s="13">
        <f>IF(G5145="Male",VLOOKUP(H5145,'Shoe size conversion table'!$B$6:$D$22,3),VLOOKUP(H5145,'Shoe size conversion table'!$J$6:$L$22,3))</f>
        <v>10</v>
      </c>
      <c r="K5145" s="11">
        <v>179</v>
      </c>
      <c r="L5145" s="12">
        <v>0</v>
      </c>
      <c r="M5145" s="7">
        <f t="shared" si="241"/>
        <v>2015</v>
      </c>
      <c r="N5145" s="7">
        <f t="shared" si="242"/>
        <v>7</v>
      </c>
      <c r="O5145" s="30">
        <f t="shared" si="243"/>
        <v>179</v>
      </c>
    </row>
    <row r="5146" spans="2:15" x14ac:dyDescent="0.2">
      <c r="B5146" s="13">
        <v>56934</v>
      </c>
      <c r="C5146" s="14">
        <v>42204.276111111227</v>
      </c>
      <c r="D5146" s="7" t="s">
        <v>10</v>
      </c>
      <c r="E5146" s="13">
        <v>2154</v>
      </c>
      <c r="F5146" s="7" t="s">
        <v>34</v>
      </c>
      <c r="G5146" s="7" t="s">
        <v>11</v>
      </c>
      <c r="H5146" s="13">
        <v>9.5</v>
      </c>
      <c r="I5146" s="13" t="str">
        <f>IF(G5146="Male",VLOOKUP(H5146,'Shoe size conversion table'!$B$6:$D$22,2),VLOOKUP(H5146,'Shoe size conversion table'!$J$6:$L$22,2))</f>
        <v>42-43</v>
      </c>
      <c r="J5146" s="13">
        <f>IF(G5146="Male",VLOOKUP(H5146,'Shoe size conversion table'!$B$6:$D$22,3),VLOOKUP(H5146,'Shoe size conversion table'!$J$6:$L$22,3))</f>
        <v>9</v>
      </c>
      <c r="K5146" s="11">
        <v>199</v>
      </c>
      <c r="L5146" s="12">
        <v>0.2</v>
      </c>
      <c r="M5146" s="7">
        <f t="shared" si="241"/>
        <v>2015</v>
      </c>
      <c r="N5146" s="7">
        <f t="shared" si="242"/>
        <v>7</v>
      </c>
      <c r="O5146" s="30">
        <f t="shared" si="243"/>
        <v>159.20000000000002</v>
      </c>
    </row>
    <row r="5147" spans="2:15" x14ac:dyDescent="0.2">
      <c r="B5147" s="13">
        <v>56935</v>
      </c>
      <c r="C5147" s="14">
        <v>42204.306111111124</v>
      </c>
      <c r="D5147" s="7" t="s">
        <v>9</v>
      </c>
      <c r="E5147" s="13">
        <v>2224</v>
      </c>
      <c r="F5147" s="7" t="s">
        <v>61</v>
      </c>
      <c r="G5147" s="7" t="s">
        <v>12</v>
      </c>
      <c r="H5147" s="13">
        <v>7.5</v>
      </c>
      <c r="I5147" s="13">
        <f>IF(G5147="Male",VLOOKUP(H5147,'Shoe size conversion table'!$B$6:$D$22,2),VLOOKUP(H5147,'Shoe size conversion table'!$J$6:$L$22,2))</f>
        <v>38</v>
      </c>
      <c r="J5147" s="13">
        <f>IF(G5147="Male",VLOOKUP(H5147,'Shoe size conversion table'!$B$6:$D$22,3),VLOOKUP(H5147,'Shoe size conversion table'!$J$6:$L$22,3))</f>
        <v>5.5</v>
      </c>
      <c r="K5147" s="11">
        <v>199</v>
      </c>
      <c r="L5147" s="12">
        <v>0.5</v>
      </c>
      <c r="M5147" s="7">
        <f t="shared" si="241"/>
        <v>2015</v>
      </c>
      <c r="N5147" s="7">
        <f t="shared" si="242"/>
        <v>7</v>
      </c>
      <c r="O5147" s="30">
        <f t="shared" si="243"/>
        <v>99.5</v>
      </c>
    </row>
    <row r="5148" spans="2:15" x14ac:dyDescent="0.2">
      <c r="B5148" s="13">
        <v>56936</v>
      </c>
      <c r="C5148" s="14">
        <v>42204.306111111124</v>
      </c>
      <c r="D5148" s="7" t="s">
        <v>10</v>
      </c>
      <c r="E5148" s="13">
        <v>2164</v>
      </c>
      <c r="F5148" s="7" t="s">
        <v>36</v>
      </c>
      <c r="G5148" s="7" t="s">
        <v>11</v>
      </c>
      <c r="H5148" s="13">
        <v>13</v>
      </c>
      <c r="I5148" s="13">
        <f>IF(G5148="Male",VLOOKUP(H5148,'Shoe size conversion table'!$B$6:$D$22,2),VLOOKUP(H5148,'Shoe size conversion table'!$J$6:$L$22,2))</f>
        <v>46</v>
      </c>
      <c r="J5148" s="13">
        <f>IF(G5148="Male",VLOOKUP(H5148,'Shoe size conversion table'!$B$6:$D$22,3),VLOOKUP(H5148,'Shoe size conversion table'!$J$6:$L$22,3))</f>
        <v>12.5</v>
      </c>
      <c r="K5148" s="11">
        <v>189</v>
      </c>
      <c r="L5148" s="12">
        <v>0</v>
      </c>
      <c r="M5148" s="7">
        <f t="shared" si="241"/>
        <v>2015</v>
      </c>
      <c r="N5148" s="7">
        <f t="shared" si="242"/>
        <v>7</v>
      </c>
      <c r="O5148" s="30">
        <f t="shared" si="243"/>
        <v>189</v>
      </c>
    </row>
    <row r="5149" spans="2:15" x14ac:dyDescent="0.2">
      <c r="B5149" s="13">
        <v>56937</v>
      </c>
      <c r="C5149" s="14">
        <v>42204.746111111264</v>
      </c>
      <c r="D5149" s="7" t="s">
        <v>10</v>
      </c>
      <c r="E5149" s="13">
        <v>2217</v>
      </c>
      <c r="F5149" s="7" t="s">
        <v>34</v>
      </c>
      <c r="G5149" s="7" t="s">
        <v>11</v>
      </c>
      <c r="H5149" s="13">
        <v>8</v>
      </c>
      <c r="I5149" s="13">
        <f>IF(G5149="Male",VLOOKUP(H5149,'Shoe size conversion table'!$B$6:$D$22,2),VLOOKUP(H5149,'Shoe size conversion table'!$J$6:$L$22,2))</f>
        <v>41</v>
      </c>
      <c r="J5149" s="13">
        <f>IF(G5149="Male",VLOOKUP(H5149,'Shoe size conversion table'!$B$6:$D$22,3),VLOOKUP(H5149,'Shoe size conversion table'!$J$6:$L$22,3))</f>
        <v>7.5</v>
      </c>
      <c r="K5149" s="11">
        <v>179</v>
      </c>
      <c r="L5149" s="12">
        <v>0.3</v>
      </c>
      <c r="M5149" s="7">
        <f t="shared" si="241"/>
        <v>2015</v>
      </c>
      <c r="N5149" s="7">
        <f t="shared" si="242"/>
        <v>7</v>
      </c>
      <c r="O5149" s="30">
        <f t="shared" si="243"/>
        <v>125.3</v>
      </c>
    </row>
    <row r="5150" spans="2:15" x14ac:dyDescent="0.2">
      <c r="B5150" s="13">
        <v>56938</v>
      </c>
      <c r="C5150" s="14">
        <v>42204.896111111266</v>
      </c>
      <c r="D5150" s="7" t="s">
        <v>10</v>
      </c>
      <c r="E5150" s="13">
        <v>2225</v>
      </c>
      <c r="F5150" s="7" t="s">
        <v>34</v>
      </c>
      <c r="G5150" s="7" t="s">
        <v>11</v>
      </c>
      <c r="H5150" s="13">
        <v>10.5</v>
      </c>
      <c r="I5150" s="13" t="str">
        <f>IF(G5150="Male",VLOOKUP(H5150,'Shoe size conversion table'!$B$6:$D$22,2),VLOOKUP(H5150,'Shoe size conversion table'!$J$6:$L$22,2))</f>
        <v>43-44</v>
      </c>
      <c r="J5150" s="13">
        <f>IF(G5150="Male",VLOOKUP(H5150,'Shoe size conversion table'!$B$6:$D$22,3),VLOOKUP(H5150,'Shoe size conversion table'!$J$6:$L$22,3))</f>
        <v>10</v>
      </c>
      <c r="K5150" s="11">
        <v>169</v>
      </c>
      <c r="L5150" s="12">
        <v>0</v>
      </c>
      <c r="M5150" s="7">
        <f t="shared" si="241"/>
        <v>2015</v>
      </c>
      <c r="N5150" s="7">
        <f t="shared" si="242"/>
        <v>7</v>
      </c>
      <c r="O5150" s="30">
        <f t="shared" si="243"/>
        <v>169</v>
      </c>
    </row>
    <row r="5151" spans="2:15" x14ac:dyDescent="0.2">
      <c r="B5151" s="13">
        <v>56939</v>
      </c>
      <c r="C5151" s="14">
        <v>42204.946111111225</v>
      </c>
      <c r="D5151" s="7" t="s">
        <v>8</v>
      </c>
      <c r="E5151" s="13">
        <v>2180</v>
      </c>
      <c r="F5151" s="7" t="s">
        <v>40</v>
      </c>
      <c r="G5151" s="7" t="s">
        <v>11</v>
      </c>
      <c r="H5151" s="13">
        <v>9</v>
      </c>
      <c r="I5151" s="13">
        <f>IF(G5151="Male",VLOOKUP(H5151,'Shoe size conversion table'!$B$6:$D$22,2),VLOOKUP(H5151,'Shoe size conversion table'!$J$6:$L$22,2))</f>
        <v>42</v>
      </c>
      <c r="J5151" s="13">
        <f>IF(G5151="Male",VLOOKUP(H5151,'Shoe size conversion table'!$B$6:$D$22,3),VLOOKUP(H5151,'Shoe size conversion table'!$J$6:$L$22,3))</f>
        <v>8.5</v>
      </c>
      <c r="K5151" s="11">
        <v>139</v>
      </c>
      <c r="L5151" s="12">
        <v>0.3</v>
      </c>
      <c r="M5151" s="7">
        <f t="shared" si="241"/>
        <v>2015</v>
      </c>
      <c r="N5151" s="7">
        <f t="shared" si="242"/>
        <v>7</v>
      </c>
      <c r="O5151" s="30">
        <f t="shared" si="243"/>
        <v>97.3</v>
      </c>
    </row>
    <row r="5152" spans="2:15" x14ac:dyDescent="0.2">
      <c r="B5152" s="13">
        <v>56940</v>
      </c>
      <c r="C5152" s="14">
        <v>42205.066111111293</v>
      </c>
      <c r="D5152" s="7" t="s">
        <v>7</v>
      </c>
      <c r="E5152" s="13">
        <v>2240</v>
      </c>
      <c r="F5152" s="7" t="s">
        <v>50</v>
      </c>
      <c r="G5152" s="7" t="s">
        <v>11</v>
      </c>
      <c r="H5152" s="13">
        <v>10</v>
      </c>
      <c r="I5152" s="13">
        <f>IF(G5152="Male",VLOOKUP(H5152,'Shoe size conversion table'!$B$6:$D$22,2),VLOOKUP(H5152,'Shoe size conversion table'!$J$6:$L$22,2))</f>
        <v>43</v>
      </c>
      <c r="J5152" s="13">
        <f>IF(G5152="Male",VLOOKUP(H5152,'Shoe size conversion table'!$B$6:$D$22,3),VLOOKUP(H5152,'Shoe size conversion table'!$J$6:$L$22,3))</f>
        <v>9.5</v>
      </c>
      <c r="K5152" s="11">
        <v>179</v>
      </c>
      <c r="L5152" s="12">
        <v>0</v>
      </c>
      <c r="M5152" s="7">
        <f t="shared" si="241"/>
        <v>2015</v>
      </c>
      <c r="N5152" s="7">
        <f t="shared" si="242"/>
        <v>7</v>
      </c>
      <c r="O5152" s="30">
        <f t="shared" si="243"/>
        <v>179</v>
      </c>
    </row>
    <row r="5153" spans="2:15" x14ac:dyDescent="0.2">
      <c r="B5153" s="13">
        <v>56941</v>
      </c>
      <c r="C5153" s="14">
        <v>42205.196111111225</v>
      </c>
      <c r="D5153" s="7" t="s">
        <v>7</v>
      </c>
      <c r="E5153" s="13">
        <v>2169</v>
      </c>
      <c r="F5153" s="7" t="s">
        <v>46</v>
      </c>
      <c r="G5153" s="7" t="s">
        <v>11</v>
      </c>
      <c r="H5153" s="13">
        <v>9.5</v>
      </c>
      <c r="I5153" s="13" t="str">
        <f>IF(G5153="Male",VLOOKUP(H5153,'Shoe size conversion table'!$B$6:$D$22,2),VLOOKUP(H5153,'Shoe size conversion table'!$J$6:$L$22,2))</f>
        <v>42-43</v>
      </c>
      <c r="J5153" s="13">
        <f>IF(G5153="Male",VLOOKUP(H5153,'Shoe size conversion table'!$B$6:$D$22,3),VLOOKUP(H5153,'Shoe size conversion table'!$J$6:$L$22,3))</f>
        <v>9</v>
      </c>
      <c r="K5153" s="11">
        <v>149</v>
      </c>
      <c r="L5153" s="12">
        <v>0.2</v>
      </c>
      <c r="M5153" s="7">
        <f t="shared" si="241"/>
        <v>2015</v>
      </c>
      <c r="N5153" s="7">
        <f t="shared" si="242"/>
        <v>7</v>
      </c>
      <c r="O5153" s="30">
        <f t="shared" si="243"/>
        <v>119.2</v>
      </c>
    </row>
    <row r="5154" spans="2:15" x14ac:dyDescent="0.2">
      <c r="B5154" s="13">
        <v>56942</v>
      </c>
      <c r="C5154" s="14">
        <v>42205.196111111225</v>
      </c>
      <c r="D5154" s="7" t="s">
        <v>10</v>
      </c>
      <c r="E5154" s="13">
        <v>2173</v>
      </c>
      <c r="F5154" s="7" t="s">
        <v>35</v>
      </c>
      <c r="G5154" s="7" t="s">
        <v>11</v>
      </c>
      <c r="H5154" s="13">
        <v>12</v>
      </c>
      <c r="I5154" s="13">
        <f>IF(G5154="Male",VLOOKUP(H5154,'Shoe size conversion table'!$B$6:$D$22,2),VLOOKUP(H5154,'Shoe size conversion table'!$J$6:$L$22,2))</f>
        <v>45</v>
      </c>
      <c r="J5154" s="13">
        <f>IF(G5154="Male",VLOOKUP(H5154,'Shoe size conversion table'!$B$6:$D$22,3),VLOOKUP(H5154,'Shoe size conversion table'!$J$6:$L$22,3))</f>
        <v>11.5</v>
      </c>
      <c r="K5154" s="11">
        <v>169</v>
      </c>
      <c r="L5154" s="12">
        <v>0</v>
      </c>
      <c r="M5154" s="7">
        <f t="shared" si="241"/>
        <v>2015</v>
      </c>
      <c r="N5154" s="7">
        <f t="shared" si="242"/>
        <v>7</v>
      </c>
      <c r="O5154" s="30">
        <f t="shared" si="243"/>
        <v>169</v>
      </c>
    </row>
    <row r="5155" spans="2:15" x14ac:dyDescent="0.2">
      <c r="B5155" s="13">
        <v>56943</v>
      </c>
      <c r="C5155" s="14">
        <v>42205.206111111125</v>
      </c>
      <c r="D5155" s="7" t="s">
        <v>10</v>
      </c>
      <c r="E5155" s="13">
        <v>2172</v>
      </c>
      <c r="F5155" s="7" t="s">
        <v>36</v>
      </c>
      <c r="G5155" s="7" t="s">
        <v>11</v>
      </c>
      <c r="H5155" s="13">
        <v>9</v>
      </c>
      <c r="I5155" s="13">
        <f>IF(G5155="Male",VLOOKUP(H5155,'Shoe size conversion table'!$B$6:$D$22,2),VLOOKUP(H5155,'Shoe size conversion table'!$J$6:$L$22,2))</f>
        <v>42</v>
      </c>
      <c r="J5155" s="13">
        <f>IF(G5155="Male",VLOOKUP(H5155,'Shoe size conversion table'!$B$6:$D$22,3),VLOOKUP(H5155,'Shoe size conversion table'!$J$6:$L$22,3))</f>
        <v>8.5</v>
      </c>
      <c r="K5155" s="11">
        <v>129</v>
      </c>
      <c r="L5155" s="12">
        <v>0</v>
      </c>
      <c r="M5155" s="7">
        <f t="shared" si="241"/>
        <v>2015</v>
      </c>
      <c r="N5155" s="7">
        <f t="shared" si="242"/>
        <v>7</v>
      </c>
      <c r="O5155" s="30">
        <f t="shared" si="243"/>
        <v>129</v>
      </c>
    </row>
    <row r="5156" spans="2:15" x14ac:dyDescent="0.2">
      <c r="B5156" s="13">
        <v>56944</v>
      </c>
      <c r="C5156" s="14">
        <v>42205.286111111265</v>
      </c>
      <c r="D5156" s="7" t="s">
        <v>7</v>
      </c>
      <c r="E5156" s="13">
        <v>2181</v>
      </c>
      <c r="F5156" s="7" t="s">
        <v>44</v>
      </c>
      <c r="G5156" s="7" t="s">
        <v>11</v>
      </c>
      <c r="H5156" s="13">
        <v>6.5</v>
      </c>
      <c r="I5156" s="13">
        <f>IF(G5156="Male",VLOOKUP(H5156,'Shoe size conversion table'!$B$6:$D$22,2),VLOOKUP(H5156,'Shoe size conversion table'!$J$6:$L$22,2))</f>
        <v>39</v>
      </c>
      <c r="J5156" s="13">
        <f>IF(G5156="Male",VLOOKUP(H5156,'Shoe size conversion table'!$B$6:$D$22,3),VLOOKUP(H5156,'Shoe size conversion table'!$J$6:$L$22,3))</f>
        <v>6</v>
      </c>
      <c r="K5156" s="11">
        <v>179</v>
      </c>
      <c r="L5156" s="12">
        <v>0</v>
      </c>
      <c r="M5156" s="7">
        <f t="shared" si="241"/>
        <v>2015</v>
      </c>
      <c r="N5156" s="7">
        <f t="shared" si="242"/>
        <v>7</v>
      </c>
      <c r="O5156" s="30">
        <f t="shared" si="243"/>
        <v>179</v>
      </c>
    </row>
    <row r="5157" spans="2:15" x14ac:dyDescent="0.2">
      <c r="B5157" s="13">
        <v>56945</v>
      </c>
      <c r="C5157" s="14">
        <v>42205.306111111124</v>
      </c>
      <c r="D5157" s="7" t="s">
        <v>10</v>
      </c>
      <c r="E5157" s="13">
        <v>2199</v>
      </c>
      <c r="F5157" s="7" t="s">
        <v>35</v>
      </c>
      <c r="G5157" s="7" t="s">
        <v>11</v>
      </c>
      <c r="H5157" s="13">
        <v>10</v>
      </c>
      <c r="I5157" s="13">
        <f>IF(G5157="Male",VLOOKUP(H5157,'Shoe size conversion table'!$B$6:$D$22,2),VLOOKUP(H5157,'Shoe size conversion table'!$J$6:$L$22,2))</f>
        <v>43</v>
      </c>
      <c r="J5157" s="13">
        <f>IF(G5157="Male",VLOOKUP(H5157,'Shoe size conversion table'!$B$6:$D$22,3),VLOOKUP(H5157,'Shoe size conversion table'!$J$6:$L$22,3))</f>
        <v>9.5</v>
      </c>
      <c r="K5157" s="11">
        <v>159</v>
      </c>
      <c r="L5157" s="12">
        <v>0</v>
      </c>
      <c r="M5157" s="7">
        <f t="shared" si="241"/>
        <v>2015</v>
      </c>
      <c r="N5157" s="7">
        <f t="shared" si="242"/>
        <v>7</v>
      </c>
      <c r="O5157" s="30">
        <f t="shared" si="243"/>
        <v>159</v>
      </c>
    </row>
    <row r="5158" spans="2:15" x14ac:dyDescent="0.2">
      <c r="B5158" s="13">
        <v>56946</v>
      </c>
      <c r="C5158" s="14">
        <v>42205.446111111225</v>
      </c>
      <c r="D5158" s="7" t="s">
        <v>10</v>
      </c>
      <c r="E5158" s="13">
        <v>2238</v>
      </c>
      <c r="F5158" s="7" t="s">
        <v>35</v>
      </c>
      <c r="G5158" s="7" t="s">
        <v>11</v>
      </c>
      <c r="H5158" s="13">
        <v>10</v>
      </c>
      <c r="I5158" s="13">
        <f>IF(G5158="Male",VLOOKUP(H5158,'Shoe size conversion table'!$B$6:$D$22,2),VLOOKUP(H5158,'Shoe size conversion table'!$J$6:$L$22,2))</f>
        <v>43</v>
      </c>
      <c r="J5158" s="13">
        <f>IF(G5158="Male",VLOOKUP(H5158,'Shoe size conversion table'!$B$6:$D$22,3),VLOOKUP(H5158,'Shoe size conversion table'!$J$6:$L$22,3))</f>
        <v>9.5</v>
      </c>
      <c r="K5158" s="11">
        <v>199</v>
      </c>
      <c r="L5158" s="12">
        <v>0</v>
      </c>
      <c r="M5158" s="7">
        <f t="shared" si="241"/>
        <v>2015</v>
      </c>
      <c r="N5158" s="7">
        <f t="shared" si="242"/>
        <v>7</v>
      </c>
      <c r="O5158" s="30">
        <f t="shared" si="243"/>
        <v>199</v>
      </c>
    </row>
    <row r="5159" spans="2:15" x14ac:dyDescent="0.2">
      <c r="B5159" s="13">
        <v>56947</v>
      </c>
      <c r="C5159" s="14">
        <v>42205.596111111125</v>
      </c>
      <c r="D5159" s="7" t="s">
        <v>8</v>
      </c>
      <c r="E5159" s="13">
        <v>2222</v>
      </c>
      <c r="F5159" s="7" t="s">
        <v>39</v>
      </c>
      <c r="G5159" s="7" t="s">
        <v>12</v>
      </c>
      <c r="H5159" s="13">
        <v>8.5</v>
      </c>
      <c r="I5159" s="13">
        <f>IF(G5159="Male",VLOOKUP(H5159,'Shoe size conversion table'!$B$6:$D$22,2),VLOOKUP(H5159,'Shoe size conversion table'!$J$6:$L$22,2))</f>
        <v>39</v>
      </c>
      <c r="J5159" s="13">
        <f>IF(G5159="Male",VLOOKUP(H5159,'Shoe size conversion table'!$B$6:$D$22,3),VLOOKUP(H5159,'Shoe size conversion table'!$J$6:$L$22,3))</f>
        <v>6.5</v>
      </c>
      <c r="K5159" s="11">
        <v>129</v>
      </c>
      <c r="L5159" s="12">
        <v>0</v>
      </c>
      <c r="M5159" s="7">
        <f t="shared" si="241"/>
        <v>2015</v>
      </c>
      <c r="N5159" s="7">
        <f t="shared" si="242"/>
        <v>7</v>
      </c>
      <c r="O5159" s="30">
        <f t="shared" si="243"/>
        <v>129</v>
      </c>
    </row>
    <row r="5160" spans="2:15" x14ac:dyDescent="0.2">
      <c r="B5160" s="13">
        <v>56948</v>
      </c>
      <c r="C5160" s="14">
        <v>42205.596111111125</v>
      </c>
      <c r="D5160" s="7" t="s">
        <v>7</v>
      </c>
      <c r="E5160" s="13">
        <v>2240</v>
      </c>
      <c r="F5160" s="7" t="s">
        <v>55</v>
      </c>
      <c r="G5160" s="7" t="s">
        <v>12</v>
      </c>
      <c r="H5160" s="13">
        <v>7</v>
      </c>
      <c r="I5160" s="13" t="str">
        <f>IF(G5160="Male",VLOOKUP(H5160,'Shoe size conversion table'!$B$6:$D$22,2),VLOOKUP(H5160,'Shoe size conversion table'!$J$6:$L$22,2))</f>
        <v>37-38</v>
      </c>
      <c r="J5160" s="13">
        <f>IF(G5160="Male",VLOOKUP(H5160,'Shoe size conversion table'!$B$6:$D$22,3),VLOOKUP(H5160,'Shoe size conversion table'!$J$6:$L$22,3))</f>
        <v>5</v>
      </c>
      <c r="K5160" s="11">
        <v>189</v>
      </c>
      <c r="L5160" s="12">
        <v>0.1</v>
      </c>
      <c r="M5160" s="7">
        <f t="shared" si="241"/>
        <v>2015</v>
      </c>
      <c r="N5160" s="7">
        <f t="shared" si="242"/>
        <v>7</v>
      </c>
      <c r="O5160" s="30">
        <f t="shared" si="243"/>
        <v>170.1</v>
      </c>
    </row>
    <row r="5161" spans="2:15" x14ac:dyDescent="0.2">
      <c r="B5161" s="13">
        <v>56949</v>
      </c>
      <c r="C5161" s="14">
        <v>42205.596111111125</v>
      </c>
      <c r="D5161" s="7" t="s">
        <v>8</v>
      </c>
      <c r="E5161" s="13">
        <v>2148</v>
      </c>
      <c r="F5161" s="7" t="s">
        <v>37</v>
      </c>
      <c r="G5161" s="7" t="s">
        <v>11</v>
      </c>
      <c r="H5161" s="13">
        <v>9.5</v>
      </c>
      <c r="I5161" s="13" t="str">
        <f>IF(G5161="Male",VLOOKUP(H5161,'Shoe size conversion table'!$B$6:$D$22,2),VLOOKUP(H5161,'Shoe size conversion table'!$J$6:$L$22,2))</f>
        <v>42-43</v>
      </c>
      <c r="J5161" s="13">
        <f>IF(G5161="Male",VLOOKUP(H5161,'Shoe size conversion table'!$B$6:$D$22,3),VLOOKUP(H5161,'Shoe size conversion table'!$J$6:$L$22,3))</f>
        <v>9</v>
      </c>
      <c r="K5161" s="11">
        <v>149</v>
      </c>
      <c r="L5161" s="12">
        <v>0</v>
      </c>
      <c r="M5161" s="7">
        <f t="shared" si="241"/>
        <v>2015</v>
      </c>
      <c r="N5161" s="7">
        <f t="shared" si="242"/>
        <v>7</v>
      </c>
      <c r="O5161" s="30">
        <f t="shared" si="243"/>
        <v>149</v>
      </c>
    </row>
    <row r="5162" spans="2:15" x14ac:dyDescent="0.2">
      <c r="B5162" s="13">
        <v>56950</v>
      </c>
      <c r="C5162" s="14">
        <v>42205.746111111264</v>
      </c>
      <c r="D5162" s="7" t="s">
        <v>10</v>
      </c>
      <c r="E5162" s="13">
        <v>2242</v>
      </c>
      <c r="F5162" s="7" t="s">
        <v>35</v>
      </c>
      <c r="G5162" s="7" t="s">
        <v>11</v>
      </c>
      <c r="H5162" s="13">
        <v>9</v>
      </c>
      <c r="I5162" s="13">
        <f>IF(G5162="Male",VLOOKUP(H5162,'Shoe size conversion table'!$B$6:$D$22,2),VLOOKUP(H5162,'Shoe size conversion table'!$J$6:$L$22,2))</f>
        <v>42</v>
      </c>
      <c r="J5162" s="13">
        <f>IF(G5162="Male",VLOOKUP(H5162,'Shoe size conversion table'!$B$6:$D$22,3),VLOOKUP(H5162,'Shoe size conversion table'!$J$6:$L$22,3))</f>
        <v>8.5</v>
      </c>
      <c r="K5162" s="11">
        <v>189</v>
      </c>
      <c r="L5162" s="12">
        <v>0</v>
      </c>
      <c r="M5162" s="7">
        <f t="shared" si="241"/>
        <v>2015</v>
      </c>
      <c r="N5162" s="7">
        <f t="shared" si="242"/>
        <v>7</v>
      </c>
      <c r="O5162" s="30">
        <f t="shared" si="243"/>
        <v>189</v>
      </c>
    </row>
    <row r="5163" spans="2:15" x14ac:dyDescent="0.2">
      <c r="B5163" s="13">
        <v>56951</v>
      </c>
      <c r="C5163" s="14">
        <v>42205.746111111293</v>
      </c>
      <c r="D5163" s="7" t="s">
        <v>8</v>
      </c>
      <c r="E5163" s="13">
        <v>2175</v>
      </c>
      <c r="F5163" s="7" t="s">
        <v>40</v>
      </c>
      <c r="G5163" s="7" t="s">
        <v>11</v>
      </c>
      <c r="H5163" s="13">
        <v>8.5</v>
      </c>
      <c r="I5163" s="13" t="str">
        <f>IF(G5163="Male",VLOOKUP(H5163,'Shoe size conversion table'!$B$6:$D$22,2),VLOOKUP(H5163,'Shoe size conversion table'!$J$6:$L$22,2))</f>
        <v>41-42</v>
      </c>
      <c r="J5163" s="13">
        <f>IF(G5163="Male",VLOOKUP(H5163,'Shoe size conversion table'!$B$6:$D$22,3),VLOOKUP(H5163,'Shoe size conversion table'!$J$6:$L$22,3))</f>
        <v>8</v>
      </c>
      <c r="K5163" s="11">
        <v>169</v>
      </c>
      <c r="L5163" s="12">
        <v>0</v>
      </c>
      <c r="M5163" s="7">
        <f t="shared" si="241"/>
        <v>2015</v>
      </c>
      <c r="N5163" s="7">
        <f t="shared" si="242"/>
        <v>7</v>
      </c>
      <c r="O5163" s="30">
        <f t="shared" si="243"/>
        <v>169</v>
      </c>
    </row>
    <row r="5164" spans="2:15" x14ac:dyDescent="0.2">
      <c r="B5164" s="13">
        <v>56952</v>
      </c>
      <c r="C5164" s="14">
        <v>42205.766111111225</v>
      </c>
      <c r="D5164" s="7" t="s">
        <v>10</v>
      </c>
      <c r="E5164" s="13">
        <v>2191</v>
      </c>
      <c r="F5164" s="7" t="s">
        <v>34</v>
      </c>
      <c r="G5164" s="7" t="s">
        <v>11</v>
      </c>
      <c r="H5164" s="13">
        <v>10.5</v>
      </c>
      <c r="I5164" s="13" t="str">
        <f>IF(G5164="Male",VLOOKUP(H5164,'Shoe size conversion table'!$B$6:$D$22,2),VLOOKUP(H5164,'Shoe size conversion table'!$J$6:$L$22,2))</f>
        <v>43-44</v>
      </c>
      <c r="J5164" s="13">
        <f>IF(G5164="Male",VLOOKUP(H5164,'Shoe size conversion table'!$B$6:$D$22,3),VLOOKUP(H5164,'Shoe size conversion table'!$J$6:$L$22,3))</f>
        <v>10</v>
      </c>
      <c r="K5164" s="11">
        <v>149</v>
      </c>
      <c r="L5164" s="12">
        <v>0</v>
      </c>
      <c r="M5164" s="7">
        <f t="shared" si="241"/>
        <v>2015</v>
      </c>
      <c r="N5164" s="7">
        <f t="shared" si="242"/>
        <v>7</v>
      </c>
      <c r="O5164" s="30">
        <f t="shared" si="243"/>
        <v>149</v>
      </c>
    </row>
    <row r="5165" spans="2:15" x14ac:dyDescent="0.2">
      <c r="B5165" s="13">
        <v>56953</v>
      </c>
      <c r="C5165" s="14">
        <v>42205.946111111225</v>
      </c>
      <c r="D5165" s="7" t="s">
        <v>7</v>
      </c>
      <c r="E5165" s="13">
        <v>2176</v>
      </c>
      <c r="F5165" s="7" t="s">
        <v>44</v>
      </c>
      <c r="G5165" s="7" t="s">
        <v>12</v>
      </c>
      <c r="H5165" s="13">
        <v>6.5</v>
      </c>
      <c r="I5165" s="13">
        <f>IF(G5165="Male",VLOOKUP(H5165,'Shoe size conversion table'!$B$6:$D$22,2),VLOOKUP(H5165,'Shoe size conversion table'!$J$6:$L$22,2))</f>
        <v>37</v>
      </c>
      <c r="J5165" s="13">
        <f>IF(G5165="Male",VLOOKUP(H5165,'Shoe size conversion table'!$B$6:$D$22,3),VLOOKUP(H5165,'Shoe size conversion table'!$J$6:$L$22,3))</f>
        <v>4.5</v>
      </c>
      <c r="K5165" s="11">
        <v>129</v>
      </c>
      <c r="L5165" s="12">
        <v>0.2</v>
      </c>
      <c r="M5165" s="7">
        <f t="shared" si="241"/>
        <v>2015</v>
      </c>
      <c r="N5165" s="7">
        <f t="shared" si="242"/>
        <v>7</v>
      </c>
      <c r="O5165" s="30">
        <f t="shared" si="243"/>
        <v>103.2</v>
      </c>
    </row>
    <row r="5166" spans="2:15" x14ac:dyDescent="0.2">
      <c r="B5166" s="13">
        <v>56954</v>
      </c>
      <c r="C5166" s="14">
        <v>42205.976111111224</v>
      </c>
      <c r="D5166" s="7" t="s">
        <v>10</v>
      </c>
      <c r="E5166" s="13">
        <v>2211</v>
      </c>
      <c r="F5166" s="7" t="s">
        <v>34</v>
      </c>
      <c r="G5166" s="7" t="s">
        <v>11</v>
      </c>
      <c r="H5166" s="13">
        <v>9</v>
      </c>
      <c r="I5166" s="13">
        <f>IF(G5166="Male",VLOOKUP(H5166,'Shoe size conversion table'!$B$6:$D$22,2),VLOOKUP(H5166,'Shoe size conversion table'!$J$6:$L$22,2))</f>
        <v>42</v>
      </c>
      <c r="J5166" s="13">
        <f>IF(G5166="Male",VLOOKUP(H5166,'Shoe size conversion table'!$B$6:$D$22,3),VLOOKUP(H5166,'Shoe size conversion table'!$J$6:$L$22,3))</f>
        <v>8.5</v>
      </c>
      <c r="K5166" s="11">
        <v>149</v>
      </c>
      <c r="L5166" s="12">
        <v>0.5</v>
      </c>
      <c r="M5166" s="7">
        <f t="shared" si="241"/>
        <v>2015</v>
      </c>
      <c r="N5166" s="7">
        <f t="shared" si="242"/>
        <v>7</v>
      </c>
      <c r="O5166" s="30">
        <f t="shared" si="243"/>
        <v>74.5</v>
      </c>
    </row>
    <row r="5167" spans="2:15" x14ac:dyDescent="0.2">
      <c r="B5167" s="13">
        <v>56955</v>
      </c>
      <c r="C5167" s="14">
        <v>42206.056111111262</v>
      </c>
      <c r="D5167" s="7" t="s">
        <v>10</v>
      </c>
      <c r="E5167" s="13">
        <v>2186</v>
      </c>
      <c r="F5167" s="7" t="s">
        <v>34</v>
      </c>
      <c r="G5167" s="7" t="s">
        <v>11</v>
      </c>
      <c r="H5167" s="13">
        <v>11</v>
      </c>
      <c r="I5167" s="13">
        <f>IF(G5167="Male",VLOOKUP(H5167,'Shoe size conversion table'!$B$6:$D$22,2),VLOOKUP(H5167,'Shoe size conversion table'!$J$6:$L$22,2))</f>
        <v>44</v>
      </c>
      <c r="J5167" s="13">
        <f>IF(G5167="Male",VLOOKUP(H5167,'Shoe size conversion table'!$B$6:$D$22,3),VLOOKUP(H5167,'Shoe size conversion table'!$J$6:$L$22,3))</f>
        <v>10.5</v>
      </c>
      <c r="K5167" s="11">
        <v>179</v>
      </c>
      <c r="L5167" s="12">
        <v>0.1</v>
      </c>
      <c r="M5167" s="7">
        <f t="shared" si="241"/>
        <v>2015</v>
      </c>
      <c r="N5167" s="7">
        <f t="shared" si="242"/>
        <v>7</v>
      </c>
      <c r="O5167" s="30">
        <f t="shared" si="243"/>
        <v>161.1</v>
      </c>
    </row>
    <row r="5168" spans="2:15" x14ac:dyDescent="0.2">
      <c r="B5168" s="13">
        <v>56956</v>
      </c>
      <c r="C5168" s="14">
        <v>42206.116111111223</v>
      </c>
      <c r="D5168" s="7" t="s">
        <v>7</v>
      </c>
      <c r="E5168" s="13">
        <v>2191</v>
      </c>
      <c r="F5168" s="7" t="s">
        <v>49</v>
      </c>
      <c r="G5168" s="7" t="s">
        <v>11</v>
      </c>
      <c r="H5168" s="13">
        <v>10.5</v>
      </c>
      <c r="I5168" s="13" t="str">
        <f>IF(G5168="Male",VLOOKUP(H5168,'Shoe size conversion table'!$B$6:$D$22,2),VLOOKUP(H5168,'Shoe size conversion table'!$J$6:$L$22,2))</f>
        <v>43-44</v>
      </c>
      <c r="J5168" s="13">
        <f>IF(G5168="Male",VLOOKUP(H5168,'Shoe size conversion table'!$B$6:$D$22,3),VLOOKUP(H5168,'Shoe size conversion table'!$J$6:$L$22,3))</f>
        <v>10</v>
      </c>
      <c r="K5168" s="11">
        <v>139</v>
      </c>
      <c r="L5168" s="12">
        <v>0</v>
      </c>
      <c r="M5168" s="7">
        <f t="shared" si="241"/>
        <v>2015</v>
      </c>
      <c r="N5168" s="7">
        <f t="shared" si="242"/>
        <v>7</v>
      </c>
      <c r="O5168" s="30">
        <f t="shared" si="243"/>
        <v>139</v>
      </c>
    </row>
    <row r="5169" spans="2:15" x14ac:dyDescent="0.2">
      <c r="B5169" s="13">
        <v>56957</v>
      </c>
      <c r="C5169" s="14">
        <v>42206.286111111127</v>
      </c>
      <c r="D5169" s="7" t="s">
        <v>10</v>
      </c>
      <c r="E5169" s="13">
        <v>2205</v>
      </c>
      <c r="F5169" s="7" t="s">
        <v>35</v>
      </c>
      <c r="G5169" s="7" t="s">
        <v>12</v>
      </c>
      <c r="H5169" s="13">
        <v>8</v>
      </c>
      <c r="I5169" s="13" t="str">
        <f>IF(G5169="Male",VLOOKUP(H5169,'Shoe size conversion table'!$B$6:$D$22,2),VLOOKUP(H5169,'Shoe size conversion table'!$J$6:$L$22,2))</f>
        <v>38-39</v>
      </c>
      <c r="J5169" s="13">
        <f>IF(G5169="Male",VLOOKUP(H5169,'Shoe size conversion table'!$B$6:$D$22,3),VLOOKUP(H5169,'Shoe size conversion table'!$J$6:$L$22,3))</f>
        <v>6</v>
      </c>
      <c r="K5169" s="11">
        <v>159</v>
      </c>
      <c r="L5169" s="12">
        <v>0.3</v>
      </c>
      <c r="M5169" s="7">
        <f t="shared" si="241"/>
        <v>2015</v>
      </c>
      <c r="N5169" s="7">
        <f t="shared" si="242"/>
        <v>7</v>
      </c>
      <c r="O5169" s="30">
        <f t="shared" si="243"/>
        <v>111.3</v>
      </c>
    </row>
    <row r="5170" spans="2:15" x14ac:dyDescent="0.2">
      <c r="B5170" s="13">
        <v>56958</v>
      </c>
      <c r="C5170" s="14">
        <v>42206.306111111124</v>
      </c>
      <c r="D5170" s="7" t="s">
        <v>9</v>
      </c>
      <c r="E5170" s="13">
        <v>2157</v>
      </c>
      <c r="F5170" s="7" t="s">
        <v>58</v>
      </c>
      <c r="G5170" s="7" t="s">
        <v>12</v>
      </c>
      <c r="H5170" s="13">
        <v>7.5</v>
      </c>
      <c r="I5170" s="13">
        <f>IF(G5170="Male",VLOOKUP(H5170,'Shoe size conversion table'!$B$6:$D$22,2),VLOOKUP(H5170,'Shoe size conversion table'!$J$6:$L$22,2))</f>
        <v>38</v>
      </c>
      <c r="J5170" s="13">
        <f>IF(G5170="Male",VLOOKUP(H5170,'Shoe size conversion table'!$B$6:$D$22,3),VLOOKUP(H5170,'Shoe size conversion table'!$J$6:$L$22,3))</f>
        <v>5.5</v>
      </c>
      <c r="K5170" s="11">
        <v>149</v>
      </c>
      <c r="L5170" s="12">
        <v>0.2</v>
      </c>
      <c r="M5170" s="7">
        <f t="shared" si="241"/>
        <v>2015</v>
      </c>
      <c r="N5170" s="7">
        <f t="shared" si="242"/>
        <v>7</v>
      </c>
      <c r="O5170" s="30">
        <f t="shared" si="243"/>
        <v>119.2</v>
      </c>
    </row>
    <row r="5171" spans="2:15" x14ac:dyDescent="0.2">
      <c r="B5171" s="13">
        <v>56958</v>
      </c>
      <c r="C5171" s="14">
        <v>42206.306111111124</v>
      </c>
      <c r="D5171" s="7" t="s">
        <v>9</v>
      </c>
      <c r="E5171" s="13">
        <v>2173</v>
      </c>
      <c r="F5171" s="7" t="s">
        <v>62</v>
      </c>
      <c r="G5171" s="7" t="s">
        <v>12</v>
      </c>
      <c r="H5171" s="13">
        <v>7.5</v>
      </c>
      <c r="I5171" s="13">
        <f>IF(G5171="Male",VLOOKUP(H5171,'Shoe size conversion table'!$B$6:$D$22,2),VLOOKUP(H5171,'Shoe size conversion table'!$J$6:$L$22,2))</f>
        <v>38</v>
      </c>
      <c r="J5171" s="13">
        <f>IF(G5171="Male",VLOOKUP(H5171,'Shoe size conversion table'!$B$6:$D$22,3),VLOOKUP(H5171,'Shoe size conversion table'!$J$6:$L$22,3))</f>
        <v>5.5</v>
      </c>
      <c r="K5171" s="11">
        <v>149</v>
      </c>
      <c r="L5171" s="12">
        <v>0</v>
      </c>
      <c r="M5171" s="7">
        <f t="shared" si="241"/>
        <v>2015</v>
      </c>
      <c r="N5171" s="7">
        <f t="shared" si="242"/>
        <v>7</v>
      </c>
      <c r="O5171" s="30">
        <f t="shared" si="243"/>
        <v>149</v>
      </c>
    </row>
    <row r="5172" spans="2:15" x14ac:dyDescent="0.2">
      <c r="B5172" s="13">
        <v>56959</v>
      </c>
      <c r="C5172" s="14">
        <v>42206.316111111264</v>
      </c>
      <c r="D5172" s="7" t="s">
        <v>8</v>
      </c>
      <c r="E5172" s="13">
        <v>2173</v>
      </c>
      <c r="F5172" s="7" t="s">
        <v>42</v>
      </c>
      <c r="G5172" s="7" t="s">
        <v>11</v>
      </c>
      <c r="H5172" s="13">
        <v>10.5</v>
      </c>
      <c r="I5172" s="13" t="str">
        <f>IF(G5172="Male",VLOOKUP(H5172,'Shoe size conversion table'!$B$6:$D$22,2),VLOOKUP(H5172,'Shoe size conversion table'!$J$6:$L$22,2))</f>
        <v>43-44</v>
      </c>
      <c r="J5172" s="13">
        <f>IF(G5172="Male",VLOOKUP(H5172,'Shoe size conversion table'!$B$6:$D$22,3),VLOOKUP(H5172,'Shoe size conversion table'!$J$6:$L$22,3))</f>
        <v>10</v>
      </c>
      <c r="K5172" s="11">
        <v>149</v>
      </c>
      <c r="L5172" s="12">
        <v>0.2</v>
      </c>
      <c r="M5172" s="7">
        <f t="shared" si="241"/>
        <v>2015</v>
      </c>
      <c r="N5172" s="7">
        <f t="shared" si="242"/>
        <v>7</v>
      </c>
      <c r="O5172" s="30">
        <f t="shared" si="243"/>
        <v>119.2</v>
      </c>
    </row>
    <row r="5173" spans="2:15" x14ac:dyDescent="0.2">
      <c r="B5173" s="13">
        <v>56960</v>
      </c>
      <c r="C5173" s="14">
        <v>42206.336111111261</v>
      </c>
      <c r="D5173" s="7" t="s">
        <v>10</v>
      </c>
      <c r="E5173" s="13">
        <v>2238</v>
      </c>
      <c r="F5173" s="7" t="s">
        <v>36</v>
      </c>
      <c r="G5173" s="7" t="s">
        <v>11</v>
      </c>
      <c r="H5173" s="13">
        <v>9.5</v>
      </c>
      <c r="I5173" s="13" t="str">
        <f>IF(G5173="Male",VLOOKUP(H5173,'Shoe size conversion table'!$B$6:$D$22,2),VLOOKUP(H5173,'Shoe size conversion table'!$J$6:$L$22,2))</f>
        <v>42-43</v>
      </c>
      <c r="J5173" s="13">
        <f>IF(G5173="Male",VLOOKUP(H5173,'Shoe size conversion table'!$B$6:$D$22,3),VLOOKUP(H5173,'Shoe size conversion table'!$J$6:$L$22,3))</f>
        <v>9</v>
      </c>
      <c r="K5173" s="11">
        <v>129</v>
      </c>
      <c r="L5173" s="12">
        <v>0.5</v>
      </c>
      <c r="M5173" s="7">
        <f t="shared" si="241"/>
        <v>2015</v>
      </c>
      <c r="N5173" s="7">
        <f t="shared" si="242"/>
        <v>7</v>
      </c>
      <c r="O5173" s="30">
        <f t="shared" si="243"/>
        <v>64.5</v>
      </c>
    </row>
    <row r="5174" spans="2:15" x14ac:dyDescent="0.2">
      <c r="B5174" s="13">
        <v>56960</v>
      </c>
      <c r="C5174" s="14">
        <v>42206.336111111261</v>
      </c>
      <c r="D5174" s="7" t="s">
        <v>10</v>
      </c>
      <c r="E5174" s="13">
        <v>2193</v>
      </c>
      <c r="F5174" s="7" t="s">
        <v>34</v>
      </c>
      <c r="G5174" s="7" t="s">
        <v>11</v>
      </c>
      <c r="H5174" s="13">
        <v>9</v>
      </c>
      <c r="I5174" s="13">
        <f>IF(G5174="Male",VLOOKUP(H5174,'Shoe size conversion table'!$B$6:$D$22,2),VLOOKUP(H5174,'Shoe size conversion table'!$J$6:$L$22,2))</f>
        <v>42</v>
      </c>
      <c r="J5174" s="13">
        <f>IF(G5174="Male",VLOOKUP(H5174,'Shoe size conversion table'!$B$6:$D$22,3),VLOOKUP(H5174,'Shoe size conversion table'!$J$6:$L$22,3))</f>
        <v>8.5</v>
      </c>
      <c r="K5174" s="11">
        <v>169</v>
      </c>
      <c r="L5174" s="12">
        <v>0.1</v>
      </c>
      <c r="M5174" s="7">
        <f t="shared" si="241"/>
        <v>2015</v>
      </c>
      <c r="N5174" s="7">
        <f t="shared" si="242"/>
        <v>7</v>
      </c>
      <c r="O5174" s="30">
        <f t="shared" si="243"/>
        <v>152.1</v>
      </c>
    </row>
    <row r="5175" spans="2:15" x14ac:dyDescent="0.2">
      <c r="B5175" s="13">
        <v>56961</v>
      </c>
      <c r="C5175" s="14">
        <v>42206.446111111225</v>
      </c>
      <c r="D5175" s="7" t="s">
        <v>10</v>
      </c>
      <c r="E5175" s="13">
        <v>2241</v>
      </c>
      <c r="F5175" s="7" t="s">
        <v>34</v>
      </c>
      <c r="G5175" s="7" t="s">
        <v>11</v>
      </c>
      <c r="H5175" s="13">
        <v>8</v>
      </c>
      <c r="I5175" s="13">
        <f>IF(G5175="Male",VLOOKUP(H5175,'Shoe size conversion table'!$B$6:$D$22,2),VLOOKUP(H5175,'Shoe size conversion table'!$J$6:$L$22,2))</f>
        <v>41</v>
      </c>
      <c r="J5175" s="13">
        <f>IF(G5175="Male",VLOOKUP(H5175,'Shoe size conversion table'!$B$6:$D$22,3),VLOOKUP(H5175,'Shoe size conversion table'!$J$6:$L$22,3))</f>
        <v>7.5</v>
      </c>
      <c r="K5175" s="11">
        <v>129</v>
      </c>
      <c r="L5175" s="12">
        <v>0.3</v>
      </c>
      <c r="M5175" s="7">
        <f t="shared" si="241"/>
        <v>2015</v>
      </c>
      <c r="N5175" s="7">
        <f t="shared" si="242"/>
        <v>7</v>
      </c>
      <c r="O5175" s="30">
        <f t="shared" si="243"/>
        <v>90.3</v>
      </c>
    </row>
    <row r="5176" spans="2:15" x14ac:dyDescent="0.2">
      <c r="B5176" s="13">
        <v>56962</v>
      </c>
      <c r="C5176" s="14">
        <v>42206.526111111292</v>
      </c>
      <c r="D5176" s="7" t="s">
        <v>7</v>
      </c>
      <c r="E5176" s="13">
        <v>2190</v>
      </c>
      <c r="F5176" s="7" t="s">
        <v>49</v>
      </c>
      <c r="G5176" s="7" t="s">
        <v>11</v>
      </c>
      <c r="H5176" s="13">
        <v>10</v>
      </c>
      <c r="I5176" s="13">
        <f>IF(G5176="Male",VLOOKUP(H5176,'Shoe size conversion table'!$B$6:$D$22,2),VLOOKUP(H5176,'Shoe size conversion table'!$J$6:$L$22,2))</f>
        <v>43</v>
      </c>
      <c r="J5176" s="13">
        <f>IF(G5176="Male",VLOOKUP(H5176,'Shoe size conversion table'!$B$6:$D$22,3),VLOOKUP(H5176,'Shoe size conversion table'!$J$6:$L$22,3))</f>
        <v>9.5</v>
      </c>
      <c r="K5176" s="11">
        <v>149</v>
      </c>
      <c r="L5176" s="12">
        <v>0</v>
      </c>
      <c r="M5176" s="7">
        <f t="shared" si="241"/>
        <v>2015</v>
      </c>
      <c r="N5176" s="7">
        <f t="shared" si="242"/>
        <v>7</v>
      </c>
      <c r="O5176" s="30">
        <f t="shared" si="243"/>
        <v>149</v>
      </c>
    </row>
    <row r="5177" spans="2:15" x14ac:dyDescent="0.2">
      <c r="B5177" s="13">
        <v>56963</v>
      </c>
      <c r="C5177" s="14">
        <v>42206.596111111125</v>
      </c>
      <c r="D5177" s="7" t="s">
        <v>7</v>
      </c>
      <c r="E5177" s="13">
        <v>2187</v>
      </c>
      <c r="F5177" s="7" t="s">
        <v>51</v>
      </c>
      <c r="G5177" s="7" t="s">
        <v>11</v>
      </c>
      <c r="H5177" s="13">
        <v>9</v>
      </c>
      <c r="I5177" s="13">
        <f>IF(G5177="Male",VLOOKUP(H5177,'Shoe size conversion table'!$B$6:$D$22,2),VLOOKUP(H5177,'Shoe size conversion table'!$J$6:$L$22,2))</f>
        <v>42</v>
      </c>
      <c r="J5177" s="13">
        <f>IF(G5177="Male",VLOOKUP(H5177,'Shoe size conversion table'!$B$6:$D$22,3),VLOOKUP(H5177,'Shoe size conversion table'!$J$6:$L$22,3))</f>
        <v>8.5</v>
      </c>
      <c r="K5177" s="11">
        <v>159</v>
      </c>
      <c r="L5177" s="12">
        <v>0</v>
      </c>
      <c r="M5177" s="7">
        <f t="shared" si="241"/>
        <v>2015</v>
      </c>
      <c r="N5177" s="7">
        <f t="shared" si="242"/>
        <v>7</v>
      </c>
      <c r="O5177" s="30">
        <f t="shared" si="243"/>
        <v>159</v>
      </c>
    </row>
    <row r="5178" spans="2:15" x14ac:dyDescent="0.2">
      <c r="B5178" s="13">
        <v>56964</v>
      </c>
      <c r="C5178" s="14">
        <v>42206.866111111129</v>
      </c>
      <c r="D5178" s="7" t="s">
        <v>10</v>
      </c>
      <c r="E5178" s="13">
        <v>2231</v>
      </c>
      <c r="F5178" s="7" t="s">
        <v>35</v>
      </c>
      <c r="G5178" s="7" t="s">
        <v>11</v>
      </c>
      <c r="H5178" s="13">
        <v>9</v>
      </c>
      <c r="I5178" s="13">
        <f>IF(G5178="Male",VLOOKUP(H5178,'Shoe size conversion table'!$B$6:$D$22,2),VLOOKUP(H5178,'Shoe size conversion table'!$J$6:$L$22,2))</f>
        <v>42</v>
      </c>
      <c r="J5178" s="13">
        <f>IF(G5178="Male",VLOOKUP(H5178,'Shoe size conversion table'!$B$6:$D$22,3),VLOOKUP(H5178,'Shoe size conversion table'!$J$6:$L$22,3))</f>
        <v>8.5</v>
      </c>
      <c r="K5178" s="11">
        <v>139</v>
      </c>
      <c r="L5178" s="12">
        <v>0</v>
      </c>
      <c r="M5178" s="7">
        <f t="shared" si="241"/>
        <v>2015</v>
      </c>
      <c r="N5178" s="7">
        <f t="shared" si="242"/>
        <v>7</v>
      </c>
      <c r="O5178" s="30">
        <f t="shared" si="243"/>
        <v>139</v>
      </c>
    </row>
    <row r="5179" spans="2:15" x14ac:dyDescent="0.2">
      <c r="B5179" s="13">
        <v>56965</v>
      </c>
      <c r="C5179" s="14">
        <v>42206.976111111224</v>
      </c>
      <c r="D5179" s="7" t="s">
        <v>10</v>
      </c>
      <c r="E5179" s="13">
        <v>2238</v>
      </c>
      <c r="F5179" s="7" t="s">
        <v>35</v>
      </c>
      <c r="G5179" s="7" t="s">
        <v>11</v>
      </c>
      <c r="H5179" s="13">
        <v>10</v>
      </c>
      <c r="I5179" s="13">
        <f>IF(G5179="Male",VLOOKUP(H5179,'Shoe size conversion table'!$B$6:$D$22,2),VLOOKUP(H5179,'Shoe size conversion table'!$J$6:$L$22,2))</f>
        <v>43</v>
      </c>
      <c r="J5179" s="13">
        <f>IF(G5179="Male",VLOOKUP(H5179,'Shoe size conversion table'!$B$6:$D$22,3),VLOOKUP(H5179,'Shoe size conversion table'!$J$6:$L$22,3))</f>
        <v>9.5</v>
      </c>
      <c r="K5179" s="11">
        <v>199</v>
      </c>
      <c r="L5179" s="12">
        <v>0</v>
      </c>
      <c r="M5179" s="7">
        <f t="shared" si="241"/>
        <v>2015</v>
      </c>
      <c r="N5179" s="7">
        <f t="shared" si="242"/>
        <v>7</v>
      </c>
      <c r="O5179" s="30">
        <f t="shared" si="243"/>
        <v>199</v>
      </c>
    </row>
    <row r="5180" spans="2:15" x14ac:dyDescent="0.2">
      <c r="B5180" s="13">
        <v>56966</v>
      </c>
      <c r="C5180" s="14">
        <v>42207.086111111261</v>
      </c>
      <c r="D5180" s="7" t="s">
        <v>7</v>
      </c>
      <c r="E5180" s="13">
        <v>2217</v>
      </c>
      <c r="F5180" s="7" t="s">
        <v>50</v>
      </c>
      <c r="G5180" s="7" t="s">
        <v>11</v>
      </c>
      <c r="H5180" s="13">
        <v>9</v>
      </c>
      <c r="I5180" s="13">
        <f>IF(G5180="Male",VLOOKUP(H5180,'Shoe size conversion table'!$B$6:$D$22,2),VLOOKUP(H5180,'Shoe size conversion table'!$J$6:$L$22,2))</f>
        <v>42</v>
      </c>
      <c r="J5180" s="13">
        <f>IF(G5180="Male",VLOOKUP(H5180,'Shoe size conversion table'!$B$6:$D$22,3),VLOOKUP(H5180,'Shoe size conversion table'!$J$6:$L$22,3))</f>
        <v>8.5</v>
      </c>
      <c r="K5180" s="11">
        <v>199</v>
      </c>
      <c r="L5180" s="12">
        <v>0.3</v>
      </c>
      <c r="M5180" s="7">
        <f t="shared" si="241"/>
        <v>2015</v>
      </c>
      <c r="N5180" s="7">
        <f t="shared" si="242"/>
        <v>7</v>
      </c>
      <c r="O5180" s="30">
        <f t="shared" si="243"/>
        <v>139.29999999999998</v>
      </c>
    </row>
    <row r="5181" spans="2:15" x14ac:dyDescent="0.2">
      <c r="B5181" s="13">
        <v>56967</v>
      </c>
      <c r="C5181" s="14">
        <v>42207.116111111223</v>
      </c>
      <c r="D5181" s="7" t="s">
        <v>7</v>
      </c>
      <c r="E5181" s="13">
        <v>2210</v>
      </c>
      <c r="F5181" s="7" t="s">
        <v>46</v>
      </c>
      <c r="G5181" s="7" t="s">
        <v>11</v>
      </c>
      <c r="H5181" s="13">
        <v>9</v>
      </c>
      <c r="I5181" s="13">
        <f>IF(G5181="Male",VLOOKUP(H5181,'Shoe size conversion table'!$B$6:$D$22,2),VLOOKUP(H5181,'Shoe size conversion table'!$J$6:$L$22,2))</f>
        <v>42</v>
      </c>
      <c r="J5181" s="13">
        <f>IF(G5181="Male",VLOOKUP(H5181,'Shoe size conversion table'!$B$6:$D$22,3),VLOOKUP(H5181,'Shoe size conversion table'!$J$6:$L$22,3))</f>
        <v>8.5</v>
      </c>
      <c r="K5181" s="11">
        <v>139</v>
      </c>
      <c r="L5181" s="12">
        <v>0.3</v>
      </c>
      <c r="M5181" s="7">
        <f t="shared" si="241"/>
        <v>2015</v>
      </c>
      <c r="N5181" s="7">
        <f t="shared" si="242"/>
        <v>7</v>
      </c>
      <c r="O5181" s="30">
        <f t="shared" si="243"/>
        <v>97.3</v>
      </c>
    </row>
    <row r="5182" spans="2:15" x14ac:dyDescent="0.2">
      <c r="B5182" s="13">
        <v>56968</v>
      </c>
      <c r="C5182" s="14">
        <v>42207.196111111225</v>
      </c>
      <c r="D5182" s="7" t="s">
        <v>7</v>
      </c>
      <c r="E5182" s="13">
        <v>2175</v>
      </c>
      <c r="F5182" s="7" t="s">
        <v>57</v>
      </c>
      <c r="G5182" s="7" t="s">
        <v>12</v>
      </c>
      <c r="H5182" s="13">
        <v>8</v>
      </c>
      <c r="I5182" s="13" t="str">
        <f>IF(G5182="Male",VLOOKUP(H5182,'Shoe size conversion table'!$B$6:$D$22,2),VLOOKUP(H5182,'Shoe size conversion table'!$J$6:$L$22,2))</f>
        <v>38-39</v>
      </c>
      <c r="J5182" s="13">
        <f>IF(G5182="Male",VLOOKUP(H5182,'Shoe size conversion table'!$B$6:$D$22,3),VLOOKUP(H5182,'Shoe size conversion table'!$J$6:$L$22,3))</f>
        <v>6</v>
      </c>
      <c r="K5182" s="11">
        <v>199</v>
      </c>
      <c r="L5182" s="12">
        <v>0</v>
      </c>
      <c r="M5182" s="7">
        <f t="shared" si="241"/>
        <v>2015</v>
      </c>
      <c r="N5182" s="7">
        <f t="shared" si="242"/>
        <v>7</v>
      </c>
      <c r="O5182" s="30">
        <f t="shared" si="243"/>
        <v>199</v>
      </c>
    </row>
    <row r="5183" spans="2:15" x14ac:dyDescent="0.2">
      <c r="B5183" s="13">
        <v>56968</v>
      </c>
      <c r="C5183" s="14">
        <v>42207.196111111225</v>
      </c>
      <c r="D5183" s="7" t="s">
        <v>7</v>
      </c>
      <c r="E5183" s="13">
        <v>2162</v>
      </c>
      <c r="F5183" s="7" t="s">
        <v>52</v>
      </c>
      <c r="G5183" s="7" t="s">
        <v>11</v>
      </c>
      <c r="H5183" s="13">
        <v>11</v>
      </c>
      <c r="I5183" s="13">
        <f>IF(G5183="Male",VLOOKUP(H5183,'Shoe size conversion table'!$B$6:$D$22,2),VLOOKUP(H5183,'Shoe size conversion table'!$J$6:$L$22,2))</f>
        <v>44</v>
      </c>
      <c r="J5183" s="13">
        <f>IF(G5183="Male",VLOOKUP(H5183,'Shoe size conversion table'!$B$6:$D$22,3),VLOOKUP(H5183,'Shoe size conversion table'!$J$6:$L$22,3))</f>
        <v>10.5</v>
      </c>
      <c r="K5183" s="11">
        <v>179</v>
      </c>
      <c r="L5183" s="12">
        <v>0.2</v>
      </c>
      <c r="M5183" s="7">
        <f t="shared" si="241"/>
        <v>2015</v>
      </c>
      <c r="N5183" s="7">
        <f t="shared" si="242"/>
        <v>7</v>
      </c>
      <c r="O5183" s="30">
        <f t="shared" si="243"/>
        <v>143.20000000000002</v>
      </c>
    </row>
    <row r="5184" spans="2:15" x14ac:dyDescent="0.2">
      <c r="B5184" s="13">
        <v>56969</v>
      </c>
      <c r="C5184" s="14">
        <v>42207.286111111127</v>
      </c>
      <c r="D5184" s="7" t="s">
        <v>10</v>
      </c>
      <c r="E5184" s="13">
        <v>2172</v>
      </c>
      <c r="F5184" s="7" t="s">
        <v>36</v>
      </c>
      <c r="G5184" s="7" t="s">
        <v>11</v>
      </c>
      <c r="H5184" s="13">
        <v>9</v>
      </c>
      <c r="I5184" s="13">
        <f>IF(G5184="Male",VLOOKUP(H5184,'Shoe size conversion table'!$B$6:$D$22,2),VLOOKUP(H5184,'Shoe size conversion table'!$J$6:$L$22,2))</f>
        <v>42</v>
      </c>
      <c r="J5184" s="13">
        <f>IF(G5184="Male",VLOOKUP(H5184,'Shoe size conversion table'!$B$6:$D$22,3),VLOOKUP(H5184,'Shoe size conversion table'!$J$6:$L$22,3))</f>
        <v>8.5</v>
      </c>
      <c r="K5184" s="11">
        <v>129</v>
      </c>
      <c r="L5184" s="12">
        <v>0</v>
      </c>
      <c r="M5184" s="7">
        <f t="shared" si="241"/>
        <v>2015</v>
      </c>
      <c r="N5184" s="7">
        <f t="shared" si="242"/>
        <v>7</v>
      </c>
      <c r="O5184" s="30">
        <f t="shared" si="243"/>
        <v>129</v>
      </c>
    </row>
    <row r="5185" spans="2:15" x14ac:dyDescent="0.2">
      <c r="B5185" s="13">
        <v>56970</v>
      </c>
      <c r="C5185" s="14">
        <v>42207.316111111264</v>
      </c>
      <c r="D5185" s="7" t="s">
        <v>9</v>
      </c>
      <c r="E5185" s="13">
        <v>2229</v>
      </c>
      <c r="F5185" s="7" t="s">
        <v>61</v>
      </c>
      <c r="G5185" s="7" t="s">
        <v>12</v>
      </c>
      <c r="H5185" s="13">
        <v>4.5</v>
      </c>
      <c r="I5185" s="13">
        <f>IF(G5185="Male",VLOOKUP(H5185,'Shoe size conversion table'!$B$6:$D$22,2),VLOOKUP(H5185,'Shoe size conversion table'!$J$6:$L$22,2))</f>
        <v>35</v>
      </c>
      <c r="J5185" s="13">
        <f>IF(G5185="Male",VLOOKUP(H5185,'Shoe size conversion table'!$B$6:$D$22,3),VLOOKUP(H5185,'Shoe size conversion table'!$J$6:$L$22,3))</f>
        <v>2.5</v>
      </c>
      <c r="K5185" s="11">
        <v>139</v>
      </c>
      <c r="L5185" s="12">
        <v>0.2</v>
      </c>
      <c r="M5185" s="7">
        <f t="shared" si="241"/>
        <v>2015</v>
      </c>
      <c r="N5185" s="7">
        <f t="shared" si="242"/>
        <v>7</v>
      </c>
      <c r="O5185" s="30">
        <f t="shared" si="243"/>
        <v>111.2</v>
      </c>
    </row>
    <row r="5186" spans="2:15" x14ac:dyDescent="0.2">
      <c r="B5186" s="13">
        <v>56971</v>
      </c>
      <c r="C5186" s="14">
        <v>42207.336111111261</v>
      </c>
      <c r="D5186" s="7" t="s">
        <v>10</v>
      </c>
      <c r="E5186" s="13">
        <v>2189</v>
      </c>
      <c r="F5186" s="7" t="s">
        <v>34</v>
      </c>
      <c r="G5186" s="7" t="s">
        <v>11</v>
      </c>
      <c r="H5186" s="13">
        <v>9.5</v>
      </c>
      <c r="I5186" s="13" t="str">
        <f>IF(G5186="Male",VLOOKUP(H5186,'Shoe size conversion table'!$B$6:$D$22,2),VLOOKUP(H5186,'Shoe size conversion table'!$J$6:$L$22,2))</f>
        <v>42-43</v>
      </c>
      <c r="J5186" s="13">
        <f>IF(G5186="Male",VLOOKUP(H5186,'Shoe size conversion table'!$B$6:$D$22,3),VLOOKUP(H5186,'Shoe size conversion table'!$J$6:$L$22,3))</f>
        <v>9</v>
      </c>
      <c r="K5186" s="11">
        <v>139</v>
      </c>
      <c r="L5186" s="12">
        <v>0</v>
      </c>
      <c r="M5186" s="7">
        <f t="shared" si="241"/>
        <v>2015</v>
      </c>
      <c r="N5186" s="7">
        <f t="shared" si="242"/>
        <v>7</v>
      </c>
      <c r="O5186" s="30">
        <f t="shared" si="243"/>
        <v>139</v>
      </c>
    </row>
    <row r="5187" spans="2:15" x14ac:dyDescent="0.2">
      <c r="B5187" s="13">
        <v>56972</v>
      </c>
      <c r="C5187" s="14">
        <v>42207.40611111113</v>
      </c>
      <c r="D5187" s="7" t="s">
        <v>7</v>
      </c>
      <c r="E5187" s="13">
        <v>2205</v>
      </c>
      <c r="F5187" s="7" t="s">
        <v>50</v>
      </c>
      <c r="G5187" s="7" t="s">
        <v>12</v>
      </c>
      <c r="H5187" s="13">
        <v>7.5</v>
      </c>
      <c r="I5187" s="13">
        <f>IF(G5187="Male",VLOOKUP(H5187,'Shoe size conversion table'!$B$6:$D$22,2),VLOOKUP(H5187,'Shoe size conversion table'!$J$6:$L$22,2))</f>
        <v>38</v>
      </c>
      <c r="J5187" s="13">
        <f>IF(G5187="Male",VLOOKUP(H5187,'Shoe size conversion table'!$B$6:$D$22,3),VLOOKUP(H5187,'Shoe size conversion table'!$J$6:$L$22,3))</f>
        <v>5.5</v>
      </c>
      <c r="K5187" s="11">
        <v>149</v>
      </c>
      <c r="L5187" s="12">
        <v>0.2</v>
      </c>
      <c r="M5187" s="7">
        <f t="shared" si="241"/>
        <v>2015</v>
      </c>
      <c r="N5187" s="7">
        <f t="shared" si="242"/>
        <v>7</v>
      </c>
      <c r="O5187" s="30">
        <f t="shared" si="243"/>
        <v>119.2</v>
      </c>
    </row>
    <row r="5188" spans="2:15" x14ac:dyDescent="0.2">
      <c r="B5188" s="13">
        <v>56973</v>
      </c>
      <c r="C5188" s="14">
        <v>42207.526111111292</v>
      </c>
      <c r="D5188" s="7" t="s">
        <v>7</v>
      </c>
      <c r="E5188" s="13">
        <v>2185</v>
      </c>
      <c r="F5188" s="7" t="s">
        <v>50</v>
      </c>
      <c r="G5188" s="7" t="s">
        <v>12</v>
      </c>
      <c r="H5188" s="13">
        <v>11</v>
      </c>
      <c r="I5188" s="13" t="str">
        <f>IF(G5188="Male",VLOOKUP(H5188,'Shoe size conversion table'!$B$6:$D$22,2),VLOOKUP(H5188,'Shoe size conversion table'!$J$6:$L$22,2))</f>
        <v>41-42</v>
      </c>
      <c r="J5188" s="13">
        <f>IF(G5188="Male",VLOOKUP(H5188,'Shoe size conversion table'!$B$6:$D$22,3),VLOOKUP(H5188,'Shoe size conversion table'!$J$6:$L$22,3))</f>
        <v>9</v>
      </c>
      <c r="K5188" s="11">
        <v>169</v>
      </c>
      <c r="L5188" s="12">
        <v>0.3</v>
      </c>
      <c r="M5188" s="7">
        <f t="shared" si="241"/>
        <v>2015</v>
      </c>
      <c r="N5188" s="7">
        <f t="shared" si="242"/>
        <v>7</v>
      </c>
      <c r="O5188" s="30">
        <f t="shared" si="243"/>
        <v>118.3</v>
      </c>
    </row>
    <row r="5189" spans="2:15" x14ac:dyDescent="0.2">
      <c r="B5189" s="13">
        <v>56974</v>
      </c>
      <c r="C5189" s="14">
        <v>42207.76611111113</v>
      </c>
      <c r="D5189" s="7" t="s">
        <v>10</v>
      </c>
      <c r="E5189" s="13">
        <v>2155</v>
      </c>
      <c r="F5189" s="7" t="s">
        <v>36</v>
      </c>
      <c r="G5189" s="7" t="s">
        <v>12</v>
      </c>
      <c r="H5189" s="13">
        <v>11.5</v>
      </c>
      <c r="I5189" s="13">
        <f>IF(G5189="Male",VLOOKUP(H5189,'Shoe size conversion table'!$B$6:$D$22,2),VLOOKUP(H5189,'Shoe size conversion table'!$J$6:$L$22,2))</f>
        <v>42</v>
      </c>
      <c r="J5189" s="13">
        <f>IF(G5189="Male",VLOOKUP(H5189,'Shoe size conversion table'!$B$6:$D$22,3),VLOOKUP(H5189,'Shoe size conversion table'!$J$6:$L$22,3))</f>
        <v>9.5</v>
      </c>
      <c r="K5189" s="11">
        <v>189</v>
      </c>
      <c r="L5189" s="12">
        <v>0.5</v>
      </c>
      <c r="M5189" s="7">
        <f t="shared" ref="M5189:M5252" si="244">YEAR(C5189)</f>
        <v>2015</v>
      </c>
      <c r="N5189" s="7">
        <f t="shared" si="242"/>
        <v>7</v>
      </c>
      <c r="O5189" s="30">
        <f t="shared" si="243"/>
        <v>94.5</v>
      </c>
    </row>
    <row r="5190" spans="2:15" x14ac:dyDescent="0.2">
      <c r="B5190" s="13">
        <v>56975</v>
      </c>
      <c r="C5190" s="14">
        <v>42207.766111111225</v>
      </c>
      <c r="D5190" s="7" t="s">
        <v>10</v>
      </c>
      <c r="E5190" s="13">
        <v>2173</v>
      </c>
      <c r="F5190" s="7" t="s">
        <v>35</v>
      </c>
      <c r="G5190" s="7" t="s">
        <v>11</v>
      </c>
      <c r="H5190" s="13">
        <v>10.5</v>
      </c>
      <c r="I5190" s="13" t="str">
        <f>IF(G5190="Male",VLOOKUP(H5190,'Shoe size conversion table'!$B$6:$D$22,2),VLOOKUP(H5190,'Shoe size conversion table'!$J$6:$L$22,2))</f>
        <v>43-44</v>
      </c>
      <c r="J5190" s="13">
        <f>IF(G5190="Male",VLOOKUP(H5190,'Shoe size conversion table'!$B$6:$D$22,3),VLOOKUP(H5190,'Shoe size conversion table'!$J$6:$L$22,3))</f>
        <v>10</v>
      </c>
      <c r="K5190" s="11">
        <v>169</v>
      </c>
      <c r="L5190" s="12">
        <v>0</v>
      </c>
      <c r="M5190" s="7">
        <f t="shared" si="244"/>
        <v>2015</v>
      </c>
      <c r="N5190" s="7">
        <f t="shared" ref="N5190:N5253" si="245">MONTH(C5190:C20157)</f>
        <v>7</v>
      </c>
      <c r="O5190" s="30">
        <f t="shared" ref="O5190:O5253" si="246">K5190*(1-L5190)</f>
        <v>169</v>
      </c>
    </row>
    <row r="5191" spans="2:15" x14ac:dyDescent="0.2">
      <c r="B5191" s="13">
        <v>56976</v>
      </c>
      <c r="C5191" s="14">
        <v>42207.916111111299</v>
      </c>
      <c r="D5191" s="7" t="s">
        <v>7</v>
      </c>
      <c r="E5191" s="13">
        <v>2208</v>
      </c>
      <c r="F5191" s="7" t="s">
        <v>53</v>
      </c>
      <c r="G5191" s="7" t="s">
        <v>12</v>
      </c>
      <c r="H5191" s="13">
        <v>8.5</v>
      </c>
      <c r="I5191" s="13">
        <f>IF(G5191="Male",VLOOKUP(H5191,'Shoe size conversion table'!$B$6:$D$22,2),VLOOKUP(H5191,'Shoe size conversion table'!$J$6:$L$22,2))</f>
        <v>39</v>
      </c>
      <c r="J5191" s="13">
        <f>IF(G5191="Male",VLOOKUP(H5191,'Shoe size conversion table'!$B$6:$D$22,3),VLOOKUP(H5191,'Shoe size conversion table'!$J$6:$L$22,3))</f>
        <v>6.5</v>
      </c>
      <c r="K5191" s="11">
        <v>189</v>
      </c>
      <c r="L5191" s="12">
        <v>0</v>
      </c>
      <c r="M5191" s="7">
        <f t="shared" si="244"/>
        <v>2015</v>
      </c>
      <c r="N5191" s="7">
        <f t="shared" si="245"/>
        <v>7</v>
      </c>
      <c r="O5191" s="30">
        <f t="shared" si="246"/>
        <v>189</v>
      </c>
    </row>
    <row r="5192" spans="2:15" x14ac:dyDescent="0.2">
      <c r="B5192" s="13">
        <v>56977</v>
      </c>
      <c r="C5192" s="14">
        <v>42208.006111111295</v>
      </c>
      <c r="D5192" s="7" t="s">
        <v>7</v>
      </c>
      <c r="E5192" s="13">
        <v>2173</v>
      </c>
      <c r="F5192" s="7" t="s">
        <v>57</v>
      </c>
      <c r="G5192" s="7" t="s">
        <v>11</v>
      </c>
      <c r="H5192" s="13">
        <v>10</v>
      </c>
      <c r="I5192" s="13">
        <f>IF(G5192="Male",VLOOKUP(H5192,'Shoe size conversion table'!$B$6:$D$22,2),VLOOKUP(H5192,'Shoe size conversion table'!$J$6:$L$22,2))</f>
        <v>43</v>
      </c>
      <c r="J5192" s="13">
        <f>IF(G5192="Male",VLOOKUP(H5192,'Shoe size conversion table'!$B$6:$D$22,3),VLOOKUP(H5192,'Shoe size conversion table'!$J$6:$L$22,3))</f>
        <v>9.5</v>
      </c>
      <c r="K5192" s="11">
        <v>149</v>
      </c>
      <c r="L5192" s="12">
        <v>0</v>
      </c>
      <c r="M5192" s="7">
        <f t="shared" si="244"/>
        <v>2015</v>
      </c>
      <c r="N5192" s="7">
        <f t="shared" si="245"/>
        <v>7</v>
      </c>
      <c r="O5192" s="30">
        <f t="shared" si="246"/>
        <v>149</v>
      </c>
    </row>
    <row r="5193" spans="2:15" x14ac:dyDescent="0.2">
      <c r="B5193" s="13">
        <v>56978</v>
      </c>
      <c r="C5193" s="14">
        <v>42208.086111111261</v>
      </c>
      <c r="D5193" s="7" t="s">
        <v>8</v>
      </c>
      <c r="E5193" s="13">
        <v>2206</v>
      </c>
      <c r="F5193" s="7" t="s">
        <v>41</v>
      </c>
      <c r="G5193" s="7" t="s">
        <v>12</v>
      </c>
      <c r="H5193" s="13">
        <v>9</v>
      </c>
      <c r="I5193" s="13" t="str">
        <f>IF(G5193="Male",VLOOKUP(H5193,'Shoe size conversion table'!$B$6:$D$22,2),VLOOKUP(H5193,'Shoe size conversion table'!$J$6:$L$22,2))</f>
        <v>39-40</v>
      </c>
      <c r="J5193" s="13">
        <f>IF(G5193="Male",VLOOKUP(H5193,'Shoe size conversion table'!$B$6:$D$22,3),VLOOKUP(H5193,'Shoe size conversion table'!$J$6:$L$22,3))</f>
        <v>7</v>
      </c>
      <c r="K5193" s="11">
        <v>199</v>
      </c>
      <c r="L5193" s="12">
        <v>0</v>
      </c>
      <c r="M5193" s="7">
        <f t="shared" si="244"/>
        <v>2015</v>
      </c>
      <c r="N5193" s="7">
        <f t="shared" si="245"/>
        <v>7</v>
      </c>
      <c r="O5193" s="30">
        <f t="shared" si="246"/>
        <v>199</v>
      </c>
    </row>
    <row r="5194" spans="2:15" x14ac:dyDescent="0.2">
      <c r="B5194" s="13">
        <v>56979</v>
      </c>
      <c r="C5194" s="14">
        <v>42208.096111111219</v>
      </c>
      <c r="D5194" s="7" t="s">
        <v>10</v>
      </c>
      <c r="E5194" s="13">
        <v>2191</v>
      </c>
      <c r="F5194" s="7" t="s">
        <v>34</v>
      </c>
      <c r="G5194" s="7" t="s">
        <v>11</v>
      </c>
      <c r="H5194" s="13">
        <v>10.5</v>
      </c>
      <c r="I5194" s="13" t="str">
        <f>IF(G5194="Male",VLOOKUP(H5194,'Shoe size conversion table'!$B$6:$D$22,2),VLOOKUP(H5194,'Shoe size conversion table'!$J$6:$L$22,2))</f>
        <v>43-44</v>
      </c>
      <c r="J5194" s="13">
        <f>IF(G5194="Male",VLOOKUP(H5194,'Shoe size conversion table'!$B$6:$D$22,3),VLOOKUP(H5194,'Shoe size conversion table'!$J$6:$L$22,3))</f>
        <v>10</v>
      </c>
      <c r="K5194" s="11">
        <v>149</v>
      </c>
      <c r="L5194" s="12">
        <v>0</v>
      </c>
      <c r="M5194" s="7">
        <f t="shared" si="244"/>
        <v>2015</v>
      </c>
      <c r="N5194" s="7">
        <f t="shared" si="245"/>
        <v>7</v>
      </c>
      <c r="O5194" s="30">
        <f t="shared" si="246"/>
        <v>149</v>
      </c>
    </row>
    <row r="5195" spans="2:15" x14ac:dyDescent="0.2">
      <c r="B5195" s="13">
        <v>56980</v>
      </c>
      <c r="C5195" s="14">
        <v>42208.116111111223</v>
      </c>
      <c r="D5195" s="7" t="s">
        <v>7</v>
      </c>
      <c r="E5195" s="13">
        <v>2169</v>
      </c>
      <c r="F5195" s="7" t="s">
        <v>46</v>
      </c>
      <c r="G5195" s="7" t="s">
        <v>11</v>
      </c>
      <c r="H5195" s="13">
        <v>9.5</v>
      </c>
      <c r="I5195" s="13" t="str">
        <f>IF(G5195="Male",VLOOKUP(H5195,'Shoe size conversion table'!$B$6:$D$22,2),VLOOKUP(H5195,'Shoe size conversion table'!$J$6:$L$22,2))</f>
        <v>42-43</v>
      </c>
      <c r="J5195" s="13">
        <f>IF(G5195="Male",VLOOKUP(H5195,'Shoe size conversion table'!$B$6:$D$22,3),VLOOKUP(H5195,'Shoe size conversion table'!$J$6:$L$22,3))</f>
        <v>9</v>
      </c>
      <c r="K5195" s="11">
        <v>149</v>
      </c>
      <c r="L5195" s="12">
        <v>0.2</v>
      </c>
      <c r="M5195" s="7">
        <f t="shared" si="244"/>
        <v>2015</v>
      </c>
      <c r="N5195" s="7">
        <f t="shared" si="245"/>
        <v>7</v>
      </c>
      <c r="O5195" s="30">
        <f t="shared" si="246"/>
        <v>119.2</v>
      </c>
    </row>
    <row r="5196" spans="2:15" x14ac:dyDescent="0.2">
      <c r="B5196" s="13">
        <v>56980</v>
      </c>
      <c r="C5196" s="14">
        <v>42208.116111111223</v>
      </c>
      <c r="D5196" s="7" t="s">
        <v>7</v>
      </c>
      <c r="E5196" s="13">
        <v>2155</v>
      </c>
      <c r="F5196" s="7" t="s">
        <v>52</v>
      </c>
      <c r="G5196" s="7" t="s">
        <v>12</v>
      </c>
      <c r="H5196" s="13">
        <v>9.5</v>
      </c>
      <c r="I5196" s="13">
        <f>IF(G5196="Male",VLOOKUP(H5196,'Shoe size conversion table'!$B$6:$D$22,2),VLOOKUP(H5196,'Shoe size conversion table'!$J$6:$L$22,2))</f>
        <v>40</v>
      </c>
      <c r="J5196" s="13">
        <f>IF(G5196="Male",VLOOKUP(H5196,'Shoe size conversion table'!$B$6:$D$22,3),VLOOKUP(H5196,'Shoe size conversion table'!$J$6:$L$22,3))</f>
        <v>7.5</v>
      </c>
      <c r="K5196" s="11">
        <v>179</v>
      </c>
      <c r="L5196" s="12">
        <v>0</v>
      </c>
      <c r="M5196" s="7">
        <f t="shared" si="244"/>
        <v>2015</v>
      </c>
      <c r="N5196" s="7">
        <f t="shared" si="245"/>
        <v>7</v>
      </c>
      <c r="O5196" s="30">
        <f t="shared" si="246"/>
        <v>179</v>
      </c>
    </row>
    <row r="5197" spans="2:15" x14ac:dyDescent="0.2">
      <c r="B5197" s="13">
        <v>56981</v>
      </c>
      <c r="C5197" s="14">
        <v>42208.156111111297</v>
      </c>
      <c r="D5197" s="7" t="s">
        <v>7</v>
      </c>
      <c r="E5197" s="13">
        <v>2187</v>
      </c>
      <c r="F5197" s="7" t="s">
        <v>50</v>
      </c>
      <c r="G5197" s="7" t="s">
        <v>11</v>
      </c>
      <c r="H5197" s="13">
        <v>10</v>
      </c>
      <c r="I5197" s="13">
        <f>IF(G5197="Male",VLOOKUP(H5197,'Shoe size conversion table'!$B$6:$D$22,2),VLOOKUP(H5197,'Shoe size conversion table'!$J$6:$L$22,2))</f>
        <v>43</v>
      </c>
      <c r="J5197" s="13">
        <f>IF(G5197="Male",VLOOKUP(H5197,'Shoe size conversion table'!$B$6:$D$22,3),VLOOKUP(H5197,'Shoe size conversion table'!$J$6:$L$22,3))</f>
        <v>9.5</v>
      </c>
      <c r="K5197" s="11">
        <v>129</v>
      </c>
      <c r="L5197" s="12">
        <v>0</v>
      </c>
      <c r="M5197" s="7">
        <f t="shared" si="244"/>
        <v>2015</v>
      </c>
      <c r="N5197" s="7">
        <f t="shared" si="245"/>
        <v>7</v>
      </c>
      <c r="O5197" s="30">
        <f t="shared" si="246"/>
        <v>129</v>
      </c>
    </row>
    <row r="5198" spans="2:15" x14ac:dyDescent="0.2">
      <c r="B5198" s="13">
        <v>56982</v>
      </c>
      <c r="C5198" s="14">
        <v>42208.336111111261</v>
      </c>
      <c r="D5198" s="7" t="s">
        <v>10</v>
      </c>
      <c r="E5198" s="13">
        <v>2186</v>
      </c>
      <c r="F5198" s="7" t="s">
        <v>34</v>
      </c>
      <c r="G5198" s="7" t="s">
        <v>11</v>
      </c>
      <c r="H5198" s="13">
        <v>11</v>
      </c>
      <c r="I5198" s="13">
        <f>IF(G5198="Male",VLOOKUP(H5198,'Shoe size conversion table'!$B$6:$D$22,2),VLOOKUP(H5198,'Shoe size conversion table'!$J$6:$L$22,2))</f>
        <v>44</v>
      </c>
      <c r="J5198" s="13">
        <f>IF(G5198="Male",VLOOKUP(H5198,'Shoe size conversion table'!$B$6:$D$22,3),VLOOKUP(H5198,'Shoe size conversion table'!$J$6:$L$22,3))</f>
        <v>10.5</v>
      </c>
      <c r="K5198" s="11">
        <v>179</v>
      </c>
      <c r="L5198" s="12">
        <v>0.1</v>
      </c>
      <c r="M5198" s="7">
        <f t="shared" si="244"/>
        <v>2015</v>
      </c>
      <c r="N5198" s="7">
        <f t="shared" si="245"/>
        <v>7</v>
      </c>
      <c r="O5198" s="30">
        <f t="shared" si="246"/>
        <v>161.1</v>
      </c>
    </row>
    <row r="5199" spans="2:15" x14ac:dyDescent="0.2">
      <c r="B5199" s="13">
        <v>56982</v>
      </c>
      <c r="C5199" s="14">
        <v>42208.336111111261</v>
      </c>
      <c r="D5199" s="7" t="s">
        <v>10</v>
      </c>
      <c r="E5199" s="13">
        <v>2189</v>
      </c>
      <c r="F5199" s="7" t="s">
        <v>34</v>
      </c>
      <c r="G5199" s="7" t="s">
        <v>11</v>
      </c>
      <c r="H5199" s="13">
        <v>9.5</v>
      </c>
      <c r="I5199" s="13" t="str">
        <f>IF(G5199="Male",VLOOKUP(H5199,'Shoe size conversion table'!$B$6:$D$22,2),VLOOKUP(H5199,'Shoe size conversion table'!$J$6:$L$22,2))</f>
        <v>42-43</v>
      </c>
      <c r="J5199" s="13">
        <f>IF(G5199="Male",VLOOKUP(H5199,'Shoe size conversion table'!$B$6:$D$22,3),VLOOKUP(H5199,'Shoe size conversion table'!$J$6:$L$22,3))</f>
        <v>9</v>
      </c>
      <c r="K5199" s="11">
        <v>139</v>
      </c>
      <c r="L5199" s="12">
        <v>0</v>
      </c>
      <c r="M5199" s="7">
        <f t="shared" si="244"/>
        <v>2015</v>
      </c>
      <c r="N5199" s="7">
        <f t="shared" si="245"/>
        <v>7</v>
      </c>
      <c r="O5199" s="30">
        <f t="shared" si="246"/>
        <v>139</v>
      </c>
    </row>
    <row r="5200" spans="2:15" x14ac:dyDescent="0.2">
      <c r="B5200" s="13">
        <v>56983</v>
      </c>
      <c r="C5200" s="14">
        <v>42208.40611111113</v>
      </c>
      <c r="D5200" s="7" t="s">
        <v>7</v>
      </c>
      <c r="E5200" s="13">
        <v>2187</v>
      </c>
      <c r="F5200" s="7" t="s">
        <v>55</v>
      </c>
      <c r="G5200" s="7" t="s">
        <v>12</v>
      </c>
      <c r="H5200" s="13">
        <v>7.5</v>
      </c>
      <c r="I5200" s="13">
        <f>IF(G5200="Male",VLOOKUP(H5200,'Shoe size conversion table'!$B$6:$D$22,2),VLOOKUP(H5200,'Shoe size conversion table'!$J$6:$L$22,2))</f>
        <v>38</v>
      </c>
      <c r="J5200" s="13">
        <f>IF(G5200="Male",VLOOKUP(H5200,'Shoe size conversion table'!$B$6:$D$22,3),VLOOKUP(H5200,'Shoe size conversion table'!$J$6:$L$22,3))</f>
        <v>5.5</v>
      </c>
      <c r="K5200" s="11">
        <v>149</v>
      </c>
      <c r="L5200" s="12">
        <v>0.5</v>
      </c>
      <c r="M5200" s="7">
        <f t="shared" si="244"/>
        <v>2015</v>
      </c>
      <c r="N5200" s="7">
        <f t="shared" si="245"/>
        <v>7</v>
      </c>
      <c r="O5200" s="30">
        <f t="shared" si="246"/>
        <v>74.5</v>
      </c>
    </row>
    <row r="5201" spans="2:15" x14ac:dyDescent="0.2">
      <c r="B5201" s="13">
        <v>56984</v>
      </c>
      <c r="C5201" s="14">
        <v>42208.76611111113</v>
      </c>
      <c r="D5201" s="7" t="s">
        <v>7</v>
      </c>
      <c r="E5201" s="13">
        <v>2209</v>
      </c>
      <c r="F5201" s="7" t="s">
        <v>46</v>
      </c>
      <c r="G5201" s="7" t="s">
        <v>11</v>
      </c>
      <c r="H5201" s="13">
        <v>8</v>
      </c>
      <c r="I5201" s="13">
        <f>IF(G5201="Male",VLOOKUP(H5201,'Shoe size conversion table'!$B$6:$D$22,2),VLOOKUP(H5201,'Shoe size conversion table'!$J$6:$L$22,2))</f>
        <v>41</v>
      </c>
      <c r="J5201" s="13">
        <f>IF(G5201="Male",VLOOKUP(H5201,'Shoe size conversion table'!$B$6:$D$22,3),VLOOKUP(H5201,'Shoe size conversion table'!$J$6:$L$22,3))</f>
        <v>7.5</v>
      </c>
      <c r="K5201" s="11">
        <v>139</v>
      </c>
      <c r="L5201" s="12">
        <v>0</v>
      </c>
      <c r="M5201" s="7">
        <f t="shared" si="244"/>
        <v>2015</v>
      </c>
      <c r="N5201" s="7">
        <f t="shared" si="245"/>
        <v>7</v>
      </c>
      <c r="O5201" s="30">
        <f t="shared" si="246"/>
        <v>139</v>
      </c>
    </row>
    <row r="5202" spans="2:15" x14ac:dyDescent="0.2">
      <c r="B5202" s="13">
        <v>56985</v>
      </c>
      <c r="C5202" s="14">
        <v>42208.796111111267</v>
      </c>
      <c r="D5202" s="7" t="s">
        <v>7</v>
      </c>
      <c r="E5202" s="13">
        <v>2191</v>
      </c>
      <c r="F5202" s="7" t="s">
        <v>48</v>
      </c>
      <c r="G5202" s="7" t="s">
        <v>12</v>
      </c>
      <c r="H5202" s="13">
        <v>8.5</v>
      </c>
      <c r="I5202" s="13">
        <f>IF(G5202="Male",VLOOKUP(H5202,'Shoe size conversion table'!$B$6:$D$22,2),VLOOKUP(H5202,'Shoe size conversion table'!$J$6:$L$22,2))</f>
        <v>39</v>
      </c>
      <c r="J5202" s="13">
        <f>IF(G5202="Male",VLOOKUP(H5202,'Shoe size conversion table'!$B$6:$D$22,3),VLOOKUP(H5202,'Shoe size conversion table'!$J$6:$L$22,3))</f>
        <v>6.5</v>
      </c>
      <c r="K5202" s="11">
        <v>159</v>
      </c>
      <c r="L5202" s="12">
        <v>0.1</v>
      </c>
      <c r="M5202" s="7">
        <f t="shared" si="244"/>
        <v>2015</v>
      </c>
      <c r="N5202" s="7">
        <f t="shared" si="245"/>
        <v>7</v>
      </c>
      <c r="O5202" s="30">
        <f t="shared" si="246"/>
        <v>143.1</v>
      </c>
    </row>
    <row r="5203" spans="2:15" x14ac:dyDescent="0.2">
      <c r="B5203" s="13">
        <v>56986</v>
      </c>
      <c r="C5203" s="14">
        <v>42208.81611111122</v>
      </c>
      <c r="D5203" s="7" t="s">
        <v>7</v>
      </c>
      <c r="E5203" s="13">
        <v>2177</v>
      </c>
      <c r="F5203" s="7" t="s">
        <v>50</v>
      </c>
      <c r="G5203" s="7" t="s">
        <v>11</v>
      </c>
      <c r="H5203" s="13">
        <v>9</v>
      </c>
      <c r="I5203" s="13">
        <f>IF(G5203="Male",VLOOKUP(H5203,'Shoe size conversion table'!$B$6:$D$22,2),VLOOKUP(H5203,'Shoe size conversion table'!$J$6:$L$22,2))</f>
        <v>42</v>
      </c>
      <c r="J5203" s="13">
        <f>IF(G5203="Male",VLOOKUP(H5203,'Shoe size conversion table'!$B$6:$D$22,3),VLOOKUP(H5203,'Shoe size conversion table'!$J$6:$L$22,3))</f>
        <v>8.5</v>
      </c>
      <c r="K5203" s="11">
        <v>189</v>
      </c>
      <c r="L5203" s="12">
        <v>0</v>
      </c>
      <c r="M5203" s="7">
        <f t="shared" si="244"/>
        <v>2015</v>
      </c>
      <c r="N5203" s="7">
        <f t="shared" si="245"/>
        <v>7</v>
      </c>
      <c r="O5203" s="30">
        <f t="shared" si="246"/>
        <v>189</v>
      </c>
    </row>
    <row r="5204" spans="2:15" x14ac:dyDescent="0.2">
      <c r="B5204" s="13">
        <v>56987</v>
      </c>
      <c r="C5204" s="14">
        <v>42208.826111111222</v>
      </c>
      <c r="D5204" s="7" t="s">
        <v>10</v>
      </c>
      <c r="E5204" s="13">
        <v>2188</v>
      </c>
      <c r="F5204" s="7" t="s">
        <v>35</v>
      </c>
      <c r="G5204" s="7" t="s">
        <v>11</v>
      </c>
      <c r="H5204" s="13">
        <v>9</v>
      </c>
      <c r="I5204" s="13">
        <f>IF(G5204="Male",VLOOKUP(H5204,'Shoe size conversion table'!$B$6:$D$22,2),VLOOKUP(H5204,'Shoe size conversion table'!$J$6:$L$22,2))</f>
        <v>42</v>
      </c>
      <c r="J5204" s="13">
        <f>IF(G5204="Male",VLOOKUP(H5204,'Shoe size conversion table'!$B$6:$D$22,3),VLOOKUP(H5204,'Shoe size conversion table'!$J$6:$L$22,3))</f>
        <v>8.5</v>
      </c>
      <c r="K5204" s="11">
        <v>169</v>
      </c>
      <c r="L5204" s="12">
        <v>0.3</v>
      </c>
      <c r="M5204" s="7">
        <f t="shared" si="244"/>
        <v>2015</v>
      </c>
      <c r="N5204" s="7">
        <f t="shared" si="245"/>
        <v>7</v>
      </c>
      <c r="O5204" s="30">
        <f t="shared" si="246"/>
        <v>118.3</v>
      </c>
    </row>
    <row r="5205" spans="2:15" x14ac:dyDescent="0.2">
      <c r="B5205" s="13">
        <v>56988</v>
      </c>
      <c r="C5205" s="14">
        <v>42208.856111111127</v>
      </c>
      <c r="D5205" s="7" t="s">
        <v>8</v>
      </c>
      <c r="E5205" s="13">
        <v>2164</v>
      </c>
      <c r="F5205" s="7" t="s">
        <v>42</v>
      </c>
      <c r="G5205" s="7" t="s">
        <v>12</v>
      </c>
      <c r="H5205" s="13">
        <v>8</v>
      </c>
      <c r="I5205" s="13" t="str">
        <f>IF(G5205="Male",VLOOKUP(H5205,'Shoe size conversion table'!$B$6:$D$22,2),VLOOKUP(H5205,'Shoe size conversion table'!$J$6:$L$22,2))</f>
        <v>38-39</v>
      </c>
      <c r="J5205" s="13">
        <f>IF(G5205="Male",VLOOKUP(H5205,'Shoe size conversion table'!$B$6:$D$22,3),VLOOKUP(H5205,'Shoe size conversion table'!$J$6:$L$22,3))</f>
        <v>6</v>
      </c>
      <c r="K5205" s="11">
        <v>189</v>
      </c>
      <c r="L5205" s="12">
        <v>0.5</v>
      </c>
      <c r="M5205" s="7">
        <f t="shared" si="244"/>
        <v>2015</v>
      </c>
      <c r="N5205" s="7">
        <f t="shared" si="245"/>
        <v>7</v>
      </c>
      <c r="O5205" s="30">
        <f t="shared" si="246"/>
        <v>94.5</v>
      </c>
    </row>
    <row r="5206" spans="2:15" x14ac:dyDescent="0.2">
      <c r="B5206" s="13">
        <v>56989</v>
      </c>
      <c r="C5206" s="14">
        <v>42208.866111111129</v>
      </c>
      <c r="D5206" s="7" t="s">
        <v>9</v>
      </c>
      <c r="E5206" s="13">
        <v>2174</v>
      </c>
      <c r="F5206" s="7" t="s">
        <v>61</v>
      </c>
      <c r="G5206" s="7" t="s">
        <v>12</v>
      </c>
      <c r="H5206" s="13">
        <v>8</v>
      </c>
      <c r="I5206" s="13" t="str">
        <f>IF(G5206="Male",VLOOKUP(H5206,'Shoe size conversion table'!$B$6:$D$22,2),VLOOKUP(H5206,'Shoe size conversion table'!$J$6:$L$22,2))</f>
        <v>38-39</v>
      </c>
      <c r="J5206" s="13">
        <f>IF(G5206="Male",VLOOKUP(H5206,'Shoe size conversion table'!$B$6:$D$22,3),VLOOKUP(H5206,'Shoe size conversion table'!$J$6:$L$22,3))</f>
        <v>6</v>
      </c>
      <c r="K5206" s="11">
        <v>159</v>
      </c>
      <c r="L5206" s="12">
        <v>0</v>
      </c>
      <c r="M5206" s="7">
        <f t="shared" si="244"/>
        <v>2015</v>
      </c>
      <c r="N5206" s="7">
        <f t="shared" si="245"/>
        <v>7</v>
      </c>
      <c r="O5206" s="30">
        <f t="shared" si="246"/>
        <v>159</v>
      </c>
    </row>
    <row r="5207" spans="2:15" x14ac:dyDescent="0.2">
      <c r="B5207" s="13">
        <v>56990</v>
      </c>
      <c r="C5207" s="14">
        <v>42208.916111111299</v>
      </c>
      <c r="D5207" s="7" t="s">
        <v>7</v>
      </c>
      <c r="E5207" s="13">
        <v>2165</v>
      </c>
      <c r="F5207" s="7" t="s">
        <v>55</v>
      </c>
      <c r="G5207" s="7" t="s">
        <v>12</v>
      </c>
      <c r="H5207" s="13">
        <v>8.5</v>
      </c>
      <c r="I5207" s="13">
        <f>IF(G5207="Male",VLOOKUP(H5207,'Shoe size conversion table'!$B$6:$D$22,2),VLOOKUP(H5207,'Shoe size conversion table'!$J$6:$L$22,2))</f>
        <v>39</v>
      </c>
      <c r="J5207" s="13">
        <f>IF(G5207="Male",VLOOKUP(H5207,'Shoe size conversion table'!$B$6:$D$22,3),VLOOKUP(H5207,'Shoe size conversion table'!$J$6:$L$22,3))</f>
        <v>6.5</v>
      </c>
      <c r="K5207" s="11">
        <v>129</v>
      </c>
      <c r="L5207" s="12">
        <v>0.3</v>
      </c>
      <c r="M5207" s="7">
        <f t="shared" si="244"/>
        <v>2015</v>
      </c>
      <c r="N5207" s="7">
        <f t="shared" si="245"/>
        <v>7</v>
      </c>
      <c r="O5207" s="30">
        <f t="shared" si="246"/>
        <v>90.3</v>
      </c>
    </row>
    <row r="5208" spans="2:15" x14ac:dyDescent="0.2">
      <c r="B5208" s="13">
        <v>56991</v>
      </c>
      <c r="C5208" s="14">
        <v>42208.966111111222</v>
      </c>
      <c r="D5208" s="7" t="s">
        <v>8</v>
      </c>
      <c r="E5208" s="13">
        <v>2197</v>
      </c>
      <c r="F5208" s="7" t="s">
        <v>42</v>
      </c>
      <c r="G5208" s="7" t="s">
        <v>12</v>
      </c>
      <c r="H5208" s="13">
        <v>8.5</v>
      </c>
      <c r="I5208" s="13">
        <f>IF(G5208="Male",VLOOKUP(H5208,'Shoe size conversion table'!$B$6:$D$22,2),VLOOKUP(H5208,'Shoe size conversion table'!$J$6:$L$22,2))</f>
        <v>39</v>
      </c>
      <c r="J5208" s="13">
        <f>IF(G5208="Male",VLOOKUP(H5208,'Shoe size conversion table'!$B$6:$D$22,3),VLOOKUP(H5208,'Shoe size conversion table'!$J$6:$L$22,3))</f>
        <v>6.5</v>
      </c>
      <c r="K5208" s="11">
        <v>139</v>
      </c>
      <c r="L5208" s="12">
        <v>0.2</v>
      </c>
      <c r="M5208" s="7">
        <f t="shared" si="244"/>
        <v>2015</v>
      </c>
      <c r="N5208" s="7">
        <f t="shared" si="245"/>
        <v>7</v>
      </c>
      <c r="O5208" s="30">
        <f t="shared" si="246"/>
        <v>111.2</v>
      </c>
    </row>
    <row r="5209" spans="2:15" x14ac:dyDescent="0.2">
      <c r="B5209" s="13">
        <v>56992</v>
      </c>
      <c r="C5209" s="14">
        <v>42208.966111111295</v>
      </c>
      <c r="D5209" s="7" t="s">
        <v>7</v>
      </c>
      <c r="E5209" s="13">
        <v>2178</v>
      </c>
      <c r="F5209" s="7" t="s">
        <v>44</v>
      </c>
      <c r="G5209" s="7" t="s">
        <v>11</v>
      </c>
      <c r="H5209" s="13">
        <v>9.5</v>
      </c>
      <c r="I5209" s="13" t="str">
        <f>IF(G5209="Male",VLOOKUP(H5209,'Shoe size conversion table'!$B$6:$D$22,2),VLOOKUP(H5209,'Shoe size conversion table'!$J$6:$L$22,2))</f>
        <v>42-43</v>
      </c>
      <c r="J5209" s="13">
        <f>IF(G5209="Male",VLOOKUP(H5209,'Shoe size conversion table'!$B$6:$D$22,3),VLOOKUP(H5209,'Shoe size conversion table'!$J$6:$L$22,3))</f>
        <v>9</v>
      </c>
      <c r="K5209" s="11">
        <v>159</v>
      </c>
      <c r="L5209" s="12">
        <v>0.1</v>
      </c>
      <c r="M5209" s="7">
        <f t="shared" si="244"/>
        <v>2015</v>
      </c>
      <c r="N5209" s="7">
        <f t="shared" si="245"/>
        <v>7</v>
      </c>
      <c r="O5209" s="30">
        <f t="shared" si="246"/>
        <v>143.1</v>
      </c>
    </row>
    <row r="5210" spans="2:15" x14ac:dyDescent="0.2">
      <c r="B5210" s="13">
        <v>56993</v>
      </c>
      <c r="C5210" s="14">
        <v>42209.066111111264</v>
      </c>
      <c r="D5210" s="7" t="s">
        <v>7</v>
      </c>
      <c r="E5210" s="13">
        <v>2217</v>
      </c>
      <c r="F5210" s="7" t="s">
        <v>43</v>
      </c>
      <c r="G5210" s="7" t="s">
        <v>12</v>
      </c>
      <c r="H5210" s="13">
        <v>10</v>
      </c>
      <c r="I5210" s="13" t="str">
        <f>IF(G5210="Male",VLOOKUP(H5210,'Shoe size conversion table'!$B$6:$D$22,2),VLOOKUP(H5210,'Shoe size conversion table'!$J$6:$L$22,2))</f>
        <v>40-41</v>
      </c>
      <c r="J5210" s="13">
        <f>IF(G5210="Male",VLOOKUP(H5210,'Shoe size conversion table'!$B$6:$D$22,3),VLOOKUP(H5210,'Shoe size conversion table'!$J$6:$L$22,3))</f>
        <v>8</v>
      </c>
      <c r="K5210" s="11">
        <v>199</v>
      </c>
      <c r="L5210" s="12">
        <v>0</v>
      </c>
      <c r="M5210" s="7">
        <f t="shared" si="244"/>
        <v>2015</v>
      </c>
      <c r="N5210" s="7">
        <f t="shared" si="245"/>
        <v>7</v>
      </c>
      <c r="O5210" s="30">
        <f t="shared" si="246"/>
        <v>199</v>
      </c>
    </row>
    <row r="5211" spans="2:15" x14ac:dyDescent="0.2">
      <c r="B5211" s="13">
        <v>56994</v>
      </c>
      <c r="C5211" s="14">
        <v>42209.086111111261</v>
      </c>
      <c r="D5211" s="7" t="s">
        <v>8</v>
      </c>
      <c r="E5211" s="13">
        <v>2173</v>
      </c>
      <c r="F5211" s="7" t="s">
        <v>42</v>
      </c>
      <c r="G5211" s="7" t="s">
        <v>11</v>
      </c>
      <c r="H5211" s="13">
        <v>10.5</v>
      </c>
      <c r="I5211" s="13" t="str">
        <f>IF(G5211="Male",VLOOKUP(H5211,'Shoe size conversion table'!$B$6:$D$22,2),VLOOKUP(H5211,'Shoe size conversion table'!$J$6:$L$22,2))</f>
        <v>43-44</v>
      </c>
      <c r="J5211" s="13">
        <f>IF(G5211="Male",VLOOKUP(H5211,'Shoe size conversion table'!$B$6:$D$22,3),VLOOKUP(H5211,'Shoe size conversion table'!$J$6:$L$22,3))</f>
        <v>10</v>
      </c>
      <c r="K5211" s="11">
        <v>149</v>
      </c>
      <c r="L5211" s="12">
        <v>0.2</v>
      </c>
      <c r="M5211" s="7">
        <f t="shared" si="244"/>
        <v>2015</v>
      </c>
      <c r="N5211" s="7">
        <f t="shared" si="245"/>
        <v>7</v>
      </c>
      <c r="O5211" s="30">
        <f t="shared" si="246"/>
        <v>119.2</v>
      </c>
    </row>
    <row r="5212" spans="2:15" x14ac:dyDescent="0.2">
      <c r="B5212" s="13">
        <v>56994</v>
      </c>
      <c r="C5212" s="14">
        <v>42209.086111111261</v>
      </c>
      <c r="D5212" s="7" t="s">
        <v>8</v>
      </c>
      <c r="E5212" s="13">
        <v>2233</v>
      </c>
      <c r="F5212" s="7" t="s">
        <v>38</v>
      </c>
      <c r="G5212" s="7" t="s">
        <v>12</v>
      </c>
      <c r="H5212" s="13">
        <v>9</v>
      </c>
      <c r="I5212" s="13" t="str">
        <f>IF(G5212="Male",VLOOKUP(H5212,'Shoe size conversion table'!$B$6:$D$22,2),VLOOKUP(H5212,'Shoe size conversion table'!$J$6:$L$22,2))</f>
        <v>39-40</v>
      </c>
      <c r="J5212" s="13">
        <f>IF(G5212="Male",VLOOKUP(H5212,'Shoe size conversion table'!$B$6:$D$22,3),VLOOKUP(H5212,'Shoe size conversion table'!$J$6:$L$22,3))</f>
        <v>7</v>
      </c>
      <c r="K5212" s="11">
        <v>159</v>
      </c>
      <c r="L5212" s="12">
        <v>0</v>
      </c>
      <c r="M5212" s="7">
        <f t="shared" si="244"/>
        <v>2015</v>
      </c>
      <c r="N5212" s="7">
        <f t="shared" si="245"/>
        <v>7</v>
      </c>
      <c r="O5212" s="30">
        <f t="shared" si="246"/>
        <v>159</v>
      </c>
    </row>
    <row r="5213" spans="2:15" x14ac:dyDescent="0.2">
      <c r="B5213" s="13">
        <v>56995</v>
      </c>
      <c r="C5213" s="14">
        <v>42209.286111111127</v>
      </c>
      <c r="D5213" s="7" t="s">
        <v>9</v>
      </c>
      <c r="E5213" s="13">
        <v>2221</v>
      </c>
      <c r="F5213" s="7" t="s">
        <v>58</v>
      </c>
      <c r="G5213" s="7" t="s">
        <v>11</v>
      </c>
      <c r="H5213" s="13">
        <v>10.5</v>
      </c>
      <c r="I5213" s="13" t="str">
        <f>IF(G5213="Male",VLOOKUP(H5213,'Shoe size conversion table'!$B$6:$D$22,2),VLOOKUP(H5213,'Shoe size conversion table'!$J$6:$L$22,2))</f>
        <v>43-44</v>
      </c>
      <c r="J5213" s="13">
        <f>IF(G5213="Male",VLOOKUP(H5213,'Shoe size conversion table'!$B$6:$D$22,3),VLOOKUP(H5213,'Shoe size conversion table'!$J$6:$L$22,3))</f>
        <v>10</v>
      </c>
      <c r="K5213" s="11">
        <v>129</v>
      </c>
      <c r="L5213" s="12">
        <v>0.1</v>
      </c>
      <c r="M5213" s="7">
        <f t="shared" si="244"/>
        <v>2015</v>
      </c>
      <c r="N5213" s="7">
        <f t="shared" si="245"/>
        <v>7</v>
      </c>
      <c r="O5213" s="30">
        <f t="shared" si="246"/>
        <v>116.10000000000001</v>
      </c>
    </row>
    <row r="5214" spans="2:15" x14ac:dyDescent="0.2">
      <c r="B5214" s="13">
        <v>56996</v>
      </c>
      <c r="C5214" s="14">
        <v>42209.306111111269</v>
      </c>
      <c r="D5214" s="7" t="s">
        <v>8</v>
      </c>
      <c r="E5214" s="13">
        <v>2225</v>
      </c>
      <c r="F5214" s="7" t="s">
        <v>38</v>
      </c>
      <c r="G5214" s="7" t="s">
        <v>12</v>
      </c>
      <c r="H5214" s="13">
        <v>12</v>
      </c>
      <c r="I5214" s="13" t="str">
        <f>IF(G5214="Male",VLOOKUP(H5214,'Shoe size conversion table'!$B$6:$D$22,2),VLOOKUP(H5214,'Shoe size conversion table'!$J$6:$L$22,2))</f>
        <v>42-43</v>
      </c>
      <c r="J5214" s="13">
        <f>IF(G5214="Male",VLOOKUP(H5214,'Shoe size conversion table'!$B$6:$D$22,3),VLOOKUP(H5214,'Shoe size conversion table'!$J$6:$L$22,3))</f>
        <v>10</v>
      </c>
      <c r="K5214" s="11">
        <v>179</v>
      </c>
      <c r="L5214" s="12">
        <v>0</v>
      </c>
      <c r="M5214" s="7">
        <f t="shared" si="244"/>
        <v>2015</v>
      </c>
      <c r="N5214" s="7">
        <f t="shared" si="245"/>
        <v>7</v>
      </c>
      <c r="O5214" s="30">
        <f t="shared" si="246"/>
        <v>179</v>
      </c>
    </row>
    <row r="5215" spans="2:15" x14ac:dyDescent="0.2">
      <c r="B5215" s="13">
        <v>56997</v>
      </c>
      <c r="C5215" s="14">
        <v>42209.566111111126</v>
      </c>
      <c r="D5215" s="7" t="s">
        <v>7</v>
      </c>
      <c r="E5215" s="13">
        <v>2224</v>
      </c>
      <c r="F5215" s="7" t="s">
        <v>47</v>
      </c>
      <c r="G5215" s="7" t="s">
        <v>11</v>
      </c>
      <c r="H5215" s="13">
        <v>9.5</v>
      </c>
      <c r="I5215" s="13" t="str">
        <f>IF(G5215="Male",VLOOKUP(H5215,'Shoe size conversion table'!$B$6:$D$22,2),VLOOKUP(H5215,'Shoe size conversion table'!$J$6:$L$22,2))</f>
        <v>42-43</v>
      </c>
      <c r="J5215" s="13">
        <f>IF(G5215="Male",VLOOKUP(H5215,'Shoe size conversion table'!$B$6:$D$22,3),VLOOKUP(H5215,'Shoe size conversion table'!$J$6:$L$22,3))</f>
        <v>9</v>
      </c>
      <c r="K5215" s="11">
        <v>159</v>
      </c>
      <c r="L5215" s="12">
        <v>0</v>
      </c>
      <c r="M5215" s="7">
        <f t="shared" si="244"/>
        <v>2015</v>
      </c>
      <c r="N5215" s="7">
        <f t="shared" si="245"/>
        <v>7</v>
      </c>
      <c r="O5215" s="30">
        <f t="shared" si="246"/>
        <v>159</v>
      </c>
    </row>
    <row r="5216" spans="2:15" x14ac:dyDescent="0.2">
      <c r="B5216" s="13">
        <v>56997</v>
      </c>
      <c r="C5216" s="14">
        <v>42209.566111111126</v>
      </c>
      <c r="D5216" s="7" t="s">
        <v>7</v>
      </c>
      <c r="E5216" s="13">
        <v>2229</v>
      </c>
      <c r="F5216" s="7" t="s">
        <v>43</v>
      </c>
      <c r="G5216" s="7" t="s">
        <v>11</v>
      </c>
      <c r="H5216" s="13">
        <v>11</v>
      </c>
      <c r="I5216" s="13">
        <f>IF(G5216="Male",VLOOKUP(H5216,'Shoe size conversion table'!$B$6:$D$22,2),VLOOKUP(H5216,'Shoe size conversion table'!$J$6:$L$22,2))</f>
        <v>44</v>
      </c>
      <c r="J5216" s="13">
        <f>IF(G5216="Male",VLOOKUP(H5216,'Shoe size conversion table'!$B$6:$D$22,3),VLOOKUP(H5216,'Shoe size conversion table'!$J$6:$L$22,3))</f>
        <v>10.5</v>
      </c>
      <c r="K5216" s="11">
        <v>139</v>
      </c>
      <c r="L5216" s="12">
        <v>0.3</v>
      </c>
      <c r="M5216" s="7">
        <f t="shared" si="244"/>
        <v>2015</v>
      </c>
      <c r="N5216" s="7">
        <f t="shared" si="245"/>
        <v>7</v>
      </c>
      <c r="O5216" s="30">
        <f t="shared" si="246"/>
        <v>97.3</v>
      </c>
    </row>
    <row r="5217" spans="2:15" x14ac:dyDescent="0.2">
      <c r="B5217" s="13">
        <v>56997</v>
      </c>
      <c r="C5217" s="14">
        <v>42209.566111111126</v>
      </c>
      <c r="D5217" s="7" t="s">
        <v>7</v>
      </c>
      <c r="E5217" s="13">
        <v>2176</v>
      </c>
      <c r="F5217" s="7" t="s">
        <v>55</v>
      </c>
      <c r="G5217" s="7" t="s">
        <v>11</v>
      </c>
      <c r="H5217" s="13">
        <v>9</v>
      </c>
      <c r="I5217" s="13">
        <f>IF(G5217="Male",VLOOKUP(H5217,'Shoe size conversion table'!$B$6:$D$22,2),VLOOKUP(H5217,'Shoe size conversion table'!$J$6:$L$22,2))</f>
        <v>42</v>
      </c>
      <c r="J5217" s="13">
        <f>IF(G5217="Male",VLOOKUP(H5217,'Shoe size conversion table'!$B$6:$D$22,3),VLOOKUP(H5217,'Shoe size conversion table'!$J$6:$L$22,3))</f>
        <v>8.5</v>
      </c>
      <c r="K5217" s="11">
        <v>199</v>
      </c>
      <c r="L5217" s="12">
        <v>0</v>
      </c>
      <c r="M5217" s="7">
        <f t="shared" si="244"/>
        <v>2015</v>
      </c>
      <c r="N5217" s="7">
        <f t="shared" si="245"/>
        <v>7</v>
      </c>
      <c r="O5217" s="30">
        <f t="shared" si="246"/>
        <v>199</v>
      </c>
    </row>
    <row r="5218" spans="2:15" x14ac:dyDescent="0.2">
      <c r="B5218" s="13">
        <v>56998</v>
      </c>
      <c r="C5218" s="14">
        <v>42209.606111111221</v>
      </c>
      <c r="D5218" s="7" t="s">
        <v>9</v>
      </c>
      <c r="E5218" s="13">
        <v>2231</v>
      </c>
      <c r="F5218" s="7" t="s">
        <v>61</v>
      </c>
      <c r="G5218" s="7" t="s">
        <v>12</v>
      </c>
      <c r="H5218" s="13">
        <v>10.5</v>
      </c>
      <c r="I5218" s="13">
        <f>IF(G5218="Male",VLOOKUP(H5218,'Shoe size conversion table'!$B$6:$D$22,2),VLOOKUP(H5218,'Shoe size conversion table'!$J$6:$L$22,2))</f>
        <v>41</v>
      </c>
      <c r="J5218" s="13">
        <f>IF(G5218="Male",VLOOKUP(H5218,'Shoe size conversion table'!$B$6:$D$22,3),VLOOKUP(H5218,'Shoe size conversion table'!$J$6:$L$22,3))</f>
        <v>8.5</v>
      </c>
      <c r="K5218" s="11">
        <v>169</v>
      </c>
      <c r="L5218" s="12">
        <v>0</v>
      </c>
      <c r="M5218" s="7">
        <f t="shared" si="244"/>
        <v>2015</v>
      </c>
      <c r="N5218" s="7">
        <f t="shared" si="245"/>
        <v>7</v>
      </c>
      <c r="O5218" s="30">
        <f t="shared" si="246"/>
        <v>169</v>
      </c>
    </row>
    <row r="5219" spans="2:15" x14ac:dyDescent="0.2">
      <c r="B5219" s="13">
        <v>56999</v>
      </c>
      <c r="C5219" s="14">
        <v>42209.686111111223</v>
      </c>
      <c r="D5219" s="7" t="s">
        <v>10</v>
      </c>
      <c r="E5219" s="13">
        <v>2156</v>
      </c>
      <c r="F5219" s="7" t="s">
        <v>35</v>
      </c>
      <c r="G5219" s="7" t="s">
        <v>11</v>
      </c>
      <c r="H5219" s="13">
        <v>9</v>
      </c>
      <c r="I5219" s="13">
        <f>IF(G5219="Male",VLOOKUP(H5219,'Shoe size conversion table'!$B$6:$D$22,2),VLOOKUP(H5219,'Shoe size conversion table'!$J$6:$L$22,2))</f>
        <v>42</v>
      </c>
      <c r="J5219" s="13">
        <f>IF(G5219="Male",VLOOKUP(H5219,'Shoe size conversion table'!$B$6:$D$22,3),VLOOKUP(H5219,'Shoe size conversion table'!$J$6:$L$22,3))</f>
        <v>8.5</v>
      </c>
      <c r="K5219" s="11">
        <v>129</v>
      </c>
      <c r="L5219" s="12">
        <v>0</v>
      </c>
      <c r="M5219" s="7">
        <f t="shared" si="244"/>
        <v>2015</v>
      </c>
      <c r="N5219" s="7">
        <f t="shared" si="245"/>
        <v>7</v>
      </c>
      <c r="O5219" s="30">
        <f t="shared" si="246"/>
        <v>129</v>
      </c>
    </row>
    <row r="5220" spans="2:15" x14ac:dyDescent="0.2">
      <c r="B5220" s="13">
        <v>57000</v>
      </c>
      <c r="C5220" s="14">
        <v>42209.76611111113</v>
      </c>
      <c r="D5220" s="7" t="s">
        <v>10</v>
      </c>
      <c r="E5220" s="13">
        <v>2208</v>
      </c>
      <c r="F5220" s="7" t="s">
        <v>35</v>
      </c>
      <c r="G5220" s="7" t="s">
        <v>12</v>
      </c>
      <c r="H5220" s="13">
        <v>11.5</v>
      </c>
      <c r="I5220" s="13">
        <f>IF(G5220="Male",VLOOKUP(H5220,'Shoe size conversion table'!$B$6:$D$22,2),VLOOKUP(H5220,'Shoe size conversion table'!$J$6:$L$22,2))</f>
        <v>42</v>
      </c>
      <c r="J5220" s="13">
        <f>IF(G5220="Male",VLOOKUP(H5220,'Shoe size conversion table'!$B$6:$D$22,3),VLOOKUP(H5220,'Shoe size conversion table'!$J$6:$L$22,3))</f>
        <v>9.5</v>
      </c>
      <c r="K5220" s="11">
        <v>199</v>
      </c>
      <c r="L5220" s="12">
        <v>0</v>
      </c>
      <c r="M5220" s="7">
        <f t="shared" si="244"/>
        <v>2015</v>
      </c>
      <c r="N5220" s="7">
        <f t="shared" si="245"/>
        <v>7</v>
      </c>
      <c r="O5220" s="30">
        <f t="shared" si="246"/>
        <v>199</v>
      </c>
    </row>
    <row r="5221" spans="2:15" x14ac:dyDescent="0.2">
      <c r="B5221" s="13">
        <v>57001</v>
      </c>
      <c r="C5221" s="14">
        <v>42209.796111111267</v>
      </c>
      <c r="D5221" s="7" t="s">
        <v>7</v>
      </c>
      <c r="E5221" s="13">
        <v>2237</v>
      </c>
      <c r="F5221" s="7" t="s">
        <v>48</v>
      </c>
      <c r="G5221" s="7" t="s">
        <v>12</v>
      </c>
      <c r="H5221" s="13">
        <v>8.5</v>
      </c>
      <c r="I5221" s="13">
        <f>IF(G5221="Male",VLOOKUP(H5221,'Shoe size conversion table'!$B$6:$D$22,2),VLOOKUP(H5221,'Shoe size conversion table'!$J$6:$L$22,2))</f>
        <v>39</v>
      </c>
      <c r="J5221" s="13">
        <f>IF(G5221="Male",VLOOKUP(H5221,'Shoe size conversion table'!$B$6:$D$22,3),VLOOKUP(H5221,'Shoe size conversion table'!$J$6:$L$22,3))</f>
        <v>6.5</v>
      </c>
      <c r="K5221" s="11">
        <v>169</v>
      </c>
      <c r="L5221" s="12">
        <v>0.5</v>
      </c>
      <c r="M5221" s="7">
        <f t="shared" si="244"/>
        <v>2015</v>
      </c>
      <c r="N5221" s="7">
        <f t="shared" si="245"/>
        <v>7</v>
      </c>
      <c r="O5221" s="30">
        <f t="shared" si="246"/>
        <v>84.5</v>
      </c>
    </row>
    <row r="5222" spans="2:15" x14ac:dyDescent="0.2">
      <c r="B5222" s="13">
        <v>57002</v>
      </c>
      <c r="C5222" s="14">
        <v>42209.826111111222</v>
      </c>
      <c r="D5222" s="7" t="s">
        <v>7</v>
      </c>
      <c r="E5222" s="13">
        <v>2214</v>
      </c>
      <c r="F5222" s="7" t="s">
        <v>49</v>
      </c>
      <c r="G5222" s="7" t="s">
        <v>12</v>
      </c>
      <c r="H5222" s="13">
        <v>6.5</v>
      </c>
      <c r="I5222" s="13">
        <f>IF(G5222="Male",VLOOKUP(H5222,'Shoe size conversion table'!$B$6:$D$22,2),VLOOKUP(H5222,'Shoe size conversion table'!$J$6:$L$22,2))</f>
        <v>37</v>
      </c>
      <c r="J5222" s="13">
        <f>IF(G5222="Male",VLOOKUP(H5222,'Shoe size conversion table'!$B$6:$D$22,3),VLOOKUP(H5222,'Shoe size conversion table'!$J$6:$L$22,3))</f>
        <v>4.5</v>
      </c>
      <c r="K5222" s="11">
        <v>169</v>
      </c>
      <c r="L5222" s="12">
        <v>0</v>
      </c>
      <c r="M5222" s="7">
        <f t="shared" si="244"/>
        <v>2015</v>
      </c>
      <c r="N5222" s="7">
        <f t="shared" si="245"/>
        <v>7</v>
      </c>
      <c r="O5222" s="30">
        <f t="shared" si="246"/>
        <v>169</v>
      </c>
    </row>
    <row r="5223" spans="2:15" x14ac:dyDescent="0.2">
      <c r="B5223" s="13">
        <v>57003</v>
      </c>
      <c r="C5223" s="14">
        <v>42209.856111111127</v>
      </c>
      <c r="D5223" s="7" t="s">
        <v>8</v>
      </c>
      <c r="E5223" s="13">
        <v>2173</v>
      </c>
      <c r="F5223" s="7" t="s">
        <v>40</v>
      </c>
      <c r="G5223" s="7" t="s">
        <v>12</v>
      </c>
      <c r="H5223" s="13">
        <v>8</v>
      </c>
      <c r="I5223" s="13" t="str">
        <f>IF(G5223="Male",VLOOKUP(H5223,'Shoe size conversion table'!$B$6:$D$22,2),VLOOKUP(H5223,'Shoe size conversion table'!$J$6:$L$22,2))</f>
        <v>38-39</v>
      </c>
      <c r="J5223" s="13">
        <f>IF(G5223="Male",VLOOKUP(H5223,'Shoe size conversion table'!$B$6:$D$22,3),VLOOKUP(H5223,'Shoe size conversion table'!$J$6:$L$22,3))</f>
        <v>6</v>
      </c>
      <c r="K5223" s="11">
        <v>179</v>
      </c>
      <c r="L5223" s="12">
        <v>0</v>
      </c>
      <c r="M5223" s="7">
        <f t="shared" si="244"/>
        <v>2015</v>
      </c>
      <c r="N5223" s="7">
        <f t="shared" si="245"/>
        <v>7</v>
      </c>
      <c r="O5223" s="30">
        <f t="shared" si="246"/>
        <v>179</v>
      </c>
    </row>
    <row r="5224" spans="2:15" x14ac:dyDescent="0.2">
      <c r="B5224" s="13">
        <v>57004</v>
      </c>
      <c r="C5224" s="14">
        <v>42209.966111111295</v>
      </c>
      <c r="D5224" s="7" t="s">
        <v>10</v>
      </c>
      <c r="E5224" s="13">
        <v>2222</v>
      </c>
      <c r="F5224" s="7" t="s">
        <v>34</v>
      </c>
      <c r="G5224" s="7" t="s">
        <v>12</v>
      </c>
      <c r="H5224" s="13">
        <v>9.5</v>
      </c>
      <c r="I5224" s="13">
        <f>IF(G5224="Male",VLOOKUP(H5224,'Shoe size conversion table'!$B$6:$D$22,2),VLOOKUP(H5224,'Shoe size conversion table'!$J$6:$L$22,2))</f>
        <v>40</v>
      </c>
      <c r="J5224" s="13">
        <f>IF(G5224="Male",VLOOKUP(H5224,'Shoe size conversion table'!$B$6:$D$22,3),VLOOKUP(H5224,'Shoe size conversion table'!$J$6:$L$22,3))</f>
        <v>7.5</v>
      </c>
      <c r="K5224" s="11">
        <v>179</v>
      </c>
      <c r="L5224" s="12">
        <v>0.3</v>
      </c>
      <c r="M5224" s="7">
        <f t="shared" si="244"/>
        <v>2015</v>
      </c>
      <c r="N5224" s="7">
        <f t="shared" si="245"/>
        <v>7</v>
      </c>
      <c r="O5224" s="30">
        <f t="shared" si="246"/>
        <v>125.3</v>
      </c>
    </row>
    <row r="5225" spans="2:15" x14ac:dyDescent="0.2">
      <c r="B5225" s="13">
        <v>57005</v>
      </c>
      <c r="C5225" s="14">
        <v>42209.996111111301</v>
      </c>
      <c r="D5225" s="7" t="s">
        <v>10</v>
      </c>
      <c r="E5225" s="13">
        <v>2176</v>
      </c>
      <c r="F5225" s="7" t="s">
        <v>34</v>
      </c>
      <c r="G5225" s="7" t="s">
        <v>11</v>
      </c>
      <c r="H5225" s="13">
        <v>9</v>
      </c>
      <c r="I5225" s="13">
        <f>IF(G5225="Male",VLOOKUP(H5225,'Shoe size conversion table'!$B$6:$D$22,2),VLOOKUP(H5225,'Shoe size conversion table'!$J$6:$L$22,2))</f>
        <v>42</v>
      </c>
      <c r="J5225" s="13">
        <f>IF(G5225="Male",VLOOKUP(H5225,'Shoe size conversion table'!$B$6:$D$22,3),VLOOKUP(H5225,'Shoe size conversion table'!$J$6:$L$22,3))</f>
        <v>8.5</v>
      </c>
      <c r="K5225" s="11">
        <v>179</v>
      </c>
      <c r="L5225" s="12">
        <v>0</v>
      </c>
      <c r="M5225" s="7">
        <f t="shared" si="244"/>
        <v>2015</v>
      </c>
      <c r="N5225" s="7">
        <f t="shared" si="245"/>
        <v>7</v>
      </c>
      <c r="O5225" s="30">
        <f t="shared" si="246"/>
        <v>179</v>
      </c>
    </row>
    <row r="5226" spans="2:15" x14ac:dyDescent="0.2">
      <c r="B5226" s="13">
        <v>57006</v>
      </c>
      <c r="C5226" s="14">
        <v>42210.056111111124</v>
      </c>
      <c r="D5226" s="7" t="s">
        <v>10</v>
      </c>
      <c r="E5226" s="13">
        <v>2220</v>
      </c>
      <c r="F5226" s="7" t="s">
        <v>35</v>
      </c>
      <c r="G5226" s="7" t="s">
        <v>11</v>
      </c>
      <c r="H5226" s="13">
        <v>10.5</v>
      </c>
      <c r="I5226" s="13" t="str">
        <f>IF(G5226="Male",VLOOKUP(H5226,'Shoe size conversion table'!$B$6:$D$22,2),VLOOKUP(H5226,'Shoe size conversion table'!$J$6:$L$22,2))</f>
        <v>43-44</v>
      </c>
      <c r="J5226" s="13">
        <f>IF(G5226="Male",VLOOKUP(H5226,'Shoe size conversion table'!$B$6:$D$22,3),VLOOKUP(H5226,'Shoe size conversion table'!$J$6:$L$22,3))</f>
        <v>10</v>
      </c>
      <c r="K5226" s="11">
        <v>189</v>
      </c>
      <c r="L5226" s="12">
        <v>0</v>
      </c>
      <c r="M5226" s="7">
        <f t="shared" si="244"/>
        <v>2015</v>
      </c>
      <c r="N5226" s="7">
        <f t="shared" si="245"/>
        <v>7</v>
      </c>
      <c r="O5226" s="30">
        <f t="shared" si="246"/>
        <v>189</v>
      </c>
    </row>
    <row r="5227" spans="2:15" x14ac:dyDescent="0.2">
      <c r="B5227" s="13">
        <v>57007</v>
      </c>
      <c r="C5227" s="14">
        <v>42210.066111111264</v>
      </c>
      <c r="D5227" s="7" t="s">
        <v>7</v>
      </c>
      <c r="E5227" s="13">
        <v>2218</v>
      </c>
      <c r="F5227" s="7" t="s">
        <v>45</v>
      </c>
      <c r="G5227" s="7" t="s">
        <v>12</v>
      </c>
      <c r="H5227" s="13">
        <v>8.5</v>
      </c>
      <c r="I5227" s="13">
        <f>IF(G5227="Male",VLOOKUP(H5227,'Shoe size conversion table'!$B$6:$D$22,2),VLOOKUP(H5227,'Shoe size conversion table'!$J$6:$L$22,2))</f>
        <v>39</v>
      </c>
      <c r="J5227" s="13">
        <f>IF(G5227="Male",VLOOKUP(H5227,'Shoe size conversion table'!$B$6:$D$22,3),VLOOKUP(H5227,'Shoe size conversion table'!$J$6:$L$22,3))</f>
        <v>6.5</v>
      </c>
      <c r="K5227" s="11">
        <v>149</v>
      </c>
      <c r="L5227" s="12">
        <v>0.1</v>
      </c>
      <c r="M5227" s="7">
        <f t="shared" si="244"/>
        <v>2015</v>
      </c>
      <c r="N5227" s="7">
        <f t="shared" si="245"/>
        <v>7</v>
      </c>
      <c r="O5227" s="30">
        <f t="shared" si="246"/>
        <v>134.1</v>
      </c>
    </row>
    <row r="5228" spans="2:15" x14ac:dyDescent="0.2">
      <c r="B5228" s="13">
        <v>57007</v>
      </c>
      <c r="C5228" s="14">
        <v>42210.066111111264</v>
      </c>
      <c r="D5228" s="7" t="s">
        <v>7</v>
      </c>
      <c r="E5228" s="13">
        <v>2205</v>
      </c>
      <c r="F5228" s="7" t="s">
        <v>56</v>
      </c>
      <c r="G5228" s="7" t="s">
        <v>12</v>
      </c>
      <c r="H5228" s="13">
        <v>10</v>
      </c>
      <c r="I5228" s="13" t="str">
        <f>IF(G5228="Male",VLOOKUP(H5228,'Shoe size conversion table'!$B$6:$D$22,2),VLOOKUP(H5228,'Shoe size conversion table'!$J$6:$L$22,2))</f>
        <v>40-41</v>
      </c>
      <c r="J5228" s="13">
        <f>IF(G5228="Male",VLOOKUP(H5228,'Shoe size conversion table'!$B$6:$D$22,3),VLOOKUP(H5228,'Shoe size conversion table'!$J$6:$L$22,3))</f>
        <v>8</v>
      </c>
      <c r="K5228" s="11">
        <v>139</v>
      </c>
      <c r="L5228" s="12">
        <v>0.3</v>
      </c>
      <c r="M5228" s="7">
        <f t="shared" si="244"/>
        <v>2015</v>
      </c>
      <c r="N5228" s="7">
        <f t="shared" si="245"/>
        <v>7</v>
      </c>
      <c r="O5228" s="30">
        <f t="shared" si="246"/>
        <v>97.3</v>
      </c>
    </row>
    <row r="5229" spans="2:15" x14ac:dyDescent="0.2">
      <c r="B5229" s="13">
        <v>57008</v>
      </c>
      <c r="C5229" s="14">
        <v>42210.086111111268</v>
      </c>
      <c r="D5229" s="7" t="s">
        <v>8</v>
      </c>
      <c r="E5229" s="13">
        <v>2239</v>
      </c>
      <c r="F5229" s="7" t="s">
        <v>38</v>
      </c>
      <c r="G5229" s="7" t="s">
        <v>11</v>
      </c>
      <c r="H5229" s="13">
        <v>9</v>
      </c>
      <c r="I5229" s="13">
        <f>IF(G5229="Male",VLOOKUP(H5229,'Shoe size conversion table'!$B$6:$D$22,2),VLOOKUP(H5229,'Shoe size conversion table'!$J$6:$L$22,2))</f>
        <v>42</v>
      </c>
      <c r="J5229" s="13">
        <f>IF(G5229="Male",VLOOKUP(H5229,'Shoe size conversion table'!$B$6:$D$22,3),VLOOKUP(H5229,'Shoe size conversion table'!$J$6:$L$22,3))</f>
        <v>8.5</v>
      </c>
      <c r="K5229" s="11">
        <v>199</v>
      </c>
      <c r="L5229" s="12">
        <v>0.1</v>
      </c>
      <c r="M5229" s="7">
        <f t="shared" si="244"/>
        <v>2015</v>
      </c>
      <c r="N5229" s="7">
        <f t="shared" si="245"/>
        <v>7</v>
      </c>
      <c r="O5229" s="30">
        <f t="shared" si="246"/>
        <v>179.1</v>
      </c>
    </row>
    <row r="5230" spans="2:15" x14ac:dyDescent="0.2">
      <c r="B5230" s="13">
        <v>57009</v>
      </c>
      <c r="C5230" s="14">
        <v>42210.126111111298</v>
      </c>
      <c r="D5230" s="7" t="s">
        <v>9</v>
      </c>
      <c r="E5230" s="13">
        <v>2149</v>
      </c>
      <c r="F5230" s="7" t="s">
        <v>58</v>
      </c>
      <c r="G5230" s="7" t="s">
        <v>12</v>
      </c>
      <c r="H5230" s="13">
        <v>8</v>
      </c>
      <c r="I5230" s="13" t="str">
        <f>IF(G5230="Male",VLOOKUP(H5230,'Shoe size conversion table'!$B$6:$D$22,2),VLOOKUP(H5230,'Shoe size conversion table'!$J$6:$L$22,2))</f>
        <v>38-39</v>
      </c>
      <c r="J5230" s="13">
        <f>IF(G5230="Male",VLOOKUP(H5230,'Shoe size conversion table'!$B$6:$D$22,3),VLOOKUP(H5230,'Shoe size conversion table'!$J$6:$L$22,3))</f>
        <v>6</v>
      </c>
      <c r="K5230" s="11">
        <v>179</v>
      </c>
      <c r="L5230" s="12">
        <v>0</v>
      </c>
      <c r="M5230" s="7">
        <f t="shared" si="244"/>
        <v>2015</v>
      </c>
      <c r="N5230" s="7">
        <f t="shared" si="245"/>
        <v>7</v>
      </c>
      <c r="O5230" s="30">
        <f t="shared" si="246"/>
        <v>179</v>
      </c>
    </row>
    <row r="5231" spans="2:15" x14ac:dyDescent="0.2">
      <c r="B5231" s="13">
        <v>57010</v>
      </c>
      <c r="C5231" s="14">
        <v>42210.456111111263</v>
      </c>
      <c r="D5231" s="7" t="s">
        <v>7</v>
      </c>
      <c r="E5231" s="13">
        <v>2155</v>
      </c>
      <c r="F5231" s="7" t="s">
        <v>48</v>
      </c>
      <c r="G5231" s="7" t="s">
        <v>12</v>
      </c>
      <c r="H5231" s="13">
        <v>6.5</v>
      </c>
      <c r="I5231" s="13">
        <f>IF(G5231="Male",VLOOKUP(H5231,'Shoe size conversion table'!$B$6:$D$22,2),VLOOKUP(H5231,'Shoe size conversion table'!$J$6:$L$22,2))</f>
        <v>37</v>
      </c>
      <c r="J5231" s="13">
        <f>IF(G5231="Male",VLOOKUP(H5231,'Shoe size conversion table'!$B$6:$D$22,3),VLOOKUP(H5231,'Shoe size conversion table'!$J$6:$L$22,3))</f>
        <v>4.5</v>
      </c>
      <c r="K5231" s="11">
        <v>199</v>
      </c>
      <c r="L5231" s="12">
        <v>0</v>
      </c>
      <c r="M5231" s="7">
        <f t="shared" si="244"/>
        <v>2015</v>
      </c>
      <c r="N5231" s="7">
        <f t="shared" si="245"/>
        <v>7</v>
      </c>
      <c r="O5231" s="30">
        <f t="shared" si="246"/>
        <v>199</v>
      </c>
    </row>
    <row r="5232" spans="2:15" x14ac:dyDescent="0.2">
      <c r="B5232" s="13">
        <v>57011</v>
      </c>
      <c r="C5232" s="14">
        <v>42210.566111111126</v>
      </c>
      <c r="D5232" s="7" t="s">
        <v>7</v>
      </c>
      <c r="E5232" s="13">
        <v>2176</v>
      </c>
      <c r="F5232" s="7" t="s">
        <v>50</v>
      </c>
      <c r="G5232" s="7" t="s">
        <v>11</v>
      </c>
      <c r="H5232" s="13">
        <v>10.5</v>
      </c>
      <c r="I5232" s="13" t="str">
        <f>IF(G5232="Male",VLOOKUP(H5232,'Shoe size conversion table'!$B$6:$D$22,2),VLOOKUP(H5232,'Shoe size conversion table'!$J$6:$L$22,2))</f>
        <v>43-44</v>
      </c>
      <c r="J5232" s="13">
        <f>IF(G5232="Male",VLOOKUP(H5232,'Shoe size conversion table'!$B$6:$D$22,3),VLOOKUP(H5232,'Shoe size conversion table'!$J$6:$L$22,3))</f>
        <v>10</v>
      </c>
      <c r="K5232" s="11">
        <v>169</v>
      </c>
      <c r="L5232" s="12">
        <v>0.1</v>
      </c>
      <c r="M5232" s="7">
        <f t="shared" si="244"/>
        <v>2015</v>
      </c>
      <c r="N5232" s="7">
        <f t="shared" si="245"/>
        <v>7</v>
      </c>
      <c r="O5232" s="30">
        <f t="shared" si="246"/>
        <v>152.1</v>
      </c>
    </row>
    <row r="5233" spans="2:15" x14ac:dyDescent="0.2">
      <c r="B5233" s="13">
        <v>57012</v>
      </c>
      <c r="C5233" s="14">
        <v>42210.606111111221</v>
      </c>
      <c r="D5233" s="7" t="s">
        <v>7</v>
      </c>
      <c r="E5233" s="13">
        <v>2207</v>
      </c>
      <c r="F5233" s="7" t="s">
        <v>50</v>
      </c>
      <c r="G5233" s="7" t="s">
        <v>12</v>
      </c>
      <c r="H5233" s="13">
        <v>10.5</v>
      </c>
      <c r="I5233" s="13">
        <f>IF(G5233="Male",VLOOKUP(H5233,'Shoe size conversion table'!$B$6:$D$22,2),VLOOKUP(H5233,'Shoe size conversion table'!$J$6:$L$22,2))</f>
        <v>41</v>
      </c>
      <c r="J5233" s="13">
        <f>IF(G5233="Male",VLOOKUP(H5233,'Shoe size conversion table'!$B$6:$D$22,3),VLOOKUP(H5233,'Shoe size conversion table'!$J$6:$L$22,3))</f>
        <v>8.5</v>
      </c>
      <c r="K5233" s="11">
        <v>149</v>
      </c>
      <c r="L5233" s="12">
        <v>0.2</v>
      </c>
      <c r="M5233" s="7">
        <f t="shared" si="244"/>
        <v>2015</v>
      </c>
      <c r="N5233" s="7">
        <f t="shared" si="245"/>
        <v>7</v>
      </c>
      <c r="O5233" s="30">
        <f t="shared" si="246"/>
        <v>119.2</v>
      </c>
    </row>
    <row r="5234" spans="2:15" x14ac:dyDescent="0.2">
      <c r="B5234" s="13">
        <v>57013</v>
      </c>
      <c r="C5234" s="14">
        <v>42210.686111111223</v>
      </c>
      <c r="D5234" s="7" t="s">
        <v>7</v>
      </c>
      <c r="E5234" s="13">
        <v>2231</v>
      </c>
      <c r="F5234" s="7" t="s">
        <v>51</v>
      </c>
      <c r="G5234" s="7" t="s">
        <v>12</v>
      </c>
      <c r="H5234" s="13">
        <v>8</v>
      </c>
      <c r="I5234" s="13" t="str">
        <f>IF(G5234="Male",VLOOKUP(H5234,'Shoe size conversion table'!$B$6:$D$22,2),VLOOKUP(H5234,'Shoe size conversion table'!$J$6:$L$22,2))</f>
        <v>38-39</v>
      </c>
      <c r="J5234" s="13">
        <f>IF(G5234="Male",VLOOKUP(H5234,'Shoe size conversion table'!$B$6:$D$22,3),VLOOKUP(H5234,'Shoe size conversion table'!$J$6:$L$22,3))</f>
        <v>6</v>
      </c>
      <c r="K5234" s="11">
        <v>179</v>
      </c>
      <c r="L5234" s="12">
        <v>0</v>
      </c>
      <c r="M5234" s="7">
        <f t="shared" si="244"/>
        <v>2015</v>
      </c>
      <c r="N5234" s="7">
        <f t="shared" si="245"/>
        <v>7</v>
      </c>
      <c r="O5234" s="30">
        <f t="shared" si="246"/>
        <v>179</v>
      </c>
    </row>
    <row r="5235" spans="2:15" x14ac:dyDescent="0.2">
      <c r="B5235" s="13">
        <v>57014</v>
      </c>
      <c r="C5235" s="14">
        <v>42210.686111111267</v>
      </c>
      <c r="D5235" s="7" t="s">
        <v>10</v>
      </c>
      <c r="E5235" s="13">
        <v>2193</v>
      </c>
      <c r="F5235" s="7" t="s">
        <v>34</v>
      </c>
      <c r="G5235" s="7" t="s">
        <v>11</v>
      </c>
      <c r="H5235" s="13">
        <v>9</v>
      </c>
      <c r="I5235" s="13">
        <f>IF(G5235="Male",VLOOKUP(H5235,'Shoe size conversion table'!$B$6:$D$22,2),VLOOKUP(H5235,'Shoe size conversion table'!$J$6:$L$22,2))</f>
        <v>42</v>
      </c>
      <c r="J5235" s="13">
        <f>IF(G5235="Male",VLOOKUP(H5235,'Shoe size conversion table'!$B$6:$D$22,3),VLOOKUP(H5235,'Shoe size conversion table'!$J$6:$L$22,3))</f>
        <v>8.5</v>
      </c>
      <c r="K5235" s="11">
        <v>169</v>
      </c>
      <c r="L5235" s="12">
        <v>0.1</v>
      </c>
      <c r="M5235" s="7">
        <f t="shared" si="244"/>
        <v>2015</v>
      </c>
      <c r="N5235" s="7">
        <f t="shared" si="245"/>
        <v>7</v>
      </c>
      <c r="O5235" s="30">
        <f t="shared" si="246"/>
        <v>152.1</v>
      </c>
    </row>
    <row r="5236" spans="2:15" x14ac:dyDescent="0.2">
      <c r="B5236" s="13">
        <v>57015</v>
      </c>
      <c r="C5236" s="14">
        <v>42210.746111111301</v>
      </c>
      <c r="D5236" s="7" t="s">
        <v>10</v>
      </c>
      <c r="E5236" s="13">
        <v>2231</v>
      </c>
      <c r="F5236" s="7" t="s">
        <v>34</v>
      </c>
      <c r="G5236" s="7" t="s">
        <v>12</v>
      </c>
      <c r="H5236" s="13">
        <v>8</v>
      </c>
      <c r="I5236" s="13" t="str">
        <f>IF(G5236="Male",VLOOKUP(H5236,'Shoe size conversion table'!$B$6:$D$22,2),VLOOKUP(H5236,'Shoe size conversion table'!$J$6:$L$22,2))</f>
        <v>38-39</v>
      </c>
      <c r="J5236" s="13">
        <f>IF(G5236="Male",VLOOKUP(H5236,'Shoe size conversion table'!$B$6:$D$22,3),VLOOKUP(H5236,'Shoe size conversion table'!$J$6:$L$22,3))</f>
        <v>6</v>
      </c>
      <c r="K5236" s="11">
        <v>189</v>
      </c>
      <c r="L5236" s="12">
        <v>0.3</v>
      </c>
      <c r="M5236" s="7">
        <f t="shared" si="244"/>
        <v>2015</v>
      </c>
      <c r="N5236" s="7">
        <f t="shared" si="245"/>
        <v>7</v>
      </c>
      <c r="O5236" s="30">
        <f t="shared" si="246"/>
        <v>132.29999999999998</v>
      </c>
    </row>
    <row r="5237" spans="2:15" x14ac:dyDescent="0.2">
      <c r="B5237" s="13">
        <v>57016</v>
      </c>
      <c r="C5237" s="14">
        <v>42210.796111111267</v>
      </c>
      <c r="D5237" s="7" t="s">
        <v>7</v>
      </c>
      <c r="E5237" s="13">
        <v>2200</v>
      </c>
      <c r="F5237" s="7" t="s">
        <v>48</v>
      </c>
      <c r="G5237" s="7" t="s">
        <v>11</v>
      </c>
      <c r="H5237" s="13">
        <v>9</v>
      </c>
      <c r="I5237" s="13">
        <f>IF(G5237="Male",VLOOKUP(H5237,'Shoe size conversion table'!$B$6:$D$22,2),VLOOKUP(H5237,'Shoe size conversion table'!$J$6:$L$22,2))</f>
        <v>42</v>
      </c>
      <c r="J5237" s="13">
        <f>IF(G5237="Male",VLOOKUP(H5237,'Shoe size conversion table'!$B$6:$D$22,3),VLOOKUP(H5237,'Shoe size conversion table'!$J$6:$L$22,3))</f>
        <v>8.5</v>
      </c>
      <c r="K5237" s="11">
        <v>189</v>
      </c>
      <c r="L5237" s="12">
        <v>0</v>
      </c>
      <c r="M5237" s="7">
        <f t="shared" si="244"/>
        <v>2015</v>
      </c>
      <c r="N5237" s="7">
        <f t="shared" si="245"/>
        <v>7</v>
      </c>
      <c r="O5237" s="30">
        <f t="shared" si="246"/>
        <v>189</v>
      </c>
    </row>
    <row r="5238" spans="2:15" x14ac:dyDescent="0.2">
      <c r="B5238" s="13">
        <v>57017</v>
      </c>
      <c r="C5238" s="14">
        <v>42210.836111111261</v>
      </c>
      <c r="D5238" s="7" t="s">
        <v>8</v>
      </c>
      <c r="E5238" s="13">
        <v>2147</v>
      </c>
      <c r="F5238" s="7" t="s">
        <v>38</v>
      </c>
      <c r="G5238" s="7" t="s">
        <v>11</v>
      </c>
      <c r="H5238" s="13">
        <v>12</v>
      </c>
      <c r="I5238" s="13">
        <f>IF(G5238="Male",VLOOKUP(H5238,'Shoe size conversion table'!$B$6:$D$22,2),VLOOKUP(H5238,'Shoe size conversion table'!$J$6:$L$22,2))</f>
        <v>45</v>
      </c>
      <c r="J5238" s="13">
        <f>IF(G5238="Male",VLOOKUP(H5238,'Shoe size conversion table'!$B$6:$D$22,3),VLOOKUP(H5238,'Shoe size conversion table'!$J$6:$L$22,3))</f>
        <v>11.5</v>
      </c>
      <c r="K5238" s="11">
        <v>199</v>
      </c>
      <c r="L5238" s="12">
        <v>0.3</v>
      </c>
      <c r="M5238" s="7">
        <f t="shared" si="244"/>
        <v>2015</v>
      </c>
      <c r="N5238" s="7">
        <f t="shared" si="245"/>
        <v>7</v>
      </c>
      <c r="O5238" s="30">
        <f t="shared" si="246"/>
        <v>139.29999999999998</v>
      </c>
    </row>
    <row r="5239" spans="2:15" x14ac:dyDescent="0.2">
      <c r="B5239" s="13">
        <v>57018</v>
      </c>
      <c r="C5239" s="14">
        <v>42211.056111111124</v>
      </c>
      <c r="D5239" s="7" t="s">
        <v>10</v>
      </c>
      <c r="E5239" s="13">
        <v>2156</v>
      </c>
      <c r="F5239" s="7" t="s">
        <v>34</v>
      </c>
      <c r="G5239" s="7" t="s">
        <v>12</v>
      </c>
      <c r="H5239" s="13">
        <v>8</v>
      </c>
      <c r="I5239" s="13" t="str">
        <f>IF(G5239="Male",VLOOKUP(H5239,'Shoe size conversion table'!$B$6:$D$22,2),VLOOKUP(H5239,'Shoe size conversion table'!$J$6:$L$22,2))</f>
        <v>38-39</v>
      </c>
      <c r="J5239" s="13">
        <f>IF(G5239="Male",VLOOKUP(H5239,'Shoe size conversion table'!$B$6:$D$22,3),VLOOKUP(H5239,'Shoe size conversion table'!$J$6:$L$22,3))</f>
        <v>6</v>
      </c>
      <c r="K5239" s="11">
        <v>149</v>
      </c>
      <c r="L5239" s="12">
        <v>0.2</v>
      </c>
      <c r="M5239" s="7">
        <f t="shared" si="244"/>
        <v>2015</v>
      </c>
      <c r="N5239" s="7">
        <f t="shared" si="245"/>
        <v>7</v>
      </c>
      <c r="O5239" s="30">
        <f t="shared" si="246"/>
        <v>119.2</v>
      </c>
    </row>
    <row r="5240" spans="2:15" x14ac:dyDescent="0.2">
      <c r="B5240" s="13">
        <v>57019</v>
      </c>
      <c r="C5240" s="14">
        <v>42211.096111111226</v>
      </c>
      <c r="D5240" s="7" t="s">
        <v>8</v>
      </c>
      <c r="E5240" s="13">
        <v>2226</v>
      </c>
      <c r="F5240" s="7" t="s">
        <v>41</v>
      </c>
      <c r="G5240" s="7" t="s">
        <v>12</v>
      </c>
      <c r="H5240" s="13">
        <v>9</v>
      </c>
      <c r="I5240" s="13" t="str">
        <f>IF(G5240="Male",VLOOKUP(H5240,'Shoe size conversion table'!$B$6:$D$22,2),VLOOKUP(H5240,'Shoe size conversion table'!$J$6:$L$22,2))</f>
        <v>39-40</v>
      </c>
      <c r="J5240" s="13">
        <f>IF(G5240="Male",VLOOKUP(H5240,'Shoe size conversion table'!$B$6:$D$22,3),VLOOKUP(H5240,'Shoe size conversion table'!$J$6:$L$22,3))</f>
        <v>7</v>
      </c>
      <c r="K5240" s="11">
        <v>199</v>
      </c>
      <c r="L5240" s="12">
        <v>0</v>
      </c>
      <c r="M5240" s="7">
        <f t="shared" si="244"/>
        <v>2015</v>
      </c>
      <c r="N5240" s="7">
        <f t="shared" si="245"/>
        <v>7</v>
      </c>
      <c r="O5240" s="30">
        <f t="shared" si="246"/>
        <v>199</v>
      </c>
    </row>
    <row r="5241" spans="2:15" x14ac:dyDescent="0.2">
      <c r="B5241" s="13">
        <v>57020</v>
      </c>
      <c r="C5241" s="14">
        <v>42211.096111111226</v>
      </c>
      <c r="D5241" s="7" t="s">
        <v>7</v>
      </c>
      <c r="E5241" s="13">
        <v>2171</v>
      </c>
      <c r="F5241" s="7" t="s">
        <v>50</v>
      </c>
      <c r="G5241" s="7" t="s">
        <v>12</v>
      </c>
      <c r="H5241" s="13">
        <v>8</v>
      </c>
      <c r="I5241" s="13" t="str">
        <f>IF(G5241="Male",VLOOKUP(H5241,'Shoe size conversion table'!$B$6:$D$22,2),VLOOKUP(H5241,'Shoe size conversion table'!$J$6:$L$22,2))</f>
        <v>38-39</v>
      </c>
      <c r="J5241" s="13">
        <f>IF(G5241="Male",VLOOKUP(H5241,'Shoe size conversion table'!$B$6:$D$22,3),VLOOKUP(H5241,'Shoe size conversion table'!$J$6:$L$22,3))</f>
        <v>6</v>
      </c>
      <c r="K5241" s="11">
        <v>189</v>
      </c>
      <c r="L5241" s="12">
        <v>0.1</v>
      </c>
      <c r="M5241" s="7">
        <f t="shared" si="244"/>
        <v>2015</v>
      </c>
      <c r="N5241" s="7">
        <f t="shared" si="245"/>
        <v>7</v>
      </c>
      <c r="O5241" s="30">
        <f t="shared" si="246"/>
        <v>170.1</v>
      </c>
    </row>
    <row r="5242" spans="2:15" x14ac:dyDescent="0.2">
      <c r="B5242" s="13">
        <v>57021</v>
      </c>
      <c r="C5242" s="14">
        <v>42211.126111111298</v>
      </c>
      <c r="D5242" s="7" t="s">
        <v>10</v>
      </c>
      <c r="E5242" s="13">
        <v>2225</v>
      </c>
      <c r="F5242" s="7" t="s">
        <v>34</v>
      </c>
      <c r="G5242" s="7" t="s">
        <v>11</v>
      </c>
      <c r="H5242" s="13">
        <v>9.5</v>
      </c>
      <c r="I5242" s="13" t="str">
        <f>IF(G5242="Male",VLOOKUP(H5242,'Shoe size conversion table'!$B$6:$D$22,2),VLOOKUP(H5242,'Shoe size conversion table'!$J$6:$L$22,2))</f>
        <v>42-43</v>
      </c>
      <c r="J5242" s="13">
        <f>IF(G5242="Male",VLOOKUP(H5242,'Shoe size conversion table'!$B$6:$D$22,3),VLOOKUP(H5242,'Shoe size conversion table'!$J$6:$L$22,3))</f>
        <v>9</v>
      </c>
      <c r="K5242" s="11">
        <v>179</v>
      </c>
      <c r="L5242" s="12">
        <v>0</v>
      </c>
      <c r="M5242" s="7">
        <f t="shared" si="244"/>
        <v>2015</v>
      </c>
      <c r="N5242" s="7">
        <f t="shared" si="245"/>
        <v>7</v>
      </c>
      <c r="O5242" s="30">
        <f t="shared" si="246"/>
        <v>179</v>
      </c>
    </row>
    <row r="5243" spans="2:15" x14ac:dyDescent="0.2">
      <c r="B5243" s="13">
        <v>57022</v>
      </c>
      <c r="C5243" s="14">
        <v>42211.306111111262</v>
      </c>
      <c r="D5243" s="7" t="s">
        <v>10</v>
      </c>
      <c r="E5243" s="13">
        <v>2197</v>
      </c>
      <c r="F5243" s="7" t="s">
        <v>34</v>
      </c>
      <c r="G5243" s="7" t="s">
        <v>11</v>
      </c>
      <c r="H5243" s="13">
        <v>9.5</v>
      </c>
      <c r="I5243" s="13" t="str">
        <f>IF(G5243="Male",VLOOKUP(H5243,'Shoe size conversion table'!$B$6:$D$22,2),VLOOKUP(H5243,'Shoe size conversion table'!$J$6:$L$22,2))</f>
        <v>42-43</v>
      </c>
      <c r="J5243" s="13">
        <f>IF(G5243="Male",VLOOKUP(H5243,'Shoe size conversion table'!$B$6:$D$22,3),VLOOKUP(H5243,'Shoe size conversion table'!$J$6:$L$22,3))</f>
        <v>9</v>
      </c>
      <c r="K5243" s="11">
        <v>189</v>
      </c>
      <c r="L5243" s="12">
        <v>0</v>
      </c>
      <c r="M5243" s="7">
        <f t="shared" si="244"/>
        <v>2015</v>
      </c>
      <c r="N5243" s="7">
        <f t="shared" si="245"/>
        <v>7</v>
      </c>
      <c r="O5243" s="30">
        <f t="shared" si="246"/>
        <v>189</v>
      </c>
    </row>
    <row r="5244" spans="2:15" x14ac:dyDescent="0.2">
      <c r="B5244" s="13">
        <v>57023</v>
      </c>
      <c r="C5244" s="14">
        <v>42211.306111111269</v>
      </c>
      <c r="D5244" s="7" t="s">
        <v>8</v>
      </c>
      <c r="E5244" s="13">
        <v>2183</v>
      </c>
      <c r="F5244" s="7" t="s">
        <v>40</v>
      </c>
      <c r="G5244" s="7" t="s">
        <v>12</v>
      </c>
      <c r="H5244" s="13">
        <v>12</v>
      </c>
      <c r="I5244" s="13" t="str">
        <f>IF(G5244="Male",VLOOKUP(H5244,'Shoe size conversion table'!$B$6:$D$22,2),VLOOKUP(H5244,'Shoe size conversion table'!$J$6:$L$22,2))</f>
        <v>42-43</v>
      </c>
      <c r="J5244" s="13">
        <f>IF(G5244="Male",VLOOKUP(H5244,'Shoe size conversion table'!$B$6:$D$22,3),VLOOKUP(H5244,'Shoe size conversion table'!$J$6:$L$22,3))</f>
        <v>10</v>
      </c>
      <c r="K5244" s="11">
        <v>159</v>
      </c>
      <c r="L5244" s="12">
        <v>0.3</v>
      </c>
      <c r="M5244" s="7">
        <f t="shared" si="244"/>
        <v>2015</v>
      </c>
      <c r="N5244" s="7">
        <f t="shared" si="245"/>
        <v>7</v>
      </c>
      <c r="O5244" s="30">
        <f t="shared" si="246"/>
        <v>111.3</v>
      </c>
    </row>
    <row r="5245" spans="2:15" x14ac:dyDescent="0.2">
      <c r="B5245" s="13">
        <v>57024</v>
      </c>
      <c r="C5245" s="14">
        <v>42211.47611111126</v>
      </c>
      <c r="D5245" s="7" t="s">
        <v>7</v>
      </c>
      <c r="E5245" s="13">
        <v>2197</v>
      </c>
      <c r="F5245" s="7" t="s">
        <v>48</v>
      </c>
      <c r="G5245" s="7" t="s">
        <v>12</v>
      </c>
      <c r="H5245" s="13">
        <v>9</v>
      </c>
      <c r="I5245" s="13" t="str">
        <f>IF(G5245="Male",VLOOKUP(H5245,'Shoe size conversion table'!$B$6:$D$22,2),VLOOKUP(H5245,'Shoe size conversion table'!$J$6:$L$22,2))</f>
        <v>39-40</v>
      </c>
      <c r="J5245" s="13">
        <f>IF(G5245="Male",VLOOKUP(H5245,'Shoe size conversion table'!$B$6:$D$22,3),VLOOKUP(H5245,'Shoe size conversion table'!$J$6:$L$22,3))</f>
        <v>7</v>
      </c>
      <c r="K5245" s="11">
        <v>149</v>
      </c>
      <c r="L5245" s="12">
        <v>0.3</v>
      </c>
      <c r="M5245" s="7">
        <f t="shared" si="244"/>
        <v>2015</v>
      </c>
      <c r="N5245" s="7">
        <f t="shared" si="245"/>
        <v>7</v>
      </c>
      <c r="O5245" s="30">
        <f t="shared" si="246"/>
        <v>104.3</v>
      </c>
    </row>
    <row r="5246" spans="2:15" x14ac:dyDescent="0.2">
      <c r="B5246" s="13">
        <v>57025</v>
      </c>
      <c r="C5246" s="14">
        <v>42211.496111111228</v>
      </c>
      <c r="D5246" s="7" t="s">
        <v>7</v>
      </c>
      <c r="E5246" s="13">
        <v>2225</v>
      </c>
      <c r="F5246" s="7" t="s">
        <v>43</v>
      </c>
      <c r="G5246" s="7" t="s">
        <v>11</v>
      </c>
      <c r="H5246" s="13">
        <v>11.5</v>
      </c>
      <c r="I5246" s="13" t="str">
        <f>IF(G5246="Male",VLOOKUP(H5246,'Shoe size conversion table'!$B$6:$D$22,2),VLOOKUP(H5246,'Shoe size conversion table'!$J$6:$L$22,2))</f>
        <v>44-45</v>
      </c>
      <c r="J5246" s="13">
        <f>IF(G5246="Male",VLOOKUP(H5246,'Shoe size conversion table'!$B$6:$D$22,3),VLOOKUP(H5246,'Shoe size conversion table'!$J$6:$L$22,3))</f>
        <v>11</v>
      </c>
      <c r="K5246" s="11">
        <v>129</v>
      </c>
      <c r="L5246" s="12">
        <v>0</v>
      </c>
      <c r="M5246" s="7">
        <f t="shared" si="244"/>
        <v>2015</v>
      </c>
      <c r="N5246" s="7">
        <f t="shared" si="245"/>
        <v>7</v>
      </c>
      <c r="O5246" s="30">
        <f t="shared" si="246"/>
        <v>129</v>
      </c>
    </row>
    <row r="5247" spans="2:15" x14ac:dyDescent="0.2">
      <c r="B5247" s="13">
        <v>57026</v>
      </c>
      <c r="C5247" s="14">
        <v>42211.566111111126</v>
      </c>
      <c r="D5247" s="7" t="s">
        <v>7</v>
      </c>
      <c r="E5247" s="13">
        <v>2165</v>
      </c>
      <c r="F5247" s="7" t="s">
        <v>49</v>
      </c>
      <c r="G5247" s="7" t="s">
        <v>11</v>
      </c>
      <c r="H5247" s="13">
        <v>8.5</v>
      </c>
      <c r="I5247" s="13" t="str">
        <f>IF(G5247="Male",VLOOKUP(H5247,'Shoe size conversion table'!$B$6:$D$22,2),VLOOKUP(H5247,'Shoe size conversion table'!$J$6:$L$22,2))</f>
        <v>41-42</v>
      </c>
      <c r="J5247" s="13">
        <f>IF(G5247="Male",VLOOKUP(H5247,'Shoe size conversion table'!$B$6:$D$22,3),VLOOKUP(H5247,'Shoe size conversion table'!$J$6:$L$22,3))</f>
        <v>8</v>
      </c>
      <c r="K5247" s="11">
        <v>199</v>
      </c>
      <c r="L5247" s="12">
        <v>0</v>
      </c>
      <c r="M5247" s="7">
        <f t="shared" si="244"/>
        <v>2015</v>
      </c>
      <c r="N5247" s="7">
        <f t="shared" si="245"/>
        <v>7</v>
      </c>
      <c r="O5247" s="30">
        <f t="shared" si="246"/>
        <v>199</v>
      </c>
    </row>
    <row r="5248" spans="2:15" x14ac:dyDescent="0.2">
      <c r="B5248" s="13">
        <v>57026</v>
      </c>
      <c r="C5248" s="14">
        <v>42211.566111111126</v>
      </c>
      <c r="D5248" s="7" t="s">
        <v>7</v>
      </c>
      <c r="E5248" s="13">
        <v>2176</v>
      </c>
      <c r="F5248" s="7" t="s">
        <v>50</v>
      </c>
      <c r="G5248" s="7" t="s">
        <v>11</v>
      </c>
      <c r="H5248" s="13">
        <v>10.5</v>
      </c>
      <c r="I5248" s="13" t="str">
        <f>IF(G5248="Male",VLOOKUP(H5248,'Shoe size conversion table'!$B$6:$D$22,2),VLOOKUP(H5248,'Shoe size conversion table'!$J$6:$L$22,2))</f>
        <v>43-44</v>
      </c>
      <c r="J5248" s="13">
        <f>IF(G5248="Male",VLOOKUP(H5248,'Shoe size conversion table'!$B$6:$D$22,3),VLOOKUP(H5248,'Shoe size conversion table'!$J$6:$L$22,3))</f>
        <v>10</v>
      </c>
      <c r="K5248" s="11">
        <v>169</v>
      </c>
      <c r="L5248" s="12">
        <v>0.1</v>
      </c>
      <c r="M5248" s="7">
        <f t="shared" si="244"/>
        <v>2015</v>
      </c>
      <c r="N5248" s="7">
        <f t="shared" si="245"/>
        <v>7</v>
      </c>
      <c r="O5248" s="30">
        <f t="shared" si="246"/>
        <v>152.1</v>
      </c>
    </row>
    <row r="5249" spans="2:15" x14ac:dyDescent="0.2">
      <c r="B5249" s="13">
        <v>57027</v>
      </c>
      <c r="C5249" s="14">
        <v>42211.686111111267</v>
      </c>
      <c r="D5249" s="7" t="s">
        <v>10</v>
      </c>
      <c r="E5249" s="13">
        <v>2238</v>
      </c>
      <c r="F5249" s="7" t="s">
        <v>36</v>
      </c>
      <c r="G5249" s="7" t="s">
        <v>11</v>
      </c>
      <c r="H5249" s="13">
        <v>9.5</v>
      </c>
      <c r="I5249" s="13" t="str">
        <f>IF(G5249="Male",VLOOKUP(H5249,'Shoe size conversion table'!$B$6:$D$22,2),VLOOKUP(H5249,'Shoe size conversion table'!$J$6:$L$22,2))</f>
        <v>42-43</v>
      </c>
      <c r="J5249" s="13">
        <f>IF(G5249="Male",VLOOKUP(H5249,'Shoe size conversion table'!$B$6:$D$22,3),VLOOKUP(H5249,'Shoe size conversion table'!$J$6:$L$22,3))</f>
        <v>9</v>
      </c>
      <c r="K5249" s="11">
        <v>129</v>
      </c>
      <c r="L5249" s="12">
        <v>0.5</v>
      </c>
      <c r="M5249" s="7">
        <f t="shared" si="244"/>
        <v>2015</v>
      </c>
      <c r="N5249" s="7">
        <f t="shared" si="245"/>
        <v>7</v>
      </c>
      <c r="O5249" s="30">
        <f t="shared" si="246"/>
        <v>64.5</v>
      </c>
    </row>
    <row r="5250" spans="2:15" x14ac:dyDescent="0.2">
      <c r="B5250" s="13">
        <v>57028</v>
      </c>
      <c r="C5250" s="14">
        <v>42211.836111111261</v>
      </c>
      <c r="D5250" s="7" t="s">
        <v>8</v>
      </c>
      <c r="E5250" s="13">
        <v>2220</v>
      </c>
      <c r="F5250" s="7" t="s">
        <v>38</v>
      </c>
      <c r="G5250" s="7" t="s">
        <v>11</v>
      </c>
      <c r="H5250" s="13">
        <v>9</v>
      </c>
      <c r="I5250" s="13">
        <f>IF(G5250="Male",VLOOKUP(H5250,'Shoe size conversion table'!$B$6:$D$22,2),VLOOKUP(H5250,'Shoe size conversion table'!$J$6:$L$22,2))</f>
        <v>42</v>
      </c>
      <c r="J5250" s="13">
        <f>IF(G5250="Male",VLOOKUP(H5250,'Shoe size conversion table'!$B$6:$D$22,3),VLOOKUP(H5250,'Shoe size conversion table'!$J$6:$L$22,3))</f>
        <v>8.5</v>
      </c>
      <c r="K5250" s="11">
        <v>149</v>
      </c>
      <c r="L5250" s="12">
        <v>0</v>
      </c>
      <c r="M5250" s="7">
        <f t="shared" si="244"/>
        <v>2015</v>
      </c>
      <c r="N5250" s="7">
        <f t="shared" si="245"/>
        <v>7</v>
      </c>
      <c r="O5250" s="30">
        <f t="shared" si="246"/>
        <v>149</v>
      </c>
    </row>
    <row r="5251" spans="2:15" x14ac:dyDescent="0.2">
      <c r="B5251" s="13">
        <v>57029</v>
      </c>
      <c r="C5251" s="14">
        <v>42211.996111111301</v>
      </c>
      <c r="D5251" s="7" t="s">
        <v>10</v>
      </c>
      <c r="E5251" s="13">
        <v>2147</v>
      </c>
      <c r="F5251" s="7" t="s">
        <v>34</v>
      </c>
      <c r="G5251" s="7" t="s">
        <v>11</v>
      </c>
      <c r="H5251" s="13">
        <v>10.5</v>
      </c>
      <c r="I5251" s="13" t="str">
        <f>IF(G5251="Male",VLOOKUP(H5251,'Shoe size conversion table'!$B$6:$D$22,2),VLOOKUP(H5251,'Shoe size conversion table'!$J$6:$L$22,2))</f>
        <v>43-44</v>
      </c>
      <c r="J5251" s="13">
        <f>IF(G5251="Male",VLOOKUP(H5251,'Shoe size conversion table'!$B$6:$D$22,3),VLOOKUP(H5251,'Shoe size conversion table'!$J$6:$L$22,3))</f>
        <v>10</v>
      </c>
      <c r="K5251" s="11">
        <v>179</v>
      </c>
      <c r="L5251" s="12">
        <v>0</v>
      </c>
      <c r="M5251" s="7">
        <f t="shared" si="244"/>
        <v>2015</v>
      </c>
      <c r="N5251" s="7">
        <f t="shared" si="245"/>
        <v>7</v>
      </c>
      <c r="O5251" s="30">
        <f t="shared" si="246"/>
        <v>179</v>
      </c>
    </row>
    <row r="5252" spans="2:15" x14ac:dyDescent="0.2">
      <c r="B5252" s="13">
        <v>57030</v>
      </c>
      <c r="C5252" s="14">
        <v>42212.086111111268</v>
      </c>
      <c r="D5252" s="7" t="s">
        <v>7</v>
      </c>
      <c r="E5252" s="13">
        <v>2148</v>
      </c>
      <c r="F5252" s="7" t="s">
        <v>48</v>
      </c>
      <c r="G5252" s="7" t="s">
        <v>12</v>
      </c>
      <c r="H5252" s="13">
        <v>7</v>
      </c>
      <c r="I5252" s="13" t="str">
        <f>IF(G5252="Male",VLOOKUP(H5252,'Shoe size conversion table'!$B$6:$D$22,2),VLOOKUP(H5252,'Shoe size conversion table'!$J$6:$L$22,2))</f>
        <v>37-38</v>
      </c>
      <c r="J5252" s="13">
        <f>IF(G5252="Male",VLOOKUP(H5252,'Shoe size conversion table'!$B$6:$D$22,3),VLOOKUP(H5252,'Shoe size conversion table'!$J$6:$L$22,3))</f>
        <v>5</v>
      </c>
      <c r="K5252" s="11">
        <v>139</v>
      </c>
      <c r="L5252" s="12">
        <v>0.5</v>
      </c>
      <c r="M5252" s="7">
        <f t="shared" si="244"/>
        <v>2015</v>
      </c>
      <c r="N5252" s="7">
        <f t="shared" si="245"/>
        <v>7</v>
      </c>
      <c r="O5252" s="30">
        <f t="shared" si="246"/>
        <v>69.5</v>
      </c>
    </row>
    <row r="5253" spans="2:15" x14ac:dyDescent="0.2">
      <c r="B5253" s="13">
        <v>57031</v>
      </c>
      <c r="C5253" s="14">
        <v>42212.096111111226</v>
      </c>
      <c r="D5253" s="7" t="s">
        <v>8</v>
      </c>
      <c r="E5253" s="13">
        <v>2181</v>
      </c>
      <c r="F5253" s="7" t="s">
        <v>40</v>
      </c>
      <c r="G5253" s="7" t="s">
        <v>12</v>
      </c>
      <c r="H5253" s="13">
        <v>9</v>
      </c>
      <c r="I5253" s="13" t="str">
        <f>IF(G5253="Male",VLOOKUP(H5253,'Shoe size conversion table'!$B$6:$D$22,2),VLOOKUP(H5253,'Shoe size conversion table'!$J$6:$L$22,2))</f>
        <v>39-40</v>
      </c>
      <c r="J5253" s="13">
        <f>IF(G5253="Male",VLOOKUP(H5253,'Shoe size conversion table'!$B$6:$D$22,3),VLOOKUP(H5253,'Shoe size conversion table'!$J$6:$L$22,3))</f>
        <v>7</v>
      </c>
      <c r="K5253" s="11">
        <v>139</v>
      </c>
      <c r="L5253" s="12">
        <v>0.1</v>
      </c>
      <c r="M5253" s="7">
        <f t="shared" ref="M5253:M5316" si="247">YEAR(C5253)</f>
        <v>2015</v>
      </c>
      <c r="N5253" s="7">
        <f t="shared" si="245"/>
        <v>7</v>
      </c>
      <c r="O5253" s="30">
        <f t="shared" si="246"/>
        <v>125.10000000000001</v>
      </c>
    </row>
    <row r="5254" spans="2:15" x14ac:dyDescent="0.2">
      <c r="B5254" s="13">
        <v>57032</v>
      </c>
      <c r="C5254" s="14">
        <v>42212.106111111265</v>
      </c>
      <c r="D5254" s="7" t="s">
        <v>8</v>
      </c>
      <c r="E5254" s="13">
        <v>2152</v>
      </c>
      <c r="F5254" s="7" t="s">
        <v>42</v>
      </c>
      <c r="G5254" s="7" t="s">
        <v>12</v>
      </c>
      <c r="H5254" s="13">
        <v>9.5</v>
      </c>
      <c r="I5254" s="13">
        <f>IF(G5254="Male",VLOOKUP(H5254,'Shoe size conversion table'!$B$6:$D$22,2),VLOOKUP(H5254,'Shoe size conversion table'!$J$6:$L$22,2))</f>
        <v>40</v>
      </c>
      <c r="J5254" s="13">
        <f>IF(G5254="Male",VLOOKUP(H5254,'Shoe size conversion table'!$B$6:$D$22,3),VLOOKUP(H5254,'Shoe size conversion table'!$J$6:$L$22,3))</f>
        <v>7.5</v>
      </c>
      <c r="K5254" s="11">
        <v>179</v>
      </c>
      <c r="L5254" s="12">
        <v>0</v>
      </c>
      <c r="M5254" s="7">
        <f t="shared" si="247"/>
        <v>2015</v>
      </c>
      <c r="N5254" s="7">
        <f t="shared" ref="N5254:N5317" si="248">MONTH(C5254:C20221)</f>
        <v>7</v>
      </c>
      <c r="O5254" s="30">
        <f t="shared" ref="O5254:O5317" si="249">K5254*(1-L5254)</f>
        <v>179</v>
      </c>
    </row>
    <row r="5255" spans="2:15" x14ac:dyDescent="0.2">
      <c r="B5255" s="13">
        <v>57033</v>
      </c>
      <c r="C5255" s="14">
        <v>42212.376111111298</v>
      </c>
      <c r="D5255" s="7" t="s">
        <v>7</v>
      </c>
      <c r="E5255" s="13">
        <v>2147</v>
      </c>
      <c r="F5255" s="7" t="s">
        <v>48</v>
      </c>
      <c r="G5255" s="7" t="s">
        <v>12</v>
      </c>
      <c r="H5255" s="13">
        <v>8.5</v>
      </c>
      <c r="I5255" s="13">
        <f>IF(G5255="Male",VLOOKUP(H5255,'Shoe size conversion table'!$B$6:$D$22,2),VLOOKUP(H5255,'Shoe size conversion table'!$J$6:$L$22,2))</f>
        <v>39</v>
      </c>
      <c r="J5255" s="13">
        <f>IF(G5255="Male",VLOOKUP(H5255,'Shoe size conversion table'!$B$6:$D$22,3),VLOOKUP(H5255,'Shoe size conversion table'!$J$6:$L$22,3))</f>
        <v>6.5</v>
      </c>
      <c r="K5255" s="11">
        <v>169</v>
      </c>
      <c r="L5255" s="12">
        <v>0.1</v>
      </c>
      <c r="M5255" s="7">
        <f t="shared" si="247"/>
        <v>2015</v>
      </c>
      <c r="N5255" s="7">
        <f t="shared" si="248"/>
        <v>7</v>
      </c>
      <c r="O5255" s="30">
        <f t="shared" si="249"/>
        <v>152.1</v>
      </c>
    </row>
    <row r="5256" spans="2:15" x14ac:dyDescent="0.2">
      <c r="B5256" s="13">
        <v>57034</v>
      </c>
      <c r="C5256" s="14">
        <v>42212.436111111121</v>
      </c>
      <c r="D5256" s="7" t="s">
        <v>10</v>
      </c>
      <c r="E5256" s="13">
        <v>2197</v>
      </c>
      <c r="F5256" s="7" t="s">
        <v>35</v>
      </c>
      <c r="G5256" s="7" t="s">
        <v>11</v>
      </c>
      <c r="H5256" s="13">
        <v>10.5</v>
      </c>
      <c r="I5256" s="13" t="str">
        <f>IF(G5256="Male",VLOOKUP(H5256,'Shoe size conversion table'!$B$6:$D$22,2),VLOOKUP(H5256,'Shoe size conversion table'!$J$6:$L$22,2))</f>
        <v>43-44</v>
      </c>
      <c r="J5256" s="13">
        <f>IF(G5256="Male",VLOOKUP(H5256,'Shoe size conversion table'!$B$6:$D$22,3),VLOOKUP(H5256,'Shoe size conversion table'!$J$6:$L$22,3))</f>
        <v>10</v>
      </c>
      <c r="K5256" s="11">
        <v>179</v>
      </c>
      <c r="L5256" s="12">
        <v>0.2</v>
      </c>
      <c r="M5256" s="7">
        <f t="shared" si="247"/>
        <v>2015</v>
      </c>
      <c r="N5256" s="7">
        <f t="shared" si="248"/>
        <v>7</v>
      </c>
      <c r="O5256" s="30">
        <f t="shared" si="249"/>
        <v>143.20000000000002</v>
      </c>
    </row>
    <row r="5257" spans="2:15" x14ac:dyDescent="0.2">
      <c r="B5257" s="13">
        <v>57035</v>
      </c>
      <c r="C5257" s="14">
        <v>42212.446111111225</v>
      </c>
      <c r="D5257" s="7" t="s">
        <v>10</v>
      </c>
      <c r="E5257" s="13">
        <v>2191</v>
      </c>
      <c r="F5257" s="7" t="s">
        <v>34</v>
      </c>
      <c r="G5257" s="7" t="s">
        <v>11</v>
      </c>
      <c r="H5257" s="13">
        <v>10.5</v>
      </c>
      <c r="I5257" s="13" t="str">
        <f>IF(G5257="Male",VLOOKUP(H5257,'Shoe size conversion table'!$B$6:$D$22,2),VLOOKUP(H5257,'Shoe size conversion table'!$J$6:$L$22,2))</f>
        <v>43-44</v>
      </c>
      <c r="J5257" s="13">
        <f>IF(G5257="Male",VLOOKUP(H5257,'Shoe size conversion table'!$B$6:$D$22,3),VLOOKUP(H5257,'Shoe size conversion table'!$J$6:$L$22,3))</f>
        <v>10</v>
      </c>
      <c r="K5257" s="11">
        <v>149</v>
      </c>
      <c r="L5257" s="12">
        <v>0</v>
      </c>
      <c r="M5257" s="7">
        <f t="shared" si="247"/>
        <v>2015</v>
      </c>
      <c r="N5257" s="7">
        <f t="shared" si="248"/>
        <v>7</v>
      </c>
      <c r="O5257" s="30">
        <f t="shared" si="249"/>
        <v>149</v>
      </c>
    </row>
    <row r="5258" spans="2:15" x14ac:dyDescent="0.2">
      <c r="B5258" s="13">
        <v>57036</v>
      </c>
      <c r="C5258" s="14">
        <v>42212.486111111124</v>
      </c>
      <c r="D5258" s="7" t="s">
        <v>9</v>
      </c>
      <c r="E5258" s="13">
        <v>2221</v>
      </c>
      <c r="F5258" s="7" t="s">
        <v>58</v>
      </c>
      <c r="G5258" s="7" t="s">
        <v>11</v>
      </c>
      <c r="H5258" s="13">
        <v>10.5</v>
      </c>
      <c r="I5258" s="13" t="str">
        <f>IF(G5258="Male",VLOOKUP(H5258,'Shoe size conversion table'!$B$6:$D$22,2),VLOOKUP(H5258,'Shoe size conversion table'!$J$6:$L$22,2))</f>
        <v>43-44</v>
      </c>
      <c r="J5258" s="13">
        <f>IF(G5258="Male",VLOOKUP(H5258,'Shoe size conversion table'!$B$6:$D$22,3),VLOOKUP(H5258,'Shoe size conversion table'!$J$6:$L$22,3))</f>
        <v>10</v>
      </c>
      <c r="K5258" s="11">
        <v>129</v>
      </c>
      <c r="L5258" s="12">
        <v>0.1</v>
      </c>
      <c r="M5258" s="7">
        <f t="shared" si="247"/>
        <v>2015</v>
      </c>
      <c r="N5258" s="7">
        <f t="shared" si="248"/>
        <v>7</v>
      </c>
      <c r="O5258" s="30">
        <f t="shared" si="249"/>
        <v>116.10000000000001</v>
      </c>
    </row>
    <row r="5259" spans="2:15" x14ac:dyDescent="0.2">
      <c r="B5259" s="13">
        <v>57037</v>
      </c>
      <c r="C5259" s="14">
        <v>42212.496111111119</v>
      </c>
      <c r="D5259" s="7" t="s">
        <v>7</v>
      </c>
      <c r="E5259" s="13">
        <v>2196</v>
      </c>
      <c r="F5259" s="7" t="s">
        <v>49</v>
      </c>
      <c r="G5259" s="7" t="s">
        <v>11</v>
      </c>
      <c r="H5259" s="13">
        <v>10</v>
      </c>
      <c r="I5259" s="13">
        <f>IF(G5259="Male",VLOOKUP(H5259,'Shoe size conversion table'!$B$6:$D$22,2),VLOOKUP(H5259,'Shoe size conversion table'!$J$6:$L$22,2))</f>
        <v>43</v>
      </c>
      <c r="J5259" s="13">
        <f>IF(G5259="Male",VLOOKUP(H5259,'Shoe size conversion table'!$B$6:$D$22,3),VLOOKUP(H5259,'Shoe size conversion table'!$J$6:$L$22,3))</f>
        <v>9.5</v>
      </c>
      <c r="K5259" s="11">
        <v>189</v>
      </c>
      <c r="L5259" s="12">
        <v>0</v>
      </c>
      <c r="M5259" s="7">
        <f t="shared" si="247"/>
        <v>2015</v>
      </c>
      <c r="N5259" s="7">
        <f t="shared" si="248"/>
        <v>7</v>
      </c>
      <c r="O5259" s="30">
        <f t="shared" si="249"/>
        <v>189</v>
      </c>
    </row>
    <row r="5260" spans="2:15" x14ac:dyDescent="0.2">
      <c r="B5260" s="13">
        <v>57038</v>
      </c>
      <c r="C5260" s="14">
        <v>42212.496111111119</v>
      </c>
      <c r="D5260" s="7" t="s">
        <v>10</v>
      </c>
      <c r="E5260" s="13">
        <v>2175</v>
      </c>
      <c r="F5260" s="7" t="s">
        <v>35</v>
      </c>
      <c r="G5260" s="7" t="s">
        <v>11</v>
      </c>
      <c r="H5260" s="13">
        <v>10</v>
      </c>
      <c r="I5260" s="13">
        <f>IF(G5260="Male",VLOOKUP(H5260,'Shoe size conversion table'!$B$6:$D$22,2),VLOOKUP(H5260,'Shoe size conversion table'!$J$6:$L$22,2))</f>
        <v>43</v>
      </c>
      <c r="J5260" s="13">
        <f>IF(G5260="Male",VLOOKUP(H5260,'Shoe size conversion table'!$B$6:$D$22,3),VLOOKUP(H5260,'Shoe size conversion table'!$J$6:$L$22,3))</f>
        <v>9.5</v>
      </c>
      <c r="K5260" s="11">
        <v>199</v>
      </c>
      <c r="L5260" s="12">
        <v>0.2</v>
      </c>
      <c r="M5260" s="7">
        <f t="shared" si="247"/>
        <v>2015</v>
      </c>
      <c r="N5260" s="7">
        <f t="shared" si="248"/>
        <v>7</v>
      </c>
      <c r="O5260" s="30">
        <f t="shared" si="249"/>
        <v>159.20000000000002</v>
      </c>
    </row>
    <row r="5261" spans="2:15" x14ac:dyDescent="0.2">
      <c r="B5261" s="13">
        <v>57039</v>
      </c>
      <c r="C5261" s="14">
        <v>42212.496111111228</v>
      </c>
      <c r="D5261" s="7" t="s">
        <v>8</v>
      </c>
      <c r="E5261" s="13">
        <v>2238</v>
      </c>
      <c r="F5261" s="7" t="s">
        <v>41</v>
      </c>
      <c r="G5261" s="7" t="s">
        <v>12</v>
      </c>
      <c r="H5261" s="13">
        <v>7</v>
      </c>
      <c r="I5261" s="13" t="str">
        <f>IF(G5261="Male",VLOOKUP(H5261,'Shoe size conversion table'!$B$6:$D$22,2),VLOOKUP(H5261,'Shoe size conversion table'!$J$6:$L$22,2))</f>
        <v>37-38</v>
      </c>
      <c r="J5261" s="13">
        <f>IF(G5261="Male",VLOOKUP(H5261,'Shoe size conversion table'!$B$6:$D$22,3),VLOOKUP(H5261,'Shoe size conversion table'!$J$6:$L$22,3))</f>
        <v>5</v>
      </c>
      <c r="K5261" s="11">
        <v>139</v>
      </c>
      <c r="L5261" s="12">
        <v>0.3</v>
      </c>
      <c r="M5261" s="7">
        <f t="shared" si="247"/>
        <v>2015</v>
      </c>
      <c r="N5261" s="7">
        <f t="shared" si="248"/>
        <v>7</v>
      </c>
      <c r="O5261" s="30">
        <f t="shared" si="249"/>
        <v>97.3</v>
      </c>
    </row>
    <row r="5262" spans="2:15" x14ac:dyDescent="0.2">
      <c r="B5262" s="13">
        <v>57040</v>
      </c>
      <c r="C5262" s="14">
        <v>42212.496111111228</v>
      </c>
      <c r="D5262" s="7" t="s">
        <v>7</v>
      </c>
      <c r="E5262" s="13">
        <v>2225</v>
      </c>
      <c r="F5262" s="7" t="s">
        <v>43</v>
      </c>
      <c r="G5262" s="7" t="s">
        <v>11</v>
      </c>
      <c r="H5262" s="13">
        <v>11.5</v>
      </c>
      <c r="I5262" s="13" t="str">
        <f>IF(G5262="Male",VLOOKUP(H5262,'Shoe size conversion table'!$B$6:$D$22,2),VLOOKUP(H5262,'Shoe size conversion table'!$J$6:$L$22,2))</f>
        <v>44-45</v>
      </c>
      <c r="J5262" s="13">
        <f>IF(G5262="Male",VLOOKUP(H5262,'Shoe size conversion table'!$B$6:$D$22,3),VLOOKUP(H5262,'Shoe size conversion table'!$J$6:$L$22,3))</f>
        <v>11</v>
      </c>
      <c r="K5262" s="11">
        <v>129</v>
      </c>
      <c r="L5262" s="12">
        <v>0</v>
      </c>
      <c r="M5262" s="7">
        <f t="shared" si="247"/>
        <v>2015</v>
      </c>
      <c r="N5262" s="7">
        <f t="shared" si="248"/>
        <v>7</v>
      </c>
      <c r="O5262" s="30">
        <f t="shared" si="249"/>
        <v>129</v>
      </c>
    </row>
    <row r="5263" spans="2:15" x14ac:dyDescent="0.2">
      <c r="B5263" s="13">
        <v>57041</v>
      </c>
      <c r="C5263" s="14">
        <v>42212.746111111301</v>
      </c>
      <c r="D5263" s="7" t="s">
        <v>10</v>
      </c>
      <c r="E5263" s="13">
        <v>2174</v>
      </c>
      <c r="F5263" s="7" t="s">
        <v>34</v>
      </c>
      <c r="G5263" s="7" t="s">
        <v>11</v>
      </c>
      <c r="H5263" s="13">
        <v>9.5</v>
      </c>
      <c r="I5263" s="13" t="str">
        <f>IF(G5263="Male",VLOOKUP(H5263,'Shoe size conversion table'!$B$6:$D$22,2),VLOOKUP(H5263,'Shoe size conversion table'!$J$6:$L$22,2))</f>
        <v>42-43</v>
      </c>
      <c r="J5263" s="13">
        <f>IF(G5263="Male",VLOOKUP(H5263,'Shoe size conversion table'!$B$6:$D$22,3),VLOOKUP(H5263,'Shoe size conversion table'!$J$6:$L$22,3))</f>
        <v>9</v>
      </c>
      <c r="K5263" s="11">
        <v>129</v>
      </c>
      <c r="L5263" s="12">
        <v>0.3</v>
      </c>
      <c r="M5263" s="7">
        <f t="shared" si="247"/>
        <v>2015</v>
      </c>
      <c r="N5263" s="7">
        <f t="shared" si="248"/>
        <v>7</v>
      </c>
      <c r="O5263" s="30">
        <f t="shared" si="249"/>
        <v>90.3</v>
      </c>
    </row>
    <row r="5264" spans="2:15" x14ac:dyDescent="0.2">
      <c r="B5264" s="13">
        <v>57042</v>
      </c>
      <c r="C5264" s="14">
        <v>42213.0661111113</v>
      </c>
      <c r="D5264" s="7" t="s">
        <v>9</v>
      </c>
      <c r="E5264" s="13">
        <v>2174</v>
      </c>
      <c r="F5264" s="7" t="s">
        <v>61</v>
      </c>
      <c r="G5264" s="7" t="s">
        <v>12</v>
      </c>
      <c r="H5264" s="13">
        <v>8</v>
      </c>
      <c r="I5264" s="13" t="str">
        <f>IF(G5264="Male",VLOOKUP(H5264,'Shoe size conversion table'!$B$6:$D$22,2),VLOOKUP(H5264,'Shoe size conversion table'!$J$6:$L$22,2))</f>
        <v>38-39</v>
      </c>
      <c r="J5264" s="13">
        <f>IF(G5264="Male",VLOOKUP(H5264,'Shoe size conversion table'!$B$6:$D$22,3),VLOOKUP(H5264,'Shoe size conversion table'!$J$6:$L$22,3))</f>
        <v>6</v>
      </c>
      <c r="K5264" s="11">
        <v>159</v>
      </c>
      <c r="L5264" s="12">
        <v>0</v>
      </c>
      <c r="M5264" s="7">
        <f t="shared" si="247"/>
        <v>2015</v>
      </c>
      <c r="N5264" s="7">
        <f t="shared" si="248"/>
        <v>7</v>
      </c>
      <c r="O5264" s="30">
        <f t="shared" si="249"/>
        <v>159</v>
      </c>
    </row>
    <row r="5265" spans="2:15" x14ac:dyDescent="0.2">
      <c r="B5265" s="13">
        <v>57043</v>
      </c>
      <c r="C5265" s="14">
        <v>42213.076111111259</v>
      </c>
      <c r="D5265" s="7" t="s">
        <v>10</v>
      </c>
      <c r="E5265" s="13">
        <v>2169</v>
      </c>
      <c r="F5265" s="7" t="s">
        <v>35</v>
      </c>
      <c r="G5265" s="7" t="s">
        <v>11</v>
      </c>
      <c r="H5265" s="13">
        <v>12</v>
      </c>
      <c r="I5265" s="13">
        <f>IF(G5265="Male",VLOOKUP(H5265,'Shoe size conversion table'!$B$6:$D$22,2),VLOOKUP(H5265,'Shoe size conversion table'!$J$6:$L$22,2))</f>
        <v>45</v>
      </c>
      <c r="J5265" s="13">
        <f>IF(G5265="Male",VLOOKUP(H5265,'Shoe size conversion table'!$B$6:$D$22,3),VLOOKUP(H5265,'Shoe size conversion table'!$J$6:$L$22,3))</f>
        <v>11.5</v>
      </c>
      <c r="K5265" s="11">
        <v>179</v>
      </c>
      <c r="L5265" s="12">
        <v>0.1</v>
      </c>
      <c r="M5265" s="7">
        <f t="shared" si="247"/>
        <v>2015</v>
      </c>
      <c r="N5265" s="7">
        <f t="shared" si="248"/>
        <v>7</v>
      </c>
      <c r="O5265" s="30">
        <f t="shared" si="249"/>
        <v>161.1</v>
      </c>
    </row>
    <row r="5266" spans="2:15" x14ac:dyDescent="0.2">
      <c r="B5266" s="13">
        <v>57044</v>
      </c>
      <c r="C5266" s="14">
        <v>42213.106111111301</v>
      </c>
      <c r="D5266" s="7" t="s">
        <v>10</v>
      </c>
      <c r="E5266" s="13">
        <v>2222</v>
      </c>
      <c r="F5266" s="7" t="s">
        <v>34</v>
      </c>
      <c r="G5266" s="7" t="s">
        <v>12</v>
      </c>
      <c r="H5266" s="13">
        <v>9.5</v>
      </c>
      <c r="I5266" s="13">
        <f>IF(G5266="Male",VLOOKUP(H5266,'Shoe size conversion table'!$B$6:$D$22,2),VLOOKUP(H5266,'Shoe size conversion table'!$J$6:$L$22,2))</f>
        <v>40</v>
      </c>
      <c r="J5266" s="13">
        <f>IF(G5266="Male",VLOOKUP(H5266,'Shoe size conversion table'!$B$6:$D$22,3),VLOOKUP(H5266,'Shoe size conversion table'!$J$6:$L$22,3))</f>
        <v>7.5</v>
      </c>
      <c r="K5266" s="11">
        <v>179</v>
      </c>
      <c r="L5266" s="12">
        <v>0.3</v>
      </c>
      <c r="M5266" s="7">
        <f t="shared" si="247"/>
        <v>2015</v>
      </c>
      <c r="N5266" s="7">
        <f t="shared" si="248"/>
        <v>7</v>
      </c>
      <c r="O5266" s="30">
        <f t="shared" si="249"/>
        <v>125.3</v>
      </c>
    </row>
    <row r="5267" spans="2:15" x14ac:dyDescent="0.2">
      <c r="B5267" s="13">
        <v>57045</v>
      </c>
      <c r="C5267" s="14">
        <v>42213.106111111301</v>
      </c>
      <c r="D5267" s="7" t="s">
        <v>8</v>
      </c>
      <c r="E5267" s="13">
        <v>2212</v>
      </c>
      <c r="F5267" s="7" t="s">
        <v>37</v>
      </c>
      <c r="G5267" s="7" t="s">
        <v>11</v>
      </c>
      <c r="H5267" s="13">
        <v>9.5</v>
      </c>
      <c r="I5267" s="13" t="str">
        <f>IF(G5267="Male",VLOOKUP(H5267,'Shoe size conversion table'!$B$6:$D$22,2),VLOOKUP(H5267,'Shoe size conversion table'!$J$6:$L$22,2))</f>
        <v>42-43</v>
      </c>
      <c r="J5267" s="13">
        <f>IF(G5267="Male",VLOOKUP(H5267,'Shoe size conversion table'!$B$6:$D$22,3),VLOOKUP(H5267,'Shoe size conversion table'!$J$6:$L$22,3))</f>
        <v>9</v>
      </c>
      <c r="K5267" s="11">
        <v>199</v>
      </c>
      <c r="L5267" s="12">
        <v>0</v>
      </c>
      <c r="M5267" s="7">
        <f t="shared" si="247"/>
        <v>2015</v>
      </c>
      <c r="N5267" s="7">
        <f t="shared" si="248"/>
        <v>7</v>
      </c>
      <c r="O5267" s="30">
        <f t="shared" si="249"/>
        <v>199</v>
      </c>
    </row>
    <row r="5268" spans="2:15" x14ac:dyDescent="0.2">
      <c r="B5268" s="13">
        <v>57046</v>
      </c>
      <c r="C5268" s="14">
        <v>42213.306111111262</v>
      </c>
      <c r="D5268" s="7" t="s">
        <v>8</v>
      </c>
      <c r="E5268" s="13">
        <v>2177</v>
      </c>
      <c r="F5268" s="7" t="s">
        <v>40</v>
      </c>
      <c r="G5268" s="7" t="s">
        <v>12</v>
      </c>
      <c r="H5268" s="13">
        <v>8</v>
      </c>
      <c r="I5268" s="13" t="str">
        <f>IF(G5268="Male",VLOOKUP(H5268,'Shoe size conversion table'!$B$6:$D$22,2),VLOOKUP(H5268,'Shoe size conversion table'!$J$6:$L$22,2))</f>
        <v>38-39</v>
      </c>
      <c r="J5268" s="13">
        <f>IF(G5268="Male",VLOOKUP(H5268,'Shoe size conversion table'!$B$6:$D$22,3),VLOOKUP(H5268,'Shoe size conversion table'!$J$6:$L$22,3))</f>
        <v>6</v>
      </c>
      <c r="K5268" s="11">
        <v>149</v>
      </c>
      <c r="L5268" s="12">
        <v>0.2</v>
      </c>
      <c r="M5268" s="7">
        <f t="shared" si="247"/>
        <v>2015</v>
      </c>
      <c r="N5268" s="7">
        <f t="shared" si="248"/>
        <v>7</v>
      </c>
      <c r="O5268" s="30">
        <f t="shared" si="249"/>
        <v>119.2</v>
      </c>
    </row>
    <row r="5269" spans="2:15" x14ac:dyDescent="0.2">
      <c r="B5269" s="13">
        <v>57047</v>
      </c>
      <c r="C5269" s="14">
        <v>42213.356111111301</v>
      </c>
      <c r="D5269" s="7" t="s">
        <v>7</v>
      </c>
      <c r="E5269" s="13">
        <v>2181</v>
      </c>
      <c r="F5269" s="7" t="s">
        <v>48</v>
      </c>
      <c r="G5269" s="7" t="s">
        <v>11</v>
      </c>
      <c r="H5269" s="13">
        <v>8.5</v>
      </c>
      <c r="I5269" s="13" t="str">
        <f>IF(G5269="Male",VLOOKUP(H5269,'Shoe size conversion table'!$B$6:$D$22,2),VLOOKUP(H5269,'Shoe size conversion table'!$J$6:$L$22,2))</f>
        <v>41-42</v>
      </c>
      <c r="J5269" s="13">
        <f>IF(G5269="Male",VLOOKUP(H5269,'Shoe size conversion table'!$B$6:$D$22,3),VLOOKUP(H5269,'Shoe size conversion table'!$J$6:$L$22,3))</f>
        <v>8</v>
      </c>
      <c r="K5269" s="11">
        <v>179</v>
      </c>
      <c r="L5269" s="12">
        <v>0.5</v>
      </c>
      <c r="M5269" s="7">
        <f t="shared" si="247"/>
        <v>2015</v>
      </c>
      <c r="N5269" s="7">
        <f t="shared" si="248"/>
        <v>7</v>
      </c>
      <c r="O5269" s="30">
        <f t="shared" si="249"/>
        <v>89.5</v>
      </c>
    </row>
    <row r="5270" spans="2:15" x14ac:dyDescent="0.2">
      <c r="B5270" s="13">
        <v>57048</v>
      </c>
      <c r="C5270" s="14">
        <v>42213.376111111116</v>
      </c>
      <c r="D5270" s="7" t="s">
        <v>10</v>
      </c>
      <c r="E5270" s="13">
        <v>2209</v>
      </c>
      <c r="F5270" s="7" t="s">
        <v>34</v>
      </c>
      <c r="G5270" s="7" t="s">
        <v>11</v>
      </c>
      <c r="H5270" s="13">
        <v>9</v>
      </c>
      <c r="I5270" s="13">
        <f>IF(G5270="Male",VLOOKUP(H5270,'Shoe size conversion table'!$B$6:$D$22,2),VLOOKUP(H5270,'Shoe size conversion table'!$J$6:$L$22,2))</f>
        <v>42</v>
      </c>
      <c r="J5270" s="13">
        <f>IF(G5270="Male",VLOOKUP(H5270,'Shoe size conversion table'!$B$6:$D$22,3),VLOOKUP(H5270,'Shoe size conversion table'!$J$6:$L$22,3))</f>
        <v>8.5</v>
      </c>
      <c r="K5270" s="11">
        <v>169</v>
      </c>
      <c r="L5270" s="12">
        <v>0</v>
      </c>
      <c r="M5270" s="7">
        <f t="shared" si="247"/>
        <v>2015</v>
      </c>
      <c r="N5270" s="7">
        <f t="shared" si="248"/>
        <v>7</v>
      </c>
      <c r="O5270" s="30">
        <f t="shared" si="249"/>
        <v>169</v>
      </c>
    </row>
    <row r="5271" spans="2:15" x14ac:dyDescent="0.2">
      <c r="B5271" s="13">
        <v>57048</v>
      </c>
      <c r="C5271" s="14">
        <v>42213.376111111116</v>
      </c>
      <c r="D5271" s="7" t="s">
        <v>10</v>
      </c>
      <c r="E5271" s="13">
        <v>2202</v>
      </c>
      <c r="F5271" s="7" t="s">
        <v>34</v>
      </c>
      <c r="G5271" s="7" t="s">
        <v>12</v>
      </c>
      <c r="H5271" s="13">
        <v>8</v>
      </c>
      <c r="I5271" s="13" t="str">
        <f>IF(G5271="Male",VLOOKUP(H5271,'Shoe size conversion table'!$B$6:$D$22,2),VLOOKUP(H5271,'Shoe size conversion table'!$J$6:$L$22,2))</f>
        <v>38-39</v>
      </c>
      <c r="J5271" s="13">
        <f>IF(G5271="Male",VLOOKUP(H5271,'Shoe size conversion table'!$B$6:$D$22,3),VLOOKUP(H5271,'Shoe size conversion table'!$J$6:$L$22,3))</f>
        <v>6</v>
      </c>
      <c r="K5271" s="11">
        <v>139</v>
      </c>
      <c r="L5271" s="12">
        <v>0.2</v>
      </c>
      <c r="M5271" s="7">
        <f t="shared" si="247"/>
        <v>2015</v>
      </c>
      <c r="N5271" s="7">
        <f t="shared" si="248"/>
        <v>7</v>
      </c>
      <c r="O5271" s="30">
        <f t="shared" si="249"/>
        <v>111.2</v>
      </c>
    </row>
    <row r="5272" spans="2:15" x14ac:dyDescent="0.2">
      <c r="B5272" s="13">
        <v>57049</v>
      </c>
      <c r="C5272" s="14">
        <v>42213.456111111227</v>
      </c>
      <c r="D5272" s="7" t="s">
        <v>9</v>
      </c>
      <c r="E5272" s="13">
        <v>2180</v>
      </c>
      <c r="F5272" s="7" t="s">
        <v>58</v>
      </c>
      <c r="G5272" s="7" t="s">
        <v>12</v>
      </c>
      <c r="H5272" s="13">
        <v>9.5</v>
      </c>
      <c r="I5272" s="13">
        <f>IF(G5272="Male",VLOOKUP(H5272,'Shoe size conversion table'!$B$6:$D$22,2),VLOOKUP(H5272,'Shoe size conversion table'!$J$6:$L$22,2))</f>
        <v>40</v>
      </c>
      <c r="J5272" s="13">
        <f>IF(G5272="Male",VLOOKUP(H5272,'Shoe size conversion table'!$B$6:$D$22,3),VLOOKUP(H5272,'Shoe size conversion table'!$J$6:$L$22,3))</f>
        <v>7.5</v>
      </c>
      <c r="K5272" s="11">
        <v>169</v>
      </c>
      <c r="L5272" s="12">
        <v>0</v>
      </c>
      <c r="M5272" s="7">
        <f t="shared" si="247"/>
        <v>2015</v>
      </c>
      <c r="N5272" s="7">
        <f t="shared" si="248"/>
        <v>7</v>
      </c>
      <c r="O5272" s="30">
        <f t="shared" si="249"/>
        <v>169</v>
      </c>
    </row>
    <row r="5273" spans="2:15" x14ac:dyDescent="0.2">
      <c r="B5273" s="13">
        <v>57050</v>
      </c>
      <c r="C5273" s="14">
        <v>42213.47611111126</v>
      </c>
      <c r="D5273" s="7" t="s">
        <v>7</v>
      </c>
      <c r="E5273" s="13">
        <v>2154</v>
      </c>
      <c r="F5273" s="7" t="s">
        <v>48</v>
      </c>
      <c r="G5273" s="7" t="s">
        <v>12</v>
      </c>
      <c r="H5273" s="13">
        <v>8.5</v>
      </c>
      <c r="I5273" s="13">
        <f>IF(G5273="Male",VLOOKUP(H5273,'Shoe size conversion table'!$B$6:$D$22,2),VLOOKUP(H5273,'Shoe size conversion table'!$J$6:$L$22,2))</f>
        <v>39</v>
      </c>
      <c r="J5273" s="13">
        <f>IF(G5273="Male",VLOOKUP(H5273,'Shoe size conversion table'!$B$6:$D$22,3),VLOOKUP(H5273,'Shoe size conversion table'!$J$6:$L$22,3))</f>
        <v>6.5</v>
      </c>
      <c r="K5273" s="11">
        <v>179</v>
      </c>
      <c r="L5273" s="12">
        <v>0</v>
      </c>
      <c r="M5273" s="7">
        <f t="shared" si="247"/>
        <v>2015</v>
      </c>
      <c r="N5273" s="7">
        <f t="shared" si="248"/>
        <v>7</v>
      </c>
      <c r="O5273" s="30">
        <f t="shared" si="249"/>
        <v>179</v>
      </c>
    </row>
    <row r="5274" spans="2:15" x14ac:dyDescent="0.2">
      <c r="B5274" s="13">
        <v>57050</v>
      </c>
      <c r="C5274" s="14">
        <v>42213.47611111126</v>
      </c>
      <c r="D5274" s="7" t="s">
        <v>7</v>
      </c>
      <c r="E5274" s="13">
        <v>2184</v>
      </c>
      <c r="F5274" s="7" t="s">
        <v>48</v>
      </c>
      <c r="G5274" s="7" t="s">
        <v>12</v>
      </c>
      <c r="H5274" s="13">
        <v>9</v>
      </c>
      <c r="I5274" s="13" t="str">
        <f>IF(G5274="Male",VLOOKUP(H5274,'Shoe size conversion table'!$B$6:$D$22,2),VLOOKUP(H5274,'Shoe size conversion table'!$J$6:$L$22,2))</f>
        <v>39-40</v>
      </c>
      <c r="J5274" s="13">
        <f>IF(G5274="Male",VLOOKUP(H5274,'Shoe size conversion table'!$B$6:$D$22,3),VLOOKUP(H5274,'Shoe size conversion table'!$J$6:$L$22,3))</f>
        <v>7</v>
      </c>
      <c r="K5274" s="11">
        <v>179</v>
      </c>
      <c r="L5274" s="12">
        <v>0</v>
      </c>
      <c r="M5274" s="7">
        <f t="shared" si="247"/>
        <v>2015</v>
      </c>
      <c r="N5274" s="7">
        <f t="shared" si="248"/>
        <v>7</v>
      </c>
      <c r="O5274" s="30">
        <f t="shared" si="249"/>
        <v>179</v>
      </c>
    </row>
    <row r="5275" spans="2:15" x14ac:dyDescent="0.2">
      <c r="B5275" s="13">
        <v>57051</v>
      </c>
      <c r="C5275" s="14">
        <v>42213.496111111228</v>
      </c>
      <c r="D5275" s="7" t="s">
        <v>7</v>
      </c>
      <c r="E5275" s="13">
        <v>2210</v>
      </c>
      <c r="F5275" s="7" t="s">
        <v>46</v>
      </c>
      <c r="G5275" s="7" t="s">
        <v>11</v>
      </c>
      <c r="H5275" s="13">
        <v>9</v>
      </c>
      <c r="I5275" s="13">
        <f>IF(G5275="Male",VLOOKUP(H5275,'Shoe size conversion table'!$B$6:$D$22,2),VLOOKUP(H5275,'Shoe size conversion table'!$J$6:$L$22,2))</f>
        <v>42</v>
      </c>
      <c r="J5275" s="13">
        <f>IF(G5275="Male",VLOOKUP(H5275,'Shoe size conversion table'!$B$6:$D$22,3),VLOOKUP(H5275,'Shoe size conversion table'!$J$6:$L$22,3))</f>
        <v>8.5</v>
      </c>
      <c r="K5275" s="11">
        <v>139</v>
      </c>
      <c r="L5275" s="12">
        <v>0.3</v>
      </c>
      <c r="M5275" s="7">
        <f t="shared" si="247"/>
        <v>2015</v>
      </c>
      <c r="N5275" s="7">
        <f t="shared" si="248"/>
        <v>7</v>
      </c>
      <c r="O5275" s="30">
        <f t="shared" si="249"/>
        <v>97.3</v>
      </c>
    </row>
    <row r="5276" spans="2:15" x14ac:dyDescent="0.2">
      <c r="B5276" s="13">
        <v>57051</v>
      </c>
      <c r="C5276" s="14">
        <v>42213.496111111228</v>
      </c>
      <c r="D5276" s="7" t="s">
        <v>7</v>
      </c>
      <c r="E5276" s="13">
        <v>2206</v>
      </c>
      <c r="F5276" s="7" t="s">
        <v>46</v>
      </c>
      <c r="G5276" s="7" t="s">
        <v>11</v>
      </c>
      <c r="H5276" s="13">
        <v>14</v>
      </c>
      <c r="I5276" s="13">
        <f>IF(G5276="Male",VLOOKUP(H5276,'Shoe size conversion table'!$B$6:$D$22,2),VLOOKUP(H5276,'Shoe size conversion table'!$J$6:$L$22,2))</f>
        <v>47</v>
      </c>
      <c r="J5276" s="13">
        <f>IF(G5276="Male",VLOOKUP(H5276,'Shoe size conversion table'!$B$6:$D$22,3),VLOOKUP(H5276,'Shoe size conversion table'!$J$6:$L$22,3))</f>
        <v>13.5</v>
      </c>
      <c r="K5276" s="11">
        <v>129</v>
      </c>
      <c r="L5276" s="12">
        <v>0</v>
      </c>
      <c r="M5276" s="7">
        <f t="shared" si="247"/>
        <v>2015</v>
      </c>
      <c r="N5276" s="7">
        <f t="shared" si="248"/>
        <v>7</v>
      </c>
      <c r="O5276" s="30">
        <f t="shared" si="249"/>
        <v>129</v>
      </c>
    </row>
    <row r="5277" spans="2:15" x14ac:dyDescent="0.2">
      <c r="B5277" s="13">
        <v>57052</v>
      </c>
      <c r="C5277" s="14">
        <v>42213.566111111228</v>
      </c>
      <c r="D5277" s="7" t="s">
        <v>7</v>
      </c>
      <c r="E5277" s="13">
        <v>2176</v>
      </c>
      <c r="F5277" s="7" t="s">
        <v>50</v>
      </c>
      <c r="G5277" s="7" t="s">
        <v>12</v>
      </c>
      <c r="H5277" s="13">
        <v>7.5</v>
      </c>
      <c r="I5277" s="13">
        <f>IF(G5277="Male",VLOOKUP(H5277,'Shoe size conversion table'!$B$6:$D$22,2),VLOOKUP(H5277,'Shoe size conversion table'!$J$6:$L$22,2))</f>
        <v>38</v>
      </c>
      <c r="J5277" s="13">
        <f>IF(G5277="Male",VLOOKUP(H5277,'Shoe size conversion table'!$B$6:$D$22,3),VLOOKUP(H5277,'Shoe size conversion table'!$J$6:$L$22,3))</f>
        <v>5.5</v>
      </c>
      <c r="K5277" s="11">
        <v>179</v>
      </c>
      <c r="L5277" s="12">
        <v>0</v>
      </c>
      <c r="M5277" s="7">
        <f t="shared" si="247"/>
        <v>2015</v>
      </c>
      <c r="N5277" s="7">
        <f t="shared" si="248"/>
        <v>7</v>
      </c>
      <c r="O5277" s="30">
        <f t="shared" si="249"/>
        <v>179</v>
      </c>
    </row>
    <row r="5278" spans="2:15" x14ac:dyDescent="0.2">
      <c r="B5278" s="13">
        <v>57053</v>
      </c>
      <c r="C5278" s="14">
        <v>42213.586111111224</v>
      </c>
      <c r="D5278" s="7" t="s">
        <v>10</v>
      </c>
      <c r="E5278" s="13">
        <v>2148</v>
      </c>
      <c r="F5278" s="7" t="s">
        <v>34</v>
      </c>
      <c r="G5278" s="7" t="s">
        <v>11</v>
      </c>
      <c r="H5278" s="13">
        <v>10.5</v>
      </c>
      <c r="I5278" s="13" t="str">
        <f>IF(G5278="Male",VLOOKUP(H5278,'Shoe size conversion table'!$B$6:$D$22,2),VLOOKUP(H5278,'Shoe size conversion table'!$J$6:$L$22,2))</f>
        <v>43-44</v>
      </c>
      <c r="J5278" s="13">
        <f>IF(G5278="Male",VLOOKUP(H5278,'Shoe size conversion table'!$B$6:$D$22,3),VLOOKUP(H5278,'Shoe size conversion table'!$J$6:$L$22,3))</f>
        <v>10</v>
      </c>
      <c r="K5278" s="11">
        <v>129</v>
      </c>
      <c r="L5278" s="12">
        <v>0.5</v>
      </c>
      <c r="M5278" s="7">
        <f t="shared" si="247"/>
        <v>2015</v>
      </c>
      <c r="N5278" s="7">
        <f t="shared" si="248"/>
        <v>7</v>
      </c>
      <c r="O5278" s="30">
        <f t="shared" si="249"/>
        <v>64.5</v>
      </c>
    </row>
    <row r="5279" spans="2:15" x14ac:dyDescent="0.2">
      <c r="B5279" s="13">
        <v>57054</v>
      </c>
      <c r="C5279" s="14">
        <v>42213.706111111227</v>
      </c>
      <c r="D5279" s="7" t="s">
        <v>10</v>
      </c>
      <c r="E5279" s="13">
        <v>2191</v>
      </c>
      <c r="F5279" s="7" t="s">
        <v>36</v>
      </c>
      <c r="G5279" s="7" t="s">
        <v>11</v>
      </c>
      <c r="H5279" s="13">
        <v>10</v>
      </c>
      <c r="I5279" s="13">
        <f>IF(G5279="Male",VLOOKUP(H5279,'Shoe size conversion table'!$B$6:$D$22,2),VLOOKUP(H5279,'Shoe size conversion table'!$J$6:$L$22,2))</f>
        <v>43</v>
      </c>
      <c r="J5279" s="13">
        <f>IF(G5279="Male",VLOOKUP(H5279,'Shoe size conversion table'!$B$6:$D$22,3),VLOOKUP(H5279,'Shoe size conversion table'!$J$6:$L$22,3))</f>
        <v>9.5</v>
      </c>
      <c r="K5279" s="11">
        <v>149</v>
      </c>
      <c r="L5279" s="12">
        <v>0</v>
      </c>
      <c r="M5279" s="7">
        <f t="shared" si="247"/>
        <v>2015</v>
      </c>
      <c r="N5279" s="7">
        <f t="shared" si="248"/>
        <v>7</v>
      </c>
      <c r="O5279" s="30">
        <f t="shared" si="249"/>
        <v>149</v>
      </c>
    </row>
    <row r="5280" spans="2:15" x14ac:dyDescent="0.2">
      <c r="B5280" s="13">
        <v>57055</v>
      </c>
      <c r="C5280" s="14">
        <v>42213.826111111259</v>
      </c>
      <c r="D5280" s="7" t="s">
        <v>7</v>
      </c>
      <c r="E5280" s="13">
        <v>2177</v>
      </c>
      <c r="F5280" s="7" t="s">
        <v>57</v>
      </c>
      <c r="G5280" s="7" t="s">
        <v>12</v>
      </c>
      <c r="H5280" s="13">
        <v>9</v>
      </c>
      <c r="I5280" s="13" t="str">
        <f>IF(G5280="Male",VLOOKUP(H5280,'Shoe size conversion table'!$B$6:$D$22,2),VLOOKUP(H5280,'Shoe size conversion table'!$J$6:$L$22,2))</f>
        <v>39-40</v>
      </c>
      <c r="J5280" s="13">
        <f>IF(G5280="Male",VLOOKUP(H5280,'Shoe size conversion table'!$B$6:$D$22,3),VLOOKUP(H5280,'Shoe size conversion table'!$J$6:$L$22,3))</f>
        <v>7</v>
      </c>
      <c r="K5280" s="11">
        <v>189</v>
      </c>
      <c r="L5280" s="12">
        <v>0</v>
      </c>
      <c r="M5280" s="7">
        <f t="shared" si="247"/>
        <v>2015</v>
      </c>
      <c r="N5280" s="7">
        <f t="shared" si="248"/>
        <v>7</v>
      </c>
      <c r="O5280" s="30">
        <f t="shared" si="249"/>
        <v>189</v>
      </c>
    </row>
    <row r="5281" spans="2:15" x14ac:dyDescent="0.2">
      <c r="B5281" s="13">
        <v>57056</v>
      </c>
      <c r="C5281" s="14">
        <v>42214.0661111113</v>
      </c>
      <c r="D5281" s="7" t="s">
        <v>10</v>
      </c>
      <c r="E5281" s="13">
        <v>2192</v>
      </c>
      <c r="F5281" s="7" t="s">
        <v>34</v>
      </c>
      <c r="G5281" s="7" t="s">
        <v>11</v>
      </c>
      <c r="H5281" s="13">
        <v>12</v>
      </c>
      <c r="I5281" s="13">
        <f>IF(G5281="Male",VLOOKUP(H5281,'Shoe size conversion table'!$B$6:$D$22,2),VLOOKUP(H5281,'Shoe size conversion table'!$J$6:$L$22,2))</f>
        <v>45</v>
      </c>
      <c r="J5281" s="13">
        <f>IF(G5281="Male",VLOOKUP(H5281,'Shoe size conversion table'!$B$6:$D$22,3),VLOOKUP(H5281,'Shoe size conversion table'!$J$6:$L$22,3))</f>
        <v>11.5</v>
      </c>
      <c r="K5281" s="11">
        <v>189</v>
      </c>
      <c r="L5281" s="12">
        <v>0.2</v>
      </c>
      <c r="M5281" s="7">
        <f t="shared" si="247"/>
        <v>2015</v>
      </c>
      <c r="N5281" s="7">
        <f t="shared" si="248"/>
        <v>7</v>
      </c>
      <c r="O5281" s="30">
        <f t="shared" si="249"/>
        <v>151.20000000000002</v>
      </c>
    </row>
    <row r="5282" spans="2:15" x14ac:dyDescent="0.2">
      <c r="B5282" s="13">
        <v>57057</v>
      </c>
      <c r="C5282" s="14">
        <v>42214.076111111259</v>
      </c>
      <c r="D5282" s="7" t="s">
        <v>10</v>
      </c>
      <c r="E5282" s="13">
        <v>2171</v>
      </c>
      <c r="F5282" s="7" t="s">
        <v>34</v>
      </c>
      <c r="G5282" s="7" t="s">
        <v>11</v>
      </c>
      <c r="H5282" s="13">
        <v>8.5</v>
      </c>
      <c r="I5282" s="13" t="str">
        <f>IF(G5282="Male",VLOOKUP(H5282,'Shoe size conversion table'!$B$6:$D$22,2),VLOOKUP(H5282,'Shoe size conversion table'!$J$6:$L$22,2))</f>
        <v>41-42</v>
      </c>
      <c r="J5282" s="13">
        <f>IF(G5282="Male",VLOOKUP(H5282,'Shoe size conversion table'!$B$6:$D$22,3),VLOOKUP(H5282,'Shoe size conversion table'!$J$6:$L$22,3))</f>
        <v>8</v>
      </c>
      <c r="K5282" s="11">
        <v>139</v>
      </c>
      <c r="L5282" s="12">
        <v>0</v>
      </c>
      <c r="M5282" s="7">
        <f t="shared" si="247"/>
        <v>2015</v>
      </c>
      <c r="N5282" s="7">
        <f t="shared" si="248"/>
        <v>7</v>
      </c>
      <c r="O5282" s="30">
        <f t="shared" si="249"/>
        <v>139</v>
      </c>
    </row>
    <row r="5283" spans="2:15" x14ac:dyDescent="0.2">
      <c r="B5283" s="13">
        <v>57058</v>
      </c>
      <c r="C5283" s="14">
        <v>42214.106111111301</v>
      </c>
      <c r="D5283" s="7" t="s">
        <v>10</v>
      </c>
      <c r="E5283" s="13">
        <v>2241</v>
      </c>
      <c r="F5283" s="7" t="s">
        <v>34</v>
      </c>
      <c r="G5283" s="7" t="s">
        <v>12</v>
      </c>
      <c r="H5283" s="13">
        <v>9.5</v>
      </c>
      <c r="I5283" s="13">
        <f>IF(G5283="Male",VLOOKUP(H5283,'Shoe size conversion table'!$B$6:$D$22,2),VLOOKUP(H5283,'Shoe size conversion table'!$J$6:$L$22,2))</f>
        <v>40</v>
      </c>
      <c r="J5283" s="13">
        <f>IF(G5283="Male",VLOOKUP(H5283,'Shoe size conversion table'!$B$6:$D$22,3),VLOOKUP(H5283,'Shoe size conversion table'!$J$6:$L$22,3))</f>
        <v>7.5</v>
      </c>
      <c r="K5283" s="11">
        <v>149</v>
      </c>
      <c r="L5283" s="12">
        <v>0</v>
      </c>
      <c r="M5283" s="7">
        <f t="shared" si="247"/>
        <v>2015</v>
      </c>
      <c r="N5283" s="7">
        <f t="shared" si="248"/>
        <v>7</v>
      </c>
      <c r="O5283" s="30">
        <f t="shared" si="249"/>
        <v>149</v>
      </c>
    </row>
    <row r="5284" spans="2:15" x14ac:dyDescent="0.2">
      <c r="B5284" s="13">
        <v>57059</v>
      </c>
      <c r="C5284" s="14">
        <v>42214.22611111126</v>
      </c>
      <c r="D5284" s="7" t="s">
        <v>10</v>
      </c>
      <c r="E5284" s="13">
        <v>2242</v>
      </c>
      <c r="F5284" s="7" t="s">
        <v>34</v>
      </c>
      <c r="G5284" s="7" t="s">
        <v>12</v>
      </c>
      <c r="H5284" s="13">
        <v>9.5</v>
      </c>
      <c r="I5284" s="13">
        <f>IF(G5284="Male",VLOOKUP(H5284,'Shoe size conversion table'!$B$6:$D$22,2),VLOOKUP(H5284,'Shoe size conversion table'!$J$6:$L$22,2))</f>
        <v>40</v>
      </c>
      <c r="J5284" s="13">
        <f>IF(G5284="Male",VLOOKUP(H5284,'Shoe size conversion table'!$B$6:$D$22,3),VLOOKUP(H5284,'Shoe size conversion table'!$J$6:$L$22,3))</f>
        <v>7.5</v>
      </c>
      <c r="K5284" s="11">
        <v>199</v>
      </c>
      <c r="L5284" s="12">
        <v>0.2</v>
      </c>
      <c r="M5284" s="7">
        <f t="shared" si="247"/>
        <v>2015</v>
      </c>
      <c r="N5284" s="7">
        <f t="shared" si="248"/>
        <v>7</v>
      </c>
      <c r="O5284" s="30">
        <f t="shared" si="249"/>
        <v>159.20000000000002</v>
      </c>
    </row>
    <row r="5285" spans="2:15" x14ac:dyDescent="0.2">
      <c r="B5285" s="13">
        <v>57060</v>
      </c>
      <c r="C5285" s="14">
        <v>42214.356111111301</v>
      </c>
      <c r="D5285" s="7" t="s">
        <v>7</v>
      </c>
      <c r="E5285" s="13">
        <v>2218</v>
      </c>
      <c r="F5285" s="7" t="s">
        <v>55</v>
      </c>
      <c r="G5285" s="7" t="s">
        <v>12</v>
      </c>
      <c r="H5285" s="13">
        <v>8.5</v>
      </c>
      <c r="I5285" s="13">
        <f>IF(G5285="Male",VLOOKUP(H5285,'Shoe size conversion table'!$B$6:$D$22,2),VLOOKUP(H5285,'Shoe size conversion table'!$J$6:$L$22,2))</f>
        <v>39</v>
      </c>
      <c r="J5285" s="13">
        <f>IF(G5285="Male",VLOOKUP(H5285,'Shoe size conversion table'!$B$6:$D$22,3),VLOOKUP(H5285,'Shoe size conversion table'!$J$6:$L$22,3))</f>
        <v>6.5</v>
      </c>
      <c r="K5285" s="11">
        <v>139</v>
      </c>
      <c r="L5285" s="12">
        <v>0.1</v>
      </c>
      <c r="M5285" s="7">
        <f t="shared" si="247"/>
        <v>2015</v>
      </c>
      <c r="N5285" s="7">
        <f t="shared" si="248"/>
        <v>7</v>
      </c>
      <c r="O5285" s="30">
        <f t="shared" si="249"/>
        <v>125.10000000000001</v>
      </c>
    </row>
    <row r="5286" spans="2:15" x14ac:dyDescent="0.2">
      <c r="B5286" s="13">
        <v>57061</v>
      </c>
      <c r="C5286" s="14">
        <v>42214.376111111116</v>
      </c>
      <c r="D5286" s="7" t="s">
        <v>10</v>
      </c>
      <c r="E5286" s="13">
        <v>2161</v>
      </c>
      <c r="F5286" s="7" t="s">
        <v>36</v>
      </c>
      <c r="G5286" s="7" t="s">
        <v>11</v>
      </c>
      <c r="H5286" s="13">
        <v>10</v>
      </c>
      <c r="I5286" s="13">
        <f>IF(G5286="Male",VLOOKUP(H5286,'Shoe size conversion table'!$B$6:$D$22,2),VLOOKUP(H5286,'Shoe size conversion table'!$J$6:$L$22,2))</f>
        <v>43</v>
      </c>
      <c r="J5286" s="13">
        <f>IF(G5286="Male",VLOOKUP(H5286,'Shoe size conversion table'!$B$6:$D$22,3),VLOOKUP(H5286,'Shoe size conversion table'!$J$6:$L$22,3))</f>
        <v>9.5</v>
      </c>
      <c r="K5286" s="11">
        <v>159</v>
      </c>
      <c r="L5286" s="12">
        <v>0</v>
      </c>
      <c r="M5286" s="7">
        <f t="shared" si="247"/>
        <v>2015</v>
      </c>
      <c r="N5286" s="7">
        <f t="shared" si="248"/>
        <v>7</v>
      </c>
      <c r="O5286" s="30">
        <f t="shared" si="249"/>
        <v>159</v>
      </c>
    </row>
    <row r="5287" spans="2:15" x14ac:dyDescent="0.2">
      <c r="B5287" s="13">
        <v>57061</v>
      </c>
      <c r="C5287" s="14">
        <v>42214.376111111116</v>
      </c>
      <c r="D5287" s="7" t="s">
        <v>10</v>
      </c>
      <c r="E5287" s="13">
        <v>2209</v>
      </c>
      <c r="F5287" s="7" t="s">
        <v>34</v>
      </c>
      <c r="G5287" s="7" t="s">
        <v>11</v>
      </c>
      <c r="H5287" s="13">
        <v>9</v>
      </c>
      <c r="I5287" s="13">
        <f>IF(G5287="Male",VLOOKUP(H5287,'Shoe size conversion table'!$B$6:$D$22,2),VLOOKUP(H5287,'Shoe size conversion table'!$J$6:$L$22,2))</f>
        <v>42</v>
      </c>
      <c r="J5287" s="13">
        <f>IF(G5287="Male",VLOOKUP(H5287,'Shoe size conversion table'!$B$6:$D$22,3),VLOOKUP(H5287,'Shoe size conversion table'!$J$6:$L$22,3))</f>
        <v>8.5</v>
      </c>
      <c r="K5287" s="11">
        <v>169</v>
      </c>
      <c r="L5287" s="12">
        <v>0</v>
      </c>
      <c r="M5287" s="7">
        <f t="shared" si="247"/>
        <v>2015</v>
      </c>
      <c r="N5287" s="7">
        <f t="shared" si="248"/>
        <v>7</v>
      </c>
      <c r="O5287" s="30">
        <f t="shared" si="249"/>
        <v>169</v>
      </c>
    </row>
    <row r="5288" spans="2:15" x14ac:dyDescent="0.2">
      <c r="B5288" s="13">
        <v>57061</v>
      </c>
      <c r="C5288" s="14">
        <v>42214.376111111116</v>
      </c>
      <c r="D5288" s="7" t="s">
        <v>10</v>
      </c>
      <c r="E5288" s="13">
        <v>2202</v>
      </c>
      <c r="F5288" s="7" t="s">
        <v>34</v>
      </c>
      <c r="G5288" s="7" t="s">
        <v>12</v>
      </c>
      <c r="H5288" s="13">
        <v>8</v>
      </c>
      <c r="I5288" s="13" t="str">
        <f>IF(G5288="Male",VLOOKUP(H5288,'Shoe size conversion table'!$B$6:$D$22,2),VLOOKUP(H5288,'Shoe size conversion table'!$J$6:$L$22,2))</f>
        <v>38-39</v>
      </c>
      <c r="J5288" s="13">
        <f>IF(G5288="Male",VLOOKUP(H5288,'Shoe size conversion table'!$B$6:$D$22,3),VLOOKUP(H5288,'Shoe size conversion table'!$J$6:$L$22,3))</f>
        <v>6</v>
      </c>
      <c r="K5288" s="11">
        <v>139</v>
      </c>
      <c r="L5288" s="12">
        <v>0.2</v>
      </c>
      <c r="M5288" s="7">
        <f t="shared" si="247"/>
        <v>2015</v>
      </c>
      <c r="N5288" s="7">
        <f t="shared" si="248"/>
        <v>7</v>
      </c>
      <c r="O5288" s="30">
        <f t="shared" si="249"/>
        <v>111.2</v>
      </c>
    </row>
    <row r="5289" spans="2:15" x14ac:dyDescent="0.2">
      <c r="B5289" s="13">
        <v>57062</v>
      </c>
      <c r="C5289" s="14">
        <v>42214.436111111121</v>
      </c>
      <c r="D5289" s="7" t="s">
        <v>8</v>
      </c>
      <c r="E5289" s="13">
        <v>2239</v>
      </c>
      <c r="F5289" s="7" t="s">
        <v>39</v>
      </c>
      <c r="G5289" s="7" t="s">
        <v>12</v>
      </c>
      <c r="H5289" s="13">
        <v>9</v>
      </c>
      <c r="I5289" s="13" t="str">
        <f>IF(G5289="Male",VLOOKUP(H5289,'Shoe size conversion table'!$B$6:$D$22,2),VLOOKUP(H5289,'Shoe size conversion table'!$J$6:$L$22,2))</f>
        <v>39-40</v>
      </c>
      <c r="J5289" s="13">
        <f>IF(G5289="Male",VLOOKUP(H5289,'Shoe size conversion table'!$B$6:$D$22,3),VLOOKUP(H5289,'Shoe size conversion table'!$J$6:$L$22,3))</f>
        <v>7</v>
      </c>
      <c r="K5289" s="11">
        <v>199</v>
      </c>
      <c r="L5289" s="12">
        <v>0.3</v>
      </c>
      <c r="M5289" s="7">
        <f t="shared" si="247"/>
        <v>2015</v>
      </c>
      <c r="N5289" s="7">
        <f t="shared" si="248"/>
        <v>7</v>
      </c>
      <c r="O5289" s="30">
        <f t="shared" si="249"/>
        <v>139.29999999999998</v>
      </c>
    </row>
    <row r="5290" spans="2:15" x14ac:dyDescent="0.2">
      <c r="B5290" s="13">
        <v>57063</v>
      </c>
      <c r="C5290" s="14">
        <v>42214.456111111227</v>
      </c>
      <c r="D5290" s="7" t="s">
        <v>7</v>
      </c>
      <c r="E5290" s="13">
        <v>2147</v>
      </c>
      <c r="F5290" s="7" t="s">
        <v>47</v>
      </c>
      <c r="G5290" s="7" t="s">
        <v>11</v>
      </c>
      <c r="H5290" s="13">
        <v>6.5</v>
      </c>
      <c r="I5290" s="13">
        <f>IF(G5290="Male",VLOOKUP(H5290,'Shoe size conversion table'!$B$6:$D$22,2),VLOOKUP(H5290,'Shoe size conversion table'!$J$6:$L$22,2))</f>
        <v>39</v>
      </c>
      <c r="J5290" s="13">
        <f>IF(G5290="Male",VLOOKUP(H5290,'Shoe size conversion table'!$B$6:$D$22,3),VLOOKUP(H5290,'Shoe size conversion table'!$J$6:$L$22,3))</f>
        <v>6</v>
      </c>
      <c r="K5290" s="11">
        <v>139</v>
      </c>
      <c r="L5290" s="12">
        <v>0</v>
      </c>
      <c r="M5290" s="7">
        <f t="shared" si="247"/>
        <v>2015</v>
      </c>
      <c r="N5290" s="7">
        <f t="shared" si="248"/>
        <v>7</v>
      </c>
      <c r="O5290" s="30">
        <f t="shared" si="249"/>
        <v>139</v>
      </c>
    </row>
    <row r="5291" spans="2:15" x14ac:dyDescent="0.2">
      <c r="B5291" s="13">
        <v>57064</v>
      </c>
      <c r="C5291" s="14">
        <v>42214.496111111228</v>
      </c>
      <c r="D5291" s="7" t="s">
        <v>8</v>
      </c>
      <c r="E5291" s="13">
        <v>2175</v>
      </c>
      <c r="F5291" s="7" t="s">
        <v>41</v>
      </c>
      <c r="G5291" s="7" t="s">
        <v>11</v>
      </c>
      <c r="H5291" s="13">
        <v>10.5</v>
      </c>
      <c r="I5291" s="13" t="str">
        <f>IF(G5291="Male",VLOOKUP(H5291,'Shoe size conversion table'!$B$6:$D$22,2),VLOOKUP(H5291,'Shoe size conversion table'!$J$6:$L$22,2))</f>
        <v>43-44</v>
      </c>
      <c r="J5291" s="13">
        <f>IF(G5291="Male",VLOOKUP(H5291,'Shoe size conversion table'!$B$6:$D$22,3),VLOOKUP(H5291,'Shoe size conversion table'!$J$6:$L$22,3))</f>
        <v>10</v>
      </c>
      <c r="K5291" s="11">
        <v>169</v>
      </c>
      <c r="L5291" s="12">
        <v>0</v>
      </c>
      <c r="M5291" s="7">
        <f t="shared" si="247"/>
        <v>2015</v>
      </c>
      <c r="N5291" s="7">
        <f t="shared" si="248"/>
        <v>7</v>
      </c>
      <c r="O5291" s="30">
        <f t="shared" si="249"/>
        <v>169</v>
      </c>
    </row>
    <row r="5292" spans="2:15" x14ac:dyDescent="0.2">
      <c r="B5292" s="13">
        <v>57065</v>
      </c>
      <c r="C5292" s="14">
        <v>42214.566111111228</v>
      </c>
      <c r="D5292" s="7" t="s">
        <v>10</v>
      </c>
      <c r="E5292" s="13">
        <v>2211</v>
      </c>
      <c r="F5292" s="7" t="s">
        <v>35</v>
      </c>
      <c r="G5292" s="7" t="s">
        <v>11</v>
      </c>
      <c r="H5292" s="13">
        <v>9.5</v>
      </c>
      <c r="I5292" s="13" t="str">
        <f>IF(G5292="Male",VLOOKUP(H5292,'Shoe size conversion table'!$B$6:$D$22,2),VLOOKUP(H5292,'Shoe size conversion table'!$J$6:$L$22,2))</f>
        <v>42-43</v>
      </c>
      <c r="J5292" s="13">
        <f>IF(G5292="Male",VLOOKUP(H5292,'Shoe size conversion table'!$B$6:$D$22,3),VLOOKUP(H5292,'Shoe size conversion table'!$J$6:$L$22,3))</f>
        <v>9</v>
      </c>
      <c r="K5292" s="11">
        <v>169</v>
      </c>
      <c r="L5292" s="12">
        <v>0</v>
      </c>
      <c r="M5292" s="7">
        <f t="shared" si="247"/>
        <v>2015</v>
      </c>
      <c r="N5292" s="7">
        <f t="shared" si="248"/>
        <v>7</v>
      </c>
      <c r="O5292" s="30">
        <f t="shared" si="249"/>
        <v>169</v>
      </c>
    </row>
    <row r="5293" spans="2:15" x14ac:dyDescent="0.2">
      <c r="B5293" s="13">
        <v>57066</v>
      </c>
      <c r="C5293" s="14">
        <v>42214.586111111254</v>
      </c>
      <c r="D5293" s="7" t="s">
        <v>10</v>
      </c>
      <c r="E5293" s="13">
        <v>2213</v>
      </c>
      <c r="F5293" s="7" t="s">
        <v>35</v>
      </c>
      <c r="G5293" s="7" t="s">
        <v>11</v>
      </c>
      <c r="H5293" s="13">
        <v>11.5</v>
      </c>
      <c r="I5293" s="13" t="str">
        <f>IF(G5293="Male",VLOOKUP(H5293,'Shoe size conversion table'!$B$6:$D$22,2),VLOOKUP(H5293,'Shoe size conversion table'!$J$6:$L$22,2))</f>
        <v>44-45</v>
      </c>
      <c r="J5293" s="13">
        <f>IF(G5293="Male",VLOOKUP(H5293,'Shoe size conversion table'!$B$6:$D$22,3),VLOOKUP(H5293,'Shoe size conversion table'!$J$6:$L$22,3))</f>
        <v>11</v>
      </c>
      <c r="K5293" s="11">
        <v>159</v>
      </c>
      <c r="L5293" s="12">
        <v>0.5</v>
      </c>
      <c r="M5293" s="7">
        <f t="shared" si="247"/>
        <v>2015</v>
      </c>
      <c r="N5293" s="7">
        <f t="shared" si="248"/>
        <v>7</v>
      </c>
      <c r="O5293" s="30">
        <f t="shared" si="249"/>
        <v>79.5</v>
      </c>
    </row>
    <row r="5294" spans="2:15" x14ac:dyDescent="0.2">
      <c r="B5294" s="13">
        <v>57067</v>
      </c>
      <c r="C5294" s="14">
        <v>42214.756111111114</v>
      </c>
      <c r="D5294" s="7" t="s">
        <v>7</v>
      </c>
      <c r="E5294" s="13">
        <v>2177</v>
      </c>
      <c r="F5294" s="7" t="s">
        <v>48</v>
      </c>
      <c r="G5294" s="7" t="s">
        <v>11</v>
      </c>
      <c r="H5294" s="13">
        <v>9</v>
      </c>
      <c r="I5294" s="13">
        <f>IF(G5294="Male",VLOOKUP(H5294,'Shoe size conversion table'!$B$6:$D$22,2),VLOOKUP(H5294,'Shoe size conversion table'!$J$6:$L$22,2))</f>
        <v>42</v>
      </c>
      <c r="J5294" s="13">
        <f>IF(G5294="Male",VLOOKUP(H5294,'Shoe size conversion table'!$B$6:$D$22,3),VLOOKUP(H5294,'Shoe size conversion table'!$J$6:$L$22,3))</f>
        <v>8.5</v>
      </c>
      <c r="K5294" s="11">
        <v>199</v>
      </c>
      <c r="L5294" s="12">
        <v>0.1</v>
      </c>
      <c r="M5294" s="7">
        <f t="shared" si="247"/>
        <v>2015</v>
      </c>
      <c r="N5294" s="7">
        <f t="shared" si="248"/>
        <v>7</v>
      </c>
      <c r="O5294" s="30">
        <f t="shared" si="249"/>
        <v>179.1</v>
      </c>
    </row>
    <row r="5295" spans="2:15" x14ac:dyDescent="0.2">
      <c r="B5295" s="13">
        <v>57068</v>
      </c>
      <c r="C5295" s="14">
        <v>42214.876111111262</v>
      </c>
      <c r="D5295" s="7" t="s">
        <v>8</v>
      </c>
      <c r="E5295" s="13">
        <v>2219</v>
      </c>
      <c r="F5295" s="7" t="s">
        <v>41</v>
      </c>
      <c r="G5295" s="7" t="s">
        <v>11</v>
      </c>
      <c r="H5295" s="13">
        <v>9</v>
      </c>
      <c r="I5295" s="13">
        <f>IF(G5295="Male",VLOOKUP(H5295,'Shoe size conversion table'!$B$6:$D$22,2),VLOOKUP(H5295,'Shoe size conversion table'!$J$6:$L$22,2))</f>
        <v>42</v>
      </c>
      <c r="J5295" s="13">
        <f>IF(G5295="Male",VLOOKUP(H5295,'Shoe size conversion table'!$B$6:$D$22,3),VLOOKUP(H5295,'Shoe size conversion table'!$J$6:$L$22,3))</f>
        <v>8.5</v>
      </c>
      <c r="K5295" s="11">
        <v>199</v>
      </c>
      <c r="L5295" s="12">
        <v>0.1</v>
      </c>
      <c r="M5295" s="7">
        <f t="shared" si="247"/>
        <v>2015</v>
      </c>
      <c r="N5295" s="7">
        <f t="shared" si="248"/>
        <v>7</v>
      </c>
      <c r="O5295" s="30">
        <f t="shared" si="249"/>
        <v>179.1</v>
      </c>
    </row>
    <row r="5296" spans="2:15" x14ac:dyDescent="0.2">
      <c r="B5296" s="13">
        <v>57069</v>
      </c>
      <c r="C5296" s="14">
        <v>42214.946111111298</v>
      </c>
      <c r="D5296" s="7" t="s">
        <v>7</v>
      </c>
      <c r="E5296" s="13">
        <v>2207</v>
      </c>
      <c r="F5296" s="7" t="s">
        <v>48</v>
      </c>
      <c r="G5296" s="7" t="s">
        <v>12</v>
      </c>
      <c r="H5296" s="13">
        <v>6.5</v>
      </c>
      <c r="I5296" s="13">
        <f>IF(G5296="Male",VLOOKUP(H5296,'Shoe size conversion table'!$B$6:$D$22,2),VLOOKUP(H5296,'Shoe size conversion table'!$J$6:$L$22,2))</f>
        <v>37</v>
      </c>
      <c r="J5296" s="13">
        <f>IF(G5296="Male",VLOOKUP(H5296,'Shoe size conversion table'!$B$6:$D$22,3),VLOOKUP(H5296,'Shoe size conversion table'!$J$6:$L$22,3))</f>
        <v>4.5</v>
      </c>
      <c r="K5296" s="11">
        <v>129</v>
      </c>
      <c r="L5296" s="12">
        <v>0.2</v>
      </c>
      <c r="M5296" s="7">
        <f t="shared" si="247"/>
        <v>2015</v>
      </c>
      <c r="N5296" s="7">
        <f t="shared" si="248"/>
        <v>7</v>
      </c>
      <c r="O5296" s="30">
        <f t="shared" si="249"/>
        <v>103.2</v>
      </c>
    </row>
    <row r="5297" spans="2:15" x14ac:dyDescent="0.2">
      <c r="B5297" s="13">
        <v>57070</v>
      </c>
      <c r="C5297" s="14">
        <v>42214.956111111111</v>
      </c>
      <c r="D5297" s="7" t="s">
        <v>8</v>
      </c>
      <c r="E5297" s="13">
        <v>2182</v>
      </c>
      <c r="F5297" s="7" t="s">
        <v>37</v>
      </c>
      <c r="G5297" s="7" t="s">
        <v>12</v>
      </c>
      <c r="H5297" s="13">
        <v>10</v>
      </c>
      <c r="I5297" s="13" t="str">
        <f>IF(G5297="Male",VLOOKUP(H5297,'Shoe size conversion table'!$B$6:$D$22,2),VLOOKUP(H5297,'Shoe size conversion table'!$J$6:$L$22,2))</f>
        <v>40-41</v>
      </c>
      <c r="J5297" s="13">
        <f>IF(G5297="Male",VLOOKUP(H5297,'Shoe size conversion table'!$B$6:$D$22,3),VLOOKUP(H5297,'Shoe size conversion table'!$J$6:$L$22,3))</f>
        <v>8</v>
      </c>
      <c r="K5297" s="11">
        <v>189</v>
      </c>
      <c r="L5297" s="12">
        <v>0</v>
      </c>
      <c r="M5297" s="7">
        <f t="shared" si="247"/>
        <v>2015</v>
      </c>
      <c r="N5297" s="7">
        <f t="shared" si="248"/>
        <v>7</v>
      </c>
      <c r="O5297" s="30">
        <f t="shared" si="249"/>
        <v>189</v>
      </c>
    </row>
    <row r="5298" spans="2:15" x14ac:dyDescent="0.2">
      <c r="B5298" s="13">
        <v>57071</v>
      </c>
      <c r="C5298" s="14">
        <v>42215.106111111301</v>
      </c>
      <c r="D5298" s="7" t="s">
        <v>7</v>
      </c>
      <c r="E5298" s="13">
        <v>2193</v>
      </c>
      <c r="F5298" s="7" t="s">
        <v>57</v>
      </c>
      <c r="G5298" s="7" t="s">
        <v>12</v>
      </c>
      <c r="H5298" s="13">
        <v>8.5</v>
      </c>
      <c r="I5298" s="13">
        <f>IF(G5298="Male",VLOOKUP(H5298,'Shoe size conversion table'!$B$6:$D$22,2),VLOOKUP(H5298,'Shoe size conversion table'!$J$6:$L$22,2))</f>
        <v>39</v>
      </c>
      <c r="J5298" s="13">
        <f>IF(G5298="Male",VLOOKUP(H5298,'Shoe size conversion table'!$B$6:$D$22,3),VLOOKUP(H5298,'Shoe size conversion table'!$J$6:$L$22,3))</f>
        <v>6.5</v>
      </c>
      <c r="K5298" s="11">
        <v>169</v>
      </c>
      <c r="L5298" s="12">
        <v>0.1</v>
      </c>
      <c r="M5298" s="7">
        <f t="shared" si="247"/>
        <v>2015</v>
      </c>
      <c r="N5298" s="7">
        <f t="shared" si="248"/>
        <v>7</v>
      </c>
      <c r="O5298" s="30">
        <f t="shared" si="249"/>
        <v>152.1</v>
      </c>
    </row>
    <row r="5299" spans="2:15" x14ac:dyDescent="0.2">
      <c r="B5299" s="13">
        <v>57071</v>
      </c>
      <c r="C5299" s="14">
        <v>42215.106111111301</v>
      </c>
      <c r="D5299" s="7" t="s">
        <v>7</v>
      </c>
      <c r="E5299" s="13">
        <v>2173</v>
      </c>
      <c r="F5299" s="7" t="s">
        <v>57</v>
      </c>
      <c r="G5299" s="7" t="s">
        <v>11</v>
      </c>
      <c r="H5299" s="13">
        <v>10</v>
      </c>
      <c r="I5299" s="13">
        <f>IF(G5299="Male",VLOOKUP(H5299,'Shoe size conversion table'!$B$6:$D$22,2),VLOOKUP(H5299,'Shoe size conversion table'!$J$6:$L$22,2))</f>
        <v>43</v>
      </c>
      <c r="J5299" s="13">
        <f>IF(G5299="Male",VLOOKUP(H5299,'Shoe size conversion table'!$B$6:$D$22,3),VLOOKUP(H5299,'Shoe size conversion table'!$J$6:$L$22,3))</f>
        <v>9.5</v>
      </c>
      <c r="K5299" s="11">
        <v>149</v>
      </c>
      <c r="L5299" s="12">
        <v>0</v>
      </c>
      <c r="M5299" s="7">
        <f t="shared" si="247"/>
        <v>2015</v>
      </c>
      <c r="N5299" s="7">
        <f t="shared" si="248"/>
        <v>7</v>
      </c>
      <c r="O5299" s="30">
        <f t="shared" si="249"/>
        <v>149</v>
      </c>
    </row>
    <row r="5300" spans="2:15" x14ac:dyDescent="0.2">
      <c r="B5300" s="13">
        <v>57072</v>
      </c>
      <c r="C5300" s="14">
        <v>42215.11611111126</v>
      </c>
      <c r="D5300" s="7" t="s">
        <v>10</v>
      </c>
      <c r="E5300" s="13">
        <v>2193</v>
      </c>
      <c r="F5300" s="7" t="s">
        <v>34</v>
      </c>
      <c r="G5300" s="7" t="s">
        <v>11</v>
      </c>
      <c r="H5300" s="13">
        <v>9</v>
      </c>
      <c r="I5300" s="13">
        <f>IF(G5300="Male",VLOOKUP(H5300,'Shoe size conversion table'!$B$6:$D$22,2),VLOOKUP(H5300,'Shoe size conversion table'!$J$6:$L$22,2))</f>
        <v>42</v>
      </c>
      <c r="J5300" s="13">
        <f>IF(G5300="Male",VLOOKUP(H5300,'Shoe size conversion table'!$B$6:$D$22,3),VLOOKUP(H5300,'Shoe size conversion table'!$J$6:$L$22,3))</f>
        <v>8.5</v>
      </c>
      <c r="K5300" s="11">
        <v>169</v>
      </c>
      <c r="L5300" s="12">
        <v>0.1</v>
      </c>
      <c r="M5300" s="7">
        <f t="shared" si="247"/>
        <v>2015</v>
      </c>
      <c r="N5300" s="7">
        <f t="shared" si="248"/>
        <v>7</v>
      </c>
      <c r="O5300" s="30">
        <f t="shared" si="249"/>
        <v>152.1</v>
      </c>
    </row>
    <row r="5301" spans="2:15" x14ac:dyDescent="0.2">
      <c r="B5301" s="13">
        <v>57073</v>
      </c>
      <c r="C5301" s="14">
        <v>42215.186111111303</v>
      </c>
      <c r="D5301" s="7" t="s">
        <v>8</v>
      </c>
      <c r="E5301" s="13">
        <v>2157</v>
      </c>
      <c r="F5301" s="7" t="s">
        <v>38</v>
      </c>
      <c r="G5301" s="7" t="s">
        <v>12</v>
      </c>
      <c r="H5301" s="13">
        <v>7</v>
      </c>
      <c r="I5301" s="13" t="str">
        <f>IF(G5301="Male",VLOOKUP(H5301,'Shoe size conversion table'!$B$6:$D$22,2),VLOOKUP(H5301,'Shoe size conversion table'!$J$6:$L$22,2))</f>
        <v>37-38</v>
      </c>
      <c r="J5301" s="13">
        <f>IF(G5301="Male",VLOOKUP(H5301,'Shoe size conversion table'!$B$6:$D$22,3),VLOOKUP(H5301,'Shoe size conversion table'!$J$6:$L$22,3))</f>
        <v>5</v>
      </c>
      <c r="K5301" s="11">
        <v>189</v>
      </c>
      <c r="L5301" s="12">
        <v>0</v>
      </c>
      <c r="M5301" s="7">
        <f t="shared" si="247"/>
        <v>2015</v>
      </c>
      <c r="N5301" s="7">
        <f t="shared" si="248"/>
        <v>7</v>
      </c>
      <c r="O5301" s="30">
        <f t="shared" si="249"/>
        <v>189</v>
      </c>
    </row>
    <row r="5302" spans="2:15" x14ac:dyDescent="0.2">
      <c r="B5302" s="13">
        <v>57073</v>
      </c>
      <c r="C5302" s="14">
        <v>42215.186111111303</v>
      </c>
      <c r="D5302" s="7" t="s">
        <v>8</v>
      </c>
      <c r="E5302" s="13">
        <v>2175</v>
      </c>
      <c r="F5302" s="7" t="s">
        <v>38</v>
      </c>
      <c r="G5302" s="7" t="s">
        <v>12</v>
      </c>
      <c r="H5302" s="13">
        <v>11.5</v>
      </c>
      <c r="I5302" s="13">
        <f>IF(G5302="Male",VLOOKUP(H5302,'Shoe size conversion table'!$B$6:$D$22,2),VLOOKUP(H5302,'Shoe size conversion table'!$J$6:$L$22,2))</f>
        <v>42</v>
      </c>
      <c r="J5302" s="13">
        <f>IF(G5302="Male",VLOOKUP(H5302,'Shoe size conversion table'!$B$6:$D$22,3),VLOOKUP(H5302,'Shoe size conversion table'!$J$6:$L$22,3))</f>
        <v>9.5</v>
      </c>
      <c r="K5302" s="11">
        <v>169</v>
      </c>
      <c r="L5302" s="12">
        <v>0</v>
      </c>
      <c r="M5302" s="7">
        <f t="shared" si="247"/>
        <v>2015</v>
      </c>
      <c r="N5302" s="7">
        <f t="shared" si="248"/>
        <v>7</v>
      </c>
      <c r="O5302" s="30">
        <f t="shared" si="249"/>
        <v>169</v>
      </c>
    </row>
    <row r="5303" spans="2:15" x14ac:dyDescent="0.2">
      <c r="B5303" s="13">
        <v>57074</v>
      </c>
      <c r="C5303" s="14">
        <v>42215.276111111256</v>
      </c>
      <c r="D5303" s="7" t="s">
        <v>7</v>
      </c>
      <c r="E5303" s="13">
        <v>2197</v>
      </c>
      <c r="F5303" s="7" t="s">
        <v>48</v>
      </c>
      <c r="G5303" s="7" t="s">
        <v>12</v>
      </c>
      <c r="H5303" s="13">
        <v>9</v>
      </c>
      <c r="I5303" s="13" t="str">
        <f>IF(G5303="Male",VLOOKUP(H5303,'Shoe size conversion table'!$B$6:$D$22,2),VLOOKUP(H5303,'Shoe size conversion table'!$J$6:$L$22,2))</f>
        <v>39-40</v>
      </c>
      <c r="J5303" s="13">
        <f>IF(G5303="Male",VLOOKUP(H5303,'Shoe size conversion table'!$B$6:$D$22,3),VLOOKUP(H5303,'Shoe size conversion table'!$J$6:$L$22,3))</f>
        <v>7</v>
      </c>
      <c r="K5303" s="11">
        <v>149</v>
      </c>
      <c r="L5303" s="12">
        <v>0.3</v>
      </c>
      <c r="M5303" s="7">
        <f t="shared" si="247"/>
        <v>2015</v>
      </c>
      <c r="N5303" s="7">
        <f t="shared" si="248"/>
        <v>7</v>
      </c>
      <c r="O5303" s="30">
        <f t="shared" si="249"/>
        <v>104.3</v>
      </c>
    </row>
    <row r="5304" spans="2:15" x14ac:dyDescent="0.2">
      <c r="B5304" s="13">
        <v>57075</v>
      </c>
      <c r="C5304" s="14">
        <v>42215.306111111226</v>
      </c>
      <c r="D5304" s="7" t="s">
        <v>10</v>
      </c>
      <c r="E5304" s="13">
        <v>2192</v>
      </c>
      <c r="F5304" s="7" t="s">
        <v>34</v>
      </c>
      <c r="G5304" s="7" t="s">
        <v>11</v>
      </c>
      <c r="H5304" s="13">
        <v>9</v>
      </c>
      <c r="I5304" s="13">
        <f>IF(G5304="Male",VLOOKUP(H5304,'Shoe size conversion table'!$B$6:$D$22,2),VLOOKUP(H5304,'Shoe size conversion table'!$J$6:$L$22,2))</f>
        <v>42</v>
      </c>
      <c r="J5304" s="13">
        <f>IF(G5304="Male",VLOOKUP(H5304,'Shoe size conversion table'!$B$6:$D$22,3),VLOOKUP(H5304,'Shoe size conversion table'!$J$6:$L$22,3))</f>
        <v>8.5</v>
      </c>
      <c r="K5304" s="11">
        <v>189</v>
      </c>
      <c r="L5304" s="12">
        <v>0.5</v>
      </c>
      <c r="M5304" s="7">
        <f t="shared" si="247"/>
        <v>2015</v>
      </c>
      <c r="N5304" s="7">
        <f t="shared" si="248"/>
        <v>7</v>
      </c>
      <c r="O5304" s="30">
        <f t="shared" si="249"/>
        <v>94.5</v>
      </c>
    </row>
    <row r="5305" spans="2:15" x14ac:dyDescent="0.2">
      <c r="B5305" s="13">
        <v>57076</v>
      </c>
      <c r="C5305" s="14">
        <v>42215.356111111301</v>
      </c>
      <c r="D5305" s="7" t="s">
        <v>7</v>
      </c>
      <c r="E5305" s="13">
        <v>2227</v>
      </c>
      <c r="F5305" s="7" t="s">
        <v>48</v>
      </c>
      <c r="G5305" s="7" t="s">
        <v>11</v>
      </c>
      <c r="H5305" s="13">
        <v>10.5</v>
      </c>
      <c r="I5305" s="13" t="str">
        <f>IF(G5305="Male",VLOOKUP(H5305,'Shoe size conversion table'!$B$6:$D$22,2),VLOOKUP(H5305,'Shoe size conversion table'!$J$6:$L$22,2))</f>
        <v>43-44</v>
      </c>
      <c r="J5305" s="13">
        <f>IF(G5305="Male",VLOOKUP(H5305,'Shoe size conversion table'!$B$6:$D$22,3),VLOOKUP(H5305,'Shoe size conversion table'!$J$6:$L$22,3))</f>
        <v>10</v>
      </c>
      <c r="K5305" s="11">
        <v>189</v>
      </c>
      <c r="L5305" s="12">
        <v>0.3</v>
      </c>
      <c r="M5305" s="7">
        <f t="shared" si="247"/>
        <v>2015</v>
      </c>
      <c r="N5305" s="7">
        <f t="shared" si="248"/>
        <v>7</v>
      </c>
      <c r="O5305" s="30">
        <f t="shared" si="249"/>
        <v>132.29999999999998</v>
      </c>
    </row>
    <row r="5306" spans="2:15" x14ac:dyDescent="0.2">
      <c r="B5306" s="13">
        <v>57077</v>
      </c>
      <c r="C5306" s="14">
        <v>42215.376111111116</v>
      </c>
      <c r="D5306" s="7" t="s">
        <v>10</v>
      </c>
      <c r="E5306" s="13">
        <v>2220</v>
      </c>
      <c r="F5306" s="7" t="s">
        <v>35</v>
      </c>
      <c r="G5306" s="7" t="s">
        <v>11</v>
      </c>
      <c r="H5306" s="13">
        <v>10.5</v>
      </c>
      <c r="I5306" s="13" t="str">
        <f>IF(G5306="Male",VLOOKUP(H5306,'Shoe size conversion table'!$B$6:$D$22,2),VLOOKUP(H5306,'Shoe size conversion table'!$J$6:$L$22,2))</f>
        <v>43-44</v>
      </c>
      <c r="J5306" s="13">
        <f>IF(G5306="Male",VLOOKUP(H5306,'Shoe size conversion table'!$B$6:$D$22,3),VLOOKUP(H5306,'Shoe size conversion table'!$J$6:$L$22,3))</f>
        <v>10</v>
      </c>
      <c r="K5306" s="11">
        <v>189</v>
      </c>
      <c r="L5306" s="12">
        <v>0</v>
      </c>
      <c r="M5306" s="7">
        <f t="shared" si="247"/>
        <v>2015</v>
      </c>
      <c r="N5306" s="7">
        <f t="shared" si="248"/>
        <v>7</v>
      </c>
      <c r="O5306" s="30">
        <f t="shared" si="249"/>
        <v>189</v>
      </c>
    </row>
    <row r="5307" spans="2:15" x14ac:dyDescent="0.2">
      <c r="B5307" s="13">
        <v>57077</v>
      </c>
      <c r="C5307" s="14">
        <v>42215.376111111116</v>
      </c>
      <c r="D5307" s="7" t="s">
        <v>10</v>
      </c>
      <c r="E5307" s="13">
        <v>2209</v>
      </c>
      <c r="F5307" s="7" t="s">
        <v>34</v>
      </c>
      <c r="G5307" s="7" t="s">
        <v>11</v>
      </c>
      <c r="H5307" s="13">
        <v>9</v>
      </c>
      <c r="I5307" s="13">
        <f>IF(G5307="Male",VLOOKUP(H5307,'Shoe size conversion table'!$B$6:$D$22,2),VLOOKUP(H5307,'Shoe size conversion table'!$J$6:$L$22,2))</f>
        <v>42</v>
      </c>
      <c r="J5307" s="13">
        <f>IF(G5307="Male",VLOOKUP(H5307,'Shoe size conversion table'!$B$6:$D$22,3),VLOOKUP(H5307,'Shoe size conversion table'!$J$6:$L$22,3))</f>
        <v>8.5</v>
      </c>
      <c r="K5307" s="11">
        <v>169</v>
      </c>
      <c r="L5307" s="12">
        <v>0</v>
      </c>
      <c r="M5307" s="7">
        <f t="shared" si="247"/>
        <v>2015</v>
      </c>
      <c r="N5307" s="7">
        <f t="shared" si="248"/>
        <v>7</v>
      </c>
      <c r="O5307" s="30">
        <f t="shared" si="249"/>
        <v>169</v>
      </c>
    </row>
    <row r="5308" spans="2:15" x14ac:dyDescent="0.2">
      <c r="B5308" s="13">
        <v>57078</v>
      </c>
      <c r="C5308" s="14">
        <v>42215.426111111221</v>
      </c>
      <c r="D5308" s="7" t="s">
        <v>10</v>
      </c>
      <c r="E5308" s="13">
        <v>2210</v>
      </c>
      <c r="F5308" s="7" t="s">
        <v>36</v>
      </c>
      <c r="G5308" s="7" t="s">
        <v>11</v>
      </c>
      <c r="H5308" s="13">
        <v>11</v>
      </c>
      <c r="I5308" s="13">
        <f>IF(G5308="Male",VLOOKUP(H5308,'Shoe size conversion table'!$B$6:$D$22,2),VLOOKUP(H5308,'Shoe size conversion table'!$J$6:$L$22,2))</f>
        <v>44</v>
      </c>
      <c r="J5308" s="13">
        <f>IF(G5308="Male",VLOOKUP(H5308,'Shoe size conversion table'!$B$6:$D$22,3),VLOOKUP(H5308,'Shoe size conversion table'!$J$6:$L$22,3))</f>
        <v>10.5</v>
      </c>
      <c r="K5308" s="11">
        <v>129</v>
      </c>
      <c r="L5308" s="12">
        <v>0</v>
      </c>
      <c r="M5308" s="7">
        <f t="shared" si="247"/>
        <v>2015</v>
      </c>
      <c r="N5308" s="7">
        <f t="shared" si="248"/>
        <v>7</v>
      </c>
      <c r="O5308" s="30">
        <f t="shared" si="249"/>
        <v>129</v>
      </c>
    </row>
    <row r="5309" spans="2:15" x14ac:dyDescent="0.2">
      <c r="B5309" s="13">
        <v>57079</v>
      </c>
      <c r="C5309" s="14">
        <v>42215.456111111227</v>
      </c>
      <c r="D5309" s="7" t="s">
        <v>7</v>
      </c>
      <c r="E5309" s="13">
        <v>2225</v>
      </c>
      <c r="F5309" s="7" t="s">
        <v>43</v>
      </c>
      <c r="G5309" s="7" t="s">
        <v>11</v>
      </c>
      <c r="H5309" s="13">
        <v>11.5</v>
      </c>
      <c r="I5309" s="13" t="str">
        <f>IF(G5309="Male",VLOOKUP(H5309,'Shoe size conversion table'!$B$6:$D$22,2),VLOOKUP(H5309,'Shoe size conversion table'!$J$6:$L$22,2))</f>
        <v>44-45</v>
      </c>
      <c r="J5309" s="13">
        <f>IF(G5309="Male",VLOOKUP(H5309,'Shoe size conversion table'!$B$6:$D$22,3),VLOOKUP(H5309,'Shoe size conversion table'!$J$6:$L$22,3))</f>
        <v>11</v>
      </c>
      <c r="K5309" s="11">
        <v>129</v>
      </c>
      <c r="L5309" s="12">
        <v>0</v>
      </c>
      <c r="M5309" s="7">
        <f t="shared" si="247"/>
        <v>2015</v>
      </c>
      <c r="N5309" s="7">
        <f t="shared" si="248"/>
        <v>7</v>
      </c>
      <c r="O5309" s="30">
        <f t="shared" si="249"/>
        <v>129</v>
      </c>
    </row>
    <row r="5310" spans="2:15" x14ac:dyDescent="0.2">
      <c r="B5310" s="13">
        <v>57080</v>
      </c>
      <c r="C5310" s="14">
        <v>42215.526111111256</v>
      </c>
      <c r="D5310" s="7" t="s">
        <v>8</v>
      </c>
      <c r="E5310" s="13">
        <v>2229</v>
      </c>
      <c r="F5310" s="7" t="s">
        <v>39</v>
      </c>
      <c r="G5310" s="7" t="s">
        <v>12</v>
      </c>
      <c r="H5310" s="13">
        <v>5</v>
      </c>
      <c r="I5310" s="13" t="str">
        <f>IF(G5310="Male",VLOOKUP(H5310,'Shoe size conversion table'!$B$6:$D$22,2),VLOOKUP(H5310,'Shoe size conversion table'!$J$6:$L$22,2))</f>
        <v>35-36</v>
      </c>
      <c r="J5310" s="13">
        <f>IF(G5310="Male",VLOOKUP(H5310,'Shoe size conversion table'!$B$6:$D$22,3),VLOOKUP(H5310,'Shoe size conversion table'!$J$6:$L$22,3))</f>
        <v>3</v>
      </c>
      <c r="K5310" s="11">
        <v>159</v>
      </c>
      <c r="L5310" s="12">
        <v>0</v>
      </c>
      <c r="M5310" s="7">
        <f t="shared" si="247"/>
        <v>2015</v>
      </c>
      <c r="N5310" s="7">
        <f t="shared" si="248"/>
        <v>7</v>
      </c>
      <c r="O5310" s="30">
        <f t="shared" si="249"/>
        <v>159</v>
      </c>
    </row>
    <row r="5311" spans="2:15" x14ac:dyDescent="0.2">
      <c r="B5311" s="13">
        <v>57081</v>
      </c>
      <c r="C5311" s="14">
        <v>42215.586111111224</v>
      </c>
      <c r="D5311" s="7" t="s">
        <v>10</v>
      </c>
      <c r="E5311" s="13">
        <v>2161</v>
      </c>
      <c r="F5311" s="7" t="s">
        <v>35</v>
      </c>
      <c r="G5311" s="7" t="s">
        <v>12</v>
      </c>
      <c r="H5311" s="13">
        <v>8</v>
      </c>
      <c r="I5311" s="13" t="str">
        <f>IF(G5311="Male",VLOOKUP(H5311,'Shoe size conversion table'!$B$6:$D$22,2),VLOOKUP(H5311,'Shoe size conversion table'!$J$6:$L$22,2))</f>
        <v>38-39</v>
      </c>
      <c r="J5311" s="13">
        <f>IF(G5311="Male",VLOOKUP(H5311,'Shoe size conversion table'!$B$6:$D$22,3),VLOOKUP(H5311,'Shoe size conversion table'!$J$6:$L$22,3))</f>
        <v>6</v>
      </c>
      <c r="K5311" s="11">
        <v>189</v>
      </c>
      <c r="L5311" s="12">
        <v>0</v>
      </c>
      <c r="M5311" s="7">
        <f t="shared" si="247"/>
        <v>2015</v>
      </c>
      <c r="N5311" s="7">
        <f t="shared" si="248"/>
        <v>7</v>
      </c>
      <c r="O5311" s="30">
        <f t="shared" si="249"/>
        <v>189</v>
      </c>
    </row>
    <row r="5312" spans="2:15" x14ac:dyDescent="0.2">
      <c r="B5312" s="13">
        <v>57082</v>
      </c>
      <c r="C5312" s="14">
        <v>42215.956111111111</v>
      </c>
      <c r="D5312" s="7" t="s">
        <v>7</v>
      </c>
      <c r="E5312" s="13">
        <v>2186</v>
      </c>
      <c r="F5312" s="7" t="s">
        <v>47</v>
      </c>
      <c r="G5312" s="7" t="s">
        <v>11</v>
      </c>
      <c r="H5312" s="13">
        <v>9.5</v>
      </c>
      <c r="I5312" s="13" t="str">
        <f>IF(G5312="Male",VLOOKUP(H5312,'Shoe size conversion table'!$B$6:$D$22,2),VLOOKUP(H5312,'Shoe size conversion table'!$J$6:$L$22,2))</f>
        <v>42-43</v>
      </c>
      <c r="J5312" s="13">
        <f>IF(G5312="Male",VLOOKUP(H5312,'Shoe size conversion table'!$B$6:$D$22,3),VLOOKUP(H5312,'Shoe size conversion table'!$J$6:$L$22,3))</f>
        <v>9</v>
      </c>
      <c r="K5312" s="11">
        <v>199</v>
      </c>
      <c r="L5312" s="12">
        <v>0.3</v>
      </c>
      <c r="M5312" s="7">
        <f t="shared" si="247"/>
        <v>2015</v>
      </c>
      <c r="N5312" s="7">
        <f t="shared" si="248"/>
        <v>7</v>
      </c>
      <c r="O5312" s="30">
        <f t="shared" si="249"/>
        <v>139.29999999999998</v>
      </c>
    </row>
    <row r="5313" spans="2:15" x14ac:dyDescent="0.2">
      <c r="B5313" s="13">
        <v>57083</v>
      </c>
      <c r="C5313" s="14">
        <v>42215.956111111111</v>
      </c>
      <c r="D5313" s="7" t="s">
        <v>9</v>
      </c>
      <c r="E5313" s="13">
        <v>2225</v>
      </c>
      <c r="F5313" s="7" t="s">
        <v>59</v>
      </c>
      <c r="G5313" s="7" t="s">
        <v>11</v>
      </c>
      <c r="H5313" s="13">
        <v>8.5</v>
      </c>
      <c r="I5313" s="13" t="str">
        <f>IF(G5313="Male",VLOOKUP(H5313,'Shoe size conversion table'!$B$6:$D$22,2),VLOOKUP(H5313,'Shoe size conversion table'!$J$6:$L$22,2))</f>
        <v>41-42</v>
      </c>
      <c r="J5313" s="13">
        <f>IF(G5313="Male",VLOOKUP(H5313,'Shoe size conversion table'!$B$6:$D$22,3),VLOOKUP(H5313,'Shoe size conversion table'!$J$6:$L$22,3))</f>
        <v>8</v>
      </c>
      <c r="K5313" s="11">
        <v>169</v>
      </c>
      <c r="L5313" s="12">
        <v>0</v>
      </c>
      <c r="M5313" s="7">
        <f t="shared" si="247"/>
        <v>2015</v>
      </c>
      <c r="N5313" s="7">
        <f t="shared" si="248"/>
        <v>7</v>
      </c>
      <c r="O5313" s="30">
        <f t="shared" si="249"/>
        <v>169</v>
      </c>
    </row>
    <row r="5314" spans="2:15" x14ac:dyDescent="0.2">
      <c r="B5314" s="13">
        <v>57084</v>
      </c>
      <c r="C5314" s="14">
        <v>42215.9561111113</v>
      </c>
      <c r="D5314" s="7" t="s">
        <v>7</v>
      </c>
      <c r="E5314" s="13">
        <v>2215</v>
      </c>
      <c r="F5314" s="7" t="s">
        <v>44</v>
      </c>
      <c r="G5314" s="7" t="s">
        <v>11</v>
      </c>
      <c r="H5314" s="13">
        <v>10.5</v>
      </c>
      <c r="I5314" s="13" t="str">
        <f>IF(G5314="Male",VLOOKUP(H5314,'Shoe size conversion table'!$B$6:$D$22,2),VLOOKUP(H5314,'Shoe size conversion table'!$J$6:$L$22,2))</f>
        <v>43-44</v>
      </c>
      <c r="J5314" s="13">
        <f>IF(G5314="Male",VLOOKUP(H5314,'Shoe size conversion table'!$B$6:$D$22,3),VLOOKUP(H5314,'Shoe size conversion table'!$J$6:$L$22,3))</f>
        <v>10</v>
      </c>
      <c r="K5314" s="11">
        <v>159</v>
      </c>
      <c r="L5314" s="12">
        <v>0</v>
      </c>
      <c r="M5314" s="7">
        <f t="shared" si="247"/>
        <v>2015</v>
      </c>
      <c r="N5314" s="7">
        <f t="shared" si="248"/>
        <v>7</v>
      </c>
      <c r="O5314" s="30">
        <f t="shared" si="249"/>
        <v>159</v>
      </c>
    </row>
    <row r="5315" spans="2:15" x14ac:dyDescent="0.2">
      <c r="B5315" s="13">
        <v>57085</v>
      </c>
      <c r="C5315" s="14">
        <v>42216.006111111252</v>
      </c>
      <c r="D5315" s="7" t="s">
        <v>7</v>
      </c>
      <c r="E5315" s="13">
        <v>2239</v>
      </c>
      <c r="F5315" s="7" t="s">
        <v>48</v>
      </c>
      <c r="G5315" s="7" t="s">
        <v>11</v>
      </c>
      <c r="H5315" s="13">
        <v>9.5</v>
      </c>
      <c r="I5315" s="13" t="str">
        <f>IF(G5315="Male",VLOOKUP(H5315,'Shoe size conversion table'!$B$6:$D$22,2),VLOOKUP(H5315,'Shoe size conversion table'!$J$6:$L$22,2))</f>
        <v>42-43</v>
      </c>
      <c r="J5315" s="13">
        <f>IF(G5315="Male",VLOOKUP(H5315,'Shoe size conversion table'!$B$6:$D$22,3),VLOOKUP(H5315,'Shoe size conversion table'!$J$6:$L$22,3))</f>
        <v>9</v>
      </c>
      <c r="K5315" s="11">
        <v>159</v>
      </c>
      <c r="L5315" s="12">
        <v>0</v>
      </c>
      <c r="M5315" s="7">
        <f t="shared" si="247"/>
        <v>2015</v>
      </c>
      <c r="N5315" s="7">
        <f t="shared" si="248"/>
        <v>7</v>
      </c>
      <c r="O5315" s="30">
        <f t="shared" si="249"/>
        <v>159</v>
      </c>
    </row>
    <row r="5316" spans="2:15" x14ac:dyDescent="0.2">
      <c r="B5316" s="13">
        <v>57086</v>
      </c>
      <c r="C5316" s="14">
        <v>42216.186111111107</v>
      </c>
      <c r="D5316" s="7" t="s">
        <v>7</v>
      </c>
      <c r="E5316" s="13">
        <v>2163</v>
      </c>
      <c r="F5316" s="7" t="s">
        <v>50</v>
      </c>
      <c r="G5316" s="7" t="s">
        <v>11</v>
      </c>
      <c r="H5316" s="13">
        <v>10</v>
      </c>
      <c r="I5316" s="13">
        <f>IF(G5316="Male",VLOOKUP(H5316,'Shoe size conversion table'!$B$6:$D$22,2),VLOOKUP(H5316,'Shoe size conversion table'!$J$6:$L$22,2))</f>
        <v>43</v>
      </c>
      <c r="J5316" s="13">
        <f>IF(G5316="Male",VLOOKUP(H5316,'Shoe size conversion table'!$B$6:$D$22,3),VLOOKUP(H5316,'Shoe size conversion table'!$J$6:$L$22,3))</f>
        <v>9.5</v>
      </c>
      <c r="K5316" s="11">
        <v>139</v>
      </c>
      <c r="L5316" s="12">
        <v>0</v>
      </c>
      <c r="M5316" s="7">
        <f t="shared" si="247"/>
        <v>2015</v>
      </c>
      <c r="N5316" s="7">
        <f t="shared" si="248"/>
        <v>7</v>
      </c>
      <c r="O5316" s="30">
        <f t="shared" si="249"/>
        <v>139</v>
      </c>
    </row>
    <row r="5317" spans="2:15" x14ac:dyDescent="0.2">
      <c r="B5317" s="13">
        <v>57087</v>
      </c>
      <c r="C5317" s="14">
        <v>42216.186111111303</v>
      </c>
      <c r="D5317" s="7" t="s">
        <v>8</v>
      </c>
      <c r="E5317" s="13">
        <v>2181</v>
      </c>
      <c r="F5317" s="7" t="s">
        <v>42</v>
      </c>
      <c r="G5317" s="7" t="s">
        <v>12</v>
      </c>
      <c r="H5317" s="13">
        <v>7</v>
      </c>
      <c r="I5317" s="13" t="str">
        <f>IF(G5317="Male",VLOOKUP(H5317,'Shoe size conversion table'!$B$6:$D$22,2),VLOOKUP(H5317,'Shoe size conversion table'!$J$6:$L$22,2))</f>
        <v>37-38</v>
      </c>
      <c r="J5317" s="13">
        <f>IF(G5317="Male",VLOOKUP(H5317,'Shoe size conversion table'!$B$6:$D$22,3),VLOOKUP(H5317,'Shoe size conversion table'!$J$6:$L$22,3))</f>
        <v>5</v>
      </c>
      <c r="K5317" s="11">
        <v>179</v>
      </c>
      <c r="L5317" s="12">
        <v>0</v>
      </c>
      <c r="M5317" s="7">
        <f t="shared" ref="M5317:M5380" si="250">YEAR(C5317)</f>
        <v>2015</v>
      </c>
      <c r="N5317" s="7">
        <f t="shared" si="248"/>
        <v>7</v>
      </c>
      <c r="O5317" s="30">
        <f t="shared" si="249"/>
        <v>179</v>
      </c>
    </row>
    <row r="5318" spans="2:15" x14ac:dyDescent="0.2">
      <c r="B5318" s="13">
        <v>57087</v>
      </c>
      <c r="C5318" s="14">
        <v>42216.186111111303</v>
      </c>
      <c r="D5318" s="7" t="s">
        <v>8</v>
      </c>
      <c r="E5318" s="13">
        <v>2214</v>
      </c>
      <c r="F5318" s="7" t="s">
        <v>38</v>
      </c>
      <c r="G5318" s="7" t="s">
        <v>12</v>
      </c>
      <c r="H5318" s="13">
        <v>8</v>
      </c>
      <c r="I5318" s="13" t="str">
        <f>IF(G5318="Male",VLOOKUP(H5318,'Shoe size conversion table'!$B$6:$D$22,2),VLOOKUP(H5318,'Shoe size conversion table'!$J$6:$L$22,2))</f>
        <v>38-39</v>
      </c>
      <c r="J5318" s="13">
        <f>IF(G5318="Male",VLOOKUP(H5318,'Shoe size conversion table'!$B$6:$D$22,3),VLOOKUP(H5318,'Shoe size conversion table'!$J$6:$L$22,3))</f>
        <v>6</v>
      </c>
      <c r="K5318" s="11">
        <v>189</v>
      </c>
      <c r="L5318" s="12">
        <v>0.1</v>
      </c>
      <c r="M5318" s="7">
        <f t="shared" si="250"/>
        <v>2015</v>
      </c>
      <c r="N5318" s="7">
        <f t="shared" ref="N5318:N5381" si="251">MONTH(C5318:C20285)</f>
        <v>7</v>
      </c>
      <c r="O5318" s="30">
        <f t="shared" ref="O5318:O5381" si="252">K5318*(1-L5318)</f>
        <v>170.1</v>
      </c>
    </row>
    <row r="5319" spans="2:15" x14ac:dyDescent="0.2">
      <c r="B5319" s="13">
        <v>57087</v>
      </c>
      <c r="C5319" s="14">
        <v>42216.186111111303</v>
      </c>
      <c r="D5319" s="7" t="s">
        <v>8</v>
      </c>
      <c r="E5319" s="13">
        <v>2161</v>
      </c>
      <c r="F5319" s="7" t="s">
        <v>41</v>
      </c>
      <c r="G5319" s="7" t="s">
        <v>12</v>
      </c>
      <c r="H5319" s="13">
        <v>11.5</v>
      </c>
      <c r="I5319" s="13">
        <f>IF(G5319="Male",VLOOKUP(H5319,'Shoe size conversion table'!$B$6:$D$22,2),VLOOKUP(H5319,'Shoe size conversion table'!$J$6:$L$22,2))</f>
        <v>42</v>
      </c>
      <c r="J5319" s="13">
        <f>IF(G5319="Male",VLOOKUP(H5319,'Shoe size conversion table'!$B$6:$D$22,3),VLOOKUP(H5319,'Shoe size conversion table'!$J$6:$L$22,3))</f>
        <v>9.5</v>
      </c>
      <c r="K5319" s="11">
        <v>189</v>
      </c>
      <c r="L5319" s="12">
        <v>0</v>
      </c>
      <c r="M5319" s="7">
        <f t="shared" si="250"/>
        <v>2015</v>
      </c>
      <c r="N5319" s="7">
        <f t="shared" si="251"/>
        <v>7</v>
      </c>
      <c r="O5319" s="30">
        <f t="shared" si="252"/>
        <v>189</v>
      </c>
    </row>
    <row r="5320" spans="2:15" x14ac:dyDescent="0.2">
      <c r="B5320" s="13">
        <v>57088</v>
      </c>
      <c r="C5320" s="14">
        <v>42216.2061111113</v>
      </c>
      <c r="D5320" s="7" t="s">
        <v>10</v>
      </c>
      <c r="E5320" s="13">
        <v>2187</v>
      </c>
      <c r="F5320" s="7" t="s">
        <v>34</v>
      </c>
      <c r="G5320" s="7" t="s">
        <v>11</v>
      </c>
      <c r="H5320" s="13">
        <v>10.5</v>
      </c>
      <c r="I5320" s="13" t="str">
        <f>IF(G5320="Male",VLOOKUP(H5320,'Shoe size conversion table'!$B$6:$D$22,2),VLOOKUP(H5320,'Shoe size conversion table'!$J$6:$L$22,2))</f>
        <v>43-44</v>
      </c>
      <c r="J5320" s="13">
        <f>IF(G5320="Male",VLOOKUP(H5320,'Shoe size conversion table'!$B$6:$D$22,3),VLOOKUP(H5320,'Shoe size conversion table'!$J$6:$L$22,3))</f>
        <v>10</v>
      </c>
      <c r="K5320" s="11">
        <v>159</v>
      </c>
      <c r="L5320" s="12">
        <v>0.5</v>
      </c>
      <c r="M5320" s="7">
        <f t="shared" si="250"/>
        <v>2015</v>
      </c>
      <c r="N5320" s="7">
        <f t="shared" si="251"/>
        <v>7</v>
      </c>
      <c r="O5320" s="30">
        <f t="shared" si="252"/>
        <v>79.5</v>
      </c>
    </row>
    <row r="5321" spans="2:15" x14ac:dyDescent="0.2">
      <c r="B5321" s="13">
        <v>57089</v>
      </c>
      <c r="C5321" s="14">
        <v>42216.226111111224</v>
      </c>
      <c r="D5321" s="7" t="s">
        <v>7</v>
      </c>
      <c r="E5321" s="13">
        <v>2153</v>
      </c>
      <c r="F5321" s="7" t="s">
        <v>48</v>
      </c>
      <c r="G5321" s="7" t="s">
        <v>11</v>
      </c>
      <c r="H5321" s="13">
        <v>9.5</v>
      </c>
      <c r="I5321" s="13" t="str">
        <f>IF(G5321="Male",VLOOKUP(H5321,'Shoe size conversion table'!$B$6:$D$22,2),VLOOKUP(H5321,'Shoe size conversion table'!$J$6:$L$22,2))</f>
        <v>42-43</v>
      </c>
      <c r="J5321" s="13">
        <f>IF(G5321="Male",VLOOKUP(H5321,'Shoe size conversion table'!$B$6:$D$22,3),VLOOKUP(H5321,'Shoe size conversion table'!$J$6:$L$22,3))</f>
        <v>9</v>
      </c>
      <c r="K5321" s="11">
        <v>129</v>
      </c>
      <c r="L5321" s="12">
        <v>0.3</v>
      </c>
      <c r="M5321" s="7">
        <f t="shared" si="250"/>
        <v>2015</v>
      </c>
      <c r="N5321" s="7">
        <f t="shared" si="251"/>
        <v>7</v>
      </c>
      <c r="O5321" s="30">
        <f t="shared" si="252"/>
        <v>90.3</v>
      </c>
    </row>
    <row r="5322" spans="2:15" x14ac:dyDescent="0.2">
      <c r="B5322" s="13">
        <v>57090</v>
      </c>
      <c r="C5322" s="14">
        <v>42216.276111111256</v>
      </c>
      <c r="D5322" s="7" t="s">
        <v>7</v>
      </c>
      <c r="E5322" s="13">
        <v>2236</v>
      </c>
      <c r="F5322" s="7" t="s">
        <v>48</v>
      </c>
      <c r="G5322" s="7" t="s">
        <v>12</v>
      </c>
      <c r="H5322" s="13">
        <v>9</v>
      </c>
      <c r="I5322" s="13" t="str">
        <f>IF(G5322="Male",VLOOKUP(H5322,'Shoe size conversion table'!$B$6:$D$22,2),VLOOKUP(H5322,'Shoe size conversion table'!$J$6:$L$22,2))</f>
        <v>39-40</v>
      </c>
      <c r="J5322" s="13">
        <f>IF(G5322="Male",VLOOKUP(H5322,'Shoe size conversion table'!$B$6:$D$22,3),VLOOKUP(H5322,'Shoe size conversion table'!$J$6:$L$22,3))</f>
        <v>7</v>
      </c>
      <c r="K5322" s="11">
        <v>189</v>
      </c>
      <c r="L5322" s="12">
        <v>0</v>
      </c>
      <c r="M5322" s="7">
        <f t="shared" si="250"/>
        <v>2015</v>
      </c>
      <c r="N5322" s="7">
        <f t="shared" si="251"/>
        <v>7</v>
      </c>
      <c r="O5322" s="30">
        <f t="shared" si="252"/>
        <v>189</v>
      </c>
    </row>
    <row r="5323" spans="2:15" x14ac:dyDescent="0.2">
      <c r="B5323" s="13">
        <v>57091</v>
      </c>
      <c r="C5323" s="14">
        <v>42216.336111111254</v>
      </c>
      <c r="D5323" s="7" t="s">
        <v>7</v>
      </c>
      <c r="E5323" s="13">
        <v>2177</v>
      </c>
      <c r="F5323" s="7" t="s">
        <v>57</v>
      </c>
      <c r="G5323" s="7" t="s">
        <v>12</v>
      </c>
      <c r="H5323" s="13">
        <v>9</v>
      </c>
      <c r="I5323" s="13" t="str">
        <f>IF(G5323="Male",VLOOKUP(H5323,'Shoe size conversion table'!$B$6:$D$22,2),VLOOKUP(H5323,'Shoe size conversion table'!$J$6:$L$22,2))</f>
        <v>39-40</v>
      </c>
      <c r="J5323" s="13">
        <f>IF(G5323="Male",VLOOKUP(H5323,'Shoe size conversion table'!$B$6:$D$22,3),VLOOKUP(H5323,'Shoe size conversion table'!$J$6:$L$22,3))</f>
        <v>7</v>
      </c>
      <c r="K5323" s="11">
        <v>189</v>
      </c>
      <c r="L5323" s="12">
        <v>0</v>
      </c>
      <c r="M5323" s="7">
        <f t="shared" si="250"/>
        <v>2015</v>
      </c>
      <c r="N5323" s="7">
        <f t="shared" si="251"/>
        <v>7</v>
      </c>
      <c r="O5323" s="30">
        <f t="shared" si="252"/>
        <v>189</v>
      </c>
    </row>
    <row r="5324" spans="2:15" x14ac:dyDescent="0.2">
      <c r="B5324" s="13">
        <v>57092</v>
      </c>
      <c r="C5324" s="14">
        <v>42216.426111111221</v>
      </c>
      <c r="D5324" s="7" t="s">
        <v>10</v>
      </c>
      <c r="E5324" s="13">
        <v>2152</v>
      </c>
      <c r="F5324" s="7" t="s">
        <v>35</v>
      </c>
      <c r="G5324" s="7" t="s">
        <v>11</v>
      </c>
      <c r="H5324" s="13">
        <v>7</v>
      </c>
      <c r="I5324" s="13">
        <f>IF(G5324="Male",VLOOKUP(H5324,'Shoe size conversion table'!$B$6:$D$22,2),VLOOKUP(H5324,'Shoe size conversion table'!$J$6:$L$22,2))</f>
        <v>40</v>
      </c>
      <c r="J5324" s="13">
        <f>IF(G5324="Male",VLOOKUP(H5324,'Shoe size conversion table'!$B$6:$D$22,3),VLOOKUP(H5324,'Shoe size conversion table'!$J$6:$L$22,3))</f>
        <v>6.5</v>
      </c>
      <c r="K5324" s="11">
        <v>179</v>
      </c>
      <c r="L5324" s="12">
        <v>0</v>
      </c>
      <c r="M5324" s="7">
        <f t="shared" si="250"/>
        <v>2015</v>
      </c>
      <c r="N5324" s="7">
        <f t="shared" si="251"/>
        <v>7</v>
      </c>
      <c r="O5324" s="30">
        <f t="shared" si="252"/>
        <v>179</v>
      </c>
    </row>
    <row r="5325" spans="2:15" x14ac:dyDescent="0.2">
      <c r="B5325" s="13">
        <v>57093</v>
      </c>
      <c r="C5325" s="14">
        <v>42216.456111111256</v>
      </c>
      <c r="D5325" s="7" t="s">
        <v>7</v>
      </c>
      <c r="E5325" s="13">
        <v>2192</v>
      </c>
      <c r="F5325" s="7" t="s">
        <v>50</v>
      </c>
      <c r="G5325" s="7" t="s">
        <v>12</v>
      </c>
      <c r="H5325" s="13">
        <v>8.5</v>
      </c>
      <c r="I5325" s="13">
        <f>IF(G5325="Male",VLOOKUP(H5325,'Shoe size conversion table'!$B$6:$D$22,2),VLOOKUP(H5325,'Shoe size conversion table'!$J$6:$L$22,2))</f>
        <v>39</v>
      </c>
      <c r="J5325" s="13">
        <f>IF(G5325="Male",VLOOKUP(H5325,'Shoe size conversion table'!$B$6:$D$22,3),VLOOKUP(H5325,'Shoe size conversion table'!$J$6:$L$22,3))</f>
        <v>6.5</v>
      </c>
      <c r="K5325" s="11">
        <v>169</v>
      </c>
      <c r="L5325" s="12">
        <v>0</v>
      </c>
      <c r="M5325" s="7">
        <f t="shared" si="250"/>
        <v>2015</v>
      </c>
      <c r="N5325" s="7">
        <f t="shared" si="251"/>
        <v>7</v>
      </c>
      <c r="O5325" s="30">
        <f t="shared" si="252"/>
        <v>169</v>
      </c>
    </row>
    <row r="5326" spans="2:15" x14ac:dyDescent="0.2">
      <c r="B5326" s="13">
        <v>57094</v>
      </c>
      <c r="C5326" s="14">
        <v>42216.496111111257</v>
      </c>
      <c r="D5326" s="7" t="s">
        <v>7</v>
      </c>
      <c r="E5326" s="13">
        <v>2157</v>
      </c>
      <c r="F5326" s="7" t="s">
        <v>50</v>
      </c>
      <c r="G5326" s="7" t="s">
        <v>11</v>
      </c>
      <c r="H5326" s="13">
        <v>10.5</v>
      </c>
      <c r="I5326" s="13" t="str">
        <f>IF(G5326="Male",VLOOKUP(H5326,'Shoe size conversion table'!$B$6:$D$22,2),VLOOKUP(H5326,'Shoe size conversion table'!$J$6:$L$22,2))</f>
        <v>43-44</v>
      </c>
      <c r="J5326" s="13">
        <f>IF(G5326="Male",VLOOKUP(H5326,'Shoe size conversion table'!$B$6:$D$22,3),VLOOKUP(H5326,'Shoe size conversion table'!$J$6:$L$22,3))</f>
        <v>10</v>
      </c>
      <c r="K5326" s="11">
        <v>169</v>
      </c>
      <c r="L5326" s="12">
        <v>0.3</v>
      </c>
      <c r="M5326" s="7">
        <f t="shared" si="250"/>
        <v>2015</v>
      </c>
      <c r="N5326" s="7">
        <f t="shared" si="251"/>
        <v>7</v>
      </c>
      <c r="O5326" s="30">
        <f t="shared" si="252"/>
        <v>118.3</v>
      </c>
    </row>
    <row r="5327" spans="2:15" x14ac:dyDescent="0.2">
      <c r="B5327" s="13">
        <v>57095</v>
      </c>
      <c r="C5327" s="14">
        <v>42216.526111111256</v>
      </c>
      <c r="D5327" s="7" t="s">
        <v>8</v>
      </c>
      <c r="E5327" s="13">
        <v>2169</v>
      </c>
      <c r="F5327" s="7" t="s">
        <v>42</v>
      </c>
      <c r="G5327" s="7" t="s">
        <v>12</v>
      </c>
      <c r="H5327" s="13">
        <v>5</v>
      </c>
      <c r="I5327" s="13" t="str">
        <f>IF(G5327="Male",VLOOKUP(H5327,'Shoe size conversion table'!$B$6:$D$22,2),VLOOKUP(H5327,'Shoe size conversion table'!$J$6:$L$22,2))</f>
        <v>35-36</v>
      </c>
      <c r="J5327" s="13">
        <f>IF(G5327="Male",VLOOKUP(H5327,'Shoe size conversion table'!$B$6:$D$22,3),VLOOKUP(H5327,'Shoe size conversion table'!$J$6:$L$22,3))</f>
        <v>3</v>
      </c>
      <c r="K5327" s="11">
        <v>159</v>
      </c>
      <c r="L5327" s="12">
        <v>0</v>
      </c>
      <c r="M5327" s="7">
        <f t="shared" si="250"/>
        <v>2015</v>
      </c>
      <c r="N5327" s="7">
        <f t="shared" si="251"/>
        <v>7</v>
      </c>
      <c r="O5327" s="30">
        <f t="shared" si="252"/>
        <v>159</v>
      </c>
    </row>
    <row r="5328" spans="2:15" x14ac:dyDescent="0.2">
      <c r="B5328" s="13">
        <v>57096</v>
      </c>
      <c r="C5328" s="14">
        <v>42216.586111111297</v>
      </c>
      <c r="D5328" s="7" t="s">
        <v>7</v>
      </c>
      <c r="E5328" s="13">
        <v>2158</v>
      </c>
      <c r="F5328" s="7" t="s">
        <v>48</v>
      </c>
      <c r="G5328" s="7" t="s">
        <v>11</v>
      </c>
      <c r="H5328" s="13">
        <v>9</v>
      </c>
      <c r="I5328" s="13">
        <f>IF(G5328="Male",VLOOKUP(H5328,'Shoe size conversion table'!$B$6:$D$22,2),VLOOKUP(H5328,'Shoe size conversion table'!$J$6:$L$22,2))</f>
        <v>42</v>
      </c>
      <c r="J5328" s="13">
        <f>IF(G5328="Male",VLOOKUP(H5328,'Shoe size conversion table'!$B$6:$D$22,3),VLOOKUP(H5328,'Shoe size conversion table'!$J$6:$L$22,3))</f>
        <v>8.5</v>
      </c>
      <c r="K5328" s="11">
        <v>189</v>
      </c>
      <c r="L5328" s="12">
        <v>0</v>
      </c>
      <c r="M5328" s="7">
        <f t="shared" si="250"/>
        <v>2015</v>
      </c>
      <c r="N5328" s="7">
        <f t="shared" si="251"/>
        <v>7</v>
      </c>
      <c r="O5328" s="30">
        <f t="shared" si="252"/>
        <v>189</v>
      </c>
    </row>
    <row r="5329" spans="2:15" x14ac:dyDescent="0.2">
      <c r="B5329" s="13">
        <v>57097</v>
      </c>
      <c r="C5329" s="14">
        <v>42216.626111111109</v>
      </c>
      <c r="D5329" s="7" t="s">
        <v>7</v>
      </c>
      <c r="E5329" s="13">
        <v>2207</v>
      </c>
      <c r="F5329" s="7" t="s">
        <v>49</v>
      </c>
      <c r="G5329" s="7" t="s">
        <v>11</v>
      </c>
      <c r="H5329" s="13">
        <v>8</v>
      </c>
      <c r="I5329" s="13">
        <f>IF(G5329="Male",VLOOKUP(H5329,'Shoe size conversion table'!$B$6:$D$22,2),VLOOKUP(H5329,'Shoe size conversion table'!$J$6:$L$22,2))</f>
        <v>41</v>
      </c>
      <c r="J5329" s="13">
        <f>IF(G5329="Male",VLOOKUP(H5329,'Shoe size conversion table'!$B$6:$D$22,3),VLOOKUP(H5329,'Shoe size conversion table'!$J$6:$L$22,3))</f>
        <v>7.5</v>
      </c>
      <c r="K5329" s="11">
        <v>139</v>
      </c>
      <c r="L5329" s="12">
        <v>0</v>
      </c>
      <c r="M5329" s="7">
        <f t="shared" si="250"/>
        <v>2015</v>
      </c>
      <c r="N5329" s="7">
        <f t="shared" si="251"/>
        <v>7</v>
      </c>
      <c r="O5329" s="30">
        <f t="shared" si="252"/>
        <v>139</v>
      </c>
    </row>
    <row r="5330" spans="2:15" x14ac:dyDescent="0.2">
      <c r="B5330" s="13">
        <v>57098</v>
      </c>
      <c r="C5330" s="14">
        <v>42216.656111111108</v>
      </c>
      <c r="D5330" s="7" t="s">
        <v>7</v>
      </c>
      <c r="E5330" s="13">
        <v>2158</v>
      </c>
      <c r="F5330" s="7" t="s">
        <v>48</v>
      </c>
      <c r="G5330" s="7" t="s">
        <v>11</v>
      </c>
      <c r="H5330" s="13">
        <v>7</v>
      </c>
      <c r="I5330" s="13">
        <f>IF(G5330="Male",VLOOKUP(H5330,'Shoe size conversion table'!$B$6:$D$22,2),VLOOKUP(H5330,'Shoe size conversion table'!$J$6:$L$22,2))</f>
        <v>40</v>
      </c>
      <c r="J5330" s="13">
        <f>IF(G5330="Male",VLOOKUP(H5330,'Shoe size conversion table'!$B$6:$D$22,3),VLOOKUP(H5330,'Shoe size conversion table'!$J$6:$L$22,3))</f>
        <v>6.5</v>
      </c>
      <c r="K5330" s="11">
        <v>189</v>
      </c>
      <c r="L5330" s="12">
        <v>0.1</v>
      </c>
      <c r="M5330" s="7">
        <f t="shared" si="250"/>
        <v>2015</v>
      </c>
      <c r="N5330" s="7">
        <f t="shared" si="251"/>
        <v>7</v>
      </c>
      <c r="O5330" s="30">
        <f t="shared" si="252"/>
        <v>170.1</v>
      </c>
    </row>
    <row r="5331" spans="2:15" x14ac:dyDescent="0.2">
      <c r="B5331" s="13">
        <v>57099</v>
      </c>
      <c r="C5331" s="14">
        <v>42216.696111111254</v>
      </c>
      <c r="D5331" s="7" t="s">
        <v>9</v>
      </c>
      <c r="E5331" s="13">
        <v>2180</v>
      </c>
      <c r="F5331" s="7" t="s">
        <v>59</v>
      </c>
      <c r="G5331" s="7" t="s">
        <v>11</v>
      </c>
      <c r="H5331" s="13">
        <v>10.5</v>
      </c>
      <c r="I5331" s="13" t="str">
        <f>IF(G5331="Male",VLOOKUP(H5331,'Shoe size conversion table'!$B$6:$D$22,2),VLOOKUP(H5331,'Shoe size conversion table'!$J$6:$L$22,2))</f>
        <v>43-44</v>
      </c>
      <c r="J5331" s="13">
        <f>IF(G5331="Male",VLOOKUP(H5331,'Shoe size conversion table'!$B$6:$D$22,3),VLOOKUP(H5331,'Shoe size conversion table'!$J$6:$L$22,3))</f>
        <v>10</v>
      </c>
      <c r="K5331" s="11">
        <v>159</v>
      </c>
      <c r="L5331" s="12">
        <v>0</v>
      </c>
      <c r="M5331" s="7">
        <f t="shared" si="250"/>
        <v>2015</v>
      </c>
      <c r="N5331" s="7">
        <f t="shared" si="251"/>
        <v>7</v>
      </c>
      <c r="O5331" s="30">
        <f t="shared" si="252"/>
        <v>159</v>
      </c>
    </row>
    <row r="5332" spans="2:15" x14ac:dyDescent="0.2">
      <c r="B5332" s="13">
        <v>57100</v>
      </c>
      <c r="C5332" s="14">
        <v>42216.856111111301</v>
      </c>
      <c r="D5332" s="7" t="s">
        <v>8</v>
      </c>
      <c r="E5332" s="13">
        <v>2208</v>
      </c>
      <c r="F5332" s="7" t="s">
        <v>38</v>
      </c>
      <c r="G5332" s="7" t="s">
        <v>11</v>
      </c>
      <c r="H5332" s="13">
        <v>8.5</v>
      </c>
      <c r="I5332" s="13" t="str">
        <f>IF(G5332="Male",VLOOKUP(H5332,'Shoe size conversion table'!$B$6:$D$22,2),VLOOKUP(H5332,'Shoe size conversion table'!$J$6:$L$22,2))</f>
        <v>41-42</v>
      </c>
      <c r="J5332" s="13">
        <f>IF(G5332="Male",VLOOKUP(H5332,'Shoe size conversion table'!$B$6:$D$22,3),VLOOKUP(H5332,'Shoe size conversion table'!$J$6:$L$22,3))</f>
        <v>8</v>
      </c>
      <c r="K5332" s="11">
        <v>189</v>
      </c>
      <c r="L5332" s="12">
        <v>0.2</v>
      </c>
      <c r="M5332" s="7">
        <f t="shared" si="250"/>
        <v>2015</v>
      </c>
      <c r="N5332" s="7">
        <f t="shared" si="251"/>
        <v>7</v>
      </c>
      <c r="O5332" s="30">
        <f t="shared" si="252"/>
        <v>151.20000000000002</v>
      </c>
    </row>
    <row r="5333" spans="2:15" x14ac:dyDescent="0.2">
      <c r="B5333" s="13">
        <v>57101</v>
      </c>
      <c r="C5333" s="14">
        <v>42216.956111111111</v>
      </c>
      <c r="D5333" s="7" t="s">
        <v>8</v>
      </c>
      <c r="E5333" s="13">
        <v>2219</v>
      </c>
      <c r="F5333" s="7" t="s">
        <v>38</v>
      </c>
      <c r="G5333" s="7" t="s">
        <v>12</v>
      </c>
      <c r="H5333" s="13">
        <v>10</v>
      </c>
      <c r="I5333" s="13" t="str">
        <f>IF(G5333="Male",VLOOKUP(H5333,'Shoe size conversion table'!$B$6:$D$22,2),VLOOKUP(H5333,'Shoe size conversion table'!$J$6:$L$22,2))</f>
        <v>40-41</v>
      </c>
      <c r="J5333" s="13">
        <f>IF(G5333="Male",VLOOKUP(H5333,'Shoe size conversion table'!$B$6:$D$22,3),VLOOKUP(H5333,'Shoe size conversion table'!$J$6:$L$22,3))</f>
        <v>8</v>
      </c>
      <c r="K5333" s="11">
        <v>179</v>
      </c>
      <c r="L5333" s="12">
        <v>0.5</v>
      </c>
      <c r="M5333" s="7">
        <f t="shared" si="250"/>
        <v>2015</v>
      </c>
      <c r="N5333" s="7">
        <f t="shared" si="251"/>
        <v>7</v>
      </c>
      <c r="O5333" s="30">
        <f t="shared" si="252"/>
        <v>89.5</v>
      </c>
    </row>
    <row r="5334" spans="2:15" x14ac:dyDescent="0.2">
      <c r="B5334" s="13">
        <v>57102</v>
      </c>
      <c r="C5334" s="14">
        <v>42216.9561111113</v>
      </c>
      <c r="D5334" s="7" t="s">
        <v>10</v>
      </c>
      <c r="E5334" s="13">
        <v>2236</v>
      </c>
      <c r="F5334" s="7" t="s">
        <v>36</v>
      </c>
      <c r="G5334" s="7" t="s">
        <v>12</v>
      </c>
      <c r="H5334" s="13">
        <v>9.5</v>
      </c>
      <c r="I5334" s="13">
        <f>IF(G5334="Male",VLOOKUP(H5334,'Shoe size conversion table'!$B$6:$D$22,2),VLOOKUP(H5334,'Shoe size conversion table'!$J$6:$L$22,2))</f>
        <v>40</v>
      </c>
      <c r="J5334" s="13">
        <f>IF(G5334="Male",VLOOKUP(H5334,'Shoe size conversion table'!$B$6:$D$22,3),VLOOKUP(H5334,'Shoe size conversion table'!$J$6:$L$22,3))</f>
        <v>7.5</v>
      </c>
      <c r="K5334" s="11">
        <v>179</v>
      </c>
      <c r="L5334" s="12">
        <v>0.2</v>
      </c>
      <c r="M5334" s="7">
        <f t="shared" si="250"/>
        <v>2015</v>
      </c>
      <c r="N5334" s="7">
        <f t="shared" si="251"/>
        <v>7</v>
      </c>
      <c r="O5334" s="30">
        <f t="shared" si="252"/>
        <v>143.20000000000002</v>
      </c>
    </row>
    <row r="5335" spans="2:15" x14ac:dyDescent="0.2">
      <c r="B5335" s="13">
        <v>57103</v>
      </c>
      <c r="C5335" s="14">
        <v>42217.006111111252</v>
      </c>
      <c r="D5335" s="7" t="s">
        <v>7</v>
      </c>
      <c r="E5335" s="13">
        <v>2147</v>
      </c>
      <c r="F5335" s="7" t="s">
        <v>48</v>
      </c>
      <c r="G5335" s="7" t="s">
        <v>11</v>
      </c>
      <c r="H5335" s="13">
        <v>9</v>
      </c>
      <c r="I5335" s="13">
        <f>IF(G5335="Male",VLOOKUP(H5335,'Shoe size conversion table'!$B$6:$D$22,2),VLOOKUP(H5335,'Shoe size conversion table'!$J$6:$L$22,2))</f>
        <v>42</v>
      </c>
      <c r="J5335" s="13">
        <f>IF(G5335="Male",VLOOKUP(H5335,'Shoe size conversion table'!$B$6:$D$22,3),VLOOKUP(H5335,'Shoe size conversion table'!$J$6:$L$22,3))</f>
        <v>8.5</v>
      </c>
      <c r="K5335" s="11">
        <v>169</v>
      </c>
      <c r="L5335" s="12">
        <v>0.2</v>
      </c>
      <c r="M5335" s="7">
        <f t="shared" si="250"/>
        <v>2015</v>
      </c>
      <c r="N5335" s="7">
        <f t="shared" si="251"/>
        <v>8</v>
      </c>
      <c r="O5335" s="30">
        <f t="shared" si="252"/>
        <v>135.20000000000002</v>
      </c>
    </row>
    <row r="5336" spans="2:15" x14ac:dyDescent="0.2">
      <c r="B5336" s="13">
        <v>57104</v>
      </c>
      <c r="C5336" s="14">
        <v>42217.056111111226</v>
      </c>
      <c r="D5336" s="7" t="s">
        <v>7</v>
      </c>
      <c r="E5336" s="13">
        <v>2239</v>
      </c>
      <c r="F5336" s="7" t="s">
        <v>46</v>
      </c>
      <c r="G5336" s="7" t="s">
        <v>11</v>
      </c>
      <c r="H5336" s="13">
        <v>9.5</v>
      </c>
      <c r="I5336" s="13" t="str">
        <f>IF(G5336="Male",VLOOKUP(H5336,'Shoe size conversion table'!$B$6:$D$22,2),VLOOKUP(H5336,'Shoe size conversion table'!$J$6:$L$22,2))</f>
        <v>42-43</v>
      </c>
      <c r="J5336" s="13">
        <f>IF(G5336="Male",VLOOKUP(H5336,'Shoe size conversion table'!$B$6:$D$22,3),VLOOKUP(H5336,'Shoe size conversion table'!$J$6:$L$22,3))</f>
        <v>9</v>
      </c>
      <c r="K5336" s="11">
        <v>169</v>
      </c>
      <c r="L5336" s="12">
        <v>0.5</v>
      </c>
      <c r="M5336" s="7">
        <f t="shared" si="250"/>
        <v>2015</v>
      </c>
      <c r="N5336" s="7">
        <f t="shared" si="251"/>
        <v>8</v>
      </c>
      <c r="O5336" s="30">
        <f t="shared" si="252"/>
        <v>84.5</v>
      </c>
    </row>
    <row r="5337" spans="2:15" x14ac:dyDescent="0.2">
      <c r="B5337" s="13">
        <v>57105</v>
      </c>
      <c r="C5337" s="14">
        <v>42217.186111111107</v>
      </c>
      <c r="D5337" s="7" t="s">
        <v>9</v>
      </c>
      <c r="E5337" s="13">
        <v>2193</v>
      </c>
      <c r="F5337" s="7" t="s">
        <v>60</v>
      </c>
      <c r="G5337" s="7" t="s">
        <v>11</v>
      </c>
      <c r="H5337" s="13">
        <v>8.5</v>
      </c>
      <c r="I5337" s="13" t="str">
        <f>IF(G5337="Male",VLOOKUP(H5337,'Shoe size conversion table'!$B$6:$D$22,2),VLOOKUP(H5337,'Shoe size conversion table'!$J$6:$L$22,2))</f>
        <v>41-42</v>
      </c>
      <c r="J5337" s="13">
        <f>IF(G5337="Male",VLOOKUP(H5337,'Shoe size conversion table'!$B$6:$D$22,3),VLOOKUP(H5337,'Shoe size conversion table'!$J$6:$L$22,3))</f>
        <v>8</v>
      </c>
      <c r="K5337" s="11">
        <v>179</v>
      </c>
      <c r="L5337" s="12">
        <v>0.3</v>
      </c>
      <c r="M5337" s="7">
        <f t="shared" si="250"/>
        <v>2015</v>
      </c>
      <c r="N5337" s="7">
        <f t="shared" si="251"/>
        <v>8</v>
      </c>
      <c r="O5337" s="30">
        <f t="shared" si="252"/>
        <v>125.3</v>
      </c>
    </row>
    <row r="5338" spans="2:15" x14ac:dyDescent="0.2">
      <c r="B5338" s="13">
        <v>57106</v>
      </c>
      <c r="C5338" s="14">
        <v>42217.2061111113</v>
      </c>
      <c r="D5338" s="7" t="s">
        <v>10</v>
      </c>
      <c r="E5338" s="13">
        <v>2231</v>
      </c>
      <c r="F5338" s="7" t="s">
        <v>35</v>
      </c>
      <c r="G5338" s="7" t="s">
        <v>11</v>
      </c>
      <c r="H5338" s="13">
        <v>9</v>
      </c>
      <c r="I5338" s="13">
        <f>IF(G5338="Male",VLOOKUP(H5338,'Shoe size conversion table'!$B$6:$D$22,2),VLOOKUP(H5338,'Shoe size conversion table'!$J$6:$L$22,2))</f>
        <v>42</v>
      </c>
      <c r="J5338" s="13">
        <f>IF(G5338="Male",VLOOKUP(H5338,'Shoe size conversion table'!$B$6:$D$22,3),VLOOKUP(H5338,'Shoe size conversion table'!$J$6:$L$22,3))</f>
        <v>8.5</v>
      </c>
      <c r="K5338" s="11">
        <v>139</v>
      </c>
      <c r="L5338" s="12">
        <v>0</v>
      </c>
      <c r="M5338" s="7">
        <f t="shared" si="250"/>
        <v>2015</v>
      </c>
      <c r="N5338" s="7">
        <f t="shared" si="251"/>
        <v>8</v>
      </c>
      <c r="O5338" s="30">
        <f t="shared" si="252"/>
        <v>139</v>
      </c>
    </row>
    <row r="5339" spans="2:15" x14ac:dyDescent="0.2">
      <c r="B5339" s="13">
        <v>57107</v>
      </c>
      <c r="C5339" s="14">
        <v>42217.256111111106</v>
      </c>
      <c r="D5339" s="7" t="s">
        <v>7</v>
      </c>
      <c r="E5339" s="13">
        <v>2176</v>
      </c>
      <c r="F5339" s="7" t="s">
        <v>55</v>
      </c>
      <c r="G5339" s="7" t="s">
        <v>11</v>
      </c>
      <c r="H5339" s="13">
        <v>9</v>
      </c>
      <c r="I5339" s="13">
        <f>IF(G5339="Male",VLOOKUP(H5339,'Shoe size conversion table'!$B$6:$D$22,2),VLOOKUP(H5339,'Shoe size conversion table'!$J$6:$L$22,2))</f>
        <v>42</v>
      </c>
      <c r="J5339" s="13">
        <f>IF(G5339="Male",VLOOKUP(H5339,'Shoe size conversion table'!$B$6:$D$22,3),VLOOKUP(H5339,'Shoe size conversion table'!$J$6:$L$22,3))</f>
        <v>8.5</v>
      </c>
      <c r="K5339" s="11">
        <v>199</v>
      </c>
      <c r="L5339" s="12">
        <v>0</v>
      </c>
      <c r="M5339" s="7">
        <f t="shared" si="250"/>
        <v>2015</v>
      </c>
      <c r="N5339" s="7">
        <f t="shared" si="251"/>
        <v>8</v>
      </c>
      <c r="O5339" s="30">
        <f t="shared" si="252"/>
        <v>199</v>
      </c>
    </row>
    <row r="5340" spans="2:15" x14ac:dyDescent="0.2">
      <c r="B5340" s="13">
        <v>57108</v>
      </c>
      <c r="C5340" s="14">
        <v>42217.296111111224</v>
      </c>
      <c r="D5340" s="7" t="s">
        <v>7</v>
      </c>
      <c r="E5340" s="13">
        <v>2171</v>
      </c>
      <c r="F5340" s="7" t="s">
        <v>50</v>
      </c>
      <c r="G5340" s="7" t="s">
        <v>12</v>
      </c>
      <c r="H5340" s="13">
        <v>8</v>
      </c>
      <c r="I5340" s="13" t="str">
        <f>IF(G5340="Male",VLOOKUP(H5340,'Shoe size conversion table'!$B$6:$D$22,2),VLOOKUP(H5340,'Shoe size conversion table'!$J$6:$L$22,2))</f>
        <v>38-39</v>
      </c>
      <c r="J5340" s="13">
        <f>IF(G5340="Male",VLOOKUP(H5340,'Shoe size conversion table'!$B$6:$D$22,3),VLOOKUP(H5340,'Shoe size conversion table'!$J$6:$L$22,3))</f>
        <v>6</v>
      </c>
      <c r="K5340" s="11">
        <v>189</v>
      </c>
      <c r="L5340" s="12">
        <v>0.1</v>
      </c>
      <c r="M5340" s="7">
        <f t="shared" si="250"/>
        <v>2015</v>
      </c>
      <c r="N5340" s="7">
        <f t="shared" si="251"/>
        <v>8</v>
      </c>
      <c r="O5340" s="30">
        <f t="shared" si="252"/>
        <v>170.1</v>
      </c>
    </row>
    <row r="5341" spans="2:15" x14ac:dyDescent="0.2">
      <c r="B5341" s="13">
        <v>57109</v>
      </c>
      <c r="C5341" s="14">
        <v>42217.326111111259</v>
      </c>
      <c r="D5341" s="7" t="s">
        <v>10</v>
      </c>
      <c r="E5341" s="13">
        <v>2234</v>
      </c>
      <c r="F5341" s="7" t="s">
        <v>34</v>
      </c>
      <c r="G5341" s="7" t="s">
        <v>12</v>
      </c>
      <c r="H5341" s="13">
        <v>7.5</v>
      </c>
      <c r="I5341" s="13">
        <f>IF(G5341="Male",VLOOKUP(H5341,'Shoe size conversion table'!$B$6:$D$22,2),VLOOKUP(H5341,'Shoe size conversion table'!$J$6:$L$22,2))</f>
        <v>38</v>
      </c>
      <c r="J5341" s="13">
        <f>IF(G5341="Male",VLOOKUP(H5341,'Shoe size conversion table'!$B$6:$D$22,3),VLOOKUP(H5341,'Shoe size conversion table'!$J$6:$L$22,3))</f>
        <v>5.5</v>
      </c>
      <c r="K5341" s="11">
        <v>129</v>
      </c>
      <c r="L5341" s="12">
        <v>0</v>
      </c>
      <c r="M5341" s="7">
        <f t="shared" si="250"/>
        <v>2015</v>
      </c>
      <c r="N5341" s="7">
        <f t="shared" si="251"/>
        <v>8</v>
      </c>
      <c r="O5341" s="30">
        <f t="shared" si="252"/>
        <v>129</v>
      </c>
    </row>
    <row r="5342" spans="2:15" x14ac:dyDescent="0.2">
      <c r="B5342" s="13">
        <v>57110</v>
      </c>
      <c r="C5342" s="14">
        <v>42217.456111111256</v>
      </c>
      <c r="D5342" s="7" t="s">
        <v>10</v>
      </c>
      <c r="E5342" s="13">
        <v>2204</v>
      </c>
      <c r="F5342" s="7" t="s">
        <v>35</v>
      </c>
      <c r="G5342" s="7" t="s">
        <v>11</v>
      </c>
      <c r="H5342" s="13">
        <v>10</v>
      </c>
      <c r="I5342" s="13">
        <f>IF(G5342="Male",VLOOKUP(H5342,'Shoe size conversion table'!$B$6:$D$22,2),VLOOKUP(H5342,'Shoe size conversion table'!$J$6:$L$22,2))</f>
        <v>43</v>
      </c>
      <c r="J5342" s="13">
        <f>IF(G5342="Male",VLOOKUP(H5342,'Shoe size conversion table'!$B$6:$D$22,3),VLOOKUP(H5342,'Shoe size conversion table'!$J$6:$L$22,3))</f>
        <v>9.5</v>
      </c>
      <c r="K5342" s="11">
        <v>199</v>
      </c>
      <c r="L5342" s="12">
        <v>0</v>
      </c>
      <c r="M5342" s="7">
        <f t="shared" si="250"/>
        <v>2015</v>
      </c>
      <c r="N5342" s="7">
        <f t="shared" si="251"/>
        <v>8</v>
      </c>
      <c r="O5342" s="30">
        <f t="shared" si="252"/>
        <v>199</v>
      </c>
    </row>
    <row r="5343" spans="2:15" x14ac:dyDescent="0.2">
      <c r="B5343" s="13">
        <v>57111</v>
      </c>
      <c r="C5343" s="14">
        <v>42217.526111111256</v>
      </c>
      <c r="D5343" s="7" t="s">
        <v>8</v>
      </c>
      <c r="E5343" s="13">
        <v>2234</v>
      </c>
      <c r="F5343" s="7" t="s">
        <v>39</v>
      </c>
      <c r="G5343" s="7" t="s">
        <v>11</v>
      </c>
      <c r="H5343" s="13">
        <v>11</v>
      </c>
      <c r="I5343" s="13">
        <f>IF(G5343="Male",VLOOKUP(H5343,'Shoe size conversion table'!$B$6:$D$22,2),VLOOKUP(H5343,'Shoe size conversion table'!$J$6:$L$22,2))</f>
        <v>44</v>
      </c>
      <c r="J5343" s="13">
        <f>IF(G5343="Male",VLOOKUP(H5343,'Shoe size conversion table'!$B$6:$D$22,3),VLOOKUP(H5343,'Shoe size conversion table'!$J$6:$L$22,3))</f>
        <v>10.5</v>
      </c>
      <c r="K5343" s="11">
        <v>159</v>
      </c>
      <c r="L5343" s="12">
        <v>0.2</v>
      </c>
      <c r="M5343" s="7">
        <f t="shared" si="250"/>
        <v>2015</v>
      </c>
      <c r="N5343" s="7">
        <f t="shared" si="251"/>
        <v>8</v>
      </c>
      <c r="O5343" s="30">
        <f t="shared" si="252"/>
        <v>127.2</v>
      </c>
    </row>
    <row r="5344" spans="2:15" x14ac:dyDescent="0.2">
      <c r="B5344" s="13">
        <v>57112</v>
      </c>
      <c r="C5344" s="14">
        <v>42217.586111111297</v>
      </c>
      <c r="D5344" s="7" t="s">
        <v>7</v>
      </c>
      <c r="E5344" s="13">
        <v>2147</v>
      </c>
      <c r="F5344" s="7" t="s">
        <v>48</v>
      </c>
      <c r="G5344" s="7" t="s">
        <v>12</v>
      </c>
      <c r="H5344" s="13">
        <v>8.5</v>
      </c>
      <c r="I5344" s="13">
        <f>IF(G5344="Male",VLOOKUP(H5344,'Shoe size conversion table'!$B$6:$D$22,2),VLOOKUP(H5344,'Shoe size conversion table'!$J$6:$L$22,2))</f>
        <v>39</v>
      </c>
      <c r="J5344" s="13">
        <f>IF(G5344="Male",VLOOKUP(H5344,'Shoe size conversion table'!$B$6:$D$22,3),VLOOKUP(H5344,'Shoe size conversion table'!$J$6:$L$22,3))</f>
        <v>6.5</v>
      </c>
      <c r="K5344" s="11">
        <v>169</v>
      </c>
      <c r="L5344" s="12">
        <v>0.1</v>
      </c>
      <c r="M5344" s="7">
        <f t="shared" si="250"/>
        <v>2015</v>
      </c>
      <c r="N5344" s="7">
        <f t="shared" si="251"/>
        <v>8</v>
      </c>
      <c r="O5344" s="30">
        <f t="shared" si="252"/>
        <v>152.1</v>
      </c>
    </row>
    <row r="5345" spans="2:15" x14ac:dyDescent="0.2">
      <c r="B5345" s="13">
        <v>57113</v>
      </c>
      <c r="C5345" s="14">
        <v>42217.626111111109</v>
      </c>
      <c r="D5345" s="7" t="s">
        <v>10</v>
      </c>
      <c r="E5345" s="13">
        <v>2201</v>
      </c>
      <c r="F5345" s="7" t="s">
        <v>34</v>
      </c>
      <c r="G5345" s="7" t="s">
        <v>12</v>
      </c>
      <c r="H5345" s="13">
        <v>8.5</v>
      </c>
      <c r="I5345" s="13">
        <f>IF(G5345="Male",VLOOKUP(H5345,'Shoe size conversion table'!$B$6:$D$22,2),VLOOKUP(H5345,'Shoe size conversion table'!$J$6:$L$22,2))</f>
        <v>39</v>
      </c>
      <c r="J5345" s="13">
        <f>IF(G5345="Male",VLOOKUP(H5345,'Shoe size conversion table'!$B$6:$D$22,3),VLOOKUP(H5345,'Shoe size conversion table'!$J$6:$L$22,3))</f>
        <v>6.5</v>
      </c>
      <c r="K5345" s="11">
        <v>169</v>
      </c>
      <c r="L5345" s="12">
        <v>0.3</v>
      </c>
      <c r="M5345" s="7">
        <f t="shared" si="250"/>
        <v>2015</v>
      </c>
      <c r="N5345" s="7">
        <f t="shared" si="251"/>
        <v>8</v>
      </c>
      <c r="O5345" s="30">
        <f t="shared" si="252"/>
        <v>118.3</v>
      </c>
    </row>
    <row r="5346" spans="2:15" x14ac:dyDescent="0.2">
      <c r="B5346" s="13">
        <v>57114</v>
      </c>
      <c r="C5346" s="14">
        <v>42217.656111111108</v>
      </c>
      <c r="D5346" s="7" t="s">
        <v>7</v>
      </c>
      <c r="E5346" s="13">
        <v>2177</v>
      </c>
      <c r="F5346" s="7" t="s">
        <v>48</v>
      </c>
      <c r="G5346" s="7" t="s">
        <v>11</v>
      </c>
      <c r="H5346" s="13">
        <v>9</v>
      </c>
      <c r="I5346" s="13">
        <f>IF(G5346="Male",VLOOKUP(H5346,'Shoe size conversion table'!$B$6:$D$22,2),VLOOKUP(H5346,'Shoe size conversion table'!$J$6:$L$22,2))</f>
        <v>42</v>
      </c>
      <c r="J5346" s="13">
        <f>IF(G5346="Male",VLOOKUP(H5346,'Shoe size conversion table'!$B$6:$D$22,3),VLOOKUP(H5346,'Shoe size conversion table'!$J$6:$L$22,3))</f>
        <v>8.5</v>
      </c>
      <c r="K5346" s="11">
        <v>199</v>
      </c>
      <c r="L5346" s="12">
        <v>0.1</v>
      </c>
      <c r="M5346" s="7">
        <f t="shared" si="250"/>
        <v>2015</v>
      </c>
      <c r="N5346" s="7">
        <f t="shared" si="251"/>
        <v>8</v>
      </c>
      <c r="O5346" s="30">
        <f t="shared" si="252"/>
        <v>179.1</v>
      </c>
    </row>
    <row r="5347" spans="2:15" x14ac:dyDescent="0.2">
      <c r="B5347" s="13">
        <v>57115</v>
      </c>
      <c r="C5347" s="14">
        <v>42217.726111111304</v>
      </c>
      <c r="D5347" s="7" t="s">
        <v>7</v>
      </c>
      <c r="E5347" s="13">
        <v>2224</v>
      </c>
      <c r="F5347" s="7" t="s">
        <v>49</v>
      </c>
      <c r="G5347" s="7" t="s">
        <v>12</v>
      </c>
      <c r="H5347" s="13">
        <v>7.5</v>
      </c>
      <c r="I5347" s="13">
        <f>IF(G5347="Male",VLOOKUP(H5347,'Shoe size conversion table'!$B$6:$D$22,2),VLOOKUP(H5347,'Shoe size conversion table'!$J$6:$L$22,2))</f>
        <v>38</v>
      </c>
      <c r="J5347" s="13">
        <f>IF(G5347="Male",VLOOKUP(H5347,'Shoe size conversion table'!$B$6:$D$22,3),VLOOKUP(H5347,'Shoe size conversion table'!$J$6:$L$22,3))</f>
        <v>5.5</v>
      </c>
      <c r="K5347" s="11">
        <v>199</v>
      </c>
      <c r="L5347" s="12">
        <v>0.1</v>
      </c>
      <c r="M5347" s="7">
        <f t="shared" si="250"/>
        <v>2015</v>
      </c>
      <c r="N5347" s="7">
        <f t="shared" si="251"/>
        <v>8</v>
      </c>
      <c r="O5347" s="30">
        <f t="shared" si="252"/>
        <v>179.1</v>
      </c>
    </row>
    <row r="5348" spans="2:15" x14ac:dyDescent="0.2">
      <c r="B5348" s="13">
        <v>57116</v>
      </c>
      <c r="C5348" s="14">
        <v>42217.826111111222</v>
      </c>
      <c r="D5348" s="7" t="s">
        <v>9</v>
      </c>
      <c r="E5348" s="13">
        <v>2170</v>
      </c>
      <c r="F5348" s="7" t="s">
        <v>59</v>
      </c>
      <c r="G5348" s="7" t="s">
        <v>12</v>
      </c>
      <c r="H5348" s="13">
        <v>9.5</v>
      </c>
      <c r="I5348" s="13">
        <f>IF(G5348="Male",VLOOKUP(H5348,'Shoe size conversion table'!$B$6:$D$22,2),VLOOKUP(H5348,'Shoe size conversion table'!$J$6:$L$22,2))</f>
        <v>40</v>
      </c>
      <c r="J5348" s="13">
        <f>IF(G5348="Male",VLOOKUP(H5348,'Shoe size conversion table'!$B$6:$D$22,3),VLOOKUP(H5348,'Shoe size conversion table'!$J$6:$L$22,3))</f>
        <v>7.5</v>
      </c>
      <c r="K5348" s="11">
        <v>159</v>
      </c>
      <c r="L5348" s="12">
        <v>0.2</v>
      </c>
      <c r="M5348" s="7">
        <f t="shared" si="250"/>
        <v>2015</v>
      </c>
      <c r="N5348" s="7">
        <f t="shared" si="251"/>
        <v>8</v>
      </c>
      <c r="O5348" s="30">
        <f t="shared" si="252"/>
        <v>127.2</v>
      </c>
    </row>
    <row r="5349" spans="2:15" x14ac:dyDescent="0.2">
      <c r="B5349" s="13">
        <v>57117</v>
      </c>
      <c r="C5349" s="14">
        <v>42217.826111111222</v>
      </c>
      <c r="D5349" s="7" t="s">
        <v>10</v>
      </c>
      <c r="E5349" s="13">
        <v>2159</v>
      </c>
      <c r="F5349" s="7" t="s">
        <v>34</v>
      </c>
      <c r="G5349" s="7" t="s">
        <v>11</v>
      </c>
      <c r="H5349" s="13">
        <v>9.5</v>
      </c>
      <c r="I5349" s="13" t="str">
        <f>IF(G5349="Male",VLOOKUP(H5349,'Shoe size conversion table'!$B$6:$D$22,2),VLOOKUP(H5349,'Shoe size conversion table'!$J$6:$L$22,2))</f>
        <v>42-43</v>
      </c>
      <c r="J5349" s="13">
        <f>IF(G5349="Male",VLOOKUP(H5349,'Shoe size conversion table'!$B$6:$D$22,3),VLOOKUP(H5349,'Shoe size conversion table'!$J$6:$L$22,3))</f>
        <v>9</v>
      </c>
      <c r="K5349" s="11">
        <v>179</v>
      </c>
      <c r="L5349" s="12">
        <v>0.3</v>
      </c>
      <c r="M5349" s="7">
        <f t="shared" si="250"/>
        <v>2015</v>
      </c>
      <c r="N5349" s="7">
        <f t="shared" si="251"/>
        <v>8</v>
      </c>
      <c r="O5349" s="30">
        <f t="shared" si="252"/>
        <v>125.3</v>
      </c>
    </row>
    <row r="5350" spans="2:15" x14ac:dyDescent="0.2">
      <c r="B5350" s="13">
        <v>57118</v>
      </c>
      <c r="C5350" s="14">
        <v>42217.9561111113</v>
      </c>
      <c r="D5350" s="7" t="s">
        <v>7</v>
      </c>
      <c r="E5350" s="13">
        <v>2174</v>
      </c>
      <c r="F5350" s="7" t="s">
        <v>57</v>
      </c>
      <c r="G5350" s="7" t="s">
        <v>12</v>
      </c>
      <c r="H5350" s="13">
        <v>9</v>
      </c>
      <c r="I5350" s="13" t="str">
        <f>IF(G5350="Male",VLOOKUP(H5350,'Shoe size conversion table'!$B$6:$D$22,2),VLOOKUP(H5350,'Shoe size conversion table'!$J$6:$L$22,2))</f>
        <v>39-40</v>
      </c>
      <c r="J5350" s="13">
        <f>IF(G5350="Male",VLOOKUP(H5350,'Shoe size conversion table'!$B$6:$D$22,3),VLOOKUP(H5350,'Shoe size conversion table'!$J$6:$L$22,3))</f>
        <v>7</v>
      </c>
      <c r="K5350" s="11">
        <v>189</v>
      </c>
      <c r="L5350" s="12">
        <v>0.1</v>
      </c>
      <c r="M5350" s="7">
        <f t="shared" si="250"/>
        <v>2015</v>
      </c>
      <c r="N5350" s="7">
        <f t="shared" si="251"/>
        <v>8</v>
      </c>
      <c r="O5350" s="30">
        <f t="shared" si="252"/>
        <v>170.1</v>
      </c>
    </row>
    <row r="5351" spans="2:15" x14ac:dyDescent="0.2">
      <c r="B5351" s="13">
        <v>57119</v>
      </c>
      <c r="C5351" s="14">
        <v>42218.056111111226</v>
      </c>
      <c r="D5351" s="7" t="s">
        <v>7</v>
      </c>
      <c r="E5351" s="13">
        <v>2154</v>
      </c>
      <c r="F5351" s="7" t="s">
        <v>52</v>
      </c>
      <c r="G5351" s="7" t="s">
        <v>11</v>
      </c>
      <c r="H5351" s="13">
        <v>9</v>
      </c>
      <c r="I5351" s="13">
        <f>IF(G5351="Male",VLOOKUP(H5351,'Shoe size conversion table'!$B$6:$D$22,2),VLOOKUP(H5351,'Shoe size conversion table'!$J$6:$L$22,2))</f>
        <v>42</v>
      </c>
      <c r="J5351" s="13">
        <f>IF(G5351="Male",VLOOKUP(H5351,'Shoe size conversion table'!$B$6:$D$22,3),VLOOKUP(H5351,'Shoe size conversion table'!$J$6:$L$22,3))</f>
        <v>8.5</v>
      </c>
      <c r="K5351" s="11">
        <v>129</v>
      </c>
      <c r="L5351" s="12">
        <v>0.1</v>
      </c>
      <c r="M5351" s="7">
        <f t="shared" si="250"/>
        <v>2015</v>
      </c>
      <c r="N5351" s="7">
        <f t="shared" si="251"/>
        <v>8</v>
      </c>
      <c r="O5351" s="30">
        <f t="shared" si="252"/>
        <v>116.10000000000001</v>
      </c>
    </row>
    <row r="5352" spans="2:15" x14ac:dyDescent="0.2">
      <c r="B5352" s="13">
        <v>57120</v>
      </c>
      <c r="C5352" s="14">
        <v>42218.126111111262</v>
      </c>
      <c r="D5352" s="7" t="s">
        <v>10</v>
      </c>
      <c r="E5352" s="13">
        <v>2181</v>
      </c>
      <c r="F5352" s="7" t="s">
        <v>34</v>
      </c>
      <c r="G5352" s="7" t="s">
        <v>11</v>
      </c>
      <c r="H5352" s="13">
        <v>10.5</v>
      </c>
      <c r="I5352" s="13" t="str">
        <f>IF(G5352="Male",VLOOKUP(H5352,'Shoe size conversion table'!$B$6:$D$22,2),VLOOKUP(H5352,'Shoe size conversion table'!$J$6:$L$22,2))</f>
        <v>43-44</v>
      </c>
      <c r="J5352" s="13">
        <f>IF(G5352="Male",VLOOKUP(H5352,'Shoe size conversion table'!$B$6:$D$22,3),VLOOKUP(H5352,'Shoe size conversion table'!$J$6:$L$22,3))</f>
        <v>10</v>
      </c>
      <c r="K5352" s="11">
        <v>189</v>
      </c>
      <c r="L5352" s="12">
        <v>0.5</v>
      </c>
      <c r="M5352" s="7">
        <f t="shared" si="250"/>
        <v>2015</v>
      </c>
      <c r="N5352" s="7">
        <f t="shared" si="251"/>
        <v>8</v>
      </c>
      <c r="O5352" s="30">
        <f t="shared" si="252"/>
        <v>94.5</v>
      </c>
    </row>
    <row r="5353" spans="2:15" x14ac:dyDescent="0.2">
      <c r="B5353" s="13">
        <v>57121</v>
      </c>
      <c r="C5353" s="14">
        <v>42218.186111111107</v>
      </c>
      <c r="D5353" s="7" t="s">
        <v>7</v>
      </c>
      <c r="E5353" s="13">
        <v>2222</v>
      </c>
      <c r="F5353" s="7" t="s">
        <v>49</v>
      </c>
      <c r="G5353" s="7" t="s">
        <v>12</v>
      </c>
      <c r="H5353" s="13">
        <v>9</v>
      </c>
      <c r="I5353" s="13" t="str">
        <f>IF(G5353="Male",VLOOKUP(H5353,'Shoe size conversion table'!$B$6:$D$22,2),VLOOKUP(H5353,'Shoe size conversion table'!$J$6:$L$22,2))</f>
        <v>39-40</v>
      </c>
      <c r="J5353" s="13">
        <f>IF(G5353="Male",VLOOKUP(H5353,'Shoe size conversion table'!$B$6:$D$22,3),VLOOKUP(H5353,'Shoe size conversion table'!$J$6:$L$22,3))</f>
        <v>7</v>
      </c>
      <c r="K5353" s="11">
        <v>179</v>
      </c>
      <c r="L5353" s="12">
        <v>0</v>
      </c>
      <c r="M5353" s="7">
        <f t="shared" si="250"/>
        <v>2015</v>
      </c>
      <c r="N5353" s="7">
        <f t="shared" si="251"/>
        <v>8</v>
      </c>
      <c r="O5353" s="30">
        <f t="shared" si="252"/>
        <v>179</v>
      </c>
    </row>
    <row r="5354" spans="2:15" x14ac:dyDescent="0.2">
      <c r="B5354" s="13">
        <v>57122</v>
      </c>
      <c r="C5354" s="14">
        <v>42218.226111111224</v>
      </c>
      <c r="D5354" s="7" t="s">
        <v>7</v>
      </c>
      <c r="E5354" s="13">
        <v>2147</v>
      </c>
      <c r="F5354" s="7" t="s">
        <v>47</v>
      </c>
      <c r="G5354" s="7" t="s">
        <v>11</v>
      </c>
      <c r="H5354" s="13">
        <v>6.5</v>
      </c>
      <c r="I5354" s="13">
        <f>IF(G5354="Male",VLOOKUP(H5354,'Shoe size conversion table'!$B$6:$D$22,2),VLOOKUP(H5354,'Shoe size conversion table'!$J$6:$L$22,2))</f>
        <v>39</v>
      </c>
      <c r="J5354" s="13">
        <f>IF(G5354="Male",VLOOKUP(H5354,'Shoe size conversion table'!$B$6:$D$22,3),VLOOKUP(H5354,'Shoe size conversion table'!$J$6:$L$22,3))</f>
        <v>6</v>
      </c>
      <c r="K5354" s="11">
        <v>139</v>
      </c>
      <c r="L5354" s="12">
        <v>0</v>
      </c>
      <c r="M5354" s="7">
        <f t="shared" si="250"/>
        <v>2015</v>
      </c>
      <c r="N5354" s="7">
        <f t="shared" si="251"/>
        <v>8</v>
      </c>
      <c r="O5354" s="30">
        <f t="shared" si="252"/>
        <v>139</v>
      </c>
    </row>
    <row r="5355" spans="2:15" x14ac:dyDescent="0.2">
      <c r="B5355" s="13">
        <v>57123</v>
      </c>
      <c r="C5355" s="14">
        <v>42218.38611111122</v>
      </c>
      <c r="D5355" s="7" t="s">
        <v>8</v>
      </c>
      <c r="E5355" s="13">
        <v>2222</v>
      </c>
      <c r="F5355" s="7" t="s">
        <v>39</v>
      </c>
      <c r="G5355" s="7" t="s">
        <v>12</v>
      </c>
      <c r="H5355" s="13">
        <v>9</v>
      </c>
      <c r="I5355" s="13" t="str">
        <f>IF(G5355="Male",VLOOKUP(H5355,'Shoe size conversion table'!$B$6:$D$22,2),VLOOKUP(H5355,'Shoe size conversion table'!$J$6:$L$22,2))</f>
        <v>39-40</v>
      </c>
      <c r="J5355" s="13">
        <f>IF(G5355="Male",VLOOKUP(H5355,'Shoe size conversion table'!$B$6:$D$22,3),VLOOKUP(H5355,'Shoe size conversion table'!$J$6:$L$22,3))</f>
        <v>7</v>
      </c>
      <c r="K5355" s="11">
        <v>169</v>
      </c>
      <c r="L5355" s="12">
        <v>0</v>
      </c>
      <c r="M5355" s="7">
        <f t="shared" si="250"/>
        <v>2015</v>
      </c>
      <c r="N5355" s="7">
        <f t="shared" si="251"/>
        <v>8</v>
      </c>
      <c r="O5355" s="30">
        <f t="shared" si="252"/>
        <v>169</v>
      </c>
    </row>
    <row r="5356" spans="2:15" x14ac:dyDescent="0.2">
      <c r="B5356" s="13">
        <v>57124</v>
      </c>
      <c r="C5356" s="14">
        <v>42218.5661111113</v>
      </c>
      <c r="D5356" s="7" t="s">
        <v>7</v>
      </c>
      <c r="E5356" s="13">
        <v>2158</v>
      </c>
      <c r="F5356" s="7" t="s">
        <v>48</v>
      </c>
      <c r="G5356" s="7" t="s">
        <v>12</v>
      </c>
      <c r="H5356" s="13">
        <v>8.5</v>
      </c>
      <c r="I5356" s="13">
        <f>IF(G5356="Male",VLOOKUP(H5356,'Shoe size conversion table'!$B$6:$D$22,2),VLOOKUP(H5356,'Shoe size conversion table'!$J$6:$L$22,2))</f>
        <v>39</v>
      </c>
      <c r="J5356" s="13">
        <f>IF(G5356="Male",VLOOKUP(H5356,'Shoe size conversion table'!$B$6:$D$22,3),VLOOKUP(H5356,'Shoe size conversion table'!$J$6:$L$22,3))</f>
        <v>6.5</v>
      </c>
      <c r="K5356" s="11">
        <v>199</v>
      </c>
      <c r="L5356" s="12">
        <v>0</v>
      </c>
      <c r="M5356" s="7">
        <f t="shared" si="250"/>
        <v>2015</v>
      </c>
      <c r="N5356" s="7">
        <f t="shared" si="251"/>
        <v>8</v>
      </c>
      <c r="O5356" s="30">
        <f t="shared" si="252"/>
        <v>199</v>
      </c>
    </row>
    <row r="5357" spans="2:15" x14ac:dyDescent="0.2">
      <c r="B5357" s="13">
        <v>57125</v>
      </c>
      <c r="C5357" s="14">
        <v>42218.576111111259</v>
      </c>
      <c r="D5357" s="7" t="s">
        <v>7</v>
      </c>
      <c r="E5357" s="13">
        <v>2234</v>
      </c>
      <c r="F5357" s="7" t="s">
        <v>53</v>
      </c>
      <c r="G5357" s="7" t="s">
        <v>11</v>
      </c>
      <c r="H5357" s="13">
        <v>10</v>
      </c>
      <c r="I5357" s="13">
        <f>IF(G5357="Male",VLOOKUP(H5357,'Shoe size conversion table'!$B$6:$D$22,2),VLOOKUP(H5357,'Shoe size conversion table'!$J$6:$L$22,2))</f>
        <v>43</v>
      </c>
      <c r="J5357" s="13">
        <f>IF(G5357="Male",VLOOKUP(H5357,'Shoe size conversion table'!$B$6:$D$22,3),VLOOKUP(H5357,'Shoe size conversion table'!$J$6:$L$22,3))</f>
        <v>9.5</v>
      </c>
      <c r="K5357" s="11">
        <v>139</v>
      </c>
      <c r="L5357" s="12">
        <v>0</v>
      </c>
      <c r="M5357" s="7">
        <f t="shared" si="250"/>
        <v>2015</v>
      </c>
      <c r="N5357" s="7">
        <f t="shared" si="251"/>
        <v>8</v>
      </c>
      <c r="O5357" s="30">
        <f t="shared" si="252"/>
        <v>139</v>
      </c>
    </row>
    <row r="5358" spans="2:15" x14ac:dyDescent="0.2">
      <c r="B5358" s="13">
        <v>57126</v>
      </c>
      <c r="C5358" s="14">
        <v>42218.656111111108</v>
      </c>
      <c r="D5358" s="7" t="s">
        <v>9</v>
      </c>
      <c r="E5358" s="13">
        <v>2172</v>
      </c>
      <c r="F5358" s="7" t="s">
        <v>58</v>
      </c>
      <c r="G5358" s="7" t="s">
        <v>12</v>
      </c>
      <c r="H5358" s="13">
        <v>8.5</v>
      </c>
      <c r="I5358" s="13">
        <f>IF(G5358="Male",VLOOKUP(H5358,'Shoe size conversion table'!$B$6:$D$22,2),VLOOKUP(H5358,'Shoe size conversion table'!$J$6:$L$22,2))</f>
        <v>39</v>
      </c>
      <c r="J5358" s="13">
        <f>IF(G5358="Male",VLOOKUP(H5358,'Shoe size conversion table'!$B$6:$D$22,3),VLOOKUP(H5358,'Shoe size conversion table'!$J$6:$L$22,3))</f>
        <v>6.5</v>
      </c>
      <c r="K5358" s="11">
        <v>149</v>
      </c>
      <c r="L5358" s="12">
        <v>0.1</v>
      </c>
      <c r="M5358" s="7">
        <f t="shared" si="250"/>
        <v>2015</v>
      </c>
      <c r="N5358" s="7">
        <f t="shared" si="251"/>
        <v>8</v>
      </c>
      <c r="O5358" s="30">
        <f t="shared" si="252"/>
        <v>134.1</v>
      </c>
    </row>
    <row r="5359" spans="2:15" x14ac:dyDescent="0.2">
      <c r="B5359" s="13">
        <v>57127</v>
      </c>
      <c r="C5359" s="14">
        <v>42218.726111111304</v>
      </c>
      <c r="D5359" s="7" t="s">
        <v>7</v>
      </c>
      <c r="E5359" s="13">
        <v>2224</v>
      </c>
      <c r="F5359" s="7" t="s">
        <v>49</v>
      </c>
      <c r="G5359" s="7" t="s">
        <v>12</v>
      </c>
      <c r="H5359" s="13">
        <v>7.5</v>
      </c>
      <c r="I5359" s="13">
        <f>IF(G5359="Male",VLOOKUP(H5359,'Shoe size conversion table'!$B$6:$D$22,2),VLOOKUP(H5359,'Shoe size conversion table'!$J$6:$L$22,2))</f>
        <v>38</v>
      </c>
      <c r="J5359" s="13">
        <f>IF(G5359="Male",VLOOKUP(H5359,'Shoe size conversion table'!$B$6:$D$22,3),VLOOKUP(H5359,'Shoe size conversion table'!$J$6:$L$22,3))</f>
        <v>5.5</v>
      </c>
      <c r="K5359" s="11">
        <v>199</v>
      </c>
      <c r="L5359" s="12">
        <v>0.1</v>
      </c>
      <c r="M5359" s="7">
        <f t="shared" si="250"/>
        <v>2015</v>
      </c>
      <c r="N5359" s="7">
        <f t="shared" si="251"/>
        <v>8</v>
      </c>
      <c r="O5359" s="30">
        <f t="shared" si="252"/>
        <v>179.1</v>
      </c>
    </row>
    <row r="5360" spans="2:15" x14ac:dyDescent="0.2">
      <c r="B5360" s="13">
        <v>57128</v>
      </c>
      <c r="C5360" s="14">
        <v>42218.726111111304</v>
      </c>
      <c r="D5360" s="7" t="s">
        <v>10</v>
      </c>
      <c r="E5360" s="13">
        <v>2176</v>
      </c>
      <c r="F5360" s="7" t="s">
        <v>34</v>
      </c>
      <c r="G5360" s="7" t="s">
        <v>11</v>
      </c>
      <c r="H5360" s="13">
        <v>9</v>
      </c>
      <c r="I5360" s="13">
        <f>IF(G5360="Male",VLOOKUP(H5360,'Shoe size conversion table'!$B$6:$D$22,2),VLOOKUP(H5360,'Shoe size conversion table'!$J$6:$L$22,2))</f>
        <v>42</v>
      </c>
      <c r="J5360" s="13">
        <f>IF(G5360="Male",VLOOKUP(H5360,'Shoe size conversion table'!$B$6:$D$22,3),VLOOKUP(H5360,'Shoe size conversion table'!$J$6:$L$22,3))</f>
        <v>8.5</v>
      </c>
      <c r="K5360" s="11">
        <v>179</v>
      </c>
      <c r="L5360" s="12">
        <v>0</v>
      </c>
      <c r="M5360" s="7">
        <f t="shared" si="250"/>
        <v>2015</v>
      </c>
      <c r="N5360" s="7">
        <f t="shared" si="251"/>
        <v>8</v>
      </c>
      <c r="O5360" s="30">
        <f t="shared" si="252"/>
        <v>179</v>
      </c>
    </row>
    <row r="5361" spans="2:15" x14ac:dyDescent="0.2">
      <c r="B5361" s="13">
        <v>57129</v>
      </c>
      <c r="C5361" s="14">
        <v>42218.826111111222</v>
      </c>
      <c r="D5361" s="7" t="s">
        <v>7</v>
      </c>
      <c r="E5361" s="13">
        <v>2197</v>
      </c>
      <c r="F5361" s="7" t="s">
        <v>51</v>
      </c>
      <c r="G5361" s="7" t="s">
        <v>11</v>
      </c>
      <c r="H5361" s="13">
        <v>10</v>
      </c>
      <c r="I5361" s="13">
        <f>IF(G5361="Male",VLOOKUP(H5361,'Shoe size conversion table'!$B$6:$D$22,2),VLOOKUP(H5361,'Shoe size conversion table'!$J$6:$L$22,2))</f>
        <v>43</v>
      </c>
      <c r="J5361" s="13">
        <f>IF(G5361="Male",VLOOKUP(H5361,'Shoe size conversion table'!$B$6:$D$22,3),VLOOKUP(H5361,'Shoe size conversion table'!$J$6:$L$22,3))</f>
        <v>9.5</v>
      </c>
      <c r="K5361" s="11">
        <v>189</v>
      </c>
      <c r="L5361" s="12">
        <v>0.2</v>
      </c>
      <c r="M5361" s="7">
        <f t="shared" si="250"/>
        <v>2015</v>
      </c>
      <c r="N5361" s="7">
        <f t="shared" si="251"/>
        <v>8</v>
      </c>
      <c r="O5361" s="30">
        <f t="shared" si="252"/>
        <v>151.20000000000002</v>
      </c>
    </row>
    <row r="5362" spans="2:15" x14ac:dyDescent="0.2">
      <c r="B5362" s="13">
        <v>57130</v>
      </c>
      <c r="C5362" s="14">
        <v>42218.836111111297</v>
      </c>
      <c r="D5362" s="7" t="s">
        <v>7</v>
      </c>
      <c r="E5362" s="13">
        <v>2200</v>
      </c>
      <c r="F5362" s="7" t="s">
        <v>50</v>
      </c>
      <c r="G5362" s="7" t="s">
        <v>11</v>
      </c>
      <c r="H5362" s="13">
        <v>9.5</v>
      </c>
      <c r="I5362" s="13" t="str">
        <f>IF(G5362="Male",VLOOKUP(H5362,'Shoe size conversion table'!$B$6:$D$22,2),VLOOKUP(H5362,'Shoe size conversion table'!$J$6:$L$22,2))</f>
        <v>42-43</v>
      </c>
      <c r="J5362" s="13">
        <f>IF(G5362="Male",VLOOKUP(H5362,'Shoe size conversion table'!$B$6:$D$22,3),VLOOKUP(H5362,'Shoe size conversion table'!$J$6:$L$22,3))</f>
        <v>9</v>
      </c>
      <c r="K5362" s="11">
        <v>179</v>
      </c>
      <c r="L5362" s="12">
        <v>0</v>
      </c>
      <c r="M5362" s="7">
        <f t="shared" si="250"/>
        <v>2015</v>
      </c>
      <c r="N5362" s="7">
        <f t="shared" si="251"/>
        <v>8</v>
      </c>
      <c r="O5362" s="30">
        <f t="shared" si="252"/>
        <v>179</v>
      </c>
    </row>
    <row r="5363" spans="2:15" x14ac:dyDescent="0.2">
      <c r="B5363" s="13">
        <v>57131</v>
      </c>
      <c r="C5363" s="14">
        <v>42218.856111111301</v>
      </c>
      <c r="D5363" s="7" t="s">
        <v>8</v>
      </c>
      <c r="E5363" s="13">
        <v>2162</v>
      </c>
      <c r="F5363" s="7" t="s">
        <v>42</v>
      </c>
      <c r="G5363" s="7" t="s">
        <v>11</v>
      </c>
      <c r="H5363" s="13">
        <v>10.5</v>
      </c>
      <c r="I5363" s="13" t="str">
        <f>IF(G5363="Male",VLOOKUP(H5363,'Shoe size conversion table'!$B$6:$D$22,2),VLOOKUP(H5363,'Shoe size conversion table'!$J$6:$L$22,2))</f>
        <v>43-44</v>
      </c>
      <c r="J5363" s="13">
        <f>IF(G5363="Male",VLOOKUP(H5363,'Shoe size conversion table'!$B$6:$D$22,3),VLOOKUP(H5363,'Shoe size conversion table'!$J$6:$L$22,3))</f>
        <v>10</v>
      </c>
      <c r="K5363" s="11">
        <v>189</v>
      </c>
      <c r="L5363" s="12">
        <v>0</v>
      </c>
      <c r="M5363" s="7">
        <f t="shared" si="250"/>
        <v>2015</v>
      </c>
      <c r="N5363" s="7">
        <f t="shared" si="251"/>
        <v>8</v>
      </c>
      <c r="O5363" s="30">
        <f t="shared" si="252"/>
        <v>189</v>
      </c>
    </row>
    <row r="5364" spans="2:15" x14ac:dyDescent="0.2">
      <c r="B5364" s="13">
        <v>57132</v>
      </c>
      <c r="C5364" s="14">
        <v>42218.976111111107</v>
      </c>
      <c r="D5364" s="7" t="s">
        <v>9</v>
      </c>
      <c r="E5364" s="13">
        <v>2232</v>
      </c>
      <c r="F5364" s="7" t="s">
        <v>61</v>
      </c>
      <c r="G5364" s="7" t="s">
        <v>12</v>
      </c>
      <c r="H5364" s="13">
        <v>8</v>
      </c>
      <c r="I5364" s="13" t="str">
        <f>IF(G5364="Male",VLOOKUP(H5364,'Shoe size conversion table'!$B$6:$D$22,2),VLOOKUP(H5364,'Shoe size conversion table'!$J$6:$L$22,2))</f>
        <v>38-39</v>
      </c>
      <c r="J5364" s="13">
        <f>IF(G5364="Male",VLOOKUP(H5364,'Shoe size conversion table'!$B$6:$D$22,3),VLOOKUP(H5364,'Shoe size conversion table'!$J$6:$L$22,3))</f>
        <v>6</v>
      </c>
      <c r="K5364" s="11">
        <v>139</v>
      </c>
      <c r="L5364" s="12">
        <v>0</v>
      </c>
      <c r="M5364" s="7">
        <f t="shared" si="250"/>
        <v>2015</v>
      </c>
      <c r="N5364" s="7">
        <f t="shared" si="251"/>
        <v>8</v>
      </c>
      <c r="O5364" s="30">
        <f t="shared" si="252"/>
        <v>139</v>
      </c>
    </row>
    <row r="5365" spans="2:15" x14ac:dyDescent="0.2">
      <c r="B5365" s="13">
        <v>57133</v>
      </c>
      <c r="C5365" s="14">
        <v>42219.036111111105</v>
      </c>
      <c r="D5365" s="7" t="s">
        <v>7</v>
      </c>
      <c r="E5365" s="13">
        <v>2197</v>
      </c>
      <c r="F5365" s="7" t="s">
        <v>49</v>
      </c>
      <c r="G5365" s="7" t="s">
        <v>11</v>
      </c>
      <c r="H5365" s="13">
        <v>9</v>
      </c>
      <c r="I5365" s="13">
        <f>IF(G5365="Male",VLOOKUP(H5365,'Shoe size conversion table'!$B$6:$D$22,2),VLOOKUP(H5365,'Shoe size conversion table'!$J$6:$L$22,2))</f>
        <v>42</v>
      </c>
      <c r="J5365" s="13">
        <f>IF(G5365="Male",VLOOKUP(H5365,'Shoe size conversion table'!$B$6:$D$22,3),VLOOKUP(H5365,'Shoe size conversion table'!$J$6:$L$22,3))</f>
        <v>8.5</v>
      </c>
      <c r="K5365" s="11">
        <v>139</v>
      </c>
      <c r="L5365" s="12">
        <v>0.1</v>
      </c>
      <c r="M5365" s="7">
        <f t="shared" si="250"/>
        <v>2015</v>
      </c>
      <c r="N5365" s="7">
        <f t="shared" si="251"/>
        <v>8</v>
      </c>
      <c r="O5365" s="30">
        <f t="shared" si="252"/>
        <v>125.10000000000001</v>
      </c>
    </row>
    <row r="5366" spans="2:15" x14ac:dyDescent="0.2">
      <c r="B5366" s="13">
        <v>57134</v>
      </c>
      <c r="C5366" s="14">
        <v>42219.046111111296</v>
      </c>
      <c r="D5366" s="7" t="s">
        <v>8</v>
      </c>
      <c r="E5366" s="13">
        <v>2160</v>
      </c>
      <c r="F5366" s="7" t="s">
        <v>38</v>
      </c>
      <c r="G5366" s="7" t="s">
        <v>11</v>
      </c>
      <c r="H5366" s="13">
        <v>8.5</v>
      </c>
      <c r="I5366" s="13" t="str">
        <f>IF(G5366="Male",VLOOKUP(H5366,'Shoe size conversion table'!$B$6:$D$22,2),VLOOKUP(H5366,'Shoe size conversion table'!$J$6:$L$22,2))</f>
        <v>41-42</v>
      </c>
      <c r="J5366" s="13">
        <f>IF(G5366="Male",VLOOKUP(H5366,'Shoe size conversion table'!$B$6:$D$22,3),VLOOKUP(H5366,'Shoe size conversion table'!$J$6:$L$22,3))</f>
        <v>8</v>
      </c>
      <c r="K5366" s="11">
        <v>149</v>
      </c>
      <c r="L5366" s="12">
        <v>0.3</v>
      </c>
      <c r="M5366" s="7">
        <f t="shared" si="250"/>
        <v>2015</v>
      </c>
      <c r="N5366" s="7">
        <f t="shared" si="251"/>
        <v>8</v>
      </c>
      <c r="O5366" s="30">
        <f t="shared" si="252"/>
        <v>104.3</v>
      </c>
    </row>
    <row r="5367" spans="2:15" x14ac:dyDescent="0.2">
      <c r="B5367" s="13">
        <v>57135</v>
      </c>
      <c r="C5367" s="14">
        <v>42219.056111111226</v>
      </c>
      <c r="D5367" s="7" t="s">
        <v>7</v>
      </c>
      <c r="E5367" s="13">
        <v>2166</v>
      </c>
      <c r="F5367" s="7" t="s">
        <v>50</v>
      </c>
      <c r="G5367" s="7" t="s">
        <v>12</v>
      </c>
      <c r="H5367" s="13">
        <v>10</v>
      </c>
      <c r="I5367" s="13" t="str">
        <f>IF(G5367="Male",VLOOKUP(H5367,'Shoe size conversion table'!$B$6:$D$22,2),VLOOKUP(H5367,'Shoe size conversion table'!$J$6:$L$22,2))</f>
        <v>40-41</v>
      </c>
      <c r="J5367" s="13">
        <f>IF(G5367="Male",VLOOKUP(H5367,'Shoe size conversion table'!$B$6:$D$22,3),VLOOKUP(H5367,'Shoe size conversion table'!$J$6:$L$22,3))</f>
        <v>8</v>
      </c>
      <c r="K5367" s="11">
        <v>199</v>
      </c>
      <c r="L5367" s="12">
        <v>0</v>
      </c>
      <c r="M5367" s="7">
        <f t="shared" si="250"/>
        <v>2015</v>
      </c>
      <c r="N5367" s="7">
        <f t="shared" si="251"/>
        <v>8</v>
      </c>
      <c r="O5367" s="30">
        <f t="shared" si="252"/>
        <v>199</v>
      </c>
    </row>
    <row r="5368" spans="2:15" x14ac:dyDescent="0.2">
      <c r="B5368" s="13">
        <v>57136</v>
      </c>
      <c r="C5368" s="14">
        <v>42219.116111111296</v>
      </c>
      <c r="D5368" s="7" t="s">
        <v>8</v>
      </c>
      <c r="E5368" s="13">
        <v>2199</v>
      </c>
      <c r="F5368" s="7" t="s">
        <v>38</v>
      </c>
      <c r="G5368" s="7" t="s">
        <v>11</v>
      </c>
      <c r="H5368" s="13">
        <v>8.5</v>
      </c>
      <c r="I5368" s="13" t="str">
        <f>IF(G5368="Male",VLOOKUP(H5368,'Shoe size conversion table'!$B$6:$D$22,2),VLOOKUP(H5368,'Shoe size conversion table'!$J$6:$L$22,2))</f>
        <v>41-42</v>
      </c>
      <c r="J5368" s="13">
        <f>IF(G5368="Male",VLOOKUP(H5368,'Shoe size conversion table'!$B$6:$D$22,3),VLOOKUP(H5368,'Shoe size conversion table'!$J$6:$L$22,3))</f>
        <v>8</v>
      </c>
      <c r="K5368" s="11">
        <v>179</v>
      </c>
      <c r="L5368" s="12">
        <v>0</v>
      </c>
      <c r="M5368" s="7">
        <f t="shared" si="250"/>
        <v>2015</v>
      </c>
      <c r="N5368" s="7">
        <f t="shared" si="251"/>
        <v>8</v>
      </c>
      <c r="O5368" s="30">
        <f t="shared" si="252"/>
        <v>179</v>
      </c>
    </row>
    <row r="5369" spans="2:15" x14ac:dyDescent="0.2">
      <c r="B5369" s="13">
        <v>57137</v>
      </c>
      <c r="C5369" s="14">
        <v>42219.266111111261</v>
      </c>
      <c r="D5369" s="7" t="s">
        <v>7</v>
      </c>
      <c r="E5369" s="13">
        <v>2153</v>
      </c>
      <c r="F5369" s="7" t="s">
        <v>53</v>
      </c>
      <c r="G5369" s="7" t="s">
        <v>11</v>
      </c>
      <c r="H5369" s="13">
        <v>9.5</v>
      </c>
      <c r="I5369" s="13" t="str">
        <f>IF(G5369="Male",VLOOKUP(H5369,'Shoe size conversion table'!$B$6:$D$22,2),VLOOKUP(H5369,'Shoe size conversion table'!$J$6:$L$22,2))</f>
        <v>42-43</v>
      </c>
      <c r="J5369" s="13">
        <f>IF(G5369="Male",VLOOKUP(H5369,'Shoe size conversion table'!$B$6:$D$22,3),VLOOKUP(H5369,'Shoe size conversion table'!$J$6:$L$22,3))</f>
        <v>9</v>
      </c>
      <c r="K5369" s="11">
        <v>199</v>
      </c>
      <c r="L5369" s="12">
        <v>0.5</v>
      </c>
      <c r="M5369" s="7">
        <f t="shared" si="250"/>
        <v>2015</v>
      </c>
      <c r="N5369" s="7">
        <f t="shared" si="251"/>
        <v>8</v>
      </c>
      <c r="O5369" s="30">
        <f t="shared" si="252"/>
        <v>99.5</v>
      </c>
    </row>
    <row r="5370" spans="2:15" x14ac:dyDescent="0.2">
      <c r="B5370" s="13">
        <v>57138</v>
      </c>
      <c r="C5370" s="14">
        <v>42219.326111111259</v>
      </c>
      <c r="D5370" s="7" t="s">
        <v>10</v>
      </c>
      <c r="E5370" s="13">
        <v>2213</v>
      </c>
      <c r="F5370" s="7" t="s">
        <v>35</v>
      </c>
      <c r="G5370" s="7" t="s">
        <v>11</v>
      </c>
      <c r="H5370" s="13">
        <v>11.5</v>
      </c>
      <c r="I5370" s="13" t="str">
        <f>IF(G5370="Male",VLOOKUP(H5370,'Shoe size conversion table'!$B$6:$D$22,2),VLOOKUP(H5370,'Shoe size conversion table'!$J$6:$L$22,2))</f>
        <v>44-45</v>
      </c>
      <c r="J5370" s="13">
        <f>IF(G5370="Male",VLOOKUP(H5370,'Shoe size conversion table'!$B$6:$D$22,3),VLOOKUP(H5370,'Shoe size conversion table'!$J$6:$L$22,3))</f>
        <v>11</v>
      </c>
      <c r="K5370" s="11">
        <v>159</v>
      </c>
      <c r="L5370" s="12">
        <v>0.5</v>
      </c>
      <c r="M5370" s="7">
        <f t="shared" si="250"/>
        <v>2015</v>
      </c>
      <c r="N5370" s="7">
        <f t="shared" si="251"/>
        <v>8</v>
      </c>
      <c r="O5370" s="30">
        <f t="shared" si="252"/>
        <v>79.5</v>
      </c>
    </row>
    <row r="5371" spans="2:15" x14ac:dyDescent="0.2">
      <c r="B5371" s="13">
        <v>57139</v>
      </c>
      <c r="C5371" s="14">
        <v>42219.5661111113</v>
      </c>
      <c r="D5371" s="7" t="s">
        <v>7</v>
      </c>
      <c r="E5371" s="13">
        <v>2188</v>
      </c>
      <c r="F5371" s="7" t="s">
        <v>44</v>
      </c>
      <c r="G5371" s="7" t="s">
        <v>12</v>
      </c>
      <c r="H5371" s="13">
        <v>8.5</v>
      </c>
      <c r="I5371" s="13">
        <f>IF(G5371="Male",VLOOKUP(H5371,'Shoe size conversion table'!$B$6:$D$22,2),VLOOKUP(H5371,'Shoe size conversion table'!$J$6:$L$22,2))</f>
        <v>39</v>
      </c>
      <c r="J5371" s="13">
        <f>IF(G5371="Male",VLOOKUP(H5371,'Shoe size conversion table'!$B$6:$D$22,3),VLOOKUP(H5371,'Shoe size conversion table'!$J$6:$L$22,3))</f>
        <v>6.5</v>
      </c>
      <c r="K5371" s="11">
        <v>149</v>
      </c>
      <c r="L5371" s="12">
        <v>0</v>
      </c>
      <c r="M5371" s="7">
        <f t="shared" si="250"/>
        <v>2015</v>
      </c>
      <c r="N5371" s="7">
        <f t="shared" si="251"/>
        <v>8</v>
      </c>
      <c r="O5371" s="30">
        <f t="shared" si="252"/>
        <v>149</v>
      </c>
    </row>
    <row r="5372" spans="2:15" x14ac:dyDescent="0.2">
      <c r="B5372" s="13">
        <v>57140</v>
      </c>
      <c r="C5372" s="14">
        <v>42219.656111111108</v>
      </c>
      <c r="D5372" s="7" t="s">
        <v>10</v>
      </c>
      <c r="E5372" s="13">
        <v>2204</v>
      </c>
      <c r="F5372" s="7" t="s">
        <v>34</v>
      </c>
      <c r="G5372" s="7" t="s">
        <v>12</v>
      </c>
      <c r="H5372" s="13">
        <v>10.5</v>
      </c>
      <c r="I5372" s="13">
        <f>IF(G5372="Male",VLOOKUP(H5372,'Shoe size conversion table'!$B$6:$D$22,2),VLOOKUP(H5372,'Shoe size conversion table'!$J$6:$L$22,2))</f>
        <v>41</v>
      </c>
      <c r="J5372" s="13">
        <f>IF(G5372="Male",VLOOKUP(H5372,'Shoe size conversion table'!$B$6:$D$22,3),VLOOKUP(H5372,'Shoe size conversion table'!$J$6:$L$22,3))</f>
        <v>8.5</v>
      </c>
      <c r="K5372" s="11">
        <v>149</v>
      </c>
      <c r="L5372" s="12">
        <v>0.5</v>
      </c>
      <c r="M5372" s="7">
        <f t="shared" si="250"/>
        <v>2015</v>
      </c>
      <c r="N5372" s="7">
        <f t="shared" si="251"/>
        <v>8</v>
      </c>
      <c r="O5372" s="30">
        <f t="shared" si="252"/>
        <v>74.5</v>
      </c>
    </row>
    <row r="5373" spans="2:15" x14ac:dyDescent="0.2">
      <c r="B5373" s="13">
        <v>57141</v>
      </c>
      <c r="C5373" s="14">
        <v>42219.656111111261</v>
      </c>
      <c r="D5373" s="7" t="s">
        <v>10</v>
      </c>
      <c r="E5373" s="13">
        <v>2234</v>
      </c>
      <c r="F5373" s="7" t="s">
        <v>34</v>
      </c>
      <c r="G5373" s="7" t="s">
        <v>12</v>
      </c>
      <c r="H5373" s="13">
        <v>7.5</v>
      </c>
      <c r="I5373" s="13">
        <f>IF(G5373="Male",VLOOKUP(H5373,'Shoe size conversion table'!$B$6:$D$22,2),VLOOKUP(H5373,'Shoe size conversion table'!$J$6:$L$22,2))</f>
        <v>38</v>
      </c>
      <c r="J5373" s="13">
        <f>IF(G5373="Male",VLOOKUP(H5373,'Shoe size conversion table'!$B$6:$D$22,3),VLOOKUP(H5373,'Shoe size conversion table'!$J$6:$L$22,3))</f>
        <v>5.5</v>
      </c>
      <c r="K5373" s="11">
        <v>129</v>
      </c>
      <c r="L5373" s="12">
        <v>0</v>
      </c>
      <c r="M5373" s="7">
        <f t="shared" si="250"/>
        <v>2015</v>
      </c>
      <c r="N5373" s="7">
        <f t="shared" si="251"/>
        <v>8</v>
      </c>
      <c r="O5373" s="30">
        <f t="shared" si="252"/>
        <v>129</v>
      </c>
    </row>
    <row r="5374" spans="2:15" x14ac:dyDescent="0.2">
      <c r="B5374" s="13">
        <v>57142</v>
      </c>
      <c r="C5374" s="14">
        <v>42219.726111111304</v>
      </c>
      <c r="D5374" s="7" t="s">
        <v>10</v>
      </c>
      <c r="E5374" s="13">
        <v>2163</v>
      </c>
      <c r="F5374" s="7" t="s">
        <v>36</v>
      </c>
      <c r="G5374" s="7" t="s">
        <v>11</v>
      </c>
      <c r="H5374" s="13">
        <v>11</v>
      </c>
      <c r="I5374" s="13">
        <f>IF(G5374="Male",VLOOKUP(H5374,'Shoe size conversion table'!$B$6:$D$22,2),VLOOKUP(H5374,'Shoe size conversion table'!$J$6:$L$22,2))</f>
        <v>44</v>
      </c>
      <c r="J5374" s="13">
        <f>IF(G5374="Male",VLOOKUP(H5374,'Shoe size conversion table'!$B$6:$D$22,3),VLOOKUP(H5374,'Shoe size conversion table'!$J$6:$L$22,3))</f>
        <v>10.5</v>
      </c>
      <c r="K5374" s="11">
        <v>169</v>
      </c>
      <c r="L5374" s="12">
        <v>0.1</v>
      </c>
      <c r="M5374" s="7">
        <f t="shared" si="250"/>
        <v>2015</v>
      </c>
      <c r="N5374" s="7">
        <f t="shared" si="251"/>
        <v>8</v>
      </c>
      <c r="O5374" s="30">
        <f t="shared" si="252"/>
        <v>152.1</v>
      </c>
    </row>
    <row r="5375" spans="2:15" x14ac:dyDescent="0.2">
      <c r="B5375" s="13">
        <v>57142</v>
      </c>
      <c r="C5375" s="14">
        <v>42219.726111111304</v>
      </c>
      <c r="D5375" s="7" t="s">
        <v>10</v>
      </c>
      <c r="E5375" s="13">
        <v>2176</v>
      </c>
      <c r="F5375" s="7" t="s">
        <v>34</v>
      </c>
      <c r="G5375" s="7" t="s">
        <v>11</v>
      </c>
      <c r="H5375" s="13">
        <v>9</v>
      </c>
      <c r="I5375" s="13">
        <f>IF(G5375="Male",VLOOKUP(H5375,'Shoe size conversion table'!$B$6:$D$22,2),VLOOKUP(H5375,'Shoe size conversion table'!$J$6:$L$22,2))</f>
        <v>42</v>
      </c>
      <c r="J5375" s="13">
        <f>IF(G5375="Male",VLOOKUP(H5375,'Shoe size conversion table'!$B$6:$D$22,3),VLOOKUP(H5375,'Shoe size conversion table'!$J$6:$L$22,3))</f>
        <v>8.5</v>
      </c>
      <c r="K5375" s="11">
        <v>179</v>
      </c>
      <c r="L5375" s="12">
        <v>0</v>
      </c>
      <c r="M5375" s="7">
        <f t="shared" si="250"/>
        <v>2015</v>
      </c>
      <c r="N5375" s="7">
        <f t="shared" si="251"/>
        <v>8</v>
      </c>
      <c r="O5375" s="30">
        <f t="shared" si="252"/>
        <v>179</v>
      </c>
    </row>
    <row r="5376" spans="2:15" x14ac:dyDescent="0.2">
      <c r="B5376" s="13">
        <v>57143</v>
      </c>
      <c r="C5376" s="14">
        <v>42219.826111111222</v>
      </c>
      <c r="D5376" s="7" t="s">
        <v>7</v>
      </c>
      <c r="E5376" s="13">
        <v>2180</v>
      </c>
      <c r="F5376" s="7" t="s">
        <v>55</v>
      </c>
      <c r="G5376" s="7" t="s">
        <v>12</v>
      </c>
      <c r="H5376" s="13">
        <v>8</v>
      </c>
      <c r="I5376" s="13" t="str">
        <f>IF(G5376="Male",VLOOKUP(H5376,'Shoe size conversion table'!$B$6:$D$22,2),VLOOKUP(H5376,'Shoe size conversion table'!$J$6:$L$22,2))</f>
        <v>38-39</v>
      </c>
      <c r="J5376" s="13">
        <f>IF(G5376="Male",VLOOKUP(H5376,'Shoe size conversion table'!$B$6:$D$22,3),VLOOKUP(H5376,'Shoe size conversion table'!$J$6:$L$22,3))</f>
        <v>6</v>
      </c>
      <c r="K5376" s="11">
        <v>149</v>
      </c>
      <c r="L5376" s="12">
        <v>0</v>
      </c>
      <c r="M5376" s="7">
        <f t="shared" si="250"/>
        <v>2015</v>
      </c>
      <c r="N5376" s="7">
        <f t="shared" si="251"/>
        <v>8</v>
      </c>
      <c r="O5376" s="30">
        <f t="shared" si="252"/>
        <v>149</v>
      </c>
    </row>
    <row r="5377" spans="2:15" x14ac:dyDescent="0.2">
      <c r="B5377" s="13">
        <v>57143</v>
      </c>
      <c r="C5377" s="14">
        <v>42219.826111111222</v>
      </c>
      <c r="D5377" s="7" t="s">
        <v>7</v>
      </c>
      <c r="E5377" s="13">
        <v>2153</v>
      </c>
      <c r="F5377" s="7" t="s">
        <v>48</v>
      </c>
      <c r="G5377" s="7" t="s">
        <v>11</v>
      </c>
      <c r="H5377" s="13">
        <v>9.5</v>
      </c>
      <c r="I5377" s="13" t="str">
        <f>IF(G5377="Male",VLOOKUP(H5377,'Shoe size conversion table'!$B$6:$D$22,2),VLOOKUP(H5377,'Shoe size conversion table'!$J$6:$L$22,2))</f>
        <v>42-43</v>
      </c>
      <c r="J5377" s="13">
        <f>IF(G5377="Male",VLOOKUP(H5377,'Shoe size conversion table'!$B$6:$D$22,3),VLOOKUP(H5377,'Shoe size conversion table'!$J$6:$L$22,3))</f>
        <v>9</v>
      </c>
      <c r="K5377" s="11">
        <v>129</v>
      </c>
      <c r="L5377" s="12">
        <v>0.3</v>
      </c>
      <c r="M5377" s="7">
        <f t="shared" si="250"/>
        <v>2015</v>
      </c>
      <c r="N5377" s="7">
        <f t="shared" si="251"/>
        <v>8</v>
      </c>
      <c r="O5377" s="30">
        <f t="shared" si="252"/>
        <v>90.3</v>
      </c>
    </row>
    <row r="5378" spans="2:15" x14ac:dyDescent="0.2">
      <c r="B5378" s="13">
        <v>57144</v>
      </c>
      <c r="C5378" s="14">
        <v>42219.886111111104</v>
      </c>
      <c r="D5378" s="7" t="s">
        <v>8</v>
      </c>
      <c r="E5378" s="13">
        <v>2167</v>
      </c>
      <c r="F5378" s="7" t="s">
        <v>40</v>
      </c>
      <c r="G5378" s="7" t="s">
        <v>12</v>
      </c>
      <c r="H5378" s="13">
        <v>8</v>
      </c>
      <c r="I5378" s="13" t="str">
        <f>IF(G5378="Male",VLOOKUP(H5378,'Shoe size conversion table'!$B$6:$D$22,2),VLOOKUP(H5378,'Shoe size conversion table'!$J$6:$L$22,2))</f>
        <v>38-39</v>
      </c>
      <c r="J5378" s="13">
        <f>IF(G5378="Male",VLOOKUP(H5378,'Shoe size conversion table'!$B$6:$D$22,3),VLOOKUP(H5378,'Shoe size conversion table'!$J$6:$L$22,3))</f>
        <v>6</v>
      </c>
      <c r="K5378" s="11">
        <v>139</v>
      </c>
      <c r="L5378" s="12">
        <v>0</v>
      </c>
      <c r="M5378" s="7">
        <f t="shared" si="250"/>
        <v>2015</v>
      </c>
      <c r="N5378" s="7">
        <f t="shared" si="251"/>
        <v>8</v>
      </c>
      <c r="O5378" s="30">
        <f t="shared" si="252"/>
        <v>139</v>
      </c>
    </row>
    <row r="5379" spans="2:15" x14ac:dyDescent="0.2">
      <c r="B5379" s="13">
        <v>57145</v>
      </c>
      <c r="C5379" s="14">
        <v>42219.986111111219</v>
      </c>
      <c r="D5379" s="7" t="s">
        <v>9</v>
      </c>
      <c r="E5379" s="13">
        <v>2230</v>
      </c>
      <c r="F5379" s="7" t="s">
        <v>61</v>
      </c>
      <c r="G5379" s="7" t="s">
        <v>11</v>
      </c>
      <c r="H5379" s="13">
        <v>9</v>
      </c>
      <c r="I5379" s="13">
        <f>IF(G5379="Male",VLOOKUP(H5379,'Shoe size conversion table'!$B$6:$D$22,2),VLOOKUP(H5379,'Shoe size conversion table'!$J$6:$L$22,2))</f>
        <v>42</v>
      </c>
      <c r="J5379" s="13">
        <f>IF(G5379="Male",VLOOKUP(H5379,'Shoe size conversion table'!$B$6:$D$22,3),VLOOKUP(H5379,'Shoe size conversion table'!$J$6:$L$22,3))</f>
        <v>8.5</v>
      </c>
      <c r="K5379" s="11">
        <v>139</v>
      </c>
      <c r="L5379" s="12">
        <v>0</v>
      </c>
      <c r="M5379" s="7">
        <f t="shared" si="250"/>
        <v>2015</v>
      </c>
      <c r="N5379" s="7">
        <f t="shared" si="251"/>
        <v>8</v>
      </c>
      <c r="O5379" s="30">
        <f t="shared" si="252"/>
        <v>139</v>
      </c>
    </row>
    <row r="5380" spans="2:15" x14ac:dyDescent="0.2">
      <c r="B5380" s="13">
        <v>57146</v>
      </c>
      <c r="C5380" s="14">
        <v>42219.986111111219</v>
      </c>
      <c r="D5380" s="7" t="s">
        <v>8</v>
      </c>
      <c r="E5380" s="13">
        <v>2239</v>
      </c>
      <c r="F5380" s="7" t="s">
        <v>40</v>
      </c>
      <c r="G5380" s="7" t="s">
        <v>12</v>
      </c>
      <c r="H5380" s="13">
        <v>9</v>
      </c>
      <c r="I5380" s="13" t="str">
        <f>IF(G5380="Male",VLOOKUP(H5380,'Shoe size conversion table'!$B$6:$D$22,2),VLOOKUP(H5380,'Shoe size conversion table'!$J$6:$L$22,2))</f>
        <v>39-40</v>
      </c>
      <c r="J5380" s="13">
        <f>IF(G5380="Male",VLOOKUP(H5380,'Shoe size conversion table'!$B$6:$D$22,3),VLOOKUP(H5380,'Shoe size conversion table'!$J$6:$L$22,3))</f>
        <v>7</v>
      </c>
      <c r="K5380" s="11">
        <v>159</v>
      </c>
      <c r="L5380" s="12">
        <v>0</v>
      </c>
      <c r="M5380" s="7">
        <f t="shared" si="250"/>
        <v>2015</v>
      </c>
      <c r="N5380" s="7">
        <f t="shared" si="251"/>
        <v>8</v>
      </c>
      <c r="O5380" s="30">
        <f t="shared" si="252"/>
        <v>159</v>
      </c>
    </row>
    <row r="5381" spans="2:15" x14ac:dyDescent="0.2">
      <c r="B5381" s="13">
        <v>57147</v>
      </c>
      <c r="C5381" s="14">
        <v>42220.036111111105</v>
      </c>
      <c r="D5381" s="7" t="s">
        <v>7</v>
      </c>
      <c r="E5381" s="13">
        <v>2226</v>
      </c>
      <c r="F5381" s="7" t="s">
        <v>49</v>
      </c>
      <c r="G5381" s="7" t="s">
        <v>11</v>
      </c>
      <c r="H5381" s="13">
        <v>9.5</v>
      </c>
      <c r="I5381" s="13" t="str">
        <f>IF(G5381="Male",VLOOKUP(H5381,'Shoe size conversion table'!$B$6:$D$22,2),VLOOKUP(H5381,'Shoe size conversion table'!$J$6:$L$22,2))</f>
        <v>42-43</v>
      </c>
      <c r="J5381" s="13">
        <f>IF(G5381="Male",VLOOKUP(H5381,'Shoe size conversion table'!$B$6:$D$22,3),VLOOKUP(H5381,'Shoe size conversion table'!$J$6:$L$22,3))</f>
        <v>9</v>
      </c>
      <c r="K5381" s="11">
        <v>149</v>
      </c>
      <c r="L5381" s="12">
        <v>0.2</v>
      </c>
      <c r="M5381" s="7">
        <f t="shared" ref="M5381:M5444" si="253">YEAR(C5381)</f>
        <v>2015</v>
      </c>
      <c r="N5381" s="7">
        <f t="shared" si="251"/>
        <v>8</v>
      </c>
      <c r="O5381" s="30">
        <f t="shared" si="252"/>
        <v>119.2</v>
      </c>
    </row>
    <row r="5382" spans="2:15" x14ac:dyDescent="0.2">
      <c r="B5382" s="13">
        <v>57148</v>
      </c>
      <c r="C5382" s="14">
        <v>42220.046111111296</v>
      </c>
      <c r="D5382" s="7" t="s">
        <v>8</v>
      </c>
      <c r="E5382" s="13">
        <v>2208</v>
      </c>
      <c r="F5382" s="7" t="s">
        <v>38</v>
      </c>
      <c r="G5382" s="7" t="s">
        <v>11</v>
      </c>
      <c r="H5382" s="13">
        <v>8.5</v>
      </c>
      <c r="I5382" s="13" t="str">
        <f>IF(G5382="Male",VLOOKUP(H5382,'Shoe size conversion table'!$B$6:$D$22,2),VLOOKUP(H5382,'Shoe size conversion table'!$J$6:$L$22,2))</f>
        <v>41-42</v>
      </c>
      <c r="J5382" s="13">
        <f>IF(G5382="Male",VLOOKUP(H5382,'Shoe size conversion table'!$B$6:$D$22,3),VLOOKUP(H5382,'Shoe size conversion table'!$J$6:$L$22,3))</f>
        <v>8</v>
      </c>
      <c r="K5382" s="11">
        <v>189</v>
      </c>
      <c r="L5382" s="12">
        <v>0.2</v>
      </c>
      <c r="M5382" s="7">
        <f t="shared" si="253"/>
        <v>2015</v>
      </c>
      <c r="N5382" s="7">
        <f t="shared" ref="N5382:N5445" si="254">MONTH(C5382:C20349)</f>
        <v>8</v>
      </c>
      <c r="O5382" s="30">
        <f t="shared" ref="O5382:O5445" si="255">K5382*(1-L5382)</f>
        <v>151.20000000000002</v>
      </c>
    </row>
    <row r="5383" spans="2:15" x14ac:dyDescent="0.2">
      <c r="B5383" s="13">
        <v>57149</v>
      </c>
      <c r="C5383" s="14">
        <v>42220.126111111262</v>
      </c>
      <c r="D5383" s="7" t="s">
        <v>10</v>
      </c>
      <c r="E5383" s="13">
        <v>2169</v>
      </c>
      <c r="F5383" s="7" t="s">
        <v>35</v>
      </c>
      <c r="G5383" s="7" t="s">
        <v>11</v>
      </c>
      <c r="H5383" s="13">
        <v>12</v>
      </c>
      <c r="I5383" s="13">
        <f>IF(G5383="Male",VLOOKUP(H5383,'Shoe size conversion table'!$B$6:$D$22,2),VLOOKUP(H5383,'Shoe size conversion table'!$J$6:$L$22,2))</f>
        <v>45</v>
      </c>
      <c r="J5383" s="13">
        <f>IF(G5383="Male",VLOOKUP(H5383,'Shoe size conversion table'!$B$6:$D$22,3),VLOOKUP(H5383,'Shoe size conversion table'!$J$6:$L$22,3))</f>
        <v>11.5</v>
      </c>
      <c r="K5383" s="11">
        <v>179</v>
      </c>
      <c r="L5383" s="12">
        <v>0.1</v>
      </c>
      <c r="M5383" s="7">
        <f t="shared" si="253"/>
        <v>2015</v>
      </c>
      <c r="N5383" s="7">
        <f t="shared" si="254"/>
        <v>8</v>
      </c>
      <c r="O5383" s="30">
        <f t="shared" si="255"/>
        <v>161.1</v>
      </c>
    </row>
    <row r="5384" spans="2:15" x14ac:dyDescent="0.2">
      <c r="B5384" s="13">
        <v>57150</v>
      </c>
      <c r="C5384" s="14">
        <v>42220.216111111258</v>
      </c>
      <c r="D5384" s="7" t="s">
        <v>8</v>
      </c>
      <c r="E5384" s="13">
        <v>2147</v>
      </c>
      <c r="F5384" s="7" t="s">
        <v>42</v>
      </c>
      <c r="G5384" s="7" t="s">
        <v>12</v>
      </c>
      <c r="H5384" s="13">
        <v>9</v>
      </c>
      <c r="I5384" s="13" t="str">
        <f>IF(G5384="Male",VLOOKUP(H5384,'Shoe size conversion table'!$B$6:$D$22,2),VLOOKUP(H5384,'Shoe size conversion table'!$J$6:$L$22,2))</f>
        <v>39-40</v>
      </c>
      <c r="J5384" s="13">
        <f>IF(G5384="Male",VLOOKUP(H5384,'Shoe size conversion table'!$B$6:$D$22,3),VLOOKUP(H5384,'Shoe size conversion table'!$J$6:$L$22,3))</f>
        <v>7</v>
      </c>
      <c r="K5384" s="11">
        <v>199</v>
      </c>
      <c r="L5384" s="12">
        <v>0.3</v>
      </c>
      <c r="M5384" s="7">
        <f t="shared" si="253"/>
        <v>2015</v>
      </c>
      <c r="N5384" s="7">
        <f t="shared" si="254"/>
        <v>8</v>
      </c>
      <c r="O5384" s="30">
        <f t="shared" si="255"/>
        <v>139.29999999999998</v>
      </c>
    </row>
    <row r="5385" spans="2:15" x14ac:dyDescent="0.2">
      <c r="B5385" s="13">
        <v>57151</v>
      </c>
      <c r="C5385" s="14">
        <v>42220.266111111261</v>
      </c>
      <c r="D5385" s="7" t="s">
        <v>7</v>
      </c>
      <c r="E5385" s="13">
        <v>2221</v>
      </c>
      <c r="F5385" s="7" t="s">
        <v>49</v>
      </c>
      <c r="G5385" s="7" t="s">
        <v>11</v>
      </c>
      <c r="H5385" s="13">
        <v>10</v>
      </c>
      <c r="I5385" s="13">
        <f>IF(G5385="Male",VLOOKUP(H5385,'Shoe size conversion table'!$B$6:$D$22,2),VLOOKUP(H5385,'Shoe size conversion table'!$J$6:$L$22,2))</f>
        <v>43</v>
      </c>
      <c r="J5385" s="13">
        <f>IF(G5385="Male",VLOOKUP(H5385,'Shoe size conversion table'!$B$6:$D$22,3),VLOOKUP(H5385,'Shoe size conversion table'!$J$6:$L$22,3))</f>
        <v>9.5</v>
      </c>
      <c r="K5385" s="11">
        <v>129</v>
      </c>
      <c r="L5385" s="12">
        <v>0</v>
      </c>
      <c r="M5385" s="7">
        <f t="shared" si="253"/>
        <v>2015</v>
      </c>
      <c r="N5385" s="7">
        <f t="shared" si="254"/>
        <v>8</v>
      </c>
      <c r="O5385" s="30">
        <f t="shared" si="255"/>
        <v>129</v>
      </c>
    </row>
    <row r="5386" spans="2:15" x14ac:dyDescent="0.2">
      <c r="B5386" s="13">
        <v>57152</v>
      </c>
      <c r="C5386" s="14">
        <v>42220.606111111105</v>
      </c>
      <c r="D5386" s="7" t="s">
        <v>7</v>
      </c>
      <c r="E5386" s="13">
        <v>2147</v>
      </c>
      <c r="F5386" s="7" t="s">
        <v>52</v>
      </c>
      <c r="G5386" s="7" t="s">
        <v>12</v>
      </c>
      <c r="H5386" s="13">
        <v>8.5</v>
      </c>
      <c r="I5386" s="13">
        <f>IF(G5386="Male",VLOOKUP(H5386,'Shoe size conversion table'!$B$6:$D$22,2),VLOOKUP(H5386,'Shoe size conversion table'!$J$6:$L$22,2))</f>
        <v>39</v>
      </c>
      <c r="J5386" s="13">
        <f>IF(G5386="Male",VLOOKUP(H5386,'Shoe size conversion table'!$B$6:$D$22,3),VLOOKUP(H5386,'Shoe size conversion table'!$J$6:$L$22,3))</f>
        <v>6.5</v>
      </c>
      <c r="K5386" s="11">
        <v>139</v>
      </c>
      <c r="L5386" s="12">
        <v>0.3</v>
      </c>
      <c r="M5386" s="7">
        <f t="shared" si="253"/>
        <v>2015</v>
      </c>
      <c r="N5386" s="7">
        <f t="shared" si="254"/>
        <v>8</v>
      </c>
      <c r="O5386" s="30">
        <f t="shared" si="255"/>
        <v>97.3</v>
      </c>
    </row>
    <row r="5387" spans="2:15" x14ac:dyDescent="0.2">
      <c r="B5387" s="13">
        <v>57153</v>
      </c>
      <c r="C5387" s="14">
        <v>42220.656111111261</v>
      </c>
      <c r="D5387" s="7" t="s">
        <v>10</v>
      </c>
      <c r="E5387" s="13">
        <v>2212</v>
      </c>
      <c r="F5387" s="7" t="s">
        <v>35</v>
      </c>
      <c r="G5387" s="7" t="s">
        <v>11</v>
      </c>
      <c r="H5387" s="13">
        <v>10.5</v>
      </c>
      <c r="I5387" s="13" t="str">
        <f>IF(G5387="Male",VLOOKUP(H5387,'Shoe size conversion table'!$B$6:$D$22,2),VLOOKUP(H5387,'Shoe size conversion table'!$J$6:$L$22,2))</f>
        <v>43-44</v>
      </c>
      <c r="J5387" s="13">
        <f>IF(G5387="Male",VLOOKUP(H5387,'Shoe size conversion table'!$B$6:$D$22,3),VLOOKUP(H5387,'Shoe size conversion table'!$J$6:$L$22,3))</f>
        <v>10</v>
      </c>
      <c r="K5387" s="11">
        <v>129</v>
      </c>
      <c r="L5387" s="12">
        <v>0</v>
      </c>
      <c r="M5387" s="7">
        <f t="shared" si="253"/>
        <v>2015</v>
      </c>
      <c r="N5387" s="7">
        <f t="shared" si="254"/>
        <v>8</v>
      </c>
      <c r="O5387" s="30">
        <f t="shared" si="255"/>
        <v>129</v>
      </c>
    </row>
    <row r="5388" spans="2:15" x14ac:dyDescent="0.2">
      <c r="B5388" s="13">
        <v>57154</v>
      </c>
      <c r="C5388" s="14">
        <v>42220.796111111216</v>
      </c>
      <c r="D5388" s="7" t="s">
        <v>8</v>
      </c>
      <c r="E5388" s="13">
        <v>2222</v>
      </c>
      <c r="F5388" s="7" t="s">
        <v>37</v>
      </c>
      <c r="G5388" s="7" t="s">
        <v>12</v>
      </c>
      <c r="H5388" s="13">
        <v>10.5</v>
      </c>
      <c r="I5388" s="13">
        <f>IF(G5388="Male",VLOOKUP(H5388,'Shoe size conversion table'!$B$6:$D$22,2),VLOOKUP(H5388,'Shoe size conversion table'!$J$6:$L$22,2))</f>
        <v>41</v>
      </c>
      <c r="J5388" s="13">
        <f>IF(G5388="Male",VLOOKUP(H5388,'Shoe size conversion table'!$B$6:$D$22,3),VLOOKUP(H5388,'Shoe size conversion table'!$J$6:$L$22,3))</f>
        <v>8.5</v>
      </c>
      <c r="K5388" s="11">
        <v>199</v>
      </c>
      <c r="L5388" s="12">
        <v>0</v>
      </c>
      <c r="M5388" s="7">
        <f t="shared" si="253"/>
        <v>2015</v>
      </c>
      <c r="N5388" s="7">
        <f t="shared" si="254"/>
        <v>8</v>
      </c>
      <c r="O5388" s="30">
        <f t="shared" si="255"/>
        <v>199</v>
      </c>
    </row>
    <row r="5389" spans="2:15" x14ac:dyDescent="0.2">
      <c r="B5389" s="13">
        <v>57155</v>
      </c>
      <c r="C5389" s="14">
        <v>42220.836111111297</v>
      </c>
      <c r="D5389" s="7" t="s">
        <v>7</v>
      </c>
      <c r="E5389" s="13">
        <v>2160</v>
      </c>
      <c r="F5389" s="7" t="s">
        <v>44</v>
      </c>
      <c r="G5389" s="7" t="s">
        <v>11</v>
      </c>
      <c r="H5389" s="13">
        <v>9.5</v>
      </c>
      <c r="I5389" s="13" t="str">
        <f>IF(G5389="Male",VLOOKUP(H5389,'Shoe size conversion table'!$B$6:$D$22,2),VLOOKUP(H5389,'Shoe size conversion table'!$J$6:$L$22,2))</f>
        <v>42-43</v>
      </c>
      <c r="J5389" s="13">
        <f>IF(G5389="Male",VLOOKUP(H5389,'Shoe size conversion table'!$B$6:$D$22,3),VLOOKUP(H5389,'Shoe size conversion table'!$J$6:$L$22,3))</f>
        <v>9</v>
      </c>
      <c r="K5389" s="11">
        <v>179</v>
      </c>
      <c r="L5389" s="12">
        <v>0</v>
      </c>
      <c r="M5389" s="7">
        <f t="shared" si="253"/>
        <v>2015</v>
      </c>
      <c r="N5389" s="7">
        <f t="shared" si="254"/>
        <v>8</v>
      </c>
      <c r="O5389" s="30">
        <f t="shared" si="255"/>
        <v>179</v>
      </c>
    </row>
    <row r="5390" spans="2:15" x14ac:dyDescent="0.2">
      <c r="B5390" s="13">
        <v>57156</v>
      </c>
      <c r="C5390" s="14">
        <v>42220.876111111109</v>
      </c>
      <c r="D5390" s="7" t="s">
        <v>10</v>
      </c>
      <c r="E5390" s="13">
        <v>2177</v>
      </c>
      <c r="F5390" s="7" t="s">
        <v>35</v>
      </c>
      <c r="G5390" s="7" t="s">
        <v>12</v>
      </c>
      <c r="H5390" s="13">
        <v>10.5</v>
      </c>
      <c r="I5390" s="13">
        <f>IF(G5390="Male",VLOOKUP(H5390,'Shoe size conversion table'!$B$6:$D$22,2),VLOOKUP(H5390,'Shoe size conversion table'!$J$6:$L$22,2))</f>
        <v>41</v>
      </c>
      <c r="J5390" s="13">
        <f>IF(G5390="Male",VLOOKUP(H5390,'Shoe size conversion table'!$B$6:$D$22,3),VLOOKUP(H5390,'Shoe size conversion table'!$J$6:$L$22,3))</f>
        <v>8.5</v>
      </c>
      <c r="K5390" s="11">
        <v>199</v>
      </c>
      <c r="L5390" s="12">
        <v>0.5</v>
      </c>
      <c r="M5390" s="7">
        <f t="shared" si="253"/>
        <v>2015</v>
      </c>
      <c r="N5390" s="7">
        <f t="shared" si="254"/>
        <v>8</v>
      </c>
      <c r="O5390" s="30">
        <f t="shared" si="255"/>
        <v>99.5</v>
      </c>
    </row>
    <row r="5391" spans="2:15" x14ac:dyDescent="0.2">
      <c r="B5391" s="13">
        <v>57157</v>
      </c>
      <c r="C5391" s="14">
        <v>42220.906111111297</v>
      </c>
      <c r="D5391" s="7" t="s">
        <v>9</v>
      </c>
      <c r="E5391" s="13">
        <v>2183</v>
      </c>
      <c r="F5391" s="7" t="s">
        <v>58</v>
      </c>
      <c r="G5391" s="7" t="s">
        <v>11</v>
      </c>
      <c r="H5391" s="13">
        <v>10</v>
      </c>
      <c r="I5391" s="13">
        <f>IF(G5391="Male",VLOOKUP(H5391,'Shoe size conversion table'!$B$6:$D$22,2),VLOOKUP(H5391,'Shoe size conversion table'!$J$6:$L$22,2))</f>
        <v>43</v>
      </c>
      <c r="J5391" s="13">
        <f>IF(G5391="Male",VLOOKUP(H5391,'Shoe size conversion table'!$B$6:$D$22,3),VLOOKUP(H5391,'Shoe size conversion table'!$J$6:$L$22,3))</f>
        <v>9.5</v>
      </c>
      <c r="K5391" s="11">
        <v>179</v>
      </c>
      <c r="L5391" s="12">
        <v>0</v>
      </c>
      <c r="M5391" s="7">
        <f t="shared" si="253"/>
        <v>2015</v>
      </c>
      <c r="N5391" s="7">
        <f t="shared" si="254"/>
        <v>8</v>
      </c>
      <c r="O5391" s="30">
        <f t="shared" si="255"/>
        <v>179</v>
      </c>
    </row>
    <row r="5392" spans="2:15" x14ac:dyDescent="0.2">
      <c r="B5392" s="13">
        <v>57158</v>
      </c>
      <c r="C5392" s="14">
        <v>42220.986111111219</v>
      </c>
      <c r="D5392" s="7" t="s">
        <v>9</v>
      </c>
      <c r="E5392" s="13">
        <v>2187</v>
      </c>
      <c r="F5392" s="7" t="s">
        <v>60</v>
      </c>
      <c r="G5392" s="7" t="s">
        <v>12</v>
      </c>
      <c r="H5392" s="13">
        <v>9</v>
      </c>
      <c r="I5392" s="13" t="str">
        <f>IF(G5392="Male",VLOOKUP(H5392,'Shoe size conversion table'!$B$6:$D$22,2),VLOOKUP(H5392,'Shoe size conversion table'!$J$6:$L$22,2))</f>
        <v>39-40</v>
      </c>
      <c r="J5392" s="13">
        <f>IF(G5392="Male",VLOOKUP(H5392,'Shoe size conversion table'!$B$6:$D$22,3),VLOOKUP(H5392,'Shoe size conversion table'!$J$6:$L$22,3))</f>
        <v>7</v>
      </c>
      <c r="K5392" s="11">
        <v>149</v>
      </c>
      <c r="L5392" s="12">
        <v>0</v>
      </c>
      <c r="M5392" s="7">
        <f t="shared" si="253"/>
        <v>2015</v>
      </c>
      <c r="N5392" s="7">
        <f t="shared" si="254"/>
        <v>8</v>
      </c>
      <c r="O5392" s="30">
        <f t="shared" si="255"/>
        <v>149</v>
      </c>
    </row>
    <row r="5393" spans="2:15" x14ac:dyDescent="0.2">
      <c r="B5393" s="13">
        <v>57159</v>
      </c>
      <c r="C5393" s="14">
        <v>42221.116111111296</v>
      </c>
      <c r="D5393" s="7" t="s">
        <v>10</v>
      </c>
      <c r="E5393" s="13">
        <v>2152</v>
      </c>
      <c r="F5393" s="7" t="s">
        <v>34</v>
      </c>
      <c r="G5393" s="7" t="s">
        <v>12</v>
      </c>
      <c r="H5393" s="13">
        <v>7.5</v>
      </c>
      <c r="I5393" s="13">
        <f>IF(G5393="Male",VLOOKUP(H5393,'Shoe size conversion table'!$B$6:$D$22,2),VLOOKUP(H5393,'Shoe size conversion table'!$J$6:$L$22,2))</f>
        <v>38</v>
      </c>
      <c r="J5393" s="13">
        <f>IF(G5393="Male",VLOOKUP(H5393,'Shoe size conversion table'!$B$6:$D$22,3),VLOOKUP(H5393,'Shoe size conversion table'!$J$6:$L$22,3))</f>
        <v>5.5</v>
      </c>
      <c r="K5393" s="11">
        <v>159</v>
      </c>
      <c r="L5393" s="12">
        <v>0.1</v>
      </c>
      <c r="M5393" s="7">
        <f t="shared" si="253"/>
        <v>2015</v>
      </c>
      <c r="N5393" s="7">
        <f t="shared" si="254"/>
        <v>8</v>
      </c>
      <c r="O5393" s="30">
        <f t="shared" si="255"/>
        <v>143.1</v>
      </c>
    </row>
    <row r="5394" spans="2:15" x14ac:dyDescent="0.2">
      <c r="B5394" s="13">
        <v>57160</v>
      </c>
      <c r="C5394" s="14">
        <v>42221.126111111262</v>
      </c>
      <c r="D5394" s="7" t="s">
        <v>7</v>
      </c>
      <c r="E5394" s="13">
        <v>2202</v>
      </c>
      <c r="F5394" s="7" t="s">
        <v>51</v>
      </c>
      <c r="G5394" s="7" t="s">
        <v>11</v>
      </c>
      <c r="H5394" s="13">
        <v>15</v>
      </c>
      <c r="I5394" s="13">
        <f>IF(G5394="Male",VLOOKUP(H5394,'Shoe size conversion table'!$B$6:$D$22,2),VLOOKUP(H5394,'Shoe size conversion table'!$J$6:$L$22,2))</f>
        <v>48</v>
      </c>
      <c r="J5394" s="13">
        <f>IF(G5394="Male",VLOOKUP(H5394,'Shoe size conversion table'!$B$6:$D$22,3),VLOOKUP(H5394,'Shoe size conversion table'!$J$6:$L$22,3))</f>
        <v>14.5</v>
      </c>
      <c r="K5394" s="11">
        <v>139</v>
      </c>
      <c r="L5394" s="12">
        <v>0</v>
      </c>
      <c r="M5394" s="7">
        <f t="shared" si="253"/>
        <v>2015</v>
      </c>
      <c r="N5394" s="7">
        <f t="shared" si="254"/>
        <v>8</v>
      </c>
      <c r="O5394" s="30">
        <f t="shared" si="255"/>
        <v>139</v>
      </c>
    </row>
    <row r="5395" spans="2:15" x14ac:dyDescent="0.2">
      <c r="B5395" s="13">
        <v>57161</v>
      </c>
      <c r="C5395" s="14">
        <v>42221.216111111258</v>
      </c>
      <c r="D5395" s="7" t="s">
        <v>7</v>
      </c>
      <c r="E5395" s="13">
        <v>2234</v>
      </c>
      <c r="F5395" s="7" t="s">
        <v>50</v>
      </c>
      <c r="G5395" s="7" t="s">
        <v>11</v>
      </c>
      <c r="H5395" s="13">
        <v>9</v>
      </c>
      <c r="I5395" s="13">
        <f>IF(G5395="Male",VLOOKUP(H5395,'Shoe size conversion table'!$B$6:$D$22,2),VLOOKUP(H5395,'Shoe size conversion table'!$J$6:$L$22,2))</f>
        <v>42</v>
      </c>
      <c r="J5395" s="13">
        <f>IF(G5395="Male",VLOOKUP(H5395,'Shoe size conversion table'!$B$6:$D$22,3),VLOOKUP(H5395,'Shoe size conversion table'!$J$6:$L$22,3))</f>
        <v>8.5</v>
      </c>
      <c r="K5395" s="11">
        <v>149</v>
      </c>
      <c r="L5395" s="12">
        <v>0</v>
      </c>
      <c r="M5395" s="7">
        <f t="shared" si="253"/>
        <v>2015</v>
      </c>
      <c r="N5395" s="7">
        <f t="shared" si="254"/>
        <v>8</v>
      </c>
      <c r="O5395" s="30">
        <f t="shared" si="255"/>
        <v>149</v>
      </c>
    </row>
    <row r="5396" spans="2:15" x14ac:dyDescent="0.2">
      <c r="B5396" s="13">
        <v>57162</v>
      </c>
      <c r="C5396" s="14">
        <v>42221.266111111261</v>
      </c>
      <c r="D5396" s="7" t="s">
        <v>7</v>
      </c>
      <c r="E5396" s="13">
        <v>2167</v>
      </c>
      <c r="F5396" s="7" t="s">
        <v>46</v>
      </c>
      <c r="G5396" s="7" t="s">
        <v>11</v>
      </c>
      <c r="H5396" s="13">
        <v>6.5</v>
      </c>
      <c r="I5396" s="13">
        <f>IF(G5396="Male",VLOOKUP(H5396,'Shoe size conversion table'!$B$6:$D$22,2),VLOOKUP(H5396,'Shoe size conversion table'!$J$6:$L$22,2))</f>
        <v>39</v>
      </c>
      <c r="J5396" s="13">
        <f>IF(G5396="Male",VLOOKUP(H5396,'Shoe size conversion table'!$B$6:$D$22,3),VLOOKUP(H5396,'Shoe size conversion table'!$J$6:$L$22,3))</f>
        <v>6</v>
      </c>
      <c r="K5396" s="11">
        <v>159</v>
      </c>
      <c r="L5396" s="12">
        <v>0.2</v>
      </c>
      <c r="M5396" s="7">
        <f t="shared" si="253"/>
        <v>2015</v>
      </c>
      <c r="N5396" s="7">
        <f t="shared" si="254"/>
        <v>8</v>
      </c>
      <c r="O5396" s="30">
        <f t="shared" si="255"/>
        <v>127.2</v>
      </c>
    </row>
    <row r="5397" spans="2:15" x14ac:dyDescent="0.2">
      <c r="B5397" s="13">
        <v>57162</v>
      </c>
      <c r="C5397" s="14">
        <v>42221.266111111261</v>
      </c>
      <c r="D5397" s="7" t="s">
        <v>7</v>
      </c>
      <c r="E5397" s="13">
        <v>2151</v>
      </c>
      <c r="F5397" s="7" t="s">
        <v>54</v>
      </c>
      <c r="G5397" s="7" t="s">
        <v>11</v>
      </c>
      <c r="H5397" s="13">
        <v>10.5</v>
      </c>
      <c r="I5397" s="13" t="str">
        <f>IF(G5397="Male",VLOOKUP(H5397,'Shoe size conversion table'!$B$6:$D$22,2),VLOOKUP(H5397,'Shoe size conversion table'!$J$6:$L$22,2))</f>
        <v>43-44</v>
      </c>
      <c r="J5397" s="13">
        <f>IF(G5397="Male",VLOOKUP(H5397,'Shoe size conversion table'!$B$6:$D$22,3),VLOOKUP(H5397,'Shoe size conversion table'!$J$6:$L$22,3))</f>
        <v>10</v>
      </c>
      <c r="K5397" s="11">
        <v>159</v>
      </c>
      <c r="L5397" s="12">
        <v>0</v>
      </c>
      <c r="M5397" s="7">
        <f t="shared" si="253"/>
        <v>2015</v>
      </c>
      <c r="N5397" s="7">
        <f t="shared" si="254"/>
        <v>8</v>
      </c>
      <c r="O5397" s="30">
        <f t="shared" si="255"/>
        <v>159</v>
      </c>
    </row>
    <row r="5398" spans="2:15" x14ac:dyDescent="0.2">
      <c r="B5398" s="13">
        <v>57163</v>
      </c>
      <c r="C5398" s="14">
        <v>42221.686111111296</v>
      </c>
      <c r="D5398" s="7" t="s">
        <v>7</v>
      </c>
      <c r="E5398" s="13">
        <v>2200</v>
      </c>
      <c r="F5398" s="7" t="s">
        <v>50</v>
      </c>
      <c r="G5398" s="7" t="s">
        <v>11</v>
      </c>
      <c r="H5398" s="13">
        <v>9.5</v>
      </c>
      <c r="I5398" s="13" t="str">
        <f>IF(G5398="Male",VLOOKUP(H5398,'Shoe size conversion table'!$B$6:$D$22,2),VLOOKUP(H5398,'Shoe size conversion table'!$J$6:$L$22,2))</f>
        <v>42-43</v>
      </c>
      <c r="J5398" s="13">
        <f>IF(G5398="Male",VLOOKUP(H5398,'Shoe size conversion table'!$B$6:$D$22,3),VLOOKUP(H5398,'Shoe size conversion table'!$J$6:$L$22,3))</f>
        <v>9</v>
      </c>
      <c r="K5398" s="11">
        <v>179</v>
      </c>
      <c r="L5398" s="12">
        <v>0</v>
      </c>
      <c r="M5398" s="7">
        <f t="shared" si="253"/>
        <v>2015</v>
      </c>
      <c r="N5398" s="7">
        <f t="shared" si="254"/>
        <v>8</v>
      </c>
      <c r="O5398" s="30">
        <f t="shared" si="255"/>
        <v>179</v>
      </c>
    </row>
    <row r="5399" spans="2:15" x14ac:dyDescent="0.2">
      <c r="B5399" s="13">
        <v>57164</v>
      </c>
      <c r="C5399" s="14">
        <v>42221.766111111108</v>
      </c>
      <c r="D5399" s="7" t="s">
        <v>7</v>
      </c>
      <c r="E5399" s="13">
        <v>2195</v>
      </c>
      <c r="F5399" s="7" t="s">
        <v>49</v>
      </c>
      <c r="G5399" s="7" t="s">
        <v>11</v>
      </c>
      <c r="H5399" s="13">
        <v>9.5</v>
      </c>
      <c r="I5399" s="13" t="str">
        <f>IF(G5399="Male",VLOOKUP(H5399,'Shoe size conversion table'!$B$6:$D$22,2),VLOOKUP(H5399,'Shoe size conversion table'!$J$6:$L$22,2))</f>
        <v>42-43</v>
      </c>
      <c r="J5399" s="13">
        <f>IF(G5399="Male",VLOOKUP(H5399,'Shoe size conversion table'!$B$6:$D$22,3),VLOOKUP(H5399,'Shoe size conversion table'!$J$6:$L$22,3))</f>
        <v>9</v>
      </c>
      <c r="K5399" s="11">
        <v>189</v>
      </c>
      <c r="L5399" s="12">
        <v>0.3</v>
      </c>
      <c r="M5399" s="7">
        <f t="shared" si="253"/>
        <v>2015</v>
      </c>
      <c r="N5399" s="7">
        <f t="shared" si="254"/>
        <v>8</v>
      </c>
      <c r="O5399" s="30">
        <f t="shared" si="255"/>
        <v>132.29999999999998</v>
      </c>
    </row>
    <row r="5400" spans="2:15" x14ac:dyDescent="0.2">
      <c r="B5400" s="13">
        <v>57165</v>
      </c>
      <c r="C5400" s="14">
        <v>42221.886111111213</v>
      </c>
      <c r="D5400" s="7" t="s">
        <v>7</v>
      </c>
      <c r="E5400" s="13">
        <v>2158</v>
      </c>
      <c r="F5400" s="7" t="s">
        <v>48</v>
      </c>
      <c r="G5400" s="7" t="s">
        <v>12</v>
      </c>
      <c r="H5400" s="13">
        <v>8.5</v>
      </c>
      <c r="I5400" s="13">
        <f>IF(G5400="Male",VLOOKUP(H5400,'Shoe size conversion table'!$B$6:$D$22,2),VLOOKUP(H5400,'Shoe size conversion table'!$J$6:$L$22,2))</f>
        <v>39</v>
      </c>
      <c r="J5400" s="13">
        <f>IF(G5400="Male",VLOOKUP(H5400,'Shoe size conversion table'!$B$6:$D$22,3),VLOOKUP(H5400,'Shoe size conversion table'!$J$6:$L$22,3))</f>
        <v>6.5</v>
      </c>
      <c r="K5400" s="11">
        <v>199</v>
      </c>
      <c r="L5400" s="12">
        <v>0</v>
      </c>
      <c r="M5400" s="7">
        <f t="shared" si="253"/>
        <v>2015</v>
      </c>
      <c r="N5400" s="7">
        <f t="shared" si="254"/>
        <v>8</v>
      </c>
      <c r="O5400" s="30">
        <f t="shared" si="255"/>
        <v>199</v>
      </c>
    </row>
    <row r="5401" spans="2:15" x14ac:dyDescent="0.2">
      <c r="B5401" s="13">
        <v>57166</v>
      </c>
      <c r="C5401" s="14">
        <v>42221.986111111219</v>
      </c>
      <c r="D5401" s="7" t="s">
        <v>7</v>
      </c>
      <c r="E5401" s="13">
        <v>2221</v>
      </c>
      <c r="F5401" s="7" t="s">
        <v>50</v>
      </c>
      <c r="G5401" s="7" t="s">
        <v>11</v>
      </c>
      <c r="H5401" s="13">
        <v>10.5</v>
      </c>
      <c r="I5401" s="13" t="str">
        <f>IF(G5401="Male",VLOOKUP(H5401,'Shoe size conversion table'!$B$6:$D$22,2),VLOOKUP(H5401,'Shoe size conversion table'!$J$6:$L$22,2))</f>
        <v>43-44</v>
      </c>
      <c r="J5401" s="13">
        <f>IF(G5401="Male",VLOOKUP(H5401,'Shoe size conversion table'!$B$6:$D$22,3),VLOOKUP(H5401,'Shoe size conversion table'!$J$6:$L$22,3))</f>
        <v>10</v>
      </c>
      <c r="K5401" s="11">
        <v>159</v>
      </c>
      <c r="L5401" s="12">
        <v>0.2</v>
      </c>
      <c r="M5401" s="7">
        <f t="shared" si="253"/>
        <v>2015</v>
      </c>
      <c r="N5401" s="7">
        <f t="shared" si="254"/>
        <v>8</v>
      </c>
      <c r="O5401" s="30">
        <f t="shared" si="255"/>
        <v>127.2</v>
      </c>
    </row>
    <row r="5402" spans="2:15" x14ac:dyDescent="0.2">
      <c r="B5402" s="13">
        <v>57166</v>
      </c>
      <c r="C5402" s="14">
        <v>42221.986111111219</v>
      </c>
      <c r="D5402" s="7" t="s">
        <v>7</v>
      </c>
      <c r="E5402" s="13">
        <v>2227</v>
      </c>
      <c r="F5402" s="7" t="s">
        <v>50</v>
      </c>
      <c r="G5402" s="7" t="s">
        <v>12</v>
      </c>
      <c r="H5402" s="13">
        <v>9</v>
      </c>
      <c r="I5402" s="13" t="str">
        <f>IF(G5402="Male",VLOOKUP(H5402,'Shoe size conversion table'!$B$6:$D$22,2),VLOOKUP(H5402,'Shoe size conversion table'!$J$6:$L$22,2))</f>
        <v>39-40</v>
      </c>
      <c r="J5402" s="13">
        <f>IF(G5402="Male",VLOOKUP(H5402,'Shoe size conversion table'!$B$6:$D$22,3),VLOOKUP(H5402,'Shoe size conversion table'!$J$6:$L$22,3))</f>
        <v>7</v>
      </c>
      <c r="K5402" s="11">
        <v>179</v>
      </c>
      <c r="L5402" s="12">
        <v>0</v>
      </c>
      <c r="M5402" s="7">
        <f t="shared" si="253"/>
        <v>2015</v>
      </c>
      <c r="N5402" s="7">
        <f t="shared" si="254"/>
        <v>8</v>
      </c>
      <c r="O5402" s="30">
        <f t="shared" si="255"/>
        <v>179</v>
      </c>
    </row>
    <row r="5403" spans="2:15" x14ac:dyDescent="0.2">
      <c r="B5403" s="13">
        <v>57167</v>
      </c>
      <c r="C5403" s="14">
        <v>42222.126111111262</v>
      </c>
      <c r="D5403" s="7" t="s">
        <v>10</v>
      </c>
      <c r="E5403" s="13">
        <v>2181</v>
      </c>
      <c r="F5403" s="7" t="s">
        <v>34</v>
      </c>
      <c r="G5403" s="7" t="s">
        <v>12</v>
      </c>
      <c r="H5403" s="13">
        <v>9.5</v>
      </c>
      <c r="I5403" s="13">
        <f>IF(G5403="Male",VLOOKUP(H5403,'Shoe size conversion table'!$B$6:$D$22,2),VLOOKUP(H5403,'Shoe size conversion table'!$J$6:$L$22,2))</f>
        <v>40</v>
      </c>
      <c r="J5403" s="13">
        <f>IF(G5403="Male",VLOOKUP(H5403,'Shoe size conversion table'!$B$6:$D$22,3),VLOOKUP(H5403,'Shoe size conversion table'!$J$6:$L$22,3))</f>
        <v>7.5</v>
      </c>
      <c r="K5403" s="11">
        <v>159</v>
      </c>
      <c r="L5403" s="12">
        <v>0.5</v>
      </c>
      <c r="M5403" s="7">
        <f t="shared" si="253"/>
        <v>2015</v>
      </c>
      <c r="N5403" s="7">
        <f t="shared" si="254"/>
        <v>8</v>
      </c>
      <c r="O5403" s="30">
        <f t="shared" si="255"/>
        <v>79.5</v>
      </c>
    </row>
    <row r="5404" spans="2:15" x14ac:dyDescent="0.2">
      <c r="B5404" s="13">
        <v>57168</v>
      </c>
      <c r="C5404" s="14">
        <v>42222.326111111295</v>
      </c>
      <c r="D5404" s="7" t="s">
        <v>8</v>
      </c>
      <c r="E5404" s="13">
        <v>2208</v>
      </c>
      <c r="F5404" s="7" t="s">
        <v>38</v>
      </c>
      <c r="G5404" s="7" t="s">
        <v>11</v>
      </c>
      <c r="H5404" s="13">
        <v>8.5</v>
      </c>
      <c r="I5404" s="13" t="str">
        <f>IF(G5404="Male",VLOOKUP(H5404,'Shoe size conversion table'!$B$6:$D$22,2),VLOOKUP(H5404,'Shoe size conversion table'!$J$6:$L$22,2))</f>
        <v>41-42</v>
      </c>
      <c r="J5404" s="13">
        <f>IF(G5404="Male",VLOOKUP(H5404,'Shoe size conversion table'!$B$6:$D$22,3),VLOOKUP(H5404,'Shoe size conversion table'!$J$6:$L$22,3))</f>
        <v>8</v>
      </c>
      <c r="K5404" s="11">
        <v>189</v>
      </c>
      <c r="L5404" s="12">
        <v>0.2</v>
      </c>
      <c r="M5404" s="7">
        <f t="shared" si="253"/>
        <v>2015</v>
      </c>
      <c r="N5404" s="7">
        <f t="shared" si="254"/>
        <v>8</v>
      </c>
      <c r="O5404" s="30">
        <f t="shared" si="255"/>
        <v>151.20000000000002</v>
      </c>
    </row>
    <row r="5405" spans="2:15" x14ac:dyDescent="0.2">
      <c r="B5405" s="13">
        <v>57169</v>
      </c>
      <c r="C5405" s="14">
        <v>42222.476111111297</v>
      </c>
      <c r="D5405" s="7" t="s">
        <v>8</v>
      </c>
      <c r="E5405" s="13">
        <v>2220</v>
      </c>
      <c r="F5405" s="7" t="s">
        <v>38</v>
      </c>
      <c r="G5405" s="7" t="s">
        <v>12</v>
      </c>
      <c r="H5405" s="13">
        <v>6.5</v>
      </c>
      <c r="I5405" s="13">
        <f>IF(G5405="Male",VLOOKUP(H5405,'Shoe size conversion table'!$B$6:$D$22,2),VLOOKUP(H5405,'Shoe size conversion table'!$J$6:$L$22,2))</f>
        <v>37</v>
      </c>
      <c r="J5405" s="13">
        <f>IF(G5405="Male",VLOOKUP(H5405,'Shoe size conversion table'!$B$6:$D$22,3),VLOOKUP(H5405,'Shoe size conversion table'!$J$6:$L$22,3))</f>
        <v>4.5</v>
      </c>
      <c r="K5405" s="11">
        <v>139</v>
      </c>
      <c r="L5405" s="12">
        <v>0.3</v>
      </c>
      <c r="M5405" s="7">
        <f t="shared" si="253"/>
        <v>2015</v>
      </c>
      <c r="N5405" s="7">
        <f t="shared" si="254"/>
        <v>8</v>
      </c>
      <c r="O5405" s="30">
        <f t="shared" si="255"/>
        <v>97.3</v>
      </c>
    </row>
    <row r="5406" spans="2:15" x14ac:dyDescent="0.2">
      <c r="B5406" s="13">
        <v>57170</v>
      </c>
      <c r="C5406" s="14">
        <v>42222.496111111112</v>
      </c>
      <c r="D5406" s="7" t="s">
        <v>7</v>
      </c>
      <c r="E5406" s="13">
        <v>2184</v>
      </c>
      <c r="F5406" s="7" t="s">
        <v>51</v>
      </c>
      <c r="G5406" s="7" t="s">
        <v>12</v>
      </c>
      <c r="H5406" s="13">
        <v>10.5</v>
      </c>
      <c r="I5406" s="13">
        <f>IF(G5406="Male",VLOOKUP(H5406,'Shoe size conversion table'!$B$6:$D$22,2),VLOOKUP(H5406,'Shoe size conversion table'!$J$6:$L$22,2))</f>
        <v>41</v>
      </c>
      <c r="J5406" s="13">
        <f>IF(G5406="Male",VLOOKUP(H5406,'Shoe size conversion table'!$B$6:$D$22,3),VLOOKUP(H5406,'Shoe size conversion table'!$J$6:$L$22,3))</f>
        <v>8.5</v>
      </c>
      <c r="K5406" s="11">
        <v>139</v>
      </c>
      <c r="L5406" s="12">
        <v>0</v>
      </c>
      <c r="M5406" s="7">
        <f t="shared" si="253"/>
        <v>2015</v>
      </c>
      <c r="N5406" s="7">
        <f t="shared" si="254"/>
        <v>8</v>
      </c>
      <c r="O5406" s="30">
        <f t="shared" si="255"/>
        <v>139</v>
      </c>
    </row>
    <row r="5407" spans="2:15" x14ac:dyDescent="0.2">
      <c r="B5407" s="13">
        <v>57171</v>
      </c>
      <c r="C5407" s="14">
        <v>42222.576111111106</v>
      </c>
      <c r="D5407" s="7" t="s">
        <v>7</v>
      </c>
      <c r="E5407" s="13">
        <v>2197</v>
      </c>
      <c r="F5407" s="7" t="s">
        <v>49</v>
      </c>
      <c r="G5407" s="7" t="s">
        <v>11</v>
      </c>
      <c r="H5407" s="13">
        <v>9</v>
      </c>
      <c r="I5407" s="13">
        <f>IF(G5407="Male",VLOOKUP(H5407,'Shoe size conversion table'!$B$6:$D$22,2),VLOOKUP(H5407,'Shoe size conversion table'!$J$6:$L$22,2))</f>
        <v>42</v>
      </c>
      <c r="J5407" s="13">
        <f>IF(G5407="Male",VLOOKUP(H5407,'Shoe size conversion table'!$B$6:$D$22,3),VLOOKUP(H5407,'Shoe size conversion table'!$J$6:$L$22,3))</f>
        <v>8.5</v>
      </c>
      <c r="K5407" s="11">
        <v>139</v>
      </c>
      <c r="L5407" s="12">
        <v>0.1</v>
      </c>
      <c r="M5407" s="7">
        <f t="shared" si="253"/>
        <v>2015</v>
      </c>
      <c r="N5407" s="7">
        <f t="shared" si="254"/>
        <v>8</v>
      </c>
      <c r="O5407" s="30">
        <f t="shared" si="255"/>
        <v>125.10000000000001</v>
      </c>
    </row>
    <row r="5408" spans="2:15" x14ac:dyDescent="0.2">
      <c r="B5408" s="13">
        <v>57172</v>
      </c>
      <c r="C5408" s="14">
        <v>42222.616111111114</v>
      </c>
      <c r="D5408" s="7" t="s">
        <v>9</v>
      </c>
      <c r="E5408" s="13">
        <v>2233</v>
      </c>
      <c r="F5408" s="7" t="s">
        <v>60</v>
      </c>
      <c r="G5408" s="7" t="s">
        <v>11</v>
      </c>
      <c r="H5408" s="13">
        <v>9</v>
      </c>
      <c r="I5408" s="13">
        <f>IF(G5408="Male",VLOOKUP(H5408,'Shoe size conversion table'!$B$6:$D$22,2),VLOOKUP(H5408,'Shoe size conversion table'!$J$6:$L$22,2))</f>
        <v>42</v>
      </c>
      <c r="J5408" s="13">
        <f>IF(G5408="Male",VLOOKUP(H5408,'Shoe size conversion table'!$B$6:$D$22,3),VLOOKUP(H5408,'Shoe size conversion table'!$J$6:$L$22,3))</f>
        <v>8.5</v>
      </c>
      <c r="K5408" s="11">
        <v>199</v>
      </c>
      <c r="L5408" s="12">
        <v>0</v>
      </c>
      <c r="M5408" s="7">
        <f t="shared" si="253"/>
        <v>2015</v>
      </c>
      <c r="N5408" s="7">
        <f t="shared" si="254"/>
        <v>8</v>
      </c>
      <c r="O5408" s="30">
        <f t="shared" si="255"/>
        <v>199</v>
      </c>
    </row>
    <row r="5409" spans="2:15" x14ac:dyDescent="0.2">
      <c r="B5409" s="13">
        <v>57173</v>
      </c>
      <c r="C5409" s="14">
        <v>42222.686111111296</v>
      </c>
      <c r="D5409" s="7" t="s">
        <v>7</v>
      </c>
      <c r="E5409" s="13">
        <v>2219</v>
      </c>
      <c r="F5409" s="7" t="s">
        <v>43</v>
      </c>
      <c r="G5409" s="7" t="s">
        <v>11</v>
      </c>
      <c r="H5409" s="13">
        <v>9.5</v>
      </c>
      <c r="I5409" s="13" t="str">
        <f>IF(G5409="Male",VLOOKUP(H5409,'Shoe size conversion table'!$B$6:$D$22,2),VLOOKUP(H5409,'Shoe size conversion table'!$J$6:$L$22,2))</f>
        <v>42-43</v>
      </c>
      <c r="J5409" s="13">
        <f>IF(G5409="Male",VLOOKUP(H5409,'Shoe size conversion table'!$B$6:$D$22,3),VLOOKUP(H5409,'Shoe size conversion table'!$J$6:$L$22,3))</f>
        <v>9</v>
      </c>
      <c r="K5409" s="11">
        <v>169</v>
      </c>
      <c r="L5409" s="12">
        <v>0.3</v>
      </c>
      <c r="M5409" s="7">
        <f t="shared" si="253"/>
        <v>2015</v>
      </c>
      <c r="N5409" s="7">
        <f t="shared" si="254"/>
        <v>8</v>
      </c>
      <c r="O5409" s="30">
        <f t="shared" si="255"/>
        <v>118.3</v>
      </c>
    </row>
    <row r="5410" spans="2:15" x14ac:dyDescent="0.2">
      <c r="B5410" s="13">
        <v>57174</v>
      </c>
      <c r="C5410" s="14">
        <v>42222.766111111108</v>
      </c>
      <c r="D5410" s="7" t="s">
        <v>10</v>
      </c>
      <c r="E5410" s="13">
        <v>2208</v>
      </c>
      <c r="F5410" s="7" t="s">
        <v>34</v>
      </c>
      <c r="G5410" s="7" t="s">
        <v>12</v>
      </c>
      <c r="H5410" s="13">
        <v>8.5</v>
      </c>
      <c r="I5410" s="13">
        <f>IF(G5410="Male",VLOOKUP(H5410,'Shoe size conversion table'!$B$6:$D$22,2),VLOOKUP(H5410,'Shoe size conversion table'!$J$6:$L$22,2))</f>
        <v>39</v>
      </c>
      <c r="J5410" s="13">
        <f>IF(G5410="Male",VLOOKUP(H5410,'Shoe size conversion table'!$B$6:$D$22,3),VLOOKUP(H5410,'Shoe size conversion table'!$J$6:$L$22,3))</f>
        <v>6.5</v>
      </c>
      <c r="K5410" s="11">
        <v>169</v>
      </c>
      <c r="L5410" s="12">
        <v>0.5</v>
      </c>
      <c r="M5410" s="7">
        <f t="shared" si="253"/>
        <v>2015</v>
      </c>
      <c r="N5410" s="7">
        <f t="shared" si="254"/>
        <v>8</v>
      </c>
      <c r="O5410" s="30">
        <f t="shared" si="255"/>
        <v>84.5</v>
      </c>
    </row>
    <row r="5411" spans="2:15" x14ac:dyDescent="0.2">
      <c r="B5411" s="13">
        <v>57175</v>
      </c>
      <c r="C5411" s="14">
        <v>42222.876111111109</v>
      </c>
      <c r="D5411" s="7" t="s">
        <v>7</v>
      </c>
      <c r="E5411" s="13">
        <v>2149</v>
      </c>
      <c r="F5411" s="7" t="s">
        <v>53</v>
      </c>
      <c r="G5411" s="7" t="s">
        <v>11</v>
      </c>
      <c r="H5411" s="13">
        <v>12</v>
      </c>
      <c r="I5411" s="13">
        <f>IF(G5411="Male",VLOOKUP(H5411,'Shoe size conversion table'!$B$6:$D$22,2),VLOOKUP(H5411,'Shoe size conversion table'!$J$6:$L$22,2))</f>
        <v>45</v>
      </c>
      <c r="J5411" s="13">
        <f>IF(G5411="Male",VLOOKUP(H5411,'Shoe size conversion table'!$B$6:$D$22,3),VLOOKUP(H5411,'Shoe size conversion table'!$J$6:$L$22,3))</f>
        <v>11.5</v>
      </c>
      <c r="K5411" s="11">
        <v>189</v>
      </c>
      <c r="L5411" s="12">
        <v>0</v>
      </c>
      <c r="M5411" s="7">
        <f t="shared" si="253"/>
        <v>2015</v>
      </c>
      <c r="N5411" s="7">
        <f t="shared" si="254"/>
        <v>8</v>
      </c>
      <c r="O5411" s="30">
        <f t="shared" si="255"/>
        <v>189</v>
      </c>
    </row>
    <row r="5412" spans="2:15" x14ac:dyDescent="0.2">
      <c r="B5412" s="13">
        <v>57176</v>
      </c>
      <c r="C5412" s="14">
        <v>42222.886111111213</v>
      </c>
      <c r="D5412" s="7" t="s">
        <v>7</v>
      </c>
      <c r="E5412" s="13">
        <v>2188</v>
      </c>
      <c r="F5412" s="7" t="s">
        <v>44</v>
      </c>
      <c r="G5412" s="7" t="s">
        <v>12</v>
      </c>
      <c r="H5412" s="13">
        <v>8.5</v>
      </c>
      <c r="I5412" s="13">
        <f>IF(G5412="Male",VLOOKUP(H5412,'Shoe size conversion table'!$B$6:$D$22,2),VLOOKUP(H5412,'Shoe size conversion table'!$J$6:$L$22,2))</f>
        <v>39</v>
      </c>
      <c r="J5412" s="13">
        <f>IF(G5412="Male",VLOOKUP(H5412,'Shoe size conversion table'!$B$6:$D$22,3),VLOOKUP(H5412,'Shoe size conversion table'!$J$6:$L$22,3))</f>
        <v>6.5</v>
      </c>
      <c r="K5412" s="11">
        <v>149</v>
      </c>
      <c r="L5412" s="12">
        <v>0</v>
      </c>
      <c r="M5412" s="7">
        <f t="shared" si="253"/>
        <v>2015</v>
      </c>
      <c r="N5412" s="7">
        <f t="shared" si="254"/>
        <v>8</v>
      </c>
      <c r="O5412" s="30">
        <f t="shared" si="255"/>
        <v>149</v>
      </c>
    </row>
    <row r="5413" spans="2:15" x14ac:dyDescent="0.2">
      <c r="B5413" s="13">
        <v>57177</v>
      </c>
      <c r="C5413" s="14">
        <v>42223.126111111262</v>
      </c>
      <c r="D5413" s="7" t="s">
        <v>10</v>
      </c>
      <c r="E5413" s="13">
        <v>2217</v>
      </c>
      <c r="F5413" s="7" t="s">
        <v>35</v>
      </c>
      <c r="G5413" s="7" t="s">
        <v>12</v>
      </c>
      <c r="H5413" s="13">
        <v>9.5</v>
      </c>
      <c r="I5413" s="13">
        <f>IF(G5413="Male",VLOOKUP(H5413,'Shoe size conversion table'!$B$6:$D$22,2),VLOOKUP(H5413,'Shoe size conversion table'!$J$6:$L$22,2))</f>
        <v>40</v>
      </c>
      <c r="J5413" s="13">
        <f>IF(G5413="Male",VLOOKUP(H5413,'Shoe size conversion table'!$B$6:$D$22,3),VLOOKUP(H5413,'Shoe size conversion table'!$J$6:$L$22,3))</f>
        <v>7.5</v>
      </c>
      <c r="K5413" s="11">
        <v>149</v>
      </c>
      <c r="L5413" s="12">
        <v>0.1</v>
      </c>
      <c r="M5413" s="7">
        <f t="shared" si="253"/>
        <v>2015</v>
      </c>
      <c r="N5413" s="7">
        <f t="shared" si="254"/>
        <v>8</v>
      </c>
      <c r="O5413" s="30">
        <f t="shared" si="255"/>
        <v>134.1</v>
      </c>
    </row>
    <row r="5414" spans="2:15" x14ac:dyDescent="0.2">
      <c r="B5414" s="13">
        <v>57178</v>
      </c>
      <c r="C5414" s="14">
        <v>42223.256111111215</v>
      </c>
      <c r="D5414" s="7" t="s">
        <v>7</v>
      </c>
      <c r="E5414" s="13">
        <v>2206</v>
      </c>
      <c r="F5414" s="7" t="s">
        <v>48</v>
      </c>
      <c r="G5414" s="7" t="s">
        <v>11</v>
      </c>
      <c r="H5414" s="13">
        <v>9</v>
      </c>
      <c r="I5414" s="13">
        <f>IF(G5414="Male",VLOOKUP(H5414,'Shoe size conversion table'!$B$6:$D$22,2),VLOOKUP(H5414,'Shoe size conversion table'!$J$6:$L$22,2))</f>
        <v>42</v>
      </c>
      <c r="J5414" s="13">
        <f>IF(G5414="Male",VLOOKUP(H5414,'Shoe size conversion table'!$B$6:$D$22,3),VLOOKUP(H5414,'Shoe size conversion table'!$J$6:$L$22,3))</f>
        <v>8.5</v>
      </c>
      <c r="K5414" s="11">
        <v>149</v>
      </c>
      <c r="L5414" s="12">
        <v>0.2</v>
      </c>
      <c r="M5414" s="7">
        <f t="shared" si="253"/>
        <v>2015</v>
      </c>
      <c r="N5414" s="7">
        <f t="shared" si="254"/>
        <v>8</v>
      </c>
      <c r="O5414" s="30">
        <f t="shared" si="255"/>
        <v>119.2</v>
      </c>
    </row>
    <row r="5415" spans="2:15" x14ac:dyDescent="0.2">
      <c r="B5415" s="13">
        <v>57179</v>
      </c>
      <c r="C5415" s="14">
        <v>42223.286111111214</v>
      </c>
      <c r="D5415" s="7" t="s">
        <v>8</v>
      </c>
      <c r="E5415" s="13">
        <v>2147</v>
      </c>
      <c r="F5415" s="7" t="s">
        <v>39</v>
      </c>
      <c r="G5415" s="7" t="s">
        <v>11</v>
      </c>
      <c r="H5415" s="13">
        <v>8.5</v>
      </c>
      <c r="I5415" s="13" t="str">
        <f>IF(G5415="Male",VLOOKUP(H5415,'Shoe size conversion table'!$B$6:$D$22,2),VLOOKUP(H5415,'Shoe size conversion table'!$J$6:$L$22,2))</f>
        <v>41-42</v>
      </c>
      <c r="J5415" s="13">
        <f>IF(G5415="Male",VLOOKUP(H5415,'Shoe size conversion table'!$B$6:$D$22,3),VLOOKUP(H5415,'Shoe size conversion table'!$J$6:$L$22,3))</f>
        <v>8</v>
      </c>
      <c r="K5415" s="11">
        <v>159</v>
      </c>
      <c r="L5415" s="12">
        <v>0.3</v>
      </c>
      <c r="M5415" s="7">
        <f t="shared" si="253"/>
        <v>2015</v>
      </c>
      <c r="N5415" s="7">
        <f t="shared" si="254"/>
        <v>8</v>
      </c>
      <c r="O5415" s="30">
        <f t="shared" si="255"/>
        <v>111.3</v>
      </c>
    </row>
    <row r="5416" spans="2:15" x14ac:dyDescent="0.2">
      <c r="B5416" s="13">
        <v>57180</v>
      </c>
      <c r="C5416" s="14">
        <v>42223.476111111297</v>
      </c>
      <c r="D5416" s="7" t="s">
        <v>8</v>
      </c>
      <c r="E5416" s="13">
        <v>2219</v>
      </c>
      <c r="F5416" s="7" t="s">
        <v>38</v>
      </c>
      <c r="G5416" s="7" t="s">
        <v>12</v>
      </c>
      <c r="H5416" s="13">
        <v>6.5</v>
      </c>
      <c r="I5416" s="13">
        <f>IF(G5416="Male",VLOOKUP(H5416,'Shoe size conversion table'!$B$6:$D$22,2),VLOOKUP(H5416,'Shoe size conversion table'!$J$6:$L$22,2))</f>
        <v>37</v>
      </c>
      <c r="J5416" s="13">
        <f>IF(G5416="Male",VLOOKUP(H5416,'Shoe size conversion table'!$B$6:$D$22,3),VLOOKUP(H5416,'Shoe size conversion table'!$J$6:$L$22,3))</f>
        <v>4.5</v>
      </c>
      <c r="K5416" s="11">
        <v>199</v>
      </c>
      <c r="L5416" s="12">
        <v>0.5</v>
      </c>
      <c r="M5416" s="7">
        <f t="shared" si="253"/>
        <v>2015</v>
      </c>
      <c r="N5416" s="7">
        <f t="shared" si="254"/>
        <v>8</v>
      </c>
      <c r="O5416" s="30">
        <f t="shared" si="255"/>
        <v>99.5</v>
      </c>
    </row>
    <row r="5417" spans="2:15" x14ac:dyDescent="0.2">
      <c r="B5417" s="13">
        <v>57181</v>
      </c>
      <c r="C5417" s="14">
        <v>42223.496111111112</v>
      </c>
      <c r="D5417" s="7" t="s">
        <v>10</v>
      </c>
      <c r="E5417" s="13">
        <v>2177</v>
      </c>
      <c r="F5417" s="7" t="s">
        <v>35</v>
      </c>
      <c r="G5417" s="7" t="s">
        <v>12</v>
      </c>
      <c r="H5417" s="13">
        <v>10.5</v>
      </c>
      <c r="I5417" s="13">
        <f>IF(G5417="Male",VLOOKUP(H5417,'Shoe size conversion table'!$B$6:$D$22,2),VLOOKUP(H5417,'Shoe size conversion table'!$J$6:$L$22,2))</f>
        <v>41</v>
      </c>
      <c r="J5417" s="13">
        <f>IF(G5417="Male",VLOOKUP(H5417,'Shoe size conversion table'!$B$6:$D$22,3),VLOOKUP(H5417,'Shoe size conversion table'!$J$6:$L$22,3))</f>
        <v>8.5</v>
      </c>
      <c r="K5417" s="11">
        <v>199</v>
      </c>
      <c r="L5417" s="12">
        <v>0.5</v>
      </c>
      <c r="M5417" s="7">
        <f t="shared" si="253"/>
        <v>2015</v>
      </c>
      <c r="N5417" s="7">
        <f t="shared" si="254"/>
        <v>8</v>
      </c>
      <c r="O5417" s="30">
        <f t="shared" si="255"/>
        <v>99.5</v>
      </c>
    </row>
    <row r="5418" spans="2:15" x14ac:dyDescent="0.2">
      <c r="B5418" s="13">
        <v>57182</v>
      </c>
      <c r="C5418" s="14">
        <v>42223.506111111215</v>
      </c>
      <c r="D5418" s="7" t="s">
        <v>7</v>
      </c>
      <c r="E5418" s="13">
        <v>2231</v>
      </c>
      <c r="F5418" s="7" t="s">
        <v>45</v>
      </c>
      <c r="G5418" s="7" t="s">
        <v>12</v>
      </c>
      <c r="H5418" s="13">
        <v>7.5</v>
      </c>
      <c r="I5418" s="13">
        <f>IF(G5418="Male",VLOOKUP(H5418,'Shoe size conversion table'!$B$6:$D$22,2),VLOOKUP(H5418,'Shoe size conversion table'!$J$6:$L$22,2))</f>
        <v>38</v>
      </c>
      <c r="J5418" s="13">
        <f>IF(G5418="Male",VLOOKUP(H5418,'Shoe size conversion table'!$B$6:$D$22,3),VLOOKUP(H5418,'Shoe size conversion table'!$J$6:$L$22,3))</f>
        <v>5.5</v>
      </c>
      <c r="K5418" s="11">
        <v>169</v>
      </c>
      <c r="L5418" s="12">
        <v>0.1</v>
      </c>
      <c r="M5418" s="7">
        <f t="shared" si="253"/>
        <v>2015</v>
      </c>
      <c r="N5418" s="7">
        <f t="shared" si="254"/>
        <v>8</v>
      </c>
      <c r="O5418" s="30">
        <f t="shared" si="255"/>
        <v>152.1</v>
      </c>
    </row>
    <row r="5419" spans="2:15" x14ac:dyDescent="0.2">
      <c r="B5419" s="13">
        <v>57183</v>
      </c>
      <c r="C5419" s="14">
        <v>42223.616111111114</v>
      </c>
      <c r="D5419" s="7" t="s">
        <v>7</v>
      </c>
      <c r="E5419" s="13">
        <v>2200</v>
      </c>
      <c r="F5419" s="7" t="s">
        <v>49</v>
      </c>
      <c r="G5419" s="7" t="s">
        <v>12</v>
      </c>
      <c r="H5419" s="13">
        <v>9</v>
      </c>
      <c r="I5419" s="13" t="str">
        <f>IF(G5419="Male",VLOOKUP(H5419,'Shoe size conversion table'!$B$6:$D$22,2),VLOOKUP(H5419,'Shoe size conversion table'!$J$6:$L$22,2))</f>
        <v>39-40</v>
      </c>
      <c r="J5419" s="13">
        <f>IF(G5419="Male",VLOOKUP(H5419,'Shoe size conversion table'!$B$6:$D$22,3),VLOOKUP(H5419,'Shoe size conversion table'!$J$6:$L$22,3))</f>
        <v>7</v>
      </c>
      <c r="K5419" s="11">
        <v>129</v>
      </c>
      <c r="L5419" s="12">
        <v>0</v>
      </c>
      <c r="M5419" s="7">
        <f t="shared" si="253"/>
        <v>2015</v>
      </c>
      <c r="N5419" s="7">
        <f t="shared" si="254"/>
        <v>8</v>
      </c>
      <c r="O5419" s="30">
        <f t="shared" si="255"/>
        <v>129</v>
      </c>
    </row>
    <row r="5420" spans="2:15" x14ac:dyDescent="0.2">
      <c r="B5420" s="13">
        <v>57184</v>
      </c>
      <c r="C5420" s="14">
        <v>42223.616111111296</v>
      </c>
      <c r="D5420" s="7" t="s">
        <v>7</v>
      </c>
      <c r="E5420" s="13">
        <v>2206</v>
      </c>
      <c r="F5420" s="7" t="s">
        <v>49</v>
      </c>
      <c r="G5420" s="7" t="s">
        <v>11</v>
      </c>
      <c r="H5420" s="13">
        <v>9.5</v>
      </c>
      <c r="I5420" s="13" t="str">
        <f>IF(G5420="Male",VLOOKUP(H5420,'Shoe size conversion table'!$B$6:$D$22,2),VLOOKUP(H5420,'Shoe size conversion table'!$J$6:$L$22,2))</f>
        <v>42-43</v>
      </c>
      <c r="J5420" s="13">
        <f>IF(G5420="Male",VLOOKUP(H5420,'Shoe size conversion table'!$B$6:$D$22,3),VLOOKUP(H5420,'Shoe size conversion table'!$J$6:$L$22,3))</f>
        <v>9</v>
      </c>
      <c r="K5420" s="11">
        <v>149</v>
      </c>
      <c r="L5420" s="12">
        <v>0.3</v>
      </c>
      <c r="M5420" s="7">
        <f t="shared" si="253"/>
        <v>2015</v>
      </c>
      <c r="N5420" s="7">
        <f t="shared" si="254"/>
        <v>8</v>
      </c>
      <c r="O5420" s="30">
        <f t="shared" si="255"/>
        <v>104.3</v>
      </c>
    </row>
    <row r="5421" spans="2:15" x14ac:dyDescent="0.2">
      <c r="B5421" s="13">
        <v>57185</v>
      </c>
      <c r="C5421" s="14">
        <v>42223.636111111256</v>
      </c>
      <c r="D5421" s="7" t="s">
        <v>8</v>
      </c>
      <c r="E5421" s="13">
        <v>2194</v>
      </c>
      <c r="F5421" s="7" t="s">
        <v>41</v>
      </c>
      <c r="G5421" s="7" t="s">
        <v>11</v>
      </c>
      <c r="H5421" s="13">
        <v>9.5</v>
      </c>
      <c r="I5421" s="13" t="str">
        <f>IF(G5421="Male",VLOOKUP(H5421,'Shoe size conversion table'!$B$6:$D$22,2),VLOOKUP(H5421,'Shoe size conversion table'!$J$6:$L$22,2))</f>
        <v>42-43</v>
      </c>
      <c r="J5421" s="13">
        <f>IF(G5421="Male",VLOOKUP(H5421,'Shoe size conversion table'!$B$6:$D$22,3),VLOOKUP(H5421,'Shoe size conversion table'!$J$6:$L$22,3))</f>
        <v>9</v>
      </c>
      <c r="K5421" s="11">
        <v>159</v>
      </c>
      <c r="L5421" s="12">
        <v>0.2</v>
      </c>
      <c r="M5421" s="7">
        <f t="shared" si="253"/>
        <v>2015</v>
      </c>
      <c r="N5421" s="7">
        <f t="shared" si="254"/>
        <v>8</v>
      </c>
      <c r="O5421" s="30">
        <f t="shared" si="255"/>
        <v>127.2</v>
      </c>
    </row>
    <row r="5422" spans="2:15" x14ac:dyDescent="0.2">
      <c r="B5422" s="13">
        <v>57186</v>
      </c>
      <c r="C5422" s="14">
        <v>42223.736111111211</v>
      </c>
      <c r="D5422" s="7" t="s">
        <v>10</v>
      </c>
      <c r="E5422" s="13">
        <v>2211</v>
      </c>
      <c r="F5422" s="7" t="s">
        <v>36</v>
      </c>
      <c r="G5422" s="7" t="s">
        <v>12</v>
      </c>
      <c r="H5422" s="13">
        <v>6.5</v>
      </c>
      <c r="I5422" s="13">
        <f>IF(G5422="Male",VLOOKUP(H5422,'Shoe size conversion table'!$B$6:$D$22,2),VLOOKUP(H5422,'Shoe size conversion table'!$J$6:$L$22,2))</f>
        <v>37</v>
      </c>
      <c r="J5422" s="13">
        <f>IF(G5422="Male",VLOOKUP(H5422,'Shoe size conversion table'!$B$6:$D$22,3),VLOOKUP(H5422,'Shoe size conversion table'!$J$6:$L$22,3))</f>
        <v>4.5</v>
      </c>
      <c r="K5422" s="11">
        <v>129</v>
      </c>
      <c r="L5422" s="12">
        <v>0</v>
      </c>
      <c r="M5422" s="7">
        <f t="shared" si="253"/>
        <v>2015</v>
      </c>
      <c r="N5422" s="7">
        <f t="shared" si="254"/>
        <v>8</v>
      </c>
      <c r="O5422" s="30">
        <f t="shared" si="255"/>
        <v>129</v>
      </c>
    </row>
    <row r="5423" spans="2:15" x14ac:dyDescent="0.2">
      <c r="B5423" s="13">
        <v>57187</v>
      </c>
      <c r="C5423" s="14">
        <v>42223.766111111108</v>
      </c>
      <c r="D5423" s="7" t="s">
        <v>10</v>
      </c>
      <c r="E5423" s="13">
        <v>2168</v>
      </c>
      <c r="F5423" s="7" t="s">
        <v>36</v>
      </c>
      <c r="G5423" s="7" t="s">
        <v>12</v>
      </c>
      <c r="H5423" s="13">
        <v>8.5</v>
      </c>
      <c r="I5423" s="13">
        <f>IF(G5423="Male",VLOOKUP(H5423,'Shoe size conversion table'!$B$6:$D$22,2),VLOOKUP(H5423,'Shoe size conversion table'!$J$6:$L$22,2))</f>
        <v>39</v>
      </c>
      <c r="J5423" s="13">
        <f>IF(G5423="Male",VLOOKUP(H5423,'Shoe size conversion table'!$B$6:$D$22,3),VLOOKUP(H5423,'Shoe size conversion table'!$J$6:$L$22,3))</f>
        <v>6.5</v>
      </c>
      <c r="K5423" s="11">
        <v>149</v>
      </c>
      <c r="L5423" s="12">
        <v>0</v>
      </c>
      <c r="M5423" s="7">
        <f t="shared" si="253"/>
        <v>2015</v>
      </c>
      <c r="N5423" s="7">
        <f t="shared" si="254"/>
        <v>8</v>
      </c>
      <c r="O5423" s="30">
        <f t="shared" si="255"/>
        <v>149</v>
      </c>
    </row>
    <row r="5424" spans="2:15" x14ac:dyDescent="0.2">
      <c r="B5424" s="13">
        <v>57188</v>
      </c>
      <c r="C5424" s="14">
        <v>42223.786111111258</v>
      </c>
      <c r="D5424" s="7" t="s">
        <v>10</v>
      </c>
      <c r="E5424" s="13">
        <v>2212</v>
      </c>
      <c r="F5424" s="7" t="s">
        <v>35</v>
      </c>
      <c r="G5424" s="7" t="s">
        <v>11</v>
      </c>
      <c r="H5424" s="13">
        <v>9</v>
      </c>
      <c r="I5424" s="13">
        <f>IF(G5424="Male",VLOOKUP(H5424,'Shoe size conversion table'!$B$6:$D$22,2),VLOOKUP(H5424,'Shoe size conversion table'!$J$6:$L$22,2))</f>
        <v>42</v>
      </c>
      <c r="J5424" s="13">
        <f>IF(G5424="Male",VLOOKUP(H5424,'Shoe size conversion table'!$B$6:$D$22,3),VLOOKUP(H5424,'Shoe size conversion table'!$J$6:$L$22,3))</f>
        <v>8.5</v>
      </c>
      <c r="K5424" s="11">
        <v>159</v>
      </c>
      <c r="L5424" s="12">
        <v>0.2</v>
      </c>
      <c r="M5424" s="7">
        <f t="shared" si="253"/>
        <v>2015</v>
      </c>
      <c r="N5424" s="7">
        <f t="shared" si="254"/>
        <v>8</v>
      </c>
      <c r="O5424" s="30">
        <f t="shared" si="255"/>
        <v>127.2</v>
      </c>
    </row>
    <row r="5425" spans="2:15" x14ac:dyDescent="0.2">
      <c r="B5425" s="13">
        <v>57189</v>
      </c>
      <c r="C5425" s="14">
        <v>42223.946111111218</v>
      </c>
      <c r="D5425" s="7" t="s">
        <v>10</v>
      </c>
      <c r="E5425" s="13">
        <v>2231</v>
      </c>
      <c r="F5425" s="7" t="s">
        <v>34</v>
      </c>
      <c r="G5425" s="7" t="s">
        <v>11</v>
      </c>
      <c r="H5425" s="13">
        <v>6</v>
      </c>
      <c r="I5425" s="13">
        <f>IF(G5425="Male",VLOOKUP(H5425,'Shoe size conversion table'!$B$6:$D$22,2),VLOOKUP(H5425,'Shoe size conversion table'!$J$6:$L$22,2))</f>
        <v>39</v>
      </c>
      <c r="J5425" s="13">
        <f>IF(G5425="Male",VLOOKUP(H5425,'Shoe size conversion table'!$B$6:$D$22,3),VLOOKUP(H5425,'Shoe size conversion table'!$J$6:$L$22,3))</f>
        <v>5.5</v>
      </c>
      <c r="K5425" s="11">
        <v>149</v>
      </c>
      <c r="L5425" s="12">
        <v>0</v>
      </c>
      <c r="M5425" s="7">
        <f t="shared" si="253"/>
        <v>2015</v>
      </c>
      <c r="N5425" s="7">
        <f t="shared" si="254"/>
        <v>8</v>
      </c>
      <c r="O5425" s="30">
        <f t="shared" si="255"/>
        <v>149</v>
      </c>
    </row>
    <row r="5426" spans="2:15" x14ac:dyDescent="0.2">
      <c r="B5426" s="13">
        <v>57190</v>
      </c>
      <c r="C5426" s="14">
        <v>42223.97611111126</v>
      </c>
      <c r="D5426" s="7" t="s">
        <v>10</v>
      </c>
      <c r="E5426" s="13">
        <v>2230</v>
      </c>
      <c r="F5426" s="7" t="s">
        <v>35</v>
      </c>
      <c r="G5426" s="7" t="s">
        <v>12</v>
      </c>
      <c r="H5426" s="13">
        <v>11.5</v>
      </c>
      <c r="I5426" s="13">
        <f>IF(G5426="Male",VLOOKUP(H5426,'Shoe size conversion table'!$B$6:$D$22,2),VLOOKUP(H5426,'Shoe size conversion table'!$J$6:$L$22,2))</f>
        <v>42</v>
      </c>
      <c r="J5426" s="13">
        <f>IF(G5426="Male",VLOOKUP(H5426,'Shoe size conversion table'!$B$6:$D$22,3),VLOOKUP(H5426,'Shoe size conversion table'!$J$6:$L$22,3))</f>
        <v>9.5</v>
      </c>
      <c r="K5426" s="11">
        <v>189</v>
      </c>
      <c r="L5426" s="12">
        <v>0.5</v>
      </c>
      <c r="M5426" s="7">
        <f t="shared" si="253"/>
        <v>2015</v>
      </c>
      <c r="N5426" s="7">
        <f t="shared" si="254"/>
        <v>8</v>
      </c>
      <c r="O5426" s="30">
        <f t="shared" si="255"/>
        <v>94.5</v>
      </c>
    </row>
    <row r="5427" spans="2:15" x14ac:dyDescent="0.2">
      <c r="B5427" s="13">
        <v>57191</v>
      </c>
      <c r="C5427" s="14">
        <v>42223.996111111293</v>
      </c>
      <c r="D5427" s="7" t="s">
        <v>7</v>
      </c>
      <c r="E5427" s="13">
        <v>2200</v>
      </c>
      <c r="F5427" s="7" t="s">
        <v>50</v>
      </c>
      <c r="G5427" s="7" t="s">
        <v>11</v>
      </c>
      <c r="H5427" s="13">
        <v>9.5</v>
      </c>
      <c r="I5427" s="13" t="str">
        <f>IF(G5427="Male",VLOOKUP(H5427,'Shoe size conversion table'!$B$6:$D$22,2),VLOOKUP(H5427,'Shoe size conversion table'!$J$6:$L$22,2))</f>
        <v>42-43</v>
      </c>
      <c r="J5427" s="13">
        <f>IF(G5427="Male",VLOOKUP(H5427,'Shoe size conversion table'!$B$6:$D$22,3),VLOOKUP(H5427,'Shoe size conversion table'!$J$6:$L$22,3))</f>
        <v>9</v>
      </c>
      <c r="K5427" s="11">
        <v>179</v>
      </c>
      <c r="L5427" s="12">
        <v>0</v>
      </c>
      <c r="M5427" s="7">
        <f t="shared" si="253"/>
        <v>2015</v>
      </c>
      <c r="N5427" s="7">
        <f t="shared" si="254"/>
        <v>8</v>
      </c>
      <c r="O5427" s="30">
        <f t="shared" si="255"/>
        <v>179</v>
      </c>
    </row>
    <row r="5428" spans="2:15" x14ac:dyDescent="0.2">
      <c r="B5428" s="13">
        <v>57192</v>
      </c>
      <c r="C5428" s="14">
        <v>42224.156111111217</v>
      </c>
      <c r="D5428" s="7" t="s">
        <v>7</v>
      </c>
      <c r="E5428" s="13">
        <v>2176</v>
      </c>
      <c r="F5428" s="7" t="s">
        <v>48</v>
      </c>
      <c r="G5428" s="7" t="s">
        <v>11</v>
      </c>
      <c r="H5428" s="13">
        <v>11.5</v>
      </c>
      <c r="I5428" s="13" t="str">
        <f>IF(G5428="Male",VLOOKUP(H5428,'Shoe size conversion table'!$B$6:$D$22,2),VLOOKUP(H5428,'Shoe size conversion table'!$J$6:$L$22,2))</f>
        <v>44-45</v>
      </c>
      <c r="J5428" s="13">
        <f>IF(G5428="Male",VLOOKUP(H5428,'Shoe size conversion table'!$B$6:$D$22,3),VLOOKUP(H5428,'Shoe size conversion table'!$J$6:$L$22,3))</f>
        <v>11</v>
      </c>
      <c r="K5428" s="11">
        <v>129</v>
      </c>
      <c r="L5428" s="12">
        <v>0</v>
      </c>
      <c r="M5428" s="7">
        <f t="shared" si="253"/>
        <v>2015</v>
      </c>
      <c r="N5428" s="7">
        <f t="shared" si="254"/>
        <v>8</v>
      </c>
      <c r="O5428" s="30">
        <f t="shared" si="255"/>
        <v>129</v>
      </c>
    </row>
    <row r="5429" spans="2:15" x14ac:dyDescent="0.2">
      <c r="B5429" s="13">
        <v>57193</v>
      </c>
      <c r="C5429" s="14">
        <v>42224.226111111297</v>
      </c>
      <c r="D5429" s="7" t="s">
        <v>7</v>
      </c>
      <c r="E5429" s="13">
        <v>2234</v>
      </c>
      <c r="F5429" s="7" t="s">
        <v>48</v>
      </c>
      <c r="G5429" s="7" t="s">
        <v>12</v>
      </c>
      <c r="H5429" s="13">
        <v>9</v>
      </c>
      <c r="I5429" s="13" t="str">
        <f>IF(G5429="Male",VLOOKUP(H5429,'Shoe size conversion table'!$B$6:$D$22,2),VLOOKUP(H5429,'Shoe size conversion table'!$J$6:$L$22,2))</f>
        <v>39-40</v>
      </c>
      <c r="J5429" s="13">
        <f>IF(G5429="Male",VLOOKUP(H5429,'Shoe size conversion table'!$B$6:$D$22,3),VLOOKUP(H5429,'Shoe size conversion table'!$J$6:$L$22,3))</f>
        <v>7</v>
      </c>
      <c r="K5429" s="11">
        <v>199</v>
      </c>
      <c r="L5429" s="12">
        <v>0.3</v>
      </c>
      <c r="M5429" s="7">
        <f t="shared" si="253"/>
        <v>2015</v>
      </c>
      <c r="N5429" s="7">
        <f t="shared" si="254"/>
        <v>8</v>
      </c>
      <c r="O5429" s="30">
        <f t="shared" si="255"/>
        <v>139.29999999999998</v>
      </c>
    </row>
    <row r="5430" spans="2:15" x14ac:dyDescent="0.2">
      <c r="B5430" s="13">
        <v>57194</v>
      </c>
      <c r="C5430" s="14">
        <v>42224.286111111214</v>
      </c>
      <c r="D5430" s="7" t="s">
        <v>8</v>
      </c>
      <c r="E5430" s="13">
        <v>2190</v>
      </c>
      <c r="F5430" s="7" t="s">
        <v>39</v>
      </c>
      <c r="G5430" s="7" t="s">
        <v>12</v>
      </c>
      <c r="H5430" s="13">
        <v>5.5</v>
      </c>
      <c r="I5430" s="13">
        <f>IF(G5430="Male",VLOOKUP(H5430,'Shoe size conversion table'!$B$6:$D$22,2),VLOOKUP(H5430,'Shoe size conversion table'!$J$6:$L$22,2))</f>
        <v>36</v>
      </c>
      <c r="J5430" s="13">
        <f>IF(G5430="Male",VLOOKUP(H5430,'Shoe size conversion table'!$B$6:$D$22,3),VLOOKUP(H5430,'Shoe size conversion table'!$J$6:$L$22,3))</f>
        <v>3.5</v>
      </c>
      <c r="K5430" s="11">
        <v>149</v>
      </c>
      <c r="L5430" s="12">
        <v>0</v>
      </c>
      <c r="M5430" s="7">
        <f t="shared" si="253"/>
        <v>2015</v>
      </c>
      <c r="N5430" s="7">
        <f t="shared" si="254"/>
        <v>8</v>
      </c>
      <c r="O5430" s="30">
        <f t="shared" si="255"/>
        <v>149</v>
      </c>
    </row>
    <row r="5431" spans="2:15" x14ac:dyDescent="0.2">
      <c r="B5431" s="13">
        <v>57194</v>
      </c>
      <c r="C5431" s="14">
        <v>42224.286111111214</v>
      </c>
      <c r="D5431" s="7" t="s">
        <v>8</v>
      </c>
      <c r="E5431" s="13">
        <v>2154</v>
      </c>
      <c r="F5431" s="7" t="s">
        <v>41</v>
      </c>
      <c r="G5431" s="7" t="s">
        <v>11</v>
      </c>
      <c r="H5431" s="13">
        <v>8.5</v>
      </c>
      <c r="I5431" s="13" t="str">
        <f>IF(G5431="Male",VLOOKUP(H5431,'Shoe size conversion table'!$B$6:$D$22,2),VLOOKUP(H5431,'Shoe size conversion table'!$J$6:$L$22,2))</f>
        <v>41-42</v>
      </c>
      <c r="J5431" s="13">
        <f>IF(G5431="Male",VLOOKUP(H5431,'Shoe size conversion table'!$B$6:$D$22,3),VLOOKUP(H5431,'Shoe size conversion table'!$J$6:$L$22,3))</f>
        <v>8</v>
      </c>
      <c r="K5431" s="11">
        <v>129</v>
      </c>
      <c r="L5431" s="12">
        <v>0</v>
      </c>
      <c r="M5431" s="7">
        <f t="shared" si="253"/>
        <v>2015</v>
      </c>
      <c r="N5431" s="7">
        <f t="shared" si="254"/>
        <v>8</v>
      </c>
      <c r="O5431" s="30">
        <f t="shared" si="255"/>
        <v>129</v>
      </c>
    </row>
    <row r="5432" spans="2:15" x14ac:dyDescent="0.2">
      <c r="B5432" s="13">
        <v>57194</v>
      </c>
      <c r="C5432" s="14">
        <v>42224.286111111214</v>
      </c>
      <c r="D5432" s="7" t="s">
        <v>8</v>
      </c>
      <c r="E5432" s="13">
        <v>2147</v>
      </c>
      <c r="F5432" s="7" t="s">
        <v>37</v>
      </c>
      <c r="G5432" s="7" t="s">
        <v>12</v>
      </c>
      <c r="H5432" s="13">
        <v>8</v>
      </c>
      <c r="I5432" s="13" t="str">
        <f>IF(G5432="Male",VLOOKUP(H5432,'Shoe size conversion table'!$B$6:$D$22,2),VLOOKUP(H5432,'Shoe size conversion table'!$J$6:$L$22,2))</f>
        <v>38-39</v>
      </c>
      <c r="J5432" s="13">
        <f>IF(G5432="Male",VLOOKUP(H5432,'Shoe size conversion table'!$B$6:$D$22,3),VLOOKUP(H5432,'Shoe size conversion table'!$J$6:$L$22,3))</f>
        <v>6</v>
      </c>
      <c r="K5432" s="11">
        <v>159</v>
      </c>
      <c r="L5432" s="12">
        <v>0.1</v>
      </c>
      <c r="M5432" s="7">
        <f t="shared" si="253"/>
        <v>2015</v>
      </c>
      <c r="N5432" s="7">
        <f t="shared" si="254"/>
        <v>8</v>
      </c>
      <c r="O5432" s="30">
        <f t="shared" si="255"/>
        <v>143.1</v>
      </c>
    </row>
    <row r="5433" spans="2:15" x14ac:dyDescent="0.2">
      <c r="B5433" s="13">
        <v>57195</v>
      </c>
      <c r="C5433" s="14">
        <v>42224.46611111112</v>
      </c>
      <c r="D5433" s="7" t="s">
        <v>8</v>
      </c>
      <c r="E5433" s="13">
        <v>2166</v>
      </c>
      <c r="F5433" s="7" t="s">
        <v>37</v>
      </c>
      <c r="G5433" s="7" t="s">
        <v>11</v>
      </c>
      <c r="H5433" s="13">
        <v>9.5</v>
      </c>
      <c r="I5433" s="13" t="str">
        <f>IF(G5433="Male",VLOOKUP(H5433,'Shoe size conversion table'!$B$6:$D$22,2),VLOOKUP(H5433,'Shoe size conversion table'!$J$6:$L$22,2))</f>
        <v>42-43</v>
      </c>
      <c r="J5433" s="13">
        <f>IF(G5433="Male",VLOOKUP(H5433,'Shoe size conversion table'!$B$6:$D$22,3),VLOOKUP(H5433,'Shoe size conversion table'!$J$6:$L$22,3))</f>
        <v>9</v>
      </c>
      <c r="K5433" s="11">
        <v>149</v>
      </c>
      <c r="L5433" s="12">
        <v>0.3</v>
      </c>
      <c r="M5433" s="7">
        <f t="shared" si="253"/>
        <v>2015</v>
      </c>
      <c r="N5433" s="7">
        <f t="shared" si="254"/>
        <v>8</v>
      </c>
      <c r="O5433" s="30">
        <f t="shared" si="255"/>
        <v>104.3</v>
      </c>
    </row>
    <row r="5434" spans="2:15" x14ac:dyDescent="0.2">
      <c r="B5434" s="13">
        <v>57196</v>
      </c>
      <c r="C5434" s="14">
        <v>42224.476111111297</v>
      </c>
      <c r="D5434" s="7" t="s">
        <v>8</v>
      </c>
      <c r="E5434" s="13">
        <v>2160</v>
      </c>
      <c r="F5434" s="7" t="s">
        <v>38</v>
      </c>
      <c r="G5434" s="7" t="s">
        <v>11</v>
      </c>
      <c r="H5434" s="13">
        <v>8.5</v>
      </c>
      <c r="I5434" s="13" t="str">
        <f>IF(G5434="Male",VLOOKUP(H5434,'Shoe size conversion table'!$B$6:$D$22,2),VLOOKUP(H5434,'Shoe size conversion table'!$J$6:$L$22,2))</f>
        <v>41-42</v>
      </c>
      <c r="J5434" s="13">
        <f>IF(G5434="Male",VLOOKUP(H5434,'Shoe size conversion table'!$B$6:$D$22,3),VLOOKUP(H5434,'Shoe size conversion table'!$J$6:$L$22,3))</f>
        <v>8</v>
      </c>
      <c r="K5434" s="11">
        <v>149</v>
      </c>
      <c r="L5434" s="12">
        <v>0.3</v>
      </c>
      <c r="M5434" s="7">
        <f t="shared" si="253"/>
        <v>2015</v>
      </c>
      <c r="N5434" s="7">
        <f t="shared" si="254"/>
        <v>8</v>
      </c>
      <c r="O5434" s="30">
        <f t="shared" si="255"/>
        <v>104.3</v>
      </c>
    </row>
    <row r="5435" spans="2:15" x14ac:dyDescent="0.2">
      <c r="B5435" s="13">
        <v>57197</v>
      </c>
      <c r="C5435" s="14">
        <v>42224.496111111112</v>
      </c>
      <c r="D5435" s="7" t="s">
        <v>7</v>
      </c>
      <c r="E5435" s="13">
        <v>2240</v>
      </c>
      <c r="F5435" s="7" t="s">
        <v>55</v>
      </c>
      <c r="G5435" s="7" t="s">
        <v>11</v>
      </c>
      <c r="H5435" s="13">
        <v>10</v>
      </c>
      <c r="I5435" s="13">
        <f>IF(G5435="Male",VLOOKUP(H5435,'Shoe size conversion table'!$B$6:$D$22,2),VLOOKUP(H5435,'Shoe size conversion table'!$J$6:$L$22,2))</f>
        <v>43</v>
      </c>
      <c r="J5435" s="13">
        <f>IF(G5435="Male",VLOOKUP(H5435,'Shoe size conversion table'!$B$6:$D$22,3),VLOOKUP(H5435,'Shoe size conversion table'!$J$6:$L$22,3))</f>
        <v>9.5</v>
      </c>
      <c r="K5435" s="11">
        <v>169</v>
      </c>
      <c r="L5435" s="12">
        <v>0.5</v>
      </c>
      <c r="M5435" s="7">
        <f t="shared" si="253"/>
        <v>2015</v>
      </c>
      <c r="N5435" s="7">
        <f t="shared" si="254"/>
        <v>8</v>
      </c>
      <c r="O5435" s="30">
        <f t="shared" si="255"/>
        <v>84.5</v>
      </c>
    </row>
    <row r="5436" spans="2:15" x14ac:dyDescent="0.2">
      <c r="B5436" s="13">
        <v>57198</v>
      </c>
      <c r="C5436" s="14">
        <v>42224.586111111254</v>
      </c>
      <c r="D5436" s="7" t="s">
        <v>10</v>
      </c>
      <c r="E5436" s="13">
        <v>2240</v>
      </c>
      <c r="F5436" s="7" t="s">
        <v>34</v>
      </c>
      <c r="G5436" s="7" t="s">
        <v>11</v>
      </c>
      <c r="H5436" s="13">
        <v>9.5</v>
      </c>
      <c r="I5436" s="13" t="str">
        <f>IF(G5436="Male",VLOOKUP(H5436,'Shoe size conversion table'!$B$6:$D$22,2),VLOOKUP(H5436,'Shoe size conversion table'!$J$6:$L$22,2))</f>
        <v>42-43</v>
      </c>
      <c r="J5436" s="13">
        <f>IF(G5436="Male",VLOOKUP(H5436,'Shoe size conversion table'!$B$6:$D$22,3),VLOOKUP(H5436,'Shoe size conversion table'!$J$6:$L$22,3))</f>
        <v>9</v>
      </c>
      <c r="K5436" s="11">
        <v>199</v>
      </c>
      <c r="L5436" s="12">
        <v>0.2</v>
      </c>
      <c r="M5436" s="7">
        <f t="shared" si="253"/>
        <v>2015</v>
      </c>
      <c r="N5436" s="7">
        <f t="shared" si="254"/>
        <v>8</v>
      </c>
      <c r="O5436" s="30">
        <f t="shared" si="255"/>
        <v>159.20000000000002</v>
      </c>
    </row>
    <row r="5437" spans="2:15" x14ac:dyDescent="0.2">
      <c r="B5437" s="13">
        <v>57199</v>
      </c>
      <c r="C5437" s="14">
        <v>42224.596111111117</v>
      </c>
      <c r="D5437" s="7" t="s">
        <v>10</v>
      </c>
      <c r="E5437" s="13">
        <v>2186</v>
      </c>
      <c r="F5437" s="7" t="s">
        <v>34</v>
      </c>
      <c r="G5437" s="7" t="s">
        <v>12</v>
      </c>
      <c r="H5437" s="13">
        <v>8.5</v>
      </c>
      <c r="I5437" s="13">
        <f>IF(G5437="Male",VLOOKUP(H5437,'Shoe size conversion table'!$B$6:$D$22,2),VLOOKUP(H5437,'Shoe size conversion table'!$J$6:$L$22,2))</f>
        <v>39</v>
      </c>
      <c r="J5437" s="13">
        <f>IF(G5437="Male",VLOOKUP(H5437,'Shoe size conversion table'!$B$6:$D$22,3),VLOOKUP(H5437,'Shoe size conversion table'!$J$6:$L$22,3))</f>
        <v>6.5</v>
      </c>
      <c r="K5437" s="11">
        <v>179</v>
      </c>
      <c r="L5437" s="12">
        <v>0.2</v>
      </c>
      <c r="M5437" s="7">
        <f t="shared" si="253"/>
        <v>2015</v>
      </c>
      <c r="N5437" s="7">
        <f t="shared" si="254"/>
        <v>8</v>
      </c>
      <c r="O5437" s="30">
        <f t="shared" si="255"/>
        <v>143.20000000000002</v>
      </c>
    </row>
    <row r="5438" spans="2:15" x14ac:dyDescent="0.2">
      <c r="B5438" s="13">
        <v>57200</v>
      </c>
      <c r="C5438" s="14">
        <v>42224.60611111125</v>
      </c>
      <c r="D5438" s="7" t="s">
        <v>7</v>
      </c>
      <c r="E5438" s="13">
        <v>2220</v>
      </c>
      <c r="F5438" s="7" t="s">
        <v>44</v>
      </c>
      <c r="G5438" s="7" t="s">
        <v>11</v>
      </c>
      <c r="H5438" s="13">
        <v>10.5</v>
      </c>
      <c r="I5438" s="13" t="str">
        <f>IF(G5438="Male",VLOOKUP(H5438,'Shoe size conversion table'!$B$6:$D$22,2),VLOOKUP(H5438,'Shoe size conversion table'!$J$6:$L$22,2))</f>
        <v>43-44</v>
      </c>
      <c r="J5438" s="13">
        <f>IF(G5438="Male",VLOOKUP(H5438,'Shoe size conversion table'!$B$6:$D$22,3),VLOOKUP(H5438,'Shoe size conversion table'!$J$6:$L$22,3))</f>
        <v>10</v>
      </c>
      <c r="K5438" s="11">
        <v>139</v>
      </c>
      <c r="L5438" s="12">
        <v>0.2</v>
      </c>
      <c r="M5438" s="7">
        <f t="shared" si="253"/>
        <v>2015</v>
      </c>
      <c r="N5438" s="7">
        <f t="shared" si="254"/>
        <v>8</v>
      </c>
      <c r="O5438" s="30">
        <f t="shared" si="255"/>
        <v>111.2</v>
      </c>
    </row>
    <row r="5439" spans="2:15" x14ac:dyDescent="0.2">
      <c r="B5439" s="13">
        <v>57201</v>
      </c>
      <c r="C5439" s="14">
        <v>42224.616111111114</v>
      </c>
      <c r="D5439" s="7" t="s">
        <v>9</v>
      </c>
      <c r="E5439" s="13">
        <v>2233</v>
      </c>
      <c r="F5439" s="7" t="s">
        <v>62</v>
      </c>
      <c r="G5439" s="7" t="s">
        <v>11</v>
      </c>
      <c r="H5439" s="13">
        <v>10.5</v>
      </c>
      <c r="I5439" s="13" t="str">
        <f>IF(G5439="Male",VLOOKUP(H5439,'Shoe size conversion table'!$B$6:$D$22,2),VLOOKUP(H5439,'Shoe size conversion table'!$J$6:$L$22,2))</f>
        <v>43-44</v>
      </c>
      <c r="J5439" s="13">
        <f>IF(G5439="Male",VLOOKUP(H5439,'Shoe size conversion table'!$B$6:$D$22,3),VLOOKUP(H5439,'Shoe size conversion table'!$J$6:$L$22,3))</f>
        <v>10</v>
      </c>
      <c r="K5439" s="11">
        <v>139</v>
      </c>
      <c r="L5439" s="12">
        <v>0</v>
      </c>
      <c r="M5439" s="7">
        <f t="shared" si="253"/>
        <v>2015</v>
      </c>
      <c r="N5439" s="7">
        <f t="shared" si="254"/>
        <v>8</v>
      </c>
      <c r="O5439" s="30">
        <f t="shared" si="255"/>
        <v>139</v>
      </c>
    </row>
    <row r="5440" spans="2:15" x14ac:dyDescent="0.2">
      <c r="B5440" s="13">
        <v>57202</v>
      </c>
      <c r="C5440" s="14">
        <v>42224.796111111114</v>
      </c>
      <c r="D5440" s="7" t="s">
        <v>10</v>
      </c>
      <c r="E5440" s="13">
        <v>2208</v>
      </c>
      <c r="F5440" s="7" t="s">
        <v>34</v>
      </c>
      <c r="G5440" s="7" t="s">
        <v>12</v>
      </c>
      <c r="H5440" s="13">
        <v>8.5</v>
      </c>
      <c r="I5440" s="13">
        <f>IF(G5440="Male",VLOOKUP(H5440,'Shoe size conversion table'!$B$6:$D$22,2),VLOOKUP(H5440,'Shoe size conversion table'!$J$6:$L$22,2))</f>
        <v>39</v>
      </c>
      <c r="J5440" s="13">
        <f>IF(G5440="Male",VLOOKUP(H5440,'Shoe size conversion table'!$B$6:$D$22,3),VLOOKUP(H5440,'Shoe size conversion table'!$J$6:$L$22,3))</f>
        <v>6.5</v>
      </c>
      <c r="K5440" s="11">
        <v>169</v>
      </c>
      <c r="L5440" s="12">
        <v>0.5</v>
      </c>
      <c r="M5440" s="7">
        <f t="shared" si="253"/>
        <v>2015</v>
      </c>
      <c r="N5440" s="7">
        <f t="shared" si="254"/>
        <v>8</v>
      </c>
      <c r="O5440" s="30">
        <f t="shared" si="255"/>
        <v>84.5</v>
      </c>
    </row>
    <row r="5441" spans="2:15" x14ac:dyDescent="0.2">
      <c r="B5441" s="13">
        <v>57203</v>
      </c>
      <c r="C5441" s="14">
        <v>42224.846111111299</v>
      </c>
      <c r="D5441" s="7" t="s">
        <v>10</v>
      </c>
      <c r="E5441" s="13">
        <v>2163</v>
      </c>
      <c r="F5441" s="7" t="s">
        <v>34</v>
      </c>
      <c r="G5441" s="7" t="s">
        <v>12</v>
      </c>
      <c r="H5441" s="13">
        <v>9</v>
      </c>
      <c r="I5441" s="13" t="str">
        <f>IF(G5441="Male",VLOOKUP(H5441,'Shoe size conversion table'!$B$6:$D$22,2),VLOOKUP(H5441,'Shoe size conversion table'!$J$6:$L$22,2))</f>
        <v>39-40</v>
      </c>
      <c r="J5441" s="13">
        <f>IF(G5441="Male",VLOOKUP(H5441,'Shoe size conversion table'!$B$6:$D$22,3),VLOOKUP(H5441,'Shoe size conversion table'!$J$6:$L$22,3))</f>
        <v>7</v>
      </c>
      <c r="K5441" s="11">
        <v>129</v>
      </c>
      <c r="L5441" s="12">
        <v>0.5</v>
      </c>
      <c r="M5441" s="7">
        <f t="shared" si="253"/>
        <v>2015</v>
      </c>
      <c r="N5441" s="7">
        <f t="shared" si="254"/>
        <v>8</v>
      </c>
      <c r="O5441" s="30">
        <f t="shared" si="255"/>
        <v>64.5</v>
      </c>
    </row>
    <row r="5442" spans="2:15" x14ac:dyDescent="0.2">
      <c r="B5442" s="13">
        <v>57204</v>
      </c>
      <c r="C5442" s="14">
        <v>42224.946111111218</v>
      </c>
      <c r="D5442" s="7" t="s">
        <v>7</v>
      </c>
      <c r="E5442" s="13">
        <v>2220</v>
      </c>
      <c r="F5442" s="7" t="s">
        <v>49</v>
      </c>
      <c r="G5442" s="7" t="s">
        <v>12</v>
      </c>
      <c r="H5442" s="13">
        <v>8</v>
      </c>
      <c r="I5442" s="13" t="str">
        <f>IF(G5442="Male",VLOOKUP(H5442,'Shoe size conversion table'!$B$6:$D$22,2),VLOOKUP(H5442,'Shoe size conversion table'!$J$6:$L$22,2))</f>
        <v>38-39</v>
      </c>
      <c r="J5442" s="13">
        <f>IF(G5442="Male",VLOOKUP(H5442,'Shoe size conversion table'!$B$6:$D$22,3),VLOOKUP(H5442,'Shoe size conversion table'!$J$6:$L$22,3))</f>
        <v>6</v>
      </c>
      <c r="K5442" s="11">
        <v>159</v>
      </c>
      <c r="L5442" s="12">
        <v>0</v>
      </c>
      <c r="M5442" s="7">
        <f t="shared" si="253"/>
        <v>2015</v>
      </c>
      <c r="N5442" s="7">
        <f t="shared" si="254"/>
        <v>8</v>
      </c>
      <c r="O5442" s="30">
        <f t="shared" si="255"/>
        <v>159</v>
      </c>
    </row>
    <row r="5443" spans="2:15" x14ac:dyDescent="0.2">
      <c r="B5443" s="13">
        <v>57205</v>
      </c>
      <c r="C5443" s="14">
        <v>42224.946111111218</v>
      </c>
      <c r="D5443" s="7" t="s">
        <v>10</v>
      </c>
      <c r="E5443" s="13">
        <v>2156</v>
      </c>
      <c r="F5443" s="7" t="s">
        <v>35</v>
      </c>
      <c r="G5443" s="7" t="s">
        <v>11</v>
      </c>
      <c r="H5443" s="13">
        <v>12</v>
      </c>
      <c r="I5443" s="13">
        <f>IF(G5443="Male",VLOOKUP(H5443,'Shoe size conversion table'!$B$6:$D$22,2),VLOOKUP(H5443,'Shoe size conversion table'!$J$6:$L$22,2))</f>
        <v>45</v>
      </c>
      <c r="J5443" s="13">
        <f>IF(G5443="Male",VLOOKUP(H5443,'Shoe size conversion table'!$B$6:$D$22,3),VLOOKUP(H5443,'Shoe size conversion table'!$J$6:$L$22,3))</f>
        <v>11.5</v>
      </c>
      <c r="K5443" s="11">
        <v>199</v>
      </c>
      <c r="L5443" s="12">
        <v>0</v>
      </c>
      <c r="M5443" s="7">
        <f t="shared" si="253"/>
        <v>2015</v>
      </c>
      <c r="N5443" s="7">
        <f t="shared" si="254"/>
        <v>8</v>
      </c>
      <c r="O5443" s="30">
        <f t="shared" si="255"/>
        <v>199</v>
      </c>
    </row>
    <row r="5444" spans="2:15" x14ac:dyDescent="0.2">
      <c r="B5444" s="13">
        <v>57206</v>
      </c>
      <c r="C5444" s="14">
        <v>42225.016111111217</v>
      </c>
      <c r="D5444" s="7" t="s">
        <v>10</v>
      </c>
      <c r="E5444" s="13">
        <v>2220</v>
      </c>
      <c r="F5444" s="7" t="s">
        <v>34</v>
      </c>
      <c r="G5444" s="7" t="s">
        <v>11</v>
      </c>
      <c r="H5444" s="13">
        <v>9.5</v>
      </c>
      <c r="I5444" s="13" t="str">
        <f>IF(G5444="Male",VLOOKUP(H5444,'Shoe size conversion table'!$B$6:$D$22,2),VLOOKUP(H5444,'Shoe size conversion table'!$J$6:$L$22,2))</f>
        <v>42-43</v>
      </c>
      <c r="J5444" s="13">
        <f>IF(G5444="Male",VLOOKUP(H5444,'Shoe size conversion table'!$B$6:$D$22,3),VLOOKUP(H5444,'Shoe size conversion table'!$J$6:$L$22,3))</f>
        <v>9</v>
      </c>
      <c r="K5444" s="11">
        <v>169</v>
      </c>
      <c r="L5444" s="12">
        <v>0.3</v>
      </c>
      <c r="M5444" s="7">
        <f t="shared" si="253"/>
        <v>2015</v>
      </c>
      <c r="N5444" s="7">
        <f t="shared" si="254"/>
        <v>8</v>
      </c>
      <c r="O5444" s="30">
        <f t="shared" si="255"/>
        <v>118.3</v>
      </c>
    </row>
    <row r="5445" spans="2:15" x14ac:dyDescent="0.2">
      <c r="B5445" s="13">
        <v>57207</v>
      </c>
      <c r="C5445" s="14">
        <v>42225.226111111297</v>
      </c>
      <c r="D5445" s="7" t="s">
        <v>7</v>
      </c>
      <c r="E5445" s="13">
        <v>2207</v>
      </c>
      <c r="F5445" s="7" t="s">
        <v>48</v>
      </c>
      <c r="G5445" s="7" t="s">
        <v>12</v>
      </c>
      <c r="H5445" s="13">
        <v>9</v>
      </c>
      <c r="I5445" s="13" t="str">
        <f>IF(G5445="Male",VLOOKUP(H5445,'Shoe size conversion table'!$B$6:$D$22,2),VLOOKUP(H5445,'Shoe size conversion table'!$J$6:$L$22,2))</f>
        <v>39-40</v>
      </c>
      <c r="J5445" s="13">
        <f>IF(G5445="Male",VLOOKUP(H5445,'Shoe size conversion table'!$B$6:$D$22,3),VLOOKUP(H5445,'Shoe size conversion table'!$J$6:$L$22,3))</f>
        <v>7</v>
      </c>
      <c r="K5445" s="11">
        <v>169</v>
      </c>
      <c r="L5445" s="12">
        <v>0.1</v>
      </c>
      <c r="M5445" s="7">
        <f t="shared" ref="M5445:M5508" si="256">YEAR(C5445)</f>
        <v>2015</v>
      </c>
      <c r="N5445" s="7">
        <f t="shared" si="254"/>
        <v>8</v>
      </c>
      <c r="O5445" s="30">
        <f t="shared" si="255"/>
        <v>152.1</v>
      </c>
    </row>
    <row r="5446" spans="2:15" x14ac:dyDescent="0.2">
      <c r="B5446" s="13">
        <v>57208</v>
      </c>
      <c r="C5446" s="14">
        <v>42225.2761111113</v>
      </c>
      <c r="D5446" s="7" t="s">
        <v>7</v>
      </c>
      <c r="E5446" s="13">
        <v>2208</v>
      </c>
      <c r="F5446" s="7" t="s">
        <v>55</v>
      </c>
      <c r="G5446" s="7" t="s">
        <v>12</v>
      </c>
      <c r="H5446" s="13">
        <v>8.5</v>
      </c>
      <c r="I5446" s="13">
        <f>IF(G5446="Male",VLOOKUP(H5446,'Shoe size conversion table'!$B$6:$D$22,2),VLOOKUP(H5446,'Shoe size conversion table'!$J$6:$L$22,2))</f>
        <v>39</v>
      </c>
      <c r="J5446" s="13">
        <f>IF(G5446="Male",VLOOKUP(H5446,'Shoe size conversion table'!$B$6:$D$22,3),VLOOKUP(H5446,'Shoe size conversion table'!$J$6:$L$22,3))</f>
        <v>6.5</v>
      </c>
      <c r="K5446" s="11">
        <v>149</v>
      </c>
      <c r="L5446" s="12">
        <v>0</v>
      </c>
      <c r="M5446" s="7">
        <f t="shared" si="256"/>
        <v>2015</v>
      </c>
      <c r="N5446" s="7">
        <f t="shared" ref="N5446:N5509" si="257">MONTH(C5446:C20413)</f>
        <v>8</v>
      </c>
      <c r="O5446" s="30">
        <f t="shared" ref="O5446:O5509" si="258">K5446*(1-L5446)</f>
        <v>149</v>
      </c>
    </row>
    <row r="5447" spans="2:15" x14ac:dyDescent="0.2">
      <c r="B5447" s="13">
        <v>57209</v>
      </c>
      <c r="C5447" s="14">
        <v>42225.46611111112</v>
      </c>
      <c r="D5447" s="7" t="s">
        <v>8</v>
      </c>
      <c r="E5447" s="13">
        <v>2171</v>
      </c>
      <c r="F5447" s="7" t="s">
        <v>41</v>
      </c>
      <c r="G5447" s="7" t="s">
        <v>11</v>
      </c>
      <c r="H5447" s="13">
        <v>12</v>
      </c>
      <c r="I5447" s="13">
        <f>IF(G5447="Male",VLOOKUP(H5447,'Shoe size conversion table'!$B$6:$D$22,2),VLOOKUP(H5447,'Shoe size conversion table'!$J$6:$L$22,2))</f>
        <v>45</v>
      </c>
      <c r="J5447" s="13">
        <f>IF(G5447="Male",VLOOKUP(H5447,'Shoe size conversion table'!$B$6:$D$22,3),VLOOKUP(H5447,'Shoe size conversion table'!$J$6:$L$22,3))</f>
        <v>11.5</v>
      </c>
      <c r="K5447" s="11">
        <v>189</v>
      </c>
      <c r="L5447" s="12">
        <v>0.5</v>
      </c>
      <c r="M5447" s="7">
        <f t="shared" si="256"/>
        <v>2015</v>
      </c>
      <c r="N5447" s="7">
        <f t="shared" si="257"/>
        <v>8</v>
      </c>
      <c r="O5447" s="30">
        <f t="shared" si="258"/>
        <v>94.5</v>
      </c>
    </row>
    <row r="5448" spans="2:15" x14ac:dyDescent="0.2">
      <c r="B5448" s="13">
        <v>57209</v>
      </c>
      <c r="C5448" s="14">
        <v>42225.46611111112</v>
      </c>
      <c r="D5448" s="7" t="s">
        <v>8</v>
      </c>
      <c r="E5448" s="13">
        <v>2166</v>
      </c>
      <c r="F5448" s="7" t="s">
        <v>37</v>
      </c>
      <c r="G5448" s="7" t="s">
        <v>11</v>
      </c>
      <c r="H5448" s="13">
        <v>9.5</v>
      </c>
      <c r="I5448" s="13" t="str">
        <f>IF(G5448="Male",VLOOKUP(H5448,'Shoe size conversion table'!$B$6:$D$22,2),VLOOKUP(H5448,'Shoe size conversion table'!$J$6:$L$22,2))</f>
        <v>42-43</v>
      </c>
      <c r="J5448" s="13">
        <f>IF(G5448="Male",VLOOKUP(H5448,'Shoe size conversion table'!$B$6:$D$22,3),VLOOKUP(H5448,'Shoe size conversion table'!$J$6:$L$22,3))</f>
        <v>9</v>
      </c>
      <c r="K5448" s="11">
        <v>149</v>
      </c>
      <c r="L5448" s="12">
        <v>0.3</v>
      </c>
      <c r="M5448" s="7">
        <f t="shared" si="256"/>
        <v>2015</v>
      </c>
      <c r="N5448" s="7">
        <f t="shared" si="257"/>
        <v>8</v>
      </c>
      <c r="O5448" s="30">
        <f t="shared" si="258"/>
        <v>104.3</v>
      </c>
    </row>
    <row r="5449" spans="2:15" x14ac:dyDescent="0.2">
      <c r="B5449" s="13">
        <v>57210</v>
      </c>
      <c r="C5449" s="14">
        <v>42225.586111111254</v>
      </c>
      <c r="D5449" s="7" t="s">
        <v>7</v>
      </c>
      <c r="E5449" s="13">
        <v>2150</v>
      </c>
      <c r="F5449" s="7" t="s">
        <v>48</v>
      </c>
      <c r="G5449" s="7" t="s">
        <v>12</v>
      </c>
      <c r="H5449" s="13">
        <v>8</v>
      </c>
      <c r="I5449" s="13" t="str">
        <f>IF(G5449="Male",VLOOKUP(H5449,'Shoe size conversion table'!$B$6:$D$22,2),VLOOKUP(H5449,'Shoe size conversion table'!$J$6:$L$22,2))</f>
        <v>38-39</v>
      </c>
      <c r="J5449" s="13">
        <f>IF(G5449="Male",VLOOKUP(H5449,'Shoe size conversion table'!$B$6:$D$22,3),VLOOKUP(H5449,'Shoe size conversion table'!$J$6:$L$22,3))</f>
        <v>6</v>
      </c>
      <c r="K5449" s="11">
        <v>149</v>
      </c>
      <c r="L5449" s="12">
        <v>0.3</v>
      </c>
      <c r="M5449" s="7">
        <f t="shared" si="256"/>
        <v>2015</v>
      </c>
      <c r="N5449" s="7">
        <f t="shared" si="257"/>
        <v>8</v>
      </c>
      <c r="O5449" s="30">
        <f t="shared" si="258"/>
        <v>104.3</v>
      </c>
    </row>
    <row r="5450" spans="2:15" x14ac:dyDescent="0.2">
      <c r="B5450" s="13">
        <v>57211</v>
      </c>
      <c r="C5450" s="14">
        <v>42225.596111111117</v>
      </c>
      <c r="D5450" s="7" t="s">
        <v>7</v>
      </c>
      <c r="E5450" s="13">
        <v>2196</v>
      </c>
      <c r="F5450" s="7" t="s">
        <v>49</v>
      </c>
      <c r="G5450" s="7" t="s">
        <v>11</v>
      </c>
      <c r="H5450" s="13">
        <v>10</v>
      </c>
      <c r="I5450" s="13">
        <f>IF(G5450="Male",VLOOKUP(H5450,'Shoe size conversion table'!$B$6:$D$22,2),VLOOKUP(H5450,'Shoe size conversion table'!$J$6:$L$22,2))</f>
        <v>43</v>
      </c>
      <c r="J5450" s="13">
        <f>IF(G5450="Male",VLOOKUP(H5450,'Shoe size conversion table'!$B$6:$D$22,3),VLOOKUP(H5450,'Shoe size conversion table'!$J$6:$L$22,3))</f>
        <v>9.5</v>
      </c>
      <c r="K5450" s="11">
        <v>169</v>
      </c>
      <c r="L5450" s="12">
        <v>0</v>
      </c>
      <c r="M5450" s="7">
        <f t="shared" si="256"/>
        <v>2015</v>
      </c>
      <c r="N5450" s="7">
        <f t="shared" si="257"/>
        <v>8</v>
      </c>
      <c r="O5450" s="30">
        <f t="shared" si="258"/>
        <v>169</v>
      </c>
    </row>
    <row r="5451" spans="2:15" x14ac:dyDescent="0.2">
      <c r="B5451" s="13">
        <v>57212</v>
      </c>
      <c r="C5451" s="14">
        <v>42225.60611111125</v>
      </c>
      <c r="D5451" s="7" t="s">
        <v>7</v>
      </c>
      <c r="E5451" s="13">
        <v>2234</v>
      </c>
      <c r="F5451" s="7" t="s">
        <v>47</v>
      </c>
      <c r="G5451" s="7" t="s">
        <v>11</v>
      </c>
      <c r="H5451" s="13">
        <v>10</v>
      </c>
      <c r="I5451" s="13">
        <f>IF(G5451="Male",VLOOKUP(H5451,'Shoe size conversion table'!$B$6:$D$22,2),VLOOKUP(H5451,'Shoe size conversion table'!$J$6:$L$22,2))</f>
        <v>43</v>
      </c>
      <c r="J5451" s="13">
        <f>IF(G5451="Male",VLOOKUP(H5451,'Shoe size conversion table'!$B$6:$D$22,3),VLOOKUP(H5451,'Shoe size conversion table'!$J$6:$L$22,3))</f>
        <v>9.5</v>
      </c>
      <c r="K5451" s="11">
        <v>189</v>
      </c>
      <c r="L5451" s="12">
        <v>0</v>
      </c>
      <c r="M5451" s="7">
        <f t="shared" si="256"/>
        <v>2015</v>
      </c>
      <c r="N5451" s="7">
        <f t="shared" si="257"/>
        <v>8</v>
      </c>
      <c r="O5451" s="30">
        <f t="shared" si="258"/>
        <v>189</v>
      </c>
    </row>
    <row r="5452" spans="2:15" x14ac:dyDescent="0.2">
      <c r="B5452" s="13">
        <v>57213</v>
      </c>
      <c r="C5452" s="14">
        <v>42225.616111111296</v>
      </c>
      <c r="D5452" s="7" t="s">
        <v>7</v>
      </c>
      <c r="E5452" s="13">
        <v>2175</v>
      </c>
      <c r="F5452" s="7" t="s">
        <v>43</v>
      </c>
      <c r="G5452" s="7" t="s">
        <v>11</v>
      </c>
      <c r="H5452" s="13">
        <v>8.5</v>
      </c>
      <c r="I5452" s="13" t="str">
        <f>IF(G5452="Male",VLOOKUP(H5452,'Shoe size conversion table'!$B$6:$D$22,2),VLOOKUP(H5452,'Shoe size conversion table'!$J$6:$L$22,2))</f>
        <v>41-42</v>
      </c>
      <c r="J5452" s="13">
        <f>IF(G5452="Male",VLOOKUP(H5452,'Shoe size conversion table'!$B$6:$D$22,3),VLOOKUP(H5452,'Shoe size conversion table'!$J$6:$L$22,3))</f>
        <v>8</v>
      </c>
      <c r="K5452" s="11">
        <v>129</v>
      </c>
      <c r="L5452" s="12">
        <v>0.2</v>
      </c>
      <c r="M5452" s="7">
        <f t="shared" si="256"/>
        <v>2015</v>
      </c>
      <c r="N5452" s="7">
        <f t="shared" si="257"/>
        <v>8</v>
      </c>
      <c r="O5452" s="30">
        <f t="shared" si="258"/>
        <v>103.2</v>
      </c>
    </row>
    <row r="5453" spans="2:15" x14ac:dyDescent="0.2">
      <c r="B5453" s="13">
        <v>57214</v>
      </c>
      <c r="C5453" s="14">
        <v>42225.666111111219</v>
      </c>
      <c r="D5453" s="7" t="s">
        <v>8</v>
      </c>
      <c r="E5453" s="13">
        <v>2220</v>
      </c>
      <c r="F5453" s="7" t="s">
        <v>38</v>
      </c>
      <c r="G5453" s="7" t="s">
        <v>11</v>
      </c>
      <c r="H5453" s="13">
        <v>8.5</v>
      </c>
      <c r="I5453" s="13" t="str">
        <f>IF(G5453="Male",VLOOKUP(H5453,'Shoe size conversion table'!$B$6:$D$22,2),VLOOKUP(H5453,'Shoe size conversion table'!$J$6:$L$22,2))</f>
        <v>41-42</v>
      </c>
      <c r="J5453" s="13">
        <f>IF(G5453="Male",VLOOKUP(H5453,'Shoe size conversion table'!$B$6:$D$22,3),VLOOKUP(H5453,'Shoe size conversion table'!$J$6:$L$22,3))</f>
        <v>8</v>
      </c>
      <c r="K5453" s="11">
        <v>179</v>
      </c>
      <c r="L5453" s="12">
        <v>0</v>
      </c>
      <c r="M5453" s="7">
        <f t="shared" si="256"/>
        <v>2015</v>
      </c>
      <c r="N5453" s="7">
        <f t="shared" si="257"/>
        <v>8</v>
      </c>
      <c r="O5453" s="30">
        <f t="shared" si="258"/>
        <v>179</v>
      </c>
    </row>
    <row r="5454" spans="2:15" x14ac:dyDescent="0.2">
      <c r="B5454" s="13">
        <v>57215</v>
      </c>
      <c r="C5454" s="14">
        <v>42225.926111111301</v>
      </c>
      <c r="D5454" s="7" t="s">
        <v>10</v>
      </c>
      <c r="E5454" s="13">
        <v>2181</v>
      </c>
      <c r="F5454" s="7" t="s">
        <v>35</v>
      </c>
      <c r="G5454" s="7" t="s">
        <v>12</v>
      </c>
      <c r="H5454" s="13">
        <v>10.5</v>
      </c>
      <c r="I5454" s="13">
        <f>IF(G5454="Male",VLOOKUP(H5454,'Shoe size conversion table'!$B$6:$D$22,2),VLOOKUP(H5454,'Shoe size conversion table'!$J$6:$L$22,2))</f>
        <v>41</v>
      </c>
      <c r="J5454" s="13">
        <f>IF(G5454="Male",VLOOKUP(H5454,'Shoe size conversion table'!$B$6:$D$22,3),VLOOKUP(H5454,'Shoe size conversion table'!$J$6:$L$22,3))</f>
        <v>8.5</v>
      </c>
      <c r="K5454" s="11">
        <v>159</v>
      </c>
      <c r="L5454" s="12">
        <v>0</v>
      </c>
      <c r="M5454" s="7">
        <f t="shared" si="256"/>
        <v>2015</v>
      </c>
      <c r="N5454" s="7">
        <f t="shared" si="257"/>
        <v>8</v>
      </c>
      <c r="O5454" s="30">
        <f t="shared" si="258"/>
        <v>159</v>
      </c>
    </row>
    <row r="5455" spans="2:15" x14ac:dyDescent="0.2">
      <c r="B5455" s="13">
        <v>57216</v>
      </c>
      <c r="C5455" s="14">
        <v>42225.926111111301</v>
      </c>
      <c r="D5455" s="7" t="s">
        <v>7</v>
      </c>
      <c r="E5455" s="13">
        <v>2216</v>
      </c>
      <c r="F5455" s="7" t="s">
        <v>48</v>
      </c>
      <c r="G5455" s="7" t="s">
        <v>12</v>
      </c>
      <c r="H5455" s="13">
        <v>7.5</v>
      </c>
      <c r="I5455" s="13">
        <f>IF(G5455="Male",VLOOKUP(H5455,'Shoe size conversion table'!$B$6:$D$22,2),VLOOKUP(H5455,'Shoe size conversion table'!$J$6:$L$22,2))</f>
        <v>38</v>
      </c>
      <c r="J5455" s="13">
        <f>IF(G5455="Male",VLOOKUP(H5455,'Shoe size conversion table'!$B$6:$D$22,3),VLOOKUP(H5455,'Shoe size conversion table'!$J$6:$L$22,3))</f>
        <v>5.5</v>
      </c>
      <c r="K5455" s="11">
        <v>159</v>
      </c>
      <c r="L5455" s="12">
        <v>0</v>
      </c>
      <c r="M5455" s="7">
        <f t="shared" si="256"/>
        <v>2015</v>
      </c>
      <c r="N5455" s="7">
        <f t="shared" si="257"/>
        <v>8</v>
      </c>
      <c r="O5455" s="30">
        <f t="shared" si="258"/>
        <v>159</v>
      </c>
    </row>
    <row r="5456" spans="2:15" x14ac:dyDescent="0.2">
      <c r="B5456" s="13">
        <v>57217</v>
      </c>
      <c r="C5456" s="14">
        <v>42225.946111111218</v>
      </c>
      <c r="D5456" s="7" t="s">
        <v>10</v>
      </c>
      <c r="E5456" s="13">
        <v>2192</v>
      </c>
      <c r="F5456" s="7" t="s">
        <v>34</v>
      </c>
      <c r="G5456" s="7" t="s">
        <v>11</v>
      </c>
      <c r="H5456" s="13">
        <v>9</v>
      </c>
      <c r="I5456" s="13">
        <f>IF(G5456="Male",VLOOKUP(H5456,'Shoe size conversion table'!$B$6:$D$22,2),VLOOKUP(H5456,'Shoe size conversion table'!$J$6:$L$22,2))</f>
        <v>42</v>
      </c>
      <c r="J5456" s="13">
        <f>IF(G5456="Male",VLOOKUP(H5456,'Shoe size conversion table'!$B$6:$D$22,3),VLOOKUP(H5456,'Shoe size conversion table'!$J$6:$L$22,3))</f>
        <v>8.5</v>
      </c>
      <c r="K5456" s="11">
        <v>189</v>
      </c>
      <c r="L5456" s="12">
        <v>0.5</v>
      </c>
      <c r="M5456" s="7">
        <f t="shared" si="256"/>
        <v>2015</v>
      </c>
      <c r="N5456" s="7">
        <f t="shared" si="257"/>
        <v>8</v>
      </c>
      <c r="O5456" s="30">
        <f t="shared" si="258"/>
        <v>94.5</v>
      </c>
    </row>
    <row r="5457" spans="2:15" x14ac:dyDescent="0.2">
      <c r="B5457" s="13">
        <v>57218</v>
      </c>
      <c r="C5457" s="14">
        <v>42225.976111111115</v>
      </c>
      <c r="D5457" s="7" t="s">
        <v>9</v>
      </c>
      <c r="E5457" s="13">
        <v>2187</v>
      </c>
      <c r="F5457" s="7" t="s">
        <v>59</v>
      </c>
      <c r="G5457" s="7" t="s">
        <v>11</v>
      </c>
      <c r="H5457" s="13">
        <v>10</v>
      </c>
      <c r="I5457" s="13">
        <f>IF(G5457="Male",VLOOKUP(H5457,'Shoe size conversion table'!$B$6:$D$22,2),VLOOKUP(H5457,'Shoe size conversion table'!$J$6:$L$22,2))</f>
        <v>43</v>
      </c>
      <c r="J5457" s="13">
        <f>IF(G5457="Male",VLOOKUP(H5457,'Shoe size conversion table'!$B$6:$D$22,3),VLOOKUP(H5457,'Shoe size conversion table'!$J$6:$L$22,3))</f>
        <v>9.5</v>
      </c>
      <c r="K5457" s="11">
        <v>149</v>
      </c>
      <c r="L5457" s="12">
        <v>0.5</v>
      </c>
      <c r="M5457" s="7">
        <f t="shared" si="256"/>
        <v>2015</v>
      </c>
      <c r="N5457" s="7">
        <f t="shared" si="257"/>
        <v>8</v>
      </c>
      <c r="O5457" s="30">
        <f t="shared" si="258"/>
        <v>74.5</v>
      </c>
    </row>
    <row r="5458" spans="2:15" x14ac:dyDescent="0.2">
      <c r="B5458" s="13">
        <v>57219</v>
      </c>
      <c r="C5458" s="14">
        <v>42225.986111111299</v>
      </c>
      <c r="D5458" s="7" t="s">
        <v>7</v>
      </c>
      <c r="E5458" s="13">
        <v>2200</v>
      </c>
      <c r="F5458" s="7" t="s">
        <v>57</v>
      </c>
      <c r="G5458" s="7" t="s">
        <v>11</v>
      </c>
      <c r="H5458" s="13">
        <v>10</v>
      </c>
      <c r="I5458" s="13">
        <f>IF(G5458="Male",VLOOKUP(H5458,'Shoe size conversion table'!$B$6:$D$22,2),VLOOKUP(H5458,'Shoe size conversion table'!$J$6:$L$22,2))</f>
        <v>43</v>
      </c>
      <c r="J5458" s="13">
        <f>IF(G5458="Male",VLOOKUP(H5458,'Shoe size conversion table'!$B$6:$D$22,3),VLOOKUP(H5458,'Shoe size conversion table'!$J$6:$L$22,3))</f>
        <v>9.5</v>
      </c>
      <c r="K5458" s="11">
        <v>169</v>
      </c>
      <c r="L5458" s="12">
        <v>0</v>
      </c>
      <c r="M5458" s="7">
        <f t="shared" si="256"/>
        <v>2015</v>
      </c>
      <c r="N5458" s="7">
        <f t="shared" si="257"/>
        <v>8</v>
      </c>
      <c r="O5458" s="30">
        <f t="shared" si="258"/>
        <v>169</v>
      </c>
    </row>
    <row r="5459" spans="2:15" x14ac:dyDescent="0.2">
      <c r="B5459" s="13">
        <v>57220</v>
      </c>
      <c r="C5459" s="14">
        <v>42226.016111111217</v>
      </c>
      <c r="D5459" s="7" t="s">
        <v>10</v>
      </c>
      <c r="E5459" s="13">
        <v>2216</v>
      </c>
      <c r="F5459" s="7" t="s">
        <v>35</v>
      </c>
      <c r="G5459" s="7" t="s">
        <v>12</v>
      </c>
      <c r="H5459" s="13">
        <v>8</v>
      </c>
      <c r="I5459" s="13" t="str">
        <f>IF(G5459="Male",VLOOKUP(H5459,'Shoe size conversion table'!$B$6:$D$22,2),VLOOKUP(H5459,'Shoe size conversion table'!$J$6:$L$22,2))</f>
        <v>38-39</v>
      </c>
      <c r="J5459" s="13">
        <f>IF(G5459="Male",VLOOKUP(H5459,'Shoe size conversion table'!$B$6:$D$22,3),VLOOKUP(H5459,'Shoe size conversion table'!$J$6:$L$22,3))</f>
        <v>6</v>
      </c>
      <c r="K5459" s="11">
        <v>169</v>
      </c>
      <c r="L5459" s="12">
        <v>0.1</v>
      </c>
      <c r="M5459" s="7">
        <f t="shared" si="256"/>
        <v>2015</v>
      </c>
      <c r="N5459" s="7">
        <f t="shared" si="257"/>
        <v>8</v>
      </c>
      <c r="O5459" s="30">
        <f t="shared" si="258"/>
        <v>152.1</v>
      </c>
    </row>
    <row r="5460" spans="2:15" x14ac:dyDescent="0.2">
      <c r="B5460" s="13">
        <v>57221</v>
      </c>
      <c r="C5460" s="14">
        <v>42226.016111111298</v>
      </c>
      <c r="D5460" s="7" t="s">
        <v>9</v>
      </c>
      <c r="E5460" s="13">
        <v>2185</v>
      </c>
      <c r="F5460" s="7" t="s">
        <v>61</v>
      </c>
      <c r="G5460" s="7" t="s">
        <v>12</v>
      </c>
      <c r="H5460" s="13">
        <v>8</v>
      </c>
      <c r="I5460" s="13" t="str">
        <f>IF(G5460="Male",VLOOKUP(H5460,'Shoe size conversion table'!$B$6:$D$22,2),VLOOKUP(H5460,'Shoe size conversion table'!$J$6:$L$22,2))</f>
        <v>38-39</v>
      </c>
      <c r="J5460" s="13">
        <f>IF(G5460="Male",VLOOKUP(H5460,'Shoe size conversion table'!$B$6:$D$22,3),VLOOKUP(H5460,'Shoe size conversion table'!$J$6:$L$22,3))</f>
        <v>6</v>
      </c>
      <c r="K5460" s="11">
        <v>189</v>
      </c>
      <c r="L5460" s="12">
        <v>0.1</v>
      </c>
      <c r="M5460" s="7">
        <f t="shared" si="256"/>
        <v>2015</v>
      </c>
      <c r="N5460" s="7">
        <f t="shared" si="257"/>
        <v>8</v>
      </c>
      <c r="O5460" s="30">
        <f t="shared" si="258"/>
        <v>170.1</v>
      </c>
    </row>
    <row r="5461" spans="2:15" x14ac:dyDescent="0.2">
      <c r="B5461" s="13">
        <v>57222</v>
      </c>
      <c r="C5461" s="14">
        <v>42226.156111111217</v>
      </c>
      <c r="D5461" s="7" t="s">
        <v>7</v>
      </c>
      <c r="E5461" s="13">
        <v>2158</v>
      </c>
      <c r="F5461" s="7" t="s">
        <v>48</v>
      </c>
      <c r="G5461" s="7" t="s">
        <v>12</v>
      </c>
      <c r="H5461" s="13">
        <v>8.5</v>
      </c>
      <c r="I5461" s="13">
        <f>IF(G5461="Male",VLOOKUP(H5461,'Shoe size conversion table'!$B$6:$D$22,2),VLOOKUP(H5461,'Shoe size conversion table'!$J$6:$L$22,2))</f>
        <v>39</v>
      </c>
      <c r="J5461" s="13">
        <f>IF(G5461="Male",VLOOKUP(H5461,'Shoe size conversion table'!$B$6:$D$22,3),VLOOKUP(H5461,'Shoe size conversion table'!$J$6:$L$22,3))</f>
        <v>6.5</v>
      </c>
      <c r="K5461" s="11">
        <v>199</v>
      </c>
      <c r="L5461" s="12">
        <v>0</v>
      </c>
      <c r="M5461" s="7">
        <f t="shared" si="256"/>
        <v>2015</v>
      </c>
      <c r="N5461" s="7">
        <f t="shared" si="257"/>
        <v>8</v>
      </c>
      <c r="O5461" s="30">
        <f t="shared" si="258"/>
        <v>199</v>
      </c>
    </row>
    <row r="5462" spans="2:15" x14ac:dyDescent="0.2">
      <c r="B5462" s="13">
        <v>57223</v>
      </c>
      <c r="C5462" s="14">
        <v>42226.166111111117</v>
      </c>
      <c r="D5462" s="7" t="s">
        <v>7</v>
      </c>
      <c r="E5462" s="13">
        <v>2206</v>
      </c>
      <c r="F5462" s="7" t="s">
        <v>44</v>
      </c>
      <c r="G5462" s="7" t="s">
        <v>11</v>
      </c>
      <c r="H5462" s="13">
        <v>14</v>
      </c>
      <c r="I5462" s="13">
        <f>IF(G5462="Male",VLOOKUP(H5462,'Shoe size conversion table'!$B$6:$D$22,2),VLOOKUP(H5462,'Shoe size conversion table'!$J$6:$L$22,2))</f>
        <v>47</v>
      </c>
      <c r="J5462" s="13">
        <f>IF(G5462="Male",VLOOKUP(H5462,'Shoe size conversion table'!$B$6:$D$22,3),VLOOKUP(H5462,'Shoe size conversion table'!$J$6:$L$22,3))</f>
        <v>13.5</v>
      </c>
      <c r="K5462" s="11">
        <v>149</v>
      </c>
      <c r="L5462" s="12">
        <v>0</v>
      </c>
      <c r="M5462" s="7">
        <f t="shared" si="256"/>
        <v>2015</v>
      </c>
      <c r="N5462" s="7">
        <f t="shared" si="257"/>
        <v>8</v>
      </c>
      <c r="O5462" s="30">
        <f t="shared" si="258"/>
        <v>149</v>
      </c>
    </row>
    <row r="5463" spans="2:15" x14ac:dyDescent="0.2">
      <c r="B5463" s="13">
        <v>57224</v>
      </c>
      <c r="C5463" s="14">
        <v>42226.356111111301</v>
      </c>
      <c r="D5463" s="7" t="s">
        <v>10</v>
      </c>
      <c r="E5463" s="13">
        <v>2177</v>
      </c>
      <c r="F5463" s="7" t="s">
        <v>34</v>
      </c>
      <c r="G5463" s="7" t="s">
        <v>11</v>
      </c>
      <c r="H5463" s="13">
        <v>10.5</v>
      </c>
      <c r="I5463" s="13" t="str">
        <f>IF(G5463="Male",VLOOKUP(H5463,'Shoe size conversion table'!$B$6:$D$22,2),VLOOKUP(H5463,'Shoe size conversion table'!$J$6:$L$22,2))</f>
        <v>43-44</v>
      </c>
      <c r="J5463" s="13">
        <f>IF(G5463="Male",VLOOKUP(H5463,'Shoe size conversion table'!$B$6:$D$22,3),VLOOKUP(H5463,'Shoe size conversion table'!$J$6:$L$22,3))</f>
        <v>10</v>
      </c>
      <c r="K5463" s="11">
        <v>199</v>
      </c>
      <c r="L5463" s="12">
        <v>0</v>
      </c>
      <c r="M5463" s="7">
        <f t="shared" si="256"/>
        <v>2015</v>
      </c>
      <c r="N5463" s="7">
        <f t="shared" si="257"/>
        <v>8</v>
      </c>
      <c r="O5463" s="30">
        <f t="shared" si="258"/>
        <v>199</v>
      </c>
    </row>
    <row r="5464" spans="2:15" x14ac:dyDescent="0.2">
      <c r="B5464" s="13">
        <v>57225</v>
      </c>
      <c r="C5464" s="14">
        <v>42226.46611111112</v>
      </c>
      <c r="D5464" s="7" t="s">
        <v>8</v>
      </c>
      <c r="E5464" s="13">
        <v>2203</v>
      </c>
      <c r="F5464" s="7" t="s">
        <v>41</v>
      </c>
      <c r="G5464" s="7" t="s">
        <v>11</v>
      </c>
      <c r="H5464" s="13">
        <v>9</v>
      </c>
      <c r="I5464" s="13">
        <f>IF(G5464="Male",VLOOKUP(H5464,'Shoe size conversion table'!$B$6:$D$22,2),VLOOKUP(H5464,'Shoe size conversion table'!$J$6:$L$22,2))</f>
        <v>42</v>
      </c>
      <c r="J5464" s="13">
        <f>IF(G5464="Male",VLOOKUP(H5464,'Shoe size conversion table'!$B$6:$D$22,3),VLOOKUP(H5464,'Shoe size conversion table'!$J$6:$L$22,3))</f>
        <v>8.5</v>
      </c>
      <c r="K5464" s="11">
        <v>139</v>
      </c>
      <c r="L5464" s="12">
        <v>0</v>
      </c>
      <c r="M5464" s="7">
        <f t="shared" si="256"/>
        <v>2015</v>
      </c>
      <c r="N5464" s="7">
        <f t="shared" si="257"/>
        <v>8</v>
      </c>
      <c r="O5464" s="30">
        <f t="shared" si="258"/>
        <v>139</v>
      </c>
    </row>
    <row r="5465" spans="2:15" x14ac:dyDescent="0.2">
      <c r="B5465" s="13">
        <v>57225</v>
      </c>
      <c r="C5465" s="14">
        <v>42226.46611111112</v>
      </c>
      <c r="D5465" s="7" t="s">
        <v>8</v>
      </c>
      <c r="E5465" s="13">
        <v>2171</v>
      </c>
      <c r="F5465" s="7" t="s">
        <v>41</v>
      </c>
      <c r="G5465" s="7" t="s">
        <v>11</v>
      </c>
      <c r="H5465" s="13">
        <v>12</v>
      </c>
      <c r="I5465" s="13">
        <f>IF(G5465="Male",VLOOKUP(H5465,'Shoe size conversion table'!$B$6:$D$22,2),VLOOKUP(H5465,'Shoe size conversion table'!$J$6:$L$22,2))</f>
        <v>45</v>
      </c>
      <c r="J5465" s="13">
        <f>IF(G5465="Male",VLOOKUP(H5465,'Shoe size conversion table'!$B$6:$D$22,3),VLOOKUP(H5465,'Shoe size conversion table'!$J$6:$L$22,3))</f>
        <v>11.5</v>
      </c>
      <c r="K5465" s="11">
        <v>189</v>
      </c>
      <c r="L5465" s="12">
        <v>0.5</v>
      </c>
      <c r="M5465" s="7">
        <f t="shared" si="256"/>
        <v>2015</v>
      </c>
      <c r="N5465" s="7">
        <f t="shared" si="257"/>
        <v>8</v>
      </c>
      <c r="O5465" s="30">
        <f t="shared" si="258"/>
        <v>94.5</v>
      </c>
    </row>
    <row r="5466" spans="2:15" x14ac:dyDescent="0.2">
      <c r="B5466" s="13">
        <v>57225</v>
      </c>
      <c r="C5466" s="14">
        <v>42226.46611111112</v>
      </c>
      <c r="D5466" s="7" t="s">
        <v>8</v>
      </c>
      <c r="E5466" s="13">
        <v>2156</v>
      </c>
      <c r="F5466" s="7" t="s">
        <v>38</v>
      </c>
      <c r="G5466" s="7" t="s">
        <v>12</v>
      </c>
      <c r="H5466" s="13">
        <v>7.5</v>
      </c>
      <c r="I5466" s="13">
        <f>IF(G5466="Male",VLOOKUP(H5466,'Shoe size conversion table'!$B$6:$D$22,2),VLOOKUP(H5466,'Shoe size conversion table'!$J$6:$L$22,2))</f>
        <v>38</v>
      </c>
      <c r="J5466" s="13">
        <f>IF(G5466="Male",VLOOKUP(H5466,'Shoe size conversion table'!$B$6:$D$22,3),VLOOKUP(H5466,'Shoe size conversion table'!$J$6:$L$22,3))</f>
        <v>5.5</v>
      </c>
      <c r="K5466" s="11">
        <v>149</v>
      </c>
      <c r="L5466" s="12">
        <v>0</v>
      </c>
      <c r="M5466" s="7">
        <f t="shared" si="256"/>
        <v>2015</v>
      </c>
      <c r="N5466" s="7">
        <f t="shared" si="257"/>
        <v>8</v>
      </c>
      <c r="O5466" s="30">
        <f t="shared" si="258"/>
        <v>149</v>
      </c>
    </row>
    <row r="5467" spans="2:15" x14ac:dyDescent="0.2">
      <c r="B5467" s="13">
        <v>57226</v>
      </c>
      <c r="C5467" s="14">
        <v>42226.546111111253</v>
      </c>
      <c r="D5467" s="7" t="s">
        <v>8</v>
      </c>
      <c r="E5467" s="13">
        <v>2206</v>
      </c>
      <c r="F5467" s="7" t="s">
        <v>38</v>
      </c>
      <c r="G5467" s="7" t="s">
        <v>11</v>
      </c>
      <c r="H5467" s="13">
        <v>9</v>
      </c>
      <c r="I5467" s="13">
        <f>IF(G5467="Male",VLOOKUP(H5467,'Shoe size conversion table'!$B$6:$D$22,2),VLOOKUP(H5467,'Shoe size conversion table'!$J$6:$L$22,2))</f>
        <v>42</v>
      </c>
      <c r="J5467" s="13">
        <f>IF(G5467="Male",VLOOKUP(H5467,'Shoe size conversion table'!$B$6:$D$22,3),VLOOKUP(H5467,'Shoe size conversion table'!$J$6:$L$22,3))</f>
        <v>8.5</v>
      </c>
      <c r="K5467" s="11">
        <v>169</v>
      </c>
      <c r="L5467" s="12">
        <v>0.2</v>
      </c>
      <c r="M5467" s="7">
        <f t="shared" si="256"/>
        <v>2015</v>
      </c>
      <c r="N5467" s="7">
        <f t="shared" si="257"/>
        <v>8</v>
      </c>
      <c r="O5467" s="30">
        <f t="shared" si="258"/>
        <v>135.20000000000002</v>
      </c>
    </row>
    <row r="5468" spans="2:15" x14ac:dyDescent="0.2">
      <c r="B5468" s="13">
        <v>57227</v>
      </c>
      <c r="C5468" s="14">
        <v>42226.586111111254</v>
      </c>
      <c r="D5468" s="7" t="s">
        <v>7</v>
      </c>
      <c r="E5468" s="13">
        <v>2224</v>
      </c>
      <c r="F5468" s="7" t="s">
        <v>48</v>
      </c>
      <c r="G5468" s="7" t="s">
        <v>12</v>
      </c>
      <c r="H5468" s="13">
        <v>8</v>
      </c>
      <c r="I5468" s="13" t="str">
        <f>IF(G5468="Male",VLOOKUP(H5468,'Shoe size conversion table'!$B$6:$D$22,2),VLOOKUP(H5468,'Shoe size conversion table'!$J$6:$L$22,2))</f>
        <v>38-39</v>
      </c>
      <c r="J5468" s="13">
        <f>IF(G5468="Male",VLOOKUP(H5468,'Shoe size conversion table'!$B$6:$D$22,3),VLOOKUP(H5468,'Shoe size conversion table'!$J$6:$L$22,3))</f>
        <v>6</v>
      </c>
      <c r="K5468" s="11">
        <v>129</v>
      </c>
      <c r="L5468" s="12">
        <v>0.5</v>
      </c>
      <c r="M5468" s="7">
        <f t="shared" si="256"/>
        <v>2015</v>
      </c>
      <c r="N5468" s="7">
        <f t="shared" si="257"/>
        <v>8</v>
      </c>
      <c r="O5468" s="30">
        <f t="shared" si="258"/>
        <v>64.5</v>
      </c>
    </row>
    <row r="5469" spans="2:15" x14ac:dyDescent="0.2">
      <c r="B5469" s="13">
        <v>57228</v>
      </c>
      <c r="C5469" s="14">
        <v>42226.706111111118</v>
      </c>
      <c r="D5469" s="7" t="s">
        <v>7</v>
      </c>
      <c r="E5469" s="13">
        <v>2235</v>
      </c>
      <c r="F5469" s="7" t="s">
        <v>49</v>
      </c>
      <c r="G5469" s="7" t="s">
        <v>11</v>
      </c>
      <c r="H5469" s="13">
        <v>7.5</v>
      </c>
      <c r="I5469" s="13" t="str">
        <f>IF(G5469="Male",VLOOKUP(H5469,'Shoe size conversion table'!$B$6:$D$22,2),VLOOKUP(H5469,'Shoe size conversion table'!$J$6:$L$22,2))</f>
        <v>40-41</v>
      </c>
      <c r="J5469" s="13">
        <f>IF(G5469="Male",VLOOKUP(H5469,'Shoe size conversion table'!$B$6:$D$22,3),VLOOKUP(H5469,'Shoe size conversion table'!$J$6:$L$22,3))</f>
        <v>7</v>
      </c>
      <c r="K5469" s="11">
        <v>149</v>
      </c>
      <c r="L5469" s="12">
        <v>0.1</v>
      </c>
      <c r="M5469" s="7">
        <f t="shared" si="256"/>
        <v>2015</v>
      </c>
      <c r="N5469" s="7">
        <f t="shared" si="257"/>
        <v>8</v>
      </c>
      <c r="O5469" s="30">
        <f t="shared" si="258"/>
        <v>134.1</v>
      </c>
    </row>
    <row r="5470" spans="2:15" x14ac:dyDescent="0.2">
      <c r="B5470" s="13">
        <v>57229</v>
      </c>
      <c r="C5470" s="14">
        <v>42226.776111111118</v>
      </c>
      <c r="D5470" s="7" t="s">
        <v>7</v>
      </c>
      <c r="E5470" s="13">
        <v>2147</v>
      </c>
      <c r="F5470" s="7" t="s">
        <v>51</v>
      </c>
      <c r="G5470" s="7" t="s">
        <v>12</v>
      </c>
      <c r="H5470" s="13">
        <v>10.5</v>
      </c>
      <c r="I5470" s="13">
        <f>IF(G5470="Male",VLOOKUP(H5470,'Shoe size conversion table'!$B$6:$D$22,2),VLOOKUP(H5470,'Shoe size conversion table'!$J$6:$L$22,2))</f>
        <v>41</v>
      </c>
      <c r="J5470" s="13">
        <f>IF(G5470="Male",VLOOKUP(H5470,'Shoe size conversion table'!$B$6:$D$22,3),VLOOKUP(H5470,'Shoe size conversion table'!$J$6:$L$22,3))</f>
        <v>8.5</v>
      </c>
      <c r="K5470" s="11">
        <v>179</v>
      </c>
      <c r="L5470" s="12">
        <v>0</v>
      </c>
      <c r="M5470" s="7">
        <f t="shared" si="256"/>
        <v>2015</v>
      </c>
      <c r="N5470" s="7">
        <f t="shared" si="257"/>
        <v>8</v>
      </c>
      <c r="O5470" s="30">
        <f t="shared" si="258"/>
        <v>179</v>
      </c>
    </row>
    <row r="5471" spans="2:15" x14ac:dyDescent="0.2">
      <c r="B5471" s="13">
        <v>57230</v>
      </c>
      <c r="C5471" s="14">
        <v>42226.886111111249</v>
      </c>
      <c r="D5471" s="7" t="s">
        <v>10</v>
      </c>
      <c r="E5471" s="13">
        <v>2221</v>
      </c>
      <c r="F5471" s="7" t="s">
        <v>35</v>
      </c>
      <c r="G5471" s="7" t="s">
        <v>11</v>
      </c>
      <c r="H5471" s="13">
        <v>10.5</v>
      </c>
      <c r="I5471" s="13" t="str">
        <f>IF(G5471="Male",VLOOKUP(H5471,'Shoe size conversion table'!$B$6:$D$22,2),VLOOKUP(H5471,'Shoe size conversion table'!$J$6:$L$22,2))</f>
        <v>43-44</v>
      </c>
      <c r="J5471" s="13">
        <f>IF(G5471="Male",VLOOKUP(H5471,'Shoe size conversion table'!$B$6:$D$22,3),VLOOKUP(H5471,'Shoe size conversion table'!$J$6:$L$22,3))</f>
        <v>10</v>
      </c>
      <c r="K5471" s="11">
        <v>149</v>
      </c>
      <c r="L5471" s="12">
        <v>0</v>
      </c>
      <c r="M5471" s="7">
        <f t="shared" si="256"/>
        <v>2015</v>
      </c>
      <c r="N5471" s="7">
        <f t="shared" si="257"/>
        <v>8</v>
      </c>
      <c r="O5471" s="30">
        <f t="shared" si="258"/>
        <v>149</v>
      </c>
    </row>
    <row r="5472" spans="2:15" x14ac:dyDescent="0.2">
      <c r="B5472" s="13">
        <v>57231</v>
      </c>
      <c r="C5472" s="14">
        <v>42226.926111111301</v>
      </c>
      <c r="D5472" s="7" t="s">
        <v>10</v>
      </c>
      <c r="E5472" s="13">
        <v>2182</v>
      </c>
      <c r="F5472" s="7" t="s">
        <v>35</v>
      </c>
      <c r="G5472" s="7" t="s">
        <v>12</v>
      </c>
      <c r="H5472" s="13">
        <v>9</v>
      </c>
      <c r="I5472" s="13" t="str">
        <f>IF(G5472="Male",VLOOKUP(H5472,'Shoe size conversion table'!$B$6:$D$22,2),VLOOKUP(H5472,'Shoe size conversion table'!$J$6:$L$22,2))</f>
        <v>39-40</v>
      </c>
      <c r="J5472" s="13">
        <f>IF(G5472="Male",VLOOKUP(H5472,'Shoe size conversion table'!$B$6:$D$22,3),VLOOKUP(H5472,'Shoe size conversion table'!$J$6:$L$22,3))</f>
        <v>7</v>
      </c>
      <c r="K5472" s="11">
        <v>159</v>
      </c>
      <c r="L5472" s="12">
        <v>0.5</v>
      </c>
      <c r="M5472" s="7">
        <f t="shared" si="256"/>
        <v>2015</v>
      </c>
      <c r="N5472" s="7">
        <f t="shared" si="257"/>
        <v>8</v>
      </c>
      <c r="O5472" s="30">
        <f t="shared" si="258"/>
        <v>79.5</v>
      </c>
    </row>
    <row r="5473" spans="2:15" x14ac:dyDescent="0.2">
      <c r="B5473" s="13">
        <v>57232</v>
      </c>
      <c r="C5473" s="14">
        <v>42226.926111111301</v>
      </c>
      <c r="D5473" s="7" t="s">
        <v>7</v>
      </c>
      <c r="E5473" s="13">
        <v>2214</v>
      </c>
      <c r="F5473" s="7" t="s">
        <v>48</v>
      </c>
      <c r="G5473" s="7" t="s">
        <v>12</v>
      </c>
      <c r="H5473" s="13">
        <v>7.5</v>
      </c>
      <c r="I5473" s="13">
        <f>IF(G5473="Male",VLOOKUP(H5473,'Shoe size conversion table'!$B$6:$D$22,2),VLOOKUP(H5473,'Shoe size conversion table'!$J$6:$L$22,2))</f>
        <v>38</v>
      </c>
      <c r="J5473" s="13">
        <f>IF(G5473="Male",VLOOKUP(H5473,'Shoe size conversion table'!$B$6:$D$22,3),VLOOKUP(H5473,'Shoe size conversion table'!$J$6:$L$22,3))</f>
        <v>5.5</v>
      </c>
      <c r="K5473" s="11">
        <v>139</v>
      </c>
      <c r="L5473" s="12">
        <v>0</v>
      </c>
      <c r="M5473" s="7">
        <f t="shared" si="256"/>
        <v>2015</v>
      </c>
      <c r="N5473" s="7">
        <f t="shared" si="257"/>
        <v>8</v>
      </c>
      <c r="O5473" s="30">
        <f t="shared" si="258"/>
        <v>139</v>
      </c>
    </row>
    <row r="5474" spans="2:15" x14ac:dyDescent="0.2">
      <c r="B5474" s="13">
        <v>57233</v>
      </c>
      <c r="C5474" s="14">
        <v>42227.016111111298</v>
      </c>
      <c r="D5474" s="7" t="s">
        <v>10</v>
      </c>
      <c r="E5474" s="13">
        <v>2204</v>
      </c>
      <c r="F5474" s="7" t="s">
        <v>34</v>
      </c>
      <c r="G5474" s="7" t="s">
        <v>11</v>
      </c>
      <c r="H5474" s="13">
        <v>12</v>
      </c>
      <c r="I5474" s="13">
        <f>IF(G5474="Male",VLOOKUP(H5474,'Shoe size conversion table'!$B$6:$D$22,2),VLOOKUP(H5474,'Shoe size conversion table'!$J$6:$L$22,2))</f>
        <v>45</v>
      </c>
      <c r="J5474" s="13">
        <f>IF(G5474="Male",VLOOKUP(H5474,'Shoe size conversion table'!$B$6:$D$22,3),VLOOKUP(H5474,'Shoe size conversion table'!$J$6:$L$22,3))</f>
        <v>11.5</v>
      </c>
      <c r="K5474" s="11">
        <v>169</v>
      </c>
      <c r="L5474" s="12">
        <v>0</v>
      </c>
      <c r="M5474" s="7">
        <f t="shared" si="256"/>
        <v>2015</v>
      </c>
      <c r="N5474" s="7">
        <f t="shared" si="257"/>
        <v>8</v>
      </c>
      <c r="O5474" s="30">
        <f t="shared" si="258"/>
        <v>169</v>
      </c>
    </row>
    <row r="5475" spans="2:15" x14ac:dyDescent="0.2">
      <c r="B5475" s="13">
        <v>57234</v>
      </c>
      <c r="C5475" s="14">
        <v>42227.176111111301</v>
      </c>
      <c r="D5475" s="7" t="s">
        <v>7</v>
      </c>
      <c r="E5475" s="13">
        <v>2234</v>
      </c>
      <c r="F5475" s="7" t="s">
        <v>48</v>
      </c>
      <c r="G5475" s="7" t="s">
        <v>11</v>
      </c>
      <c r="H5475" s="13">
        <v>7.5</v>
      </c>
      <c r="I5475" s="13" t="str">
        <f>IF(G5475="Male",VLOOKUP(H5475,'Shoe size conversion table'!$B$6:$D$22,2),VLOOKUP(H5475,'Shoe size conversion table'!$J$6:$L$22,2))</f>
        <v>40-41</v>
      </c>
      <c r="J5475" s="13">
        <f>IF(G5475="Male",VLOOKUP(H5475,'Shoe size conversion table'!$B$6:$D$22,3),VLOOKUP(H5475,'Shoe size conversion table'!$J$6:$L$22,3))</f>
        <v>7</v>
      </c>
      <c r="K5475" s="11">
        <v>199</v>
      </c>
      <c r="L5475" s="12">
        <v>0.5</v>
      </c>
      <c r="M5475" s="7">
        <f t="shared" si="256"/>
        <v>2015</v>
      </c>
      <c r="N5475" s="7">
        <f t="shared" si="257"/>
        <v>8</v>
      </c>
      <c r="O5475" s="30">
        <f t="shared" si="258"/>
        <v>99.5</v>
      </c>
    </row>
    <row r="5476" spans="2:15" x14ac:dyDescent="0.2">
      <c r="B5476" s="13">
        <v>57235</v>
      </c>
      <c r="C5476" s="14">
        <v>42227.276111111118</v>
      </c>
      <c r="D5476" s="7" t="s">
        <v>8</v>
      </c>
      <c r="E5476" s="13">
        <v>2166</v>
      </c>
      <c r="F5476" s="7" t="s">
        <v>37</v>
      </c>
      <c r="G5476" s="7" t="s">
        <v>11</v>
      </c>
      <c r="H5476" s="13">
        <v>9.5</v>
      </c>
      <c r="I5476" s="13" t="str">
        <f>IF(G5476="Male",VLOOKUP(H5476,'Shoe size conversion table'!$B$6:$D$22,2),VLOOKUP(H5476,'Shoe size conversion table'!$J$6:$L$22,2))</f>
        <v>42-43</v>
      </c>
      <c r="J5476" s="13">
        <f>IF(G5476="Male",VLOOKUP(H5476,'Shoe size conversion table'!$B$6:$D$22,3),VLOOKUP(H5476,'Shoe size conversion table'!$J$6:$L$22,3))</f>
        <v>9</v>
      </c>
      <c r="K5476" s="11">
        <v>149</v>
      </c>
      <c r="L5476" s="12">
        <v>0.3</v>
      </c>
      <c r="M5476" s="7">
        <f t="shared" si="256"/>
        <v>2015</v>
      </c>
      <c r="N5476" s="7">
        <f t="shared" si="257"/>
        <v>8</v>
      </c>
      <c r="O5476" s="30">
        <f t="shared" si="258"/>
        <v>104.3</v>
      </c>
    </row>
    <row r="5477" spans="2:15" x14ac:dyDescent="0.2">
      <c r="B5477" s="13">
        <v>57236</v>
      </c>
      <c r="C5477" s="14">
        <v>42227.2761111113</v>
      </c>
      <c r="D5477" s="7" t="s">
        <v>7</v>
      </c>
      <c r="E5477" s="13">
        <v>2176</v>
      </c>
      <c r="F5477" s="7" t="s">
        <v>48</v>
      </c>
      <c r="G5477" s="7" t="s">
        <v>11</v>
      </c>
      <c r="H5477" s="13">
        <v>11.5</v>
      </c>
      <c r="I5477" s="13" t="str">
        <f>IF(G5477="Male",VLOOKUP(H5477,'Shoe size conversion table'!$B$6:$D$22,2),VLOOKUP(H5477,'Shoe size conversion table'!$J$6:$L$22,2))</f>
        <v>44-45</v>
      </c>
      <c r="J5477" s="13">
        <f>IF(G5477="Male",VLOOKUP(H5477,'Shoe size conversion table'!$B$6:$D$22,3),VLOOKUP(H5477,'Shoe size conversion table'!$J$6:$L$22,3))</f>
        <v>11</v>
      </c>
      <c r="K5477" s="11">
        <v>129</v>
      </c>
      <c r="L5477" s="12">
        <v>0</v>
      </c>
      <c r="M5477" s="7">
        <f t="shared" si="256"/>
        <v>2015</v>
      </c>
      <c r="N5477" s="7">
        <f t="shared" si="257"/>
        <v>8</v>
      </c>
      <c r="O5477" s="30">
        <f t="shared" si="258"/>
        <v>129</v>
      </c>
    </row>
    <row r="5478" spans="2:15" x14ac:dyDescent="0.2">
      <c r="B5478" s="13">
        <v>57237</v>
      </c>
      <c r="C5478" s="14">
        <v>42227.326111111302</v>
      </c>
      <c r="D5478" s="7" t="s">
        <v>10</v>
      </c>
      <c r="E5478" s="13">
        <v>2197</v>
      </c>
      <c r="F5478" s="7" t="s">
        <v>35</v>
      </c>
      <c r="G5478" s="7" t="s">
        <v>12</v>
      </c>
      <c r="H5478" s="13">
        <v>7.5</v>
      </c>
      <c r="I5478" s="13">
        <f>IF(G5478="Male",VLOOKUP(H5478,'Shoe size conversion table'!$B$6:$D$22,2),VLOOKUP(H5478,'Shoe size conversion table'!$J$6:$L$22,2))</f>
        <v>38</v>
      </c>
      <c r="J5478" s="13">
        <f>IF(G5478="Male",VLOOKUP(H5478,'Shoe size conversion table'!$B$6:$D$22,3),VLOOKUP(H5478,'Shoe size conversion table'!$J$6:$L$22,3))</f>
        <v>5.5</v>
      </c>
      <c r="K5478" s="11">
        <v>169</v>
      </c>
      <c r="L5478" s="12">
        <v>0</v>
      </c>
      <c r="M5478" s="7">
        <f t="shared" si="256"/>
        <v>2015</v>
      </c>
      <c r="N5478" s="7">
        <f t="shared" si="257"/>
        <v>8</v>
      </c>
      <c r="O5478" s="30">
        <f t="shared" si="258"/>
        <v>169</v>
      </c>
    </row>
    <row r="5479" spans="2:15" x14ac:dyDescent="0.2">
      <c r="B5479" s="13">
        <v>57238</v>
      </c>
      <c r="C5479" s="14">
        <v>42227.546111111253</v>
      </c>
      <c r="D5479" s="7" t="s">
        <v>8</v>
      </c>
      <c r="E5479" s="13">
        <v>2199</v>
      </c>
      <c r="F5479" s="7" t="s">
        <v>42</v>
      </c>
      <c r="G5479" s="7" t="s">
        <v>11</v>
      </c>
      <c r="H5479" s="13">
        <v>11</v>
      </c>
      <c r="I5479" s="13">
        <f>IF(G5479="Male",VLOOKUP(H5479,'Shoe size conversion table'!$B$6:$D$22,2),VLOOKUP(H5479,'Shoe size conversion table'!$J$6:$L$22,2))</f>
        <v>44</v>
      </c>
      <c r="J5479" s="13">
        <f>IF(G5479="Male",VLOOKUP(H5479,'Shoe size conversion table'!$B$6:$D$22,3),VLOOKUP(H5479,'Shoe size conversion table'!$J$6:$L$22,3))</f>
        <v>10.5</v>
      </c>
      <c r="K5479" s="11">
        <v>139</v>
      </c>
      <c r="L5479" s="12">
        <v>0</v>
      </c>
      <c r="M5479" s="7">
        <f t="shared" si="256"/>
        <v>2015</v>
      </c>
      <c r="N5479" s="7">
        <f t="shared" si="257"/>
        <v>8</v>
      </c>
      <c r="O5479" s="30">
        <f t="shared" si="258"/>
        <v>139</v>
      </c>
    </row>
    <row r="5480" spans="2:15" x14ac:dyDescent="0.2">
      <c r="B5480" s="13">
        <v>57239</v>
      </c>
      <c r="C5480" s="14">
        <v>42227.566111111257</v>
      </c>
      <c r="D5480" s="7" t="s">
        <v>8</v>
      </c>
      <c r="E5480" s="13">
        <v>2158</v>
      </c>
      <c r="F5480" s="7" t="s">
        <v>37</v>
      </c>
      <c r="G5480" s="7" t="s">
        <v>12</v>
      </c>
      <c r="H5480" s="13">
        <v>9</v>
      </c>
      <c r="I5480" s="13" t="str">
        <f>IF(G5480="Male",VLOOKUP(H5480,'Shoe size conversion table'!$B$6:$D$22,2),VLOOKUP(H5480,'Shoe size conversion table'!$J$6:$L$22,2))</f>
        <v>39-40</v>
      </c>
      <c r="J5480" s="13">
        <f>IF(G5480="Male",VLOOKUP(H5480,'Shoe size conversion table'!$B$6:$D$22,3),VLOOKUP(H5480,'Shoe size conversion table'!$J$6:$L$22,3))</f>
        <v>7</v>
      </c>
      <c r="K5480" s="11">
        <v>179</v>
      </c>
      <c r="L5480" s="12">
        <v>0</v>
      </c>
      <c r="M5480" s="7">
        <f t="shared" si="256"/>
        <v>2015</v>
      </c>
      <c r="N5480" s="7">
        <f t="shared" si="257"/>
        <v>8</v>
      </c>
      <c r="O5480" s="30">
        <f t="shared" si="258"/>
        <v>179</v>
      </c>
    </row>
    <row r="5481" spans="2:15" x14ac:dyDescent="0.2">
      <c r="B5481" s="13">
        <v>57240</v>
      </c>
      <c r="C5481" s="14">
        <v>42227.596111111219</v>
      </c>
      <c r="D5481" s="7" t="s">
        <v>7</v>
      </c>
      <c r="E5481" s="13">
        <v>2165</v>
      </c>
      <c r="F5481" s="7" t="s">
        <v>49</v>
      </c>
      <c r="G5481" s="7" t="s">
        <v>11</v>
      </c>
      <c r="H5481" s="13">
        <v>8.5</v>
      </c>
      <c r="I5481" s="13" t="str">
        <f>IF(G5481="Male",VLOOKUP(H5481,'Shoe size conversion table'!$B$6:$D$22,2),VLOOKUP(H5481,'Shoe size conversion table'!$J$6:$L$22,2))</f>
        <v>41-42</v>
      </c>
      <c r="J5481" s="13">
        <f>IF(G5481="Male",VLOOKUP(H5481,'Shoe size conversion table'!$B$6:$D$22,3),VLOOKUP(H5481,'Shoe size conversion table'!$J$6:$L$22,3))</f>
        <v>8</v>
      </c>
      <c r="K5481" s="11">
        <v>199</v>
      </c>
      <c r="L5481" s="12">
        <v>0</v>
      </c>
      <c r="M5481" s="7">
        <f t="shared" si="256"/>
        <v>2015</v>
      </c>
      <c r="N5481" s="7">
        <f t="shared" si="257"/>
        <v>8</v>
      </c>
      <c r="O5481" s="30">
        <f t="shared" si="258"/>
        <v>199</v>
      </c>
    </row>
    <row r="5482" spans="2:15" x14ac:dyDescent="0.2">
      <c r="B5482" s="13">
        <v>57241</v>
      </c>
      <c r="C5482" s="14">
        <v>42227.666111111219</v>
      </c>
      <c r="D5482" s="7" t="s">
        <v>8</v>
      </c>
      <c r="E5482" s="13">
        <v>2147</v>
      </c>
      <c r="F5482" s="7" t="s">
        <v>39</v>
      </c>
      <c r="G5482" s="7" t="s">
        <v>11</v>
      </c>
      <c r="H5482" s="13">
        <v>8.5</v>
      </c>
      <c r="I5482" s="13" t="str">
        <f>IF(G5482="Male",VLOOKUP(H5482,'Shoe size conversion table'!$B$6:$D$22,2),VLOOKUP(H5482,'Shoe size conversion table'!$J$6:$L$22,2))</f>
        <v>41-42</v>
      </c>
      <c r="J5482" s="13">
        <f>IF(G5482="Male",VLOOKUP(H5482,'Shoe size conversion table'!$B$6:$D$22,3),VLOOKUP(H5482,'Shoe size conversion table'!$J$6:$L$22,3))</f>
        <v>8</v>
      </c>
      <c r="K5482" s="11">
        <v>159</v>
      </c>
      <c r="L5482" s="12">
        <v>0.3</v>
      </c>
      <c r="M5482" s="7">
        <f t="shared" si="256"/>
        <v>2015</v>
      </c>
      <c r="N5482" s="7">
        <f t="shared" si="257"/>
        <v>8</v>
      </c>
      <c r="O5482" s="30">
        <f t="shared" si="258"/>
        <v>111.3</v>
      </c>
    </row>
    <row r="5483" spans="2:15" x14ac:dyDescent="0.2">
      <c r="B5483" s="13">
        <v>57242</v>
      </c>
      <c r="C5483" s="14">
        <v>42227.706111111118</v>
      </c>
      <c r="D5483" s="7" t="s">
        <v>7</v>
      </c>
      <c r="E5483" s="13">
        <v>2222</v>
      </c>
      <c r="F5483" s="7" t="s">
        <v>49</v>
      </c>
      <c r="G5483" s="7" t="s">
        <v>11</v>
      </c>
      <c r="H5483" s="13">
        <v>11</v>
      </c>
      <c r="I5483" s="13">
        <f>IF(G5483="Male",VLOOKUP(H5483,'Shoe size conversion table'!$B$6:$D$22,2),VLOOKUP(H5483,'Shoe size conversion table'!$J$6:$L$22,2))</f>
        <v>44</v>
      </c>
      <c r="J5483" s="13">
        <f>IF(G5483="Male",VLOOKUP(H5483,'Shoe size conversion table'!$B$6:$D$22,3),VLOOKUP(H5483,'Shoe size conversion table'!$J$6:$L$22,3))</f>
        <v>10.5</v>
      </c>
      <c r="K5483" s="11">
        <v>169</v>
      </c>
      <c r="L5483" s="12">
        <v>0.2</v>
      </c>
      <c r="M5483" s="7">
        <f t="shared" si="256"/>
        <v>2015</v>
      </c>
      <c r="N5483" s="7">
        <f t="shared" si="257"/>
        <v>8</v>
      </c>
      <c r="O5483" s="30">
        <f t="shared" si="258"/>
        <v>135.20000000000002</v>
      </c>
    </row>
    <row r="5484" spans="2:15" x14ac:dyDescent="0.2">
      <c r="B5484" s="13">
        <v>57243</v>
      </c>
      <c r="C5484" s="14">
        <v>42227.776111111118</v>
      </c>
      <c r="D5484" s="7" t="s">
        <v>7</v>
      </c>
      <c r="E5484" s="13">
        <v>2224</v>
      </c>
      <c r="F5484" s="7" t="s">
        <v>44</v>
      </c>
      <c r="G5484" s="7" t="s">
        <v>11</v>
      </c>
      <c r="H5484" s="13">
        <v>10</v>
      </c>
      <c r="I5484" s="13">
        <f>IF(G5484="Male",VLOOKUP(H5484,'Shoe size conversion table'!$B$6:$D$22,2),VLOOKUP(H5484,'Shoe size conversion table'!$J$6:$L$22,2))</f>
        <v>43</v>
      </c>
      <c r="J5484" s="13">
        <f>IF(G5484="Male",VLOOKUP(H5484,'Shoe size conversion table'!$B$6:$D$22,3),VLOOKUP(H5484,'Shoe size conversion table'!$J$6:$L$22,3))</f>
        <v>9.5</v>
      </c>
      <c r="K5484" s="11">
        <v>179</v>
      </c>
      <c r="L5484" s="12">
        <v>0.2</v>
      </c>
      <c r="M5484" s="7">
        <f t="shared" si="256"/>
        <v>2015</v>
      </c>
      <c r="N5484" s="7">
        <f t="shared" si="257"/>
        <v>8</v>
      </c>
      <c r="O5484" s="30">
        <f t="shared" si="258"/>
        <v>143.20000000000002</v>
      </c>
    </row>
    <row r="5485" spans="2:15" x14ac:dyDescent="0.2">
      <c r="B5485" s="13">
        <v>57244</v>
      </c>
      <c r="C5485" s="14">
        <v>42227.806111111255</v>
      </c>
      <c r="D5485" s="7" t="s">
        <v>8</v>
      </c>
      <c r="E5485" s="13">
        <v>2174</v>
      </c>
      <c r="F5485" s="7" t="s">
        <v>38</v>
      </c>
      <c r="G5485" s="7" t="s">
        <v>11</v>
      </c>
      <c r="H5485" s="13">
        <v>8.5</v>
      </c>
      <c r="I5485" s="13" t="str">
        <f>IF(G5485="Male",VLOOKUP(H5485,'Shoe size conversion table'!$B$6:$D$22,2),VLOOKUP(H5485,'Shoe size conversion table'!$J$6:$L$22,2))</f>
        <v>41-42</v>
      </c>
      <c r="J5485" s="13">
        <f>IF(G5485="Male",VLOOKUP(H5485,'Shoe size conversion table'!$B$6:$D$22,3),VLOOKUP(H5485,'Shoe size conversion table'!$J$6:$L$22,3))</f>
        <v>8</v>
      </c>
      <c r="K5485" s="11">
        <v>199</v>
      </c>
      <c r="L5485" s="12">
        <v>0</v>
      </c>
      <c r="M5485" s="7">
        <f t="shared" si="256"/>
        <v>2015</v>
      </c>
      <c r="N5485" s="7">
        <f t="shared" si="257"/>
        <v>8</v>
      </c>
      <c r="O5485" s="30">
        <f t="shared" si="258"/>
        <v>199</v>
      </c>
    </row>
    <row r="5486" spans="2:15" x14ac:dyDescent="0.2">
      <c r="B5486" s="13">
        <v>57245</v>
      </c>
      <c r="C5486" s="14">
        <v>42227.926111111301</v>
      </c>
      <c r="D5486" s="7" t="s">
        <v>10</v>
      </c>
      <c r="E5486" s="13">
        <v>2163</v>
      </c>
      <c r="F5486" s="7" t="s">
        <v>34</v>
      </c>
      <c r="G5486" s="7" t="s">
        <v>12</v>
      </c>
      <c r="H5486" s="13">
        <v>9</v>
      </c>
      <c r="I5486" s="13" t="str">
        <f>IF(G5486="Male",VLOOKUP(H5486,'Shoe size conversion table'!$B$6:$D$22,2),VLOOKUP(H5486,'Shoe size conversion table'!$J$6:$L$22,2))</f>
        <v>39-40</v>
      </c>
      <c r="J5486" s="13">
        <f>IF(G5486="Male",VLOOKUP(H5486,'Shoe size conversion table'!$B$6:$D$22,3),VLOOKUP(H5486,'Shoe size conversion table'!$J$6:$L$22,3))</f>
        <v>7</v>
      </c>
      <c r="K5486" s="11">
        <v>129</v>
      </c>
      <c r="L5486" s="12">
        <v>0.5</v>
      </c>
      <c r="M5486" s="7">
        <f t="shared" si="256"/>
        <v>2015</v>
      </c>
      <c r="N5486" s="7">
        <f t="shared" si="257"/>
        <v>8</v>
      </c>
      <c r="O5486" s="30">
        <f t="shared" si="258"/>
        <v>64.5</v>
      </c>
    </row>
    <row r="5487" spans="2:15" x14ac:dyDescent="0.2">
      <c r="B5487" s="13">
        <v>57245</v>
      </c>
      <c r="C5487" s="14">
        <v>42227.926111111301</v>
      </c>
      <c r="D5487" s="7" t="s">
        <v>10</v>
      </c>
      <c r="E5487" s="13">
        <v>2198</v>
      </c>
      <c r="F5487" s="7" t="s">
        <v>34</v>
      </c>
      <c r="G5487" s="7" t="s">
        <v>12</v>
      </c>
      <c r="H5487" s="13">
        <v>10.5</v>
      </c>
      <c r="I5487" s="13">
        <f>IF(G5487="Male",VLOOKUP(H5487,'Shoe size conversion table'!$B$6:$D$22,2),VLOOKUP(H5487,'Shoe size conversion table'!$J$6:$L$22,2))</f>
        <v>41</v>
      </c>
      <c r="J5487" s="13">
        <f>IF(G5487="Male",VLOOKUP(H5487,'Shoe size conversion table'!$B$6:$D$22,3),VLOOKUP(H5487,'Shoe size conversion table'!$J$6:$L$22,3))</f>
        <v>8.5</v>
      </c>
      <c r="K5487" s="11">
        <v>149</v>
      </c>
      <c r="L5487" s="12">
        <v>0</v>
      </c>
      <c r="M5487" s="7">
        <f t="shared" si="256"/>
        <v>2015</v>
      </c>
      <c r="N5487" s="7">
        <f t="shared" si="257"/>
        <v>8</v>
      </c>
      <c r="O5487" s="30">
        <f t="shared" si="258"/>
        <v>149</v>
      </c>
    </row>
    <row r="5488" spans="2:15" x14ac:dyDescent="0.2">
      <c r="B5488" s="13">
        <v>57246</v>
      </c>
      <c r="C5488" s="14">
        <v>42227.976111111115</v>
      </c>
      <c r="D5488" s="7" t="s">
        <v>9</v>
      </c>
      <c r="E5488" s="13">
        <v>2233</v>
      </c>
      <c r="F5488" s="7" t="s">
        <v>60</v>
      </c>
      <c r="G5488" s="7" t="s">
        <v>11</v>
      </c>
      <c r="H5488" s="13">
        <v>9</v>
      </c>
      <c r="I5488" s="13">
        <f>IF(G5488="Male",VLOOKUP(H5488,'Shoe size conversion table'!$B$6:$D$22,2),VLOOKUP(H5488,'Shoe size conversion table'!$J$6:$L$22,2))</f>
        <v>42</v>
      </c>
      <c r="J5488" s="13">
        <f>IF(G5488="Male",VLOOKUP(H5488,'Shoe size conversion table'!$B$6:$D$22,3),VLOOKUP(H5488,'Shoe size conversion table'!$J$6:$L$22,3))</f>
        <v>8.5</v>
      </c>
      <c r="K5488" s="11">
        <v>199</v>
      </c>
      <c r="L5488" s="12">
        <v>0</v>
      </c>
      <c r="M5488" s="7">
        <f t="shared" si="256"/>
        <v>2015</v>
      </c>
      <c r="N5488" s="7">
        <f t="shared" si="257"/>
        <v>8</v>
      </c>
      <c r="O5488" s="30">
        <f t="shared" si="258"/>
        <v>199</v>
      </c>
    </row>
    <row r="5489" spans="2:15" x14ac:dyDescent="0.2">
      <c r="B5489" s="13">
        <v>57246</v>
      </c>
      <c r="C5489" s="14">
        <v>42227.976111111115</v>
      </c>
      <c r="D5489" s="7" t="s">
        <v>9</v>
      </c>
      <c r="E5489" s="13">
        <v>2235</v>
      </c>
      <c r="F5489" s="7" t="s">
        <v>61</v>
      </c>
      <c r="G5489" s="7" t="s">
        <v>11</v>
      </c>
      <c r="H5489" s="13">
        <v>10.5</v>
      </c>
      <c r="I5489" s="13" t="str">
        <f>IF(G5489="Male",VLOOKUP(H5489,'Shoe size conversion table'!$B$6:$D$22,2),VLOOKUP(H5489,'Shoe size conversion table'!$J$6:$L$22,2))</f>
        <v>43-44</v>
      </c>
      <c r="J5489" s="13">
        <f>IF(G5489="Male",VLOOKUP(H5489,'Shoe size conversion table'!$B$6:$D$22,3),VLOOKUP(H5489,'Shoe size conversion table'!$J$6:$L$22,3))</f>
        <v>10</v>
      </c>
      <c r="K5489" s="11">
        <v>199</v>
      </c>
      <c r="L5489" s="12">
        <v>0</v>
      </c>
      <c r="M5489" s="7">
        <f t="shared" si="256"/>
        <v>2015</v>
      </c>
      <c r="N5489" s="7">
        <f t="shared" si="257"/>
        <v>8</v>
      </c>
      <c r="O5489" s="30">
        <f t="shared" si="258"/>
        <v>199</v>
      </c>
    </row>
    <row r="5490" spans="2:15" x14ac:dyDescent="0.2">
      <c r="B5490" s="13">
        <v>57247</v>
      </c>
      <c r="C5490" s="14">
        <v>42228.036111111302</v>
      </c>
      <c r="D5490" s="7" t="s">
        <v>10</v>
      </c>
      <c r="E5490" s="13">
        <v>2171</v>
      </c>
      <c r="F5490" s="7" t="s">
        <v>36</v>
      </c>
      <c r="G5490" s="7" t="s">
        <v>11</v>
      </c>
      <c r="H5490" s="13">
        <v>11</v>
      </c>
      <c r="I5490" s="13">
        <f>IF(G5490="Male",VLOOKUP(H5490,'Shoe size conversion table'!$B$6:$D$22,2),VLOOKUP(H5490,'Shoe size conversion table'!$J$6:$L$22,2))</f>
        <v>44</v>
      </c>
      <c r="J5490" s="13">
        <f>IF(G5490="Male",VLOOKUP(H5490,'Shoe size conversion table'!$B$6:$D$22,3),VLOOKUP(H5490,'Shoe size conversion table'!$J$6:$L$22,3))</f>
        <v>10.5</v>
      </c>
      <c r="K5490" s="11">
        <v>189</v>
      </c>
      <c r="L5490" s="12">
        <v>0.5</v>
      </c>
      <c r="M5490" s="7">
        <f t="shared" si="256"/>
        <v>2015</v>
      </c>
      <c r="N5490" s="7">
        <f t="shared" si="257"/>
        <v>8</v>
      </c>
      <c r="O5490" s="30">
        <f t="shared" si="258"/>
        <v>94.5</v>
      </c>
    </row>
    <row r="5491" spans="2:15" x14ac:dyDescent="0.2">
      <c r="B5491" s="13">
        <v>57248</v>
      </c>
      <c r="C5491" s="14">
        <v>42228.326111111302</v>
      </c>
      <c r="D5491" s="7" t="s">
        <v>9</v>
      </c>
      <c r="E5491" s="13">
        <v>2232</v>
      </c>
      <c r="F5491" s="7" t="s">
        <v>61</v>
      </c>
      <c r="G5491" s="7" t="s">
        <v>12</v>
      </c>
      <c r="H5491" s="13">
        <v>8</v>
      </c>
      <c r="I5491" s="13" t="str">
        <f>IF(G5491="Male",VLOOKUP(H5491,'Shoe size conversion table'!$B$6:$D$22,2),VLOOKUP(H5491,'Shoe size conversion table'!$J$6:$L$22,2))</f>
        <v>38-39</v>
      </c>
      <c r="J5491" s="13">
        <f>IF(G5491="Male",VLOOKUP(H5491,'Shoe size conversion table'!$B$6:$D$22,3),VLOOKUP(H5491,'Shoe size conversion table'!$J$6:$L$22,3))</f>
        <v>6</v>
      </c>
      <c r="K5491" s="11">
        <v>139</v>
      </c>
      <c r="L5491" s="12">
        <v>0</v>
      </c>
      <c r="M5491" s="7">
        <f t="shared" si="256"/>
        <v>2015</v>
      </c>
      <c r="N5491" s="7">
        <f t="shared" si="257"/>
        <v>8</v>
      </c>
      <c r="O5491" s="30">
        <f t="shared" si="258"/>
        <v>139</v>
      </c>
    </row>
    <row r="5492" spans="2:15" x14ac:dyDescent="0.2">
      <c r="B5492" s="13">
        <v>57249</v>
      </c>
      <c r="C5492" s="14">
        <v>42228.326111111302</v>
      </c>
      <c r="D5492" s="7" t="s">
        <v>10</v>
      </c>
      <c r="E5492" s="13">
        <v>2192</v>
      </c>
      <c r="F5492" s="7" t="s">
        <v>36</v>
      </c>
      <c r="G5492" s="7" t="s">
        <v>11</v>
      </c>
      <c r="H5492" s="13">
        <v>10</v>
      </c>
      <c r="I5492" s="13">
        <f>IF(G5492="Male",VLOOKUP(H5492,'Shoe size conversion table'!$B$6:$D$22,2),VLOOKUP(H5492,'Shoe size conversion table'!$J$6:$L$22,2))</f>
        <v>43</v>
      </c>
      <c r="J5492" s="13">
        <f>IF(G5492="Male",VLOOKUP(H5492,'Shoe size conversion table'!$B$6:$D$22,3),VLOOKUP(H5492,'Shoe size conversion table'!$J$6:$L$22,3))</f>
        <v>9.5</v>
      </c>
      <c r="K5492" s="11">
        <v>169</v>
      </c>
      <c r="L5492" s="12">
        <v>0.5</v>
      </c>
      <c r="M5492" s="7">
        <f t="shared" si="256"/>
        <v>2015</v>
      </c>
      <c r="N5492" s="7">
        <f t="shared" si="257"/>
        <v>8</v>
      </c>
      <c r="O5492" s="30">
        <f t="shared" si="258"/>
        <v>84.5</v>
      </c>
    </row>
    <row r="5493" spans="2:15" x14ac:dyDescent="0.2">
      <c r="B5493" s="13">
        <v>57250</v>
      </c>
      <c r="C5493" s="14">
        <v>42228.356111111301</v>
      </c>
      <c r="D5493" s="7" t="s">
        <v>10</v>
      </c>
      <c r="E5493" s="13">
        <v>2232</v>
      </c>
      <c r="F5493" s="7" t="s">
        <v>34</v>
      </c>
      <c r="G5493" s="7" t="s">
        <v>12</v>
      </c>
      <c r="H5493" s="13">
        <v>8</v>
      </c>
      <c r="I5493" s="13" t="str">
        <f>IF(G5493="Male",VLOOKUP(H5493,'Shoe size conversion table'!$B$6:$D$22,2),VLOOKUP(H5493,'Shoe size conversion table'!$J$6:$L$22,2))</f>
        <v>38-39</v>
      </c>
      <c r="J5493" s="13">
        <f>IF(G5493="Male",VLOOKUP(H5493,'Shoe size conversion table'!$B$6:$D$22,3),VLOOKUP(H5493,'Shoe size conversion table'!$J$6:$L$22,3))</f>
        <v>6</v>
      </c>
      <c r="K5493" s="11">
        <v>169</v>
      </c>
      <c r="L5493" s="12">
        <v>0</v>
      </c>
      <c r="M5493" s="7">
        <f t="shared" si="256"/>
        <v>2015</v>
      </c>
      <c r="N5493" s="7">
        <f t="shared" si="257"/>
        <v>8</v>
      </c>
      <c r="O5493" s="30">
        <f t="shared" si="258"/>
        <v>169</v>
      </c>
    </row>
    <row r="5494" spans="2:15" x14ac:dyDescent="0.2">
      <c r="B5494" s="13">
        <v>57251</v>
      </c>
      <c r="C5494" s="14">
        <v>42228.366111111114</v>
      </c>
      <c r="D5494" s="7" t="s">
        <v>8</v>
      </c>
      <c r="E5494" s="13">
        <v>2174</v>
      </c>
      <c r="F5494" s="7" t="s">
        <v>38</v>
      </c>
      <c r="G5494" s="7" t="s">
        <v>11</v>
      </c>
      <c r="H5494" s="13">
        <v>10</v>
      </c>
      <c r="I5494" s="13">
        <f>IF(G5494="Male",VLOOKUP(H5494,'Shoe size conversion table'!$B$6:$D$22,2),VLOOKUP(H5494,'Shoe size conversion table'!$J$6:$L$22,2))</f>
        <v>43</v>
      </c>
      <c r="J5494" s="13">
        <f>IF(G5494="Male",VLOOKUP(H5494,'Shoe size conversion table'!$B$6:$D$22,3),VLOOKUP(H5494,'Shoe size conversion table'!$J$6:$L$22,3))</f>
        <v>9.5</v>
      </c>
      <c r="K5494" s="11">
        <v>189</v>
      </c>
      <c r="L5494" s="12">
        <v>0.2</v>
      </c>
      <c r="M5494" s="7">
        <f t="shared" si="256"/>
        <v>2015</v>
      </c>
      <c r="N5494" s="7">
        <f t="shared" si="257"/>
        <v>8</v>
      </c>
      <c r="O5494" s="30">
        <f t="shared" si="258"/>
        <v>151.20000000000002</v>
      </c>
    </row>
    <row r="5495" spans="2:15" x14ac:dyDescent="0.2">
      <c r="B5495" s="13">
        <v>57252</v>
      </c>
      <c r="C5495" s="14">
        <v>42228.436111111303</v>
      </c>
      <c r="D5495" s="7" t="s">
        <v>7</v>
      </c>
      <c r="E5495" s="13">
        <v>2218</v>
      </c>
      <c r="F5495" s="7" t="s">
        <v>54</v>
      </c>
      <c r="G5495" s="7" t="s">
        <v>11</v>
      </c>
      <c r="H5495" s="13">
        <v>10.5</v>
      </c>
      <c r="I5495" s="13" t="str">
        <f>IF(G5495="Male",VLOOKUP(H5495,'Shoe size conversion table'!$B$6:$D$22,2),VLOOKUP(H5495,'Shoe size conversion table'!$J$6:$L$22,2))</f>
        <v>43-44</v>
      </c>
      <c r="J5495" s="13">
        <f>IF(G5495="Male",VLOOKUP(H5495,'Shoe size conversion table'!$B$6:$D$22,3),VLOOKUP(H5495,'Shoe size conversion table'!$J$6:$L$22,3))</f>
        <v>10</v>
      </c>
      <c r="K5495" s="11">
        <v>189</v>
      </c>
      <c r="L5495" s="12">
        <v>0</v>
      </c>
      <c r="M5495" s="7">
        <f t="shared" si="256"/>
        <v>2015</v>
      </c>
      <c r="N5495" s="7">
        <f t="shared" si="257"/>
        <v>8</v>
      </c>
      <c r="O5495" s="30">
        <f t="shared" si="258"/>
        <v>189</v>
      </c>
    </row>
    <row r="5496" spans="2:15" x14ac:dyDescent="0.2">
      <c r="B5496" s="13">
        <v>57253</v>
      </c>
      <c r="C5496" s="14">
        <v>42228.436111111303</v>
      </c>
      <c r="D5496" s="7" t="s">
        <v>10</v>
      </c>
      <c r="E5496" s="13">
        <v>2176</v>
      </c>
      <c r="F5496" s="7" t="s">
        <v>35</v>
      </c>
      <c r="G5496" s="7" t="s">
        <v>11</v>
      </c>
      <c r="H5496" s="13">
        <v>9.5</v>
      </c>
      <c r="I5496" s="13" t="str">
        <f>IF(G5496="Male",VLOOKUP(H5496,'Shoe size conversion table'!$B$6:$D$22,2),VLOOKUP(H5496,'Shoe size conversion table'!$J$6:$L$22,2))</f>
        <v>42-43</v>
      </c>
      <c r="J5496" s="13">
        <f>IF(G5496="Male",VLOOKUP(H5496,'Shoe size conversion table'!$B$6:$D$22,3),VLOOKUP(H5496,'Shoe size conversion table'!$J$6:$L$22,3))</f>
        <v>9</v>
      </c>
      <c r="K5496" s="11">
        <v>149</v>
      </c>
      <c r="L5496" s="12">
        <v>0</v>
      </c>
      <c r="M5496" s="7">
        <f t="shared" si="256"/>
        <v>2015</v>
      </c>
      <c r="N5496" s="7">
        <f t="shared" si="257"/>
        <v>8</v>
      </c>
      <c r="O5496" s="30">
        <f t="shared" si="258"/>
        <v>149</v>
      </c>
    </row>
    <row r="5497" spans="2:15" x14ac:dyDescent="0.2">
      <c r="B5497" s="13">
        <v>57254</v>
      </c>
      <c r="C5497" s="14">
        <v>42228.556111111218</v>
      </c>
      <c r="D5497" s="7" t="s">
        <v>8</v>
      </c>
      <c r="E5497" s="13">
        <v>2235</v>
      </c>
      <c r="F5497" s="7" t="s">
        <v>37</v>
      </c>
      <c r="G5497" s="7" t="s">
        <v>12</v>
      </c>
      <c r="H5497" s="13">
        <v>6.5</v>
      </c>
      <c r="I5497" s="13">
        <f>IF(G5497="Male",VLOOKUP(H5497,'Shoe size conversion table'!$B$6:$D$22,2),VLOOKUP(H5497,'Shoe size conversion table'!$J$6:$L$22,2))</f>
        <v>37</v>
      </c>
      <c r="J5497" s="13">
        <f>IF(G5497="Male",VLOOKUP(H5497,'Shoe size conversion table'!$B$6:$D$22,3),VLOOKUP(H5497,'Shoe size conversion table'!$J$6:$L$22,3))</f>
        <v>4.5</v>
      </c>
      <c r="K5497" s="11">
        <v>199</v>
      </c>
      <c r="L5497" s="12">
        <v>0</v>
      </c>
      <c r="M5497" s="7">
        <f t="shared" si="256"/>
        <v>2015</v>
      </c>
      <c r="N5497" s="7">
        <f t="shared" si="257"/>
        <v>8</v>
      </c>
      <c r="O5497" s="30">
        <f t="shared" si="258"/>
        <v>199</v>
      </c>
    </row>
    <row r="5498" spans="2:15" x14ac:dyDescent="0.2">
      <c r="B5498" s="13">
        <v>57255</v>
      </c>
      <c r="C5498" s="14">
        <v>42228.556111111255</v>
      </c>
      <c r="D5498" s="7" t="s">
        <v>9</v>
      </c>
      <c r="E5498" s="13">
        <v>2151</v>
      </c>
      <c r="F5498" s="7" t="s">
        <v>61</v>
      </c>
      <c r="G5498" s="7" t="s">
        <v>12</v>
      </c>
      <c r="H5498" s="13">
        <v>8.5</v>
      </c>
      <c r="I5498" s="13">
        <f>IF(G5498="Male",VLOOKUP(H5498,'Shoe size conversion table'!$B$6:$D$22,2),VLOOKUP(H5498,'Shoe size conversion table'!$J$6:$L$22,2))</f>
        <v>39</v>
      </c>
      <c r="J5498" s="13">
        <f>IF(G5498="Male",VLOOKUP(H5498,'Shoe size conversion table'!$B$6:$D$22,3),VLOOKUP(H5498,'Shoe size conversion table'!$J$6:$L$22,3))</f>
        <v>6.5</v>
      </c>
      <c r="K5498" s="11">
        <v>129</v>
      </c>
      <c r="L5498" s="12">
        <v>0.3</v>
      </c>
      <c r="M5498" s="7">
        <f t="shared" si="256"/>
        <v>2015</v>
      </c>
      <c r="N5498" s="7">
        <f t="shared" si="257"/>
        <v>8</v>
      </c>
      <c r="O5498" s="30">
        <f t="shared" si="258"/>
        <v>90.3</v>
      </c>
    </row>
    <row r="5499" spans="2:15" x14ac:dyDescent="0.2">
      <c r="B5499" s="13">
        <v>57256</v>
      </c>
      <c r="C5499" s="14">
        <v>42228.596111111219</v>
      </c>
      <c r="D5499" s="7" t="s">
        <v>10</v>
      </c>
      <c r="E5499" s="13">
        <v>2170</v>
      </c>
      <c r="F5499" s="7" t="s">
        <v>34</v>
      </c>
      <c r="G5499" s="7" t="s">
        <v>12</v>
      </c>
      <c r="H5499" s="13">
        <v>10.5</v>
      </c>
      <c r="I5499" s="13">
        <f>IF(G5499="Male",VLOOKUP(H5499,'Shoe size conversion table'!$B$6:$D$22,2),VLOOKUP(H5499,'Shoe size conversion table'!$J$6:$L$22,2))</f>
        <v>41</v>
      </c>
      <c r="J5499" s="13">
        <f>IF(G5499="Male",VLOOKUP(H5499,'Shoe size conversion table'!$B$6:$D$22,3),VLOOKUP(H5499,'Shoe size conversion table'!$J$6:$L$22,3))</f>
        <v>8.5</v>
      </c>
      <c r="K5499" s="11">
        <v>189</v>
      </c>
      <c r="L5499" s="12">
        <v>0.1</v>
      </c>
      <c r="M5499" s="7">
        <f t="shared" si="256"/>
        <v>2015</v>
      </c>
      <c r="N5499" s="7">
        <f t="shared" si="257"/>
        <v>8</v>
      </c>
      <c r="O5499" s="30">
        <f t="shared" si="258"/>
        <v>170.1</v>
      </c>
    </row>
    <row r="5500" spans="2:15" x14ac:dyDescent="0.2">
      <c r="B5500" s="13">
        <v>57257</v>
      </c>
      <c r="C5500" s="14">
        <v>42228.776111111118</v>
      </c>
      <c r="D5500" s="7" t="s">
        <v>7</v>
      </c>
      <c r="E5500" s="13">
        <v>2178</v>
      </c>
      <c r="F5500" s="7" t="s">
        <v>53</v>
      </c>
      <c r="G5500" s="7" t="s">
        <v>11</v>
      </c>
      <c r="H5500" s="13">
        <v>9.5</v>
      </c>
      <c r="I5500" s="13" t="str">
        <f>IF(G5500="Male",VLOOKUP(H5500,'Shoe size conversion table'!$B$6:$D$22,2),VLOOKUP(H5500,'Shoe size conversion table'!$J$6:$L$22,2))</f>
        <v>42-43</v>
      </c>
      <c r="J5500" s="13">
        <f>IF(G5500="Male",VLOOKUP(H5500,'Shoe size conversion table'!$B$6:$D$22,3),VLOOKUP(H5500,'Shoe size conversion table'!$J$6:$L$22,3))</f>
        <v>9</v>
      </c>
      <c r="K5500" s="11">
        <v>149</v>
      </c>
      <c r="L5500" s="12">
        <v>0.3</v>
      </c>
      <c r="M5500" s="7">
        <f t="shared" si="256"/>
        <v>2015</v>
      </c>
      <c r="N5500" s="7">
        <f t="shared" si="257"/>
        <v>8</v>
      </c>
      <c r="O5500" s="30">
        <f t="shared" si="258"/>
        <v>104.3</v>
      </c>
    </row>
    <row r="5501" spans="2:15" x14ac:dyDescent="0.2">
      <c r="B5501" s="13">
        <v>57258</v>
      </c>
      <c r="C5501" s="14">
        <v>42228.806111111255</v>
      </c>
      <c r="D5501" s="7" t="s">
        <v>8</v>
      </c>
      <c r="E5501" s="13">
        <v>2206</v>
      </c>
      <c r="F5501" s="7" t="s">
        <v>38</v>
      </c>
      <c r="G5501" s="7" t="s">
        <v>11</v>
      </c>
      <c r="H5501" s="13">
        <v>9</v>
      </c>
      <c r="I5501" s="13">
        <f>IF(G5501="Male",VLOOKUP(H5501,'Shoe size conversion table'!$B$6:$D$22,2),VLOOKUP(H5501,'Shoe size conversion table'!$J$6:$L$22,2))</f>
        <v>42</v>
      </c>
      <c r="J5501" s="13">
        <f>IF(G5501="Male",VLOOKUP(H5501,'Shoe size conversion table'!$B$6:$D$22,3),VLOOKUP(H5501,'Shoe size conversion table'!$J$6:$L$22,3))</f>
        <v>8.5</v>
      </c>
      <c r="K5501" s="11">
        <v>169</v>
      </c>
      <c r="L5501" s="12">
        <v>0.2</v>
      </c>
      <c r="M5501" s="7">
        <f t="shared" si="256"/>
        <v>2015</v>
      </c>
      <c r="N5501" s="7">
        <f t="shared" si="257"/>
        <v>8</v>
      </c>
      <c r="O5501" s="30">
        <f t="shared" si="258"/>
        <v>135.20000000000002</v>
      </c>
    </row>
    <row r="5502" spans="2:15" x14ac:dyDescent="0.2">
      <c r="B5502" s="13">
        <v>57258</v>
      </c>
      <c r="C5502" s="14">
        <v>42228.806111111255</v>
      </c>
      <c r="D5502" s="7" t="s">
        <v>8</v>
      </c>
      <c r="E5502" s="13">
        <v>2174</v>
      </c>
      <c r="F5502" s="7" t="s">
        <v>38</v>
      </c>
      <c r="G5502" s="7" t="s">
        <v>11</v>
      </c>
      <c r="H5502" s="13">
        <v>8.5</v>
      </c>
      <c r="I5502" s="13" t="str">
        <f>IF(G5502="Male",VLOOKUP(H5502,'Shoe size conversion table'!$B$6:$D$22,2),VLOOKUP(H5502,'Shoe size conversion table'!$J$6:$L$22,2))</f>
        <v>41-42</v>
      </c>
      <c r="J5502" s="13">
        <f>IF(G5502="Male",VLOOKUP(H5502,'Shoe size conversion table'!$B$6:$D$22,3),VLOOKUP(H5502,'Shoe size conversion table'!$J$6:$L$22,3))</f>
        <v>8</v>
      </c>
      <c r="K5502" s="11">
        <v>199</v>
      </c>
      <c r="L5502" s="12">
        <v>0</v>
      </c>
      <c r="M5502" s="7">
        <f t="shared" si="256"/>
        <v>2015</v>
      </c>
      <c r="N5502" s="7">
        <f t="shared" si="257"/>
        <v>8</v>
      </c>
      <c r="O5502" s="30">
        <f t="shared" si="258"/>
        <v>199</v>
      </c>
    </row>
    <row r="5503" spans="2:15" x14ac:dyDescent="0.2">
      <c r="B5503" s="13">
        <v>57259</v>
      </c>
      <c r="C5503" s="14">
        <v>42229.036111111302</v>
      </c>
      <c r="D5503" s="7" t="s">
        <v>7</v>
      </c>
      <c r="E5503" s="13">
        <v>2232</v>
      </c>
      <c r="F5503" s="7" t="s">
        <v>48</v>
      </c>
      <c r="G5503" s="7" t="s">
        <v>12</v>
      </c>
      <c r="H5503" s="13">
        <v>7.5</v>
      </c>
      <c r="I5503" s="13">
        <f>IF(G5503="Male",VLOOKUP(H5503,'Shoe size conversion table'!$B$6:$D$22,2),VLOOKUP(H5503,'Shoe size conversion table'!$J$6:$L$22,2))</f>
        <v>38</v>
      </c>
      <c r="J5503" s="13">
        <f>IF(G5503="Male",VLOOKUP(H5503,'Shoe size conversion table'!$B$6:$D$22,3),VLOOKUP(H5503,'Shoe size conversion table'!$J$6:$L$22,3))</f>
        <v>5.5</v>
      </c>
      <c r="K5503" s="11">
        <v>169</v>
      </c>
      <c r="L5503" s="12">
        <v>0.2</v>
      </c>
      <c r="M5503" s="7">
        <f t="shared" si="256"/>
        <v>2015</v>
      </c>
      <c r="N5503" s="7">
        <f t="shared" si="257"/>
        <v>8</v>
      </c>
      <c r="O5503" s="30">
        <f t="shared" si="258"/>
        <v>135.20000000000002</v>
      </c>
    </row>
    <row r="5504" spans="2:15" x14ac:dyDescent="0.2">
      <c r="B5504" s="13">
        <v>57260</v>
      </c>
      <c r="C5504" s="14">
        <v>42229.046111111253</v>
      </c>
      <c r="D5504" s="7" t="s">
        <v>8</v>
      </c>
      <c r="E5504" s="13">
        <v>2188</v>
      </c>
      <c r="F5504" s="7" t="s">
        <v>40</v>
      </c>
      <c r="G5504" s="7" t="s">
        <v>11</v>
      </c>
      <c r="H5504" s="13">
        <v>15</v>
      </c>
      <c r="I5504" s="13">
        <f>IF(G5504="Male",VLOOKUP(H5504,'Shoe size conversion table'!$B$6:$D$22,2),VLOOKUP(H5504,'Shoe size conversion table'!$J$6:$L$22,2))</f>
        <v>48</v>
      </c>
      <c r="J5504" s="13">
        <f>IF(G5504="Male",VLOOKUP(H5504,'Shoe size conversion table'!$B$6:$D$22,3),VLOOKUP(H5504,'Shoe size conversion table'!$J$6:$L$22,3))</f>
        <v>14.5</v>
      </c>
      <c r="K5504" s="11">
        <v>129</v>
      </c>
      <c r="L5504" s="12">
        <v>0</v>
      </c>
      <c r="M5504" s="7">
        <f t="shared" si="256"/>
        <v>2015</v>
      </c>
      <c r="N5504" s="7">
        <f t="shared" si="257"/>
        <v>8</v>
      </c>
      <c r="O5504" s="30">
        <f t="shared" si="258"/>
        <v>129</v>
      </c>
    </row>
    <row r="5505" spans="2:15" x14ac:dyDescent="0.2">
      <c r="B5505" s="13">
        <v>57261</v>
      </c>
      <c r="C5505" s="14">
        <v>42229.106111111258</v>
      </c>
      <c r="D5505" s="7" t="s">
        <v>7</v>
      </c>
      <c r="E5505" s="13">
        <v>2221</v>
      </c>
      <c r="F5505" s="7" t="s">
        <v>49</v>
      </c>
      <c r="G5505" s="7" t="s">
        <v>11</v>
      </c>
      <c r="H5505" s="13">
        <v>10</v>
      </c>
      <c r="I5505" s="13">
        <f>IF(G5505="Male",VLOOKUP(H5505,'Shoe size conversion table'!$B$6:$D$22,2),VLOOKUP(H5505,'Shoe size conversion table'!$J$6:$L$22,2))</f>
        <v>43</v>
      </c>
      <c r="J5505" s="13">
        <f>IF(G5505="Male",VLOOKUP(H5505,'Shoe size conversion table'!$B$6:$D$22,3),VLOOKUP(H5505,'Shoe size conversion table'!$J$6:$L$22,3))</f>
        <v>9.5</v>
      </c>
      <c r="K5505" s="11">
        <v>129</v>
      </c>
      <c r="L5505" s="12">
        <v>0</v>
      </c>
      <c r="M5505" s="7">
        <f t="shared" si="256"/>
        <v>2015</v>
      </c>
      <c r="N5505" s="7">
        <f t="shared" si="257"/>
        <v>8</v>
      </c>
      <c r="O5505" s="30">
        <f t="shared" si="258"/>
        <v>129</v>
      </c>
    </row>
    <row r="5506" spans="2:15" x14ac:dyDescent="0.2">
      <c r="B5506" s="13">
        <v>57261</v>
      </c>
      <c r="C5506" s="14">
        <v>42229.106111111258</v>
      </c>
      <c r="D5506" s="7" t="s">
        <v>7</v>
      </c>
      <c r="E5506" s="13">
        <v>2153</v>
      </c>
      <c r="F5506" s="7" t="s">
        <v>53</v>
      </c>
      <c r="G5506" s="7" t="s">
        <v>11</v>
      </c>
      <c r="H5506" s="13">
        <v>9.5</v>
      </c>
      <c r="I5506" s="13" t="str">
        <f>IF(G5506="Male",VLOOKUP(H5506,'Shoe size conversion table'!$B$6:$D$22,2),VLOOKUP(H5506,'Shoe size conversion table'!$J$6:$L$22,2))</f>
        <v>42-43</v>
      </c>
      <c r="J5506" s="13">
        <f>IF(G5506="Male",VLOOKUP(H5506,'Shoe size conversion table'!$B$6:$D$22,3),VLOOKUP(H5506,'Shoe size conversion table'!$J$6:$L$22,3))</f>
        <v>9</v>
      </c>
      <c r="K5506" s="11">
        <v>199</v>
      </c>
      <c r="L5506" s="12">
        <v>0.5</v>
      </c>
      <c r="M5506" s="7">
        <f t="shared" si="256"/>
        <v>2015</v>
      </c>
      <c r="N5506" s="7">
        <f t="shared" si="257"/>
        <v>8</v>
      </c>
      <c r="O5506" s="30">
        <f t="shared" si="258"/>
        <v>99.5</v>
      </c>
    </row>
    <row r="5507" spans="2:15" x14ac:dyDescent="0.2">
      <c r="B5507" s="13">
        <v>57262</v>
      </c>
      <c r="C5507" s="14">
        <v>42229.106111111301</v>
      </c>
      <c r="D5507" s="7" t="s">
        <v>10</v>
      </c>
      <c r="E5507" s="13">
        <v>2195</v>
      </c>
      <c r="F5507" s="7" t="s">
        <v>34</v>
      </c>
      <c r="G5507" s="7" t="s">
        <v>12</v>
      </c>
      <c r="H5507" s="13">
        <v>9.5</v>
      </c>
      <c r="I5507" s="13">
        <f>IF(G5507="Male",VLOOKUP(H5507,'Shoe size conversion table'!$B$6:$D$22,2),VLOOKUP(H5507,'Shoe size conversion table'!$J$6:$L$22,2))</f>
        <v>40</v>
      </c>
      <c r="J5507" s="13">
        <f>IF(G5507="Male",VLOOKUP(H5507,'Shoe size conversion table'!$B$6:$D$22,3),VLOOKUP(H5507,'Shoe size conversion table'!$J$6:$L$22,3))</f>
        <v>7.5</v>
      </c>
      <c r="K5507" s="11">
        <v>199</v>
      </c>
      <c r="L5507" s="12">
        <v>0</v>
      </c>
      <c r="M5507" s="7">
        <f t="shared" si="256"/>
        <v>2015</v>
      </c>
      <c r="N5507" s="7">
        <f t="shared" si="257"/>
        <v>8</v>
      </c>
      <c r="O5507" s="30">
        <f t="shared" si="258"/>
        <v>199</v>
      </c>
    </row>
    <row r="5508" spans="2:15" x14ac:dyDescent="0.2">
      <c r="B5508" s="13">
        <v>57263</v>
      </c>
      <c r="C5508" s="14">
        <v>42229.306111111109</v>
      </c>
      <c r="D5508" s="7" t="s">
        <v>10</v>
      </c>
      <c r="E5508" s="13">
        <v>2232</v>
      </c>
      <c r="F5508" s="7" t="s">
        <v>35</v>
      </c>
      <c r="G5508" s="7" t="s">
        <v>11</v>
      </c>
      <c r="H5508" s="13">
        <v>10</v>
      </c>
      <c r="I5508" s="13">
        <f>IF(G5508="Male",VLOOKUP(H5508,'Shoe size conversion table'!$B$6:$D$22,2),VLOOKUP(H5508,'Shoe size conversion table'!$J$6:$L$22,2))</f>
        <v>43</v>
      </c>
      <c r="J5508" s="13">
        <f>IF(G5508="Male",VLOOKUP(H5508,'Shoe size conversion table'!$B$6:$D$22,3),VLOOKUP(H5508,'Shoe size conversion table'!$J$6:$L$22,3))</f>
        <v>9.5</v>
      </c>
      <c r="K5508" s="11">
        <v>179</v>
      </c>
      <c r="L5508" s="12">
        <v>0.1</v>
      </c>
      <c r="M5508" s="7">
        <f t="shared" si="256"/>
        <v>2015</v>
      </c>
      <c r="N5508" s="7">
        <f t="shared" si="257"/>
        <v>8</v>
      </c>
      <c r="O5508" s="30">
        <f t="shared" si="258"/>
        <v>161.1</v>
      </c>
    </row>
    <row r="5509" spans="2:15" x14ac:dyDescent="0.2">
      <c r="B5509" s="13">
        <v>57264</v>
      </c>
      <c r="C5509" s="14">
        <v>42229.326111111302</v>
      </c>
      <c r="D5509" s="7" t="s">
        <v>10</v>
      </c>
      <c r="E5509" s="13">
        <v>2160</v>
      </c>
      <c r="F5509" s="7" t="s">
        <v>34</v>
      </c>
      <c r="G5509" s="7" t="s">
        <v>12</v>
      </c>
      <c r="H5509" s="13">
        <v>7.5</v>
      </c>
      <c r="I5509" s="13">
        <f>IF(G5509="Male",VLOOKUP(H5509,'Shoe size conversion table'!$B$6:$D$22,2),VLOOKUP(H5509,'Shoe size conversion table'!$J$6:$L$22,2))</f>
        <v>38</v>
      </c>
      <c r="J5509" s="13">
        <f>IF(G5509="Male",VLOOKUP(H5509,'Shoe size conversion table'!$B$6:$D$22,3),VLOOKUP(H5509,'Shoe size conversion table'!$J$6:$L$22,3))</f>
        <v>5.5</v>
      </c>
      <c r="K5509" s="11">
        <v>179</v>
      </c>
      <c r="L5509" s="12">
        <v>0</v>
      </c>
      <c r="M5509" s="7">
        <f t="shared" ref="M5509:M5572" si="259">YEAR(C5509)</f>
        <v>2015</v>
      </c>
      <c r="N5509" s="7">
        <f t="shared" si="257"/>
        <v>8</v>
      </c>
      <c r="O5509" s="30">
        <f t="shared" si="258"/>
        <v>179</v>
      </c>
    </row>
    <row r="5510" spans="2:15" x14ac:dyDescent="0.2">
      <c r="B5510" s="13">
        <v>57264</v>
      </c>
      <c r="C5510" s="14">
        <v>42229.326111111302</v>
      </c>
      <c r="D5510" s="7" t="s">
        <v>10</v>
      </c>
      <c r="E5510" s="13">
        <v>2167</v>
      </c>
      <c r="F5510" s="7" t="s">
        <v>35</v>
      </c>
      <c r="G5510" s="7" t="s">
        <v>12</v>
      </c>
      <c r="H5510" s="13">
        <v>7.5</v>
      </c>
      <c r="I5510" s="13">
        <f>IF(G5510="Male",VLOOKUP(H5510,'Shoe size conversion table'!$B$6:$D$22,2),VLOOKUP(H5510,'Shoe size conversion table'!$J$6:$L$22,2))</f>
        <v>38</v>
      </c>
      <c r="J5510" s="13">
        <f>IF(G5510="Male",VLOOKUP(H5510,'Shoe size conversion table'!$B$6:$D$22,3),VLOOKUP(H5510,'Shoe size conversion table'!$J$6:$L$22,3))</f>
        <v>5.5</v>
      </c>
      <c r="K5510" s="11">
        <v>139</v>
      </c>
      <c r="L5510" s="12">
        <v>0.2</v>
      </c>
      <c r="M5510" s="7">
        <f t="shared" si="259"/>
        <v>2015</v>
      </c>
      <c r="N5510" s="7">
        <f t="shared" ref="N5510:N5573" si="260">MONTH(C5510:C20477)</f>
        <v>8</v>
      </c>
      <c r="O5510" s="30">
        <f t="shared" ref="O5510:O5573" si="261">K5510*(1-L5510)</f>
        <v>111.2</v>
      </c>
    </row>
    <row r="5511" spans="2:15" x14ac:dyDescent="0.2">
      <c r="B5511" s="13">
        <v>57264</v>
      </c>
      <c r="C5511" s="14">
        <v>42229.326111111302</v>
      </c>
      <c r="D5511" s="7" t="s">
        <v>10</v>
      </c>
      <c r="E5511" s="13">
        <v>2225</v>
      </c>
      <c r="F5511" s="7" t="s">
        <v>34</v>
      </c>
      <c r="G5511" s="7" t="s">
        <v>11</v>
      </c>
      <c r="H5511" s="13">
        <v>11</v>
      </c>
      <c r="I5511" s="13">
        <f>IF(G5511="Male",VLOOKUP(H5511,'Shoe size conversion table'!$B$6:$D$22,2),VLOOKUP(H5511,'Shoe size conversion table'!$J$6:$L$22,2))</f>
        <v>44</v>
      </c>
      <c r="J5511" s="13">
        <f>IF(G5511="Male",VLOOKUP(H5511,'Shoe size conversion table'!$B$6:$D$22,3),VLOOKUP(H5511,'Shoe size conversion table'!$J$6:$L$22,3))</f>
        <v>10.5</v>
      </c>
      <c r="K5511" s="11">
        <v>179</v>
      </c>
      <c r="L5511" s="12">
        <v>0</v>
      </c>
      <c r="M5511" s="7">
        <f t="shared" si="259"/>
        <v>2015</v>
      </c>
      <c r="N5511" s="7">
        <f t="shared" si="260"/>
        <v>8</v>
      </c>
      <c r="O5511" s="30">
        <f t="shared" si="261"/>
        <v>179</v>
      </c>
    </row>
    <row r="5512" spans="2:15" x14ac:dyDescent="0.2">
      <c r="B5512" s="13">
        <v>57265</v>
      </c>
      <c r="C5512" s="14">
        <v>42229.356111111221</v>
      </c>
      <c r="D5512" s="7" t="s">
        <v>7</v>
      </c>
      <c r="E5512" s="13">
        <v>2176</v>
      </c>
      <c r="F5512" s="7" t="s">
        <v>50</v>
      </c>
      <c r="G5512" s="7" t="s">
        <v>12</v>
      </c>
      <c r="H5512" s="13">
        <v>7.5</v>
      </c>
      <c r="I5512" s="13">
        <f>IF(G5512="Male",VLOOKUP(H5512,'Shoe size conversion table'!$B$6:$D$22,2),VLOOKUP(H5512,'Shoe size conversion table'!$J$6:$L$22,2))</f>
        <v>38</v>
      </c>
      <c r="J5512" s="13">
        <f>IF(G5512="Male",VLOOKUP(H5512,'Shoe size conversion table'!$B$6:$D$22,3),VLOOKUP(H5512,'Shoe size conversion table'!$J$6:$L$22,3))</f>
        <v>5.5</v>
      </c>
      <c r="K5512" s="11">
        <v>179</v>
      </c>
      <c r="L5512" s="12">
        <v>0</v>
      </c>
      <c r="M5512" s="7">
        <f t="shared" si="259"/>
        <v>2015</v>
      </c>
      <c r="N5512" s="7">
        <f t="shared" si="260"/>
        <v>8</v>
      </c>
      <c r="O5512" s="30">
        <f t="shared" si="261"/>
        <v>179</v>
      </c>
    </row>
    <row r="5513" spans="2:15" x14ac:dyDescent="0.2">
      <c r="B5513" s="13">
        <v>57266</v>
      </c>
      <c r="C5513" s="14">
        <v>42229.366111111114</v>
      </c>
      <c r="D5513" s="7" t="s">
        <v>8</v>
      </c>
      <c r="E5513" s="13">
        <v>2225</v>
      </c>
      <c r="F5513" s="7" t="s">
        <v>41</v>
      </c>
      <c r="G5513" s="7" t="s">
        <v>11</v>
      </c>
      <c r="H5513" s="13">
        <v>10</v>
      </c>
      <c r="I5513" s="13">
        <f>IF(G5513="Male",VLOOKUP(H5513,'Shoe size conversion table'!$B$6:$D$22,2),VLOOKUP(H5513,'Shoe size conversion table'!$J$6:$L$22,2))</f>
        <v>43</v>
      </c>
      <c r="J5513" s="13">
        <f>IF(G5513="Male",VLOOKUP(H5513,'Shoe size conversion table'!$B$6:$D$22,3),VLOOKUP(H5513,'Shoe size conversion table'!$J$6:$L$22,3))</f>
        <v>9.5</v>
      </c>
      <c r="K5513" s="11">
        <v>199</v>
      </c>
      <c r="L5513" s="12">
        <v>0</v>
      </c>
      <c r="M5513" s="7">
        <f t="shared" si="259"/>
        <v>2015</v>
      </c>
      <c r="N5513" s="7">
        <f t="shared" si="260"/>
        <v>8</v>
      </c>
      <c r="O5513" s="30">
        <f t="shared" si="261"/>
        <v>199</v>
      </c>
    </row>
    <row r="5514" spans="2:15" x14ac:dyDescent="0.2">
      <c r="B5514" s="13">
        <v>57267</v>
      </c>
      <c r="C5514" s="14">
        <v>42229.376111111218</v>
      </c>
      <c r="D5514" s="7" t="s">
        <v>7</v>
      </c>
      <c r="E5514" s="13">
        <v>2221</v>
      </c>
      <c r="F5514" s="7" t="s">
        <v>44</v>
      </c>
      <c r="G5514" s="7" t="s">
        <v>12</v>
      </c>
      <c r="H5514" s="13">
        <v>8</v>
      </c>
      <c r="I5514" s="13" t="str">
        <f>IF(G5514="Male",VLOOKUP(H5514,'Shoe size conversion table'!$B$6:$D$22,2),VLOOKUP(H5514,'Shoe size conversion table'!$J$6:$L$22,2))</f>
        <v>38-39</v>
      </c>
      <c r="J5514" s="13">
        <f>IF(G5514="Male",VLOOKUP(H5514,'Shoe size conversion table'!$B$6:$D$22,3),VLOOKUP(H5514,'Shoe size conversion table'!$J$6:$L$22,3))</f>
        <v>6</v>
      </c>
      <c r="K5514" s="11">
        <v>159</v>
      </c>
      <c r="L5514" s="12">
        <v>0</v>
      </c>
      <c r="M5514" s="7">
        <f t="shared" si="259"/>
        <v>2015</v>
      </c>
      <c r="N5514" s="7">
        <f t="shared" si="260"/>
        <v>8</v>
      </c>
      <c r="O5514" s="30">
        <f t="shared" si="261"/>
        <v>159</v>
      </c>
    </row>
    <row r="5515" spans="2:15" x14ac:dyDescent="0.2">
      <c r="B5515" s="13">
        <v>57268</v>
      </c>
      <c r="C5515" s="14">
        <v>42229.506111111252</v>
      </c>
      <c r="D5515" s="7" t="s">
        <v>8</v>
      </c>
      <c r="E5515" s="13">
        <v>2187</v>
      </c>
      <c r="F5515" s="7" t="s">
        <v>40</v>
      </c>
      <c r="G5515" s="7" t="s">
        <v>11</v>
      </c>
      <c r="H5515" s="13">
        <v>9</v>
      </c>
      <c r="I5515" s="13">
        <f>IF(G5515="Male",VLOOKUP(H5515,'Shoe size conversion table'!$B$6:$D$22,2),VLOOKUP(H5515,'Shoe size conversion table'!$J$6:$L$22,2))</f>
        <v>42</v>
      </c>
      <c r="J5515" s="13">
        <f>IF(G5515="Male",VLOOKUP(H5515,'Shoe size conversion table'!$B$6:$D$22,3),VLOOKUP(H5515,'Shoe size conversion table'!$J$6:$L$22,3))</f>
        <v>8.5</v>
      </c>
      <c r="K5515" s="11">
        <v>199</v>
      </c>
      <c r="L5515" s="12">
        <v>0</v>
      </c>
      <c r="M5515" s="7">
        <f t="shared" si="259"/>
        <v>2015</v>
      </c>
      <c r="N5515" s="7">
        <f t="shared" si="260"/>
        <v>8</v>
      </c>
      <c r="O5515" s="30">
        <f t="shared" si="261"/>
        <v>199</v>
      </c>
    </row>
    <row r="5516" spans="2:15" x14ac:dyDescent="0.2">
      <c r="B5516" s="13">
        <v>57269</v>
      </c>
      <c r="C5516" s="14">
        <v>42229.526111111212</v>
      </c>
      <c r="D5516" s="7" t="s">
        <v>9</v>
      </c>
      <c r="E5516" s="13">
        <v>2193</v>
      </c>
      <c r="F5516" s="7" t="s">
        <v>58</v>
      </c>
      <c r="G5516" s="7" t="s">
        <v>12</v>
      </c>
      <c r="H5516" s="13">
        <v>9.5</v>
      </c>
      <c r="I5516" s="13">
        <f>IF(G5516="Male",VLOOKUP(H5516,'Shoe size conversion table'!$B$6:$D$22,2),VLOOKUP(H5516,'Shoe size conversion table'!$J$6:$L$22,2))</f>
        <v>40</v>
      </c>
      <c r="J5516" s="13">
        <f>IF(G5516="Male",VLOOKUP(H5516,'Shoe size conversion table'!$B$6:$D$22,3),VLOOKUP(H5516,'Shoe size conversion table'!$J$6:$L$22,3))</f>
        <v>7.5</v>
      </c>
      <c r="K5516" s="11">
        <v>159</v>
      </c>
      <c r="L5516" s="12">
        <v>0.3</v>
      </c>
      <c r="M5516" s="7">
        <f t="shared" si="259"/>
        <v>2015</v>
      </c>
      <c r="N5516" s="7">
        <f t="shared" si="260"/>
        <v>8</v>
      </c>
      <c r="O5516" s="30">
        <f t="shared" si="261"/>
        <v>111.3</v>
      </c>
    </row>
    <row r="5517" spans="2:15" x14ac:dyDescent="0.2">
      <c r="B5517" s="13">
        <v>57270</v>
      </c>
      <c r="C5517" s="14">
        <v>42229.526111111212</v>
      </c>
      <c r="D5517" s="7" t="s">
        <v>7</v>
      </c>
      <c r="E5517" s="13">
        <v>2226</v>
      </c>
      <c r="F5517" s="7" t="s">
        <v>54</v>
      </c>
      <c r="G5517" s="7" t="s">
        <v>11</v>
      </c>
      <c r="H5517" s="13">
        <v>11.5</v>
      </c>
      <c r="I5517" s="13" t="str">
        <f>IF(G5517="Male",VLOOKUP(H5517,'Shoe size conversion table'!$B$6:$D$22,2),VLOOKUP(H5517,'Shoe size conversion table'!$J$6:$L$22,2))</f>
        <v>44-45</v>
      </c>
      <c r="J5517" s="13">
        <f>IF(G5517="Male",VLOOKUP(H5517,'Shoe size conversion table'!$B$6:$D$22,3),VLOOKUP(H5517,'Shoe size conversion table'!$J$6:$L$22,3))</f>
        <v>11</v>
      </c>
      <c r="K5517" s="11">
        <v>149</v>
      </c>
      <c r="L5517" s="12">
        <v>0</v>
      </c>
      <c r="M5517" s="7">
        <f t="shared" si="259"/>
        <v>2015</v>
      </c>
      <c r="N5517" s="7">
        <f t="shared" si="260"/>
        <v>8</v>
      </c>
      <c r="O5517" s="30">
        <f t="shared" si="261"/>
        <v>149</v>
      </c>
    </row>
    <row r="5518" spans="2:15" x14ac:dyDescent="0.2">
      <c r="B5518" s="13">
        <v>57271</v>
      </c>
      <c r="C5518" s="14">
        <v>42229.546111111209</v>
      </c>
      <c r="D5518" s="7" t="s">
        <v>10</v>
      </c>
      <c r="E5518" s="13">
        <v>2230</v>
      </c>
      <c r="F5518" s="7" t="s">
        <v>35</v>
      </c>
      <c r="G5518" s="7" t="s">
        <v>12</v>
      </c>
      <c r="H5518" s="13">
        <v>8.5</v>
      </c>
      <c r="I5518" s="13">
        <f>IF(G5518="Male",VLOOKUP(H5518,'Shoe size conversion table'!$B$6:$D$22,2),VLOOKUP(H5518,'Shoe size conversion table'!$J$6:$L$22,2))</f>
        <v>39</v>
      </c>
      <c r="J5518" s="13">
        <f>IF(G5518="Male",VLOOKUP(H5518,'Shoe size conversion table'!$B$6:$D$22,3),VLOOKUP(H5518,'Shoe size conversion table'!$J$6:$L$22,3))</f>
        <v>6.5</v>
      </c>
      <c r="K5518" s="11">
        <v>189</v>
      </c>
      <c r="L5518" s="12">
        <v>0</v>
      </c>
      <c r="M5518" s="7">
        <f t="shared" si="259"/>
        <v>2015</v>
      </c>
      <c r="N5518" s="7">
        <f t="shared" si="260"/>
        <v>8</v>
      </c>
      <c r="O5518" s="30">
        <f t="shared" si="261"/>
        <v>189</v>
      </c>
    </row>
    <row r="5519" spans="2:15" x14ac:dyDescent="0.2">
      <c r="B5519" s="13">
        <v>57272</v>
      </c>
      <c r="C5519" s="14">
        <v>42229.546111111209</v>
      </c>
      <c r="D5519" s="7" t="s">
        <v>8</v>
      </c>
      <c r="E5519" s="13">
        <v>2160</v>
      </c>
      <c r="F5519" s="7" t="s">
        <v>38</v>
      </c>
      <c r="G5519" s="7" t="s">
        <v>11</v>
      </c>
      <c r="H5519" s="13">
        <v>9</v>
      </c>
      <c r="I5519" s="13">
        <f>IF(G5519="Male",VLOOKUP(H5519,'Shoe size conversion table'!$B$6:$D$22,2),VLOOKUP(H5519,'Shoe size conversion table'!$J$6:$L$22,2))</f>
        <v>42</v>
      </c>
      <c r="J5519" s="13">
        <f>IF(G5519="Male",VLOOKUP(H5519,'Shoe size conversion table'!$B$6:$D$22,3),VLOOKUP(H5519,'Shoe size conversion table'!$J$6:$L$22,3))</f>
        <v>8.5</v>
      </c>
      <c r="K5519" s="11">
        <v>149</v>
      </c>
      <c r="L5519" s="12">
        <v>0</v>
      </c>
      <c r="M5519" s="7">
        <f t="shared" si="259"/>
        <v>2015</v>
      </c>
      <c r="N5519" s="7">
        <f t="shared" si="260"/>
        <v>8</v>
      </c>
      <c r="O5519" s="30">
        <f t="shared" si="261"/>
        <v>149</v>
      </c>
    </row>
    <row r="5520" spans="2:15" x14ac:dyDescent="0.2">
      <c r="B5520" s="13">
        <v>57273</v>
      </c>
      <c r="C5520" s="14">
        <v>42229.556111111218</v>
      </c>
      <c r="D5520" s="7" t="s">
        <v>8</v>
      </c>
      <c r="E5520" s="13">
        <v>2223</v>
      </c>
      <c r="F5520" s="7" t="s">
        <v>38</v>
      </c>
      <c r="G5520" s="7" t="s">
        <v>12</v>
      </c>
      <c r="H5520" s="13">
        <v>6.5</v>
      </c>
      <c r="I5520" s="13">
        <f>IF(G5520="Male",VLOOKUP(H5520,'Shoe size conversion table'!$B$6:$D$22,2),VLOOKUP(H5520,'Shoe size conversion table'!$J$6:$L$22,2))</f>
        <v>37</v>
      </c>
      <c r="J5520" s="13">
        <f>IF(G5520="Male",VLOOKUP(H5520,'Shoe size conversion table'!$B$6:$D$22,3),VLOOKUP(H5520,'Shoe size conversion table'!$J$6:$L$22,3))</f>
        <v>4.5</v>
      </c>
      <c r="K5520" s="11">
        <v>149</v>
      </c>
      <c r="L5520" s="12">
        <v>0.2</v>
      </c>
      <c r="M5520" s="7">
        <f t="shared" si="259"/>
        <v>2015</v>
      </c>
      <c r="N5520" s="7">
        <f t="shared" si="260"/>
        <v>8</v>
      </c>
      <c r="O5520" s="30">
        <f t="shared" si="261"/>
        <v>119.2</v>
      </c>
    </row>
    <row r="5521" spans="2:15" x14ac:dyDescent="0.2">
      <c r="B5521" s="13">
        <v>57274</v>
      </c>
      <c r="C5521" s="14">
        <v>42229.556111111255</v>
      </c>
      <c r="D5521" s="7" t="s">
        <v>7</v>
      </c>
      <c r="E5521" s="13">
        <v>2148</v>
      </c>
      <c r="F5521" s="7" t="s">
        <v>48</v>
      </c>
      <c r="G5521" s="7" t="s">
        <v>11</v>
      </c>
      <c r="H5521" s="13">
        <v>9</v>
      </c>
      <c r="I5521" s="13">
        <f>IF(G5521="Male",VLOOKUP(H5521,'Shoe size conversion table'!$B$6:$D$22,2),VLOOKUP(H5521,'Shoe size conversion table'!$J$6:$L$22,2))</f>
        <v>42</v>
      </c>
      <c r="J5521" s="13">
        <f>IF(G5521="Male",VLOOKUP(H5521,'Shoe size conversion table'!$B$6:$D$22,3),VLOOKUP(H5521,'Shoe size conversion table'!$J$6:$L$22,3))</f>
        <v>8.5</v>
      </c>
      <c r="K5521" s="11">
        <v>149</v>
      </c>
      <c r="L5521" s="12">
        <v>0.2</v>
      </c>
      <c r="M5521" s="7">
        <f t="shared" si="259"/>
        <v>2015</v>
      </c>
      <c r="N5521" s="7">
        <f t="shared" si="260"/>
        <v>8</v>
      </c>
      <c r="O5521" s="30">
        <f t="shared" si="261"/>
        <v>119.2</v>
      </c>
    </row>
    <row r="5522" spans="2:15" x14ac:dyDescent="0.2">
      <c r="B5522" s="13">
        <v>57275</v>
      </c>
      <c r="C5522" s="14">
        <v>42229.626111111109</v>
      </c>
      <c r="D5522" s="7" t="s">
        <v>7</v>
      </c>
      <c r="E5522" s="13">
        <v>2147</v>
      </c>
      <c r="F5522" s="7" t="s">
        <v>51</v>
      </c>
      <c r="G5522" s="7" t="s">
        <v>12</v>
      </c>
      <c r="H5522" s="13">
        <v>10.5</v>
      </c>
      <c r="I5522" s="13">
        <f>IF(G5522="Male",VLOOKUP(H5522,'Shoe size conversion table'!$B$6:$D$22,2),VLOOKUP(H5522,'Shoe size conversion table'!$J$6:$L$22,2))</f>
        <v>41</v>
      </c>
      <c r="J5522" s="13">
        <f>IF(G5522="Male",VLOOKUP(H5522,'Shoe size conversion table'!$B$6:$D$22,3),VLOOKUP(H5522,'Shoe size conversion table'!$J$6:$L$22,3))</f>
        <v>8.5</v>
      </c>
      <c r="K5522" s="11">
        <v>179</v>
      </c>
      <c r="L5522" s="12">
        <v>0</v>
      </c>
      <c r="M5522" s="7">
        <f t="shared" si="259"/>
        <v>2015</v>
      </c>
      <c r="N5522" s="7">
        <f t="shared" si="260"/>
        <v>8</v>
      </c>
      <c r="O5522" s="30">
        <f t="shared" si="261"/>
        <v>179</v>
      </c>
    </row>
    <row r="5523" spans="2:15" x14ac:dyDescent="0.2">
      <c r="B5523" s="13">
        <v>57275</v>
      </c>
      <c r="C5523" s="14">
        <v>42229.626111111109</v>
      </c>
      <c r="D5523" s="7" t="s">
        <v>7</v>
      </c>
      <c r="E5523" s="13">
        <v>2161</v>
      </c>
      <c r="F5523" s="7" t="s">
        <v>54</v>
      </c>
      <c r="G5523" s="7" t="s">
        <v>11</v>
      </c>
      <c r="H5523" s="13">
        <v>9.5</v>
      </c>
      <c r="I5523" s="13" t="str">
        <f>IF(G5523="Male",VLOOKUP(H5523,'Shoe size conversion table'!$B$6:$D$22,2),VLOOKUP(H5523,'Shoe size conversion table'!$J$6:$L$22,2))</f>
        <v>42-43</v>
      </c>
      <c r="J5523" s="13">
        <f>IF(G5523="Male",VLOOKUP(H5523,'Shoe size conversion table'!$B$6:$D$22,3),VLOOKUP(H5523,'Shoe size conversion table'!$J$6:$L$22,3))</f>
        <v>9</v>
      </c>
      <c r="K5523" s="11">
        <v>179</v>
      </c>
      <c r="L5523" s="12">
        <v>0.1</v>
      </c>
      <c r="M5523" s="7">
        <f t="shared" si="259"/>
        <v>2015</v>
      </c>
      <c r="N5523" s="7">
        <f t="shared" si="260"/>
        <v>8</v>
      </c>
      <c r="O5523" s="30">
        <f t="shared" si="261"/>
        <v>161.1</v>
      </c>
    </row>
    <row r="5524" spans="2:15" x14ac:dyDescent="0.2">
      <c r="B5524" s="13">
        <v>57276</v>
      </c>
      <c r="C5524" s="14">
        <v>42229.686111111303</v>
      </c>
      <c r="D5524" s="7" t="s">
        <v>8</v>
      </c>
      <c r="E5524" s="13">
        <v>2159</v>
      </c>
      <c r="F5524" s="7" t="s">
        <v>41</v>
      </c>
      <c r="G5524" s="7" t="s">
        <v>11</v>
      </c>
      <c r="H5524" s="13">
        <v>9.5</v>
      </c>
      <c r="I5524" s="13" t="str">
        <f>IF(G5524="Male",VLOOKUP(H5524,'Shoe size conversion table'!$B$6:$D$22,2),VLOOKUP(H5524,'Shoe size conversion table'!$J$6:$L$22,2))</f>
        <v>42-43</v>
      </c>
      <c r="J5524" s="13">
        <f>IF(G5524="Male",VLOOKUP(H5524,'Shoe size conversion table'!$B$6:$D$22,3),VLOOKUP(H5524,'Shoe size conversion table'!$J$6:$L$22,3))</f>
        <v>9</v>
      </c>
      <c r="K5524" s="11">
        <v>189</v>
      </c>
      <c r="L5524" s="12">
        <v>0</v>
      </c>
      <c r="M5524" s="7">
        <f t="shared" si="259"/>
        <v>2015</v>
      </c>
      <c r="N5524" s="7">
        <f t="shared" si="260"/>
        <v>8</v>
      </c>
      <c r="O5524" s="30">
        <f t="shared" si="261"/>
        <v>189</v>
      </c>
    </row>
    <row r="5525" spans="2:15" x14ac:dyDescent="0.2">
      <c r="B5525" s="13">
        <v>57277</v>
      </c>
      <c r="C5525" s="14">
        <v>42230.006111111252</v>
      </c>
      <c r="D5525" s="7" t="s">
        <v>8</v>
      </c>
      <c r="E5525" s="13">
        <v>2196</v>
      </c>
      <c r="F5525" s="7" t="s">
        <v>41</v>
      </c>
      <c r="G5525" s="7" t="s">
        <v>11</v>
      </c>
      <c r="H5525" s="13">
        <v>10.5</v>
      </c>
      <c r="I5525" s="13" t="str">
        <f>IF(G5525="Male",VLOOKUP(H5525,'Shoe size conversion table'!$B$6:$D$22,2),VLOOKUP(H5525,'Shoe size conversion table'!$J$6:$L$22,2))</f>
        <v>43-44</v>
      </c>
      <c r="J5525" s="13">
        <f>IF(G5525="Male",VLOOKUP(H5525,'Shoe size conversion table'!$B$6:$D$22,3),VLOOKUP(H5525,'Shoe size conversion table'!$J$6:$L$22,3))</f>
        <v>10</v>
      </c>
      <c r="K5525" s="11">
        <v>139</v>
      </c>
      <c r="L5525" s="12">
        <v>0.1</v>
      </c>
      <c r="M5525" s="7">
        <f t="shared" si="259"/>
        <v>2015</v>
      </c>
      <c r="N5525" s="7">
        <f t="shared" si="260"/>
        <v>8</v>
      </c>
      <c r="O5525" s="30">
        <f t="shared" si="261"/>
        <v>125.10000000000001</v>
      </c>
    </row>
    <row r="5526" spans="2:15" x14ac:dyDescent="0.2">
      <c r="B5526" s="13">
        <v>57278</v>
      </c>
      <c r="C5526" s="14">
        <v>42230.006111111252</v>
      </c>
      <c r="D5526" s="7" t="s">
        <v>10</v>
      </c>
      <c r="E5526" s="13">
        <v>2237</v>
      </c>
      <c r="F5526" s="7" t="s">
        <v>34</v>
      </c>
      <c r="G5526" s="7" t="s">
        <v>12</v>
      </c>
      <c r="H5526" s="13">
        <v>5</v>
      </c>
      <c r="I5526" s="13" t="str">
        <f>IF(G5526="Male",VLOOKUP(H5526,'Shoe size conversion table'!$B$6:$D$22,2),VLOOKUP(H5526,'Shoe size conversion table'!$J$6:$L$22,2))</f>
        <v>35-36</v>
      </c>
      <c r="J5526" s="13">
        <f>IF(G5526="Male",VLOOKUP(H5526,'Shoe size conversion table'!$B$6:$D$22,3),VLOOKUP(H5526,'Shoe size conversion table'!$J$6:$L$22,3))</f>
        <v>3</v>
      </c>
      <c r="K5526" s="11">
        <v>169</v>
      </c>
      <c r="L5526" s="12">
        <v>0.3</v>
      </c>
      <c r="M5526" s="7">
        <f t="shared" si="259"/>
        <v>2015</v>
      </c>
      <c r="N5526" s="7">
        <f t="shared" si="260"/>
        <v>8</v>
      </c>
      <c r="O5526" s="30">
        <f t="shared" si="261"/>
        <v>118.3</v>
      </c>
    </row>
    <row r="5527" spans="2:15" x14ac:dyDescent="0.2">
      <c r="B5527" s="13">
        <v>57279</v>
      </c>
      <c r="C5527" s="14">
        <v>42230.046111111253</v>
      </c>
      <c r="D5527" s="7" t="s">
        <v>8</v>
      </c>
      <c r="E5527" s="13">
        <v>2222</v>
      </c>
      <c r="F5527" s="7" t="s">
        <v>37</v>
      </c>
      <c r="G5527" s="7" t="s">
        <v>12</v>
      </c>
      <c r="H5527" s="13">
        <v>7.5</v>
      </c>
      <c r="I5527" s="13">
        <f>IF(G5527="Male",VLOOKUP(H5527,'Shoe size conversion table'!$B$6:$D$22,2),VLOOKUP(H5527,'Shoe size conversion table'!$J$6:$L$22,2))</f>
        <v>38</v>
      </c>
      <c r="J5527" s="13">
        <f>IF(G5527="Male",VLOOKUP(H5527,'Shoe size conversion table'!$B$6:$D$22,3),VLOOKUP(H5527,'Shoe size conversion table'!$J$6:$L$22,3))</f>
        <v>5.5</v>
      </c>
      <c r="K5527" s="11">
        <v>129</v>
      </c>
      <c r="L5527" s="12">
        <v>0</v>
      </c>
      <c r="M5527" s="7">
        <f t="shared" si="259"/>
        <v>2015</v>
      </c>
      <c r="N5527" s="7">
        <f t="shared" si="260"/>
        <v>8</v>
      </c>
      <c r="O5527" s="30">
        <f t="shared" si="261"/>
        <v>129</v>
      </c>
    </row>
    <row r="5528" spans="2:15" x14ac:dyDescent="0.2">
      <c r="B5528" s="13">
        <v>57280</v>
      </c>
      <c r="C5528" s="14">
        <v>42230.106111111301</v>
      </c>
      <c r="D5528" s="7" t="s">
        <v>7</v>
      </c>
      <c r="E5528" s="13">
        <v>2200</v>
      </c>
      <c r="F5528" s="7" t="s">
        <v>57</v>
      </c>
      <c r="G5528" s="7" t="s">
        <v>11</v>
      </c>
      <c r="H5528" s="13">
        <v>10</v>
      </c>
      <c r="I5528" s="13">
        <f>IF(G5528="Male",VLOOKUP(H5528,'Shoe size conversion table'!$B$6:$D$22,2),VLOOKUP(H5528,'Shoe size conversion table'!$J$6:$L$22,2))</f>
        <v>43</v>
      </c>
      <c r="J5528" s="13">
        <f>IF(G5528="Male",VLOOKUP(H5528,'Shoe size conversion table'!$B$6:$D$22,3),VLOOKUP(H5528,'Shoe size conversion table'!$J$6:$L$22,3))</f>
        <v>9.5</v>
      </c>
      <c r="K5528" s="11">
        <v>169</v>
      </c>
      <c r="L5528" s="12">
        <v>0</v>
      </c>
      <c r="M5528" s="7">
        <f t="shared" si="259"/>
        <v>2015</v>
      </c>
      <c r="N5528" s="7">
        <f t="shared" si="260"/>
        <v>8</v>
      </c>
      <c r="O5528" s="30">
        <f t="shared" si="261"/>
        <v>169</v>
      </c>
    </row>
    <row r="5529" spans="2:15" x14ac:dyDescent="0.2">
      <c r="B5529" s="13">
        <v>57281</v>
      </c>
      <c r="C5529" s="14">
        <v>42230.226111111107</v>
      </c>
      <c r="D5529" s="7" t="s">
        <v>10</v>
      </c>
      <c r="E5529" s="13">
        <v>2190</v>
      </c>
      <c r="F5529" s="7" t="s">
        <v>35</v>
      </c>
      <c r="G5529" s="7" t="s">
        <v>11</v>
      </c>
      <c r="H5529" s="13">
        <v>11.5</v>
      </c>
      <c r="I5529" s="13" t="str">
        <f>IF(G5529="Male",VLOOKUP(H5529,'Shoe size conversion table'!$B$6:$D$22,2),VLOOKUP(H5529,'Shoe size conversion table'!$J$6:$L$22,2))</f>
        <v>44-45</v>
      </c>
      <c r="J5529" s="13">
        <f>IF(G5529="Male",VLOOKUP(H5529,'Shoe size conversion table'!$B$6:$D$22,3),VLOOKUP(H5529,'Shoe size conversion table'!$J$6:$L$22,3))</f>
        <v>11</v>
      </c>
      <c r="K5529" s="11">
        <v>129</v>
      </c>
      <c r="L5529" s="12">
        <v>0.3</v>
      </c>
      <c r="M5529" s="7">
        <f t="shared" si="259"/>
        <v>2015</v>
      </c>
      <c r="N5529" s="7">
        <f t="shared" si="260"/>
        <v>8</v>
      </c>
      <c r="O5529" s="30">
        <f t="shared" si="261"/>
        <v>90.3</v>
      </c>
    </row>
    <row r="5530" spans="2:15" x14ac:dyDescent="0.2">
      <c r="B5530" s="13">
        <v>57282</v>
      </c>
      <c r="C5530" s="14">
        <v>42230.286111111112</v>
      </c>
      <c r="D5530" s="7" t="s">
        <v>9</v>
      </c>
      <c r="E5530" s="13">
        <v>2187</v>
      </c>
      <c r="F5530" s="7" t="s">
        <v>59</v>
      </c>
      <c r="G5530" s="7" t="s">
        <v>11</v>
      </c>
      <c r="H5530" s="13">
        <v>10</v>
      </c>
      <c r="I5530" s="13">
        <f>IF(G5530="Male",VLOOKUP(H5530,'Shoe size conversion table'!$B$6:$D$22,2),VLOOKUP(H5530,'Shoe size conversion table'!$J$6:$L$22,2))</f>
        <v>43</v>
      </c>
      <c r="J5530" s="13">
        <f>IF(G5530="Male",VLOOKUP(H5530,'Shoe size conversion table'!$B$6:$D$22,3),VLOOKUP(H5530,'Shoe size conversion table'!$J$6:$L$22,3))</f>
        <v>9.5</v>
      </c>
      <c r="K5530" s="11">
        <v>149</v>
      </c>
      <c r="L5530" s="12">
        <v>0.5</v>
      </c>
      <c r="M5530" s="7">
        <f t="shared" si="259"/>
        <v>2015</v>
      </c>
      <c r="N5530" s="7">
        <f t="shared" si="260"/>
        <v>8</v>
      </c>
      <c r="O5530" s="30">
        <f t="shared" si="261"/>
        <v>74.5</v>
      </c>
    </row>
    <row r="5531" spans="2:15" x14ac:dyDescent="0.2">
      <c r="B5531" s="13">
        <v>57283</v>
      </c>
      <c r="C5531" s="14">
        <v>42230.306111111109</v>
      </c>
      <c r="D5531" s="7" t="s">
        <v>10</v>
      </c>
      <c r="E5531" s="13">
        <v>2241</v>
      </c>
      <c r="F5531" s="7" t="s">
        <v>35</v>
      </c>
      <c r="G5531" s="7" t="s">
        <v>11</v>
      </c>
      <c r="H5531" s="13">
        <v>8.5</v>
      </c>
      <c r="I5531" s="13" t="str">
        <f>IF(G5531="Male",VLOOKUP(H5531,'Shoe size conversion table'!$B$6:$D$22,2),VLOOKUP(H5531,'Shoe size conversion table'!$J$6:$L$22,2))</f>
        <v>41-42</v>
      </c>
      <c r="J5531" s="13">
        <f>IF(G5531="Male",VLOOKUP(H5531,'Shoe size conversion table'!$B$6:$D$22,3),VLOOKUP(H5531,'Shoe size conversion table'!$J$6:$L$22,3))</f>
        <v>8</v>
      </c>
      <c r="K5531" s="11">
        <v>159</v>
      </c>
      <c r="L5531" s="12">
        <v>0.5</v>
      </c>
      <c r="M5531" s="7">
        <f t="shared" si="259"/>
        <v>2015</v>
      </c>
      <c r="N5531" s="7">
        <f t="shared" si="260"/>
        <v>8</v>
      </c>
      <c r="O5531" s="30">
        <f t="shared" si="261"/>
        <v>79.5</v>
      </c>
    </row>
    <row r="5532" spans="2:15" x14ac:dyDescent="0.2">
      <c r="B5532" s="13">
        <v>57283</v>
      </c>
      <c r="C5532" s="14">
        <v>42230.306111111109</v>
      </c>
      <c r="D5532" s="7" t="s">
        <v>10</v>
      </c>
      <c r="E5532" s="13">
        <v>2232</v>
      </c>
      <c r="F5532" s="7" t="s">
        <v>35</v>
      </c>
      <c r="G5532" s="7" t="s">
        <v>11</v>
      </c>
      <c r="H5532" s="13">
        <v>10</v>
      </c>
      <c r="I5532" s="13">
        <f>IF(G5532="Male",VLOOKUP(H5532,'Shoe size conversion table'!$B$6:$D$22,2),VLOOKUP(H5532,'Shoe size conversion table'!$J$6:$L$22,2))</f>
        <v>43</v>
      </c>
      <c r="J5532" s="13">
        <f>IF(G5532="Male",VLOOKUP(H5532,'Shoe size conversion table'!$B$6:$D$22,3),VLOOKUP(H5532,'Shoe size conversion table'!$J$6:$L$22,3))</f>
        <v>9.5</v>
      </c>
      <c r="K5532" s="11">
        <v>179</v>
      </c>
      <c r="L5532" s="12">
        <v>0.1</v>
      </c>
      <c r="M5532" s="7">
        <f t="shared" si="259"/>
        <v>2015</v>
      </c>
      <c r="N5532" s="7">
        <f t="shared" si="260"/>
        <v>8</v>
      </c>
      <c r="O5532" s="30">
        <f t="shared" si="261"/>
        <v>161.1</v>
      </c>
    </row>
    <row r="5533" spans="2:15" x14ac:dyDescent="0.2">
      <c r="B5533" s="13">
        <v>57284</v>
      </c>
      <c r="C5533" s="14">
        <v>42230.376111111254</v>
      </c>
      <c r="D5533" s="7" t="s">
        <v>10</v>
      </c>
      <c r="E5533" s="13">
        <v>2192</v>
      </c>
      <c r="F5533" s="7" t="s">
        <v>34</v>
      </c>
      <c r="G5533" s="7" t="s">
        <v>11</v>
      </c>
      <c r="H5533" s="13">
        <v>10.5</v>
      </c>
      <c r="I5533" s="13" t="str">
        <f>IF(G5533="Male",VLOOKUP(H5533,'Shoe size conversion table'!$B$6:$D$22,2),VLOOKUP(H5533,'Shoe size conversion table'!$J$6:$L$22,2))</f>
        <v>43-44</v>
      </c>
      <c r="J5533" s="13">
        <f>IF(G5533="Male",VLOOKUP(H5533,'Shoe size conversion table'!$B$6:$D$22,3),VLOOKUP(H5533,'Shoe size conversion table'!$J$6:$L$22,3))</f>
        <v>10</v>
      </c>
      <c r="K5533" s="11">
        <v>199</v>
      </c>
      <c r="L5533" s="12">
        <v>0</v>
      </c>
      <c r="M5533" s="7">
        <f t="shared" si="259"/>
        <v>2015</v>
      </c>
      <c r="N5533" s="7">
        <f t="shared" si="260"/>
        <v>8</v>
      </c>
      <c r="O5533" s="30">
        <f t="shared" si="261"/>
        <v>199</v>
      </c>
    </row>
    <row r="5534" spans="2:15" x14ac:dyDescent="0.2">
      <c r="B5534" s="13">
        <v>57285</v>
      </c>
      <c r="C5534" s="14">
        <v>42230.416111111212</v>
      </c>
      <c r="D5534" s="7" t="s">
        <v>7</v>
      </c>
      <c r="E5534" s="13">
        <v>2149</v>
      </c>
      <c r="F5534" s="7" t="s">
        <v>50</v>
      </c>
      <c r="G5534" s="7" t="s">
        <v>11</v>
      </c>
      <c r="H5534" s="13">
        <v>9.5</v>
      </c>
      <c r="I5534" s="13" t="str">
        <f>IF(G5534="Male",VLOOKUP(H5534,'Shoe size conversion table'!$B$6:$D$22,2),VLOOKUP(H5534,'Shoe size conversion table'!$J$6:$L$22,2))</f>
        <v>42-43</v>
      </c>
      <c r="J5534" s="13">
        <f>IF(G5534="Male",VLOOKUP(H5534,'Shoe size conversion table'!$B$6:$D$22,3),VLOOKUP(H5534,'Shoe size conversion table'!$J$6:$L$22,3))</f>
        <v>9</v>
      </c>
      <c r="K5534" s="11">
        <v>139</v>
      </c>
      <c r="L5534" s="12">
        <v>0</v>
      </c>
      <c r="M5534" s="7">
        <f t="shared" si="259"/>
        <v>2015</v>
      </c>
      <c r="N5534" s="7">
        <f t="shared" si="260"/>
        <v>8</v>
      </c>
      <c r="O5534" s="30">
        <f t="shared" si="261"/>
        <v>139</v>
      </c>
    </row>
    <row r="5535" spans="2:15" x14ac:dyDescent="0.2">
      <c r="B5535" s="13">
        <v>57286</v>
      </c>
      <c r="C5535" s="14">
        <v>42230.436111111303</v>
      </c>
      <c r="D5535" s="7" t="s">
        <v>8</v>
      </c>
      <c r="E5535" s="13">
        <v>2147</v>
      </c>
      <c r="F5535" s="7" t="s">
        <v>41</v>
      </c>
      <c r="G5535" s="7" t="s">
        <v>12</v>
      </c>
      <c r="H5535" s="13">
        <v>8</v>
      </c>
      <c r="I5535" s="13" t="str">
        <f>IF(G5535="Male",VLOOKUP(H5535,'Shoe size conversion table'!$B$6:$D$22,2),VLOOKUP(H5535,'Shoe size conversion table'!$J$6:$L$22,2))</f>
        <v>38-39</v>
      </c>
      <c r="J5535" s="13">
        <f>IF(G5535="Male",VLOOKUP(H5535,'Shoe size conversion table'!$B$6:$D$22,3),VLOOKUP(H5535,'Shoe size conversion table'!$J$6:$L$22,3))</f>
        <v>6</v>
      </c>
      <c r="K5535" s="11">
        <v>169</v>
      </c>
      <c r="L5535" s="12">
        <v>0.1</v>
      </c>
      <c r="M5535" s="7">
        <f t="shared" si="259"/>
        <v>2015</v>
      </c>
      <c r="N5535" s="7">
        <f t="shared" si="260"/>
        <v>8</v>
      </c>
      <c r="O5535" s="30">
        <f t="shared" si="261"/>
        <v>152.1</v>
      </c>
    </row>
    <row r="5536" spans="2:15" x14ac:dyDescent="0.2">
      <c r="B5536" s="13">
        <v>57287</v>
      </c>
      <c r="C5536" s="14">
        <v>42230.506111111252</v>
      </c>
      <c r="D5536" s="7" t="s">
        <v>8</v>
      </c>
      <c r="E5536" s="13">
        <v>2188</v>
      </c>
      <c r="F5536" s="7" t="s">
        <v>38</v>
      </c>
      <c r="G5536" s="7" t="s">
        <v>11</v>
      </c>
      <c r="H5536" s="13">
        <v>8.5</v>
      </c>
      <c r="I5536" s="13" t="str">
        <f>IF(G5536="Male",VLOOKUP(H5536,'Shoe size conversion table'!$B$6:$D$22,2),VLOOKUP(H5536,'Shoe size conversion table'!$J$6:$L$22,2))</f>
        <v>41-42</v>
      </c>
      <c r="J5536" s="13">
        <f>IF(G5536="Male",VLOOKUP(H5536,'Shoe size conversion table'!$B$6:$D$22,3),VLOOKUP(H5536,'Shoe size conversion table'!$J$6:$L$22,3))</f>
        <v>8</v>
      </c>
      <c r="K5536" s="11">
        <v>169</v>
      </c>
      <c r="L5536" s="12">
        <v>0</v>
      </c>
      <c r="M5536" s="7">
        <f t="shared" si="259"/>
        <v>2015</v>
      </c>
      <c r="N5536" s="7">
        <f t="shared" si="260"/>
        <v>8</v>
      </c>
      <c r="O5536" s="30">
        <f t="shared" si="261"/>
        <v>169</v>
      </c>
    </row>
    <row r="5537" spans="2:15" x14ac:dyDescent="0.2">
      <c r="B5537" s="13">
        <v>57288</v>
      </c>
      <c r="C5537" s="14">
        <v>42230.526111111212</v>
      </c>
      <c r="D5537" s="7" t="s">
        <v>7</v>
      </c>
      <c r="E5537" s="13">
        <v>2193</v>
      </c>
      <c r="F5537" s="7" t="s">
        <v>57</v>
      </c>
      <c r="G5537" s="7" t="s">
        <v>11</v>
      </c>
      <c r="H5537" s="13">
        <v>9.5</v>
      </c>
      <c r="I5537" s="13" t="str">
        <f>IF(G5537="Male",VLOOKUP(H5537,'Shoe size conversion table'!$B$6:$D$22,2),VLOOKUP(H5537,'Shoe size conversion table'!$J$6:$L$22,2))</f>
        <v>42-43</v>
      </c>
      <c r="J5537" s="13">
        <f>IF(G5537="Male",VLOOKUP(H5537,'Shoe size conversion table'!$B$6:$D$22,3),VLOOKUP(H5537,'Shoe size conversion table'!$J$6:$L$22,3))</f>
        <v>9</v>
      </c>
      <c r="K5537" s="11">
        <v>199</v>
      </c>
      <c r="L5537" s="12">
        <v>0.2</v>
      </c>
      <c r="M5537" s="7">
        <f t="shared" si="259"/>
        <v>2015</v>
      </c>
      <c r="N5537" s="7">
        <f t="shared" si="260"/>
        <v>8</v>
      </c>
      <c r="O5537" s="30">
        <f t="shared" si="261"/>
        <v>159.20000000000002</v>
      </c>
    </row>
    <row r="5538" spans="2:15" x14ac:dyDescent="0.2">
      <c r="B5538" s="13">
        <v>57288</v>
      </c>
      <c r="C5538" s="14">
        <v>42230.526111111212</v>
      </c>
      <c r="D5538" s="7" t="s">
        <v>7</v>
      </c>
      <c r="E5538" s="13">
        <v>2223</v>
      </c>
      <c r="F5538" s="7" t="s">
        <v>50</v>
      </c>
      <c r="G5538" s="7" t="s">
        <v>11</v>
      </c>
      <c r="H5538" s="13">
        <v>9</v>
      </c>
      <c r="I5538" s="13">
        <f>IF(G5538="Male",VLOOKUP(H5538,'Shoe size conversion table'!$B$6:$D$22,2),VLOOKUP(H5538,'Shoe size conversion table'!$J$6:$L$22,2))</f>
        <v>42</v>
      </c>
      <c r="J5538" s="13">
        <f>IF(G5538="Male",VLOOKUP(H5538,'Shoe size conversion table'!$B$6:$D$22,3),VLOOKUP(H5538,'Shoe size conversion table'!$J$6:$L$22,3))</f>
        <v>8.5</v>
      </c>
      <c r="K5538" s="11">
        <v>139</v>
      </c>
      <c r="L5538" s="12">
        <v>0.5</v>
      </c>
      <c r="M5538" s="7">
        <f t="shared" si="259"/>
        <v>2015</v>
      </c>
      <c r="N5538" s="7">
        <f t="shared" si="260"/>
        <v>8</v>
      </c>
      <c r="O5538" s="30">
        <f t="shared" si="261"/>
        <v>69.5</v>
      </c>
    </row>
    <row r="5539" spans="2:15" x14ac:dyDescent="0.2">
      <c r="B5539" s="13">
        <v>57288</v>
      </c>
      <c r="C5539" s="14">
        <v>42230.526111111212</v>
      </c>
      <c r="D5539" s="7" t="s">
        <v>7</v>
      </c>
      <c r="E5539" s="13">
        <v>2226</v>
      </c>
      <c r="F5539" s="7" t="s">
        <v>54</v>
      </c>
      <c r="G5539" s="7" t="s">
        <v>11</v>
      </c>
      <c r="H5539" s="13">
        <v>11.5</v>
      </c>
      <c r="I5539" s="13" t="str">
        <f>IF(G5539="Male",VLOOKUP(H5539,'Shoe size conversion table'!$B$6:$D$22,2),VLOOKUP(H5539,'Shoe size conversion table'!$J$6:$L$22,2))</f>
        <v>44-45</v>
      </c>
      <c r="J5539" s="13">
        <f>IF(G5539="Male",VLOOKUP(H5539,'Shoe size conversion table'!$B$6:$D$22,3),VLOOKUP(H5539,'Shoe size conversion table'!$J$6:$L$22,3))</f>
        <v>11</v>
      </c>
      <c r="K5539" s="11">
        <v>149</v>
      </c>
      <c r="L5539" s="12">
        <v>0</v>
      </c>
      <c r="M5539" s="7">
        <f t="shared" si="259"/>
        <v>2015</v>
      </c>
      <c r="N5539" s="7">
        <f t="shared" si="260"/>
        <v>8</v>
      </c>
      <c r="O5539" s="30">
        <f t="shared" si="261"/>
        <v>149</v>
      </c>
    </row>
    <row r="5540" spans="2:15" x14ac:dyDescent="0.2">
      <c r="B5540" s="13">
        <v>57289</v>
      </c>
      <c r="C5540" s="14">
        <v>42230.546111111209</v>
      </c>
      <c r="D5540" s="7" t="s">
        <v>8</v>
      </c>
      <c r="E5540" s="13">
        <v>2193</v>
      </c>
      <c r="F5540" s="7" t="s">
        <v>38</v>
      </c>
      <c r="G5540" s="7" t="s">
        <v>11</v>
      </c>
      <c r="H5540" s="13">
        <v>10.5</v>
      </c>
      <c r="I5540" s="13" t="str">
        <f>IF(G5540="Male",VLOOKUP(H5540,'Shoe size conversion table'!$B$6:$D$22,2),VLOOKUP(H5540,'Shoe size conversion table'!$J$6:$L$22,2))</f>
        <v>43-44</v>
      </c>
      <c r="J5540" s="13">
        <f>IF(G5540="Male",VLOOKUP(H5540,'Shoe size conversion table'!$B$6:$D$22,3),VLOOKUP(H5540,'Shoe size conversion table'!$J$6:$L$22,3))</f>
        <v>10</v>
      </c>
      <c r="K5540" s="11">
        <v>169</v>
      </c>
      <c r="L5540" s="12">
        <v>0</v>
      </c>
      <c r="M5540" s="7">
        <f t="shared" si="259"/>
        <v>2015</v>
      </c>
      <c r="N5540" s="7">
        <f t="shared" si="260"/>
        <v>8</v>
      </c>
      <c r="O5540" s="30">
        <f t="shared" si="261"/>
        <v>169</v>
      </c>
    </row>
    <row r="5541" spans="2:15" x14ac:dyDescent="0.2">
      <c r="B5541" s="13">
        <v>57290</v>
      </c>
      <c r="C5541" s="14">
        <v>42230.626111111109</v>
      </c>
      <c r="D5541" s="7" t="s">
        <v>7</v>
      </c>
      <c r="E5541" s="13">
        <v>2224</v>
      </c>
      <c r="F5541" s="7" t="s">
        <v>44</v>
      </c>
      <c r="G5541" s="7" t="s">
        <v>11</v>
      </c>
      <c r="H5541" s="13">
        <v>10</v>
      </c>
      <c r="I5541" s="13">
        <f>IF(G5541="Male",VLOOKUP(H5541,'Shoe size conversion table'!$B$6:$D$22,2),VLOOKUP(H5541,'Shoe size conversion table'!$J$6:$L$22,2))</f>
        <v>43</v>
      </c>
      <c r="J5541" s="13">
        <f>IF(G5541="Male",VLOOKUP(H5541,'Shoe size conversion table'!$B$6:$D$22,3),VLOOKUP(H5541,'Shoe size conversion table'!$J$6:$L$22,3))</f>
        <v>9.5</v>
      </c>
      <c r="K5541" s="11">
        <v>179</v>
      </c>
      <c r="L5541" s="12">
        <v>0.2</v>
      </c>
      <c r="M5541" s="7">
        <f t="shared" si="259"/>
        <v>2015</v>
      </c>
      <c r="N5541" s="7">
        <f t="shared" si="260"/>
        <v>8</v>
      </c>
      <c r="O5541" s="30">
        <f t="shared" si="261"/>
        <v>143.20000000000002</v>
      </c>
    </row>
    <row r="5542" spans="2:15" x14ac:dyDescent="0.2">
      <c r="B5542" s="13">
        <v>57290</v>
      </c>
      <c r="C5542" s="14">
        <v>42230.626111111109</v>
      </c>
      <c r="D5542" s="7" t="s">
        <v>7</v>
      </c>
      <c r="E5542" s="13">
        <v>2158</v>
      </c>
      <c r="F5542" s="7" t="s">
        <v>43</v>
      </c>
      <c r="G5542" s="7" t="s">
        <v>12</v>
      </c>
      <c r="H5542" s="13">
        <v>10.5</v>
      </c>
      <c r="I5542" s="13">
        <f>IF(G5542="Male",VLOOKUP(H5542,'Shoe size conversion table'!$B$6:$D$22,2),VLOOKUP(H5542,'Shoe size conversion table'!$J$6:$L$22,2))</f>
        <v>41</v>
      </c>
      <c r="J5542" s="13">
        <f>IF(G5542="Male",VLOOKUP(H5542,'Shoe size conversion table'!$B$6:$D$22,3),VLOOKUP(H5542,'Shoe size conversion table'!$J$6:$L$22,3))</f>
        <v>8.5</v>
      </c>
      <c r="K5542" s="11">
        <v>159</v>
      </c>
      <c r="L5542" s="12">
        <v>0</v>
      </c>
      <c r="M5542" s="7">
        <f t="shared" si="259"/>
        <v>2015</v>
      </c>
      <c r="N5542" s="7">
        <f t="shared" si="260"/>
        <v>8</v>
      </c>
      <c r="O5542" s="30">
        <f t="shared" si="261"/>
        <v>159</v>
      </c>
    </row>
    <row r="5543" spans="2:15" x14ac:dyDescent="0.2">
      <c r="B5543" s="13">
        <v>57291</v>
      </c>
      <c r="C5543" s="14">
        <v>42231.006111111252</v>
      </c>
      <c r="D5543" s="7" t="s">
        <v>7</v>
      </c>
      <c r="E5543" s="13">
        <v>2191</v>
      </c>
      <c r="F5543" s="7" t="s">
        <v>51</v>
      </c>
      <c r="G5543" s="7" t="s">
        <v>11</v>
      </c>
      <c r="H5543" s="13">
        <v>9</v>
      </c>
      <c r="I5543" s="13">
        <f>IF(G5543="Male",VLOOKUP(H5543,'Shoe size conversion table'!$B$6:$D$22,2),VLOOKUP(H5543,'Shoe size conversion table'!$J$6:$L$22,2))</f>
        <v>42</v>
      </c>
      <c r="J5543" s="13">
        <f>IF(G5543="Male",VLOOKUP(H5543,'Shoe size conversion table'!$B$6:$D$22,3),VLOOKUP(H5543,'Shoe size conversion table'!$J$6:$L$22,3))</f>
        <v>8.5</v>
      </c>
      <c r="K5543" s="11">
        <v>169</v>
      </c>
      <c r="L5543" s="12">
        <v>0</v>
      </c>
      <c r="M5543" s="7">
        <f t="shared" si="259"/>
        <v>2015</v>
      </c>
      <c r="N5543" s="7">
        <f t="shared" si="260"/>
        <v>8</v>
      </c>
      <c r="O5543" s="30">
        <f t="shared" si="261"/>
        <v>169</v>
      </c>
    </row>
    <row r="5544" spans="2:15" x14ac:dyDescent="0.2">
      <c r="B5544" s="13">
        <v>57292</v>
      </c>
      <c r="C5544" s="14">
        <v>42231.006111111252</v>
      </c>
      <c r="D5544" s="7" t="s">
        <v>10</v>
      </c>
      <c r="E5544" s="13">
        <v>2237</v>
      </c>
      <c r="F5544" s="7" t="s">
        <v>34</v>
      </c>
      <c r="G5544" s="7" t="s">
        <v>12</v>
      </c>
      <c r="H5544" s="13">
        <v>5</v>
      </c>
      <c r="I5544" s="13" t="str">
        <f>IF(G5544="Male",VLOOKUP(H5544,'Shoe size conversion table'!$B$6:$D$22,2),VLOOKUP(H5544,'Shoe size conversion table'!$J$6:$L$22,2))</f>
        <v>35-36</v>
      </c>
      <c r="J5544" s="13">
        <f>IF(G5544="Male",VLOOKUP(H5544,'Shoe size conversion table'!$B$6:$D$22,3),VLOOKUP(H5544,'Shoe size conversion table'!$J$6:$L$22,3))</f>
        <v>3</v>
      </c>
      <c r="K5544" s="11">
        <v>169</v>
      </c>
      <c r="L5544" s="12">
        <v>0.3</v>
      </c>
      <c r="M5544" s="7">
        <f t="shared" si="259"/>
        <v>2015</v>
      </c>
      <c r="N5544" s="7">
        <f t="shared" si="260"/>
        <v>8</v>
      </c>
      <c r="O5544" s="30">
        <f t="shared" si="261"/>
        <v>118.3</v>
      </c>
    </row>
    <row r="5545" spans="2:15" x14ac:dyDescent="0.2">
      <c r="B5545" s="13">
        <v>57293</v>
      </c>
      <c r="C5545" s="14">
        <v>42231.076111111252</v>
      </c>
      <c r="D5545" s="7" t="s">
        <v>8</v>
      </c>
      <c r="E5545" s="13">
        <v>2219</v>
      </c>
      <c r="F5545" s="7" t="s">
        <v>41</v>
      </c>
      <c r="G5545" s="7" t="s">
        <v>11</v>
      </c>
      <c r="H5545" s="13">
        <v>9</v>
      </c>
      <c r="I5545" s="13">
        <f>IF(G5545="Male",VLOOKUP(H5545,'Shoe size conversion table'!$B$6:$D$22,2),VLOOKUP(H5545,'Shoe size conversion table'!$J$6:$L$22,2))</f>
        <v>42</v>
      </c>
      <c r="J5545" s="13">
        <f>IF(G5545="Male",VLOOKUP(H5545,'Shoe size conversion table'!$B$6:$D$22,3),VLOOKUP(H5545,'Shoe size conversion table'!$J$6:$L$22,3))</f>
        <v>8.5</v>
      </c>
      <c r="K5545" s="11">
        <v>169</v>
      </c>
      <c r="L5545" s="12">
        <v>0.5</v>
      </c>
      <c r="M5545" s="7">
        <f t="shared" si="259"/>
        <v>2015</v>
      </c>
      <c r="N5545" s="7">
        <f t="shared" si="260"/>
        <v>8</v>
      </c>
      <c r="O5545" s="30">
        <f t="shared" si="261"/>
        <v>84.5</v>
      </c>
    </row>
    <row r="5546" spans="2:15" x14ac:dyDescent="0.2">
      <c r="B5546" s="13">
        <v>57294</v>
      </c>
      <c r="C5546" s="14">
        <v>42231.216111111309</v>
      </c>
      <c r="D5546" s="7" t="s">
        <v>7</v>
      </c>
      <c r="E5546" s="13">
        <v>2205</v>
      </c>
      <c r="F5546" s="7" t="s">
        <v>56</v>
      </c>
      <c r="G5546" s="7" t="s">
        <v>12</v>
      </c>
      <c r="H5546" s="13">
        <v>9.5</v>
      </c>
      <c r="I5546" s="13">
        <f>IF(G5546="Male",VLOOKUP(H5546,'Shoe size conversion table'!$B$6:$D$22,2),VLOOKUP(H5546,'Shoe size conversion table'!$J$6:$L$22,2))</f>
        <v>40</v>
      </c>
      <c r="J5546" s="13">
        <f>IF(G5546="Male",VLOOKUP(H5546,'Shoe size conversion table'!$B$6:$D$22,3),VLOOKUP(H5546,'Shoe size conversion table'!$J$6:$L$22,3))</f>
        <v>7.5</v>
      </c>
      <c r="K5546" s="11">
        <v>159</v>
      </c>
      <c r="L5546" s="12">
        <v>0.5</v>
      </c>
      <c r="M5546" s="7">
        <f t="shared" si="259"/>
        <v>2015</v>
      </c>
      <c r="N5546" s="7">
        <f t="shared" si="260"/>
        <v>8</v>
      </c>
      <c r="O5546" s="30">
        <f t="shared" si="261"/>
        <v>79.5</v>
      </c>
    </row>
    <row r="5547" spans="2:15" x14ac:dyDescent="0.2">
      <c r="B5547" s="13">
        <v>57295</v>
      </c>
      <c r="C5547" s="14">
        <v>42231.306111111109</v>
      </c>
      <c r="D5547" s="7" t="s">
        <v>10</v>
      </c>
      <c r="E5547" s="13">
        <v>2204</v>
      </c>
      <c r="F5547" s="7" t="s">
        <v>35</v>
      </c>
      <c r="G5547" s="7" t="s">
        <v>11</v>
      </c>
      <c r="H5547" s="13">
        <v>9.5</v>
      </c>
      <c r="I5547" s="13" t="str">
        <f>IF(G5547="Male",VLOOKUP(H5547,'Shoe size conversion table'!$B$6:$D$22,2),VLOOKUP(H5547,'Shoe size conversion table'!$J$6:$L$22,2))</f>
        <v>42-43</v>
      </c>
      <c r="J5547" s="13">
        <f>IF(G5547="Male",VLOOKUP(H5547,'Shoe size conversion table'!$B$6:$D$22,3),VLOOKUP(H5547,'Shoe size conversion table'!$J$6:$L$22,3))</f>
        <v>9</v>
      </c>
      <c r="K5547" s="11">
        <v>189</v>
      </c>
      <c r="L5547" s="12">
        <v>0</v>
      </c>
      <c r="M5547" s="7">
        <f t="shared" si="259"/>
        <v>2015</v>
      </c>
      <c r="N5547" s="7">
        <f t="shared" si="260"/>
        <v>8</v>
      </c>
      <c r="O5547" s="30">
        <f t="shared" si="261"/>
        <v>189</v>
      </c>
    </row>
    <row r="5548" spans="2:15" x14ac:dyDescent="0.2">
      <c r="B5548" s="13">
        <v>57295</v>
      </c>
      <c r="C5548" s="14">
        <v>42231.306111111109</v>
      </c>
      <c r="D5548" s="7" t="s">
        <v>10</v>
      </c>
      <c r="E5548" s="13">
        <v>2241</v>
      </c>
      <c r="F5548" s="7" t="s">
        <v>35</v>
      </c>
      <c r="G5548" s="7" t="s">
        <v>11</v>
      </c>
      <c r="H5548" s="13">
        <v>8.5</v>
      </c>
      <c r="I5548" s="13" t="str">
        <f>IF(G5548="Male",VLOOKUP(H5548,'Shoe size conversion table'!$B$6:$D$22,2),VLOOKUP(H5548,'Shoe size conversion table'!$J$6:$L$22,2))</f>
        <v>41-42</v>
      </c>
      <c r="J5548" s="13">
        <f>IF(G5548="Male",VLOOKUP(H5548,'Shoe size conversion table'!$B$6:$D$22,3),VLOOKUP(H5548,'Shoe size conversion table'!$J$6:$L$22,3))</f>
        <v>8</v>
      </c>
      <c r="K5548" s="11">
        <v>159</v>
      </c>
      <c r="L5548" s="12">
        <v>0.5</v>
      </c>
      <c r="M5548" s="7">
        <f t="shared" si="259"/>
        <v>2015</v>
      </c>
      <c r="N5548" s="7">
        <f t="shared" si="260"/>
        <v>8</v>
      </c>
      <c r="O5548" s="30">
        <f t="shared" si="261"/>
        <v>79.5</v>
      </c>
    </row>
    <row r="5549" spans="2:15" x14ac:dyDescent="0.2">
      <c r="B5549" s="13">
        <v>57296</v>
      </c>
      <c r="C5549" s="14">
        <v>42231.33611111121</v>
      </c>
      <c r="D5549" s="7" t="s">
        <v>8</v>
      </c>
      <c r="E5549" s="13">
        <v>2196</v>
      </c>
      <c r="F5549" s="7" t="s">
        <v>38</v>
      </c>
      <c r="G5549" s="7" t="s">
        <v>12</v>
      </c>
      <c r="H5549" s="13">
        <v>7</v>
      </c>
      <c r="I5549" s="13" t="str">
        <f>IF(G5549="Male",VLOOKUP(H5549,'Shoe size conversion table'!$B$6:$D$22,2),VLOOKUP(H5549,'Shoe size conversion table'!$J$6:$L$22,2))</f>
        <v>37-38</v>
      </c>
      <c r="J5549" s="13">
        <f>IF(G5549="Male",VLOOKUP(H5549,'Shoe size conversion table'!$B$6:$D$22,3),VLOOKUP(H5549,'Shoe size conversion table'!$J$6:$L$22,3))</f>
        <v>5</v>
      </c>
      <c r="K5549" s="11">
        <v>139</v>
      </c>
      <c r="L5549" s="12">
        <v>0</v>
      </c>
      <c r="M5549" s="7">
        <f t="shared" si="259"/>
        <v>2015</v>
      </c>
      <c r="N5549" s="7">
        <f t="shared" si="260"/>
        <v>8</v>
      </c>
      <c r="O5549" s="30">
        <f t="shared" si="261"/>
        <v>139</v>
      </c>
    </row>
    <row r="5550" spans="2:15" x14ac:dyDescent="0.2">
      <c r="B5550" s="13">
        <v>57297</v>
      </c>
      <c r="C5550" s="14">
        <v>42231.366111111107</v>
      </c>
      <c r="D5550" s="7" t="s">
        <v>7</v>
      </c>
      <c r="E5550" s="13">
        <v>2175</v>
      </c>
      <c r="F5550" s="7" t="s">
        <v>52</v>
      </c>
      <c r="G5550" s="7" t="s">
        <v>12</v>
      </c>
      <c r="H5550" s="13">
        <v>7</v>
      </c>
      <c r="I5550" s="13" t="str">
        <f>IF(G5550="Male",VLOOKUP(H5550,'Shoe size conversion table'!$B$6:$D$22,2),VLOOKUP(H5550,'Shoe size conversion table'!$J$6:$L$22,2))</f>
        <v>37-38</v>
      </c>
      <c r="J5550" s="13">
        <f>IF(G5550="Male",VLOOKUP(H5550,'Shoe size conversion table'!$B$6:$D$22,3),VLOOKUP(H5550,'Shoe size conversion table'!$J$6:$L$22,3))</f>
        <v>5</v>
      </c>
      <c r="K5550" s="11">
        <v>129</v>
      </c>
      <c r="L5550" s="12">
        <v>0</v>
      </c>
      <c r="M5550" s="7">
        <f t="shared" si="259"/>
        <v>2015</v>
      </c>
      <c r="N5550" s="7">
        <f t="shared" si="260"/>
        <v>8</v>
      </c>
      <c r="O5550" s="30">
        <f t="shared" si="261"/>
        <v>129</v>
      </c>
    </row>
    <row r="5551" spans="2:15" x14ac:dyDescent="0.2">
      <c r="B5551" s="13">
        <v>57298</v>
      </c>
      <c r="C5551" s="14">
        <v>42231.376111111254</v>
      </c>
      <c r="D5551" s="7" t="s">
        <v>10</v>
      </c>
      <c r="E5551" s="13">
        <v>2226</v>
      </c>
      <c r="F5551" s="7" t="s">
        <v>35</v>
      </c>
      <c r="G5551" s="7" t="s">
        <v>12</v>
      </c>
      <c r="H5551" s="13">
        <v>7.5</v>
      </c>
      <c r="I5551" s="13">
        <f>IF(G5551="Male",VLOOKUP(H5551,'Shoe size conversion table'!$B$6:$D$22,2),VLOOKUP(H5551,'Shoe size conversion table'!$J$6:$L$22,2))</f>
        <v>38</v>
      </c>
      <c r="J5551" s="13">
        <f>IF(G5551="Male",VLOOKUP(H5551,'Shoe size conversion table'!$B$6:$D$22,3),VLOOKUP(H5551,'Shoe size conversion table'!$J$6:$L$22,3))</f>
        <v>5.5</v>
      </c>
      <c r="K5551" s="11">
        <v>189</v>
      </c>
      <c r="L5551" s="12">
        <v>0</v>
      </c>
      <c r="M5551" s="7">
        <f t="shared" si="259"/>
        <v>2015</v>
      </c>
      <c r="N5551" s="7">
        <f t="shared" si="260"/>
        <v>8</v>
      </c>
      <c r="O5551" s="30">
        <f t="shared" si="261"/>
        <v>189</v>
      </c>
    </row>
    <row r="5552" spans="2:15" x14ac:dyDescent="0.2">
      <c r="B5552" s="13">
        <v>57299</v>
      </c>
      <c r="C5552" s="14">
        <v>42231.396111111215</v>
      </c>
      <c r="D5552" s="7" t="s">
        <v>7</v>
      </c>
      <c r="E5552" s="13">
        <v>2148</v>
      </c>
      <c r="F5552" s="7" t="s">
        <v>48</v>
      </c>
      <c r="G5552" s="7" t="s">
        <v>11</v>
      </c>
      <c r="H5552" s="13">
        <v>9</v>
      </c>
      <c r="I5552" s="13">
        <f>IF(G5552="Male",VLOOKUP(H5552,'Shoe size conversion table'!$B$6:$D$22,2),VLOOKUP(H5552,'Shoe size conversion table'!$J$6:$L$22,2))</f>
        <v>42</v>
      </c>
      <c r="J5552" s="13">
        <f>IF(G5552="Male",VLOOKUP(H5552,'Shoe size conversion table'!$B$6:$D$22,3),VLOOKUP(H5552,'Shoe size conversion table'!$J$6:$L$22,3))</f>
        <v>8.5</v>
      </c>
      <c r="K5552" s="11">
        <v>149</v>
      </c>
      <c r="L5552" s="12">
        <v>0.2</v>
      </c>
      <c r="M5552" s="7">
        <f t="shared" si="259"/>
        <v>2015</v>
      </c>
      <c r="N5552" s="7">
        <f t="shared" si="260"/>
        <v>8</v>
      </c>
      <c r="O5552" s="30">
        <f t="shared" si="261"/>
        <v>119.2</v>
      </c>
    </row>
    <row r="5553" spans="2:15" x14ac:dyDescent="0.2">
      <c r="B5553" s="13">
        <v>57300</v>
      </c>
      <c r="C5553" s="14">
        <v>42231.506111111252</v>
      </c>
      <c r="D5553" s="7" t="s">
        <v>10</v>
      </c>
      <c r="E5553" s="13">
        <v>2168</v>
      </c>
      <c r="F5553" s="7" t="s">
        <v>35</v>
      </c>
      <c r="G5553" s="7" t="s">
        <v>12</v>
      </c>
      <c r="H5553" s="13">
        <v>7</v>
      </c>
      <c r="I5553" s="13" t="str">
        <f>IF(G5553="Male",VLOOKUP(H5553,'Shoe size conversion table'!$B$6:$D$22,2),VLOOKUP(H5553,'Shoe size conversion table'!$J$6:$L$22,2))</f>
        <v>37-38</v>
      </c>
      <c r="J5553" s="13">
        <f>IF(G5553="Male",VLOOKUP(H5553,'Shoe size conversion table'!$B$6:$D$22,3),VLOOKUP(H5553,'Shoe size conversion table'!$J$6:$L$22,3))</f>
        <v>5</v>
      </c>
      <c r="K5553" s="11">
        <v>189</v>
      </c>
      <c r="L5553" s="12">
        <v>0.5</v>
      </c>
      <c r="M5553" s="7">
        <f t="shared" si="259"/>
        <v>2015</v>
      </c>
      <c r="N5553" s="7">
        <f t="shared" si="260"/>
        <v>8</v>
      </c>
      <c r="O5553" s="30">
        <f t="shared" si="261"/>
        <v>94.5</v>
      </c>
    </row>
    <row r="5554" spans="2:15" x14ac:dyDescent="0.2">
      <c r="B5554" s="13">
        <v>57301</v>
      </c>
      <c r="C5554" s="14">
        <v>42231.526111111212</v>
      </c>
      <c r="D5554" s="7" t="s">
        <v>7</v>
      </c>
      <c r="E5554" s="13">
        <v>2178</v>
      </c>
      <c r="F5554" s="7" t="s">
        <v>47</v>
      </c>
      <c r="G5554" s="7" t="s">
        <v>11</v>
      </c>
      <c r="H5554" s="13">
        <v>10.5</v>
      </c>
      <c r="I5554" s="13" t="str">
        <f>IF(G5554="Male",VLOOKUP(H5554,'Shoe size conversion table'!$B$6:$D$22,2),VLOOKUP(H5554,'Shoe size conversion table'!$J$6:$L$22,2))</f>
        <v>43-44</v>
      </c>
      <c r="J5554" s="13">
        <f>IF(G5554="Male",VLOOKUP(H5554,'Shoe size conversion table'!$B$6:$D$22,3),VLOOKUP(H5554,'Shoe size conversion table'!$J$6:$L$22,3))</f>
        <v>10</v>
      </c>
      <c r="K5554" s="11">
        <v>159</v>
      </c>
      <c r="L5554" s="12">
        <v>0.5</v>
      </c>
      <c r="M5554" s="7">
        <f t="shared" si="259"/>
        <v>2015</v>
      </c>
      <c r="N5554" s="7">
        <f t="shared" si="260"/>
        <v>8</v>
      </c>
      <c r="O5554" s="30">
        <f t="shared" si="261"/>
        <v>79.5</v>
      </c>
    </row>
    <row r="5555" spans="2:15" x14ac:dyDescent="0.2">
      <c r="B5555" s="13">
        <v>57302</v>
      </c>
      <c r="C5555" s="14">
        <v>42231.546111111209</v>
      </c>
      <c r="D5555" s="7" t="s">
        <v>10</v>
      </c>
      <c r="E5555" s="13">
        <v>2152</v>
      </c>
      <c r="F5555" s="7" t="s">
        <v>35</v>
      </c>
      <c r="G5555" s="7" t="s">
        <v>12</v>
      </c>
      <c r="H5555" s="13">
        <v>7</v>
      </c>
      <c r="I5555" s="13" t="str">
        <f>IF(G5555="Male",VLOOKUP(H5555,'Shoe size conversion table'!$B$6:$D$22,2),VLOOKUP(H5555,'Shoe size conversion table'!$J$6:$L$22,2))</f>
        <v>37-38</v>
      </c>
      <c r="J5555" s="13">
        <f>IF(G5555="Male",VLOOKUP(H5555,'Shoe size conversion table'!$B$6:$D$22,3),VLOOKUP(H5555,'Shoe size conversion table'!$J$6:$L$22,3))</f>
        <v>5</v>
      </c>
      <c r="K5555" s="11">
        <v>189</v>
      </c>
      <c r="L5555" s="12">
        <v>0</v>
      </c>
      <c r="M5555" s="7">
        <f t="shared" si="259"/>
        <v>2015</v>
      </c>
      <c r="N5555" s="7">
        <f t="shared" si="260"/>
        <v>8</v>
      </c>
      <c r="O5555" s="30">
        <f t="shared" si="261"/>
        <v>189</v>
      </c>
    </row>
    <row r="5556" spans="2:15" x14ac:dyDescent="0.2">
      <c r="B5556" s="13">
        <v>57302</v>
      </c>
      <c r="C5556" s="14">
        <v>42231.546111111209</v>
      </c>
      <c r="D5556" s="7" t="s">
        <v>10</v>
      </c>
      <c r="E5556" s="13">
        <v>2149</v>
      </c>
      <c r="F5556" s="7" t="s">
        <v>34</v>
      </c>
      <c r="G5556" s="7" t="s">
        <v>12</v>
      </c>
      <c r="H5556" s="13">
        <v>8.5</v>
      </c>
      <c r="I5556" s="13">
        <f>IF(G5556="Male",VLOOKUP(H5556,'Shoe size conversion table'!$B$6:$D$22,2),VLOOKUP(H5556,'Shoe size conversion table'!$J$6:$L$22,2))</f>
        <v>39</v>
      </c>
      <c r="J5556" s="13">
        <f>IF(G5556="Male",VLOOKUP(H5556,'Shoe size conversion table'!$B$6:$D$22,3),VLOOKUP(H5556,'Shoe size conversion table'!$J$6:$L$22,3))</f>
        <v>6.5</v>
      </c>
      <c r="K5556" s="11">
        <v>139</v>
      </c>
      <c r="L5556" s="12">
        <v>0</v>
      </c>
      <c r="M5556" s="7">
        <f t="shared" si="259"/>
        <v>2015</v>
      </c>
      <c r="N5556" s="7">
        <f t="shared" si="260"/>
        <v>8</v>
      </c>
      <c r="O5556" s="30">
        <f t="shared" si="261"/>
        <v>139</v>
      </c>
    </row>
    <row r="5557" spans="2:15" x14ac:dyDescent="0.2">
      <c r="B5557" s="13">
        <v>57303</v>
      </c>
      <c r="C5557" s="14">
        <v>42231.586111111108</v>
      </c>
      <c r="D5557" s="7" t="s">
        <v>7</v>
      </c>
      <c r="E5557" s="13">
        <v>2196</v>
      </c>
      <c r="F5557" s="7" t="s">
        <v>50</v>
      </c>
      <c r="G5557" s="7" t="s">
        <v>12</v>
      </c>
      <c r="H5557" s="13">
        <v>9</v>
      </c>
      <c r="I5557" s="13" t="str">
        <f>IF(G5557="Male",VLOOKUP(H5557,'Shoe size conversion table'!$B$6:$D$22,2),VLOOKUP(H5557,'Shoe size conversion table'!$J$6:$L$22,2))</f>
        <v>39-40</v>
      </c>
      <c r="J5557" s="13">
        <f>IF(G5557="Male",VLOOKUP(H5557,'Shoe size conversion table'!$B$6:$D$22,3),VLOOKUP(H5557,'Shoe size conversion table'!$J$6:$L$22,3))</f>
        <v>7</v>
      </c>
      <c r="K5557" s="11">
        <v>179</v>
      </c>
      <c r="L5557" s="12">
        <v>0.5</v>
      </c>
      <c r="M5557" s="7">
        <f t="shared" si="259"/>
        <v>2015</v>
      </c>
      <c r="N5557" s="7">
        <f t="shared" si="260"/>
        <v>8</v>
      </c>
      <c r="O5557" s="30">
        <f t="shared" si="261"/>
        <v>89.5</v>
      </c>
    </row>
    <row r="5558" spans="2:15" x14ac:dyDescent="0.2">
      <c r="B5558" s="13">
        <v>57304</v>
      </c>
      <c r="C5558" s="14">
        <v>42231.656111111108</v>
      </c>
      <c r="D5558" s="7" t="s">
        <v>7</v>
      </c>
      <c r="E5558" s="13">
        <v>2224</v>
      </c>
      <c r="F5558" s="7" t="s">
        <v>54</v>
      </c>
      <c r="G5558" s="7" t="s">
        <v>11</v>
      </c>
      <c r="H5558" s="13">
        <v>9.5</v>
      </c>
      <c r="I5558" s="13" t="str">
        <f>IF(G5558="Male",VLOOKUP(H5558,'Shoe size conversion table'!$B$6:$D$22,2),VLOOKUP(H5558,'Shoe size conversion table'!$J$6:$L$22,2))</f>
        <v>42-43</v>
      </c>
      <c r="J5558" s="13">
        <f>IF(G5558="Male",VLOOKUP(H5558,'Shoe size conversion table'!$B$6:$D$22,3),VLOOKUP(H5558,'Shoe size conversion table'!$J$6:$L$22,3))</f>
        <v>9</v>
      </c>
      <c r="K5558" s="11">
        <v>129</v>
      </c>
      <c r="L5558" s="12">
        <v>0.2</v>
      </c>
      <c r="M5558" s="7">
        <f t="shared" si="259"/>
        <v>2015</v>
      </c>
      <c r="N5558" s="7">
        <f t="shared" si="260"/>
        <v>8</v>
      </c>
      <c r="O5558" s="30">
        <f t="shared" si="261"/>
        <v>103.2</v>
      </c>
    </row>
    <row r="5559" spans="2:15" x14ac:dyDescent="0.2">
      <c r="B5559" s="13">
        <v>57305</v>
      </c>
      <c r="C5559" s="14">
        <v>42231.766111111305</v>
      </c>
      <c r="D5559" s="7" t="s">
        <v>7</v>
      </c>
      <c r="E5559" s="13">
        <v>2200</v>
      </c>
      <c r="F5559" s="7" t="s">
        <v>57</v>
      </c>
      <c r="G5559" s="7" t="s">
        <v>11</v>
      </c>
      <c r="H5559" s="13">
        <v>10</v>
      </c>
      <c r="I5559" s="13">
        <f>IF(G5559="Male",VLOOKUP(H5559,'Shoe size conversion table'!$B$6:$D$22,2),VLOOKUP(H5559,'Shoe size conversion table'!$J$6:$L$22,2))</f>
        <v>43</v>
      </c>
      <c r="J5559" s="13">
        <f>IF(G5559="Male",VLOOKUP(H5559,'Shoe size conversion table'!$B$6:$D$22,3),VLOOKUP(H5559,'Shoe size conversion table'!$J$6:$L$22,3))</f>
        <v>9.5</v>
      </c>
      <c r="K5559" s="11">
        <v>169</v>
      </c>
      <c r="L5559" s="12">
        <v>0</v>
      </c>
      <c r="M5559" s="7">
        <f t="shared" si="259"/>
        <v>2015</v>
      </c>
      <c r="N5559" s="7">
        <f t="shared" si="260"/>
        <v>8</v>
      </c>
      <c r="O5559" s="30">
        <f t="shared" si="261"/>
        <v>169</v>
      </c>
    </row>
    <row r="5560" spans="2:15" x14ac:dyDescent="0.2">
      <c r="B5560" s="13">
        <v>57306</v>
      </c>
      <c r="C5560" s="14">
        <v>42232.006111111252</v>
      </c>
      <c r="D5560" s="7" t="s">
        <v>8</v>
      </c>
      <c r="E5560" s="13">
        <v>2240</v>
      </c>
      <c r="F5560" s="7" t="s">
        <v>38</v>
      </c>
      <c r="G5560" s="7" t="s">
        <v>11</v>
      </c>
      <c r="H5560" s="13">
        <v>8.5</v>
      </c>
      <c r="I5560" s="13" t="str">
        <f>IF(G5560="Male",VLOOKUP(H5560,'Shoe size conversion table'!$B$6:$D$22,2),VLOOKUP(H5560,'Shoe size conversion table'!$J$6:$L$22,2))</f>
        <v>41-42</v>
      </c>
      <c r="J5560" s="13">
        <f>IF(G5560="Male",VLOOKUP(H5560,'Shoe size conversion table'!$B$6:$D$22,3),VLOOKUP(H5560,'Shoe size conversion table'!$J$6:$L$22,3))</f>
        <v>8</v>
      </c>
      <c r="K5560" s="11">
        <v>189</v>
      </c>
      <c r="L5560" s="12">
        <v>0</v>
      </c>
      <c r="M5560" s="7">
        <f t="shared" si="259"/>
        <v>2015</v>
      </c>
      <c r="N5560" s="7">
        <f t="shared" si="260"/>
        <v>8</v>
      </c>
      <c r="O5560" s="30">
        <f t="shared" si="261"/>
        <v>189</v>
      </c>
    </row>
    <row r="5561" spans="2:15" x14ac:dyDescent="0.2">
      <c r="B5561" s="13">
        <v>57306</v>
      </c>
      <c r="C5561" s="14">
        <v>42232.006111111252</v>
      </c>
      <c r="D5561" s="7" t="s">
        <v>8</v>
      </c>
      <c r="E5561" s="13">
        <v>2183</v>
      </c>
      <c r="F5561" s="7" t="s">
        <v>38</v>
      </c>
      <c r="G5561" s="7" t="s">
        <v>11</v>
      </c>
      <c r="H5561" s="13">
        <v>8.5</v>
      </c>
      <c r="I5561" s="13" t="str">
        <f>IF(G5561="Male",VLOOKUP(H5561,'Shoe size conversion table'!$B$6:$D$22,2),VLOOKUP(H5561,'Shoe size conversion table'!$J$6:$L$22,2))</f>
        <v>41-42</v>
      </c>
      <c r="J5561" s="13">
        <f>IF(G5561="Male",VLOOKUP(H5561,'Shoe size conversion table'!$B$6:$D$22,3),VLOOKUP(H5561,'Shoe size conversion table'!$J$6:$L$22,3))</f>
        <v>8</v>
      </c>
      <c r="K5561" s="11">
        <v>189</v>
      </c>
      <c r="L5561" s="12">
        <v>0</v>
      </c>
      <c r="M5561" s="7">
        <f t="shared" si="259"/>
        <v>2015</v>
      </c>
      <c r="N5561" s="7">
        <f t="shared" si="260"/>
        <v>8</v>
      </c>
      <c r="O5561" s="30">
        <f t="shared" si="261"/>
        <v>189</v>
      </c>
    </row>
    <row r="5562" spans="2:15" x14ac:dyDescent="0.2">
      <c r="B5562" s="13">
        <v>57307</v>
      </c>
      <c r="C5562" s="14">
        <v>42232.076111111252</v>
      </c>
      <c r="D5562" s="7" t="s">
        <v>8</v>
      </c>
      <c r="E5562" s="13">
        <v>2220</v>
      </c>
      <c r="F5562" s="7" t="s">
        <v>42</v>
      </c>
      <c r="G5562" s="7" t="s">
        <v>11</v>
      </c>
      <c r="H5562" s="13">
        <v>10.5</v>
      </c>
      <c r="I5562" s="13" t="str">
        <f>IF(G5562="Male",VLOOKUP(H5562,'Shoe size conversion table'!$B$6:$D$22,2),VLOOKUP(H5562,'Shoe size conversion table'!$J$6:$L$22,2))</f>
        <v>43-44</v>
      </c>
      <c r="J5562" s="13">
        <f>IF(G5562="Male",VLOOKUP(H5562,'Shoe size conversion table'!$B$6:$D$22,3),VLOOKUP(H5562,'Shoe size conversion table'!$J$6:$L$22,3))</f>
        <v>10</v>
      </c>
      <c r="K5562" s="11">
        <v>159</v>
      </c>
      <c r="L5562" s="12">
        <v>0</v>
      </c>
      <c r="M5562" s="7">
        <f t="shared" si="259"/>
        <v>2015</v>
      </c>
      <c r="N5562" s="7">
        <f t="shared" si="260"/>
        <v>8</v>
      </c>
      <c r="O5562" s="30">
        <f t="shared" si="261"/>
        <v>159</v>
      </c>
    </row>
    <row r="5563" spans="2:15" x14ac:dyDescent="0.2">
      <c r="B5563" s="13">
        <v>57308</v>
      </c>
      <c r="C5563" s="14">
        <v>42232.366111111107</v>
      </c>
      <c r="D5563" s="7" t="s">
        <v>8</v>
      </c>
      <c r="E5563" s="13">
        <v>2235</v>
      </c>
      <c r="F5563" s="7" t="s">
        <v>42</v>
      </c>
      <c r="G5563" s="7" t="s">
        <v>11</v>
      </c>
      <c r="H5563" s="13">
        <v>9.5</v>
      </c>
      <c r="I5563" s="13" t="str">
        <f>IF(G5563="Male",VLOOKUP(H5563,'Shoe size conversion table'!$B$6:$D$22,2),VLOOKUP(H5563,'Shoe size conversion table'!$J$6:$L$22,2))</f>
        <v>42-43</v>
      </c>
      <c r="J5563" s="13">
        <f>IF(G5563="Male",VLOOKUP(H5563,'Shoe size conversion table'!$B$6:$D$22,3),VLOOKUP(H5563,'Shoe size conversion table'!$J$6:$L$22,3))</f>
        <v>9</v>
      </c>
      <c r="K5563" s="11">
        <v>179</v>
      </c>
      <c r="L5563" s="12">
        <v>0</v>
      </c>
      <c r="M5563" s="7">
        <f t="shared" si="259"/>
        <v>2015</v>
      </c>
      <c r="N5563" s="7">
        <f t="shared" si="260"/>
        <v>8</v>
      </c>
      <c r="O5563" s="30">
        <f t="shared" si="261"/>
        <v>179</v>
      </c>
    </row>
    <row r="5564" spans="2:15" x14ac:dyDescent="0.2">
      <c r="B5564" s="13">
        <v>57309</v>
      </c>
      <c r="C5564" s="14">
        <v>42232.376111111313</v>
      </c>
      <c r="D5564" s="7" t="s">
        <v>10</v>
      </c>
      <c r="E5564" s="13">
        <v>2187</v>
      </c>
      <c r="F5564" s="7" t="s">
        <v>35</v>
      </c>
      <c r="G5564" s="7" t="s">
        <v>11</v>
      </c>
      <c r="H5564" s="13">
        <v>8.5</v>
      </c>
      <c r="I5564" s="13" t="str">
        <f>IF(G5564="Male",VLOOKUP(H5564,'Shoe size conversion table'!$B$6:$D$22,2),VLOOKUP(H5564,'Shoe size conversion table'!$J$6:$L$22,2))</f>
        <v>41-42</v>
      </c>
      <c r="J5564" s="13">
        <f>IF(G5564="Male",VLOOKUP(H5564,'Shoe size conversion table'!$B$6:$D$22,3),VLOOKUP(H5564,'Shoe size conversion table'!$J$6:$L$22,3))</f>
        <v>8</v>
      </c>
      <c r="K5564" s="11">
        <v>129</v>
      </c>
      <c r="L5564" s="12">
        <v>0</v>
      </c>
      <c r="M5564" s="7">
        <f t="shared" si="259"/>
        <v>2015</v>
      </c>
      <c r="N5564" s="7">
        <f t="shared" si="260"/>
        <v>8</v>
      </c>
      <c r="O5564" s="30">
        <f t="shared" si="261"/>
        <v>129</v>
      </c>
    </row>
    <row r="5565" spans="2:15" x14ac:dyDescent="0.2">
      <c r="B5565" s="13">
        <v>57310</v>
      </c>
      <c r="C5565" s="14">
        <v>42232.416111111212</v>
      </c>
      <c r="D5565" s="7" t="s">
        <v>7</v>
      </c>
      <c r="E5565" s="13">
        <v>2210</v>
      </c>
      <c r="F5565" s="7" t="s">
        <v>50</v>
      </c>
      <c r="G5565" s="7" t="s">
        <v>11</v>
      </c>
      <c r="H5565" s="13">
        <v>9</v>
      </c>
      <c r="I5565" s="13">
        <f>IF(G5565="Male",VLOOKUP(H5565,'Shoe size conversion table'!$B$6:$D$22,2),VLOOKUP(H5565,'Shoe size conversion table'!$J$6:$L$22,2))</f>
        <v>42</v>
      </c>
      <c r="J5565" s="13">
        <f>IF(G5565="Male",VLOOKUP(H5565,'Shoe size conversion table'!$B$6:$D$22,3),VLOOKUP(H5565,'Shoe size conversion table'!$J$6:$L$22,3))</f>
        <v>8.5</v>
      </c>
      <c r="K5565" s="11">
        <v>139</v>
      </c>
      <c r="L5565" s="12">
        <v>0</v>
      </c>
      <c r="M5565" s="7">
        <f t="shared" si="259"/>
        <v>2015</v>
      </c>
      <c r="N5565" s="7">
        <f t="shared" si="260"/>
        <v>8</v>
      </c>
      <c r="O5565" s="30">
        <f t="shared" si="261"/>
        <v>139</v>
      </c>
    </row>
    <row r="5566" spans="2:15" x14ac:dyDescent="0.2">
      <c r="B5566" s="13">
        <v>57311</v>
      </c>
      <c r="C5566" s="14">
        <v>42232.516111111247</v>
      </c>
      <c r="D5566" s="7" t="s">
        <v>7</v>
      </c>
      <c r="E5566" s="13">
        <v>2174</v>
      </c>
      <c r="F5566" s="7" t="s">
        <v>47</v>
      </c>
      <c r="G5566" s="7" t="s">
        <v>11</v>
      </c>
      <c r="H5566" s="13">
        <v>6</v>
      </c>
      <c r="I5566" s="13">
        <f>IF(G5566="Male",VLOOKUP(H5566,'Shoe size conversion table'!$B$6:$D$22,2),VLOOKUP(H5566,'Shoe size conversion table'!$J$6:$L$22,2))</f>
        <v>39</v>
      </c>
      <c r="J5566" s="13">
        <f>IF(G5566="Male",VLOOKUP(H5566,'Shoe size conversion table'!$B$6:$D$22,3),VLOOKUP(H5566,'Shoe size conversion table'!$J$6:$L$22,3))</f>
        <v>5.5</v>
      </c>
      <c r="K5566" s="11">
        <v>159</v>
      </c>
      <c r="L5566" s="12">
        <v>0.5</v>
      </c>
      <c r="M5566" s="7">
        <f t="shared" si="259"/>
        <v>2015</v>
      </c>
      <c r="N5566" s="7">
        <f t="shared" si="260"/>
        <v>8</v>
      </c>
      <c r="O5566" s="30">
        <f t="shared" si="261"/>
        <v>79.5</v>
      </c>
    </row>
    <row r="5567" spans="2:15" x14ac:dyDescent="0.2">
      <c r="B5567" s="13">
        <v>57312</v>
      </c>
      <c r="C5567" s="14">
        <v>42232.536111111214</v>
      </c>
      <c r="D5567" s="7" t="s">
        <v>7</v>
      </c>
      <c r="E5567" s="13">
        <v>2226</v>
      </c>
      <c r="F5567" s="7" t="s">
        <v>54</v>
      </c>
      <c r="G5567" s="7" t="s">
        <v>11</v>
      </c>
      <c r="H5567" s="13">
        <v>11.5</v>
      </c>
      <c r="I5567" s="13" t="str">
        <f>IF(G5567="Male",VLOOKUP(H5567,'Shoe size conversion table'!$B$6:$D$22,2),VLOOKUP(H5567,'Shoe size conversion table'!$J$6:$L$22,2))</f>
        <v>44-45</v>
      </c>
      <c r="J5567" s="13">
        <f>IF(G5567="Male",VLOOKUP(H5567,'Shoe size conversion table'!$B$6:$D$22,3),VLOOKUP(H5567,'Shoe size conversion table'!$J$6:$L$22,3))</f>
        <v>11</v>
      </c>
      <c r="K5567" s="11">
        <v>149</v>
      </c>
      <c r="L5567" s="12">
        <v>0</v>
      </c>
      <c r="M5567" s="7">
        <f t="shared" si="259"/>
        <v>2015</v>
      </c>
      <c r="N5567" s="7">
        <f t="shared" si="260"/>
        <v>8</v>
      </c>
      <c r="O5567" s="30">
        <f t="shared" si="261"/>
        <v>149</v>
      </c>
    </row>
    <row r="5568" spans="2:15" x14ac:dyDescent="0.2">
      <c r="B5568" s="13">
        <v>57313</v>
      </c>
      <c r="C5568" s="14">
        <v>42232.736111111109</v>
      </c>
      <c r="D5568" s="7" t="s">
        <v>8</v>
      </c>
      <c r="E5568" s="13">
        <v>2208</v>
      </c>
      <c r="F5568" s="7" t="s">
        <v>42</v>
      </c>
      <c r="G5568" s="7" t="s">
        <v>12</v>
      </c>
      <c r="H5568" s="13">
        <v>8</v>
      </c>
      <c r="I5568" s="13" t="str">
        <f>IF(G5568="Male",VLOOKUP(H5568,'Shoe size conversion table'!$B$6:$D$22,2),VLOOKUP(H5568,'Shoe size conversion table'!$J$6:$L$22,2))</f>
        <v>38-39</v>
      </c>
      <c r="J5568" s="13">
        <f>IF(G5568="Male",VLOOKUP(H5568,'Shoe size conversion table'!$B$6:$D$22,3),VLOOKUP(H5568,'Shoe size conversion table'!$J$6:$L$22,3))</f>
        <v>6</v>
      </c>
      <c r="K5568" s="11">
        <v>189</v>
      </c>
      <c r="L5568" s="12">
        <v>0</v>
      </c>
      <c r="M5568" s="7">
        <f t="shared" si="259"/>
        <v>2015</v>
      </c>
      <c r="N5568" s="7">
        <f t="shared" si="260"/>
        <v>8</v>
      </c>
      <c r="O5568" s="30">
        <f t="shared" si="261"/>
        <v>189</v>
      </c>
    </row>
    <row r="5569" spans="2:15" x14ac:dyDescent="0.2">
      <c r="B5569" s="13">
        <v>57314</v>
      </c>
      <c r="C5569" s="14">
        <v>42232.816111111104</v>
      </c>
      <c r="D5569" s="7" t="s">
        <v>9</v>
      </c>
      <c r="E5569" s="13">
        <v>2224</v>
      </c>
      <c r="F5569" s="7" t="s">
        <v>61</v>
      </c>
      <c r="G5569" s="7" t="s">
        <v>12</v>
      </c>
      <c r="H5569" s="13">
        <v>7.5</v>
      </c>
      <c r="I5569" s="13">
        <f>IF(G5569="Male",VLOOKUP(H5569,'Shoe size conversion table'!$B$6:$D$22,2),VLOOKUP(H5569,'Shoe size conversion table'!$J$6:$L$22,2))</f>
        <v>38</v>
      </c>
      <c r="J5569" s="13">
        <f>IF(G5569="Male",VLOOKUP(H5569,'Shoe size conversion table'!$B$6:$D$22,3),VLOOKUP(H5569,'Shoe size conversion table'!$J$6:$L$22,3))</f>
        <v>5.5</v>
      </c>
      <c r="K5569" s="11">
        <v>199</v>
      </c>
      <c r="L5569" s="12">
        <v>0.5</v>
      </c>
      <c r="M5569" s="7">
        <f t="shared" si="259"/>
        <v>2015</v>
      </c>
      <c r="N5569" s="7">
        <f t="shared" si="260"/>
        <v>8</v>
      </c>
      <c r="O5569" s="30">
        <f t="shared" si="261"/>
        <v>99.5</v>
      </c>
    </row>
    <row r="5570" spans="2:15" x14ac:dyDescent="0.2">
      <c r="B5570" s="13">
        <v>57315</v>
      </c>
      <c r="C5570" s="14">
        <v>42232.886111111249</v>
      </c>
      <c r="D5570" s="7" t="s">
        <v>9</v>
      </c>
      <c r="E5570" s="13">
        <v>2151</v>
      </c>
      <c r="F5570" s="7" t="s">
        <v>61</v>
      </c>
      <c r="G5570" s="7" t="s">
        <v>12</v>
      </c>
      <c r="H5570" s="13">
        <v>8.5</v>
      </c>
      <c r="I5570" s="13">
        <f>IF(G5570="Male",VLOOKUP(H5570,'Shoe size conversion table'!$B$6:$D$22,2),VLOOKUP(H5570,'Shoe size conversion table'!$J$6:$L$22,2))</f>
        <v>39</v>
      </c>
      <c r="J5570" s="13">
        <f>IF(G5570="Male",VLOOKUP(H5570,'Shoe size conversion table'!$B$6:$D$22,3),VLOOKUP(H5570,'Shoe size conversion table'!$J$6:$L$22,3))</f>
        <v>6.5</v>
      </c>
      <c r="K5570" s="11">
        <v>129</v>
      </c>
      <c r="L5570" s="12">
        <v>0.3</v>
      </c>
      <c r="M5570" s="7">
        <f t="shared" si="259"/>
        <v>2015</v>
      </c>
      <c r="N5570" s="7">
        <f t="shared" si="260"/>
        <v>8</v>
      </c>
      <c r="O5570" s="30">
        <f t="shared" si="261"/>
        <v>90.3</v>
      </c>
    </row>
    <row r="5571" spans="2:15" x14ac:dyDescent="0.2">
      <c r="B5571" s="13">
        <v>57316</v>
      </c>
      <c r="C5571" s="14">
        <v>42232.966111111316</v>
      </c>
      <c r="D5571" s="7" t="s">
        <v>10</v>
      </c>
      <c r="E5571" s="13">
        <v>2242</v>
      </c>
      <c r="F5571" s="7" t="s">
        <v>35</v>
      </c>
      <c r="G5571" s="7" t="s">
        <v>11</v>
      </c>
      <c r="H5571" s="13">
        <v>9.5</v>
      </c>
      <c r="I5571" s="13" t="str">
        <f>IF(G5571="Male",VLOOKUP(H5571,'Shoe size conversion table'!$B$6:$D$22,2),VLOOKUP(H5571,'Shoe size conversion table'!$J$6:$L$22,2))</f>
        <v>42-43</v>
      </c>
      <c r="J5571" s="13">
        <f>IF(G5571="Male",VLOOKUP(H5571,'Shoe size conversion table'!$B$6:$D$22,3),VLOOKUP(H5571,'Shoe size conversion table'!$J$6:$L$22,3))</f>
        <v>9</v>
      </c>
      <c r="K5571" s="11">
        <v>169</v>
      </c>
      <c r="L5571" s="12">
        <v>0</v>
      </c>
      <c r="M5571" s="7">
        <f t="shared" si="259"/>
        <v>2015</v>
      </c>
      <c r="N5571" s="7">
        <f t="shared" si="260"/>
        <v>8</v>
      </c>
      <c r="O5571" s="30">
        <f t="shared" si="261"/>
        <v>169</v>
      </c>
    </row>
    <row r="5572" spans="2:15" x14ac:dyDescent="0.2">
      <c r="B5572" s="13">
        <v>57317</v>
      </c>
      <c r="C5572" s="14">
        <v>42233.016111111108</v>
      </c>
      <c r="D5572" s="7" t="s">
        <v>7</v>
      </c>
      <c r="E5572" s="13">
        <v>2165</v>
      </c>
      <c r="F5572" s="7" t="s">
        <v>49</v>
      </c>
      <c r="G5572" s="7" t="s">
        <v>12</v>
      </c>
      <c r="H5572" s="13">
        <v>9</v>
      </c>
      <c r="I5572" s="13" t="str">
        <f>IF(G5572="Male",VLOOKUP(H5572,'Shoe size conversion table'!$B$6:$D$22,2),VLOOKUP(H5572,'Shoe size conversion table'!$J$6:$L$22,2))</f>
        <v>39-40</v>
      </c>
      <c r="J5572" s="13">
        <f>IF(G5572="Male",VLOOKUP(H5572,'Shoe size conversion table'!$B$6:$D$22,3),VLOOKUP(H5572,'Shoe size conversion table'!$J$6:$L$22,3))</f>
        <v>7</v>
      </c>
      <c r="K5572" s="11">
        <v>169</v>
      </c>
      <c r="L5572" s="12">
        <v>0.1</v>
      </c>
      <c r="M5572" s="7">
        <f t="shared" si="259"/>
        <v>2015</v>
      </c>
      <c r="N5572" s="7">
        <f t="shared" si="260"/>
        <v>8</v>
      </c>
      <c r="O5572" s="30">
        <f t="shared" si="261"/>
        <v>152.1</v>
      </c>
    </row>
    <row r="5573" spans="2:15" x14ac:dyDescent="0.2">
      <c r="B5573" s="13">
        <v>57318</v>
      </c>
      <c r="C5573" s="14">
        <v>42233.076111111317</v>
      </c>
      <c r="D5573" s="7" t="s">
        <v>9</v>
      </c>
      <c r="E5573" s="13">
        <v>2238</v>
      </c>
      <c r="F5573" s="7" t="s">
        <v>61</v>
      </c>
      <c r="G5573" s="7" t="s">
        <v>12</v>
      </c>
      <c r="H5573" s="13">
        <v>8</v>
      </c>
      <c r="I5573" s="13" t="str">
        <f>IF(G5573="Male",VLOOKUP(H5573,'Shoe size conversion table'!$B$6:$D$22,2),VLOOKUP(H5573,'Shoe size conversion table'!$J$6:$L$22,2))</f>
        <v>38-39</v>
      </c>
      <c r="J5573" s="13">
        <f>IF(G5573="Male",VLOOKUP(H5573,'Shoe size conversion table'!$B$6:$D$22,3),VLOOKUP(H5573,'Shoe size conversion table'!$J$6:$L$22,3))</f>
        <v>6</v>
      </c>
      <c r="K5573" s="11">
        <v>159</v>
      </c>
      <c r="L5573" s="12">
        <v>0</v>
      </c>
      <c r="M5573" s="7">
        <f t="shared" ref="M5573:M5636" si="262">YEAR(C5573)</f>
        <v>2015</v>
      </c>
      <c r="N5573" s="7">
        <f t="shared" si="260"/>
        <v>8</v>
      </c>
      <c r="O5573" s="30">
        <f t="shared" si="261"/>
        <v>159</v>
      </c>
    </row>
    <row r="5574" spans="2:15" x14ac:dyDescent="0.2">
      <c r="B5574" s="13">
        <v>57319</v>
      </c>
      <c r="C5574" s="14">
        <v>42233.296111111311</v>
      </c>
      <c r="D5574" s="7" t="s">
        <v>8</v>
      </c>
      <c r="E5574" s="13">
        <v>2202</v>
      </c>
      <c r="F5574" s="7" t="s">
        <v>39</v>
      </c>
      <c r="G5574" s="7" t="s">
        <v>11</v>
      </c>
      <c r="H5574" s="13">
        <v>14</v>
      </c>
      <c r="I5574" s="13">
        <f>IF(G5574="Male",VLOOKUP(H5574,'Shoe size conversion table'!$B$6:$D$22,2),VLOOKUP(H5574,'Shoe size conversion table'!$J$6:$L$22,2))</f>
        <v>47</v>
      </c>
      <c r="J5574" s="13">
        <f>IF(G5574="Male",VLOOKUP(H5574,'Shoe size conversion table'!$B$6:$D$22,3),VLOOKUP(H5574,'Shoe size conversion table'!$J$6:$L$22,3))</f>
        <v>13.5</v>
      </c>
      <c r="K5574" s="11">
        <v>179</v>
      </c>
      <c r="L5574" s="12">
        <v>0.3</v>
      </c>
      <c r="M5574" s="7">
        <f t="shared" si="262"/>
        <v>2015</v>
      </c>
      <c r="N5574" s="7">
        <f t="shared" ref="N5574:N5637" si="263">MONTH(C5574:C20541)</f>
        <v>8</v>
      </c>
      <c r="O5574" s="30">
        <f t="shared" ref="O5574:O5637" si="264">K5574*(1-L5574)</f>
        <v>125.3</v>
      </c>
    </row>
    <row r="5575" spans="2:15" x14ac:dyDescent="0.2">
      <c r="B5575" s="13">
        <v>57320</v>
      </c>
      <c r="C5575" s="14">
        <v>42233.366111111107</v>
      </c>
      <c r="D5575" s="7" t="s">
        <v>8</v>
      </c>
      <c r="E5575" s="13">
        <v>2174</v>
      </c>
      <c r="F5575" s="7" t="s">
        <v>38</v>
      </c>
      <c r="G5575" s="7" t="s">
        <v>11</v>
      </c>
      <c r="H5575" s="13">
        <v>10</v>
      </c>
      <c r="I5575" s="13">
        <f>IF(G5575="Male",VLOOKUP(H5575,'Shoe size conversion table'!$B$6:$D$22,2),VLOOKUP(H5575,'Shoe size conversion table'!$J$6:$L$22,2))</f>
        <v>43</v>
      </c>
      <c r="J5575" s="13">
        <f>IF(G5575="Male",VLOOKUP(H5575,'Shoe size conversion table'!$B$6:$D$22,3),VLOOKUP(H5575,'Shoe size conversion table'!$J$6:$L$22,3))</f>
        <v>9.5</v>
      </c>
      <c r="K5575" s="11">
        <v>189</v>
      </c>
      <c r="L5575" s="12">
        <v>0.2</v>
      </c>
      <c r="M5575" s="7">
        <f t="shared" si="262"/>
        <v>2015</v>
      </c>
      <c r="N5575" s="7">
        <f t="shared" si="263"/>
        <v>8</v>
      </c>
      <c r="O5575" s="30">
        <f t="shared" si="264"/>
        <v>151.20000000000002</v>
      </c>
    </row>
    <row r="5576" spans="2:15" x14ac:dyDescent="0.2">
      <c r="B5576" s="13">
        <v>57321</v>
      </c>
      <c r="C5576" s="14">
        <v>42233.376111111313</v>
      </c>
      <c r="D5576" s="7" t="s">
        <v>10</v>
      </c>
      <c r="E5576" s="13">
        <v>2201</v>
      </c>
      <c r="F5576" s="7" t="s">
        <v>35</v>
      </c>
      <c r="G5576" s="7" t="s">
        <v>11</v>
      </c>
      <c r="H5576" s="13">
        <v>10.5</v>
      </c>
      <c r="I5576" s="13" t="str">
        <f>IF(G5576="Male",VLOOKUP(H5576,'Shoe size conversion table'!$B$6:$D$22,2),VLOOKUP(H5576,'Shoe size conversion table'!$J$6:$L$22,2))</f>
        <v>43-44</v>
      </c>
      <c r="J5576" s="13">
        <f>IF(G5576="Male",VLOOKUP(H5576,'Shoe size conversion table'!$B$6:$D$22,3),VLOOKUP(H5576,'Shoe size conversion table'!$J$6:$L$22,3))</f>
        <v>10</v>
      </c>
      <c r="K5576" s="11">
        <v>199</v>
      </c>
      <c r="L5576" s="12">
        <v>0.3</v>
      </c>
      <c r="M5576" s="7">
        <f t="shared" si="262"/>
        <v>2015</v>
      </c>
      <c r="N5576" s="7">
        <f t="shared" si="263"/>
        <v>8</v>
      </c>
      <c r="O5576" s="30">
        <f t="shared" si="264"/>
        <v>139.29999999999998</v>
      </c>
    </row>
    <row r="5577" spans="2:15" x14ac:dyDescent="0.2">
      <c r="B5577" s="13">
        <v>57322</v>
      </c>
      <c r="C5577" s="14">
        <v>42233.396111111215</v>
      </c>
      <c r="D5577" s="7" t="s">
        <v>7</v>
      </c>
      <c r="E5577" s="13">
        <v>2212</v>
      </c>
      <c r="F5577" s="7" t="s">
        <v>50</v>
      </c>
      <c r="G5577" s="7" t="s">
        <v>12</v>
      </c>
      <c r="H5577" s="13">
        <v>8.5</v>
      </c>
      <c r="I5577" s="13">
        <f>IF(G5577="Male",VLOOKUP(H5577,'Shoe size conversion table'!$B$6:$D$22,2),VLOOKUP(H5577,'Shoe size conversion table'!$J$6:$L$22,2))</f>
        <v>39</v>
      </c>
      <c r="J5577" s="13">
        <f>IF(G5577="Male",VLOOKUP(H5577,'Shoe size conversion table'!$B$6:$D$22,3),VLOOKUP(H5577,'Shoe size conversion table'!$J$6:$L$22,3))</f>
        <v>6.5</v>
      </c>
      <c r="K5577" s="11">
        <v>149</v>
      </c>
      <c r="L5577" s="12">
        <v>0</v>
      </c>
      <c r="M5577" s="7">
        <f t="shared" si="262"/>
        <v>2015</v>
      </c>
      <c r="N5577" s="7">
        <f t="shared" si="263"/>
        <v>8</v>
      </c>
      <c r="O5577" s="30">
        <f t="shared" si="264"/>
        <v>149</v>
      </c>
    </row>
    <row r="5578" spans="2:15" x14ac:dyDescent="0.2">
      <c r="B5578" s="13">
        <v>57323</v>
      </c>
      <c r="C5578" s="14">
        <v>42233.516111111108</v>
      </c>
      <c r="D5578" s="7" t="s">
        <v>7</v>
      </c>
      <c r="E5578" s="13">
        <v>2205</v>
      </c>
      <c r="F5578" s="7" t="s">
        <v>49</v>
      </c>
      <c r="G5578" s="7" t="s">
        <v>11</v>
      </c>
      <c r="H5578" s="13">
        <v>12</v>
      </c>
      <c r="I5578" s="13">
        <f>IF(G5578="Male",VLOOKUP(H5578,'Shoe size conversion table'!$B$6:$D$22,2),VLOOKUP(H5578,'Shoe size conversion table'!$J$6:$L$22,2))</f>
        <v>45</v>
      </c>
      <c r="J5578" s="13">
        <f>IF(G5578="Male",VLOOKUP(H5578,'Shoe size conversion table'!$B$6:$D$22,3),VLOOKUP(H5578,'Shoe size conversion table'!$J$6:$L$22,3))</f>
        <v>11.5</v>
      </c>
      <c r="K5578" s="11">
        <v>169</v>
      </c>
      <c r="L5578" s="12">
        <v>0</v>
      </c>
      <c r="M5578" s="7">
        <f t="shared" si="262"/>
        <v>2015</v>
      </c>
      <c r="N5578" s="7">
        <f t="shared" si="263"/>
        <v>8</v>
      </c>
      <c r="O5578" s="30">
        <f t="shared" si="264"/>
        <v>169</v>
      </c>
    </row>
    <row r="5579" spans="2:15" x14ac:dyDescent="0.2">
      <c r="B5579" s="13">
        <v>57324</v>
      </c>
      <c r="C5579" s="14">
        <v>42233.656111111108</v>
      </c>
      <c r="D5579" s="7" t="s">
        <v>7</v>
      </c>
      <c r="E5579" s="13">
        <v>2217</v>
      </c>
      <c r="F5579" s="7" t="s">
        <v>53</v>
      </c>
      <c r="G5579" s="7" t="s">
        <v>12</v>
      </c>
      <c r="H5579" s="13">
        <v>9.5</v>
      </c>
      <c r="I5579" s="13">
        <f>IF(G5579="Male",VLOOKUP(H5579,'Shoe size conversion table'!$B$6:$D$22,2),VLOOKUP(H5579,'Shoe size conversion table'!$J$6:$L$22,2))</f>
        <v>40</v>
      </c>
      <c r="J5579" s="13">
        <f>IF(G5579="Male",VLOOKUP(H5579,'Shoe size conversion table'!$B$6:$D$22,3),VLOOKUP(H5579,'Shoe size conversion table'!$J$6:$L$22,3))</f>
        <v>7.5</v>
      </c>
      <c r="K5579" s="11">
        <v>139</v>
      </c>
      <c r="L5579" s="12">
        <v>0</v>
      </c>
      <c r="M5579" s="7">
        <f t="shared" si="262"/>
        <v>2015</v>
      </c>
      <c r="N5579" s="7">
        <f t="shared" si="263"/>
        <v>8</v>
      </c>
      <c r="O5579" s="30">
        <f t="shared" si="264"/>
        <v>139</v>
      </c>
    </row>
    <row r="5580" spans="2:15" x14ac:dyDescent="0.2">
      <c r="B5580" s="13">
        <v>57324</v>
      </c>
      <c r="C5580" s="14">
        <v>42233.656111111108</v>
      </c>
      <c r="D5580" s="7" t="s">
        <v>7</v>
      </c>
      <c r="E5580" s="13">
        <v>2155</v>
      </c>
      <c r="F5580" s="7" t="s">
        <v>51</v>
      </c>
      <c r="G5580" s="7" t="s">
        <v>12</v>
      </c>
      <c r="H5580" s="13">
        <v>10.5</v>
      </c>
      <c r="I5580" s="13">
        <f>IF(G5580="Male",VLOOKUP(H5580,'Shoe size conversion table'!$B$6:$D$22,2),VLOOKUP(H5580,'Shoe size conversion table'!$J$6:$L$22,2))</f>
        <v>41</v>
      </c>
      <c r="J5580" s="13">
        <f>IF(G5580="Male",VLOOKUP(H5580,'Shoe size conversion table'!$B$6:$D$22,3),VLOOKUP(H5580,'Shoe size conversion table'!$J$6:$L$22,3))</f>
        <v>8.5</v>
      </c>
      <c r="K5580" s="11">
        <v>169</v>
      </c>
      <c r="L5580" s="12">
        <v>0</v>
      </c>
      <c r="M5580" s="7">
        <f t="shared" si="262"/>
        <v>2015</v>
      </c>
      <c r="N5580" s="7">
        <f t="shared" si="263"/>
        <v>8</v>
      </c>
      <c r="O5580" s="30">
        <f t="shared" si="264"/>
        <v>169</v>
      </c>
    </row>
    <row r="5581" spans="2:15" x14ac:dyDescent="0.2">
      <c r="B5581" s="13">
        <v>57325</v>
      </c>
      <c r="C5581" s="14">
        <v>42233.736111111109</v>
      </c>
      <c r="D5581" s="7" t="s">
        <v>7</v>
      </c>
      <c r="E5581" s="13">
        <v>2175</v>
      </c>
      <c r="F5581" s="7" t="s">
        <v>52</v>
      </c>
      <c r="G5581" s="7" t="s">
        <v>12</v>
      </c>
      <c r="H5581" s="13">
        <v>7</v>
      </c>
      <c r="I5581" s="13" t="str">
        <f>IF(G5581="Male",VLOOKUP(H5581,'Shoe size conversion table'!$B$6:$D$22,2),VLOOKUP(H5581,'Shoe size conversion table'!$J$6:$L$22,2))</f>
        <v>37-38</v>
      </c>
      <c r="J5581" s="13">
        <f>IF(G5581="Male",VLOOKUP(H5581,'Shoe size conversion table'!$B$6:$D$22,3),VLOOKUP(H5581,'Shoe size conversion table'!$J$6:$L$22,3))</f>
        <v>5</v>
      </c>
      <c r="K5581" s="11">
        <v>129</v>
      </c>
      <c r="L5581" s="12">
        <v>0</v>
      </c>
      <c r="M5581" s="7">
        <f t="shared" si="262"/>
        <v>2015</v>
      </c>
      <c r="N5581" s="7">
        <f t="shared" si="263"/>
        <v>8</v>
      </c>
      <c r="O5581" s="30">
        <f t="shared" si="264"/>
        <v>129</v>
      </c>
    </row>
    <row r="5582" spans="2:15" x14ac:dyDescent="0.2">
      <c r="B5582" s="13">
        <v>57326</v>
      </c>
      <c r="C5582" s="14">
        <v>42233.806111111109</v>
      </c>
      <c r="D5582" s="7" t="s">
        <v>10</v>
      </c>
      <c r="E5582" s="13">
        <v>2201</v>
      </c>
      <c r="F5582" s="7" t="s">
        <v>35</v>
      </c>
      <c r="G5582" s="7" t="s">
        <v>11</v>
      </c>
      <c r="H5582" s="13">
        <v>10.5</v>
      </c>
      <c r="I5582" s="13" t="str">
        <f>IF(G5582="Male",VLOOKUP(H5582,'Shoe size conversion table'!$B$6:$D$22,2),VLOOKUP(H5582,'Shoe size conversion table'!$J$6:$L$22,2))</f>
        <v>43-44</v>
      </c>
      <c r="J5582" s="13">
        <f>IF(G5582="Male",VLOOKUP(H5582,'Shoe size conversion table'!$B$6:$D$22,3),VLOOKUP(H5582,'Shoe size conversion table'!$J$6:$L$22,3))</f>
        <v>10</v>
      </c>
      <c r="K5582" s="11">
        <v>199</v>
      </c>
      <c r="L5582" s="12">
        <v>0.3</v>
      </c>
      <c r="M5582" s="7">
        <f t="shared" si="262"/>
        <v>2015</v>
      </c>
      <c r="N5582" s="7">
        <f t="shared" si="263"/>
        <v>8</v>
      </c>
      <c r="O5582" s="30">
        <f t="shared" si="264"/>
        <v>139.29999999999998</v>
      </c>
    </row>
    <row r="5583" spans="2:15" x14ac:dyDescent="0.2">
      <c r="B5583" s="13">
        <v>57327</v>
      </c>
      <c r="C5583" s="14">
        <v>42233.836111111246</v>
      </c>
      <c r="D5583" s="7" t="s">
        <v>10</v>
      </c>
      <c r="E5583" s="13">
        <v>2166</v>
      </c>
      <c r="F5583" s="7" t="s">
        <v>35</v>
      </c>
      <c r="G5583" s="7" t="s">
        <v>11</v>
      </c>
      <c r="H5583" s="13">
        <v>8</v>
      </c>
      <c r="I5583" s="13">
        <f>IF(G5583="Male",VLOOKUP(H5583,'Shoe size conversion table'!$B$6:$D$22,2),VLOOKUP(H5583,'Shoe size conversion table'!$J$6:$L$22,2))</f>
        <v>41</v>
      </c>
      <c r="J5583" s="13">
        <f>IF(G5583="Male",VLOOKUP(H5583,'Shoe size conversion table'!$B$6:$D$22,3),VLOOKUP(H5583,'Shoe size conversion table'!$J$6:$L$22,3))</f>
        <v>7.5</v>
      </c>
      <c r="K5583" s="11">
        <v>139</v>
      </c>
      <c r="L5583" s="12">
        <v>0</v>
      </c>
      <c r="M5583" s="7">
        <f t="shared" si="262"/>
        <v>2015</v>
      </c>
      <c r="N5583" s="7">
        <f t="shared" si="263"/>
        <v>8</v>
      </c>
      <c r="O5583" s="30">
        <f t="shared" si="264"/>
        <v>139</v>
      </c>
    </row>
    <row r="5584" spans="2:15" x14ac:dyDescent="0.2">
      <c r="B5584" s="13">
        <v>57328</v>
      </c>
      <c r="C5584" s="14">
        <v>42233.966111111316</v>
      </c>
      <c r="D5584" s="7" t="s">
        <v>7</v>
      </c>
      <c r="E5584" s="13">
        <v>2176</v>
      </c>
      <c r="F5584" s="7" t="s">
        <v>48</v>
      </c>
      <c r="G5584" s="7" t="s">
        <v>12</v>
      </c>
      <c r="H5584" s="13">
        <v>8</v>
      </c>
      <c r="I5584" s="13" t="str">
        <f>IF(G5584="Male",VLOOKUP(H5584,'Shoe size conversion table'!$B$6:$D$22,2),VLOOKUP(H5584,'Shoe size conversion table'!$J$6:$L$22,2))</f>
        <v>38-39</v>
      </c>
      <c r="J5584" s="13">
        <f>IF(G5584="Male",VLOOKUP(H5584,'Shoe size conversion table'!$B$6:$D$22,3),VLOOKUP(H5584,'Shoe size conversion table'!$J$6:$L$22,3))</f>
        <v>6</v>
      </c>
      <c r="K5584" s="11">
        <v>199</v>
      </c>
      <c r="L5584" s="12">
        <v>0</v>
      </c>
      <c r="M5584" s="7">
        <f t="shared" si="262"/>
        <v>2015</v>
      </c>
      <c r="N5584" s="7">
        <f t="shared" si="263"/>
        <v>8</v>
      </c>
      <c r="O5584" s="30">
        <f t="shared" si="264"/>
        <v>199</v>
      </c>
    </row>
    <row r="5585" spans="2:15" x14ac:dyDescent="0.2">
      <c r="B5585" s="13">
        <v>57329</v>
      </c>
      <c r="C5585" s="14">
        <v>42234.016111111108</v>
      </c>
      <c r="D5585" s="7" t="s">
        <v>7</v>
      </c>
      <c r="E5585" s="13">
        <v>2148</v>
      </c>
      <c r="F5585" s="7" t="s">
        <v>49</v>
      </c>
      <c r="G5585" s="7" t="s">
        <v>12</v>
      </c>
      <c r="H5585" s="13">
        <v>9</v>
      </c>
      <c r="I5585" s="13" t="str">
        <f>IF(G5585="Male",VLOOKUP(H5585,'Shoe size conversion table'!$B$6:$D$22,2),VLOOKUP(H5585,'Shoe size conversion table'!$J$6:$L$22,2))</f>
        <v>39-40</v>
      </c>
      <c r="J5585" s="13">
        <f>IF(G5585="Male",VLOOKUP(H5585,'Shoe size conversion table'!$B$6:$D$22,3),VLOOKUP(H5585,'Shoe size conversion table'!$J$6:$L$22,3))</f>
        <v>7</v>
      </c>
      <c r="K5585" s="11">
        <v>149</v>
      </c>
      <c r="L5585" s="12">
        <v>0</v>
      </c>
      <c r="M5585" s="7">
        <f t="shared" si="262"/>
        <v>2015</v>
      </c>
      <c r="N5585" s="7">
        <f t="shared" si="263"/>
        <v>8</v>
      </c>
      <c r="O5585" s="30">
        <f t="shared" si="264"/>
        <v>149</v>
      </c>
    </row>
    <row r="5586" spans="2:15" x14ac:dyDescent="0.2">
      <c r="B5586" s="13">
        <v>57330</v>
      </c>
      <c r="C5586" s="14">
        <v>42234.036111111214</v>
      </c>
      <c r="D5586" s="7" t="s">
        <v>10</v>
      </c>
      <c r="E5586" s="13">
        <v>2214</v>
      </c>
      <c r="F5586" s="7" t="s">
        <v>35</v>
      </c>
      <c r="G5586" s="7" t="s">
        <v>11</v>
      </c>
      <c r="H5586" s="13">
        <v>9.5</v>
      </c>
      <c r="I5586" s="13" t="str">
        <f>IF(G5586="Male",VLOOKUP(H5586,'Shoe size conversion table'!$B$6:$D$22,2),VLOOKUP(H5586,'Shoe size conversion table'!$J$6:$L$22,2))</f>
        <v>42-43</v>
      </c>
      <c r="J5586" s="13">
        <f>IF(G5586="Male",VLOOKUP(H5586,'Shoe size conversion table'!$B$6:$D$22,3),VLOOKUP(H5586,'Shoe size conversion table'!$J$6:$L$22,3))</f>
        <v>9</v>
      </c>
      <c r="K5586" s="11">
        <v>179</v>
      </c>
      <c r="L5586" s="12">
        <v>0</v>
      </c>
      <c r="M5586" s="7">
        <f t="shared" si="262"/>
        <v>2015</v>
      </c>
      <c r="N5586" s="7">
        <f t="shared" si="263"/>
        <v>8</v>
      </c>
      <c r="O5586" s="30">
        <f t="shared" si="264"/>
        <v>179</v>
      </c>
    </row>
    <row r="5587" spans="2:15" x14ac:dyDescent="0.2">
      <c r="B5587" s="13">
        <v>57331</v>
      </c>
      <c r="C5587" s="14">
        <v>42234.066111111213</v>
      </c>
      <c r="D5587" s="7" t="s">
        <v>10</v>
      </c>
      <c r="E5587" s="13">
        <v>2239</v>
      </c>
      <c r="F5587" s="7" t="s">
        <v>35</v>
      </c>
      <c r="G5587" s="7" t="s">
        <v>12</v>
      </c>
      <c r="H5587" s="13">
        <v>9.5</v>
      </c>
      <c r="I5587" s="13">
        <f>IF(G5587="Male",VLOOKUP(H5587,'Shoe size conversion table'!$B$6:$D$22,2),VLOOKUP(H5587,'Shoe size conversion table'!$J$6:$L$22,2))</f>
        <v>40</v>
      </c>
      <c r="J5587" s="13">
        <f>IF(G5587="Male",VLOOKUP(H5587,'Shoe size conversion table'!$B$6:$D$22,3),VLOOKUP(H5587,'Shoe size conversion table'!$J$6:$L$22,3))</f>
        <v>7.5</v>
      </c>
      <c r="K5587" s="11">
        <v>179</v>
      </c>
      <c r="L5587" s="12">
        <v>0</v>
      </c>
      <c r="M5587" s="7">
        <f t="shared" si="262"/>
        <v>2015</v>
      </c>
      <c r="N5587" s="7">
        <f t="shared" si="263"/>
        <v>8</v>
      </c>
      <c r="O5587" s="30">
        <f t="shared" si="264"/>
        <v>179</v>
      </c>
    </row>
    <row r="5588" spans="2:15" x14ac:dyDescent="0.2">
      <c r="B5588" s="13">
        <v>57332</v>
      </c>
      <c r="C5588" s="14">
        <v>42234.076111111317</v>
      </c>
      <c r="D5588" s="7" t="s">
        <v>9</v>
      </c>
      <c r="E5588" s="13">
        <v>2170</v>
      </c>
      <c r="F5588" s="7" t="s">
        <v>61</v>
      </c>
      <c r="G5588" s="7" t="s">
        <v>12</v>
      </c>
      <c r="H5588" s="13">
        <v>8</v>
      </c>
      <c r="I5588" s="13" t="str">
        <f>IF(G5588="Male",VLOOKUP(H5588,'Shoe size conversion table'!$B$6:$D$22,2),VLOOKUP(H5588,'Shoe size conversion table'!$J$6:$L$22,2))</f>
        <v>38-39</v>
      </c>
      <c r="J5588" s="13">
        <f>IF(G5588="Male",VLOOKUP(H5588,'Shoe size conversion table'!$B$6:$D$22,3),VLOOKUP(H5588,'Shoe size conversion table'!$J$6:$L$22,3))</f>
        <v>6</v>
      </c>
      <c r="K5588" s="11">
        <v>199</v>
      </c>
      <c r="L5588" s="12">
        <v>0</v>
      </c>
      <c r="M5588" s="7">
        <f t="shared" si="262"/>
        <v>2015</v>
      </c>
      <c r="N5588" s="7">
        <f t="shared" si="263"/>
        <v>8</v>
      </c>
      <c r="O5588" s="30">
        <f t="shared" si="264"/>
        <v>199</v>
      </c>
    </row>
    <row r="5589" spans="2:15" x14ac:dyDescent="0.2">
      <c r="B5589" s="13">
        <v>57333</v>
      </c>
      <c r="C5589" s="14">
        <v>42234.176111111214</v>
      </c>
      <c r="D5589" s="7" t="s">
        <v>7</v>
      </c>
      <c r="E5589" s="13">
        <v>2149</v>
      </c>
      <c r="F5589" s="7" t="s">
        <v>50</v>
      </c>
      <c r="G5589" s="7" t="s">
        <v>11</v>
      </c>
      <c r="H5589" s="13">
        <v>9.5</v>
      </c>
      <c r="I5589" s="13" t="str">
        <f>IF(G5589="Male",VLOOKUP(H5589,'Shoe size conversion table'!$B$6:$D$22,2),VLOOKUP(H5589,'Shoe size conversion table'!$J$6:$L$22,2))</f>
        <v>42-43</v>
      </c>
      <c r="J5589" s="13">
        <f>IF(G5589="Male",VLOOKUP(H5589,'Shoe size conversion table'!$B$6:$D$22,3),VLOOKUP(H5589,'Shoe size conversion table'!$J$6:$L$22,3))</f>
        <v>9</v>
      </c>
      <c r="K5589" s="11">
        <v>199</v>
      </c>
      <c r="L5589" s="12">
        <v>0</v>
      </c>
      <c r="M5589" s="7">
        <f t="shared" si="262"/>
        <v>2015</v>
      </c>
      <c r="N5589" s="7">
        <f t="shared" si="263"/>
        <v>8</v>
      </c>
      <c r="O5589" s="30">
        <f t="shared" si="264"/>
        <v>199</v>
      </c>
    </row>
    <row r="5590" spans="2:15" x14ac:dyDescent="0.2">
      <c r="B5590" s="13">
        <v>57334</v>
      </c>
      <c r="C5590" s="14">
        <v>42234.296111111245</v>
      </c>
      <c r="D5590" s="7" t="s">
        <v>7</v>
      </c>
      <c r="E5590" s="13">
        <v>2192</v>
      </c>
      <c r="F5590" s="7" t="s">
        <v>49</v>
      </c>
      <c r="G5590" s="7" t="s">
        <v>11</v>
      </c>
      <c r="H5590" s="13">
        <v>8.5</v>
      </c>
      <c r="I5590" s="13" t="str">
        <f>IF(G5590="Male",VLOOKUP(H5590,'Shoe size conversion table'!$B$6:$D$22,2),VLOOKUP(H5590,'Shoe size conversion table'!$J$6:$L$22,2))</f>
        <v>41-42</v>
      </c>
      <c r="J5590" s="13">
        <f>IF(G5590="Male",VLOOKUP(H5590,'Shoe size conversion table'!$B$6:$D$22,3),VLOOKUP(H5590,'Shoe size conversion table'!$J$6:$L$22,3))</f>
        <v>8</v>
      </c>
      <c r="K5590" s="11">
        <v>159</v>
      </c>
      <c r="L5590" s="12">
        <v>0</v>
      </c>
      <c r="M5590" s="7">
        <f t="shared" si="262"/>
        <v>2015</v>
      </c>
      <c r="N5590" s="7">
        <f t="shared" si="263"/>
        <v>8</v>
      </c>
      <c r="O5590" s="30">
        <f t="shared" si="264"/>
        <v>159</v>
      </c>
    </row>
    <row r="5591" spans="2:15" x14ac:dyDescent="0.2">
      <c r="B5591" s="13">
        <v>57335</v>
      </c>
      <c r="C5591" s="14">
        <v>42234.296111111311</v>
      </c>
      <c r="D5591" s="7" t="s">
        <v>10</v>
      </c>
      <c r="E5591" s="13">
        <v>2204</v>
      </c>
      <c r="F5591" s="7" t="s">
        <v>35</v>
      </c>
      <c r="G5591" s="7" t="s">
        <v>12</v>
      </c>
      <c r="H5591" s="13">
        <v>7</v>
      </c>
      <c r="I5591" s="13" t="str">
        <f>IF(G5591="Male",VLOOKUP(H5591,'Shoe size conversion table'!$B$6:$D$22,2),VLOOKUP(H5591,'Shoe size conversion table'!$J$6:$L$22,2))</f>
        <v>37-38</v>
      </c>
      <c r="J5591" s="13">
        <f>IF(G5591="Male",VLOOKUP(H5591,'Shoe size conversion table'!$B$6:$D$22,3),VLOOKUP(H5591,'Shoe size conversion table'!$J$6:$L$22,3))</f>
        <v>5</v>
      </c>
      <c r="K5591" s="11">
        <v>179</v>
      </c>
      <c r="L5591" s="12">
        <v>0.3</v>
      </c>
      <c r="M5591" s="7">
        <f t="shared" si="262"/>
        <v>2015</v>
      </c>
      <c r="N5591" s="7">
        <f t="shared" si="263"/>
        <v>8</v>
      </c>
      <c r="O5591" s="30">
        <f t="shared" si="264"/>
        <v>125.3</v>
      </c>
    </row>
    <row r="5592" spans="2:15" x14ac:dyDescent="0.2">
      <c r="B5592" s="13">
        <v>57336</v>
      </c>
      <c r="C5592" s="14">
        <v>42234.366111111318</v>
      </c>
      <c r="D5592" s="7" t="s">
        <v>8</v>
      </c>
      <c r="E5592" s="13">
        <v>2202</v>
      </c>
      <c r="F5592" s="7" t="s">
        <v>39</v>
      </c>
      <c r="G5592" s="7" t="s">
        <v>11</v>
      </c>
      <c r="H5592" s="13">
        <v>10.5</v>
      </c>
      <c r="I5592" s="13" t="str">
        <f>IF(G5592="Male",VLOOKUP(H5592,'Shoe size conversion table'!$B$6:$D$22,2),VLOOKUP(H5592,'Shoe size conversion table'!$J$6:$L$22,2))</f>
        <v>43-44</v>
      </c>
      <c r="J5592" s="13">
        <f>IF(G5592="Male",VLOOKUP(H5592,'Shoe size conversion table'!$B$6:$D$22,3),VLOOKUP(H5592,'Shoe size conversion table'!$J$6:$L$22,3))</f>
        <v>10</v>
      </c>
      <c r="K5592" s="11">
        <v>179</v>
      </c>
      <c r="L5592" s="12">
        <v>0.2</v>
      </c>
      <c r="M5592" s="7">
        <f t="shared" si="262"/>
        <v>2015</v>
      </c>
      <c r="N5592" s="7">
        <f t="shared" si="263"/>
        <v>8</v>
      </c>
      <c r="O5592" s="30">
        <f t="shared" si="264"/>
        <v>143.20000000000002</v>
      </c>
    </row>
    <row r="5593" spans="2:15" x14ac:dyDescent="0.2">
      <c r="B5593" s="13">
        <v>57336</v>
      </c>
      <c r="C5593" s="14">
        <v>42234.366111111318</v>
      </c>
      <c r="D5593" s="7" t="s">
        <v>8</v>
      </c>
      <c r="E5593" s="13">
        <v>2206</v>
      </c>
      <c r="F5593" s="7" t="s">
        <v>38</v>
      </c>
      <c r="G5593" s="7" t="s">
        <v>11</v>
      </c>
      <c r="H5593" s="13">
        <v>10.5</v>
      </c>
      <c r="I5593" s="13" t="str">
        <f>IF(G5593="Male",VLOOKUP(H5593,'Shoe size conversion table'!$B$6:$D$22,2),VLOOKUP(H5593,'Shoe size conversion table'!$J$6:$L$22,2))</f>
        <v>43-44</v>
      </c>
      <c r="J5593" s="13">
        <f>IF(G5593="Male",VLOOKUP(H5593,'Shoe size conversion table'!$B$6:$D$22,3),VLOOKUP(H5593,'Shoe size conversion table'!$J$6:$L$22,3))</f>
        <v>10</v>
      </c>
      <c r="K5593" s="11">
        <v>189</v>
      </c>
      <c r="L5593" s="12">
        <v>0</v>
      </c>
      <c r="M5593" s="7">
        <f t="shared" si="262"/>
        <v>2015</v>
      </c>
      <c r="N5593" s="7">
        <f t="shared" si="263"/>
        <v>8</v>
      </c>
      <c r="O5593" s="30">
        <f t="shared" si="264"/>
        <v>189</v>
      </c>
    </row>
    <row r="5594" spans="2:15" x14ac:dyDescent="0.2">
      <c r="B5594" s="13">
        <v>57337</v>
      </c>
      <c r="C5594" s="14">
        <v>42234.506111111215</v>
      </c>
      <c r="D5594" s="7" t="s">
        <v>7</v>
      </c>
      <c r="E5594" s="13">
        <v>2169</v>
      </c>
      <c r="F5594" s="7" t="s">
        <v>50</v>
      </c>
      <c r="G5594" s="7" t="s">
        <v>11</v>
      </c>
      <c r="H5594" s="13">
        <v>6.5</v>
      </c>
      <c r="I5594" s="13">
        <f>IF(G5594="Male",VLOOKUP(H5594,'Shoe size conversion table'!$B$6:$D$22,2),VLOOKUP(H5594,'Shoe size conversion table'!$J$6:$L$22,2))</f>
        <v>39</v>
      </c>
      <c r="J5594" s="13">
        <f>IF(G5594="Male",VLOOKUP(H5594,'Shoe size conversion table'!$B$6:$D$22,3),VLOOKUP(H5594,'Shoe size conversion table'!$J$6:$L$22,3))</f>
        <v>6</v>
      </c>
      <c r="K5594" s="11">
        <v>139</v>
      </c>
      <c r="L5594" s="12">
        <v>0</v>
      </c>
      <c r="M5594" s="7">
        <f t="shared" si="262"/>
        <v>2015</v>
      </c>
      <c r="N5594" s="7">
        <f t="shared" si="263"/>
        <v>8</v>
      </c>
      <c r="O5594" s="30">
        <f t="shared" si="264"/>
        <v>139</v>
      </c>
    </row>
    <row r="5595" spans="2:15" x14ac:dyDescent="0.2">
      <c r="B5595" s="13">
        <v>57338</v>
      </c>
      <c r="C5595" s="14">
        <v>42234.806111111109</v>
      </c>
      <c r="D5595" s="7" t="s">
        <v>9</v>
      </c>
      <c r="E5595" s="13">
        <v>2185</v>
      </c>
      <c r="F5595" s="7" t="s">
        <v>60</v>
      </c>
      <c r="G5595" s="7" t="s">
        <v>12</v>
      </c>
      <c r="H5595" s="13">
        <v>9.5</v>
      </c>
      <c r="I5595" s="13">
        <f>IF(G5595="Male",VLOOKUP(H5595,'Shoe size conversion table'!$B$6:$D$22,2),VLOOKUP(H5595,'Shoe size conversion table'!$J$6:$L$22,2))</f>
        <v>40</v>
      </c>
      <c r="J5595" s="13">
        <f>IF(G5595="Male",VLOOKUP(H5595,'Shoe size conversion table'!$B$6:$D$22,3),VLOOKUP(H5595,'Shoe size conversion table'!$J$6:$L$22,3))</f>
        <v>7.5</v>
      </c>
      <c r="K5595" s="11">
        <v>159</v>
      </c>
      <c r="L5595" s="12">
        <v>0.3</v>
      </c>
      <c r="M5595" s="7">
        <f t="shared" si="262"/>
        <v>2015</v>
      </c>
      <c r="N5595" s="7">
        <f t="shared" si="263"/>
        <v>8</v>
      </c>
      <c r="O5595" s="30">
        <f t="shared" si="264"/>
        <v>111.3</v>
      </c>
    </row>
    <row r="5596" spans="2:15" x14ac:dyDescent="0.2">
      <c r="B5596" s="13">
        <v>57339</v>
      </c>
      <c r="C5596" s="14">
        <v>42234.806111111109</v>
      </c>
      <c r="D5596" s="7" t="s">
        <v>10</v>
      </c>
      <c r="E5596" s="13">
        <v>2179</v>
      </c>
      <c r="F5596" s="7" t="s">
        <v>35</v>
      </c>
      <c r="G5596" s="7" t="s">
        <v>11</v>
      </c>
      <c r="H5596" s="13">
        <v>10</v>
      </c>
      <c r="I5596" s="13">
        <f>IF(G5596="Male",VLOOKUP(H5596,'Shoe size conversion table'!$B$6:$D$22,2),VLOOKUP(H5596,'Shoe size conversion table'!$J$6:$L$22,2))</f>
        <v>43</v>
      </c>
      <c r="J5596" s="13">
        <f>IF(G5596="Male",VLOOKUP(H5596,'Shoe size conversion table'!$B$6:$D$22,3),VLOOKUP(H5596,'Shoe size conversion table'!$J$6:$L$22,3))</f>
        <v>9.5</v>
      </c>
      <c r="K5596" s="11">
        <v>179</v>
      </c>
      <c r="L5596" s="12">
        <v>0.2</v>
      </c>
      <c r="M5596" s="7">
        <f t="shared" si="262"/>
        <v>2015</v>
      </c>
      <c r="N5596" s="7">
        <f t="shared" si="263"/>
        <v>8</v>
      </c>
      <c r="O5596" s="30">
        <f t="shared" si="264"/>
        <v>143.20000000000002</v>
      </c>
    </row>
    <row r="5597" spans="2:15" x14ac:dyDescent="0.2">
      <c r="B5597" s="13">
        <v>57340</v>
      </c>
      <c r="C5597" s="14">
        <v>42234.98611111132</v>
      </c>
      <c r="D5597" s="7" t="s">
        <v>7</v>
      </c>
      <c r="E5597" s="13">
        <v>2218</v>
      </c>
      <c r="F5597" s="7" t="s">
        <v>48</v>
      </c>
      <c r="G5597" s="7" t="s">
        <v>11</v>
      </c>
      <c r="H5597" s="13">
        <v>9.5</v>
      </c>
      <c r="I5597" s="13" t="str">
        <f>IF(G5597="Male",VLOOKUP(H5597,'Shoe size conversion table'!$B$6:$D$22,2),VLOOKUP(H5597,'Shoe size conversion table'!$J$6:$L$22,2))</f>
        <v>42-43</v>
      </c>
      <c r="J5597" s="13">
        <f>IF(G5597="Male",VLOOKUP(H5597,'Shoe size conversion table'!$B$6:$D$22,3),VLOOKUP(H5597,'Shoe size conversion table'!$J$6:$L$22,3))</f>
        <v>9</v>
      </c>
      <c r="K5597" s="11">
        <v>179</v>
      </c>
      <c r="L5597" s="12">
        <v>0.3</v>
      </c>
      <c r="M5597" s="7">
        <f t="shared" si="262"/>
        <v>2015</v>
      </c>
      <c r="N5597" s="7">
        <f t="shared" si="263"/>
        <v>8</v>
      </c>
      <c r="O5597" s="30">
        <f t="shared" si="264"/>
        <v>125.3</v>
      </c>
    </row>
    <row r="5598" spans="2:15" x14ac:dyDescent="0.2">
      <c r="B5598" s="13">
        <v>57341</v>
      </c>
      <c r="C5598" s="14">
        <v>42235.01611111121</v>
      </c>
      <c r="D5598" s="7" t="s">
        <v>8</v>
      </c>
      <c r="E5598" s="13">
        <v>2209</v>
      </c>
      <c r="F5598" s="7" t="s">
        <v>40</v>
      </c>
      <c r="G5598" s="7" t="s">
        <v>12</v>
      </c>
      <c r="H5598" s="13">
        <v>11</v>
      </c>
      <c r="I5598" s="13" t="str">
        <f>IF(G5598="Male",VLOOKUP(H5598,'Shoe size conversion table'!$B$6:$D$22,2),VLOOKUP(H5598,'Shoe size conversion table'!$J$6:$L$22,2))</f>
        <v>41-42</v>
      </c>
      <c r="J5598" s="13">
        <f>IF(G5598="Male",VLOOKUP(H5598,'Shoe size conversion table'!$B$6:$D$22,3),VLOOKUP(H5598,'Shoe size conversion table'!$J$6:$L$22,3))</f>
        <v>9</v>
      </c>
      <c r="K5598" s="11">
        <v>179</v>
      </c>
      <c r="L5598" s="12">
        <v>0</v>
      </c>
      <c r="M5598" s="7">
        <f t="shared" si="262"/>
        <v>2015</v>
      </c>
      <c r="N5598" s="7">
        <f t="shared" si="263"/>
        <v>8</v>
      </c>
      <c r="O5598" s="30">
        <f t="shared" si="264"/>
        <v>179</v>
      </c>
    </row>
    <row r="5599" spans="2:15" x14ac:dyDescent="0.2">
      <c r="B5599" s="13">
        <v>57342</v>
      </c>
      <c r="C5599" s="14">
        <v>42235.296111111107</v>
      </c>
      <c r="D5599" s="7" t="s">
        <v>7</v>
      </c>
      <c r="E5599" s="13">
        <v>2208</v>
      </c>
      <c r="F5599" s="7" t="s">
        <v>46</v>
      </c>
      <c r="G5599" s="7" t="s">
        <v>12</v>
      </c>
      <c r="H5599" s="13">
        <v>7</v>
      </c>
      <c r="I5599" s="13" t="str">
        <f>IF(G5599="Male",VLOOKUP(H5599,'Shoe size conversion table'!$B$6:$D$22,2),VLOOKUP(H5599,'Shoe size conversion table'!$J$6:$L$22,2))</f>
        <v>37-38</v>
      </c>
      <c r="J5599" s="13">
        <f>IF(G5599="Male",VLOOKUP(H5599,'Shoe size conversion table'!$B$6:$D$22,3),VLOOKUP(H5599,'Shoe size conversion table'!$J$6:$L$22,3))</f>
        <v>5</v>
      </c>
      <c r="K5599" s="11">
        <v>179</v>
      </c>
      <c r="L5599" s="12">
        <v>0</v>
      </c>
      <c r="M5599" s="7">
        <f t="shared" si="262"/>
        <v>2015</v>
      </c>
      <c r="N5599" s="7">
        <f t="shared" si="263"/>
        <v>8</v>
      </c>
      <c r="O5599" s="30">
        <f t="shared" si="264"/>
        <v>179</v>
      </c>
    </row>
    <row r="5600" spans="2:15" x14ac:dyDescent="0.2">
      <c r="B5600" s="13">
        <v>57343</v>
      </c>
      <c r="C5600" s="14">
        <v>42235.436111111245</v>
      </c>
      <c r="D5600" s="7" t="s">
        <v>7</v>
      </c>
      <c r="E5600" s="13">
        <v>2171</v>
      </c>
      <c r="F5600" s="7" t="s">
        <v>51</v>
      </c>
      <c r="G5600" s="7" t="s">
        <v>12</v>
      </c>
      <c r="H5600" s="13">
        <v>5</v>
      </c>
      <c r="I5600" s="13" t="str">
        <f>IF(G5600="Male",VLOOKUP(H5600,'Shoe size conversion table'!$B$6:$D$22,2),VLOOKUP(H5600,'Shoe size conversion table'!$J$6:$L$22,2))</f>
        <v>35-36</v>
      </c>
      <c r="J5600" s="13">
        <f>IF(G5600="Male",VLOOKUP(H5600,'Shoe size conversion table'!$B$6:$D$22,3),VLOOKUP(H5600,'Shoe size conversion table'!$J$6:$L$22,3))</f>
        <v>3</v>
      </c>
      <c r="K5600" s="11">
        <v>149</v>
      </c>
      <c r="L5600" s="12">
        <v>0.3</v>
      </c>
      <c r="M5600" s="7">
        <f t="shared" si="262"/>
        <v>2015</v>
      </c>
      <c r="N5600" s="7">
        <f t="shared" si="263"/>
        <v>8</v>
      </c>
      <c r="O5600" s="30">
        <f t="shared" si="264"/>
        <v>104.3</v>
      </c>
    </row>
    <row r="5601" spans="2:15" x14ac:dyDescent="0.2">
      <c r="B5601" s="13">
        <v>57344</v>
      </c>
      <c r="C5601" s="14">
        <v>42235.446111111218</v>
      </c>
      <c r="D5601" s="7" t="s">
        <v>8</v>
      </c>
      <c r="E5601" s="13">
        <v>2238</v>
      </c>
      <c r="F5601" s="7" t="s">
        <v>41</v>
      </c>
      <c r="G5601" s="7" t="s">
        <v>11</v>
      </c>
      <c r="H5601" s="13">
        <v>9</v>
      </c>
      <c r="I5601" s="13">
        <f>IF(G5601="Male",VLOOKUP(H5601,'Shoe size conversion table'!$B$6:$D$22,2),VLOOKUP(H5601,'Shoe size conversion table'!$J$6:$L$22,2))</f>
        <v>42</v>
      </c>
      <c r="J5601" s="13">
        <f>IF(G5601="Male",VLOOKUP(H5601,'Shoe size conversion table'!$B$6:$D$22,3),VLOOKUP(H5601,'Shoe size conversion table'!$J$6:$L$22,3))</f>
        <v>8.5</v>
      </c>
      <c r="K5601" s="11">
        <v>199</v>
      </c>
      <c r="L5601" s="12">
        <v>0</v>
      </c>
      <c r="M5601" s="7">
        <f t="shared" si="262"/>
        <v>2015</v>
      </c>
      <c r="N5601" s="7">
        <f t="shared" si="263"/>
        <v>8</v>
      </c>
      <c r="O5601" s="30">
        <f t="shared" si="264"/>
        <v>199</v>
      </c>
    </row>
    <row r="5602" spans="2:15" x14ac:dyDescent="0.2">
      <c r="B5602" s="13">
        <v>57345</v>
      </c>
      <c r="C5602" s="14">
        <v>42235.506111111215</v>
      </c>
      <c r="D5602" s="7" t="s">
        <v>7</v>
      </c>
      <c r="E5602" s="13">
        <v>2168</v>
      </c>
      <c r="F5602" s="7" t="s">
        <v>50</v>
      </c>
      <c r="G5602" s="7" t="s">
        <v>11</v>
      </c>
      <c r="H5602" s="13">
        <v>9.5</v>
      </c>
      <c r="I5602" s="13" t="str">
        <f>IF(G5602="Male",VLOOKUP(H5602,'Shoe size conversion table'!$B$6:$D$22,2),VLOOKUP(H5602,'Shoe size conversion table'!$J$6:$L$22,2))</f>
        <v>42-43</v>
      </c>
      <c r="J5602" s="13">
        <f>IF(G5602="Male",VLOOKUP(H5602,'Shoe size conversion table'!$B$6:$D$22,3),VLOOKUP(H5602,'Shoe size conversion table'!$J$6:$L$22,3))</f>
        <v>9</v>
      </c>
      <c r="K5602" s="11">
        <v>149</v>
      </c>
      <c r="L5602" s="12">
        <v>0.5</v>
      </c>
      <c r="M5602" s="7">
        <f t="shared" si="262"/>
        <v>2015</v>
      </c>
      <c r="N5602" s="7">
        <f t="shared" si="263"/>
        <v>8</v>
      </c>
      <c r="O5602" s="30">
        <f t="shared" si="264"/>
        <v>74.5</v>
      </c>
    </row>
    <row r="5603" spans="2:15" x14ac:dyDescent="0.2">
      <c r="B5603" s="13">
        <v>57346</v>
      </c>
      <c r="C5603" s="14">
        <v>42235.576111111317</v>
      </c>
      <c r="D5603" s="7" t="s">
        <v>9</v>
      </c>
      <c r="E5603" s="13">
        <v>2187</v>
      </c>
      <c r="F5603" s="7" t="s">
        <v>60</v>
      </c>
      <c r="G5603" s="7" t="s">
        <v>11</v>
      </c>
      <c r="H5603" s="13">
        <v>10</v>
      </c>
      <c r="I5603" s="13">
        <f>IF(G5603="Male",VLOOKUP(H5603,'Shoe size conversion table'!$B$6:$D$22,2),VLOOKUP(H5603,'Shoe size conversion table'!$J$6:$L$22,2))</f>
        <v>43</v>
      </c>
      <c r="J5603" s="13">
        <f>IF(G5603="Male",VLOOKUP(H5603,'Shoe size conversion table'!$B$6:$D$22,3),VLOOKUP(H5603,'Shoe size conversion table'!$J$6:$L$22,3))</f>
        <v>9.5</v>
      </c>
      <c r="K5603" s="11">
        <v>189</v>
      </c>
      <c r="L5603" s="12">
        <v>0.5</v>
      </c>
      <c r="M5603" s="7">
        <f t="shared" si="262"/>
        <v>2015</v>
      </c>
      <c r="N5603" s="7">
        <f t="shared" si="263"/>
        <v>8</v>
      </c>
      <c r="O5603" s="30">
        <f t="shared" si="264"/>
        <v>94.5</v>
      </c>
    </row>
    <row r="5604" spans="2:15" x14ac:dyDescent="0.2">
      <c r="B5604" s="13">
        <v>57347</v>
      </c>
      <c r="C5604" s="14">
        <v>42235.646111111244</v>
      </c>
      <c r="D5604" s="7" t="s">
        <v>7</v>
      </c>
      <c r="E5604" s="13">
        <v>2175</v>
      </c>
      <c r="F5604" s="7" t="s">
        <v>49</v>
      </c>
      <c r="G5604" s="7" t="s">
        <v>11</v>
      </c>
      <c r="H5604" s="13">
        <v>8.5</v>
      </c>
      <c r="I5604" s="13" t="str">
        <f>IF(G5604="Male",VLOOKUP(H5604,'Shoe size conversion table'!$B$6:$D$22,2),VLOOKUP(H5604,'Shoe size conversion table'!$J$6:$L$22,2))</f>
        <v>41-42</v>
      </c>
      <c r="J5604" s="13">
        <f>IF(G5604="Male",VLOOKUP(H5604,'Shoe size conversion table'!$B$6:$D$22,3),VLOOKUP(H5604,'Shoe size conversion table'!$J$6:$L$22,3))</f>
        <v>8</v>
      </c>
      <c r="K5604" s="11">
        <v>169</v>
      </c>
      <c r="L5604" s="12">
        <v>0</v>
      </c>
      <c r="M5604" s="7">
        <f t="shared" si="262"/>
        <v>2015</v>
      </c>
      <c r="N5604" s="7">
        <f t="shared" si="263"/>
        <v>8</v>
      </c>
      <c r="O5604" s="30">
        <f t="shared" si="264"/>
        <v>169</v>
      </c>
    </row>
    <row r="5605" spans="2:15" x14ac:dyDescent="0.2">
      <c r="B5605" s="13">
        <v>57348</v>
      </c>
      <c r="C5605" s="14">
        <v>42235.756111111317</v>
      </c>
      <c r="D5605" s="7" t="s">
        <v>7</v>
      </c>
      <c r="E5605" s="13">
        <v>2242</v>
      </c>
      <c r="F5605" s="7" t="s">
        <v>57</v>
      </c>
      <c r="G5605" s="7" t="s">
        <v>12</v>
      </c>
      <c r="H5605" s="13">
        <v>8.5</v>
      </c>
      <c r="I5605" s="13">
        <f>IF(G5605="Male",VLOOKUP(H5605,'Shoe size conversion table'!$B$6:$D$22,2),VLOOKUP(H5605,'Shoe size conversion table'!$J$6:$L$22,2))</f>
        <v>39</v>
      </c>
      <c r="J5605" s="13">
        <f>IF(G5605="Male",VLOOKUP(H5605,'Shoe size conversion table'!$B$6:$D$22,3),VLOOKUP(H5605,'Shoe size conversion table'!$J$6:$L$22,3))</f>
        <v>6.5</v>
      </c>
      <c r="K5605" s="11">
        <v>159</v>
      </c>
      <c r="L5605" s="12">
        <v>0</v>
      </c>
      <c r="M5605" s="7">
        <f t="shared" si="262"/>
        <v>2015</v>
      </c>
      <c r="N5605" s="7">
        <f t="shared" si="263"/>
        <v>8</v>
      </c>
      <c r="O5605" s="30">
        <f t="shared" si="264"/>
        <v>159</v>
      </c>
    </row>
    <row r="5606" spans="2:15" x14ac:dyDescent="0.2">
      <c r="B5606" s="13">
        <v>57349</v>
      </c>
      <c r="C5606" s="14">
        <v>42235.806111111109</v>
      </c>
      <c r="D5606" s="7" t="s">
        <v>9</v>
      </c>
      <c r="E5606" s="13">
        <v>2237</v>
      </c>
      <c r="F5606" s="7" t="s">
        <v>59</v>
      </c>
      <c r="G5606" s="7" t="s">
        <v>12</v>
      </c>
      <c r="H5606" s="13">
        <v>9.5</v>
      </c>
      <c r="I5606" s="13">
        <f>IF(G5606="Male",VLOOKUP(H5606,'Shoe size conversion table'!$B$6:$D$22,2),VLOOKUP(H5606,'Shoe size conversion table'!$J$6:$L$22,2))</f>
        <v>40</v>
      </c>
      <c r="J5606" s="13">
        <f>IF(G5606="Male",VLOOKUP(H5606,'Shoe size conversion table'!$B$6:$D$22,3),VLOOKUP(H5606,'Shoe size conversion table'!$J$6:$L$22,3))</f>
        <v>7.5</v>
      </c>
      <c r="K5606" s="11">
        <v>179</v>
      </c>
      <c r="L5606" s="12">
        <v>0.1</v>
      </c>
      <c r="M5606" s="7">
        <f t="shared" si="262"/>
        <v>2015</v>
      </c>
      <c r="N5606" s="7">
        <f t="shared" si="263"/>
        <v>8</v>
      </c>
      <c r="O5606" s="30">
        <f t="shared" si="264"/>
        <v>161.1</v>
      </c>
    </row>
    <row r="5607" spans="2:15" x14ac:dyDescent="0.2">
      <c r="B5607" s="13">
        <v>57350</v>
      </c>
      <c r="C5607" s="14">
        <v>42235.806111111247</v>
      </c>
      <c r="D5607" s="7" t="s">
        <v>8</v>
      </c>
      <c r="E5607" s="13">
        <v>2213</v>
      </c>
      <c r="F5607" s="7" t="s">
        <v>38</v>
      </c>
      <c r="G5607" s="7" t="s">
        <v>11</v>
      </c>
      <c r="H5607" s="13">
        <v>9</v>
      </c>
      <c r="I5607" s="13">
        <f>IF(G5607="Male",VLOOKUP(H5607,'Shoe size conversion table'!$B$6:$D$22,2),VLOOKUP(H5607,'Shoe size conversion table'!$J$6:$L$22,2))</f>
        <v>42</v>
      </c>
      <c r="J5607" s="13">
        <f>IF(G5607="Male",VLOOKUP(H5607,'Shoe size conversion table'!$B$6:$D$22,3),VLOOKUP(H5607,'Shoe size conversion table'!$J$6:$L$22,3))</f>
        <v>8.5</v>
      </c>
      <c r="K5607" s="11">
        <v>199</v>
      </c>
      <c r="L5607" s="12">
        <v>0.5</v>
      </c>
      <c r="M5607" s="7">
        <f t="shared" si="262"/>
        <v>2015</v>
      </c>
      <c r="N5607" s="7">
        <f t="shared" si="263"/>
        <v>8</v>
      </c>
      <c r="O5607" s="30">
        <f t="shared" si="264"/>
        <v>99.5</v>
      </c>
    </row>
    <row r="5608" spans="2:15" x14ac:dyDescent="0.2">
      <c r="B5608" s="13">
        <v>57351</v>
      </c>
      <c r="C5608" s="14">
        <v>42235.846111111248</v>
      </c>
      <c r="D5608" s="7" t="s">
        <v>9</v>
      </c>
      <c r="E5608" s="13">
        <v>2193</v>
      </c>
      <c r="F5608" s="7" t="s">
        <v>61</v>
      </c>
      <c r="G5608" s="7" t="s">
        <v>12</v>
      </c>
      <c r="H5608" s="13">
        <v>8.5</v>
      </c>
      <c r="I5608" s="13">
        <f>IF(G5608="Male",VLOOKUP(H5608,'Shoe size conversion table'!$B$6:$D$22,2),VLOOKUP(H5608,'Shoe size conversion table'!$J$6:$L$22,2))</f>
        <v>39</v>
      </c>
      <c r="J5608" s="13">
        <f>IF(G5608="Male",VLOOKUP(H5608,'Shoe size conversion table'!$B$6:$D$22,3),VLOOKUP(H5608,'Shoe size conversion table'!$J$6:$L$22,3))</f>
        <v>6.5</v>
      </c>
      <c r="K5608" s="11">
        <v>129</v>
      </c>
      <c r="L5608" s="12">
        <v>0</v>
      </c>
      <c r="M5608" s="7">
        <f t="shared" si="262"/>
        <v>2015</v>
      </c>
      <c r="N5608" s="7">
        <f t="shared" si="263"/>
        <v>8</v>
      </c>
      <c r="O5608" s="30">
        <f t="shared" si="264"/>
        <v>129</v>
      </c>
    </row>
    <row r="5609" spans="2:15" x14ac:dyDescent="0.2">
      <c r="B5609" s="13">
        <v>57352</v>
      </c>
      <c r="C5609" s="14">
        <v>42235.98611111132</v>
      </c>
      <c r="D5609" s="7" t="s">
        <v>7</v>
      </c>
      <c r="E5609" s="13">
        <v>2173</v>
      </c>
      <c r="F5609" s="7" t="s">
        <v>48</v>
      </c>
      <c r="G5609" s="7" t="s">
        <v>11</v>
      </c>
      <c r="H5609" s="13">
        <v>9.5</v>
      </c>
      <c r="I5609" s="13" t="str">
        <f>IF(G5609="Male",VLOOKUP(H5609,'Shoe size conversion table'!$B$6:$D$22,2),VLOOKUP(H5609,'Shoe size conversion table'!$J$6:$L$22,2))</f>
        <v>42-43</v>
      </c>
      <c r="J5609" s="13">
        <f>IF(G5609="Male",VLOOKUP(H5609,'Shoe size conversion table'!$B$6:$D$22,3),VLOOKUP(H5609,'Shoe size conversion table'!$J$6:$L$22,3))</f>
        <v>9</v>
      </c>
      <c r="K5609" s="11">
        <v>139</v>
      </c>
      <c r="L5609" s="12">
        <v>0.1</v>
      </c>
      <c r="M5609" s="7">
        <f t="shared" si="262"/>
        <v>2015</v>
      </c>
      <c r="N5609" s="7">
        <f t="shared" si="263"/>
        <v>8</v>
      </c>
      <c r="O5609" s="30">
        <f t="shared" si="264"/>
        <v>125.10000000000001</v>
      </c>
    </row>
    <row r="5610" spans="2:15" x14ac:dyDescent="0.2">
      <c r="B5610" s="13">
        <v>57353</v>
      </c>
      <c r="C5610" s="14">
        <v>42236.046111111107</v>
      </c>
      <c r="D5610" s="7" t="s">
        <v>7</v>
      </c>
      <c r="E5610" s="13">
        <v>2235</v>
      </c>
      <c r="F5610" s="7" t="s">
        <v>43</v>
      </c>
      <c r="G5610" s="7" t="s">
        <v>11</v>
      </c>
      <c r="H5610" s="13">
        <v>11</v>
      </c>
      <c r="I5610" s="13">
        <f>IF(G5610="Male",VLOOKUP(H5610,'Shoe size conversion table'!$B$6:$D$22,2),VLOOKUP(H5610,'Shoe size conversion table'!$J$6:$L$22,2))</f>
        <v>44</v>
      </c>
      <c r="J5610" s="13">
        <f>IF(G5610="Male",VLOOKUP(H5610,'Shoe size conversion table'!$B$6:$D$22,3),VLOOKUP(H5610,'Shoe size conversion table'!$J$6:$L$22,3))</f>
        <v>10.5</v>
      </c>
      <c r="K5610" s="11">
        <v>149</v>
      </c>
      <c r="L5610" s="12">
        <v>0</v>
      </c>
      <c r="M5610" s="7">
        <f t="shared" si="262"/>
        <v>2015</v>
      </c>
      <c r="N5610" s="7">
        <f t="shared" si="263"/>
        <v>8</v>
      </c>
      <c r="O5610" s="30">
        <f t="shared" si="264"/>
        <v>149</v>
      </c>
    </row>
    <row r="5611" spans="2:15" x14ac:dyDescent="0.2">
      <c r="B5611" s="13">
        <v>57354</v>
      </c>
      <c r="C5611" s="14">
        <v>42236.046111111107</v>
      </c>
      <c r="D5611" s="7" t="s">
        <v>8</v>
      </c>
      <c r="E5611" s="13">
        <v>2150</v>
      </c>
      <c r="F5611" s="7" t="s">
        <v>38</v>
      </c>
      <c r="G5611" s="7" t="s">
        <v>12</v>
      </c>
      <c r="H5611" s="13">
        <v>7.5</v>
      </c>
      <c r="I5611" s="13">
        <f>IF(G5611="Male",VLOOKUP(H5611,'Shoe size conversion table'!$B$6:$D$22,2),VLOOKUP(H5611,'Shoe size conversion table'!$J$6:$L$22,2))</f>
        <v>38</v>
      </c>
      <c r="J5611" s="13">
        <f>IF(G5611="Male",VLOOKUP(H5611,'Shoe size conversion table'!$B$6:$D$22,3),VLOOKUP(H5611,'Shoe size conversion table'!$J$6:$L$22,3))</f>
        <v>5.5</v>
      </c>
      <c r="K5611" s="11">
        <v>199</v>
      </c>
      <c r="L5611" s="12">
        <v>0.3</v>
      </c>
      <c r="M5611" s="7">
        <f t="shared" si="262"/>
        <v>2015</v>
      </c>
      <c r="N5611" s="7">
        <f t="shared" si="263"/>
        <v>8</v>
      </c>
      <c r="O5611" s="30">
        <f t="shared" si="264"/>
        <v>139.29999999999998</v>
      </c>
    </row>
    <row r="5612" spans="2:15" x14ac:dyDescent="0.2">
      <c r="B5612" s="13">
        <v>57355</v>
      </c>
      <c r="C5612" s="14">
        <v>42236.096111111248</v>
      </c>
      <c r="D5612" s="7" t="s">
        <v>10</v>
      </c>
      <c r="E5612" s="13">
        <v>2172</v>
      </c>
      <c r="F5612" s="7" t="s">
        <v>34</v>
      </c>
      <c r="G5612" s="7" t="s">
        <v>11</v>
      </c>
      <c r="H5612" s="13">
        <v>9.5</v>
      </c>
      <c r="I5612" s="13" t="str">
        <f>IF(G5612="Male",VLOOKUP(H5612,'Shoe size conversion table'!$B$6:$D$22,2),VLOOKUP(H5612,'Shoe size conversion table'!$J$6:$L$22,2))</f>
        <v>42-43</v>
      </c>
      <c r="J5612" s="13">
        <f>IF(G5612="Male",VLOOKUP(H5612,'Shoe size conversion table'!$B$6:$D$22,3),VLOOKUP(H5612,'Shoe size conversion table'!$J$6:$L$22,3))</f>
        <v>9</v>
      </c>
      <c r="K5612" s="11">
        <v>199</v>
      </c>
      <c r="L5612" s="12">
        <v>0</v>
      </c>
      <c r="M5612" s="7">
        <f t="shared" si="262"/>
        <v>2015</v>
      </c>
      <c r="N5612" s="7">
        <f t="shared" si="263"/>
        <v>8</v>
      </c>
      <c r="O5612" s="30">
        <f t="shared" si="264"/>
        <v>199</v>
      </c>
    </row>
    <row r="5613" spans="2:15" x14ac:dyDescent="0.2">
      <c r="B5613" s="13">
        <v>57356</v>
      </c>
      <c r="C5613" s="14">
        <v>42236.296111111107</v>
      </c>
      <c r="D5613" s="7" t="s">
        <v>8</v>
      </c>
      <c r="E5613" s="13">
        <v>2183</v>
      </c>
      <c r="F5613" s="7" t="s">
        <v>38</v>
      </c>
      <c r="G5613" s="7" t="s">
        <v>11</v>
      </c>
      <c r="H5613" s="13">
        <v>10</v>
      </c>
      <c r="I5613" s="13">
        <f>IF(G5613="Male",VLOOKUP(H5613,'Shoe size conversion table'!$B$6:$D$22,2),VLOOKUP(H5613,'Shoe size conversion table'!$J$6:$L$22,2))</f>
        <v>43</v>
      </c>
      <c r="J5613" s="13">
        <f>IF(G5613="Male",VLOOKUP(H5613,'Shoe size conversion table'!$B$6:$D$22,3),VLOOKUP(H5613,'Shoe size conversion table'!$J$6:$L$22,3))</f>
        <v>9.5</v>
      </c>
      <c r="K5613" s="11">
        <v>129</v>
      </c>
      <c r="L5613" s="12">
        <v>0</v>
      </c>
      <c r="M5613" s="7">
        <f t="shared" si="262"/>
        <v>2015</v>
      </c>
      <c r="N5613" s="7">
        <f t="shared" si="263"/>
        <v>8</v>
      </c>
      <c r="O5613" s="30">
        <f t="shared" si="264"/>
        <v>129</v>
      </c>
    </row>
    <row r="5614" spans="2:15" x14ac:dyDescent="0.2">
      <c r="B5614" s="13">
        <v>57357</v>
      </c>
      <c r="C5614" s="14">
        <v>42236.296111111245</v>
      </c>
      <c r="D5614" s="7" t="s">
        <v>10</v>
      </c>
      <c r="E5614" s="13">
        <v>2234</v>
      </c>
      <c r="F5614" s="7" t="s">
        <v>35</v>
      </c>
      <c r="G5614" s="7" t="s">
        <v>12</v>
      </c>
      <c r="H5614" s="13">
        <v>9.5</v>
      </c>
      <c r="I5614" s="13">
        <f>IF(G5614="Male",VLOOKUP(H5614,'Shoe size conversion table'!$B$6:$D$22,2),VLOOKUP(H5614,'Shoe size conversion table'!$J$6:$L$22,2))</f>
        <v>40</v>
      </c>
      <c r="J5614" s="13">
        <f>IF(G5614="Male",VLOOKUP(H5614,'Shoe size conversion table'!$B$6:$D$22,3),VLOOKUP(H5614,'Shoe size conversion table'!$J$6:$L$22,3))</f>
        <v>7.5</v>
      </c>
      <c r="K5614" s="11">
        <v>189</v>
      </c>
      <c r="L5614" s="12">
        <v>0</v>
      </c>
      <c r="M5614" s="7">
        <f t="shared" si="262"/>
        <v>2015</v>
      </c>
      <c r="N5614" s="7">
        <f t="shared" si="263"/>
        <v>8</v>
      </c>
      <c r="O5614" s="30">
        <f t="shared" si="264"/>
        <v>189</v>
      </c>
    </row>
    <row r="5615" spans="2:15" x14ac:dyDescent="0.2">
      <c r="B5615" s="13">
        <v>57358</v>
      </c>
      <c r="C5615" s="14">
        <v>42236.366111111318</v>
      </c>
      <c r="D5615" s="7" t="s">
        <v>8</v>
      </c>
      <c r="E5615" s="13">
        <v>2171</v>
      </c>
      <c r="F5615" s="7" t="s">
        <v>41</v>
      </c>
      <c r="G5615" s="7" t="s">
        <v>11</v>
      </c>
      <c r="H5615" s="13">
        <v>9.5</v>
      </c>
      <c r="I5615" s="13" t="str">
        <f>IF(G5615="Male",VLOOKUP(H5615,'Shoe size conversion table'!$B$6:$D$22,2),VLOOKUP(H5615,'Shoe size conversion table'!$J$6:$L$22,2))</f>
        <v>42-43</v>
      </c>
      <c r="J5615" s="13">
        <f>IF(G5615="Male",VLOOKUP(H5615,'Shoe size conversion table'!$B$6:$D$22,3),VLOOKUP(H5615,'Shoe size conversion table'!$J$6:$L$22,3))</f>
        <v>9</v>
      </c>
      <c r="K5615" s="11">
        <v>149</v>
      </c>
      <c r="L5615" s="12">
        <v>0</v>
      </c>
      <c r="M5615" s="7">
        <f t="shared" si="262"/>
        <v>2015</v>
      </c>
      <c r="N5615" s="7">
        <f t="shared" si="263"/>
        <v>8</v>
      </c>
      <c r="O5615" s="30">
        <f t="shared" si="264"/>
        <v>149</v>
      </c>
    </row>
    <row r="5616" spans="2:15" x14ac:dyDescent="0.2">
      <c r="B5616" s="13">
        <v>57359</v>
      </c>
      <c r="C5616" s="14">
        <v>42236.436111111245</v>
      </c>
      <c r="D5616" s="7" t="s">
        <v>8</v>
      </c>
      <c r="E5616" s="13">
        <v>2219</v>
      </c>
      <c r="F5616" s="7" t="s">
        <v>41</v>
      </c>
      <c r="G5616" s="7" t="s">
        <v>11</v>
      </c>
      <c r="H5616" s="13">
        <v>9</v>
      </c>
      <c r="I5616" s="13">
        <f>IF(G5616="Male",VLOOKUP(H5616,'Shoe size conversion table'!$B$6:$D$22,2),VLOOKUP(H5616,'Shoe size conversion table'!$J$6:$L$22,2))</f>
        <v>42</v>
      </c>
      <c r="J5616" s="13">
        <f>IF(G5616="Male",VLOOKUP(H5616,'Shoe size conversion table'!$B$6:$D$22,3),VLOOKUP(H5616,'Shoe size conversion table'!$J$6:$L$22,3))</f>
        <v>8.5</v>
      </c>
      <c r="K5616" s="11">
        <v>169</v>
      </c>
      <c r="L5616" s="12">
        <v>0.5</v>
      </c>
      <c r="M5616" s="7">
        <f t="shared" si="262"/>
        <v>2015</v>
      </c>
      <c r="N5616" s="7">
        <f t="shared" si="263"/>
        <v>8</v>
      </c>
      <c r="O5616" s="30">
        <f t="shared" si="264"/>
        <v>84.5</v>
      </c>
    </row>
    <row r="5617" spans="2:15" x14ac:dyDescent="0.2">
      <c r="B5617" s="13">
        <v>57360</v>
      </c>
      <c r="C5617" s="14">
        <v>42236.446111111218</v>
      </c>
      <c r="D5617" s="7" t="s">
        <v>8</v>
      </c>
      <c r="E5617" s="13">
        <v>2149</v>
      </c>
      <c r="F5617" s="7" t="s">
        <v>37</v>
      </c>
      <c r="G5617" s="7" t="s">
        <v>11</v>
      </c>
      <c r="H5617" s="13">
        <v>9.5</v>
      </c>
      <c r="I5617" s="13" t="str">
        <f>IF(G5617="Male",VLOOKUP(H5617,'Shoe size conversion table'!$B$6:$D$22,2),VLOOKUP(H5617,'Shoe size conversion table'!$J$6:$L$22,2))</f>
        <v>42-43</v>
      </c>
      <c r="J5617" s="13">
        <f>IF(G5617="Male",VLOOKUP(H5617,'Shoe size conversion table'!$B$6:$D$22,3),VLOOKUP(H5617,'Shoe size conversion table'!$J$6:$L$22,3))</f>
        <v>9</v>
      </c>
      <c r="K5617" s="11">
        <v>179</v>
      </c>
      <c r="L5617" s="12">
        <v>0.2</v>
      </c>
      <c r="M5617" s="7">
        <f t="shared" si="262"/>
        <v>2015</v>
      </c>
      <c r="N5617" s="7">
        <f t="shared" si="263"/>
        <v>8</v>
      </c>
      <c r="O5617" s="30">
        <f t="shared" si="264"/>
        <v>143.20000000000002</v>
      </c>
    </row>
    <row r="5618" spans="2:15" x14ac:dyDescent="0.2">
      <c r="B5618" s="13">
        <v>57361</v>
      </c>
      <c r="C5618" s="14">
        <v>42236.626111111211</v>
      </c>
      <c r="D5618" s="7" t="s">
        <v>8</v>
      </c>
      <c r="E5618" s="13">
        <v>2214</v>
      </c>
      <c r="F5618" s="7" t="s">
        <v>37</v>
      </c>
      <c r="G5618" s="7" t="s">
        <v>11</v>
      </c>
      <c r="H5618" s="13">
        <v>15</v>
      </c>
      <c r="I5618" s="13">
        <f>IF(G5618="Male",VLOOKUP(H5618,'Shoe size conversion table'!$B$6:$D$22,2),VLOOKUP(H5618,'Shoe size conversion table'!$J$6:$L$22,2))</f>
        <v>48</v>
      </c>
      <c r="J5618" s="13">
        <f>IF(G5618="Male",VLOOKUP(H5618,'Shoe size conversion table'!$B$6:$D$22,3),VLOOKUP(H5618,'Shoe size conversion table'!$J$6:$L$22,3))</f>
        <v>14.5</v>
      </c>
      <c r="K5618" s="11">
        <v>179</v>
      </c>
      <c r="L5618" s="12">
        <v>0</v>
      </c>
      <c r="M5618" s="7">
        <f t="shared" si="262"/>
        <v>2015</v>
      </c>
      <c r="N5618" s="7">
        <f t="shared" si="263"/>
        <v>8</v>
      </c>
      <c r="O5618" s="30">
        <f t="shared" si="264"/>
        <v>179</v>
      </c>
    </row>
    <row r="5619" spans="2:15" x14ac:dyDescent="0.2">
      <c r="B5619" s="13">
        <v>57361</v>
      </c>
      <c r="C5619" s="14">
        <v>42236.626111111211</v>
      </c>
      <c r="D5619" s="7" t="s">
        <v>8</v>
      </c>
      <c r="E5619" s="13">
        <v>2180</v>
      </c>
      <c r="F5619" s="7" t="s">
        <v>41</v>
      </c>
      <c r="G5619" s="7" t="s">
        <v>11</v>
      </c>
      <c r="H5619" s="13">
        <v>8.5</v>
      </c>
      <c r="I5619" s="13" t="str">
        <f>IF(G5619="Male",VLOOKUP(H5619,'Shoe size conversion table'!$B$6:$D$22,2),VLOOKUP(H5619,'Shoe size conversion table'!$J$6:$L$22,2))</f>
        <v>41-42</v>
      </c>
      <c r="J5619" s="13">
        <f>IF(G5619="Male",VLOOKUP(H5619,'Shoe size conversion table'!$B$6:$D$22,3),VLOOKUP(H5619,'Shoe size conversion table'!$J$6:$L$22,3))</f>
        <v>8</v>
      </c>
      <c r="K5619" s="11">
        <v>189</v>
      </c>
      <c r="L5619" s="12">
        <v>0</v>
      </c>
      <c r="M5619" s="7">
        <f t="shared" si="262"/>
        <v>2015</v>
      </c>
      <c r="N5619" s="7">
        <f t="shared" si="263"/>
        <v>8</v>
      </c>
      <c r="O5619" s="30">
        <f t="shared" si="264"/>
        <v>189</v>
      </c>
    </row>
    <row r="5620" spans="2:15" x14ac:dyDescent="0.2">
      <c r="B5620" s="13">
        <v>57362</v>
      </c>
      <c r="C5620" s="14">
        <v>42236.716111111316</v>
      </c>
      <c r="D5620" s="7" t="s">
        <v>8</v>
      </c>
      <c r="E5620" s="13">
        <v>2208</v>
      </c>
      <c r="F5620" s="7" t="s">
        <v>42</v>
      </c>
      <c r="G5620" s="7" t="s">
        <v>11</v>
      </c>
      <c r="H5620" s="13">
        <v>9.5</v>
      </c>
      <c r="I5620" s="13" t="str">
        <f>IF(G5620="Male",VLOOKUP(H5620,'Shoe size conversion table'!$B$6:$D$22,2),VLOOKUP(H5620,'Shoe size conversion table'!$J$6:$L$22,2))</f>
        <v>42-43</v>
      </c>
      <c r="J5620" s="13">
        <f>IF(G5620="Male",VLOOKUP(H5620,'Shoe size conversion table'!$B$6:$D$22,3),VLOOKUP(H5620,'Shoe size conversion table'!$J$6:$L$22,3))</f>
        <v>9</v>
      </c>
      <c r="K5620" s="11">
        <v>139</v>
      </c>
      <c r="L5620" s="12">
        <v>0</v>
      </c>
      <c r="M5620" s="7">
        <f t="shared" si="262"/>
        <v>2015</v>
      </c>
      <c r="N5620" s="7">
        <f t="shared" si="263"/>
        <v>8</v>
      </c>
      <c r="O5620" s="30">
        <f t="shared" si="264"/>
        <v>139</v>
      </c>
    </row>
    <row r="5621" spans="2:15" x14ac:dyDescent="0.2">
      <c r="B5621" s="13">
        <v>57363</v>
      </c>
      <c r="C5621" s="14">
        <v>42236.756111111317</v>
      </c>
      <c r="D5621" s="7" t="s">
        <v>7</v>
      </c>
      <c r="E5621" s="13">
        <v>2210</v>
      </c>
      <c r="F5621" s="7" t="s">
        <v>54</v>
      </c>
      <c r="G5621" s="7" t="s">
        <v>12</v>
      </c>
      <c r="H5621" s="13">
        <v>8.5</v>
      </c>
      <c r="I5621" s="13">
        <f>IF(G5621="Male",VLOOKUP(H5621,'Shoe size conversion table'!$B$6:$D$22,2),VLOOKUP(H5621,'Shoe size conversion table'!$J$6:$L$22,2))</f>
        <v>39</v>
      </c>
      <c r="J5621" s="13">
        <f>IF(G5621="Male",VLOOKUP(H5621,'Shoe size conversion table'!$B$6:$D$22,3),VLOOKUP(H5621,'Shoe size conversion table'!$J$6:$L$22,3))</f>
        <v>6.5</v>
      </c>
      <c r="K5621" s="11">
        <v>169</v>
      </c>
      <c r="L5621" s="12">
        <v>0</v>
      </c>
      <c r="M5621" s="7">
        <f t="shared" si="262"/>
        <v>2015</v>
      </c>
      <c r="N5621" s="7">
        <f t="shared" si="263"/>
        <v>8</v>
      </c>
      <c r="O5621" s="30">
        <f t="shared" si="264"/>
        <v>169</v>
      </c>
    </row>
    <row r="5622" spans="2:15" x14ac:dyDescent="0.2">
      <c r="B5622" s="13">
        <v>57364</v>
      </c>
      <c r="C5622" s="14">
        <v>42236.846111111248</v>
      </c>
      <c r="D5622" s="7" t="s">
        <v>9</v>
      </c>
      <c r="E5622" s="13">
        <v>2196</v>
      </c>
      <c r="F5622" s="7" t="s">
        <v>61</v>
      </c>
      <c r="G5622" s="7" t="s">
        <v>12</v>
      </c>
      <c r="H5622" s="13">
        <v>8.5</v>
      </c>
      <c r="I5622" s="13">
        <f>IF(G5622="Male",VLOOKUP(H5622,'Shoe size conversion table'!$B$6:$D$22,2),VLOOKUP(H5622,'Shoe size conversion table'!$J$6:$L$22,2))</f>
        <v>39</v>
      </c>
      <c r="J5622" s="13">
        <f>IF(G5622="Male",VLOOKUP(H5622,'Shoe size conversion table'!$B$6:$D$22,3),VLOOKUP(H5622,'Shoe size conversion table'!$J$6:$L$22,3))</f>
        <v>6.5</v>
      </c>
      <c r="K5622" s="11">
        <v>199</v>
      </c>
      <c r="L5622" s="12">
        <v>0</v>
      </c>
      <c r="M5622" s="7">
        <f t="shared" si="262"/>
        <v>2015</v>
      </c>
      <c r="N5622" s="7">
        <f t="shared" si="263"/>
        <v>8</v>
      </c>
      <c r="O5622" s="30">
        <f t="shared" si="264"/>
        <v>199</v>
      </c>
    </row>
    <row r="5623" spans="2:15" x14ac:dyDescent="0.2">
      <c r="B5623" s="13">
        <v>57365</v>
      </c>
      <c r="C5623" s="14">
        <v>42236.896111111106</v>
      </c>
      <c r="D5623" s="7" t="s">
        <v>7</v>
      </c>
      <c r="E5623" s="13">
        <v>2152</v>
      </c>
      <c r="F5623" s="7" t="s">
        <v>45</v>
      </c>
      <c r="G5623" s="7" t="s">
        <v>12</v>
      </c>
      <c r="H5623" s="13">
        <v>8</v>
      </c>
      <c r="I5623" s="13" t="str">
        <f>IF(G5623="Male",VLOOKUP(H5623,'Shoe size conversion table'!$B$6:$D$22,2),VLOOKUP(H5623,'Shoe size conversion table'!$J$6:$L$22,2))</f>
        <v>38-39</v>
      </c>
      <c r="J5623" s="13">
        <f>IF(G5623="Male",VLOOKUP(H5623,'Shoe size conversion table'!$B$6:$D$22,3),VLOOKUP(H5623,'Shoe size conversion table'!$J$6:$L$22,3))</f>
        <v>6</v>
      </c>
      <c r="K5623" s="11">
        <v>139</v>
      </c>
      <c r="L5623" s="12">
        <v>0</v>
      </c>
      <c r="M5623" s="7">
        <f t="shared" si="262"/>
        <v>2015</v>
      </c>
      <c r="N5623" s="7">
        <f t="shared" si="263"/>
        <v>8</v>
      </c>
      <c r="O5623" s="30">
        <f t="shared" si="264"/>
        <v>139</v>
      </c>
    </row>
    <row r="5624" spans="2:15" x14ac:dyDescent="0.2">
      <c r="B5624" s="13">
        <v>57366</v>
      </c>
      <c r="C5624" s="14">
        <v>42237.036111111214</v>
      </c>
      <c r="D5624" s="7" t="s">
        <v>7</v>
      </c>
      <c r="E5624" s="13">
        <v>2201</v>
      </c>
      <c r="F5624" s="7" t="s">
        <v>50</v>
      </c>
      <c r="G5624" s="7" t="s">
        <v>12</v>
      </c>
      <c r="H5624" s="13">
        <v>7.5</v>
      </c>
      <c r="I5624" s="13">
        <f>IF(G5624="Male",VLOOKUP(H5624,'Shoe size conversion table'!$B$6:$D$22,2),VLOOKUP(H5624,'Shoe size conversion table'!$J$6:$L$22,2))</f>
        <v>38</v>
      </c>
      <c r="J5624" s="13">
        <f>IF(G5624="Male",VLOOKUP(H5624,'Shoe size conversion table'!$B$6:$D$22,3),VLOOKUP(H5624,'Shoe size conversion table'!$J$6:$L$22,3))</f>
        <v>5.5</v>
      </c>
      <c r="K5624" s="11">
        <v>159</v>
      </c>
      <c r="L5624" s="12">
        <v>0</v>
      </c>
      <c r="M5624" s="7">
        <f t="shared" si="262"/>
        <v>2015</v>
      </c>
      <c r="N5624" s="7">
        <f t="shared" si="263"/>
        <v>8</v>
      </c>
      <c r="O5624" s="30">
        <f t="shared" si="264"/>
        <v>159</v>
      </c>
    </row>
    <row r="5625" spans="2:15" x14ac:dyDescent="0.2">
      <c r="B5625" s="13">
        <v>57367</v>
      </c>
      <c r="C5625" s="14">
        <v>42237.046111111107</v>
      </c>
      <c r="D5625" s="7" t="s">
        <v>7</v>
      </c>
      <c r="E5625" s="13">
        <v>2199</v>
      </c>
      <c r="F5625" s="7" t="s">
        <v>43</v>
      </c>
      <c r="G5625" s="7" t="s">
        <v>11</v>
      </c>
      <c r="H5625" s="13">
        <v>11</v>
      </c>
      <c r="I5625" s="13">
        <f>IF(G5625="Male",VLOOKUP(H5625,'Shoe size conversion table'!$B$6:$D$22,2),VLOOKUP(H5625,'Shoe size conversion table'!$J$6:$L$22,2))</f>
        <v>44</v>
      </c>
      <c r="J5625" s="13">
        <f>IF(G5625="Male",VLOOKUP(H5625,'Shoe size conversion table'!$B$6:$D$22,3),VLOOKUP(H5625,'Shoe size conversion table'!$J$6:$L$22,3))</f>
        <v>10.5</v>
      </c>
      <c r="K5625" s="11">
        <v>169</v>
      </c>
      <c r="L5625" s="12">
        <v>0</v>
      </c>
      <c r="M5625" s="7">
        <f t="shared" si="262"/>
        <v>2015</v>
      </c>
      <c r="N5625" s="7">
        <f t="shared" si="263"/>
        <v>8</v>
      </c>
      <c r="O5625" s="30">
        <f t="shared" si="264"/>
        <v>169</v>
      </c>
    </row>
    <row r="5626" spans="2:15" x14ac:dyDescent="0.2">
      <c r="B5626" s="13">
        <v>57368</v>
      </c>
      <c r="C5626" s="14">
        <v>42237.046111111107</v>
      </c>
      <c r="D5626" s="7" t="s">
        <v>8</v>
      </c>
      <c r="E5626" s="13">
        <v>2241</v>
      </c>
      <c r="F5626" s="7" t="s">
        <v>39</v>
      </c>
      <c r="G5626" s="7" t="s">
        <v>11</v>
      </c>
      <c r="H5626" s="13">
        <v>10.5</v>
      </c>
      <c r="I5626" s="13" t="str">
        <f>IF(G5626="Male",VLOOKUP(H5626,'Shoe size conversion table'!$B$6:$D$22,2),VLOOKUP(H5626,'Shoe size conversion table'!$J$6:$L$22,2))</f>
        <v>43-44</v>
      </c>
      <c r="J5626" s="13">
        <f>IF(G5626="Male",VLOOKUP(H5626,'Shoe size conversion table'!$B$6:$D$22,3),VLOOKUP(H5626,'Shoe size conversion table'!$J$6:$L$22,3))</f>
        <v>10</v>
      </c>
      <c r="K5626" s="11">
        <v>139</v>
      </c>
      <c r="L5626" s="12">
        <v>0</v>
      </c>
      <c r="M5626" s="7">
        <f t="shared" si="262"/>
        <v>2015</v>
      </c>
      <c r="N5626" s="7">
        <f t="shared" si="263"/>
        <v>8</v>
      </c>
      <c r="O5626" s="30">
        <f t="shared" si="264"/>
        <v>139</v>
      </c>
    </row>
    <row r="5627" spans="2:15" x14ac:dyDescent="0.2">
      <c r="B5627" s="13">
        <v>57369</v>
      </c>
      <c r="C5627" s="14">
        <v>42237.406111111108</v>
      </c>
      <c r="D5627" s="7" t="s">
        <v>9</v>
      </c>
      <c r="E5627" s="13">
        <v>2168</v>
      </c>
      <c r="F5627" s="7" t="s">
        <v>62</v>
      </c>
      <c r="G5627" s="7" t="s">
        <v>11</v>
      </c>
      <c r="H5627" s="13">
        <v>8.5</v>
      </c>
      <c r="I5627" s="13" t="str">
        <f>IF(G5627="Male",VLOOKUP(H5627,'Shoe size conversion table'!$B$6:$D$22,2),VLOOKUP(H5627,'Shoe size conversion table'!$J$6:$L$22,2))</f>
        <v>41-42</v>
      </c>
      <c r="J5627" s="13">
        <f>IF(G5627="Male",VLOOKUP(H5627,'Shoe size conversion table'!$B$6:$D$22,3),VLOOKUP(H5627,'Shoe size conversion table'!$J$6:$L$22,3))</f>
        <v>8</v>
      </c>
      <c r="K5627" s="11">
        <v>189</v>
      </c>
      <c r="L5627" s="12">
        <v>0.1</v>
      </c>
      <c r="M5627" s="7">
        <f t="shared" si="262"/>
        <v>2015</v>
      </c>
      <c r="N5627" s="7">
        <f t="shared" si="263"/>
        <v>8</v>
      </c>
      <c r="O5627" s="30">
        <f t="shared" si="264"/>
        <v>170.1</v>
      </c>
    </row>
    <row r="5628" spans="2:15" x14ac:dyDescent="0.2">
      <c r="B5628" s="13">
        <v>57370</v>
      </c>
      <c r="C5628" s="14">
        <v>42237.416111111103</v>
      </c>
      <c r="D5628" s="7" t="s">
        <v>7</v>
      </c>
      <c r="E5628" s="13">
        <v>2153</v>
      </c>
      <c r="F5628" s="7" t="s">
        <v>49</v>
      </c>
      <c r="G5628" s="7" t="s">
        <v>11</v>
      </c>
      <c r="H5628" s="13">
        <v>11</v>
      </c>
      <c r="I5628" s="13">
        <f>IF(G5628="Male",VLOOKUP(H5628,'Shoe size conversion table'!$B$6:$D$22,2),VLOOKUP(H5628,'Shoe size conversion table'!$J$6:$L$22,2))</f>
        <v>44</v>
      </c>
      <c r="J5628" s="13">
        <f>IF(G5628="Male",VLOOKUP(H5628,'Shoe size conversion table'!$B$6:$D$22,3),VLOOKUP(H5628,'Shoe size conversion table'!$J$6:$L$22,3))</f>
        <v>10.5</v>
      </c>
      <c r="K5628" s="11">
        <v>129</v>
      </c>
      <c r="L5628" s="12">
        <v>0</v>
      </c>
      <c r="M5628" s="7">
        <f t="shared" si="262"/>
        <v>2015</v>
      </c>
      <c r="N5628" s="7">
        <f t="shared" si="263"/>
        <v>8</v>
      </c>
      <c r="O5628" s="30">
        <f t="shared" si="264"/>
        <v>129</v>
      </c>
    </row>
    <row r="5629" spans="2:15" x14ac:dyDescent="0.2">
      <c r="B5629" s="13">
        <v>57371</v>
      </c>
      <c r="C5629" s="14">
        <v>42237.416111111103</v>
      </c>
      <c r="D5629" s="7" t="s">
        <v>9</v>
      </c>
      <c r="E5629" s="13">
        <v>2184</v>
      </c>
      <c r="F5629" s="7" t="s">
        <v>59</v>
      </c>
      <c r="G5629" s="7" t="s">
        <v>11</v>
      </c>
      <c r="H5629" s="13">
        <v>9.5</v>
      </c>
      <c r="I5629" s="13" t="str">
        <f>IF(G5629="Male",VLOOKUP(H5629,'Shoe size conversion table'!$B$6:$D$22,2),VLOOKUP(H5629,'Shoe size conversion table'!$J$6:$L$22,2))</f>
        <v>42-43</v>
      </c>
      <c r="J5629" s="13">
        <f>IF(G5629="Male",VLOOKUP(H5629,'Shoe size conversion table'!$B$6:$D$22,3),VLOOKUP(H5629,'Shoe size conversion table'!$J$6:$L$22,3))</f>
        <v>9</v>
      </c>
      <c r="K5629" s="11">
        <v>169</v>
      </c>
      <c r="L5629" s="12">
        <v>0</v>
      </c>
      <c r="M5629" s="7">
        <f t="shared" si="262"/>
        <v>2015</v>
      </c>
      <c r="N5629" s="7">
        <f t="shared" si="263"/>
        <v>8</v>
      </c>
      <c r="O5629" s="30">
        <f t="shared" si="264"/>
        <v>169</v>
      </c>
    </row>
    <row r="5630" spans="2:15" x14ac:dyDescent="0.2">
      <c r="B5630" s="13">
        <v>57372</v>
      </c>
      <c r="C5630" s="14">
        <v>42237.42611111125</v>
      </c>
      <c r="D5630" s="7" t="s">
        <v>7</v>
      </c>
      <c r="E5630" s="13">
        <v>2167</v>
      </c>
      <c r="F5630" s="7" t="s">
        <v>48</v>
      </c>
      <c r="G5630" s="7" t="s">
        <v>12</v>
      </c>
      <c r="H5630" s="13">
        <v>9</v>
      </c>
      <c r="I5630" s="13" t="str">
        <f>IF(G5630="Male",VLOOKUP(H5630,'Shoe size conversion table'!$B$6:$D$22,2),VLOOKUP(H5630,'Shoe size conversion table'!$J$6:$L$22,2))</f>
        <v>39-40</v>
      </c>
      <c r="J5630" s="13">
        <f>IF(G5630="Male",VLOOKUP(H5630,'Shoe size conversion table'!$B$6:$D$22,3),VLOOKUP(H5630,'Shoe size conversion table'!$J$6:$L$22,3))</f>
        <v>7</v>
      </c>
      <c r="K5630" s="11">
        <v>129</v>
      </c>
      <c r="L5630" s="12">
        <v>0.5</v>
      </c>
      <c r="M5630" s="7">
        <f t="shared" si="262"/>
        <v>2015</v>
      </c>
      <c r="N5630" s="7">
        <f t="shared" si="263"/>
        <v>8</v>
      </c>
      <c r="O5630" s="30">
        <f t="shared" si="264"/>
        <v>64.5</v>
      </c>
    </row>
    <row r="5631" spans="2:15" x14ac:dyDescent="0.2">
      <c r="B5631" s="13">
        <v>57373</v>
      </c>
      <c r="C5631" s="14">
        <v>42237.556111111102</v>
      </c>
      <c r="D5631" s="7" t="s">
        <v>7</v>
      </c>
      <c r="E5631" s="13">
        <v>2233</v>
      </c>
      <c r="F5631" s="7" t="s">
        <v>49</v>
      </c>
      <c r="G5631" s="7" t="s">
        <v>11</v>
      </c>
      <c r="H5631" s="13">
        <v>9</v>
      </c>
      <c r="I5631" s="13">
        <f>IF(G5631="Male",VLOOKUP(H5631,'Shoe size conversion table'!$B$6:$D$22,2),VLOOKUP(H5631,'Shoe size conversion table'!$J$6:$L$22,2))</f>
        <v>42</v>
      </c>
      <c r="J5631" s="13">
        <f>IF(G5631="Male",VLOOKUP(H5631,'Shoe size conversion table'!$B$6:$D$22,3),VLOOKUP(H5631,'Shoe size conversion table'!$J$6:$L$22,3))</f>
        <v>8.5</v>
      </c>
      <c r="K5631" s="11">
        <v>159</v>
      </c>
      <c r="L5631" s="12">
        <v>0.1</v>
      </c>
      <c r="M5631" s="7">
        <f t="shared" si="262"/>
        <v>2015</v>
      </c>
      <c r="N5631" s="7">
        <f t="shared" si="263"/>
        <v>8</v>
      </c>
      <c r="O5631" s="30">
        <f t="shared" si="264"/>
        <v>143.1</v>
      </c>
    </row>
    <row r="5632" spans="2:15" x14ac:dyDescent="0.2">
      <c r="B5632" s="13">
        <v>57374</v>
      </c>
      <c r="C5632" s="14">
        <v>42237.626111111211</v>
      </c>
      <c r="D5632" s="7" t="s">
        <v>8</v>
      </c>
      <c r="E5632" s="13">
        <v>2238</v>
      </c>
      <c r="F5632" s="7" t="s">
        <v>41</v>
      </c>
      <c r="G5632" s="7" t="s">
        <v>11</v>
      </c>
      <c r="H5632" s="13">
        <v>9</v>
      </c>
      <c r="I5632" s="13">
        <f>IF(G5632="Male",VLOOKUP(H5632,'Shoe size conversion table'!$B$6:$D$22,2),VLOOKUP(H5632,'Shoe size conversion table'!$J$6:$L$22,2))</f>
        <v>42</v>
      </c>
      <c r="J5632" s="13">
        <f>IF(G5632="Male",VLOOKUP(H5632,'Shoe size conversion table'!$B$6:$D$22,3),VLOOKUP(H5632,'Shoe size conversion table'!$J$6:$L$22,3))</f>
        <v>8.5</v>
      </c>
      <c r="K5632" s="11">
        <v>199</v>
      </c>
      <c r="L5632" s="12">
        <v>0</v>
      </c>
      <c r="M5632" s="7">
        <f t="shared" si="262"/>
        <v>2015</v>
      </c>
      <c r="N5632" s="7">
        <f t="shared" si="263"/>
        <v>8</v>
      </c>
      <c r="O5632" s="30">
        <f t="shared" si="264"/>
        <v>199</v>
      </c>
    </row>
    <row r="5633" spans="2:15" x14ac:dyDescent="0.2">
      <c r="B5633" s="13">
        <v>57374</v>
      </c>
      <c r="C5633" s="14">
        <v>42237.626111111211</v>
      </c>
      <c r="D5633" s="7" t="s">
        <v>8</v>
      </c>
      <c r="E5633" s="13">
        <v>2214</v>
      </c>
      <c r="F5633" s="7" t="s">
        <v>37</v>
      </c>
      <c r="G5633" s="7" t="s">
        <v>11</v>
      </c>
      <c r="H5633" s="13">
        <v>15</v>
      </c>
      <c r="I5633" s="13">
        <f>IF(G5633="Male",VLOOKUP(H5633,'Shoe size conversion table'!$B$6:$D$22,2),VLOOKUP(H5633,'Shoe size conversion table'!$J$6:$L$22,2))</f>
        <v>48</v>
      </c>
      <c r="J5633" s="13">
        <f>IF(G5633="Male",VLOOKUP(H5633,'Shoe size conversion table'!$B$6:$D$22,3),VLOOKUP(H5633,'Shoe size conversion table'!$J$6:$L$22,3))</f>
        <v>14.5</v>
      </c>
      <c r="K5633" s="11">
        <v>179</v>
      </c>
      <c r="L5633" s="12">
        <v>0</v>
      </c>
      <c r="M5633" s="7">
        <f t="shared" si="262"/>
        <v>2015</v>
      </c>
      <c r="N5633" s="7">
        <f t="shared" si="263"/>
        <v>8</v>
      </c>
      <c r="O5633" s="30">
        <f t="shared" si="264"/>
        <v>179</v>
      </c>
    </row>
    <row r="5634" spans="2:15" x14ac:dyDescent="0.2">
      <c r="B5634" s="13">
        <v>57375</v>
      </c>
      <c r="C5634" s="14">
        <v>42237.746111111315</v>
      </c>
      <c r="D5634" s="7" t="s">
        <v>10</v>
      </c>
      <c r="E5634" s="13">
        <v>2158</v>
      </c>
      <c r="F5634" s="7" t="s">
        <v>34</v>
      </c>
      <c r="G5634" s="7" t="s">
        <v>11</v>
      </c>
      <c r="H5634" s="13">
        <v>10.5</v>
      </c>
      <c r="I5634" s="13" t="str">
        <f>IF(G5634="Male",VLOOKUP(H5634,'Shoe size conversion table'!$B$6:$D$22,2),VLOOKUP(H5634,'Shoe size conversion table'!$J$6:$L$22,2))</f>
        <v>43-44</v>
      </c>
      <c r="J5634" s="13">
        <f>IF(G5634="Male",VLOOKUP(H5634,'Shoe size conversion table'!$B$6:$D$22,3),VLOOKUP(H5634,'Shoe size conversion table'!$J$6:$L$22,3))</f>
        <v>10</v>
      </c>
      <c r="K5634" s="11">
        <v>189</v>
      </c>
      <c r="L5634" s="12">
        <v>0</v>
      </c>
      <c r="M5634" s="7">
        <f t="shared" si="262"/>
        <v>2015</v>
      </c>
      <c r="N5634" s="7">
        <f t="shared" si="263"/>
        <v>8</v>
      </c>
      <c r="O5634" s="30">
        <f t="shared" si="264"/>
        <v>189</v>
      </c>
    </row>
    <row r="5635" spans="2:15" x14ac:dyDescent="0.2">
      <c r="B5635" s="13">
        <v>57376</v>
      </c>
      <c r="C5635" s="14">
        <v>42237.756111111317</v>
      </c>
      <c r="D5635" s="7" t="s">
        <v>7</v>
      </c>
      <c r="E5635" s="13">
        <v>2218</v>
      </c>
      <c r="F5635" s="7" t="s">
        <v>48</v>
      </c>
      <c r="G5635" s="7" t="s">
        <v>11</v>
      </c>
      <c r="H5635" s="13">
        <v>9.5</v>
      </c>
      <c r="I5635" s="13" t="str">
        <f>IF(G5635="Male",VLOOKUP(H5635,'Shoe size conversion table'!$B$6:$D$22,2),VLOOKUP(H5635,'Shoe size conversion table'!$J$6:$L$22,2))</f>
        <v>42-43</v>
      </c>
      <c r="J5635" s="13">
        <f>IF(G5635="Male",VLOOKUP(H5635,'Shoe size conversion table'!$B$6:$D$22,3),VLOOKUP(H5635,'Shoe size conversion table'!$J$6:$L$22,3))</f>
        <v>9</v>
      </c>
      <c r="K5635" s="11">
        <v>179</v>
      </c>
      <c r="L5635" s="12">
        <v>0.3</v>
      </c>
      <c r="M5635" s="7">
        <f t="shared" si="262"/>
        <v>2015</v>
      </c>
      <c r="N5635" s="7">
        <f t="shared" si="263"/>
        <v>8</v>
      </c>
      <c r="O5635" s="30">
        <f t="shared" si="264"/>
        <v>125.3</v>
      </c>
    </row>
    <row r="5636" spans="2:15" x14ac:dyDescent="0.2">
      <c r="B5636" s="13">
        <v>57377</v>
      </c>
      <c r="C5636" s="14">
        <v>42237.866111111209</v>
      </c>
      <c r="D5636" s="7" t="s">
        <v>10</v>
      </c>
      <c r="E5636" s="13">
        <v>2220</v>
      </c>
      <c r="F5636" s="7" t="s">
        <v>34</v>
      </c>
      <c r="G5636" s="7" t="s">
        <v>11</v>
      </c>
      <c r="H5636" s="13">
        <v>9.5</v>
      </c>
      <c r="I5636" s="13" t="str">
        <f>IF(G5636="Male",VLOOKUP(H5636,'Shoe size conversion table'!$B$6:$D$22,2),VLOOKUP(H5636,'Shoe size conversion table'!$J$6:$L$22,2))</f>
        <v>42-43</v>
      </c>
      <c r="J5636" s="13">
        <f>IF(G5636="Male",VLOOKUP(H5636,'Shoe size conversion table'!$B$6:$D$22,3),VLOOKUP(H5636,'Shoe size conversion table'!$J$6:$L$22,3))</f>
        <v>9</v>
      </c>
      <c r="K5636" s="11">
        <v>169</v>
      </c>
      <c r="L5636" s="12">
        <v>0.3</v>
      </c>
      <c r="M5636" s="7">
        <f t="shared" si="262"/>
        <v>2015</v>
      </c>
      <c r="N5636" s="7">
        <f t="shared" si="263"/>
        <v>8</v>
      </c>
      <c r="O5636" s="30">
        <f t="shared" si="264"/>
        <v>118.3</v>
      </c>
    </row>
    <row r="5637" spans="2:15" x14ac:dyDescent="0.2">
      <c r="B5637" s="13">
        <v>57378</v>
      </c>
      <c r="C5637" s="14">
        <v>42237.896111111106</v>
      </c>
      <c r="D5637" s="7" t="s">
        <v>7</v>
      </c>
      <c r="E5637" s="13">
        <v>2189</v>
      </c>
      <c r="F5637" s="7" t="s">
        <v>43</v>
      </c>
      <c r="G5637" s="7" t="s">
        <v>12</v>
      </c>
      <c r="H5637" s="13">
        <v>8</v>
      </c>
      <c r="I5637" s="13" t="str">
        <f>IF(G5637="Male",VLOOKUP(H5637,'Shoe size conversion table'!$B$6:$D$22,2),VLOOKUP(H5637,'Shoe size conversion table'!$J$6:$L$22,2))</f>
        <v>38-39</v>
      </c>
      <c r="J5637" s="13">
        <f>IF(G5637="Male",VLOOKUP(H5637,'Shoe size conversion table'!$B$6:$D$22,3),VLOOKUP(H5637,'Shoe size conversion table'!$J$6:$L$22,3))</f>
        <v>6</v>
      </c>
      <c r="K5637" s="11">
        <v>189</v>
      </c>
      <c r="L5637" s="12">
        <v>0.3</v>
      </c>
      <c r="M5637" s="7">
        <f t="shared" ref="M5637:M5700" si="265">YEAR(C5637)</f>
        <v>2015</v>
      </c>
      <c r="N5637" s="7">
        <f t="shared" si="263"/>
        <v>8</v>
      </c>
      <c r="O5637" s="30">
        <f t="shared" si="264"/>
        <v>132.29999999999998</v>
      </c>
    </row>
    <row r="5638" spans="2:15" x14ac:dyDescent="0.2">
      <c r="B5638" s="13">
        <v>57379</v>
      </c>
      <c r="C5638" s="14">
        <v>42238.036111111214</v>
      </c>
      <c r="D5638" s="7" t="s">
        <v>10</v>
      </c>
      <c r="E5638" s="13">
        <v>2192</v>
      </c>
      <c r="F5638" s="7" t="s">
        <v>34</v>
      </c>
      <c r="G5638" s="7" t="s">
        <v>11</v>
      </c>
      <c r="H5638" s="13">
        <v>11</v>
      </c>
      <c r="I5638" s="13">
        <f>IF(G5638="Male",VLOOKUP(H5638,'Shoe size conversion table'!$B$6:$D$22,2),VLOOKUP(H5638,'Shoe size conversion table'!$J$6:$L$22,2))</f>
        <v>44</v>
      </c>
      <c r="J5638" s="13">
        <f>IF(G5638="Male",VLOOKUP(H5638,'Shoe size conversion table'!$B$6:$D$22,3),VLOOKUP(H5638,'Shoe size conversion table'!$J$6:$L$22,3))</f>
        <v>10.5</v>
      </c>
      <c r="K5638" s="11">
        <v>199</v>
      </c>
      <c r="L5638" s="12">
        <v>0</v>
      </c>
      <c r="M5638" s="7">
        <f t="shared" si="265"/>
        <v>2015</v>
      </c>
      <c r="N5638" s="7">
        <f t="shared" ref="N5638:N5701" si="266">MONTH(C5638:C20605)</f>
        <v>8</v>
      </c>
      <c r="O5638" s="30">
        <f t="shared" ref="O5638:O5701" si="267">K5638*(1-L5638)</f>
        <v>199</v>
      </c>
    </row>
    <row r="5639" spans="2:15" x14ac:dyDescent="0.2">
      <c r="B5639" s="13">
        <v>57380</v>
      </c>
      <c r="C5639" s="14">
        <v>42238.046111111107</v>
      </c>
      <c r="D5639" s="7" t="s">
        <v>8</v>
      </c>
      <c r="E5639" s="13">
        <v>2147</v>
      </c>
      <c r="F5639" s="7" t="s">
        <v>38</v>
      </c>
      <c r="G5639" s="7" t="s">
        <v>11</v>
      </c>
      <c r="H5639" s="13">
        <v>9.5</v>
      </c>
      <c r="I5639" s="13" t="str">
        <f>IF(G5639="Male",VLOOKUP(H5639,'Shoe size conversion table'!$B$6:$D$22,2),VLOOKUP(H5639,'Shoe size conversion table'!$J$6:$L$22,2))</f>
        <v>42-43</v>
      </c>
      <c r="J5639" s="13">
        <f>IF(G5639="Male",VLOOKUP(H5639,'Shoe size conversion table'!$B$6:$D$22,3),VLOOKUP(H5639,'Shoe size conversion table'!$J$6:$L$22,3))</f>
        <v>9</v>
      </c>
      <c r="K5639" s="11">
        <v>149</v>
      </c>
      <c r="L5639" s="12">
        <v>0</v>
      </c>
      <c r="M5639" s="7">
        <f t="shared" si="265"/>
        <v>2015</v>
      </c>
      <c r="N5639" s="7">
        <f t="shared" si="266"/>
        <v>8</v>
      </c>
      <c r="O5639" s="30">
        <f t="shared" si="267"/>
        <v>149</v>
      </c>
    </row>
    <row r="5640" spans="2:15" x14ac:dyDescent="0.2">
      <c r="B5640" s="13">
        <v>57381</v>
      </c>
      <c r="C5640" s="14">
        <v>42238.096111111248</v>
      </c>
      <c r="D5640" s="7" t="s">
        <v>10</v>
      </c>
      <c r="E5640" s="13">
        <v>2192</v>
      </c>
      <c r="F5640" s="7" t="s">
        <v>34</v>
      </c>
      <c r="G5640" s="7" t="s">
        <v>11</v>
      </c>
      <c r="H5640" s="13">
        <v>10.5</v>
      </c>
      <c r="I5640" s="13" t="str">
        <f>IF(G5640="Male",VLOOKUP(H5640,'Shoe size conversion table'!$B$6:$D$22,2),VLOOKUP(H5640,'Shoe size conversion table'!$J$6:$L$22,2))</f>
        <v>43-44</v>
      </c>
      <c r="J5640" s="13">
        <f>IF(G5640="Male",VLOOKUP(H5640,'Shoe size conversion table'!$B$6:$D$22,3),VLOOKUP(H5640,'Shoe size conversion table'!$J$6:$L$22,3))</f>
        <v>10</v>
      </c>
      <c r="K5640" s="11">
        <v>199</v>
      </c>
      <c r="L5640" s="12">
        <v>0</v>
      </c>
      <c r="M5640" s="7">
        <f t="shared" si="265"/>
        <v>2015</v>
      </c>
      <c r="N5640" s="7">
        <f t="shared" si="266"/>
        <v>8</v>
      </c>
      <c r="O5640" s="30">
        <f t="shared" si="267"/>
        <v>199</v>
      </c>
    </row>
    <row r="5641" spans="2:15" x14ac:dyDescent="0.2">
      <c r="B5641" s="13">
        <v>57382</v>
      </c>
      <c r="C5641" s="14">
        <v>42238.196111111312</v>
      </c>
      <c r="D5641" s="7" t="s">
        <v>7</v>
      </c>
      <c r="E5641" s="13">
        <v>2163</v>
      </c>
      <c r="F5641" s="7" t="s">
        <v>48</v>
      </c>
      <c r="G5641" s="7" t="s">
        <v>11</v>
      </c>
      <c r="H5641" s="13">
        <v>10</v>
      </c>
      <c r="I5641" s="13">
        <f>IF(G5641="Male",VLOOKUP(H5641,'Shoe size conversion table'!$B$6:$D$22,2),VLOOKUP(H5641,'Shoe size conversion table'!$J$6:$L$22,2))</f>
        <v>43</v>
      </c>
      <c r="J5641" s="13">
        <f>IF(G5641="Male",VLOOKUP(H5641,'Shoe size conversion table'!$B$6:$D$22,3),VLOOKUP(H5641,'Shoe size conversion table'!$J$6:$L$22,3))</f>
        <v>9.5</v>
      </c>
      <c r="K5641" s="11">
        <v>169</v>
      </c>
      <c r="L5641" s="12">
        <v>0.2</v>
      </c>
      <c r="M5641" s="7">
        <f t="shared" si="265"/>
        <v>2015</v>
      </c>
      <c r="N5641" s="7">
        <f t="shared" si="266"/>
        <v>8</v>
      </c>
      <c r="O5641" s="30">
        <f t="shared" si="267"/>
        <v>135.20000000000002</v>
      </c>
    </row>
    <row r="5642" spans="2:15" x14ac:dyDescent="0.2">
      <c r="B5642" s="13">
        <v>57382</v>
      </c>
      <c r="C5642" s="14">
        <v>42238.196111111312</v>
      </c>
      <c r="D5642" s="7" t="s">
        <v>7</v>
      </c>
      <c r="E5642" s="13">
        <v>2207</v>
      </c>
      <c r="F5642" s="7" t="s">
        <v>50</v>
      </c>
      <c r="G5642" s="7" t="s">
        <v>12</v>
      </c>
      <c r="H5642" s="13">
        <v>10.5</v>
      </c>
      <c r="I5642" s="13">
        <f>IF(G5642="Male",VLOOKUP(H5642,'Shoe size conversion table'!$B$6:$D$22,2),VLOOKUP(H5642,'Shoe size conversion table'!$J$6:$L$22,2))</f>
        <v>41</v>
      </c>
      <c r="J5642" s="13">
        <f>IF(G5642="Male",VLOOKUP(H5642,'Shoe size conversion table'!$B$6:$D$22,3),VLOOKUP(H5642,'Shoe size conversion table'!$J$6:$L$22,3))</f>
        <v>8.5</v>
      </c>
      <c r="K5642" s="11">
        <v>149</v>
      </c>
      <c r="L5642" s="12">
        <v>0.2</v>
      </c>
      <c r="M5642" s="7">
        <f t="shared" si="265"/>
        <v>2015</v>
      </c>
      <c r="N5642" s="7">
        <f t="shared" si="266"/>
        <v>8</v>
      </c>
      <c r="O5642" s="30">
        <f t="shared" si="267"/>
        <v>119.2</v>
      </c>
    </row>
    <row r="5643" spans="2:15" x14ac:dyDescent="0.2">
      <c r="B5643" s="13">
        <v>57383</v>
      </c>
      <c r="C5643" s="14">
        <v>42238.336111111312</v>
      </c>
      <c r="D5643" s="7" t="s">
        <v>9</v>
      </c>
      <c r="E5643" s="13">
        <v>2215</v>
      </c>
      <c r="F5643" s="7" t="s">
        <v>62</v>
      </c>
      <c r="G5643" s="7" t="s">
        <v>11</v>
      </c>
      <c r="H5643" s="13">
        <v>11</v>
      </c>
      <c r="I5643" s="13">
        <f>IF(G5643="Male",VLOOKUP(H5643,'Shoe size conversion table'!$B$6:$D$22,2),VLOOKUP(H5643,'Shoe size conversion table'!$J$6:$L$22,2))</f>
        <v>44</v>
      </c>
      <c r="J5643" s="13">
        <f>IF(G5643="Male",VLOOKUP(H5643,'Shoe size conversion table'!$B$6:$D$22,3),VLOOKUP(H5643,'Shoe size conversion table'!$J$6:$L$22,3))</f>
        <v>10.5</v>
      </c>
      <c r="K5643" s="11">
        <v>179</v>
      </c>
      <c r="L5643" s="12">
        <v>0.3</v>
      </c>
      <c r="M5643" s="7">
        <f t="shared" si="265"/>
        <v>2015</v>
      </c>
      <c r="N5643" s="7">
        <f t="shared" si="266"/>
        <v>8</v>
      </c>
      <c r="O5643" s="30">
        <f t="shared" si="267"/>
        <v>125.3</v>
      </c>
    </row>
    <row r="5644" spans="2:15" x14ac:dyDescent="0.2">
      <c r="B5644" s="13">
        <v>57384</v>
      </c>
      <c r="C5644" s="14">
        <v>42238.42611111125</v>
      </c>
      <c r="D5644" s="7" t="s">
        <v>7</v>
      </c>
      <c r="E5644" s="13">
        <v>2197</v>
      </c>
      <c r="F5644" s="7" t="s">
        <v>48</v>
      </c>
      <c r="G5644" s="7" t="s">
        <v>12</v>
      </c>
      <c r="H5644" s="13">
        <v>9</v>
      </c>
      <c r="I5644" s="13" t="str">
        <f>IF(G5644="Male",VLOOKUP(H5644,'Shoe size conversion table'!$B$6:$D$22,2),VLOOKUP(H5644,'Shoe size conversion table'!$J$6:$L$22,2))</f>
        <v>39-40</v>
      </c>
      <c r="J5644" s="13">
        <f>IF(G5644="Male",VLOOKUP(H5644,'Shoe size conversion table'!$B$6:$D$22,3),VLOOKUP(H5644,'Shoe size conversion table'!$J$6:$L$22,3))</f>
        <v>7</v>
      </c>
      <c r="K5644" s="11">
        <v>149</v>
      </c>
      <c r="L5644" s="12">
        <v>0.3</v>
      </c>
      <c r="M5644" s="7">
        <f t="shared" si="265"/>
        <v>2015</v>
      </c>
      <c r="N5644" s="7">
        <f t="shared" si="266"/>
        <v>8</v>
      </c>
      <c r="O5644" s="30">
        <f t="shared" si="267"/>
        <v>104.3</v>
      </c>
    </row>
    <row r="5645" spans="2:15" x14ac:dyDescent="0.2">
      <c r="B5645" s="13">
        <v>57385</v>
      </c>
      <c r="C5645" s="14">
        <v>42238.556111111102</v>
      </c>
      <c r="D5645" s="7" t="s">
        <v>7</v>
      </c>
      <c r="E5645" s="13">
        <v>2226</v>
      </c>
      <c r="F5645" s="7" t="s">
        <v>49</v>
      </c>
      <c r="G5645" s="7" t="s">
        <v>11</v>
      </c>
      <c r="H5645" s="13">
        <v>9.5</v>
      </c>
      <c r="I5645" s="13" t="str">
        <f>IF(G5645="Male",VLOOKUP(H5645,'Shoe size conversion table'!$B$6:$D$22,2),VLOOKUP(H5645,'Shoe size conversion table'!$J$6:$L$22,2))</f>
        <v>42-43</v>
      </c>
      <c r="J5645" s="13">
        <f>IF(G5645="Male",VLOOKUP(H5645,'Shoe size conversion table'!$B$6:$D$22,3),VLOOKUP(H5645,'Shoe size conversion table'!$J$6:$L$22,3))</f>
        <v>9</v>
      </c>
      <c r="K5645" s="11">
        <v>189</v>
      </c>
      <c r="L5645" s="12">
        <v>0</v>
      </c>
      <c r="M5645" s="7">
        <f t="shared" si="265"/>
        <v>2015</v>
      </c>
      <c r="N5645" s="7">
        <f t="shared" si="266"/>
        <v>8</v>
      </c>
      <c r="O5645" s="30">
        <f t="shared" si="267"/>
        <v>189</v>
      </c>
    </row>
    <row r="5646" spans="2:15" x14ac:dyDescent="0.2">
      <c r="B5646" s="13">
        <v>57386</v>
      </c>
      <c r="C5646" s="14">
        <v>42238.596111111205</v>
      </c>
      <c r="D5646" s="7" t="s">
        <v>7</v>
      </c>
      <c r="E5646" s="13">
        <v>2147</v>
      </c>
      <c r="F5646" s="7" t="s">
        <v>50</v>
      </c>
      <c r="G5646" s="7" t="s">
        <v>11</v>
      </c>
      <c r="H5646" s="13">
        <v>9</v>
      </c>
      <c r="I5646" s="13">
        <f>IF(G5646="Male",VLOOKUP(H5646,'Shoe size conversion table'!$B$6:$D$22,2),VLOOKUP(H5646,'Shoe size conversion table'!$J$6:$L$22,2))</f>
        <v>42</v>
      </c>
      <c r="J5646" s="13">
        <f>IF(G5646="Male",VLOOKUP(H5646,'Shoe size conversion table'!$B$6:$D$22,3),VLOOKUP(H5646,'Shoe size conversion table'!$J$6:$L$22,3))</f>
        <v>8.5</v>
      </c>
      <c r="K5646" s="11">
        <v>139</v>
      </c>
      <c r="L5646" s="12">
        <v>0</v>
      </c>
      <c r="M5646" s="7">
        <f t="shared" si="265"/>
        <v>2015</v>
      </c>
      <c r="N5646" s="7">
        <f t="shared" si="266"/>
        <v>8</v>
      </c>
      <c r="O5646" s="30">
        <f t="shared" si="267"/>
        <v>139</v>
      </c>
    </row>
    <row r="5647" spans="2:15" x14ac:dyDescent="0.2">
      <c r="B5647" s="13">
        <v>57387</v>
      </c>
      <c r="C5647" s="14">
        <v>42238.696111111247</v>
      </c>
      <c r="D5647" s="7" t="s">
        <v>10</v>
      </c>
      <c r="E5647" s="13">
        <v>2221</v>
      </c>
      <c r="F5647" s="7" t="s">
        <v>34</v>
      </c>
      <c r="G5647" s="7" t="s">
        <v>12</v>
      </c>
      <c r="H5647" s="13">
        <v>7.5</v>
      </c>
      <c r="I5647" s="13">
        <f>IF(G5647="Male",VLOOKUP(H5647,'Shoe size conversion table'!$B$6:$D$22,2),VLOOKUP(H5647,'Shoe size conversion table'!$J$6:$L$22,2))</f>
        <v>38</v>
      </c>
      <c r="J5647" s="13">
        <f>IF(G5647="Male",VLOOKUP(H5647,'Shoe size conversion table'!$B$6:$D$22,3),VLOOKUP(H5647,'Shoe size conversion table'!$J$6:$L$22,3))</f>
        <v>5.5</v>
      </c>
      <c r="K5647" s="11">
        <v>159</v>
      </c>
      <c r="L5647" s="12">
        <v>0</v>
      </c>
      <c r="M5647" s="7">
        <f t="shared" si="265"/>
        <v>2015</v>
      </c>
      <c r="N5647" s="7">
        <f t="shared" si="266"/>
        <v>8</v>
      </c>
      <c r="O5647" s="30">
        <f t="shared" si="267"/>
        <v>159</v>
      </c>
    </row>
    <row r="5648" spans="2:15" x14ac:dyDescent="0.2">
      <c r="B5648" s="13">
        <v>57388</v>
      </c>
      <c r="C5648" s="14">
        <v>42238.716111111316</v>
      </c>
      <c r="D5648" s="7" t="s">
        <v>8</v>
      </c>
      <c r="E5648" s="13">
        <v>2206</v>
      </c>
      <c r="F5648" s="7" t="s">
        <v>38</v>
      </c>
      <c r="G5648" s="7" t="s">
        <v>11</v>
      </c>
      <c r="H5648" s="13">
        <v>10.5</v>
      </c>
      <c r="I5648" s="13" t="str">
        <f>IF(G5648="Male",VLOOKUP(H5648,'Shoe size conversion table'!$B$6:$D$22,2),VLOOKUP(H5648,'Shoe size conversion table'!$J$6:$L$22,2))</f>
        <v>43-44</v>
      </c>
      <c r="J5648" s="13">
        <f>IF(G5648="Male",VLOOKUP(H5648,'Shoe size conversion table'!$B$6:$D$22,3),VLOOKUP(H5648,'Shoe size conversion table'!$J$6:$L$22,3))</f>
        <v>10</v>
      </c>
      <c r="K5648" s="11">
        <v>189</v>
      </c>
      <c r="L5648" s="12">
        <v>0</v>
      </c>
      <c r="M5648" s="7">
        <f t="shared" si="265"/>
        <v>2015</v>
      </c>
      <c r="N5648" s="7">
        <f t="shared" si="266"/>
        <v>8</v>
      </c>
      <c r="O5648" s="30">
        <f t="shared" si="267"/>
        <v>189</v>
      </c>
    </row>
    <row r="5649" spans="2:15" x14ac:dyDescent="0.2">
      <c r="B5649" s="13">
        <v>57389</v>
      </c>
      <c r="C5649" s="14">
        <v>42238.746111111315</v>
      </c>
      <c r="D5649" s="7" t="s">
        <v>10</v>
      </c>
      <c r="E5649" s="13">
        <v>2230</v>
      </c>
      <c r="F5649" s="7" t="s">
        <v>35</v>
      </c>
      <c r="G5649" s="7" t="s">
        <v>11</v>
      </c>
      <c r="H5649" s="13">
        <v>10.5</v>
      </c>
      <c r="I5649" s="13" t="str">
        <f>IF(G5649="Male",VLOOKUP(H5649,'Shoe size conversion table'!$B$6:$D$22,2),VLOOKUP(H5649,'Shoe size conversion table'!$J$6:$L$22,2))</f>
        <v>43-44</v>
      </c>
      <c r="J5649" s="13">
        <f>IF(G5649="Male",VLOOKUP(H5649,'Shoe size conversion table'!$B$6:$D$22,3),VLOOKUP(H5649,'Shoe size conversion table'!$J$6:$L$22,3))</f>
        <v>10</v>
      </c>
      <c r="K5649" s="11">
        <v>199</v>
      </c>
      <c r="L5649" s="12">
        <v>0.1</v>
      </c>
      <c r="M5649" s="7">
        <f t="shared" si="265"/>
        <v>2015</v>
      </c>
      <c r="N5649" s="7">
        <f t="shared" si="266"/>
        <v>8</v>
      </c>
      <c r="O5649" s="30">
        <f t="shared" si="267"/>
        <v>179.1</v>
      </c>
    </row>
    <row r="5650" spans="2:15" x14ac:dyDescent="0.2">
      <c r="B5650" s="13">
        <v>57390</v>
      </c>
      <c r="C5650" s="14">
        <v>42238.786111111207</v>
      </c>
      <c r="D5650" s="7" t="s">
        <v>7</v>
      </c>
      <c r="E5650" s="13">
        <v>2176</v>
      </c>
      <c r="F5650" s="7" t="s">
        <v>48</v>
      </c>
      <c r="G5650" s="7" t="s">
        <v>11</v>
      </c>
      <c r="H5650" s="13">
        <v>11.5</v>
      </c>
      <c r="I5650" s="13" t="str">
        <f>IF(G5650="Male",VLOOKUP(H5650,'Shoe size conversion table'!$B$6:$D$22,2),VLOOKUP(H5650,'Shoe size conversion table'!$J$6:$L$22,2))</f>
        <v>44-45</v>
      </c>
      <c r="J5650" s="13">
        <f>IF(G5650="Male",VLOOKUP(H5650,'Shoe size conversion table'!$B$6:$D$22,3),VLOOKUP(H5650,'Shoe size conversion table'!$J$6:$L$22,3))</f>
        <v>11</v>
      </c>
      <c r="K5650" s="11">
        <v>129</v>
      </c>
      <c r="L5650" s="12">
        <v>0</v>
      </c>
      <c r="M5650" s="7">
        <f t="shared" si="265"/>
        <v>2015</v>
      </c>
      <c r="N5650" s="7">
        <f t="shared" si="266"/>
        <v>8</v>
      </c>
      <c r="O5650" s="30">
        <f t="shared" si="267"/>
        <v>129</v>
      </c>
    </row>
    <row r="5651" spans="2:15" x14ac:dyDescent="0.2">
      <c r="B5651" s="13">
        <v>57391</v>
      </c>
      <c r="C5651" s="14">
        <v>42238.786111111316</v>
      </c>
      <c r="D5651" s="7" t="s">
        <v>8</v>
      </c>
      <c r="E5651" s="13">
        <v>2166</v>
      </c>
      <c r="F5651" s="7" t="s">
        <v>41</v>
      </c>
      <c r="G5651" s="7" t="s">
        <v>11</v>
      </c>
      <c r="H5651" s="13">
        <v>8.5</v>
      </c>
      <c r="I5651" s="13" t="str">
        <f>IF(G5651="Male",VLOOKUP(H5651,'Shoe size conversion table'!$B$6:$D$22,2),VLOOKUP(H5651,'Shoe size conversion table'!$J$6:$L$22,2))</f>
        <v>41-42</v>
      </c>
      <c r="J5651" s="13">
        <f>IF(G5651="Male",VLOOKUP(H5651,'Shoe size conversion table'!$B$6:$D$22,3),VLOOKUP(H5651,'Shoe size conversion table'!$J$6:$L$22,3))</f>
        <v>8</v>
      </c>
      <c r="K5651" s="11">
        <v>179</v>
      </c>
      <c r="L5651" s="12">
        <v>0</v>
      </c>
      <c r="M5651" s="7">
        <f t="shared" si="265"/>
        <v>2015</v>
      </c>
      <c r="N5651" s="7">
        <f t="shared" si="266"/>
        <v>8</v>
      </c>
      <c r="O5651" s="30">
        <f t="shared" si="267"/>
        <v>179</v>
      </c>
    </row>
    <row r="5652" spans="2:15" x14ac:dyDescent="0.2">
      <c r="B5652" s="13">
        <v>57392</v>
      </c>
      <c r="C5652" s="14">
        <v>42239.076111111106</v>
      </c>
      <c r="D5652" s="7" t="s">
        <v>7</v>
      </c>
      <c r="E5652" s="13">
        <v>2181</v>
      </c>
      <c r="F5652" s="7" t="s">
        <v>49</v>
      </c>
      <c r="G5652" s="7" t="s">
        <v>11</v>
      </c>
      <c r="H5652" s="13">
        <v>10</v>
      </c>
      <c r="I5652" s="13">
        <f>IF(G5652="Male",VLOOKUP(H5652,'Shoe size conversion table'!$B$6:$D$22,2),VLOOKUP(H5652,'Shoe size conversion table'!$J$6:$L$22,2))</f>
        <v>43</v>
      </c>
      <c r="J5652" s="13">
        <f>IF(G5652="Male",VLOOKUP(H5652,'Shoe size conversion table'!$B$6:$D$22,3),VLOOKUP(H5652,'Shoe size conversion table'!$J$6:$L$22,3))</f>
        <v>9.5</v>
      </c>
      <c r="K5652" s="11">
        <v>179</v>
      </c>
      <c r="L5652" s="12">
        <v>0</v>
      </c>
      <c r="M5652" s="7">
        <f t="shared" si="265"/>
        <v>2015</v>
      </c>
      <c r="N5652" s="7">
        <f t="shared" si="266"/>
        <v>8</v>
      </c>
      <c r="O5652" s="30">
        <f t="shared" si="267"/>
        <v>179</v>
      </c>
    </row>
    <row r="5653" spans="2:15" x14ac:dyDescent="0.2">
      <c r="B5653" s="13">
        <v>57393</v>
      </c>
      <c r="C5653" s="14">
        <v>42239.196111111109</v>
      </c>
      <c r="D5653" s="7" t="s">
        <v>7</v>
      </c>
      <c r="E5653" s="13">
        <v>2203</v>
      </c>
      <c r="F5653" s="7" t="s">
        <v>50</v>
      </c>
      <c r="G5653" s="7" t="s">
        <v>12</v>
      </c>
      <c r="H5653" s="13">
        <v>9.5</v>
      </c>
      <c r="I5653" s="13">
        <f>IF(G5653="Male",VLOOKUP(H5653,'Shoe size conversion table'!$B$6:$D$22,2),VLOOKUP(H5653,'Shoe size conversion table'!$J$6:$L$22,2))</f>
        <v>40</v>
      </c>
      <c r="J5653" s="13">
        <f>IF(G5653="Male",VLOOKUP(H5653,'Shoe size conversion table'!$B$6:$D$22,3),VLOOKUP(H5653,'Shoe size conversion table'!$J$6:$L$22,3))</f>
        <v>7.5</v>
      </c>
      <c r="K5653" s="11">
        <v>129</v>
      </c>
      <c r="L5653" s="12">
        <v>0</v>
      </c>
      <c r="M5653" s="7">
        <f t="shared" si="265"/>
        <v>2015</v>
      </c>
      <c r="N5653" s="7">
        <f t="shared" si="266"/>
        <v>8</v>
      </c>
      <c r="O5653" s="30">
        <f t="shared" si="267"/>
        <v>129</v>
      </c>
    </row>
    <row r="5654" spans="2:15" x14ac:dyDescent="0.2">
      <c r="B5654" s="13">
        <v>57394</v>
      </c>
      <c r="C5654" s="14">
        <v>42239.326111111252</v>
      </c>
      <c r="D5654" s="7" t="s">
        <v>10</v>
      </c>
      <c r="E5654" s="13">
        <v>2241</v>
      </c>
      <c r="F5654" s="7" t="s">
        <v>35</v>
      </c>
      <c r="G5654" s="7" t="s">
        <v>12</v>
      </c>
      <c r="H5654" s="13">
        <v>8</v>
      </c>
      <c r="I5654" s="13" t="str">
        <f>IF(G5654="Male",VLOOKUP(H5654,'Shoe size conversion table'!$B$6:$D$22,2),VLOOKUP(H5654,'Shoe size conversion table'!$J$6:$L$22,2))</f>
        <v>38-39</v>
      </c>
      <c r="J5654" s="13">
        <f>IF(G5654="Male",VLOOKUP(H5654,'Shoe size conversion table'!$B$6:$D$22,3),VLOOKUP(H5654,'Shoe size conversion table'!$J$6:$L$22,3))</f>
        <v>6</v>
      </c>
      <c r="K5654" s="11">
        <v>179</v>
      </c>
      <c r="L5654" s="12">
        <v>0.1</v>
      </c>
      <c r="M5654" s="7">
        <f t="shared" si="265"/>
        <v>2015</v>
      </c>
      <c r="N5654" s="7">
        <f t="shared" si="266"/>
        <v>8</v>
      </c>
      <c r="O5654" s="30">
        <f t="shared" si="267"/>
        <v>161.1</v>
      </c>
    </row>
    <row r="5655" spans="2:15" x14ac:dyDescent="0.2">
      <c r="B5655" s="13">
        <v>57395</v>
      </c>
      <c r="C5655" s="14">
        <v>42239.416111111103</v>
      </c>
      <c r="D5655" s="7" t="s">
        <v>10</v>
      </c>
      <c r="E5655" s="13">
        <v>2231</v>
      </c>
      <c r="F5655" s="7" t="s">
        <v>36</v>
      </c>
      <c r="G5655" s="7" t="s">
        <v>12</v>
      </c>
      <c r="H5655" s="13">
        <v>9</v>
      </c>
      <c r="I5655" s="13" t="str">
        <f>IF(G5655="Male",VLOOKUP(H5655,'Shoe size conversion table'!$B$6:$D$22,2),VLOOKUP(H5655,'Shoe size conversion table'!$J$6:$L$22,2))</f>
        <v>39-40</v>
      </c>
      <c r="J5655" s="13">
        <f>IF(G5655="Male",VLOOKUP(H5655,'Shoe size conversion table'!$B$6:$D$22,3),VLOOKUP(H5655,'Shoe size conversion table'!$J$6:$L$22,3))</f>
        <v>7</v>
      </c>
      <c r="K5655" s="11">
        <v>149</v>
      </c>
      <c r="L5655" s="12">
        <v>0</v>
      </c>
      <c r="M5655" s="7">
        <f t="shared" si="265"/>
        <v>2015</v>
      </c>
      <c r="N5655" s="7">
        <f t="shared" si="266"/>
        <v>8</v>
      </c>
      <c r="O5655" s="30">
        <f t="shared" si="267"/>
        <v>149</v>
      </c>
    </row>
    <row r="5656" spans="2:15" x14ac:dyDescent="0.2">
      <c r="B5656" s="13">
        <v>57395</v>
      </c>
      <c r="C5656" s="14">
        <v>42239.416111111103</v>
      </c>
      <c r="D5656" s="7" t="s">
        <v>10</v>
      </c>
      <c r="E5656" s="13">
        <v>2155</v>
      </c>
      <c r="F5656" s="7" t="s">
        <v>36</v>
      </c>
      <c r="G5656" s="7" t="s">
        <v>12</v>
      </c>
      <c r="H5656" s="13">
        <v>11.5</v>
      </c>
      <c r="I5656" s="13">
        <f>IF(G5656="Male",VLOOKUP(H5656,'Shoe size conversion table'!$B$6:$D$22,2),VLOOKUP(H5656,'Shoe size conversion table'!$J$6:$L$22,2))</f>
        <v>42</v>
      </c>
      <c r="J5656" s="13">
        <f>IF(G5656="Male",VLOOKUP(H5656,'Shoe size conversion table'!$B$6:$D$22,3),VLOOKUP(H5656,'Shoe size conversion table'!$J$6:$L$22,3))</f>
        <v>9.5</v>
      </c>
      <c r="K5656" s="11">
        <v>189</v>
      </c>
      <c r="L5656" s="12">
        <v>0.5</v>
      </c>
      <c r="M5656" s="7">
        <f t="shared" si="265"/>
        <v>2015</v>
      </c>
      <c r="N5656" s="7">
        <f t="shared" si="266"/>
        <v>8</v>
      </c>
      <c r="O5656" s="30">
        <f t="shared" si="267"/>
        <v>94.5</v>
      </c>
    </row>
    <row r="5657" spans="2:15" x14ac:dyDescent="0.2">
      <c r="B5657" s="13">
        <v>57396</v>
      </c>
      <c r="C5657" s="14">
        <v>42239.476111111253</v>
      </c>
      <c r="D5657" s="7" t="s">
        <v>7</v>
      </c>
      <c r="E5657" s="13">
        <v>2148</v>
      </c>
      <c r="F5657" s="7" t="s">
        <v>48</v>
      </c>
      <c r="G5657" s="7" t="s">
        <v>12</v>
      </c>
      <c r="H5657" s="13">
        <v>11.5</v>
      </c>
      <c r="I5657" s="13">
        <f>IF(G5657="Male",VLOOKUP(H5657,'Shoe size conversion table'!$B$6:$D$22,2),VLOOKUP(H5657,'Shoe size conversion table'!$J$6:$L$22,2))</f>
        <v>42</v>
      </c>
      <c r="J5657" s="13">
        <f>IF(G5657="Male",VLOOKUP(H5657,'Shoe size conversion table'!$B$6:$D$22,3),VLOOKUP(H5657,'Shoe size conversion table'!$J$6:$L$22,3))</f>
        <v>9.5</v>
      </c>
      <c r="K5657" s="11">
        <v>169</v>
      </c>
      <c r="L5657" s="12">
        <v>0.1</v>
      </c>
      <c r="M5657" s="7">
        <f t="shared" si="265"/>
        <v>2015</v>
      </c>
      <c r="N5657" s="7">
        <f t="shared" si="266"/>
        <v>8</v>
      </c>
      <c r="O5657" s="30">
        <f t="shared" si="267"/>
        <v>152.1</v>
      </c>
    </row>
    <row r="5658" spans="2:15" x14ac:dyDescent="0.2">
      <c r="B5658" s="13">
        <v>57397</v>
      </c>
      <c r="C5658" s="14">
        <v>42239.576111111244</v>
      </c>
      <c r="D5658" s="7" t="s">
        <v>8</v>
      </c>
      <c r="E5658" s="13">
        <v>2148</v>
      </c>
      <c r="F5658" s="7" t="s">
        <v>39</v>
      </c>
      <c r="G5658" s="7" t="s">
        <v>11</v>
      </c>
      <c r="H5658" s="13">
        <v>10.5</v>
      </c>
      <c r="I5658" s="13" t="str">
        <f>IF(G5658="Male",VLOOKUP(H5658,'Shoe size conversion table'!$B$6:$D$22,2),VLOOKUP(H5658,'Shoe size conversion table'!$J$6:$L$22,2))</f>
        <v>43-44</v>
      </c>
      <c r="J5658" s="13">
        <f>IF(G5658="Male",VLOOKUP(H5658,'Shoe size conversion table'!$B$6:$D$22,3),VLOOKUP(H5658,'Shoe size conversion table'!$J$6:$L$22,3))</f>
        <v>10</v>
      </c>
      <c r="K5658" s="11">
        <v>129</v>
      </c>
      <c r="L5658" s="12">
        <v>0.2</v>
      </c>
      <c r="M5658" s="7">
        <f t="shared" si="265"/>
        <v>2015</v>
      </c>
      <c r="N5658" s="7">
        <f t="shared" si="266"/>
        <v>8</v>
      </c>
      <c r="O5658" s="30">
        <f t="shared" si="267"/>
        <v>103.2</v>
      </c>
    </row>
    <row r="5659" spans="2:15" x14ac:dyDescent="0.2">
      <c r="B5659" s="13">
        <v>57398</v>
      </c>
      <c r="C5659" s="14">
        <v>42239.666111111314</v>
      </c>
      <c r="D5659" s="7" t="s">
        <v>10</v>
      </c>
      <c r="E5659" s="13">
        <v>2159</v>
      </c>
      <c r="F5659" s="7" t="s">
        <v>34</v>
      </c>
      <c r="G5659" s="7" t="s">
        <v>11</v>
      </c>
      <c r="H5659" s="13">
        <v>9.5</v>
      </c>
      <c r="I5659" s="13" t="str">
        <f>IF(G5659="Male",VLOOKUP(H5659,'Shoe size conversion table'!$B$6:$D$22,2),VLOOKUP(H5659,'Shoe size conversion table'!$J$6:$L$22,2))</f>
        <v>42-43</v>
      </c>
      <c r="J5659" s="13">
        <f>IF(G5659="Male",VLOOKUP(H5659,'Shoe size conversion table'!$B$6:$D$22,3),VLOOKUP(H5659,'Shoe size conversion table'!$J$6:$L$22,3))</f>
        <v>9</v>
      </c>
      <c r="K5659" s="11">
        <v>149</v>
      </c>
      <c r="L5659" s="12">
        <v>0.2</v>
      </c>
      <c r="M5659" s="7">
        <f t="shared" si="265"/>
        <v>2015</v>
      </c>
      <c r="N5659" s="7">
        <f t="shared" si="266"/>
        <v>8</v>
      </c>
      <c r="O5659" s="30">
        <f t="shared" si="267"/>
        <v>119.2</v>
      </c>
    </row>
    <row r="5660" spans="2:15" x14ac:dyDescent="0.2">
      <c r="B5660" s="13">
        <v>57399</v>
      </c>
      <c r="C5660" s="14">
        <v>42239.696111111247</v>
      </c>
      <c r="D5660" s="7" t="s">
        <v>10</v>
      </c>
      <c r="E5660" s="13">
        <v>2198</v>
      </c>
      <c r="F5660" s="7" t="s">
        <v>34</v>
      </c>
      <c r="G5660" s="7" t="s">
        <v>11</v>
      </c>
      <c r="H5660" s="13">
        <v>13</v>
      </c>
      <c r="I5660" s="13">
        <f>IF(G5660="Male",VLOOKUP(H5660,'Shoe size conversion table'!$B$6:$D$22,2),VLOOKUP(H5660,'Shoe size conversion table'!$J$6:$L$22,2))</f>
        <v>46</v>
      </c>
      <c r="J5660" s="13">
        <f>IF(G5660="Male",VLOOKUP(H5660,'Shoe size conversion table'!$B$6:$D$22,3),VLOOKUP(H5660,'Shoe size conversion table'!$J$6:$L$22,3))</f>
        <v>12.5</v>
      </c>
      <c r="K5660" s="11">
        <v>179</v>
      </c>
      <c r="L5660" s="12">
        <v>0</v>
      </c>
      <c r="M5660" s="7">
        <f t="shared" si="265"/>
        <v>2015</v>
      </c>
      <c r="N5660" s="7">
        <f t="shared" si="266"/>
        <v>8</v>
      </c>
      <c r="O5660" s="30">
        <f t="shared" si="267"/>
        <v>179</v>
      </c>
    </row>
    <row r="5661" spans="2:15" x14ac:dyDescent="0.2">
      <c r="B5661" s="13">
        <v>57400</v>
      </c>
      <c r="C5661" s="14">
        <v>42239.786111111207</v>
      </c>
      <c r="D5661" s="7" t="s">
        <v>7</v>
      </c>
      <c r="E5661" s="13">
        <v>2158</v>
      </c>
      <c r="F5661" s="7" t="s">
        <v>55</v>
      </c>
      <c r="G5661" s="7" t="s">
        <v>12</v>
      </c>
      <c r="H5661" s="13">
        <v>8.5</v>
      </c>
      <c r="I5661" s="13">
        <f>IF(G5661="Male",VLOOKUP(H5661,'Shoe size conversion table'!$B$6:$D$22,2),VLOOKUP(H5661,'Shoe size conversion table'!$J$6:$L$22,2))</f>
        <v>39</v>
      </c>
      <c r="J5661" s="13">
        <f>IF(G5661="Male",VLOOKUP(H5661,'Shoe size conversion table'!$B$6:$D$22,3),VLOOKUP(H5661,'Shoe size conversion table'!$J$6:$L$22,3))</f>
        <v>6.5</v>
      </c>
      <c r="K5661" s="11">
        <v>159</v>
      </c>
      <c r="L5661" s="12">
        <v>0</v>
      </c>
      <c r="M5661" s="7">
        <f t="shared" si="265"/>
        <v>2015</v>
      </c>
      <c r="N5661" s="7">
        <f t="shared" si="266"/>
        <v>8</v>
      </c>
      <c r="O5661" s="30">
        <f t="shared" si="267"/>
        <v>159</v>
      </c>
    </row>
    <row r="5662" spans="2:15" x14ac:dyDescent="0.2">
      <c r="B5662" s="13">
        <v>57401</v>
      </c>
      <c r="C5662" s="14">
        <v>42239.786111111316</v>
      </c>
      <c r="D5662" s="7" t="s">
        <v>8</v>
      </c>
      <c r="E5662" s="13">
        <v>2208</v>
      </c>
      <c r="F5662" s="7" t="s">
        <v>42</v>
      </c>
      <c r="G5662" s="7" t="s">
        <v>11</v>
      </c>
      <c r="H5662" s="13">
        <v>9.5</v>
      </c>
      <c r="I5662" s="13" t="str">
        <f>IF(G5662="Male",VLOOKUP(H5662,'Shoe size conversion table'!$B$6:$D$22,2),VLOOKUP(H5662,'Shoe size conversion table'!$J$6:$L$22,2))</f>
        <v>42-43</v>
      </c>
      <c r="J5662" s="13">
        <f>IF(G5662="Male",VLOOKUP(H5662,'Shoe size conversion table'!$B$6:$D$22,3),VLOOKUP(H5662,'Shoe size conversion table'!$J$6:$L$22,3))</f>
        <v>9</v>
      </c>
      <c r="K5662" s="11">
        <v>139</v>
      </c>
      <c r="L5662" s="12">
        <v>0</v>
      </c>
      <c r="M5662" s="7">
        <f t="shared" si="265"/>
        <v>2015</v>
      </c>
      <c r="N5662" s="7">
        <f t="shared" si="266"/>
        <v>8</v>
      </c>
      <c r="O5662" s="30">
        <f t="shared" si="267"/>
        <v>139</v>
      </c>
    </row>
    <row r="5663" spans="2:15" x14ac:dyDescent="0.2">
      <c r="B5663" s="13">
        <v>57402</v>
      </c>
      <c r="C5663" s="14">
        <v>42240.116111111245</v>
      </c>
      <c r="D5663" s="7" t="s">
        <v>7</v>
      </c>
      <c r="E5663" s="13">
        <v>2217</v>
      </c>
      <c r="F5663" s="7" t="s">
        <v>48</v>
      </c>
      <c r="G5663" s="7" t="s">
        <v>11</v>
      </c>
      <c r="H5663" s="13">
        <v>11</v>
      </c>
      <c r="I5663" s="13">
        <f>IF(G5663="Male",VLOOKUP(H5663,'Shoe size conversion table'!$B$6:$D$22,2),VLOOKUP(H5663,'Shoe size conversion table'!$J$6:$L$22,2))</f>
        <v>44</v>
      </c>
      <c r="J5663" s="13">
        <f>IF(G5663="Male",VLOOKUP(H5663,'Shoe size conversion table'!$B$6:$D$22,3),VLOOKUP(H5663,'Shoe size conversion table'!$J$6:$L$22,3))</f>
        <v>10.5</v>
      </c>
      <c r="K5663" s="11">
        <v>199</v>
      </c>
      <c r="L5663" s="12">
        <v>0</v>
      </c>
      <c r="M5663" s="7">
        <f t="shared" si="265"/>
        <v>2015</v>
      </c>
      <c r="N5663" s="7">
        <f t="shared" si="266"/>
        <v>8</v>
      </c>
      <c r="O5663" s="30">
        <f t="shared" si="267"/>
        <v>199</v>
      </c>
    </row>
    <row r="5664" spans="2:15" x14ac:dyDescent="0.2">
      <c r="B5664" s="13">
        <v>57403</v>
      </c>
      <c r="C5664" s="14">
        <v>42240.196111111109</v>
      </c>
      <c r="D5664" s="7" t="s">
        <v>7</v>
      </c>
      <c r="E5664" s="13">
        <v>2194</v>
      </c>
      <c r="F5664" s="7" t="s">
        <v>47</v>
      </c>
      <c r="G5664" s="7" t="s">
        <v>12</v>
      </c>
      <c r="H5664" s="13">
        <v>9.5</v>
      </c>
      <c r="I5664" s="13">
        <f>IF(G5664="Male",VLOOKUP(H5664,'Shoe size conversion table'!$B$6:$D$22,2),VLOOKUP(H5664,'Shoe size conversion table'!$J$6:$L$22,2))</f>
        <v>40</v>
      </c>
      <c r="J5664" s="13">
        <f>IF(G5664="Male",VLOOKUP(H5664,'Shoe size conversion table'!$B$6:$D$22,3),VLOOKUP(H5664,'Shoe size conversion table'!$J$6:$L$22,3))</f>
        <v>7.5</v>
      </c>
      <c r="K5664" s="11">
        <v>199</v>
      </c>
      <c r="L5664" s="12">
        <v>0.2</v>
      </c>
      <c r="M5664" s="7">
        <f t="shared" si="265"/>
        <v>2015</v>
      </c>
      <c r="N5664" s="7">
        <f t="shared" si="266"/>
        <v>8</v>
      </c>
      <c r="O5664" s="30">
        <f t="shared" si="267"/>
        <v>159.20000000000002</v>
      </c>
    </row>
    <row r="5665" spans="2:15" x14ac:dyDescent="0.2">
      <c r="B5665" s="13">
        <v>57404</v>
      </c>
      <c r="C5665" s="14">
        <v>42240.196111111312</v>
      </c>
      <c r="D5665" s="7" t="s">
        <v>7</v>
      </c>
      <c r="E5665" s="13">
        <v>2179</v>
      </c>
      <c r="F5665" s="7" t="s">
        <v>48</v>
      </c>
      <c r="G5665" s="7" t="s">
        <v>12</v>
      </c>
      <c r="H5665" s="13">
        <v>8.5</v>
      </c>
      <c r="I5665" s="13">
        <f>IF(G5665="Male",VLOOKUP(H5665,'Shoe size conversion table'!$B$6:$D$22,2),VLOOKUP(H5665,'Shoe size conversion table'!$J$6:$L$22,2))</f>
        <v>39</v>
      </c>
      <c r="J5665" s="13">
        <f>IF(G5665="Male",VLOOKUP(H5665,'Shoe size conversion table'!$B$6:$D$22,3),VLOOKUP(H5665,'Shoe size conversion table'!$J$6:$L$22,3))</f>
        <v>6.5</v>
      </c>
      <c r="K5665" s="11">
        <v>139</v>
      </c>
      <c r="L5665" s="12">
        <v>0.3</v>
      </c>
      <c r="M5665" s="7">
        <f t="shared" si="265"/>
        <v>2015</v>
      </c>
      <c r="N5665" s="7">
        <f t="shared" si="266"/>
        <v>8</v>
      </c>
      <c r="O5665" s="30">
        <f t="shared" si="267"/>
        <v>97.3</v>
      </c>
    </row>
    <row r="5666" spans="2:15" x14ac:dyDescent="0.2">
      <c r="B5666" s="13">
        <v>57405</v>
      </c>
      <c r="C5666" s="14">
        <v>42240.256111111106</v>
      </c>
      <c r="D5666" s="7" t="s">
        <v>9</v>
      </c>
      <c r="E5666" s="13">
        <v>2237</v>
      </c>
      <c r="F5666" s="7" t="s">
        <v>62</v>
      </c>
      <c r="G5666" s="7" t="s">
        <v>11</v>
      </c>
      <c r="H5666" s="13">
        <v>10.5</v>
      </c>
      <c r="I5666" s="13" t="str">
        <f>IF(G5666="Male",VLOOKUP(H5666,'Shoe size conversion table'!$B$6:$D$22,2),VLOOKUP(H5666,'Shoe size conversion table'!$J$6:$L$22,2))</f>
        <v>43-44</v>
      </c>
      <c r="J5666" s="13">
        <f>IF(G5666="Male",VLOOKUP(H5666,'Shoe size conversion table'!$B$6:$D$22,3),VLOOKUP(H5666,'Shoe size conversion table'!$J$6:$L$22,3))</f>
        <v>10</v>
      </c>
      <c r="K5666" s="11">
        <v>199</v>
      </c>
      <c r="L5666" s="12">
        <v>0</v>
      </c>
      <c r="M5666" s="7">
        <f t="shared" si="265"/>
        <v>2015</v>
      </c>
      <c r="N5666" s="7">
        <f t="shared" si="266"/>
        <v>8</v>
      </c>
      <c r="O5666" s="30">
        <f t="shared" si="267"/>
        <v>199</v>
      </c>
    </row>
    <row r="5667" spans="2:15" x14ac:dyDescent="0.2">
      <c r="B5667" s="13">
        <v>57406</v>
      </c>
      <c r="C5667" s="14">
        <v>42240.256111111106</v>
      </c>
      <c r="D5667" s="7" t="s">
        <v>7</v>
      </c>
      <c r="E5667" s="13">
        <v>2210</v>
      </c>
      <c r="F5667" s="7" t="s">
        <v>49</v>
      </c>
      <c r="G5667" s="7" t="s">
        <v>12</v>
      </c>
      <c r="H5667" s="13">
        <v>9</v>
      </c>
      <c r="I5667" s="13" t="str">
        <f>IF(G5667="Male",VLOOKUP(H5667,'Shoe size conversion table'!$B$6:$D$22,2),VLOOKUP(H5667,'Shoe size conversion table'!$J$6:$L$22,2))</f>
        <v>39-40</v>
      </c>
      <c r="J5667" s="13">
        <f>IF(G5667="Male",VLOOKUP(H5667,'Shoe size conversion table'!$B$6:$D$22,3),VLOOKUP(H5667,'Shoe size conversion table'!$J$6:$L$22,3))</f>
        <v>7</v>
      </c>
      <c r="K5667" s="11">
        <v>159</v>
      </c>
      <c r="L5667" s="12">
        <v>0</v>
      </c>
      <c r="M5667" s="7">
        <f t="shared" si="265"/>
        <v>2015</v>
      </c>
      <c r="N5667" s="7">
        <f t="shared" si="266"/>
        <v>8</v>
      </c>
      <c r="O5667" s="30">
        <f t="shared" si="267"/>
        <v>159</v>
      </c>
    </row>
    <row r="5668" spans="2:15" x14ac:dyDescent="0.2">
      <c r="B5668" s="13">
        <v>57407</v>
      </c>
      <c r="C5668" s="14">
        <v>42240.426111111316</v>
      </c>
      <c r="D5668" s="7" t="s">
        <v>10</v>
      </c>
      <c r="E5668" s="13">
        <v>2236</v>
      </c>
      <c r="F5668" s="7" t="s">
        <v>34</v>
      </c>
      <c r="G5668" s="7" t="s">
        <v>11</v>
      </c>
      <c r="H5668" s="13">
        <v>9.5</v>
      </c>
      <c r="I5668" s="13" t="str">
        <f>IF(G5668="Male",VLOOKUP(H5668,'Shoe size conversion table'!$B$6:$D$22,2),VLOOKUP(H5668,'Shoe size conversion table'!$J$6:$L$22,2))</f>
        <v>42-43</v>
      </c>
      <c r="J5668" s="13">
        <f>IF(G5668="Male",VLOOKUP(H5668,'Shoe size conversion table'!$B$6:$D$22,3),VLOOKUP(H5668,'Shoe size conversion table'!$J$6:$L$22,3))</f>
        <v>9</v>
      </c>
      <c r="K5668" s="11">
        <v>199</v>
      </c>
      <c r="L5668" s="12">
        <v>0.2</v>
      </c>
      <c r="M5668" s="7">
        <f t="shared" si="265"/>
        <v>2015</v>
      </c>
      <c r="N5668" s="7">
        <f t="shared" si="266"/>
        <v>8</v>
      </c>
      <c r="O5668" s="30">
        <f t="shared" si="267"/>
        <v>159.20000000000002</v>
      </c>
    </row>
    <row r="5669" spans="2:15" x14ac:dyDescent="0.2">
      <c r="B5669" s="13">
        <v>57408</v>
      </c>
      <c r="C5669" s="14">
        <v>42240.576111111244</v>
      </c>
      <c r="D5669" s="7" t="s">
        <v>7</v>
      </c>
      <c r="E5669" s="13">
        <v>2206</v>
      </c>
      <c r="F5669" s="7" t="s">
        <v>48</v>
      </c>
      <c r="G5669" s="7" t="s">
        <v>11</v>
      </c>
      <c r="H5669" s="13">
        <v>10</v>
      </c>
      <c r="I5669" s="13">
        <f>IF(G5669="Male",VLOOKUP(H5669,'Shoe size conversion table'!$B$6:$D$22,2),VLOOKUP(H5669,'Shoe size conversion table'!$J$6:$L$22,2))</f>
        <v>43</v>
      </c>
      <c r="J5669" s="13">
        <f>IF(G5669="Male",VLOOKUP(H5669,'Shoe size conversion table'!$B$6:$D$22,3),VLOOKUP(H5669,'Shoe size conversion table'!$J$6:$L$22,3))</f>
        <v>9.5</v>
      </c>
      <c r="K5669" s="11">
        <v>149</v>
      </c>
      <c r="L5669" s="12">
        <v>0.3</v>
      </c>
      <c r="M5669" s="7">
        <f t="shared" si="265"/>
        <v>2015</v>
      </c>
      <c r="N5669" s="7">
        <f t="shared" si="266"/>
        <v>8</v>
      </c>
      <c r="O5669" s="30">
        <f t="shared" si="267"/>
        <v>104.3</v>
      </c>
    </row>
    <row r="5670" spans="2:15" x14ac:dyDescent="0.2">
      <c r="B5670" s="13">
        <v>57409</v>
      </c>
      <c r="C5670" s="14">
        <v>42240.576111111244</v>
      </c>
      <c r="D5670" s="7" t="s">
        <v>8</v>
      </c>
      <c r="E5670" s="13">
        <v>2165</v>
      </c>
      <c r="F5670" s="7" t="s">
        <v>42</v>
      </c>
      <c r="G5670" s="7" t="s">
        <v>11</v>
      </c>
      <c r="H5670" s="13">
        <v>9</v>
      </c>
      <c r="I5670" s="13">
        <f>IF(G5670="Male",VLOOKUP(H5670,'Shoe size conversion table'!$B$6:$D$22,2),VLOOKUP(H5670,'Shoe size conversion table'!$J$6:$L$22,2))</f>
        <v>42</v>
      </c>
      <c r="J5670" s="13">
        <f>IF(G5670="Male",VLOOKUP(H5670,'Shoe size conversion table'!$B$6:$D$22,3),VLOOKUP(H5670,'Shoe size conversion table'!$J$6:$L$22,3))</f>
        <v>8.5</v>
      </c>
      <c r="K5670" s="11">
        <v>169</v>
      </c>
      <c r="L5670" s="12">
        <v>0.1</v>
      </c>
      <c r="M5670" s="7">
        <f t="shared" si="265"/>
        <v>2015</v>
      </c>
      <c r="N5670" s="7">
        <f t="shared" si="266"/>
        <v>8</v>
      </c>
      <c r="O5670" s="30">
        <f t="shared" si="267"/>
        <v>152.1</v>
      </c>
    </row>
    <row r="5671" spans="2:15" x14ac:dyDescent="0.2">
      <c r="B5671" s="13">
        <v>57409</v>
      </c>
      <c r="C5671" s="14">
        <v>42240.576111111244</v>
      </c>
      <c r="D5671" s="7" t="s">
        <v>8</v>
      </c>
      <c r="E5671" s="13">
        <v>2162</v>
      </c>
      <c r="F5671" s="7" t="s">
        <v>37</v>
      </c>
      <c r="G5671" s="7" t="s">
        <v>11</v>
      </c>
      <c r="H5671" s="13">
        <v>6.5</v>
      </c>
      <c r="I5671" s="13">
        <f>IF(G5671="Male",VLOOKUP(H5671,'Shoe size conversion table'!$B$6:$D$22,2),VLOOKUP(H5671,'Shoe size conversion table'!$J$6:$L$22,2))</f>
        <v>39</v>
      </c>
      <c r="J5671" s="13">
        <f>IF(G5671="Male",VLOOKUP(H5671,'Shoe size conversion table'!$B$6:$D$22,3),VLOOKUP(H5671,'Shoe size conversion table'!$J$6:$L$22,3))</f>
        <v>6</v>
      </c>
      <c r="K5671" s="11">
        <v>199</v>
      </c>
      <c r="L5671" s="12">
        <v>0.1</v>
      </c>
      <c r="M5671" s="7">
        <f t="shared" si="265"/>
        <v>2015</v>
      </c>
      <c r="N5671" s="7">
        <f t="shared" si="266"/>
        <v>8</v>
      </c>
      <c r="O5671" s="30">
        <f t="shared" si="267"/>
        <v>179.1</v>
      </c>
    </row>
    <row r="5672" spans="2:15" x14ac:dyDescent="0.2">
      <c r="B5672" s="13">
        <v>57410</v>
      </c>
      <c r="C5672" s="14">
        <v>42240.676111111206</v>
      </c>
      <c r="D5672" s="7" t="s">
        <v>10</v>
      </c>
      <c r="E5672" s="13">
        <v>2229</v>
      </c>
      <c r="F5672" s="7" t="s">
        <v>35</v>
      </c>
      <c r="G5672" s="7" t="s">
        <v>11</v>
      </c>
      <c r="H5672" s="13">
        <v>9</v>
      </c>
      <c r="I5672" s="13">
        <f>IF(G5672="Male",VLOOKUP(H5672,'Shoe size conversion table'!$B$6:$D$22,2),VLOOKUP(H5672,'Shoe size conversion table'!$J$6:$L$22,2))</f>
        <v>42</v>
      </c>
      <c r="J5672" s="13">
        <f>IF(G5672="Male",VLOOKUP(H5672,'Shoe size conversion table'!$B$6:$D$22,3),VLOOKUP(H5672,'Shoe size conversion table'!$J$6:$L$22,3))</f>
        <v>8.5</v>
      </c>
      <c r="K5672" s="11">
        <v>199</v>
      </c>
      <c r="L5672" s="12">
        <v>0.2</v>
      </c>
      <c r="M5672" s="7">
        <f t="shared" si="265"/>
        <v>2015</v>
      </c>
      <c r="N5672" s="7">
        <f t="shared" si="266"/>
        <v>8</v>
      </c>
      <c r="O5672" s="30">
        <f t="shared" si="267"/>
        <v>159.20000000000002</v>
      </c>
    </row>
    <row r="5673" spans="2:15" x14ac:dyDescent="0.2">
      <c r="B5673" s="13">
        <v>57411</v>
      </c>
      <c r="C5673" s="14">
        <v>42240.696111111203</v>
      </c>
      <c r="D5673" s="7" t="s">
        <v>10</v>
      </c>
      <c r="E5673" s="13">
        <v>2218</v>
      </c>
      <c r="F5673" s="7" t="s">
        <v>35</v>
      </c>
      <c r="G5673" s="7" t="s">
        <v>11</v>
      </c>
      <c r="H5673" s="13">
        <v>7</v>
      </c>
      <c r="I5673" s="13">
        <f>IF(G5673="Male",VLOOKUP(H5673,'Shoe size conversion table'!$B$6:$D$22,2),VLOOKUP(H5673,'Shoe size conversion table'!$J$6:$L$22,2))</f>
        <v>40</v>
      </c>
      <c r="J5673" s="13">
        <f>IF(G5673="Male",VLOOKUP(H5673,'Shoe size conversion table'!$B$6:$D$22,3),VLOOKUP(H5673,'Shoe size conversion table'!$J$6:$L$22,3))</f>
        <v>6.5</v>
      </c>
      <c r="K5673" s="11">
        <v>129</v>
      </c>
      <c r="L5673" s="12">
        <v>0</v>
      </c>
      <c r="M5673" s="7">
        <f t="shared" si="265"/>
        <v>2015</v>
      </c>
      <c r="N5673" s="7">
        <f t="shared" si="266"/>
        <v>8</v>
      </c>
      <c r="O5673" s="30">
        <f t="shared" si="267"/>
        <v>129</v>
      </c>
    </row>
    <row r="5674" spans="2:15" x14ac:dyDescent="0.2">
      <c r="B5674" s="13">
        <v>57412</v>
      </c>
      <c r="C5674" s="14">
        <v>42240.696111111247</v>
      </c>
      <c r="D5674" s="7" t="s">
        <v>10</v>
      </c>
      <c r="E5674" s="13">
        <v>2172</v>
      </c>
      <c r="F5674" s="7" t="s">
        <v>34</v>
      </c>
      <c r="G5674" s="7" t="s">
        <v>11</v>
      </c>
      <c r="H5674" s="13">
        <v>9.5</v>
      </c>
      <c r="I5674" s="13" t="str">
        <f>IF(G5674="Male",VLOOKUP(H5674,'Shoe size conversion table'!$B$6:$D$22,2),VLOOKUP(H5674,'Shoe size conversion table'!$J$6:$L$22,2))</f>
        <v>42-43</v>
      </c>
      <c r="J5674" s="13">
        <f>IF(G5674="Male",VLOOKUP(H5674,'Shoe size conversion table'!$B$6:$D$22,3),VLOOKUP(H5674,'Shoe size conversion table'!$J$6:$L$22,3))</f>
        <v>9</v>
      </c>
      <c r="K5674" s="11">
        <v>199</v>
      </c>
      <c r="L5674" s="12">
        <v>0</v>
      </c>
      <c r="M5674" s="7">
        <f t="shared" si="265"/>
        <v>2015</v>
      </c>
      <c r="N5674" s="7">
        <f t="shared" si="266"/>
        <v>8</v>
      </c>
      <c r="O5674" s="30">
        <f t="shared" si="267"/>
        <v>199</v>
      </c>
    </row>
    <row r="5675" spans="2:15" x14ac:dyDescent="0.2">
      <c r="B5675" s="13">
        <v>57413</v>
      </c>
      <c r="C5675" s="14">
        <v>42240.716111111105</v>
      </c>
      <c r="D5675" s="7" t="s">
        <v>10</v>
      </c>
      <c r="E5675" s="13">
        <v>2167</v>
      </c>
      <c r="F5675" s="7" t="s">
        <v>35</v>
      </c>
      <c r="G5675" s="7" t="s">
        <v>12</v>
      </c>
      <c r="H5675" s="13">
        <v>10</v>
      </c>
      <c r="I5675" s="13" t="str">
        <f>IF(G5675="Male",VLOOKUP(H5675,'Shoe size conversion table'!$B$6:$D$22,2),VLOOKUP(H5675,'Shoe size conversion table'!$J$6:$L$22,2))</f>
        <v>40-41</v>
      </c>
      <c r="J5675" s="13">
        <f>IF(G5675="Male",VLOOKUP(H5675,'Shoe size conversion table'!$B$6:$D$22,3),VLOOKUP(H5675,'Shoe size conversion table'!$J$6:$L$22,3))</f>
        <v>8</v>
      </c>
      <c r="K5675" s="11">
        <v>149</v>
      </c>
      <c r="L5675" s="12">
        <v>0</v>
      </c>
      <c r="M5675" s="7">
        <f t="shared" si="265"/>
        <v>2015</v>
      </c>
      <c r="N5675" s="7">
        <f t="shared" si="266"/>
        <v>8</v>
      </c>
      <c r="O5675" s="30">
        <f t="shared" si="267"/>
        <v>149</v>
      </c>
    </row>
    <row r="5676" spans="2:15" x14ac:dyDescent="0.2">
      <c r="B5676" s="13">
        <v>57414</v>
      </c>
      <c r="C5676" s="14">
        <v>42240.786111111316</v>
      </c>
      <c r="D5676" s="7" t="s">
        <v>8</v>
      </c>
      <c r="E5676" s="13">
        <v>2241</v>
      </c>
      <c r="F5676" s="7" t="s">
        <v>40</v>
      </c>
      <c r="G5676" s="7" t="s">
        <v>11</v>
      </c>
      <c r="H5676" s="13">
        <v>8.5</v>
      </c>
      <c r="I5676" s="13" t="str">
        <f>IF(G5676="Male",VLOOKUP(H5676,'Shoe size conversion table'!$B$6:$D$22,2),VLOOKUP(H5676,'Shoe size conversion table'!$J$6:$L$22,2))</f>
        <v>41-42</v>
      </c>
      <c r="J5676" s="13">
        <f>IF(G5676="Male",VLOOKUP(H5676,'Shoe size conversion table'!$B$6:$D$22,3),VLOOKUP(H5676,'Shoe size conversion table'!$J$6:$L$22,3))</f>
        <v>8</v>
      </c>
      <c r="K5676" s="11">
        <v>189</v>
      </c>
      <c r="L5676" s="12">
        <v>0.1</v>
      </c>
      <c r="M5676" s="7">
        <f t="shared" si="265"/>
        <v>2015</v>
      </c>
      <c r="N5676" s="7">
        <f t="shared" si="266"/>
        <v>8</v>
      </c>
      <c r="O5676" s="30">
        <f t="shared" si="267"/>
        <v>170.1</v>
      </c>
    </row>
    <row r="5677" spans="2:15" x14ac:dyDescent="0.2">
      <c r="B5677" s="13">
        <v>57415</v>
      </c>
      <c r="C5677" s="14">
        <v>42240.996111111315</v>
      </c>
      <c r="D5677" s="7" t="s">
        <v>7</v>
      </c>
      <c r="E5677" s="13">
        <v>2204</v>
      </c>
      <c r="F5677" s="7" t="s">
        <v>48</v>
      </c>
      <c r="G5677" s="7" t="s">
        <v>11</v>
      </c>
      <c r="H5677" s="13">
        <v>10.5</v>
      </c>
      <c r="I5677" s="13" t="str">
        <f>IF(G5677="Male",VLOOKUP(H5677,'Shoe size conversion table'!$B$6:$D$22,2),VLOOKUP(H5677,'Shoe size conversion table'!$J$6:$L$22,2))</f>
        <v>43-44</v>
      </c>
      <c r="J5677" s="13">
        <f>IF(G5677="Male",VLOOKUP(H5677,'Shoe size conversion table'!$B$6:$D$22,3),VLOOKUP(H5677,'Shoe size conversion table'!$J$6:$L$22,3))</f>
        <v>10</v>
      </c>
      <c r="K5677" s="11">
        <v>129</v>
      </c>
      <c r="L5677" s="12">
        <v>0.1</v>
      </c>
      <c r="M5677" s="7">
        <f t="shared" si="265"/>
        <v>2015</v>
      </c>
      <c r="N5677" s="7">
        <f t="shared" si="266"/>
        <v>8</v>
      </c>
      <c r="O5677" s="30">
        <f t="shared" si="267"/>
        <v>116.10000000000001</v>
      </c>
    </row>
    <row r="5678" spans="2:15" x14ac:dyDescent="0.2">
      <c r="B5678" s="13">
        <v>57416</v>
      </c>
      <c r="C5678" s="14">
        <v>42241.016111111108</v>
      </c>
      <c r="D5678" s="7" t="s">
        <v>7</v>
      </c>
      <c r="E5678" s="13">
        <v>2190</v>
      </c>
      <c r="F5678" s="7" t="s">
        <v>48</v>
      </c>
      <c r="G5678" s="7" t="s">
        <v>12</v>
      </c>
      <c r="H5678" s="13">
        <v>10.5</v>
      </c>
      <c r="I5678" s="13">
        <f>IF(G5678="Male",VLOOKUP(H5678,'Shoe size conversion table'!$B$6:$D$22,2),VLOOKUP(H5678,'Shoe size conversion table'!$J$6:$L$22,2))</f>
        <v>41</v>
      </c>
      <c r="J5678" s="13">
        <f>IF(G5678="Male",VLOOKUP(H5678,'Shoe size conversion table'!$B$6:$D$22,3),VLOOKUP(H5678,'Shoe size conversion table'!$J$6:$L$22,3))</f>
        <v>8.5</v>
      </c>
      <c r="K5678" s="11">
        <v>139</v>
      </c>
      <c r="L5678" s="12">
        <v>0</v>
      </c>
      <c r="M5678" s="7">
        <f t="shared" si="265"/>
        <v>2015</v>
      </c>
      <c r="N5678" s="7">
        <f t="shared" si="266"/>
        <v>8</v>
      </c>
      <c r="O5678" s="30">
        <f t="shared" si="267"/>
        <v>139</v>
      </c>
    </row>
    <row r="5679" spans="2:15" x14ac:dyDescent="0.2">
      <c r="B5679" s="13">
        <v>57417</v>
      </c>
      <c r="C5679" s="14">
        <v>42241.076111111106</v>
      </c>
      <c r="D5679" s="7" t="s">
        <v>7</v>
      </c>
      <c r="E5679" s="13">
        <v>2226</v>
      </c>
      <c r="F5679" s="7" t="s">
        <v>49</v>
      </c>
      <c r="G5679" s="7" t="s">
        <v>11</v>
      </c>
      <c r="H5679" s="13">
        <v>9.5</v>
      </c>
      <c r="I5679" s="13" t="str">
        <f>IF(G5679="Male",VLOOKUP(H5679,'Shoe size conversion table'!$B$6:$D$22,2),VLOOKUP(H5679,'Shoe size conversion table'!$J$6:$L$22,2))</f>
        <v>42-43</v>
      </c>
      <c r="J5679" s="13">
        <f>IF(G5679="Male",VLOOKUP(H5679,'Shoe size conversion table'!$B$6:$D$22,3),VLOOKUP(H5679,'Shoe size conversion table'!$J$6:$L$22,3))</f>
        <v>9</v>
      </c>
      <c r="K5679" s="11">
        <v>189</v>
      </c>
      <c r="L5679" s="12">
        <v>0</v>
      </c>
      <c r="M5679" s="7">
        <f t="shared" si="265"/>
        <v>2015</v>
      </c>
      <c r="N5679" s="7">
        <f t="shared" si="266"/>
        <v>8</v>
      </c>
      <c r="O5679" s="30">
        <f t="shared" si="267"/>
        <v>189</v>
      </c>
    </row>
    <row r="5680" spans="2:15" x14ac:dyDescent="0.2">
      <c r="B5680" s="13">
        <v>57418</v>
      </c>
      <c r="C5680" s="14">
        <v>42241.096111111241</v>
      </c>
      <c r="D5680" s="7" t="s">
        <v>7</v>
      </c>
      <c r="E5680" s="13">
        <v>2157</v>
      </c>
      <c r="F5680" s="7" t="s">
        <v>56</v>
      </c>
      <c r="G5680" s="7" t="s">
        <v>11</v>
      </c>
      <c r="H5680" s="13">
        <v>14</v>
      </c>
      <c r="I5680" s="13">
        <f>IF(G5680="Male",VLOOKUP(H5680,'Shoe size conversion table'!$B$6:$D$22,2),VLOOKUP(H5680,'Shoe size conversion table'!$J$6:$L$22,2))</f>
        <v>47</v>
      </c>
      <c r="J5680" s="13">
        <f>IF(G5680="Male",VLOOKUP(H5680,'Shoe size conversion table'!$B$6:$D$22,3),VLOOKUP(H5680,'Shoe size conversion table'!$J$6:$L$22,3))</f>
        <v>13.5</v>
      </c>
      <c r="K5680" s="11">
        <v>159</v>
      </c>
      <c r="L5680" s="12">
        <v>0</v>
      </c>
      <c r="M5680" s="7">
        <f t="shared" si="265"/>
        <v>2015</v>
      </c>
      <c r="N5680" s="7">
        <f t="shared" si="266"/>
        <v>8</v>
      </c>
      <c r="O5680" s="30">
        <f t="shared" si="267"/>
        <v>159</v>
      </c>
    </row>
    <row r="5681" spans="2:15" x14ac:dyDescent="0.2">
      <c r="B5681" s="13">
        <v>57419</v>
      </c>
      <c r="C5681" s="14">
        <v>42241.116111111245</v>
      </c>
      <c r="D5681" s="7" t="s">
        <v>7</v>
      </c>
      <c r="E5681" s="13">
        <v>2180</v>
      </c>
      <c r="F5681" s="7" t="s">
        <v>48</v>
      </c>
      <c r="G5681" s="7" t="s">
        <v>11</v>
      </c>
      <c r="H5681" s="13">
        <v>8.5</v>
      </c>
      <c r="I5681" s="13" t="str">
        <f>IF(G5681="Male",VLOOKUP(H5681,'Shoe size conversion table'!$B$6:$D$22,2),VLOOKUP(H5681,'Shoe size conversion table'!$J$6:$L$22,2))</f>
        <v>41-42</v>
      </c>
      <c r="J5681" s="13">
        <f>IF(G5681="Male",VLOOKUP(H5681,'Shoe size conversion table'!$B$6:$D$22,3),VLOOKUP(H5681,'Shoe size conversion table'!$J$6:$L$22,3))</f>
        <v>8</v>
      </c>
      <c r="K5681" s="11">
        <v>159</v>
      </c>
      <c r="L5681" s="12">
        <v>0</v>
      </c>
      <c r="M5681" s="7">
        <f t="shared" si="265"/>
        <v>2015</v>
      </c>
      <c r="N5681" s="7">
        <f t="shared" si="266"/>
        <v>8</v>
      </c>
      <c r="O5681" s="30">
        <f t="shared" si="267"/>
        <v>159</v>
      </c>
    </row>
    <row r="5682" spans="2:15" x14ac:dyDescent="0.2">
      <c r="B5682" s="13">
        <v>57420</v>
      </c>
      <c r="C5682" s="14">
        <v>42241.196111111109</v>
      </c>
      <c r="D5682" s="7" t="s">
        <v>7</v>
      </c>
      <c r="E5682" s="13">
        <v>2182</v>
      </c>
      <c r="F5682" s="7" t="s">
        <v>51</v>
      </c>
      <c r="G5682" s="7" t="s">
        <v>11</v>
      </c>
      <c r="H5682" s="13">
        <v>9</v>
      </c>
      <c r="I5682" s="13">
        <f>IF(G5682="Male",VLOOKUP(H5682,'Shoe size conversion table'!$B$6:$D$22,2),VLOOKUP(H5682,'Shoe size conversion table'!$J$6:$L$22,2))</f>
        <v>42</v>
      </c>
      <c r="J5682" s="13">
        <f>IF(G5682="Male",VLOOKUP(H5682,'Shoe size conversion table'!$B$6:$D$22,3),VLOOKUP(H5682,'Shoe size conversion table'!$J$6:$L$22,3))</f>
        <v>8.5</v>
      </c>
      <c r="K5682" s="11">
        <v>149</v>
      </c>
      <c r="L5682" s="12">
        <v>0.3</v>
      </c>
      <c r="M5682" s="7">
        <f t="shared" si="265"/>
        <v>2015</v>
      </c>
      <c r="N5682" s="7">
        <f t="shared" si="266"/>
        <v>8</v>
      </c>
      <c r="O5682" s="30">
        <f t="shared" si="267"/>
        <v>104.3</v>
      </c>
    </row>
    <row r="5683" spans="2:15" x14ac:dyDescent="0.2">
      <c r="B5683" s="13">
        <v>57421</v>
      </c>
      <c r="C5683" s="14">
        <v>42241.256111111106</v>
      </c>
      <c r="D5683" s="7" t="s">
        <v>9</v>
      </c>
      <c r="E5683" s="13">
        <v>2160</v>
      </c>
      <c r="F5683" s="7" t="s">
        <v>62</v>
      </c>
      <c r="G5683" s="7" t="s">
        <v>11</v>
      </c>
      <c r="H5683" s="13">
        <v>11.5</v>
      </c>
      <c r="I5683" s="13" t="str">
        <f>IF(G5683="Male",VLOOKUP(H5683,'Shoe size conversion table'!$B$6:$D$22,2),VLOOKUP(H5683,'Shoe size conversion table'!$J$6:$L$22,2))</f>
        <v>44-45</v>
      </c>
      <c r="J5683" s="13">
        <f>IF(G5683="Male",VLOOKUP(H5683,'Shoe size conversion table'!$B$6:$D$22,3),VLOOKUP(H5683,'Shoe size conversion table'!$J$6:$L$22,3))</f>
        <v>11</v>
      </c>
      <c r="K5683" s="11">
        <v>129</v>
      </c>
      <c r="L5683" s="12">
        <v>0</v>
      </c>
      <c r="M5683" s="7">
        <f t="shared" si="265"/>
        <v>2015</v>
      </c>
      <c r="N5683" s="7">
        <f t="shared" si="266"/>
        <v>8</v>
      </c>
      <c r="O5683" s="30">
        <f t="shared" si="267"/>
        <v>129</v>
      </c>
    </row>
    <row r="5684" spans="2:15" x14ac:dyDescent="0.2">
      <c r="B5684" s="13">
        <v>57422</v>
      </c>
      <c r="C5684" s="14">
        <v>42241.346111111314</v>
      </c>
      <c r="D5684" s="7" t="s">
        <v>7</v>
      </c>
      <c r="E5684" s="13">
        <v>2213</v>
      </c>
      <c r="F5684" s="7" t="s">
        <v>49</v>
      </c>
      <c r="G5684" s="7" t="s">
        <v>11</v>
      </c>
      <c r="H5684" s="13">
        <v>10.5</v>
      </c>
      <c r="I5684" s="13" t="str">
        <f>IF(G5684="Male",VLOOKUP(H5684,'Shoe size conversion table'!$B$6:$D$22,2),VLOOKUP(H5684,'Shoe size conversion table'!$J$6:$L$22,2))</f>
        <v>43-44</v>
      </c>
      <c r="J5684" s="13">
        <f>IF(G5684="Male",VLOOKUP(H5684,'Shoe size conversion table'!$B$6:$D$22,3),VLOOKUP(H5684,'Shoe size conversion table'!$J$6:$L$22,3))</f>
        <v>10</v>
      </c>
      <c r="K5684" s="11">
        <v>149</v>
      </c>
      <c r="L5684" s="12">
        <v>0.1</v>
      </c>
      <c r="M5684" s="7">
        <f t="shared" si="265"/>
        <v>2015</v>
      </c>
      <c r="N5684" s="7">
        <f t="shared" si="266"/>
        <v>8</v>
      </c>
      <c r="O5684" s="30">
        <f t="shared" si="267"/>
        <v>134.1</v>
      </c>
    </row>
    <row r="5685" spans="2:15" x14ac:dyDescent="0.2">
      <c r="B5685" s="13">
        <v>57423</v>
      </c>
      <c r="C5685" s="14">
        <v>42241.346111111314</v>
      </c>
      <c r="D5685" s="7" t="s">
        <v>10</v>
      </c>
      <c r="E5685" s="13">
        <v>2188</v>
      </c>
      <c r="F5685" s="7" t="s">
        <v>34</v>
      </c>
      <c r="G5685" s="7" t="s">
        <v>11</v>
      </c>
      <c r="H5685" s="13">
        <v>6.5</v>
      </c>
      <c r="I5685" s="13">
        <f>IF(G5685="Male",VLOOKUP(H5685,'Shoe size conversion table'!$B$6:$D$22,2),VLOOKUP(H5685,'Shoe size conversion table'!$J$6:$L$22,2))</f>
        <v>39</v>
      </c>
      <c r="J5685" s="13">
        <f>IF(G5685="Male",VLOOKUP(H5685,'Shoe size conversion table'!$B$6:$D$22,3),VLOOKUP(H5685,'Shoe size conversion table'!$J$6:$L$22,3))</f>
        <v>6</v>
      </c>
      <c r="K5685" s="11">
        <v>149</v>
      </c>
      <c r="L5685" s="12">
        <v>0.1</v>
      </c>
      <c r="M5685" s="7">
        <f t="shared" si="265"/>
        <v>2015</v>
      </c>
      <c r="N5685" s="7">
        <f t="shared" si="266"/>
        <v>8</v>
      </c>
      <c r="O5685" s="30">
        <f t="shared" si="267"/>
        <v>134.1</v>
      </c>
    </row>
    <row r="5686" spans="2:15" x14ac:dyDescent="0.2">
      <c r="B5686" s="13">
        <v>57424</v>
      </c>
      <c r="C5686" s="14">
        <v>42241.376111111102</v>
      </c>
      <c r="D5686" s="7" t="s">
        <v>8</v>
      </c>
      <c r="E5686" s="13">
        <v>2211</v>
      </c>
      <c r="F5686" s="7" t="s">
        <v>41</v>
      </c>
      <c r="G5686" s="7" t="s">
        <v>11</v>
      </c>
      <c r="H5686" s="13">
        <v>9.5</v>
      </c>
      <c r="I5686" s="13" t="str">
        <f>IF(G5686="Male",VLOOKUP(H5686,'Shoe size conversion table'!$B$6:$D$22,2),VLOOKUP(H5686,'Shoe size conversion table'!$J$6:$L$22,2))</f>
        <v>42-43</v>
      </c>
      <c r="J5686" s="13">
        <f>IF(G5686="Male",VLOOKUP(H5686,'Shoe size conversion table'!$B$6:$D$22,3),VLOOKUP(H5686,'Shoe size conversion table'!$J$6:$L$22,3))</f>
        <v>9</v>
      </c>
      <c r="K5686" s="11">
        <v>199</v>
      </c>
      <c r="L5686" s="12">
        <v>0.1</v>
      </c>
      <c r="M5686" s="7">
        <f t="shared" si="265"/>
        <v>2015</v>
      </c>
      <c r="N5686" s="7">
        <f t="shared" si="266"/>
        <v>8</v>
      </c>
      <c r="O5686" s="30">
        <f t="shared" si="267"/>
        <v>179.1</v>
      </c>
    </row>
    <row r="5687" spans="2:15" x14ac:dyDescent="0.2">
      <c r="B5687" s="13">
        <v>57425</v>
      </c>
      <c r="C5687" s="14">
        <v>42241.426111111316</v>
      </c>
      <c r="D5687" s="7" t="s">
        <v>7</v>
      </c>
      <c r="E5687" s="13">
        <v>2189</v>
      </c>
      <c r="F5687" s="7" t="s">
        <v>48</v>
      </c>
      <c r="G5687" s="7" t="s">
        <v>12</v>
      </c>
      <c r="H5687" s="13">
        <v>7.5</v>
      </c>
      <c r="I5687" s="13">
        <f>IF(G5687="Male",VLOOKUP(H5687,'Shoe size conversion table'!$B$6:$D$22,2),VLOOKUP(H5687,'Shoe size conversion table'!$J$6:$L$22,2))</f>
        <v>38</v>
      </c>
      <c r="J5687" s="13">
        <f>IF(G5687="Male",VLOOKUP(H5687,'Shoe size conversion table'!$B$6:$D$22,3),VLOOKUP(H5687,'Shoe size conversion table'!$J$6:$L$22,3))</f>
        <v>5.5</v>
      </c>
      <c r="K5687" s="11">
        <v>149</v>
      </c>
      <c r="L5687" s="12">
        <v>0.5</v>
      </c>
      <c r="M5687" s="7">
        <f t="shared" si="265"/>
        <v>2015</v>
      </c>
      <c r="N5687" s="7">
        <f t="shared" si="266"/>
        <v>8</v>
      </c>
      <c r="O5687" s="30">
        <f t="shared" si="267"/>
        <v>74.5</v>
      </c>
    </row>
    <row r="5688" spans="2:15" x14ac:dyDescent="0.2">
      <c r="B5688" s="13">
        <v>57426</v>
      </c>
      <c r="C5688" s="14">
        <v>42241.506111111237</v>
      </c>
      <c r="D5688" s="7" t="s">
        <v>7</v>
      </c>
      <c r="E5688" s="13">
        <v>2233</v>
      </c>
      <c r="F5688" s="7" t="s">
        <v>48</v>
      </c>
      <c r="G5688" s="7" t="s">
        <v>12</v>
      </c>
      <c r="H5688" s="13">
        <v>8</v>
      </c>
      <c r="I5688" s="13" t="str">
        <f>IF(G5688="Male",VLOOKUP(H5688,'Shoe size conversion table'!$B$6:$D$22,2),VLOOKUP(H5688,'Shoe size conversion table'!$J$6:$L$22,2))</f>
        <v>38-39</v>
      </c>
      <c r="J5688" s="13">
        <f>IF(G5688="Male",VLOOKUP(H5688,'Shoe size conversion table'!$B$6:$D$22,3),VLOOKUP(H5688,'Shoe size conversion table'!$J$6:$L$22,3))</f>
        <v>6</v>
      </c>
      <c r="K5688" s="11">
        <v>179</v>
      </c>
      <c r="L5688" s="12">
        <v>0</v>
      </c>
      <c r="M5688" s="7">
        <f t="shared" si="265"/>
        <v>2015</v>
      </c>
      <c r="N5688" s="7">
        <f t="shared" si="266"/>
        <v>8</v>
      </c>
      <c r="O5688" s="30">
        <f t="shared" si="267"/>
        <v>179</v>
      </c>
    </row>
    <row r="5689" spans="2:15" x14ac:dyDescent="0.2">
      <c r="B5689" s="13">
        <v>57427</v>
      </c>
      <c r="C5689" s="14">
        <v>42241.626111111313</v>
      </c>
      <c r="D5689" s="7" t="s">
        <v>10</v>
      </c>
      <c r="E5689" s="13">
        <v>2159</v>
      </c>
      <c r="F5689" s="7" t="s">
        <v>34</v>
      </c>
      <c r="G5689" s="7" t="s">
        <v>11</v>
      </c>
      <c r="H5689" s="13">
        <v>9.5</v>
      </c>
      <c r="I5689" s="13" t="str">
        <f>IF(G5689="Male",VLOOKUP(H5689,'Shoe size conversion table'!$B$6:$D$22,2),VLOOKUP(H5689,'Shoe size conversion table'!$J$6:$L$22,2))</f>
        <v>42-43</v>
      </c>
      <c r="J5689" s="13">
        <f>IF(G5689="Male",VLOOKUP(H5689,'Shoe size conversion table'!$B$6:$D$22,3),VLOOKUP(H5689,'Shoe size conversion table'!$J$6:$L$22,3))</f>
        <v>9</v>
      </c>
      <c r="K5689" s="11">
        <v>149</v>
      </c>
      <c r="L5689" s="12">
        <v>0.2</v>
      </c>
      <c r="M5689" s="7">
        <f t="shared" si="265"/>
        <v>2015</v>
      </c>
      <c r="N5689" s="7">
        <f t="shared" si="266"/>
        <v>8</v>
      </c>
      <c r="O5689" s="30">
        <f t="shared" si="267"/>
        <v>119.2</v>
      </c>
    </row>
    <row r="5690" spans="2:15" x14ac:dyDescent="0.2">
      <c r="B5690" s="13">
        <v>57428</v>
      </c>
      <c r="C5690" s="14">
        <v>42241.696111111203</v>
      </c>
      <c r="D5690" s="7" t="s">
        <v>10</v>
      </c>
      <c r="E5690" s="13">
        <v>2214</v>
      </c>
      <c r="F5690" s="7" t="s">
        <v>35</v>
      </c>
      <c r="G5690" s="7" t="s">
        <v>11</v>
      </c>
      <c r="H5690" s="13">
        <v>9.5</v>
      </c>
      <c r="I5690" s="13" t="str">
        <f>IF(G5690="Male",VLOOKUP(H5690,'Shoe size conversion table'!$B$6:$D$22,2),VLOOKUP(H5690,'Shoe size conversion table'!$J$6:$L$22,2))</f>
        <v>42-43</v>
      </c>
      <c r="J5690" s="13">
        <f>IF(G5690="Male",VLOOKUP(H5690,'Shoe size conversion table'!$B$6:$D$22,3),VLOOKUP(H5690,'Shoe size conversion table'!$J$6:$L$22,3))</f>
        <v>9</v>
      </c>
      <c r="K5690" s="11">
        <v>179</v>
      </c>
      <c r="L5690" s="12">
        <v>0</v>
      </c>
      <c r="M5690" s="7">
        <f t="shared" si="265"/>
        <v>2015</v>
      </c>
      <c r="N5690" s="7">
        <f t="shared" si="266"/>
        <v>8</v>
      </c>
      <c r="O5690" s="30">
        <f t="shared" si="267"/>
        <v>179</v>
      </c>
    </row>
    <row r="5691" spans="2:15" x14ac:dyDescent="0.2">
      <c r="B5691" s="13">
        <v>57429</v>
      </c>
      <c r="C5691" s="14">
        <v>42241.696111111312</v>
      </c>
      <c r="D5691" s="7" t="s">
        <v>8</v>
      </c>
      <c r="E5691" s="13">
        <v>2239</v>
      </c>
      <c r="F5691" s="7" t="s">
        <v>41</v>
      </c>
      <c r="G5691" s="7" t="s">
        <v>11</v>
      </c>
      <c r="H5691" s="13">
        <v>9.5</v>
      </c>
      <c r="I5691" s="13" t="str">
        <f>IF(G5691="Male",VLOOKUP(H5691,'Shoe size conversion table'!$B$6:$D$22,2),VLOOKUP(H5691,'Shoe size conversion table'!$J$6:$L$22,2))</f>
        <v>42-43</v>
      </c>
      <c r="J5691" s="13">
        <f>IF(G5691="Male",VLOOKUP(H5691,'Shoe size conversion table'!$B$6:$D$22,3),VLOOKUP(H5691,'Shoe size conversion table'!$J$6:$L$22,3))</f>
        <v>9</v>
      </c>
      <c r="K5691" s="11">
        <v>169</v>
      </c>
      <c r="L5691" s="12">
        <v>0</v>
      </c>
      <c r="M5691" s="7">
        <f t="shared" si="265"/>
        <v>2015</v>
      </c>
      <c r="N5691" s="7">
        <f t="shared" si="266"/>
        <v>8</v>
      </c>
      <c r="O5691" s="30">
        <f t="shared" si="267"/>
        <v>169</v>
      </c>
    </row>
    <row r="5692" spans="2:15" x14ac:dyDescent="0.2">
      <c r="B5692" s="13">
        <v>57430</v>
      </c>
      <c r="C5692" s="14">
        <v>42241.916111111103</v>
      </c>
      <c r="D5692" s="7" t="s">
        <v>10</v>
      </c>
      <c r="E5692" s="13">
        <v>2170</v>
      </c>
      <c r="F5692" s="7" t="s">
        <v>35</v>
      </c>
      <c r="G5692" s="7" t="s">
        <v>12</v>
      </c>
      <c r="H5692" s="13">
        <v>8</v>
      </c>
      <c r="I5692" s="13" t="str">
        <f>IF(G5692="Male",VLOOKUP(H5692,'Shoe size conversion table'!$B$6:$D$22,2),VLOOKUP(H5692,'Shoe size conversion table'!$J$6:$L$22,2))</f>
        <v>38-39</v>
      </c>
      <c r="J5692" s="13">
        <f>IF(G5692="Male",VLOOKUP(H5692,'Shoe size conversion table'!$B$6:$D$22,3),VLOOKUP(H5692,'Shoe size conversion table'!$J$6:$L$22,3))</f>
        <v>6</v>
      </c>
      <c r="K5692" s="11">
        <v>139</v>
      </c>
      <c r="L5692" s="12">
        <v>0</v>
      </c>
      <c r="M5692" s="7">
        <f t="shared" si="265"/>
        <v>2015</v>
      </c>
      <c r="N5692" s="7">
        <f t="shared" si="266"/>
        <v>8</v>
      </c>
      <c r="O5692" s="30">
        <f t="shared" si="267"/>
        <v>139</v>
      </c>
    </row>
    <row r="5693" spans="2:15" x14ac:dyDescent="0.2">
      <c r="B5693" s="13">
        <v>57431</v>
      </c>
      <c r="C5693" s="14">
        <v>42241.976111111311</v>
      </c>
      <c r="D5693" s="7" t="s">
        <v>9</v>
      </c>
      <c r="E5693" s="13">
        <v>2149</v>
      </c>
      <c r="F5693" s="7" t="s">
        <v>59</v>
      </c>
      <c r="G5693" s="7" t="s">
        <v>12</v>
      </c>
      <c r="H5693" s="13">
        <v>8</v>
      </c>
      <c r="I5693" s="13" t="str">
        <f>IF(G5693="Male",VLOOKUP(H5693,'Shoe size conversion table'!$B$6:$D$22,2),VLOOKUP(H5693,'Shoe size conversion table'!$J$6:$L$22,2))</f>
        <v>38-39</v>
      </c>
      <c r="J5693" s="13">
        <f>IF(G5693="Male",VLOOKUP(H5693,'Shoe size conversion table'!$B$6:$D$22,3),VLOOKUP(H5693,'Shoe size conversion table'!$J$6:$L$22,3))</f>
        <v>6</v>
      </c>
      <c r="K5693" s="11">
        <v>159</v>
      </c>
      <c r="L5693" s="12">
        <v>0</v>
      </c>
      <c r="M5693" s="7">
        <f t="shared" si="265"/>
        <v>2015</v>
      </c>
      <c r="N5693" s="7">
        <f t="shared" si="266"/>
        <v>8</v>
      </c>
      <c r="O5693" s="30">
        <f t="shared" si="267"/>
        <v>159</v>
      </c>
    </row>
    <row r="5694" spans="2:15" x14ac:dyDescent="0.2">
      <c r="B5694" s="13">
        <v>57432</v>
      </c>
      <c r="C5694" s="14">
        <v>42241.996111111315</v>
      </c>
      <c r="D5694" s="7" t="s">
        <v>7</v>
      </c>
      <c r="E5694" s="13">
        <v>2202</v>
      </c>
      <c r="F5694" s="7" t="s">
        <v>43</v>
      </c>
      <c r="G5694" s="7" t="s">
        <v>12</v>
      </c>
      <c r="H5694" s="13">
        <v>8.5</v>
      </c>
      <c r="I5694" s="13">
        <f>IF(G5694="Male",VLOOKUP(H5694,'Shoe size conversion table'!$B$6:$D$22,2),VLOOKUP(H5694,'Shoe size conversion table'!$J$6:$L$22,2))</f>
        <v>39</v>
      </c>
      <c r="J5694" s="13">
        <f>IF(G5694="Male",VLOOKUP(H5694,'Shoe size conversion table'!$B$6:$D$22,3),VLOOKUP(H5694,'Shoe size conversion table'!$J$6:$L$22,3))</f>
        <v>6.5</v>
      </c>
      <c r="K5694" s="11">
        <v>149</v>
      </c>
      <c r="L5694" s="12">
        <v>0</v>
      </c>
      <c r="M5694" s="7">
        <f t="shared" si="265"/>
        <v>2015</v>
      </c>
      <c r="N5694" s="7">
        <f t="shared" si="266"/>
        <v>8</v>
      </c>
      <c r="O5694" s="30">
        <f t="shared" si="267"/>
        <v>149</v>
      </c>
    </row>
    <row r="5695" spans="2:15" x14ac:dyDescent="0.2">
      <c r="B5695" s="13">
        <v>57432</v>
      </c>
      <c r="C5695" s="14">
        <v>42241.996111111315</v>
      </c>
      <c r="D5695" s="7" t="s">
        <v>7</v>
      </c>
      <c r="E5695" s="13">
        <v>2206</v>
      </c>
      <c r="F5695" s="7" t="s">
        <v>48</v>
      </c>
      <c r="G5695" s="7" t="s">
        <v>11</v>
      </c>
      <c r="H5695" s="13">
        <v>9</v>
      </c>
      <c r="I5695" s="13">
        <f>IF(G5695="Male",VLOOKUP(H5695,'Shoe size conversion table'!$B$6:$D$22,2),VLOOKUP(H5695,'Shoe size conversion table'!$J$6:$L$22,2))</f>
        <v>42</v>
      </c>
      <c r="J5695" s="13">
        <f>IF(G5695="Male",VLOOKUP(H5695,'Shoe size conversion table'!$B$6:$D$22,3),VLOOKUP(H5695,'Shoe size conversion table'!$J$6:$L$22,3))</f>
        <v>8.5</v>
      </c>
      <c r="K5695" s="11">
        <v>149</v>
      </c>
      <c r="L5695" s="12">
        <v>0.2</v>
      </c>
      <c r="M5695" s="7">
        <f t="shared" si="265"/>
        <v>2015</v>
      </c>
      <c r="N5695" s="7">
        <f t="shared" si="266"/>
        <v>8</v>
      </c>
      <c r="O5695" s="30">
        <f t="shared" si="267"/>
        <v>119.2</v>
      </c>
    </row>
    <row r="5696" spans="2:15" x14ac:dyDescent="0.2">
      <c r="B5696" s="13">
        <v>57433</v>
      </c>
      <c r="C5696" s="14">
        <v>42242.026111111205</v>
      </c>
      <c r="D5696" s="7" t="s">
        <v>8</v>
      </c>
      <c r="E5696" s="13">
        <v>2214</v>
      </c>
      <c r="F5696" s="7" t="s">
        <v>37</v>
      </c>
      <c r="G5696" s="7" t="s">
        <v>11</v>
      </c>
      <c r="H5696" s="13">
        <v>15</v>
      </c>
      <c r="I5696" s="13">
        <f>IF(G5696="Male",VLOOKUP(H5696,'Shoe size conversion table'!$B$6:$D$22,2),VLOOKUP(H5696,'Shoe size conversion table'!$J$6:$L$22,2))</f>
        <v>48</v>
      </c>
      <c r="J5696" s="13">
        <f>IF(G5696="Male",VLOOKUP(H5696,'Shoe size conversion table'!$B$6:$D$22,3),VLOOKUP(H5696,'Shoe size conversion table'!$J$6:$L$22,3))</f>
        <v>14.5</v>
      </c>
      <c r="K5696" s="11">
        <v>179</v>
      </c>
      <c r="L5696" s="12">
        <v>0</v>
      </c>
      <c r="M5696" s="7">
        <f t="shared" si="265"/>
        <v>2015</v>
      </c>
      <c r="N5696" s="7">
        <f t="shared" si="266"/>
        <v>8</v>
      </c>
      <c r="O5696" s="30">
        <f t="shared" si="267"/>
        <v>179</v>
      </c>
    </row>
    <row r="5697" spans="2:15" x14ac:dyDescent="0.2">
      <c r="B5697" s="13">
        <v>57434</v>
      </c>
      <c r="C5697" s="14">
        <v>42242.066111111104</v>
      </c>
      <c r="D5697" s="7" t="s">
        <v>9</v>
      </c>
      <c r="E5697" s="13">
        <v>2161</v>
      </c>
      <c r="F5697" s="7" t="s">
        <v>62</v>
      </c>
      <c r="G5697" s="7" t="s">
        <v>11</v>
      </c>
      <c r="H5697" s="13">
        <v>14</v>
      </c>
      <c r="I5697" s="13">
        <f>IF(G5697="Male",VLOOKUP(H5697,'Shoe size conversion table'!$B$6:$D$22,2),VLOOKUP(H5697,'Shoe size conversion table'!$J$6:$L$22,2))</f>
        <v>47</v>
      </c>
      <c r="J5697" s="13">
        <f>IF(G5697="Male",VLOOKUP(H5697,'Shoe size conversion table'!$B$6:$D$22,3),VLOOKUP(H5697,'Shoe size conversion table'!$J$6:$L$22,3))</f>
        <v>13.5</v>
      </c>
      <c r="K5697" s="11">
        <v>129</v>
      </c>
      <c r="L5697" s="12">
        <v>0</v>
      </c>
      <c r="M5697" s="7">
        <f t="shared" si="265"/>
        <v>2015</v>
      </c>
      <c r="N5697" s="7">
        <f t="shared" si="266"/>
        <v>8</v>
      </c>
      <c r="O5697" s="30">
        <f t="shared" si="267"/>
        <v>129</v>
      </c>
    </row>
    <row r="5698" spans="2:15" x14ac:dyDescent="0.2">
      <c r="B5698" s="13">
        <v>57435</v>
      </c>
      <c r="C5698" s="14">
        <v>42242.096111111241</v>
      </c>
      <c r="D5698" s="7" t="s">
        <v>7</v>
      </c>
      <c r="E5698" s="13">
        <v>2166</v>
      </c>
      <c r="F5698" s="7" t="s">
        <v>54</v>
      </c>
      <c r="G5698" s="7" t="s">
        <v>12</v>
      </c>
      <c r="H5698" s="13">
        <v>9</v>
      </c>
      <c r="I5698" s="13" t="str">
        <f>IF(G5698="Male",VLOOKUP(H5698,'Shoe size conversion table'!$B$6:$D$22,2),VLOOKUP(H5698,'Shoe size conversion table'!$J$6:$L$22,2))</f>
        <v>39-40</v>
      </c>
      <c r="J5698" s="13">
        <f>IF(G5698="Male",VLOOKUP(H5698,'Shoe size conversion table'!$B$6:$D$22,3),VLOOKUP(H5698,'Shoe size conversion table'!$J$6:$L$22,3))</f>
        <v>7</v>
      </c>
      <c r="K5698" s="11">
        <v>159</v>
      </c>
      <c r="L5698" s="12">
        <v>0</v>
      </c>
      <c r="M5698" s="7">
        <f t="shared" si="265"/>
        <v>2015</v>
      </c>
      <c r="N5698" s="7">
        <f t="shared" si="266"/>
        <v>8</v>
      </c>
      <c r="O5698" s="30">
        <f t="shared" si="267"/>
        <v>159</v>
      </c>
    </row>
    <row r="5699" spans="2:15" x14ac:dyDescent="0.2">
      <c r="B5699" s="13">
        <v>57436</v>
      </c>
      <c r="C5699" s="14">
        <v>42242.256111111106</v>
      </c>
      <c r="D5699" s="7" t="s">
        <v>9</v>
      </c>
      <c r="E5699" s="13">
        <v>2168</v>
      </c>
      <c r="F5699" s="7" t="s">
        <v>62</v>
      </c>
      <c r="G5699" s="7" t="s">
        <v>11</v>
      </c>
      <c r="H5699" s="13">
        <v>8.5</v>
      </c>
      <c r="I5699" s="13" t="str">
        <f>IF(G5699="Male",VLOOKUP(H5699,'Shoe size conversion table'!$B$6:$D$22,2),VLOOKUP(H5699,'Shoe size conversion table'!$J$6:$L$22,2))</f>
        <v>41-42</v>
      </c>
      <c r="J5699" s="13">
        <f>IF(G5699="Male",VLOOKUP(H5699,'Shoe size conversion table'!$B$6:$D$22,3),VLOOKUP(H5699,'Shoe size conversion table'!$J$6:$L$22,3))</f>
        <v>8</v>
      </c>
      <c r="K5699" s="11">
        <v>189</v>
      </c>
      <c r="L5699" s="12">
        <v>0.1</v>
      </c>
      <c r="M5699" s="7">
        <f t="shared" si="265"/>
        <v>2015</v>
      </c>
      <c r="N5699" s="7">
        <f t="shared" si="266"/>
        <v>8</v>
      </c>
      <c r="O5699" s="30">
        <f t="shared" si="267"/>
        <v>170.1</v>
      </c>
    </row>
    <row r="5700" spans="2:15" x14ac:dyDescent="0.2">
      <c r="B5700" s="13">
        <v>57437</v>
      </c>
      <c r="C5700" s="14">
        <v>42242.376111111102</v>
      </c>
      <c r="D5700" s="7" t="s">
        <v>7</v>
      </c>
      <c r="E5700" s="13">
        <v>2181</v>
      </c>
      <c r="F5700" s="7" t="s">
        <v>51</v>
      </c>
      <c r="G5700" s="7" t="s">
        <v>11</v>
      </c>
      <c r="H5700" s="13">
        <v>10</v>
      </c>
      <c r="I5700" s="13">
        <f>IF(G5700="Male",VLOOKUP(H5700,'Shoe size conversion table'!$B$6:$D$22,2),VLOOKUP(H5700,'Shoe size conversion table'!$J$6:$L$22,2))</f>
        <v>43</v>
      </c>
      <c r="J5700" s="13">
        <f>IF(G5700="Male",VLOOKUP(H5700,'Shoe size conversion table'!$B$6:$D$22,3),VLOOKUP(H5700,'Shoe size conversion table'!$J$6:$L$22,3))</f>
        <v>9.5</v>
      </c>
      <c r="K5700" s="11">
        <v>179</v>
      </c>
      <c r="L5700" s="12">
        <v>0.2</v>
      </c>
      <c r="M5700" s="7">
        <f t="shared" si="265"/>
        <v>2015</v>
      </c>
      <c r="N5700" s="7">
        <f t="shared" si="266"/>
        <v>8</v>
      </c>
      <c r="O5700" s="30">
        <f t="shared" si="267"/>
        <v>143.20000000000002</v>
      </c>
    </row>
    <row r="5701" spans="2:15" x14ac:dyDescent="0.2">
      <c r="B5701" s="13">
        <v>57438</v>
      </c>
      <c r="C5701" s="14">
        <v>42242.376111111102</v>
      </c>
      <c r="D5701" s="7" t="s">
        <v>8</v>
      </c>
      <c r="E5701" s="13">
        <v>2226</v>
      </c>
      <c r="F5701" s="7" t="s">
        <v>42</v>
      </c>
      <c r="G5701" s="7" t="s">
        <v>11</v>
      </c>
      <c r="H5701" s="13">
        <v>11.5</v>
      </c>
      <c r="I5701" s="13" t="str">
        <f>IF(G5701="Male",VLOOKUP(H5701,'Shoe size conversion table'!$B$6:$D$22,2),VLOOKUP(H5701,'Shoe size conversion table'!$J$6:$L$22,2))</f>
        <v>44-45</v>
      </c>
      <c r="J5701" s="13">
        <f>IF(G5701="Male",VLOOKUP(H5701,'Shoe size conversion table'!$B$6:$D$22,3),VLOOKUP(H5701,'Shoe size conversion table'!$J$6:$L$22,3))</f>
        <v>11</v>
      </c>
      <c r="K5701" s="11">
        <v>199</v>
      </c>
      <c r="L5701" s="12">
        <v>0.5</v>
      </c>
      <c r="M5701" s="7">
        <f t="shared" ref="M5701:M5764" si="268">YEAR(C5701)</f>
        <v>2015</v>
      </c>
      <c r="N5701" s="7">
        <f t="shared" si="266"/>
        <v>8</v>
      </c>
      <c r="O5701" s="30">
        <f t="shared" si="267"/>
        <v>99.5</v>
      </c>
    </row>
    <row r="5702" spans="2:15" x14ac:dyDescent="0.2">
      <c r="B5702" s="13">
        <v>57439</v>
      </c>
      <c r="C5702" s="14">
        <v>42242.416111111241</v>
      </c>
      <c r="D5702" s="7" t="s">
        <v>7</v>
      </c>
      <c r="E5702" s="13">
        <v>2160</v>
      </c>
      <c r="F5702" s="7" t="s">
        <v>43</v>
      </c>
      <c r="G5702" s="7" t="s">
        <v>11</v>
      </c>
      <c r="H5702" s="13">
        <v>9.5</v>
      </c>
      <c r="I5702" s="13" t="str">
        <f>IF(G5702="Male",VLOOKUP(H5702,'Shoe size conversion table'!$B$6:$D$22,2),VLOOKUP(H5702,'Shoe size conversion table'!$J$6:$L$22,2))</f>
        <v>42-43</v>
      </c>
      <c r="J5702" s="13">
        <f>IF(G5702="Male",VLOOKUP(H5702,'Shoe size conversion table'!$B$6:$D$22,3),VLOOKUP(H5702,'Shoe size conversion table'!$J$6:$L$22,3))</f>
        <v>9</v>
      </c>
      <c r="K5702" s="11">
        <v>169</v>
      </c>
      <c r="L5702" s="12">
        <v>0.3</v>
      </c>
      <c r="M5702" s="7">
        <f t="shared" si="268"/>
        <v>2015</v>
      </c>
      <c r="N5702" s="7">
        <f t="shared" ref="N5702:N5765" si="269">MONTH(C5702:C20669)</f>
        <v>8</v>
      </c>
      <c r="O5702" s="30">
        <f t="shared" ref="O5702:O5765" si="270">K5702*(1-L5702)</f>
        <v>118.3</v>
      </c>
    </row>
    <row r="5703" spans="2:15" x14ac:dyDescent="0.2">
      <c r="B5703" s="13">
        <v>57440</v>
      </c>
      <c r="C5703" s="14">
        <v>42242.426111111316</v>
      </c>
      <c r="D5703" s="7" t="s">
        <v>10</v>
      </c>
      <c r="E5703" s="13">
        <v>2158</v>
      </c>
      <c r="F5703" s="7" t="s">
        <v>34</v>
      </c>
      <c r="G5703" s="7" t="s">
        <v>11</v>
      </c>
      <c r="H5703" s="13">
        <v>10.5</v>
      </c>
      <c r="I5703" s="13" t="str">
        <f>IF(G5703="Male",VLOOKUP(H5703,'Shoe size conversion table'!$B$6:$D$22,2),VLOOKUP(H5703,'Shoe size conversion table'!$J$6:$L$22,2))</f>
        <v>43-44</v>
      </c>
      <c r="J5703" s="13">
        <f>IF(G5703="Male",VLOOKUP(H5703,'Shoe size conversion table'!$B$6:$D$22,3),VLOOKUP(H5703,'Shoe size conversion table'!$J$6:$L$22,3))</f>
        <v>10</v>
      </c>
      <c r="K5703" s="11">
        <v>189</v>
      </c>
      <c r="L5703" s="12">
        <v>0</v>
      </c>
      <c r="M5703" s="7">
        <f t="shared" si="268"/>
        <v>2015</v>
      </c>
      <c r="N5703" s="7">
        <f t="shared" si="269"/>
        <v>8</v>
      </c>
      <c r="O5703" s="30">
        <f t="shared" si="270"/>
        <v>189</v>
      </c>
    </row>
    <row r="5704" spans="2:15" x14ac:dyDescent="0.2">
      <c r="B5704" s="13">
        <v>57441</v>
      </c>
      <c r="C5704" s="14">
        <v>42242.576111111244</v>
      </c>
      <c r="D5704" s="7" t="s">
        <v>7</v>
      </c>
      <c r="E5704" s="13">
        <v>2217</v>
      </c>
      <c r="F5704" s="7" t="s">
        <v>48</v>
      </c>
      <c r="G5704" s="7" t="s">
        <v>11</v>
      </c>
      <c r="H5704" s="13">
        <v>11</v>
      </c>
      <c r="I5704" s="13">
        <f>IF(G5704="Male",VLOOKUP(H5704,'Shoe size conversion table'!$B$6:$D$22,2),VLOOKUP(H5704,'Shoe size conversion table'!$J$6:$L$22,2))</f>
        <v>44</v>
      </c>
      <c r="J5704" s="13">
        <f>IF(G5704="Male",VLOOKUP(H5704,'Shoe size conversion table'!$B$6:$D$22,3),VLOOKUP(H5704,'Shoe size conversion table'!$J$6:$L$22,3))</f>
        <v>10.5</v>
      </c>
      <c r="K5704" s="11">
        <v>199</v>
      </c>
      <c r="L5704" s="12">
        <v>0</v>
      </c>
      <c r="M5704" s="7">
        <f t="shared" si="268"/>
        <v>2015</v>
      </c>
      <c r="N5704" s="7">
        <f t="shared" si="269"/>
        <v>8</v>
      </c>
      <c r="O5704" s="30">
        <f t="shared" si="270"/>
        <v>199</v>
      </c>
    </row>
    <row r="5705" spans="2:15" x14ac:dyDescent="0.2">
      <c r="B5705" s="13">
        <v>57442</v>
      </c>
      <c r="C5705" s="14">
        <v>42242.826111111244</v>
      </c>
      <c r="D5705" s="7" t="s">
        <v>8</v>
      </c>
      <c r="E5705" s="13">
        <v>2174</v>
      </c>
      <c r="F5705" s="7" t="s">
        <v>37</v>
      </c>
      <c r="G5705" s="7" t="s">
        <v>11</v>
      </c>
      <c r="H5705" s="13">
        <v>8.5</v>
      </c>
      <c r="I5705" s="13" t="str">
        <f>IF(G5705="Male",VLOOKUP(H5705,'Shoe size conversion table'!$B$6:$D$22,2),VLOOKUP(H5705,'Shoe size conversion table'!$J$6:$L$22,2))</f>
        <v>41-42</v>
      </c>
      <c r="J5705" s="13">
        <f>IF(G5705="Male",VLOOKUP(H5705,'Shoe size conversion table'!$B$6:$D$22,3),VLOOKUP(H5705,'Shoe size conversion table'!$J$6:$L$22,3))</f>
        <v>8</v>
      </c>
      <c r="K5705" s="11">
        <v>149</v>
      </c>
      <c r="L5705" s="12">
        <v>0.1</v>
      </c>
      <c r="M5705" s="7">
        <f t="shared" si="268"/>
        <v>2015</v>
      </c>
      <c r="N5705" s="7">
        <f t="shared" si="269"/>
        <v>8</v>
      </c>
      <c r="O5705" s="30">
        <f t="shared" si="270"/>
        <v>134.1</v>
      </c>
    </row>
    <row r="5706" spans="2:15" x14ac:dyDescent="0.2">
      <c r="B5706" s="13">
        <v>57443</v>
      </c>
      <c r="C5706" s="14">
        <v>42242.916111111103</v>
      </c>
      <c r="D5706" s="7" t="s">
        <v>10</v>
      </c>
      <c r="E5706" s="13">
        <v>2164</v>
      </c>
      <c r="F5706" s="7" t="s">
        <v>34</v>
      </c>
      <c r="G5706" s="7" t="s">
        <v>11</v>
      </c>
      <c r="H5706" s="13">
        <v>9.5</v>
      </c>
      <c r="I5706" s="13" t="str">
        <f>IF(G5706="Male",VLOOKUP(H5706,'Shoe size conversion table'!$B$6:$D$22,2),VLOOKUP(H5706,'Shoe size conversion table'!$J$6:$L$22,2))</f>
        <v>42-43</v>
      </c>
      <c r="J5706" s="13">
        <f>IF(G5706="Male",VLOOKUP(H5706,'Shoe size conversion table'!$B$6:$D$22,3),VLOOKUP(H5706,'Shoe size conversion table'!$J$6:$L$22,3))</f>
        <v>9</v>
      </c>
      <c r="K5706" s="11">
        <v>179</v>
      </c>
      <c r="L5706" s="12">
        <v>0.3</v>
      </c>
      <c r="M5706" s="7">
        <f t="shared" si="268"/>
        <v>2015</v>
      </c>
      <c r="N5706" s="7">
        <f t="shared" si="269"/>
        <v>8</v>
      </c>
      <c r="O5706" s="30">
        <f t="shared" si="270"/>
        <v>125.3</v>
      </c>
    </row>
    <row r="5707" spans="2:15" x14ac:dyDescent="0.2">
      <c r="B5707" s="13">
        <v>57444</v>
      </c>
      <c r="C5707" s="14">
        <v>42242.956111111314</v>
      </c>
      <c r="D5707" s="7" t="s">
        <v>8</v>
      </c>
      <c r="E5707" s="13">
        <v>2235</v>
      </c>
      <c r="F5707" s="7" t="s">
        <v>38</v>
      </c>
      <c r="G5707" s="7" t="s">
        <v>11</v>
      </c>
      <c r="H5707" s="13">
        <v>9.5</v>
      </c>
      <c r="I5707" s="13" t="str">
        <f>IF(G5707="Male",VLOOKUP(H5707,'Shoe size conversion table'!$B$6:$D$22,2),VLOOKUP(H5707,'Shoe size conversion table'!$J$6:$L$22,2))</f>
        <v>42-43</v>
      </c>
      <c r="J5707" s="13">
        <f>IF(G5707="Male",VLOOKUP(H5707,'Shoe size conversion table'!$B$6:$D$22,3),VLOOKUP(H5707,'Shoe size conversion table'!$J$6:$L$22,3))</f>
        <v>9</v>
      </c>
      <c r="K5707" s="11">
        <v>149</v>
      </c>
      <c r="L5707" s="12">
        <v>0.3</v>
      </c>
      <c r="M5707" s="7">
        <f t="shared" si="268"/>
        <v>2015</v>
      </c>
      <c r="N5707" s="7">
        <f t="shared" si="269"/>
        <v>8</v>
      </c>
      <c r="O5707" s="30">
        <f t="shared" si="270"/>
        <v>104.3</v>
      </c>
    </row>
    <row r="5708" spans="2:15" x14ac:dyDescent="0.2">
      <c r="B5708" s="13">
        <v>57445</v>
      </c>
      <c r="C5708" s="14">
        <v>42243.066111111104</v>
      </c>
      <c r="D5708" s="7" t="s">
        <v>9</v>
      </c>
      <c r="E5708" s="13">
        <v>2233</v>
      </c>
      <c r="F5708" s="7" t="s">
        <v>61</v>
      </c>
      <c r="G5708" s="7" t="s">
        <v>11</v>
      </c>
      <c r="H5708" s="13">
        <v>10</v>
      </c>
      <c r="I5708" s="13">
        <f>IF(G5708="Male",VLOOKUP(H5708,'Shoe size conversion table'!$B$6:$D$22,2),VLOOKUP(H5708,'Shoe size conversion table'!$J$6:$L$22,2))</f>
        <v>43</v>
      </c>
      <c r="J5708" s="13">
        <f>IF(G5708="Male",VLOOKUP(H5708,'Shoe size conversion table'!$B$6:$D$22,3),VLOOKUP(H5708,'Shoe size conversion table'!$J$6:$L$22,3))</f>
        <v>9.5</v>
      </c>
      <c r="K5708" s="11">
        <v>169</v>
      </c>
      <c r="L5708" s="12">
        <v>0</v>
      </c>
      <c r="M5708" s="7">
        <f t="shared" si="268"/>
        <v>2015</v>
      </c>
      <c r="N5708" s="7">
        <f t="shared" si="269"/>
        <v>8</v>
      </c>
      <c r="O5708" s="30">
        <f t="shared" si="270"/>
        <v>169</v>
      </c>
    </row>
    <row r="5709" spans="2:15" x14ac:dyDescent="0.2">
      <c r="B5709" s="13">
        <v>57446</v>
      </c>
      <c r="C5709" s="14">
        <v>42243.096111111241</v>
      </c>
      <c r="D5709" s="7" t="s">
        <v>7</v>
      </c>
      <c r="E5709" s="13">
        <v>2174</v>
      </c>
      <c r="F5709" s="7" t="s">
        <v>47</v>
      </c>
      <c r="G5709" s="7" t="s">
        <v>11</v>
      </c>
      <c r="H5709" s="13">
        <v>6</v>
      </c>
      <c r="I5709" s="13">
        <f>IF(G5709="Male",VLOOKUP(H5709,'Shoe size conversion table'!$B$6:$D$22,2),VLOOKUP(H5709,'Shoe size conversion table'!$J$6:$L$22,2))</f>
        <v>39</v>
      </c>
      <c r="J5709" s="13">
        <f>IF(G5709="Male",VLOOKUP(H5709,'Shoe size conversion table'!$B$6:$D$22,3),VLOOKUP(H5709,'Shoe size conversion table'!$J$6:$L$22,3))</f>
        <v>5.5</v>
      </c>
      <c r="K5709" s="11">
        <v>159</v>
      </c>
      <c r="L5709" s="12">
        <v>0.5</v>
      </c>
      <c r="M5709" s="7">
        <f t="shared" si="268"/>
        <v>2015</v>
      </c>
      <c r="N5709" s="7">
        <f t="shared" si="269"/>
        <v>8</v>
      </c>
      <c r="O5709" s="30">
        <f t="shared" si="270"/>
        <v>79.5</v>
      </c>
    </row>
    <row r="5710" spans="2:15" x14ac:dyDescent="0.2">
      <c r="B5710" s="13">
        <v>57447</v>
      </c>
      <c r="C5710" s="14">
        <v>42243.166111111241</v>
      </c>
      <c r="D5710" s="7" t="s">
        <v>10</v>
      </c>
      <c r="E5710" s="13">
        <v>2198</v>
      </c>
      <c r="F5710" s="7" t="s">
        <v>34</v>
      </c>
      <c r="G5710" s="7" t="s">
        <v>11</v>
      </c>
      <c r="H5710" s="13">
        <v>13</v>
      </c>
      <c r="I5710" s="13">
        <f>IF(G5710="Male",VLOOKUP(H5710,'Shoe size conversion table'!$B$6:$D$22,2),VLOOKUP(H5710,'Shoe size conversion table'!$J$6:$L$22,2))</f>
        <v>46</v>
      </c>
      <c r="J5710" s="13">
        <f>IF(G5710="Male",VLOOKUP(H5710,'Shoe size conversion table'!$B$6:$D$22,3),VLOOKUP(H5710,'Shoe size conversion table'!$J$6:$L$22,3))</f>
        <v>12.5</v>
      </c>
      <c r="K5710" s="11">
        <v>179</v>
      </c>
      <c r="L5710" s="12">
        <v>0</v>
      </c>
      <c r="M5710" s="7">
        <f t="shared" si="268"/>
        <v>2015</v>
      </c>
      <c r="N5710" s="7">
        <f t="shared" si="269"/>
        <v>8</v>
      </c>
      <c r="O5710" s="30">
        <f t="shared" si="270"/>
        <v>179</v>
      </c>
    </row>
    <row r="5711" spans="2:15" x14ac:dyDescent="0.2">
      <c r="B5711" s="13">
        <v>57448</v>
      </c>
      <c r="C5711" s="14">
        <v>42243.176111111243</v>
      </c>
      <c r="D5711" s="7" t="s">
        <v>10</v>
      </c>
      <c r="E5711" s="13">
        <v>2197</v>
      </c>
      <c r="F5711" s="7" t="s">
        <v>34</v>
      </c>
      <c r="G5711" s="7" t="s">
        <v>11</v>
      </c>
      <c r="H5711" s="13">
        <v>8</v>
      </c>
      <c r="I5711" s="13">
        <f>IF(G5711="Male",VLOOKUP(H5711,'Shoe size conversion table'!$B$6:$D$22,2),VLOOKUP(H5711,'Shoe size conversion table'!$J$6:$L$22,2))</f>
        <v>41</v>
      </c>
      <c r="J5711" s="13">
        <f>IF(G5711="Male",VLOOKUP(H5711,'Shoe size conversion table'!$B$6:$D$22,3),VLOOKUP(H5711,'Shoe size conversion table'!$J$6:$L$22,3))</f>
        <v>7.5</v>
      </c>
      <c r="K5711" s="11">
        <v>169</v>
      </c>
      <c r="L5711" s="12">
        <v>0</v>
      </c>
      <c r="M5711" s="7">
        <f t="shared" si="268"/>
        <v>2015</v>
      </c>
      <c r="N5711" s="7">
        <f t="shared" si="269"/>
        <v>8</v>
      </c>
      <c r="O5711" s="30">
        <f t="shared" si="270"/>
        <v>169</v>
      </c>
    </row>
    <row r="5712" spans="2:15" x14ac:dyDescent="0.2">
      <c r="B5712" s="13">
        <v>57449</v>
      </c>
      <c r="C5712" s="14">
        <v>42243.346111111314</v>
      </c>
      <c r="D5712" s="7" t="s">
        <v>10</v>
      </c>
      <c r="E5712" s="13">
        <v>2159</v>
      </c>
      <c r="F5712" s="7" t="s">
        <v>34</v>
      </c>
      <c r="G5712" s="7" t="s">
        <v>12</v>
      </c>
      <c r="H5712" s="13">
        <v>8.5</v>
      </c>
      <c r="I5712" s="13">
        <f>IF(G5712="Male",VLOOKUP(H5712,'Shoe size conversion table'!$B$6:$D$22,2),VLOOKUP(H5712,'Shoe size conversion table'!$J$6:$L$22,2))</f>
        <v>39</v>
      </c>
      <c r="J5712" s="13">
        <f>IF(G5712="Male",VLOOKUP(H5712,'Shoe size conversion table'!$B$6:$D$22,3),VLOOKUP(H5712,'Shoe size conversion table'!$J$6:$L$22,3))</f>
        <v>6.5</v>
      </c>
      <c r="K5712" s="11">
        <v>149</v>
      </c>
      <c r="L5712" s="12">
        <v>0</v>
      </c>
      <c r="M5712" s="7">
        <f t="shared" si="268"/>
        <v>2015</v>
      </c>
      <c r="N5712" s="7">
        <f t="shared" si="269"/>
        <v>8</v>
      </c>
      <c r="O5712" s="30">
        <f t="shared" si="270"/>
        <v>149</v>
      </c>
    </row>
    <row r="5713" spans="2:15" x14ac:dyDescent="0.2">
      <c r="B5713" s="13">
        <v>57450</v>
      </c>
      <c r="C5713" s="14">
        <v>42243.356111111207</v>
      </c>
      <c r="D5713" s="7" t="s">
        <v>10</v>
      </c>
      <c r="E5713" s="13">
        <v>2177</v>
      </c>
      <c r="F5713" s="7" t="s">
        <v>36</v>
      </c>
      <c r="G5713" s="7" t="s">
        <v>11</v>
      </c>
      <c r="H5713" s="13">
        <v>10</v>
      </c>
      <c r="I5713" s="13">
        <f>IF(G5713="Male",VLOOKUP(H5713,'Shoe size conversion table'!$B$6:$D$22,2),VLOOKUP(H5713,'Shoe size conversion table'!$J$6:$L$22,2))</f>
        <v>43</v>
      </c>
      <c r="J5713" s="13">
        <f>IF(G5713="Male",VLOOKUP(H5713,'Shoe size conversion table'!$B$6:$D$22,3),VLOOKUP(H5713,'Shoe size conversion table'!$J$6:$L$22,3))</f>
        <v>9.5</v>
      </c>
      <c r="K5713" s="11">
        <v>169</v>
      </c>
      <c r="L5713" s="12">
        <v>0</v>
      </c>
      <c r="M5713" s="7">
        <f t="shared" si="268"/>
        <v>2015</v>
      </c>
      <c r="N5713" s="7">
        <f t="shared" si="269"/>
        <v>8</v>
      </c>
      <c r="O5713" s="30">
        <f t="shared" si="270"/>
        <v>169</v>
      </c>
    </row>
    <row r="5714" spans="2:15" x14ac:dyDescent="0.2">
      <c r="B5714" s="13">
        <v>57451</v>
      </c>
      <c r="C5714" s="14">
        <v>42243.376111111102</v>
      </c>
      <c r="D5714" s="7" t="s">
        <v>8</v>
      </c>
      <c r="E5714" s="13">
        <v>2222</v>
      </c>
      <c r="F5714" s="7" t="s">
        <v>39</v>
      </c>
      <c r="G5714" s="7" t="s">
        <v>12</v>
      </c>
      <c r="H5714" s="13">
        <v>8.5</v>
      </c>
      <c r="I5714" s="13">
        <f>IF(G5714="Male",VLOOKUP(H5714,'Shoe size conversion table'!$B$6:$D$22,2),VLOOKUP(H5714,'Shoe size conversion table'!$J$6:$L$22,2))</f>
        <v>39</v>
      </c>
      <c r="J5714" s="13">
        <f>IF(G5714="Male",VLOOKUP(H5714,'Shoe size conversion table'!$B$6:$D$22,3),VLOOKUP(H5714,'Shoe size conversion table'!$J$6:$L$22,3))</f>
        <v>6.5</v>
      </c>
      <c r="K5714" s="11">
        <v>129</v>
      </c>
      <c r="L5714" s="12">
        <v>0</v>
      </c>
      <c r="M5714" s="7">
        <f t="shared" si="268"/>
        <v>2015</v>
      </c>
      <c r="N5714" s="7">
        <f t="shared" si="269"/>
        <v>8</v>
      </c>
      <c r="O5714" s="30">
        <f t="shared" si="270"/>
        <v>129</v>
      </c>
    </row>
    <row r="5715" spans="2:15" x14ac:dyDescent="0.2">
      <c r="B5715" s="13">
        <v>57452</v>
      </c>
      <c r="C5715" s="14">
        <v>42243.416111111241</v>
      </c>
      <c r="D5715" s="7" t="s">
        <v>7</v>
      </c>
      <c r="E5715" s="13">
        <v>2187</v>
      </c>
      <c r="F5715" s="7" t="s">
        <v>57</v>
      </c>
      <c r="G5715" s="7" t="s">
        <v>11</v>
      </c>
      <c r="H5715" s="13">
        <v>9</v>
      </c>
      <c r="I5715" s="13">
        <f>IF(G5715="Male",VLOOKUP(H5715,'Shoe size conversion table'!$B$6:$D$22,2),VLOOKUP(H5715,'Shoe size conversion table'!$J$6:$L$22,2))</f>
        <v>42</v>
      </c>
      <c r="J5715" s="13">
        <f>IF(G5715="Male",VLOOKUP(H5715,'Shoe size conversion table'!$B$6:$D$22,3),VLOOKUP(H5715,'Shoe size conversion table'!$J$6:$L$22,3))</f>
        <v>8.5</v>
      </c>
      <c r="K5715" s="11">
        <v>199</v>
      </c>
      <c r="L5715" s="12">
        <v>0</v>
      </c>
      <c r="M5715" s="7">
        <f t="shared" si="268"/>
        <v>2015</v>
      </c>
      <c r="N5715" s="7">
        <f t="shared" si="269"/>
        <v>8</v>
      </c>
      <c r="O5715" s="30">
        <f t="shared" si="270"/>
        <v>199</v>
      </c>
    </row>
    <row r="5716" spans="2:15" x14ac:dyDescent="0.2">
      <c r="B5716" s="13">
        <v>57453</v>
      </c>
      <c r="C5716" s="14">
        <v>42243.516111111101</v>
      </c>
      <c r="D5716" s="7" t="s">
        <v>8</v>
      </c>
      <c r="E5716" s="13">
        <v>2174</v>
      </c>
      <c r="F5716" s="7" t="s">
        <v>41</v>
      </c>
      <c r="G5716" s="7" t="s">
        <v>12</v>
      </c>
      <c r="H5716" s="13">
        <v>7.5</v>
      </c>
      <c r="I5716" s="13">
        <f>IF(G5716="Male",VLOOKUP(H5716,'Shoe size conversion table'!$B$6:$D$22,2),VLOOKUP(H5716,'Shoe size conversion table'!$J$6:$L$22,2))</f>
        <v>38</v>
      </c>
      <c r="J5716" s="13">
        <f>IF(G5716="Male",VLOOKUP(H5716,'Shoe size conversion table'!$B$6:$D$22,3),VLOOKUP(H5716,'Shoe size conversion table'!$J$6:$L$22,3))</f>
        <v>5.5</v>
      </c>
      <c r="K5716" s="11">
        <v>199</v>
      </c>
      <c r="L5716" s="12">
        <v>0.5</v>
      </c>
      <c r="M5716" s="7">
        <f t="shared" si="268"/>
        <v>2015</v>
      </c>
      <c r="N5716" s="7">
        <f t="shared" si="269"/>
        <v>8</v>
      </c>
      <c r="O5716" s="30">
        <f t="shared" si="270"/>
        <v>99.5</v>
      </c>
    </row>
    <row r="5717" spans="2:15" x14ac:dyDescent="0.2">
      <c r="B5717" s="13">
        <v>57453</v>
      </c>
      <c r="C5717" s="14">
        <v>42243.516111111101</v>
      </c>
      <c r="D5717" s="7" t="s">
        <v>8</v>
      </c>
      <c r="E5717" s="13">
        <v>2213</v>
      </c>
      <c r="F5717" s="7" t="s">
        <v>37</v>
      </c>
      <c r="G5717" s="7" t="s">
        <v>11</v>
      </c>
      <c r="H5717" s="13">
        <v>9.5</v>
      </c>
      <c r="I5717" s="13" t="str">
        <f>IF(G5717="Male",VLOOKUP(H5717,'Shoe size conversion table'!$B$6:$D$22,2),VLOOKUP(H5717,'Shoe size conversion table'!$J$6:$L$22,2))</f>
        <v>42-43</v>
      </c>
      <c r="J5717" s="13">
        <f>IF(G5717="Male",VLOOKUP(H5717,'Shoe size conversion table'!$B$6:$D$22,3),VLOOKUP(H5717,'Shoe size conversion table'!$J$6:$L$22,3))</f>
        <v>9</v>
      </c>
      <c r="K5717" s="11">
        <v>129</v>
      </c>
      <c r="L5717" s="12">
        <v>0.1</v>
      </c>
      <c r="M5717" s="7">
        <f t="shared" si="268"/>
        <v>2015</v>
      </c>
      <c r="N5717" s="7">
        <f t="shared" si="269"/>
        <v>8</v>
      </c>
      <c r="O5717" s="30">
        <f t="shared" si="270"/>
        <v>116.10000000000001</v>
      </c>
    </row>
    <row r="5718" spans="2:15" x14ac:dyDescent="0.2">
      <c r="B5718" s="13">
        <v>57454</v>
      </c>
      <c r="C5718" s="14">
        <v>42243.69611111121</v>
      </c>
      <c r="D5718" s="7" t="s">
        <v>8</v>
      </c>
      <c r="E5718" s="13">
        <v>2216</v>
      </c>
      <c r="F5718" s="7" t="s">
        <v>40</v>
      </c>
      <c r="G5718" s="7" t="s">
        <v>12</v>
      </c>
      <c r="H5718" s="13">
        <v>9</v>
      </c>
      <c r="I5718" s="13" t="str">
        <f>IF(G5718="Male",VLOOKUP(H5718,'Shoe size conversion table'!$B$6:$D$22,2),VLOOKUP(H5718,'Shoe size conversion table'!$J$6:$L$22,2))</f>
        <v>39-40</v>
      </c>
      <c r="J5718" s="13">
        <f>IF(G5718="Male",VLOOKUP(H5718,'Shoe size conversion table'!$B$6:$D$22,3),VLOOKUP(H5718,'Shoe size conversion table'!$J$6:$L$22,3))</f>
        <v>7</v>
      </c>
      <c r="K5718" s="11">
        <v>189</v>
      </c>
      <c r="L5718" s="12">
        <v>0</v>
      </c>
      <c r="M5718" s="7">
        <f t="shared" si="268"/>
        <v>2015</v>
      </c>
      <c r="N5718" s="7">
        <f t="shared" si="269"/>
        <v>8</v>
      </c>
      <c r="O5718" s="30">
        <f t="shared" si="270"/>
        <v>189</v>
      </c>
    </row>
    <row r="5719" spans="2:15" x14ac:dyDescent="0.2">
      <c r="B5719" s="13">
        <v>57455</v>
      </c>
      <c r="C5719" s="14">
        <v>42243.776111111241</v>
      </c>
      <c r="D5719" s="7" t="s">
        <v>10</v>
      </c>
      <c r="E5719" s="13">
        <v>2186</v>
      </c>
      <c r="F5719" s="7" t="s">
        <v>34</v>
      </c>
      <c r="G5719" s="7" t="s">
        <v>11</v>
      </c>
      <c r="H5719" s="13">
        <v>11.5</v>
      </c>
      <c r="I5719" s="13" t="str">
        <f>IF(G5719="Male",VLOOKUP(H5719,'Shoe size conversion table'!$B$6:$D$22,2),VLOOKUP(H5719,'Shoe size conversion table'!$J$6:$L$22,2))</f>
        <v>44-45</v>
      </c>
      <c r="J5719" s="13">
        <f>IF(G5719="Male",VLOOKUP(H5719,'Shoe size conversion table'!$B$6:$D$22,3),VLOOKUP(H5719,'Shoe size conversion table'!$J$6:$L$22,3))</f>
        <v>11</v>
      </c>
      <c r="K5719" s="11">
        <v>179</v>
      </c>
      <c r="L5719" s="12">
        <v>0.3</v>
      </c>
      <c r="M5719" s="7">
        <f t="shared" si="268"/>
        <v>2015</v>
      </c>
      <c r="N5719" s="7">
        <f t="shared" si="269"/>
        <v>8</v>
      </c>
      <c r="O5719" s="30">
        <f t="shared" si="270"/>
        <v>125.3</v>
      </c>
    </row>
    <row r="5720" spans="2:15" x14ac:dyDescent="0.2">
      <c r="B5720" s="13">
        <v>57456</v>
      </c>
      <c r="C5720" s="14">
        <v>42243.916111111103</v>
      </c>
      <c r="D5720" s="7" t="s">
        <v>10</v>
      </c>
      <c r="E5720" s="13">
        <v>2181</v>
      </c>
      <c r="F5720" s="7" t="s">
        <v>34</v>
      </c>
      <c r="G5720" s="7" t="s">
        <v>11</v>
      </c>
      <c r="H5720" s="13">
        <v>10.5</v>
      </c>
      <c r="I5720" s="13" t="str">
        <f>IF(G5720="Male",VLOOKUP(H5720,'Shoe size conversion table'!$B$6:$D$22,2),VLOOKUP(H5720,'Shoe size conversion table'!$J$6:$L$22,2))</f>
        <v>43-44</v>
      </c>
      <c r="J5720" s="13">
        <f>IF(G5720="Male",VLOOKUP(H5720,'Shoe size conversion table'!$B$6:$D$22,3),VLOOKUP(H5720,'Shoe size conversion table'!$J$6:$L$22,3))</f>
        <v>10</v>
      </c>
      <c r="K5720" s="11">
        <v>159</v>
      </c>
      <c r="L5720" s="12">
        <v>0</v>
      </c>
      <c r="M5720" s="7">
        <f t="shared" si="268"/>
        <v>2015</v>
      </c>
      <c r="N5720" s="7">
        <f t="shared" si="269"/>
        <v>8</v>
      </c>
      <c r="O5720" s="30">
        <f t="shared" si="270"/>
        <v>159</v>
      </c>
    </row>
    <row r="5721" spans="2:15" x14ac:dyDescent="0.2">
      <c r="B5721" s="13">
        <v>57457</v>
      </c>
      <c r="C5721" s="14">
        <v>42243.956111111314</v>
      </c>
      <c r="D5721" s="7" t="s">
        <v>8</v>
      </c>
      <c r="E5721" s="13">
        <v>2239</v>
      </c>
      <c r="F5721" s="7" t="s">
        <v>41</v>
      </c>
      <c r="G5721" s="7" t="s">
        <v>11</v>
      </c>
      <c r="H5721" s="13">
        <v>9.5</v>
      </c>
      <c r="I5721" s="13" t="str">
        <f>IF(G5721="Male",VLOOKUP(H5721,'Shoe size conversion table'!$B$6:$D$22,2),VLOOKUP(H5721,'Shoe size conversion table'!$J$6:$L$22,2))</f>
        <v>42-43</v>
      </c>
      <c r="J5721" s="13">
        <f>IF(G5721="Male",VLOOKUP(H5721,'Shoe size conversion table'!$B$6:$D$22,3),VLOOKUP(H5721,'Shoe size conversion table'!$J$6:$L$22,3))</f>
        <v>9</v>
      </c>
      <c r="K5721" s="11">
        <v>169</v>
      </c>
      <c r="L5721" s="12">
        <v>0</v>
      </c>
      <c r="M5721" s="7">
        <f t="shared" si="268"/>
        <v>2015</v>
      </c>
      <c r="N5721" s="7">
        <f t="shared" si="269"/>
        <v>8</v>
      </c>
      <c r="O5721" s="30">
        <f t="shared" si="270"/>
        <v>169</v>
      </c>
    </row>
    <row r="5722" spans="2:15" x14ac:dyDescent="0.2">
      <c r="B5722" s="13">
        <v>57458</v>
      </c>
      <c r="C5722" s="14">
        <v>42243.976111111311</v>
      </c>
      <c r="D5722" s="7" t="s">
        <v>10</v>
      </c>
      <c r="E5722" s="13">
        <v>2170</v>
      </c>
      <c r="F5722" s="7" t="s">
        <v>35</v>
      </c>
      <c r="G5722" s="7" t="s">
        <v>11</v>
      </c>
      <c r="H5722" s="13">
        <v>10</v>
      </c>
      <c r="I5722" s="13">
        <f>IF(G5722="Male",VLOOKUP(H5722,'Shoe size conversion table'!$B$6:$D$22,2),VLOOKUP(H5722,'Shoe size conversion table'!$J$6:$L$22,2))</f>
        <v>43</v>
      </c>
      <c r="J5722" s="13">
        <f>IF(G5722="Male",VLOOKUP(H5722,'Shoe size conversion table'!$B$6:$D$22,3),VLOOKUP(H5722,'Shoe size conversion table'!$J$6:$L$22,3))</f>
        <v>9.5</v>
      </c>
      <c r="K5722" s="11">
        <v>129</v>
      </c>
      <c r="L5722" s="12">
        <v>0</v>
      </c>
      <c r="M5722" s="7">
        <f t="shared" si="268"/>
        <v>2015</v>
      </c>
      <c r="N5722" s="7">
        <f t="shared" si="269"/>
        <v>8</v>
      </c>
      <c r="O5722" s="30">
        <f t="shared" si="270"/>
        <v>129</v>
      </c>
    </row>
    <row r="5723" spans="2:15" x14ac:dyDescent="0.2">
      <c r="B5723" s="13">
        <v>57459</v>
      </c>
      <c r="C5723" s="14">
        <v>42244.016111111101</v>
      </c>
      <c r="D5723" s="7" t="s">
        <v>10</v>
      </c>
      <c r="E5723" s="13">
        <v>2170</v>
      </c>
      <c r="F5723" s="7" t="s">
        <v>35</v>
      </c>
      <c r="G5723" s="7" t="s">
        <v>12</v>
      </c>
      <c r="H5723" s="13">
        <v>8</v>
      </c>
      <c r="I5723" s="13" t="str">
        <f>IF(G5723="Male",VLOOKUP(H5723,'Shoe size conversion table'!$B$6:$D$22,2),VLOOKUP(H5723,'Shoe size conversion table'!$J$6:$L$22,2))</f>
        <v>38-39</v>
      </c>
      <c r="J5723" s="13">
        <f>IF(G5723="Male",VLOOKUP(H5723,'Shoe size conversion table'!$B$6:$D$22,3),VLOOKUP(H5723,'Shoe size conversion table'!$J$6:$L$22,3))</f>
        <v>6</v>
      </c>
      <c r="K5723" s="11">
        <v>139</v>
      </c>
      <c r="L5723" s="12">
        <v>0</v>
      </c>
      <c r="M5723" s="7">
        <f t="shared" si="268"/>
        <v>2015</v>
      </c>
      <c r="N5723" s="7">
        <f t="shared" si="269"/>
        <v>8</v>
      </c>
      <c r="O5723" s="30">
        <f t="shared" si="270"/>
        <v>139</v>
      </c>
    </row>
    <row r="5724" spans="2:15" x14ac:dyDescent="0.2">
      <c r="B5724" s="13">
        <v>57460</v>
      </c>
      <c r="C5724" s="14">
        <v>42244.176111111243</v>
      </c>
      <c r="D5724" s="7" t="s">
        <v>10</v>
      </c>
      <c r="E5724" s="13">
        <v>2181</v>
      </c>
      <c r="F5724" s="7" t="s">
        <v>36</v>
      </c>
      <c r="G5724" s="7" t="s">
        <v>11</v>
      </c>
      <c r="H5724" s="13">
        <v>15</v>
      </c>
      <c r="I5724" s="13">
        <f>IF(G5724="Male",VLOOKUP(H5724,'Shoe size conversion table'!$B$6:$D$22,2),VLOOKUP(H5724,'Shoe size conversion table'!$J$6:$L$22,2))</f>
        <v>48</v>
      </c>
      <c r="J5724" s="13">
        <f>IF(G5724="Male",VLOOKUP(H5724,'Shoe size conversion table'!$B$6:$D$22,3),VLOOKUP(H5724,'Shoe size conversion table'!$J$6:$L$22,3))</f>
        <v>14.5</v>
      </c>
      <c r="K5724" s="11">
        <v>199</v>
      </c>
      <c r="L5724" s="12">
        <v>0</v>
      </c>
      <c r="M5724" s="7">
        <f t="shared" si="268"/>
        <v>2015</v>
      </c>
      <c r="N5724" s="7">
        <f t="shared" si="269"/>
        <v>8</v>
      </c>
      <c r="O5724" s="30">
        <f t="shared" si="270"/>
        <v>199</v>
      </c>
    </row>
    <row r="5725" spans="2:15" x14ac:dyDescent="0.2">
      <c r="B5725" s="13">
        <v>57461</v>
      </c>
      <c r="C5725" s="14">
        <v>42244.176111111243</v>
      </c>
      <c r="D5725" s="7" t="s">
        <v>7</v>
      </c>
      <c r="E5725" s="13">
        <v>2234</v>
      </c>
      <c r="F5725" s="7" t="s">
        <v>51</v>
      </c>
      <c r="G5725" s="7" t="s">
        <v>12</v>
      </c>
      <c r="H5725" s="13">
        <v>5.5</v>
      </c>
      <c r="I5725" s="13">
        <f>IF(G5725="Male",VLOOKUP(H5725,'Shoe size conversion table'!$B$6:$D$22,2),VLOOKUP(H5725,'Shoe size conversion table'!$J$6:$L$22,2))</f>
        <v>36</v>
      </c>
      <c r="J5725" s="13">
        <f>IF(G5725="Male",VLOOKUP(H5725,'Shoe size conversion table'!$B$6:$D$22,3),VLOOKUP(H5725,'Shoe size conversion table'!$J$6:$L$22,3))</f>
        <v>3.5</v>
      </c>
      <c r="K5725" s="11">
        <v>169</v>
      </c>
      <c r="L5725" s="12">
        <v>0</v>
      </c>
      <c r="M5725" s="7">
        <f t="shared" si="268"/>
        <v>2015</v>
      </c>
      <c r="N5725" s="7">
        <f t="shared" si="269"/>
        <v>8</v>
      </c>
      <c r="O5725" s="30">
        <f t="shared" si="270"/>
        <v>169</v>
      </c>
    </row>
    <row r="5726" spans="2:15" x14ac:dyDescent="0.2">
      <c r="B5726" s="13">
        <v>57462</v>
      </c>
      <c r="C5726" s="14">
        <v>42244.2261111111</v>
      </c>
      <c r="D5726" s="7" t="s">
        <v>9</v>
      </c>
      <c r="E5726" s="13">
        <v>2182</v>
      </c>
      <c r="F5726" s="7" t="s">
        <v>60</v>
      </c>
      <c r="G5726" s="7" t="s">
        <v>11</v>
      </c>
      <c r="H5726" s="13">
        <v>9.5</v>
      </c>
      <c r="I5726" s="13" t="str">
        <f>IF(G5726="Male",VLOOKUP(H5726,'Shoe size conversion table'!$B$6:$D$22,2),VLOOKUP(H5726,'Shoe size conversion table'!$J$6:$L$22,2))</f>
        <v>42-43</v>
      </c>
      <c r="J5726" s="13">
        <f>IF(G5726="Male",VLOOKUP(H5726,'Shoe size conversion table'!$B$6:$D$22,3),VLOOKUP(H5726,'Shoe size conversion table'!$J$6:$L$22,3))</f>
        <v>9</v>
      </c>
      <c r="K5726" s="11">
        <v>129</v>
      </c>
      <c r="L5726" s="12">
        <v>0</v>
      </c>
      <c r="M5726" s="7">
        <f t="shared" si="268"/>
        <v>2015</v>
      </c>
      <c r="N5726" s="7">
        <f t="shared" si="269"/>
        <v>8</v>
      </c>
      <c r="O5726" s="30">
        <f t="shared" si="270"/>
        <v>129</v>
      </c>
    </row>
    <row r="5727" spans="2:15" x14ac:dyDescent="0.2">
      <c r="B5727" s="13">
        <v>57463</v>
      </c>
      <c r="C5727" s="14">
        <v>42244.326111111208</v>
      </c>
      <c r="D5727" s="7" t="s">
        <v>7</v>
      </c>
      <c r="E5727" s="13">
        <v>2242</v>
      </c>
      <c r="F5727" s="7" t="s">
        <v>57</v>
      </c>
      <c r="G5727" s="7" t="s">
        <v>12</v>
      </c>
      <c r="H5727" s="13">
        <v>8.5</v>
      </c>
      <c r="I5727" s="13">
        <f>IF(G5727="Male",VLOOKUP(H5727,'Shoe size conversion table'!$B$6:$D$22,2),VLOOKUP(H5727,'Shoe size conversion table'!$J$6:$L$22,2))</f>
        <v>39</v>
      </c>
      <c r="J5727" s="13">
        <f>IF(G5727="Male",VLOOKUP(H5727,'Shoe size conversion table'!$B$6:$D$22,3),VLOOKUP(H5727,'Shoe size conversion table'!$J$6:$L$22,3))</f>
        <v>6.5</v>
      </c>
      <c r="K5727" s="11">
        <v>159</v>
      </c>
      <c r="L5727" s="12">
        <v>0</v>
      </c>
      <c r="M5727" s="7">
        <f t="shared" si="268"/>
        <v>2015</v>
      </c>
      <c r="N5727" s="7">
        <f t="shared" si="269"/>
        <v>8</v>
      </c>
      <c r="O5727" s="30">
        <f t="shared" si="270"/>
        <v>159</v>
      </c>
    </row>
    <row r="5728" spans="2:15" x14ac:dyDescent="0.2">
      <c r="B5728" s="13">
        <v>57464</v>
      </c>
      <c r="C5728" s="14">
        <v>42244.376111111211</v>
      </c>
      <c r="D5728" s="7" t="s">
        <v>10</v>
      </c>
      <c r="E5728" s="13">
        <v>2197</v>
      </c>
      <c r="F5728" s="7" t="s">
        <v>35</v>
      </c>
      <c r="G5728" s="7" t="s">
        <v>12</v>
      </c>
      <c r="H5728" s="13">
        <v>9</v>
      </c>
      <c r="I5728" s="13" t="str">
        <f>IF(G5728="Male",VLOOKUP(H5728,'Shoe size conversion table'!$B$6:$D$22,2),VLOOKUP(H5728,'Shoe size conversion table'!$J$6:$L$22,2))</f>
        <v>39-40</v>
      </c>
      <c r="J5728" s="13">
        <f>IF(G5728="Male",VLOOKUP(H5728,'Shoe size conversion table'!$B$6:$D$22,3),VLOOKUP(H5728,'Shoe size conversion table'!$J$6:$L$22,3))</f>
        <v>7</v>
      </c>
      <c r="K5728" s="11">
        <v>159</v>
      </c>
      <c r="L5728" s="12">
        <v>0.2</v>
      </c>
      <c r="M5728" s="7">
        <f t="shared" si="268"/>
        <v>2015</v>
      </c>
      <c r="N5728" s="7">
        <f t="shared" si="269"/>
        <v>8</v>
      </c>
      <c r="O5728" s="30">
        <f t="shared" si="270"/>
        <v>127.2</v>
      </c>
    </row>
    <row r="5729" spans="2:15" x14ac:dyDescent="0.2">
      <c r="B5729" s="13">
        <v>57465</v>
      </c>
      <c r="C5729" s="14">
        <v>42244.416111111241</v>
      </c>
      <c r="D5729" s="7" t="s">
        <v>7</v>
      </c>
      <c r="E5729" s="13">
        <v>2157</v>
      </c>
      <c r="F5729" s="7" t="s">
        <v>56</v>
      </c>
      <c r="G5729" s="7" t="s">
        <v>11</v>
      </c>
      <c r="H5729" s="13">
        <v>14</v>
      </c>
      <c r="I5729" s="13">
        <f>IF(G5729="Male",VLOOKUP(H5729,'Shoe size conversion table'!$B$6:$D$22,2),VLOOKUP(H5729,'Shoe size conversion table'!$J$6:$L$22,2))</f>
        <v>47</v>
      </c>
      <c r="J5729" s="13">
        <f>IF(G5729="Male",VLOOKUP(H5729,'Shoe size conversion table'!$B$6:$D$22,3),VLOOKUP(H5729,'Shoe size conversion table'!$J$6:$L$22,3))</f>
        <v>13.5</v>
      </c>
      <c r="K5729" s="11">
        <v>159</v>
      </c>
      <c r="L5729" s="12">
        <v>0</v>
      </c>
      <c r="M5729" s="7">
        <f t="shared" si="268"/>
        <v>2015</v>
      </c>
      <c r="N5729" s="7">
        <f t="shared" si="269"/>
        <v>8</v>
      </c>
      <c r="O5729" s="30">
        <f t="shared" si="270"/>
        <v>159</v>
      </c>
    </row>
    <row r="5730" spans="2:15" x14ac:dyDescent="0.2">
      <c r="B5730" s="13">
        <v>57466</v>
      </c>
      <c r="C5730" s="14">
        <v>42244.436111111208</v>
      </c>
      <c r="D5730" s="7" t="s">
        <v>9</v>
      </c>
      <c r="E5730" s="13">
        <v>2227</v>
      </c>
      <c r="F5730" s="7" t="s">
        <v>58</v>
      </c>
      <c r="G5730" s="7" t="s">
        <v>12</v>
      </c>
      <c r="H5730" s="13">
        <v>7.5</v>
      </c>
      <c r="I5730" s="13">
        <f>IF(G5730="Male",VLOOKUP(H5730,'Shoe size conversion table'!$B$6:$D$22,2),VLOOKUP(H5730,'Shoe size conversion table'!$J$6:$L$22,2))</f>
        <v>38</v>
      </c>
      <c r="J5730" s="13">
        <f>IF(G5730="Male",VLOOKUP(H5730,'Shoe size conversion table'!$B$6:$D$22,3),VLOOKUP(H5730,'Shoe size conversion table'!$J$6:$L$22,3))</f>
        <v>5.5</v>
      </c>
      <c r="K5730" s="11">
        <v>129</v>
      </c>
      <c r="L5730" s="12">
        <v>0.5</v>
      </c>
      <c r="M5730" s="7">
        <f t="shared" si="268"/>
        <v>2015</v>
      </c>
      <c r="N5730" s="7">
        <f t="shared" si="269"/>
        <v>8</v>
      </c>
      <c r="O5730" s="30">
        <f t="shared" si="270"/>
        <v>64.5</v>
      </c>
    </row>
    <row r="5731" spans="2:15" x14ac:dyDescent="0.2">
      <c r="B5731" s="13">
        <v>57467</v>
      </c>
      <c r="C5731" s="14">
        <v>42244.516111111101</v>
      </c>
      <c r="D5731" s="7" t="s">
        <v>8</v>
      </c>
      <c r="E5731" s="13">
        <v>2174</v>
      </c>
      <c r="F5731" s="7" t="s">
        <v>41</v>
      </c>
      <c r="G5731" s="7" t="s">
        <v>12</v>
      </c>
      <c r="H5731" s="13">
        <v>7.5</v>
      </c>
      <c r="I5731" s="13">
        <f>IF(G5731="Male",VLOOKUP(H5731,'Shoe size conversion table'!$B$6:$D$22,2),VLOOKUP(H5731,'Shoe size conversion table'!$J$6:$L$22,2))</f>
        <v>38</v>
      </c>
      <c r="J5731" s="13">
        <f>IF(G5731="Male",VLOOKUP(H5731,'Shoe size conversion table'!$B$6:$D$22,3),VLOOKUP(H5731,'Shoe size conversion table'!$J$6:$L$22,3))</f>
        <v>5.5</v>
      </c>
      <c r="K5731" s="11">
        <v>199</v>
      </c>
      <c r="L5731" s="12">
        <v>0.5</v>
      </c>
      <c r="M5731" s="7">
        <f t="shared" si="268"/>
        <v>2015</v>
      </c>
      <c r="N5731" s="7">
        <f t="shared" si="269"/>
        <v>8</v>
      </c>
      <c r="O5731" s="30">
        <f t="shared" si="270"/>
        <v>99.5</v>
      </c>
    </row>
    <row r="5732" spans="2:15" x14ac:dyDescent="0.2">
      <c r="B5732" s="13">
        <v>57468</v>
      </c>
      <c r="C5732" s="14">
        <v>42244.606111111316</v>
      </c>
      <c r="D5732" s="7" t="s">
        <v>8</v>
      </c>
      <c r="E5732" s="13">
        <v>2235</v>
      </c>
      <c r="F5732" s="7" t="s">
        <v>38</v>
      </c>
      <c r="G5732" s="7" t="s">
        <v>11</v>
      </c>
      <c r="H5732" s="13">
        <v>8</v>
      </c>
      <c r="I5732" s="13">
        <f>IF(G5732="Male",VLOOKUP(H5732,'Shoe size conversion table'!$B$6:$D$22,2),VLOOKUP(H5732,'Shoe size conversion table'!$J$6:$L$22,2))</f>
        <v>41</v>
      </c>
      <c r="J5732" s="13">
        <f>IF(G5732="Male",VLOOKUP(H5732,'Shoe size conversion table'!$B$6:$D$22,3),VLOOKUP(H5732,'Shoe size conversion table'!$J$6:$L$22,3))</f>
        <v>7.5</v>
      </c>
      <c r="K5732" s="11">
        <v>149</v>
      </c>
      <c r="L5732" s="12">
        <v>0</v>
      </c>
      <c r="M5732" s="7">
        <f t="shared" si="268"/>
        <v>2015</v>
      </c>
      <c r="N5732" s="7">
        <f t="shared" si="269"/>
        <v>8</v>
      </c>
      <c r="O5732" s="30">
        <f t="shared" si="270"/>
        <v>149</v>
      </c>
    </row>
    <row r="5733" spans="2:15" x14ac:dyDescent="0.2">
      <c r="B5733" s="13">
        <v>57469</v>
      </c>
      <c r="C5733" s="14">
        <v>42244.616111111209</v>
      </c>
      <c r="D5733" s="7" t="s">
        <v>8</v>
      </c>
      <c r="E5733" s="13">
        <v>2182</v>
      </c>
      <c r="F5733" s="7" t="s">
        <v>42</v>
      </c>
      <c r="G5733" s="7" t="s">
        <v>11</v>
      </c>
      <c r="H5733" s="13">
        <v>11</v>
      </c>
      <c r="I5733" s="13">
        <f>IF(G5733="Male",VLOOKUP(H5733,'Shoe size conversion table'!$B$6:$D$22,2),VLOOKUP(H5733,'Shoe size conversion table'!$J$6:$L$22,2))</f>
        <v>44</v>
      </c>
      <c r="J5733" s="13">
        <f>IF(G5733="Male",VLOOKUP(H5733,'Shoe size conversion table'!$B$6:$D$22,3),VLOOKUP(H5733,'Shoe size conversion table'!$J$6:$L$22,3))</f>
        <v>10.5</v>
      </c>
      <c r="K5733" s="11">
        <v>189</v>
      </c>
      <c r="L5733" s="12">
        <v>0</v>
      </c>
      <c r="M5733" s="7">
        <f t="shared" si="268"/>
        <v>2015</v>
      </c>
      <c r="N5733" s="7">
        <f t="shared" si="269"/>
        <v>8</v>
      </c>
      <c r="O5733" s="30">
        <f t="shared" si="270"/>
        <v>189</v>
      </c>
    </row>
    <row r="5734" spans="2:15" x14ac:dyDescent="0.2">
      <c r="B5734" s="13">
        <v>57470</v>
      </c>
      <c r="C5734" s="14">
        <v>42244.69611111121</v>
      </c>
      <c r="D5734" s="7" t="s">
        <v>7</v>
      </c>
      <c r="E5734" s="13">
        <v>2147</v>
      </c>
      <c r="F5734" s="7" t="s">
        <v>50</v>
      </c>
      <c r="G5734" s="7" t="s">
        <v>11</v>
      </c>
      <c r="H5734" s="13">
        <v>9</v>
      </c>
      <c r="I5734" s="13">
        <f>IF(G5734="Male",VLOOKUP(H5734,'Shoe size conversion table'!$B$6:$D$22,2),VLOOKUP(H5734,'Shoe size conversion table'!$J$6:$L$22,2))</f>
        <v>42</v>
      </c>
      <c r="J5734" s="13">
        <f>IF(G5734="Male",VLOOKUP(H5734,'Shoe size conversion table'!$B$6:$D$22,3),VLOOKUP(H5734,'Shoe size conversion table'!$J$6:$L$22,3))</f>
        <v>8.5</v>
      </c>
      <c r="K5734" s="11">
        <v>139</v>
      </c>
      <c r="L5734" s="12">
        <v>0</v>
      </c>
      <c r="M5734" s="7">
        <f t="shared" si="268"/>
        <v>2015</v>
      </c>
      <c r="N5734" s="7">
        <f t="shared" si="269"/>
        <v>8</v>
      </c>
      <c r="O5734" s="30">
        <f t="shared" si="270"/>
        <v>139</v>
      </c>
    </row>
    <row r="5735" spans="2:15" x14ac:dyDescent="0.2">
      <c r="B5735" s="13">
        <v>57471</v>
      </c>
      <c r="C5735" s="14">
        <v>42244.776111111241</v>
      </c>
      <c r="D5735" s="7" t="s">
        <v>10</v>
      </c>
      <c r="E5735" s="13">
        <v>2199</v>
      </c>
      <c r="F5735" s="7" t="s">
        <v>35</v>
      </c>
      <c r="G5735" s="7" t="s">
        <v>11</v>
      </c>
      <c r="H5735" s="13">
        <v>14</v>
      </c>
      <c r="I5735" s="13">
        <f>IF(G5735="Male",VLOOKUP(H5735,'Shoe size conversion table'!$B$6:$D$22,2),VLOOKUP(H5735,'Shoe size conversion table'!$J$6:$L$22,2))</f>
        <v>47</v>
      </c>
      <c r="J5735" s="13">
        <f>IF(G5735="Male",VLOOKUP(H5735,'Shoe size conversion table'!$B$6:$D$22,3),VLOOKUP(H5735,'Shoe size conversion table'!$J$6:$L$22,3))</f>
        <v>13.5</v>
      </c>
      <c r="K5735" s="11">
        <v>159</v>
      </c>
      <c r="L5735" s="12">
        <v>0.1</v>
      </c>
      <c r="M5735" s="7">
        <f t="shared" si="268"/>
        <v>2015</v>
      </c>
      <c r="N5735" s="7">
        <f t="shared" si="269"/>
        <v>8</v>
      </c>
      <c r="O5735" s="30">
        <f t="shared" si="270"/>
        <v>143.1</v>
      </c>
    </row>
    <row r="5736" spans="2:15" x14ac:dyDescent="0.2">
      <c r="B5736" s="13">
        <v>57472</v>
      </c>
      <c r="C5736" s="14">
        <v>42244.866111111209</v>
      </c>
      <c r="D5736" s="7" t="s">
        <v>10</v>
      </c>
      <c r="E5736" s="13">
        <v>2190</v>
      </c>
      <c r="F5736" s="7" t="s">
        <v>35</v>
      </c>
      <c r="G5736" s="7" t="s">
        <v>11</v>
      </c>
      <c r="H5736" s="13">
        <v>10</v>
      </c>
      <c r="I5736" s="13">
        <f>IF(G5736="Male",VLOOKUP(H5736,'Shoe size conversion table'!$B$6:$D$22,2),VLOOKUP(H5736,'Shoe size conversion table'!$J$6:$L$22,2))</f>
        <v>43</v>
      </c>
      <c r="J5736" s="13">
        <f>IF(G5736="Male",VLOOKUP(H5736,'Shoe size conversion table'!$B$6:$D$22,3),VLOOKUP(H5736,'Shoe size conversion table'!$J$6:$L$22,3))</f>
        <v>9.5</v>
      </c>
      <c r="K5736" s="11">
        <v>189</v>
      </c>
      <c r="L5736" s="12">
        <v>0</v>
      </c>
      <c r="M5736" s="7">
        <f t="shared" si="268"/>
        <v>2015</v>
      </c>
      <c r="N5736" s="7">
        <f t="shared" si="269"/>
        <v>8</v>
      </c>
      <c r="O5736" s="30">
        <f t="shared" si="270"/>
        <v>189</v>
      </c>
    </row>
    <row r="5737" spans="2:15" x14ac:dyDescent="0.2">
      <c r="B5737" s="13">
        <v>57473</v>
      </c>
      <c r="C5737" s="14">
        <v>42244.956111111314</v>
      </c>
      <c r="D5737" s="7" t="s">
        <v>8</v>
      </c>
      <c r="E5737" s="13">
        <v>2166</v>
      </c>
      <c r="F5737" s="7" t="s">
        <v>41</v>
      </c>
      <c r="G5737" s="7" t="s">
        <v>11</v>
      </c>
      <c r="H5737" s="13">
        <v>8.5</v>
      </c>
      <c r="I5737" s="13" t="str">
        <f>IF(G5737="Male",VLOOKUP(H5737,'Shoe size conversion table'!$B$6:$D$22,2),VLOOKUP(H5737,'Shoe size conversion table'!$J$6:$L$22,2))</f>
        <v>41-42</v>
      </c>
      <c r="J5737" s="13">
        <f>IF(G5737="Male",VLOOKUP(H5737,'Shoe size conversion table'!$B$6:$D$22,3),VLOOKUP(H5737,'Shoe size conversion table'!$J$6:$L$22,3))</f>
        <v>8</v>
      </c>
      <c r="K5737" s="11">
        <v>179</v>
      </c>
      <c r="L5737" s="12">
        <v>0</v>
      </c>
      <c r="M5737" s="7">
        <f t="shared" si="268"/>
        <v>2015</v>
      </c>
      <c r="N5737" s="7">
        <f t="shared" si="269"/>
        <v>8</v>
      </c>
      <c r="O5737" s="30">
        <f t="shared" si="270"/>
        <v>179</v>
      </c>
    </row>
    <row r="5738" spans="2:15" x14ac:dyDescent="0.2">
      <c r="B5738" s="13">
        <v>57474</v>
      </c>
      <c r="C5738" s="14">
        <v>42244.966111111244</v>
      </c>
      <c r="D5738" s="7" t="s">
        <v>7</v>
      </c>
      <c r="E5738" s="13">
        <v>2174</v>
      </c>
      <c r="F5738" s="7" t="s">
        <v>48</v>
      </c>
      <c r="G5738" s="7" t="s">
        <v>11</v>
      </c>
      <c r="H5738" s="13">
        <v>6</v>
      </c>
      <c r="I5738" s="13">
        <f>IF(G5738="Male",VLOOKUP(H5738,'Shoe size conversion table'!$B$6:$D$22,2),VLOOKUP(H5738,'Shoe size conversion table'!$J$6:$L$22,2))</f>
        <v>39</v>
      </c>
      <c r="J5738" s="13">
        <f>IF(G5738="Male",VLOOKUP(H5738,'Shoe size conversion table'!$B$6:$D$22,3),VLOOKUP(H5738,'Shoe size conversion table'!$J$6:$L$22,3))</f>
        <v>5.5</v>
      </c>
      <c r="K5738" s="11">
        <v>139</v>
      </c>
      <c r="L5738" s="12">
        <v>0.1</v>
      </c>
      <c r="M5738" s="7">
        <f t="shared" si="268"/>
        <v>2015</v>
      </c>
      <c r="N5738" s="7">
        <f t="shared" si="269"/>
        <v>8</v>
      </c>
      <c r="O5738" s="30">
        <f t="shared" si="270"/>
        <v>125.10000000000001</v>
      </c>
    </row>
    <row r="5739" spans="2:15" x14ac:dyDescent="0.2">
      <c r="B5739" s="13">
        <v>57475</v>
      </c>
      <c r="C5739" s="14">
        <v>42245.016111111101</v>
      </c>
      <c r="D5739" s="7" t="s">
        <v>10</v>
      </c>
      <c r="E5739" s="13">
        <v>2164</v>
      </c>
      <c r="F5739" s="7" t="s">
        <v>34</v>
      </c>
      <c r="G5739" s="7" t="s">
        <v>11</v>
      </c>
      <c r="H5739" s="13">
        <v>9.5</v>
      </c>
      <c r="I5739" s="13" t="str">
        <f>IF(G5739="Male",VLOOKUP(H5739,'Shoe size conversion table'!$B$6:$D$22,2),VLOOKUP(H5739,'Shoe size conversion table'!$J$6:$L$22,2))</f>
        <v>42-43</v>
      </c>
      <c r="J5739" s="13">
        <f>IF(G5739="Male",VLOOKUP(H5739,'Shoe size conversion table'!$B$6:$D$22,3),VLOOKUP(H5739,'Shoe size conversion table'!$J$6:$L$22,3))</f>
        <v>9</v>
      </c>
      <c r="K5739" s="11">
        <v>179</v>
      </c>
      <c r="L5739" s="12">
        <v>0.3</v>
      </c>
      <c r="M5739" s="7">
        <f t="shared" si="268"/>
        <v>2015</v>
      </c>
      <c r="N5739" s="7">
        <f t="shared" si="269"/>
        <v>8</v>
      </c>
      <c r="O5739" s="30">
        <f t="shared" si="270"/>
        <v>125.3</v>
      </c>
    </row>
    <row r="5740" spans="2:15" x14ac:dyDescent="0.2">
      <c r="B5740" s="13">
        <v>57476</v>
      </c>
      <c r="C5740" s="14">
        <v>42245.066111111242</v>
      </c>
      <c r="D5740" s="7" t="s">
        <v>9</v>
      </c>
      <c r="E5740" s="13">
        <v>2182</v>
      </c>
      <c r="F5740" s="7" t="s">
        <v>59</v>
      </c>
      <c r="G5740" s="7" t="s">
        <v>11</v>
      </c>
      <c r="H5740" s="13">
        <v>10</v>
      </c>
      <c r="I5740" s="13">
        <f>IF(G5740="Male",VLOOKUP(H5740,'Shoe size conversion table'!$B$6:$D$22,2),VLOOKUP(H5740,'Shoe size conversion table'!$J$6:$L$22,2))</f>
        <v>43</v>
      </c>
      <c r="J5740" s="13">
        <f>IF(G5740="Male",VLOOKUP(H5740,'Shoe size conversion table'!$B$6:$D$22,3),VLOOKUP(H5740,'Shoe size conversion table'!$J$6:$L$22,3))</f>
        <v>9.5</v>
      </c>
      <c r="K5740" s="11">
        <v>139</v>
      </c>
      <c r="L5740" s="12">
        <v>0</v>
      </c>
      <c r="M5740" s="7">
        <f t="shared" si="268"/>
        <v>2015</v>
      </c>
      <c r="N5740" s="7">
        <f t="shared" si="269"/>
        <v>8</v>
      </c>
      <c r="O5740" s="30">
        <f t="shared" si="270"/>
        <v>139</v>
      </c>
    </row>
    <row r="5741" spans="2:15" x14ac:dyDescent="0.2">
      <c r="B5741" s="13">
        <v>57477</v>
      </c>
      <c r="C5741" s="14">
        <v>42245.086111111319</v>
      </c>
      <c r="D5741" s="7" t="s">
        <v>10</v>
      </c>
      <c r="E5741" s="13">
        <v>2200</v>
      </c>
      <c r="F5741" s="7" t="s">
        <v>34</v>
      </c>
      <c r="G5741" s="7" t="s">
        <v>12</v>
      </c>
      <c r="H5741" s="13">
        <v>9</v>
      </c>
      <c r="I5741" s="13" t="str">
        <f>IF(G5741="Male",VLOOKUP(H5741,'Shoe size conversion table'!$B$6:$D$22,2),VLOOKUP(H5741,'Shoe size conversion table'!$J$6:$L$22,2))</f>
        <v>39-40</v>
      </c>
      <c r="J5741" s="13">
        <f>IF(G5741="Male",VLOOKUP(H5741,'Shoe size conversion table'!$B$6:$D$22,3),VLOOKUP(H5741,'Shoe size conversion table'!$J$6:$L$22,3))</f>
        <v>7</v>
      </c>
      <c r="K5741" s="11">
        <v>139</v>
      </c>
      <c r="L5741" s="12">
        <v>0.3</v>
      </c>
      <c r="M5741" s="7">
        <f t="shared" si="268"/>
        <v>2015</v>
      </c>
      <c r="N5741" s="7">
        <f t="shared" si="269"/>
        <v>8</v>
      </c>
      <c r="O5741" s="30">
        <f t="shared" si="270"/>
        <v>97.3</v>
      </c>
    </row>
    <row r="5742" spans="2:15" x14ac:dyDescent="0.2">
      <c r="B5742" s="13">
        <v>57478</v>
      </c>
      <c r="C5742" s="14">
        <v>42245.176111111243</v>
      </c>
      <c r="D5742" s="7" t="s">
        <v>10</v>
      </c>
      <c r="E5742" s="13">
        <v>2199</v>
      </c>
      <c r="F5742" s="7" t="s">
        <v>34</v>
      </c>
      <c r="G5742" s="7" t="s">
        <v>12</v>
      </c>
      <c r="H5742" s="13">
        <v>5.5</v>
      </c>
      <c r="I5742" s="13">
        <f>IF(G5742="Male",VLOOKUP(H5742,'Shoe size conversion table'!$B$6:$D$22,2),VLOOKUP(H5742,'Shoe size conversion table'!$J$6:$L$22,2))</f>
        <v>36</v>
      </c>
      <c r="J5742" s="13">
        <f>IF(G5742="Male",VLOOKUP(H5742,'Shoe size conversion table'!$B$6:$D$22,3),VLOOKUP(H5742,'Shoe size conversion table'!$J$6:$L$22,3))</f>
        <v>3.5</v>
      </c>
      <c r="K5742" s="11">
        <v>189</v>
      </c>
      <c r="L5742" s="12">
        <v>0.1</v>
      </c>
      <c r="M5742" s="7">
        <f t="shared" si="268"/>
        <v>2015</v>
      </c>
      <c r="N5742" s="7">
        <f t="shared" si="269"/>
        <v>8</v>
      </c>
      <c r="O5742" s="30">
        <f t="shared" si="270"/>
        <v>170.1</v>
      </c>
    </row>
    <row r="5743" spans="2:15" x14ac:dyDescent="0.2">
      <c r="B5743" s="13">
        <v>57478</v>
      </c>
      <c r="C5743" s="14">
        <v>42245.176111111243</v>
      </c>
      <c r="D5743" s="7" t="s">
        <v>10</v>
      </c>
      <c r="E5743" s="13">
        <v>2221</v>
      </c>
      <c r="F5743" s="7" t="s">
        <v>35</v>
      </c>
      <c r="G5743" s="7" t="s">
        <v>12</v>
      </c>
      <c r="H5743" s="13">
        <v>8</v>
      </c>
      <c r="I5743" s="13" t="str">
        <f>IF(G5743="Male",VLOOKUP(H5743,'Shoe size conversion table'!$B$6:$D$22,2),VLOOKUP(H5743,'Shoe size conversion table'!$J$6:$L$22,2))</f>
        <v>38-39</v>
      </c>
      <c r="J5743" s="13">
        <f>IF(G5743="Male",VLOOKUP(H5743,'Shoe size conversion table'!$B$6:$D$22,3),VLOOKUP(H5743,'Shoe size conversion table'!$J$6:$L$22,3))</f>
        <v>6</v>
      </c>
      <c r="K5743" s="11">
        <v>189</v>
      </c>
      <c r="L5743" s="12">
        <v>0</v>
      </c>
      <c r="M5743" s="7">
        <f t="shared" si="268"/>
        <v>2015</v>
      </c>
      <c r="N5743" s="7">
        <f t="shared" si="269"/>
        <v>8</v>
      </c>
      <c r="O5743" s="30">
        <f t="shared" si="270"/>
        <v>189</v>
      </c>
    </row>
    <row r="5744" spans="2:15" x14ac:dyDescent="0.2">
      <c r="B5744" s="13">
        <v>57479</v>
      </c>
      <c r="C5744" s="14">
        <v>42245.2261111111</v>
      </c>
      <c r="D5744" s="7" t="s">
        <v>9</v>
      </c>
      <c r="E5744" s="13">
        <v>2161</v>
      </c>
      <c r="F5744" s="7" t="s">
        <v>62</v>
      </c>
      <c r="G5744" s="7" t="s">
        <v>11</v>
      </c>
      <c r="H5744" s="13">
        <v>14</v>
      </c>
      <c r="I5744" s="13">
        <f>IF(G5744="Male",VLOOKUP(H5744,'Shoe size conversion table'!$B$6:$D$22,2),VLOOKUP(H5744,'Shoe size conversion table'!$J$6:$L$22,2))</f>
        <v>47</v>
      </c>
      <c r="J5744" s="13">
        <f>IF(G5744="Male",VLOOKUP(H5744,'Shoe size conversion table'!$B$6:$D$22,3),VLOOKUP(H5744,'Shoe size conversion table'!$J$6:$L$22,3))</f>
        <v>13.5</v>
      </c>
      <c r="K5744" s="11">
        <v>129</v>
      </c>
      <c r="L5744" s="12">
        <v>0</v>
      </c>
      <c r="M5744" s="7">
        <f t="shared" si="268"/>
        <v>2015</v>
      </c>
      <c r="N5744" s="7">
        <f t="shared" si="269"/>
        <v>8</v>
      </c>
      <c r="O5744" s="30">
        <f t="shared" si="270"/>
        <v>129</v>
      </c>
    </row>
    <row r="5745" spans="2:15" x14ac:dyDescent="0.2">
      <c r="B5745" s="13">
        <v>57480</v>
      </c>
      <c r="C5745" s="14">
        <v>42245.286111111098</v>
      </c>
      <c r="D5745" s="7" t="s">
        <v>7</v>
      </c>
      <c r="E5745" s="13">
        <v>2242</v>
      </c>
      <c r="F5745" s="7" t="s">
        <v>47</v>
      </c>
      <c r="G5745" s="7" t="s">
        <v>11</v>
      </c>
      <c r="H5745" s="13">
        <v>9.5</v>
      </c>
      <c r="I5745" s="13" t="str">
        <f>IF(G5745="Male",VLOOKUP(H5745,'Shoe size conversion table'!$B$6:$D$22,2),VLOOKUP(H5745,'Shoe size conversion table'!$J$6:$L$22,2))</f>
        <v>42-43</v>
      </c>
      <c r="J5745" s="13">
        <f>IF(G5745="Male",VLOOKUP(H5745,'Shoe size conversion table'!$B$6:$D$22,3),VLOOKUP(H5745,'Shoe size conversion table'!$J$6:$L$22,3))</f>
        <v>9</v>
      </c>
      <c r="K5745" s="11">
        <v>189</v>
      </c>
      <c r="L5745" s="12">
        <v>0</v>
      </c>
      <c r="M5745" s="7">
        <f t="shared" si="268"/>
        <v>2015</v>
      </c>
      <c r="N5745" s="7">
        <f t="shared" si="269"/>
        <v>8</v>
      </c>
      <c r="O5745" s="30">
        <f t="shared" si="270"/>
        <v>189</v>
      </c>
    </row>
    <row r="5746" spans="2:15" x14ac:dyDescent="0.2">
      <c r="B5746" s="13">
        <v>57481</v>
      </c>
      <c r="C5746" s="14">
        <v>42245.376111111211</v>
      </c>
      <c r="D5746" s="7" t="s">
        <v>10</v>
      </c>
      <c r="E5746" s="13">
        <v>2193</v>
      </c>
      <c r="F5746" s="7" t="s">
        <v>34</v>
      </c>
      <c r="G5746" s="7" t="s">
        <v>12</v>
      </c>
      <c r="H5746" s="13">
        <v>9</v>
      </c>
      <c r="I5746" s="13" t="str">
        <f>IF(G5746="Male",VLOOKUP(H5746,'Shoe size conversion table'!$B$6:$D$22,2),VLOOKUP(H5746,'Shoe size conversion table'!$J$6:$L$22,2))</f>
        <v>39-40</v>
      </c>
      <c r="J5746" s="13">
        <f>IF(G5746="Male",VLOOKUP(H5746,'Shoe size conversion table'!$B$6:$D$22,3),VLOOKUP(H5746,'Shoe size conversion table'!$J$6:$L$22,3))</f>
        <v>7</v>
      </c>
      <c r="K5746" s="11">
        <v>179</v>
      </c>
      <c r="L5746" s="12">
        <v>0</v>
      </c>
      <c r="M5746" s="7">
        <f t="shared" si="268"/>
        <v>2015</v>
      </c>
      <c r="N5746" s="7">
        <f t="shared" si="269"/>
        <v>8</v>
      </c>
      <c r="O5746" s="30">
        <f t="shared" si="270"/>
        <v>179</v>
      </c>
    </row>
    <row r="5747" spans="2:15" x14ac:dyDescent="0.2">
      <c r="B5747" s="13">
        <v>57482</v>
      </c>
      <c r="C5747" s="14">
        <v>42245.436111111208</v>
      </c>
      <c r="D5747" s="7" t="s">
        <v>9</v>
      </c>
      <c r="E5747" s="13">
        <v>2223</v>
      </c>
      <c r="F5747" s="7" t="s">
        <v>60</v>
      </c>
      <c r="G5747" s="7" t="s">
        <v>12</v>
      </c>
      <c r="H5747" s="13">
        <v>7.5</v>
      </c>
      <c r="I5747" s="13">
        <f>IF(G5747="Male",VLOOKUP(H5747,'Shoe size conversion table'!$B$6:$D$22,2),VLOOKUP(H5747,'Shoe size conversion table'!$J$6:$L$22,2))</f>
        <v>38</v>
      </c>
      <c r="J5747" s="13">
        <f>IF(G5747="Male",VLOOKUP(H5747,'Shoe size conversion table'!$B$6:$D$22,3),VLOOKUP(H5747,'Shoe size conversion table'!$J$6:$L$22,3))</f>
        <v>5.5</v>
      </c>
      <c r="K5747" s="11">
        <v>169</v>
      </c>
      <c r="L5747" s="12">
        <v>0.1</v>
      </c>
      <c r="M5747" s="7">
        <f t="shared" si="268"/>
        <v>2015</v>
      </c>
      <c r="N5747" s="7">
        <f t="shared" si="269"/>
        <v>8</v>
      </c>
      <c r="O5747" s="30">
        <f t="shared" si="270"/>
        <v>152.1</v>
      </c>
    </row>
    <row r="5748" spans="2:15" x14ac:dyDescent="0.2">
      <c r="B5748" s="13">
        <v>57483</v>
      </c>
      <c r="C5748" s="14">
        <v>42245.516111111101</v>
      </c>
      <c r="D5748" s="7" t="s">
        <v>8</v>
      </c>
      <c r="E5748" s="13">
        <v>2211</v>
      </c>
      <c r="F5748" s="7" t="s">
        <v>41</v>
      </c>
      <c r="G5748" s="7" t="s">
        <v>11</v>
      </c>
      <c r="H5748" s="13">
        <v>9.5</v>
      </c>
      <c r="I5748" s="13" t="str">
        <f>IF(G5748="Male",VLOOKUP(H5748,'Shoe size conversion table'!$B$6:$D$22,2),VLOOKUP(H5748,'Shoe size conversion table'!$J$6:$L$22,2))</f>
        <v>42-43</v>
      </c>
      <c r="J5748" s="13">
        <f>IF(G5748="Male",VLOOKUP(H5748,'Shoe size conversion table'!$B$6:$D$22,3),VLOOKUP(H5748,'Shoe size conversion table'!$J$6:$L$22,3))</f>
        <v>9</v>
      </c>
      <c r="K5748" s="11">
        <v>199</v>
      </c>
      <c r="L5748" s="12">
        <v>0.1</v>
      </c>
      <c r="M5748" s="7">
        <f t="shared" si="268"/>
        <v>2015</v>
      </c>
      <c r="N5748" s="7">
        <f t="shared" si="269"/>
        <v>8</v>
      </c>
      <c r="O5748" s="30">
        <f t="shared" si="270"/>
        <v>179.1</v>
      </c>
    </row>
    <row r="5749" spans="2:15" x14ac:dyDescent="0.2">
      <c r="B5749" s="13">
        <v>57484</v>
      </c>
      <c r="C5749" s="14">
        <v>42245.576111111317</v>
      </c>
      <c r="D5749" s="7" t="s">
        <v>7</v>
      </c>
      <c r="E5749" s="13">
        <v>2206</v>
      </c>
      <c r="F5749" s="7" t="s">
        <v>48</v>
      </c>
      <c r="G5749" s="7" t="s">
        <v>11</v>
      </c>
      <c r="H5749" s="13">
        <v>9</v>
      </c>
      <c r="I5749" s="13">
        <f>IF(G5749="Male",VLOOKUP(H5749,'Shoe size conversion table'!$B$6:$D$22,2),VLOOKUP(H5749,'Shoe size conversion table'!$J$6:$L$22,2))</f>
        <v>42</v>
      </c>
      <c r="J5749" s="13">
        <f>IF(G5749="Male",VLOOKUP(H5749,'Shoe size conversion table'!$B$6:$D$22,3),VLOOKUP(H5749,'Shoe size conversion table'!$J$6:$L$22,3))</f>
        <v>8.5</v>
      </c>
      <c r="K5749" s="11">
        <v>149</v>
      </c>
      <c r="L5749" s="12">
        <v>0.2</v>
      </c>
      <c r="M5749" s="7">
        <f t="shared" si="268"/>
        <v>2015</v>
      </c>
      <c r="N5749" s="7">
        <f t="shared" si="269"/>
        <v>8</v>
      </c>
      <c r="O5749" s="30">
        <f t="shared" si="270"/>
        <v>119.2</v>
      </c>
    </row>
    <row r="5750" spans="2:15" x14ac:dyDescent="0.2">
      <c r="B5750" s="13">
        <v>57485</v>
      </c>
      <c r="C5750" s="14">
        <v>42245.616111111209</v>
      </c>
      <c r="D5750" s="7" t="s">
        <v>8</v>
      </c>
      <c r="E5750" s="13">
        <v>2180</v>
      </c>
      <c r="F5750" s="7" t="s">
        <v>41</v>
      </c>
      <c r="G5750" s="7" t="s">
        <v>11</v>
      </c>
      <c r="H5750" s="13">
        <v>8.5</v>
      </c>
      <c r="I5750" s="13" t="str">
        <f>IF(G5750="Male",VLOOKUP(H5750,'Shoe size conversion table'!$B$6:$D$22,2),VLOOKUP(H5750,'Shoe size conversion table'!$J$6:$L$22,2))</f>
        <v>41-42</v>
      </c>
      <c r="J5750" s="13">
        <f>IF(G5750="Male",VLOOKUP(H5750,'Shoe size conversion table'!$B$6:$D$22,3),VLOOKUP(H5750,'Shoe size conversion table'!$J$6:$L$22,3))</f>
        <v>8</v>
      </c>
      <c r="K5750" s="11">
        <v>189</v>
      </c>
      <c r="L5750" s="12">
        <v>0</v>
      </c>
      <c r="M5750" s="7">
        <f t="shared" si="268"/>
        <v>2015</v>
      </c>
      <c r="N5750" s="7">
        <f t="shared" si="269"/>
        <v>8</v>
      </c>
      <c r="O5750" s="30">
        <f t="shared" si="270"/>
        <v>189</v>
      </c>
    </row>
    <row r="5751" spans="2:15" x14ac:dyDescent="0.2">
      <c r="B5751" s="13">
        <v>57486</v>
      </c>
      <c r="C5751" s="14">
        <v>42245.746111111206</v>
      </c>
      <c r="D5751" s="7" t="s">
        <v>8</v>
      </c>
      <c r="E5751" s="13">
        <v>2188</v>
      </c>
      <c r="F5751" s="7" t="s">
        <v>41</v>
      </c>
      <c r="G5751" s="7" t="s">
        <v>12</v>
      </c>
      <c r="H5751" s="13">
        <v>7</v>
      </c>
      <c r="I5751" s="13" t="str">
        <f>IF(G5751="Male",VLOOKUP(H5751,'Shoe size conversion table'!$B$6:$D$22,2),VLOOKUP(H5751,'Shoe size conversion table'!$J$6:$L$22,2))</f>
        <v>37-38</v>
      </c>
      <c r="J5751" s="13">
        <f>IF(G5751="Male",VLOOKUP(H5751,'Shoe size conversion table'!$B$6:$D$22,3),VLOOKUP(H5751,'Shoe size conversion table'!$J$6:$L$22,3))</f>
        <v>5</v>
      </c>
      <c r="K5751" s="11">
        <v>199</v>
      </c>
      <c r="L5751" s="12">
        <v>0</v>
      </c>
      <c r="M5751" s="7">
        <f t="shared" si="268"/>
        <v>2015</v>
      </c>
      <c r="N5751" s="7">
        <f t="shared" si="269"/>
        <v>8</v>
      </c>
      <c r="O5751" s="30">
        <f t="shared" si="270"/>
        <v>199</v>
      </c>
    </row>
    <row r="5752" spans="2:15" x14ac:dyDescent="0.2">
      <c r="B5752" s="13">
        <v>57487</v>
      </c>
      <c r="C5752" s="14">
        <v>42245.776111111314</v>
      </c>
      <c r="D5752" s="7" t="s">
        <v>7</v>
      </c>
      <c r="E5752" s="13">
        <v>2169</v>
      </c>
      <c r="F5752" s="7" t="s">
        <v>48</v>
      </c>
      <c r="G5752" s="7" t="s">
        <v>11</v>
      </c>
      <c r="H5752" s="13">
        <v>10.5</v>
      </c>
      <c r="I5752" s="13" t="str">
        <f>IF(G5752="Male",VLOOKUP(H5752,'Shoe size conversion table'!$B$6:$D$22,2),VLOOKUP(H5752,'Shoe size conversion table'!$J$6:$L$22,2))</f>
        <v>43-44</v>
      </c>
      <c r="J5752" s="13">
        <f>IF(G5752="Male",VLOOKUP(H5752,'Shoe size conversion table'!$B$6:$D$22,3),VLOOKUP(H5752,'Shoe size conversion table'!$J$6:$L$22,3))</f>
        <v>10</v>
      </c>
      <c r="K5752" s="11">
        <v>169</v>
      </c>
      <c r="L5752" s="12">
        <v>0.3</v>
      </c>
      <c r="M5752" s="7">
        <f t="shared" si="268"/>
        <v>2015</v>
      </c>
      <c r="N5752" s="7">
        <f t="shared" si="269"/>
        <v>8</v>
      </c>
      <c r="O5752" s="30">
        <f t="shared" si="270"/>
        <v>118.3</v>
      </c>
    </row>
    <row r="5753" spans="2:15" x14ac:dyDescent="0.2">
      <c r="B5753" s="13">
        <v>57488</v>
      </c>
      <c r="C5753" s="14">
        <v>42245.786111111098</v>
      </c>
      <c r="D5753" s="7" t="s">
        <v>7</v>
      </c>
      <c r="E5753" s="13">
        <v>2180</v>
      </c>
      <c r="F5753" s="7" t="s">
        <v>43</v>
      </c>
      <c r="G5753" s="7" t="s">
        <v>12</v>
      </c>
      <c r="H5753" s="13">
        <v>9</v>
      </c>
      <c r="I5753" s="13" t="str">
        <f>IF(G5753="Male",VLOOKUP(H5753,'Shoe size conversion table'!$B$6:$D$22,2),VLOOKUP(H5753,'Shoe size conversion table'!$J$6:$L$22,2))</f>
        <v>39-40</v>
      </c>
      <c r="J5753" s="13">
        <f>IF(G5753="Male",VLOOKUP(H5753,'Shoe size conversion table'!$B$6:$D$22,3),VLOOKUP(H5753,'Shoe size conversion table'!$J$6:$L$22,3))</f>
        <v>7</v>
      </c>
      <c r="K5753" s="11">
        <v>189</v>
      </c>
      <c r="L5753" s="12">
        <v>0.1</v>
      </c>
      <c r="M5753" s="7">
        <f t="shared" si="268"/>
        <v>2015</v>
      </c>
      <c r="N5753" s="7">
        <f t="shared" si="269"/>
        <v>8</v>
      </c>
      <c r="O5753" s="30">
        <f t="shared" si="270"/>
        <v>170.1</v>
      </c>
    </row>
    <row r="5754" spans="2:15" x14ac:dyDescent="0.2">
      <c r="B5754" s="13">
        <v>57489</v>
      </c>
      <c r="C5754" s="14">
        <v>42246.036111111243</v>
      </c>
      <c r="D5754" s="7" t="s">
        <v>8</v>
      </c>
      <c r="E5754" s="13">
        <v>2213</v>
      </c>
      <c r="F5754" s="7" t="s">
        <v>42</v>
      </c>
      <c r="G5754" s="7" t="s">
        <v>11</v>
      </c>
      <c r="H5754" s="13">
        <v>9.5</v>
      </c>
      <c r="I5754" s="13" t="str">
        <f>IF(G5754="Male",VLOOKUP(H5754,'Shoe size conversion table'!$B$6:$D$22,2),VLOOKUP(H5754,'Shoe size conversion table'!$J$6:$L$22,2))</f>
        <v>42-43</v>
      </c>
      <c r="J5754" s="13">
        <f>IF(G5754="Male",VLOOKUP(H5754,'Shoe size conversion table'!$B$6:$D$22,3),VLOOKUP(H5754,'Shoe size conversion table'!$J$6:$L$22,3))</f>
        <v>9</v>
      </c>
      <c r="K5754" s="11">
        <v>129</v>
      </c>
      <c r="L5754" s="12">
        <v>0.5</v>
      </c>
      <c r="M5754" s="7">
        <f t="shared" si="268"/>
        <v>2015</v>
      </c>
      <c r="N5754" s="7">
        <f t="shared" si="269"/>
        <v>8</v>
      </c>
      <c r="O5754" s="30">
        <f t="shared" si="270"/>
        <v>64.5</v>
      </c>
    </row>
    <row r="5755" spans="2:15" x14ac:dyDescent="0.2">
      <c r="B5755" s="13">
        <v>57490</v>
      </c>
      <c r="C5755" s="14">
        <v>42246.12611111132</v>
      </c>
      <c r="D5755" s="7" t="s">
        <v>10</v>
      </c>
      <c r="E5755" s="13">
        <v>2223</v>
      </c>
      <c r="F5755" s="7" t="s">
        <v>34</v>
      </c>
      <c r="G5755" s="7" t="s">
        <v>11</v>
      </c>
      <c r="H5755" s="13">
        <v>10</v>
      </c>
      <c r="I5755" s="13">
        <f>IF(G5755="Male",VLOOKUP(H5755,'Shoe size conversion table'!$B$6:$D$22,2),VLOOKUP(H5755,'Shoe size conversion table'!$J$6:$L$22,2))</f>
        <v>43</v>
      </c>
      <c r="J5755" s="13">
        <f>IF(G5755="Male",VLOOKUP(H5755,'Shoe size conversion table'!$B$6:$D$22,3),VLOOKUP(H5755,'Shoe size conversion table'!$J$6:$L$22,3))</f>
        <v>9.5</v>
      </c>
      <c r="K5755" s="11">
        <v>169</v>
      </c>
      <c r="L5755" s="12">
        <v>0</v>
      </c>
      <c r="M5755" s="7">
        <f t="shared" si="268"/>
        <v>2015</v>
      </c>
      <c r="N5755" s="7">
        <f t="shared" si="269"/>
        <v>8</v>
      </c>
      <c r="O5755" s="30">
        <f t="shared" si="270"/>
        <v>169</v>
      </c>
    </row>
    <row r="5756" spans="2:15" x14ac:dyDescent="0.2">
      <c r="B5756" s="13">
        <v>57491</v>
      </c>
      <c r="C5756" s="14">
        <v>42246.156111111319</v>
      </c>
      <c r="D5756" s="7" t="s">
        <v>7</v>
      </c>
      <c r="E5756" s="13">
        <v>2155</v>
      </c>
      <c r="F5756" s="7" t="s">
        <v>52</v>
      </c>
      <c r="G5756" s="7" t="s">
        <v>12</v>
      </c>
      <c r="H5756" s="13">
        <v>8.5</v>
      </c>
      <c r="I5756" s="13">
        <f>IF(G5756="Male",VLOOKUP(H5756,'Shoe size conversion table'!$B$6:$D$22,2),VLOOKUP(H5756,'Shoe size conversion table'!$J$6:$L$22,2))</f>
        <v>39</v>
      </c>
      <c r="J5756" s="13">
        <f>IF(G5756="Male",VLOOKUP(H5756,'Shoe size conversion table'!$B$6:$D$22,3),VLOOKUP(H5756,'Shoe size conversion table'!$J$6:$L$22,3))</f>
        <v>6.5</v>
      </c>
      <c r="K5756" s="11">
        <v>189</v>
      </c>
      <c r="L5756" s="12">
        <v>0</v>
      </c>
      <c r="M5756" s="7">
        <f t="shared" si="268"/>
        <v>2015</v>
      </c>
      <c r="N5756" s="7">
        <f t="shared" si="269"/>
        <v>8</v>
      </c>
      <c r="O5756" s="30">
        <f t="shared" si="270"/>
        <v>189</v>
      </c>
    </row>
    <row r="5757" spans="2:15" x14ac:dyDescent="0.2">
      <c r="B5757" s="13">
        <v>57492</v>
      </c>
      <c r="C5757" s="14">
        <v>42246.256111111208</v>
      </c>
      <c r="D5757" s="7" t="s">
        <v>7</v>
      </c>
      <c r="E5757" s="13">
        <v>2234</v>
      </c>
      <c r="F5757" s="7" t="s">
        <v>47</v>
      </c>
      <c r="G5757" s="7" t="s">
        <v>12</v>
      </c>
      <c r="H5757" s="13">
        <v>8</v>
      </c>
      <c r="I5757" s="13" t="str">
        <f>IF(G5757="Male",VLOOKUP(H5757,'Shoe size conversion table'!$B$6:$D$22,2),VLOOKUP(H5757,'Shoe size conversion table'!$J$6:$L$22,2))</f>
        <v>38-39</v>
      </c>
      <c r="J5757" s="13">
        <f>IF(G5757="Male",VLOOKUP(H5757,'Shoe size conversion table'!$B$6:$D$22,3),VLOOKUP(H5757,'Shoe size conversion table'!$J$6:$L$22,3))</f>
        <v>6</v>
      </c>
      <c r="K5757" s="11">
        <v>199</v>
      </c>
      <c r="L5757" s="12">
        <v>0</v>
      </c>
      <c r="M5757" s="7">
        <f t="shared" si="268"/>
        <v>2015</v>
      </c>
      <c r="N5757" s="7">
        <f t="shared" si="269"/>
        <v>8</v>
      </c>
      <c r="O5757" s="30">
        <f t="shared" si="270"/>
        <v>199</v>
      </c>
    </row>
    <row r="5758" spans="2:15" x14ac:dyDescent="0.2">
      <c r="B5758" s="13">
        <v>57493</v>
      </c>
      <c r="C5758" s="14">
        <v>42246.286111111098</v>
      </c>
      <c r="D5758" s="7" t="s">
        <v>8</v>
      </c>
      <c r="E5758" s="13">
        <v>2174</v>
      </c>
      <c r="F5758" s="7" t="s">
        <v>40</v>
      </c>
      <c r="G5758" s="7" t="s">
        <v>12</v>
      </c>
      <c r="H5758" s="13">
        <v>11</v>
      </c>
      <c r="I5758" s="13" t="str">
        <f>IF(G5758="Male",VLOOKUP(H5758,'Shoe size conversion table'!$B$6:$D$22,2),VLOOKUP(H5758,'Shoe size conversion table'!$J$6:$L$22,2))</f>
        <v>41-42</v>
      </c>
      <c r="J5758" s="13">
        <f>IF(G5758="Male",VLOOKUP(H5758,'Shoe size conversion table'!$B$6:$D$22,3),VLOOKUP(H5758,'Shoe size conversion table'!$J$6:$L$22,3))</f>
        <v>9</v>
      </c>
      <c r="K5758" s="11">
        <v>179</v>
      </c>
      <c r="L5758" s="12">
        <v>0</v>
      </c>
      <c r="M5758" s="7">
        <f t="shared" si="268"/>
        <v>2015</v>
      </c>
      <c r="N5758" s="7">
        <f t="shared" si="269"/>
        <v>8</v>
      </c>
      <c r="O5758" s="30">
        <f t="shared" si="270"/>
        <v>179</v>
      </c>
    </row>
    <row r="5759" spans="2:15" x14ac:dyDescent="0.2">
      <c r="B5759" s="13">
        <v>57494</v>
      </c>
      <c r="C5759" s="14">
        <v>42246.30611111124</v>
      </c>
      <c r="D5759" s="7" t="s">
        <v>10</v>
      </c>
      <c r="E5759" s="13">
        <v>2212</v>
      </c>
      <c r="F5759" s="7" t="s">
        <v>34</v>
      </c>
      <c r="G5759" s="7" t="s">
        <v>11</v>
      </c>
      <c r="H5759" s="13">
        <v>9</v>
      </c>
      <c r="I5759" s="13">
        <f>IF(G5759="Male",VLOOKUP(H5759,'Shoe size conversion table'!$B$6:$D$22,2),VLOOKUP(H5759,'Shoe size conversion table'!$J$6:$L$22,2))</f>
        <v>42</v>
      </c>
      <c r="J5759" s="13">
        <f>IF(G5759="Male",VLOOKUP(H5759,'Shoe size conversion table'!$B$6:$D$22,3),VLOOKUP(H5759,'Shoe size conversion table'!$J$6:$L$22,3))</f>
        <v>8.5</v>
      </c>
      <c r="K5759" s="11">
        <v>189</v>
      </c>
      <c r="L5759" s="12">
        <v>0</v>
      </c>
      <c r="M5759" s="7">
        <f t="shared" si="268"/>
        <v>2015</v>
      </c>
      <c r="N5759" s="7">
        <f t="shared" si="269"/>
        <v>8</v>
      </c>
      <c r="O5759" s="30">
        <f t="shared" si="270"/>
        <v>189</v>
      </c>
    </row>
    <row r="5760" spans="2:15" x14ac:dyDescent="0.2">
      <c r="B5760" s="13">
        <v>57495</v>
      </c>
      <c r="C5760" s="14">
        <v>42246.366111111238</v>
      </c>
      <c r="D5760" s="7" t="s">
        <v>8</v>
      </c>
      <c r="E5760" s="13">
        <v>2177</v>
      </c>
      <c r="F5760" s="7" t="s">
        <v>37</v>
      </c>
      <c r="G5760" s="7" t="s">
        <v>11</v>
      </c>
      <c r="H5760" s="13">
        <v>10.5</v>
      </c>
      <c r="I5760" s="13" t="str">
        <f>IF(G5760="Male",VLOOKUP(H5760,'Shoe size conversion table'!$B$6:$D$22,2),VLOOKUP(H5760,'Shoe size conversion table'!$J$6:$L$22,2))</f>
        <v>43-44</v>
      </c>
      <c r="J5760" s="13">
        <f>IF(G5760="Male",VLOOKUP(H5760,'Shoe size conversion table'!$B$6:$D$22,3),VLOOKUP(H5760,'Shoe size conversion table'!$J$6:$L$22,3))</f>
        <v>10</v>
      </c>
      <c r="K5760" s="11">
        <v>129</v>
      </c>
      <c r="L5760" s="12">
        <v>0</v>
      </c>
      <c r="M5760" s="7">
        <f t="shared" si="268"/>
        <v>2015</v>
      </c>
      <c r="N5760" s="7">
        <f t="shared" si="269"/>
        <v>8</v>
      </c>
      <c r="O5760" s="30">
        <f t="shared" si="270"/>
        <v>129</v>
      </c>
    </row>
    <row r="5761" spans="2:15" x14ac:dyDescent="0.2">
      <c r="B5761" s="13">
        <v>57495</v>
      </c>
      <c r="C5761" s="14">
        <v>42246.366111111238</v>
      </c>
      <c r="D5761" s="7" t="s">
        <v>8</v>
      </c>
      <c r="E5761" s="13">
        <v>2213</v>
      </c>
      <c r="F5761" s="7" t="s">
        <v>38</v>
      </c>
      <c r="G5761" s="7" t="s">
        <v>11</v>
      </c>
      <c r="H5761" s="13">
        <v>12</v>
      </c>
      <c r="I5761" s="13">
        <f>IF(G5761="Male",VLOOKUP(H5761,'Shoe size conversion table'!$B$6:$D$22,2),VLOOKUP(H5761,'Shoe size conversion table'!$J$6:$L$22,2))</f>
        <v>45</v>
      </c>
      <c r="J5761" s="13">
        <f>IF(G5761="Male",VLOOKUP(H5761,'Shoe size conversion table'!$B$6:$D$22,3),VLOOKUP(H5761,'Shoe size conversion table'!$J$6:$L$22,3))</f>
        <v>11.5</v>
      </c>
      <c r="K5761" s="11">
        <v>159</v>
      </c>
      <c r="L5761" s="12">
        <v>0</v>
      </c>
      <c r="M5761" s="7">
        <f t="shared" si="268"/>
        <v>2015</v>
      </c>
      <c r="N5761" s="7">
        <f t="shared" si="269"/>
        <v>8</v>
      </c>
      <c r="O5761" s="30">
        <f t="shared" si="270"/>
        <v>159</v>
      </c>
    </row>
    <row r="5762" spans="2:15" x14ac:dyDescent="0.2">
      <c r="B5762" s="13">
        <v>57496</v>
      </c>
      <c r="C5762" s="14">
        <v>42246.426111111097</v>
      </c>
      <c r="D5762" s="7" t="s">
        <v>8</v>
      </c>
      <c r="E5762" s="13">
        <v>2153</v>
      </c>
      <c r="F5762" s="7" t="s">
        <v>41</v>
      </c>
      <c r="G5762" s="7" t="s">
        <v>11</v>
      </c>
      <c r="H5762" s="13">
        <v>9.5</v>
      </c>
      <c r="I5762" s="13" t="str">
        <f>IF(G5762="Male",VLOOKUP(H5762,'Shoe size conversion table'!$B$6:$D$22,2),VLOOKUP(H5762,'Shoe size conversion table'!$J$6:$L$22,2))</f>
        <v>42-43</v>
      </c>
      <c r="J5762" s="13">
        <f>IF(G5762="Male",VLOOKUP(H5762,'Shoe size conversion table'!$B$6:$D$22,3),VLOOKUP(H5762,'Shoe size conversion table'!$J$6:$L$22,3))</f>
        <v>9</v>
      </c>
      <c r="K5762" s="11">
        <v>169</v>
      </c>
      <c r="L5762" s="12">
        <v>0</v>
      </c>
      <c r="M5762" s="7">
        <f t="shared" si="268"/>
        <v>2015</v>
      </c>
      <c r="N5762" s="7">
        <f t="shared" si="269"/>
        <v>8</v>
      </c>
      <c r="O5762" s="30">
        <f t="shared" si="270"/>
        <v>169</v>
      </c>
    </row>
    <row r="5763" spans="2:15" x14ac:dyDescent="0.2">
      <c r="B5763" s="13">
        <v>57497</v>
      </c>
      <c r="C5763" s="14">
        <v>42246.436111111245</v>
      </c>
      <c r="D5763" s="7" t="s">
        <v>10</v>
      </c>
      <c r="E5763" s="13">
        <v>2207</v>
      </c>
      <c r="F5763" s="7" t="s">
        <v>34</v>
      </c>
      <c r="G5763" s="7" t="s">
        <v>11</v>
      </c>
      <c r="H5763" s="13">
        <v>10.5</v>
      </c>
      <c r="I5763" s="13" t="str">
        <f>IF(G5763="Male",VLOOKUP(H5763,'Shoe size conversion table'!$B$6:$D$22,2),VLOOKUP(H5763,'Shoe size conversion table'!$J$6:$L$22,2))</f>
        <v>43-44</v>
      </c>
      <c r="J5763" s="13">
        <f>IF(G5763="Male",VLOOKUP(H5763,'Shoe size conversion table'!$B$6:$D$22,3),VLOOKUP(H5763,'Shoe size conversion table'!$J$6:$L$22,3))</f>
        <v>10</v>
      </c>
      <c r="K5763" s="11">
        <v>169</v>
      </c>
      <c r="L5763" s="12">
        <v>0</v>
      </c>
      <c r="M5763" s="7">
        <f t="shared" si="268"/>
        <v>2015</v>
      </c>
      <c r="N5763" s="7">
        <f t="shared" si="269"/>
        <v>8</v>
      </c>
      <c r="O5763" s="30">
        <f t="shared" si="270"/>
        <v>169</v>
      </c>
    </row>
    <row r="5764" spans="2:15" x14ac:dyDescent="0.2">
      <c r="B5764" s="13">
        <v>57498</v>
      </c>
      <c r="C5764" s="14">
        <v>42246.456111111242</v>
      </c>
      <c r="D5764" s="7" t="s">
        <v>10</v>
      </c>
      <c r="E5764" s="13">
        <v>2191</v>
      </c>
      <c r="F5764" s="7" t="s">
        <v>35</v>
      </c>
      <c r="G5764" s="7" t="s">
        <v>11</v>
      </c>
      <c r="H5764" s="13">
        <v>9.5</v>
      </c>
      <c r="I5764" s="13" t="str">
        <f>IF(G5764="Male",VLOOKUP(H5764,'Shoe size conversion table'!$B$6:$D$22,2),VLOOKUP(H5764,'Shoe size conversion table'!$J$6:$L$22,2))</f>
        <v>42-43</v>
      </c>
      <c r="J5764" s="13">
        <f>IF(G5764="Male",VLOOKUP(H5764,'Shoe size conversion table'!$B$6:$D$22,3),VLOOKUP(H5764,'Shoe size conversion table'!$J$6:$L$22,3))</f>
        <v>9</v>
      </c>
      <c r="K5764" s="11">
        <v>179</v>
      </c>
      <c r="L5764" s="12">
        <v>0</v>
      </c>
      <c r="M5764" s="7">
        <f t="shared" si="268"/>
        <v>2015</v>
      </c>
      <c r="N5764" s="7">
        <f t="shared" si="269"/>
        <v>8</v>
      </c>
      <c r="O5764" s="30">
        <f t="shared" si="270"/>
        <v>179</v>
      </c>
    </row>
    <row r="5765" spans="2:15" x14ac:dyDescent="0.2">
      <c r="B5765" s="13">
        <v>57499</v>
      </c>
      <c r="C5765" s="14">
        <v>42246.606111111316</v>
      </c>
      <c r="D5765" s="7" t="s">
        <v>8</v>
      </c>
      <c r="E5765" s="13">
        <v>2239</v>
      </c>
      <c r="F5765" s="7" t="s">
        <v>41</v>
      </c>
      <c r="G5765" s="7" t="s">
        <v>11</v>
      </c>
      <c r="H5765" s="13">
        <v>9.5</v>
      </c>
      <c r="I5765" s="13" t="str">
        <f>IF(G5765="Male",VLOOKUP(H5765,'Shoe size conversion table'!$B$6:$D$22,2),VLOOKUP(H5765,'Shoe size conversion table'!$J$6:$L$22,2))</f>
        <v>42-43</v>
      </c>
      <c r="J5765" s="13">
        <f>IF(G5765="Male",VLOOKUP(H5765,'Shoe size conversion table'!$B$6:$D$22,3),VLOOKUP(H5765,'Shoe size conversion table'!$J$6:$L$22,3))</f>
        <v>9</v>
      </c>
      <c r="K5765" s="11">
        <v>169</v>
      </c>
      <c r="L5765" s="12">
        <v>0</v>
      </c>
      <c r="M5765" s="7">
        <f t="shared" ref="M5765:M5828" si="271">YEAR(C5765)</f>
        <v>2015</v>
      </c>
      <c r="N5765" s="7">
        <f t="shared" si="269"/>
        <v>8</v>
      </c>
      <c r="O5765" s="30">
        <f t="shared" si="270"/>
        <v>169</v>
      </c>
    </row>
    <row r="5766" spans="2:15" x14ac:dyDescent="0.2">
      <c r="B5766" s="13">
        <v>57500</v>
      </c>
      <c r="C5766" s="14">
        <v>42246.786111111098</v>
      </c>
      <c r="D5766" s="7" t="s">
        <v>7</v>
      </c>
      <c r="E5766" s="13">
        <v>2218</v>
      </c>
      <c r="F5766" s="7" t="s">
        <v>46</v>
      </c>
      <c r="G5766" s="7" t="s">
        <v>12</v>
      </c>
      <c r="H5766" s="13">
        <v>9</v>
      </c>
      <c r="I5766" s="13" t="str">
        <f>IF(G5766="Male",VLOOKUP(H5766,'Shoe size conversion table'!$B$6:$D$22,2),VLOOKUP(H5766,'Shoe size conversion table'!$J$6:$L$22,2))</f>
        <v>39-40</v>
      </c>
      <c r="J5766" s="13">
        <f>IF(G5766="Male",VLOOKUP(H5766,'Shoe size conversion table'!$B$6:$D$22,3),VLOOKUP(H5766,'Shoe size conversion table'!$J$6:$L$22,3))</f>
        <v>7</v>
      </c>
      <c r="K5766" s="11">
        <v>139</v>
      </c>
      <c r="L5766" s="12">
        <v>0</v>
      </c>
      <c r="M5766" s="7">
        <f t="shared" si="271"/>
        <v>2015</v>
      </c>
      <c r="N5766" s="7">
        <f t="shared" ref="N5766:N5829" si="272">MONTH(C5766:C20733)</f>
        <v>8</v>
      </c>
      <c r="O5766" s="30">
        <f t="shared" ref="O5766:O5829" si="273">K5766*(1-L5766)</f>
        <v>139</v>
      </c>
    </row>
    <row r="5767" spans="2:15" x14ac:dyDescent="0.2">
      <c r="B5767" s="13">
        <v>57501</v>
      </c>
      <c r="C5767" s="14">
        <v>42246.866111111209</v>
      </c>
      <c r="D5767" s="7" t="s">
        <v>7</v>
      </c>
      <c r="E5767" s="13">
        <v>2239</v>
      </c>
      <c r="F5767" s="7" t="s">
        <v>55</v>
      </c>
      <c r="G5767" s="7" t="s">
        <v>12</v>
      </c>
      <c r="H5767" s="13">
        <v>7.5</v>
      </c>
      <c r="I5767" s="13">
        <f>IF(G5767="Male",VLOOKUP(H5767,'Shoe size conversion table'!$B$6:$D$22,2),VLOOKUP(H5767,'Shoe size conversion table'!$J$6:$L$22,2))</f>
        <v>38</v>
      </c>
      <c r="J5767" s="13">
        <f>IF(G5767="Male",VLOOKUP(H5767,'Shoe size conversion table'!$B$6:$D$22,3),VLOOKUP(H5767,'Shoe size conversion table'!$J$6:$L$22,3))</f>
        <v>5.5</v>
      </c>
      <c r="K5767" s="11">
        <v>149</v>
      </c>
      <c r="L5767" s="12">
        <v>0</v>
      </c>
      <c r="M5767" s="7">
        <f t="shared" si="271"/>
        <v>2015</v>
      </c>
      <c r="N5767" s="7">
        <f t="shared" si="272"/>
        <v>8</v>
      </c>
      <c r="O5767" s="30">
        <f t="shared" si="273"/>
        <v>149</v>
      </c>
    </row>
    <row r="5768" spans="2:15" x14ac:dyDescent="0.2">
      <c r="B5768" s="13">
        <v>57502</v>
      </c>
      <c r="C5768" s="14">
        <v>42246.94611111132</v>
      </c>
      <c r="D5768" s="7" t="s">
        <v>7</v>
      </c>
      <c r="E5768" s="13">
        <v>2151</v>
      </c>
      <c r="F5768" s="7" t="s">
        <v>48</v>
      </c>
      <c r="G5768" s="7" t="s">
        <v>11</v>
      </c>
      <c r="H5768" s="13">
        <v>9</v>
      </c>
      <c r="I5768" s="13">
        <f>IF(G5768="Male",VLOOKUP(H5768,'Shoe size conversion table'!$B$6:$D$22,2),VLOOKUP(H5768,'Shoe size conversion table'!$J$6:$L$22,2))</f>
        <v>42</v>
      </c>
      <c r="J5768" s="13">
        <f>IF(G5768="Male",VLOOKUP(H5768,'Shoe size conversion table'!$B$6:$D$22,3),VLOOKUP(H5768,'Shoe size conversion table'!$J$6:$L$22,3))</f>
        <v>8.5</v>
      </c>
      <c r="K5768" s="11">
        <v>149</v>
      </c>
      <c r="L5768" s="12">
        <v>0</v>
      </c>
      <c r="M5768" s="7">
        <f t="shared" si="271"/>
        <v>2015</v>
      </c>
      <c r="N5768" s="7">
        <f t="shared" si="272"/>
        <v>8</v>
      </c>
      <c r="O5768" s="30">
        <f t="shared" si="273"/>
        <v>149</v>
      </c>
    </row>
    <row r="5769" spans="2:15" x14ac:dyDescent="0.2">
      <c r="B5769" s="13">
        <v>57503</v>
      </c>
      <c r="C5769" s="14">
        <v>42246.966111111244</v>
      </c>
      <c r="D5769" s="7" t="s">
        <v>7</v>
      </c>
      <c r="E5769" s="13">
        <v>2206</v>
      </c>
      <c r="F5769" s="7" t="s">
        <v>48</v>
      </c>
      <c r="G5769" s="7" t="s">
        <v>11</v>
      </c>
      <c r="H5769" s="13">
        <v>10</v>
      </c>
      <c r="I5769" s="13">
        <f>IF(G5769="Male",VLOOKUP(H5769,'Shoe size conversion table'!$B$6:$D$22,2),VLOOKUP(H5769,'Shoe size conversion table'!$J$6:$L$22,2))</f>
        <v>43</v>
      </c>
      <c r="J5769" s="13">
        <f>IF(G5769="Male",VLOOKUP(H5769,'Shoe size conversion table'!$B$6:$D$22,3),VLOOKUP(H5769,'Shoe size conversion table'!$J$6:$L$22,3))</f>
        <v>9.5</v>
      </c>
      <c r="K5769" s="11">
        <v>149</v>
      </c>
      <c r="L5769" s="12">
        <v>0.3</v>
      </c>
      <c r="M5769" s="7">
        <f t="shared" si="271"/>
        <v>2015</v>
      </c>
      <c r="N5769" s="7">
        <f t="shared" si="272"/>
        <v>8</v>
      </c>
      <c r="O5769" s="30">
        <f t="shared" si="273"/>
        <v>104.3</v>
      </c>
    </row>
    <row r="5770" spans="2:15" x14ac:dyDescent="0.2">
      <c r="B5770" s="13">
        <v>57504</v>
      </c>
      <c r="C5770" s="14">
        <v>42247.126111111094</v>
      </c>
      <c r="D5770" s="7" t="s">
        <v>7</v>
      </c>
      <c r="E5770" s="13">
        <v>2175</v>
      </c>
      <c r="F5770" s="7" t="s">
        <v>48</v>
      </c>
      <c r="G5770" s="7" t="s">
        <v>12</v>
      </c>
      <c r="H5770" s="13">
        <v>10.5</v>
      </c>
      <c r="I5770" s="13">
        <f>IF(G5770="Male",VLOOKUP(H5770,'Shoe size conversion table'!$B$6:$D$22,2),VLOOKUP(H5770,'Shoe size conversion table'!$J$6:$L$22,2))</f>
        <v>41</v>
      </c>
      <c r="J5770" s="13">
        <f>IF(G5770="Male",VLOOKUP(H5770,'Shoe size conversion table'!$B$6:$D$22,3),VLOOKUP(H5770,'Shoe size conversion table'!$J$6:$L$22,3))</f>
        <v>8.5</v>
      </c>
      <c r="K5770" s="11">
        <v>189</v>
      </c>
      <c r="L5770" s="12">
        <v>0</v>
      </c>
      <c r="M5770" s="7">
        <f t="shared" si="271"/>
        <v>2015</v>
      </c>
      <c r="N5770" s="7">
        <f t="shared" si="272"/>
        <v>8</v>
      </c>
      <c r="O5770" s="30">
        <f t="shared" si="273"/>
        <v>189</v>
      </c>
    </row>
    <row r="5771" spans="2:15" x14ac:dyDescent="0.2">
      <c r="B5771" s="13">
        <v>57505</v>
      </c>
      <c r="C5771" s="14">
        <v>42247.156111111319</v>
      </c>
      <c r="D5771" s="7" t="s">
        <v>7</v>
      </c>
      <c r="E5771" s="13">
        <v>2176</v>
      </c>
      <c r="F5771" s="7" t="s">
        <v>48</v>
      </c>
      <c r="G5771" s="7" t="s">
        <v>11</v>
      </c>
      <c r="H5771" s="13">
        <v>10</v>
      </c>
      <c r="I5771" s="13">
        <f>IF(G5771="Male",VLOOKUP(H5771,'Shoe size conversion table'!$B$6:$D$22,2),VLOOKUP(H5771,'Shoe size conversion table'!$J$6:$L$22,2))</f>
        <v>43</v>
      </c>
      <c r="J5771" s="13">
        <f>IF(G5771="Male",VLOOKUP(H5771,'Shoe size conversion table'!$B$6:$D$22,3),VLOOKUP(H5771,'Shoe size conversion table'!$J$6:$L$22,3))</f>
        <v>9.5</v>
      </c>
      <c r="K5771" s="11">
        <v>169</v>
      </c>
      <c r="L5771" s="12">
        <v>0.2</v>
      </c>
      <c r="M5771" s="7">
        <f t="shared" si="271"/>
        <v>2015</v>
      </c>
      <c r="N5771" s="7">
        <f t="shared" si="272"/>
        <v>8</v>
      </c>
      <c r="O5771" s="30">
        <f t="shared" si="273"/>
        <v>135.20000000000002</v>
      </c>
    </row>
    <row r="5772" spans="2:15" x14ac:dyDescent="0.2">
      <c r="B5772" s="13">
        <v>57506</v>
      </c>
      <c r="C5772" s="14">
        <v>42247.19611111124</v>
      </c>
      <c r="D5772" s="7" t="s">
        <v>10</v>
      </c>
      <c r="E5772" s="13">
        <v>2220</v>
      </c>
      <c r="F5772" s="7" t="s">
        <v>34</v>
      </c>
      <c r="G5772" s="7" t="s">
        <v>11</v>
      </c>
      <c r="H5772" s="13">
        <v>9</v>
      </c>
      <c r="I5772" s="13">
        <f>IF(G5772="Male",VLOOKUP(H5772,'Shoe size conversion table'!$B$6:$D$22,2),VLOOKUP(H5772,'Shoe size conversion table'!$J$6:$L$22,2))</f>
        <v>42</v>
      </c>
      <c r="J5772" s="13">
        <f>IF(G5772="Male",VLOOKUP(H5772,'Shoe size conversion table'!$B$6:$D$22,3),VLOOKUP(H5772,'Shoe size conversion table'!$J$6:$L$22,3))</f>
        <v>8.5</v>
      </c>
      <c r="K5772" s="11">
        <v>139</v>
      </c>
      <c r="L5772" s="12">
        <v>0</v>
      </c>
      <c r="M5772" s="7">
        <f t="shared" si="271"/>
        <v>2015</v>
      </c>
      <c r="N5772" s="7">
        <f t="shared" si="272"/>
        <v>8</v>
      </c>
      <c r="O5772" s="30">
        <f t="shared" si="273"/>
        <v>139</v>
      </c>
    </row>
    <row r="5773" spans="2:15" x14ac:dyDescent="0.2">
      <c r="B5773" s="13">
        <v>57506</v>
      </c>
      <c r="C5773" s="14">
        <v>42247.19611111124</v>
      </c>
      <c r="D5773" s="7" t="s">
        <v>10</v>
      </c>
      <c r="E5773" s="13">
        <v>2193</v>
      </c>
      <c r="F5773" s="7" t="s">
        <v>34</v>
      </c>
      <c r="G5773" s="7" t="s">
        <v>12</v>
      </c>
      <c r="H5773" s="13">
        <v>7.5</v>
      </c>
      <c r="I5773" s="13">
        <f>IF(G5773="Male",VLOOKUP(H5773,'Shoe size conversion table'!$B$6:$D$22,2),VLOOKUP(H5773,'Shoe size conversion table'!$J$6:$L$22,2))</f>
        <v>38</v>
      </c>
      <c r="J5773" s="13">
        <f>IF(G5773="Male",VLOOKUP(H5773,'Shoe size conversion table'!$B$6:$D$22,3),VLOOKUP(H5773,'Shoe size conversion table'!$J$6:$L$22,3))</f>
        <v>5.5</v>
      </c>
      <c r="K5773" s="11">
        <v>179</v>
      </c>
      <c r="L5773" s="12">
        <v>0.5</v>
      </c>
      <c r="M5773" s="7">
        <f t="shared" si="271"/>
        <v>2015</v>
      </c>
      <c r="N5773" s="7">
        <f t="shared" si="272"/>
        <v>8</v>
      </c>
      <c r="O5773" s="30">
        <f t="shared" si="273"/>
        <v>89.5</v>
      </c>
    </row>
    <row r="5774" spans="2:15" x14ac:dyDescent="0.2">
      <c r="B5774" s="13">
        <v>57507</v>
      </c>
      <c r="C5774" s="14">
        <v>42247.396111111208</v>
      </c>
      <c r="D5774" s="7" t="s">
        <v>10</v>
      </c>
      <c r="E5774" s="13">
        <v>2148</v>
      </c>
      <c r="F5774" s="7" t="s">
        <v>36</v>
      </c>
      <c r="G5774" s="7" t="s">
        <v>11</v>
      </c>
      <c r="H5774" s="13">
        <v>10</v>
      </c>
      <c r="I5774" s="13">
        <f>IF(G5774="Male",VLOOKUP(H5774,'Shoe size conversion table'!$B$6:$D$22,2),VLOOKUP(H5774,'Shoe size conversion table'!$J$6:$L$22,2))</f>
        <v>43</v>
      </c>
      <c r="J5774" s="13">
        <f>IF(G5774="Male",VLOOKUP(H5774,'Shoe size conversion table'!$B$6:$D$22,3),VLOOKUP(H5774,'Shoe size conversion table'!$J$6:$L$22,3))</f>
        <v>9.5</v>
      </c>
      <c r="K5774" s="11">
        <v>139</v>
      </c>
      <c r="L5774" s="12">
        <v>0</v>
      </c>
      <c r="M5774" s="7">
        <f t="shared" si="271"/>
        <v>2015</v>
      </c>
      <c r="N5774" s="7">
        <f t="shared" si="272"/>
        <v>8</v>
      </c>
      <c r="O5774" s="30">
        <f t="shared" si="273"/>
        <v>139</v>
      </c>
    </row>
    <row r="5775" spans="2:15" x14ac:dyDescent="0.2">
      <c r="B5775" s="13">
        <v>57508</v>
      </c>
      <c r="C5775" s="14">
        <v>42247.476111111326</v>
      </c>
      <c r="D5775" s="7" t="s">
        <v>10</v>
      </c>
      <c r="E5775" s="13">
        <v>2228</v>
      </c>
      <c r="F5775" s="7" t="s">
        <v>36</v>
      </c>
      <c r="G5775" s="7" t="s">
        <v>12</v>
      </c>
      <c r="H5775" s="13">
        <v>6.5</v>
      </c>
      <c r="I5775" s="13">
        <f>IF(G5775="Male",VLOOKUP(H5775,'Shoe size conversion table'!$B$6:$D$22,2),VLOOKUP(H5775,'Shoe size conversion table'!$J$6:$L$22,2))</f>
        <v>37</v>
      </c>
      <c r="J5775" s="13">
        <f>IF(G5775="Male",VLOOKUP(H5775,'Shoe size conversion table'!$B$6:$D$22,3),VLOOKUP(H5775,'Shoe size conversion table'!$J$6:$L$22,3))</f>
        <v>4.5</v>
      </c>
      <c r="K5775" s="11">
        <v>169</v>
      </c>
      <c r="L5775" s="12">
        <v>0.5</v>
      </c>
      <c r="M5775" s="7">
        <f t="shared" si="271"/>
        <v>2015</v>
      </c>
      <c r="N5775" s="7">
        <f t="shared" si="272"/>
        <v>8</v>
      </c>
      <c r="O5775" s="30">
        <f t="shared" si="273"/>
        <v>84.5</v>
      </c>
    </row>
    <row r="5776" spans="2:15" x14ac:dyDescent="0.2">
      <c r="B5776" s="13">
        <v>57509</v>
      </c>
      <c r="C5776" s="14">
        <v>42247.666111111095</v>
      </c>
      <c r="D5776" s="7" t="s">
        <v>8</v>
      </c>
      <c r="E5776" s="13">
        <v>2222</v>
      </c>
      <c r="F5776" s="7" t="s">
        <v>37</v>
      </c>
      <c r="G5776" s="7" t="s">
        <v>12</v>
      </c>
      <c r="H5776" s="13">
        <v>7.5</v>
      </c>
      <c r="I5776" s="13">
        <f>IF(G5776="Male",VLOOKUP(H5776,'Shoe size conversion table'!$B$6:$D$22,2),VLOOKUP(H5776,'Shoe size conversion table'!$J$6:$L$22,2))</f>
        <v>38</v>
      </c>
      <c r="J5776" s="13">
        <f>IF(G5776="Male",VLOOKUP(H5776,'Shoe size conversion table'!$B$6:$D$22,3),VLOOKUP(H5776,'Shoe size conversion table'!$J$6:$L$22,3))</f>
        <v>5.5</v>
      </c>
      <c r="K5776" s="11">
        <v>129</v>
      </c>
      <c r="L5776" s="12">
        <v>0</v>
      </c>
      <c r="M5776" s="7">
        <f t="shared" si="271"/>
        <v>2015</v>
      </c>
      <c r="N5776" s="7">
        <f t="shared" si="272"/>
        <v>8</v>
      </c>
      <c r="O5776" s="30">
        <f t="shared" si="273"/>
        <v>129</v>
      </c>
    </row>
    <row r="5777" spans="2:15" x14ac:dyDescent="0.2">
      <c r="B5777" s="13">
        <v>57510</v>
      </c>
      <c r="C5777" s="14">
        <v>42247.766111111239</v>
      </c>
      <c r="D5777" s="7" t="s">
        <v>10</v>
      </c>
      <c r="E5777" s="13">
        <v>2212</v>
      </c>
      <c r="F5777" s="7" t="s">
        <v>35</v>
      </c>
      <c r="G5777" s="7" t="s">
        <v>11</v>
      </c>
      <c r="H5777" s="13">
        <v>9</v>
      </c>
      <c r="I5777" s="13">
        <f>IF(G5777="Male",VLOOKUP(H5777,'Shoe size conversion table'!$B$6:$D$22,2),VLOOKUP(H5777,'Shoe size conversion table'!$J$6:$L$22,2))</f>
        <v>42</v>
      </c>
      <c r="J5777" s="13">
        <f>IF(G5777="Male",VLOOKUP(H5777,'Shoe size conversion table'!$B$6:$D$22,3),VLOOKUP(H5777,'Shoe size conversion table'!$J$6:$L$22,3))</f>
        <v>8.5</v>
      </c>
      <c r="K5777" s="11">
        <v>159</v>
      </c>
      <c r="L5777" s="12">
        <v>0.2</v>
      </c>
      <c r="M5777" s="7">
        <f t="shared" si="271"/>
        <v>2015</v>
      </c>
      <c r="N5777" s="7">
        <f t="shared" si="272"/>
        <v>8</v>
      </c>
      <c r="O5777" s="30">
        <f t="shared" si="273"/>
        <v>127.2</v>
      </c>
    </row>
    <row r="5778" spans="2:15" x14ac:dyDescent="0.2">
      <c r="B5778" s="13">
        <v>57511</v>
      </c>
      <c r="C5778" s="14">
        <v>42247.786111111316</v>
      </c>
      <c r="D5778" s="7" t="s">
        <v>10</v>
      </c>
      <c r="E5778" s="13">
        <v>2237</v>
      </c>
      <c r="F5778" s="7" t="s">
        <v>35</v>
      </c>
      <c r="G5778" s="7" t="s">
        <v>11</v>
      </c>
      <c r="H5778" s="13">
        <v>9.5</v>
      </c>
      <c r="I5778" s="13" t="str">
        <f>IF(G5778="Male",VLOOKUP(H5778,'Shoe size conversion table'!$B$6:$D$22,2),VLOOKUP(H5778,'Shoe size conversion table'!$J$6:$L$22,2))</f>
        <v>42-43</v>
      </c>
      <c r="J5778" s="13">
        <f>IF(G5778="Male",VLOOKUP(H5778,'Shoe size conversion table'!$B$6:$D$22,3),VLOOKUP(H5778,'Shoe size conversion table'!$J$6:$L$22,3))</f>
        <v>9</v>
      </c>
      <c r="K5778" s="11">
        <v>199</v>
      </c>
      <c r="L5778" s="12">
        <v>0.2</v>
      </c>
      <c r="M5778" s="7">
        <f t="shared" si="271"/>
        <v>2015</v>
      </c>
      <c r="N5778" s="7">
        <f t="shared" si="272"/>
        <v>8</v>
      </c>
      <c r="O5778" s="30">
        <f t="shared" si="273"/>
        <v>159.20000000000002</v>
      </c>
    </row>
    <row r="5779" spans="2:15" x14ac:dyDescent="0.2">
      <c r="B5779" s="13">
        <v>57512</v>
      </c>
      <c r="C5779" s="14">
        <v>42247.876111111211</v>
      </c>
      <c r="D5779" s="7" t="s">
        <v>7</v>
      </c>
      <c r="E5779" s="13">
        <v>2232</v>
      </c>
      <c r="F5779" s="7" t="s">
        <v>52</v>
      </c>
      <c r="G5779" s="7" t="s">
        <v>12</v>
      </c>
      <c r="H5779" s="13">
        <v>8</v>
      </c>
      <c r="I5779" s="13" t="str">
        <f>IF(G5779="Male",VLOOKUP(H5779,'Shoe size conversion table'!$B$6:$D$22,2),VLOOKUP(H5779,'Shoe size conversion table'!$J$6:$L$22,2))</f>
        <v>38-39</v>
      </c>
      <c r="J5779" s="13">
        <f>IF(G5779="Male",VLOOKUP(H5779,'Shoe size conversion table'!$B$6:$D$22,3),VLOOKUP(H5779,'Shoe size conversion table'!$J$6:$L$22,3))</f>
        <v>6</v>
      </c>
      <c r="K5779" s="11">
        <v>129</v>
      </c>
      <c r="L5779" s="12">
        <v>0.1</v>
      </c>
      <c r="M5779" s="7">
        <f t="shared" si="271"/>
        <v>2015</v>
      </c>
      <c r="N5779" s="7">
        <f t="shared" si="272"/>
        <v>8</v>
      </c>
      <c r="O5779" s="30">
        <f t="shared" si="273"/>
        <v>116.10000000000001</v>
      </c>
    </row>
    <row r="5780" spans="2:15" x14ac:dyDescent="0.2">
      <c r="B5780" s="13">
        <v>57513</v>
      </c>
      <c r="C5780" s="14">
        <v>42247.94611111132</v>
      </c>
      <c r="D5780" s="7" t="s">
        <v>7</v>
      </c>
      <c r="E5780" s="13">
        <v>2191</v>
      </c>
      <c r="F5780" s="7" t="s">
        <v>44</v>
      </c>
      <c r="G5780" s="7" t="s">
        <v>11</v>
      </c>
      <c r="H5780" s="13">
        <v>8.5</v>
      </c>
      <c r="I5780" s="13" t="str">
        <f>IF(G5780="Male",VLOOKUP(H5780,'Shoe size conversion table'!$B$6:$D$22,2),VLOOKUP(H5780,'Shoe size conversion table'!$J$6:$L$22,2))</f>
        <v>41-42</v>
      </c>
      <c r="J5780" s="13">
        <f>IF(G5780="Male",VLOOKUP(H5780,'Shoe size conversion table'!$B$6:$D$22,3),VLOOKUP(H5780,'Shoe size conversion table'!$J$6:$L$22,3))</f>
        <v>8</v>
      </c>
      <c r="K5780" s="11">
        <v>159</v>
      </c>
      <c r="L5780" s="12">
        <v>0</v>
      </c>
      <c r="M5780" s="7">
        <f t="shared" si="271"/>
        <v>2015</v>
      </c>
      <c r="N5780" s="7">
        <f t="shared" si="272"/>
        <v>8</v>
      </c>
      <c r="O5780" s="30">
        <f t="shared" si="273"/>
        <v>159</v>
      </c>
    </row>
    <row r="5781" spans="2:15" x14ac:dyDescent="0.2">
      <c r="B5781" s="13">
        <v>57514</v>
      </c>
      <c r="C5781" s="14">
        <v>42248.046111111209</v>
      </c>
      <c r="D5781" s="7" t="s">
        <v>8</v>
      </c>
      <c r="E5781" s="13">
        <v>2188</v>
      </c>
      <c r="F5781" s="7" t="s">
        <v>41</v>
      </c>
      <c r="G5781" s="7" t="s">
        <v>12</v>
      </c>
      <c r="H5781" s="13">
        <v>7</v>
      </c>
      <c r="I5781" s="13" t="str">
        <f>IF(G5781="Male",VLOOKUP(H5781,'Shoe size conversion table'!$B$6:$D$22,2),VLOOKUP(H5781,'Shoe size conversion table'!$J$6:$L$22,2))</f>
        <v>37-38</v>
      </c>
      <c r="J5781" s="13">
        <f>IF(G5781="Male",VLOOKUP(H5781,'Shoe size conversion table'!$B$6:$D$22,3),VLOOKUP(H5781,'Shoe size conversion table'!$J$6:$L$22,3))</f>
        <v>5</v>
      </c>
      <c r="K5781" s="11">
        <v>199</v>
      </c>
      <c r="L5781" s="12">
        <v>0</v>
      </c>
      <c r="M5781" s="7">
        <f t="shared" si="271"/>
        <v>2015</v>
      </c>
      <c r="N5781" s="7">
        <f t="shared" si="272"/>
        <v>9</v>
      </c>
      <c r="O5781" s="30">
        <f t="shared" si="273"/>
        <v>199</v>
      </c>
    </row>
    <row r="5782" spans="2:15" x14ac:dyDescent="0.2">
      <c r="B5782" s="13">
        <v>57515</v>
      </c>
      <c r="C5782" s="14">
        <v>42248.106111111323</v>
      </c>
      <c r="D5782" s="7" t="s">
        <v>10</v>
      </c>
      <c r="E5782" s="13">
        <v>2190</v>
      </c>
      <c r="F5782" s="7" t="s">
        <v>35</v>
      </c>
      <c r="G5782" s="7" t="s">
        <v>12</v>
      </c>
      <c r="H5782" s="13">
        <v>6.5</v>
      </c>
      <c r="I5782" s="13">
        <f>IF(G5782="Male",VLOOKUP(H5782,'Shoe size conversion table'!$B$6:$D$22,2),VLOOKUP(H5782,'Shoe size conversion table'!$J$6:$L$22,2))</f>
        <v>37</v>
      </c>
      <c r="J5782" s="13">
        <f>IF(G5782="Male",VLOOKUP(H5782,'Shoe size conversion table'!$B$6:$D$22,3),VLOOKUP(H5782,'Shoe size conversion table'!$J$6:$L$22,3))</f>
        <v>4.5</v>
      </c>
      <c r="K5782" s="11">
        <v>159</v>
      </c>
      <c r="L5782" s="12">
        <v>0.3</v>
      </c>
      <c r="M5782" s="7">
        <f t="shared" si="271"/>
        <v>2015</v>
      </c>
      <c r="N5782" s="7">
        <f t="shared" si="272"/>
        <v>9</v>
      </c>
      <c r="O5782" s="30">
        <f t="shared" si="273"/>
        <v>111.3</v>
      </c>
    </row>
    <row r="5783" spans="2:15" x14ac:dyDescent="0.2">
      <c r="B5783" s="13">
        <v>57516</v>
      </c>
      <c r="C5783" s="14">
        <v>42248.126111111094</v>
      </c>
      <c r="D5783" s="7" t="s">
        <v>7</v>
      </c>
      <c r="E5783" s="13">
        <v>2240</v>
      </c>
      <c r="F5783" s="7" t="s">
        <v>55</v>
      </c>
      <c r="G5783" s="7" t="s">
        <v>12</v>
      </c>
      <c r="H5783" s="13">
        <v>7</v>
      </c>
      <c r="I5783" s="13" t="str">
        <f>IF(G5783="Male",VLOOKUP(H5783,'Shoe size conversion table'!$B$6:$D$22,2),VLOOKUP(H5783,'Shoe size conversion table'!$J$6:$L$22,2))</f>
        <v>37-38</v>
      </c>
      <c r="J5783" s="13">
        <f>IF(G5783="Male",VLOOKUP(H5783,'Shoe size conversion table'!$B$6:$D$22,3),VLOOKUP(H5783,'Shoe size conversion table'!$J$6:$L$22,3))</f>
        <v>5</v>
      </c>
      <c r="K5783" s="11">
        <v>189</v>
      </c>
      <c r="L5783" s="12">
        <v>0.1</v>
      </c>
      <c r="M5783" s="7">
        <f t="shared" si="271"/>
        <v>2015</v>
      </c>
      <c r="N5783" s="7">
        <f t="shared" si="272"/>
        <v>9</v>
      </c>
      <c r="O5783" s="30">
        <f t="shared" si="273"/>
        <v>170.1</v>
      </c>
    </row>
    <row r="5784" spans="2:15" x14ac:dyDescent="0.2">
      <c r="B5784" s="13">
        <v>57516</v>
      </c>
      <c r="C5784" s="14">
        <v>42248.126111111094</v>
      </c>
      <c r="D5784" s="7" t="s">
        <v>7</v>
      </c>
      <c r="E5784" s="13">
        <v>2212</v>
      </c>
      <c r="F5784" s="7" t="s">
        <v>48</v>
      </c>
      <c r="G5784" s="7" t="s">
        <v>12</v>
      </c>
      <c r="H5784" s="13">
        <v>10.5</v>
      </c>
      <c r="I5784" s="13">
        <f>IF(G5784="Male",VLOOKUP(H5784,'Shoe size conversion table'!$B$6:$D$22,2),VLOOKUP(H5784,'Shoe size conversion table'!$J$6:$L$22,2))</f>
        <v>41</v>
      </c>
      <c r="J5784" s="13">
        <f>IF(G5784="Male",VLOOKUP(H5784,'Shoe size conversion table'!$B$6:$D$22,3),VLOOKUP(H5784,'Shoe size conversion table'!$J$6:$L$22,3))</f>
        <v>8.5</v>
      </c>
      <c r="K5784" s="11">
        <v>179</v>
      </c>
      <c r="L5784" s="12">
        <v>0</v>
      </c>
      <c r="M5784" s="7">
        <f t="shared" si="271"/>
        <v>2015</v>
      </c>
      <c r="N5784" s="7">
        <f t="shared" si="272"/>
        <v>9</v>
      </c>
      <c r="O5784" s="30">
        <f t="shared" si="273"/>
        <v>179</v>
      </c>
    </row>
    <row r="5785" spans="2:15" x14ac:dyDescent="0.2">
      <c r="B5785" s="13">
        <v>57516</v>
      </c>
      <c r="C5785" s="14">
        <v>42248.126111111094</v>
      </c>
      <c r="D5785" s="7" t="s">
        <v>7</v>
      </c>
      <c r="E5785" s="13">
        <v>2207</v>
      </c>
      <c r="F5785" s="7" t="s">
        <v>49</v>
      </c>
      <c r="G5785" s="7" t="s">
        <v>11</v>
      </c>
      <c r="H5785" s="13">
        <v>8</v>
      </c>
      <c r="I5785" s="13">
        <f>IF(G5785="Male",VLOOKUP(H5785,'Shoe size conversion table'!$B$6:$D$22,2),VLOOKUP(H5785,'Shoe size conversion table'!$J$6:$L$22,2))</f>
        <v>41</v>
      </c>
      <c r="J5785" s="13">
        <f>IF(G5785="Male",VLOOKUP(H5785,'Shoe size conversion table'!$B$6:$D$22,3),VLOOKUP(H5785,'Shoe size conversion table'!$J$6:$L$22,3))</f>
        <v>7.5</v>
      </c>
      <c r="K5785" s="11">
        <v>139</v>
      </c>
      <c r="L5785" s="12">
        <v>0</v>
      </c>
      <c r="M5785" s="7">
        <f t="shared" si="271"/>
        <v>2015</v>
      </c>
      <c r="N5785" s="7">
        <f t="shared" si="272"/>
        <v>9</v>
      </c>
      <c r="O5785" s="30">
        <f t="shared" si="273"/>
        <v>139</v>
      </c>
    </row>
    <row r="5786" spans="2:15" x14ac:dyDescent="0.2">
      <c r="B5786" s="13">
        <v>57517</v>
      </c>
      <c r="C5786" s="14">
        <v>42248.30611111124</v>
      </c>
      <c r="D5786" s="7" t="s">
        <v>10</v>
      </c>
      <c r="E5786" s="13">
        <v>2180</v>
      </c>
      <c r="F5786" s="7" t="s">
        <v>35</v>
      </c>
      <c r="G5786" s="7" t="s">
        <v>11</v>
      </c>
      <c r="H5786" s="13">
        <v>9</v>
      </c>
      <c r="I5786" s="13">
        <f>IF(G5786="Male",VLOOKUP(H5786,'Shoe size conversion table'!$B$6:$D$22,2),VLOOKUP(H5786,'Shoe size conversion table'!$J$6:$L$22,2))</f>
        <v>42</v>
      </c>
      <c r="J5786" s="13">
        <f>IF(G5786="Male",VLOOKUP(H5786,'Shoe size conversion table'!$B$6:$D$22,3),VLOOKUP(H5786,'Shoe size conversion table'!$J$6:$L$22,3))</f>
        <v>8.5</v>
      </c>
      <c r="K5786" s="11">
        <v>139</v>
      </c>
      <c r="L5786" s="12">
        <v>0</v>
      </c>
      <c r="M5786" s="7">
        <f t="shared" si="271"/>
        <v>2015</v>
      </c>
      <c r="N5786" s="7">
        <f t="shared" si="272"/>
        <v>9</v>
      </c>
      <c r="O5786" s="30">
        <f t="shared" si="273"/>
        <v>139</v>
      </c>
    </row>
    <row r="5787" spans="2:15" x14ac:dyDescent="0.2">
      <c r="B5787" s="13">
        <v>57518</v>
      </c>
      <c r="C5787" s="14">
        <v>42248.366111111238</v>
      </c>
      <c r="D5787" s="7" t="s">
        <v>8</v>
      </c>
      <c r="E5787" s="13">
        <v>2216</v>
      </c>
      <c r="F5787" s="7" t="s">
        <v>37</v>
      </c>
      <c r="G5787" s="7" t="s">
        <v>11</v>
      </c>
      <c r="H5787" s="13">
        <v>11.5</v>
      </c>
      <c r="I5787" s="13" t="str">
        <f>IF(G5787="Male",VLOOKUP(H5787,'Shoe size conversion table'!$B$6:$D$22,2),VLOOKUP(H5787,'Shoe size conversion table'!$J$6:$L$22,2))</f>
        <v>44-45</v>
      </c>
      <c r="J5787" s="13">
        <f>IF(G5787="Male",VLOOKUP(H5787,'Shoe size conversion table'!$B$6:$D$22,3),VLOOKUP(H5787,'Shoe size conversion table'!$J$6:$L$22,3))</f>
        <v>11</v>
      </c>
      <c r="K5787" s="11">
        <v>169</v>
      </c>
      <c r="L5787" s="12">
        <v>0</v>
      </c>
      <c r="M5787" s="7">
        <f t="shared" si="271"/>
        <v>2015</v>
      </c>
      <c r="N5787" s="7">
        <f t="shared" si="272"/>
        <v>9</v>
      </c>
      <c r="O5787" s="30">
        <f t="shared" si="273"/>
        <v>169</v>
      </c>
    </row>
    <row r="5788" spans="2:15" x14ac:dyDescent="0.2">
      <c r="B5788" s="13">
        <v>57519</v>
      </c>
      <c r="C5788" s="14">
        <v>42248.396111111324</v>
      </c>
      <c r="D5788" s="7" t="s">
        <v>10</v>
      </c>
      <c r="E5788" s="13">
        <v>2242</v>
      </c>
      <c r="F5788" s="7" t="s">
        <v>35</v>
      </c>
      <c r="G5788" s="7" t="s">
        <v>11</v>
      </c>
      <c r="H5788" s="13">
        <v>9.5</v>
      </c>
      <c r="I5788" s="13" t="str">
        <f>IF(G5788="Male",VLOOKUP(H5788,'Shoe size conversion table'!$B$6:$D$22,2),VLOOKUP(H5788,'Shoe size conversion table'!$J$6:$L$22,2))</f>
        <v>42-43</v>
      </c>
      <c r="J5788" s="13">
        <f>IF(G5788="Male",VLOOKUP(H5788,'Shoe size conversion table'!$B$6:$D$22,3),VLOOKUP(H5788,'Shoe size conversion table'!$J$6:$L$22,3))</f>
        <v>9</v>
      </c>
      <c r="K5788" s="11">
        <v>169</v>
      </c>
      <c r="L5788" s="12">
        <v>0</v>
      </c>
      <c r="M5788" s="7">
        <f t="shared" si="271"/>
        <v>2015</v>
      </c>
      <c r="N5788" s="7">
        <f t="shared" si="272"/>
        <v>9</v>
      </c>
      <c r="O5788" s="30">
        <f t="shared" si="273"/>
        <v>169</v>
      </c>
    </row>
    <row r="5789" spans="2:15" x14ac:dyDescent="0.2">
      <c r="B5789" s="13">
        <v>57520</v>
      </c>
      <c r="C5789" s="14">
        <v>42248.486111111233</v>
      </c>
      <c r="D5789" s="7" t="s">
        <v>7</v>
      </c>
      <c r="E5789" s="13">
        <v>2161</v>
      </c>
      <c r="F5789" s="7" t="s">
        <v>57</v>
      </c>
      <c r="G5789" s="7" t="s">
        <v>11</v>
      </c>
      <c r="H5789" s="13">
        <v>9.5</v>
      </c>
      <c r="I5789" s="13" t="str">
        <f>IF(G5789="Male",VLOOKUP(H5789,'Shoe size conversion table'!$B$6:$D$22,2),VLOOKUP(H5789,'Shoe size conversion table'!$J$6:$L$22,2))</f>
        <v>42-43</v>
      </c>
      <c r="J5789" s="13">
        <f>IF(G5789="Male",VLOOKUP(H5789,'Shoe size conversion table'!$B$6:$D$22,3),VLOOKUP(H5789,'Shoe size conversion table'!$J$6:$L$22,3))</f>
        <v>9</v>
      </c>
      <c r="K5789" s="11">
        <v>179</v>
      </c>
      <c r="L5789" s="12">
        <v>0</v>
      </c>
      <c r="M5789" s="7">
        <f t="shared" si="271"/>
        <v>2015</v>
      </c>
      <c r="N5789" s="7">
        <f t="shared" si="272"/>
        <v>9</v>
      </c>
      <c r="O5789" s="30">
        <f t="shared" si="273"/>
        <v>179</v>
      </c>
    </row>
    <row r="5790" spans="2:15" x14ac:dyDescent="0.2">
      <c r="B5790" s="13">
        <v>57521</v>
      </c>
      <c r="C5790" s="14">
        <v>42248.496111111323</v>
      </c>
      <c r="D5790" s="7" t="s">
        <v>10</v>
      </c>
      <c r="E5790" s="13">
        <v>2236</v>
      </c>
      <c r="F5790" s="7" t="s">
        <v>34</v>
      </c>
      <c r="G5790" s="7" t="s">
        <v>11</v>
      </c>
      <c r="H5790" s="13">
        <v>9.5</v>
      </c>
      <c r="I5790" s="13" t="str">
        <f>IF(G5790="Male",VLOOKUP(H5790,'Shoe size conversion table'!$B$6:$D$22,2),VLOOKUP(H5790,'Shoe size conversion table'!$J$6:$L$22,2))</f>
        <v>42-43</v>
      </c>
      <c r="J5790" s="13">
        <f>IF(G5790="Male",VLOOKUP(H5790,'Shoe size conversion table'!$B$6:$D$22,3),VLOOKUP(H5790,'Shoe size conversion table'!$J$6:$L$22,3))</f>
        <v>9</v>
      </c>
      <c r="K5790" s="11">
        <v>199</v>
      </c>
      <c r="L5790" s="12">
        <v>0.2</v>
      </c>
      <c r="M5790" s="7">
        <f t="shared" si="271"/>
        <v>2015</v>
      </c>
      <c r="N5790" s="7">
        <f t="shared" si="272"/>
        <v>9</v>
      </c>
      <c r="O5790" s="30">
        <f t="shared" si="273"/>
        <v>159.20000000000002</v>
      </c>
    </row>
    <row r="5791" spans="2:15" x14ac:dyDescent="0.2">
      <c r="B5791" s="13">
        <v>57522</v>
      </c>
      <c r="C5791" s="14">
        <v>42248.746111111213</v>
      </c>
      <c r="D5791" s="7" t="s">
        <v>10</v>
      </c>
      <c r="E5791" s="13">
        <v>2172</v>
      </c>
      <c r="F5791" s="7" t="s">
        <v>34</v>
      </c>
      <c r="G5791" s="7" t="s">
        <v>11</v>
      </c>
      <c r="H5791" s="13">
        <v>9</v>
      </c>
      <c r="I5791" s="13">
        <f>IF(G5791="Male",VLOOKUP(H5791,'Shoe size conversion table'!$B$6:$D$22,2),VLOOKUP(H5791,'Shoe size conversion table'!$J$6:$L$22,2))</f>
        <v>42</v>
      </c>
      <c r="J5791" s="13">
        <f>IF(G5791="Male",VLOOKUP(H5791,'Shoe size conversion table'!$B$6:$D$22,3),VLOOKUP(H5791,'Shoe size conversion table'!$J$6:$L$22,3))</f>
        <v>8.5</v>
      </c>
      <c r="K5791" s="11">
        <v>139</v>
      </c>
      <c r="L5791" s="12">
        <v>0.5</v>
      </c>
      <c r="M5791" s="7">
        <f t="shared" si="271"/>
        <v>2015</v>
      </c>
      <c r="N5791" s="7">
        <f t="shared" si="272"/>
        <v>9</v>
      </c>
      <c r="O5791" s="30">
        <f t="shared" si="273"/>
        <v>69.5</v>
      </c>
    </row>
    <row r="5792" spans="2:15" x14ac:dyDescent="0.2">
      <c r="B5792" s="13">
        <v>57523</v>
      </c>
      <c r="C5792" s="14">
        <v>42248.766111111239</v>
      </c>
      <c r="D5792" s="7" t="s">
        <v>7</v>
      </c>
      <c r="E5792" s="13">
        <v>2198</v>
      </c>
      <c r="F5792" s="7" t="s">
        <v>48</v>
      </c>
      <c r="G5792" s="7" t="s">
        <v>12</v>
      </c>
      <c r="H5792" s="13">
        <v>8</v>
      </c>
      <c r="I5792" s="13" t="str">
        <f>IF(G5792="Male",VLOOKUP(H5792,'Shoe size conversion table'!$B$6:$D$22,2),VLOOKUP(H5792,'Shoe size conversion table'!$J$6:$L$22,2))</f>
        <v>38-39</v>
      </c>
      <c r="J5792" s="13">
        <f>IF(G5792="Male",VLOOKUP(H5792,'Shoe size conversion table'!$B$6:$D$22,3),VLOOKUP(H5792,'Shoe size conversion table'!$J$6:$L$22,3))</f>
        <v>6</v>
      </c>
      <c r="K5792" s="11">
        <v>139</v>
      </c>
      <c r="L5792" s="12">
        <v>0</v>
      </c>
      <c r="M5792" s="7">
        <f t="shared" si="271"/>
        <v>2015</v>
      </c>
      <c r="N5792" s="7">
        <f t="shared" si="272"/>
        <v>9</v>
      </c>
      <c r="O5792" s="30">
        <f t="shared" si="273"/>
        <v>139</v>
      </c>
    </row>
    <row r="5793" spans="2:15" x14ac:dyDescent="0.2">
      <c r="B5793" s="13">
        <v>57524</v>
      </c>
      <c r="C5793" s="14">
        <v>42248.856111111236</v>
      </c>
      <c r="D5793" s="7" t="s">
        <v>10</v>
      </c>
      <c r="E5793" s="13">
        <v>2193</v>
      </c>
      <c r="F5793" s="7" t="s">
        <v>34</v>
      </c>
      <c r="G5793" s="7" t="s">
        <v>12</v>
      </c>
      <c r="H5793" s="13">
        <v>7.5</v>
      </c>
      <c r="I5793" s="13">
        <f>IF(G5793="Male",VLOOKUP(H5793,'Shoe size conversion table'!$B$6:$D$22,2),VLOOKUP(H5793,'Shoe size conversion table'!$J$6:$L$22,2))</f>
        <v>38</v>
      </c>
      <c r="J5793" s="13">
        <f>IF(G5793="Male",VLOOKUP(H5793,'Shoe size conversion table'!$B$6:$D$22,3),VLOOKUP(H5793,'Shoe size conversion table'!$J$6:$L$22,3))</f>
        <v>5.5</v>
      </c>
      <c r="K5793" s="11">
        <v>179</v>
      </c>
      <c r="L5793" s="12">
        <v>0.5</v>
      </c>
      <c r="M5793" s="7">
        <f t="shared" si="271"/>
        <v>2015</v>
      </c>
      <c r="N5793" s="7">
        <f t="shared" si="272"/>
        <v>9</v>
      </c>
      <c r="O5793" s="30">
        <f t="shared" si="273"/>
        <v>89.5</v>
      </c>
    </row>
    <row r="5794" spans="2:15" x14ac:dyDescent="0.2">
      <c r="B5794" s="13">
        <v>57525</v>
      </c>
      <c r="C5794" s="14">
        <v>42248.876111111211</v>
      </c>
      <c r="D5794" s="7" t="s">
        <v>7</v>
      </c>
      <c r="E5794" s="13">
        <v>2234</v>
      </c>
      <c r="F5794" s="7" t="s">
        <v>47</v>
      </c>
      <c r="G5794" s="7" t="s">
        <v>12</v>
      </c>
      <c r="H5794" s="13">
        <v>8</v>
      </c>
      <c r="I5794" s="13" t="str">
        <f>IF(G5794="Male",VLOOKUP(H5794,'Shoe size conversion table'!$B$6:$D$22,2),VLOOKUP(H5794,'Shoe size conversion table'!$J$6:$L$22,2))</f>
        <v>38-39</v>
      </c>
      <c r="J5794" s="13">
        <f>IF(G5794="Male",VLOOKUP(H5794,'Shoe size conversion table'!$B$6:$D$22,3),VLOOKUP(H5794,'Shoe size conversion table'!$J$6:$L$22,3))</f>
        <v>6</v>
      </c>
      <c r="K5794" s="11">
        <v>199</v>
      </c>
      <c r="L5794" s="12">
        <v>0</v>
      </c>
      <c r="M5794" s="7">
        <f t="shared" si="271"/>
        <v>2015</v>
      </c>
      <c r="N5794" s="7">
        <f t="shared" si="272"/>
        <v>9</v>
      </c>
      <c r="O5794" s="30">
        <f t="shared" si="273"/>
        <v>199</v>
      </c>
    </row>
    <row r="5795" spans="2:15" x14ac:dyDescent="0.2">
      <c r="B5795" s="13">
        <v>57526</v>
      </c>
      <c r="C5795" s="14">
        <v>42248.986111111233</v>
      </c>
      <c r="D5795" s="7" t="s">
        <v>7</v>
      </c>
      <c r="E5795" s="13">
        <v>2222</v>
      </c>
      <c r="F5795" s="7" t="s">
        <v>48</v>
      </c>
      <c r="G5795" s="7" t="s">
        <v>11</v>
      </c>
      <c r="H5795" s="13">
        <v>10</v>
      </c>
      <c r="I5795" s="13">
        <f>IF(G5795="Male",VLOOKUP(H5795,'Shoe size conversion table'!$B$6:$D$22,2),VLOOKUP(H5795,'Shoe size conversion table'!$J$6:$L$22,2))</f>
        <v>43</v>
      </c>
      <c r="J5795" s="13">
        <f>IF(G5795="Male",VLOOKUP(H5795,'Shoe size conversion table'!$B$6:$D$22,3),VLOOKUP(H5795,'Shoe size conversion table'!$J$6:$L$22,3))</f>
        <v>9.5</v>
      </c>
      <c r="K5795" s="11">
        <v>139</v>
      </c>
      <c r="L5795" s="12">
        <v>0.1</v>
      </c>
      <c r="M5795" s="7">
        <f t="shared" si="271"/>
        <v>2015</v>
      </c>
      <c r="N5795" s="7">
        <f t="shared" si="272"/>
        <v>9</v>
      </c>
      <c r="O5795" s="30">
        <f t="shared" si="273"/>
        <v>125.10000000000001</v>
      </c>
    </row>
    <row r="5796" spans="2:15" x14ac:dyDescent="0.2">
      <c r="B5796" s="13">
        <v>57527</v>
      </c>
      <c r="C5796" s="14">
        <v>42249.046111111209</v>
      </c>
      <c r="D5796" s="7" t="s">
        <v>8</v>
      </c>
      <c r="E5796" s="13">
        <v>2188</v>
      </c>
      <c r="F5796" s="7" t="s">
        <v>38</v>
      </c>
      <c r="G5796" s="7" t="s">
        <v>11</v>
      </c>
      <c r="H5796" s="13">
        <v>10</v>
      </c>
      <c r="I5796" s="13">
        <f>IF(G5796="Male",VLOOKUP(H5796,'Shoe size conversion table'!$B$6:$D$22,2),VLOOKUP(H5796,'Shoe size conversion table'!$J$6:$L$22,2))</f>
        <v>43</v>
      </c>
      <c r="J5796" s="13">
        <f>IF(G5796="Male",VLOOKUP(H5796,'Shoe size conversion table'!$B$6:$D$22,3),VLOOKUP(H5796,'Shoe size conversion table'!$J$6:$L$22,3))</f>
        <v>9.5</v>
      </c>
      <c r="K5796" s="11">
        <v>139</v>
      </c>
      <c r="L5796" s="12">
        <v>0.5</v>
      </c>
      <c r="M5796" s="7">
        <f t="shared" si="271"/>
        <v>2015</v>
      </c>
      <c r="N5796" s="7">
        <f t="shared" si="272"/>
        <v>9</v>
      </c>
      <c r="O5796" s="30">
        <f t="shared" si="273"/>
        <v>69.5</v>
      </c>
    </row>
    <row r="5797" spans="2:15" x14ac:dyDescent="0.2">
      <c r="B5797" s="13">
        <v>57528</v>
      </c>
      <c r="C5797" s="14">
        <v>42249.05611111132</v>
      </c>
      <c r="D5797" s="7" t="s">
        <v>10</v>
      </c>
      <c r="E5797" s="13">
        <v>2217</v>
      </c>
      <c r="F5797" s="7" t="s">
        <v>35</v>
      </c>
      <c r="G5797" s="7" t="s">
        <v>12</v>
      </c>
      <c r="H5797" s="13">
        <v>7.5</v>
      </c>
      <c r="I5797" s="13">
        <f>IF(G5797="Male",VLOOKUP(H5797,'Shoe size conversion table'!$B$6:$D$22,2),VLOOKUP(H5797,'Shoe size conversion table'!$J$6:$L$22,2))</f>
        <v>38</v>
      </c>
      <c r="J5797" s="13">
        <f>IF(G5797="Male",VLOOKUP(H5797,'Shoe size conversion table'!$B$6:$D$22,3),VLOOKUP(H5797,'Shoe size conversion table'!$J$6:$L$22,3))</f>
        <v>5.5</v>
      </c>
      <c r="K5797" s="11">
        <v>189</v>
      </c>
      <c r="L5797" s="12">
        <v>0</v>
      </c>
      <c r="M5797" s="7">
        <f t="shared" si="271"/>
        <v>2015</v>
      </c>
      <c r="N5797" s="7">
        <f t="shared" si="272"/>
        <v>9</v>
      </c>
      <c r="O5797" s="30">
        <f t="shared" si="273"/>
        <v>189</v>
      </c>
    </row>
    <row r="5798" spans="2:15" x14ac:dyDescent="0.2">
      <c r="B5798" s="13">
        <v>57529</v>
      </c>
      <c r="C5798" s="14">
        <v>42249.126111111094</v>
      </c>
      <c r="D5798" s="7" t="s">
        <v>10</v>
      </c>
      <c r="E5798" s="13">
        <v>2201</v>
      </c>
      <c r="F5798" s="7" t="s">
        <v>34</v>
      </c>
      <c r="G5798" s="7" t="s">
        <v>12</v>
      </c>
      <c r="H5798" s="13">
        <v>8.5</v>
      </c>
      <c r="I5798" s="13">
        <f>IF(G5798="Male",VLOOKUP(H5798,'Shoe size conversion table'!$B$6:$D$22,2),VLOOKUP(H5798,'Shoe size conversion table'!$J$6:$L$22,2))</f>
        <v>39</v>
      </c>
      <c r="J5798" s="13">
        <f>IF(G5798="Male",VLOOKUP(H5798,'Shoe size conversion table'!$B$6:$D$22,3),VLOOKUP(H5798,'Shoe size conversion table'!$J$6:$L$22,3))</f>
        <v>6.5</v>
      </c>
      <c r="K5798" s="11">
        <v>169</v>
      </c>
      <c r="L5798" s="12">
        <v>0.3</v>
      </c>
      <c r="M5798" s="7">
        <f t="shared" si="271"/>
        <v>2015</v>
      </c>
      <c r="N5798" s="7">
        <f t="shared" si="272"/>
        <v>9</v>
      </c>
      <c r="O5798" s="30">
        <f t="shared" si="273"/>
        <v>118.3</v>
      </c>
    </row>
    <row r="5799" spans="2:15" x14ac:dyDescent="0.2">
      <c r="B5799" s="13">
        <v>57530</v>
      </c>
      <c r="C5799" s="14">
        <v>42249.126111111094</v>
      </c>
      <c r="D5799" s="7" t="s">
        <v>7</v>
      </c>
      <c r="E5799" s="13">
        <v>2177</v>
      </c>
      <c r="F5799" s="7" t="s">
        <v>57</v>
      </c>
      <c r="G5799" s="7" t="s">
        <v>12</v>
      </c>
      <c r="H5799" s="13">
        <v>7</v>
      </c>
      <c r="I5799" s="13" t="str">
        <f>IF(G5799="Male",VLOOKUP(H5799,'Shoe size conversion table'!$B$6:$D$22,2),VLOOKUP(H5799,'Shoe size conversion table'!$J$6:$L$22,2))</f>
        <v>37-38</v>
      </c>
      <c r="J5799" s="13">
        <f>IF(G5799="Male",VLOOKUP(H5799,'Shoe size conversion table'!$B$6:$D$22,3),VLOOKUP(H5799,'Shoe size conversion table'!$J$6:$L$22,3))</f>
        <v>5</v>
      </c>
      <c r="K5799" s="11">
        <v>129</v>
      </c>
      <c r="L5799" s="12">
        <v>0</v>
      </c>
      <c r="M5799" s="7">
        <f t="shared" si="271"/>
        <v>2015</v>
      </c>
      <c r="N5799" s="7">
        <f t="shared" si="272"/>
        <v>9</v>
      </c>
      <c r="O5799" s="30">
        <f t="shared" si="273"/>
        <v>129</v>
      </c>
    </row>
    <row r="5800" spans="2:15" x14ac:dyDescent="0.2">
      <c r="B5800" s="13">
        <v>57531</v>
      </c>
      <c r="C5800" s="14">
        <v>42249.19611111124</v>
      </c>
      <c r="D5800" s="7" t="s">
        <v>10</v>
      </c>
      <c r="E5800" s="13">
        <v>2212</v>
      </c>
      <c r="F5800" s="7" t="s">
        <v>34</v>
      </c>
      <c r="G5800" s="7" t="s">
        <v>11</v>
      </c>
      <c r="H5800" s="13">
        <v>9</v>
      </c>
      <c r="I5800" s="13">
        <f>IF(G5800="Male",VLOOKUP(H5800,'Shoe size conversion table'!$B$6:$D$22,2),VLOOKUP(H5800,'Shoe size conversion table'!$J$6:$L$22,2))</f>
        <v>42</v>
      </c>
      <c r="J5800" s="13">
        <f>IF(G5800="Male",VLOOKUP(H5800,'Shoe size conversion table'!$B$6:$D$22,3),VLOOKUP(H5800,'Shoe size conversion table'!$J$6:$L$22,3))</f>
        <v>8.5</v>
      </c>
      <c r="K5800" s="11">
        <v>189</v>
      </c>
      <c r="L5800" s="12">
        <v>0</v>
      </c>
      <c r="M5800" s="7">
        <f t="shared" si="271"/>
        <v>2015</v>
      </c>
      <c r="N5800" s="7">
        <f t="shared" si="272"/>
        <v>9</v>
      </c>
      <c r="O5800" s="30">
        <f t="shared" si="273"/>
        <v>189</v>
      </c>
    </row>
    <row r="5801" spans="2:15" x14ac:dyDescent="0.2">
      <c r="B5801" s="13">
        <v>57532</v>
      </c>
      <c r="C5801" s="14">
        <v>42249.25611111123</v>
      </c>
      <c r="D5801" s="7" t="s">
        <v>8</v>
      </c>
      <c r="E5801" s="13">
        <v>2202</v>
      </c>
      <c r="F5801" s="7" t="s">
        <v>39</v>
      </c>
      <c r="G5801" s="7" t="s">
        <v>11</v>
      </c>
      <c r="H5801" s="13">
        <v>10.5</v>
      </c>
      <c r="I5801" s="13" t="str">
        <f>IF(G5801="Male",VLOOKUP(H5801,'Shoe size conversion table'!$B$6:$D$22,2),VLOOKUP(H5801,'Shoe size conversion table'!$J$6:$L$22,2))</f>
        <v>43-44</v>
      </c>
      <c r="J5801" s="13">
        <f>IF(G5801="Male",VLOOKUP(H5801,'Shoe size conversion table'!$B$6:$D$22,3),VLOOKUP(H5801,'Shoe size conversion table'!$J$6:$L$22,3))</f>
        <v>10</v>
      </c>
      <c r="K5801" s="11">
        <v>129</v>
      </c>
      <c r="L5801" s="12">
        <v>0.5</v>
      </c>
      <c r="M5801" s="7">
        <f t="shared" si="271"/>
        <v>2015</v>
      </c>
      <c r="N5801" s="7">
        <f t="shared" si="272"/>
        <v>9</v>
      </c>
      <c r="O5801" s="30">
        <f t="shared" si="273"/>
        <v>64.5</v>
      </c>
    </row>
    <row r="5802" spans="2:15" x14ac:dyDescent="0.2">
      <c r="B5802" s="13">
        <v>57533</v>
      </c>
      <c r="C5802" s="14">
        <v>42249.396111111208</v>
      </c>
      <c r="D5802" s="7" t="s">
        <v>10</v>
      </c>
      <c r="E5802" s="13">
        <v>2213</v>
      </c>
      <c r="F5802" s="7" t="s">
        <v>34</v>
      </c>
      <c r="G5802" s="7" t="s">
        <v>11</v>
      </c>
      <c r="H5802" s="13">
        <v>6</v>
      </c>
      <c r="I5802" s="13">
        <f>IF(G5802="Male",VLOOKUP(H5802,'Shoe size conversion table'!$B$6:$D$22,2),VLOOKUP(H5802,'Shoe size conversion table'!$J$6:$L$22,2))</f>
        <v>39</v>
      </c>
      <c r="J5802" s="13">
        <f>IF(G5802="Male",VLOOKUP(H5802,'Shoe size conversion table'!$B$6:$D$22,3),VLOOKUP(H5802,'Shoe size conversion table'!$J$6:$L$22,3))</f>
        <v>5.5</v>
      </c>
      <c r="K5802" s="11">
        <v>129</v>
      </c>
      <c r="L5802" s="12">
        <v>0.2</v>
      </c>
      <c r="M5802" s="7">
        <f t="shared" si="271"/>
        <v>2015</v>
      </c>
      <c r="N5802" s="7">
        <f t="shared" si="272"/>
        <v>9</v>
      </c>
      <c r="O5802" s="30">
        <f t="shared" si="273"/>
        <v>103.2</v>
      </c>
    </row>
    <row r="5803" spans="2:15" x14ac:dyDescent="0.2">
      <c r="B5803" s="13">
        <v>57534</v>
      </c>
      <c r="C5803" s="14">
        <v>42249.396111111324</v>
      </c>
      <c r="D5803" s="7" t="s">
        <v>7</v>
      </c>
      <c r="E5803" s="13">
        <v>2176</v>
      </c>
      <c r="F5803" s="7" t="s">
        <v>48</v>
      </c>
      <c r="G5803" s="7" t="s">
        <v>12</v>
      </c>
      <c r="H5803" s="13">
        <v>8</v>
      </c>
      <c r="I5803" s="13" t="str">
        <f>IF(G5803="Male",VLOOKUP(H5803,'Shoe size conversion table'!$B$6:$D$22,2),VLOOKUP(H5803,'Shoe size conversion table'!$J$6:$L$22,2))</f>
        <v>38-39</v>
      </c>
      <c r="J5803" s="13">
        <f>IF(G5803="Male",VLOOKUP(H5803,'Shoe size conversion table'!$B$6:$D$22,3),VLOOKUP(H5803,'Shoe size conversion table'!$J$6:$L$22,3))</f>
        <v>6</v>
      </c>
      <c r="K5803" s="11">
        <v>199</v>
      </c>
      <c r="L5803" s="12">
        <v>0</v>
      </c>
      <c r="M5803" s="7">
        <f t="shared" si="271"/>
        <v>2015</v>
      </c>
      <c r="N5803" s="7">
        <f t="shared" si="272"/>
        <v>9</v>
      </c>
      <c r="O5803" s="30">
        <f t="shared" si="273"/>
        <v>199</v>
      </c>
    </row>
    <row r="5804" spans="2:15" x14ac:dyDescent="0.2">
      <c r="B5804" s="13">
        <v>57535</v>
      </c>
      <c r="C5804" s="14">
        <v>42249.416111111321</v>
      </c>
      <c r="D5804" s="7" t="s">
        <v>7</v>
      </c>
      <c r="E5804" s="13">
        <v>2157</v>
      </c>
      <c r="F5804" s="7" t="s">
        <v>48</v>
      </c>
      <c r="G5804" s="7" t="s">
        <v>12</v>
      </c>
      <c r="H5804" s="13">
        <v>8.5</v>
      </c>
      <c r="I5804" s="13">
        <f>IF(G5804="Male",VLOOKUP(H5804,'Shoe size conversion table'!$B$6:$D$22,2),VLOOKUP(H5804,'Shoe size conversion table'!$J$6:$L$22,2))</f>
        <v>39</v>
      </c>
      <c r="J5804" s="13">
        <f>IF(G5804="Male",VLOOKUP(H5804,'Shoe size conversion table'!$B$6:$D$22,3),VLOOKUP(H5804,'Shoe size conversion table'!$J$6:$L$22,3))</f>
        <v>6.5</v>
      </c>
      <c r="K5804" s="11">
        <v>149</v>
      </c>
      <c r="L5804" s="12">
        <v>0.5</v>
      </c>
      <c r="M5804" s="7">
        <f t="shared" si="271"/>
        <v>2015</v>
      </c>
      <c r="N5804" s="7">
        <f t="shared" si="272"/>
        <v>9</v>
      </c>
      <c r="O5804" s="30">
        <f t="shared" si="273"/>
        <v>74.5</v>
      </c>
    </row>
    <row r="5805" spans="2:15" x14ac:dyDescent="0.2">
      <c r="B5805" s="13">
        <v>57536</v>
      </c>
      <c r="C5805" s="14">
        <v>42249.476111111326</v>
      </c>
      <c r="D5805" s="7" t="s">
        <v>8</v>
      </c>
      <c r="E5805" s="13">
        <v>2235</v>
      </c>
      <c r="F5805" s="7" t="s">
        <v>38</v>
      </c>
      <c r="G5805" s="7" t="s">
        <v>11</v>
      </c>
      <c r="H5805" s="13">
        <v>9.5</v>
      </c>
      <c r="I5805" s="13" t="str">
        <f>IF(G5805="Male",VLOOKUP(H5805,'Shoe size conversion table'!$B$6:$D$22,2),VLOOKUP(H5805,'Shoe size conversion table'!$J$6:$L$22,2))</f>
        <v>42-43</v>
      </c>
      <c r="J5805" s="13">
        <f>IF(G5805="Male",VLOOKUP(H5805,'Shoe size conversion table'!$B$6:$D$22,3),VLOOKUP(H5805,'Shoe size conversion table'!$J$6:$L$22,3))</f>
        <v>9</v>
      </c>
      <c r="K5805" s="11">
        <v>149</v>
      </c>
      <c r="L5805" s="12">
        <v>0.3</v>
      </c>
      <c r="M5805" s="7">
        <f t="shared" si="271"/>
        <v>2015</v>
      </c>
      <c r="N5805" s="7">
        <f t="shared" si="272"/>
        <v>9</v>
      </c>
      <c r="O5805" s="30">
        <f t="shared" si="273"/>
        <v>104.3</v>
      </c>
    </row>
    <row r="5806" spans="2:15" x14ac:dyDescent="0.2">
      <c r="B5806" s="13">
        <v>57537</v>
      </c>
      <c r="C5806" s="14">
        <v>42249.486111111233</v>
      </c>
      <c r="D5806" s="7" t="s">
        <v>7</v>
      </c>
      <c r="E5806" s="13">
        <v>2160</v>
      </c>
      <c r="F5806" s="7" t="s">
        <v>43</v>
      </c>
      <c r="G5806" s="7" t="s">
        <v>11</v>
      </c>
      <c r="H5806" s="13">
        <v>9.5</v>
      </c>
      <c r="I5806" s="13" t="str">
        <f>IF(G5806="Male",VLOOKUP(H5806,'Shoe size conversion table'!$B$6:$D$22,2),VLOOKUP(H5806,'Shoe size conversion table'!$J$6:$L$22,2))</f>
        <v>42-43</v>
      </c>
      <c r="J5806" s="13">
        <f>IF(G5806="Male",VLOOKUP(H5806,'Shoe size conversion table'!$B$6:$D$22,3),VLOOKUP(H5806,'Shoe size conversion table'!$J$6:$L$22,3))</f>
        <v>9</v>
      </c>
      <c r="K5806" s="11">
        <v>169</v>
      </c>
      <c r="L5806" s="12">
        <v>0.3</v>
      </c>
      <c r="M5806" s="7">
        <f t="shared" si="271"/>
        <v>2015</v>
      </c>
      <c r="N5806" s="7">
        <f t="shared" si="272"/>
        <v>9</v>
      </c>
      <c r="O5806" s="30">
        <f t="shared" si="273"/>
        <v>118.3</v>
      </c>
    </row>
    <row r="5807" spans="2:15" x14ac:dyDescent="0.2">
      <c r="B5807" s="13">
        <v>57538</v>
      </c>
      <c r="C5807" s="14">
        <v>42249.666111111095</v>
      </c>
      <c r="D5807" s="7" t="s">
        <v>8</v>
      </c>
      <c r="E5807" s="13">
        <v>2153</v>
      </c>
      <c r="F5807" s="7" t="s">
        <v>41</v>
      </c>
      <c r="G5807" s="7" t="s">
        <v>11</v>
      </c>
      <c r="H5807" s="13">
        <v>9.5</v>
      </c>
      <c r="I5807" s="13" t="str">
        <f>IF(G5807="Male",VLOOKUP(H5807,'Shoe size conversion table'!$B$6:$D$22,2),VLOOKUP(H5807,'Shoe size conversion table'!$J$6:$L$22,2))</f>
        <v>42-43</v>
      </c>
      <c r="J5807" s="13">
        <f>IF(G5807="Male",VLOOKUP(H5807,'Shoe size conversion table'!$B$6:$D$22,3),VLOOKUP(H5807,'Shoe size conversion table'!$J$6:$L$22,3))</f>
        <v>9</v>
      </c>
      <c r="K5807" s="11">
        <v>169</v>
      </c>
      <c r="L5807" s="12">
        <v>0</v>
      </c>
      <c r="M5807" s="7">
        <f t="shared" si="271"/>
        <v>2015</v>
      </c>
      <c r="N5807" s="7">
        <f t="shared" si="272"/>
        <v>9</v>
      </c>
      <c r="O5807" s="30">
        <f t="shared" si="273"/>
        <v>169</v>
      </c>
    </row>
    <row r="5808" spans="2:15" x14ac:dyDescent="0.2">
      <c r="B5808" s="13">
        <v>57539</v>
      </c>
      <c r="C5808" s="14">
        <v>42249.696111111094</v>
      </c>
      <c r="D5808" s="7" t="s">
        <v>7</v>
      </c>
      <c r="E5808" s="13">
        <v>2152</v>
      </c>
      <c r="F5808" s="7" t="s">
        <v>45</v>
      </c>
      <c r="G5808" s="7" t="s">
        <v>12</v>
      </c>
      <c r="H5808" s="13">
        <v>8</v>
      </c>
      <c r="I5808" s="13" t="str">
        <f>IF(G5808="Male",VLOOKUP(H5808,'Shoe size conversion table'!$B$6:$D$22,2),VLOOKUP(H5808,'Shoe size conversion table'!$J$6:$L$22,2))</f>
        <v>38-39</v>
      </c>
      <c r="J5808" s="13">
        <f>IF(G5808="Male",VLOOKUP(H5808,'Shoe size conversion table'!$B$6:$D$22,3),VLOOKUP(H5808,'Shoe size conversion table'!$J$6:$L$22,3))</f>
        <v>6</v>
      </c>
      <c r="K5808" s="11">
        <v>139</v>
      </c>
      <c r="L5808" s="12">
        <v>0</v>
      </c>
      <c r="M5808" s="7">
        <f t="shared" si="271"/>
        <v>2015</v>
      </c>
      <c r="N5808" s="7">
        <f t="shared" si="272"/>
        <v>9</v>
      </c>
      <c r="O5808" s="30">
        <f t="shared" si="273"/>
        <v>139</v>
      </c>
    </row>
    <row r="5809" spans="2:15" x14ac:dyDescent="0.2">
      <c r="B5809" s="13">
        <v>57540</v>
      </c>
      <c r="C5809" s="14">
        <v>42249.766111111239</v>
      </c>
      <c r="D5809" s="7" t="s">
        <v>10</v>
      </c>
      <c r="E5809" s="13">
        <v>2216</v>
      </c>
      <c r="F5809" s="7" t="s">
        <v>35</v>
      </c>
      <c r="G5809" s="7" t="s">
        <v>11</v>
      </c>
      <c r="H5809" s="13">
        <v>11.5</v>
      </c>
      <c r="I5809" s="13" t="str">
        <f>IF(G5809="Male",VLOOKUP(H5809,'Shoe size conversion table'!$B$6:$D$22,2),VLOOKUP(H5809,'Shoe size conversion table'!$J$6:$L$22,2))</f>
        <v>44-45</v>
      </c>
      <c r="J5809" s="13">
        <f>IF(G5809="Male",VLOOKUP(H5809,'Shoe size conversion table'!$B$6:$D$22,3),VLOOKUP(H5809,'Shoe size conversion table'!$J$6:$L$22,3))</f>
        <v>11</v>
      </c>
      <c r="K5809" s="11">
        <v>189</v>
      </c>
      <c r="L5809" s="12">
        <v>0.3</v>
      </c>
      <c r="M5809" s="7">
        <f t="shared" si="271"/>
        <v>2015</v>
      </c>
      <c r="N5809" s="7">
        <f t="shared" si="272"/>
        <v>9</v>
      </c>
      <c r="O5809" s="30">
        <f t="shared" si="273"/>
        <v>132.29999999999998</v>
      </c>
    </row>
    <row r="5810" spans="2:15" x14ac:dyDescent="0.2">
      <c r="B5810" s="13">
        <v>57541</v>
      </c>
      <c r="C5810" s="14">
        <v>42249.856111111236</v>
      </c>
      <c r="D5810" s="7" t="s">
        <v>10</v>
      </c>
      <c r="E5810" s="13">
        <v>2220</v>
      </c>
      <c r="F5810" s="7" t="s">
        <v>34</v>
      </c>
      <c r="G5810" s="7" t="s">
        <v>11</v>
      </c>
      <c r="H5810" s="13">
        <v>9</v>
      </c>
      <c r="I5810" s="13">
        <f>IF(G5810="Male",VLOOKUP(H5810,'Shoe size conversion table'!$B$6:$D$22,2),VLOOKUP(H5810,'Shoe size conversion table'!$J$6:$L$22,2))</f>
        <v>42</v>
      </c>
      <c r="J5810" s="13">
        <f>IF(G5810="Male",VLOOKUP(H5810,'Shoe size conversion table'!$B$6:$D$22,3),VLOOKUP(H5810,'Shoe size conversion table'!$J$6:$L$22,3))</f>
        <v>8.5</v>
      </c>
      <c r="K5810" s="11">
        <v>139</v>
      </c>
      <c r="L5810" s="12">
        <v>0</v>
      </c>
      <c r="M5810" s="7">
        <f t="shared" si="271"/>
        <v>2015</v>
      </c>
      <c r="N5810" s="7">
        <f t="shared" si="272"/>
        <v>9</v>
      </c>
      <c r="O5810" s="30">
        <f t="shared" si="273"/>
        <v>139</v>
      </c>
    </row>
    <row r="5811" spans="2:15" x14ac:dyDescent="0.2">
      <c r="B5811" s="13">
        <v>57542</v>
      </c>
      <c r="C5811" s="14">
        <v>42249.876111111211</v>
      </c>
      <c r="D5811" s="7" t="s">
        <v>10</v>
      </c>
      <c r="E5811" s="13">
        <v>2218</v>
      </c>
      <c r="F5811" s="7" t="s">
        <v>35</v>
      </c>
      <c r="G5811" s="7" t="s">
        <v>11</v>
      </c>
      <c r="H5811" s="13">
        <v>7</v>
      </c>
      <c r="I5811" s="13">
        <f>IF(G5811="Male",VLOOKUP(H5811,'Shoe size conversion table'!$B$6:$D$22,2),VLOOKUP(H5811,'Shoe size conversion table'!$J$6:$L$22,2))</f>
        <v>40</v>
      </c>
      <c r="J5811" s="13">
        <f>IF(G5811="Male",VLOOKUP(H5811,'Shoe size conversion table'!$B$6:$D$22,3),VLOOKUP(H5811,'Shoe size conversion table'!$J$6:$L$22,3))</f>
        <v>6.5</v>
      </c>
      <c r="K5811" s="11">
        <v>129</v>
      </c>
      <c r="L5811" s="12">
        <v>0</v>
      </c>
      <c r="M5811" s="7">
        <f t="shared" si="271"/>
        <v>2015</v>
      </c>
      <c r="N5811" s="7">
        <f t="shared" si="272"/>
        <v>9</v>
      </c>
      <c r="O5811" s="30">
        <f t="shared" si="273"/>
        <v>129</v>
      </c>
    </row>
    <row r="5812" spans="2:15" x14ac:dyDescent="0.2">
      <c r="B5812" s="13">
        <v>57543</v>
      </c>
      <c r="C5812" s="14">
        <v>42249.976111111231</v>
      </c>
      <c r="D5812" s="7" t="s">
        <v>7</v>
      </c>
      <c r="E5812" s="13">
        <v>2148</v>
      </c>
      <c r="F5812" s="7" t="s">
        <v>46</v>
      </c>
      <c r="G5812" s="7" t="s">
        <v>11</v>
      </c>
      <c r="H5812" s="13">
        <v>11.5</v>
      </c>
      <c r="I5812" s="13" t="str">
        <f>IF(G5812="Male",VLOOKUP(H5812,'Shoe size conversion table'!$B$6:$D$22,2),VLOOKUP(H5812,'Shoe size conversion table'!$J$6:$L$22,2))</f>
        <v>44-45</v>
      </c>
      <c r="J5812" s="13">
        <f>IF(G5812="Male",VLOOKUP(H5812,'Shoe size conversion table'!$B$6:$D$22,3),VLOOKUP(H5812,'Shoe size conversion table'!$J$6:$L$22,3))</f>
        <v>11</v>
      </c>
      <c r="K5812" s="11">
        <v>159</v>
      </c>
      <c r="L5812" s="12">
        <v>0.2</v>
      </c>
      <c r="M5812" s="7">
        <f t="shared" si="271"/>
        <v>2015</v>
      </c>
      <c r="N5812" s="7">
        <f t="shared" si="272"/>
        <v>9</v>
      </c>
      <c r="O5812" s="30">
        <f t="shared" si="273"/>
        <v>127.2</v>
      </c>
    </row>
    <row r="5813" spans="2:15" x14ac:dyDescent="0.2">
      <c r="B5813" s="13">
        <v>57544</v>
      </c>
      <c r="C5813" s="14">
        <v>42250.036111111236</v>
      </c>
      <c r="D5813" s="7" t="s">
        <v>8</v>
      </c>
      <c r="E5813" s="13">
        <v>2177</v>
      </c>
      <c r="F5813" s="7" t="s">
        <v>37</v>
      </c>
      <c r="G5813" s="7" t="s">
        <v>11</v>
      </c>
      <c r="H5813" s="13">
        <v>10.5</v>
      </c>
      <c r="I5813" s="13" t="str">
        <f>IF(G5813="Male",VLOOKUP(H5813,'Shoe size conversion table'!$B$6:$D$22,2),VLOOKUP(H5813,'Shoe size conversion table'!$J$6:$L$22,2))</f>
        <v>43-44</v>
      </c>
      <c r="J5813" s="13">
        <f>IF(G5813="Male",VLOOKUP(H5813,'Shoe size conversion table'!$B$6:$D$22,3),VLOOKUP(H5813,'Shoe size conversion table'!$J$6:$L$22,3))</f>
        <v>10</v>
      </c>
      <c r="K5813" s="11">
        <v>129</v>
      </c>
      <c r="L5813" s="12">
        <v>0</v>
      </c>
      <c r="M5813" s="7">
        <f t="shared" si="271"/>
        <v>2015</v>
      </c>
      <c r="N5813" s="7">
        <f t="shared" si="272"/>
        <v>9</v>
      </c>
      <c r="O5813" s="30">
        <f t="shared" si="273"/>
        <v>129</v>
      </c>
    </row>
    <row r="5814" spans="2:15" x14ac:dyDescent="0.2">
      <c r="B5814" s="13">
        <v>57545</v>
      </c>
      <c r="C5814" s="14">
        <v>42250.106111111323</v>
      </c>
      <c r="D5814" s="7" t="s">
        <v>10</v>
      </c>
      <c r="E5814" s="13">
        <v>2241</v>
      </c>
      <c r="F5814" s="7" t="s">
        <v>36</v>
      </c>
      <c r="G5814" s="7" t="s">
        <v>12</v>
      </c>
      <c r="H5814" s="13">
        <v>6.5</v>
      </c>
      <c r="I5814" s="13">
        <f>IF(G5814="Male",VLOOKUP(H5814,'Shoe size conversion table'!$B$6:$D$22,2),VLOOKUP(H5814,'Shoe size conversion table'!$J$6:$L$22,2))</f>
        <v>37</v>
      </c>
      <c r="J5814" s="13">
        <f>IF(G5814="Male",VLOOKUP(H5814,'Shoe size conversion table'!$B$6:$D$22,3),VLOOKUP(H5814,'Shoe size conversion table'!$J$6:$L$22,3))</f>
        <v>4.5</v>
      </c>
      <c r="K5814" s="11">
        <v>159</v>
      </c>
      <c r="L5814" s="12">
        <v>0</v>
      </c>
      <c r="M5814" s="7">
        <f t="shared" si="271"/>
        <v>2015</v>
      </c>
      <c r="N5814" s="7">
        <f t="shared" si="272"/>
        <v>9</v>
      </c>
      <c r="O5814" s="30">
        <f t="shared" si="273"/>
        <v>159</v>
      </c>
    </row>
    <row r="5815" spans="2:15" x14ac:dyDescent="0.2">
      <c r="B5815" s="13">
        <v>57546</v>
      </c>
      <c r="C5815" s="14">
        <v>42250.25611111123</v>
      </c>
      <c r="D5815" s="7" t="s">
        <v>7</v>
      </c>
      <c r="E5815" s="13">
        <v>2149</v>
      </c>
      <c r="F5815" s="7" t="s">
        <v>48</v>
      </c>
      <c r="G5815" s="7" t="s">
        <v>11</v>
      </c>
      <c r="H5815" s="13">
        <v>9</v>
      </c>
      <c r="I5815" s="13">
        <f>IF(G5815="Male",VLOOKUP(H5815,'Shoe size conversion table'!$B$6:$D$22,2),VLOOKUP(H5815,'Shoe size conversion table'!$J$6:$L$22,2))</f>
        <v>42</v>
      </c>
      <c r="J5815" s="13">
        <f>IF(G5815="Male",VLOOKUP(H5815,'Shoe size conversion table'!$B$6:$D$22,3),VLOOKUP(H5815,'Shoe size conversion table'!$J$6:$L$22,3))</f>
        <v>8.5</v>
      </c>
      <c r="K5815" s="11">
        <v>169</v>
      </c>
      <c r="L5815" s="12">
        <v>0</v>
      </c>
      <c r="M5815" s="7">
        <f t="shared" si="271"/>
        <v>2015</v>
      </c>
      <c r="N5815" s="7">
        <f t="shared" si="272"/>
        <v>9</v>
      </c>
      <c r="O5815" s="30">
        <f t="shared" si="273"/>
        <v>169</v>
      </c>
    </row>
    <row r="5816" spans="2:15" x14ac:dyDescent="0.2">
      <c r="B5816" s="13">
        <v>57547</v>
      </c>
      <c r="C5816" s="14">
        <v>42250.416111111321</v>
      </c>
      <c r="D5816" s="7" t="s">
        <v>7</v>
      </c>
      <c r="E5816" s="13">
        <v>2237</v>
      </c>
      <c r="F5816" s="7" t="s">
        <v>49</v>
      </c>
      <c r="G5816" s="7" t="s">
        <v>12</v>
      </c>
      <c r="H5816" s="13">
        <v>8.5</v>
      </c>
      <c r="I5816" s="13">
        <f>IF(G5816="Male",VLOOKUP(H5816,'Shoe size conversion table'!$B$6:$D$22,2),VLOOKUP(H5816,'Shoe size conversion table'!$J$6:$L$22,2))</f>
        <v>39</v>
      </c>
      <c r="J5816" s="13">
        <f>IF(G5816="Male",VLOOKUP(H5816,'Shoe size conversion table'!$B$6:$D$22,3),VLOOKUP(H5816,'Shoe size conversion table'!$J$6:$L$22,3))</f>
        <v>6.5</v>
      </c>
      <c r="K5816" s="11">
        <v>139</v>
      </c>
      <c r="L5816" s="12">
        <v>0.5</v>
      </c>
      <c r="M5816" s="7">
        <f t="shared" si="271"/>
        <v>2015</v>
      </c>
      <c r="N5816" s="7">
        <f t="shared" si="272"/>
        <v>9</v>
      </c>
      <c r="O5816" s="30">
        <f t="shared" si="273"/>
        <v>69.5</v>
      </c>
    </row>
    <row r="5817" spans="2:15" x14ac:dyDescent="0.2">
      <c r="B5817" s="13">
        <v>57548</v>
      </c>
      <c r="C5817" s="14">
        <v>42250.536111111214</v>
      </c>
      <c r="D5817" s="7" t="s">
        <v>7</v>
      </c>
      <c r="E5817" s="13">
        <v>2236</v>
      </c>
      <c r="F5817" s="7" t="s">
        <v>44</v>
      </c>
      <c r="G5817" s="7" t="s">
        <v>11</v>
      </c>
      <c r="H5817" s="13">
        <v>8.5</v>
      </c>
      <c r="I5817" s="13" t="str">
        <f>IF(G5817="Male",VLOOKUP(H5817,'Shoe size conversion table'!$B$6:$D$22,2),VLOOKUP(H5817,'Shoe size conversion table'!$J$6:$L$22,2))</f>
        <v>41-42</v>
      </c>
      <c r="J5817" s="13">
        <f>IF(G5817="Male",VLOOKUP(H5817,'Shoe size conversion table'!$B$6:$D$22,3),VLOOKUP(H5817,'Shoe size conversion table'!$J$6:$L$22,3))</f>
        <v>8</v>
      </c>
      <c r="K5817" s="11">
        <v>169</v>
      </c>
      <c r="L5817" s="12">
        <v>0</v>
      </c>
      <c r="M5817" s="7">
        <f t="shared" si="271"/>
        <v>2015</v>
      </c>
      <c r="N5817" s="7">
        <f t="shared" si="272"/>
        <v>9</v>
      </c>
      <c r="O5817" s="30">
        <f t="shared" si="273"/>
        <v>169</v>
      </c>
    </row>
    <row r="5818" spans="2:15" x14ac:dyDescent="0.2">
      <c r="B5818" s="13">
        <v>57549</v>
      </c>
      <c r="C5818" s="14">
        <v>42250.596111111328</v>
      </c>
      <c r="D5818" s="7" t="s">
        <v>10</v>
      </c>
      <c r="E5818" s="13">
        <v>2168</v>
      </c>
      <c r="F5818" s="7" t="s">
        <v>34</v>
      </c>
      <c r="G5818" s="7" t="s">
        <v>12</v>
      </c>
      <c r="H5818" s="13">
        <v>6.5</v>
      </c>
      <c r="I5818" s="13">
        <f>IF(G5818="Male",VLOOKUP(H5818,'Shoe size conversion table'!$B$6:$D$22,2),VLOOKUP(H5818,'Shoe size conversion table'!$J$6:$L$22,2))</f>
        <v>37</v>
      </c>
      <c r="J5818" s="13">
        <f>IF(G5818="Male",VLOOKUP(H5818,'Shoe size conversion table'!$B$6:$D$22,3),VLOOKUP(H5818,'Shoe size conversion table'!$J$6:$L$22,3))</f>
        <v>4.5</v>
      </c>
      <c r="K5818" s="11">
        <v>159</v>
      </c>
      <c r="L5818" s="12">
        <v>0</v>
      </c>
      <c r="M5818" s="7">
        <f t="shared" si="271"/>
        <v>2015</v>
      </c>
      <c r="N5818" s="7">
        <f t="shared" si="272"/>
        <v>9</v>
      </c>
      <c r="O5818" s="30">
        <f t="shared" si="273"/>
        <v>159</v>
      </c>
    </row>
    <row r="5819" spans="2:15" x14ac:dyDescent="0.2">
      <c r="B5819" s="13">
        <v>57550</v>
      </c>
      <c r="C5819" s="14">
        <v>42250.716111111091</v>
      </c>
      <c r="D5819" s="7" t="s">
        <v>9</v>
      </c>
      <c r="E5819" s="13">
        <v>2182</v>
      </c>
      <c r="F5819" s="7" t="s">
        <v>60</v>
      </c>
      <c r="G5819" s="7" t="s">
        <v>11</v>
      </c>
      <c r="H5819" s="13">
        <v>9.5</v>
      </c>
      <c r="I5819" s="13" t="str">
        <f>IF(G5819="Male",VLOOKUP(H5819,'Shoe size conversion table'!$B$6:$D$22,2),VLOOKUP(H5819,'Shoe size conversion table'!$J$6:$L$22,2))</f>
        <v>42-43</v>
      </c>
      <c r="J5819" s="13">
        <f>IF(G5819="Male",VLOOKUP(H5819,'Shoe size conversion table'!$B$6:$D$22,3),VLOOKUP(H5819,'Shoe size conversion table'!$J$6:$L$22,3))</f>
        <v>9</v>
      </c>
      <c r="K5819" s="11">
        <v>129</v>
      </c>
      <c r="L5819" s="12">
        <v>0</v>
      </c>
      <c r="M5819" s="7">
        <f t="shared" si="271"/>
        <v>2015</v>
      </c>
      <c r="N5819" s="7">
        <f t="shared" si="272"/>
        <v>9</v>
      </c>
      <c r="O5819" s="30">
        <f t="shared" si="273"/>
        <v>129</v>
      </c>
    </row>
    <row r="5820" spans="2:15" x14ac:dyDescent="0.2">
      <c r="B5820" s="13">
        <v>57551</v>
      </c>
      <c r="C5820" s="14">
        <v>42250.736111111211</v>
      </c>
      <c r="D5820" s="7" t="s">
        <v>7</v>
      </c>
      <c r="E5820" s="13">
        <v>2231</v>
      </c>
      <c r="F5820" s="7" t="s">
        <v>51</v>
      </c>
      <c r="G5820" s="7" t="s">
        <v>12</v>
      </c>
      <c r="H5820" s="13">
        <v>8</v>
      </c>
      <c r="I5820" s="13" t="str">
        <f>IF(G5820="Male",VLOOKUP(H5820,'Shoe size conversion table'!$B$6:$D$22,2),VLOOKUP(H5820,'Shoe size conversion table'!$J$6:$L$22,2))</f>
        <v>38-39</v>
      </c>
      <c r="J5820" s="13">
        <f>IF(G5820="Male",VLOOKUP(H5820,'Shoe size conversion table'!$B$6:$D$22,3),VLOOKUP(H5820,'Shoe size conversion table'!$J$6:$L$22,3))</f>
        <v>6</v>
      </c>
      <c r="K5820" s="11">
        <v>179</v>
      </c>
      <c r="L5820" s="12">
        <v>0</v>
      </c>
      <c r="M5820" s="7">
        <f t="shared" si="271"/>
        <v>2015</v>
      </c>
      <c r="N5820" s="7">
        <f t="shared" si="272"/>
        <v>9</v>
      </c>
      <c r="O5820" s="30">
        <f t="shared" si="273"/>
        <v>179</v>
      </c>
    </row>
    <row r="5821" spans="2:15" x14ac:dyDescent="0.2">
      <c r="B5821" s="13">
        <v>57552</v>
      </c>
      <c r="C5821" s="14">
        <v>42250.896111111229</v>
      </c>
      <c r="D5821" s="7" t="s">
        <v>7</v>
      </c>
      <c r="E5821" s="13">
        <v>2239</v>
      </c>
      <c r="F5821" s="7" t="s">
        <v>55</v>
      </c>
      <c r="G5821" s="7" t="s">
        <v>11</v>
      </c>
      <c r="H5821" s="13">
        <v>9.5</v>
      </c>
      <c r="I5821" s="13" t="str">
        <f>IF(G5821="Male",VLOOKUP(H5821,'Shoe size conversion table'!$B$6:$D$22,2),VLOOKUP(H5821,'Shoe size conversion table'!$J$6:$L$22,2))</f>
        <v>42-43</v>
      </c>
      <c r="J5821" s="13">
        <f>IF(G5821="Male",VLOOKUP(H5821,'Shoe size conversion table'!$B$6:$D$22,3),VLOOKUP(H5821,'Shoe size conversion table'!$J$6:$L$22,3))</f>
        <v>9</v>
      </c>
      <c r="K5821" s="11">
        <v>139</v>
      </c>
      <c r="L5821" s="12">
        <v>0</v>
      </c>
      <c r="M5821" s="7">
        <f t="shared" si="271"/>
        <v>2015</v>
      </c>
      <c r="N5821" s="7">
        <f t="shared" si="272"/>
        <v>9</v>
      </c>
      <c r="O5821" s="30">
        <f t="shared" si="273"/>
        <v>139</v>
      </c>
    </row>
    <row r="5822" spans="2:15" x14ac:dyDescent="0.2">
      <c r="B5822" s="13">
        <v>57553</v>
      </c>
      <c r="C5822" s="14">
        <v>42250.996111111213</v>
      </c>
      <c r="D5822" s="7" t="s">
        <v>9</v>
      </c>
      <c r="E5822" s="13">
        <v>2230</v>
      </c>
      <c r="F5822" s="7" t="s">
        <v>61</v>
      </c>
      <c r="G5822" s="7" t="s">
        <v>11</v>
      </c>
      <c r="H5822" s="13">
        <v>9</v>
      </c>
      <c r="I5822" s="13">
        <f>IF(G5822="Male",VLOOKUP(H5822,'Shoe size conversion table'!$B$6:$D$22,2),VLOOKUP(H5822,'Shoe size conversion table'!$J$6:$L$22,2))</f>
        <v>42</v>
      </c>
      <c r="J5822" s="13">
        <f>IF(G5822="Male",VLOOKUP(H5822,'Shoe size conversion table'!$B$6:$D$22,3),VLOOKUP(H5822,'Shoe size conversion table'!$J$6:$L$22,3))</f>
        <v>8.5</v>
      </c>
      <c r="K5822" s="11">
        <v>139</v>
      </c>
      <c r="L5822" s="12">
        <v>0</v>
      </c>
      <c r="M5822" s="7">
        <f t="shared" si="271"/>
        <v>2015</v>
      </c>
      <c r="N5822" s="7">
        <f t="shared" si="272"/>
        <v>9</v>
      </c>
      <c r="O5822" s="30">
        <f t="shared" si="273"/>
        <v>139</v>
      </c>
    </row>
    <row r="5823" spans="2:15" x14ac:dyDescent="0.2">
      <c r="B5823" s="13">
        <v>57554</v>
      </c>
      <c r="C5823" s="14">
        <v>42251.026111111089</v>
      </c>
      <c r="D5823" s="7" t="s">
        <v>9</v>
      </c>
      <c r="E5823" s="13">
        <v>2215</v>
      </c>
      <c r="F5823" s="7" t="s">
        <v>60</v>
      </c>
      <c r="G5823" s="7" t="s">
        <v>11</v>
      </c>
      <c r="H5823" s="13">
        <v>9.5</v>
      </c>
      <c r="I5823" s="13" t="str">
        <f>IF(G5823="Male",VLOOKUP(H5823,'Shoe size conversion table'!$B$6:$D$22,2),VLOOKUP(H5823,'Shoe size conversion table'!$J$6:$L$22,2))</f>
        <v>42-43</v>
      </c>
      <c r="J5823" s="13">
        <f>IF(G5823="Male",VLOOKUP(H5823,'Shoe size conversion table'!$B$6:$D$22,3),VLOOKUP(H5823,'Shoe size conversion table'!$J$6:$L$22,3))</f>
        <v>9</v>
      </c>
      <c r="K5823" s="11">
        <v>149</v>
      </c>
      <c r="L5823" s="12">
        <v>0.2</v>
      </c>
      <c r="M5823" s="7">
        <f t="shared" si="271"/>
        <v>2015</v>
      </c>
      <c r="N5823" s="7">
        <f t="shared" si="272"/>
        <v>9</v>
      </c>
      <c r="O5823" s="30">
        <f t="shared" si="273"/>
        <v>119.2</v>
      </c>
    </row>
    <row r="5824" spans="2:15" x14ac:dyDescent="0.2">
      <c r="B5824" s="13">
        <v>57555</v>
      </c>
      <c r="C5824" s="14">
        <v>42251.05611111132</v>
      </c>
      <c r="D5824" s="7" t="s">
        <v>10</v>
      </c>
      <c r="E5824" s="13">
        <v>2197</v>
      </c>
      <c r="F5824" s="7" t="s">
        <v>35</v>
      </c>
      <c r="G5824" s="7" t="s">
        <v>12</v>
      </c>
      <c r="H5824" s="13">
        <v>7.5</v>
      </c>
      <c r="I5824" s="13">
        <f>IF(G5824="Male",VLOOKUP(H5824,'Shoe size conversion table'!$B$6:$D$22,2),VLOOKUP(H5824,'Shoe size conversion table'!$J$6:$L$22,2))</f>
        <v>38</v>
      </c>
      <c r="J5824" s="13">
        <f>IF(G5824="Male",VLOOKUP(H5824,'Shoe size conversion table'!$B$6:$D$22,3),VLOOKUP(H5824,'Shoe size conversion table'!$J$6:$L$22,3))</f>
        <v>5.5</v>
      </c>
      <c r="K5824" s="11">
        <v>169</v>
      </c>
      <c r="L5824" s="12">
        <v>0</v>
      </c>
      <c r="M5824" s="7">
        <f t="shared" si="271"/>
        <v>2015</v>
      </c>
      <c r="N5824" s="7">
        <f t="shared" si="272"/>
        <v>9</v>
      </c>
      <c r="O5824" s="30">
        <f t="shared" si="273"/>
        <v>169</v>
      </c>
    </row>
    <row r="5825" spans="2:15" x14ac:dyDescent="0.2">
      <c r="B5825" s="13">
        <v>57556</v>
      </c>
      <c r="C5825" s="14">
        <v>42251.186111111325</v>
      </c>
      <c r="D5825" s="7" t="s">
        <v>7</v>
      </c>
      <c r="E5825" s="13">
        <v>2212</v>
      </c>
      <c r="F5825" s="7" t="s">
        <v>53</v>
      </c>
      <c r="G5825" s="7" t="s">
        <v>11</v>
      </c>
      <c r="H5825" s="13">
        <v>10</v>
      </c>
      <c r="I5825" s="13">
        <f>IF(G5825="Male",VLOOKUP(H5825,'Shoe size conversion table'!$B$6:$D$22,2),VLOOKUP(H5825,'Shoe size conversion table'!$J$6:$L$22,2))</f>
        <v>43</v>
      </c>
      <c r="J5825" s="13">
        <f>IF(G5825="Male",VLOOKUP(H5825,'Shoe size conversion table'!$B$6:$D$22,3),VLOOKUP(H5825,'Shoe size conversion table'!$J$6:$L$22,3))</f>
        <v>9.5</v>
      </c>
      <c r="K5825" s="11">
        <v>179</v>
      </c>
      <c r="L5825" s="12">
        <v>0</v>
      </c>
      <c r="M5825" s="7">
        <f t="shared" si="271"/>
        <v>2015</v>
      </c>
      <c r="N5825" s="7">
        <f t="shared" si="272"/>
        <v>9</v>
      </c>
      <c r="O5825" s="30">
        <f t="shared" si="273"/>
        <v>179</v>
      </c>
    </row>
    <row r="5826" spans="2:15" x14ac:dyDescent="0.2">
      <c r="B5826" s="13">
        <v>57557</v>
      </c>
      <c r="C5826" s="14">
        <v>42251.366111111092</v>
      </c>
      <c r="D5826" s="7" t="s">
        <v>10</v>
      </c>
      <c r="E5826" s="13">
        <v>2169</v>
      </c>
      <c r="F5826" s="7" t="s">
        <v>35</v>
      </c>
      <c r="G5826" s="7" t="s">
        <v>12</v>
      </c>
      <c r="H5826" s="13">
        <v>6.5</v>
      </c>
      <c r="I5826" s="13">
        <f>IF(G5826="Male",VLOOKUP(H5826,'Shoe size conversion table'!$B$6:$D$22,2),VLOOKUP(H5826,'Shoe size conversion table'!$J$6:$L$22,2))</f>
        <v>37</v>
      </c>
      <c r="J5826" s="13">
        <f>IF(G5826="Male",VLOOKUP(H5826,'Shoe size conversion table'!$B$6:$D$22,3),VLOOKUP(H5826,'Shoe size conversion table'!$J$6:$L$22,3))</f>
        <v>4.5</v>
      </c>
      <c r="K5826" s="11">
        <v>199</v>
      </c>
      <c r="L5826" s="12">
        <v>0.5</v>
      </c>
      <c r="M5826" s="7">
        <f t="shared" si="271"/>
        <v>2015</v>
      </c>
      <c r="N5826" s="7">
        <f t="shared" si="272"/>
        <v>9</v>
      </c>
      <c r="O5826" s="30">
        <f t="shared" si="273"/>
        <v>99.5</v>
      </c>
    </row>
    <row r="5827" spans="2:15" x14ac:dyDescent="0.2">
      <c r="B5827" s="13">
        <v>57558</v>
      </c>
      <c r="C5827" s="14">
        <v>42251.416111111088</v>
      </c>
      <c r="D5827" s="7" t="s">
        <v>10</v>
      </c>
      <c r="E5827" s="13">
        <v>2207</v>
      </c>
      <c r="F5827" s="7" t="s">
        <v>36</v>
      </c>
      <c r="G5827" s="7" t="s">
        <v>11</v>
      </c>
      <c r="H5827" s="13">
        <v>9</v>
      </c>
      <c r="I5827" s="13">
        <f>IF(G5827="Male",VLOOKUP(H5827,'Shoe size conversion table'!$B$6:$D$22,2),VLOOKUP(H5827,'Shoe size conversion table'!$J$6:$L$22,2))</f>
        <v>42</v>
      </c>
      <c r="J5827" s="13">
        <f>IF(G5827="Male",VLOOKUP(H5827,'Shoe size conversion table'!$B$6:$D$22,3),VLOOKUP(H5827,'Shoe size conversion table'!$J$6:$L$22,3))</f>
        <v>8.5</v>
      </c>
      <c r="K5827" s="11">
        <v>149</v>
      </c>
      <c r="L5827" s="12">
        <v>0</v>
      </c>
      <c r="M5827" s="7">
        <f t="shared" si="271"/>
        <v>2015</v>
      </c>
      <c r="N5827" s="7">
        <f t="shared" si="272"/>
        <v>9</v>
      </c>
      <c r="O5827" s="30">
        <f t="shared" si="273"/>
        <v>149</v>
      </c>
    </row>
    <row r="5828" spans="2:15" x14ac:dyDescent="0.2">
      <c r="B5828" s="13">
        <v>57559</v>
      </c>
      <c r="C5828" s="14">
        <v>42251.416111111321</v>
      </c>
      <c r="D5828" s="7" t="s">
        <v>7</v>
      </c>
      <c r="E5828" s="13">
        <v>2163</v>
      </c>
      <c r="F5828" s="7" t="s">
        <v>48</v>
      </c>
      <c r="G5828" s="7" t="s">
        <v>12</v>
      </c>
      <c r="H5828" s="13">
        <v>8.5</v>
      </c>
      <c r="I5828" s="13">
        <f>IF(G5828="Male",VLOOKUP(H5828,'Shoe size conversion table'!$B$6:$D$22,2),VLOOKUP(H5828,'Shoe size conversion table'!$J$6:$L$22,2))</f>
        <v>39</v>
      </c>
      <c r="J5828" s="13">
        <f>IF(G5828="Male",VLOOKUP(H5828,'Shoe size conversion table'!$B$6:$D$22,3),VLOOKUP(H5828,'Shoe size conversion table'!$J$6:$L$22,3))</f>
        <v>6.5</v>
      </c>
      <c r="K5828" s="11">
        <v>129</v>
      </c>
      <c r="L5828" s="12">
        <v>0.5</v>
      </c>
      <c r="M5828" s="7">
        <f t="shared" si="271"/>
        <v>2015</v>
      </c>
      <c r="N5828" s="7">
        <f t="shared" si="272"/>
        <v>9</v>
      </c>
      <c r="O5828" s="30">
        <f t="shared" si="273"/>
        <v>64.5</v>
      </c>
    </row>
    <row r="5829" spans="2:15" x14ac:dyDescent="0.2">
      <c r="B5829" s="13">
        <v>57559</v>
      </c>
      <c r="C5829" s="14">
        <v>42251.416111111321</v>
      </c>
      <c r="D5829" s="7" t="s">
        <v>7</v>
      </c>
      <c r="E5829" s="13">
        <v>2165</v>
      </c>
      <c r="F5829" s="7" t="s">
        <v>48</v>
      </c>
      <c r="G5829" s="7" t="s">
        <v>12</v>
      </c>
      <c r="H5829" s="13">
        <v>9.5</v>
      </c>
      <c r="I5829" s="13">
        <f>IF(G5829="Male",VLOOKUP(H5829,'Shoe size conversion table'!$B$6:$D$22,2),VLOOKUP(H5829,'Shoe size conversion table'!$J$6:$L$22,2))</f>
        <v>40</v>
      </c>
      <c r="J5829" s="13">
        <f>IF(G5829="Male",VLOOKUP(H5829,'Shoe size conversion table'!$B$6:$D$22,3),VLOOKUP(H5829,'Shoe size conversion table'!$J$6:$L$22,3))</f>
        <v>7.5</v>
      </c>
      <c r="K5829" s="11">
        <v>199</v>
      </c>
      <c r="L5829" s="12">
        <v>0</v>
      </c>
      <c r="M5829" s="7">
        <f t="shared" ref="M5829:M5892" si="274">YEAR(C5829)</f>
        <v>2015</v>
      </c>
      <c r="N5829" s="7">
        <f t="shared" si="272"/>
        <v>9</v>
      </c>
      <c r="O5829" s="30">
        <f t="shared" si="273"/>
        <v>199</v>
      </c>
    </row>
    <row r="5830" spans="2:15" x14ac:dyDescent="0.2">
      <c r="B5830" s="13">
        <v>57560</v>
      </c>
      <c r="C5830" s="14">
        <v>42251.496111111323</v>
      </c>
      <c r="D5830" s="7" t="s">
        <v>10</v>
      </c>
      <c r="E5830" s="13">
        <v>2178</v>
      </c>
      <c r="F5830" s="7" t="s">
        <v>34</v>
      </c>
      <c r="G5830" s="7" t="s">
        <v>11</v>
      </c>
      <c r="H5830" s="13">
        <v>8.5</v>
      </c>
      <c r="I5830" s="13" t="str">
        <f>IF(G5830="Male",VLOOKUP(H5830,'Shoe size conversion table'!$B$6:$D$22,2),VLOOKUP(H5830,'Shoe size conversion table'!$J$6:$L$22,2))</f>
        <v>41-42</v>
      </c>
      <c r="J5830" s="13">
        <f>IF(G5830="Male",VLOOKUP(H5830,'Shoe size conversion table'!$B$6:$D$22,3),VLOOKUP(H5830,'Shoe size conversion table'!$J$6:$L$22,3))</f>
        <v>8</v>
      </c>
      <c r="K5830" s="11">
        <v>139</v>
      </c>
      <c r="L5830" s="12">
        <v>0.5</v>
      </c>
      <c r="M5830" s="7">
        <f t="shared" si="274"/>
        <v>2015</v>
      </c>
      <c r="N5830" s="7">
        <f t="shared" ref="N5830:N5893" si="275">MONTH(C5830:C20797)</f>
        <v>9</v>
      </c>
      <c r="O5830" s="30">
        <f t="shared" ref="O5830:O5893" si="276">K5830*(1-L5830)</f>
        <v>69.5</v>
      </c>
    </row>
    <row r="5831" spans="2:15" x14ac:dyDescent="0.2">
      <c r="B5831" s="13">
        <v>57561</v>
      </c>
      <c r="C5831" s="14">
        <v>42251.536111111214</v>
      </c>
      <c r="D5831" s="7" t="s">
        <v>8</v>
      </c>
      <c r="E5831" s="13">
        <v>2222</v>
      </c>
      <c r="F5831" s="7" t="s">
        <v>37</v>
      </c>
      <c r="G5831" s="7" t="s">
        <v>12</v>
      </c>
      <c r="H5831" s="13">
        <v>10.5</v>
      </c>
      <c r="I5831" s="13">
        <f>IF(G5831="Male",VLOOKUP(H5831,'Shoe size conversion table'!$B$6:$D$22,2),VLOOKUP(H5831,'Shoe size conversion table'!$J$6:$L$22,2))</f>
        <v>41</v>
      </c>
      <c r="J5831" s="13">
        <f>IF(G5831="Male",VLOOKUP(H5831,'Shoe size conversion table'!$B$6:$D$22,3),VLOOKUP(H5831,'Shoe size conversion table'!$J$6:$L$22,3))</f>
        <v>8.5</v>
      </c>
      <c r="K5831" s="11">
        <v>199</v>
      </c>
      <c r="L5831" s="12">
        <v>0</v>
      </c>
      <c r="M5831" s="7">
        <f t="shared" si="274"/>
        <v>2015</v>
      </c>
      <c r="N5831" s="7">
        <f t="shared" si="275"/>
        <v>9</v>
      </c>
      <c r="O5831" s="30">
        <f t="shared" si="276"/>
        <v>199</v>
      </c>
    </row>
    <row r="5832" spans="2:15" x14ac:dyDescent="0.2">
      <c r="B5832" s="13">
        <v>57562</v>
      </c>
      <c r="C5832" s="14">
        <v>42251.546111111325</v>
      </c>
      <c r="D5832" s="7" t="s">
        <v>10</v>
      </c>
      <c r="E5832" s="13">
        <v>2159</v>
      </c>
      <c r="F5832" s="7" t="s">
        <v>35</v>
      </c>
      <c r="G5832" s="7" t="s">
        <v>11</v>
      </c>
      <c r="H5832" s="13">
        <v>10</v>
      </c>
      <c r="I5832" s="13">
        <f>IF(G5832="Male",VLOOKUP(H5832,'Shoe size conversion table'!$B$6:$D$22,2),VLOOKUP(H5832,'Shoe size conversion table'!$J$6:$L$22,2))</f>
        <v>43</v>
      </c>
      <c r="J5832" s="13">
        <f>IF(G5832="Male",VLOOKUP(H5832,'Shoe size conversion table'!$B$6:$D$22,3),VLOOKUP(H5832,'Shoe size conversion table'!$J$6:$L$22,3))</f>
        <v>9.5</v>
      </c>
      <c r="K5832" s="11">
        <v>199</v>
      </c>
      <c r="L5832" s="12">
        <v>0</v>
      </c>
      <c r="M5832" s="7">
        <f t="shared" si="274"/>
        <v>2015</v>
      </c>
      <c r="N5832" s="7">
        <f t="shared" si="275"/>
        <v>9</v>
      </c>
      <c r="O5832" s="30">
        <f t="shared" si="276"/>
        <v>199</v>
      </c>
    </row>
    <row r="5833" spans="2:15" x14ac:dyDescent="0.2">
      <c r="B5833" s="13">
        <v>57563</v>
      </c>
      <c r="C5833" s="14">
        <v>42251.896111111229</v>
      </c>
      <c r="D5833" s="7" t="s">
        <v>7</v>
      </c>
      <c r="E5833" s="13">
        <v>2148</v>
      </c>
      <c r="F5833" s="7" t="s">
        <v>46</v>
      </c>
      <c r="G5833" s="7" t="s">
        <v>11</v>
      </c>
      <c r="H5833" s="13">
        <v>11.5</v>
      </c>
      <c r="I5833" s="13" t="str">
        <f>IF(G5833="Male",VLOOKUP(H5833,'Shoe size conversion table'!$B$6:$D$22,2),VLOOKUP(H5833,'Shoe size conversion table'!$J$6:$L$22,2))</f>
        <v>44-45</v>
      </c>
      <c r="J5833" s="13">
        <f>IF(G5833="Male",VLOOKUP(H5833,'Shoe size conversion table'!$B$6:$D$22,3),VLOOKUP(H5833,'Shoe size conversion table'!$J$6:$L$22,3))</f>
        <v>11</v>
      </c>
      <c r="K5833" s="11">
        <v>159</v>
      </c>
      <c r="L5833" s="12">
        <v>0.2</v>
      </c>
      <c r="M5833" s="7">
        <f t="shared" si="274"/>
        <v>2015</v>
      </c>
      <c r="N5833" s="7">
        <f t="shared" si="275"/>
        <v>9</v>
      </c>
      <c r="O5833" s="30">
        <f t="shared" si="276"/>
        <v>127.2</v>
      </c>
    </row>
    <row r="5834" spans="2:15" x14ac:dyDescent="0.2">
      <c r="B5834" s="13">
        <v>57563</v>
      </c>
      <c r="C5834" s="14">
        <v>42251.896111111229</v>
      </c>
      <c r="D5834" s="7" t="s">
        <v>7</v>
      </c>
      <c r="E5834" s="13">
        <v>2220</v>
      </c>
      <c r="F5834" s="7" t="s">
        <v>49</v>
      </c>
      <c r="G5834" s="7" t="s">
        <v>12</v>
      </c>
      <c r="H5834" s="13">
        <v>9</v>
      </c>
      <c r="I5834" s="13" t="str">
        <f>IF(G5834="Male",VLOOKUP(H5834,'Shoe size conversion table'!$B$6:$D$22,2),VLOOKUP(H5834,'Shoe size conversion table'!$J$6:$L$22,2))</f>
        <v>39-40</v>
      </c>
      <c r="J5834" s="13">
        <f>IF(G5834="Male",VLOOKUP(H5834,'Shoe size conversion table'!$B$6:$D$22,3),VLOOKUP(H5834,'Shoe size conversion table'!$J$6:$L$22,3))</f>
        <v>7</v>
      </c>
      <c r="K5834" s="11">
        <v>199</v>
      </c>
      <c r="L5834" s="12">
        <v>0.1</v>
      </c>
      <c r="M5834" s="7">
        <f t="shared" si="274"/>
        <v>2015</v>
      </c>
      <c r="N5834" s="7">
        <f t="shared" si="275"/>
        <v>9</v>
      </c>
      <c r="O5834" s="30">
        <f t="shared" si="276"/>
        <v>179.1</v>
      </c>
    </row>
    <row r="5835" spans="2:15" x14ac:dyDescent="0.2">
      <c r="B5835" s="13">
        <v>57564</v>
      </c>
      <c r="C5835" s="14">
        <v>42251.976111111231</v>
      </c>
      <c r="D5835" s="7" t="s">
        <v>7</v>
      </c>
      <c r="E5835" s="13">
        <v>2160</v>
      </c>
      <c r="F5835" s="7" t="s">
        <v>43</v>
      </c>
      <c r="G5835" s="7" t="s">
        <v>11</v>
      </c>
      <c r="H5835" s="13">
        <v>9.5</v>
      </c>
      <c r="I5835" s="13" t="str">
        <f>IF(G5835="Male",VLOOKUP(H5835,'Shoe size conversion table'!$B$6:$D$22,2),VLOOKUP(H5835,'Shoe size conversion table'!$J$6:$L$22,2))</f>
        <v>42-43</v>
      </c>
      <c r="J5835" s="13">
        <f>IF(G5835="Male",VLOOKUP(H5835,'Shoe size conversion table'!$B$6:$D$22,3),VLOOKUP(H5835,'Shoe size conversion table'!$J$6:$L$22,3))</f>
        <v>9</v>
      </c>
      <c r="K5835" s="11">
        <v>169</v>
      </c>
      <c r="L5835" s="12">
        <v>0.3</v>
      </c>
      <c r="M5835" s="7">
        <f t="shared" si="274"/>
        <v>2015</v>
      </c>
      <c r="N5835" s="7">
        <f t="shared" si="275"/>
        <v>9</v>
      </c>
      <c r="O5835" s="30">
        <f t="shared" si="276"/>
        <v>118.3</v>
      </c>
    </row>
    <row r="5836" spans="2:15" x14ac:dyDescent="0.2">
      <c r="B5836" s="13">
        <v>57565</v>
      </c>
      <c r="C5836" s="14">
        <v>42252.026111111089</v>
      </c>
      <c r="D5836" s="7" t="s">
        <v>9</v>
      </c>
      <c r="E5836" s="13">
        <v>2150</v>
      </c>
      <c r="F5836" s="7" t="s">
        <v>58</v>
      </c>
      <c r="G5836" s="7" t="s">
        <v>11</v>
      </c>
      <c r="H5836" s="13">
        <v>9</v>
      </c>
      <c r="I5836" s="13">
        <f>IF(G5836="Male",VLOOKUP(H5836,'Shoe size conversion table'!$B$6:$D$22,2),VLOOKUP(H5836,'Shoe size conversion table'!$J$6:$L$22,2))</f>
        <v>42</v>
      </c>
      <c r="J5836" s="13">
        <f>IF(G5836="Male",VLOOKUP(H5836,'Shoe size conversion table'!$B$6:$D$22,3),VLOOKUP(H5836,'Shoe size conversion table'!$J$6:$L$22,3))</f>
        <v>8.5</v>
      </c>
      <c r="K5836" s="11">
        <v>129</v>
      </c>
      <c r="L5836" s="12">
        <v>0</v>
      </c>
      <c r="M5836" s="7">
        <f t="shared" si="274"/>
        <v>2015</v>
      </c>
      <c r="N5836" s="7">
        <f t="shared" si="275"/>
        <v>9</v>
      </c>
      <c r="O5836" s="30">
        <f t="shared" si="276"/>
        <v>129</v>
      </c>
    </row>
    <row r="5837" spans="2:15" x14ac:dyDescent="0.2">
      <c r="B5837" s="13">
        <v>57566</v>
      </c>
      <c r="C5837" s="14">
        <v>42252.176111111214</v>
      </c>
      <c r="D5837" s="7" t="s">
        <v>10</v>
      </c>
      <c r="E5837" s="13">
        <v>2175</v>
      </c>
      <c r="F5837" s="7" t="s">
        <v>35</v>
      </c>
      <c r="G5837" s="7" t="s">
        <v>12</v>
      </c>
      <c r="H5837" s="13">
        <v>9</v>
      </c>
      <c r="I5837" s="13" t="str">
        <f>IF(G5837="Male",VLOOKUP(H5837,'Shoe size conversion table'!$B$6:$D$22,2),VLOOKUP(H5837,'Shoe size conversion table'!$J$6:$L$22,2))</f>
        <v>39-40</v>
      </c>
      <c r="J5837" s="13">
        <f>IF(G5837="Male",VLOOKUP(H5837,'Shoe size conversion table'!$B$6:$D$22,3),VLOOKUP(H5837,'Shoe size conversion table'!$J$6:$L$22,3))</f>
        <v>7</v>
      </c>
      <c r="K5837" s="11">
        <v>129</v>
      </c>
      <c r="L5837" s="12">
        <v>0.1</v>
      </c>
      <c r="M5837" s="7">
        <f t="shared" si="274"/>
        <v>2015</v>
      </c>
      <c r="N5837" s="7">
        <f t="shared" si="275"/>
        <v>9</v>
      </c>
      <c r="O5837" s="30">
        <f t="shared" si="276"/>
        <v>116.10000000000001</v>
      </c>
    </row>
    <row r="5838" spans="2:15" x14ac:dyDescent="0.2">
      <c r="B5838" s="13">
        <v>57567</v>
      </c>
      <c r="C5838" s="14">
        <v>42252.186111111325</v>
      </c>
      <c r="D5838" s="7" t="s">
        <v>7</v>
      </c>
      <c r="E5838" s="13">
        <v>2151</v>
      </c>
      <c r="F5838" s="7" t="s">
        <v>48</v>
      </c>
      <c r="G5838" s="7" t="s">
        <v>11</v>
      </c>
      <c r="H5838" s="13">
        <v>9</v>
      </c>
      <c r="I5838" s="13">
        <f>IF(G5838="Male",VLOOKUP(H5838,'Shoe size conversion table'!$B$6:$D$22,2),VLOOKUP(H5838,'Shoe size conversion table'!$J$6:$L$22,2))</f>
        <v>42</v>
      </c>
      <c r="J5838" s="13">
        <f>IF(G5838="Male",VLOOKUP(H5838,'Shoe size conversion table'!$B$6:$D$22,3),VLOOKUP(H5838,'Shoe size conversion table'!$J$6:$L$22,3))</f>
        <v>8.5</v>
      </c>
      <c r="K5838" s="11">
        <v>149</v>
      </c>
      <c r="L5838" s="12">
        <v>0</v>
      </c>
      <c r="M5838" s="7">
        <f t="shared" si="274"/>
        <v>2015</v>
      </c>
      <c r="N5838" s="7">
        <f t="shared" si="275"/>
        <v>9</v>
      </c>
      <c r="O5838" s="30">
        <f t="shared" si="276"/>
        <v>149</v>
      </c>
    </row>
    <row r="5839" spans="2:15" x14ac:dyDescent="0.2">
      <c r="B5839" s="13">
        <v>57568</v>
      </c>
      <c r="C5839" s="14">
        <v>42252.236111111088</v>
      </c>
      <c r="D5839" s="7" t="s">
        <v>10</v>
      </c>
      <c r="E5839" s="13">
        <v>2241</v>
      </c>
      <c r="F5839" s="7" t="s">
        <v>36</v>
      </c>
      <c r="G5839" s="7" t="s">
        <v>12</v>
      </c>
      <c r="H5839" s="13">
        <v>8</v>
      </c>
      <c r="I5839" s="13" t="str">
        <f>IF(G5839="Male",VLOOKUP(H5839,'Shoe size conversion table'!$B$6:$D$22,2),VLOOKUP(H5839,'Shoe size conversion table'!$J$6:$L$22,2))</f>
        <v>38-39</v>
      </c>
      <c r="J5839" s="13">
        <f>IF(G5839="Male",VLOOKUP(H5839,'Shoe size conversion table'!$B$6:$D$22,3),VLOOKUP(H5839,'Shoe size conversion table'!$J$6:$L$22,3))</f>
        <v>6</v>
      </c>
      <c r="K5839" s="11">
        <v>169</v>
      </c>
      <c r="L5839" s="12">
        <v>0.2</v>
      </c>
      <c r="M5839" s="7">
        <f t="shared" si="274"/>
        <v>2015</v>
      </c>
      <c r="N5839" s="7">
        <f t="shared" si="275"/>
        <v>9</v>
      </c>
      <c r="O5839" s="30">
        <f t="shared" si="276"/>
        <v>135.20000000000002</v>
      </c>
    </row>
    <row r="5840" spans="2:15" x14ac:dyDescent="0.2">
      <c r="B5840" s="13">
        <v>57569</v>
      </c>
      <c r="C5840" s="14">
        <v>42252.25611111123</v>
      </c>
      <c r="D5840" s="7" t="s">
        <v>8</v>
      </c>
      <c r="E5840" s="13">
        <v>2232</v>
      </c>
      <c r="F5840" s="7" t="s">
        <v>39</v>
      </c>
      <c r="G5840" s="7" t="s">
        <v>12</v>
      </c>
      <c r="H5840" s="13">
        <v>10.5</v>
      </c>
      <c r="I5840" s="13">
        <f>IF(G5840="Male",VLOOKUP(H5840,'Shoe size conversion table'!$B$6:$D$22,2),VLOOKUP(H5840,'Shoe size conversion table'!$J$6:$L$22,2))</f>
        <v>41</v>
      </c>
      <c r="J5840" s="13">
        <f>IF(G5840="Male",VLOOKUP(H5840,'Shoe size conversion table'!$B$6:$D$22,3),VLOOKUP(H5840,'Shoe size conversion table'!$J$6:$L$22,3))</f>
        <v>8.5</v>
      </c>
      <c r="K5840" s="11">
        <v>169</v>
      </c>
      <c r="L5840" s="12">
        <v>0</v>
      </c>
      <c r="M5840" s="7">
        <f t="shared" si="274"/>
        <v>2015</v>
      </c>
      <c r="N5840" s="7">
        <f t="shared" si="275"/>
        <v>9</v>
      </c>
      <c r="O5840" s="30">
        <f t="shared" si="276"/>
        <v>169</v>
      </c>
    </row>
    <row r="5841" spans="2:15" x14ac:dyDescent="0.2">
      <c r="B5841" s="13">
        <v>57570</v>
      </c>
      <c r="C5841" s="14">
        <v>42252.466111111215</v>
      </c>
      <c r="D5841" s="7" t="s">
        <v>9</v>
      </c>
      <c r="E5841" s="13">
        <v>2152</v>
      </c>
      <c r="F5841" s="7" t="s">
        <v>62</v>
      </c>
      <c r="G5841" s="7" t="s">
        <v>11</v>
      </c>
      <c r="H5841" s="13">
        <v>8.5</v>
      </c>
      <c r="I5841" s="13" t="str">
        <f>IF(G5841="Male",VLOOKUP(H5841,'Shoe size conversion table'!$B$6:$D$22,2),VLOOKUP(H5841,'Shoe size conversion table'!$J$6:$L$22,2))</f>
        <v>41-42</v>
      </c>
      <c r="J5841" s="13">
        <f>IF(G5841="Male",VLOOKUP(H5841,'Shoe size conversion table'!$B$6:$D$22,3),VLOOKUP(H5841,'Shoe size conversion table'!$J$6:$L$22,3))</f>
        <v>8</v>
      </c>
      <c r="K5841" s="11">
        <v>199</v>
      </c>
      <c r="L5841" s="12">
        <v>0.2</v>
      </c>
      <c r="M5841" s="7">
        <f t="shared" si="274"/>
        <v>2015</v>
      </c>
      <c r="N5841" s="7">
        <f t="shared" si="275"/>
        <v>9</v>
      </c>
      <c r="O5841" s="30">
        <f t="shared" si="276"/>
        <v>159.20000000000002</v>
      </c>
    </row>
    <row r="5842" spans="2:15" x14ac:dyDescent="0.2">
      <c r="B5842" s="13">
        <v>57571</v>
      </c>
      <c r="C5842" s="14">
        <v>42252.486111111328</v>
      </c>
      <c r="D5842" s="7" t="s">
        <v>7</v>
      </c>
      <c r="E5842" s="13">
        <v>2182</v>
      </c>
      <c r="F5842" s="7" t="s">
        <v>52</v>
      </c>
      <c r="G5842" s="7" t="s">
        <v>11</v>
      </c>
      <c r="H5842" s="13">
        <v>9.5</v>
      </c>
      <c r="I5842" s="13" t="str">
        <f>IF(G5842="Male",VLOOKUP(H5842,'Shoe size conversion table'!$B$6:$D$22,2),VLOOKUP(H5842,'Shoe size conversion table'!$J$6:$L$22,2))</f>
        <v>42-43</v>
      </c>
      <c r="J5842" s="13">
        <f>IF(G5842="Male",VLOOKUP(H5842,'Shoe size conversion table'!$B$6:$D$22,3),VLOOKUP(H5842,'Shoe size conversion table'!$J$6:$L$22,3))</f>
        <v>9</v>
      </c>
      <c r="K5842" s="11">
        <v>149</v>
      </c>
      <c r="L5842" s="12">
        <v>0</v>
      </c>
      <c r="M5842" s="7">
        <f t="shared" si="274"/>
        <v>2015</v>
      </c>
      <c r="N5842" s="7">
        <f t="shared" si="275"/>
        <v>9</v>
      </c>
      <c r="O5842" s="30">
        <f t="shared" si="276"/>
        <v>149</v>
      </c>
    </row>
    <row r="5843" spans="2:15" x14ac:dyDescent="0.2">
      <c r="B5843" s="13">
        <v>57572</v>
      </c>
      <c r="C5843" s="14">
        <v>42252.616111111231</v>
      </c>
      <c r="D5843" s="7" t="s">
        <v>10</v>
      </c>
      <c r="E5843" s="13">
        <v>2203</v>
      </c>
      <c r="F5843" s="7" t="s">
        <v>34</v>
      </c>
      <c r="G5843" s="7" t="s">
        <v>12</v>
      </c>
      <c r="H5843" s="13">
        <v>9</v>
      </c>
      <c r="I5843" s="13" t="str">
        <f>IF(G5843="Male",VLOOKUP(H5843,'Shoe size conversion table'!$B$6:$D$22,2),VLOOKUP(H5843,'Shoe size conversion table'!$J$6:$L$22,2))</f>
        <v>39-40</v>
      </c>
      <c r="J5843" s="13">
        <f>IF(G5843="Male",VLOOKUP(H5843,'Shoe size conversion table'!$B$6:$D$22,3),VLOOKUP(H5843,'Shoe size conversion table'!$J$6:$L$22,3))</f>
        <v>7</v>
      </c>
      <c r="K5843" s="11">
        <v>199</v>
      </c>
      <c r="L5843" s="12">
        <v>0</v>
      </c>
      <c r="M5843" s="7">
        <f t="shared" si="274"/>
        <v>2015</v>
      </c>
      <c r="N5843" s="7">
        <f t="shared" si="275"/>
        <v>9</v>
      </c>
      <c r="O5843" s="30">
        <f t="shared" si="276"/>
        <v>199</v>
      </c>
    </row>
    <row r="5844" spans="2:15" x14ac:dyDescent="0.2">
      <c r="B5844" s="13">
        <v>57573</v>
      </c>
      <c r="C5844" s="14">
        <v>42252.68611111123</v>
      </c>
      <c r="D5844" s="7" t="s">
        <v>7</v>
      </c>
      <c r="E5844" s="13">
        <v>2224</v>
      </c>
      <c r="F5844" s="7" t="s">
        <v>48</v>
      </c>
      <c r="G5844" s="7" t="s">
        <v>11</v>
      </c>
      <c r="H5844" s="13">
        <v>9.5</v>
      </c>
      <c r="I5844" s="13" t="str">
        <f>IF(G5844="Male",VLOOKUP(H5844,'Shoe size conversion table'!$B$6:$D$22,2),VLOOKUP(H5844,'Shoe size conversion table'!$J$6:$L$22,2))</f>
        <v>42-43</v>
      </c>
      <c r="J5844" s="13">
        <f>IF(G5844="Male",VLOOKUP(H5844,'Shoe size conversion table'!$B$6:$D$22,3),VLOOKUP(H5844,'Shoe size conversion table'!$J$6:$L$22,3))</f>
        <v>9</v>
      </c>
      <c r="K5844" s="11">
        <v>129</v>
      </c>
      <c r="L5844" s="12">
        <v>0.2</v>
      </c>
      <c r="M5844" s="7">
        <f t="shared" si="274"/>
        <v>2015</v>
      </c>
      <c r="N5844" s="7">
        <f t="shared" si="275"/>
        <v>9</v>
      </c>
      <c r="O5844" s="30">
        <f t="shared" si="276"/>
        <v>103.2</v>
      </c>
    </row>
    <row r="5845" spans="2:15" x14ac:dyDescent="0.2">
      <c r="B5845" s="13">
        <v>57574</v>
      </c>
      <c r="C5845" s="14">
        <v>42252.726111111333</v>
      </c>
      <c r="D5845" s="7" t="s">
        <v>7</v>
      </c>
      <c r="E5845" s="13">
        <v>2170</v>
      </c>
      <c r="F5845" s="7" t="s">
        <v>50</v>
      </c>
      <c r="G5845" s="7" t="s">
        <v>11</v>
      </c>
      <c r="H5845" s="13">
        <v>10.5</v>
      </c>
      <c r="I5845" s="13" t="str">
        <f>IF(G5845="Male",VLOOKUP(H5845,'Shoe size conversion table'!$B$6:$D$22,2),VLOOKUP(H5845,'Shoe size conversion table'!$J$6:$L$22,2))</f>
        <v>43-44</v>
      </c>
      <c r="J5845" s="13">
        <f>IF(G5845="Male",VLOOKUP(H5845,'Shoe size conversion table'!$B$6:$D$22,3),VLOOKUP(H5845,'Shoe size conversion table'!$J$6:$L$22,3))</f>
        <v>10</v>
      </c>
      <c r="K5845" s="11">
        <v>149</v>
      </c>
      <c r="L5845" s="12">
        <v>0</v>
      </c>
      <c r="M5845" s="7">
        <f t="shared" si="274"/>
        <v>2015</v>
      </c>
      <c r="N5845" s="7">
        <f t="shared" si="275"/>
        <v>9</v>
      </c>
      <c r="O5845" s="30">
        <f t="shared" si="276"/>
        <v>149</v>
      </c>
    </row>
    <row r="5846" spans="2:15" x14ac:dyDescent="0.2">
      <c r="B5846" s="13">
        <v>57575</v>
      </c>
      <c r="C5846" s="14">
        <v>42252.736111111211</v>
      </c>
      <c r="D5846" s="7" t="s">
        <v>7</v>
      </c>
      <c r="E5846" s="13">
        <v>2209</v>
      </c>
      <c r="F5846" s="7" t="s">
        <v>51</v>
      </c>
      <c r="G5846" s="7" t="s">
        <v>12</v>
      </c>
      <c r="H5846" s="13">
        <v>8</v>
      </c>
      <c r="I5846" s="13" t="str">
        <f>IF(G5846="Male",VLOOKUP(H5846,'Shoe size conversion table'!$B$6:$D$22,2),VLOOKUP(H5846,'Shoe size conversion table'!$J$6:$L$22,2))</f>
        <v>38-39</v>
      </c>
      <c r="J5846" s="13">
        <f>IF(G5846="Male",VLOOKUP(H5846,'Shoe size conversion table'!$B$6:$D$22,3),VLOOKUP(H5846,'Shoe size conversion table'!$J$6:$L$22,3))</f>
        <v>6</v>
      </c>
      <c r="K5846" s="11">
        <v>199</v>
      </c>
      <c r="L5846" s="12">
        <v>0</v>
      </c>
      <c r="M5846" s="7">
        <f t="shared" si="274"/>
        <v>2015</v>
      </c>
      <c r="N5846" s="7">
        <f t="shared" si="275"/>
        <v>9</v>
      </c>
      <c r="O5846" s="30">
        <f t="shared" si="276"/>
        <v>199</v>
      </c>
    </row>
    <row r="5847" spans="2:15" x14ac:dyDescent="0.2">
      <c r="B5847" s="13">
        <v>57576</v>
      </c>
      <c r="C5847" s="14">
        <v>42252.746111111228</v>
      </c>
      <c r="D5847" s="7" t="s">
        <v>7</v>
      </c>
      <c r="E5847" s="13">
        <v>2167</v>
      </c>
      <c r="F5847" s="7" t="s">
        <v>51</v>
      </c>
      <c r="G5847" s="7" t="s">
        <v>11</v>
      </c>
      <c r="H5847" s="13">
        <v>9</v>
      </c>
      <c r="I5847" s="13">
        <f>IF(G5847="Male",VLOOKUP(H5847,'Shoe size conversion table'!$B$6:$D$22,2),VLOOKUP(H5847,'Shoe size conversion table'!$J$6:$L$22,2))</f>
        <v>42</v>
      </c>
      <c r="J5847" s="13">
        <f>IF(G5847="Male",VLOOKUP(H5847,'Shoe size conversion table'!$B$6:$D$22,3),VLOOKUP(H5847,'Shoe size conversion table'!$J$6:$L$22,3))</f>
        <v>8.5</v>
      </c>
      <c r="K5847" s="11">
        <v>139</v>
      </c>
      <c r="L5847" s="12">
        <v>0.1</v>
      </c>
      <c r="M5847" s="7">
        <f t="shared" si="274"/>
        <v>2015</v>
      </c>
      <c r="N5847" s="7">
        <f t="shared" si="275"/>
        <v>9</v>
      </c>
      <c r="O5847" s="30">
        <f t="shared" si="276"/>
        <v>125.10000000000001</v>
      </c>
    </row>
    <row r="5848" spans="2:15" x14ac:dyDescent="0.2">
      <c r="B5848" s="13">
        <v>57577</v>
      </c>
      <c r="C5848" s="14">
        <v>42252.896111111229</v>
      </c>
      <c r="D5848" s="7" t="s">
        <v>7</v>
      </c>
      <c r="E5848" s="13">
        <v>2148</v>
      </c>
      <c r="F5848" s="7" t="s">
        <v>46</v>
      </c>
      <c r="G5848" s="7" t="s">
        <v>11</v>
      </c>
      <c r="H5848" s="13">
        <v>11.5</v>
      </c>
      <c r="I5848" s="13" t="str">
        <f>IF(G5848="Male",VLOOKUP(H5848,'Shoe size conversion table'!$B$6:$D$22,2),VLOOKUP(H5848,'Shoe size conversion table'!$J$6:$L$22,2))</f>
        <v>44-45</v>
      </c>
      <c r="J5848" s="13">
        <f>IF(G5848="Male",VLOOKUP(H5848,'Shoe size conversion table'!$B$6:$D$22,3),VLOOKUP(H5848,'Shoe size conversion table'!$J$6:$L$22,3))</f>
        <v>11</v>
      </c>
      <c r="K5848" s="11">
        <v>159</v>
      </c>
      <c r="L5848" s="12">
        <v>0.2</v>
      </c>
      <c r="M5848" s="7">
        <f t="shared" si="274"/>
        <v>2015</v>
      </c>
      <c r="N5848" s="7">
        <f t="shared" si="275"/>
        <v>9</v>
      </c>
      <c r="O5848" s="30">
        <f t="shared" si="276"/>
        <v>127.2</v>
      </c>
    </row>
    <row r="5849" spans="2:15" x14ac:dyDescent="0.2">
      <c r="B5849" s="13">
        <v>57578</v>
      </c>
      <c r="C5849" s="14">
        <v>42253.266111111217</v>
      </c>
      <c r="D5849" s="7" t="s">
        <v>7</v>
      </c>
      <c r="E5849" s="13">
        <v>2213</v>
      </c>
      <c r="F5849" s="7" t="s">
        <v>53</v>
      </c>
      <c r="G5849" s="7" t="s">
        <v>12</v>
      </c>
      <c r="H5849" s="13">
        <v>7.5</v>
      </c>
      <c r="I5849" s="13">
        <f>IF(G5849="Male",VLOOKUP(H5849,'Shoe size conversion table'!$B$6:$D$22,2),VLOOKUP(H5849,'Shoe size conversion table'!$J$6:$L$22,2))</f>
        <v>38</v>
      </c>
      <c r="J5849" s="13">
        <f>IF(G5849="Male",VLOOKUP(H5849,'Shoe size conversion table'!$B$6:$D$22,3),VLOOKUP(H5849,'Shoe size conversion table'!$J$6:$L$22,3))</f>
        <v>5.5</v>
      </c>
      <c r="K5849" s="11">
        <v>199</v>
      </c>
      <c r="L5849" s="12">
        <v>0.3</v>
      </c>
      <c r="M5849" s="7">
        <f t="shared" si="274"/>
        <v>2015</v>
      </c>
      <c r="N5849" s="7">
        <f t="shared" si="275"/>
        <v>9</v>
      </c>
      <c r="O5849" s="30">
        <f t="shared" si="276"/>
        <v>139.29999999999998</v>
      </c>
    </row>
    <row r="5850" spans="2:15" x14ac:dyDescent="0.2">
      <c r="B5850" s="13">
        <v>57579</v>
      </c>
      <c r="C5850" s="14">
        <v>42253.346111111088</v>
      </c>
      <c r="D5850" s="7" t="s">
        <v>7</v>
      </c>
      <c r="E5850" s="13">
        <v>2149</v>
      </c>
      <c r="F5850" s="7" t="s">
        <v>49</v>
      </c>
      <c r="G5850" s="7" t="s">
        <v>11</v>
      </c>
      <c r="H5850" s="13">
        <v>6</v>
      </c>
      <c r="I5850" s="13">
        <f>IF(G5850="Male",VLOOKUP(H5850,'Shoe size conversion table'!$B$6:$D$22,2),VLOOKUP(H5850,'Shoe size conversion table'!$J$6:$L$22,2))</f>
        <v>39</v>
      </c>
      <c r="J5850" s="13">
        <f>IF(G5850="Male",VLOOKUP(H5850,'Shoe size conversion table'!$B$6:$D$22,3),VLOOKUP(H5850,'Shoe size conversion table'!$J$6:$L$22,3))</f>
        <v>5.5</v>
      </c>
      <c r="K5850" s="11">
        <v>139</v>
      </c>
      <c r="L5850" s="12">
        <v>0.5</v>
      </c>
      <c r="M5850" s="7">
        <f t="shared" si="274"/>
        <v>2015</v>
      </c>
      <c r="N5850" s="7">
        <f t="shared" si="275"/>
        <v>9</v>
      </c>
      <c r="O5850" s="30">
        <f t="shared" si="276"/>
        <v>69.5</v>
      </c>
    </row>
    <row r="5851" spans="2:15" x14ac:dyDescent="0.2">
      <c r="B5851" s="13">
        <v>57580</v>
      </c>
      <c r="C5851" s="14">
        <v>42253.466111111215</v>
      </c>
      <c r="D5851" s="7" t="s">
        <v>9</v>
      </c>
      <c r="E5851" s="13">
        <v>2165</v>
      </c>
      <c r="F5851" s="7" t="s">
        <v>60</v>
      </c>
      <c r="G5851" s="7" t="s">
        <v>11</v>
      </c>
      <c r="H5851" s="13">
        <v>9</v>
      </c>
      <c r="I5851" s="13">
        <f>IF(G5851="Male",VLOOKUP(H5851,'Shoe size conversion table'!$B$6:$D$22,2),VLOOKUP(H5851,'Shoe size conversion table'!$J$6:$L$22,2))</f>
        <v>42</v>
      </c>
      <c r="J5851" s="13">
        <f>IF(G5851="Male",VLOOKUP(H5851,'Shoe size conversion table'!$B$6:$D$22,3),VLOOKUP(H5851,'Shoe size conversion table'!$J$6:$L$22,3))</f>
        <v>8.5</v>
      </c>
      <c r="K5851" s="11">
        <v>169</v>
      </c>
      <c r="L5851" s="12">
        <v>0.3</v>
      </c>
      <c r="M5851" s="7">
        <f t="shared" si="274"/>
        <v>2015</v>
      </c>
      <c r="N5851" s="7">
        <f t="shared" si="275"/>
        <v>9</v>
      </c>
      <c r="O5851" s="30">
        <f t="shared" si="276"/>
        <v>118.3</v>
      </c>
    </row>
    <row r="5852" spans="2:15" x14ac:dyDescent="0.2">
      <c r="B5852" s="13">
        <v>57581</v>
      </c>
      <c r="C5852" s="14">
        <v>42253.486111111328</v>
      </c>
      <c r="D5852" s="7" t="s">
        <v>7</v>
      </c>
      <c r="E5852" s="13">
        <v>2189</v>
      </c>
      <c r="F5852" s="7" t="s">
        <v>52</v>
      </c>
      <c r="G5852" s="7" t="s">
        <v>11</v>
      </c>
      <c r="H5852" s="13">
        <v>10.5</v>
      </c>
      <c r="I5852" s="13" t="str">
        <f>IF(G5852="Male",VLOOKUP(H5852,'Shoe size conversion table'!$B$6:$D$22,2),VLOOKUP(H5852,'Shoe size conversion table'!$J$6:$L$22,2))</f>
        <v>43-44</v>
      </c>
      <c r="J5852" s="13">
        <f>IF(G5852="Male",VLOOKUP(H5852,'Shoe size conversion table'!$B$6:$D$22,3),VLOOKUP(H5852,'Shoe size conversion table'!$J$6:$L$22,3))</f>
        <v>10</v>
      </c>
      <c r="K5852" s="11">
        <v>129</v>
      </c>
      <c r="L5852" s="12">
        <v>0</v>
      </c>
      <c r="M5852" s="7">
        <f t="shared" si="274"/>
        <v>2015</v>
      </c>
      <c r="N5852" s="7">
        <f t="shared" si="275"/>
        <v>9</v>
      </c>
      <c r="O5852" s="30">
        <f t="shared" si="276"/>
        <v>129</v>
      </c>
    </row>
    <row r="5853" spans="2:15" x14ac:dyDescent="0.2">
      <c r="B5853" s="13">
        <v>57582</v>
      </c>
      <c r="C5853" s="14">
        <v>42253.616111111231</v>
      </c>
      <c r="D5853" s="7" t="s">
        <v>10</v>
      </c>
      <c r="E5853" s="13">
        <v>2211</v>
      </c>
      <c r="F5853" s="7" t="s">
        <v>35</v>
      </c>
      <c r="G5853" s="7" t="s">
        <v>12</v>
      </c>
      <c r="H5853" s="13">
        <v>9</v>
      </c>
      <c r="I5853" s="13" t="str">
        <f>IF(G5853="Male",VLOOKUP(H5853,'Shoe size conversion table'!$B$6:$D$22,2),VLOOKUP(H5853,'Shoe size conversion table'!$J$6:$L$22,2))</f>
        <v>39-40</v>
      </c>
      <c r="J5853" s="13">
        <f>IF(G5853="Male",VLOOKUP(H5853,'Shoe size conversion table'!$B$6:$D$22,3),VLOOKUP(H5853,'Shoe size conversion table'!$J$6:$L$22,3))</f>
        <v>7</v>
      </c>
      <c r="K5853" s="11">
        <v>189</v>
      </c>
      <c r="L5853" s="12">
        <v>0</v>
      </c>
      <c r="M5853" s="7">
        <f t="shared" si="274"/>
        <v>2015</v>
      </c>
      <c r="N5853" s="7">
        <f t="shared" si="275"/>
        <v>9</v>
      </c>
      <c r="O5853" s="30">
        <f t="shared" si="276"/>
        <v>189</v>
      </c>
    </row>
    <row r="5854" spans="2:15" x14ac:dyDescent="0.2">
      <c r="B5854" s="13">
        <v>57583</v>
      </c>
      <c r="C5854" s="14">
        <v>42253.646111111215</v>
      </c>
      <c r="D5854" s="7" t="s">
        <v>9</v>
      </c>
      <c r="E5854" s="13">
        <v>2163</v>
      </c>
      <c r="F5854" s="7" t="s">
        <v>59</v>
      </c>
      <c r="G5854" s="7" t="s">
        <v>11</v>
      </c>
      <c r="H5854" s="13">
        <v>9</v>
      </c>
      <c r="I5854" s="13">
        <f>IF(G5854="Male",VLOOKUP(H5854,'Shoe size conversion table'!$B$6:$D$22,2),VLOOKUP(H5854,'Shoe size conversion table'!$J$6:$L$22,2))</f>
        <v>42</v>
      </c>
      <c r="J5854" s="13">
        <f>IF(G5854="Male",VLOOKUP(H5854,'Shoe size conversion table'!$B$6:$D$22,3),VLOOKUP(H5854,'Shoe size conversion table'!$J$6:$L$22,3))</f>
        <v>8.5</v>
      </c>
      <c r="K5854" s="11">
        <v>139</v>
      </c>
      <c r="L5854" s="12">
        <v>0.3</v>
      </c>
      <c r="M5854" s="7">
        <f t="shared" si="274"/>
        <v>2015</v>
      </c>
      <c r="N5854" s="7">
        <f t="shared" si="275"/>
        <v>9</v>
      </c>
      <c r="O5854" s="30">
        <f t="shared" si="276"/>
        <v>97.3</v>
      </c>
    </row>
    <row r="5855" spans="2:15" x14ac:dyDescent="0.2">
      <c r="B5855" s="13">
        <v>57584</v>
      </c>
      <c r="C5855" s="14">
        <v>42253.67611111133</v>
      </c>
      <c r="D5855" s="7" t="s">
        <v>7</v>
      </c>
      <c r="E5855" s="13">
        <v>2187</v>
      </c>
      <c r="F5855" s="7" t="s">
        <v>50</v>
      </c>
      <c r="G5855" s="7" t="s">
        <v>12</v>
      </c>
      <c r="H5855" s="13">
        <v>7.5</v>
      </c>
      <c r="I5855" s="13">
        <f>IF(G5855="Male",VLOOKUP(H5855,'Shoe size conversion table'!$B$6:$D$22,2),VLOOKUP(H5855,'Shoe size conversion table'!$J$6:$L$22,2))</f>
        <v>38</v>
      </c>
      <c r="J5855" s="13">
        <f>IF(G5855="Male",VLOOKUP(H5855,'Shoe size conversion table'!$B$6:$D$22,3),VLOOKUP(H5855,'Shoe size conversion table'!$J$6:$L$22,3))</f>
        <v>5.5</v>
      </c>
      <c r="K5855" s="11">
        <v>189</v>
      </c>
      <c r="L5855" s="12">
        <v>0.5</v>
      </c>
      <c r="M5855" s="7">
        <f t="shared" si="274"/>
        <v>2015</v>
      </c>
      <c r="N5855" s="7">
        <f t="shared" si="275"/>
        <v>9</v>
      </c>
      <c r="O5855" s="30">
        <f t="shared" si="276"/>
        <v>94.5</v>
      </c>
    </row>
    <row r="5856" spans="2:15" x14ac:dyDescent="0.2">
      <c r="B5856" s="13">
        <v>57585</v>
      </c>
      <c r="C5856" s="14">
        <v>42253.68611111123</v>
      </c>
      <c r="D5856" s="7" t="s">
        <v>9</v>
      </c>
      <c r="E5856" s="13">
        <v>2196</v>
      </c>
      <c r="F5856" s="7" t="s">
        <v>62</v>
      </c>
      <c r="G5856" s="7" t="s">
        <v>12</v>
      </c>
      <c r="H5856" s="13">
        <v>8.5</v>
      </c>
      <c r="I5856" s="13">
        <f>IF(G5856="Male",VLOOKUP(H5856,'Shoe size conversion table'!$B$6:$D$22,2),VLOOKUP(H5856,'Shoe size conversion table'!$J$6:$L$22,2))</f>
        <v>39</v>
      </c>
      <c r="J5856" s="13">
        <f>IF(G5856="Male",VLOOKUP(H5856,'Shoe size conversion table'!$B$6:$D$22,3),VLOOKUP(H5856,'Shoe size conversion table'!$J$6:$L$22,3))</f>
        <v>6.5</v>
      </c>
      <c r="K5856" s="11">
        <v>199</v>
      </c>
      <c r="L5856" s="12">
        <v>0</v>
      </c>
      <c r="M5856" s="7">
        <f t="shared" si="274"/>
        <v>2015</v>
      </c>
      <c r="N5856" s="7">
        <f t="shared" si="275"/>
        <v>9</v>
      </c>
      <c r="O5856" s="30">
        <f t="shared" si="276"/>
        <v>199</v>
      </c>
    </row>
    <row r="5857" spans="2:15" x14ac:dyDescent="0.2">
      <c r="B5857" s="13">
        <v>57586</v>
      </c>
      <c r="C5857" s="14">
        <v>42253.726111111333</v>
      </c>
      <c r="D5857" s="7" t="s">
        <v>7</v>
      </c>
      <c r="E5857" s="13">
        <v>2190</v>
      </c>
      <c r="F5857" s="7" t="s">
        <v>45</v>
      </c>
      <c r="G5857" s="7" t="s">
        <v>11</v>
      </c>
      <c r="H5857" s="13">
        <v>9</v>
      </c>
      <c r="I5857" s="13">
        <f>IF(G5857="Male",VLOOKUP(H5857,'Shoe size conversion table'!$B$6:$D$22,2),VLOOKUP(H5857,'Shoe size conversion table'!$J$6:$L$22,2))</f>
        <v>42</v>
      </c>
      <c r="J5857" s="13">
        <f>IF(G5857="Male",VLOOKUP(H5857,'Shoe size conversion table'!$B$6:$D$22,3),VLOOKUP(H5857,'Shoe size conversion table'!$J$6:$L$22,3))</f>
        <v>8.5</v>
      </c>
      <c r="K5857" s="11">
        <v>149</v>
      </c>
      <c r="L5857" s="12">
        <v>0</v>
      </c>
      <c r="M5857" s="7">
        <f t="shared" si="274"/>
        <v>2015</v>
      </c>
      <c r="N5857" s="7">
        <f t="shared" si="275"/>
        <v>9</v>
      </c>
      <c r="O5857" s="30">
        <f t="shared" si="276"/>
        <v>149</v>
      </c>
    </row>
    <row r="5858" spans="2:15" x14ac:dyDescent="0.2">
      <c r="B5858" s="13">
        <v>57587</v>
      </c>
      <c r="C5858" s="14">
        <v>42253.746111111228</v>
      </c>
      <c r="D5858" s="7" t="s">
        <v>10</v>
      </c>
      <c r="E5858" s="13">
        <v>2215</v>
      </c>
      <c r="F5858" s="7" t="s">
        <v>36</v>
      </c>
      <c r="G5858" s="7" t="s">
        <v>12</v>
      </c>
      <c r="H5858" s="13">
        <v>8.5</v>
      </c>
      <c r="I5858" s="13">
        <f>IF(G5858="Male",VLOOKUP(H5858,'Shoe size conversion table'!$B$6:$D$22,2),VLOOKUP(H5858,'Shoe size conversion table'!$J$6:$L$22,2))</f>
        <v>39</v>
      </c>
      <c r="J5858" s="13">
        <f>IF(G5858="Male",VLOOKUP(H5858,'Shoe size conversion table'!$B$6:$D$22,3),VLOOKUP(H5858,'Shoe size conversion table'!$J$6:$L$22,3))</f>
        <v>6.5</v>
      </c>
      <c r="K5858" s="11">
        <v>189</v>
      </c>
      <c r="L5858" s="12">
        <v>0.2</v>
      </c>
      <c r="M5858" s="7">
        <f t="shared" si="274"/>
        <v>2015</v>
      </c>
      <c r="N5858" s="7">
        <f t="shared" si="275"/>
        <v>9</v>
      </c>
      <c r="O5858" s="30">
        <f t="shared" si="276"/>
        <v>151.20000000000002</v>
      </c>
    </row>
    <row r="5859" spans="2:15" x14ac:dyDescent="0.2">
      <c r="B5859" s="13">
        <v>57588</v>
      </c>
      <c r="C5859" s="14">
        <v>42253.756111111215</v>
      </c>
      <c r="D5859" s="7" t="s">
        <v>10</v>
      </c>
      <c r="E5859" s="13">
        <v>2165</v>
      </c>
      <c r="F5859" s="7" t="s">
        <v>34</v>
      </c>
      <c r="G5859" s="7" t="s">
        <v>11</v>
      </c>
      <c r="H5859" s="13">
        <v>9</v>
      </c>
      <c r="I5859" s="13">
        <f>IF(G5859="Male",VLOOKUP(H5859,'Shoe size conversion table'!$B$6:$D$22,2),VLOOKUP(H5859,'Shoe size conversion table'!$J$6:$L$22,2))</f>
        <v>42</v>
      </c>
      <c r="J5859" s="13">
        <f>IF(G5859="Male",VLOOKUP(H5859,'Shoe size conversion table'!$B$6:$D$22,3),VLOOKUP(H5859,'Shoe size conversion table'!$J$6:$L$22,3))</f>
        <v>8.5</v>
      </c>
      <c r="K5859" s="11">
        <v>149</v>
      </c>
      <c r="L5859" s="12">
        <v>0.2</v>
      </c>
      <c r="M5859" s="7">
        <f t="shared" si="274"/>
        <v>2015</v>
      </c>
      <c r="N5859" s="7">
        <f t="shared" si="275"/>
        <v>9</v>
      </c>
      <c r="O5859" s="30">
        <f t="shared" si="276"/>
        <v>119.2</v>
      </c>
    </row>
    <row r="5860" spans="2:15" x14ac:dyDescent="0.2">
      <c r="B5860" s="13">
        <v>57589</v>
      </c>
      <c r="C5860" s="14">
        <v>42253.946111111232</v>
      </c>
      <c r="D5860" s="7" t="s">
        <v>8</v>
      </c>
      <c r="E5860" s="13">
        <v>2164</v>
      </c>
      <c r="F5860" s="7" t="s">
        <v>38</v>
      </c>
      <c r="G5860" s="7" t="s">
        <v>11</v>
      </c>
      <c r="H5860" s="13">
        <v>10</v>
      </c>
      <c r="I5860" s="13">
        <f>IF(G5860="Male",VLOOKUP(H5860,'Shoe size conversion table'!$B$6:$D$22,2),VLOOKUP(H5860,'Shoe size conversion table'!$J$6:$L$22,2))</f>
        <v>43</v>
      </c>
      <c r="J5860" s="13">
        <f>IF(G5860="Male",VLOOKUP(H5860,'Shoe size conversion table'!$B$6:$D$22,3),VLOOKUP(H5860,'Shoe size conversion table'!$J$6:$L$22,3))</f>
        <v>9.5</v>
      </c>
      <c r="K5860" s="11">
        <v>199</v>
      </c>
      <c r="L5860" s="12">
        <v>0</v>
      </c>
      <c r="M5860" s="7">
        <f t="shared" si="274"/>
        <v>2015</v>
      </c>
      <c r="N5860" s="7">
        <f t="shared" si="275"/>
        <v>9</v>
      </c>
      <c r="O5860" s="30">
        <f t="shared" si="276"/>
        <v>199</v>
      </c>
    </row>
    <row r="5861" spans="2:15" x14ac:dyDescent="0.2">
      <c r="B5861" s="13">
        <v>57590</v>
      </c>
      <c r="C5861" s="14">
        <v>42254.25611111123</v>
      </c>
      <c r="D5861" s="7" t="s">
        <v>10</v>
      </c>
      <c r="E5861" s="13">
        <v>2191</v>
      </c>
      <c r="F5861" s="7" t="s">
        <v>36</v>
      </c>
      <c r="G5861" s="7" t="s">
        <v>11</v>
      </c>
      <c r="H5861" s="13">
        <v>9.5</v>
      </c>
      <c r="I5861" s="13" t="str">
        <f>IF(G5861="Male",VLOOKUP(H5861,'Shoe size conversion table'!$B$6:$D$22,2),VLOOKUP(H5861,'Shoe size conversion table'!$J$6:$L$22,2))</f>
        <v>42-43</v>
      </c>
      <c r="J5861" s="13">
        <f>IF(G5861="Male",VLOOKUP(H5861,'Shoe size conversion table'!$B$6:$D$22,3),VLOOKUP(H5861,'Shoe size conversion table'!$J$6:$L$22,3))</f>
        <v>9</v>
      </c>
      <c r="K5861" s="11">
        <v>179</v>
      </c>
      <c r="L5861" s="12">
        <v>0</v>
      </c>
      <c r="M5861" s="7">
        <f t="shared" si="274"/>
        <v>2015</v>
      </c>
      <c r="N5861" s="7">
        <f t="shared" si="275"/>
        <v>9</v>
      </c>
      <c r="O5861" s="30">
        <f t="shared" si="276"/>
        <v>179</v>
      </c>
    </row>
    <row r="5862" spans="2:15" x14ac:dyDescent="0.2">
      <c r="B5862" s="13">
        <v>57591</v>
      </c>
      <c r="C5862" s="14">
        <v>42254.266111111217</v>
      </c>
      <c r="D5862" s="7" t="s">
        <v>10</v>
      </c>
      <c r="E5862" s="13">
        <v>2183</v>
      </c>
      <c r="F5862" s="7" t="s">
        <v>34</v>
      </c>
      <c r="G5862" s="7" t="s">
        <v>11</v>
      </c>
      <c r="H5862" s="13">
        <v>9</v>
      </c>
      <c r="I5862" s="13">
        <f>IF(G5862="Male",VLOOKUP(H5862,'Shoe size conversion table'!$B$6:$D$22,2),VLOOKUP(H5862,'Shoe size conversion table'!$J$6:$L$22,2))</f>
        <v>42</v>
      </c>
      <c r="J5862" s="13">
        <f>IF(G5862="Male",VLOOKUP(H5862,'Shoe size conversion table'!$B$6:$D$22,3),VLOOKUP(H5862,'Shoe size conversion table'!$J$6:$L$22,3))</f>
        <v>8.5</v>
      </c>
      <c r="K5862" s="11">
        <v>139</v>
      </c>
      <c r="L5862" s="12">
        <v>0.1</v>
      </c>
      <c r="M5862" s="7">
        <f t="shared" si="274"/>
        <v>2015</v>
      </c>
      <c r="N5862" s="7">
        <f t="shared" si="275"/>
        <v>9</v>
      </c>
      <c r="O5862" s="30">
        <f t="shared" si="276"/>
        <v>125.10000000000001</v>
      </c>
    </row>
    <row r="5863" spans="2:15" x14ac:dyDescent="0.2">
      <c r="B5863" s="13">
        <v>57592</v>
      </c>
      <c r="C5863" s="14">
        <v>42254.296111111231</v>
      </c>
      <c r="D5863" s="7" t="s">
        <v>10</v>
      </c>
      <c r="E5863" s="13">
        <v>2228</v>
      </c>
      <c r="F5863" s="7" t="s">
        <v>34</v>
      </c>
      <c r="G5863" s="7" t="s">
        <v>11</v>
      </c>
      <c r="H5863" s="13">
        <v>8</v>
      </c>
      <c r="I5863" s="13">
        <f>IF(G5863="Male",VLOOKUP(H5863,'Shoe size conversion table'!$B$6:$D$22,2),VLOOKUP(H5863,'Shoe size conversion table'!$J$6:$L$22,2))</f>
        <v>41</v>
      </c>
      <c r="J5863" s="13">
        <f>IF(G5863="Male",VLOOKUP(H5863,'Shoe size conversion table'!$B$6:$D$22,3),VLOOKUP(H5863,'Shoe size conversion table'!$J$6:$L$22,3))</f>
        <v>7.5</v>
      </c>
      <c r="K5863" s="11">
        <v>129</v>
      </c>
      <c r="L5863" s="12">
        <v>0</v>
      </c>
      <c r="M5863" s="7">
        <f t="shared" si="274"/>
        <v>2015</v>
      </c>
      <c r="N5863" s="7">
        <f t="shared" si="275"/>
        <v>9</v>
      </c>
      <c r="O5863" s="30">
        <f t="shared" si="276"/>
        <v>129</v>
      </c>
    </row>
    <row r="5864" spans="2:15" x14ac:dyDescent="0.2">
      <c r="B5864" s="13">
        <v>57593</v>
      </c>
      <c r="C5864" s="14">
        <v>42254.326111111091</v>
      </c>
      <c r="D5864" s="7" t="s">
        <v>9</v>
      </c>
      <c r="E5864" s="13">
        <v>2231</v>
      </c>
      <c r="F5864" s="7" t="s">
        <v>61</v>
      </c>
      <c r="G5864" s="7" t="s">
        <v>12</v>
      </c>
      <c r="H5864" s="13">
        <v>10.5</v>
      </c>
      <c r="I5864" s="13">
        <f>IF(G5864="Male",VLOOKUP(H5864,'Shoe size conversion table'!$B$6:$D$22,2),VLOOKUP(H5864,'Shoe size conversion table'!$J$6:$L$22,2))</f>
        <v>41</v>
      </c>
      <c r="J5864" s="13">
        <f>IF(G5864="Male",VLOOKUP(H5864,'Shoe size conversion table'!$B$6:$D$22,3),VLOOKUP(H5864,'Shoe size conversion table'!$J$6:$L$22,3))</f>
        <v>8.5</v>
      </c>
      <c r="K5864" s="11">
        <v>169</v>
      </c>
      <c r="L5864" s="12">
        <v>0</v>
      </c>
      <c r="M5864" s="7">
        <f t="shared" si="274"/>
        <v>2015</v>
      </c>
      <c r="N5864" s="7">
        <f t="shared" si="275"/>
        <v>9</v>
      </c>
      <c r="O5864" s="30">
        <f t="shared" si="276"/>
        <v>169</v>
      </c>
    </row>
    <row r="5865" spans="2:15" x14ac:dyDescent="0.2">
      <c r="B5865" s="13">
        <v>57594</v>
      </c>
      <c r="C5865" s="14">
        <v>42254.346111111088</v>
      </c>
      <c r="D5865" s="7" t="s">
        <v>7</v>
      </c>
      <c r="E5865" s="13">
        <v>2193</v>
      </c>
      <c r="F5865" s="7" t="s">
        <v>44</v>
      </c>
      <c r="G5865" s="7" t="s">
        <v>12</v>
      </c>
      <c r="H5865" s="13">
        <v>9</v>
      </c>
      <c r="I5865" s="13" t="str">
        <f>IF(G5865="Male",VLOOKUP(H5865,'Shoe size conversion table'!$B$6:$D$22,2),VLOOKUP(H5865,'Shoe size conversion table'!$J$6:$L$22,2))</f>
        <v>39-40</v>
      </c>
      <c r="J5865" s="13">
        <f>IF(G5865="Male",VLOOKUP(H5865,'Shoe size conversion table'!$B$6:$D$22,3),VLOOKUP(H5865,'Shoe size conversion table'!$J$6:$L$22,3))</f>
        <v>7</v>
      </c>
      <c r="K5865" s="11">
        <v>189</v>
      </c>
      <c r="L5865" s="12">
        <v>0.2</v>
      </c>
      <c r="M5865" s="7">
        <f t="shared" si="274"/>
        <v>2015</v>
      </c>
      <c r="N5865" s="7">
        <f t="shared" si="275"/>
        <v>9</v>
      </c>
      <c r="O5865" s="30">
        <f t="shared" si="276"/>
        <v>151.20000000000002</v>
      </c>
    </row>
    <row r="5866" spans="2:15" x14ac:dyDescent="0.2">
      <c r="B5866" s="13">
        <v>57595</v>
      </c>
      <c r="C5866" s="14">
        <v>42254.436111111339</v>
      </c>
      <c r="D5866" s="7" t="s">
        <v>8</v>
      </c>
      <c r="E5866" s="13">
        <v>2204</v>
      </c>
      <c r="F5866" s="7" t="s">
        <v>42</v>
      </c>
      <c r="G5866" s="7" t="s">
        <v>12</v>
      </c>
      <c r="H5866" s="13">
        <v>8</v>
      </c>
      <c r="I5866" s="13" t="str">
        <f>IF(G5866="Male",VLOOKUP(H5866,'Shoe size conversion table'!$B$6:$D$22,2),VLOOKUP(H5866,'Shoe size conversion table'!$J$6:$L$22,2))</f>
        <v>38-39</v>
      </c>
      <c r="J5866" s="13">
        <f>IF(G5866="Male",VLOOKUP(H5866,'Shoe size conversion table'!$B$6:$D$22,3),VLOOKUP(H5866,'Shoe size conversion table'!$J$6:$L$22,3))</f>
        <v>6</v>
      </c>
      <c r="K5866" s="11">
        <v>129</v>
      </c>
      <c r="L5866" s="12">
        <v>0</v>
      </c>
      <c r="M5866" s="7">
        <f t="shared" si="274"/>
        <v>2015</v>
      </c>
      <c r="N5866" s="7">
        <f t="shared" si="275"/>
        <v>9</v>
      </c>
      <c r="O5866" s="30">
        <f t="shared" si="276"/>
        <v>129</v>
      </c>
    </row>
    <row r="5867" spans="2:15" x14ac:dyDescent="0.2">
      <c r="B5867" s="13">
        <v>57596</v>
      </c>
      <c r="C5867" s="14">
        <v>42254.466111111215</v>
      </c>
      <c r="D5867" s="7" t="s">
        <v>9</v>
      </c>
      <c r="E5867" s="13">
        <v>2151</v>
      </c>
      <c r="F5867" s="7" t="s">
        <v>62</v>
      </c>
      <c r="G5867" s="7" t="s">
        <v>11</v>
      </c>
      <c r="H5867" s="13">
        <v>10</v>
      </c>
      <c r="I5867" s="13">
        <f>IF(G5867="Male",VLOOKUP(H5867,'Shoe size conversion table'!$B$6:$D$22,2),VLOOKUP(H5867,'Shoe size conversion table'!$J$6:$L$22,2))</f>
        <v>43</v>
      </c>
      <c r="J5867" s="13">
        <f>IF(G5867="Male",VLOOKUP(H5867,'Shoe size conversion table'!$B$6:$D$22,3),VLOOKUP(H5867,'Shoe size conversion table'!$J$6:$L$22,3))</f>
        <v>9.5</v>
      </c>
      <c r="K5867" s="11">
        <v>179</v>
      </c>
      <c r="L5867" s="12">
        <v>0.3</v>
      </c>
      <c r="M5867" s="7">
        <f t="shared" si="274"/>
        <v>2015</v>
      </c>
      <c r="N5867" s="7">
        <f t="shared" si="275"/>
        <v>9</v>
      </c>
      <c r="O5867" s="30">
        <f t="shared" si="276"/>
        <v>125.3</v>
      </c>
    </row>
    <row r="5868" spans="2:15" x14ac:dyDescent="0.2">
      <c r="B5868" s="13">
        <v>57597</v>
      </c>
      <c r="C5868" s="14">
        <v>42254.486111111328</v>
      </c>
      <c r="D5868" s="7" t="s">
        <v>7</v>
      </c>
      <c r="E5868" s="13">
        <v>2212</v>
      </c>
      <c r="F5868" s="7" t="s">
        <v>53</v>
      </c>
      <c r="G5868" s="7" t="s">
        <v>11</v>
      </c>
      <c r="H5868" s="13">
        <v>10</v>
      </c>
      <c r="I5868" s="13">
        <f>IF(G5868="Male",VLOOKUP(H5868,'Shoe size conversion table'!$B$6:$D$22,2),VLOOKUP(H5868,'Shoe size conversion table'!$J$6:$L$22,2))</f>
        <v>43</v>
      </c>
      <c r="J5868" s="13">
        <f>IF(G5868="Male",VLOOKUP(H5868,'Shoe size conversion table'!$B$6:$D$22,3),VLOOKUP(H5868,'Shoe size conversion table'!$J$6:$L$22,3))</f>
        <v>9.5</v>
      </c>
      <c r="K5868" s="11">
        <v>179</v>
      </c>
      <c r="L5868" s="12">
        <v>0</v>
      </c>
      <c r="M5868" s="7">
        <f t="shared" si="274"/>
        <v>2015</v>
      </c>
      <c r="N5868" s="7">
        <f t="shared" si="275"/>
        <v>9</v>
      </c>
      <c r="O5868" s="30">
        <f t="shared" si="276"/>
        <v>179</v>
      </c>
    </row>
    <row r="5869" spans="2:15" x14ac:dyDescent="0.2">
      <c r="B5869" s="13">
        <v>57598</v>
      </c>
      <c r="C5869" s="14">
        <v>42254.616111111231</v>
      </c>
      <c r="D5869" s="7" t="s">
        <v>10</v>
      </c>
      <c r="E5869" s="13">
        <v>2183</v>
      </c>
      <c r="F5869" s="7" t="s">
        <v>34</v>
      </c>
      <c r="G5869" s="7" t="s">
        <v>11</v>
      </c>
      <c r="H5869" s="13">
        <v>9.5</v>
      </c>
      <c r="I5869" s="13" t="str">
        <f>IF(G5869="Male",VLOOKUP(H5869,'Shoe size conversion table'!$B$6:$D$22,2),VLOOKUP(H5869,'Shoe size conversion table'!$J$6:$L$22,2))</f>
        <v>42-43</v>
      </c>
      <c r="J5869" s="13">
        <f>IF(G5869="Male",VLOOKUP(H5869,'Shoe size conversion table'!$B$6:$D$22,3),VLOOKUP(H5869,'Shoe size conversion table'!$J$6:$L$22,3))</f>
        <v>9</v>
      </c>
      <c r="K5869" s="11">
        <v>149</v>
      </c>
      <c r="L5869" s="12">
        <v>0.5</v>
      </c>
      <c r="M5869" s="7">
        <f t="shared" si="274"/>
        <v>2015</v>
      </c>
      <c r="N5869" s="7">
        <f t="shared" si="275"/>
        <v>9</v>
      </c>
      <c r="O5869" s="30">
        <f t="shared" si="276"/>
        <v>74.5</v>
      </c>
    </row>
    <row r="5870" spans="2:15" x14ac:dyDescent="0.2">
      <c r="B5870" s="13">
        <v>57599</v>
      </c>
      <c r="C5870" s="14">
        <v>42254.616111111231</v>
      </c>
      <c r="D5870" s="7" t="s">
        <v>10</v>
      </c>
      <c r="E5870" s="13">
        <v>2201</v>
      </c>
      <c r="F5870" s="7" t="s">
        <v>35</v>
      </c>
      <c r="G5870" s="7" t="s">
        <v>12</v>
      </c>
      <c r="H5870" s="13">
        <v>9</v>
      </c>
      <c r="I5870" s="13" t="str">
        <f>IF(G5870="Male",VLOOKUP(H5870,'Shoe size conversion table'!$B$6:$D$22,2),VLOOKUP(H5870,'Shoe size conversion table'!$J$6:$L$22,2))</f>
        <v>39-40</v>
      </c>
      <c r="J5870" s="13">
        <f>IF(G5870="Male",VLOOKUP(H5870,'Shoe size conversion table'!$B$6:$D$22,3),VLOOKUP(H5870,'Shoe size conversion table'!$J$6:$L$22,3))</f>
        <v>7</v>
      </c>
      <c r="K5870" s="11">
        <v>149</v>
      </c>
      <c r="L5870" s="12">
        <v>0</v>
      </c>
      <c r="M5870" s="7">
        <f t="shared" si="274"/>
        <v>2015</v>
      </c>
      <c r="N5870" s="7">
        <f t="shared" si="275"/>
        <v>9</v>
      </c>
      <c r="O5870" s="30">
        <f t="shared" si="276"/>
        <v>149</v>
      </c>
    </row>
    <row r="5871" spans="2:15" x14ac:dyDescent="0.2">
      <c r="B5871" s="13">
        <v>57600</v>
      </c>
      <c r="C5871" s="14">
        <v>42254.646111111215</v>
      </c>
      <c r="D5871" s="7" t="s">
        <v>9</v>
      </c>
      <c r="E5871" s="13">
        <v>2152</v>
      </c>
      <c r="F5871" s="7" t="s">
        <v>62</v>
      </c>
      <c r="G5871" s="7" t="s">
        <v>11</v>
      </c>
      <c r="H5871" s="13">
        <v>8.5</v>
      </c>
      <c r="I5871" s="13" t="str">
        <f>IF(G5871="Male",VLOOKUP(H5871,'Shoe size conversion table'!$B$6:$D$22,2),VLOOKUP(H5871,'Shoe size conversion table'!$J$6:$L$22,2))</f>
        <v>41-42</v>
      </c>
      <c r="J5871" s="13">
        <f>IF(G5871="Male",VLOOKUP(H5871,'Shoe size conversion table'!$B$6:$D$22,3),VLOOKUP(H5871,'Shoe size conversion table'!$J$6:$L$22,3))</f>
        <v>8</v>
      </c>
      <c r="K5871" s="11">
        <v>199</v>
      </c>
      <c r="L5871" s="12">
        <v>0.2</v>
      </c>
      <c r="M5871" s="7">
        <f t="shared" si="274"/>
        <v>2015</v>
      </c>
      <c r="N5871" s="7">
        <f t="shared" si="275"/>
        <v>9</v>
      </c>
      <c r="O5871" s="30">
        <f t="shared" si="276"/>
        <v>159.20000000000002</v>
      </c>
    </row>
    <row r="5872" spans="2:15" x14ac:dyDescent="0.2">
      <c r="B5872" s="13">
        <v>57601</v>
      </c>
      <c r="C5872" s="14">
        <v>42254.656111111333</v>
      </c>
      <c r="D5872" s="7" t="s">
        <v>7</v>
      </c>
      <c r="E5872" s="13">
        <v>2189</v>
      </c>
      <c r="F5872" s="7" t="s">
        <v>48</v>
      </c>
      <c r="G5872" s="7" t="s">
        <v>11</v>
      </c>
      <c r="H5872" s="13">
        <v>8.5</v>
      </c>
      <c r="I5872" s="13" t="str">
        <f>IF(G5872="Male",VLOOKUP(H5872,'Shoe size conversion table'!$B$6:$D$22,2),VLOOKUP(H5872,'Shoe size conversion table'!$J$6:$L$22,2))</f>
        <v>41-42</v>
      </c>
      <c r="J5872" s="13">
        <f>IF(G5872="Male",VLOOKUP(H5872,'Shoe size conversion table'!$B$6:$D$22,3),VLOOKUP(H5872,'Shoe size conversion table'!$J$6:$L$22,3))</f>
        <v>8</v>
      </c>
      <c r="K5872" s="11">
        <v>139</v>
      </c>
      <c r="L5872" s="12">
        <v>0</v>
      </c>
      <c r="M5872" s="7">
        <f t="shared" si="274"/>
        <v>2015</v>
      </c>
      <c r="N5872" s="7">
        <f t="shared" si="275"/>
        <v>9</v>
      </c>
      <c r="O5872" s="30">
        <f t="shared" si="276"/>
        <v>139</v>
      </c>
    </row>
    <row r="5873" spans="2:15" x14ac:dyDescent="0.2">
      <c r="B5873" s="13">
        <v>57601</v>
      </c>
      <c r="C5873" s="14">
        <v>42254.656111111333</v>
      </c>
      <c r="D5873" s="7" t="s">
        <v>7</v>
      </c>
      <c r="E5873" s="13">
        <v>2234</v>
      </c>
      <c r="F5873" s="7" t="s">
        <v>48</v>
      </c>
      <c r="G5873" s="7" t="s">
        <v>12</v>
      </c>
      <c r="H5873" s="13">
        <v>9</v>
      </c>
      <c r="I5873" s="13" t="str">
        <f>IF(G5873="Male",VLOOKUP(H5873,'Shoe size conversion table'!$B$6:$D$22,2),VLOOKUP(H5873,'Shoe size conversion table'!$J$6:$L$22,2))</f>
        <v>39-40</v>
      </c>
      <c r="J5873" s="13">
        <f>IF(G5873="Male",VLOOKUP(H5873,'Shoe size conversion table'!$B$6:$D$22,3),VLOOKUP(H5873,'Shoe size conversion table'!$J$6:$L$22,3))</f>
        <v>7</v>
      </c>
      <c r="K5873" s="11">
        <v>199</v>
      </c>
      <c r="L5873" s="12">
        <v>0.3</v>
      </c>
      <c r="M5873" s="7">
        <f t="shared" si="274"/>
        <v>2015</v>
      </c>
      <c r="N5873" s="7">
        <f t="shared" si="275"/>
        <v>9</v>
      </c>
      <c r="O5873" s="30">
        <f t="shared" si="276"/>
        <v>139.29999999999998</v>
      </c>
    </row>
    <row r="5874" spans="2:15" x14ac:dyDescent="0.2">
      <c r="B5874" s="13">
        <v>57602</v>
      </c>
      <c r="C5874" s="14">
        <v>42254.67611111133</v>
      </c>
      <c r="D5874" s="7" t="s">
        <v>10</v>
      </c>
      <c r="E5874" s="13">
        <v>2157</v>
      </c>
      <c r="F5874" s="7" t="s">
        <v>34</v>
      </c>
      <c r="G5874" s="7" t="s">
        <v>11</v>
      </c>
      <c r="H5874" s="13">
        <v>10</v>
      </c>
      <c r="I5874" s="13">
        <f>IF(G5874="Male",VLOOKUP(H5874,'Shoe size conversion table'!$B$6:$D$22,2),VLOOKUP(H5874,'Shoe size conversion table'!$J$6:$L$22,2))</f>
        <v>43</v>
      </c>
      <c r="J5874" s="13">
        <f>IF(G5874="Male",VLOOKUP(H5874,'Shoe size conversion table'!$B$6:$D$22,3),VLOOKUP(H5874,'Shoe size conversion table'!$J$6:$L$22,3))</f>
        <v>9.5</v>
      </c>
      <c r="K5874" s="11">
        <v>169</v>
      </c>
      <c r="L5874" s="12">
        <v>0</v>
      </c>
      <c r="M5874" s="7">
        <f t="shared" si="274"/>
        <v>2015</v>
      </c>
      <c r="N5874" s="7">
        <f t="shared" si="275"/>
        <v>9</v>
      </c>
      <c r="O5874" s="30">
        <f t="shared" si="276"/>
        <v>169</v>
      </c>
    </row>
    <row r="5875" spans="2:15" x14ac:dyDescent="0.2">
      <c r="B5875" s="13">
        <v>57603</v>
      </c>
      <c r="C5875" s="14">
        <v>42254.68611111123</v>
      </c>
      <c r="D5875" s="7" t="s">
        <v>7</v>
      </c>
      <c r="E5875" s="13">
        <v>2222</v>
      </c>
      <c r="F5875" s="7" t="s">
        <v>48</v>
      </c>
      <c r="G5875" s="7" t="s">
        <v>11</v>
      </c>
      <c r="H5875" s="13">
        <v>10</v>
      </c>
      <c r="I5875" s="13">
        <f>IF(G5875="Male",VLOOKUP(H5875,'Shoe size conversion table'!$B$6:$D$22,2),VLOOKUP(H5875,'Shoe size conversion table'!$J$6:$L$22,2))</f>
        <v>43</v>
      </c>
      <c r="J5875" s="13">
        <f>IF(G5875="Male",VLOOKUP(H5875,'Shoe size conversion table'!$B$6:$D$22,3),VLOOKUP(H5875,'Shoe size conversion table'!$J$6:$L$22,3))</f>
        <v>9.5</v>
      </c>
      <c r="K5875" s="11">
        <v>139</v>
      </c>
      <c r="L5875" s="12">
        <v>0.1</v>
      </c>
      <c r="M5875" s="7">
        <f t="shared" si="274"/>
        <v>2015</v>
      </c>
      <c r="N5875" s="7">
        <f t="shared" si="275"/>
        <v>9</v>
      </c>
      <c r="O5875" s="30">
        <f t="shared" si="276"/>
        <v>125.10000000000001</v>
      </c>
    </row>
    <row r="5876" spans="2:15" x14ac:dyDescent="0.2">
      <c r="B5876" s="13">
        <v>57603</v>
      </c>
      <c r="C5876" s="14">
        <v>42254.68611111123</v>
      </c>
      <c r="D5876" s="7" t="s">
        <v>7</v>
      </c>
      <c r="E5876" s="13">
        <v>2220</v>
      </c>
      <c r="F5876" s="7" t="s">
        <v>48</v>
      </c>
      <c r="G5876" s="7" t="s">
        <v>12</v>
      </c>
      <c r="H5876" s="13">
        <v>9.5</v>
      </c>
      <c r="I5876" s="13">
        <f>IF(G5876="Male",VLOOKUP(H5876,'Shoe size conversion table'!$B$6:$D$22,2),VLOOKUP(H5876,'Shoe size conversion table'!$J$6:$L$22,2))</f>
        <v>40</v>
      </c>
      <c r="J5876" s="13">
        <f>IF(G5876="Male",VLOOKUP(H5876,'Shoe size conversion table'!$B$6:$D$22,3),VLOOKUP(H5876,'Shoe size conversion table'!$J$6:$L$22,3))</f>
        <v>7.5</v>
      </c>
      <c r="K5876" s="11">
        <v>189</v>
      </c>
      <c r="L5876" s="12">
        <v>0.5</v>
      </c>
      <c r="M5876" s="7">
        <f t="shared" si="274"/>
        <v>2015</v>
      </c>
      <c r="N5876" s="7">
        <f t="shared" si="275"/>
        <v>9</v>
      </c>
      <c r="O5876" s="30">
        <f t="shared" si="276"/>
        <v>94.5</v>
      </c>
    </row>
    <row r="5877" spans="2:15" x14ac:dyDescent="0.2">
      <c r="B5877" s="13">
        <v>57604</v>
      </c>
      <c r="C5877" s="14">
        <v>42254.726111111333</v>
      </c>
      <c r="D5877" s="7" t="s">
        <v>7</v>
      </c>
      <c r="E5877" s="13">
        <v>2172</v>
      </c>
      <c r="F5877" s="7" t="s">
        <v>46</v>
      </c>
      <c r="G5877" s="7" t="s">
        <v>11</v>
      </c>
      <c r="H5877" s="13">
        <v>9.5</v>
      </c>
      <c r="I5877" s="13" t="str">
        <f>IF(G5877="Male",VLOOKUP(H5877,'Shoe size conversion table'!$B$6:$D$22,2),VLOOKUP(H5877,'Shoe size conversion table'!$J$6:$L$22,2))</f>
        <v>42-43</v>
      </c>
      <c r="J5877" s="13">
        <f>IF(G5877="Male",VLOOKUP(H5877,'Shoe size conversion table'!$B$6:$D$22,3),VLOOKUP(H5877,'Shoe size conversion table'!$J$6:$L$22,3))</f>
        <v>9</v>
      </c>
      <c r="K5877" s="11">
        <v>149</v>
      </c>
      <c r="L5877" s="12">
        <v>0</v>
      </c>
      <c r="M5877" s="7">
        <f t="shared" si="274"/>
        <v>2015</v>
      </c>
      <c r="N5877" s="7">
        <f t="shared" si="275"/>
        <v>9</v>
      </c>
      <c r="O5877" s="30">
        <f t="shared" si="276"/>
        <v>149</v>
      </c>
    </row>
    <row r="5878" spans="2:15" x14ac:dyDescent="0.2">
      <c r="B5878" s="13">
        <v>57605</v>
      </c>
      <c r="C5878" s="14">
        <v>42254.806111111218</v>
      </c>
      <c r="D5878" s="7" t="s">
        <v>7</v>
      </c>
      <c r="E5878" s="13">
        <v>2213</v>
      </c>
      <c r="F5878" s="7" t="s">
        <v>48</v>
      </c>
      <c r="G5878" s="7" t="s">
        <v>12</v>
      </c>
      <c r="H5878" s="13">
        <v>7.5</v>
      </c>
      <c r="I5878" s="13">
        <f>IF(G5878="Male",VLOOKUP(H5878,'Shoe size conversion table'!$B$6:$D$22,2),VLOOKUP(H5878,'Shoe size conversion table'!$J$6:$L$22,2))</f>
        <v>38</v>
      </c>
      <c r="J5878" s="13">
        <f>IF(G5878="Male",VLOOKUP(H5878,'Shoe size conversion table'!$B$6:$D$22,3),VLOOKUP(H5878,'Shoe size conversion table'!$J$6:$L$22,3))</f>
        <v>5.5</v>
      </c>
      <c r="K5878" s="11">
        <v>199</v>
      </c>
      <c r="L5878" s="12">
        <v>0</v>
      </c>
      <c r="M5878" s="7">
        <f t="shared" si="274"/>
        <v>2015</v>
      </c>
      <c r="N5878" s="7">
        <f t="shared" si="275"/>
        <v>9</v>
      </c>
      <c r="O5878" s="30">
        <f t="shared" si="276"/>
        <v>199</v>
      </c>
    </row>
    <row r="5879" spans="2:15" x14ac:dyDescent="0.2">
      <c r="B5879" s="13">
        <v>57606</v>
      </c>
      <c r="C5879" s="14">
        <v>42254.946111111232</v>
      </c>
      <c r="D5879" s="7" t="s">
        <v>9</v>
      </c>
      <c r="E5879" s="13">
        <v>2215</v>
      </c>
      <c r="F5879" s="7" t="s">
        <v>62</v>
      </c>
      <c r="G5879" s="7" t="s">
        <v>12</v>
      </c>
      <c r="H5879" s="13">
        <v>5</v>
      </c>
      <c r="I5879" s="13" t="str">
        <f>IF(G5879="Male",VLOOKUP(H5879,'Shoe size conversion table'!$B$6:$D$22,2),VLOOKUP(H5879,'Shoe size conversion table'!$J$6:$L$22,2))</f>
        <v>35-36</v>
      </c>
      <c r="J5879" s="13">
        <f>IF(G5879="Male",VLOOKUP(H5879,'Shoe size conversion table'!$B$6:$D$22,3),VLOOKUP(H5879,'Shoe size conversion table'!$J$6:$L$22,3))</f>
        <v>3</v>
      </c>
      <c r="K5879" s="11">
        <v>199</v>
      </c>
      <c r="L5879" s="12">
        <v>0.1</v>
      </c>
      <c r="M5879" s="7">
        <f t="shared" si="274"/>
        <v>2015</v>
      </c>
      <c r="N5879" s="7">
        <f t="shared" si="275"/>
        <v>9</v>
      </c>
      <c r="O5879" s="30">
        <f t="shared" si="276"/>
        <v>179.1</v>
      </c>
    </row>
    <row r="5880" spans="2:15" x14ac:dyDescent="0.2">
      <c r="B5880" s="13">
        <v>57607</v>
      </c>
      <c r="C5880" s="14">
        <v>42255.066111111337</v>
      </c>
      <c r="D5880" s="7" t="s">
        <v>10</v>
      </c>
      <c r="E5880" s="13">
        <v>2181</v>
      </c>
      <c r="F5880" s="7" t="s">
        <v>35</v>
      </c>
      <c r="G5880" s="7" t="s">
        <v>11</v>
      </c>
      <c r="H5880" s="13">
        <v>9.5</v>
      </c>
      <c r="I5880" s="13" t="str">
        <f>IF(G5880="Male",VLOOKUP(H5880,'Shoe size conversion table'!$B$6:$D$22,2),VLOOKUP(H5880,'Shoe size conversion table'!$J$6:$L$22,2))</f>
        <v>42-43</v>
      </c>
      <c r="J5880" s="13">
        <f>IF(G5880="Male",VLOOKUP(H5880,'Shoe size conversion table'!$B$6:$D$22,3),VLOOKUP(H5880,'Shoe size conversion table'!$J$6:$L$22,3))</f>
        <v>9</v>
      </c>
      <c r="K5880" s="11">
        <v>199</v>
      </c>
      <c r="L5880" s="12">
        <v>0</v>
      </c>
      <c r="M5880" s="7">
        <f t="shared" si="274"/>
        <v>2015</v>
      </c>
      <c r="N5880" s="7">
        <f t="shared" si="275"/>
        <v>9</v>
      </c>
      <c r="O5880" s="30">
        <f t="shared" si="276"/>
        <v>199</v>
      </c>
    </row>
    <row r="5881" spans="2:15" x14ac:dyDescent="0.2">
      <c r="B5881" s="13">
        <v>57608</v>
      </c>
      <c r="C5881" s="14">
        <v>42255.086111111217</v>
      </c>
      <c r="D5881" s="7" t="s">
        <v>10</v>
      </c>
      <c r="E5881" s="13">
        <v>2148</v>
      </c>
      <c r="F5881" s="7" t="s">
        <v>34</v>
      </c>
      <c r="G5881" s="7" t="s">
        <v>11</v>
      </c>
      <c r="H5881" s="13">
        <v>10.5</v>
      </c>
      <c r="I5881" s="13" t="str">
        <f>IF(G5881="Male",VLOOKUP(H5881,'Shoe size conversion table'!$B$6:$D$22,2),VLOOKUP(H5881,'Shoe size conversion table'!$J$6:$L$22,2))</f>
        <v>43-44</v>
      </c>
      <c r="J5881" s="13">
        <f>IF(G5881="Male",VLOOKUP(H5881,'Shoe size conversion table'!$B$6:$D$22,3),VLOOKUP(H5881,'Shoe size conversion table'!$J$6:$L$22,3))</f>
        <v>10</v>
      </c>
      <c r="K5881" s="11">
        <v>129</v>
      </c>
      <c r="L5881" s="12">
        <v>0.5</v>
      </c>
      <c r="M5881" s="7">
        <f t="shared" si="274"/>
        <v>2015</v>
      </c>
      <c r="N5881" s="7">
        <f t="shared" si="275"/>
        <v>9</v>
      </c>
      <c r="O5881" s="30">
        <f t="shared" si="276"/>
        <v>64.5</v>
      </c>
    </row>
    <row r="5882" spans="2:15" x14ac:dyDescent="0.2">
      <c r="B5882" s="13">
        <v>57609</v>
      </c>
      <c r="C5882" s="14">
        <v>42255.176111111221</v>
      </c>
      <c r="D5882" s="7" t="s">
        <v>10</v>
      </c>
      <c r="E5882" s="13">
        <v>2175</v>
      </c>
      <c r="F5882" s="7" t="s">
        <v>35</v>
      </c>
      <c r="G5882" s="7" t="s">
        <v>11</v>
      </c>
      <c r="H5882" s="13">
        <v>9</v>
      </c>
      <c r="I5882" s="13">
        <f>IF(G5882="Male",VLOOKUP(H5882,'Shoe size conversion table'!$B$6:$D$22,2),VLOOKUP(H5882,'Shoe size conversion table'!$J$6:$L$22,2))</f>
        <v>42</v>
      </c>
      <c r="J5882" s="13">
        <f>IF(G5882="Male",VLOOKUP(H5882,'Shoe size conversion table'!$B$6:$D$22,3),VLOOKUP(H5882,'Shoe size conversion table'!$J$6:$L$22,3))</f>
        <v>8.5</v>
      </c>
      <c r="K5882" s="11">
        <v>129</v>
      </c>
      <c r="L5882" s="12">
        <v>0</v>
      </c>
      <c r="M5882" s="7">
        <f t="shared" si="274"/>
        <v>2015</v>
      </c>
      <c r="N5882" s="7">
        <f t="shared" si="275"/>
        <v>9</v>
      </c>
      <c r="O5882" s="30">
        <f t="shared" si="276"/>
        <v>129</v>
      </c>
    </row>
    <row r="5883" spans="2:15" x14ac:dyDescent="0.2">
      <c r="B5883" s="13">
        <v>57610</v>
      </c>
      <c r="C5883" s="14">
        <v>42255.206111111089</v>
      </c>
      <c r="D5883" s="7" t="s">
        <v>10</v>
      </c>
      <c r="E5883" s="13">
        <v>2155</v>
      </c>
      <c r="F5883" s="7" t="s">
        <v>35</v>
      </c>
      <c r="G5883" s="7" t="s">
        <v>11</v>
      </c>
      <c r="H5883" s="13">
        <v>11.5</v>
      </c>
      <c r="I5883" s="13" t="str">
        <f>IF(G5883="Male",VLOOKUP(H5883,'Shoe size conversion table'!$B$6:$D$22,2),VLOOKUP(H5883,'Shoe size conversion table'!$J$6:$L$22,2))</f>
        <v>44-45</v>
      </c>
      <c r="J5883" s="13">
        <f>IF(G5883="Male",VLOOKUP(H5883,'Shoe size conversion table'!$B$6:$D$22,3),VLOOKUP(H5883,'Shoe size conversion table'!$J$6:$L$22,3))</f>
        <v>11</v>
      </c>
      <c r="K5883" s="11">
        <v>129</v>
      </c>
      <c r="L5883" s="12">
        <v>0</v>
      </c>
      <c r="M5883" s="7">
        <f t="shared" si="274"/>
        <v>2015</v>
      </c>
      <c r="N5883" s="7">
        <f t="shared" si="275"/>
        <v>9</v>
      </c>
      <c r="O5883" s="30">
        <f t="shared" si="276"/>
        <v>129</v>
      </c>
    </row>
    <row r="5884" spans="2:15" x14ac:dyDescent="0.2">
      <c r="B5884" s="13">
        <v>57611</v>
      </c>
      <c r="C5884" s="14">
        <v>42255.216111111091</v>
      </c>
      <c r="D5884" s="7" t="s">
        <v>9</v>
      </c>
      <c r="E5884" s="13">
        <v>2215</v>
      </c>
      <c r="F5884" s="7" t="s">
        <v>60</v>
      </c>
      <c r="G5884" s="7" t="s">
        <v>11</v>
      </c>
      <c r="H5884" s="13">
        <v>9.5</v>
      </c>
      <c r="I5884" s="13" t="str">
        <f>IF(G5884="Male",VLOOKUP(H5884,'Shoe size conversion table'!$B$6:$D$22,2),VLOOKUP(H5884,'Shoe size conversion table'!$J$6:$L$22,2))</f>
        <v>42-43</v>
      </c>
      <c r="J5884" s="13">
        <f>IF(G5884="Male",VLOOKUP(H5884,'Shoe size conversion table'!$B$6:$D$22,3),VLOOKUP(H5884,'Shoe size conversion table'!$J$6:$L$22,3))</f>
        <v>9</v>
      </c>
      <c r="K5884" s="11">
        <v>149</v>
      </c>
      <c r="L5884" s="12">
        <v>0.2</v>
      </c>
      <c r="M5884" s="7">
        <f t="shared" si="274"/>
        <v>2015</v>
      </c>
      <c r="N5884" s="7">
        <f t="shared" si="275"/>
        <v>9</v>
      </c>
      <c r="O5884" s="30">
        <f t="shared" si="276"/>
        <v>119.2</v>
      </c>
    </row>
    <row r="5885" spans="2:15" x14ac:dyDescent="0.2">
      <c r="B5885" s="13">
        <v>57612</v>
      </c>
      <c r="C5885" s="14">
        <v>42255.296111111231</v>
      </c>
      <c r="D5885" s="7" t="s">
        <v>10</v>
      </c>
      <c r="E5885" s="13">
        <v>2212</v>
      </c>
      <c r="F5885" s="7" t="s">
        <v>35</v>
      </c>
      <c r="G5885" s="7" t="s">
        <v>11</v>
      </c>
      <c r="H5885" s="13">
        <v>9</v>
      </c>
      <c r="I5885" s="13">
        <f>IF(G5885="Male",VLOOKUP(H5885,'Shoe size conversion table'!$B$6:$D$22,2),VLOOKUP(H5885,'Shoe size conversion table'!$J$6:$L$22,2))</f>
        <v>42</v>
      </c>
      <c r="J5885" s="13">
        <f>IF(G5885="Male",VLOOKUP(H5885,'Shoe size conversion table'!$B$6:$D$22,3),VLOOKUP(H5885,'Shoe size conversion table'!$J$6:$L$22,3))</f>
        <v>8.5</v>
      </c>
      <c r="K5885" s="11">
        <v>159</v>
      </c>
      <c r="L5885" s="12">
        <v>0.2</v>
      </c>
      <c r="M5885" s="7">
        <f t="shared" si="274"/>
        <v>2015</v>
      </c>
      <c r="N5885" s="7">
        <f t="shared" si="275"/>
        <v>9</v>
      </c>
      <c r="O5885" s="30">
        <f t="shared" si="276"/>
        <v>127.2</v>
      </c>
    </row>
    <row r="5886" spans="2:15" x14ac:dyDescent="0.2">
      <c r="B5886" s="13">
        <v>57613</v>
      </c>
      <c r="C5886" s="14">
        <v>42255.346111111088</v>
      </c>
      <c r="D5886" s="7" t="s">
        <v>7</v>
      </c>
      <c r="E5886" s="13">
        <v>2180</v>
      </c>
      <c r="F5886" s="7" t="s">
        <v>43</v>
      </c>
      <c r="G5886" s="7" t="s">
        <v>12</v>
      </c>
      <c r="H5886" s="13">
        <v>9</v>
      </c>
      <c r="I5886" s="13" t="str">
        <f>IF(G5886="Male",VLOOKUP(H5886,'Shoe size conversion table'!$B$6:$D$22,2),VLOOKUP(H5886,'Shoe size conversion table'!$J$6:$L$22,2))</f>
        <v>39-40</v>
      </c>
      <c r="J5886" s="13">
        <f>IF(G5886="Male",VLOOKUP(H5886,'Shoe size conversion table'!$B$6:$D$22,3),VLOOKUP(H5886,'Shoe size conversion table'!$J$6:$L$22,3))</f>
        <v>7</v>
      </c>
      <c r="K5886" s="11">
        <v>189</v>
      </c>
      <c r="L5886" s="12">
        <v>0.1</v>
      </c>
      <c r="M5886" s="7">
        <f t="shared" si="274"/>
        <v>2015</v>
      </c>
      <c r="N5886" s="7">
        <f t="shared" si="275"/>
        <v>9</v>
      </c>
      <c r="O5886" s="30">
        <f t="shared" si="276"/>
        <v>170.1</v>
      </c>
    </row>
    <row r="5887" spans="2:15" x14ac:dyDescent="0.2">
      <c r="B5887" s="13">
        <v>57614</v>
      </c>
      <c r="C5887" s="14">
        <v>42255.436111111339</v>
      </c>
      <c r="D5887" s="7" t="s">
        <v>10</v>
      </c>
      <c r="E5887" s="13">
        <v>2176</v>
      </c>
      <c r="F5887" s="7" t="s">
        <v>35</v>
      </c>
      <c r="G5887" s="7" t="s">
        <v>11</v>
      </c>
      <c r="H5887" s="13">
        <v>9.5</v>
      </c>
      <c r="I5887" s="13" t="str">
        <f>IF(G5887="Male",VLOOKUP(H5887,'Shoe size conversion table'!$B$6:$D$22,2),VLOOKUP(H5887,'Shoe size conversion table'!$J$6:$L$22,2))</f>
        <v>42-43</v>
      </c>
      <c r="J5887" s="13">
        <f>IF(G5887="Male",VLOOKUP(H5887,'Shoe size conversion table'!$B$6:$D$22,3),VLOOKUP(H5887,'Shoe size conversion table'!$J$6:$L$22,3))</f>
        <v>9</v>
      </c>
      <c r="K5887" s="11">
        <v>149</v>
      </c>
      <c r="L5887" s="12">
        <v>0</v>
      </c>
      <c r="M5887" s="7">
        <f t="shared" si="274"/>
        <v>2015</v>
      </c>
      <c r="N5887" s="7">
        <f t="shared" si="275"/>
        <v>9</v>
      </c>
      <c r="O5887" s="30">
        <f t="shared" si="276"/>
        <v>149</v>
      </c>
    </row>
    <row r="5888" spans="2:15" x14ac:dyDescent="0.2">
      <c r="B5888" s="13">
        <v>57615</v>
      </c>
      <c r="C5888" s="14">
        <v>42255.516111111341</v>
      </c>
      <c r="D5888" s="7" t="s">
        <v>7</v>
      </c>
      <c r="E5888" s="13">
        <v>2158</v>
      </c>
      <c r="F5888" s="7" t="s">
        <v>48</v>
      </c>
      <c r="G5888" s="7" t="s">
        <v>11</v>
      </c>
      <c r="H5888" s="13">
        <v>10.5</v>
      </c>
      <c r="I5888" s="13" t="str">
        <f>IF(G5888="Male",VLOOKUP(H5888,'Shoe size conversion table'!$B$6:$D$22,2),VLOOKUP(H5888,'Shoe size conversion table'!$J$6:$L$22,2))</f>
        <v>43-44</v>
      </c>
      <c r="J5888" s="13">
        <f>IF(G5888="Male",VLOOKUP(H5888,'Shoe size conversion table'!$B$6:$D$22,3),VLOOKUP(H5888,'Shoe size conversion table'!$J$6:$L$22,3))</f>
        <v>10</v>
      </c>
      <c r="K5888" s="11">
        <v>169</v>
      </c>
      <c r="L5888" s="12">
        <v>0</v>
      </c>
      <c r="M5888" s="7">
        <f t="shared" si="274"/>
        <v>2015</v>
      </c>
      <c r="N5888" s="7">
        <f t="shared" si="275"/>
        <v>9</v>
      </c>
      <c r="O5888" s="30">
        <f t="shared" si="276"/>
        <v>169</v>
      </c>
    </row>
    <row r="5889" spans="2:15" x14ac:dyDescent="0.2">
      <c r="B5889" s="13">
        <v>57615</v>
      </c>
      <c r="C5889" s="14">
        <v>42255.516111111341</v>
      </c>
      <c r="D5889" s="7" t="s">
        <v>7</v>
      </c>
      <c r="E5889" s="13">
        <v>2234</v>
      </c>
      <c r="F5889" s="7" t="s">
        <v>48</v>
      </c>
      <c r="G5889" s="7" t="s">
        <v>11</v>
      </c>
      <c r="H5889" s="13">
        <v>6</v>
      </c>
      <c r="I5889" s="13">
        <f>IF(G5889="Male",VLOOKUP(H5889,'Shoe size conversion table'!$B$6:$D$22,2),VLOOKUP(H5889,'Shoe size conversion table'!$J$6:$L$22,2))</f>
        <v>39</v>
      </c>
      <c r="J5889" s="13">
        <f>IF(G5889="Male",VLOOKUP(H5889,'Shoe size conversion table'!$B$6:$D$22,3),VLOOKUP(H5889,'Shoe size conversion table'!$J$6:$L$22,3))</f>
        <v>5.5</v>
      </c>
      <c r="K5889" s="11">
        <v>159</v>
      </c>
      <c r="L5889" s="12">
        <v>0</v>
      </c>
      <c r="M5889" s="7">
        <f t="shared" si="274"/>
        <v>2015</v>
      </c>
      <c r="N5889" s="7">
        <f t="shared" si="275"/>
        <v>9</v>
      </c>
      <c r="O5889" s="30">
        <f t="shared" si="276"/>
        <v>159</v>
      </c>
    </row>
    <row r="5890" spans="2:15" x14ac:dyDescent="0.2">
      <c r="B5890" s="13">
        <v>57616</v>
      </c>
      <c r="C5890" s="14">
        <v>42255.616111111231</v>
      </c>
      <c r="D5890" s="7" t="s">
        <v>8</v>
      </c>
      <c r="E5890" s="13">
        <v>2195</v>
      </c>
      <c r="F5890" s="7" t="s">
        <v>41</v>
      </c>
      <c r="G5890" s="7" t="s">
        <v>11</v>
      </c>
      <c r="H5890" s="13">
        <v>8.5</v>
      </c>
      <c r="I5890" s="13" t="str">
        <f>IF(G5890="Male",VLOOKUP(H5890,'Shoe size conversion table'!$B$6:$D$22,2),VLOOKUP(H5890,'Shoe size conversion table'!$J$6:$L$22,2))</f>
        <v>41-42</v>
      </c>
      <c r="J5890" s="13">
        <f>IF(G5890="Male",VLOOKUP(H5890,'Shoe size conversion table'!$B$6:$D$22,3),VLOOKUP(H5890,'Shoe size conversion table'!$J$6:$L$22,3))</f>
        <v>8</v>
      </c>
      <c r="K5890" s="11">
        <v>159</v>
      </c>
      <c r="L5890" s="12">
        <v>0.2</v>
      </c>
      <c r="M5890" s="7">
        <f t="shared" si="274"/>
        <v>2015</v>
      </c>
      <c r="N5890" s="7">
        <f t="shared" si="275"/>
        <v>9</v>
      </c>
      <c r="O5890" s="30">
        <f t="shared" si="276"/>
        <v>127.2</v>
      </c>
    </row>
    <row r="5891" spans="2:15" x14ac:dyDescent="0.2">
      <c r="B5891" s="13">
        <v>57617</v>
      </c>
      <c r="C5891" s="14">
        <v>42255.646111111339</v>
      </c>
      <c r="D5891" s="7" t="s">
        <v>7</v>
      </c>
      <c r="E5891" s="13">
        <v>2237</v>
      </c>
      <c r="F5891" s="7" t="s">
        <v>50</v>
      </c>
      <c r="G5891" s="7" t="s">
        <v>12</v>
      </c>
      <c r="H5891" s="13">
        <v>7.5</v>
      </c>
      <c r="I5891" s="13">
        <f>IF(G5891="Male",VLOOKUP(H5891,'Shoe size conversion table'!$B$6:$D$22,2),VLOOKUP(H5891,'Shoe size conversion table'!$J$6:$L$22,2))</f>
        <v>38</v>
      </c>
      <c r="J5891" s="13">
        <f>IF(G5891="Male",VLOOKUP(H5891,'Shoe size conversion table'!$B$6:$D$22,3),VLOOKUP(H5891,'Shoe size conversion table'!$J$6:$L$22,3))</f>
        <v>5.5</v>
      </c>
      <c r="K5891" s="11">
        <v>159</v>
      </c>
      <c r="L5891" s="12">
        <v>0.5</v>
      </c>
      <c r="M5891" s="7">
        <f t="shared" si="274"/>
        <v>2015</v>
      </c>
      <c r="N5891" s="7">
        <f t="shared" si="275"/>
        <v>9</v>
      </c>
      <c r="O5891" s="30">
        <f t="shared" si="276"/>
        <v>79.5</v>
      </c>
    </row>
    <row r="5892" spans="2:15" x14ac:dyDescent="0.2">
      <c r="B5892" s="13">
        <v>57618</v>
      </c>
      <c r="C5892" s="14">
        <v>42255.656111111333</v>
      </c>
      <c r="D5892" s="7" t="s">
        <v>7</v>
      </c>
      <c r="E5892" s="13">
        <v>2191</v>
      </c>
      <c r="F5892" s="7" t="s">
        <v>48</v>
      </c>
      <c r="G5892" s="7" t="s">
        <v>11</v>
      </c>
      <c r="H5892" s="13">
        <v>9</v>
      </c>
      <c r="I5892" s="13">
        <f>IF(G5892="Male",VLOOKUP(H5892,'Shoe size conversion table'!$B$6:$D$22,2),VLOOKUP(H5892,'Shoe size conversion table'!$J$6:$L$22,2))</f>
        <v>42</v>
      </c>
      <c r="J5892" s="13">
        <f>IF(G5892="Male",VLOOKUP(H5892,'Shoe size conversion table'!$B$6:$D$22,3),VLOOKUP(H5892,'Shoe size conversion table'!$J$6:$L$22,3))</f>
        <v>8.5</v>
      </c>
      <c r="K5892" s="11">
        <v>189</v>
      </c>
      <c r="L5892" s="12">
        <v>0</v>
      </c>
      <c r="M5892" s="7">
        <f t="shared" si="274"/>
        <v>2015</v>
      </c>
      <c r="N5892" s="7">
        <f t="shared" si="275"/>
        <v>9</v>
      </c>
      <c r="O5892" s="30">
        <f t="shared" si="276"/>
        <v>189</v>
      </c>
    </row>
    <row r="5893" spans="2:15" x14ac:dyDescent="0.2">
      <c r="B5893" s="13">
        <v>57619</v>
      </c>
      <c r="C5893" s="14">
        <v>42255.69611111124</v>
      </c>
      <c r="D5893" s="7" t="s">
        <v>7</v>
      </c>
      <c r="E5893" s="13">
        <v>2201</v>
      </c>
      <c r="F5893" s="7" t="s">
        <v>48</v>
      </c>
      <c r="G5893" s="7" t="s">
        <v>11</v>
      </c>
      <c r="H5893" s="13">
        <v>10</v>
      </c>
      <c r="I5893" s="13">
        <f>IF(G5893="Male",VLOOKUP(H5893,'Shoe size conversion table'!$B$6:$D$22,2),VLOOKUP(H5893,'Shoe size conversion table'!$J$6:$L$22,2))</f>
        <v>43</v>
      </c>
      <c r="J5893" s="13">
        <f>IF(G5893="Male",VLOOKUP(H5893,'Shoe size conversion table'!$B$6:$D$22,3),VLOOKUP(H5893,'Shoe size conversion table'!$J$6:$L$22,3))</f>
        <v>9.5</v>
      </c>
      <c r="K5893" s="11">
        <v>189</v>
      </c>
      <c r="L5893" s="12">
        <v>0</v>
      </c>
      <c r="M5893" s="7">
        <f t="shared" ref="M5893:M5956" si="277">YEAR(C5893)</f>
        <v>2015</v>
      </c>
      <c r="N5893" s="7">
        <f t="shared" si="275"/>
        <v>9</v>
      </c>
      <c r="O5893" s="30">
        <f t="shared" si="276"/>
        <v>189</v>
      </c>
    </row>
    <row r="5894" spans="2:15" x14ac:dyDescent="0.2">
      <c r="B5894" s="13">
        <v>57620</v>
      </c>
      <c r="C5894" s="14">
        <v>42255.936111111339</v>
      </c>
      <c r="D5894" s="7" t="s">
        <v>10</v>
      </c>
      <c r="E5894" s="13">
        <v>2186</v>
      </c>
      <c r="F5894" s="7" t="s">
        <v>34</v>
      </c>
      <c r="G5894" s="7" t="s">
        <v>11</v>
      </c>
      <c r="H5894" s="13">
        <v>11</v>
      </c>
      <c r="I5894" s="13">
        <f>IF(G5894="Male",VLOOKUP(H5894,'Shoe size conversion table'!$B$6:$D$22,2),VLOOKUP(H5894,'Shoe size conversion table'!$J$6:$L$22,2))</f>
        <v>44</v>
      </c>
      <c r="J5894" s="13">
        <f>IF(G5894="Male",VLOOKUP(H5894,'Shoe size conversion table'!$B$6:$D$22,3),VLOOKUP(H5894,'Shoe size conversion table'!$J$6:$L$22,3))</f>
        <v>10.5</v>
      </c>
      <c r="K5894" s="11">
        <v>169</v>
      </c>
      <c r="L5894" s="12">
        <v>0</v>
      </c>
      <c r="M5894" s="7">
        <f t="shared" si="277"/>
        <v>2015</v>
      </c>
      <c r="N5894" s="7">
        <f t="shared" ref="N5894:N5957" si="278">MONTH(C5894:C20861)</f>
        <v>9</v>
      </c>
      <c r="O5894" s="30">
        <f t="shared" ref="O5894:O5957" si="279">K5894*(1-L5894)</f>
        <v>169</v>
      </c>
    </row>
    <row r="5895" spans="2:15" x14ac:dyDescent="0.2">
      <c r="B5895" s="13">
        <v>57621</v>
      </c>
      <c r="C5895" s="14">
        <v>42256.016111111239</v>
      </c>
      <c r="D5895" s="7" t="s">
        <v>7</v>
      </c>
      <c r="E5895" s="13">
        <v>2150</v>
      </c>
      <c r="F5895" s="7" t="s">
        <v>48</v>
      </c>
      <c r="G5895" s="7" t="s">
        <v>12</v>
      </c>
      <c r="H5895" s="13">
        <v>8</v>
      </c>
      <c r="I5895" s="13" t="str">
        <f>IF(G5895="Male",VLOOKUP(H5895,'Shoe size conversion table'!$B$6:$D$22,2),VLOOKUP(H5895,'Shoe size conversion table'!$J$6:$L$22,2))</f>
        <v>38-39</v>
      </c>
      <c r="J5895" s="13">
        <f>IF(G5895="Male",VLOOKUP(H5895,'Shoe size conversion table'!$B$6:$D$22,3),VLOOKUP(H5895,'Shoe size conversion table'!$J$6:$L$22,3))</f>
        <v>6</v>
      </c>
      <c r="K5895" s="11">
        <v>149</v>
      </c>
      <c r="L5895" s="12">
        <v>0.3</v>
      </c>
      <c r="M5895" s="7">
        <f t="shared" si="277"/>
        <v>2015</v>
      </c>
      <c r="N5895" s="7">
        <f t="shared" si="278"/>
        <v>9</v>
      </c>
      <c r="O5895" s="30">
        <f t="shared" si="279"/>
        <v>104.3</v>
      </c>
    </row>
    <row r="5896" spans="2:15" x14ac:dyDescent="0.2">
      <c r="B5896" s="13">
        <v>57622</v>
      </c>
      <c r="C5896" s="14">
        <v>42256.046111111231</v>
      </c>
      <c r="D5896" s="7" t="s">
        <v>10</v>
      </c>
      <c r="E5896" s="13">
        <v>2191</v>
      </c>
      <c r="F5896" s="7" t="s">
        <v>36</v>
      </c>
      <c r="G5896" s="7" t="s">
        <v>11</v>
      </c>
      <c r="H5896" s="13">
        <v>9.5</v>
      </c>
      <c r="I5896" s="13" t="str">
        <f>IF(G5896="Male",VLOOKUP(H5896,'Shoe size conversion table'!$B$6:$D$22,2),VLOOKUP(H5896,'Shoe size conversion table'!$J$6:$L$22,2))</f>
        <v>42-43</v>
      </c>
      <c r="J5896" s="13">
        <f>IF(G5896="Male",VLOOKUP(H5896,'Shoe size conversion table'!$B$6:$D$22,3),VLOOKUP(H5896,'Shoe size conversion table'!$J$6:$L$22,3))</f>
        <v>9</v>
      </c>
      <c r="K5896" s="11">
        <v>179</v>
      </c>
      <c r="L5896" s="12">
        <v>0</v>
      </c>
      <c r="M5896" s="7">
        <f t="shared" si="277"/>
        <v>2015</v>
      </c>
      <c r="N5896" s="7">
        <f t="shared" si="278"/>
        <v>9</v>
      </c>
      <c r="O5896" s="30">
        <f t="shared" si="279"/>
        <v>179</v>
      </c>
    </row>
    <row r="5897" spans="2:15" x14ac:dyDescent="0.2">
      <c r="B5897" s="13">
        <v>57623</v>
      </c>
      <c r="C5897" s="14">
        <v>42256.176111111221</v>
      </c>
      <c r="D5897" s="7" t="s">
        <v>7</v>
      </c>
      <c r="E5897" s="13">
        <v>2233</v>
      </c>
      <c r="F5897" s="7" t="s">
        <v>55</v>
      </c>
      <c r="G5897" s="7" t="s">
        <v>12</v>
      </c>
      <c r="H5897" s="13">
        <v>8</v>
      </c>
      <c r="I5897" s="13" t="str">
        <f>IF(G5897="Male",VLOOKUP(H5897,'Shoe size conversion table'!$B$6:$D$22,2),VLOOKUP(H5897,'Shoe size conversion table'!$J$6:$L$22,2))</f>
        <v>38-39</v>
      </c>
      <c r="J5897" s="13">
        <f>IF(G5897="Male",VLOOKUP(H5897,'Shoe size conversion table'!$B$6:$D$22,3),VLOOKUP(H5897,'Shoe size conversion table'!$J$6:$L$22,3))</f>
        <v>6</v>
      </c>
      <c r="K5897" s="11">
        <v>179</v>
      </c>
      <c r="L5897" s="12">
        <v>0</v>
      </c>
      <c r="M5897" s="7">
        <f t="shared" si="277"/>
        <v>2015</v>
      </c>
      <c r="N5897" s="7">
        <f t="shared" si="278"/>
        <v>9</v>
      </c>
      <c r="O5897" s="30">
        <f t="shared" si="279"/>
        <v>179</v>
      </c>
    </row>
    <row r="5898" spans="2:15" x14ac:dyDescent="0.2">
      <c r="B5898" s="13">
        <v>57624</v>
      </c>
      <c r="C5898" s="14">
        <v>42256.316111111089</v>
      </c>
      <c r="D5898" s="7" t="s">
        <v>10</v>
      </c>
      <c r="E5898" s="13">
        <v>2186</v>
      </c>
      <c r="F5898" s="7" t="s">
        <v>34</v>
      </c>
      <c r="G5898" s="7" t="s">
        <v>11</v>
      </c>
      <c r="H5898" s="13">
        <v>8.5</v>
      </c>
      <c r="I5898" s="13" t="str">
        <f>IF(G5898="Male",VLOOKUP(H5898,'Shoe size conversion table'!$B$6:$D$22,2),VLOOKUP(H5898,'Shoe size conversion table'!$J$6:$L$22,2))</f>
        <v>41-42</v>
      </c>
      <c r="J5898" s="13">
        <f>IF(G5898="Male",VLOOKUP(H5898,'Shoe size conversion table'!$B$6:$D$22,3),VLOOKUP(H5898,'Shoe size conversion table'!$J$6:$L$22,3))</f>
        <v>8</v>
      </c>
      <c r="K5898" s="11">
        <v>189</v>
      </c>
      <c r="L5898" s="12">
        <v>0</v>
      </c>
      <c r="M5898" s="7">
        <f t="shared" si="277"/>
        <v>2015</v>
      </c>
      <c r="N5898" s="7">
        <f t="shared" si="278"/>
        <v>9</v>
      </c>
      <c r="O5898" s="30">
        <f t="shared" si="279"/>
        <v>189</v>
      </c>
    </row>
    <row r="5899" spans="2:15" x14ac:dyDescent="0.2">
      <c r="B5899" s="13">
        <v>57625</v>
      </c>
      <c r="C5899" s="14">
        <v>42256.406111111086</v>
      </c>
      <c r="D5899" s="7" t="s">
        <v>10</v>
      </c>
      <c r="E5899" s="13">
        <v>2163</v>
      </c>
      <c r="F5899" s="7" t="s">
        <v>34</v>
      </c>
      <c r="G5899" s="7" t="s">
        <v>11</v>
      </c>
      <c r="H5899" s="13">
        <v>10.5</v>
      </c>
      <c r="I5899" s="13" t="str">
        <f>IF(G5899="Male",VLOOKUP(H5899,'Shoe size conversion table'!$B$6:$D$22,2),VLOOKUP(H5899,'Shoe size conversion table'!$J$6:$L$22,2))</f>
        <v>43-44</v>
      </c>
      <c r="J5899" s="13">
        <f>IF(G5899="Male",VLOOKUP(H5899,'Shoe size conversion table'!$B$6:$D$22,3),VLOOKUP(H5899,'Shoe size conversion table'!$J$6:$L$22,3))</f>
        <v>10</v>
      </c>
      <c r="K5899" s="11">
        <v>179</v>
      </c>
      <c r="L5899" s="12">
        <v>0</v>
      </c>
      <c r="M5899" s="7">
        <f t="shared" si="277"/>
        <v>2015</v>
      </c>
      <c r="N5899" s="7">
        <f t="shared" si="278"/>
        <v>9</v>
      </c>
      <c r="O5899" s="30">
        <f t="shared" si="279"/>
        <v>179</v>
      </c>
    </row>
    <row r="5900" spans="2:15" x14ac:dyDescent="0.2">
      <c r="B5900" s="13">
        <v>57625</v>
      </c>
      <c r="C5900" s="14">
        <v>42256.406111111086</v>
      </c>
      <c r="D5900" s="7" t="s">
        <v>10</v>
      </c>
      <c r="E5900" s="13">
        <v>2157</v>
      </c>
      <c r="F5900" s="7" t="s">
        <v>35</v>
      </c>
      <c r="G5900" s="7" t="s">
        <v>12</v>
      </c>
      <c r="H5900" s="13">
        <v>8</v>
      </c>
      <c r="I5900" s="13" t="str">
        <f>IF(G5900="Male",VLOOKUP(H5900,'Shoe size conversion table'!$B$6:$D$22,2),VLOOKUP(H5900,'Shoe size conversion table'!$J$6:$L$22,2))</f>
        <v>38-39</v>
      </c>
      <c r="J5900" s="13">
        <f>IF(G5900="Male",VLOOKUP(H5900,'Shoe size conversion table'!$B$6:$D$22,3),VLOOKUP(H5900,'Shoe size conversion table'!$J$6:$L$22,3))</f>
        <v>6</v>
      </c>
      <c r="K5900" s="11">
        <v>159</v>
      </c>
      <c r="L5900" s="12">
        <v>0</v>
      </c>
      <c r="M5900" s="7">
        <f t="shared" si="277"/>
        <v>2015</v>
      </c>
      <c r="N5900" s="7">
        <f t="shared" si="278"/>
        <v>9</v>
      </c>
      <c r="O5900" s="30">
        <f t="shared" si="279"/>
        <v>159</v>
      </c>
    </row>
    <row r="5901" spans="2:15" x14ac:dyDescent="0.2">
      <c r="B5901" s="13">
        <v>57626</v>
      </c>
      <c r="C5901" s="14">
        <v>42256.436111111339</v>
      </c>
      <c r="D5901" s="7" t="s">
        <v>8</v>
      </c>
      <c r="E5901" s="13">
        <v>2236</v>
      </c>
      <c r="F5901" s="7" t="s">
        <v>40</v>
      </c>
      <c r="G5901" s="7" t="s">
        <v>12</v>
      </c>
      <c r="H5901" s="13">
        <v>8</v>
      </c>
      <c r="I5901" s="13" t="str">
        <f>IF(G5901="Male",VLOOKUP(H5901,'Shoe size conversion table'!$B$6:$D$22,2),VLOOKUP(H5901,'Shoe size conversion table'!$J$6:$L$22,2))</f>
        <v>38-39</v>
      </c>
      <c r="J5901" s="13">
        <f>IF(G5901="Male",VLOOKUP(H5901,'Shoe size conversion table'!$B$6:$D$22,3),VLOOKUP(H5901,'Shoe size conversion table'!$J$6:$L$22,3))</f>
        <v>6</v>
      </c>
      <c r="K5901" s="11">
        <v>199</v>
      </c>
      <c r="L5901" s="12">
        <v>0.3</v>
      </c>
      <c r="M5901" s="7">
        <f t="shared" si="277"/>
        <v>2015</v>
      </c>
      <c r="N5901" s="7">
        <f t="shared" si="278"/>
        <v>9</v>
      </c>
      <c r="O5901" s="30">
        <f t="shared" si="279"/>
        <v>139.29999999999998</v>
      </c>
    </row>
    <row r="5902" spans="2:15" x14ac:dyDescent="0.2">
      <c r="B5902" s="13">
        <v>57627</v>
      </c>
      <c r="C5902" s="14">
        <v>42256.516111111341</v>
      </c>
      <c r="D5902" s="7" t="s">
        <v>7</v>
      </c>
      <c r="E5902" s="13">
        <v>2158</v>
      </c>
      <c r="F5902" s="7" t="s">
        <v>48</v>
      </c>
      <c r="G5902" s="7" t="s">
        <v>11</v>
      </c>
      <c r="H5902" s="13">
        <v>10.5</v>
      </c>
      <c r="I5902" s="13" t="str">
        <f>IF(G5902="Male",VLOOKUP(H5902,'Shoe size conversion table'!$B$6:$D$22,2),VLOOKUP(H5902,'Shoe size conversion table'!$J$6:$L$22,2))</f>
        <v>43-44</v>
      </c>
      <c r="J5902" s="13">
        <f>IF(G5902="Male",VLOOKUP(H5902,'Shoe size conversion table'!$B$6:$D$22,3),VLOOKUP(H5902,'Shoe size conversion table'!$J$6:$L$22,3))</f>
        <v>10</v>
      </c>
      <c r="K5902" s="11">
        <v>169</v>
      </c>
      <c r="L5902" s="12">
        <v>0</v>
      </c>
      <c r="M5902" s="7">
        <f t="shared" si="277"/>
        <v>2015</v>
      </c>
      <c r="N5902" s="7">
        <f t="shared" si="278"/>
        <v>9</v>
      </c>
      <c r="O5902" s="30">
        <f t="shared" si="279"/>
        <v>169</v>
      </c>
    </row>
    <row r="5903" spans="2:15" x14ac:dyDescent="0.2">
      <c r="B5903" s="13">
        <v>57628</v>
      </c>
      <c r="C5903" s="14">
        <v>42256.596111111234</v>
      </c>
      <c r="D5903" s="7" t="s">
        <v>8</v>
      </c>
      <c r="E5903" s="13">
        <v>2221</v>
      </c>
      <c r="F5903" s="7" t="s">
        <v>37</v>
      </c>
      <c r="G5903" s="7" t="s">
        <v>11</v>
      </c>
      <c r="H5903" s="13">
        <v>7.5</v>
      </c>
      <c r="I5903" s="13" t="str">
        <f>IF(G5903="Male",VLOOKUP(H5903,'Shoe size conversion table'!$B$6:$D$22,2),VLOOKUP(H5903,'Shoe size conversion table'!$J$6:$L$22,2))</f>
        <v>40-41</v>
      </c>
      <c r="J5903" s="13">
        <f>IF(G5903="Male",VLOOKUP(H5903,'Shoe size conversion table'!$B$6:$D$22,3),VLOOKUP(H5903,'Shoe size conversion table'!$J$6:$L$22,3))</f>
        <v>7</v>
      </c>
      <c r="K5903" s="11">
        <v>189</v>
      </c>
      <c r="L5903" s="12">
        <v>0</v>
      </c>
      <c r="M5903" s="7">
        <f t="shared" si="277"/>
        <v>2015</v>
      </c>
      <c r="N5903" s="7">
        <f t="shared" si="278"/>
        <v>9</v>
      </c>
      <c r="O5903" s="30">
        <f t="shared" si="279"/>
        <v>189</v>
      </c>
    </row>
    <row r="5904" spans="2:15" x14ac:dyDescent="0.2">
      <c r="B5904" s="13">
        <v>57629</v>
      </c>
      <c r="C5904" s="14">
        <v>42256.596111111241</v>
      </c>
      <c r="D5904" s="7" t="s">
        <v>7</v>
      </c>
      <c r="E5904" s="13">
        <v>2227</v>
      </c>
      <c r="F5904" s="7" t="s">
        <v>48</v>
      </c>
      <c r="G5904" s="7" t="s">
        <v>11</v>
      </c>
      <c r="H5904" s="13">
        <v>10</v>
      </c>
      <c r="I5904" s="13">
        <f>IF(G5904="Male",VLOOKUP(H5904,'Shoe size conversion table'!$B$6:$D$22,2),VLOOKUP(H5904,'Shoe size conversion table'!$J$6:$L$22,2))</f>
        <v>43</v>
      </c>
      <c r="J5904" s="13">
        <f>IF(G5904="Male",VLOOKUP(H5904,'Shoe size conversion table'!$B$6:$D$22,3),VLOOKUP(H5904,'Shoe size conversion table'!$J$6:$L$22,3))</f>
        <v>9.5</v>
      </c>
      <c r="K5904" s="11">
        <v>199</v>
      </c>
      <c r="L5904" s="12">
        <v>0</v>
      </c>
      <c r="M5904" s="7">
        <f t="shared" si="277"/>
        <v>2015</v>
      </c>
      <c r="N5904" s="7">
        <f t="shared" si="278"/>
        <v>9</v>
      </c>
      <c r="O5904" s="30">
        <f t="shared" si="279"/>
        <v>199</v>
      </c>
    </row>
    <row r="5905" spans="2:15" x14ac:dyDescent="0.2">
      <c r="B5905" s="13">
        <v>57630</v>
      </c>
      <c r="C5905" s="14">
        <v>42256.616111111231</v>
      </c>
      <c r="D5905" s="7" t="s">
        <v>8</v>
      </c>
      <c r="E5905" s="13">
        <v>2164</v>
      </c>
      <c r="F5905" s="7" t="s">
        <v>38</v>
      </c>
      <c r="G5905" s="7" t="s">
        <v>11</v>
      </c>
      <c r="H5905" s="13">
        <v>10</v>
      </c>
      <c r="I5905" s="13">
        <f>IF(G5905="Male",VLOOKUP(H5905,'Shoe size conversion table'!$B$6:$D$22,2),VLOOKUP(H5905,'Shoe size conversion table'!$J$6:$L$22,2))</f>
        <v>43</v>
      </c>
      <c r="J5905" s="13">
        <f>IF(G5905="Male",VLOOKUP(H5905,'Shoe size conversion table'!$B$6:$D$22,3),VLOOKUP(H5905,'Shoe size conversion table'!$J$6:$L$22,3))</f>
        <v>9.5</v>
      </c>
      <c r="K5905" s="11">
        <v>199</v>
      </c>
      <c r="L5905" s="12">
        <v>0</v>
      </c>
      <c r="M5905" s="7">
        <f t="shared" si="277"/>
        <v>2015</v>
      </c>
      <c r="N5905" s="7">
        <f t="shared" si="278"/>
        <v>9</v>
      </c>
      <c r="O5905" s="30">
        <f t="shared" si="279"/>
        <v>199</v>
      </c>
    </row>
    <row r="5906" spans="2:15" x14ac:dyDescent="0.2">
      <c r="B5906" s="13">
        <v>57630</v>
      </c>
      <c r="C5906" s="14">
        <v>42256.616111111231</v>
      </c>
      <c r="D5906" s="7" t="s">
        <v>8</v>
      </c>
      <c r="E5906" s="13">
        <v>2204</v>
      </c>
      <c r="F5906" s="7" t="s">
        <v>41</v>
      </c>
      <c r="G5906" s="7" t="s">
        <v>12</v>
      </c>
      <c r="H5906" s="13">
        <v>8</v>
      </c>
      <c r="I5906" s="13" t="str">
        <f>IF(G5906="Male",VLOOKUP(H5906,'Shoe size conversion table'!$B$6:$D$22,2),VLOOKUP(H5906,'Shoe size conversion table'!$J$6:$L$22,2))</f>
        <v>38-39</v>
      </c>
      <c r="J5906" s="13">
        <f>IF(G5906="Male",VLOOKUP(H5906,'Shoe size conversion table'!$B$6:$D$22,3),VLOOKUP(H5906,'Shoe size conversion table'!$J$6:$L$22,3))</f>
        <v>6</v>
      </c>
      <c r="K5906" s="11">
        <v>189</v>
      </c>
      <c r="L5906" s="12">
        <v>0.5</v>
      </c>
      <c r="M5906" s="7">
        <f t="shared" si="277"/>
        <v>2015</v>
      </c>
      <c r="N5906" s="7">
        <f t="shared" si="278"/>
        <v>9</v>
      </c>
      <c r="O5906" s="30">
        <f t="shared" si="279"/>
        <v>94.5</v>
      </c>
    </row>
    <row r="5907" spans="2:15" x14ac:dyDescent="0.2">
      <c r="B5907" s="13">
        <v>57631</v>
      </c>
      <c r="C5907" s="14">
        <v>42256.646111111237</v>
      </c>
      <c r="D5907" s="7" t="s">
        <v>10</v>
      </c>
      <c r="E5907" s="13">
        <v>2173</v>
      </c>
      <c r="F5907" s="7" t="s">
        <v>34</v>
      </c>
      <c r="G5907" s="7" t="s">
        <v>11</v>
      </c>
      <c r="H5907" s="13">
        <v>9.5</v>
      </c>
      <c r="I5907" s="13" t="str">
        <f>IF(G5907="Male",VLOOKUP(H5907,'Shoe size conversion table'!$B$6:$D$22,2),VLOOKUP(H5907,'Shoe size conversion table'!$J$6:$L$22,2))</f>
        <v>42-43</v>
      </c>
      <c r="J5907" s="13">
        <f>IF(G5907="Male",VLOOKUP(H5907,'Shoe size conversion table'!$B$6:$D$22,3),VLOOKUP(H5907,'Shoe size conversion table'!$J$6:$L$22,3))</f>
        <v>9</v>
      </c>
      <c r="K5907" s="11">
        <v>179</v>
      </c>
      <c r="L5907" s="12">
        <v>0.2</v>
      </c>
      <c r="M5907" s="7">
        <f t="shared" si="277"/>
        <v>2015</v>
      </c>
      <c r="N5907" s="7">
        <f t="shared" si="278"/>
        <v>9</v>
      </c>
      <c r="O5907" s="30">
        <f t="shared" si="279"/>
        <v>143.20000000000002</v>
      </c>
    </row>
    <row r="5908" spans="2:15" x14ac:dyDescent="0.2">
      <c r="B5908" s="13">
        <v>57632</v>
      </c>
      <c r="C5908" s="14">
        <v>42256.916111111088</v>
      </c>
      <c r="D5908" s="7" t="s">
        <v>7</v>
      </c>
      <c r="E5908" s="13">
        <v>2152</v>
      </c>
      <c r="F5908" s="7" t="s">
        <v>51</v>
      </c>
      <c r="G5908" s="7" t="s">
        <v>12</v>
      </c>
      <c r="H5908" s="13">
        <v>8</v>
      </c>
      <c r="I5908" s="13" t="str">
        <f>IF(G5908="Male",VLOOKUP(H5908,'Shoe size conversion table'!$B$6:$D$22,2),VLOOKUP(H5908,'Shoe size conversion table'!$J$6:$L$22,2))</f>
        <v>38-39</v>
      </c>
      <c r="J5908" s="13">
        <f>IF(G5908="Male",VLOOKUP(H5908,'Shoe size conversion table'!$B$6:$D$22,3),VLOOKUP(H5908,'Shoe size conversion table'!$J$6:$L$22,3))</f>
        <v>6</v>
      </c>
      <c r="K5908" s="11">
        <v>139</v>
      </c>
      <c r="L5908" s="12">
        <v>0</v>
      </c>
      <c r="M5908" s="7">
        <f t="shared" si="277"/>
        <v>2015</v>
      </c>
      <c r="N5908" s="7">
        <f t="shared" si="278"/>
        <v>9</v>
      </c>
      <c r="O5908" s="30">
        <f t="shared" si="279"/>
        <v>139</v>
      </c>
    </row>
    <row r="5909" spans="2:15" x14ac:dyDescent="0.2">
      <c r="B5909" s="13">
        <v>57633</v>
      </c>
      <c r="C5909" s="14">
        <v>42256.97611111134</v>
      </c>
      <c r="D5909" s="7" t="s">
        <v>10</v>
      </c>
      <c r="E5909" s="13">
        <v>2240</v>
      </c>
      <c r="F5909" s="7" t="s">
        <v>34</v>
      </c>
      <c r="G5909" s="7" t="s">
        <v>12</v>
      </c>
      <c r="H5909" s="13">
        <v>6.5</v>
      </c>
      <c r="I5909" s="13">
        <f>IF(G5909="Male",VLOOKUP(H5909,'Shoe size conversion table'!$B$6:$D$22,2),VLOOKUP(H5909,'Shoe size conversion table'!$J$6:$L$22,2))</f>
        <v>37</v>
      </c>
      <c r="J5909" s="13">
        <f>IF(G5909="Male",VLOOKUP(H5909,'Shoe size conversion table'!$B$6:$D$22,3),VLOOKUP(H5909,'Shoe size conversion table'!$J$6:$L$22,3))</f>
        <v>4.5</v>
      </c>
      <c r="K5909" s="11">
        <v>179</v>
      </c>
      <c r="L5909" s="12">
        <v>0</v>
      </c>
      <c r="M5909" s="7">
        <f t="shared" si="277"/>
        <v>2015</v>
      </c>
      <c r="N5909" s="7">
        <f t="shared" si="278"/>
        <v>9</v>
      </c>
      <c r="O5909" s="30">
        <f t="shared" si="279"/>
        <v>179</v>
      </c>
    </row>
    <row r="5910" spans="2:15" x14ac:dyDescent="0.2">
      <c r="B5910" s="13">
        <v>57634</v>
      </c>
      <c r="C5910" s="14">
        <v>42257.016111111225</v>
      </c>
      <c r="D5910" s="7" t="s">
        <v>7</v>
      </c>
      <c r="E5910" s="13">
        <v>2166</v>
      </c>
      <c r="F5910" s="7" t="s">
        <v>45</v>
      </c>
      <c r="G5910" s="7" t="s">
        <v>11</v>
      </c>
      <c r="H5910" s="13">
        <v>10</v>
      </c>
      <c r="I5910" s="13">
        <f>IF(G5910="Male",VLOOKUP(H5910,'Shoe size conversion table'!$B$6:$D$22,2),VLOOKUP(H5910,'Shoe size conversion table'!$J$6:$L$22,2))</f>
        <v>43</v>
      </c>
      <c r="J5910" s="13">
        <f>IF(G5910="Male",VLOOKUP(H5910,'Shoe size conversion table'!$B$6:$D$22,3),VLOOKUP(H5910,'Shoe size conversion table'!$J$6:$L$22,3))</f>
        <v>9.5</v>
      </c>
      <c r="K5910" s="11">
        <v>149</v>
      </c>
      <c r="L5910" s="12">
        <v>0</v>
      </c>
      <c r="M5910" s="7">
        <f t="shared" si="277"/>
        <v>2015</v>
      </c>
      <c r="N5910" s="7">
        <f t="shared" si="278"/>
        <v>9</v>
      </c>
      <c r="O5910" s="30">
        <f t="shared" si="279"/>
        <v>149</v>
      </c>
    </row>
    <row r="5911" spans="2:15" x14ac:dyDescent="0.2">
      <c r="B5911" s="13">
        <v>57635</v>
      </c>
      <c r="C5911" s="14">
        <v>42257.026111111343</v>
      </c>
      <c r="D5911" s="7" t="s">
        <v>10</v>
      </c>
      <c r="E5911" s="13">
        <v>2172</v>
      </c>
      <c r="F5911" s="7" t="s">
        <v>34</v>
      </c>
      <c r="G5911" s="7" t="s">
        <v>12</v>
      </c>
      <c r="H5911" s="13">
        <v>9.5</v>
      </c>
      <c r="I5911" s="13">
        <f>IF(G5911="Male",VLOOKUP(H5911,'Shoe size conversion table'!$B$6:$D$22,2),VLOOKUP(H5911,'Shoe size conversion table'!$J$6:$L$22,2))</f>
        <v>40</v>
      </c>
      <c r="J5911" s="13">
        <f>IF(G5911="Male",VLOOKUP(H5911,'Shoe size conversion table'!$B$6:$D$22,3),VLOOKUP(H5911,'Shoe size conversion table'!$J$6:$L$22,3))</f>
        <v>7.5</v>
      </c>
      <c r="K5911" s="11">
        <v>129</v>
      </c>
      <c r="L5911" s="12">
        <v>0</v>
      </c>
      <c r="M5911" s="7">
        <f t="shared" si="277"/>
        <v>2015</v>
      </c>
      <c r="N5911" s="7">
        <f t="shared" si="278"/>
        <v>9</v>
      </c>
      <c r="O5911" s="30">
        <f t="shared" si="279"/>
        <v>129</v>
      </c>
    </row>
    <row r="5912" spans="2:15" x14ac:dyDescent="0.2">
      <c r="B5912" s="13">
        <v>57636</v>
      </c>
      <c r="C5912" s="14">
        <v>42257.046111111231</v>
      </c>
      <c r="D5912" s="7" t="s">
        <v>10</v>
      </c>
      <c r="E5912" s="13">
        <v>2190</v>
      </c>
      <c r="F5912" s="7" t="s">
        <v>36</v>
      </c>
      <c r="G5912" s="7" t="s">
        <v>11</v>
      </c>
      <c r="H5912" s="13">
        <v>8.5</v>
      </c>
      <c r="I5912" s="13" t="str">
        <f>IF(G5912="Male",VLOOKUP(H5912,'Shoe size conversion table'!$B$6:$D$22,2),VLOOKUP(H5912,'Shoe size conversion table'!$J$6:$L$22,2))</f>
        <v>41-42</v>
      </c>
      <c r="J5912" s="13">
        <f>IF(G5912="Male",VLOOKUP(H5912,'Shoe size conversion table'!$B$6:$D$22,3),VLOOKUP(H5912,'Shoe size conversion table'!$J$6:$L$22,3))</f>
        <v>8</v>
      </c>
      <c r="K5912" s="11">
        <v>139</v>
      </c>
      <c r="L5912" s="12">
        <v>0</v>
      </c>
      <c r="M5912" s="7">
        <f t="shared" si="277"/>
        <v>2015</v>
      </c>
      <c r="N5912" s="7">
        <f t="shared" si="278"/>
        <v>9</v>
      </c>
      <c r="O5912" s="30">
        <f t="shared" si="279"/>
        <v>139</v>
      </c>
    </row>
    <row r="5913" spans="2:15" x14ac:dyDescent="0.2">
      <c r="B5913" s="13">
        <v>57637</v>
      </c>
      <c r="C5913" s="14">
        <v>42257.176111111221</v>
      </c>
      <c r="D5913" s="7" t="s">
        <v>10</v>
      </c>
      <c r="E5913" s="13">
        <v>2204</v>
      </c>
      <c r="F5913" s="7" t="s">
        <v>34</v>
      </c>
      <c r="G5913" s="7" t="s">
        <v>11</v>
      </c>
      <c r="H5913" s="13">
        <v>14</v>
      </c>
      <c r="I5913" s="13">
        <f>IF(G5913="Male",VLOOKUP(H5913,'Shoe size conversion table'!$B$6:$D$22,2),VLOOKUP(H5913,'Shoe size conversion table'!$J$6:$L$22,2))</f>
        <v>47</v>
      </c>
      <c r="J5913" s="13">
        <f>IF(G5913="Male",VLOOKUP(H5913,'Shoe size conversion table'!$B$6:$D$22,3),VLOOKUP(H5913,'Shoe size conversion table'!$J$6:$L$22,3))</f>
        <v>13.5</v>
      </c>
      <c r="K5913" s="11">
        <v>139</v>
      </c>
      <c r="L5913" s="12">
        <v>0.5</v>
      </c>
      <c r="M5913" s="7">
        <f t="shared" si="277"/>
        <v>2015</v>
      </c>
      <c r="N5913" s="7">
        <f t="shared" si="278"/>
        <v>9</v>
      </c>
      <c r="O5913" s="30">
        <f t="shared" si="279"/>
        <v>69.5</v>
      </c>
    </row>
    <row r="5914" spans="2:15" x14ac:dyDescent="0.2">
      <c r="B5914" s="13">
        <v>57638</v>
      </c>
      <c r="C5914" s="14">
        <v>42257.206111111089</v>
      </c>
      <c r="D5914" s="7" t="s">
        <v>7</v>
      </c>
      <c r="E5914" s="13">
        <v>2226</v>
      </c>
      <c r="F5914" s="7" t="s">
        <v>49</v>
      </c>
      <c r="G5914" s="7" t="s">
        <v>12</v>
      </c>
      <c r="H5914" s="13">
        <v>8</v>
      </c>
      <c r="I5914" s="13" t="str">
        <f>IF(G5914="Male",VLOOKUP(H5914,'Shoe size conversion table'!$B$6:$D$22,2),VLOOKUP(H5914,'Shoe size conversion table'!$J$6:$L$22,2))</f>
        <v>38-39</v>
      </c>
      <c r="J5914" s="13">
        <f>IF(G5914="Male",VLOOKUP(H5914,'Shoe size conversion table'!$B$6:$D$22,3),VLOOKUP(H5914,'Shoe size conversion table'!$J$6:$L$22,3))</f>
        <v>6</v>
      </c>
      <c r="K5914" s="11">
        <v>189</v>
      </c>
      <c r="L5914" s="12">
        <v>0.5</v>
      </c>
      <c r="M5914" s="7">
        <f t="shared" si="277"/>
        <v>2015</v>
      </c>
      <c r="N5914" s="7">
        <f t="shared" si="278"/>
        <v>9</v>
      </c>
      <c r="O5914" s="30">
        <f t="shared" si="279"/>
        <v>94.5</v>
      </c>
    </row>
    <row r="5915" spans="2:15" x14ac:dyDescent="0.2">
      <c r="B5915" s="13">
        <v>57639</v>
      </c>
      <c r="C5915" s="14">
        <v>42257.316111111089</v>
      </c>
      <c r="D5915" s="7" t="s">
        <v>7</v>
      </c>
      <c r="E5915" s="13">
        <v>2180</v>
      </c>
      <c r="F5915" s="7" t="s">
        <v>49</v>
      </c>
      <c r="G5915" s="7" t="s">
        <v>12</v>
      </c>
      <c r="H5915" s="13">
        <v>9</v>
      </c>
      <c r="I5915" s="13" t="str">
        <f>IF(G5915="Male",VLOOKUP(H5915,'Shoe size conversion table'!$B$6:$D$22,2),VLOOKUP(H5915,'Shoe size conversion table'!$J$6:$L$22,2))</f>
        <v>39-40</v>
      </c>
      <c r="J5915" s="13">
        <f>IF(G5915="Male",VLOOKUP(H5915,'Shoe size conversion table'!$B$6:$D$22,3),VLOOKUP(H5915,'Shoe size conversion table'!$J$6:$L$22,3))</f>
        <v>7</v>
      </c>
      <c r="K5915" s="11">
        <v>199</v>
      </c>
      <c r="L5915" s="12">
        <v>0.5</v>
      </c>
      <c r="M5915" s="7">
        <f t="shared" si="277"/>
        <v>2015</v>
      </c>
      <c r="N5915" s="7">
        <f t="shared" si="278"/>
        <v>9</v>
      </c>
      <c r="O5915" s="30">
        <f t="shared" si="279"/>
        <v>99.5</v>
      </c>
    </row>
    <row r="5916" spans="2:15" x14ac:dyDescent="0.2">
      <c r="B5916" s="13">
        <v>57640</v>
      </c>
      <c r="C5916" s="14">
        <v>42257.456111111343</v>
      </c>
      <c r="D5916" s="7" t="s">
        <v>7</v>
      </c>
      <c r="E5916" s="13">
        <v>2234</v>
      </c>
      <c r="F5916" s="7" t="s">
        <v>48</v>
      </c>
      <c r="G5916" s="7" t="s">
        <v>11</v>
      </c>
      <c r="H5916" s="13">
        <v>6</v>
      </c>
      <c r="I5916" s="13">
        <f>IF(G5916="Male",VLOOKUP(H5916,'Shoe size conversion table'!$B$6:$D$22,2),VLOOKUP(H5916,'Shoe size conversion table'!$J$6:$L$22,2))</f>
        <v>39</v>
      </c>
      <c r="J5916" s="13">
        <f>IF(G5916="Male",VLOOKUP(H5916,'Shoe size conversion table'!$B$6:$D$22,3),VLOOKUP(H5916,'Shoe size conversion table'!$J$6:$L$22,3))</f>
        <v>5.5</v>
      </c>
      <c r="K5916" s="11">
        <v>159</v>
      </c>
      <c r="L5916" s="12">
        <v>0</v>
      </c>
      <c r="M5916" s="7">
        <f t="shared" si="277"/>
        <v>2015</v>
      </c>
      <c r="N5916" s="7">
        <f t="shared" si="278"/>
        <v>9</v>
      </c>
      <c r="O5916" s="30">
        <f t="shared" si="279"/>
        <v>159</v>
      </c>
    </row>
    <row r="5917" spans="2:15" x14ac:dyDescent="0.2">
      <c r="B5917" s="13">
        <v>57641</v>
      </c>
      <c r="C5917" s="14">
        <v>42257.646111111237</v>
      </c>
      <c r="D5917" s="7" t="s">
        <v>10</v>
      </c>
      <c r="E5917" s="13">
        <v>2191</v>
      </c>
      <c r="F5917" s="7" t="s">
        <v>36</v>
      </c>
      <c r="G5917" s="7" t="s">
        <v>11</v>
      </c>
      <c r="H5917" s="13">
        <v>9.5</v>
      </c>
      <c r="I5917" s="13" t="str">
        <f>IF(G5917="Male",VLOOKUP(H5917,'Shoe size conversion table'!$B$6:$D$22,2),VLOOKUP(H5917,'Shoe size conversion table'!$J$6:$L$22,2))</f>
        <v>42-43</v>
      </c>
      <c r="J5917" s="13">
        <f>IF(G5917="Male",VLOOKUP(H5917,'Shoe size conversion table'!$B$6:$D$22,3),VLOOKUP(H5917,'Shoe size conversion table'!$J$6:$L$22,3))</f>
        <v>9</v>
      </c>
      <c r="K5917" s="11">
        <v>179</v>
      </c>
      <c r="L5917" s="12">
        <v>0</v>
      </c>
      <c r="M5917" s="7">
        <f t="shared" si="277"/>
        <v>2015</v>
      </c>
      <c r="N5917" s="7">
        <f t="shared" si="278"/>
        <v>9</v>
      </c>
      <c r="O5917" s="30">
        <f t="shared" si="279"/>
        <v>179</v>
      </c>
    </row>
    <row r="5918" spans="2:15" x14ac:dyDescent="0.2">
      <c r="B5918" s="13">
        <v>57642</v>
      </c>
      <c r="C5918" s="14">
        <v>42257.646111111339</v>
      </c>
      <c r="D5918" s="7" t="s">
        <v>10</v>
      </c>
      <c r="E5918" s="13">
        <v>2178</v>
      </c>
      <c r="F5918" s="7" t="s">
        <v>35</v>
      </c>
      <c r="G5918" s="7" t="s">
        <v>11</v>
      </c>
      <c r="H5918" s="13">
        <v>7.5</v>
      </c>
      <c r="I5918" s="13" t="str">
        <f>IF(G5918="Male",VLOOKUP(H5918,'Shoe size conversion table'!$B$6:$D$22,2),VLOOKUP(H5918,'Shoe size conversion table'!$J$6:$L$22,2))</f>
        <v>40-41</v>
      </c>
      <c r="J5918" s="13">
        <f>IF(G5918="Male",VLOOKUP(H5918,'Shoe size conversion table'!$B$6:$D$22,3),VLOOKUP(H5918,'Shoe size conversion table'!$J$6:$L$22,3))</f>
        <v>7</v>
      </c>
      <c r="K5918" s="11">
        <v>129</v>
      </c>
      <c r="L5918" s="12">
        <v>0</v>
      </c>
      <c r="M5918" s="7">
        <f t="shared" si="277"/>
        <v>2015</v>
      </c>
      <c r="N5918" s="7">
        <f t="shared" si="278"/>
        <v>9</v>
      </c>
      <c r="O5918" s="30">
        <f t="shared" si="279"/>
        <v>129</v>
      </c>
    </row>
    <row r="5919" spans="2:15" x14ac:dyDescent="0.2">
      <c r="B5919" s="13">
        <v>57643</v>
      </c>
      <c r="C5919" s="14">
        <v>42257.69611111124</v>
      </c>
      <c r="D5919" s="7" t="s">
        <v>7</v>
      </c>
      <c r="E5919" s="13">
        <v>2224</v>
      </c>
      <c r="F5919" s="7" t="s">
        <v>48</v>
      </c>
      <c r="G5919" s="7" t="s">
        <v>11</v>
      </c>
      <c r="H5919" s="13">
        <v>9.5</v>
      </c>
      <c r="I5919" s="13" t="str">
        <f>IF(G5919="Male",VLOOKUP(H5919,'Shoe size conversion table'!$B$6:$D$22,2),VLOOKUP(H5919,'Shoe size conversion table'!$J$6:$L$22,2))</f>
        <v>42-43</v>
      </c>
      <c r="J5919" s="13">
        <f>IF(G5919="Male",VLOOKUP(H5919,'Shoe size conversion table'!$B$6:$D$22,3),VLOOKUP(H5919,'Shoe size conversion table'!$J$6:$L$22,3))</f>
        <v>9</v>
      </c>
      <c r="K5919" s="11">
        <v>129</v>
      </c>
      <c r="L5919" s="12">
        <v>0.2</v>
      </c>
      <c r="M5919" s="7">
        <f t="shared" si="277"/>
        <v>2015</v>
      </c>
      <c r="N5919" s="7">
        <f t="shared" si="278"/>
        <v>9</v>
      </c>
      <c r="O5919" s="30">
        <f t="shared" si="279"/>
        <v>103.2</v>
      </c>
    </row>
    <row r="5920" spans="2:15" x14ac:dyDescent="0.2">
      <c r="B5920" s="13">
        <v>57644</v>
      </c>
      <c r="C5920" s="14">
        <v>42257.716111111222</v>
      </c>
      <c r="D5920" s="7" t="s">
        <v>8</v>
      </c>
      <c r="E5920" s="13">
        <v>2160</v>
      </c>
      <c r="F5920" s="7" t="s">
        <v>40</v>
      </c>
      <c r="G5920" s="7" t="s">
        <v>11</v>
      </c>
      <c r="H5920" s="13">
        <v>9.5</v>
      </c>
      <c r="I5920" s="13" t="str">
        <f>IF(G5920="Male",VLOOKUP(H5920,'Shoe size conversion table'!$B$6:$D$22,2),VLOOKUP(H5920,'Shoe size conversion table'!$J$6:$L$22,2))</f>
        <v>42-43</v>
      </c>
      <c r="J5920" s="13">
        <f>IF(G5920="Male",VLOOKUP(H5920,'Shoe size conversion table'!$B$6:$D$22,3),VLOOKUP(H5920,'Shoe size conversion table'!$J$6:$L$22,3))</f>
        <v>9</v>
      </c>
      <c r="K5920" s="11">
        <v>179</v>
      </c>
      <c r="L5920" s="12">
        <v>0</v>
      </c>
      <c r="M5920" s="7">
        <f t="shared" si="277"/>
        <v>2015</v>
      </c>
      <c r="N5920" s="7">
        <f t="shared" si="278"/>
        <v>9</v>
      </c>
      <c r="O5920" s="30">
        <f t="shared" si="279"/>
        <v>179</v>
      </c>
    </row>
    <row r="5921" spans="2:15" x14ac:dyDescent="0.2">
      <c r="B5921" s="13">
        <v>57645</v>
      </c>
      <c r="C5921" s="14">
        <v>42257.726111111224</v>
      </c>
      <c r="D5921" s="7" t="s">
        <v>8</v>
      </c>
      <c r="E5921" s="13">
        <v>2195</v>
      </c>
      <c r="F5921" s="7" t="s">
        <v>41</v>
      </c>
      <c r="G5921" s="7" t="s">
        <v>11</v>
      </c>
      <c r="H5921" s="13">
        <v>12</v>
      </c>
      <c r="I5921" s="13">
        <f>IF(G5921="Male",VLOOKUP(H5921,'Shoe size conversion table'!$B$6:$D$22,2),VLOOKUP(H5921,'Shoe size conversion table'!$J$6:$L$22,2))</f>
        <v>45</v>
      </c>
      <c r="J5921" s="13">
        <f>IF(G5921="Male",VLOOKUP(H5921,'Shoe size conversion table'!$B$6:$D$22,3),VLOOKUP(H5921,'Shoe size conversion table'!$J$6:$L$22,3))</f>
        <v>11.5</v>
      </c>
      <c r="K5921" s="11">
        <v>179</v>
      </c>
      <c r="L5921" s="12">
        <v>0.2</v>
      </c>
      <c r="M5921" s="7">
        <f t="shared" si="277"/>
        <v>2015</v>
      </c>
      <c r="N5921" s="7">
        <f t="shared" si="278"/>
        <v>9</v>
      </c>
      <c r="O5921" s="30">
        <f t="shared" si="279"/>
        <v>143.20000000000002</v>
      </c>
    </row>
    <row r="5922" spans="2:15" x14ac:dyDescent="0.2">
      <c r="B5922" s="13">
        <v>57646</v>
      </c>
      <c r="C5922" s="14">
        <v>42257.726111111224</v>
      </c>
      <c r="D5922" s="7" t="s">
        <v>10</v>
      </c>
      <c r="E5922" s="13">
        <v>2165</v>
      </c>
      <c r="F5922" s="7" t="s">
        <v>34</v>
      </c>
      <c r="G5922" s="7" t="s">
        <v>11</v>
      </c>
      <c r="H5922" s="13">
        <v>9</v>
      </c>
      <c r="I5922" s="13">
        <f>IF(G5922="Male",VLOOKUP(H5922,'Shoe size conversion table'!$B$6:$D$22,2),VLOOKUP(H5922,'Shoe size conversion table'!$J$6:$L$22,2))</f>
        <v>42</v>
      </c>
      <c r="J5922" s="13">
        <f>IF(G5922="Male",VLOOKUP(H5922,'Shoe size conversion table'!$B$6:$D$22,3),VLOOKUP(H5922,'Shoe size conversion table'!$J$6:$L$22,3))</f>
        <v>8.5</v>
      </c>
      <c r="K5922" s="11">
        <v>149</v>
      </c>
      <c r="L5922" s="12">
        <v>0.2</v>
      </c>
      <c r="M5922" s="7">
        <f t="shared" si="277"/>
        <v>2015</v>
      </c>
      <c r="N5922" s="7">
        <f t="shared" si="278"/>
        <v>9</v>
      </c>
      <c r="O5922" s="30">
        <f t="shared" si="279"/>
        <v>119.2</v>
      </c>
    </row>
    <row r="5923" spans="2:15" x14ac:dyDescent="0.2">
      <c r="B5923" s="13">
        <v>57647</v>
      </c>
      <c r="C5923" s="14">
        <v>42257.916111111088</v>
      </c>
      <c r="D5923" s="7" t="s">
        <v>7</v>
      </c>
      <c r="E5923" s="13">
        <v>2199</v>
      </c>
      <c r="F5923" s="7" t="s">
        <v>53</v>
      </c>
      <c r="G5923" s="7" t="s">
        <v>12</v>
      </c>
      <c r="H5923" s="13">
        <v>8</v>
      </c>
      <c r="I5923" s="13" t="str">
        <f>IF(G5923="Male",VLOOKUP(H5923,'Shoe size conversion table'!$B$6:$D$22,2),VLOOKUP(H5923,'Shoe size conversion table'!$J$6:$L$22,2))</f>
        <v>38-39</v>
      </c>
      <c r="J5923" s="13">
        <f>IF(G5923="Male",VLOOKUP(H5923,'Shoe size conversion table'!$B$6:$D$22,3),VLOOKUP(H5923,'Shoe size conversion table'!$J$6:$L$22,3))</f>
        <v>6</v>
      </c>
      <c r="K5923" s="11">
        <v>169</v>
      </c>
      <c r="L5923" s="12">
        <v>0.1</v>
      </c>
      <c r="M5923" s="7">
        <f t="shared" si="277"/>
        <v>2015</v>
      </c>
      <c r="N5923" s="7">
        <f t="shared" si="278"/>
        <v>9</v>
      </c>
      <c r="O5923" s="30">
        <f t="shared" si="279"/>
        <v>152.1</v>
      </c>
    </row>
    <row r="5924" spans="2:15" x14ac:dyDescent="0.2">
      <c r="B5924" s="13">
        <v>57648</v>
      </c>
      <c r="C5924" s="14">
        <v>42258.156111111239</v>
      </c>
      <c r="D5924" s="7" t="s">
        <v>7</v>
      </c>
      <c r="E5924" s="13">
        <v>2210</v>
      </c>
      <c r="F5924" s="7" t="s">
        <v>54</v>
      </c>
      <c r="G5924" s="7" t="s">
        <v>12</v>
      </c>
      <c r="H5924" s="13">
        <v>5</v>
      </c>
      <c r="I5924" s="13" t="str">
        <f>IF(G5924="Male",VLOOKUP(H5924,'Shoe size conversion table'!$B$6:$D$22,2),VLOOKUP(H5924,'Shoe size conversion table'!$J$6:$L$22,2))</f>
        <v>35-36</v>
      </c>
      <c r="J5924" s="13">
        <f>IF(G5924="Male",VLOOKUP(H5924,'Shoe size conversion table'!$B$6:$D$22,3),VLOOKUP(H5924,'Shoe size conversion table'!$J$6:$L$22,3))</f>
        <v>3</v>
      </c>
      <c r="K5924" s="11">
        <v>189</v>
      </c>
      <c r="L5924" s="12">
        <v>0.1</v>
      </c>
      <c r="M5924" s="7">
        <f t="shared" si="277"/>
        <v>2015</v>
      </c>
      <c r="N5924" s="7">
        <f t="shared" si="278"/>
        <v>9</v>
      </c>
      <c r="O5924" s="30">
        <f t="shared" si="279"/>
        <v>170.1</v>
      </c>
    </row>
    <row r="5925" spans="2:15" x14ac:dyDescent="0.2">
      <c r="B5925" s="13">
        <v>57649</v>
      </c>
      <c r="C5925" s="14">
        <v>42258.186111111085</v>
      </c>
      <c r="D5925" s="7" t="s">
        <v>10</v>
      </c>
      <c r="E5925" s="13">
        <v>2168</v>
      </c>
      <c r="F5925" s="7" t="s">
        <v>36</v>
      </c>
      <c r="G5925" s="7" t="s">
        <v>12</v>
      </c>
      <c r="H5925" s="13">
        <v>8.5</v>
      </c>
      <c r="I5925" s="13">
        <f>IF(G5925="Male",VLOOKUP(H5925,'Shoe size conversion table'!$B$6:$D$22,2),VLOOKUP(H5925,'Shoe size conversion table'!$J$6:$L$22,2))</f>
        <v>39</v>
      </c>
      <c r="J5925" s="13">
        <f>IF(G5925="Male",VLOOKUP(H5925,'Shoe size conversion table'!$B$6:$D$22,3),VLOOKUP(H5925,'Shoe size conversion table'!$J$6:$L$22,3))</f>
        <v>6.5</v>
      </c>
      <c r="K5925" s="11">
        <v>149</v>
      </c>
      <c r="L5925" s="12">
        <v>0</v>
      </c>
      <c r="M5925" s="7">
        <f t="shared" si="277"/>
        <v>2015</v>
      </c>
      <c r="N5925" s="7">
        <f t="shared" si="278"/>
        <v>9</v>
      </c>
      <c r="O5925" s="30">
        <f t="shared" si="279"/>
        <v>149</v>
      </c>
    </row>
    <row r="5926" spans="2:15" x14ac:dyDescent="0.2">
      <c r="B5926" s="13">
        <v>57650</v>
      </c>
      <c r="C5926" s="14">
        <v>42258.37611111124</v>
      </c>
      <c r="D5926" s="7" t="s">
        <v>10</v>
      </c>
      <c r="E5926" s="13">
        <v>2153</v>
      </c>
      <c r="F5926" s="7" t="s">
        <v>34</v>
      </c>
      <c r="G5926" s="7" t="s">
        <v>11</v>
      </c>
      <c r="H5926" s="13">
        <v>10.5</v>
      </c>
      <c r="I5926" s="13" t="str">
        <f>IF(G5926="Male",VLOOKUP(H5926,'Shoe size conversion table'!$B$6:$D$22,2),VLOOKUP(H5926,'Shoe size conversion table'!$J$6:$L$22,2))</f>
        <v>43-44</v>
      </c>
      <c r="J5926" s="13">
        <f>IF(G5926="Male",VLOOKUP(H5926,'Shoe size conversion table'!$B$6:$D$22,3),VLOOKUP(H5926,'Shoe size conversion table'!$J$6:$L$22,3))</f>
        <v>10</v>
      </c>
      <c r="K5926" s="11">
        <v>189</v>
      </c>
      <c r="L5926" s="12">
        <v>0</v>
      </c>
      <c r="M5926" s="7">
        <f t="shared" si="277"/>
        <v>2015</v>
      </c>
      <c r="N5926" s="7">
        <f t="shared" si="278"/>
        <v>9</v>
      </c>
      <c r="O5926" s="30">
        <f t="shared" si="279"/>
        <v>189</v>
      </c>
    </row>
    <row r="5927" spans="2:15" x14ac:dyDescent="0.2">
      <c r="B5927" s="13">
        <v>57651</v>
      </c>
      <c r="C5927" s="14">
        <v>42258.396111111237</v>
      </c>
      <c r="D5927" s="7" t="s">
        <v>10</v>
      </c>
      <c r="E5927" s="13">
        <v>2215</v>
      </c>
      <c r="F5927" s="7" t="s">
        <v>34</v>
      </c>
      <c r="G5927" s="7" t="s">
        <v>12</v>
      </c>
      <c r="H5927" s="13">
        <v>7.5</v>
      </c>
      <c r="I5927" s="13">
        <f>IF(G5927="Male",VLOOKUP(H5927,'Shoe size conversion table'!$B$6:$D$22,2),VLOOKUP(H5927,'Shoe size conversion table'!$J$6:$L$22,2))</f>
        <v>38</v>
      </c>
      <c r="J5927" s="13">
        <f>IF(G5927="Male",VLOOKUP(H5927,'Shoe size conversion table'!$B$6:$D$22,3),VLOOKUP(H5927,'Shoe size conversion table'!$J$6:$L$22,3))</f>
        <v>5.5</v>
      </c>
      <c r="K5927" s="11">
        <v>189</v>
      </c>
      <c r="L5927" s="12">
        <v>0.3</v>
      </c>
      <c r="M5927" s="7">
        <f t="shared" si="277"/>
        <v>2015</v>
      </c>
      <c r="N5927" s="7">
        <f t="shared" si="278"/>
        <v>9</v>
      </c>
      <c r="O5927" s="30">
        <f t="shared" si="279"/>
        <v>132.29999999999998</v>
      </c>
    </row>
    <row r="5928" spans="2:15" x14ac:dyDescent="0.2">
      <c r="B5928" s="13">
        <v>57652</v>
      </c>
      <c r="C5928" s="14">
        <v>42258.406111111086</v>
      </c>
      <c r="D5928" s="7" t="s">
        <v>10</v>
      </c>
      <c r="E5928" s="13">
        <v>2199</v>
      </c>
      <c r="F5928" s="7" t="s">
        <v>36</v>
      </c>
      <c r="G5928" s="7" t="s">
        <v>11</v>
      </c>
      <c r="H5928" s="13">
        <v>7.5</v>
      </c>
      <c r="I5928" s="13" t="str">
        <f>IF(G5928="Male",VLOOKUP(H5928,'Shoe size conversion table'!$B$6:$D$22,2),VLOOKUP(H5928,'Shoe size conversion table'!$J$6:$L$22,2))</f>
        <v>40-41</v>
      </c>
      <c r="J5928" s="13">
        <f>IF(G5928="Male",VLOOKUP(H5928,'Shoe size conversion table'!$B$6:$D$22,3),VLOOKUP(H5928,'Shoe size conversion table'!$J$6:$L$22,3))</f>
        <v>7</v>
      </c>
      <c r="K5928" s="11">
        <v>149</v>
      </c>
      <c r="L5928" s="12">
        <v>0</v>
      </c>
      <c r="M5928" s="7">
        <f t="shared" si="277"/>
        <v>2015</v>
      </c>
      <c r="N5928" s="7">
        <f t="shared" si="278"/>
        <v>9</v>
      </c>
      <c r="O5928" s="30">
        <f t="shared" si="279"/>
        <v>149</v>
      </c>
    </row>
    <row r="5929" spans="2:15" x14ac:dyDescent="0.2">
      <c r="B5929" s="13">
        <v>57652</v>
      </c>
      <c r="C5929" s="14">
        <v>42258.406111111086</v>
      </c>
      <c r="D5929" s="7" t="s">
        <v>10</v>
      </c>
      <c r="E5929" s="13">
        <v>2174</v>
      </c>
      <c r="F5929" s="7" t="s">
        <v>36</v>
      </c>
      <c r="G5929" s="7" t="s">
        <v>11</v>
      </c>
      <c r="H5929" s="13">
        <v>10</v>
      </c>
      <c r="I5929" s="13">
        <f>IF(G5929="Male",VLOOKUP(H5929,'Shoe size conversion table'!$B$6:$D$22,2),VLOOKUP(H5929,'Shoe size conversion table'!$J$6:$L$22,2))</f>
        <v>43</v>
      </c>
      <c r="J5929" s="13">
        <f>IF(G5929="Male",VLOOKUP(H5929,'Shoe size conversion table'!$B$6:$D$22,3),VLOOKUP(H5929,'Shoe size conversion table'!$J$6:$L$22,3))</f>
        <v>9.5</v>
      </c>
      <c r="K5929" s="11">
        <v>149</v>
      </c>
      <c r="L5929" s="12">
        <v>0</v>
      </c>
      <c r="M5929" s="7">
        <f t="shared" si="277"/>
        <v>2015</v>
      </c>
      <c r="N5929" s="7">
        <f t="shared" si="278"/>
        <v>9</v>
      </c>
      <c r="O5929" s="30">
        <f t="shared" si="279"/>
        <v>149</v>
      </c>
    </row>
    <row r="5930" spans="2:15" x14ac:dyDescent="0.2">
      <c r="B5930" s="13">
        <v>57653</v>
      </c>
      <c r="C5930" s="14">
        <v>42258.416111111088</v>
      </c>
      <c r="D5930" s="7" t="s">
        <v>10</v>
      </c>
      <c r="E5930" s="13">
        <v>2159</v>
      </c>
      <c r="F5930" s="7" t="s">
        <v>34</v>
      </c>
      <c r="G5930" s="7" t="s">
        <v>11</v>
      </c>
      <c r="H5930" s="13">
        <v>9.5</v>
      </c>
      <c r="I5930" s="13" t="str">
        <f>IF(G5930="Male",VLOOKUP(H5930,'Shoe size conversion table'!$B$6:$D$22,2),VLOOKUP(H5930,'Shoe size conversion table'!$J$6:$L$22,2))</f>
        <v>42-43</v>
      </c>
      <c r="J5930" s="13">
        <f>IF(G5930="Male",VLOOKUP(H5930,'Shoe size conversion table'!$B$6:$D$22,3),VLOOKUP(H5930,'Shoe size conversion table'!$J$6:$L$22,3))</f>
        <v>9</v>
      </c>
      <c r="K5930" s="11">
        <v>149</v>
      </c>
      <c r="L5930" s="12">
        <v>0.2</v>
      </c>
      <c r="M5930" s="7">
        <f t="shared" si="277"/>
        <v>2015</v>
      </c>
      <c r="N5930" s="7">
        <f t="shared" si="278"/>
        <v>9</v>
      </c>
      <c r="O5930" s="30">
        <f t="shared" si="279"/>
        <v>119.2</v>
      </c>
    </row>
    <row r="5931" spans="2:15" x14ac:dyDescent="0.2">
      <c r="B5931" s="13">
        <v>57654</v>
      </c>
      <c r="C5931" s="14">
        <v>42258.456111111343</v>
      </c>
      <c r="D5931" s="7" t="s">
        <v>7</v>
      </c>
      <c r="E5931" s="13">
        <v>2158</v>
      </c>
      <c r="F5931" s="7" t="s">
        <v>48</v>
      </c>
      <c r="G5931" s="7" t="s">
        <v>11</v>
      </c>
      <c r="H5931" s="13">
        <v>10.5</v>
      </c>
      <c r="I5931" s="13" t="str">
        <f>IF(G5931="Male",VLOOKUP(H5931,'Shoe size conversion table'!$B$6:$D$22,2),VLOOKUP(H5931,'Shoe size conversion table'!$J$6:$L$22,2))</f>
        <v>43-44</v>
      </c>
      <c r="J5931" s="13">
        <f>IF(G5931="Male",VLOOKUP(H5931,'Shoe size conversion table'!$B$6:$D$22,3),VLOOKUP(H5931,'Shoe size conversion table'!$J$6:$L$22,3))</f>
        <v>10</v>
      </c>
      <c r="K5931" s="11">
        <v>169</v>
      </c>
      <c r="L5931" s="12">
        <v>0</v>
      </c>
      <c r="M5931" s="7">
        <f t="shared" si="277"/>
        <v>2015</v>
      </c>
      <c r="N5931" s="7">
        <f t="shared" si="278"/>
        <v>9</v>
      </c>
      <c r="O5931" s="30">
        <f t="shared" si="279"/>
        <v>169</v>
      </c>
    </row>
    <row r="5932" spans="2:15" x14ac:dyDescent="0.2">
      <c r="B5932" s="13">
        <v>57655</v>
      </c>
      <c r="C5932" s="14">
        <v>42258.576111111339</v>
      </c>
      <c r="D5932" s="7" t="s">
        <v>7</v>
      </c>
      <c r="E5932" s="13">
        <v>2233</v>
      </c>
      <c r="F5932" s="7" t="s">
        <v>55</v>
      </c>
      <c r="G5932" s="7" t="s">
        <v>11</v>
      </c>
      <c r="H5932" s="13">
        <v>10.5</v>
      </c>
      <c r="I5932" s="13" t="str">
        <f>IF(G5932="Male",VLOOKUP(H5932,'Shoe size conversion table'!$B$6:$D$22,2),VLOOKUP(H5932,'Shoe size conversion table'!$J$6:$L$22,2))</f>
        <v>43-44</v>
      </c>
      <c r="J5932" s="13">
        <f>IF(G5932="Male",VLOOKUP(H5932,'Shoe size conversion table'!$B$6:$D$22,3),VLOOKUP(H5932,'Shoe size conversion table'!$J$6:$L$22,3))</f>
        <v>10</v>
      </c>
      <c r="K5932" s="11">
        <v>129</v>
      </c>
      <c r="L5932" s="12">
        <v>0.1</v>
      </c>
      <c r="M5932" s="7">
        <f t="shared" si="277"/>
        <v>2015</v>
      </c>
      <c r="N5932" s="7">
        <f t="shared" si="278"/>
        <v>9</v>
      </c>
      <c r="O5932" s="30">
        <f t="shared" si="279"/>
        <v>116.10000000000001</v>
      </c>
    </row>
    <row r="5933" spans="2:15" x14ac:dyDescent="0.2">
      <c r="B5933" s="13">
        <v>57656</v>
      </c>
      <c r="C5933" s="14">
        <v>42258.596111111241</v>
      </c>
      <c r="D5933" s="7" t="s">
        <v>7</v>
      </c>
      <c r="E5933" s="13">
        <v>2209</v>
      </c>
      <c r="F5933" s="7" t="s">
        <v>48</v>
      </c>
      <c r="G5933" s="7" t="s">
        <v>11</v>
      </c>
      <c r="H5933" s="13">
        <v>10.5</v>
      </c>
      <c r="I5933" s="13" t="str">
        <f>IF(G5933="Male",VLOOKUP(H5933,'Shoe size conversion table'!$B$6:$D$22,2),VLOOKUP(H5933,'Shoe size conversion table'!$J$6:$L$22,2))</f>
        <v>43-44</v>
      </c>
      <c r="J5933" s="13">
        <f>IF(G5933="Male",VLOOKUP(H5933,'Shoe size conversion table'!$B$6:$D$22,3),VLOOKUP(H5933,'Shoe size conversion table'!$J$6:$L$22,3))</f>
        <v>10</v>
      </c>
      <c r="K5933" s="11">
        <v>179</v>
      </c>
      <c r="L5933" s="12">
        <v>0</v>
      </c>
      <c r="M5933" s="7">
        <f t="shared" si="277"/>
        <v>2015</v>
      </c>
      <c r="N5933" s="7">
        <f t="shared" si="278"/>
        <v>9</v>
      </c>
      <c r="O5933" s="30">
        <f t="shared" si="279"/>
        <v>179</v>
      </c>
    </row>
    <row r="5934" spans="2:15" x14ac:dyDescent="0.2">
      <c r="B5934" s="13">
        <v>57657</v>
      </c>
      <c r="C5934" s="14">
        <v>42258.716111111222</v>
      </c>
      <c r="D5934" s="7" t="s">
        <v>8</v>
      </c>
      <c r="E5934" s="13">
        <v>2169</v>
      </c>
      <c r="F5934" s="7" t="s">
        <v>38</v>
      </c>
      <c r="G5934" s="7" t="s">
        <v>11</v>
      </c>
      <c r="H5934" s="13">
        <v>11</v>
      </c>
      <c r="I5934" s="13">
        <f>IF(G5934="Male",VLOOKUP(H5934,'Shoe size conversion table'!$B$6:$D$22,2),VLOOKUP(H5934,'Shoe size conversion table'!$J$6:$L$22,2))</f>
        <v>44</v>
      </c>
      <c r="J5934" s="13">
        <f>IF(G5934="Male",VLOOKUP(H5934,'Shoe size conversion table'!$B$6:$D$22,3),VLOOKUP(H5934,'Shoe size conversion table'!$J$6:$L$22,3))</f>
        <v>10.5</v>
      </c>
      <c r="K5934" s="11">
        <v>159</v>
      </c>
      <c r="L5934" s="12">
        <v>0.5</v>
      </c>
      <c r="M5934" s="7">
        <f t="shared" si="277"/>
        <v>2015</v>
      </c>
      <c r="N5934" s="7">
        <f t="shared" si="278"/>
        <v>9</v>
      </c>
      <c r="O5934" s="30">
        <f t="shared" si="279"/>
        <v>79.5</v>
      </c>
    </row>
    <row r="5935" spans="2:15" x14ac:dyDescent="0.2">
      <c r="B5935" s="13">
        <v>57658</v>
      </c>
      <c r="C5935" s="14">
        <v>42258.736111111088</v>
      </c>
      <c r="D5935" s="7" t="s">
        <v>7</v>
      </c>
      <c r="E5935" s="13">
        <v>2205</v>
      </c>
      <c r="F5935" s="7" t="s">
        <v>49</v>
      </c>
      <c r="G5935" s="7" t="s">
        <v>11</v>
      </c>
      <c r="H5935" s="13">
        <v>12</v>
      </c>
      <c r="I5935" s="13">
        <f>IF(G5935="Male",VLOOKUP(H5935,'Shoe size conversion table'!$B$6:$D$22,2),VLOOKUP(H5935,'Shoe size conversion table'!$J$6:$L$22,2))</f>
        <v>45</v>
      </c>
      <c r="J5935" s="13">
        <f>IF(G5935="Male",VLOOKUP(H5935,'Shoe size conversion table'!$B$6:$D$22,3),VLOOKUP(H5935,'Shoe size conversion table'!$J$6:$L$22,3))</f>
        <v>11.5</v>
      </c>
      <c r="K5935" s="11">
        <v>169</v>
      </c>
      <c r="L5935" s="12">
        <v>0</v>
      </c>
      <c r="M5935" s="7">
        <f t="shared" si="277"/>
        <v>2015</v>
      </c>
      <c r="N5935" s="7">
        <f t="shared" si="278"/>
        <v>9</v>
      </c>
      <c r="O5935" s="30">
        <f t="shared" si="279"/>
        <v>169</v>
      </c>
    </row>
    <row r="5936" spans="2:15" x14ac:dyDescent="0.2">
      <c r="B5936" s="13">
        <v>57659</v>
      </c>
      <c r="C5936" s="14">
        <v>42258.876111111225</v>
      </c>
      <c r="D5936" s="7" t="s">
        <v>10</v>
      </c>
      <c r="E5936" s="13">
        <v>2230</v>
      </c>
      <c r="F5936" s="7" t="s">
        <v>35</v>
      </c>
      <c r="G5936" s="7" t="s">
        <v>12</v>
      </c>
      <c r="H5936" s="13">
        <v>8.5</v>
      </c>
      <c r="I5936" s="13">
        <f>IF(G5936="Male",VLOOKUP(H5936,'Shoe size conversion table'!$B$6:$D$22,2),VLOOKUP(H5936,'Shoe size conversion table'!$J$6:$L$22,2))</f>
        <v>39</v>
      </c>
      <c r="J5936" s="13">
        <f>IF(G5936="Male",VLOOKUP(H5936,'Shoe size conversion table'!$B$6:$D$22,3),VLOOKUP(H5936,'Shoe size conversion table'!$J$6:$L$22,3))</f>
        <v>6.5</v>
      </c>
      <c r="K5936" s="11">
        <v>189</v>
      </c>
      <c r="L5936" s="12">
        <v>0</v>
      </c>
      <c r="M5936" s="7">
        <f t="shared" si="277"/>
        <v>2015</v>
      </c>
      <c r="N5936" s="7">
        <f t="shared" si="278"/>
        <v>9</v>
      </c>
      <c r="O5936" s="30">
        <f t="shared" si="279"/>
        <v>189</v>
      </c>
    </row>
    <row r="5937" spans="2:15" x14ac:dyDescent="0.2">
      <c r="B5937" s="13">
        <v>57660</v>
      </c>
      <c r="C5937" s="14">
        <v>42258.906111111239</v>
      </c>
      <c r="D5937" s="7" t="s">
        <v>7</v>
      </c>
      <c r="E5937" s="13">
        <v>2192</v>
      </c>
      <c r="F5937" s="7" t="s">
        <v>50</v>
      </c>
      <c r="G5937" s="7" t="s">
        <v>11</v>
      </c>
      <c r="H5937" s="13">
        <v>9.5</v>
      </c>
      <c r="I5937" s="13" t="str">
        <f>IF(G5937="Male",VLOOKUP(H5937,'Shoe size conversion table'!$B$6:$D$22,2),VLOOKUP(H5937,'Shoe size conversion table'!$J$6:$L$22,2))</f>
        <v>42-43</v>
      </c>
      <c r="J5937" s="13">
        <f>IF(G5937="Male",VLOOKUP(H5937,'Shoe size conversion table'!$B$6:$D$22,3),VLOOKUP(H5937,'Shoe size conversion table'!$J$6:$L$22,3))</f>
        <v>9</v>
      </c>
      <c r="K5937" s="11">
        <v>199</v>
      </c>
      <c r="L5937" s="12">
        <v>0</v>
      </c>
      <c r="M5937" s="7">
        <f t="shared" si="277"/>
        <v>2015</v>
      </c>
      <c r="N5937" s="7">
        <f t="shared" si="278"/>
        <v>9</v>
      </c>
      <c r="O5937" s="30">
        <f t="shared" si="279"/>
        <v>199</v>
      </c>
    </row>
    <row r="5938" spans="2:15" x14ac:dyDescent="0.2">
      <c r="B5938" s="13">
        <v>57661</v>
      </c>
      <c r="C5938" s="14">
        <v>42258.906111111239</v>
      </c>
      <c r="D5938" s="7" t="s">
        <v>8</v>
      </c>
      <c r="E5938" s="13">
        <v>2148</v>
      </c>
      <c r="F5938" s="7" t="s">
        <v>38</v>
      </c>
      <c r="G5938" s="7" t="s">
        <v>12</v>
      </c>
      <c r="H5938" s="13">
        <v>8</v>
      </c>
      <c r="I5938" s="13" t="str">
        <f>IF(G5938="Male",VLOOKUP(H5938,'Shoe size conversion table'!$B$6:$D$22,2),VLOOKUP(H5938,'Shoe size conversion table'!$J$6:$L$22,2))</f>
        <v>38-39</v>
      </c>
      <c r="J5938" s="13">
        <f>IF(G5938="Male",VLOOKUP(H5938,'Shoe size conversion table'!$B$6:$D$22,3),VLOOKUP(H5938,'Shoe size conversion table'!$J$6:$L$22,3))</f>
        <v>6</v>
      </c>
      <c r="K5938" s="11">
        <v>189</v>
      </c>
      <c r="L5938" s="12">
        <v>0</v>
      </c>
      <c r="M5938" s="7">
        <f t="shared" si="277"/>
        <v>2015</v>
      </c>
      <c r="N5938" s="7">
        <f t="shared" si="278"/>
        <v>9</v>
      </c>
      <c r="O5938" s="30">
        <f t="shared" si="279"/>
        <v>189</v>
      </c>
    </row>
    <row r="5939" spans="2:15" x14ac:dyDescent="0.2">
      <c r="B5939" s="13">
        <v>57662</v>
      </c>
      <c r="C5939" s="14">
        <v>42259.016111111087</v>
      </c>
      <c r="D5939" s="7" t="s">
        <v>8</v>
      </c>
      <c r="E5939" s="13">
        <v>2156</v>
      </c>
      <c r="F5939" s="7" t="s">
        <v>40</v>
      </c>
      <c r="G5939" s="7" t="s">
        <v>11</v>
      </c>
      <c r="H5939" s="13">
        <v>9.5</v>
      </c>
      <c r="I5939" s="13" t="str">
        <f>IF(G5939="Male",VLOOKUP(H5939,'Shoe size conversion table'!$B$6:$D$22,2),VLOOKUP(H5939,'Shoe size conversion table'!$J$6:$L$22,2))</f>
        <v>42-43</v>
      </c>
      <c r="J5939" s="13">
        <f>IF(G5939="Male",VLOOKUP(H5939,'Shoe size conversion table'!$B$6:$D$22,3),VLOOKUP(H5939,'Shoe size conversion table'!$J$6:$L$22,3))</f>
        <v>9</v>
      </c>
      <c r="K5939" s="11">
        <v>149</v>
      </c>
      <c r="L5939" s="12">
        <v>0</v>
      </c>
      <c r="M5939" s="7">
        <f t="shared" si="277"/>
        <v>2015</v>
      </c>
      <c r="N5939" s="7">
        <f t="shared" si="278"/>
        <v>9</v>
      </c>
      <c r="O5939" s="30">
        <f t="shared" si="279"/>
        <v>149</v>
      </c>
    </row>
    <row r="5940" spans="2:15" x14ac:dyDescent="0.2">
      <c r="B5940" s="13">
        <v>57663</v>
      </c>
      <c r="C5940" s="14">
        <v>42259.126111111087</v>
      </c>
      <c r="D5940" s="7" t="s">
        <v>8</v>
      </c>
      <c r="E5940" s="13">
        <v>2201</v>
      </c>
      <c r="F5940" s="7" t="s">
        <v>40</v>
      </c>
      <c r="G5940" s="7" t="s">
        <v>12</v>
      </c>
      <c r="H5940" s="13">
        <v>7.5</v>
      </c>
      <c r="I5940" s="13">
        <f>IF(G5940="Male",VLOOKUP(H5940,'Shoe size conversion table'!$B$6:$D$22,2),VLOOKUP(H5940,'Shoe size conversion table'!$J$6:$L$22,2))</f>
        <v>38</v>
      </c>
      <c r="J5940" s="13">
        <f>IF(G5940="Male",VLOOKUP(H5940,'Shoe size conversion table'!$B$6:$D$22,3),VLOOKUP(H5940,'Shoe size conversion table'!$J$6:$L$22,3))</f>
        <v>5.5</v>
      </c>
      <c r="K5940" s="11">
        <v>169</v>
      </c>
      <c r="L5940" s="12">
        <v>0.2</v>
      </c>
      <c r="M5940" s="7">
        <f t="shared" si="277"/>
        <v>2015</v>
      </c>
      <c r="N5940" s="7">
        <f t="shared" si="278"/>
        <v>9</v>
      </c>
      <c r="O5940" s="30">
        <f t="shared" si="279"/>
        <v>135.20000000000002</v>
      </c>
    </row>
    <row r="5941" spans="2:15" x14ac:dyDescent="0.2">
      <c r="B5941" s="13">
        <v>57664</v>
      </c>
      <c r="C5941" s="14">
        <v>42259.416111111088</v>
      </c>
      <c r="D5941" s="7" t="s">
        <v>9</v>
      </c>
      <c r="E5941" s="13">
        <v>2236</v>
      </c>
      <c r="F5941" s="7" t="s">
        <v>62</v>
      </c>
      <c r="G5941" s="7" t="s">
        <v>12</v>
      </c>
      <c r="H5941" s="13">
        <v>8</v>
      </c>
      <c r="I5941" s="13" t="str">
        <f>IF(G5941="Male",VLOOKUP(H5941,'Shoe size conversion table'!$B$6:$D$22,2),VLOOKUP(H5941,'Shoe size conversion table'!$J$6:$L$22,2))</f>
        <v>38-39</v>
      </c>
      <c r="J5941" s="13">
        <f>IF(G5941="Male",VLOOKUP(H5941,'Shoe size conversion table'!$B$6:$D$22,3),VLOOKUP(H5941,'Shoe size conversion table'!$J$6:$L$22,3))</f>
        <v>6</v>
      </c>
      <c r="K5941" s="11">
        <v>129</v>
      </c>
      <c r="L5941" s="12">
        <v>0.3</v>
      </c>
      <c r="M5941" s="7">
        <f t="shared" si="277"/>
        <v>2015</v>
      </c>
      <c r="N5941" s="7">
        <f t="shared" si="278"/>
        <v>9</v>
      </c>
      <c r="O5941" s="30">
        <f t="shared" si="279"/>
        <v>90.3</v>
      </c>
    </row>
    <row r="5942" spans="2:15" x14ac:dyDescent="0.2">
      <c r="B5942" s="13">
        <v>57665</v>
      </c>
      <c r="C5942" s="14">
        <v>42259.416111111088</v>
      </c>
      <c r="D5942" s="7" t="s">
        <v>10</v>
      </c>
      <c r="E5942" s="13">
        <v>2186</v>
      </c>
      <c r="F5942" s="7" t="s">
        <v>34</v>
      </c>
      <c r="G5942" s="7" t="s">
        <v>11</v>
      </c>
      <c r="H5942" s="13">
        <v>8.5</v>
      </c>
      <c r="I5942" s="13" t="str">
        <f>IF(G5942="Male",VLOOKUP(H5942,'Shoe size conversion table'!$B$6:$D$22,2),VLOOKUP(H5942,'Shoe size conversion table'!$J$6:$L$22,2))</f>
        <v>41-42</v>
      </c>
      <c r="J5942" s="13">
        <f>IF(G5942="Male",VLOOKUP(H5942,'Shoe size conversion table'!$B$6:$D$22,3),VLOOKUP(H5942,'Shoe size conversion table'!$J$6:$L$22,3))</f>
        <v>8</v>
      </c>
      <c r="K5942" s="11">
        <v>189</v>
      </c>
      <c r="L5942" s="12">
        <v>0</v>
      </c>
      <c r="M5942" s="7">
        <f t="shared" si="277"/>
        <v>2015</v>
      </c>
      <c r="N5942" s="7">
        <f t="shared" si="278"/>
        <v>9</v>
      </c>
      <c r="O5942" s="30">
        <f t="shared" si="279"/>
        <v>189</v>
      </c>
    </row>
    <row r="5943" spans="2:15" x14ac:dyDescent="0.2">
      <c r="B5943" s="13">
        <v>57666</v>
      </c>
      <c r="C5943" s="14">
        <v>42259.446111111225</v>
      </c>
      <c r="D5943" s="7" t="s">
        <v>10</v>
      </c>
      <c r="E5943" s="13">
        <v>2187</v>
      </c>
      <c r="F5943" s="7" t="s">
        <v>34</v>
      </c>
      <c r="G5943" s="7" t="s">
        <v>12</v>
      </c>
      <c r="H5943" s="13">
        <v>8</v>
      </c>
      <c r="I5943" s="13" t="str">
        <f>IF(G5943="Male",VLOOKUP(H5943,'Shoe size conversion table'!$B$6:$D$22,2),VLOOKUP(H5943,'Shoe size conversion table'!$J$6:$L$22,2))</f>
        <v>38-39</v>
      </c>
      <c r="J5943" s="13">
        <f>IF(G5943="Male",VLOOKUP(H5943,'Shoe size conversion table'!$B$6:$D$22,3),VLOOKUP(H5943,'Shoe size conversion table'!$J$6:$L$22,3))</f>
        <v>6</v>
      </c>
      <c r="K5943" s="11">
        <v>129</v>
      </c>
      <c r="L5943" s="12">
        <v>0.3</v>
      </c>
      <c r="M5943" s="7">
        <f t="shared" si="277"/>
        <v>2015</v>
      </c>
      <c r="N5943" s="7">
        <f t="shared" si="278"/>
        <v>9</v>
      </c>
      <c r="O5943" s="30">
        <f t="shared" si="279"/>
        <v>90.3</v>
      </c>
    </row>
    <row r="5944" spans="2:15" x14ac:dyDescent="0.2">
      <c r="B5944" s="13">
        <v>57667</v>
      </c>
      <c r="C5944" s="14">
        <v>42259.476111111238</v>
      </c>
      <c r="D5944" s="7" t="s">
        <v>9</v>
      </c>
      <c r="E5944" s="13">
        <v>2211</v>
      </c>
      <c r="F5944" s="7" t="s">
        <v>59</v>
      </c>
      <c r="G5944" s="7" t="s">
        <v>12</v>
      </c>
      <c r="H5944" s="13">
        <v>8.5</v>
      </c>
      <c r="I5944" s="13">
        <f>IF(G5944="Male",VLOOKUP(H5944,'Shoe size conversion table'!$B$6:$D$22,2),VLOOKUP(H5944,'Shoe size conversion table'!$J$6:$L$22,2))</f>
        <v>39</v>
      </c>
      <c r="J5944" s="13">
        <f>IF(G5944="Male",VLOOKUP(H5944,'Shoe size conversion table'!$B$6:$D$22,3),VLOOKUP(H5944,'Shoe size conversion table'!$J$6:$L$22,3))</f>
        <v>6.5</v>
      </c>
      <c r="K5944" s="11">
        <v>159</v>
      </c>
      <c r="L5944" s="12">
        <v>0.1</v>
      </c>
      <c r="M5944" s="7">
        <f t="shared" si="277"/>
        <v>2015</v>
      </c>
      <c r="N5944" s="7">
        <f t="shared" si="278"/>
        <v>9</v>
      </c>
      <c r="O5944" s="30">
        <f t="shared" si="279"/>
        <v>143.1</v>
      </c>
    </row>
    <row r="5945" spans="2:15" x14ac:dyDescent="0.2">
      <c r="B5945" s="13">
        <v>57668</v>
      </c>
      <c r="C5945" s="14">
        <v>42259.606111111338</v>
      </c>
      <c r="D5945" s="7" t="s">
        <v>9</v>
      </c>
      <c r="E5945" s="13">
        <v>2180</v>
      </c>
      <c r="F5945" s="7" t="s">
        <v>61</v>
      </c>
      <c r="G5945" s="7" t="s">
        <v>11</v>
      </c>
      <c r="H5945" s="13">
        <v>9</v>
      </c>
      <c r="I5945" s="13">
        <f>IF(G5945="Male",VLOOKUP(H5945,'Shoe size conversion table'!$B$6:$D$22,2),VLOOKUP(H5945,'Shoe size conversion table'!$J$6:$L$22,2))</f>
        <v>42</v>
      </c>
      <c r="J5945" s="13">
        <f>IF(G5945="Male",VLOOKUP(H5945,'Shoe size conversion table'!$B$6:$D$22,3),VLOOKUP(H5945,'Shoe size conversion table'!$J$6:$L$22,3))</f>
        <v>8.5</v>
      </c>
      <c r="K5945" s="11">
        <v>129</v>
      </c>
      <c r="L5945" s="12">
        <v>0</v>
      </c>
      <c r="M5945" s="7">
        <f t="shared" si="277"/>
        <v>2015</v>
      </c>
      <c r="N5945" s="7">
        <f t="shared" si="278"/>
        <v>9</v>
      </c>
      <c r="O5945" s="30">
        <f t="shared" si="279"/>
        <v>129</v>
      </c>
    </row>
    <row r="5946" spans="2:15" x14ac:dyDescent="0.2">
      <c r="B5946" s="13">
        <v>57669</v>
      </c>
      <c r="C5946" s="14">
        <v>42259.626111111225</v>
      </c>
      <c r="D5946" s="7" t="s">
        <v>10</v>
      </c>
      <c r="E5946" s="13">
        <v>2184</v>
      </c>
      <c r="F5946" s="7" t="s">
        <v>34</v>
      </c>
      <c r="G5946" s="7" t="s">
        <v>11</v>
      </c>
      <c r="H5946" s="13">
        <v>10.5</v>
      </c>
      <c r="I5946" s="13" t="str">
        <f>IF(G5946="Male",VLOOKUP(H5946,'Shoe size conversion table'!$B$6:$D$22,2),VLOOKUP(H5946,'Shoe size conversion table'!$J$6:$L$22,2))</f>
        <v>43-44</v>
      </c>
      <c r="J5946" s="13">
        <f>IF(G5946="Male",VLOOKUP(H5946,'Shoe size conversion table'!$B$6:$D$22,3),VLOOKUP(H5946,'Shoe size conversion table'!$J$6:$L$22,3))</f>
        <v>10</v>
      </c>
      <c r="K5946" s="11">
        <v>169</v>
      </c>
      <c r="L5946" s="12">
        <v>0.5</v>
      </c>
      <c r="M5946" s="7">
        <f t="shared" si="277"/>
        <v>2015</v>
      </c>
      <c r="N5946" s="7">
        <f t="shared" si="278"/>
        <v>9</v>
      </c>
      <c r="O5946" s="30">
        <f t="shared" si="279"/>
        <v>84.5</v>
      </c>
    </row>
    <row r="5947" spans="2:15" x14ac:dyDescent="0.2">
      <c r="B5947" s="13">
        <v>57670</v>
      </c>
      <c r="C5947" s="14">
        <v>42259.686111111223</v>
      </c>
      <c r="D5947" s="7" t="s">
        <v>8</v>
      </c>
      <c r="E5947" s="13">
        <v>2229</v>
      </c>
      <c r="F5947" s="7" t="s">
        <v>37</v>
      </c>
      <c r="G5947" s="7" t="s">
        <v>12</v>
      </c>
      <c r="H5947" s="13">
        <v>9</v>
      </c>
      <c r="I5947" s="13" t="str">
        <f>IF(G5947="Male",VLOOKUP(H5947,'Shoe size conversion table'!$B$6:$D$22,2),VLOOKUP(H5947,'Shoe size conversion table'!$J$6:$L$22,2))</f>
        <v>39-40</v>
      </c>
      <c r="J5947" s="13">
        <f>IF(G5947="Male",VLOOKUP(H5947,'Shoe size conversion table'!$B$6:$D$22,3),VLOOKUP(H5947,'Shoe size conversion table'!$J$6:$L$22,3))</f>
        <v>7</v>
      </c>
      <c r="K5947" s="11">
        <v>179</v>
      </c>
      <c r="L5947" s="12">
        <v>0</v>
      </c>
      <c r="M5947" s="7">
        <f t="shared" si="277"/>
        <v>2015</v>
      </c>
      <c r="N5947" s="7">
        <f t="shared" si="278"/>
        <v>9</v>
      </c>
      <c r="O5947" s="30">
        <f t="shared" si="279"/>
        <v>179</v>
      </c>
    </row>
    <row r="5948" spans="2:15" x14ac:dyDescent="0.2">
      <c r="B5948" s="13">
        <v>57671</v>
      </c>
      <c r="C5948" s="14">
        <v>42259.716111111338</v>
      </c>
      <c r="D5948" s="7" t="s">
        <v>10</v>
      </c>
      <c r="E5948" s="13">
        <v>2226</v>
      </c>
      <c r="F5948" s="7" t="s">
        <v>34</v>
      </c>
      <c r="G5948" s="7" t="s">
        <v>11</v>
      </c>
      <c r="H5948" s="13">
        <v>11</v>
      </c>
      <c r="I5948" s="13">
        <f>IF(G5948="Male",VLOOKUP(H5948,'Shoe size conversion table'!$B$6:$D$22,2),VLOOKUP(H5948,'Shoe size conversion table'!$J$6:$L$22,2))</f>
        <v>44</v>
      </c>
      <c r="J5948" s="13">
        <f>IF(G5948="Male",VLOOKUP(H5948,'Shoe size conversion table'!$B$6:$D$22,3),VLOOKUP(H5948,'Shoe size conversion table'!$J$6:$L$22,3))</f>
        <v>10.5</v>
      </c>
      <c r="K5948" s="11">
        <v>159</v>
      </c>
      <c r="L5948" s="12">
        <v>0</v>
      </c>
      <c r="M5948" s="7">
        <f t="shared" si="277"/>
        <v>2015</v>
      </c>
      <c r="N5948" s="7">
        <f t="shared" si="278"/>
        <v>9</v>
      </c>
      <c r="O5948" s="30">
        <f t="shared" si="279"/>
        <v>159</v>
      </c>
    </row>
    <row r="5949" spans="2:15" x14ac:dyDescent="0.2">
      <c r="B5949" s="13">
        <v>57672</v>
      </c>
      <c r="C5949" s="14">
        <v>42259.726111111224</v>
      </c>
      <c r="D5949" s="7" t="s">
        <v>8</v>
      </c>
      <c r="E5949" s="13">
        <v>2160</v>
      </c>
      <c r="F5949" s="7" t="s">
        <v>40</v>
      </c>
      <c r="G5949" s="7" t="s">
        <v>11</v>
      </c>
      <c r="H5949" s="13">
        <v>9.5</v>
      </c>
      <c r="I5949" s="13" t="str">
        <f>IF(G5949="Male",VLOOKUP(H5949,'Shoe size conversion table'!$B$6:$D$22,2),VLOOKUP(H5949,'Shoe size conversion table'!$J$6:$L$22,2))</f>
        <v>42-43</v>
      </c>
      <c r="J5949" s="13">
        <f>IF(G5949="Male",VLOOKUP(H5949,'Shoe size conversion table'!$B$6:$D$22,3),VLOOKUP(H5949,'Shoe size conversion table'!$J$6:$L$22,3))</f>
        <v>9</v>
      </c>
      <c r="K5949" s="11">
        <v>179</v>
      </c>
      <c r="L5949" s="12">
        <v>0</v>
      </c>
      <c r="M5949" s="7">
        <f t="shared" si="277"/>
        <v>2015</v>
      </c>
      <c r="N5949" s="7">
        <f t="shared" si="278"/>
        <v>9</v>
      </c>
      <c r="O5949" s="30">
        <f t="shared" si="279"/>
        <v>179</v>
      </c>
    </row>
    <row r="5950" spans="2:15" x14ac:dyDescent="0.2">
      <c r="B5950" s="13">
        <v>57673</v>
      </c>
      <c r="C5950" s="14">
        <v>42259.906111111239</v>
      </c>
      <c r="D5950" s="7" t="s">
        <v>8</v>
      </c>
      <c r="E5950" s="13">
        <v>2205</v>
      </c>
      <c r="F5950" s="7" t="s">
        <v>38</v>
      </c>
      <c r="G5950" s="7" t="s">
        <v>12</v>
      </c>
      <c r="H5950" s="13">
        <v>9</v>
      </c>
      <c r="I5950" s="13" t="str">
        <f>IF(G5950="Male",VLOOKUP(H5950,'Shoe size conversion table'!$B$6:$D$22,2),VLOOKUP(H5950,'Shoe size conversion table'!$J$6:$L$22,2))</f>
        <v>39-40</v>
      </c>
      <c r="J5950" s="13">
        <f>IF(G5950="Male",VLOOKUP(H5950,'Shoe size conversion table'!$B$6:$D$22,3),VLOOKUP(H5950,'Shoe size conversion table'!$J$6:$L$22,3))</f>
        <v>7</v>
      </c>
      <c r="K5950" s="11">
        <v>159</v>
      </c>
      <c r="L5950" s="12">
        <v>0</v>
      </c>
      <c r="M5950" s="7">
        <f t="shared" si="277"/>
        <v>2015</v>
      </c>
      <c r="N5950" s="7">
        <f t="shared" si="278"/>
        <v>9</v>
      </c>
      <c r="O5950" s="30">
        <f t="shared" si="279"/>
        <v>159</v>
      </c>
    </row>
    <row r="5951" spans="2:15" x14ac:dyDescent="0.2">
      <c r="B5951" s="13">
        <v>57674</v>
      </c>
      <c r="C5951" s="14">
        <v>42259.986111111342</v>
      </c>
      <c r="D5951" s="7" t="s">
        <v>7</v>
      </c>
      <c r="E5951" s="13">
        <v>2234</v>
      </c>
      <c r="F5951" s="7" t="s">
        <v>48</v>
      </c>
      <c r="G5951" s="7" t="s">
        <v>11</v>
      </c>
      <c r="H5951" s="13">
        <v>6</v>
      </c>
      <c r="I5951" s="13">
        <f>IF(G5951="Male",VLOOKUP(H5951,'Shoe size conversion table'!$B$6:$D$22,2),VLOOKUP(H5951,'Shoe size conversion table'!$J$6:$L$22,2))</f>
        <v>39</v>
      </c>
      <c r="J5951" s="13">
        <f>IF(G5951="Male",VLOOKUP(H5951,'Shoe size conversion table'!$B$6:$D$22,3),VLOOKUP(H5951,'Shoe size conversion table'!$J$6:$L$22,3))</f>
        <v>5.5</v>
      </c>
      <c r="K5951" s="11">
        <v>159</v>
      </c>
      <c r="L5951" s="12">
        <v>0</v>
      </c>
      <c r="M5951" s="7">
        <f t="shared" si="277"/>
        <v>2015</v>
      </c>
      <c r="N5951" s="7">
        <f t="shared" si="278"/>
        <v>9</v>
      </c>
      <c r="O5951" s="30">
        <f t="shared" si="279"/>
        <v>159</v>
      </c>
    </row>
    <row r="5952" spans="2:15" x14ac:dyDescent="0.2">
      <c r="B5952" s="13">
        <v>57675</v>
      </c>
      <c r="C5952" s="14">
        <v>42260.016111111087</v>
      </c>
      <c r="D5952" s="7" t="s">
        <v>7</v>
      </c>
      <c r="E5952" s="13">
        <v>2203</v>
      </c>
      <c r="F5952" s="7" t="s">
        <v>49</v>
      </c>
      <c r="G5952" s="7" t="s">
        <v>12</v>
      </c>
      <c r="H5952" s="13">
        <v>6</v>
      </c>
      <c r="I5952" s="13" t="str">
        <f>IF(G5952="Male",VLOOKUP(H5952,'Shoe size conversion table'!$B$6:$D$22,2),VLOOKUP(H5952,'Shoe size conversion table'!$J$6:$L$22,2))</f>
        <v>36-37</v>
      </c>
      <c r="J5952" s="13">
        <f>IF(G5952="Male",VLOOKUP(H5952,'Shoe size conversion table'!$B$6:$D$22,3),VLOOKUP(H5952,'Shoe size conversion table'!$J$6:$L$22,3))</f>
        <v>4</v>
      </c>
      <c r="K5952" s="11">
        <v>149</v>
      </c>
      <c r="L5952" s="12">
        <v>0</v>
      </c>
      <c r="M5952" s="7">
        <f t="shared" si="277"/>
        <v>2015</v>
      </c>
      <c r="N5952" s="7">
        <f t="shared" si="278"/>
        <v>9</v>
      </c>
      <c r="O5952" s="30">
        <f t="shared" si="279"/>
        <v>149</v>
      </c>
    </row>
    <row r="5953" spans="2:15" x14ac:dyDescent="0.2">
      <c r="B5953" s="13">
        <v>57675</v>
      </c>
      <c r="C5953" s="14">
        <v>42260.016111111087</v>
      </c>
      <c r="D5953" s="7" t="s">
        <v>7</v>
      </c>
      <c r="E5953" s="13">
        <v>2179</v>
      </c>
      <c r="F5953" s="7" t="s">
        <v>49</v>
      </c>
      <c r="G5953" s="7" t="s">
        <v>12</v>
      </c>
      <c r="H5953" s="13">
        <v>9</v>
      </c>
      <c r="I5953" s="13" t="str">
        <f>IF(G5953="Male",VLOOKUP(H5953,'Shoe size conversion table'!$B$6:$D$22,2),VLOOKUP(H5953,'Shoe size conversion table'!$J$6:$L$22,2))</f>
        <v>39-40</v>
      </c>
      <c r="J5953" s="13">
        <f>IF(G5953="Male",VLOOKUP(H5953,'Shoe size conversion table'!$B$6:$D$22,3),VLOOKUP(H5953,'Shoe size conversion table'!$J$6:$L$22,3))</f>
        <v>7</v>
      </c>
      <c r="K5953" s="11">
        <v>139</v>
      </c>
      <c r="L5953" s="12">
        <v>0</v>
      </c>
      <c r="M5953" s="7">
        <f t="shared" si="277"/>
        <v>2015</v>
      </c>
      <c r="N5953" s="7">
        <f t="shared" si="278"/>
        <v>9</v>
      </c>
      <c r="O5953" s="30">
        <f t="shared" si="279"/>
        <v>139</v>
      </c>
    </row>
    <row r="5954" spans="2:15" x14ac:dyDescent="0.2">
      <c r="B5954" s="13">
        <v>57676</v>
      </c>
      <c r="C5954" s="14">
        <v>42260.136111111082</v>
      </c>
      <c r="D5954" s="7" t="s">
        <v>8</v>
      </c>
      <c r="E5954" s="13">
        <v>2217</v>
      </c>
      <c r="F5954" s="7" t="s">
        <v>37</v>
      </c>
      <c r="G5954" s="7" t="s">
        <v>11</v>
      </c>
      <c r="H5954" s="13">
        <v>9.5</v>
      </c>
      <c r="I5954" s="13" t="str">
        <f>IF(G5954="Male",VLOOKUP(H5954,'Shoe size conversion table'!$B$6:$D$22,2),VLOOKUP(H5954,'Shoe size conversion table'!$J$6:$L$22,2))</f>
        <v>42-43</v>
      </c>
      <c r="J5954" s="13">
        <f>IF(G5954="Male",VLOOKUP(H5954,'Shoe size conversion table'!$B$6:$D$22,3),VLOOKUP(H5954,'Shoe size conversion table'!$J$6:$L$22,3))</f>
        <v>9</v>
      </c>
      <c r="K5954" s="11">
        <v>139</v>
      </c>
      <c r="L5954" s="12">
        <v>0.1</v>
      </c>
      <c r="M5954" s="7">
        <f t="shared" si="277"/>
        <v>2015</v>
      </c>
      <c r="N5954" s="7">
        <f t="shared" si="278"/>
        <v>9</v>
      </c>
      <c r="O5954" s="30">
        <f t="shared" si="279"/>
        <v>125.10000000000001</v>
      </c>
    </row>
    <row r="5955" spans="2:15" x14ac:dyDescent="0.2">
      <c r="B5955" s="13">
        <v>57677</v>
      </c>
      <c r="C5955" s="14">
        <v>42260.156111111239</v>
      </c>
      <c r="D5955" s="7" t="s">
        <v>8</v>
      </c>
      <c r="E5955" s="13">
        <v>2221</v>
      </c>
      <c r="F5955" s="7" t="s">
        <v>37</v>
      </c>
      <c r="G5955" s="7" t="s">
        <v>11</v>
      </c>
      <c r="H5955" s="13">
        <v>7.5</v>
      </c>
      <c r="I5955" s="13" t="str">
        <f>IF(G5955="Male",VLOOKUP(H5955,'Shoe size conversion table'!$B$6:$D$22,2),VLOOKUP(H5955,'Shoe size conversion table'!$J$6:$L$22,2))</f>
        <v>40-41</v>
      </c>
      <c r="J5955" s="13">
        <f>IF(G5955="Male",VLOOKUP(H5955,'Shoe size conversion table'!$B$6:$D$22,3),VLOOKUP(H5955,'Shoe size conversion table'!$J$6:$L$22,3))</f>
        <v>7</v>
      </c>
      <c r="K5955" s="11">
        <v>189</v>
      </c>
      <c r="L5955" s="12">
        <v>0</v>
      </c>
      <c r="M5955" s="7">
        <f t="shared" si="277"/>
        <v>2015</v>
      </c>
      <c r="N5955" s="7">
        <f t="shared" si="278"/>
        <v>9</v>
      </c>
      <c r="O5955" s="30">
        <f t="shared" si="279"/>
        <v>189</v>
      </c>
    </row>
    <row r="5956" spans="2:15" x14ac:dyDescent="0.2">
      <c r="B5956" s="13">
        <v>57678</v>
      </c>
      <c r="C5956" s="14">
        <v>42260.166111111241</v>
      </c>
      <c r="D5956" s="7" t="s">
        <v>7</v>
      </c>
      <c r="E5956" s="13">
        <v>2185</v>
      </c>
      <c r="F5956" s="7" t="s">
        <v>43</v>
      </c>
      <c r="G5956" s="7" t="s">
        <v>12</v>
      </c>
      <c r="H5956" s="13">
        <v>5</v>
      </c>
      <c r="I5956" s="13" t="str">
        <f>IF(G5956="Male",VLOOKUP(H5956,'Shoe size conversion table'!$B$6:$D$22,2),VLOOKUP(H5956,'Shoe size conversion table'!$J$6:$L$22,2))</f>
        <v>35-36</v>
      </c>
      <c r="J5956" s="13">
        <f>IF(G5956="Male",VLOOKUP(H5956,'Shoe size conversion table'!$B$6:$D$22,3),VLOOKUP(H5956,'Shoe size conversion table'!$J$6:$L$22,3))</f>
        <v>3</v>
      </c>
      <c r="K5956" s="11">
        <v>129</v>
      </c>
      <c r="L5956" s="12">
        <v>0.2</v>
      </c>
      <c r="M5956" s="7">
        <f t="shared" si="277"/>
        <v>2015</v>
      </c>
      <c r="N5956" s="7">
        <f t="shared" si="278"/>
        <v>9</v>
      </c>
      <c r="O5956" s="30">
        <f t="shared" si="279"/>
        <v>103.2</v>
      </c>
    </row>
    <row r="5957" spans="2:15" x14ac:dyDescent="0.2">
      <c r="B5957" s="13">
        <v>57679</v>
      </c>
      <c r="C5957" s="14">
        <v>42260.216111111236</v>
      </c>
      <c r="D5957" s="7" t="s">
        <v>7</v>
      </c>
      <c r="E5957" s="13">
        <v>2202</v>
      </c>
      <c r="F5957" s="7" t="s">
        <v>51</v>
      </c>
      <c r="G5957" s="7" t="s">
        <v>11</v>
      </c>
      <c r="H5957" s="13">
        <v>15</v>
      </c>
      <c r="I5957" s="13">
        <f>IF(G5957="Male",VLOOKUP(H5957,'Shoe size conversion table'!$B$6:$D$22,2),VLOOKUP(H5957,'Shoe size conversion table'!$J$6:$L$22,2))</f>
        <v>48</v>
      </c>
      <c r="J5957" s="13">
        <f>IF(G5957="Male",VLOOKUP(H5957,'Shoe size conversion table'!$B$6:$D$22,3),VLOOKUP(H5957,'Shoe size conversion table'!$J$6:$L$22,3))</f>
        <v>14.5</v>
      </c>
      <c r="K5957" s="11">
        <v>139</v>
      </c>
      <c r="L5957" s="12">
        <v>0</v>
      </c>
      <c r="M5957" s="7">
        <f t="shared" ref="M5957:M6020" si="280">YEAR(C5957)</f>
        <v>2015</v>
      </c>
      <c r="N5957" s="7">
        <f t="shared" si="278"/>
        <v>9</v>
      </c>
      <c r="O5957" s="30">
        <f t="shared" si="279"/>
        <v>139</v>
      </c>
    </row>
    <row r="5958" spans="2:15" x14ac:dyDescent="0.2">
      <c r="B5958" s="13">
        <v>57680</v>
      </c>
      <c r="C5958" s="14">
        <v>42260.356111111083</v>
      </c>
      <c r="D5958" s="7" t="s">
        <v>10</v>
      </c>
      <c r="E5958" s="13">
        <v>2173</v>
      </c>
      <c r="F5958" s="7" t="s">
        <v>36</v>
      </c>
      <c r="G5958" s="7" t="s">
        <v>11</v>
      </c>
      <c r="H5958" s="13">
        <v>10.5</v>
      </c>
      <c r="I5958" s="13" t="str">
        <f>IF(G5958="Male",VLOOKUP(H5958,'Shoe size conversion table'!$B$6:$D$22,2),VLOOKUP(H5958,'Shoe size conversion table'!$J$6:$L$22,2))</f>
        <v>43-44</v>
      </c>
      <c r="J5958" s="13">
        <f>IF(G5958="Male",VLOOKUP(H5958,'Shoe size conversion table'!$B$6:$D$22,3),VLOOKUP(H5958,'Shoe size conversion table'!$J$6:$L$22,3))</f>
        <v>10</v>
      </c>
      <c r="K5958" s="11">
        <v>179</v>
      </c>
      <c r="L5958" s="12">
        <v>0</v>
      </c>
      <c r="M5958" s="7">
        <f t="shared" si="280"/>
        <v>2015</v>
      </c>
      <c r="N5958" s="7">
        <f t="shared" ref="N5958:N6021" si="281">MONTH(C5958:C20925)</f>
        <v>9</v>
      </c>
      <c r="O5958" s="30">
        <f t="shared" ref="O5958:O6021" si="282">K5958*(1-L5958)</f>
        <v>179</v>
      </c>
    </row>
    <row r="5959" spans="2:15" x14ac:dyDescent="0.2">
      <c r="B5959" s="13">
        <v>57681</v>
      </c>
      <c r="C5959" s="14">
        <v>42260.416111111088</v>
      </c>
      <c r="D5959" s="7" t="s">
        <v>9</v>
      </c>
      <c r="E5959" s="13">
        <v>2207</v>
      </c>
      <c r="F5959" s="7" t="s">
        <v>59</v>
      </c>
      <c r="G5959" s="7" t="s">
        <v>12</v>
      </c>
      <c r="H5959" s="13">
        <v>8</v>
      </c>
      <c r="I5959" s="13" t="str">
        <f>IF(G5959="Male",VLOOKUP(H5959,'Shoe size conversion table'!$B$6:$D$22,2),VLOOKUP(H5959,'Shoe size conversion table'!$J$6:$L$22,2))</f>
        <v>38-39</v>
      </c>
      <c r="J5959" s="13">
        <f>IF(G5959="Male",VLOOKUP(H5959,'Shoe size conversion table'!$B$6:$D$22,3),VLOOKUP(H5959,'Shoe size conversion table'!$J$6:$L$22,3))</f>
        <v>6</v>
      </c>
      <c r="K5959" s="11">
        <v>179</v>
      </c>
      <c r="L5959" s="12">
        <v>0.3</v>
      </c>
      <c r="M5959" s="7">
        <f t="shared" si="280"/>
        <v>2015</v>
      </c>
      <c r="N5959" s="7">
        <f t="shared" si="281"/>
        <v>9</v>
      </c>
      <c r="O5959" s="30">
        <f t="shared" si="282"/>
        <v>125.3</v>
      </c>
    </row>
    <row r="5960" spans="2:15" x14ac:dyDescent="0.2">
      <c r="B5960" s="13">
        <v>57682</v>
      </c>
      <c r="C5960" s="14">
        <v>42260.476111111238</v>
      </c>
      <c r="D5960" s="7" t="s">
        <v>9</v>
      </c>
      <c r="E5960" s="13">
        <v>2189</v>
      </c>
      <c r="F5960" s="7" t="s">
        <v>62</v>
      </c>
      <c r="G5960" s="7" t="s">
        <v>12</v>
      </c>
      <c r="H5960" s="13">
        <v>8.5</v>
      </c>
      <c r="I5960" s="13">
        <f>IF(G5960="Male",VLOOKUP(H5960,'Shoe size conversion table'!$B$6:$D$22,2),VLOOKUP(H5960,'Shoe size conversion table'!$J$6:$L$22,2))</f>
        <v>39</v>
      </c>
      <c r="J5960" s="13">
        <f>IF(G5960="Male",VLOOKUP(H5960,'Shoe size conversion table'!$B$6:$D$22,3),VLOOKUP(H5960,'Shoe size conversion table'!$J$6:$L$22,3))</f>
        <v>6.5</v>
      </c>
      <c r="K5960" s="11">
        <v>139</v>
      </c>
      <c r="L5960" s="12">
        <v>0</v>
      </c>
      <c r="M5960" s="7">
        <f t="shared" si="280"/>
        <v>2015</v>
      </c>
      <c r="N5960" s="7">
        <f t="shared" si="281"/>
        <v>9</v>
      </c>
      <c r="O5960" s="30">
        <f t="shared" si="282"/>
        <v>139</v>
      </c>
    </row>
    <row r="5961" spans="2:15" x14ac:dyDescent="0.2">
      <c r="B5961" s="13">
        <v>57683</v>
      </c>
      <c r="C5961" s="14">
        <v>42260.486111111226</v>
      </c>
      <c r="D5961" s="7" t="s">
        <v>8</v>
      </c>
      <c r="E5961" s="13">
        <v>2181</v>
      </c>
      <c r="F5961" s="7" t="s">
        <v>42</v>
      </c>
      <c r="G5961" s="7" t="s">
        <v>12</v>
      </c>
      <c r="H5961" s="13">
        <v>7</v>
      </c>
      <c r="I5961" s="13" t="str">
        <f>IF(G5961="Male",VLOOKUP(H5961,'Shoe size conversion table'!$B$6:$D$22,2),VLOOKUP(H5961,'Shoe size conversion table'!$J$6:$L$22,2))</f>
        <v>37-38</v>
      </c>
      <c r="J5961" s="13">
        <f>IF(G5961="Male",VLOOKUP(H5961,'Shoe size conversion table'!$B$6:$D$22,3),VLOOKUP(H5961,'Shoe size conversion table'!$J$6:$L$22,3))</f>
        <v>5</v>
      </c>
      <c r="K5961" s="11">
        <v>179</v>
      </c>
      <c r="L5961" s="12">
        <v>0</v>
      </c>
      <c r="M5961" s="7">
        <f t="shared" si="280"/>
        <v>2015</v>
      </c>
      <c r="N5961" s="7">
        <f t="shared" si="281"/>
        <v>9</v>
      </c>
      <c r="O5961" s="30">
        <f t="shared" si="282"/>
        <v>179</v>
      </c>
    </row>
    <row r="5962" spans="2:15" x14ac:dyDescent="0.2">
      <c r="B5962" s="13">
        <v>57683</v>
      </c>
      <c r="C5962" s="14">
        <v>42260.486111111226</v>
      </c>
      <c r="D5962" s="7" t="s">
        <v>8</v>
      </c>
      <c r="E5962" s="13">
        <v>2157</v>
      </c>
      <c r="F5962" s="7" t="s">
        <v>38</v>
      </c>
      <c r="G5962" s="7" t="s">
        <v>12</v>
      </c>
      <c r="H5962" s="13">
        <v>7</v>
      </c>
      <c r="I5962" s="13" t="str">
        <f>IF(G5962="Male",VLOOKUP(H5962,'Shoe size conversion table'!$B$6:$D$22,2),VLOOKUP(H5962,'Shoe size conversion table'!$J$6:$L$22,2))</f>
        <v>37-38</v>
      </c>
      <c r="J5962" s="13">
        <f>IF(G5962="Male",VLOOKUP(H5962,'Shoe size conversion table'!$B$6:$D$22,3),VLOOKUP(H5962,'Shoe size conversion table'!$J$6:$L$22,3))</f>
        <v>5</v>
      </c>
      <c r="K5962" s="11">
        <v>189</v>
      </c>
      <c r="L5962" s="12">
        <v>0</v>
      </c>
      <c r="M5962" s="7">
        <f t="shared" si="280"/>
        <v>2015</v>
      </c>
      <c r="N5962" s="7">
        <f t="shared" si="281"/>
        <v>9</v>
      </c>
      <c r="O5962" s="30">
        <f t="shared" si="282"/>
        <v>189</v>
      </c>
    </row>
    <row r="5963" spans="2:15" x14ac:dyDescent="0.2">
      <c r="B5963" s="13">
        <v>57684</v>
      </c>
      <c r="C5963" s="14">
        <v>42260.566111111337</v>
      </c>
      <c r="D5963" s="7" t="s">
        <v>8</v>
      </c>
      <c r="E5963" s="13">
        <v>2185</v>
      </c>
      <c r="F5963" s="7" t="s">
        <v>38</v>
      </c>
      <c r="G5963" s="7" t="s">
        <v>11</v>
      </c>
      <c r="H5963" s="13">
        <v>9</v>
      </c>
      <c r="I5963" s="13">
        <f>IF(G5963="Male",VLOOKUP(H5963,'Shoe size conversion table'!$B$6:$D$22,2),VLOOKUP(H5963,'Shoe size conversion table'!$J$6:$L$22,2))</f>
        <v>42</v>
      </c>
      <c r="J5963" s="13">
        <f>IF(G5963="Male",VLOOKUP(H5963,'Shoe size conversion table'!$B$6:$D$22,3),VLOOKUP(H5963,'Shoe size conversion table'!$J$6:$L$22,3))</f>
        <v>8.5</v>
      </c>
      <c r="K5963" s="11">
        <v>159</v>
      </c>
      <c r="L5963" s="12">
        <v>0.2</v>
      </c>
      <c r="M5963" s="7">
        <f t="shared" si="280"/>
        <v>2015</v>
      </c>
      <c r="N5963" s="7">
        <f t="shared" si="281"/>
        <v>9</v>
      </c>
      <c r="O5963" s="30">
        <f t="shared" si="282"/>
        <v>127.2</v>
      </c>
    </row>
    <row r="5964" spans="2:15" x14ac:dyDescent="0.2">
      <c r="B5964" s="13">
        <v>57685</v>
      </c>
      <c r="C5964" s="14">
        <v>42260.576111111084</v>
      </c>
      <c r="D5964" s="7" t="s">
        <v>8</v>
      </c>
      <c r="E5964" s="13">
        <v>2169</v>
      </c>
      <c r="F5964" s="7" t="s">
        <v>37</v>
      </c>
      <c r="G5964" s="7" t="s">
        <v>11</v>
      </c>
      <c r="H5964" s="13">
        <v>8.5</v>
      </c>
      <c r="I5964" s="13" t="str">
        <f>IF(G5964="Male",VLOOKUP(H5964,'Shoe size conversion table'!$B$6:$D$22,2),VLOOKUP(H5964,'Shoe size conversion table'!$J$6:$L$22,2))</f>
        <v>41-42</v>
      </c>
      <c r="J5964" s="13">
        <f>IF(G5964="Male",VLOOKUP(H5964,'Shoe size conversion table'!$B$6:$D$22,3),VLOOKUP(H5964,'Shoe size conversion table'!$J$6:$L$22,3))</f>
        <v>8</v>
      </c>
      <c r="K5964" s="11">
        <v>179</v>
      </c>
      <c r="L5964" s="12">
        <v>0.3</v>
      </c>
      <c r="M5964" s="7">
        <f t="shared" si="280"/>
        <v>2015</v>
      </c>
      <c r="N5964" s="7">
        <f t="shared" si="281"/>
        <v>9</v>
      </c>
      <c r="O5964" s="30">
        <f t="shared" si="282"/>
        <v>125.3</v>
      </c>
    </row>
    <row r="5965" spans="2:15" x14ac:dyDescent="0.2">
      <c r="B5965" s="13">
        <v>57686</v>
      </c>
      <c r="C5965" s="14">
        <v>42260.606111111338</v>
      </c>
      <c r="D5965" s="7" t="s">
        <v>7</v>
      </c>
      <c r="E5965" s="13">
        <v>2234</v>
      </c>
      <c r="F5965" s="7" t="s">
        <v>48</v>
      </c>
      <c r="G5965" s="7" t="s">
        <v>12</v>
      </c>
      <c r="H5965" s="13">
        <v>9</v>
      </c>
      <c r="I5965" s="13" t="str">
        <f>IF(G5965="Male",VLOOKUP(H5965,'Shoe size conversion table'!$B$6:$D$22,2),VLOOKUP(H5965,'Shoe size conversion table'!$J$6:$L$22,2))</f>
        <v>39-40</v>
      </c>
      <c r="J5965" s="13">
        <f>IF(G5965="Male",VLOOKUP(H5965,'Shoe size conversion table'!$B$6:$D$22,3),VLOOKUP(H5965,'Shoe size conversion table'!$J$6:$L$22,3))</f>
        <v>7</v>
      </c>
      <c r="K5965" s="11">
        <v>199</v>
      </c>
      <c r="L5965" s="12">
        <v>0.3</v>
      </c>
      <c r="M5965" s="7">
        <f t="shared" si="280"/>
        <v>2015</v>
      </c>
      <c r="N5965" s="7">
        <f t="shared" si="281"/>
        <v>9</v>
      </c>
      <c r="O5965" s="30">
        <f t="shared" si="282"/>
        <v>139.29999999999998</v>
      </c>
    </row>
    <row r="5966" spans="2:15" x14ac:dyDescent="0.2">
      <c r="B5966" s="13">
        <v>57687</v>
      </c>
      <c r="C5966" s="14">
        <v>42260.616111111238</v>
      </c>
      <c r="D5966" s="7" t="s">
        <v>10</v>
      </c>
      <c r="E5966" s="13">
        <v>2153</v>
      </c>
      <c r="F5966" s="7" t="s">
        <v>35</v>
      </c>
      <c r="G5966" s="7" t="s">
        <v>11</v>
      </c>
      <c r="H5966" s="13">
        <v>11</v>
      </c>
      <c r="I5966" s="13">
        <f>IF(G5966="Male",VLOOKUP(H5966,'Shoe size conversion table'!$B$6:$D$22,2),VLOOKUP(H5966,'Shoe size conversion table'!$J$6:$L$22,2))</f>
        <v>44</v>
      </c>
      <c r="J5966" s="13">
        <f>IF(G5966="Male",VLOOKUP(H5966,'Shoe size conversion table'!$B$6:$D$22,3),VLOOKUP(H5966,'Shoe size conversion table'!$J$6:$L$22,3))</f>
        <v>10.5</v>
      </c>
      <c r="K5966" s="11">
        <v>179</v>
      </c>
      <c r="L5966" s="12">
        <v>0.1</v>
      </c>
      <c r="M5966" s="7">
        <f t="shared" si="280"/>
        <v>2015</v>
      </c>
      <c r="N5966" s="7">
        <f t="shared" si="281"/>
        <v>9</v>
      </c>
      <c r="O5966" s="30">
        <f t="shared" si="282"/>
        <v>161.1</v>
      </c>
    </row>
    <row r="5967" spans="2:15" x14ac:dyDescent="0.2">
      <c r="B5967" s="13">
        <v>57688</v>
      </c>
      <c r="C5967" s="14">
        <v>42260.626111111225</v>
      </c>
      <c r="D5967" s="7" t="s">
        <v>7</v>
      </c>
      <c r="E5967" s="13">
        <v>2149</v>
      </c>
      <c r="F5967" s="7" t="s">
        <v>48</v>
      </c>
      <c r="G5967" s="7" t="s">
        <v>12</v>
      </c>
      <c r="H5967" s="13">
        <v>8</v>
      </c>
      <c r="I5967" s="13" t="str">
        <f>IF(G5967="Male",VLOOKUP(H5967,'Shoe size conversion table'!$B$6:$D$22,2),VLOOKUP(H5967,'Shoe size conversion table'!$J$6:$L$22,2))</f>
        <v>38-39</v>
      </c>
      <c r="J5967" s="13">
        <f>IF(G5967="Male",VLOOKUP(H5967,'Shoe size conversion table'!$B$6:$D$22,3),VLOOKUP(H5967,'Shoe size conversion table'!$J$6:$L$22,3))</f>
        <v>6</v>
      </c>
      <c r="K5967" s="11">
        <v>159</v>
      </c>
      <c r="L5967" s="12">
        <v>0</v>
      </c>
      <c r="M5967" s="7">
        <f t="shared" si="280"/>
        <v>2015</v>
      </c>
      <c r="N5967" s="7">
        <f t="shared" si="281"/>
        <v>9</v>
      </c>
      <c r="O5967" s="30">
        <f t="shared" si="282"/>
        <v>159</v>
      </c>
    </row>
    <row r="5968" spans="2:15" x14ac:dyDescent="0.2">
      <c r="B5968" s="13">
        <v>57689</v>
      </c>
      <c r="C5968" s="14">
        <v>42260.686111111223</v>
      </c>
      <c r="D5968" s="7" t="s">
        <v>9</v>
      </c>
      <c r="E5968" s="13">
        <v>2163</v>
      </c>
      <c r="F5968" s="7" t="s">
        <v>59</v>
      </c>
      <c r="G5968" s="7" t="s">
        <v>11</v>
      </c>
      <c r="H5968" s="13">
        <v>9</v>
      </c>
      <c r="I5968" s="13">
        <f>IF(G5968="Male",VLOOKUP(H5968,'Shoe size conversion table'!$B$6:$D$22,2),VLOOKUP(H5968,'Shoe size conversion table'!$J$6:$L$22,2))</f>
        <v>42</v>
      </c>
      <c r="J5968" s="13">
        <f>IF(G5968="Male",VLOOKUP(H5968,'Shoe size conversion table'!$B$6:$D$22,3),VLOOKUP(H5968,'Shoe size conversion table'!$J$6:$L$22,3))</f>
        <v>8.5</v>
      </c>
      <c r="K5968" s="11">
        <v>139</v>
      </c>
      <c r="L5968" s="12">
        <v>0.3</v>
      </c>
      <c r="M5968" s="7">
        <f t="shared" si="280"/>
        <v>2015</v>
      </c>
      <c r="N5968" s="7">
        <f t="shared" si="281"/>
        <v>9</v>
      </c>
      <c r="O5968" s="30">
        <f t="shared" si="282"/>
        <v>97.3</v>
      </c>
    </row>
    <row r="5969" spans="2:15" x14ac:dyDescent="0.2">
      <c r="B5969" s="13">
        <v>57690</v>
      </c>
      <c r="C5969" s="14">
        <v>42260.736111111088</v>
      </c>
      <c r="D5969" s="7" t="s">
        <v>7</v>
      </c>
      <c r="E5969" s="13">
        <v>2195</v>
      </c>
      <c r="F5969" s="7" t="s">
        <v>49</v>
      </c>
      <c r="G5969" s="7" t="s">
        <v>11</v>
      </c>
      <c r="H5969" s="13">
        <v>9.5</v>
      </c>
      <c r="I5969" s="13" t="str">
        <f>IF(G5969="Male",VLOOKUP(H5969,'Shoe size conversion table'!$B$6:$D$22,2),VLOOKUP(H5969,'Shoe size conversion table'!$J$6:$L$22,2))</f>
        <v>42-43</v>
      </c>
      <c r="J5969" s="13">
        <f>IF(G5969="Male",VLOOKUP(H5969,'Shoe size conversion table'!$B$6:$D$22,3),VLOOKUP(H5969,'Shoe size conversion table'!$J$6:$L$22,3))</f>
        <v>9</v>
      </c>
      <c r="K5969" s="11">
        <v>189</v>
      </c>
      <c r="L5969" s="12">
        <v>0.3</v>
      </c>
      <c r="M5969" s="7">
        <f t="shared" si="280"/>
        <v>2015</v>
      </c>
      <c r="N5969" s="7">
        <f t="shared" si="281"/>
        <v>9</v>
      </c>
      <c r="O5969" s="30">
        <f t="shared" si="282"/>
        <v>132.29999999999998</v>
      </c>
    </row>
    <row r="5970" spans="2:15" x14ac:dyDescent="0.2">
      <c r="B5970" s="13">
        <v>57691</v>
      </c>
      <c r="C5970" s="14">
        <v>42260.766111111239</v>
      </c>
      <c r="D5970" s="7" t="s">
        <v>7</v>
      </c>
      <c r="E5970" s="13">
        <v>2201</v>
      </c>
      <c r="F5970" s="7" t="s">
        <v>48</v>
      </c>
      <c r="G5970" s="7" t="s">
        <v>11</v>
      </c>
      <c r="H5970" s="13">
        <v>10</v>
      </c>
      <c r="I5970" s="13">
        <f>IF(G5970="Male",VLOOKUP(H5970,'Shoe size conversion table'!$B$6:$D$22,2),VLOOKUP(H5970,'Shoe size conversion table'!$J$6:$L$22,2))</f>
        <v>43</v>
      </c>
      <c r="J5970" s="13">
        <f>IF(G5970="Male",VLOOKUP(H5970,'Shoe size conversion table'!$B$6:$D$22,3),VLOOKUP(H5970,'Shoe size conversion table'!$J$6:$L$22,3))</f>
        <v>9.5</v>
      </c>
      <c r="K5970" s="11">
        <v>189</v>
      </c>
      <c r="L5970" s="12">
        <v>0</v>
      </c>
      <c r="M5970" s="7">
        <f t="shared" si="280"/>
        <v>2015</v>
      </c>
      <c r="N5970" s="7">
        <f t="shared" si="281"/>
        <v>9</v>
      </c>
      <c r="O5970" s="30">
        <f t="shared" si="282"/>
        <v>189</v>
      </c>
    </row>
    <row r="5971" spans="2:15" x14ac:dyDescent="0.2">
      <c r="B5971" s="13">
        <v>57692</v>
      </c>
      <c r="C5971" s="14">
        <v>42260.996111111228</v>
      </c>
      <c r="D5971" s="7" t="s">
        <v>7</v>
      </c>
      <c r="E5971" s="13">
        <v>2230</v>
      </c>
      <c r="F5971" s="7" t="s">
        <v>49</v>
      </c>
      <c r="G5971" s="7" t="s">
        <v>11</v>
      </c>
      <c r="H5971" s="13">
        <v>10.5</v>
      </c>
      <c r="I5971" s="13" t="str">
        <f>IF(G5971="Male",VLOOKUP(H5971,'Shoe size conversion table'!$B$6:$D$22,2),VLOOKUP(H5971,'Shoe size conversion table'!$J$6:$L$22,2))</f>
        <v>43-44</v>
      </c>
      <c r="J5971" s="13">
        <f>IF(G5971="Male",VLOOKUP(H5971,'Shoe size conversion table'!$B$6:$D$22,3),VLOOKUP(H5971,'Shoe size conversion table'!$J$6:$L$22,3))</f>
        <v>10</v>
      </c>
      <c r="K5971" s="11">
        <v>199</v>
      </c>
      <c r="L5971" s="12">
        <v>0</v>
      </c>
      <c r="M5971" s="7">
        <f t="shared" si="280"/>
        <v>2015</v>
      </c>
      <c r="N5971" s="7">
        <f t="shared" si="281"/>
        <v>9</v>
      </c>
      <c r="O5971" s="30">
        <f t="shared" si="282"/>
        <v>199</v>
      </c>
    </row>
    <row r="5972" spans="2:15" x14ac:dyDescent="0.2">
      <c r="B5972" s="13">
        <v>57693</v>
      </c>
      <c r="C5972" s="14">
        <v>42261.136111111082</v>
      </c>
      <c r="D5972" s="7" t="s">
        <v>8</v>
      </c>
      <c r="E5972" s="13">
        <v>2229</v>
      </c>
      <c r="F5972" s="7" t="s">
        <v>38</v>
      </c>
      <c r="G5972" s="7" t="s">
        <v>12</v>
      </c>
      <c r="H5972" s="13">
        <v>7.5</v>
      </c>
      <c r="I5972" s="13">
        <f>IF(G5972="Male",VLOOKUP(H5972,'Shoe size conversion table'!$B$6:$D$22,2),VLOOKUP(H5972,'Shoe size conversion table'!$J$6:$L$22,2))</f>
        <v>38</v>
      </c>
      <c r="J5972" s="13">
        <f>IF(G5972="Male",VLOOKUP(H5972,'Shoe size conversion table'!$B$6:$D$22,3),VLOOKUP(H5972,'Shoe size conversion table'!$J$6:$L$22,3))</f>
        <v>5.5</v>
      </c>
      <c r="K5972" s="11">
        <v>189</v>
      </c>
      <c r="L5972" s="12">
        <v>0</v>
      </c>
      <c r="M5972" s="7">
        <f t="shared" si="280"/>
        <v>2015</v>
      </c>
      <c r="N5972" s="7">
        <f t="shared" si="281"/>
        <v>9</v>
      </c>
      <c r="O5972" s="30">
        <f t="shared" si="282"/>
        <v>189</v>
      </c>
    </row>
    <row r="5973" spans="2:15" x14ac:dyDescent="0.2">
      <c r="B5973" s="13">
        <v>57694</v>
      </c>
      <c r="C5973" s="14">
        <v>42261.166111111241</v>
      </c>
      <c r="D5973" s="7" t="s">
        <v>8</v>
      </c>
      <c r="E5973" s="13">
        <v>2175</v>
      </c>
      <c r="F5973" s="7" t="s">
        <v>41</v>
      </c>
      <c r="G5973" s="7" t="s">
        <v>11</v>
      </c>
      <c r="H5973" s="13">
        <v>7.5</v>
      </c>
      <c r="I5973" s="13" t="str">
        <f>IF(G5973="Male",VLOOKUP(H5973,'Shoe size conversion table'!$B$6:$D$22,2),VLOOKUP(H5973,'Shoe size conversion table'!$J$6:$L$22,2))</f>
        <v>40-41</v>
      </c>
      <c r="J5973" s="13">
        <f>IF(G5973="Male",VLOOKUP(H5973,'Shoe size conversion table'!$B$6:$D$22,3),VLOOKUP(H5973,'Shoe size conversion table'!$J$6:$L$22,3))</f>
        <v>7</v>
      </c>
      <c r="K5973" s="11">
        <v>139</v>
      </c>
      <c r="L5973" s="12">
        <v>0</v>
      </c>
      <c r="M5973" s="7">
        <f t="shared" si="280"/>
        <v>2015</v>
      </c>
      <c r="N5973" s="7">
        <f t="shared" si="281"/>
        <v>9</v>
      </c>
      <c r="O5973" s="30">
        <f t="shared" si="282"/>
        <v>139</v>
      </c>
    </row>
    <row r="5974" spans="2:15" x14ac:dyDescent="0.2">
      <c r="B5974" s="13">
        <v>57695</v>
      </c>
      <c r="C5974" s="14">
        <v>42261.216111111236</v>
      </c>
      <c r="D5974" s="7" t="s">
        <v>10</v>
      </c>
      <c r="E5974" s="13">
        <v>2181</v>
      </c>
      <c r="F5974" s="7" t="s">
        <v>34</v>
      </c>
      <c r="G5974" s="7" t="s">
        <v>12</v>
      </c>
      <c r="H5974" s="13">
        <v>9.5</v>
      </c>
      <c r="I5974" s="13">
        <f>IF(G5974="Male",VLOOKUP(H5974,'Shoe size conversion table'!$B$6:$D$22,2),VLOOKUP(H5974,'Shoe size conversion table'!$J$6:$L$22,2))</f>
        <v>40</v>
      </c>
      <c r="J5974" s="13">
        <f>IF(G5974="Male",VLOOKUP(H5974,'Shoe size conversion table'!$B$6:$D$22,3),VLOOKUP(H5974,'Shoe size conversion table'!$J$6:$L$22,3))</f>
        <v>7.5</v>
      </c>
      <c r="K5974" s="11">
        <v>159</v>
      </c>
      <c r="L5974" s="12">
        <v>0.5</v>
      </c>
      <c r="M5974" s="7">
        <f t="shared" si="280"/>
        <v>2015</v>
      </c>
      <c r="N5974" s="7">
        <f t="shared" si="281"/>
        <v>9</v>
      </c>
      <c r="O5974" s="30">
        <f t="shared" si="282"/>
        <v>79.5</v>
      </c>
    </row>
    <row r="5975" spans="2:15" x14ac:dyDescent="0.2">
      <c r="B5975" s="13">
        <v>57696</v>
      </c>
      <c r="C5975" s="14">
        <v>42261.346111111226</v>
      </c>
      <c r="D5975" s="7" t="s">
        <v>8</v>
      </c>
      <c r="E5975" s="13">
        <v>2173</v>
      </c>
      <c r="F5975" s="7" t="s">
        <v>40</v>
      </c>
      <c r="G5975" s="7" t="s">
        <v>12</v>
      </c>
      <c r="H5975" s="13">
        <v>9.5</v>
      </c>
      <c r="I5975" s="13">
        <f>IF(G5975="Male",VLOOKUP(H5975,'Shoe size conversion table'!$B$6:$D$22,2),VLOOKUP(H5975,'Shoe size conversion table'!$J$6:$L$22,2))</f>
        <v>40</v>
      </c>
      <c r="J5975" s="13">
        <f>IF(G5975="Male",VLOOKUP(H5975,'Shoe size conversion table'!$B$6:$D$22,3),VLOOKUP(H5975,'Shoe size conversion table'!$J$6:$L$22,3))</f>
        <v>7.5</v>
      </c>
      <c r="K5975" s="11">
        <v>199</v>
      </c>
      <c r="L5975" s="12">
        <v>0</v>
      </c>
      <c r="M5975" s="7">
        <f t="shared" si="280"/>
        <v>2015</v>
      </c>
      <c r="N5975" s="7">
        <f t="shared" si="281"/>
        <v>9</v>
      </c>
      <c r="O5975" s="30">
        <f t="shared" si="282"/>
        <v>199</v>
      </c>
    </row>
    <row r="5976" spans="2:15" x14ac:dyDescent="0.2">
      <c r="B5976" s="13">
        <v>57697</v>
      </c>
      <c r="C5976" s="14">
        <v>42261.566111111337</v>
      </c>
      <c r="D5976" s="7" t="s">
        <v>10</v>
      </c>
      <c r="E5976" s="13">
        <v>2219</v>
      </c>
      <c r="F5976" s="7" t="s">
        <v>34</v>
      </c>
      <c r="G5976" s="7" t="s">
        <v>12</v>
      </c>
      <c r="H5976" s="13">
        <v>7.5</v>
      </c>
      <c r="I5976" s="13">
        <f>IF(G5976="Male",VLOOKUP(H5976,'Shoe size conversion table'!$B$6:$D$22,2),VLOOKUP(H5976,'Shoe size conversion table'!$J$6:$L$22,2))</f>
        <v>38</v>
      </c>
      <c r="J5976" s="13">
        <f>IF(G5976="Male",VLOOKUP(H5976,'Shoe size conversion table'!$B$6:$D$22,3),VLOOKUP(H5976,'Shoe size conversion table'!$J$6:$L$22,3))</f>
        <v>5.5</v>
      </c>
      <c r="K5976" s="11">
        <v>169</v>
      </c>
      <c r="L5976" s="12">
        <v>0.3</v>
      </c>
      <c r="M5976" s="7">
        <f t="shared" si="280"/>
        <v>2015</v>
      </c>
      <c r="N5976" s="7">
        <f t="shared" si="281"/>
        <v>9</v>
      </c>
      <c r="O5976" s="30">
        <f t="shared" si="282"/>
        <v>118.3</v>
      </c>
    </row>
    <row r="5977" spans="2:15" x14ac:dyDescent="0.2">
      <c r="B5977" s="13">
        <v>57698</v>
      </c>
      <c r="C5977" s="14">
        <v>42261.576111111084</v>
      </c>
      <c r="D5977" s="7" t="s">
        <v>7</v>
      </c>
      <c r="E5977" s="13">
        <v>2194</v>
      </c>
      <c r="F5977" s="7" t="s">
        <v>47</v>
      </c>
      <c r="G5977" s="7" t="s">
        <v>12</v>
      </c>
      <c r="H5977" s="13">
        <v>9.5</v>
      </c>
      <c r="I5977" s="13">
        <f>IF(G5977="Male",VLOOKUP(H5977,'Shoe size conversion table'!$B$6:$D$22,2),VLOOKUP(H5977,'Shoe size conversion table'!$J$6:$L$22,2))</f>
        <v>40</v>
      </c>
      <c r="J5977" s="13">
        <f>IF(G5977="Male",VLOOKUP(H5977,'Shoe size conversion table'!$B$6:$D$22,3),VLOOKUP(H5977,'Shoe size conversion table'!$J$6:$L$22,3))</f>
        <v>7.5</v>
      </c>
      <c r="K5977" s="11">
        <v>199</v>
      </c>
      <c r="L5977" s="12">
        <v>0.2</v>
      </c>
      <c r="M5977" s="7">
        <f t="shared" si="280"/>
        <v>2015</v>
      </c>
      <c r="N5977" s="7">
        <f t="shared" si="281"/>
        <v>9</v>
      </c>
      <c r="O5977" s="30">
        <f t="shared" si="282"/>
        <v>159.20000000000002</v>
      </c>
    </row>
    <row r="5978" spans="2:15" x14ac:dyDescent="0.2">
      <c r="B5978" s="13">
        <v>57699</v>
      </c>
      <c r="C5978" s="14">
        <v>42261.606111111338</v>
      </c>
      <c r="D5978" s="7" t="s">
        <v>10</v>
      </c>
      <c r="E5978" s="13">
        <v>2190</v>
      </c>
      <c r="F5978" s="7" t="s">
        <v>34</v>
      </c>
      <c r="G5978" s="7" t="s">
        <v>11</v>
      </c>
      <c r="H5978" s="13">
        <v>10</v>
      </c>
      <c r="I5978" s="13">
        <f>IF(G5978="Male",VLOOKUP(H5978,'Shoe size conversion table'!$B$6:$D$22,2),VLOOKUP(H5978,'Shoe size conversion table'!$J$6:$L$22,2))</f>
        <v>43</v>
      </c>
      <c r="J5978" s="13">
        <f>IF(G5978="Male",VLOOKUP(H5978,'Shoe size conversion table'!$B$6:$D$22,3),VLOOKUP(H5978,'Shoe size conversion table'!$J$6:$L$22,3))</f>
        <v>9.5</v>
      </c>
      <c r="K5978" s="11">
        <v>189</v>
      </c>
      <c r="L5978" s="12">
        <v>0</v>
      </c>
      <c r="M5978" s="7">
        <f t="shared" si="280"/>
        <v>2015</v>
      </c>
      <c r="N5978" s="7">
        <f t="shared" si="281"/>
        <v>9</v>
      </c>
      <c r="O5978" s="30">
        <f t="shared" si="282"/>
        <v>189</v>
      </c>
    </row>
    <row r="5979" spans="2:15" x14ac:dyDescent="0.2">
      <c r="B5979" s="13">
        <v>57700</v>
      </c>
      <c r="C5979" s="14">
        <v>42261.616111111231</v>
      </c>
      <c r="D5979" s="7" t="s">
        <v>7</v>
      </c>
      <c r="E5979" s="13">
        <v>2169</v>
      </c>
      <c r="F5979" s="7" t="s">
        <v>50</v>
      </c>
      <c r="G5979" s="7" t="s">
        <v>11</v>
      </c>
      <c r="H5979" s="13">
        <v>10.5</v>
      </c>
      <c r="I5979" s="13" t="str">
        <f>IF(G5979="Male",VLOOKUP(H5979,'Shoe size conversion table'!$B$6:$D$22,2),VLOOKUP(H5979,'Shoe size conversion table'!$J$6:$L$22,2))</f>
        <v>43-44</v>
      </c>
      <c r="J5979" s="13">
        <f>IF(G5979="Male",VLOOKUP(H5979,'Shoe size conversion table'!$B$6:$D$22,3),VLOOKUP(H5979,'Shoe size conversion table'!$J$6:$L$22,3))</f>
        <v>10</v>
      </c>
      <c r="K5979" s="11">
        <v>179</v>
      </c>
      <c r="L5979" s="12">
        <v>0.1</v>
      </c>
      <c r="M5979" s="7">
        <f t="shared" si="280"/>
        <v>2015</v>
      </c>
      <c r="N5979" s="7">
        <f t="shared" si="281"/>
        <v>9</v>
      </c>
      <c r="O5979" s="30">
        <f t="shared" si="282"/>
        <v>161.1</v>
      </c>
    </row>
    <row r="5980" spans="2:15" x14ac:dyDescent="0.2">
      <c r="B5980" s="13">
        <v>57701</v>
      </c>
      <c r="C5980" s="14">
        <v>42261.616111111238</v>
      </c>
      <c r="D5980" s="7" t="s">
        <v>10</v>
      </c>
      <c r="E5980" s="13">
        <v>2215</v>
      </c>
      <c r="F5980" s="7" t="s">
        <v>34</v>
      </c>
      <c r="G5980" s="7" t="s">
        <v>12</v>
      </c>
      <c r="H5980" s="13">
        <v>7.5</v>
      </c>
      <c r="I5980" s="13">
        <f>IF(G5980="Male",VLOOKUP(H5980,'Shoe size conversion table'!$B$6:$D$22,2),VLOOKUP(H5980,'Shoe size conversion table'!$J$6:$L$22,2))</f>
        <v>38</v>
      </c>
      <c r="J5980" s="13">
        <f>IF(G5980="Male",VLOOKUP(H5980,'Shoe size conversion table'!$B$6:$D$22,3),VLOOKUP(H5980,'Shoe size conversion table'!$J$6:$L$22,3))</f>
        <v>5.5</v>
      </c>
      <c r="K5980" s="11">
        <v>189</v>
      </c>
      <c r="L5980" s="12">
        <v>0.3</v>
      </c>
      <c r="M5980" s="7">
        <f t="shared" si="280"/>
        <v>2015</v>
      </c>
      <c r="N5980" s="7">
        <f t="shared" si="281"/>
        <v>9</v>
      </c>
      <c r="O5980" s="30">
        <f t="shared" si="282"/>
        <v>132.29999999999998</v>
      </c>
    </row>
    <row r="5981" spans="2:15" x14ac:dyDescent="0.2">
      <c r="B5981" s="13">
        <v>57702</v>
      </c>
      <c r="C5981" s="14">
        <v>42261.686111111223</v>
      </c>
      <c r="D5981" s="7" t="s">
        <v>9</v>
      </c>
      <c r="E5981" s="13">
        <v>2152</v>
      </c>
      <c r="F5981" s="7" t="s">
        <v>62</v>
      </c>
      <c r="G5981" s="7" t="s">
        <v>11</v>
      </c>
      <c r="H5981" s="13">
        <v>8.5</v>
      </c>
      <c r="I5981" s="13" t="str">
        <f>IF(G5981="Male",VLOOKUP(H5981,'Shoe size conversion table'!$B$6:$D$22,2),VLOOKUP(H5981,'Shoe size conversion table'!$J$6:$L$22,2))</f>
        <v>41-42</v>
      </c>
      <c r="J5981" s="13">
        <f>IF(G5981="Male",VLOOKUP(H5981,'Shoe size conversion table'!$B$6:$D$22,3),VLOOKUP(H5981,'Shoe size conversion table'!$J$6:$L$22,3))</f>
        <v>8</v>
      </c>
      <c r="K5981" s="11">
        <v>199</v>
      </c>
      <c r="L5981" s="12">
        <v>0.2</v>
      </c>
      <c r="M5981" s="7">
        <f t="shared" si="280"/>
        <v>2015</v>
      </c>
      <c r="N5981" s="7">
        <f t="shared" si="281"/>
        <v>9</v>
      </c>
      <c r="O5981" s="30">
        <f t="shared" si="282"/>
        <v>159.20000000000002</v>
      </c>
    </row>
    <row r="5982" spans="2:15" x14ac:dyDescent="0.2">
      <c r="B5982" s="13">
        <v>57703</v>
      </c>
      <c r="C5982" s="14">
        <v>42261.716111111338</v>
      </c>
      <c r="D5982" s="7" t="s">
        <v>10</v>
      </c>
      <c r="E5982" s="13">
        <v>2159</v>
      </c>
      <c r="F5982" s="7" t="s">
        <v>35</v>
      </c>
      <c r="G5982" s="7" t="s">
        <v>11</v>
      </c>
      <c r="H5982" s="13">
        <v>10</v>
      </c>
      <c r="I5982" s="13">
        <f>IF(G5982="Male",VLOOKUP(H5982,'Shoe size conversion table'!$B$6:$D$22,2),VLOOKUP(H5982,'Shoe size conversion table'!$J$6:$L$22,2))</f>
        <v>43</v>
      </c>
      <c r="J5982" s="13">
        <f>IF(G5982="Male",VLOOKUP(H5982,'Shoe size conversion table'!$B$6:$D$22,3),VLOOKUP(H5982,'Shoe size conversion table'!$J$6:$L$22,3))</f>
        <v>9.5</v>
      </c>
      <c r="K5982" s="11">
        <v>199</v>
      </c>
      <c r="L5982" s="12">
        <v>0</v>
      </c>
      <c r="M5982" s="7">
        <f t="shared" si="280"/>
        <v>2015</v>
      </c>
      <c r="N5982" s="7">
        <f t="shared" si="281"/>
        <v>9</v>
      </c>
      <c r="O5982" s="30">
        <f t="shared" si="282"/>
        <v>199</v>
      </c>
    </row>
    <row r="5983" spans="2:15" x14ac:dyDescent="0.2">
      <c r="B5983" s="13">
        <v>57704</v>
      </c>
      <c r="C5983" s="14">
        <v>42261.846111111336</v>
      </c>
      <c r="D5983" s="7" t="s">
        <v>7</v>
      </c>
      <c r="E5983" s="13">
        <v>2185</v>
      </c>
      <c r="F5983" s="7" t="s">
        <v>44</v>
      </c>
      <c r="G5983" s="7" t="s">
        <v>11</v>
      </c>
      <c r="H5983" s="13">
        <v>11</v>
      </c>
      <c r="I5983" s="13">
        <f>IF(G5983="Male",VLOOKUP(H5983,'Shoe size conversion table'!$B$6:$D$22,2),VLOOKUP(H5983,'Shoe size conversion table'!$J$6:$L$22,2))</f>
        <v>44</v>
      </c>
      <c r="J5983" s="13">
        <f>IF(G5983="Male",VLOOKUP(H5983,'Shoe size conversion table'!$B$6:$D$22,3),VLOOKUP(H5983,'Shoe size conversion table'!$J$6:$L$22,3))</f>
        <v>10.5</v>
      </c>
      <c r="K5983" s="11">
        <v>129</v>
      </c>
      <c r="L5983" s="12">
        <v>0.1</v>
      </c>
      <c r="M5983" s="7">
        <f t="shared" si="280"/>
        <v>2015</v>
      </c>
      <c r="N5983" s="7">
        <f t="shared" si="281"/>
        <v>9</v>
      </c>
      <c r="O5983" s="30">
        <f t="shared" si="282"/>
        <v>116.10000000000001</v>
      </c>
    </row>
    <row r="5984" spans="2:15" x14ac:dyDescent="0.2">
      <c r="B5984" s="13">
        <v>57705</v>
      </c>
      <c r="C5984" s="14">
        <v>42261.846111111336</v>
      </c>
      <c r="D5984" s="7" t="s">
        <v>9</v>
      </c>
      <c r="E5984" s="13">
        <v>2180</v>
      </c>
      <c r="F5984" s="7" t="s">
        <v>61</v>
      </c>
      <c r="G5984" s="7" t="s">
        <v>11</v>
      </c>
      <c r="H5984" s="13">
        <v>10.5</v>
      </c>
      <c r="I5984" s="13" t="str">
        <f>IF(G5984="Male",VLOOKUP(H5984,'Shoe size conversion table'!$B$6:$D$22,2),VLOOKUP(H5984,'Shoe size conversion table'!$J$6:$L$22,2))</f>
        <v>43-44</v>
      </c>
      <c r="J5984" s="13">
        <f>IF(G5984="Male",VLOOKUP(H5984,'Shoe size conversion table'!$B$6:$D$22,3),VLOOKUP(H5984,'Shoe size conversion table'!$J$6:$L$22,3))</f>
        <v>10</v>
      </c>
      <c r="K5984" s="11">
        <v>159</v>
      </c>
      <c r="L5984" s="12">
        <v>0</v>
      </c>
      <c r="M5984" s="7">
        <f t="shared" si="280"/>
        <v>2015</v>
      </c>
      <c r="N5984" s="7">
        <f t="shared" si="281"/>
        <v>9</v>
      </c>
      <c r="O5984" s="30">
        <f t="shared" si="282"/>
        <v>159</v>
      </c>
    </row>
    <row r="5985" spans="2:15" x14ac:dyDescent="0.2">
      <c r="B5985" s="13">
        <v>57706</v>
      </c>
      <c r="C5985" s="14">
        <v>42261.886111111082</v>
      </c>
      <c r="D5985" s="7" t="s">
        <v>7</v>
      </c>
      <c r="E5985" s="13">
        <v>2163</v>
      </c>
      <c r="F5985" s="7" t="s">
        <v>50</v>
      </c>
      <c r="G5985" s="7" t="s">
        <v>12</v>
      </c>
      <c r="H5985" s="13">
        <v>7</v>
      </c>
      <c r="I5985" s="13" t="str">
        <f>IF(G5985="Male",VLOOKUP(H5985,'Shoe size conversion table'!$B$6:$D$22,2),VLOOKUP(H5985,'Shoe size conversion table'!$J$6:$L$22,2))</f>
        <v>37-38</v>
      </c>
      <c r="J5985" s="13">
        <f>IF(G5985="Male",VLOOKUP(H5985,'Shoe size conversion table'!$B$6:$D$22,3),VLOOKUP(H5985,'Shoe size conversion table'!$J$6:$L$22,3))</f>
        <v>5</v>
      </c>
      <c r="K5985" s="11">
        <v>159</v>
      </c>
      <c r="L5985" s="12">
        <v>0</v>
      </c>
      <c r="M5985" s="7">
        <f t="shared" si="280"/>
        <v>2015</v>
      </c>
      <c r="N5985" s="7">
        <f t="shared" si="281"/>
        <v>9</v>
      </c>
      <c r="O5985" s="30">
        <f t="shared" si="282"/>
        <v>159</v>
      </c>
    </row>
    <row r="5986" spans="2:15" x14ac:dyDescent="0.2">
      <c r="B5986" s="13">
        <v>57707</v>
      </c>
      <c r="C5986" s="14">
        <v>42261.916111111233</v>
      </c>
      <c r="D5986" s="7" t="s">
        <v>10</v>
      </c>
      <c r="E5986" s="13">
        <v>2171</v>
      </c>
      <c r="F5986" s="7" t="s">
        <v>35</v>
      </c>
      <c r="G5986" s="7" t="s">
        <v>12</v>
      </c>
      <c r="H5986" s="13">
        <v>9</v>
      </c>
      <c r="I5986" s="13" t="str">
        <f>IF(G5986="Male",VLOOKUP(H5986,'Shoe size conversion table'!$B$6:$D$22,2),VLOOKUP(H5986,'Shoe size conversion table'!$J$6:$L$22,2))</f>
        <v>39-40</v>
      </c>
      <c r="J5986" s="13">
        <f>IF(G5986="Male",VLOOKUP(H5986,'Shoe size conversion table'!$B$6:$D$22,3),VLOOKUP(H5986,'Shoe size conversion table'!$J$6:$L$22,3))</f>
        <v>7</v>
      </c>
      <c r="K5986" s="11">
        <v>129</v>
      </c>
      <c r="L5986" s="12">
        <v>0</v>
      </c>
      <c r="M5986" s="7">
        <f t="shared" si="280"/>
        <v>2015</v>
      </c>
      <c r="N5986" s="7">
        <f t="shared" si="281"/>
        <v>9</v>
      </c>
      <c r="O5986" s="30">
        <f t="shared" si="282"/>
        <v>129</v>
      </c>
    </row>
    <row r="5987" spans="2:15" x14ac:dyDescent="0.2">
      <c r="B5987" s="13">
        <v>57708</v>
      </c>
      <c r="C5987" s="14">
        <v>42261.996111111228</v>
      </c>
      <c r="D5987" s="7" t="s">
        <v>7</v>
      </c>
      <c r="E5987" s="13">
        <v>2231</v>
      </c>
      <c r="F5987" s="7" t="s">
        <v>44</v>
      </c>
      <c r="G5987" s="7" t="s">
        <v>11</v>
      </c>
      <c r="H5987" s="13">
        <v>9.5</v>
      </c>
      <c r="I5987" s="13" t="str">
        <f>IF(G5987="Male",VLOOKUP(H5987,'Shoe size conversion table'!$B$6:$D$22,2),VLOOKUP(H5987,'Shoe size conversion table'!$J$6:$L$22,2))</f>
        <v>42-43</v>
      </c>
      <c r="J5987" s="13">
        <f>IF(G5987="Male",VLOOKUP(H5987,'Shoe size conversion table'!$B$6:$D$22,3),VLOOKUP(H5987,'Shoe size conversion table'!$J$6:$L$22,3))</f>
        <v>9</v>
      </c>
      <c r="K5987" s="11">
        <v>149</v>
      </c>
      <c r="L5987" s="12">
        <v>0.2</v>
      </c>
      <c r="M5987" s="7">
        <f t="shared" si="280"/>
        <v>2015</v>
      </c>
      <c r="N5987" s="7">
        <f t="shared" si="281"/>
        <v>9</v>
      </c>
      <c r="O5987" s="30">
        <f t="shared" si="282"/>
        <v>119.2</v>
      </c>
    </row>
    <row r="5988" spans="2:15" x14ac:dyDescent="0.2">
      <c r="B5988" s="13">
        <v>57709</v>
      </c>
      <c r="C5988" s="14">
        <v>42262.136111111082</v>
      </c>
      <c r="D5988" s="7" t="s">
        <v>8</v>
      </c>
      <c r="E5988" s="13">
        <v>2158</v>
      </c>
      <c r="F5988" s="7" t="s">
        <v>40</v>
      </c>
      <c r="G5988" s="7" t="s">
        <v>12</v>
      </c>
      <c r="H5988" s="13">
        <v>7.5</v>
      </c>
      <c r="I5988" s="13">
        <f>IF(G5988="Male",VLOOKUP(H5988,'Shoe size conversion table'!$B$6:$D$22,2),VLOOKUP(H5988,'Shoe size conversion table'!$J$6:$L$22,2))</f>
        <v>38</v>
      </c>
      <c r="J5988" s="13">
        <f>IF(G5988="Male",VLOOKUP(H5988,'Shoe size conversion table'!$B$6:$D$22,3),VLOOKUP(H5988,'Shoe size conversion table'!$J$6:$L$22,3))</f>
        <v>5.5</v>
      </c>
      <c r="K5988" s="11">
        <v>159</v>
      </c>
      <c r="L5988" s="12">
        <v>0.3</v>
      </c>
      <c r="M5988" s="7">
        <f t="shared" si="280"/>
        <v>2015</v>
      </c>
      <c r="N5988" s="7">
        <f t="shared" si="281"/>
        <v>9</v>
      </c>
      <c r="O5988" s="30">
        <f t="shared" si="282"/>
        <v>111.3</v>
      </c>
    </row>
    <row r="5989" spans="2:15" x14ac:dyDescent="0.2">
      <c r="B5989" s="13">
        <v>57710</v>
      </c>
      <c r="C5989" s="14">
        <v>42262.166111111241</v>
      </c>
      <c r="D5989" s="7" t="s">
        <v>8</v>
      </c>
      <c r="E5989" s="13">
        <v>2209</v>
      </c>
      <c r="F5989" s="7" t="s">
        <v>41</v>
      </c>
      <c r="G5989" s="7" t="s">
        <v>11</v>
      </c>
      <c r="H5989" s="13">
        <v>8.5</v>
      </c>
      <c r="I5989" s="13" t="str">
        <f>IF(G5989="Male",VLOOKUP(H5989,'Shoe size conversion table'!$B$6:$D$22,2),VLOOKUP(H5989,'Shoe size conversion table'!$J$6:$L$22,2))</f>
        <v>41-42</v>
      </c>
      <c r="J5989" s="13">
        <f>IF(G5989="Male",VLOOKUP(H5989,'Shoe size conversion table'!$B$6:$D$22,3),VLOOKUP(H5989,'Shoe size conversion table'!$J$6:$L$22,3))</f>
        <v>8</v>
      </c>
      <c r="K5989" s="11">
        <v>159</v>
      </c>
      <c r="L5989" s="12">
        <v>0</v>
      </c>
      <c r="M5989" s="7">
        <f t="shared" si="280"/>
        <v>2015</v>
      </c>
      <c r="N5989" s="7">
        <f t="shared" si="281"/>
        <v>9</v>
      </c>
      <c r="O5989" s="30">
        <f t="shared" si="282"/>
        <v>159</v>
      </c>
    </row>
    <row r="5990" spans="2:15" x14ac:dyDescent="0.2">
      <c r="B5990" s="13">
        <v>57711</v>
      </c>
      <c r="C5990" s="14">
        <v>42262.246111111235</v>
      </c>
      <c r="D5990" s="7" t="s">
        <v>10</v>
      </c>
      <c r="E5990" s="13">
        <v>2224</v>
      </c>
      <c r="F5990" s="7" t="s">
        <v>35</v>
      </c>
      <c r="G5990" s="7" t="s">
        <v>11</v>
      </c>
      <c r="H5990" s="13">
        <v>9</v>
      </c>
      <c r="I5990" s="13">
        <f>IF(G5990="Male",VLOOKUP(H5990,'Shoe size conversion table'!$B$6:$D$22,2),VLOOKUP(H5990,'Shoe size conversion table'!$J$6:$L$22,2))</f>
        <v>42</v>
      </c>
      <c r="J5990" s="13">
        <f>IF(G5990="Male",VLOOKUP(H5990,'Shoe size conversion table'!$B$6:$D$22,3),VLOOKUP(H5990,'Shoe size conversion table'!$J$6:$L$22,3))</f>
        <v>8.5</v>
      </c>
      <c r="K5990" s="11">
        <v>129</v>
      </c>
      <c r="L5990" s="12">
        <v>0.5</v>
      </c>
      <c r="M5990" s="7">
        <f t="shared" si="280"/>
        <v>2015</v>
      </c>
      <c r="N5990" s="7">
        <f t="shared" si="281"/>
        <v>9</v>
      </c>
      <c r="O5990" s="30">
        <f t="shared" si="282"/>
        <v>64.5</v>
      </c>
    </row>
    <row r="5991" spans="2:15" x14ac:dyDescent="0.2">
      <c r="B5991" s="13">
        <v>57712</v>
      </c>
      <c r="C5991" s="14">
        <v>42262.276111111336</v>
      </c>
      <c r="D5991" s="7" t="s">
        <v>10</v>
      </c>
      <c r="E5991" s="13">
        <v>2230</v>
      </c>
      <c r="F5991" s="7" t="s">
        <v>34</v>
      </c>
      <c r="G5991" s="7" t="s">
        <v>11</v>
      </c>
      <c r="H5991" s="13">
        <v>10.5</v>
      </c>
      <c r="I5991" s="13" t="str">
        <f>IF(G5991="Male",VLOOKUP(H5991,'Shoe size conversion table'!$B$6:$D$22,2),VLOOKUP(H5991,'Shoe size conversion table'!$J$6:$L$22,2))</f>
        <v>43-44</v>
      </c>
      <c r="J5991" s="13">
        <f>IF(G5991="Male",VLOOKUP(H5991,'Shoe size conversion table'!$B$6:$D$22,3),VLOOKUP(H5991,'Shoe size conversion table'!$J$6:$L$22,3))</f>
        <v>10</v>
      </c>
      <c r="K5991" s="11">
        <v>139</v>
      </c>
      <c r="L5991" s="12">
        <v>0.3</v>
      </c>
      <c r="M5991" s="7">
        <f t="shared" si="280"/>
        <v>2015</v>
      </c>
      <c r="N5991" s="7">
        <f t="shared" si="281"/>
        <v>9</v>
      </c>
      <c r="O5991" s="30">
        <f t="shared" si="282"/>
        <v>97.3</v>
      </c>
    </row>
    <row r="5992" spans="2:15" x14ac:dyDescent="0.2">
      <c r="B5992" s="13">
        <v>57712</v>
      </c>
      <c r="C5992" s="14">
        <v>42262.276111111336</v>
      </c>
      <c r="D5992" s="7" t="s">
        <v>10</v>
      </c>
      <c r="E5992" s="13">
        <v>2235</v>
      </c>
      <c r="F5992" s="7" t="s">
        <v>35</v>
      </c>
      <c r="G5992" s="7" t="s">
        <v>11</v>
      </c>
      <c r="H5992" s="13">
        <v>11</v>
      </c>
      <c r="I5992" s="13">
        <f>IF(G5992="Male",VLOOKUP(H5992,'Shoe size conversion table'!$B$6:$D$22,2),VLOOKUP(H5992,'Shoe size conversion table'!$J$6:$L$22,2))</f>
        <v>44</v>
      </c>
      <c r="J5992" s="13">
        <f>IF(G5992="Male",VLOOKUP(H5992,'Shoe size conversion table'!$B$6:$D$22,3),VLOOKUP(H5992,'Shoe size conversion table'!$J$6:$L$22,3))</f>
        <v>10.5</v>
      </c>
      <c r="K5992" s="11">
        <v>199</v>
      </c>
      <c r="L5992" s="12">
        <v>0.2</v>
      </c>
      <c r="M5992" s="7">
        <f t="shared" si="280"/>
        <v>2015</v>
      </c>
      <c r="N5992" s="7">
        <f t="shared" si="281"/>
        <v>9</v>
      </c>
      <c r="O5992" s="30">
        <f t="shared" si="282"/>
        <v>159.20000000000002</v>
      </c>
    </row>
    <row r="5993" spans="2:15" x14ac:dyDescent="0.2">
      <c r="B5993" s="13">
        <v>57713</v>
      </c>
      <c r="C5993" s="14">
        <v>42262.356111111083</v>
      </c>
      <c r="D5993" s="7" t="s">
        <v>7</v>
      </c>
      <c r="E5993" s="13">
        <v>2172</v>
      </c>
      <c r="F5993" s="7" t="s">
        <v>49</v>
      </c>
      <c r="G5993" s="7" t="s">
        <v>12</v>
      </c>
      <c r="H5993" s="13">
        <v>8</v>
      </c>
      <c r="I5993" s="13" t="str">
        <f>IF(G5993="Male",VLOOKUP(H5993,'Shoe size conversion table'!$B$6:$D$22,2),VLOOKUP(H5993,'Shoe size conversion table'!$J$6:$L$22,2))</f>
        <v>38-39</v>
      </c>
      <c r="J5993" s="13">
        <f>IF(G5993="Male",VLOOKUP(H5993,'Shoe size conversion table'!$B$6:$D$22,3),VLOOKUP(H5993,'Shoe size conversion table'!$J$6:$L$22,3))</f>
        <v>6</v>
      </c>
      <c r="K5993" s="11">
        <v>159</v>
      </c>
      <c r="L5993" s="12">
        <v>0</v>
      </c>
      <c r="M5993" s="7">
        <f t="shared" si="280"/>
        <v>2015</v>
      </c>
      <c r="N5993" s="7">
        <f t="shared" si="281"/>
        <v>9</v>
      </c>
      <c r="O5993" s="30">
        <f t="shared" si="282"/>
        <v>159</v>
      </c>
    </row>
    <row r="5994" spans="2:15" x14ac:dyDescent="0.2">
      <c r="B5994" s="13">
        <v>57714</v>
      </c>
      <c r="C5994" s="14">
        <v>42262.366111111085</v>
      </c>
      <c r="D5994" s="7" t="s">
        <v>9</v>
      </c>
      <c r="E5994" s="13">
        <v>2211</v>
      </c>
      <c r="F5994" s="7" t="s">
        <v>58</v>
      </c>
      <c r="G5994" s="7" t="s">
        <v>11</v>
      </c>
      <c r="H5994" s="13">
        <v>9.5</v>
      </c>
      <c r="I5994" s="13" t="str">
        <f>IF(G5994="Male",VLOOKUP(H5994,'Shoe size conversion table'!$B$6:$D$22,2),VLOOKUP(H5994,'Shoe size conversion table'!$J$6:$L$22,2))</f>
        <v>42-43</v>
      </c>
      <c r="J5994" s="13">
        <f>IF(G5994="Male",VLOOKUP(H5994,'Shoe size conversion table'!$B$6:$D$22,3),VLOOKUP(H5994,'Shoe size conversion table'!$J$6:$L$22,3))</f>
        <v>9</v>
      </c>
      <c r="K5994" s="11">
        <v>189</v>
      </c>
      <c r="L5994" s="12">
        <v>0</v>
      </c>
      <c r="M5994" s="7">
        <f t="shared" si="280"/>
        <v>2015</v>
      </c>
      <c r="N5994" s="7">
        <f t="shared" si="281"/>
        <v>9</v>
      </c>
      <c r="O5994" s="30">
        <f t="shared" si="282"/>
        <v>189</v>
      </c>
    </row>
    <row r="5995" spans="2:15" x14ac:dyDescent="0.2">
      <c r="B5995" s="13">
        <v>57715</v>
      </c>
      <c r="C5995" s="14">
        <v>42262.456111111234</v>
      </c>
      <c r="D5995" s="7" t="s">
        <v>8</v>
      </c>
      <c r="E5995" s="13">
        <v>2190</v>
      </c>
      <c r="F5995" s="7" t="s">
        <v>39</v>
      </c>
      <c r="G5995" s="7" t="s">
        <v>12</v>
      </c>
      <c r="H5995" s="13">
        <v>5.5</v>
      </c>
      <c r="I5995" s="13">
        <f>IF(G5995="Male",VLOOKUP(H5995,'Shoe size conversion table'!$B$6:$D$22,2),VLOOKUP(H5995,'Shoe size conversion table'!$J$6:$L$22,2))</f>
        <v>36</v>
      </c>
      <c r="J5995" s="13">
        <f>IF(G5995="Male",VLOOKUP(H5995,'Shoe size conversion table'!$B$6:$D$22,3),VLOOKUP(H5995,'Shoe size conversion table'!$J$6:$L$22,3))</f>
        <v>3.5</v>
      </c>
      <c r="K5995" s="11">
        <v>149</v>
      </c>
      <c r="L5995" s="12">
        <v>0</v>
      </c>
      <c r="M5995" s="7">
        <f t="shared" si="280"/>
        <v>2015</v>
      </c>
      <c r="N5995" s="7">
        <f t="shared" si="281"/>
        <v>9</v>
      </c>
      <c r="O5995" s="30">
        <f t="shared" si="282"/>
        <v>149</v>
      </c>
    </row>
    <row r="5996" spans="2:15" x14ac:dyDescent="0.2">
      <c r="B5996" s="13">
        <v>57716</v>
      </c>
      <c r="C5996" s="14">
        <v>42262.486111111226</v>
      </c>
      <c r="D5996" s="7" t="s">
        <v>8</v>
      </c>
      <c r="E5996" s="13">
        <v>2195</v>
      </c>
      <c r="F5996" s="7" t="s">
        <v>41</v>
      </c>
      <c r="G5996" s="7" t="s">
        <v>11</v>
      </c>
      <c r="H5996" s="13">
        <v>12</v>
      </c>
      <c r="I5996" s="13">
        <f>IF(G5996="Male",VLOOKUP(H5996,'Shoe size conversion table'!$B$6:$D$22,2),VLOOKUP(H5996,'Shoe size conversion table'!$J$6:$L$22,2))</f>
        <v>45</v>
      </c>
      <c r="J5996" s="13">
        <f>IF(G5996="Male",VLOOKUP(H5996,'Shoe size conversion table'!$B$6:$D$22,3),VLOOKUP(H5996,'Shoe size conversion table'!$J$6:$L$22,3))</f>
        <v>11.5</v>
      </c>
      <c r="K5996" s="11">
        <v>179</v>
      </c>
      <c r="L5996" s="12">
        <v>0.2</v>
      </c>
      <c r="M5996" s="7">
        <f t="shared" si="280"/>
        <v>2015</v>
      </c>
      <c r="N5996" s="7">
        <f t="shared" si="281"/>
        <v>9</v>
      </c>
      <c r="O5996" s="30">
        <f t="shared" si="282"/>
        <v>143.20000000000002</v>
      </c>
    </row>
    <row r="5997" spans="2:15" x14ac:dyDescent="0.2">
      <c r="B5997" s="13">
        <v>57717</v>
      </c>
      <c r="C5997" s="14">
        <v>42262.72611111134</v>
      </c>
      <c r="D5997" s="7" t="s">
        <v>10</v>
      </c>
      <c r="E5997" s="13">
        <v>2232</v>
      </c>
      <c r="F5997" s="7" t="s">
        <v>35</v>
      </c>
      <c r="G5997" s="7" t="s">
        <v>11</v>
      </c>
      <c r="H5997" s="13">
        <v>12</v>
      </c>
      <c r="I5997" s="13">
        <f>IF(G5997="Male",VLOOKUP(H5997,'Shoe size conversion table'!$B$6:$D$22,2),VLOOKUP(H5997,'Shoe size conversion table'!$J$6:$L$22,2))</f>
        <v>45</v>
      </c>
      <c r="J5997" s="13">
        <f>IF(G5997="Male",VLOOKUP(H5997,'Shoe size conversion table'!$B$6:$D$22,3),VLOOKUP(H5997,'Shoe size conversion table'!$J$6:$L$22,3))</f>
        <v>11.5</v>
      </c>
      <c r="K5997" s="11">
        <v>129</v>
      </c>
      <c r="L5997" s="12">
        <v>0</v>
      </c>
      <c r="M5997" s="7">
        <f t="shared" si="280"/>
        <v>2015</v>
      </c>
      <c r="N5997" s="7">
        <f t="shared" si="281"/>
        <v>9</v>
      </c>
      <c r="O5997" s="30">
        <f t="shared" si="282"/>
        <v>129</v>
      </c>
    </row>
    <row r="5998" spans="2:15" x14ac:dyDescent="0.2">
      <c r="B5998" s="13">
        <v>57718</v>
      </c>
      <c r="C5998" s="14">
        <v>42262.846111111336</v>
      </c>
      <c r="D5998" s="7" t="s">
        <v>7</v>
      </c>
      <c r="E5998" s="13">
        <v>2157</v>
      </c>
      <c r="F5998" s="7" t="s">
        <v>48</v>
      </c>
      <c r="G5998" s="7" t="s">
        <v>12</v>
      </c>
      <c r="H5998" s="13">
        <v>9.5</v>
      </c>
      <c r="I5998" s="13">
        <f>IF(G5998="Male",VLOOKUP(H5998,'Shoe size conversion table'!$B$6:$D$22,2),VLOOKUP(H5998,'Shoe size conversion table'!$J$6:$L$22,2))</f>
        <v>40</v>
      </c>
      <c r="J5998" s="13">
        <f>IF(G5998="Male",VLOOKUP(H5998,'Shoe size conversion table'!$B$6:$D$22,3),VLOOKUP(H5998,'Shoe size conversion table'!$J$6:$L$22,3))</f>
        <v>7.5</v>
      </c>
      <c r="K5998" s="11">
        <v>189</v>
      </c>
      <c r="L5998" s="12">
        <v>0</v>
      </c>
      <c r="M5998" s="7">
        <f t="shared" si="280"/>
        <v>2015</v>
      </c>
      <c r="N5998" s="7">
        <f t="shared" si="281"/>
        <v>9</v>
      </c>
      <c r="O5998" s="30">
        <f t="shared" si="282"/>
        <v>189</v>
      </c>
    </row>
    <row r="5999" spans="2:15" x14ac:dyDescent="0.2">
      <c r="B5999" s="13">
        <v>57719</v>
      </c>
      <c r="C5999" s="14">
        <v>42262.846111111336</v>
      </c>
      <c r="D5999" s="7" t="s">
        <v>9</v>
      </c>
      <c r="E5999" s="13">
        <v>2227</v>
      </c>
      <c r="F5999" s="7" t="s">
        <v>61</v>
      </c>
      <c r="G5999" s="7" t="s">
        <v>11</v>
      </c>
      <c r="H5999" s="13">
        <v>10.5</v>
      </c>
      <c r="I5999" s="13" t="str">
        <f>IF(G5999="Male",VLOOKUP(H5999,'Shoe size conversion table'!$B$6:$D$22,2),VLOOKUP(H5999,'Shoe size conversion table'!$J$6:$L$22,2))</f>
        <v>43-44</v>
      </c>
      <c r="J5999" s="13">
        <f>IF(G5999="Male",VLOOKUP(H5999,'Shoe size conversion table'!$B$6:$D$22,3),VLOOKUP(H5999,'Shoe size conversion table'!$J$6:$L$22,3))</f>
        <v>10</v>
      </c>
      <c r="K5999" s="11">
        <v>179</v>
      </c>
      <c r="L5999" s="12">
        <v>0</v>
      </c>
      <c r="M5999" s="7">
        <f t="shared" si="280"/>
        <v>2015</v>
      </c>
      <c r="N5999" s="7">
        <f t="shared" si="281"/>
        <v>9</v>
      </c>
      <c r="O5999" s="30">
        <f t="shared" si="282"/>
        <v>179</v>
      </c>
    </row>
    <row r="6000" spans="2:15" x14ac:dyDescent="0.2">
      <c r="B6000" s="13">
        <v>57720</v>
      </c>
      <c r="C6000" s="14">
        <v>42262.916111111233</v>
      </c>
      <c r="D6000" s="7" t="s">
        <v>10</v>
      </c>
      <c r="E6000" s="13">
        <v>2203</v>
      </c>
      <c r="F6000" s="7" t="s">
        <v>34</v>
      </c>
      <c r="G6000" s="7" t="s">
        <v>12</v>
      </c>
      <c r="H6000" s="13">
        <v>9</v>
      </c>
      <c r="I6000" s="13" t="str">
        <f>IF(G6000="Male",VLOOKUP(H6000,'Shoe size conversion table'!$B$6:$D$22,2),VLOOKUP(H6000,'Shoe size conversion table'!$J$6:$L$22,2))</f>
        <v>39-40</v>
      </c>
      <c r="J6000" s="13">
        <f>IF(G6000="Male",VLOOKUP(H6000,'Shoe size conversion table'!$B$6:$D$22,3),VLOOKUP(H6000,'Shoe size conversion table'!$J$6:$L$22,3))</f>
        <v>7</v>
      </c>
      <c r="K6000" s="11">
        <v>199</v>
      </c>
      <c r="L6000" s="12">
        <v>0</v>
      </c>
      <c r="M6000" s="7">
        <f t="shared" si="280"/>
        <v>2015</v>
      </c>
      <c r="N6000" s="7">
        <f t="shared" si="281"/>
        <v>9</v>
      </c>
      <c r="O6000" s="30">
        <f t="shared" si="282"/>
        <v>199</v>
      </c>
    </row>
    <row r="6001" spans="2:15" x14ac:dyDescent="0.2">
      <c r="B6001" s="13">
        <v>57721</v>
      </c>
      <c r="C6001" s="14">
        <v>42262.996111111228</v>
      </c>
      <c r="D6001" s="7" t="s">
        <v>9</v>
      </c>
      <c r="E6001" s="13">
        <v>2209</v>
      </c>
      <c r="F6001" s="7" t="s">
        <v>61</v>
      </c>
      <c r="G6001" s="7" t="s">
        <v>12</v>
      </c>
      <c r="H6001" s="13">
        <v>12</v>
      </c>
      <c r="I6001" s="13" t="str">
        <f>IF(G6001="Male",VLOOKUP(H6001,'Shoe size conversion table'!$B$6:$D$22,2),VLOOKUP(H6001,'Shoe size conversion table'!$J$6:$L$22,2))</f>
        <v>42-43</v>
      </c>
      <c r="J6001" s="13">
        <f>IF(G6001="Male",VLOOKUP(H6001,'Shoe size conversion table'!$B$6:$D$22,3),VLOOKUP(H6001,'Shoe size conversion table'!$J$6:$L$22,3))</f>
        <v>10</v>
      </c>
      <c r="K6001" s="11">
        <v>129</v>
      </c>
      <c r="L6001" s="12">
        <v>0</v>
      </c>
      <c r="M6001" s="7">
        <f t="shared" si="280"/>
        <v>2015</v>
      </c>
      <c r="N6001" s="7">
        <f t="shared" si="281"/>
        <v>9</v>
      </c>
      <c r="O6001" s="30">
        <f t="shared" si="282"/>
        <v>129</v>
      </c>
    </row>
    <row r="6002" spans="2:15" x14ac:dyDescent="0.2">
      <c r="B6002" s="13">
        <v>57722</v>
      </c>
      <c r="C6002" s="14">
        <v>42263.026111111081</v>
      </c>
      <c r="D6002" s="7" t="s">
        <v>7</v>
      </c>
      <c r="E6002" s="13">
        <v>2151</v>
      </c>
      <c r="F6002" s="7" t="s">
        <v>57</v>
      </c>
      <c r="G6002" s="7" t="s">
        <v>11</v>
      </c>
      <c r="H6002" s="13">
        <v>10.5</v>
      </c>
      <c r="I6002" s="13" t="str">
        <f>IF(G6002="Male",VLOOKUP(H6002,'Shoe size conversion table'!$B$6:$D$22,2),VLOOKUP(H6002,'Shoe size conversion table'!$J$6:$L$22,2))</f>
        <v>43-44</v>
      </c>
      <c r="J6002" s="13">
        <f>IF(G6002="Male",VLOOKUP(H6002,'Shoe size conversion table'!$B$6:$D$22,3),VLOOKUP(H6002,'Shoe size conversion table'!$J$6:$L$22,3))</f>
        <v>10</v>
      </c>
      <c r="K6002" s="11">
        <v>159</v>
      </c>
      <c r="L6002" s="12">
        <v>0</v>
      </c>
      <c r="M6002" s="7">
        <f t="shared" si="280"/>
        <v>2015</v>
      </c>
      <c r="N6002" s="7">
        <f t="shared" si="281"/>
        <v>9</v>
      </c>
      <c r="O6002" s="30">
        <f t="shared" si="282"/>
        <v>159</v>
      </c>
    </row>
    <row r="6003" spans="2:15" x14ac:dyDescent="0.2">
      <c r="B6003" s="13">
        <v>57723</v>
      </c>
      <c r="C6003" s="14">
        <v>42263.216111111229</v>
      </c>
      <c r="D6003" s="7" t="s">
        <v>7</v>
      </c>
      <c r="E6003" s="13">
        <v>2163</v>
      </c>
      <c r="F6003" s="7" t="s">
        <v>48</v>
      </c>
      <c r="G6003" s="7" t="s">
        <v>12</v>
      </c>
      <c r="H6003" s="13">
        <v>8</v>
      </c>
      <c r="I6003" s="13" t="str">
        <f>IF(G6003="Male",VLOOKUP(H6003,'Shoe size conversion table'!$B$6:$D$22,2),VLOOKUP(H6003,'Shoe size conversion table'!$J$6:$L$22,2))</f>
        <v>38-39</v>
      </c>
      <c r="J6003" s="13">
        <f>IF(G6003="Male",VLOOKUP(H6003,'Shoe size conversion table'!$B$6:$D$22,3),VLOOKUP(H6003,'Shoe size conversion table'!$J$6:$L$22,3))</f>
        <v>6</v>
      </c>
      <c r="K6003" s="11">
        <v>149</v>
      </c>
      <c r="L6003" s="12">
        <v>0</v>
      </c>
      <c r="M6003" s="7">
        <f t="shared" si="280"/>
        <v>2015</v>
      </c>
      <c r="N6003" s="7">
        <f t="shared" si="281"/>
        <v>9</v>
      </c>
      <c r="O6003" s="30">
        <f t="shared" si="282"/>
        <v>149</v>
      </c>
    </row>
    <row r="6004" spans="2:15" x14ac:dyDescent="0.2">
      <c r="B6004" s="13">
        <v>57724</v>
      </c>
      <c r="C6004" s="14">
        <v>42263.246111111235</v>
      </c>
      <c r="D6004" s="7" t="s">
        <v>7</v>
      </c>
      <c r="E6004" s="13">
        <v>2170</v>
      </c>
      <c r="F6004" s="7" t="s">
        <v>48</v>
      </c>
      <c r="G6004" s="7" t="s">
        <v>12</v>
      </c>
      <c r="H6004" s="13">
        <v>7.5</v>
      </c>
      <c r="I6004" s="13">
        <f>IF(G6004="Male",VLOOKUP(H6004,'Shoe size conversion table'!$B$6:$D$22,2),VLOOKUP(H6004,'Shoe size conversion table'!$J$6:$L$22,2))</f>
        <v>38</v>
      </c>
      <c r="J6004" s="13">
        <f>IF(G6004="Male",VLOOKUP(H6004,'Shoe size conversion table'!$B$6:$D$22,3),VLOOKUP(H6004,'Shoe size conversion table'!$J$6:$L$22,3))</f>
        <v>5.5</v>
      </c>
      <c r="K6004" s="11">
        <v>179</v>
      </c>
      <c r="L6004" s="12">
        <v>0.5</v>
      </c>
      <c r="M6004" s="7">
        <f t="shared" si="280"/>
        <v>2015</v>
      </c>
      <c r="N6004" s="7">
        <f t="shared" si="281"/>
        <v>9</v>
      </c>
      <c r="O6004" s="30">
        <f t="shared" si="282"/>
        <v>89.5</v>
      </c>
    </row>
    <row r="6005" spans="2:15" x14ac:dyDescent="0.2">
      <c r="B6005" s="13">
        <v>57725</v>
      </c>
      <c r="C6005" s="14">
        <v>42263.276111111336</v>
      </c>
      <c r="D6005" s="7" t="s">
        <v>10</v>
      </c>
      <c r="E6005" s="13">
        <v>2226</v>
      </c>
      <c r="F6005" s="7" t="s">
        <v>34</v>
      </c>
      <c r="G6005" s="7" t="s">
        <v>11</v>
      </c>
      <c r="H6005" s="13">
        <v>11</v>
      </c>
      <c r="I6005" s="13">
        <f>IF(G6005="Male",VLOOKUP(H6005,'Shoe size conversion table'!$B$6:$D$22,2),VLOOKUP(H6005,'Shoe size conversion table'!$J$6:$L$22,2))</f>
        <v>44</v>
      </c>
      <c r="J6005" s="13">
        <f>IF(G6005="Male",VLOOKUP(H6005,'Shoe size conversion table'!$B$6:$D$22,3),VLOOKUP(H6005,'Shoe size conversion table'!$J$6:$L$22,3))</f>
        <v>10.5</v>
      </c>
      <c r="K6005" s="11">
        <v>159</v>
      </c>
      <c r="L6005" s="12">
        <v>0</v>
      </c>
      <c r="M6005" s="7">
        <f t="shared" si="280"/>
        <v>2015</v>
      </c>
      <c r="N6005" s="7">
        <f t="shared" si="281"/>
        <v>9</v>
      </c>
      <c r="O6005" s="30">
        <f t="shared" si="282"/>
        <v>159</v>
      </c>
    </row>
    <row r="6006" spans="2:15" x14ac:dyDescent="0.2">
      <c r="B6006" s="13">
        <v>57725</v>
      </c>
      <c r="C6006" s="14">
        <v>42263.276111111336</v>
      </c>
      <c r="D6006" s="7" t="s">
        <v>10</v>
      </c>
      <c r="E6006" s="13">
        <v>2230</v>
      </c>
      <c r="F6006" s="7" t="s">
        <v>34</v>
      </c>
      <c r="G6006" s="7" t="s">
        <v>11</v>
      </c>
      <c r="H6006" s="13">
        <v>10.5</v>
      </c>
      <c r="I6006" s="13" t="str">
        <f>IF(G6006="Male",VLOOKUP(H6006,'Shoe size conversion table'!$B$6:$D$22,2),VLOOKUP(H6006,'Shoe size conversion table'!$J$6:$L$22,2))</f>
        <v>43-44</v>
      </c>
      <c r="J6006" s="13">
        <f>IF(G6006="Male",VLOOKUP(H6006,'Shoe size conversion table'!$B$6:$D$22,3),VLOOKUP(H6006,'Shoe size conversion table'!$J$6:$L$22,3))</f>
        <v>10</v>
      </c>
      <c r="K6006" s="11">
        <v>139</v>
      </c>
      <c r="L6006" s="12">
        <v>0.3</v>
      </c>
      <c r="M6006" s="7">
        <f t="shared" si="280"/>
        <v>2015</v>
      </c>
      <c r="N6006" s="7">
        <f t="shared" si="281"/>
        <v>9</v>
      </c>
      <c r="O6006" s="30">
        <f t="shared" si="282"/>
        <v>97.3</v>
      </c>
    </row>
    <row r="6007" spans="2:15" x14ac:dyDescent="0.2">
      <c r="B6007" s="13">
        <v>57726</v>
      </c>
      <c r="C6007" s="14">
        <v>42263.366111111085</v>
      </c>
      <c r="D6007" s="7" t="s">
        <v>9</v>
      </c>
      <c r="E6007" s="13">
        <v>2236</v>
      </c>
      <c r="F6007" s="7" t="s">
        <v>61</v>
      </c>
      <c r="G6007" s="7" t="s">
        <v>11</v>
      </c>
      <c r="H6007" s="13">
        <v>9.5</v>
      </c>
      <c r="I6007" s="13" t="str">
        <f>IF(G6007="Male",VLOOKUP(H6007,'Shoe size conversion table'!$B$6:$D$22,2),VLOOKUP(H6007,'Shoe size conversion table'!$J$6:$L$22,2))</f>
        <v>42-43</v>
      </c>
      <c r="J6007" s="13">
        <f>IF(G6007="Male",VLOOKUP(H6007,'Shoe size conversion table'!$B$6:$D$22,3),VLOOKUP(H6007,'Shoe size conversion table'!$J$6:$L$22,3))</f>
        <v>9</v>
      </c>
      <c r="K6007" s="11">
        <v>199</v>
      </c>
      <c r="L6007" s="12">
        <v>0</v>
      </c>
      <c r="M6007" s="7">
        <f t="shared" si="280"/>
        <v>2015</v>
      </c>
      <c r="N6007" s="7">
        <f t="shared" si="281"/>
        <v>9</v>
      </c>
      <c r="O6007" s="30">
        <f t="shared" si="282"/>
        <v>199</v>
      </c>
    </row>
    <row r="6008" spans="2:15" x14ac:dyDescent="0.2">
      <c r="B6008" s="13">
        <v>57727</v>
      </c>
      <c r="C6008" s="14">
        <v>42263.456111111234</v>
      </c>
      <c r="D6008" s="7" t="s">
        <v>7</v>
      </c>
      <c r="E6008" s="13">
        <v>2185</v>
      </c>
      <c r="F6008" s="7" t="s">
        <v>43</v>
      </c>
      <c r="G6008" s="7" t="s">
        <v>12</v>
      </c>
      <c r="H6008" s="13">
        <v>5</v>
      </c>
      <c r="I6008" s="13" t="str">
        <f>IF(G6008="Male",VLOOKUP(H6008,'Shoe size conversion table'!$B$6:$D$22,2),VLOOKUP(H6008,'Shoe size conversion table'!$J$6:$L$22,2))</f>
        <v>35-36</v>
      </c>
      <c r="J6008" s="13">
        <f>IF(G6008="Male",VLOOKUP(H6008,'Shoe size conversion table'!$B$6:$D$22,3),VLOOKUP(H6008,'Shoe size conversion table'!$J$6:$L$22,3))</f>
        <v>3</v>
      </c>
      <c r="K6008" s="11">
        <v>129</v>
      </c>
      <c r="L6008" s="12">
        <v>0.2</v>
      </c>
      <c r="M6008" s="7">
        <f t="shared" si="280"/>
        <v>2015</v>
      </c>
      <c r="N6008" s="7">
        <f t="shared" si="281"/>
        <v>9</v>
      </c>
      <c r="O6008" s="30">
        <f t="shared" si="282"/>
        <v>103.2</v>
      </c>
    </row>
    <row r="6009" spans="2:15" x14ac:dyDescent="0.2">
      <c r="B6009" s="13">
        <v>57728</v>
      </c>
      <c r="C6009" s="14">
        <v>42263.466111111338</v>
      </c>
      <c r="D6009" s="7" t="s">
        <v>7</v>
      </c>
      <c r="E6009" s="13">
        <v>2154</v>
      </c>
      <c r="F6009" s="7" t="s">
        <v>43</v>
      </c>
      <c r="G6009" s="7" t="s">
        <v>11</v>
      </c>
      <c r="H6009" s="13">
        <v>9.5</v>
      </c>
      <c r="I6009" s="13" t="str">
        <f>IF(G6009="Male",VLOOKUP(H6009,'Shoe size conversion table'!$B$6:$D$22,2),VLOOKUP(H6009,'Shoe size conversion table'!$J$6:$L$22,2))</f>
        <v>42-43</v>
      </c>
      <c r="J6009" s="13">
        <f>IF(G6009="Male",VLOOKUP(H6009,'Shoe size conversion table'!$B$6:$D$22,3),VLOOKUP(H6009,'Shoe size conversion table'!$J$6:$L$22,3))</f>
        <v>9</v>
      </c>
      <c r="K6009" s="11">
        <v>189</v>
      </c>
      <c r="L6009" s="12">
        <v>0</v>
      </c>
      <c r="M6009" s="7">
        <f t="shared" si="280"/>
        <v>2015</v>
      </c>
      <c r="N6009" s="7">
        <f t="shared" si="281"/>
        <v>9</v>
      </c>
      <c r="O6009" s="30">
        <f t="shared" si="282"/>
        <v>189</v>
      </c>
    </row>
    <row r="6010" spans="2:15" x14ac:dyDescent="0.2">
      <c r="B6010" s="13">
        <v>57729</v>
      </c>
      <c r="C6010" s="14">
        <v>42263.566111111337</v>
      </c>
      <c r="D6010" s="7" t="s">
        <v>10</v>
      </c>
      <c r="E6010" s="13">
        <v>2223</v>
      </c>
      <c r="F6010" s="7" t="s">
        <v>35</v>
      </c>
      <c r="G6010" s="7" t="s">
        <v>11</v>
      </c>
      <c r="H6010" s="13">
        <v>6</v>
      </c>
      <c r="I6010" s="13">
        <f>IF(G6010="Male",VLOOKUP(H6010,'Shoe size conversion table'!$B$6:$D$22,2),VLOOKUP(H6010,'Shoe size conversion table'!$J$6:$L$22,2))</f>
        <v>39</v>
      </c>
      <c r="J6010" s="13">
        <f>IF(G6010="Male",VLOOKUP(H6010,'Shoe size conversion table'!$B$6:$D$22,3),VLOOKUP(H6010,'Shoe size conversion table'!$J$6:$L$22,3))</f>
        <v>5.5</v>
      </c>
      <c r="K6010" s="11">
        <v>139</v>
      </c>
      <c r="L6010" s="12">
        <v>0.2</v>
      </c>
      <c r="M6010" s="7">
        <f t="shared" si="280"/>
        <v>2015</v>
      </c>
      <c r="N6010" s="7">
        <f t="shared" si="281"/>
        <v>9</v>
      </c>
      <c r="O6010" s="30">
        <f t="shared" si="282"/>
        <v>111.2</v>
      </c>
    </row>
    <row r="6011" spans="2:15" x14ac:dyDescent="0.2">
      <c r="B6011" s="13">
        <v>57730</v>
      </c>
      <c r="C6011" s="14">
        <v>42263.666111111073</v>
      </c>
      <c r="D6011" s="7" t="s">
        <v>10</v>
      </c>
      <c r="E6011" s="13">
        <v>2161</v>
      </c>
      <c r="F6011" s="7" t="s">
        <v>36</v>
      </c>
      <c r="G6011" s="7" t="s">
        <v>11</v>
      </c>
      <c r="H6011" s="13">
        <v>10</v>
      </c>
      <c r="I6011" s="13">
        <f>IF(G6011="Male",VLOOKUP(H6011,'Shoe size conversion table'!$B$6:$D$22,2),VLOOKUP(H6011,'Shoe size conversion table'!$J$6:$L$22,2))</f>
        <v>43</v>
      </c>
      <c r="J6011" s="13">
        <f>IF(G6011="Male",VLOOKUP(H6011,'Shoe size conversion table'!$B$6:$D$22,3),VLOOKUP(H6011,'Shoe size conversion table'!$J$6:$L$22,3))</f>
        <v>9.5</v>
      </c>
      <c r="K6011" s="11">
        <v>159</v>
      </c>
      <c r="L6011" s="12">
        <v>0</v>
      </c>
      <c r="M6011" s="7">
        <f t="shared" si="280"/>
        <v>2015</v>
      </c>
      <c r="N6011" s="7">
        <f t="shared" si="281"/>
        <v>9</v>
      </c>
      <c r="O6011" s="30">
        <f t="shared" si="282"/>
        <v>159</v>
      </c>
    </row>
    <row r="6012" spans="2:15" x14ac:dyDescent="0.2">
      <c r="B6012" s="13">
        <v>57731</v>
      </c>
      <c r="C6012" s="14">
        <v>42263.72611111134</v>
      </c>
      <c r="D6012" s="7" t="s">
        <v>10</v>
      </c>
      <c r="E6012" s="13">
        <v>2235</v>
      </c>
      <c r="F6012" s="7" t="s">
        <v>35</v>
      </c>
      <c r="G6012" s="7" t="s">
        <v>11</v>
      </c>
      <c r="H6012" s="13">
        <v>11</v>
      </c>
      <c r="I6012" s="13">
        <f>IF(G6012="Male",VLOOKUP(H6012,'Shoe size conversion table'!$B$6:$D$22,2),VLOOKUP(H6012,'Shoe size conversion table'!$J$6:$L$22,2))</f>
        <v>44</v>
      </c>
      <c r="J6012" s="13">
        <f>IF(G6012="Male",VLOOKUP(H6012,'Shoe size conversion table'!$B$6:$D$22,3),VLOOKUP(H6012,'Shoe size conversion table'!$J$6:$L$22,3))</f>
        <v>10.5</v>
      </c>
      <c r="K6012" s="11">
        <v>199</v>
      </c>
      <c r="L6012" s="12">
        <v>0.2</v>
      </c>
      <c r="M6012" s="7">
        <f t="shared" si="280"/>
        <v>2015</v>
      </c>
      <c r="N6012" s="7">
        <f t="shared" si="281"/>
        <v>9</v>
      </c>
      <c r="O6012" s="30">
        <f t="shared" si="282"/>
        <v>159.20000000000002</v>
      </c>
    </row>
    <row r="6013" spans="2:15" x14ac:dyDescent="0.2">
      <c r="B6013" s="13">
        <v>57732</v>
      </c>
      <c r="C6013" s="14">
        <v>42263.746111111228</v>
      </c>
      <c r="D6013" s="7" t="s">
        <v>8</v>
      </c>
      <c r="E6013" s="13">
        <v>2150</v>
      </c>
      <c r="F6013" s="7" t="s">
        <v>38</v>
      </c>
      <c r="G6013" s="7" t="s">
        <v>12</v>
      </c>
      <c r="H6013" s="13">
        <v>6.5</v>
      </c>
      <c r="I6013" s="13">
        <f>IF(G6013="Male",VLOOKUP(H6013,'Shoe size conversion table'!$B$6:$D$22,2),VLOOKUP(H6013,'Shoe size conversion table'!$J$6:$L$22,2))</f>
        <v>37</v>
      </c>
      <c r="J6013" s="13">
        <f>IF(G6013="Male",VLOOKUP(H6013,'Shoe size conversion table'!$B$6:$D$22,3),VLOOKUP(H6013,'Shoe size conversion table'!$J$6:$L$22,3))</f>
        <v>4.5</v>
      </c>
      <c r="K6013" s="11">
        <v>179</v>
      </c>
      <c r="L6013" s="12">
        <v>0.2</v>
      </c>
      <c r="M6013" s="7">
        <f t="shared" si="280"/>
        <v>2015</v>
      </c>
      <c r="N6013" s="7">
        <f t="shared" si="281"/>
        <v>9</v>
      </c>
      <c r="O6013" s="30">
        <f t="shared" si="282"/>
        <v>143.20000000000002</v>
      </c>
    </row>
    <row r="6014" spans="2:15" x14ac:dyDescent="0.2">
      <c r="B6014" s="13">
        <v>57733</v>
      </c>
      <c r="C6014" s="14">
        <v>42263.846111111336</v>
      </c>
      <c r="D6014" s="7" t="s">
        <v>7</v>
      </c>
      <c r="E6014" s="13">
        <v>2202</v>
      </c>
      <c r="F6014" s="7" t="s">
        <v>48</v>
      </c>
      <c r="G6014" s="7" t="s">
        <v>11</v>
      </c>
      <c r="H6014" s="13">
        <v>7.5</v>
      </c>
      <c r="I6014" s="13" t="str">
        <f>IF(G6014="Male",VLOOKUP(H6014,'Shoe size conversion table'!$B$6:$D$22,2),VLOOKUP(H6014,'Shoe size conversion table'!$J$6:$L$22,2))</f>
        <v>40-41</v>
      </c>
      <c r="J6014" s="13">
        <f>IF(G6014="Male",VLOOKUP(H6014,'Shoe size conversion table'!$B$6:$D$22,3),VLOOKUP(H6014,'Shoe size conversion table'!$J$6:$L$22,3))</f>
        <v>7</v>
      </c>
      <c r="K6014" s="11">
        <v>169</v>
      </c>
      <c r="L6014" s="12">
        <v>0</v>
      </c>
      <c r="M6014" s="7">
        <f t="shared" si="280"/>
        <v>2015</v>
      </c>
      <c r="N6014" s="7">
        <f t="shared" si="281"/>
        <v>9</v>
      </c>
      <c r="O6014" s="30">
        <f t="shared" si="282"/>
        <v>169</v>
      </c>
    </row>
    <row r="6015" spans="2:15" x14ac:dyDescent="0.2">
      <c r="B6015" s="13">
        <v>57733</v>
      </c>
      <c r="C6015" s="14">
        <v>42263.846111111336</v>
      </c>
      <c r="D6015" s="7" t="s">
        <v>7</v>
      </c>
      <c r="E6015" s="13">
        <v>2175</v>
      </c>
      <c r="F6015" s="7" t="s">
        <v>48</v>
      </c>
      <c r="G6015" s="7" t="s">
        <v>12</v>
      </c>
      <c r="H6015" s="13">
        <v>9.5</v>
      </c>
      <c r="I6015" s="13">
        <f>IF(G6015="Male",VLOOKUP(H6015,'Shoe size conversion table'!$B$6:$D$22,2),VLOOKUP(H6015,'Shoe size conversion table'!$J$6:$L$22,2))</f>
        <v>40</v>
      </c>
      <c r="J6015" s="13">
        <f>IF(G6015="Male",VLOOKUP(H6015,'Shoe size conversion table'!$B$6:$D$22,3),VLOOKUP(H6015,'Shoe size conversion table'!$J$6:$L$22,3))</f>
        <v>7.5</v>
      </c>
      <c r="K6015" s="11">
        <v>199</v>
      </c>
      <c r="L6015" s="12">
        <v>0</v>
      </c>
      <c r="M6015" s="7">
        <f t="shared" si="280"/>
        <v>2015</v>
      </c>
      <c r="N6015" s="7">
        <f t="shared" si="281"/>
        <v>9</v>
      </c>
      <c r="O6015" s="30">
        <f t="shared" si="282"/>
        <v>199</v>
      </c>
    </row>
    <row r="6016" spans="2:15" x14ac:dyDescent="0.2">
      <c r="B6016" s="13">
        <v>57734</v>
      </c>
      <c r="C6016" s="14">
        <v>42263.916111111233</v>
      </c>
      <c r="D6016" s="7" t="s">
        <v>10</v>
      </c>
      <c r="E6016" s="13">
        <v>2211</v>
      </c>
      <c r="F6016" s="7" t="s">
        <v>35</v>
      </c>
      <c r="G6016" s="7" t="s">
        <v>12</v>
      </c>
      <c r="H6016" s="13">
        <v>9</v>
      </c>
      <c r="I6016" s="13" t="str">
        <f>IF(G6016="Male",VLOOKUP(H6016,'Shoe size conversion table'!$B$6:$D$22,2),VLOOKUP(H6016,'Shoe size conversion table'!$J$6:$L$22,2))</f>
        <v>39-40</v>
      </c>
      <c r="J6016" s="13">
        <f>IF(G6016="Male",VLOOKUP(H6016,'Shoe size conversion table'!$B$6:$D$22,3),VLOOKUP(H6016,'Shoe size conversion table'!$J$6:$L$22,3))</f>
        <v>7</v>
      </c>
      <c r="K6016" s="11">
        <v>189</v>
      </c>
      <c r="L6016" s="12">
        <v>0</v>
      </c>
      <c r="M6016" s="7">
        <f t="shared" si="280"/>
        <v>2015</v>
      </c>
      <c r="N6016" s="7">
        <f t="shared" si="281"/>
        <v>9</v>
      </c>
      <c r="O6016" s="30">
        <f t="shared" si="282"/>
        <v>189</v>
      </c>
    </row>
    <row r="6017" spans="2:15" x14ac:dyDescent="0.2">
      <c r="B6017" s="13">
        <v>57735</v>
      </c>
      <c r="C6017" s="14">
        <v>42263.966111111236</v>
      </c>
      <c r="D6017" s="7" t="s">
        <v>8</v>
      </c>
      <c r="E6017" s="13">
        <v>2234</v>
      </c>
      <c r="F6017" s="7" t="s">
        <v>38</v>
      </c>
      <c r="G6017" s="7" t="s">
        <v>11</v>
      </c>
      <c r="H6017" s="13">
        <v>10.5</v>
      </c>
      <c r="I6017" s="13" t="str">
        <f>IF(G6017="Male",VLOOKUP(H6017,'Shoe size conversion table'!$B$6:$D$22,2),VLOOKUP(H6017,'Shoe size conversion table'!$J$6:$L$22,2))</f>
        <v>43-44</v>
      </c>
      <c r="J6017" s="13">
        <f>IF(G6017="Male",VLOOKUP(H6017,'Shoe size conversion table'!$B$6:$D$22,3),VLOOKUP(H6017,'Shoe size conversion table'!$J$6:$L$22,3))</f>
        <v>10</v>
      </c>
      <c r="K6017" s="11">
        <v>169</v>
      </c>
      <c r="L6017" s="12">
        <v>0</v>
      </c>
      <c r="M6017" s="7">
        <f t="shared" si="280"/>
        <v>2015</v>
      </c>
      <c r="N6017" s="7">
        <f t="shared" si="281"/>
        <v>9</v>
      </c>
      <c r="O6017" s="30">
        <f t="shared" si="282"/>
        <v>169</v>
      </c>
    </row>
    <row r="6018" spans="2:15" x14ac:dyDescent="0.2">
      <c r="B6018" s="13">
        <v>57736</v>
      </c>
      <c r="C6018" s="14">
        <v>42263.996111111228</v>
      </c>
      <c r="D6018" s="7" t="s">
        <v>10</v>
      </c>
      <c r="E6018" s="13">
        <v>2187</v>
      </c>
      <c r="F6018" s="7" t="s">
        <v>34</v>
      </c>
      <c r="G6018" s="7" t="s">
        <v>12</v>
      </c>
      <c r="H6018" s="13">
        <v>8</v>
      </c>
      <c r="I6018" s="13" t="str">
        <f>IF(G6018="Male",VLOOKUP(H6018,'Shoe size conversion table'!$B$6:$D$22,2),VLOOKUP(H6018,'Shoe size conversion table'!$J$6:$L$22,2))</f>
        <v>38-39</v>
      </c>
      <c r="J6018" s="13">
        <f>IF(G6018="Male",VLOOKUP(H6018,'Shoe size conversion table'!$B$6:$D$22,3),VLOOKUP(H6018,'Shoe size conversion table'!$J$6:$L$22,3))</f>
        <v>6</v>
      </c>
      <c r="K6018" s="11">
        <v>129</v>
      </c>
      <c r="L6018" s="12">
        <v>0.3</v>
      </c>
      <c r="M6018" s="7">
        <f t="shared" si="280"/>
        <v>2015</v>
      </c>
      <c r="N6018" s="7">
        <f t="shared" si="281"/>
        <v>9</v>
      </c>
      <c r="O6018" s="30">
        <f t="shared" si="282"/>
        <v>90.3</v>
      </c>
    </row>
    <row r="6019" spans="2:15" x14ac:dyDescent="0.2">
      <c r="B6019" s="13">
        <v>57737</v>
      </c>
      <c r="C6019" s="14">
        <v>42264.246111111075</v>
      </c>
      <c r="D6019" s="7" t="s">
        <v>8</v>
      </c>
      <c r="E6019" s="13">
        <v>2179</v>
      </c>
      <c r="F6019" s="7" t="s">
        <v>39</v>
      </c>
      <c r="G6019" s="7" t="s">
        <v>12</v>
      </c>
      <c r="H6019" s="13">
        <v>7.5</v>
      </c>
      <c r="I6019" s="13">
        <f>IF(G6019="Male",VLOOKUP(H6019,'Shoe size conversion table'!$B$6:$D$22,2),VLOOKUP(H6019,'Shoe size conversion table'!$J$6:$L$22,2))</f>
        <v>38</v>
      </c>
      <c r="J6019" s="13">
        <f>IF(G6019="Male",VLOOKUP(H6019,'Shoe size conversion table'!$B$6:$D$22,3),VLOOKUP(H6019,'Shoe size conversion table'!$J$6:$L$22,3))</f>
        <v>5.5</v>
      </c>
      <c r="K6019" s="11">
        <v>159</v>
      </c>
      <c r="L6019" s="12">
        <v>0</v>
      </c>
      <c r="M6019" s="7">
        <f t="shared" si="280"/>
        <v>2015</v>
      </c>
      <c r="N6019" s="7">
        <f t="shared" si="281"/>
        <v>9</v>
      </c>
      <c r="O6019" s="30">
        <f t="shared" si="282"/>
        <v>159</v>
      </c>
    </row>
    <row r="6020" spans="2:15" x14ac:dyDescent="0.2">
      <c r="B6020" s="13">
        <v>57737</v>
      </c>
      <c r="C6020" s="14">
        <v>42264.246111111075</v>
      </c>
      <c r="D6020" s="7" t="s">
        <v>8</v>
      </c>
      <c r="E6020" s="13">
        <v>2196</v>
      </c>
      <c r="F6020" s="7" t="s">
        <v>40</v>
      </c>
      <c r="G6020" s="7" t="s">
        <v>12</v>
      </c>
      <c r="H6020" s="13">
        <v>7.5</v>
      </c>
      <c r="I6020" s="13">
        <f>IF(G6020="Male",VLOOKUP(H6020,'Shoe size conversion table'!$B$6:$D$22,2),VLOOKUP(H6020,'Shoe size conversion table'!$J$6:$L$22,2))</f>
        <v>38</v>
      </c>
      <c r="J6020" s="13">
        <f>IF(G6020="Male",VLOOKUP(H6020,'Shoe size conversion table'!$B$6:$D$22,3),VLOOKUP(H6020,'Shoe size conversion table'!$J$6:$L$22,3))</f>
        <v>5.5</v>
      </c>
      <c r="K6020" s="11">
        <v>169</v>
      </c>
      <c r="L6020" s="12">
        <v>0</v>
      </c>
      <c r="M6020" s="7">
        <f t="shared" si="280"/>
        <v>2015</v>
      </c>
      <c r="N6020" s="7">
        <f t="shared" si="281"/>
        <v>9</v>
      </c>
      <c r="O6020" s="30">
        <f t="shared" si="282"/>
        <v>169</v>
      </c>
    </row>
    <row r="6021" spans="2:15" x14ac:dyDescent="0.2">
      <c r="B6021" s="13">
        <v>57738</v>
      </c>
      <c r="C6021" s="14">
        <v>42264.246111111337</v>
      </c>
      <c r="D6021" s="7" t="s">
        <v>10</v>
      </c>
      <c r="E6021" s="13">
        <v>2176</v>
      </c>
      <c r="F6021" s="7" t="s">
        <v>34</v>
      </c>
      <c r="G6021" s="7" t="s">
        <v>11</v>
      </c>
      <c r="H6021" s="13">
        <v>10.5</v>
      </c>
      <c r="I6021" s="13" t="str">
        <f>IF(G6021="Male",VLOOKUP(H6021,'Shoe size conversion table'!$B$6:$D$22,2),VLOOKUP(H6021,'Shoe size conversion table'!$J$6:$L$22,2))</f>
        <v>43-44</v>
      </c>
      <c r="J6021" s="13">
        <f>IF(G6021="Male",VLOOKUP(H6021,'Shoe size conversion table'!$B$6:$D$22,3),VLOOKUP(H6021,'Shoe size conversion table'!$J$6:$L$22,3))</f>
        <v>10</v>
      </c>
      <c r="K6021" s="11">
        <v>159</v>
      </c>
      <c r="L6021" s="12">
        <v>0.2</v>
      </c>
      <c r="M6021" s="7">
        <f t="shared" ref="M6021:M6084" si="283">YEAR(C6021)</f>
        <v>2015</v>
      </c>
      <c r="N6021" s="7">
        <f t="shared" si="281"/>
        <v>9</v>
      </c>
      <c r="O6021" s="30">
        <f t="shared" si="282"/>
        <v>127.2</v>
      </c>
    </row>
    <row r="6022" spans="2:15" x14ac:dyDescent="0.2">
      <c r="B6022" s="13">
        <v>57738</v>
      </c>
      <c r="C6022" s="14">
        <v>42264.246111111337</v>
      </c>
      <c r="D6022" s="7" t="s">
        <v>10</v>
      </c>
      <c r="E6022" s="13">
        <v>2198</v>
      </c>
      <c r="F6022" s="7" t="s">
        <v>35</v>
      </c>
      <c r="G6022" s="7" t="s">
        <v>11</v>
      </c>
      <c r="H6022" s="13">
        <v>8</v>
      </c>
      <c r="I6022" s="13">
        <f>IF(G6022="Male",VLOOKUP(H6022,'Shoe size conversion table'!$B$6:$D$22,2),VLOOKUP(H6022,'Shoe size conversion table'!$J$6:$L$22,2))</f>
        <v>41</v>
      </c>
      <c r="J6022" s="13">
        <f>IF(G6022="Male",VLOOKUP(H6022,'Shoe size conversion table'!$B$6:$D$22,3),VLOOKUP(H6022,'Shoe size conversion table'!$J$6:$L$22,3))</f>
        <v>7.5</v>
      </c>
      <c r="K6022" s="11">
        <v>199</v>
      </c>
      <c r="L6022" s="12">
        <v>0</v>
      </c>
      <c r="M6022" s="7">
        <f t="shared" si="283"/>
        <v>2015</v>
      </c>
      <c r="N6022" s="7">
        <f t="shared" ref="N6022:N6085" si="284">MONTH(C6022:C20989)</f>
        <v>9</v>
      </c>
      <c r="O6022" s="30">
        <f t="shared" ref="O6022:O6085" si="285">K6022*(1-L6022)</f>
        <v>199</v>
      </c>
    </row>
    <row r="6023" spans="2:15" x14ac:dyDescent="0.2">
      <c r="B6023" s="13">
        <v>57739</v>
      </c>
      <c r="C6023" s="14">
        <v>42264.276111111336</v>
      </c>
      <c r="D6023" s="7" t="s">
        <v>10</v>
      </c>
      <c r="E6023" s="13">
        <v>2226</v>
      </c>
      <c r="F6023" s="7" t="s">
        <v>34</v>
      </c>
      <c r="G6023" s="7" t="s">
        <v>11</v>
      </c>
      <c r="H6023" s="13">
        <v>11</v>
      </c>
      <c r="I6023" s="13">
        <f>IF(G6023="Male",VLOOKUP(H6023,'Shoe size conversion table'!$B$6:$D$22,2),VLOOKUP(H6023,'Shoe size conversion table'!$J$6:$L$22,2))</f>
        <v>44</v>
      </c>
      <c r="J6023" s="13">
        <f>IF(G6023="Male",VLOOKUP(H6023,'Shoe size conversion table'!$B$6:$D$22,3),VLOOKUP(H6023,'Shoe size conversion table'!$J$6:$L$22,3))</f>
        <v>10.5</v>
      </c>
      <c r="K6023" s="11">
        <v>159</v>
      </c>
      <c r="L6023" s="12">
        <v>0</v>
      </c>
      <c r="M6023" s="7">
        <f t="shared" si="283"/>
        <v>2015</v>
      </c>
      <c r="N6023" s="7">
        <f t="shared" si="284"/>
        <v>9</v>
      </c>
      <c r="O6023" s="30">
        <f t="shared" si="285"/>
        <v>159</v>
      </c>
    </row>
    <row r="6024" spans="2:15" x14ac:dyDescent="0.2">
      <c r="B6024" s="13">
        <v>57740</v>
      </c>
      <c r="C6024" s="14">
        <v>42264.326111111237</v>
      </c>
      <c r="D6024" s="7" t="s">
        <v>10</v>
      </c>
      <c r="E6024" s="13">
        <v>2223</v>
      </c>
      <c r="F6024" s="7" t="s">
        <v>35</v>
      </c>
      <c r="G6024" s="7" t="s">
        <v>11</v>
      </c>
      <c r="H6024" s="13">
        <v>10.5</v>
      </c>
      <c r="I6024" s="13" t="str">
        <f>IF(G6024="Male",VLOOKUP(H6024,'Shoe size conversion table'!$B$6:$D$22,2),VLOOKUP(H6024,'Shoe size conversion table'!$J$6:$L$22,2))</f>
        <v>43-44</v>
      </c>
      <c r="J6024" s="13">
        <f>IF(G6024="Male",VLOOKUP(H6024,'Shoe size conversion table'!$B$6:$D$22,3),VLOOKUP(H6024,'Shoe size conversion table'!$J$6:$L$22,3))</f>
        <v>10</v>
      </c>
      <c r="K6024" s="11">
        <v>189</v>
      </c>
      <c r="L6024" s="12">
        <v>0</v>
      </c>
      <c r="M6024" s="7">
        <f t="shared" si="283"/>
        <v>2015</v>
      </c>
      <c r="N6024" s="7">
        <f t="shared" si="284"/>
        <v>9</v>
      </c>
      <c r="O6024" s="30">
        <f t="shared" si="285"/>
        <v>189</v>
      </c>
    </row>
    <row r="6025" spans="2:15" x14ac:dyDescent="0.2">
      <c r="B6025" s="13">
        <v>57741</v>
      </c>
      <c r="C6025" s="14">
        <v>42264.456111111234</v>
      </c>
      <c r="D6025" s="7" t="s">
        <v>8</v>
      </c>
      <c r="E6025" s="13">
        <v>2175</v>
      </c>
      <c r="F6025" s="7" t="s">
        <v>41</v>
      </c>
      <c r="G6025" s="7" t="s">
        <v>11</v>
      </c>
      <c r="H6025" s="13">
        <v>7.5</v>
      </c>
      <c r="I6025" s="13" t="str">
        <f>IF(G6025="Male",VLOOKUP(H6025,'Shoe size conversion table'!$B$6:$D$22,2),VLOOKUP(H6025,'Shoe size conversion table'!$J$6:$L$22,2))</f>
        <v>40-41</v>
      </c>
      <c r="J6025" s="13">
        <f>IF(G6025="Male",VLOOKUP(H6025,'Shoe size conversion table'!$B$6:$D$22,3),VLOOKUP(H6025,'Shoe size conversion table'!$J$6:$L$22,3))</f>
        <v>7</v>
      </c>
      <c r="K6025" s="11">
        <v>139</v>
      </c>
      <c r="L6025" s="12">
        <v>0</v>
      </c>
      <c r="M6025" s="7">
        <f t="shared" si="283"/>
        <v>2015</v>
      </c>
      <c r="N6025" s="7">
        <f t="shared" si="284"/>
        <v>9</v>
      </c>
      <c r="O6025" s="30">
        <f t="shared" si="285"/>
        <v>139</v>
      </c>
    </row>
    <row r="6026" spans="2:15" x14ac:dyDescent="0.2">
      <c r="B6026" s="13">
        <v>57742</v>
      </c>
      <c r="C6026" s="14">
        <v>42264.496111111337</v>
      </c>
      <c r="D6026" s="7" t="s">
        <v>10</v>
      </c>
      <c r="E6026" s="13">
        <v>2200</v>
      </c>
      <c r="F6026" s="7" t="s">
        <v>34</v>
      </c>
      <c r="G6026" s="7" t="s">
        <v>12</v>
      </c>
      <c r="H6026" s="13">
        <v>9</v>
      </c>
      <c r="I6026" s="13" t="str">
        <f>IF(G6026="Male",VLOOKUP(H6026,'Shoe size conversion table'!$B$6:$D$22,2),VLOOKUP(H6026,'Shoe size conversion table'!$J$6:$L$22,2))</f>
        <v>39-40</v>
      </c>
      <c r="J6026" s="13">
        <f>IF(G6026="Male",VLOOKUP(H6026,'Shoe size conversion table'!$B$6:$D$22,3),VLOOKUP(H6026,'Shoe size conversion table'!$J$6:$L$22,3))</f>
        <v>7</v>
      </c>
      <c r="K6026" s="11">
        <v>139</v>
      </c>
      <c r="L6026" s="12">
        <v>0.3</v>
      </c>
      <c r="M6026" s="7">
        <f t="shared" si="283"/>
        <v>2015</v>
      </c>
      <c r="N6026" s="7">
        <f t="shared" si="284"/>
        <v>9</v>
      </c>
      <c r="O6026" s="30">
        <f t="shared" si="285"/>
        <v>97.3</v>
      </c>
    </row>
    <row r="6027" spans="2:15" x14ac:dyDescent="0.2">
      <c r="B6027" s="13">
        <v>57743</v>
      </c>
      <c r="C6027" s="14">
        <v>42264.666111111073</v>
      </c>
      <c r="D6027" s="7" t="s">
        <v>10</v>
      </c>
      <c r="E6027" s="13">
        <v>2220</v>
      </c>
      <c r="F6027" s="7" t="s">
        <v>35</v>
      </c>
      <c r="G6027" s="7" t="s">
        <v>11</v>
      </c>
      <c r="H6027" s="13">
        <v>10.5</v>
      </c>
      <c r="I6027" s="13" t="str">
        <f>IF(G6027="Male",VLOOKUP(H6027,'Shoe size conversion table'!$B$6:$D$22,2),VLOOKUP(H6027,'Shoe size conversion table'!$J$6:$L$22,2))</f>
        <v>43-44</v>
      </c>
      <c r="J6027" s="13">
        <f>IF(G6027="Male",VLOOKUP(H6027,'Shoe size conversion table'!$B$6:$D$22,3),VLOOKUP(H6027,'Shoe size conversion table'!$J$6:$L$22,3))</f>
        <v>10</v>
      </c>
      <c r="K6027" s="11">
        <v>189</v>
      </c>
      <c r="L6027" s="12">
        <v>0</v>
      </c>
      <c r="M6027" s="7">
        <f t="shared" si="283"/>
        <v>2015</v>
      </c>
      <c r="N6027" s="7">
        <f t="shared" si="284"/>
        <v>9</v>
      </c>
      <c r="O6027" s="30">
        <f t="shared" si="285"/>
        <v>189</v>
      </c>
    </row>
    <row r="6028" spans="2:15" x14ac:dyDescent="0.2">
      <c r="B6028" s="13">
        <v>57744</v>
      </c>
      <c r="C6028" s="14">
        <v>42264.676111111236</v>
      </c>
      <c r="D6028" s="7" t="s">
        <v>8</v>
      </c>
      <c r="E6028" s="13">
        <v>2237</v>
      </c>
      <c r="F6028" s="7" t="s">
        <v>41</v>
      </c>
      <c r="G6028" s="7" t="s">
        <v>12</v>
      </c>
      <c r="H6028" s="13">
        <v>7</v>
      </c>
      <c r="I6028" s="13" t="str">
        <f>IF(G6028="Male",VLOOKUP(H6028,'Shoe size conversion table'!$B$6:$D$22,2),VLOOKUP(H6028,'Shoe size conversion table'!$J$6:$L$22,2))</f>
        <v>37-38</v>
      </c>
      <c r="J6028" s="13">
        <f>IF(G6028="Male",VLOOKUP(H6028,'Shoe size conversion table'!$B$6:$D$22,3),VLOOKUP(H6028,'Shoe size conversion table'!$J$6:$L$22,3))</f>
        <v>5</v>
      </c>
      <c r="K6028" s="11">
        <v>169</v>
      </c>
      <c r="L6028" s="12">
        <v>0</v>
      </c>
      <c r="M6028" s="7">
        <f t="shared" si="283"/>
        <v>2015</v>
      </c>
      <c r="N6028" s="7">
        <f t="shared" si="284"/>
        <v>9</v>
      </c>
      <c r="O6028" s="30">
        <f t="shared" si="285"/>
        <v>169</v>
      </c>
    </row>
    <row r="6029" spans="2:15" x14ac:dyDescent="0.2">
      <c r="B6029" s="13">
        <v>57745</v>
      </c>
      <c r="C6029" s="14">
        <v>42264.966111111236</v>
      </c>
      <c r="D6029" s="7" t="s">
        <v>8</v>
      </c>
      <c r="E6029" s="13">
        <v>2173</v>
      </c>
      <c r="F6029" s="7" t="s">
        <v>39</v>
      </c>
      <c r="G6029" s="7" t="s">
        <v>11</v>
      </c>
      <c r="H6029" s="13">
        <v>9</v>
      </c>
      <c r="I6029" s="13">
        <f>IF(G6029="Male",VLOOKUP(H6029,'Shoe size conversion table'!$B$6:$D$22,2),VLOOKUP(H6029,'Shoe size conversion table'!$J$6:$L$22,2))</f>
        <v>42</v>
      </c>
      <c r="J6029" s="13">
        <f>IF(G6029="Male",VLOOKUP(H6029,'Shoe size conversion table'!$B$6:$D$22,3),VLOOKUP(H6029,'Shoe size conversion table'!$J$6:$L$22,3))</f>
        <v>8.5</v>
      </c>
      <c r="K6029" s="11">
        <v>129</v>
      </c>
      <c r="L6029" s="12">
        <v>0.3</v>
      </c>
      <c r="M6029" s="7">
        <f t="shared" si="283"/>
        <v>2015</v>
      </c>
      <c r="N6029" s="7">
        <f t="shared" si="284"/>
        <v>9</v>
      </c>
      <c r="O6029" s="30">
        <f t="shared" si="285"/>
        <v>90.3</v>
      </c>
    </row>
    <row r="6030" spans="2:15" x14ac:dyDescent="0.2">
      <c r="B6030" s="13">
        <v>57746</v>
      </c>
      <c r="C6030" s="14">
        <v>42265.036111111236</v>
      </c>
      <c r="D6030" s="7" t="s">
        <v>7</v>
      </c>
      <c r="E6030" s="13">
        <v>2197</v>
      </c>
      <c r="F6030" s="7" t="s">
        <v>52</v>
      </c>
      <c r="G6030" s="7" t="s">
        <v>11</v>
      </c>
      <c r="H6030" s="13">
        <v>10.5</v>
      </c>
      <c r="I6030" s="13" t="str">
        <f>IF(G6030="Male",VLOOKUP(H6030,'Shoe size conversion table'!$B$6:$D$22,2),VLOOKUP(H6030,'Shoe size conversion table'!$J$6:$L$22,2))</f>
        <v>43-44</v>
      </c>
      <c r="J6030" s="13">
        <f>IF(G6030="Male",VLOOKUP(H6030,'Shoe size conversion table'!$B$6:$D$22,3),VLOOKUP(H6030,'Shoe size conversion table'!$J$6:$L$22,3))</f>
        <v>10</v>
      </c>
      <c r="K6030" s="11">
        <v>129</v>
      </c>
      <c r="L6030" s="12">
        <v>0</v>
      </c>
      <c r="M6030" s="7">
        <f t="shared" si="283"/>
        <v>2015</v>
      </c>
      <c r="N6030" s="7">
        <f t="shared" si="284"/>
        <v>9</v>
      </c>
      <c r="O6030" s="30">
        <f t="shared" si="285"/>
        <v>129</v>
      </c>
    </row>
    <row r="6031" spans="2:15" x14ac:dyDescent="0.2">
      <c r="B6031" s="13">
        <v>57747</v>
      </c>
      <c r="C6031" s="14">
        <v>42265.046111111231</v>
      </c>
      <c r="D6031" s="7" t="s">
        <v>9</v>
      </c>
      <c r="E6031" s="13">
        <v>2184</v>
      </c>
      <c r="F6031" s="7" t="s">
        <v>60</v>
      </c>
      <c r="G6031" s="7" t="s">
        <v>12</v>
      </c>
      <c r="H6031" s="13">
        <v>8</v>
      </c>
      <c r="I6031" s="13" t="str">
        <f>IF(G6031="Male",VLOOKUP(H6031,'Shoe size conversion table'!$B$6:$D$22,2),VLOOKUP(H6031,'Shoe size conversion table'!$J$6:$L$22,2))</f>
        <v>38-39</v>
      </c>
      <c r="J6031" s="13">
        <f>IF(G6031="Male",VLOOKUP(H6031,'Shoe size conversion table'!$B$6:$D$22,3),VLOOKUP(H6031,'Shoe size conversion table'!$J$6:$L$22,3))</f>
        <v>6</v>
      </c>
      <c r="K6031" s="11">
        <v>129</v>
      </c>
      <c r="L6031" s="12">
        <v>0</v>
      </c>
      <c r="M6031" s="7">
        <f t="shared" si="283"/>
        <v>2015</v>
      </c>
      <c r="N6031" s="7">
        <f t="shared" si="284"/>
        <v>9</v>
      </c>
      <c r="O6031" s="30">
        <f t="shared" si="285"/>
        <v>129</v>
      </c>
    </row>
    <row r="6032" spans="2:15" x14ac:dyDescent="0.2">
      <c r="B6032" s="13">
        <v>57748</v>
      </c>
      <c r="C6032" s="14">
        <v>42265.176111111075</v>
      </c>
      <c r="D6032" s="7" t="s">
        <v>8</v>
      </c>
      <c r="E6032" s="13">
        <v>2166</v>
      </c>
      <c r="F6032" s="7" t="s">
        <v>37</v>
      </c>
      <c r="G6032" s="7" t="s">
        <v>11</v>
      </c>
      <c r="H6032" s="13">
        <v>9.5</v>
      </c>
      <c r="I6032" s="13" t="str">
        <f>IF(G6032="Male",VLOOKUP(H6032,'Shoe size conversion table'!$B$6:$D$22,2),VLOOKUP(H6032,'Shoe size conversion table'!$J$6:$L$22,2))</f>
        <v>42-43</v>
      </c>
      <c r="J6032" s="13">
        <f>IF(G6032="Male",VLOOKUP(H6032,'Shoe size conversion table'!$B$6:$D$22,3),VLOOKUP(H6032,'Shoe size conversion table'!$J$6:$L$22,3))</f>
        <v>9</v>
      </c>
      <c r="K6032" s="11">
        <v>149</v>
      </c>
      <c r="L6032" s="12">
        <v>0</v>
      </c>
      <c r="M6032" s="7">
        <f t="shared" si="283"/>
        <v>2015</v>
      </c>
      <c r="N6032" s="7">
        <f t="shared" si="284"/>
        <v>9</v>
      </c>
      <c r="O6032" s="30">
        <f t="shared" si="285"/>
        <v>149</v>
      </c>
    </row>
    <row r="6033" spans="2:15" x14ac:dyDescent="0.2">
      <c r="B6033" s="13">
        <v>57749</v>
      </c>
      <c r="C6033" s="14">
        <v>42265.286111111229</v>
      </c>
      <c r="D6033" s="7" t="s">
        <v>10</v>
      </c>
      <c r="E6033" s="13">
        <v>2163</v>
      </c>
      <c r="F6033" s="7" t="s">
        <v>36</v>
      </c>
      <c r="G6033" s="7" t="s">
        <v>11</v>
      </c>
      <c r="H6033" s="13">
        <v>9.5</v>
      </c>
      <c r="I6033" s="13" t="str">
        <f>IF(G6033="Male",VLOOKUP(H6033,'Shoe size conversion table'!$B$6:$D$22,2),VLOOKUP(H6033,'Shoe size conversion table'!$J$6:$L$22,2))</f>
        <v>42-43</v>
      </c>
      <c r="J6033" s="13">
        <f>IF(G6033="Male",VLOOKUP(H6033,'Shoe size conversion table'!$B$6:$D$22,3),VLOOKUP(H6033,'Shoe size conversion table'!$J$6:$L$22,3))</f>
        <v>9</v>
      </c>
      <c r="K6033" s="11">
        <v>149</v>
      </c>
      <c r="L6033" s="12">
        <v>0</v>
      </c>
      <c r="M6033" s="7">
        <f t="shared" si="283"/>
        <v>2015</v>
      </c>
      <c r="N6033" s="7">
        <f t="shared" si="284"/>
        <v>9</v>
      </c>
      <c r="O6033" s="30">
        <f t="shared" si="285"/>
        <v>149</v>
      </c>
    </row>
    <row r="6034" spans="2:15" x14ac:dyDescent="0.2">
      <c r="B6034" s="13">
        <v>57750</v>
      </c>
      <c r="C6034" s="14">
        <v>42265.43611111123</v>
      </c>
      <c r="D6034" s="7" t="s">
        <v>8</v>
      </c>
      <c r="E6034" s="13">
        <v>2204</v>
      </c>
      <c r="F6034" s="7" t="s">
        <v>42</v>
      </c>
      <c r="G6034" s="7" t="s">
        <v>12</v>
      </c>
      <c r="H6034" s="13">
        <v>9</v>
      </c>
      <c r="I6034" s="13" t="str">
        <f>IF(G6034="Male",VLOOKUP(H6034,'Shoe size conversion table'!$B$6:$D$22,2),VLOOKUP(H6034,'Shoe size conversion table'!$J$6:$L$22,2))</f>
        <v>39-40</v>
      </c>
      <c r="J6034" s="13">
        <f>IF(G6034="Male",VLOOKUP(H6034,'Shoe size conversion table'!$B$6:$D$22,3),VLOOKUP(H6034,'Shoe size conversion table'!$J$6:$L$22,3))</f>
        <v>7</v>
      </c>
      <c r="K6034" s="11">
        <v>139</v>
      </c>
      <c r="L6034" s="12">
        <v>0</v>
      </c>
      <c r="M6034" s="7">
        <f t="shared" si="283"/>
        <v>2015</v>
      </c>
      <c r="N6034" s="7">
        <f t="shared" si="284"/>
        <v>9</v>
      </c>
      <c r="O6034" s="30">
        <f t="shared" si="285"/>
        <v>139</v>
      </c>
    </row>
    <row r="6035" spans="2:15" x14ac:dyDescent="0.2">
      <c r="B6035" s="13">
        <v>57751</v>
      </c>
      <c r="C6035" s="14">
        <v>42265.486111111233</v>
      </c>
      <c r="D6035" s="7" t="s">
        <v>10</v>
      </c>
      <c r="E6035" s="13">
        <v>2161</v>
      </c>
      <c r="F6035" s="7" t="s">
        <v>34</v>
      </c>
      <c r="G6035" s="7" t="s">
        <v>11</v>
      </c>
      <c r="H6035" s="13">
        <v>10</v>
      </c>
      <c r="I6035" s="13">
        <f>IF(G6035="Male",VLOOKUP(H6035,'Shoe size conversion table'!$B$6:$D$22,2),VLOOKUP(H6035,'Shoe size conversion table'!$J$6:$L$22,2))</f>
        <v>43</v>
      </c>
      <c r="J6035" s="13">
        <f>IF(G6035="Male",VLOOKUP(H6035,'Shoe size conversion table'!$B$6:$D$22,3),VLOOKUP(H6035,'Shoe size conversion table'!$J$6:$L$22,3))</f>
        <v>9.5</v>
      </c>
      <c r="K6035" s="11">
        <v>129</v>
      </c>
      <c r="L6035" s="12">
        <v>0</v>
      </c>
      <c r="M6035" s="7">
        <f t="shared" si="283"/>
        <v>2015</v>
      </c>
      <c r="N6035" s="7">
        <f t="shared" si="284"/>
        <v>9</v>
      </c>
      <c r="O6035" s="30">
        <f t="shared" si="285"/>
        <v>129</v>
      </c>
    </row>
    <row r="6036" spans="2:15" x14ac:dyDescent="0.2">
      <c r="B6036" s="13">
        <v>57752</v>
      </c>
      <c r="C6036" s="14">
        <v>42265.496111111337</v>
      </c>
      <c r="D6036" s="7" t="s">
        <v>10</v>
      </c>
      <c r="E6036" s="13">
        <v>2172</v>
      </c>
      <c r="F6036" s="7" t="s">
        <v>36</v>
      </c>
      <c r="G6036" s="7" t="s">
        <v>12</v>
      </c>
      <c r="H6036" s="13">
        <v>9</v>
      </c>
      <c r="I6036" s="13" t="str">
        <f>IF(G6036="Male",VLOOKUP(H6036,'Shoe size conversion table'!$B$6:$D$22,2),VLOOKUP(H6036,'Shoe size conversion table'!$J$6:$L$22,2))</f>
        <v>39-40</v>
      </c>
      <c r="J6036" s="13">
        <f>IF(G6036="Male",VLOOKUP(H6036,'Shoe size conversion table'!$B$6:$D$22,3),VLOOKUP(H6036,'Shoe size conversion table'!$J$6:$L$22,3))</f>
        <v>7</v>
      </c>
      <c r="K6036" s="11">
        <v>179</v>
      </c>
      <c r="L6036" s="12">
        <v>0</v>
      </c>
      <c r="M6036" s="7">
        <f t="shared" si="283"/>
        <v>2015</v>
      </c>
      <c r="N6036" s="7">
        <f t="shared" si="284"/>
        <v>9</v>
      </c>
      <c r="O6036" s="30">
        <f t="shared" si="285"/>
        <v>179</v>
      </c>
    </row>
    <row r="6037" spans="2:15" x14ac:dyDescent="0.2">
      <c r="B6037" s="13">
        <v>57753</v>
      </c>
      <c r="C6037" s="14">
        <v>42265.666111111233</v>
      </c>
      <c r="D6037" s="7" t="s">
        <v>7</v>
      </c>
      <c r="E6037" s="13">
        <v>2242</v>
      </c>
      <c r="F6037" s="7" t="s">
        <v>48</v>
      </c>
      <c r="G6037" s="7" t="s">
        <v>12</v>
      </c>
      <c r="H6037" s="13">
        <v>9.5</v>
      </c>
      <c r="I6037" s="13">
        <f>IF(G6037="Male",VLOOKUP(H6037,'Shoe size conversion table'!$B$6:$D$22,2),VLOOKUP(H6037,'Shoe size conversion table'!$J$6:$L$22,2))</f>
        <v>40</v>
      </c>
      <c r="J6037" s="13">
        <f>IF(G6037="Male",VLOOKUP(H6037,'Shoe size conversion table'!$B$6:$D$22,3),VLOOKUP(H6037,'Shoe size conversion table'!$J$6:$L$22,3))</f>
        <v>7.5</v>
      </c>
      <c r="K6037" s="11">
        <v>199</v>
      </c>
      <c r="L6037" s="12">
        <v>0</v>
      </c>
      <c r="M6037" s="7">
        <f t="shared" si="283"/>
        <v>2015</v>
      </c>
      <c r="N6037" s="7">
        <f t="shared" si="284"/>
        <v>9</v>
      </c>
      <c r="O6037" s="30">
        <f t="shared" si="285"/>
        <v>199</v>
      </c>
    </row>
    <row r="6038" spans="2:15" x14ac:dyDescent="0.2">
      <c r="B6038" s="13">
        <v>57754</v>
      </c>
      <c r="C6038" s="14">
        <v>42265.756111111339</v>
      </c>
      <c r="D6038" s="7" t="s">
        <v>7</v>
      </c>
      <c r="E6038" s="13">
        <v>2188</v>
      </c>
      <c r="F6038" s="7" t="s">
        <v>50</v>
      </c>
      <c r="G6038" s="7" t="s">
        <v>12</v>
      </c>
      <c r="H6038" s="13">
        <v>9</v>
      </c>
      <c r="I6038" s="13" t="str">
        <f>IF(G6038="Male",VLOOKUP(H6038,'Shoe size conversion table'!$B$6:$D$22,2),VLOOKUP(H6038,'Shoe size conversion table'!$J$6:$L$22,2))</f>
        <v>39-40</v>
      </c>
      <c r="J6038" s="13">
        <f>IF(G6038="Male",VLOOKUP(H6038,'Shoe size conversion table'!$B$6:$D$22,3),VLOOKUP(H6038,'Shoe size conversion table'!$J$6:$L$22,3))</f>
        <v>7</v>
      </c>
      <c r="K6038" s="11">
        <v>149</v>
      </c>
      <c r="L6038" s="12">
        <v>0</v>
      </c>
      <c r="M6038" s="7">
        <f t="shared" si="283"/>
        <v>2015</v>
      </c>
      <c r="N6038" s="7">
        <f t="shared" si="284"/>
        <v>9</v>
      </c>
      <c r="O6038" s="30">
        <f t="shared" si="285"/>
        <v>149</v>
      </c>
    </row>
    <row r="6039" spans="2:15" x14ac:dyDescent="0.2">
      <c r="B6039" s="13">
        <v>57755</v>
      </c>
      <c r="C6039" s="14">
        <v>42266.106111111076</v>
      </c>
      <c r="D6039" s="7" t="s">
        <v>10</v>
      </c>
      <c r="E6039" s="13">
        <v>2232</v>
      </c>
      <c r="F6039" s="7" t="s">
        <v>35</v>
      </c>
      <c r="G6039" s="7" t="s">
        <v>12</v>
      </c>
      <c r="H6039" s="13">
        <v>8</v>
      </c>
      <c r="I6039" s="13" t="str">
        <f>IF(G6039="Male",VLOOKUP(H6039,'Shoe size conversion table'!$B$6:$D$22,2),VLOOKUP(H6039,'Shoe size conversion table'!$J$6:$L$22,2))</f>
        <v>38-39</v>
      </c>
      <c r="J6039" s="13">
        <f>IF(G6039="Male",VLOOKUP(H6039,'Shoe size conversion table'!$B$6:$D$22,3),VLOOKUP(H6039,'Shoe size conversion table'!$J$6:$L$22,3))</f>
        <v>6</v>
      </c>
      <c r="K6039" s="11">
        <v>199</v>
      </c>
      <c r="L6039" s="12">
        <v>0.5</v>
      </c>
      <c r="M6039" s="7">
        <f t="shared" si="283"/>
        <v>2015</v>
      </c>
      <c r="N6039" s="7">
        <f t="shared" si="284"/>
        <v>9</v>
      </c>
      <c r="O6039" s="30">
        <f t="shared" si="285"/>
        <v>99.5</v>
      </c>
    </row>
    <row r="6040" spans="2:15" x14ac:dyDescent="0.2">
      <c r="B6040" s="13">
        <v>57756</v>
      </c>
      <c r="C6040" s="14">
        <v>42266.136111111235</v>
      </c>
      <c r="D6040" s="7" t="s">
        <v>7</v>
      </c>
      <c r="E6040" s="13">
        <v>2183</v>
      </c>
      <c r="F6040" s="7" t="s">
        <v>54</v>
      </c>
      <c r="G6040" s="7" t="s">
        <v>12</v>
      </c>
      <c r="H6040" s="13">
        <v>8</v>
      </c>
      <c r="I6040" s="13" t="str">
        <f>IF(G6040="Male",VLOOKUP(H6040,'Shoe size conversion table'!$B$6:$D$22,2),VLOOKUP(H6040,'Shoe size conversion table'!$J$6:$L$22,2))</f>
        <v>38-39</v>
      </c>
      <c r="J6040" s="13">
        <f>IF(G6040="Male",VLOOKUP(H6040,'Shoe size conversion table'!$B$6:$D$22,3),VLOOKUP(H6040,'Shoe size conversion table'!$J$6:$L$22,3))</f>
        <v>6</v>
      </c>
      <c r="K6040" s="11">
        <v>149</v>
      </c>
      <c r="L6040" s="12">
        <v>0</v>
      </c>
      <c r="M6040" s="7">
        <f t="shared" si="283"/>
        <v>2015</v>
      </c>
      <c r="N6040" s="7">
        <f t="shared" si="284"/>
        <v>9</v>
      </c>
      <c r="O6040" s="30">
        <f t="shared" si="285"/>
        <v>149</v>
      </c>
    </row>
    <row r="6041" spans="2:15" x14ac:dyDescent="0.2">
      <c r="B6041" s="13">
        <v>57757</v>
      </c>
      <c r="C6041" s="14">
        <v>42266.246111111075</v>
      </c>
      <c r="D6041" s="7" t="s">
        <v>8</v>
      </c>
      <c r="E6041" s="13">
        <v>2196</v>
      </c>
      <c r="F6041" s="7" t="s">
        <v>41</v>
      </c>
      <c r="G6041" s="7" t="s">
        <v>11</v>
      </c>
      <c r="H6041" s="13">
        <v>10</v>
      </c>
      <c r="I6041" s="13">
        <f>IF(G6041="Male",VLOOKUP(H6041,'Shoe size conversion table'!$B$6:$D$22,2),VLOOKUP(H6041,'Shoe size conversion table'!$J$6:$L$22,2))</f>
        <v>43</v>
      </c>
      <c r="J6041" s="13">
        <f>IF(G6041="Male",VLOOKUP(H6041,'Shoe size conversion table'!$B$6:$D$22,3),VLOOKUP(H6041,'Shoe size conversion table'!$J$6:$L$22,3))</f>
        <v>9.5</v>
      </c>
      <c r="K6041" s="11">
        <v>129</v>
      </c>
      <c r="L6041" s="12">
        <v>0.5</v>
      </c>
      <c r="M6041" s="7">
        <f t="shared" si="283"/>
        <v>2015</v>
      </c>
      <c r="N6041" s="7">
        <f t="shared" si="284"/>
        <v>9</v>
      </c>
      <c r="O6041" s="30">
        <f t="shared" si="285"/>
        <v>64.5</v>
      </c>
    </row>
    <row r="6042" spans="2:15" x14ac:dyDescent="0.2">
      <c r="B6042" s="13">
        <v>57757</v>
      </c>
      <c r="C6042" s="14">
        <v>42266.246111111075</v>
      </c>
      <c r="D6042" s="7" t="s">
        <v>8</v>
      </c>
      <c r="E6042" s="13">
        <v>2155</v>
      </c>
      <c r="F6042" s="7" t="s">
        <v>38</v>
      </c>
      <c r="G6042" s="7" t="s">
        <v>11</v>
      </c>
      <c r="H6042" s="13">
        <v>7</v>
      </c>
      <c r="I6042" s="13">
        <f>IF(G6042="Male",VLOOKUP(H6042,'Shoe size conversion table'!$B$6:$D$22,2),VLOOKUP(H6042,'Shoe size conversion table'!$J$6:$L$22,2))</f>
        <v>40</v>
      </c>
      <c r="J6042" s="13">
        <f>IF(G6042="Male",VLOOKUP(H6042,'Shoe size conversion table'!$B$6:$D$22,3),VLOOKUP(H6042,'Shoe size conversion table'!$J$6:$L$22,3))</f>
        <v>6.5</v>
      </c>
      <c r="K6042" s="11">
        <v>139</v>
      </c>
      <c r="L6042" s="12">
        <v>0.1</v>
      </c>
      <c r="M6042" s="7">
        <f t="shared" si="283"/>
        <v>2015</v>
      </c>
      <c r="N6042" s="7">
        <f t="shared" si="284"/>
        <v>9</v>
      </c>
      <c r="O6042" s="30">
        <f t="shared" si="285"/>
        <v>125.10000000000001</v>
      </c>
    </row>
    <row r="6043" spans="2:15" x14ac:dyDescent="0.2">
      <c r="B6043" s="13">
        <v>57758</v>
      </c>
      <c r="C6043" s="14">
        <v>42266.246111111337</v>
      </c>
      <c r="D6043" s="7" t="s">
        <v>10</v>
      </c>
      <c r="E6043" s="13">
        <v>2235</v>
      </c>
      <c r="F6043" s="7" t="s">
        <v>35</v>
      </c>
      <c r="G6043" s="7" t="s">
        <v>11</v>
      </c>
      <c r="H6043" s="13">
        <v>11</v>
      </c>
      <c r="I6043" s="13">
        <f>IF(G6043="Male",VLOOKUP(H6043,'Shoe size conversion table'!$B$6:$D$22,2),VLOOKUP(H6043,'Shoe size conversion table'!$J$6:$L$22,2))</f>
        <v>44</v>
      </c>
      <c r="J6043" s="13">
        <f>IF(G6043="Male",VLOOKUP(H6043,'Shoe size conversion table'!$B$6:$D$22,3),VLOOKUP(H6043,'Shoe size conversion table'!$J$6:$L$22,3))</f>
        <v>10.5</v>
      </c>
      <c r="K6043" s="11">
        <v>199</v>
      </c>
      <c r="L6043" s="12">
        <v>0.2</v>
      </c>
      <c r="M6043" s="7">
        <f t="shared" si="283"/>
        <v>2015</v>
      </c>
      <c r="N6043" s="7">
        <f t="shared" si="284"/>
        <v>9</v>
      </c>
      <c r="O6043" s="30">
        <f t="shared" si="285"/>
        <v>159.20000000000002</v>
      </c>
    </row>
    <row r="6044" spans="2:15" x14ac:dyDescent="0.2">
      <c r="B6044" s="13">
        <v>57758</v>
      </c>
      <c r="C6044" s="14">
        <v>42266.246111111337</v>
      </c>
      <c r="D6044" s="7" t="s">
        <v>10</v>
      </c>
      <c r="E6044" s="13">
        <v>2232</v>
      </c>
      <c r="F6044" s="7" t="s">
        <v>35</v>
      </c>
      <c r="G6044" s="7" t="s">
        <v>11</v>
      </c>
      <c r="H6044" s="13">
        <v>12</v>
      </c>
      <c r="I6044" s="13">
        <f>IF(G6044="Male",VLOOKUP(H6044,'Shoe size conversion table'!$B$6:$D$22,2),VLOOKUP(H6044,'Shoe size conversion table'!$J$6:$L$22,2))</f>
        <v>45</v>
      </c>
      <c r="J6044" s="13">
        <f>IF(G6044="Male",VLOOKUP(H6044,'Shoe size conversion table'!$B$6:$D$22,3),VLOOKUP(H6044,'Shoe size conversion table'!$J$6:$L$22,3))</f>
        <v>11.5</v>
      </c>
      <c r="K6044" s="11">
        <v>129</v>
      </c>
      <c r="L6044" s="12">
        <v>0</v>
      </c>
      <c r="M6044" s="7">
        <f t="shared" si="283"/>
        <v>2015</v>
      </c>
      <c r="N6044" s="7">
        <f t="shared" si="284"/>
        <v>9</v>
      </c>
      <c r="O6044" s="30">
        <f t="shared" si="285"/>
        <v>129</v>
      </c>
    </row>
    <row r="6045" spans="2:15" x14ac:dyDescent="0.2">
      <c r="B6045" s="13">
        <v>57759</v>
      </c>
      <c r="C6045" s="14">
        <v>42266.286111111229</v>
      </c>
      <c r="D6045" s="7" t="s">
        <v>10</v>
      </c>
      <c r="E6045" s="13">
        <v>2187</v>
      </c>
      <c r="F6045" s="7" t="s">
        <v>36</v>
      </c>
      <c r="G6045" s="7" t="s">
        <v>11</v>
      </c>
      <c r="H6045" s="13">
        <v>8.5</v>
      </c>
      <c r="I6045" s="13" t="str">
        <f>IF(G6045="Male",VLOOKUP(H6045,'Shoe size conversion table'!$B$6:$D$22,2),VLOOKUP(H6045,'Shoe size conversion table'!$J$6:$L$22,2))</f>
        <v>41-42</v>
      </c>
      <c r="J6045" s="13">
        <f>IF(G6045="Male",VLOOKUP(H6045,'Shoe size conversion table'!$B$6:$D$22,3),VLOOKUP(H6045,'Shoe size conversion table'!$J$6:$L$22,3))</f>
        <v>8</v>
      </c>
      <c r="K6045" s="11">
        <v>159</v>
      </c>
      <c r="L6045" s="12">
        <v>0</v>
      </c>
      <c r="M6045" s="7">
        <f t="shared" si="283"/>
        <v>2015</v>
      </c>
      <c r="N6045" s="7">
        <f t="shared" si="284"/>
        <v>9</v>
      </c>
      <c r="O6045" s="30">
        <f t="shared" si="285"/>
        <v>159</v>
      </c>
    </row>
    <row r="6046" spans="2:15" x14ac:dyDescent="0.2">
      <c r="B6046" s="13">
        <v>57760</v>
      </c>
      <c r="C6046" s="14">
        <v>42266.536111111338</v>
      </c>
      <c r="D6046" s="7" t="s">
        <v>10</v>
      </c>
      <c r="E6046" s="13">
        <v>2220</v>
      </c>
      <c r="F6046" s="7" t="s">
        <v>34</v>
      </c>
      <c r="G6046" s="7" t="s">
        <v>11</v>
      </c>
      <c r="H6046" s="13">
        <v>9.5</v>
      </c>
      <c r="I6046" s="13" t="str">
        <f>IF(G6046="Male",VLOOKUP(H6046,'Shoe size conversion table'!$B$6:$D$22,2),VLOOKUP(H6046,'Shoe size conversion table'!$J$6:$L$22,2))</f>
        <v>42-43</v>
      </c>
      <c r="J6046" s="13">
        <f>IF(G6046="Male",VLOOKUP(H6046,'Shoe size conversion table'!$B$6:$D$22,3),VLOOKUP(H6046,'Shoe size conversion table'!$J$6:$L$22,3))</f>
        <v>9</v>
      </c>
      <c r="K6046" s="11">
        <v>199</v>
      </c>
      <c r="L6046" s="12">
        <v>0.3</v>
      </c>
      <c r="M6046" s="7">
        <f t="shared" si="283"/>
        <v>2015</v>
      </c>
      <c r="N6046" s="7">
        <f t="shared" si="284"/>
        <v>9</v>
      </c>
      <c r="O6046" s="30">
        <f t="shared" si="285"/>
        <v>139.29999999999998</v>
      </c>
    </row>
    <row r="6047" spans="2:15" x14ac:dyDescent="0.2">
      <c r="B6047" s="13">
        <v>57761</v>
      </c>
      <c r="C6047" s="14">
        <v>42266.676111111236</v>
      </c>
      <c r="D6047" s="7" t="s">
        <v>8</v>
      </c>
      <c r="E6047" s="13">
        <v>2238</v>
      </c>
      <c r="F6047" s="7" t="s">
        <v>41</v>
      </c>
      <c r="G6047" s="7" t="s">
        <v>12</v>
      </c>
      <c r="H6047" s="13">
        <v>7</v>
      </c>
      <c r="I6047" s="13" t="str">
        <f>IF(G6047="Male",VLOOKUP(H6047,'Shoe size conversion table'!$B$6:$D$22,2),VLOOKUP(H6047,'Shoe size conversion table'!$J$6:$L$22,2))</f>
        <v>37-38</v>
      </c>
      <c r="J6047" s="13">
        <f>IF(G6047="Male",VLOOKUP(H6047,'Shoe size conversion table'!$B$6:$D$22,3),VLOOKUP(H6047,'Shoe size conversion table'!$J$6:$L$22,3))</f>
        <v>5</v>
      </c>
      <c r="K6047" s="11">
        <v>139</v>
      </c>
      <c r="L6047" s="12">
        <v>0.3</v>
      </c>
      <c r="M6047" s="7">
        <f t="shared" si="283"/>
        <v>2015</v>
      </c>
      <c r="N6047" s="7">
        <f t="shared" si="284"/>
        <v>9</v>
      </c>
      <c r="O6047" s="30">
        <f t="shared" si="285"/>
        <v>97.3</v>
      </c>
    </row>
    <row r="6048" spans="2:15" x14ac:dyDescent="0.2">
      <c r="B6048" s="13">
        <v>57762</v>
      </c>
      <c r="C6048" s="14">
        <v>42266.72611111134</v>
      </c>
      <c r="D6048" s="7" t="s">
        <v>8</v>
      </c>
      <c r="E6048" s="13">
        <v>2211</v>
      </c>
      <c r="F6048" s="7" t="s">
        <v>39</v>
      </c>
      <c r="G6048" s="7" t="s">
        <v>11</v>
      </c>
      <c r="H6048" s="13">
        <v>8.5</v>
      </c>
      <c r="I6048" s="13" t="str">
        <f>IF(G6048="Male",VLOOKUP(H6048,'Shoe size conversion table'!$B$6:$D$22,2),VLOOKUP(H6048,'Shoe size conversion table'!$J$6:$L$22,2))</f>
        <v>41-42</v>
      </c>
      <c r="J6048" s="13">
        <f>IF(G6048="Male",VLOOKUP(H6048,'Shoe size conversion table'!$B$6:$D$22,3),VLOOKUP(H6048,'Shoe size conversion table'!$J$6:$L$22,3))</f>
        <v>8</v>
      </c>
      <c r="K6048" s="11">
        <v>159</v>
      </c>
      <c r="L6048" s="12">
        <v>0</v>
      </c>
      <c r="M6048" s="7">
        <f t="shared" si="283"/>
        <v>2015</v>
      </c>
      <c r="N6048" s="7">
        <f t="shared" si="284"/>
        <v>9</v>
      </c>
      <c r="O6048" s="30">
        <f t="shared" si="285"/>
        <v>159</v>
      </c>
    </row>
    <row r="6049" spans="2:15" x14ac:dyDescent="0.2">
      <c r="B6049" s="13">
        <v>57763</v>
      </c>
      <c r="C6049" s="14">
        <v>42266.736111111233</v>
      </c>
      <c r="D6049" s="7" t="s">
        <v>7</v>
      </c>
      <c r="E6049" s="13">
        <v>2166</v>
      </c>
      <c r="F6049" s="7" t="s">
        <v>45</v>
      </c>
      <c r="G6049" s="7" t="s">
        <v>11</v>
      </c>
      <c r="H6049" s="13">
        <v>10</v>
      </c>
      <c r="I6049" s="13">
        <f>IF(G6049="Male",VLOOKUP(H6049,'Shoe size conversion table'!$B$6:$D$22,2),VLOOKUP(H6049,'Shoe size conversion table'!$J$6:$L$22,2))</f>
        <v>43</v>
      </c>
      <c r="J6049" s="13">
        <f>IF(G6049="Male",VLOOKUP(H6049,'Shoe size conversion table'!$B$6:$D$22,3),VLOOKUP(H6049,'Shoe size conversion table'!$J$6:$L$22,3))</f>
        <v>9.5</v>
      </c>
      <c r="K6049" s="11">
        <v>149</v>
      </c>
      <c r="L6049" s="12">
        <v>0</v>
      </c>
      <c r="M6049" s="7">
        <f t="shared" si="283"/>
        <v>2015</v>
      </c>
      <c r="N6049" s="7">
        <f t="shared" si="284"/>
        <v>9</v>
      </c>
      <c r="O6049" s="30">
        <f t="shared" si="285"/>
        <v>149</v>
      </c>
    </row>
    <row r="6050" spans="2:15" x14ac:dyDescent="0.2">
      <c r="B6050" s="13">
        <v>57764</v>
      </c>
      <c r="C6050" s="14">
        <v>42266.756111111339</v>
      </c>
      <c r="D6050" s="7" t="s">
        <v>7</v>
      </c>
      <c r="E6050" s="13">
        <v>2186</v>
      </c>
      <c r="F6050" s="7" t="s">
        <v>57</v>
      </c>
      <c r="G6050" s="7" t="s">
        <v>12</v>
      </c>
      <c r="H6050" s="13">
        <v>9</v>
      </c>
      <c r="I6050" s="13" t="str">
        <f>IF(G6050="Male",VLOOKUP(H6050,'Shoe size conversion table'!$B$6:$D$22,2),VLOOKUP(H6050,'Shoe size conversion table'!$J$6:$L$22,2))</f>
        <v>39-40</v>
      </c>
      <c r="J6050" s="13">
        <f>IF(G6050="Male",VLOOKUP(H6050,'Shoe size conversion table'!$B$6:$D$22,3),VLOOKUP(H6050,'Shoe size conversion table'!$J$6:$L$22,3))</f>
        <v>7</v>
      </c>
      <c r="K6050" s="11">
        <v>179</v>
      </c>
      <c r="L6050" s="12">
        <v>0</v>
      </c>
      <c r="M6050" s="7">
        <f t="shared" si="283"/>
        <v>2015</v>
      </c>
      <c r="N6050" s="7">
        <f t="shared" si="284"/>
        <v>9</v>
      </c>
      <c r="O6050" s="30">
        <f t="shared" si="285"/>
        <v>179</v>
      </c>
    </row>
    <row r="6051" spans="2:15" x14ac:dyDescent="0.2">
      <c r="B6051" s="13">
        <v>57765</v>
      </c>
      <c r="C6051" s="14">
        <v>42266.816111111235</v>
      </c>
      <c r="D6051" s="7" t="s">
        <v>7</v>
      </c>
      <c r="E6051" s="13">
        <v>2236</v>
      </c>
      <c r="F6051" s="7" t="s">
        <v>44</v>
      </c>
      <c r="G6051" s="7" t="s">
        <v>11</v>
      </c>
      <c r="H6051" s="13">
        <v>9.5</v>
      </c>
      <c r="I6051" s="13" t="str">
        <f>IF(G6051="Male",VLOOKUP(H6051,'Shoe size conversion table'!$B$6:$D$22,2),VLOOKUP(H6051,'Shoe size conversion table'!$J$6:$L$22,2))</f>
        <v>42-43</v>
      </c>
      <c r="J6051" s="13">
        <f>IF(G6051="Male",VLOOKUP(H6051,'Shoe size conversion table'!$B$6:$D$22,3),VLOOKUP(H6051,'Shoe size conversion table'!$J$6:$L$22,3))</f>
        <v>9</v>
      </c>
      <c r="K6051" s="11">
        <v>179</v>
      </c>
      <c r="L6051" s="12">
        <v>0</v>
      </c>
      <c r="M6051" s="7">
        <f t="shared" si="283"/>
        <v>2015</v>
      </c>
      <c r="N6051" s="7">
        <f t="shared" si="284"/>
        <v>9</v>
      </c>
      <c r="O6051" s="30">
        <f t="shared" si="285"/>
        <v>179</v>
      </c>
    </row>
    <row r="6052" spans="2:15" x14ac:dyDescent="0.2">
      <c r="B6052" s="13">
        <v>57766</v>
      </c>
      <c r="C6052" s="14">
        <v>42267.036111111236</v>
      </c>
      <c r="D6052" s="7" t="s">
        <v>7</v>
      </c>
      <c r="E6052" s="13">
        <v>2196</v>
      </c>
      <c r="F6052" s="7" t="s">
        <v>48</v>
      </c>
      <c r="G6052" s="7" t="s">
        <v>12</v>
      </c>
      <c r="H6052" s="13">
        <v>10</v>
      </c>
      <c r="I6052" s="13" t="str">
        <f>IF(G6052="Male",VLOOKUP(H6052,'Shoe size conversion table'!$B$6:$D$22,2),VLOOKUP(H6052,'Shoe size conversion table'!$J$6:$L$22,2))</f>
        <v>40-41</v>
      </c>
      <c r="J6052" s="13">
        <f>IF(G6052="Male",VLOOKUP(H6052,'Shoe size conversion table'!$B$6:$D$22,3),VLOOKUP(H6052,'Shoe size conversion table'!$J$6:$L$22,3))</f>
        <v>8</v>
      </c>
      <c r="K6052" s="11">
        <v>149</v>
      </c>
      <c r="L6052" s="12">
        <v>0</v>
      </c>
      <c r="M6052" s="7">
        <f t="shared" si="283"/>
        <v>2015</v>
      </c>
      <c r="N6052" s="7">
        <f t="shared" si="284"/>
        <v>9</v>
      </c>
      <c r="O6052" s="30">
        <f t="shared" si="285"/>
        <v>149</v>
      </c>
    </row>
    <row r="6053" spans="2:15" x14ac:dyDescent="0.2">
      <c r="B6053" s="13">
        <v>57767</v>
      </c>
      <c r="C6053" s="14">
        <v>42267.086111111232</v>
      </c>
      <c r="D6053" s="7" t="s">
        <v>7</v>
      </c>
      <c r="E6053" s="13">
        <v>2214</v>
      </c>
      <c r="F6053" s="7" t="s">
        <v>57</v>
      </c>
      <c r="G6053" s="7" t="s">
        <v>11</v>
      </c>
      <c r="H6053" s="13">
        <v>8</v>
      </c>
      <c r="I6053" s="13">
        <f>IF(G6053="Male",VLOOKUP(H6053,'Shoe size conversion table'!$B$6:$D$22,2),VLOOKUP(H6053,'Shoe size conversion table'!$J$6:$L$22,2))</f>
        <v>41</v>
      </c>
      <c r="J6053" s="13">
        <f>IF(G6053="Male",VLOOKUP(H6053,'Shoe size conversion table'!$B$6:$D$22,3),VLOOKUP(H6053,'Shoe size conversion table'!$J$6:$L$22,3))</f>
        <v>7.5</v>
      </c>
      <c r="K6053" s="11">
        <v>159</v>
      </c>
      <c r="L6053" s="12">
        <v>0.5</v>
      </c>
      <c r="M6053" s="7">
        <f t="shared" si="283"/>
        <v>2015</v>
      </c>
      <c r="N6053" s="7">
        <f t="shared" si="284"/>
        <v>9</v>
      </c>
      <c r="O6053" s="30">
        <f t="shared" si="285"/>
        <v>79.5</v>
      </c>
    </row>
    <row r="6054" spans="2:15" x14ac:dyDescent="0.2">
      <c r="B6054" s="13">
        <v>57767</v>
      </c>
      <c r="C6054" s="14">
        <v>42267.086111111232</v>
      </c>
      <c r="D6054" s="7" t="s">
        <v>7</v>
      </c>
      <c r="E6054" s="13">
        <v>2172</v>
      </c>
      <c r="F6054" s="7" t="s">
        <v>48</v>
      </c>
      <c r="G6054" s="7" t="s">
        <v>11</v>
      </c>
      <c r="H6054" s="13">
        <v>10</v>
      </c>
      <c r="I6054" s="13">
        <f>IF(G6054="Male",VLOOKUP(H6054,'Shoe size conversion table'!$B$6:$D$22,2),VLOOKUP(H6054,'Shoe size conversion table'!$J$6:$L$22,2))</f>
        <v>43</v>
      </c>
      <c r="J6054" s="13">
        <f>IF(G6054="Male",VLOOKUP(H6054,'Shoe size conversion table'!$B$6:$D$22,3),VLOOKUP(H6054,'Shoe size conversion table'!$J$6:$L$22,3))</f>
        <v>9.5</v>
      </c>
      <c r="K6054" s="11">
        <v>179</v>
      </c>
      <c r="L6054" s="12">
        <v>0</v>
      </c>
      <c r="M6054" s="7">
        <f t="shared" si="283"/>
        <v>2015</v>
      </c>
      <c r="N6054" s="7">
        <f t="shared" si="284"/>
        <v>9</v>
      </c>
      <c r="O6054" s="30">
        <f t="shared" si="285"/>
        <v>179</v>
      </c>
    </row>
    <row r="6055" spans="2:15" x14ac:dyDescent="0.2">
      <c r="B6055" s="13">
        <v>57768</v>
      </c>
      <c r="C6055" s="14">
        <v>42267.096111111336</v>
      </c>
      <c r="D6055" s="7" t="s">
        <v>10</v>
      </c>
      <c r="E6055" s="13">
        <v>2157</v>
      </c>
      <c r="F6055" s="7" t="s">
        <v>35</v>
      </c>
      <c r="G6055" s="7" t="s">
        <v>12</v>
      </c>
      <c r="H6055" s="13">
        <v>9.5</v>
      </c>
      <c r="I6055" s="13">
        <f>IF(G6055="Male",VLOOKUP(H6055,'Shoe size conversion table'!$B$6:$D$22,2),VLOOKUP(H6055,'Shoe size conversion table'!$J$6:$L$22,2))</f>
        <v>40</v>
      </c>
      <c r="J6055" s="13">
        <f>IF(G6055="Male",VLOOKUP(H6055,'Shoe size conversion table'!$B$6:$D$22,3),VLOOKUP(H6055,'Shoe size conversion table'!$J$6:$L$22,3))</f>
        <v>7.5</v>
      </c>
      <c r="K6055" s="11">
        <v>169</v>
      </c>
      <c r="L6055" s="12">
        <v>0.1</v>
      </c>
      <c r="M6055" s="7">
        <f t="shared" si="283"/>
        <v>2015</v>
      </c>
      <c r="N6055" s="7">
        <f t="shared" si="284"/>
        <v>9</v>
      </c>
      <c r="O6055" s="30">
        <f t="shared" si="285"/>
        <v>152.1</v>
      </c>
    </row>
    <row r="6056" spans="2:15" x14ac:dyDescent="0.2">
      <c r="B6056" s="13">
        <v>57769</v>
      </c>
      <c r="C6056" s="14">
        <v>42267.136111111235</v>
      </c>
      <c r="D6056" s="7" t="s">
        <v>7</v>
      </c>
      <c r="E6056" s="13">
        <v>2163</v>
      </c>
      <c r="F6056" s="7" t="s">
        <v>48</v>
      </c>
      <c r="G6056" s="7" t="s">
        <v>12</v>
      </c>
      <c r="H6056" s="13">
        <v>8</v>
      </c>
      <c r="I6056" s="13" t="str">
        <f>IF(G6056="Male",VLOOKUP(H6056,'Shoe size conversion table'!$B$6:$D$22,2),VLOOKUP(H6056,'Shoe size conversion table'!$J$6:$L$22,2))</f>
        <v>38-39</v>
      </c>
      <c r="J6056" s="13">
        <f>IF(G6056="Male",VLOOKUP(H6056,'Shoe size conversion table'!$B$6:$D$22,3),VLOOKUP(H6056,'Shoe size conversion table'!$J$6:$L$22,3))</f>
        <v>6</v>
      </c>
      <c r="K6056" s="11">
        <v>149</v>
      </c>
      <c r="L6056" s="12">
        <v>0</v>
      </c>
      <c r="M6056" s="7">
        <f t="shared" si="283"/>
        <v>2015</v>
      </c>
      <c r="N6056" s="7">
        <f t="shared" si="284"/>
        <v>9</v>
      </c>
      <c r="O6056" s="30">
        <f t="shared" si="285"/>
        <v>149</v>
      </c>
    </row>
    <row r="6057" spans="2:15" x14ac:dyDescent="0.2">
      <c r="B6057" s="13">
        <v>57770</v>
      </c>
      <c r="C6057" s="14">
        <v>42267.146111111229</v>
      </c>
      <c r="D6057" s="7" t="s">
        <v>10</v>
      </c>
      <c r="E6057" s="13">
        <v>2161</v>
      </c>
      <c r="F6057" s="7" t="s">
        <v>34</v>
      </c>
      <c r="G6057" s="7" t="s">
        <v>11</v>
      </c>
      <c r="H6057" s="13">
        <v>10</v>
      </c>
      <c r="I6057" s="13">
        <f>IF(G6057="Male",VLOOKUP(H6057,'Shoe size conversion table'!$B$6:$D$22,2),VLOOKUP(H6057,'Shoe size conversion table'!$J$6:$L$22,2))</f>
        <v>43</v>
      </c>
      <c r="J6057" s="13">
        <f>IF(G6057="Male",VLOOKUP(H6057,'Shoe size conversion table'!$B$6:$D$22,3),VLOOKUP(H6057,'Shoe size conversion table'!$J$6:$L$22,3))</f>
        <v>9.5</v>
      </c>
      <c r="K6057" s="11">
        <v>129</v>
      </c>
      <c r="L6057" s="12">
        <v>0</v>
      </c>
      <c r="M6057" s="7">
        <f t="shared" si="283"/>
        <v>2015</v>
      </c>
      <c r="N6057" s="7">
        <f t="shared" si="284"/>
        <v>9</v>
      </c>
      <c r="O6057" s="30">
        <f t="shared" si="285"/>
        <v>129</v>
      </c>
    </row>
    <row r="6058" spans="2:15" x14ac:dyDescent="0.2">
      <c r="B6058" s="13">
        <v>57771</v>
      </c>
      <c r="C6058" s="14">
        <v>42267.486111111233</v>
      </c>
      <c r="D6058" s="7" t="s">
        <v>10</v>
      </c>
      <c r="E6058" s="13">
        <v>2153</v>
      </c>
      <c r="F6058" s="7" t="s">
        <v>35</v>
      </c>
      <c r="G6058" s="7" t="s">
        <v>11</v>
      </c>
      <c r="H6058" s="13">
        <v>11</v>
      </c>
      <c r="I6058" s="13">
        <f>IF(G6058="Male",VLOOKUP(H6058,'Shoe size conversion table'!$B$6:$D$22,2),VLOOKUP(H6058,'Shoe size conversion table'!$J$6:$L$22,2))</f>
        <v>44</v>
      </c>
      <c r="J6058" s="13">
        <f>IF(G6058="Male",VLOOKUP(H6058,'Shoe size conversion table'!$B$6:$D$22,3),VLOOKUP(H6058,'Shoe size conversion table'!$J$6:$L$22,3))</f>
        <v>10.5</v>
      </c>
      <c r="K6058" s="11">
        <v>179</v>
      </c>
      <c r="L6058" s="12">
        <v>0.1</v>
      </c>
      <c r="M6058" s="7">
        <f t="shared" si="283"/>
        <v>2015</v>
      </c>
      <c r="N6058" s="7">
        <f t="shared" si="284"/>
        <v>9</v>
      </c>
      <c r="O6058" s="30">
        <f t="shared" si="285"/>
        <v>161.1</v>
      </c>
    </row>
    <row r="6059" spans="2:15" x14ac:dyDescent="0.2">
      <c r="B6059" s="13">
        <v>57772</v>
      </c>
      <c r="C6059" s="14">
        <v>42267.486111111335</v>
      </c>
      <c r="D6059" s="7" t="s">
        <v>7</v>
      </c>
      <c r="E6059" s="13">
        <v>2191</v>
      </c>
      <c r="F6059" s="7" t="s">
        <v>46</v>
      </c>
      <c r="G6059" s="7" t="s">
        <v>12</v>
      </c>
      <c r="H6059" s="13">
        <v>8</v>
      </c>
      <c r="I6059" s="13" t="str">
        <f>IF(G6059="Male",VLOOKUP(H6059,'Shoe size conversion table'!$B$6:$D$22,2),VLOOKUP(H6059,'Shoe size conversion table'!$J$6:$L$22,2))</f>
        <v>38-39</v>
      </c>
      <c r="J6059" s="13">
        <f>IF(G6059="Male",VLOOKUP(H6059,'Shoe size conversion table'!$B$6:$D$22,3),VLOOKUP(H6059,'Shoe size conversion table'!$J$6:$L$22,3))</f>
        <v>6</v>
      </c>
      <c r="K6059" s="11">
        <v>199</v>
      </c>
      <c r="L6059" s="12">
        <v>0.5</v>
      </c>
      <c r="M6059" s="7">
        <f t="shared" si="283"/>
        <v>2015</v>
      </c>
      <c r="N6059" s="7">
        <f t="shared" si="284"/>
        <v>9</v>
      </c>
      <c r="O6059" s="30">
        <f t="shared" si="285"/>
        <v>99.5</v>
      </c>
    </row>
    <row r="6060" spans="2:15" x14ac:dyDescent="0.2">
      <c r="B6060" s="13">
        <v>57772</v>
      </c>
      <c r="C6060" s="14">
        <v>42267.486111111335</v>
      </c>
      <c r="D6060" s="7" t="s">
        <v>7</v>
      </c>
      <c r="E6060" s="13">
        <v>2175</v>
      </c>
      <c r="F6060" s="7" t="s">
        <v>52</v>
      </c>
      <c r="G6060" s="7" t="s">
        <v>12</v>
      </c>
      <c r="H6060" s="13">
        <v>8.5</v>
      </c>
      <c r="I6060" s="13">
        <f>IF(G6060="Male",VLOOKUP(H6060,'Shoe size conversion table'!$B$6:$D$22,2),VLOOKUP(H6060,'Shoe size conversion table'!$J$6:$L$22,2))</f>
        <v>39</v>
      </c>
      <c r="J6060" s="13">
        <f>IF(G6060="Male",VLOOKUP(H6060,'Shoe size conversion table'!$B$6:$D$22,3),VLOOKUP(H6060,'Shoe size conversion table'!$J$6:$L$22,3))</f>
        <v>6.5</v>
      </c>
      <c r="K6060" s="11">
        <v>129</v>
      </c>
      <c r="L6060" s="12">
        <v>0</v>
      </c>
      <c r="M6060" s="7">
        <f t="shared" si="283"/>
        <v>2015</v>
      </c>
      <c r="N6060" s="7">
        <f t="shared" si="284"/>
        <v>9</v>
      </c>
      <c r="O6060" s="30">
        <f t="shared" si="285"/>
        <v>129</v>
      </c>
    </row>
    <row r="6061" spans="2:15" x14ac:dyDescent="0.2">
      <c r="B6061" s="13">
        <v>57773</v>
      </c>
      <c r="C6061" s="14">
        <v>42267.506111111237</v>
      </c>
      <c r="D6061" s="7" t="s">
        <v>7</v>
      </c>
      <c r="E6061" s="13">
        <v>2183</v>
      </c>
      <c r="F6061" s="7" t="s">
        <v>51</v>
      </c>
      <c r="G6061" s="7" t="s">
        <v>11</v>
      </c>
      <c r="H6061" s="13">
        <v>10</v>
      </c>
      <c r="I6061" s="13">
        <f>IF(G6061="Male",VLOOKUP(H6061,'Shoe size conversion table'!$B$6:$D$22,2),VLOOKUP(H6061,'Shoe size conversion table'!$J$6:$L$22,2))</f>
        <v>43</v>
      </c>
      <c r="J6061" s="13">
        <f>IF(G6061="Male",VLOOKUP(H6061,'Shoe size conversion table'!$B$6:$D$22,3),VLOOKUP(H6061,'Shoe size conversion table'!$J$6:$L$22,3))</f>
        <v>9.5</v>
      </c>
      <c r="K6061" s="11">
        <v>199</v>
      </c>
      <c r="L6061" s="12">
        <v>0.5</v>
      </c>
      <c r="M6061" s="7">
        <f t="shared" si="283"/>
        <v>2015</v>
      </c>
      <c r="N6061" s="7">
        <f t="shared" si="284"/>
        <v>9</v>
      </c>
      <c r="O6061" s="30">
        <f t="shared" si="285"/>
        <v>99.5</v>
      </c>
    </row>
    <row r="6062" spans="2:15" x14ac:dyDescent="0.2">
      <c r="B6062" s="13">
        <v>57774</v>
      </c>
      <c r="C6062" s="14">
        <v>42267.536111111338</v>
      </c>
      <c r="D6062" s="7" t="s">
        <v>10</v>
      </c>
      <c r="E6062" s="13">
        <v>2198</v>
      </c>
      <c r="F6062" s="7" t="s">
        <v>35</v>
      </c>
      <c r="G6062" s="7" t="s">
        <v>11</v>
      </c>
      <c r="H6062" s="13">
        <v>8</v>
      </c>
      <c r="I6062" s="13">
        <f>IF(G6062="Male",VLOOKUP(H6062,'Shoe size conversion table'!$B$6:$D$22,2),VLOOKUP(H6062,'Shoe size conversion table'!$J$6:$L$22,2))</f>
        <v>41</v>
      </c>
      <c r="J6062" s="13">
        <f>IF(G6062="Male",VLOOKUP(H6062,'Shoe size conversion table'!$B$6:$D$22,3),VLOOKUP(H6062,'Shoe size conversion table'!$J$6:$L$22,3))</f>
        <v>7.5</v>
      </c>
      <c r="K6062" s="11">
        <v>199</v>
      </c>
      <c r="L6062" s="12">
        <v>0</v>
      </c>
      <c r="M6062" s="7">
        <f t="shared" si="283"/>
        <v>2015</v>
      </c>
      <c r="N6062" s="7">
        <f t="shared" si="284"/>
        <v>9</v>
      </c>
      <c r="O6062" s="30">
        <f t="shared" si="285"/>
        <v>199</v>
      </c>
    </row>
    <row r="6063" spans="2:15" x14ac:dyDescent="0.2">
      <c r="B6063" s="13">
        <v>57775</v>
      </c>
      <c r="C6063" s="14">
        <v>42267.626111111233</v>
      </c>
      <c r="D6063" s="7" t="s">
        <v>8</v>
      </c>
      <c r="E6063" s="13">
        <v>2230</v>
      </c>
      <c r="F6063" s="7" t="s">
        <v>39</v>
      </c>
      <c r="G6063" s="7" t="s">
        <v>12</v>
      </c>
      <c r="H6063" s="13">
        <v>7</v>
      </c>
      <c r="I6063" s="13" t="str">
        <f>IF(G6063="Male",VLOOKUP(H6063,'Shoe size conversion table'!$B$6:$D$22,2),VLOOKUP(H6063,'Shoe size conversion table'!$J$6:$L$22,2))</f>
        <v>37-38</v>
      </c>
      <c r="J6063" s="13">
        <f>IF(G6063="Male",VLOOKUP(H6063,'Shoe size conversion table'!$B$6:$D$22,3),VLOOKUP(H6063,'Shoe size conversion table'!$J$6:$L$22,3))</f>
        <v>5</v>
      </c>
      <c r="K6063" s="11">
        <v>129</v>
      </c>
      <c r="L6063" s="12">
        <v>0.5</v>
      </c>
      <c r="M6063" s="7">
        <f t="shared" si="283"/>
        <v>2015</v>
      </c>
      <c r="N6063" s="7">
        <f t="shared" si="284"/>
        <v>9</v>
      </c>
      <c r="O6063" s="30">
        <f t="shared" si="285"/>
        <v>64.5</v>
      </c>
    </row>
    <row r="6064" spans="2:15" x14ac:dyDescent="0.2">
      <c r="B6064" s="13">
        <v>57776</v>
      </c>
      <c r="C6064" s="14">
        <v>42267.646111111229</v>
      </c>
      <c r="D6064" s="7" t="s">
        <v>7</v>
      </c>
      <c r="E6064" s="13">
        <v>2203</v>
      </c>
      <c r="F6064" s="7" t="s">
        <v>47</v>
      </c>
      <c r="G6064" s="7" t="s">
        <v>11</v>
      </c>
      <c r="H6064" s="13">
        <v>9</v>
      </c>
      <c r="I6064" s="13">
        <f>IF(G6064="Male",VLOOKUP(H6064,'Shoe size conversion table'!$B$6:$D$22,2),VLOOKUP(H6064,'Shoe size conversion table'!$J$6:$L$22,2))</f>
        <v>42</v>
      </c>
      <c r="J6064" s="13">
        <f>IF(G6064="Male",VLOOKUP(H6064,'Shoe size conversion table'!$B$6:$D$22,3),VLOOKUP(H6064,'Shoe size conversion table'!$J$6:$L$22,3))</f>
        <v>8.5</v>
      </c>
      <c r="K6064" s="11">
        <v>139</v>
      </c>
      <c r="L6064" s="12">
        <v>0</v>
      </c>
      <c r="M6064" s="7">
        <f t="shared" si="283"/>
        <v>2015</v>
      </c>
      <c r="N6064" s="7">
        <f t="shared" si="284"/>
        <v>9</v>
      </c>
      <c r="O6064" s="30">
        <f t="shared" si="285"/>
        <v>139</v>
      </c>
    </row>
    <row r="6065" spans="2:15" x14ac:dyDescent="0.2">
      <c r="B6065" s="13">
        <v>57777</v>
      </c>
      <c r="C6065" s="14">
        <v>42267.72611111134</v>
      </c>
      <c r="D6065" s="7" t="s">
        <v>8</v>
      </c>
      <c r="E6065" s="13">
        <v>2192</v>
      </c>
      <c r="F6065" s="7" t="s">
        <v>39</v>
      </c>
      <c r="G6065" s="7" t="s">
        <v>11</v>
      </c>
      <c r="H6065" s="13">
        <v>11</v>
      </c>
      <c r="I6065" s="13">
        <f>IF(G6065="Male",VLOOKUP(H6065,'Shoe size conversion table'!$B$6:$D$22,2),VLOOKUP(H6065,'Shoe size conversion table'!$J$6:$L$22,2))</f>
        <v>44</v>
      </c>
      <c r="J6065" s="13">
        <f>IF(G6065="Male",VLOOKUP(H6065,'Shoe size conversion table'!$B$6:$D$22,3),VLOOKUP(H6065,'Shoe size conversion table'!$J$6:$L$22,3))</f>
        <v>10.5</v>
      </c>
      <c r="K6065" s="11">
        <v>179</v>
      </c>
      <c r="L6065" s="12">
        <v>0</v>
      </c>
      <c r="M6065" s="7">
        <f t="shared" si="283"/>
        <v>2015</v>
      </c>
      <c r="N6065" s="7">
        <f t="shared" si="284"/>
        <v>9</v>
      </c>
      <c r="O6065" s="30">
        <f t="shared" si="285"/>
        <v>179</v>
      </c>
    </row>
    <row r="6066" spans="2:15" x14ac:dyDescent="0.2">
      <c r="B6066" s="13">
        <v>57778</v>
      </c>
      <c r="C6066" s="14">
        <v>42267.736111111233</v>
      </c>
      <c r="D6066" s="7" t="s">
        <v>7</v>
      </c>
      <c r="E6066" s="13">
        <v>2166</v>
      </c>
      <c r="F6066" s="7" t="s">
        <v>45</v>
      </c>
      <c r="G6066" s="7" t="s">
        <v>11</v>
      </c>
      <c r="H6066" s="13">
        <v>9</v>
      </c>
      <c r="I6066" s="13">
        <f>IF(G6066="Male",VLOOKUP(H6066,'Shoe size conversion table'!$B$6:$D$22,2),VLOOKUP(H6066,'Shoe size conversion table'!$J$6:$L$22,2))</f>
        <v>42</v>
      </c>
      <c r="J6066" s="13">
        <f>IF(G6066="Male",VLOOKUP(H6066,'Shoe size conversion table'!$B$6:$D$22,3),VLOOKUP(H6066,'Shoe size conversion table'!$J$6:$L$22,3))</f>
        <v>8.5</v>
      </c>
      <c r="K6066" s="11">
        <v>149</v>
      </c>
      <c r="L6066" s="12">
        <v>0</v>
      </c>
      <c r="M6066" s="7">
        <f t="shared" si="283"/>
        <v>2015</v>
      </c>
      <c r="N6066" s="7">
        <f t="shared" si="284"/>
        <v>9</v>
      </c>
      <c r="O6066" s="30">
        <f t="shared" si="285"/>
        <v>149</v>
      </c>
    </row>
    <row r="6067" spans="2:15" x14ac:dyDescent="0.2">
      <c r="B6067" s="13">
        <v>57779</v>
      </c>
      <c r="C6067" s="14">
        <v>42267.93611111123</v>
      </c>
      <c r="D6067" s="7" t="s">
        <v>9</v>
      </c>
      <c r="E6067" s="13">
        <v>2176</v>
      </c>
      <c r="F6067" s="7" t="s">
        <v>59</v>
      </c>
      <c r="G6067" s="7" t="s">
        <v>12</v>
      </c>
      <c r="H6067" s="13">
        <v>8.5</v>
      </c>
      <c r="I6067" s="13">
        <f>IF(G6067="Male",VLOOKUP(H6067,'Shoe size conversion table'!$B$6:$D$22,2),VLOOKUP(H6067,'Shoe size conversion table'!$J$6:$L$22,2))</f>
        <v>39</v>
      </c>
      <c r="J6067" s="13">
        <f>IF(G6067="Male",VLOOKUP(H6067,'Shoe size conversion table'!$B$6:$D$22,3),VLOOKUP(H6067,'Shoe size conversion table'!$J$6:$L$22,3))</f>
        <v>6.5</v>
      </c>
      <c r="K6067" s="11">
        <v>149</v>
      </c>
      <c r="L6067" s="12">
        <v>0</v>
      </c>
      <c r="M6067" s="7">
        <f t="shared" si="283"/>
        <v>2015</v>
      </c>
      <c r="N6067" s="7">
        <f t="shared" si="284"/>
        <v>9</v>
      </c>
      <c r="O6067" s="30">
        <f t="shared" si="285"/>
        <v>149</v>
      </c>
    </row>
    <row r="6068" spans="2:15" x14ac:dyDescent="0.2">
      <c r="B6068" s="13">
        <v>57780</v>
      </c>
      <c r="C6068" s="14">
        <v>42267.966111111069</v>
      </c>
      <c r="D6068" s="7" t="s">
        <v>7</v>
      </c>
      <c r="E6068" s="13">
        <v>2157</v>
      </c>
      <c r="F6068" s="7" t="s">
        <v>44</v>
      </c>
      <c r="G6068" s="7" t="s">
        <v>11</v>
      </c>
      <c r="H6068" s="13">
        <v>10.5</v>
      </c>
      <c r="I6068" s="13" t="str">
        <f>IF(G6068="Male",VLOOKUP(H6068,'Shoe size conversion table'!$B$6:$D$22,2),VLOOKUP(H6068,'Shoe size conversion table'!$J$6:$L$22,2))</f>
        <v>43-44</v>
      </c>
      <c r="J6068" s="13">
        <f>IF(G6068="Male",VLOOKUP(H6068,'Shoe size conversion table'!$B$6:$D$22,3),VLOOKUP(H6068,'Shoe size conversion table'!$J$6:$L$22,3))</f>
        <v>10</v>
      </c>
      <c r="K6068" s="11">
        <v>169</v>
      </c>
      <c r="L6068" s="12">
        <v>0</v>
      </c>
      <c r="M6068" s="7">
        <f t="shared" si="283"/>
        <v>2015</v>
      </c>
      <c r="N6068" s="7">
        <f t="shared" si="284"/>
        <v>9</v>
      </c>
      <c r="O6068" s="30">
        <f t="shared" si="285"/>
        <v>169</v>
      </c>
    </row>
    <row r="6069" spans="2:15" x14ac:dyDescent="0.2">
      <c r="B6069" s="13">
        <v>57781</v>
      </c>
      <c r="C6069" s="14">
        <v>42268.086111111232</v>
      </c>
      <c r="D6069" s="7" t="s">
        <v>7</v>
      </c>
      <c r="E6069" s="13">
        <v>2177</v>
      </c>
      <c r="F6069" s="7" t="s">
        <v>55</v>
      </c>
      <c r="G6069" s="7" t="s">
        <v>11</v>
      </c>
      <c r="H6069" s="13">
        <v>10</v>
      </c>
      <c r="I6069" s="13">
        <f>IF(G6069="Male",VLOOKUP(H6069,'Shoe size conversion table'!$B$6:$D$22,2),VLOOKUP(H6069,'Shoe size conversion table'!$J$6:$L$22,2))</f>
        <v>43</v>
      </c>
      <c r="J6069" s="13">
        <f>IF(G6069="Male",VLOOKUP(H6069,'Shoe size conversion table'!$B$6:$D$22,3),VLOOKUP(H6069,'Shoe size conversion table'!$J$6:$L$22,3))</f>
        <v>9.5</v>
      </c>
      <c r="K6069" s="11">
        <v>199</v>
      </c>
      <c r="L6069" s="12">
        <v>0.2</v>
      </c>
      <c r="M6069" s="7">
        <f t="shared" si="283"/>
        <v>2015</v>
      </c>
      <c r="N6069" s="7">
        <f t="shared" si="284"/>
        <v>9</v>
      </c>
      <c r="O6069" s="30">
        <f t="shared" si="285"/>
        <v>159.20000000000002</v>
      </c>
    </row>
    <row r="6070" spans="2:15" x14ac:dyDescent="0.2">
      <c r="B6070" s="13">
        <v>57782</v>
      </c>
      <c r="C6070" s="14">
        <v>42268.11611111107</v>
      </c>
      <c r="D6070" s="7" t="s">
        <v>9</v>
      </c>
      <c r="E6070" s="13">
        <v>2221</v>
      </c>
      <c r="F6070" s="7" t="s">
        <v>62</v>
      </c>
      <c r="G6070" s="7" t="s">
        <v>11</v>
      </c>
      <c r="H6070" s="13">
        <v>12</v>
      </c>
      <c r="I6070" s="13">
        <f>IF(G6070="Male",VLOOKUP(H6070,'Shoe size conversion table'!$B$6:$D$22,2),VLOOKUP(H6070,'Shoe size conversion table'!$J$6:$L$22,2))</f>
        <v>45</v>
      </c>
      <c r="J6070" s="13">
        <f>IF(G6070="Male",VLOOKUP(H6070,'Shoe size conversion table'!$B$6:$D$22,3),VLOOKUP(H6070,'Shoe size conversion table'!$J$6:$L$22,3))</f>
        <v>11.5</v>
      </c>
      <c r="K6070" s="11">
        <v>199</v>
      </c>
      <c r="L6070" s="12">
        <v>0.2</v>
      </c>
      <c r="M6070" s="7">
        <f t="shared" si="283"/>
        <v>2015</v>
      </c>
      <c r="N6070" s="7">
        <f t="shared" si="284"/>
        <v>9</v>
      </c>
      <c r="O6070" s="30">
        <f t="shared" si="285"/>
        <v>159.20000000000002</v>
      </c>
    </row>
    <row r="6071" spans="2:15" x14ac:dyDescent="0.2">
      <c r="B6071" s="13">
        <v>57783</v>
      </c>
      <c r="C6071" s="14">
        <v>42268.11611111107</v>
      </c>
      <c r="D6071" s="7" t="s">
        <v>8</v>
      </c>
      <c r="E6071" s="13">
        <v>2220</v>
      </c>
      <c r="F6071" s="7" t="s">
        <v>38</v>
      </c>
      <c r="G6071" s="7" t="s">
        <v>12</v>
      </c>
      <c r="H6071" s="13">
        <v>7.5</v>
      </c>
      <c r="I6071" s="13">
        <f>IF(G6071="Male",VLOOKUP(H6071,'Shoe size conversion table'!$B$6:$D$22,2),VLOOKUP(H6071,'Shoe size conversion table'!$J$6:$L$22,2))</f>
        <v>38</v>
      </c>
      <c r="J6071" s="13">
        <f>IF(G6071="Male",VLOOKUP(H6071,'Shoe size conversion table'!$B$6:$D$22,3),VLOOKUP(H6071,'Shoe size conversion table'!$J$6:$L$22,3))</f>
        <v>5.5</v>
      </c>
      <c r="K6071" s="11">
        <v>199</v>
      </c>
      <c r="L6071" s="12">
        <v>0.1</v>
      </c>
      <c r="M6071" s="7">
        <f t="shared" si="283"/>
        <v>2015</v>
      </c>
      <c r="N6071" s="7">
        <f t="shared" si="284"/>
        <v>9</v>
      </c>
      <c r="O6071" s="30">
        <f t="shared" si="285"/>
        <v>179.1</v>
      </c>
    </row>
    <row r="6072" spans="2:15" x14ac:dyDescent="0.2">
      <c r="B6072" s="13">
        <v>57784</v>
      </c>
      <c r="C6072" s="14">
        <v>42268.126111111334</v>
      </c>
      <c r="D6072" s="7" t="s">
        <v>10</v>
      </c>
      <c r="E6072" s="13">
        <v>2159</v>
      </c>
      <c r="F6072" s="7" t="s">
        <v>35</v>
      </c>
      <c r="G6072" s="7" t="s">
        <v>12</v>
      </c>
      <c r="H6072" s="13">
        <v>6.5</v>
      </c>
      <c r="I6072" s="13">
        <f>IF(G6072="Male",VLOOKUP(H6072,'Shoe size conversion table'!$B$6:$D$22,2),VLOOKUP(H6072,'Shoe size conversion table'!$J$6:$L$22,2))</f>
        <v>37</v>
      </c>
      <c r="J6072" s="13">
        <f>IF(G6072="Male",VLOOKUP(H6072,'Shoe size conversion table'!$B$6:$D$22,3),VLOOKUP(H6072,'Shoe size conversion table'!$J$6:$L$22,3))</f>
        <v>4.5</v>
      </c>
      <c r="K6072" s="11">
        <v>129</v>
      </c>
      <c r="L6072" s="12">
        <v>0</v>
      </c>
      <c r="M6072" s="7">
        <f t="shared" si="283"/>
        <v>2015</v>
      </c>
      <c r="N6072" s="7">
        <f t="shared" si="284"/>
        <v>9</v>
      </c>
      <c r="O6072" s="30">
        <f t="shared" si="285"/>
        <v>129</v>
      </c>
    </row>
    <row r="6073" spans="2:15" x14ac:dyDescent="0.2">
      <c r="B6073" s="13">
        <v>57785</v>
      </c>
      <c r="C6073" s="14">
        <v>42268.136111111235</v>
      </c>
      <c r="D6073" s="7" t="s">
        <v>10</v>
      </c>
      <c r="E6073" s="13">
        <v>2160</v>
      </c>
      <c r="F6073" s="7" t="s">
        <v>35</v>
      </c>
      <c r="G6073" s="7" t="s">
        <v>11</v>
      </c>
      <c r="H6073" s="13">
        <v>11</v>
      </c>
      <c r="I6073" s="13">
        <f>IF(G6073="Male",VLOOKUP(H6073,'Shoe size conversion table'!$B$6:$D$22,2),VLOOKUP(H6073,'Shoe size conversion table'!$J$6:$L$22,2))</f>
        <v>44</v>
      </c>
      <c r="J6073" s="13">
        <f>IF(G6073="Male",VLOOKUP(H6073,'Shoe size conversion table'!$B$6:$D$22,3),VLOOKUP(H6073,'Shoe size conversion table'!$J$6:$L$22,3))</f>
        <v>10.5</v>
      </c>
      <c r="K6073" s="11">
        <v>169</v>
      </c>
      <c r="L6073" s="12">
        <v>0</v>
      </c>
      <c r="M6073" s="7">
        <f t="shared" si="283"/>
        <v>2015</v>
      </c>
      <c r="N6073" s="7">
        <f t="shared" si="284"/>
        <v>9</v>
      </c>
      <c r="O6073" s="30">
        <f t="shared" si="285"/>
        <v>169</v>
      </c>
    </row>
    <row r="6074" spans="2:15" x14ac:dyDescent="0.2">
      <c r="B6074" s="13">
        <v>57786</v>
      </c>
      <c r="C6074" s="14">
        <v>42268.18611111123</v>
      </c>
      <c r="D6074" s="7" t="s">
        <v>7</v>
      </c>
      <c r="E6074" s="13">
        <v>2213</v>
      </c>
      <c r="F6074" s="7" t="s">
        <v>48</v>
      </c>
      <c r="G6074" s="7" t="s">
        <v>12</v>
      </c>
      <c r="H6074" s="13">
        <v>8</v>
      </c>
      <c r="I6074" s="13" t="str">
        <f>IF(G6074="Male",VLOOKUP(H6074,'Shoe size conversion table'!$B$6:$D$22,2),VLOOKUP(H6074,'Shoe size conversion table'!$J$6:$L$22,2))</f>
        <v>38-39</v>
      </c>
      <c r="J6074" s="13">
        <f>IF(G6074="Male",VLOOKUP(H6074,'Shoe size conversion table'!$B$6:$D$22,3),VLOOKUP(H6074,'Shoe size conversion table'!$J$6:$L$22,3))</f>
        <v>6</v>
      </c>
      <c r="K6074" s="11">
        <v>129</v>
      </c>
      <c r="L6074" s="12">
        <v>0</v>
      </c>
      <c r="M6074" s="7">
        <f t="shared" si="283"/>
        <v>2015</v>
      </c>
      <c r="N6074" s="7">
        <f t="shared" si="284"/>
        <v>9</v>
      </c>
      <c r="O6074" s="30">
        <f t="shared" si="285"/>
        <v>129</v>
      </c>
    </row>
    <row r="6075" spans="2:15" x14ac:dyDescent="0.2">
      <c r="B6075" s="13">
        <v>57787</v>
      </c>
      <c r="C6075" s="14">
        <v>42268.506111111237</v>
      </c>
      <c r="D6075" s="7" t="s">
        <v>8</v>
      </c>
      <c r="E6075" s="13">
        <v>2197</v>
      </c>
      <c r="F6075" s="7" t="s">
        <v>42</v>
      </c>
      <c r="G6075" s="7" t="s">
        <v>12</v>
      </c>
      <c r="H6075" s="13">
        <v>8.5</v>
      </c>
      <c r="I6075" s="13">
        <f>IF(G6075="Male",VLOOKUP(H6075,'Shoe size conversion table'!$B$6:$D$22,2),VLOOKUP(H6075,'Shoe size conversion table'!$J$6:$L$22,2))</f>
        <v>39</v>
      </c>
      <c r="J6075" s="13">
        <f>IF(G6075="Male",VLOOKUP(H6075,'Shoe size conversion table'!$B$6:$D$22,3),VLOOKUP(H6075,'Shoe size conversion table'!$J$6:$L$22,3))</f>
        <v>6.5</v>
      </c>
      <c r="K6075" s="11">
        <v>139</v>
      </c>
      <c r="L6075" s="12">
        <v>0.2</v>
      </c>
      <c r="M6075" s="7">
        <f t="shared" si="283"/>
        <v>2015</v>
      </c>
      <c r="N6075" s="7">
        <f t="shared" si="284"/>
        <v>9</v>
      </c>
      <c r="O6075" s="30">
        <f t="shared" si="285"/>
        <v>111.2</v>
      </c>
    </row>
    <row r="6076" spans="2:15" x14ac:dyDescent="0.2">
      <c r="B6076" s="13">
        <v>57788</v>
      </c>
      <c r="C6076" s="14">
        <v>42268.626111111233</v>
      </c>
      <c r="D6076" s="7" t="s">
        <v>8</v>
      </c>
      <c r="E6076" s="13">
        <v>2166</v>
      </c>
      <c r="F6076" s="7" t="s">
        <v>40</v>
      </c>
      <c r="G6076" s="7" t="s">
        <v>11</v>
      </c>
      <c r="H6076" s="13">
        <v>9.5</v>
      </c>
      <c r="I6076" s="13" t="str">
        <f>IF(G6076="Male",VLOOKUP(H6076,'Shoe size conversion table'!$B$6:$D$22,2),VLOOKUP(H6076,'Shoe size conversion table'!$J$6:$L$22,2))</f>
        <v>42-43</v>
      </c>
      <c r="J6076" s="13">
        <f>IF(G6076="Male",VLOOKUP(H6076,'Shoe size conversion table'!$B$6:$D$22,3),VLOOKUP(H6076,'Shoe size conversion table'!$J$6:$L$22,3))</f>
        <v>9</v>
      </c>
      <c r="K6076" s="11">
        <v>169</v>
      </c>
      <c r="L6076" s="12">
        <v>0</v>
      </c>
      <c r="M6076" s="7">
        <f t="shared" si="283"/>
        <v>2015</v>
      </c>
      <c r="N6076" s="7">
        <f t="shared" si="284"/>
        <v>9</v>
      </c>
      <c r="O6076" s="30">
        <f t="shared" si="285"/>
        <v>169</v>
      </c>
    </row>
    <row r="6077" spans="2:15" x14ac:dyDescent="0.2">
      <c r="B6077" s="13">
        <v>57789</v>
      </c>
      <c r="C6077" s="14">
        <v>42268.646111111229</v>
      </c>
      <c r="D6077" s="7" t="s">
        <v>7</v>
      </c>
      <c r="E6077" s="13">
        <v>2236</v>
      </c>
      <c r="F6077" s="7" t="s">
        <v>44</v>
      </c>
      <c r="G6077" s="7" t="s">
        <v>11</v>
      </c>
      <c r="H6077" s="13">
        <v>9.5</v>
      </c>
      <c r="I6077" s="13" t="str">
        <f>IF(G6077="Male",VLOOKUP(H6077,'Shoe size conversion table'!$B$6:$D$22,2),VLOOKUP(H6077,'Shoe size conversion table'!$J$6:$L$22,2))</f>
        <v>42-43</v>
      </c>
      <c r="J6077" s="13">
        <f>IF(G6077="Male",VLOOKUP(H6077,'Shoe size conversion table'!$B$6:$D$22,3),VLOOKUP(H6077,'Shoe size conversion table'!$J$6:$L$22,3))</f>
        <v>9</v>
      </c>
      <c r="K6077" s="11">
        <v>179</v>
      </c>
      <c r="L6077" s="12">
        <v>0</v>
      </c>
      <c r="M6077" s="7">
        <f t="shared" si="283"/>
        <v>2015</v>
      </c>
      <c r="N6077" s="7">
        <f t="shared" si="284"/>
        <v>9</v>
      </c>
      <c r="O6077" s="30">
        <f t="shared" si="285"/>
        <v>179</v>
      </c>
    </row>
    <row r="6078" spans="2:15" x14ac:dyDescent="0.2">
      <c r="B6078" s="13">
        <v>57790</v>
      </c>
      <c r="C6078" s="14">
        <v>42268.786111111338</v>
      </c>
      <c r="D6078" s="7" t="s">
        <v>7</v>
      </c>
      <c r="E6078" s="13">
        <v>2226</v>
      </c>
      <c r="F6078" s="7" t="s">
        <v>50</v>
      </c>
      <c r="G6078" s="7" t="s">
        <v>12</v>
      </c>
      <c r="H6078" s="13">
        <v>9.5</v>
      </c>
      <c r="I6078" s="13">
        <f>IF(G6078="Male",VLOOKUP(H6078,'Shoe size conversion table'!$B$6:$D$22,2),VLOOKUP(H6078,'Shoe size conversion table'!$J$6:$L$22,2))</f>
        <v>40</v>
      </c>
      <c r="J6078" s="13">
        <f>IF(G6078="Male",VLOOKUP(H6078,'Shoe size conversion table'!$B$6:$D$22,3),VLOOKUP(H6078,'Shoe size conversion table'!$J$6:$L$22,3))</f>
        <v>7.5</v>
      </c>
      <c r="K6078" s="11">
        <v>179</v>
      </c>
      <c r="L6078" s="12">
        <v>0.1</v>
      </c>
      <c r="M6078" s="7">
        <f t="shared" si="283"/>
        <v>2015</v>
      </c>
      <c r="N6078" s="7">
        <f t="shared" si="284"/>
        <v>9</v>
      </c>
      <c r="O6078" s="30">
        <f t="shared" si="285"/>
        <v>161.1</v>
      </c>
    </row>
    <row r="6079" spans="2:15" x14ac:dyDescent="0.2">
      <c r="B6079" s="13">
        <v>57791</v>
      </c>
      <c r="C6079" s="14">
        <v>42269.086111111232</v>
      </c>
      <c r="D6079" s="7" t="s">
        <v>7</v>
      </c>
      <c r="E6079" s="13">
        <v>2177</v>
      </c>
      <c r="F6079" s="7" t="s">
        <v>55</v>
      </c>
      <c r="G6079" s="7" t="s">
        <v>11</v>
      </c>
      <c r="H6079" s="13">
        <v>10</v>
      </c>
      <c r="I6079" s="13">
        <f>IF(G6079="Male",VLOOKUP(H6079,'Shoe size conversion table'!$B$6:$D$22,2),VLOOKUP(H6079,'Shoe size conversion table'!$J$6:$L$22,2))</f>
        <v>43</v>
      </c>
      <c r="J6079" s="13">
        <f>IF(G6079="Male",VLOOKUP(H6079,'Shoe size conversion table'!$B$6:$D$22,3),VLOOKUP(H6079,'Shoe size conversion table'!$J$6:$L$22,3))</f>
        <v>9.5</v>
      </c>
      <c r="K6079" s="11">
        <v>199</v>
      </c>
      <c r="L6079" s="12">
        <v>0.2</v>
      </c>
      <c r="M6079" s="7">
        <f t="shared" si="283"/>
        <v>2015</v>
      </c>
      <c r="N6079" s="7">
        <f t="shared" si="284"/>
        <v>9</v>
      </c>
      <c r="O6079" s="30">
        <f t="shared" si="285"/>
        <v>159.20000000000002</v>
      </c>
    </row>
    <row r="6080" spans="2:15" x14ac:dyDescent="0.2">
      <c r="B6080" s="13">
        <v>57792</v>
      </c>
      <c r="C6080" s="14">
        <v>42269.096111111336</v>
      </c>
      <c r="D6080" s="7" t="s">
        <v>7</v>
      </c>
      <c r="E6080" s="13">
        <v>2225</v>
      </c>
      <c r="F6080" s="7" t="s">
        <v>51</v>
      </c>
      <c r="G6080" s="7" t="s">
        <v>11</v>
      </c>
      <c r="H6080" s="13">
        <v>10</v>
      </c>
      <c r="I6080" s="13">
        <f>IF(G6080="Male",VLOOKUP(H6080,'Shoe size conversion table'!$B$6:$D$22,2),VLOOKUP(H6080,'Shoe size conversion table'!$J$6:$L$22,2))</f>
        <v>43</v>
      </c>
      <c r="J6080" s="13">
        <f>IF(G6080="Male",VLOOKUP(H6080,'Shoe size conversion table'!$B$6:$D$22,3),VLOOKUP(H6080,'Shoe size conversion table'!$J$6:$L$22,3))</f>
        <v>9.5</v>
      </c>
      <c r="K6080" s="11">
        <v>199</v>
      </c>
      <c r="L6080" s="12">
        <v>0.3</v>
      </c>
      <c r="M6080" s="7">
        <f t="shared" si="283"/>
        <v>2015</v>
      </c>
      <c r="N6080" s="7">
        <f t="shared" si="284"/>
        <v>9</v>
      </c>
      <c r="O6080" s="30">
        <f t="shared" si="285"/>
        <v>139.29999999999998</v>
      </c>
    </row>
    <row r="6081" spans="2:15" x14ac:dyDescent="0.2">
      <c r="B6081" s="13">
        <v>57793</v>
      </c>
      <c r="C6081" s="14">
        <v>42269.126111111334</v>
      </c>
      <c r="D6081" s="7" t="s">
        <v>8</v>
      </c>
      <c r="E6081" s="13">
        <v>2211</v>
      </c>
      <c r="F6081" s="7" t="s">
        <v>39</v>
      </c>
      <c r="G6081" s="7" t="s">
        <v>11</v>
      </c>
      <c r="H6081" s="13">
        <v>8.5</v>
      </c>
      <c r="I6081" s="13" t="str">
        <f>IF(G6081="Male",VLOOKUP(H6081,'Shoe size conversion table'!$B$6:$D$22,2),VLOOKUP(H6081,'Shoe size conversion table'!$J$6:$L$22,2))</f>
        <v>41-42</v>
      </c>
      <c r="J6081" s="13">
        <f>IF(G6081="Male",VLOOKUP(H6081,'Shoe size conversion table'!$B$6:$D$22,3),VLOOKUP(H6081,'Shoe size conversion table'!$J$6:$L$22,3))</f>
        <v>8</v>
      </c>
      <c r="K6081" s="11">
        <v>159</v>
      </c>
      <c r="L6081" s="12">
        <v>0</v>
      </c>
      <c r="M6081" s="7">
        <f t="shared" si="283"/>
        <v>2015</v>
      </c>
      <c r="N6081" s="7">
        <f t="shared" si="284"/>
        <v>9</v>
      </c>
      <c r="O6081" s="30">
        <f t="shared" si="285"/>
        <v>159</v>
      </c>
    </row>
    <row r="6082" spans="2:15" x14ac:dyDescent="0.2">
      <c r="B6082" s="13">
        <v>57794</v>
      </c>
      <c r="C6082" s="14">
        <v>42269.176111111337</v>
      </c>
      <c r="D6082" s="7" t="s">
        <v>7</v>
      </c>
      <c r="E6082" s="13">
        <v>2227</v>
      </c>
      <c r="F6082" s="7" t="s">
        <v>48</v>
      </c>
      <c r="G6082" s="7" t="s">
        <v>11</v>
      </c>
      <c r="H6082" s="13">
        <v>8.5</v>
      </c>
      <c r="I6082" s="13" t="str">
        <f>IF(G6082="Male",VLOOKUP(H6082,'Shoe size conversion table'!$B$6:$D$22,2),VLOOKUP(H6082,'Shoe size conversion table'!$J$6:$L$22,2))</f>
        <v>41-42</v>
      </c>
      <c r="J6082" s="13">
        <f>IF(G6082="Male",VLOOKUP(H6082,'Shoe size conversion table'!$B$6:$D$22,3),VLOOKUP(H6082,'Shoe size conversion table'!$J$6:$L$22,3))</f>
        <v>8</v>
      </c>
      <c r="K6082" s="11">
        <v>189</v>
      </c>
      <c r="L6082" s="12">
        <v>0.1</v>
      </c>
      <c r="M6082" s="7">
        <f t="shared" si="283"/>
        <v>2015</v>
      </c>
      <c r="N6082" s="7">
        <f t="shared" si="284"/>
        <v>9</v>
      </c>
      <c r="O6082" s="30">
        <f t="shared" si="285"/>
        <v>170.1</v>
      </c>
    </row>
    <row r="6083" spans="2:15" x14ac:dyDescent="0.2">
      <c r="B6083" s="13">
        <v>57795</v>
      </c>
      <c r="C6083" s="14">
        <v>42269.246111111337</v>
      </c>
      <c r="D6083" s="7" t="s">
        <v>7</v>
      </c>
      <c r="E6083" s="13">
        <v>2161</v>
      </c>
      <c r="F6083" s="7" t="s">
        <v>50</v>
      </c>
      <c r="G6083" s="7" t="s">
        <v>12</v>
      </c>
      <c r="H6083" s="13">
        <v>7.5</v>
      </c>
      <c r="I6083" s="13">
        <f>IF(G6083="Male",VLOOKUP(H6083,'Shoe size conversion table'!$B$6:$D$22,2),VLOOKUP(H6083,'Shoe size conversion table'!$J$6:$L$22,2))</f>
        <v>38</v>
      </c>
      <c r="J6083" s="13">
        <f>IF(G6083="Male",VLOOKUP(H6083,'Shoe size conversion table'!$B$6:$D$22,3),VLOOKUP(H6083,'Shoe size conversion table'!$J$6:$L$22,3))</f>
        <v>5.5</v>
      </c>
      <c r="K6083" s="11">
        <v>169</v>
      </c>
      <c r="L6083" s="12">
        <v>0</v>
      </c>
      <c r="M6083" s="7">
        <f t="shared" si="283"/>
        <v>2015</v>
      </c>
      <c r="N6083" s="7">
        <f t="shared" si="284"/>
        <v>9</v>
      </c>
      <c r="O6083" s="30">
        <f t="shared" si="285"/>
        <v>169</v>
      </c>
    </row>
    <row r="6084" spans="2:15" x14ac:dyDescent="0.2">
      <c r="B6084" s="13">
        <v>57796</v>
      </c>
      <c r="C6084" s="14">
        <v>42269.32611111123</v>
      </c>
      <c r="D6084" s="7" t="s">
        <v>10</v>
      </c>
      <c r="E6084" s="13">
        <v>2219</v>
      </c>
      <c r="F6084" s="7" t="s">
        <v>34</v>
      </c>
      <c r="G6084" s="7" t="s">
        <v>11</v>
      </c>
      <c r="H6084" s="13">
        <v>10.5</v>
      </c>
      <c r="I6084" s="13" t="str">
        <f>IF(G6084="Male",VLOOKUP(H6084,'Shoe size conversion table'!$B$6:$D$22,2),VLOOKUP(H6084,'Shoe size conversion table'!$J$6:$L$22,2))</f>
        <v>43-44</v>
      </c>
      <c r="J6084" s="13">
        <f>IF(G6084="Male",VLOOKUP(H6084,'Shoe size conversion table'!$B$6:$D$22,3),VLOOKUP(H6084,'Shoe size conversion table'!$J$6:$L$22,3))</f>
        <v>10</v>
      </c>
      <c r="K6084" s="11">
        <v>149</v>
      </c>
      <c r="L6084" s="12">
        <v>0.1</v>
      </c>
      <c r="M6084" s="7">
        <f t="shared" si="283"/>
        <v>2015</v>
      </c>
      <c r="N6084" s="7">
        <f t="shared" si="284"/>
        <v>9</v>
      </c>
      <c r="O6084" s="30">
        <f t="shared" si="285"/>
        <v>134.1</v>
      </c>
    </row>
    <row r="6085" spans="2:15" x14ac:dyDescent="0.2">
      <c r="B6085" s="13">
        <v>57797</v>
      </c>
      <c r="C6085" s="14">
        <v>42269.356111111229</v>
      </c>
      <c r="D6085" s="7" t="s">
        <v>8</v>
      </c>
      <c r="E6085" s="13">
        <v>2179</v>
      </c>
      <c r="F6085" s="7" t="s">
        <v>41</v>
      </c>
      <c r="G6085" s="7" t="s">
        <v>12</v>
      </c>
      <c r="H6085" s="13">
        <v>9</v>
      </c>
      <c r="I6085" s="13" t="str">
        <f>IF(G6085="Male",VLOOKUP(H6085,'Shoe size conversion table'!$B$6:$D$22,2),VLOOKUP(H6085,'Shoe size conversion table'!$J$6:$L$22,2))</f>
        <v>39-40</v>
      </c>
      <c r="J6085" s="13">
        <f>IF(G6085="Male",VLOOKUP(H6085,'Shoe size conversion table'!$B$6:$D$22,3),VLOOKUP(H6085,'Shoe size conversion table'!$J$6:$L$22,3))</f>
        <v>7</v>
      </c>
      <c r="K6085" s="11">
        <v>169</v>
      </c>
      <c r="L6085" s="12">
        <v>0.1</v>
      </c>
      <c r="M6085" s="7">
        <f t="shared" ref="M6085:M6148" si="286">YEAR(C6085)</f>
        <v>2015</v>
      </c>
      <c r="N6085" s="7">
        <f t="shared" si="284"/>
        <v>9</v>
      </c>
      <c r="O6085" s="30">
        <f t="shared" si="285"/>
        <v>152.1</v>
      </c>
    </row>
    <row r="6086" spans="2:15" x14ac:dyDescent="0.2">
      <c r="B6086" s="13">
        <v>57798</v>
      </c>
      <c r="C6086" s="14">
        <v>42269.376111111233</v>
      </c>
      <c r="D6086" s="7" t="s">
        <v>8</v>
      </c>
      <c r="E6086" s="13">
        <v>2230</v>
      </c>
      <c r="F6086" s="7" t="s">
        <v>39</v>
      </c>
      <c r="G6086" s="7" t="s">
        <v>12</v>
      </c>
      <c r="H6086" s="13">
        <v>7</v>
      </c>
      <c r="I6086" s="13" t="str">
        <f>IF(G6086="Male",VLOOKUP(H6086,'Shoe size conversion table'!$B$6:$D$22,2),VLOOKUP(H6086,'Shoe size conversion table'!$J$6:$L$22,2))</f>
        <v>37-38</v>
      </c>
      <c r="J6086" s="13">
        <f>IF(G6086="Male",VLOOKUP(H6086,'Shoe size conversion table'!$B$6:$D$22,3),VLOOKUP(H6086,'Shoe size conversion table'!$J$6:$L$22,3))</f>
        <v>5</v>
      </c>
      <c r="K6086" s="11">
        <v>129</v>
      </c>
      <c r="L6086" s="12">
        <v>0.5</v>
      </c>
      <c r="M6086" s="7">
        <f t="shared" si="286"/>
        <v>2015</v>
      </c>
      <c r="N6086" s="7">
        <f t="shared" ref="N6086:N6149" si="287">MONTH(C6086:C21053)</f>
        <v>9</v>
      </c>
      <c r="O6086" s="30">
        <f t="shared" ref="O6086:O6149" si="288">K6086*(1-L6086)</f>
        <v>64.5</v>
      </c>
    </row>
    <row r="6087" spans="2:15" x14ac:dyDescent="0.2">
      <c r="B6087" s="13">
        <v>57799</v>
      </c>
      <c r="C6087" s="14">
        <v>42269.646111111229</v>
      </c>
      <c r="D6087" s="7" t="s">
        <v>7</v>
      </c>
      <c r="E6087" s="13">
        <v>2192</v>
      </c>
      <c r="F6087" s="7" t="s">
        <v>48</v>
      </c>
      <c r="G6087" s="7" t="s">
        <v>11</v>
      </c>
      <c r="H6087" s="13">
        <v>7.5</v>
      </c>
      <c r="I6087" s="13" t="str">
        <f>IF(G6087="Male",VLOOKUP(H6087,'Shoe size conversion table'!$B$6:$D$22,2),VLOOKUP(H6087,'Shoe size conversion table'!$J$6:$L$22,2))</f>
        <v>40-41</v>
      </c>
      <c r="J6087" s="13">
        <f>IF(G6087="Male",VLOOKUP(H6087,'Shoe size conversion table'!$B$6:$D$22,3),VLOOKUP(H6087,'Shoe size conversion table'!$J$6:$L$22,3))</f>
        <v>7</v>
      </c>
      <c r="K6087" s="11">
        <v>169</v>
      </c>
      <c r="L6087" s="12">
        <v>0.2</v>
      </c>
      <c r="M6087" s="7">
        <f t="shared" si="286"/>
        <v>2015</v>
      </c>
      <c r="N6087" s="7">
        <f t="shared" si="287"/>
        <v>9</v>
      </c>
      <c r="O6087" s="30">
        <f t="shared" si="288"/>
        <v>135.20000000000002</v>
      </c>
    </row>
    <row r="6088" spans="2:15" x14ac:dyDescent="0.2">
      <c r="B6088" s="13">
        <v>57800</v>
      </c>
      <c r="C6088" s="14">
        <v>42269.766111111232</v>
      </c>
      <c r="D6088" s="7" t="s">
        <v>9</v>
      </c>
      <c r="E6088" s="13">
        <v>2190</v>
      </c>
      <c r="F6088" s="7" t="s">
        <v>62</v>
      </c>
      <c r="G6088" s="7" t="s">
        <v>12</v>
      </c>
      <c r="H6088" s="13">
        <v>9</v>
      </c>
      <c r="I6088" s="13" t="str">
        <f>IF(G6088="Male",VLOOKUP(H6088,'Shoe size conversion table'!$B$6:$D$22,2),VLOOKUP(H6088,'Shoe size conversion table'!$J$6:$L$22,2))</f>
        <v>39-40</v>
      </c>
      <c r="J6088" s="13">
        <f>IF(G6088="Male",VLOOKUP(H6088,'Shoe size conversion table'!$B$6:$D$22,3),VLOOKUP(H6088,'Shoe size conversion table'!$J$6:$L$22,3))</f>
        <v>7</v>
      </c>
      <c r="K6088" s="11">
        <v>149</v>
      </c>
      <c r="L6088" s="12">
        <v>0</v>
      </c>
      <c r="M6088" s="7">
        <f t="shared" si="286"/>
        <v>2015</v>
      </c>
      <c r="N6088" s="7">
        <f t="shared" si="287"/>
        <v>9</v>
      </c>
      <c r="O6088" s="30">
        <f t="shared" si="288"/>
        <v>149</v>
      </c>
    </row>
    <row r="6089" spans="2:15" x14ac:dyDescent="0.2">
      <c r="B6089" s="13">
        <v>57801</v>
      </c>
      <c r="C6089" s="14">
        <v>42269.776111111227</v>
      </c>
      <c r="D6089" s="7" t="s">
        <v>9</v>
      </c>
      <c r="E6089" s="13">
        <v>2196</v>
      </c>
      <c r="F6089" s="7" t="s">
        <v>61</v>
      </c>
      <c r="G6089" s="7" t="s">
        <v>12</v>
      </c>
      <c r="H6089" s="13">
        <v>8.5</v>
      </c>
      <c r="I6089" s="13">
        <f>IF(G6089="Male",VLOOKUP(H6089,'Shoe size conversion table'!$B$6:$D$22,2),VLOOKUP(H6089,'Shoe size conversion table'!$J$6:$L$22,2))</f>
        <v>39</v>
      </c>
      <c r="J6089" s="13">
        <f>IF(G6089="Male",VLOOKUP(H6089,'Shoe size conversion table'!$B$6:$D$22,3),VLOOKUP(H6089,'Shoe size conversion table'!$J$6:$L$22,3))</f>
        <v>6.5</v>
      </c>
      <c r="K6089" s="11">
        <v>199</v>
      </c>
      <c r="L6089" s="12">
        <v>0</v>
      </c>
      <c r="M6089" s="7">
        <f t="shared" si="286"/>
        <v>2015</v>
      </c>
      <c r="N6089" s="7">
        <f t="shared" si="287"/>
        <v>9</v>
      </c>
      <c r="O6089" s="30">
        <f t="shared" si="288"/>
        <v>199</v>
      </c>
    </row>
    <row r="6090" spans="2:15" x14ac:dyDescent="0.2">
      <c r="B6090" s="13">
        <v>57802</v>
      </c>
      <c r="C6090" s="14">
        <v>42269.906111111071</v>
      </c>
      <c r="D6090" s="7" t="s">
        <v>7</v>
      </c>
      <c r="E6090" s="13">
        <v>2153</v>
      </c>
      <c r="F6090" s="7" t="s">
        <v>50</v>
      </c>
      <c r="G6090" s="7" t="s">
        <v>11</v>
      </c>
      <c r="H6090" s="13">
        <v>9</v>
      </c>
      <c r="I6090" s="13">
        <f>IF(G6090="Male",VLOOKUP(H6090,'Shoe size conversion table'!$B$6:$D$22,2),VLOOKUP(H6090,'Shoe size conversion table'!$J$6:$L$22,2))</f>
        <v>42</v>
      </c>
      <c r="J6090" s="13">
        <f>IF(G6090="Male",VLOOKUP(H6090,'Shoe size conversion table'!$B$6:$D$22,3),VLOOKUP(H6090,'Shoe size conversion table'!$J$6:$L$22,3))</f>
        <v>8.5</v>
      </c>
      <c r="K6090" s="11">
        <v>199</v>
      </c>
      <c r="L6090" s="12">
        <v>0.5</v>
      </c>
      <c r="M6090" s="7">
        <f t="shared" si="286"/>
        <v>2015</v>
      </c>
      <c r="N6090" s="7">
        <f t="shared" si="287"/>
        <v>9</v>
      </c>
      <c r="O6090" s="30">
        <f t="shared" si="288"/>
        <v>99.5</v>
      </c>
    </row>
    <row r="6091" spans="2:15" x14ac:dyDescent="0.2">
      <c r="B6091" s="13">
        <v>57803</v>
      </c>
      <c r="C6091" s="14">
        <v>42269.93611111123</v>
      </c>
      <c r="D6091" s="7" t="s">
        <v>7</v>
      </c>
      <c r="E6091" s="13">
        <v>2209</v>
      </c>
      <c r="F6091" s="7" t="s">
        <v>48</v>
      </c>
      <c r="G6091" s="7" t="s">
        <v>11</v>
      </c>
      <c r="H6091" s="13">
        <v>9.5</v>
      </c>
      <c r="I6091" s="13" t="str">
        <f>IF(G6091="Male",VLOOKUP(H6091,'Shoe size conversion table'!$B$6:$D$22,2),VLOOKUP(H6091,'Shoe size conversion table'!$J$6:$L$22,2))</f>
        <v>42-43</v>
      </c>
      <c r="J6091" s="13">
        <f>IF(G6091="Male",VLOOKUP(H6091,'Shoe size conversion table'!$B$6:$D$22,3),VLOOKUP(H6091,'Shoe size conversion table'!$J$6:$L$22,3))</f>
        <v>9</v>
      </c>
      <c r="K6091" s="11">
        <v>199</v>
      </c>
      <c r="L6091" s="12">
        <v>0</v>
      </c>
      <c r="M6091" s="7">
        <f t="shared" si="286"/>
        <v>2015</v>
      </c>
      <c r="N6091" s="7">
        <f t="shared" si="287"/>
        <v>9</v>
      </c>
      <c r="O6091" s="30">
        <f t="shared" si="288"/>
        <v>199</v>
      </c>
    </row>
    <row r="6092" spans="2:15" x14ac:dyDescent="0.2">
      <c r="B6092" s="13">
        <v>57804</v>
      </c>
      <c r="C6092" s="14">
        <v>42269.966111111069</v>
      </c>
      <c r="D6092" s="7" t="s">
        <v>7</v>
      </c>
      <c r="E6092" s="13">
        <v>2158</v>
      </c>
      <c r="F6092" s="7" t="s">
        <v>47</v>
      </c>
      <c r="G6092" s="7" t="s">
        <v>11</v>
      </c>
      <c r="H6092" s="13">
        <v>9.5</v>
      </c>
      <c r="I6092" s="13" t="str">
        <f>IF(G6092="Male",VLOOKUP(H6092,'Shoe size conversion table'!$B$6:$D$22,2),VLOOKUP(H6092,'Shoe size conversion table'!$J$6:$L$22,2))</f>
        <v>42-43</v>
      </c>
      <c r="J6092" s="13">
        <f>IF(G6092="Male",VLOOKUP(H6092,'Shoe size conversion table'!$B$6:$D$22,3),VLOOKUP(H6092,'Shoe size conversion table'!$J$6:$L$22,3))</f>
        <v>9</v>
      </c>
      <c r="K6092" s="11">
        <v>139</v>
      </c>
      <c r="L6092" s="12">
        <v>0.5</v>
      </c>
      <c r="M6092" s="7">
        <f t="shared" si="286"/>
        <v>2015</v>
      </c>
      <c r="N6092" s="7">
        <f t="shared" si="287"/>
        <v>9</v>
      </c>
      <c r="O6092" s="30">
        <f t="shared" si="288"/>
        <v>69.5</v>
      </c>
    </row>
    <row r="6093" spans="2:15" x14ac:dyDescent="0.2">
      <c r="B6093" s="13">
        <v>57805</v>
      </c>
      <c r="C6093" s="14">
        <v>42269.966111111229</v>
      </c>
      <c r="D6093" s="7" t="s">
        <v>10</v>
      </c>
      <c r="E6093" s="13">
        <v>2191</v>
      </c>
      <c r="F6093" s="7" t="s">
        <v>35</v>
      </c>
      <c r="G6093" s="7" t="s">
        <v>11</v>
      </c>
      <c r="H6093" s="13">
        <v>12</v>
      </c>
      <c r="I6093" s="13">
        <f>IF(G6093="Male",VLOOKUP(H6093,'Shoe size conversion table'!$B$6:$D$22,2),VLOOKUP(H6093,'Shoe size conversion table'!$J$6:$L$22,2))</f>
        <v>45</v>
      </c>
      <c r="J6093" s="13">
        <f>IF(G6093="Male",VLOOKUP(H6093,'Shoe size conversion table'!$B$6:$D$22,3),VLOOKUP(H6093,'Shoe size conversion table'!$J$6:$L$22,3))</f>
        <v>11.5</v>
      </c>
      <c r="K6093" s="11">
        <v>149</v>
      </c>
      <c r="L6093" s="12">
        <v>0</v>
      </c>
      <c r="M6093" s="7">
        <f t="shared" si="286"/>
        <v>2015</v>
      </c>
      <c r="N6093" s="7">
        <f t="shared" si="287"/>
        <v>9</v>
      </c>
      <c r="O6093" s="30">
        <f t="shared" si="288"/>
        <v>149</v>
      </c>
    </row>
    <row r="6094" spans="2:15" x14ac:dyDescent="0.2">
      <c r="B6094" s="13">
        <v>57806</v>
      </c>
      <c r="C6094" s="14">
        <v>42270.11611111107</v>
      </c>
      <c r="D6094" s="7" t="s">
        <v>8</v>
      </c>
      <c r="E6094" s="13">
        <v>2186</v>
      </c>
      <c r="F6094" s="7" t="s">
        <v>37</v>
      </c>
      <c r="G6094" s="7" t="s">
        <v>11</v>
      </c>
      <c r="H6094" s="13">
        <v>10.5</v>
      </c>
      <c r="I6094" s="13" t="str">
        <f>IF(G6094="Male",VLOOKUP(H6094,'Shoe size conversion table'!$B$6:$D$22,2),VLOOKUP(H6094,'Shoe size conversion table'!$J$6:$L$22,2))</f>
        <v>43-44</v>
      </c>
      <c r="J6094" s="13">
        <f>IF(G6094="Male",VLOOKUP(H6094,'Shoe size conversion table'!$B$6:$D$22,3),VLOOKUP(H6094,'Shoe size conversion table'!$J$6:$L$22,3))</f>
        <v>10</v>
      </c>
      <c r="K6094" s="11">
        <v>129</v>
      </c>
      <c r="L6094" s="12">
        <v>0.3</v>
      </c>
      <c r="M6094" s="7">
        <f t="shared" si="286"/>
        <v>2015</v>
      </c>
      <c r="N6094" s="7">
        <f t="shared" si="287"/>
        <v>9</v>
      </c>
      <c r="O6094" s="30">
        <f t="shared" si="288"/>
        <v>90.3</v>
      </c>
    </row>
    <row r="6095" spans="2:15" x14ac:dyDescent="0.2">
      <c r="B6095" s="13">
        <v>57807</v>
      </c>
      <c r="C6095" s="14">
        <v>42270.146111111229</v>
      </c>
      <c r="D6095" s="7" t="s">
        <v>7</v>
      </c>
      <c r="E6095" s="13">
        <v>2172</v>
      </c>
      <c r="F6095" s="7" t="s">
        <v>48</v>
      </c>
      <c r="G6095" s="7" t="s">
        <v>11</v>
      </c>
      <c r="H6095" s="13">
        <v>10</v>
      </c>
      <c r="I6095" s="13">
        <f>IF(G6095="Male",VLOOKUP(H6095,'Shoe size conversion table'!$B$6:$D$22,2),VLOOKUP(H6095,'Shoe size conversion table'!$J$6:$L$22,2))</f>
        <v>43</v>
      </c>
      <c r="J6095" s="13">
        <f>IF(G6095="Male",VLOOKUP(H6095,'Shoe size conversion table'!$B$6:$D$22,3),VLOOKUP(H6095,'Shoe size conversion table'!$J$6:$L$22,3))</f>
        <v>9.5</v>
      </c>
      <c r="K6095" s="11">
        <v>179</v>
      </c>
      <c r="L6095" s="12">
        <v>0</v>
      </c>
      <c r="M6095" s="7">
        <f t="shared" si="286"/>
        <v>2015</v>
      </c>
      <c r="N6095" s="7">
        <f t="shared" si="287"/>
        <v>9</v>
      </c>
      <c r="O6095" s="30">
        <f t="shared" si="288"/>
        <v>179</v>
      </c>
    </row>
    <row r="6096" spans="2:15" x14ac:dyDescent="0.2">
      <c r="B6096" s="13">
        <v>57808</v>
      </c>
      <c r="C6096" s="14">
        <v>42270.246111111337</v>
      </c>
      <c r="D6096" s="7" t="s">
        <v>10</v>
      </c>
      <c r="E6096" s="13">
        <v>2157</v>
      </c>
      <c r="F6096" s="7" t="s">
        <v>34</v>
      </c>
      <c r="G6096" s="7" t="s">
        <v>12</v>
      </c>
      <c r="H6096" s="13">
        <v>7</v>
      </c>
      <c r="I6096" s="13" t="str">
        <f>IF(G6096="Male",VLOOKUP(H6096,'Shoe size conversion table'!$B$6:$D$22,2),VLOOKUP(H6096,'Shoe size conversion table'!$J$6:$L$22,2))</f>
        <v>37-38</v>
      </c>
      <c r="J6096" s="13">
        <f>IF(G6096="Male",VLOOKUP(H6096,'Shoe size conversion table'!$B$6:$D$22,3),VLOOKUP(H6096,'Shoe size conversion table'!$J$6:$L$22,3))</f>
        <v>5</v>
      </c>
      <c r="K6096" s="11">
        <v>179</v>
      </c>
      <c r="L6096" s="12">
        <v>0</v>
      </c>
      <c r="M6096" s="7">
        <f t="shared" si="286"/>
        <v>2015</v>
      </c>
      <c r="N6096" s="7">
        <f t="shared" si="287"/>
        <v>9</v>
      </c>
      <c r="O6096" s="30">
        <f t="shared" si="288"/>
        <v>179</v>
      </c>
    </row>
    <row r="6097" spans="2:15" x14ac:dyDescent="0.2">
      <c r="B6097" s="13">
        <v>57808</v>
      </c>
      <c r="C6097" s="14">
        <v>42270.246111111337</v>
      </c>
      <c r="D6097" s="7" t="s">
        <v>10</v>
      </c>
      <c r="E6097" s="13">
        <v>2202</v>
      </c>
      <c r="F6097" s="7" t="s">
        <v>34</v>
      </c>
      <c r="G6097" s="7" t="s">
        <v>11</v>
      </c>
      <c r="H6097" s="13">
        <v>10</v>
      </c>
      <c r="I6097" s="13">
        <f>IF(G6097="Male",VLOOKUP(H6097,'Shoe size conversion table'!$B$6:$D$22,2),VLOOKUP(H6097,'Shoe size conversion table'!$J$6:$L$22,2))</f>
        <v>43</v>
      </c>
      <c r="J6097" s="13">
        <f>IF(G6097="Male",VLOOKUP(H6097,'Shoe size conversion table'!$B$6:$D$22,3),VLOOKUP(H6097,'Shoe size conversion table'!$J$6:$L$22,3))</f>
        <v>9.5</v>
      </c>
      <c r="K6097" s="11">
        <v>159</v>
      </c>
      <c r="L6097" s="12">
        <v>0</v>
      </c>
      <c r="M6097" s="7">
        <f t="shared" si="286"/>
        <v>2015</v>
      </c>
      <c r="N6097" s="7">
        <f t="shared" si="287"/>
        <v>9</v>
      </c>
      <c r="O6097" s="30">
        <f t="shared" si="288"/>
        <v>159</v>
      </c>
    </row>
    <row r="6098" spans="2:15" x14ac:dyDescent="0.2">
      <c r="B6098" s="13">
        <v>57809</v>
      </c>
      <c r="C6098" s="14">
        <v>42270.32611111123</v>
      </c>
      <c r="D6098" s="7" t="s">
        <v>10</v>
      </c>
      <c r="E6098" s="13">
        <v>2161</v>
      </c>
      <c r="F6098" s="7" t="s">
        <v>34</v>
      </c>
      <c r="G6098" s="7" t="s">
        <v>11</v>
      </c>
      <c r="H6098" s="13">
        <v>10</v>
      </c>
      <c r="I6098" s="13">
        <f>IF(G6098="Male",VLOOKUP(H6098,'Shoe size conversion table'!$B$6:$D$22,2),VLOOKUP(H6098,'Shoe size conversion table'!$J$6:$L$22,2))</f>
        <v>43</v>
      </c>
      <c r="J6098" s="13">
        <f>IF(G6098="Male",VLOOKUP(H6098,'Shoe size conversion table'!$B$6:$D$22,3),VLOOKUP(H6098,'Shoe size conversion table'!$J$6:$L$22,3))</f>
        <v>9.5</v>
      </c>
      <c r="K6098" s="11">
        <v>129</v>
      </c>
      <c r="L6098" s="12">
        <v>0</v>
      </c>
      <c r="M6098" s="7">
        <f t="shared" si="286"/>
        <v>2015</v>
      </c>
      <c r="N6098" s="7">
        <f t="shared" si="287"/>
        <v>9</v>
      </c>
      <c r="O6098" s="30">
        <f t="shared" si="288"/>
        <v>129</v>
      </c>
    </row>
    <row r="6099" spans="2:15" x14ac:dyDescent="0.2">
      <c r="B6099" s="13">
        <v>57810</v>
      </c>
      <c r="C6099" s="14">
        <v>42270.356111111229</v>
      </c>
      <c r="D6099" s="7" t="s">
        <v>7</v>
      </c>
      <c r="E6099" s="13">
        <v>2169</v>
      </c>
      <c r="F6099" s="7" t="s">
        <v>50</v>
      </c>
      <c r="G6099" s="7" t="s">
        <v>11</v>
      </c>
      <c r="H6099" s="13">
        <v>10.5</v>
      </c>
      <c r="I6099" s="13" t="str">
        <f>IF(G6099="Male",VLOOKUP(H6099,'Shoe size conversion table'!$B$6:$D$22,2),VLOOKUP(H6099,'Shoe size conversion table'!$J$6:$L$22,2))</f>
        <v>43-44</v>
      </c>
      <c r="J6099" s="13">
        <f>IF(G6099="Male",VLOOKUP(H6099,'Shoe size conversion table'!$B$6:$D$22,3),VLOOKUP(H6099,'Shoe size conversion table'!$J$6:$L$22,3))</f>
        <v>10</v>
      </c>
      <c r="K6099" s="11">
        <v>179</v>
      </c>
      <c r="L6099" s="12">
        <v>0.1</v>
      </c>
      <c r="M6099" s="7">
        <f t="shared" si="286"/>
        <v>2015</v>
      </c>
      <c r="N6099" s="7">
        <f t="shared" si="287"/>
        <v>9</v>
      </c>
      <c r="O6099" s="30">
        <f t="shared" si="288"/>
        <v>161.1</v>
      </c>
    </row>
    <row r="6100" spans="2:15" x14ac:dyDescent="0.2">
      <c r="B6100" s="13">
        <v>57811</v>
      </c>
      <c r="C6100" s="14">
        <v>42270.376111111233</v>
      </c>
      <c r="D6100" s="7" t="s">
        <v>8</v>
      </c>
      <c r="E6100" s="13">
        <v>2166</v>
      </c>
      <c r="F6100" s="7" t="s">
        <v>40</v>
      </c>
      <c r="G6100" s="7" t="s">
        <v>11</v>
      </c>
      <c r="H6100" s="13">
        <v>9.5</v>
      </c>
      <c r="I6100" s="13" t="str">
        <f>IF(G6100="Male",VLOOKUP(H6100,'Shoe size conversion table'!$B$6:$D$22,2),VLOOKUP(H6100,'Shoe size conversion table'!$J$6:$L$22,2))</f>
        <v>42-43</v>
      </c>
      <c r="J6100" s="13">
        <f>IF(G6100="Male",VLOOKUP(H6100,'Shoe size conversion table'!$B$6:$D$22,3),VLOOKUP(H6100,'Shoe size conversion table'!$J$6:$L$22,3))</f>
        <v>9</v>
      </c>
      <c r="K6100" s="11">
        <v>169</v>
      </c>
      <c r="L6100" s="12">
        <v>0</v>
      </c>
      <c r="M6100" s="7">
        <f t="shared" si="286"/>
        <v>2015</v>
      </c>
      <c r="N6100" s="7">
        <f t="shared" si="287"/>
        <v>9</v>
      </c>
      <c r="O6100" s="30">
        <f t="shared" si="288"/>
        <v>169</v>
      </c>
    </row>
    <row r="6101" spans="2:15" x14ac:dyDescent="0.2">
      <c r="B6101" s="13">
        <v>57812</v>
      </c>
      <c r="C6101" s="14">
        <v>42270.596111111226</v>
      </c>
      <c r="D6101" s="7" t="s">
        <v>7</v>
      </c>
      <c r="E6101" s="13">
        <v>2209</v>
      </c>
      <c r="F6101" s="7" t="s">
        <v>46</v>
      </c>
      <c r="G6101" s="7" t="s">
        <v>11</v>
      </c>
      <c r="H6101" s="13">
        <v>7</v>
      </c>
      <c r="I6101" s="13">
        <f>IF(G6101="Male",VLOOKUP(H6101,'Shoe size conversion table'!$B$6:$D$22,2),VLOOKUP(H6101,'Shoe size conversion table'!$J$6:$L$22,2))</f>
        <v>40</v>
      </c>
      <c r="J6101" s="13">
        <f>IF(G6101="Male",VLOOKUP(H6101,'Shoe size conversion table'!$B$6:$D$22,3),VLOOKUP(H6101,'Shoe size conversion table'!$J$6:$L$22,3))</f>
        <v>6.5</v>
      </c>
      <c r="K6101" s="11">
        <v>169</v>
      </c>
      <c r="L6101" s="12">
        <v>0.3</v>
      </c>
      <c r="M6101" s="7">
        <f t="shared" si="286"/>
        <v>2015</v>
      </c>
      <c r="N6101" s="7">
        <f t="shared" si="287"/>
        <v>9</v>
      </c>
      <c r="O6101" s="30">
        <f t="shared" si="288"/>
        <v>118.3</v>
      </c>
    </row>
    <row r="6102" spans="2:15" x14ac:dyDescent="0.2">
      <c r="B6102" s="13">
        <v>57813</v>
      </c>
      <c r="C6102" s="14">
        <v>42270.75611111123</v>
      </c>
      <c r="D6102" s="7" t="s">
        <v>8</v>
      </c>
      <c r="E6102" s="13">
        <v>2207</v>
      </c>
      <c r="F6102" s="7" t="s">
        <v>42</v>
      </c>
      <c r="G6102" s="7" t="s">
        <v>12</v>
      </c>
      <c r="H6102" s="13">
        <v>9</v>
      </c>
      <c r="I6102" s="13" t="str">
        <f>IF(G6102="Male",VLOOKUP(H6102,'Shoe size conversion table'!$B$6:$D$22,2),VLOOKUP(H6102,'Shoe size conversion table'!$J$6:$L$22,2))</f>
        <v>39-40</v>
      </c>
      <c r="J6102" s="13">
        <f>IF(G6102="Male",VLOOKUP(H6102,'Shoe size conversion table'!$B$6:$D$22,3),VLOOKUP(H6102,'Shoe size conversion table'!$J$6:$L$22,3))</f>
        <v>7</v>
      </c>
      <c r="K6102" s="11">
        <v>149</v>
      </c>
      <c r="L6102" s="12">
        <v>0.3</v>
      </c>
      <c r="M6102" s="7">
        <f t="shared" si="286"/>
        <v>2015</v>
      </c>
      <c r="N6102" s="7">
        <f t="shared" si="287"/>
        <v>9</v>
      </c>
      <c r="O6102" s="30">
        <f t="shared" si="288"/>
        <v>104.3</v>
      </c>
    </row>
    <row r="6103" spans="2:15" x14ac:dyDescent="0.2">
      <c r="B6103" s="13">
        <v>57814</v>
      </c>
      <c r="C6103" s="14">
        <v>42270.766111111232</v>
      </c>
      <c r="D6103" s="7" t="s">
        <v>9</v>
      </c>
      <c r="E6103" s="13">
        <v>2242</v>
      </c>
      <c r="F6103" s="7" t="s">
        <v>59</v>
      </c>
      <c r="G6103" s="7" t="s">
        <v>12</v>
      </c>
      <c r="H6103" s="13">
        <v>9</v>
      </c>
      <c r="I6103" s="13" t="str">
        <f>IF(G6103="Male",VLOOKUP(H6103,'Shoe size conversion table'!$B$6:$D$22,2),VLOOKUP(H6103,'Shoe size conversion table'!$J$6:$L$22,2))</f>
        <v>39-40</v>
      </c>
      <c r="J6103" s="13">
        <f>IF(G6103="Male",VLOOKUP(H6103,'Shoe size conversion table'!$B$6:$D$22,3),VLOOKUP(H6103,'Shoe size conversion table'!$J$6:$L$22,3))</f>
        <v>7</v>
      </c>
      <c r="K6103" s="11">
        <v>149</v>
      </c>
      <c r="L6103" s="12">
        <v>0.5</v>
      </c>
      <c r="M6103" s="7">
        <f t="shared" si="286"/>
        <v>2015</v>
      </c>
      <c r="N6103" s="7">
        <f t="shared" si="287"/>
        <v>9</v>
      </c>
      <c r="O6103" s="30">
        <f t="shared" si="288"/>
        <v>74.5</v>
      </c>
    </row>
    <row r="6104" spans="2:15" x14ac:dyDescent="0.2">
      <c r="B6104" s="13">
        <v>57815</v>
      </c>
      <c r="C6104" s="14">
        <v>42270.786111111338</v>
      </c>
      <c r="D6104" s="7" t="s">
        <v>7</v>
      </c>
      <c r="E6104" s="13">
        <v>2157</v>
      </c>
      <c r="F6104" s="7" t="s">
        <v>48</v>
      </c>
      <c r="G6104" s="7" t="s">
        <v>12</v>
      </c>
      <c r="H6104" s="13">
        <v>9.5</v>
      </c>
      <c r="I6104" s="13">
        <f>IF(G6104="Male",VLOOKUP(H6104,'Shoe size conversion table'!$B$6:$D$22,2),VLOOKUP(H6104,'Shoe size conversion table'!$J$6:$L$22,2))</f>
        <v>40</v>
      </c>
      <c r="J6104" s="13">
        <f>IF(G6104="Male",VLOOKUP(H6104,'Shoe size conversion table'!$B$6:$D$22,3),VLOOKUP(H6104,'Shoe size conversion table'!$J$6:$L$22,3))</f>
        <v>7.5</v>
      </c>
      <c r="K6104" s="11">
        <v>189</v>
      </c>
      <c r="L6104" s="12">
        <v>0</v>
      </c>
      <c r="M6104" s="7">
        <f t="shared" si="286"/>
        <v>2015</v>
      </c>
      <c r="N6104" s="7">
        <f t="shared" si="287"/>
        <v>9</v>
      </c>
      <c r="O6104" s="30">
        <f t="shared" si="288"/>
        <v>189</v>
      </c>
    </row>
    <row r="6105" spans="2:15" x14ac:dyDescent="0.2">
      <c r="B6105" s="13">
        <v>57816</v>
      </c>
      <c r="C6105" s="14">
        <v>42270.846111111336</v>
      </c>
      <c r="D6105" s="7" t="s">
        <v>7</v>
      </c>
      <c r="E6105" s="13">
        <v>2184</v>
      </c>
      <c r="F6105" s="7" t="s">
        <v>48</v>
      </c>
      <c r="G6105" s="7" t="s">
        <v>11</v>
      </c>
      <c r="H6105" s="13">
        <v>11</v>
      </c>
      <c r="I6105" s="13">
        <f>IF(G6105="Male",VLOOKUP(H6105,'Shoe size conversion table'!$B$6:$D$22,2),VLOOKUP(H6105,'Shoe size conversion table'!$J$6:$L$22,2))</f>
        <v>44</v>
      </c>
      <c r="J6105" s="13">
        <f>IF(G6105="Male",VLOOKUP(H6105,'Shoe size conversion table'!$B$6:$D$22,3),VLOOKUP(H6105,'Shoe size conversion table'!$J$6:$L$22,3))</f>
        <v>10.5</v>
      </c>
      <c r="K6105" s="11">
        <v>179</v>
      </c>
      <c r="L6105" s="12">
        <v>0</v>
      </c>
      <c r="M6105" s="7">
        <f t="shared" si="286"/>
        <v>2015</v>
      </c>
      <c r="N6105" s="7">
        <f t="shared" si="287"/>
        <v>9</v>
      </c>
      <c r="O6105" s="30">
        <f t="shared" si="288"/>
        <v>179</v>
      </c>
    </row>
    <row r="6106" spans="2:15" x14ac:dyDescent="0.2">
      <c r="B6106" s="13">
        <v>57816</v>
      </c>
      <c r="C6106" s="14">
        <v>42270.846111111336</v>
      </c>
      <c r="D6106" s="7" t="s">
        <v>7</v>
      </c>
      <c r="E6106" s="13">
        <v>2159</v>
      </c>
      <c r="F6106" s="7" t="s">
        <v>45</v>
      </c>
      <c r="G6106" s="7" t="s">
        <v>11</v>
      </c>
      <c r="H6106" s="13">
        <v>10</v>
      </c>
      <c r="I6106" s="13">
        <f>IF(G6106="Male",VLOOKUP(H6106,'Shoe size conversion table'!$B$6:$D$22,2),VLOOKUP(H6106,'Shoe size conversion table'!$J$6:$L$22,2))</f>
        <v>43</v>
      </c>
      <c r="J6106" s="13">
        <f>IF(G6106="Male",VLOOKUP(H6106,'Shoe size conversion table'!$B$6:$D$22,3),VLOOKUP(H6106,'Shoe size conversion table'!$J$6:$L$22,3))</f>
        <v>9.5</v>
      </c>
      <c r="K6106" s="11">
        <v>189</v>
      </c>
      <c r="L6106" s="12">
        <v>0.1</v>
      </c>
      <c r="M6106" s="7">
        <f t="shared" si="286"/>
        <v>2015</v>
      </c>
      <c r="N6106" s="7">
        <f t="shared" si="287"/>
        <v>9</v>
      </c>
      <c r="O6106" s="30">
        <f t="shared" si="288"/>
        <v>170.1</v>
      </c>
    </row>
    <row r="6107" spans="2:15" x14ac:dyDescent="0.2">
      <c r="B6107" s="13">
        <v>57817</v>
      </c>
      <c r="C6107" s="14">
        <v>42270.86611111134</v>
      </c>
      <c r="D6107" s="7" t="s">
        <v>7</v>
      </c>
      <c r="E6107" s="13">
        <v>2203</v>
      </c>
      <c r="F6107" s="7" t="s">
        <v>51</v>
      </c>
      <c r="G6107" s="7" t="s">
        <v>11</v>
      </c>
      <c r="H6107" s="13">
        <v>9.5</v>
      </c>
      <c r="I6107" s="13" t="str">
        <f>IF(G6107="Male",VLOOKUP(H6107,'Shoe size conversion table'!$B$6:$D$22,2),VLOOKUP(H6107,'Shoe size conversion table'!$J$6:$L$22,2))</f>
        <v>42-43</v>
      </c>
      <c r="J6107" s="13">
        <f>IF(G6107="Male",VLOOKUP(H6107,'Shoe size conversion table'!$B$6:$D$22,3),VLOOKUP(H6107,'Shoe size conversion table'!$J$6:$L$22,3))</f>
        <v>9</v>
      </c>
      <c r="K6107" s="11">
        <v>199</v>
      </c>
      <c r="L6107" s="12">
        <v>0.1</v>
      </c>
      <c r="M6107" s="7">
        <f t="shared" si="286"/>
        <v>2015</v>
      </c>
      <c r="N6107" s="7">
        <f t="shared" si="287"/>
        <v>9</v>
      </c>
      <c r="O6107" s="30">
        <f t="shared" si="288"/>
        <v>179.1</v>
      </c>
    </row>
    <row r="6108" spans="2:15" x14ac:dyDescent="0.2">
      <c r="B6108" s="13">
        <v>57818</v>
      </c>
      <c r="C6108" s="14">
        <v>42270.906111111071</v>
      </c>
      <c r="D6108" s="7" t="s">
        <v>7</v>
      </c>
      <c r="E6108" s="13">
        <v>2224</v>
      </c>
      <c r="F6108" s="7" t="s">
        <v>56</v>
      </c>
      <c r="G6108" s="7" t="s">
        <v>12</v>
      </c>
      <c r="H6108" s="13">
        <v>8.5</v>
      </c>
      <c r="I6108" s="13">
        <f>IF(G6108="Male",VLOOKUP(H6108,'Shoe size conversion table'!$B$6:$D$22,2),VLOOKUP(H6108,'Shoe size conversion table'!$J$6:$L$22,2))</f>
        <v>39</v>
      </c>
      <c r="J6108" s="13">
        <f>IF(G6108="Male",VLOOKUP(H6108,'Shoe size conversion table'!$B$6:$D$22,3),VLOOKUP(H6108,'Shoe size conversion table'!$J$6:$L$22,3))</f>
        <v>6.5</v>
      </c>
      <c r="K6108" s="11">
        <v>139</v>
      </c>
      <c r="L6108" s="12">
        <v>0.1</v>
      </c>
      <c r="M6108" s="7">
        <f t="shared" si="286"/>
        <v>2015</v>
      </c>
      <c r="N6108" s="7">
        <f t="shared" si="287"/>
        <v>9</v>
      </c>
      <c r="O6108" s="30">
        <f t="shared" si="288"/>
        <v>125.10000000000001</v>
      </c>
    </row>
    <row r="6109" spans="2:15" x14ac:dyDescent="0.2">
      <c r="B6109" s="13">
        <v>57819</v>
      </c>
      <c r="C6109" s="14">
        <v>42270.966111111229</v>
      </c>
      <c r="D6109" s="7" t="s">
        <v>10</v>
      </c>
      <c r="E6109" s="13">
        <v>2215</v>
      </c>
      <c r="F6109" s="7" t="s">
        <v>35</v>
      </c>
      <c r="G6109" s="7" t="s">
        <v>12</v>
      </c>
      <c r="H6109" s="13">
        <v>7.5</v>
      </c>
      <c r="I6109" s="13">
        <f>IF(G6109="Male",VLOOKUP(H6109,'Shoe size conversion table'!$B$6:$D$22,2),VLOOKUP(H6109,'Shoe size conversion table'!$J$6:$L$22,2))</f>
        <v>38</v>
      </c>
      <c r="J6109" s="13">
        <f>IF(G6109="Male",VLOOKUP(H6109,'Shoe size conversion table'!$B$6:$D$22,3),VLOOKUP(H6109,'Shoe size conversion table'!$J$6:$L$22,3))</f>
        <v>5.5</v>
      </c>
      <c r="K6109" s="11">
        <v>159</v>
      </c>
      <c r="L6109" s="12">
        <v>0.3</v>
      </c>
      <c r="M6109" s="7">
        <f t="shared" si="286"/>
        <v>2015</v>
      </c>
      <c r="N6109" s="7">
        <f t="shared" si="287"/>
        <v>9</v>
      </c>
      <c r="O6109" s="30">
        <f t="shared" si="288"/>
        <v>111.3</v>
      </c>
    </row>
    <row r="6110" spans="2:15" x14ac:dyDescent="0.2">
      <c r="B6110" s="13">
        <v>57820</v>
      </c>
      <c r="C6110" s="14">
        <v>42271.006111111339</v>
      </c>
      <c r="D6110" s="7" t="s">
        <v>7</v>
      </c>
      <c r="E6110" s="13">
        <v>2226</v>
      </c>
      <c r="F6110" s="7" t="s">
        <v>50</v>
      </c>
      <c r="G6110" s="7" t="s">
        <v>12</v>
      </c>
      <c r="H6110" s="13">
        <v>8</v>
      </c>
      <c r="I6110" s="13" t="str">
        <f>IF(G6110="Male",VLOOKUP(H6110,'Shoe size conversion table'!$B$6:$D$22,2),VLOOKUP(H6110,'Shoe size conversion table'!$J$6:$L$22,2))</f>
        <v>38-39</v>
      </c>
      <c r="J6110" s="13">
        <f>IF(G6110="Male",VLOOKUP(H6110,'Shoe size conversion table'!$B$6:$D$22,3),VLOOKUP(H6110,'Shoe size conversion table'!$J$6:$L$22,3))</f>
        <v>6</v>
      </c>
      <c r="K6110" s="11">
        <v>179</v>
      </c>
      <c r="L6110" s="12">
        <v>0</v>
      </c>
      <c r="M6110" s="7">
        <f t="shared" si="286"/>
        <v>2015</v>
      </c>
      <c r="N6110" s="7">
        <f t="shared" si="287"/>
        <v>9</v>
      </c>
      <c r="O6110" s="30">
        <f t="shared" si="288"/>
        <v>179</v>
      </c>
    </row>
    <row r="6111" spans="2:15" x14ac:dyDescent="0.2">
      <c r="B6111" s="13">
        <v>57821</v>
      </c>
      <c r="C6111" s="14">
        <v>42271.146111111229</v>
      </c>
      <c r="D6111" s="7" t="s">
        <v>7</v>
      </c>
      <c r="E6111" s="13">
        <v>2214</v>
      </c>
      <c r="F6111" s="7" t="s">
        <v>57</v>
      </c>
      <c r="G6111" s="7" t="s">
        <v>11</v>
      </c>
      <c r="H6111" s="13">
        <v>8</v>
      </c>
      <c r="I6111" s="13">
        <f>IF(G6111="Male",VLOOKUP(H6111,'Shoe size conversion table'!$B$6:$D$22,2),VLOOKUP(H6111,'Shoe size conversion table'!$J$6:$L$22,2))</f>
        <v>41</v>
      </c>
      <c r="J6111" s="13">
        <f>IF(G6111="Male",VLOOKUP(H6111,'Shoe size conversion table'!$B$6:$D$22,3),VLOOKUP(H6111,'Shoe size conversion table'!$J$6:$L$22,3))</f>
        <v>7.5</v>
      </c>
      <c r="K6111" s="11">
        <v>159</v>
      </c>
      <c r="L6111" s="12">
        <v>0.5</v>
      </c>
      <c r="M6111" s="7">
        <f t="shared" si="286"/>
        <v>2015</v>
      </c>
      <c r="N6111" s="7">
        <f t="shared" si="287"/>
        <v>9</v>
      </c>
      <c r="O6111" s="30">
        <f t="shared" si="288"/>
        <v>79.5</v>
      </c>
    </row>
    <row r="6112" spans="2:15" x14ac:dyDescent="0.2">
      <c r="B6112" s="13">
        <v>57822</v>
      </c>
      <c r="C6112" s="14">
        <v>42271.176111111337</v>
      </c>
      <c r="D6112" s="7" t="s">
        <v>7</v>
      </c>
      <c r="E6112" s="13">
        <v>2229</v>
      </c>
      <c r="F6112" s="7" t="s">
        <v>50</v>
      </c>
      <c r="G6112" s="7" t="s">
        <v>11</v>
      </c>
      <c r="H6112" s="13">
        <v>9</v>
      </c>
      <c r="I6112" s="13">
        <f>IF(G6112="Male",VLOOKUP(H6112,'Shoe size conversion table'!$B$6:$D$22,2),VLOOKUP(H6112,'Shoe size conversion table'!$J$6:$L$22,2))</f>
        <v>42</v>
      </c>
      <c r="J6112" s="13">
        <f>IF(G6112="Male",VLOOKUP(H6112,'Shoe size conversion table'!$B$6:$D$22,3),VLOOKUP(H6112,'Shoe size conversion table'!$J$6:$L$22,3))</f>
        <v>8.5</v>
      </c>
      <c r="K6112" s="11">
        <v>129</v>
      </c>
      <c r="L6112" s="12">
        <v>0</v>
      </c>
      <c r="M6112" s="7">
        <f t="shared" si="286"/>
        <v>2015</v>
      </c>
      <c r="N6112" s="7">
        <f t="shared" si="287"/>
        <v>9</v>
      </c>
      <c r="O6112" s="30">
        <f t="shared" si="288"/>
        <v>129</v>
      </c>
    </row>
    <row r="6113" spans="2:15" x14ac:dyDescent="0.2">
      <c r="B6113" s="13">
        <v>57823</v>
      </c>
      <c r="C6113" s="14">
        <v>42271.346111111066</v>
      </c>
      <c r="D6113" s="7" t="s">
        <v>8</v>
      </c>
      <c r="E6113" s="13">
        <v>2230</v>
      </c>
      <c r="F6113" s="7" t="s">
        <v>38</v>
      </c>
      <c r="G6113" s="7" t="s">
        <v>11</v>
      </c>
      <c r="H6113" s="13">
        <v>9</v>
      </c>
      <c r="I6113" s="13">
        <f>IF(G6113="Male",VLOOKUP(H6113,'Shoe size conversion table'!$B$6:$D$22,2),VLOOKUP(H6113,'Shoe size conversion table'!$J$6:$L$22,2))</f>
        <v>42</v>
      </c>
      <c r="J6113" s="13">
        <f>IF(G6113="Male",VLOOKUP(H6113,'Shoe size conversion table'!$B$6:$D$22,3),VLOOKUP(H6113,'Shoe size conversion table'!$J$6:$L$22,3))</f>
        <v>8.5</v>
      </c>
      <c r="K6113" s="11">
        <v>199</v>
      </c>
      <c r="L6113" s="12">
        <v>0.2</v>
      </c>
      <c r="M6113" s="7">
        <f t="shared" si="286"/>
        <v>2015</v>
      </c>
      <c r="N6113" s="7">
        <f t="shared" si="287"/>
        <v>9</v>
      </c>
      <c r="O6113" s="30">
        <f t="shared" si="288"/>
        <v>159.20000000000002</v>
      </c>
    </row>
    <row r="6114" spans="2:15" x14ac:dyDescent="0.2">
      <c r="B6114" s="13">
        <v>57824</v>
      </c>
      <c r="C6114" s="14">
        <v>42271.356111111229</v>
      </c>
      <c r="D6114" s="7" t="s">
        <v>10</v>
      </c>
      <c r="E6114" s="13">
        <v>2200</v>
      </c>
      <c r="F6114" s="7" t="s">
        <v>36</v>
      </c>
      <c r="G6114" s="7" t="s">
        <v>11</v>
      </c>
      <c r="H6114" s="13">
        <v>12</v>
      </c>
      <c r="I6114" s="13">
        <f>IF(G6114="Male",VLOOKUP(H6114,'Shoe size conversion table'!$B$6:$D$22,2),VLOOKUP(H6114,'Shoe size conversion table'!$J$6:$L$22,2))</f>
        <v>45</v>
      </c>
      <c r="J6114" s="13">
        <f>IF(G6114="Male",VLOOKUP(H6114,'Shoe size conversion table'!$B$6:$D$22,3),VLOOKUP(H6114,'Shoe size conversion table'!$J$6:$L$22,3))</f>
        <v>11.5</v>
      </c>
      <c r="K6114" s="11">
        <v>179</v>
      </c>
      <c r="L6114" s="12">
        <v>0.3</v>
      </c>
      <c r="M6114" s="7">
        <f t="shared" si="286"/>
        <v>2015</v>
      </c>
      <c r="N6114" s="7">
        <f t="shared" si="287"/>
        <v>9</v>
      </c>
      <c r="O6114" s="30">
        <f t="shared" si="288"/>
        <v>125.3</v>
      </c>
    </row>
    <row r="6115" spans="2:15" x14ac:dyDescent="0.2">
      <c r="B6115" s="13">
        <v>57825</v>
      </c>
      <c r="C6115" s="14">
        <v>42271.356111111229</v>
      </c>
      <c r="D6115" s="7" t="s">
        <v>8</v>
      </c>
      <c r="E6115" s="13">
        <v>2222</v>
      </c>
      <c r="F6115" s="7" t="s">
        <v>39</v>
      </c>
      <c r="G6115" s="7" t="s">
        <v>12</v>
      </c>
      <c r="H6115" s="13">
        <v>9</v>
      </c>
      <c r="I6115" s="13" t="str">
        <f>IF(G6115="Male",VLOOKUP(H6115,'Shoe size conversion table'!$B$6:$D$22,2),VLOOKUP(H6115,'Shoe size conversion table'!$J$6:$L$22,2))</f>
        <v>39-40</v>
      </c>
      <c r="J6115" s="13">
        <f>IF(G6115="Male",VLOOKUP(H6115,'Shoe size conversion table'!$B$6:$D$22,3),VLOOKUP(H6115,'Shoe size conversion table'!$J$6:$L$22,3))</f>
        <v>7</v>
      </c>
      <c r="K6115" s="11">
        <v>169</v>
      </c>
      <c r="L6115" s="12">
        <v>0</v>
      </c>
      <c r="M6115" s="7">
        <f t="shared" si="286"/>
        <v>2015</v>
      </c>
      <c r="N6115" s="7">
        <f t="shared" si="287"/>
        <v>9</v>
      </c>
      <c r="O6115" s="30">
        <f t="shared" si="288"/>
        <v>169</v>
      </c>
    </row>
    <row r="6116" spans="2:15" x14ac:dyDescent="0.2">
      <c r="B6116" s="13">
        <v>57826</v>
      </c>
      <c r="C6116" s="14">
        <v>42271.406111111231</v>
      </c>
      <c r="D6116" s="7" t="s">
        <v>9</v>
      </c>
      <c r="E6116" s="13">
        <v>2225</v>
      </c>
      <c r="F6116" s="7" t="s">
        <v>61</v>
      </c>
      <c r="G6116" s="7" t="s">
        <v>11</v>
      </c>
      <c r="H6116" s="13">
        <v>9</v>
      </c>
      <c r="I6116" s="13">
        <f>IF(G6116="Male",VLOOKUP(H6116,'Shoe size conversion table'!$B$6:$D$22,2),VLOOKUP(H6116,'Shoe size conversion table'!$J$6:$L$22,2))</f>
        <v>42</v>
      </c>
      <c r="J6116" s="13">
        <f>IF(G6116="Male",VLOOKUP(H6116,'Shoe size conversion table'!$B$6:$D$22,3),VLOOKUP(H6116,'Shoe size conversion table'!$J$6:$L$22,3))</f>
        <v>8.5</v>
      </c>
      <c r="K6116" s="11">
        <v>199</v>
      </c>
      <c r="L6116" s="12">
        <v>0</v>
      </c>
      <c r="M6116" s="7">
        <f t="shared" si="286"/>
        <v>2015</v>
      </c>
      <c r="N6116" s="7">
        <f t="shared" si="287"/>
        <v>9</v>
      </c>
      <c r="O6116" s="30">
        <f t="shared" si="288"/>
        <v>199</v>
      </c>
    </row>
    <row r="6117" spans="2:15" x14ac:dyDescent="0.2">
      <c r="B6117" s="13">
        <v>57827</v>
      </c>
      <c r="C6117" s="14">
        <v>42271.416111111073</v>
      </c>
      <c r="D6117" s="7" t="s">
        <v>10</v>
      </c>
      <c r="E6117" s="13">
        <v>2193</v>
      </c>
      <c r="F6117" s="7" t="s">
        <v>34</v>
      </c>
      <c r="G6117" s="7" t="s">
        <v>11</v>
      </c>
      <c r="H6117" s="13">
        <v>12</v>
      </c>
      <c r="I6117" s="13">
        <f>IF(G6117="Male",VLOOKUP(H6117,'Shoe size conversion table'!$B$6:$D$22,2),VLOOKUP(H6117,'Shoe size conversion table'!$J$6:$L$22,2))</f>
        <v>45</v>
      </c>
      <c r="J6117" s="13">
        <f>IF(G6117="Male",VLOOKUP(H6117,'Shoe size conversion table'!$B$6:$D$22,3),VLOOKUP(H6117,'Shoe size conversion table'!$J$6:$L$22,3))</f>
        <v>11.5</v>
      </c>
      <c r="K6117" s="11">
        <v>129</v>
      </c>
      <c r="L6117" s="12">
        <v>0</v>
      </c>
      <c r="M6117" s="7">
        <f t="shared" si="286"/>
        <v>2015</v>
      </c>
      <c r="N6117" s="7">
        <f t="shared" si="287"/>
        <v>9</v>
      </c>
      <c r="O6117" s="30">
        <f t="shared" si="288"/>
        <v>129</v>
      </c>
    </row>
    <row r="6118" spans="2:15" x14ac:dyDescent="0.2">
      <c r="B6118" s="13">
        <v>57828</v>
      </c>
      <c r="C6118" s="14">
        <v>42271.446111111232</v>
      </c>
      <c r="D6118" s="7" t="s">
        <v>7</v>
      </c>
      <c r="E6118" s="13">
        <v>2156</v>
      </c>
      <c r="F6118" s="7" t="s">
        <v>55</v>
      </c>
      <c r="G6118" s="7" t="s">
        <v>11</v>
      </c>
      <c r="H6118" s="13">
        <v>9.5</v>
      </c>
      <c r="I6118" s="13" t="str">
        <f>IF(G6118="Male",VLOOKUP(H6118,'Shoe size conversion table'!$B$6:$D$22,2),VLOOKUP(H6118,'Shoe size conversion table'!$J$6:$L$22,2))</f>
        <v>42-43</v>
      </c>
      <c r="J6118" s="13">
        <f>IF(G6118="Male",VLOOKUP(H6118,'Shoe size conversion table'!$B$6:$D$22,3),VLOOKUP(H6118,'Shoe size conversion table'!$J$6:$L$22,3))</f>
        <v>9</v>
      </c>
      <c r="K6118" s="11">
        <v>179</v>
      </c>
      <c r="L6118" s="12">
        <v>0.2</v>
      </c>
      <c r="M6118" s="7">
        <f t="shared" si="286"/>
        <v>2015</v>
      </c>
      <c r="N6118" s="7">
        <f t="shared" si="287"/>
        <v>9</v>
      </c>
      <c r="O6118" s="30">
        <f t="shared" si="288"/>
        <v>143.20000000000002</v>
      </c>
    </row>
    <row r="6119" spans="2:15" x14ac:dyDescent="0.2">
      <c r="B6119" s="13">
        <v>57829</v>
      </c>
      <c r="C6119" s="14">
        <v>42271.466111111069</v>
      </c>
      <c r="D6119" s="7" t="s">
        <v>7</v>
      </c>
      <c r="E6119" s="13">
        <v>2168</v>
      </c>
      <c r="F6119" s="7" t="s">
        <v>49</v>
      </c>
      <c r="G6119" s="7" t="s">
        <v>12</v>
      </c>
      <c r="H6119" s="13">
        <v>6</v>
      </c>
      <c r="I6119" s="13" t="str">
        <f>IF(G6119="Male",VLOOKUP(H6119,'Shoe size conversion table'!$B$6:$D$22,2),VLOOKUP(H6119,'Shoe size conversion table'!$J$6:$L$22,2))</f>
        <v>36-37</v>
      </c>
      <c r="J6119" s="13">
        <f>IF(G6119="Male",VLOOKUP(H6119,'Shoe size conversion table'!$B$6:$D$22,3),VLOOKUP(H6119,'Shoe size conversion table'!$J$6:$L$22,3))</f>
        <v>4</v>
      </c>
      <c r="K6119" s="11">
        <v>129</v>
      </c>
      <c r="L6119" s="12">
        <v>0.1</v>
      </c>
      <c r="M6119" s="7">
        <f t="shared" si="286"/>
        <v>2015</v>
      </c>
      <c r="N6119" s="7">
        <f t="shared" si="287"/>
        <v>9</v>
      </c>
      <c r="O6119" s="30">
        <f t="shared" si="288"/>
        <v>116.10000000000001</v>
      </c>
    </row>
    <row r="6120" spans="2:15" x14ac:dyDescent="0.2">
      <c r="B6120" s="13">
        <v>57830</v>
      </c>
      <c r="C6120" s="14">
        <v>42271.596111111226</v>
      </c>
      <c r="D6120" s="7" t="s">
        <v>7</v>
      </c>
      <c r="E6120" s="13">
        <v>2203</v>
      </c>
      <c r="F6120" s="7" t="s">
        <v>47</v>
      </c>
      <c r="G6120" s="7" t="s">
        <v>11</v>
      </c>
      <c r="H6120" s="13">
        <v>9</v>
      </c>
      <c r="I6120" s="13">
        <f>IF(G6120="Male",VLOOKUP(H6120,'Shoe size conversion table'!$B$6:$D$22,2),VLOOKUP(H6120,'Shoe size conversion table'!$J$6:$L$22,2))</f>
        <v>42</v>
      </c>
      <c r="J6120" s="13">
        <f>IF(G6120="Male",VLOOKUP(H6120,'Shoe size conversion table'!$B$6:$D$22,3),VLOOKUP(H6120,'Shoe size conversion table'!$J$6:$L$22,3))</f>
        <v>8.5</v>
      </c>
      <c r="K6120" s="11">
        <v>139</v>
      </c>
      <c r="L6120" s="12">
        <v>0</v>
      </c>
      <c r="M6120" s="7">
        <f t="shared" si="286"/>
        <v>2015</v>
      </c>
      <c r="N6120" s="7">
        <f t="shared" si="287"/>
        <v>9</v>
      </c>
      <c r="O6120" s="30">
        <f t="shared" si="288"/>
        <v>139</v>
      </c>
    </row>
    <row r="6121" spans="2:15" x14ac:dyDescent="0.2">
      <c r="B6121" s="13">
        <v>57831</v>
      </c>
      <c r="C6121" s="14">
        <v>42271.836111111334</v>
      </c>
      <c r="D6121" s="7" t="s">
        <v>10</v>
      </c>
      <c r="E6121" s="13">
        <v>2222</v>
      </c>
      <c r="F6121" s="7" t="s">
        <v>35</v>
      </c>
      <c r="G6121" s="7" t="s">
        <v>12</v>
      </c>
      <c r="H6121" s="13">
        <v>9.5</v>
      </c>
      <c r="I6121" s="13">
        <f>IF(G6121="Male",VLOOKUP(H6121,'Shoe size conversion table'!$B$6:$D$22,2),VLOOKUP(H6121,'Shoe size conversion table'!$J$6:$L$22,2))</f>
        <v>40</v>
      </c>
      <c r="J6121" s="13">
        <f>IF(G6121="Male",VLOOKUP(H6121,'Shoe size conversion table'!$B$6:$D$22,3),VLOOKUP(H6121,'Shoe size conversion table'!$J$6:$L$22,3))</f>
        <v>7.5</v>
      </c>
      <c r="K6121" s="11">
        <v>179</v>
      </c>
      <c r="L6121" s="12">
        <v>0</v>
      </c>
      <c r="M6121" s="7">
        <f t="shared" si="286"/>
        <v>2015</v>
      </c>
      <c r="N6121" s="7">
        <f t="shared" si="287"/>
        <v>9</v>
      </c>
      <c r="O6121" s="30">
        <f t="shared" si="288"/>
        <v>179</v>
      </c>
    </row>
    <row r="6122" spans="2:15" x14ac:dyDescent="0.2">
      <c r="B6122" s="13">
        <v>57832</v>
      </c>
      <c r="C6122" s="14">
        <v>42271.846111111336</v>
      </c>
      <c r="D6122" s="7" t="s">
        <v>7</v>
      </c>
      <c r="E6122" s="13">
        <v>2223</v>
      </c>
      <c r="F6122" s="7" t="s">
        <v>48</v>
      </c>
      <c r="G6122" s="7" t="s">
        <v>11</v>
      </c>
      <c r="H6122" s="13">
        <v>9</v>
      </c>
      <c r="I6122" s="13">
        <f>IF(G6122="Male",VLOOKUP(H6122,'Shoe size conversion table'!$B$6:$D$22,2),VLOOKUP(H6122,'Shoe size conversion table'!$J$6:$L$22,2))</f>
        <v>42</v>
      </c>
      <c r="J6122" s="13">
        <f>IF(G6122="Male",VLOOKUP(H6122,'Shoe size conversion table'!$B$6:$D$22,3),VLOOKUP(H6122,'Shoe size conversion table'!$J$6:$L$22,3))</f>
        <v>8.5</v>
      </c>
      <c r="K6122" s="11">
        <v>199</v>
      </c>
      <c r="L6122" s="12">
        <v>0</v>
      </c>
      <c r="M6122" s="7">
        <f t="shared" si="286"/>
        <v>2015</v>
      </c>
      <c r="N6122" s="7">
        <f t="shared" si="287"/>
        <v>9</v>
      </c>
      <c r="O6122" s="30">
        <f t="shared" si="288"/>
        <v>199</v>
      </c>
    </row>
    <row r="6123" spans="2:15" x14ac:dyDescent="0.2">
      <c r="B6123" s="13">
        <v>57832</v>
      </c>
      <c r="C6123" s="14">
        <v>42271.846111111336</v>
      </c>
      <c r="D6123" s="7" t="s">
        <v>7</v>
      </c>
      <c r="E6123" s="13">
        <v>2211</v>
      </c>
      <c r="F6123" s="7" t="s">
        <v>53</v>
      </c>
      <c r="G6123" s="7" t="s">
        <v>11</v>
      </c>
      <c r="H6123" s="13">
        <v>8</v>
      </c>
      <c r="I6123" s="13">
        <f>IF(G6123="Male",VLOOKUP(H6123,'Shoe size conversion table'!$B$6:$D$22,2),VLOOKUP(H6123,'Shoe size conversion table'!$J$6:$L$22,2))</f>
        <v>41</v>
      </c>
      <c r="J6123" s="13">
        <f>IF(G6123="Male",VLOOKUP(H6123,'Shoe size conversion table'!$B$6:$D$22,3),VLOOKUP(H6123,'Shoe size conversion table'!$J$6:$L$22,3))</f>
        <v>7.5</v>
      </c>
      <c r="K6123" s="11">
        <v>189</v>
      </c>
      <c r="L6123" s="12">
        <v>0</v>
      </c>
      <c r="M6123" s="7">
        <f t="shared" si="286"/>
        <v>2015</v>
      </c>
      <c r="N6123" s="7">
        <f t="shared" si="287"/>
        <v>9</v>
      </c>
      <c r="O6123" s="30">
        <f t="shared" si="288"/>
        <v>189</v>
      </c>
    </row>
    <row r="6124" spans="2:15" x14ac:dyDescent="0.2">
      <c r="B6124" s="13">
        <v>57833</v>
      </c>
      <c r="C6124" s="14">
        <v>42272.356111111229</v>
      </c>
      <c r="D6124" s="7" t="s">
        <v>10</v>
      </c>
      <c r="E6124" s="13">
        <v>2163</v>
      </c>
      <c r="F6124" s="7" t="s">
        <v>36</v>
      </c>
      <c r="G6124" s="7" t="s">
        <v>11</v>
      </c>
      <c r="H6124" s="13">
        <v>9.5</v>
      </c>
      <c r="I6124" s="13" t="str">
        <f>IF(G6124="Male",VLOOKUP(H6124,'Shoe size conversion table'!$B$6:$D$22,2),VLOOKUP(H6124,'Shoe size conversion table'!$J$6:$L$22,2))</f>
        <v>42-43</v>
      </c>
      <c r="J6124" s="13">
        <f>IF(G6124="Male",VLOOKUP(H6124,'Shoe size conversion table'!$B$6:$D$22,3),VLOOKUP(H6124,'Shoe size conversion table'!$J$6:$L$22,3))</f>
        <v>9</v>
      </c>
      <c r="K6124" s="11">
        <v>149</v>
      </c>
      <c r="L6124" s="12">
        <v>0</v>
      </c>
      <c r="M6124" s="7">
        <f t="shared" si="286"/>
        <v>2015</v>
      </c>
      <c r="N6124" s="7">
        <f t="shared" si="287"/>
        <v>9</v>
      </c>
      <c r="O6124" s="30">
        <f t="shared" si="288"/>
        <v>149</v>
      </c>
    </row>
    <row r="6125" spans="2:15" x14ac:dyDescent="0.2">
      <c r="B6125" s="13">
        <v>57834</v>
      </c>
      <c r="C6125" s="14">
        <v>42272.396111111229</v>
      </c>
      <c r="D6125" s="7" t="s">
        <v>8</v>
      </c>
      <c r="E6125" s="13">
        <v>2161</v>
      </c>
      <c r="F6125" s="7" t="s">
        <v>38</v>
      </c>
      <c r="G6125" s="7" t="s">
        <v>12</v>
      </c>
      <c r="H6125" s="13">
        <v>7</v>
      </c>
      <c r="I6125" s="13" t="str">
        <f>IF(G6125="Male",VLOOKUP(H6125,'Shoe size conversion table'!$B$6:$D$22,2),VLOOKUP(H6125,'Shoe size conversion table'!$J$6:$L$22,2))</f>
        <v>37-38</v>
      </c>
      <c r="J6125" s="13">
        <f>IF(G6125="Male",VLOOKUP(H6125,'Shoe size conversion table'!$B$6:$D$22,3),VLOOKUP(H6125,'Shoe size conversion table'!$J$6:$L$22,3))</f>
        <v>5</v>
      </c>
      <c r="K6125" s="11">
        <v>199</v>
      </c>
      <c r="L6125" s="12">
        <v>0.5</v>
      </c>
      <c r="M6125" s="7">
        <f t="shared" si="286"/>
        <v>2015</v>
      </c>
      <c r="N6125" s="7">
        <f t="shared" si="287"/>
        <v>9</v>
      </c>
      <c r="O6125" s="30">
        <f t="shared" si="288"/>
        <v>99.5</v>
      </c>
    </row>
    <row r="6126" spans="2:15" x14ac:dyDescent="0.2">
      <c r="B6126" s="13">
        <v>57835</v>
      </c>
      <c r="C6126" s="14">
        <v>42272.596111111336</v>
      </c>
      <c r="D6126" s="7" t="s">
        <v>10</v>
      </c>
      <c r="E6126" s="13">
        <v>2197</v>
      </c>
      <c r="F6126" s="7" t="s">
        <v>35</v>
      </c>
      <c r="G6126" s="7" t="s">
        <v>11</v>
      </c>
      <c r="H6126" s="13">
        <v>10.5</v>
      </c>
      <c r="I6126" s="13" t="str">
        <f>IF(G6126="Male",VLOOKUP(H6126,'Shoe size conversion table'!$B$6:$D$22,2),VLOOKUP(H6126,'Shoe size conversion table'!$J$6:$L$22,2))</f>
        <v>43-44</v>
      </c>
      <c r="J6126" s="13">
        <f>IF(G6126="Male",VLOOKUP(H6126,'Shoe size conversion table'!$B$6:$D$22,3),VLOOKUP(H6126,'Shoe size conversion table'!$J$6:$L$22,3))</f>
        <v>10</v>
      </c>
      <c r="K6126" s="11">
        <v>129</v>
      </c>
      <c r="L6126" s="12">
        <v>0.2</v>
      </c>
      <c r="M6126" s="7">
        <f t="shared" si="286"/>
        <v>2015</v>
      </c>
      <c r="N6126" s="7">
        <f t="shared" si="287"/>
        <v>9</v>
      </c>
      <c r="O6126" s="30">
        <f t="shared" si="288"/>
        <v>103.2</v>
      </c>
    </row>
    <row r="6127" spans="2:15" x14ac:dyDescent="0.2">
      <c r="B6127" s="13">
        <v>57836</v>
      </c>
      <c r="C6127" s="14">
        <v>42272.676111111075</v>
      </c>
      <c r="D6127" s="7" t="s">
        <v>7</v>
      </c>
      <c r="E6127" s="13">
        <v>2157</v>
      </c>
      <c r="F6127" s="7" t="s">
        <v>54</v>
      </c>
      <c r="G6127" s="7" t="s">
        <v>12</v>
      </c>
      <c r="H6127" s="13">
        <v>8.5</v>
      </c>
      <c r="I6127" s="13">
        <f>IF(G6127="Male",VLOOKUP(H6127,'Shoe size conversion table'!$B$6:$D$22,2),VLOOKUP(H6127,'Shoe size conversion table'!$J$6:$L$22,2))</f>
        <v>39</v>
      </c>
      <c r="J6127" s="13">
        <f>IF(G6127="Male",VLOOKUP(H6127,'Shoe size conversion table'!$B$6:$D$22,3),VLOOKUP(H6127,'Shoe size conversion table'!$J$6:$L$22,3))</f>
        <v>6.5</v>
      </c>
      <c r="K6127" s="11">
        <v>159</v>
      </c>
      <c r="L6127" s="12">
        <v>0.5</v>
      </c>
      <c r="M6127" s="7">
        <f t="shared" si="286"/>
        <v>2015</v>
      </c>
      <c r="N6127" s="7">
        <f t="shared" si="287"/>
        <v>9</v>
      </c>
      <c r="O6127" s="30">
        <f t="shared" si="288"/>
        <v>79.5</v>
      </c>
    </row>
    <row r="6128" spans="2:15" x14ac:dyDescent="0.2">
      <c r="B6128" s="13">
        <v>57837</v>
      </c>
      <c r="C6128" s="14">
        <v>42272.75611111107</v>
      </c>
      <c r="D6128" s="7" t="s">
        <v>9</v>
      </c>
      <c r="E6128" s="13">
        <v>2237</v>
      </c>
      <c r="F6128" s="7" t="s">
        <v>58</v>
      </c>
      <c r="G6128" s="7" t="s">
        <v>11</v>
      </c>
      <c r="H6128" s="13">
        <v>7</v>
      </c>
      <c r="I6128" s="13">
        <f>IF(G6128="Male",VLOOKUP(H6128,'Shoe size conversion table'!$B$6:$D$22,2),VLOOKUP(H6128,'Shoe size conversion table'!$J$6:$L$22,2))</f>
        <v>40</v>
      </c>
      <c r="J6128" s="13">
        <f>IF(G6128="Male",VLOOKUP(H6128,'Shoe size conversion table'!$B$6:$D$22,3),VLOOKUP(H6128,'Shoe size conversion table'!$J$6:$L$22,3))</f>
        <v>6.5</v>
      </c>
      <c r="K6128" s="11">
        <v>199</v>
      </c>
      <c r="L6128" s="12">
        <v>0.3</v>
      </c>
      <c r="M6128" s="7">
        <f t="shared" si="286"/>
        <v>2015</v>
      </c>
      <c r="N6128" s="7">
        <f t="shared" si="287"/>
        <v>9</v>
      </c>
      <c r="O6128" s="30">
        <f t="shared" si="288"/>
        <v>139.29999999999998</v>
      </c>
    </row>
    <row r="6129" spans="2:15" x14ac:dyDescent="0.2">
      <c r="B6129" s="13">
        <v>57838</v>
      </c>
      <c r="C6129" s="14">
        <v>42272.75611111123</v>
      </c>
      <c r="D6129" s="7" t="s">
        <v>8</v>
      </c>
      <c r="E6129" s="13">
        <v>2205</v>
      </c>
      <c r="F6129" s="7" t="s">
        <v>38</v>
      </c>
      <c r="G6129" s="7" t="s">
        <v>12</v>
      </c>
      <c r="H6129" s="13">
        <v>9</v>
      </c>
      <c r="I6129" s="13" t="str">
        <f>IF(G6129="Male",VLOOKUP(H6129,'Shoe size conversion table'!$B$6:$D$22,2),VLOOKUP(H6129,'Shoe size conversion table'!$J$6:$L$22,2))</f>
        <v>39-40</v>
      </c>
      <c r="J6129" s="13">
        <f>IF(G6129="Male",VLOOKUP(H6129,'Shoe size conversion table'!$B$6:$D$22,3),VLOOKUP(H6129,'Shoe size conversion table'!$J$6:$L$22,3))</f>
        <v>7</v>
      </c>
      <c r="K6129" s="11">
        <v>159</v>
      </c>
      <c r="L6129" s="12">
        <v>0</v>
      </c>
      <c r="M6129" s="7">
        <f t="shared" si="286"/>
        <v>2015</v>
      </c>
      <c r="N6129" s="7">
        <f t="shared" si="287"/>
        <v>9</v>
      </c>
      <c r="O6129" s="30">
        <f t="shared" si="288"/>
        <v>159</v>
      </c>
    </row>
    <row r="6130" spans="2:15" x14ac:dyDescent="0.2">
      <c r="B6130" s="13">
        <v>57839</v>
      </c>
      <c r="C6130" s="14">
        <v>42272.796111111078</v>
      </c>
      <c r="D6130" s="7" t="s">
        <v>7</v>
      </c>
      <c r="E6130" s="13">
        <v>2204</v>
      </c>
      <c r="F6130" s="7" t="s">
        <v>49</v>
      </c>
      <c r="G6130" s="7" t="s">
        <v>11</v>
      </c>
      <c r="H6130" s="13">
        <v>9.5</v>
      </c>
      <c r="I6130" s="13" t="str">
        <f>IF(G6130="Male",VLOOKUP(H6130,'Shoe size conversion table'!$B$6:$D$22,2),VLOOKUP(H6130,'Shoe size conversion table'!$J$6:$L$22,2))</f>
        <v>42-43</v>
      </c>
      <c r="J6130" s="13">
        <f>IF(G6130="Male",VLOOKUP(H6130,'Shoe size conversion table'!$B$6:$D$22,3),VLOOKUP(H6130,'Shoe size conversion table'!$J$6:$L$22,3))</f>
        <v>9</v>
      </c>
      <c r="K6130" s="11">
        <v>179</v>
      </c>
      <c r="L6130" s="12">
        <v>0</v>
      </c>
      <c r="M6130" s="7">
        <f t="shared" si="286"/>
        <v>2015</v>
      </c>
      <c r="N6130" s="7">
        <f t="shared" si="287"/>
        <v>9</v>
      </c>
      <c r="O6130" s="30">
        <f t="shared" si="288"/>
        <v>179</v>
      </c>
    </row>
    <row r="6131" spans="2:15" x14ac:dyDescent="0.2">
      <c r="B6131" s="13">
        <v>57840</v>
      </c>
      <c r="C6131" s="14">
        <v>42272.836111111334</v>
      </c>
      <c r="D6131" s="7" t="s">
        <v>10</v>
      </c>
      <c r="E6131" s="13">
        <v>2234</v>
      </c>
      <c r="F6131" s="7" t="s">
        <v>34</v>
      </c>
      <c r="G6131" s="7" t="s">
        <v>11</v>
      </c>
      <c r="H6131" s="13">
        <v>9</v>
      </c>
      <c r="I6131" s="13">
        <f>IF(G6131="Male",VLOOKUP(H6131,'Shoe size conversion table'!$B$6:$D$22,2),VLOOKUP(H6131,'Shoe size conversion table'!$J$6:$L$22,2))</f>
        <v>42</v>
      </c>
      <c r="J6131" s="13">
        <f>IF(G6131="Male",VLOOKUP(H6131,'Shoe size conversion table'!$B$6:$D$22,3),VLOOKUP(H6131,'Shoe size conversion table'!$J$6:$L$22,3))</f>
        <v>8.5</v>
      </c>
      <c r="K6131" s="11">
        <v>169</v>
      </c>
      <c r="L6131" s="12">
        <v>0.2</v>
      </c>
      <c r="M6131" s="7">
        <f t="shared" si="286"/>
        <v>2015</v>
      </c>
      <c r="N6131" s="7">
        <f t="shared" si="287"/>
        <v>9</v>
      </c>
      <c r="O6131" s="30">
        <f t="shared" si="288"/>
        <v>135.20000000000002</v>
      </c>
    </row>
    <row r="6132" spans="2:15" x14ac:dyDescent="0.2">
      <c r="B6132" s="13">
        <v>57841</v>
      </c>
      <c r="C6132" s="14">
        <v>42272.846111111336</v>
      </c>
      <c r="D6132" s="7" t="s">
        <v>7</v>
      </c>
      <c r="E6132" s="13">
        <v>2227</v>
      </c>
      <c r="F6132" s="7" t="s">
        <v>48</v>
      </c>
      <c r="G6132" s="7" t="s">
        <v>11</v>
      </c>
      <c r="H6132" s="13">
        <v>8.5</v>
      </c>
      <c r="I6132" s="13" t="str">
        <f>IF(G6132="Male",VLOOKUP(H6132,'Shoe size conversion table'!$B$6:$D$22,2),VLOOKUP(H6132,'Shoe size conversion table'!$J$6:$L$22,2))</f>
        <v>41-42</v>
      </c>
      <c r="J6132" s="13">
        <f>IF(G6132="Male",VLOOKUP(H6132,'Shoe size conversion table'!$B$6:$D$22,3),VLOOKUP(H6132,'Shoe size conversion table'!$J$6:$L$22,3))</f>
        <v>8</v>
      </c>
      <c r="K6132" s="11">
        <v>189</v>
      </c>
      <c r="L6132" s="12">
        <v>0.1</v>
      </c>
      <c r="M6132" s="7">
        <f t="shared" si="286"/>
        <v>2015</v>
      </c>
      <c r="N6132" s="7">
        <f t="shared" si="287"/>
        <v>9</v>
      </c>
      <c r="O6132" s="30">
        <f t="shared" si="288"/>
        <v>170.1</v>
      </c>
    </row>
    <row r="6133" spans="2:15" x14ac:dyDescent="0.2">
      <c r="B6133" s="13">
        <v>57842</v>
      </c>
      <c r="C6133" s="14">
        <v>42273.046111111078</v>
      </c>
      <c r="D6133" s="7" t="s">
        <v>7</v>
      </c>
      <c r="E6133" s="13">
        <v>2191</v>
      </c>
      <c r="F6133" s="7" t="s">
        <v>55</v>
      </c>
      <c r="G6133" s="7" t="s">
        <v>11</v>
      </c>
      <c r="H6133" s="13">
        <v>12</v>
      </c>
      <c r="I6133" s="13">
        <f>IF(G6133="Male",VLOOKUP(H6133,'Shoe size conversion table'!$B$6:$D$22,2),VLOOKUP(H6133,'Shoe size conversion table'!$J$6:$L$22,2))</f>
        <v>45</v>
      </c>
      <c r="J6133" s="13">
        <f>IF(G6133="Male",VLOOKUP(H6133,'Shoe size conversion table'!$B$6:$D$22,3),VLOOKUP(H6133,'Shoe size conversion table'!$J$6:$L$22,3))</f>
        <v>11.5</v>
      </c>
      <c r="K6133" s="11">
        <v>189</v>
      </c>
      <c r="L6133" s="12">
        <v>0</v>
      </c>
      <c r="M6133" s="7">
        <f t="shared" si="286"/>
        <v>2015</v>
      </c>
      <c r="N6133" s="7">
        <f t="shared" si="287"/>
        <v>9</v>
      </c>
      <c r="O6133" s="30">
        <f t="shared" si="288"/>
        <v>189</v>
      </c>
    </row>
    <row r="6134" spans="2:15" x14ac:dyDescent="0.2">
      <c r="B6134" s="13">
        <v>57843</v>
      </c>
      <c r="C6134" s="14">
        <v>42273.066111111337</v>
      </c>
      <c r="D6134" s="7" t="s">
        <v>7</v>
      </c>
      <c r="E6134" s="13">
        <v>2157</v>
      </c>
      <c r="F6134" s="7" t="s">
        <v>48</v>
      </c>
      <c r="G6134" s="7" t="s">
        <v>12</v>
      </c>
      <c r="H6134" s="13">
        <v>8.5</v>
      </c>
      <c r="I6134" s="13">
        <f>IF(G6134="Male",VLOOKUP(H6134,'Shoe size conversion table'!$B$6:$D$22,2),VLOOKUP(H6134,'Shoe size conversion table'!$J$6:$L$22,2))</f>
        <v>39</v>
      </c>
      <c r="J6134" s="13">
        <f>IF(G6134="Male",VLOOKUP(H6134,'Shoe size conversion table'!$B$6:$D$22,3),VLOOKUP(H6134,'Shoe size conversion table'!$J$6:$L$22,3))</f>
        <v>6.5</v>
      </c>
      <c r="K6134" s="11">
        <v>149</v>
      </c>
      <c r="L6134" s="12">
        <v>0.5</v>
      </c>
      <c r="M6134" s="7">
        <f t="shared" si="286"/>
        <v>2015</v>
      </c>
      <c r="N6134" s="7">
        <f t="shared" si="287"/>
        <v>9</v>
      </c>
      <c r="O6134" s="30">
        <f t="shared" si="288"/>
        <v>74.5</v>
      </c>
    </row>
    <row r="6135" spans="2:15" x14ac:dyDescent="0.2">
      <c r="B6135" s="13">
        <v>57844</v>
      </c>
      <c r="C6135" s="14">
        <v>42273.126111111073</v>
      </c>
      <c r="D6135" s="7" t="s">
        <v>8</v>
      </c>
      <c r="E6135" s="13">
        <v>2220</v>
      </c>
      <c r="F6135" s="7" t="s">
        <v>38</v>
      </c>
      <c r="G6135" s="7" t="s">
        <v>12</v>
      </c>
      <c r="H6135" s="13">
        <v>7.5</v>
      </c>
      <c r="I6135" s="13">
        <f>IF(G6135="Male",VLOOKUP(H6135,'Shoe size conversion table'!$B$6:$D$22,2),VLOOKUP(H6135,'Shoe size conversion table'!$J$6:$L$22,2))</f>
        <v>38</v>
      </c>
      <c r="J6135" s="13">
        <f>IF(G6135="Male",VLOOKUP(H6135,'Shoe size conversion table'!$B$6:$D$22,3),VLOOKUP(H6135,'Shoe size conversion table'!$J$6:$L$22,3))</f>
        <v>5.5</v>
      </c>
      <c r="K6135" s="11">
        <v>199</v>
      </c>
      <c r="L6135" s="12">
        <v>0.1</v>
      </c>
      <c r="M6135" s="7">
        <f t="shared" si="286"/>
        <v>2015</v>
      </c>
      <c r="N6135" s="7">
        <f t="shared" si="287"/>
        <v>9</v>
      </c>
      <c r="O6135" s="30">
        <f t="shared" si="288"/>
        <v>179.1</v>
      </c>
    </row>
    <row r="6136" spans="2:15" x14ac:dyDescent="0.2">
      <c r="B6136" s="13">
        <v>57845</v>
      </c>
      <c r="C6136" s="14">
        <v>42273.186111111339</v>
      </c>
      <c r="D6136" s="7" t="s">
        <v>10</v>
      </c>
      <c r="E6136" s="13">
        <v>2165</v>
      </c>
      <c r="F6136" s="7" t="s">
        <v>34</v>
      </c>
      <c r="G6136" s="7" t="s">
        <v>11</v>
      </c>
      <c r="H6136" s="13">
        <v>10.5</v>
      </c>
      <c r="I6136" s="13" t="str">
        <f>IF(G6136="Male",VLOOKUP(H6136,'Shoe size conversion table'!$B$6:$D$22,2),VLOOKUP(H6136,'Shoe size conversion table'!$J$6:$L$22,2))</f>
        <v>43-44</v>
      </c>
      <c r="J6136" s="13">
        <f>IF(G6136="Male",VLOOKUP(H6136,'Shoe size conversion table'!$B$6:$D$22,3),VLOOKUP(H6136,'Shoe size conversion table'!$J$6:$L$22,3))</f>
        <v>10</v>
      </c>
      <c r="K6136" s="11">
        <v>179</v>
      </c>
      <c r="L6136" s="12">
        <v>0.2</v>
      </c>
      <c r="M6136" s="7">
        <f t="shared" si="286"/>
        <v>2015</v>
      </c>
      <c r="N6136" s="7">
        <f t="shared" si="287"/>
        <v>9</v>
      </c>
      <c r="O6136" s="30">
        <f t="shared" si="288"/>
        <v>143.20000000000002</v>
      </c>
    </row>
    <row r="6137" spans="2:15" x14ac:dyDescent="0.2">
      <c r="B6137" s="13">
        <v>57846</v>
      </c>
      <c r="C6137" s="14">
        <v>42273.206111111227</v>
      </c>
      <c r="D6137" s="7" t="s">
        <v>7</v>
      </c>
      <c r="E6137" s="13">
        <v>2223</v>
      </c>
      <c r="F6137" s="7" t="s">
        <v>52</v>
      </c>
      <c r="G6137" s="7" t="s">
        <v>11</v>
      </c>
      <c r="H6137" s="13">
        <v>10.5</v>
      </c>
      <c r="I6137" s="13" t="str">
        <f>IF(G6137="Male",VLOOKUP(H6137,'Shoe size conversion table'!$B$6:$D$22,2),VLOOKUP(H6137,'Shoe size conversion table'!$J$6:$L$22,2))</f>
        <v>43-44</v>
      </c>
      <c r="J6137" s="13">
        <f>IF(G6137="Male",VLOOKUP(H6137,'Shoe size conversion table'!$B$6:$D$22,3),VLOOKUP(H6137,'Shoe size conversion table'!$J$6:$L$22,3))</f>
        <v>10</v>
      </c>
      <c r="K6137" s="11">
        <v>169</v>
      </c>
      <c r="L6137" s="12">
        <v>0.5</v>
      </c>
      <c r="M6137" s="7">
        <f t="shared" si="286"/>
        <v>2015</v>
      </c>
      <c r="N6137" s="7">
        <f t="shared" si="287"/>
        <v>9</v>
      </c>
      <c r="O6137" s="30">
        <f t="shared" si="288"/>
        <v>84.5</v>
      </c>
    </row>
    <row r="6138" spans="2:15" x14ac:dyDescent="0.2">
      <c r="B6138" s="13">
        <v>57847</v>
      </c>
      <c r="C6138" s="14">
        <v>42273.236111111226</v>
      </c>
      <c r="D6138" s="7" t="s">
        <v>9</v>
      </c>
      <c r="E6138" s="13">
        <v>2183</v>
      </c>
      <c r="F6138" s="7" t="s">
        <v>59</v>
      </c>
      <c r="G6138" s="7" t="s">
        <v>11</v>
      </c>
      <c r="H6138" s="13">
        <v>10.5</v>
      </c>
      <c r="I6138" s="13" t="str">
        <f>IF(G6138="Male",VLOOKUP(H6138,'Shoe size conversion table'!$B$6:$D$22,2),VLOOKUP(H6138,'Shoe size conversion table'!$J$6:$L$22,2))</f>
        <v>43-44</v>
      </c>
      <c r="J6138" s="13">
        <f>IF(G6138="Male",VLOOKUP(H6138,'Shoe size conversion table'!$B$6:$D$22,3),VLOOKUP(H6138,'Shoe size conversion table'!$J$6:$L$22,3))</f>
        <v>10</v>
      </c>
      <c r="K6138" s="11">
        <v>199</v>
      </c>
      <c r="L6138" s="12">
        <v>0</v>
      </c>
      <c r="M6138" s="7">
        <f t="shared" si="286"/>
        <v>2015</v>
      </c>
      <c r="N6138" s="7">
        <f t="shared" si="287"/>
        <v>9</v>
      </c>
      <c r="O6138" s="30">
        <f t="shared" si="288"/>
        <v>199</v>
      </c>
    </row>
    <row r="6139" spans="2:15" x14ac:dyDescent="0.2">
      <c r="B6139" s="13">
        <v>57848</v>
      </c>
      <c r="C6139" s="14">
        <v>42273.306111111233</v>
      </c>
      <c r="D6139" s="7" t="s">
        <v>7</v>
      </c>
      <c r="E6139" s="13">
        <v>2152</v>
      </c>
      <c r="F6139" s="7" t="s">
        <v>51</v>
      </c>
      <c r="G6139" s="7" t="s">
        <v>11</v>
      </c>
      <c r="H6139" s="13">
        <v>10.5</v>
      </c>
      <c r="I6139" s="13" t="str">
        <f>IF(G6139="Male",VLOOKUP(H6139,'Shoe size conversion table'!$B$6:$D$22,2),VLOOKUP(H6139,'Shoe size conversion table'!$J$6:$L$22,2))</f>
        <v>43-44</v>
      </c>
      <c r="J6139" s="13">
        <f>IF(G6139="Male",VLOOKUP(H6139,'Shoe size conversion table'!$B$6:$D$22,3),VLOOKUP(H6139,'Shoe size conversion table'!$J$6:$L$22,3))</f>
        <v>10</v>
      </c>
      <c r="K6139" s="11">
        <v>129</v>
      </c>
      <c r="L6139" s="12">
        <v>0</v>
      </c>
      <c r="M6139" s="7">
        <f t="shared" si="286"/>
        <v>2015</v>
      </c>
      <c r="N6139" s="7">
        <f t="shared" si="287"/>
        <v>9</v>
      </c>
      <c r="O6139" s="30">
        <f t="shared" si="288"/>
        <v>129</v>
      </c>
    </row>
    <row r="6140" spans="2:15" x14ac:dyDescent="0.2">
      <c r="B6140" s="13">
        <v>57849</v>
      </c>
      <c r="C6140" s="14">
        <v>42273.356111111229</v>
      </c>
      <c r="D6140" s="7" t="s">
        <v>10</v>
      </c>
      <c r="E6140" s="13">
        <v>2187</v>
      </c>
      <c r="F6140" s="7" t="s">
        <v>36</v>
      </c>
      <c r="G6140" s="7" t="s">
        <v>11</v>
      </c>
      <c r="H6140" s="13">
        <v>8.5</v>
      </c>
      <c r="I6140" s="13" t="str">
        <f>IF(G6140="Male",VLOOKUP(H6140,'Shoe size conversion table'!$B$6:$D$22,2),VLOOKUP(H6140,'Shoe size conversion table'!$J$6:$L$22,2))</f>
        <v>41-42</v>
      </c>
      <c r="J6140" s="13">
        <f>IF(G6140="Male",VLOOKUP(H6140,'Shoe size conversion table'!$B$6:$D$22,3),VLOOKUP(H6140,'Shoe size conversion table'!$J$6:$L$22,3))</f>
        <v>8</v>
      </c>
      <c r="K6140" s="11">
        <v>159</v>
      </c>
      <c r="L6140" s="12">
        <v>0</v>
      </c>
      <c r="M6140" s="7">
        <f t="shared" si="286"/>
        <v>2015</v>
      </c>
      <c r="N6140" s="7">
        <f t="shared" si="287"/>
        <v>9</v>
      </c>
      <c r="O6140" s="30">
        <f t="shared" si="288"/>
        <v>159</v>
      </c>
    </row>
    <row r="6141" spans="2:15" x14ac:dyDescent="0.2">
      <c r="B6141" s="13">
        <v>57850</v>
      </c>
      <c r="C6141" s="14">
        <v>42273.396111111229</v>
      </c>
      <c r="D6141" s="7" t="s">
        <v>8</v>
      </c>
      <c r="E6141" s="13">
        <v>2174</v>
      </c>
      <c r="F6141" s="7" t="s">
        <v>39</v>
      </c>
      <c r="G6141" s="7" t="s">
        <v>11</v>
      </c>
      <c r="H6141" s="13">
        <v>9</v>
      </c>
      <c r="I6141" s="13">
        <f>IF(G6141="Male",VLOOKUP(H6141,'Shoe size conversion table'!$B$6:$D$22,2),VLOOKUP(H6141,'Shoe size conversion table'!$J$6:$L$22,2))</f>
        <v>42</v>
      </c>
      <c r="J6141" s="13">
        <f>IF(G6141="Male",VLOOKUP(H6141,'Shoe size conversion table'!$B$6:$D$22,3),VLOOKUP(H6141,'Shoe size conversion table'!$J$6:$L$22,3))</f>
        <v>8.5</v>
      </c>
      <c r="K6141" s="11">
        <v>179</v>
      </c>
      <c r="L6141" s="12">
        <v>0.2</v>
      </c>
      <c r="M6141" s="7">
        <f t="shared" si="286"/>
        <v>2015</v>
      </c>
      <c r="N6141" s="7">
        <f t="shared" si="287"/>
        <v>9</v>
      </c>
      <c r="O6141" s="30">
        <f t="shared" si="288"/>
        <v>143.20000000000002</v>
      </c>
    </row>
    <row r="6142" spans="2:15" x14ac:dyDescent="0.2">
      <c r="B6142" s="13">
        <v>57851</v>
      </c>
      <c r="C6142" s="14">
        <v>42273.406111111231</v>
      </c>
      <c r="D6142" s="7" t="s">
        <v>10</v>
      </c>
      <c r="E6142" s="13">
        <v>2175</v>
      </c>
      <c r="F6142" s="7" t="s">
        <v>35</v>
      </c>
      <c r="G6142" s="7" t="s">
        <v>12</v>
      </c>
      <c r="H6142" s="13">
        <v>9</v>
      </c>
      <c r="I6142" s="13" t="str">
        <f>IF(G6142="Male",VLOOKUP(H6142,'Shoe size conversion table'!$B$6:$D$22,2),VLOOKUP(H6142,'Shoe size conversion table'!$J$6:$L$22,2))</f>
        <v>39-40</v>
      </c>
      <c r="J6142" s="13">
        <f>IF(G6142="Male",VLOOKUP(H6142,'Shoe size conversion table'!$B$6:$D$22,3),VLOOKUP(H6142,'Shoe size conversion table'!$J$6:$L$22,3))</f>
        <v>7</v>
      </c>
      <c r="K6142" s="11">
        <v>129</v>
      </c>
      <c r="L6142" s="12">
        <v>0.1</v>
      </c>
      <c r="M6142" s="7">
        <f t="shared" si="286"/>
        <v>2015</v>
      </c>
      <c r="N6142" s="7">
        <f t="shared" si="287"/>
        <v>9</v>
      </c>
      <c r="O6142" s="30">
        <f t="shared" si="288"/>
        <v>116.10000000000001</v>
      </c>
    </row>
    <row r="6143" spans="2:15" x14ac:dyDescent="0.2">
      <c r="B6143" s="13">
        <v>57852</v>
      </c>
      <c r="C6143" s="14">
        <v>42273.416111111073</v>
      </c>
      <c r="D6143" s="7" t="s">
        <v>10</v>
      </c>
      <c r="E6143" s="13">
        <v>2240</v>
      </c>
      <c r="F6143" s="7" t="s">
        <v>36</v>
      </c>
      <c r="G6143" s="7" t="s">
        <v>11</v>
      </c>
      <c r="H6143" s="13">
        <v>10</v>
      </c>
      <c r="I6143" s="13">
        <f>IF(G6143="Male",VLOOKUP(H6143,'Shoe size conversion table'!$B$6:$D$22,2),VLOOKUP(H6143,'Shoe size conversion table'!$J$6:$L$22,2))</f>
        <v>43</v>
      </c>
      <c r="J6143" s="13">
        <f>IF(G6143="Male",VLOOKUP(H6143,'Shoe size conversion table'!$B$6:$D$22,3),VLOOKUP(H6143,'Shoe size conversion table'!$J$6:$L$22,3))</f>
        <v>9.5</v>
      </c>
      <c r="K6143" s="11">
        <v>149</v>
      </c>
      <c r="L6143" s="12">
        <v>0</v>
      </c>
      <c r="M6143" s="7">
        <f t="shared" si="286"/>
        <v>2015</v>
      </c>
      <c r="N6143" s="7">
        <f t="shared" si="287"/>
        <v>9</v>
      </c>
      <c r="O6143" s="30">
        <f t="shared" si="288"/>
        <v>149</v>
      </c>
    </row>
    <row r="6144" spans="2:15" x14ac:dyDescent="0.2">
      <c r="B6144" s="13">
        <v>57853</v>
      </c>
      <c r="C6144" s="14">
        <v>42273.446111111232</v>
      </c>
      <c r="D6144" s="7" t="s">
        <v>7</v>
      </c>
      <c r="E6144" s="13">
        <v>2172</v>
      </c>
      <c r="F6144" s="7" t="s">
        <v>48</v>
      </c>
      <c r="G6144" s="7" t="s">
        <v>11</v>
      </c>
      <c r="H6144" s="13">
        <v>10</v>
      </c>
      <c r="I6144" s="13">
        <f>IF(G6144="Male",VLOOKUP(H6144,'Shoe size conversion table'!$B$6:$D$22,2),VLOOKUP(H6144,'Shoe size conversion table'!$J$6:$L$22,2))</f>
        <v>43</v>
      </c>
      <c r="J6144" s="13">
        <f>IF(G6144="Male",VLOOKUP(H6144,'Shoe size conversion table'!$B$6:$D$22,3),VLOOKUP(H6144,'Shoe size conversion table'!$J$6:$L$22,3))</f>
        <v>9.5</v>
      </c>
      <c r="K6144" s="11">
        <v>179</v>
      </c>
      <c r="L6144" s="12">
        <v>0</v>
      </c>
      <c r="M6144" s="7">
        <f t="shared" si="286"/>
        <v>2015</v>
      </c>
      <c r="N6144" s="7">
        <f t="shared" si="287"/>
        <v>9</v>
      </c>
      <c r="O6144" s="30">
        <f t="shared" si="288"/>
        <v>179</v>
      </c>
    </row>
    <row r="6145" spans="2:15" x14ac:dyDescent="0.2">
      <c r="B6145" s="13">
        <v>57854</v>
      </c>
      <c r="C6145" s="14">
        <v>42273.586111111341</v>
      </c>
      <c r="D6145" s="7" t="s">
        <v>10</v>
      </c>
      <c r="E6145" s="13">
        <v>2153</v>
      </c>
      <c r="F6145" s="7" t="s">
        <v>35</v>
      </c>
      <c r="G6145" s="7" t="s">
        <v>12</v>
      </c>
      <c r="H6145" s="13">
        <v>6.5</v>
      </c>
      <c r="I6145" s="13">
        <f>IF(G6145="Male",VLOOKUP(H6145,'Shoe size conversion table'!$B$6:$D$22,2),VLOOKUP(H6145,'Shoe size conversion table'!$J$6:$L$22,2))</f>
        <v>37</v>
      </c>
      <c r="J6145" s="13">
        <f>IF(G6145="Male",VLOOKUP(H6145,'Shoe size conversion table'!$B$6:$D$22,3),VLOOKUP(H6145,'Shoe size conversion table'!$J$6:$L$22,3))</f>
        <v>4.5</v>
      </c>
      <c r="K6145" s="11">
        <v>139</v>
      </c>
      <c r="L6145" s="12">
        <v>0.1</v>
      </c>
      <c r="M6145" s="7">
        <f t="shared" si="286"/>
        <v>2015</v>
      </c>
      <c r="N6145" s="7">
        <f t="shared" si="287"/>
        <v>9</v>
      </c>
      <c r="O6145" s="30">
        <f t="shared" si="288"/>
        <v>125.10000000000001</v>
      </c>
    </row>
    <row r="6146" spans="2:15" x14ac:dyDescent="0.2">
      <c r="B6146" s="13">
        <v>57855</v>
      </c>
      <c r="C6146" s="14">
        <v>42273.596111111081</v>
      </c>
      <c r="D6146" s="7" t="s">
        <v>9</v>
      </c>
      <c r="E6146" s="13">
        <v>2212</v>
      </c>
      <c r="F6146" s="7" t="s">
        <v>62</v>
      </c>
      <c r="G6146" s="7" t="s">
        <v>11</v>
      </c>
      <c r="H6146" s="13">
        <v>8.5</v>
      </c>
      <c r="I6146" s="13" t="str">
        <f>IF(G6146="Male",VLOOKUP(H6146,'Shoe size conversion table'!$B$6:$D$22,2),VLOOKUP(H6146,'Shoe size conversion table'!$J$6:$L$22,2))</f>
        <v>41-42</v>
      </c>
      <c r="J6146" s="13">
        <f>IF(G6146="Male",VLOOKUP(H6146,'Shoe size conversion table'!$B$6:$D$22,3),VLOOKUP(H6146,'Shoe size conversion table'!$J$6:$L$22,3))</f>
        <v>8</v>
      </c>
      <c r="K6146" s="11">
        <v>199</v>
      </c>
      <c r="L6146" s="12">
        <v>0</v>
      </c>
      <c r="M6146" s="7">
        <f t="shared" si="286"/>
        <v>2015</v>
      </c>
      <c r="N6146" s="7">
        <f t="shared" si="287"/>
        <v>9</v>
      </c>
      <c r="O6146" s="30">
        <f t="shared" si="288"/>
        <v>199</v>
      </c>
    </row>
    <row r="6147" spans="2:15" x14ac:dyDescent="0.2">
      <c r="B6147" s="13">
        <v>57856</v>
      </c>
      <c r="C6147" s="14">
        <v>42273.676111111075</v>
      </c>
      <c r="D6147" s="7" t="s">
        <v>7</v>
      </c>
      <c r="E6147" s="13">
        <v>2192</v>
      </c>
      <c r="F6147" s="7" t="s">
        <v>52</v>
      </c>
      <c r="G6147" s="7" t="s">
        <v>12</v>
      </c>
      <c r="H6147" s="13">
        <v>8.5</v>
      </c>
      <c r="I6147" s="13">
        <f>IF(G6147="Male",VLOOKUP(H6147,'Shoe size conversion table'!$B$6:$D$22,2),VLOOKUP(H6147,'Shoe size conversion table'!$J$6:$L$22,2))</f>
        <v>39</v>
      </c>
      <c r="J6147" s="13">
        <f>IF(G6147="Male",VLOOKUP(H6147,'Shoe size conversion table'!$B$6:$D$22,3),VLOOKUP(H6147,'Shoe size conversion table'!$J$6:$L$22,3))</f>
        <v>6.5</v>
      </c>
      <c r="K6147" s="11">
        <v>169</v>
      </c>
      <c r="L6147" s="12">
        <v>0</v>
      </c>
      <c r="M6147" s="7">
        <f t="shared" si="286"/>
        <v>2015</v>
      </c>
      <c r="N6147" s="7">
        <f t="shared" si="287"/>
        <v>9</v>
      </c>
      <c r="O6147" s="30">
        <f t="shared" si="288"/>
        <v>169</v>
      </c>
    </row>
    <row r="6148" spans="2:15" x14ac:dyDescent="0.2">
      <c r="B6148" s="13">
        <v>57857</v>
      </c>
      <c r="C6148" s="14">
        <v>42273.706111111227</v>
      </c>
      <c r="D6148" s="7" t="s">
        <v>10</v>
      </c>
      <c r="E6148" s="13">
        <v>2205</v>
      </c>
      <c r="F6148" s="7" t="s">
        <v>34</v>
      </c>
      <c r="G6148" s="7" t="s">
        <v>11</v>
      </c>
      <c r="H6148" s="13">
        <v>9.5</v>
      </c>
      <c r="I6148" s="13" t="str">
        <f>IF(G6148="Male",VLOOKUP(H6148,'Shoe size conversion table'!$B$6:$D$22,2),VLOOKUP(H6148,'Shoe size conversion table'!$J$6:$L$22,2))</f>
        <v>42-43</v>
      </c>
      <c r="J6148" s="13">
        <f>IF(G6148="Male",VLOOKUP(H6148,'Shoe size conversion table'!$B$6:$D$22,3),VLOOKUP(H6148,'Shoe size conversion table'!$J$6:$L$22,3))</f>
        <v>9</v>
      </c>
      <c r="K6148" s="11">
        <v>139</v>
      </c>
      <c r="L6148" s="12">
        <v>0</v>
      </c>
      <c r="M6148" s="7">
        <f t="shared" si="286"/>
        <v>2015</v>
      </c>
      <c r="N6148" s="7">
        <f t="shared" si="287"/>
        <v>9</v>
      </c>
      <c r="O6148" s="30">
        <f t="shared" si="288"/>
        <v>139</v>
      </c>
    </row>
    <row r="6149" spans="2:15" x14ac:dyDescent="0.2">
      <c r="B6149" s="13">
        <v>57858</v>
      </c>
      <c r="C6149" s="14">
        <v>42273.786111111083</v>
      </c>
      <c r="D6149" s="7" t="s">
        <v>7</v>
      </c>
      <c r="E6149" s="13">
        <v>2228</v>
      </c>
      <c r="F6149" s="7" t="s">
        <v>57</v>
      </c>
      <c r="G6149" s="7" t="s">
        <v>11</v>
      </c>
      <c r="H6149" s="13">
        <v>9.5</v>
      </c>
      <c r="I6149" s="13" t="str">
        <f>IF(G6149="Male",VLOOKUP(H6149,'Shoe size conversion table'!$B$6:$D$22,2),VLOOKUP(H6149,'Shoe size conversion table'!$J$6:$L$22,2))</f>
        <v>42-43</v>
      </c>
      <c r="J6149" s="13">
        <f>IF(G6149="Male",VLOOKUP(H6149,'Shoe size conversion table'!$B$6:$D$22,3),VLOOKUP(H6149,'Shoe size conversion table'!$J$6:$L$22,3))</f>
        <v>9</v>
      </c>
      <c r="K6149" s="11">
        <v>149</v>
      </c>
      <c r="L6149" s="12">
        <v>0</v>
      </c>
      <c r="M6149" s="7">
        <f t="shared" ref="M6149:M6212" si="289">YEAR(C6149)</f>
        <v>2015</v>
      </c>
      <c r="N6149" s="7">
        <f t="shared" si="287"/>
        <v>9</v>
      </c>
      <c r="O6149" s="30">
        <f t="shared" si="288"/>
        <v>149</v>
      </c>
    </row>
    <row r="6150" spans="2:15" x14ac:dyDescent="0.2">
      <c r="B6150" s="13">
        <v>57859</v>
      </c>
      <c r="C6150" s="14">
        <v>42273.796111111078</v>
      </c>
      <c r="D6150" s="7" t="s">
        <v>7</v>
      </c>
      <c r="E6150" s="13">
        <v>2167</v>
      </c>
      <c r="F6150" s="7" t="s">
        <v>49</v>
      </c>
      <c r="G6150" s="7" t="s">
        <v>12</v>
      </c>
      <c r="H6150" s="13">
        <v>8.5</v>
      </c>
      <c r="I6150" s="13">
        <f>IF(G6150="Male",VLOOKUP(H6150,'Shoe size conversion table'!$B$6:$D$22,2),VLOOKUP(H6150,'Shoe size conversion table'!$J$6:$L$22,2))</f>
        <v>39</v>
      </c>
      <c r="J6150" s="13">
        <f>IF(G6150="Male",VLOOKUP(H6150,'Shoe size conversion table'!$B$6:$D$22,3),VLOOKUP(H6150,'Shoe size conversion table'!$J$6:$L$22,3))</f>
        <v>6.5</v>
      </c>
      <c r="K6150" s="11">
        <v>189</v>
      </c>
      <c r="L6150" s="12">
        <v>0</v>
      </c>
      <c r="M6150" s="7">
        <f t="shared" si="289"/>
        <v>2015</v>
      </c>
      <c r="N6150" s="7">
        <f t="shared" ref="N6150:N6213" si="290">MONTH(C6150:C21117)</f>
        <v>9</v>
      </c>
      <c r="O6150" s="30">
        <f t="shared" ref="O6150:O6213" si="291">K6150*(1-L6150)</f>
        <v>189</v>
      </c>
    </row>
    <row r="6151" spans="2:15" x14ac:dyDescent="0.2">
      <c r="B6151" s="13">
        <v>57860</v>
      </c>
      <c r="C6151" s="14">
        <v>42273.796111111078</v>
      </c>
      <c r="D6151" s="7" t="s">
        <v>10</v>
      </c>
      <c r="E6151" s="13">
        <v>2149</v>
      </c>
      <c r="F6151" s="7" t="s">
        <v>35</v>
      </c>
      <c r="G6151" s="7" t="s">
        <v>12</v>
      </c>
      <c r="H6151" s="13">
        <v>8.5</v>
      </c>
      <c r="I6151" s="13">
        <f>IF(G6151="Male",VLOOKUP(H6151,'Shoe size conversion table'!$B$6:$D$22,2),VLOOKUP(H6151,'Shoe size conversion table'!$J$6:$L$22,2))</f>
        <v>39</v>
      </c>
      <c r="J6151" s="13">
        <f>IF(G6151="Male",VLOOKUP(H6151,'Shoe size conversion table'!$B$6:$D$22,3),VLOOKUP(H6151,'Shoe size conversion table'!$J$6:$L$22,3))</f>
        <v>6.5</v>
      </c>
      <c r="K6151" s="11">
        <v>139</v>
      </c>
      <c r="L6151" s="12">
        <v>0.1</v>
      </c>
      <c r="M6151" s="7">
        <f t="shared" si="289"/>
        <v>2015</v>
      </c>
      <c r="N6151" s="7">
        <f t="shared" si="290"/>
        <v>9</v>
      </c>
      <c r="O6151" s="30">
        <f t="shared" si="291"/>
        <v>125.10000000000001</v>
      </c>
    </row>
    <row r="6152" spans="2:15" x14ac:dyDescent="0.2">
      <c r="B6152" s="13">
        <v>57861</v>
      </c>
      <c r="C6152" s="14">
        <v>42273.80611111108</v>
      </c>
      <c r="D6152" s="7" t="s">
        <v>7</v>
      </c>
      <c r="E6152" s="13">
        <v>2162</v>
      </c>
      <c r="F6152" s="7" t="s">
        <v>49</v>
      </c>
      <c r="G6152" s="7" t="s">
        <v>11</v>
      </c>
      <c r="H6152" s="13">
        <v>10</v>
      </c>
      <c r="I6152" s="13">
        <f>IF(G6152="Male",VLOOKUP(H6152,'Shoe size conversion table'!$B$6:$D$22,2),VLOOKUP(H6152,'Shoe size conversion table'!$J$6:$L$22,2))</f>
        <v>43</v>
      </c>
      <c r="J6152" s="13">
        <f>IF(G6152="Male",VLOOKUP(H6152,'Shoe size conversion table'!$B$6:$D$22,3),VLOOKUP(H6152,'Shoe size conversion table'!$J$6:$L$22,3))</f>
        <v>9.5</v>
      </c>
      <c r="K6152" s="11">
        <v>129</v>
      </c>
      <c r="L6152" s="12">
        <v>0</v>
      </c>
      <c r="M6152" s="7">
        <f t="shared" si="289"/>
        <v>2015</v>
      </c>
      <c r="N6152" s="7">
        <f t="shared" si="290"/>
        <v>9</v>
      </c>
      <c r="O6152" s="30">
        <f t="shared" si="291"/>
        <v>129</v>
      </c>
    </row>
    <row r="6153" spans="2:15" x14ac:dyDescent="0.2">
      <c r="B6153" s="13">
        <v>57862</v>
      </c>
      <c r="C6153" s="14">
        <v>42273.836111111334</v>
      </c>
      <c r="D6153" s="7" t="s">
        <v>7</v>
      </c>
      <c r="E6153" s="13">
        <v>2211</v>
      </c>
      <c r="F6153" s="7" t="s">
        <v>53</v>
      </c>
      <c r="G6153" s="7" t="s">
        <v>11</v>
      </c>
      <c r="H6153" s="13">
        <v>8</v>
      </c>
      <c r="I6153" s="13">
        <f>IF(G6153="Male",VLOOKUP(H6153,'Shoe size conversion table'!$B$6:$D$22,2),VLOOKUP(H6153,'Shoe size conversion table'!$J$6:$L$22,2))</f>
        <v>41</v>
      </c>
      <c r="J6153" s="13">
        <f>IF(G6153="Male",VLOOKUP(H6153,'Shoe size conversion table'!$B$6:$D$22,3),VLOOKUP(H6153,'Shoe size conversion table'!$J$6:$L$22,3))</f>
        <v>7.5</v>
      </c>
      <c r="K6153" s="11">
        <v>189</v>
      </c>
      <c r="L6153" s="12">
        <v>0</v>
      </c>
      <c r="M6153" s="7">
        <f t="shared" si="289"/>
        <v>2015</v>
      </c>
      <c r="N6153" s="7">
        <f t="shared" si="290"/>
        <v>9</v>
      </c>
      <c r="O6153" s="30">
        <f t="shared" si="291"/>
        <v>189</v>
      </c>
    </row>
    <row r="6154" spans="2:15" x14ac:dyDescent="0.2">
      <c r="B6154" s="13">
        <v>57862</v>
      </c>
      <c r="C6154" s="14">
        <v>42273.836111111334</v>
      </c>
      <c r="D6154" s="7" t="s">
        <v>7</v>
      </c>
      <c r="E6154" s="13">
        <v>2159</v>
      </c>
      <c r="F6154" s="7" t="s">
        <v>45</v>
      </c>
      <c r="G6154" s="7" t="s">
        <v>11</v>
      </c>
      <c r="H6154" s="13">
        <v>10</v>
      </c>
      <c r="I6154" s="13">
        <f>IF(G6154="Male",VLOOKUP(H6154,'Shoe size conversion table'!$B$6:$D$22,2),VLOOKUP(H6154,'Shoe size conversion table'!$J$6:$L$22,2))</f>
        <v>43</v>
      </c>
      <c r="J6154" s="13">
        <f>IF(G6154="Male",VLOOKUP(H6154,'Shoe size conversion table'!$B$6:$D$22,3),VLOOKUP(H6154,'Shoe size conversion table'!$J$6:$L$22,3))</f>
        <v>9.5</v>
      </c>
      <c r="K6154" s="11">
        <v>189</v>
      </c>
      <c r="L6154" s="12">
        <v>0.1</v>
      </c>
      <c r="M6154" s="7">
        <f t="shared" si="289"/>
        <v>2015</v>
      </c>
      <c r="N6154" s="7">
        <f t="shared" si="290"/>
        <v>9</v>
      </c>
      <c r="O6154" s="30">
        <f t="shared" si="291"/>
        <v>170.1</v>
      </c>
    </row>
    <row r="6155" spans="2:15" x14ac:dyDescent="0.2">
      <c r="B6155" s="13">
        <v>57863</v>
      </c>
      <c r="C6155" s="14">
        <v>42274.006111111077</v>
      </c>
      <c r="D6155" s="7" t="s">
        <v>10</v>
      </c>
      <c r="E6155" s="13">
        <v>2168</v>
      </c>
      <c r="F6155" s="7" t="s">
        <v>35</v>
      </c>
      <c r="G6155" s="7" t="s">
        <v>11</v>
      </c>
      <c r="H6155" s="13">
        <v>8</v>
      </c>
      <c r="I6155" s="13">
        <f>IF(G6155="Male",VLOOKUP(H6155,'Shoe size conversion table'!$B$6:$D$22,2),VLOOKUP(H6155,'Shoe size conversion table'!$J$6:$L$22,2))</f>
        <v>41</v>
      </c>
      <c r="J6155" s="13">
        <f>IF(G6155="Male",VLOOKUP(H6155,'Shoe size conversion table'!$B$6:$D$22,3),VLOOKUP(H6155,'Shoe size conversion table'!$J$6:$L$22,3))</f>
        <v>7.5</v>
      </c>
      <c r="K6155" s="11">
        <v>159</v>
      </c>
      <c r="L6155" s="12">
        <v>0.5</v>
      </c>
      <c r="M6155" s="7">
        <f t="shared" si="289"/>
        <v>2015</v>
      </c>
      <c r="N6155" s="7">
        <f t="shared" si="290"/>
        <v>9</v>
      </c>
      <c r="O6155" s="30">
        <f t="shared" si="291"/>
        <v>79.5</v>
      </c>
    </row>
    <row r="6156" spans="2:15" x14ac:dyDescent="0.2">
      <c r="B6156" s="13">
        <v>57864</v>
      </c>
      <c r="C6156" s="14">
        <v>42274.016111111334</v>
      </c>
      <c r="D6156" s="7" t="s">
        <v>10</v>
      </c>
      <c r="E6156" s="13">
        <v>2232</v>
      </c>
      <c r="F6156" s="7" t="s">
        <v>36</v>
      </c>
      <c r="G6156" s="7" t="s">
        <v>11</v>
      </c>
      <c r="H6156" s="13">
        <v>6.5</v>
      </c>
      <c r="I6156" s="13">
        <f>IF(G6156="Male",VLOOKUP(H6156,'Shoe size conversion table'!$B$6:$D$22,2),VLOOKUP(H6156,'Shoe size conversion table'!$J$6:$L$22,2))</f>
        <v>39</v>
      </c>
      <c r="J6156" s="13">
        <f>IF(G6156="Male",VLOOKUP(H6156,'Shoe size conversion table'!$B$6:$D$22,3),VLOOKUP(H6156,'Shoe size conversion table'!$J$6:$L$22,3))</f>
        <v>6</v>
      </c>
      <c r="K6156" s="11">
        <v>149</v>
      </c>
      <c r="L6156" s="12">
        <v>0.3</v>
      </c>
      <c r="M6156" s="7">
        <f t="shared" si="289"/>
        <v>2015</v>
      </c>
      <c r="N6156" s="7">
        <f t="shared" si="290"/>
        <v>9</v>
      </c>
      <c r="O6156" s="30">
        <f t="shared" si="291"/>
        <v>104.3</v>
      </c>
    </row>
    <row r="6157" spans="2:15" x14ac:dyDescent="0.2">
      <c r="B6157" s="13">
        <v>57865</v>
      </c>
      <c r="C6157" s="14">
        <v>42274.046111111078</v>
      </c>
      <c r="D6157" s="7" t="s">
        <v>7</v>
      </c>
      <c r="E6157" s="13">
        <v>2221</v>
      </c>
      <c r="F6157" s="7" t="s">
        <v>48</v>
      </c>
      <c r="G6157" s="7" t="s">
        <v>11</v>
      </c>
      <c r="H6157" s="13">
        <v>10</v>
      </c>
      <c r="I6157" s="13">
        <f>IF(G6157="Male",VLOOKUP(H6157,'Shoe size conversion table'!$B$6:$D$22,2),VLOOKUP(H6157,'Shoe size conversion table'!$J$6:$L$22,2))</f>
        <v>43</v>
      </c>
      <c r="J6157" s="13">
        <f>IF(G6157="Male",VLOOKUP(H6157,'Shoe size conversion table'!$B$6:$D$22,3),VLOOKUP(H6157,'Shoe size conversion table'!$J$6:$L$22,3))</f>
        <v>9.5</v>
      </c>
      <c r="K6157" s="11">
        <v>169</v>
      </c>
      <c r="L6157" s="12">
        <v>0.3</v>
      </c>
      <c r="M6157" s="7">
        <f t="shared" si="289"/>
        <v>2015</v>
      </c>
      <c r="N6157" s="7">
        <f t="shared" si="290"/>
        <v>9</v>
      </c>
      <c r="O6157" s="30">
        <f t="shared" si="291"/>
        <v>118.3</v>
      </c>
    </row>
    <row r="6158" spans="2:15" x14ac:dyDescent="0.2">
      <c r="B6158" s="13">
        <v>57866</v>
      </c>
      <c r="C6158" s="14">
        <v>42274.086111111341</v>
      </c>
      <c r="D6158" s="7" t="s">
        <v>7</v>
      </c>
      <c r="E6158" s="13">
        <v>2231</v>
      </c>
      <c r="F6158" s="7" t="s">
        <v>46</v>
      </c>
      <c r="G6158" s="7" t="s">
        <v>12</v>
      </c>
      <c r="H6158" s="13">
        <v>9</v>
      </c>
      <c r="I6158" s="13" t="str">
        <f>IF(G6158="Male",VLOOKUP(H6158,'Shoe size conversion table'!$B$6:$D$22,2),VLOOKUP(H6158,'Shoe size conversion table'!$J$6:$L$22,2))</f>
        <v>39-40</v>
      </c>
      <c r="J6158" s="13">
        <f>IF(G6158="Male",VLOOKUP(H6158,'Shoe size conversion table'!$B$6:$D$22,3),VLOOKUP(H6158,'Shoe size conversion table'!$J$6:$L$22,3))</f>
        <v>7</v>
      </c>
      <c r="K6158" s="11">
        <v>169</v>
      </c>
      <c r="L6158" s="12">
        <v>0.3</v>
      </c>
      <c r="M6158" s="7">
        <f t="shared" si="289"/>
        <v>2015</v>
      </c>
      <c r="N6158" s="7">
        <f t="shared" si="290"/>
        <v>9</v>
      </c>
      <c r="O6158" s="30">
        <f t="shared" si="291"/>
        <v>118.3</v>
      </c>
    </row>
    <row r="6159" spans="2:15" x14ac:dyDescent="0.2">
      <c r="B6159" s="13">
        <v>57867</v>
      </c>
      <c r="C6159" s="14">
        <v>42274.146111111339</v>
      </c>
      <c r="D6159" s="7" t="s">
        <v>10</v>
      </c>
      <c r="E6159" s="13">
        <v>2207</v>
      </c>
      <c r="F6159" s="7" t="s">
        <v>35</v>
      </c>
      <c r="G6159" s="7" t="s">
        <v>11</v>
      </c>
      <c r="H6159" s="13">
        <v>11</v>
      </c>
      <c r="I6159" s="13">
        <f>IF(G6159="Male",VLOOKUP(H6159,'Shoe size conversion table'!$B$6:$D$22,2),VLOOKUP(H6159,'Shoe size conversion table'!$J$6:$L$22,2))</f>
        <v>44</v>
      </c>
      <c r="J6159" s="13">
        <f>IF(G6159="Male",VLOOKUP(H6159,'Shoe size conversion table'!$B$6:$D$22,3),VLOOKUP(H6159,'Shoe size conversion table'!$J$6:$L$22,3))</f>
        <v>10.5</v>
      </c>
      <c r="K6159" s="11">
        <v>139</v>
      </c>
      <c r="L6159" s="12">
        <v>0</v>
      </c>
      <c r="M6159" s="7">
        <f t="shared" si="289"/>
        <v>2015</v>
      </c>
      <c r="N6159" s="7">
        <f t="shared" si="290"/>
        <v>9</v>
      </c>
      <c r="O6159" s="30">
        <f t="shared" si="291"/>
        <v>139</v>
      </c>
    </row>
    <row r="6160" spans="2:15" x14ac:dyDescent="0.2">
      <c r="B6160" s="13">
        <v>57867</v>
      </c>
      <c r="C6160" s="14">
        <v>42274.146111111339</v>
      </c>
      <c r="D6160" s="7" t="s">
        <v>10</v>
      </c>
      <c r="E6160" s="13">
        <v>2212</v>
      </c>
      <c r="F6160" s="7" t="s">
        <v>34</v>
      </c>
      <c r="G6160" s="7" t="s">
        <v>11</v>
      </c>
      <c r="H6160" s="13">
        <v>10.5</v>
      </c>
      <c r="I6160" s="13" t="str">
        <f>IF(G6160="Male",VLOOKUP(H6160,'Shoe size conversion table'!$B$6:$D$22,2),VLOOKUP(H6160,'Shoe size conversion table'!$J$6:$L$22,2))</f>
        <v>43-44</v>
      </c>
      <c r="J6160" s="13">
        <f>IF(G6160="Male",VLOOKUP(H6160,'Shoe size conversion table'!$B$6:$D$22,3),VLOOKUP(H6160,'Shoe size conversion table'!$J$6:$L$22,3))</f>
        <v>10</v>
      </c>
      <c r="K6160" s="11">
        <v>139</v>
      </c>
      <c r="L6160" s="12">
        <v>0</v>
      </c>
      <c r="M6160" s="7">
        <f t="shared" si="289"/>
        <v>2015</v>
      </c>
      <c r="N6160" s="7">
        <f t="shared" si="290"/>
        <v>9</v>
      </c>
      <c r="O6160" s="30">
        <f t="shared" si="291"/>
        <v>139</v>
      </c>
    </row>
    <row r="6161" spans="2:15" x14ac:dyDescent="0.2">
      <c r="B6161" s="13">
        <v>57868</v>
      </c>
      <c r="C6161" s="14">
        <v>42274.186111111339</v>
      </c>
      <c r="D6161" s="7" t="s">
        <v>10</v>
      </c>
      <c r="E6161" s="13">
        <v>2197</v>
      </c>
      <c r="F6161" s="7" t="s">
        <v>35</v>
      </c>
      <c r="G6161" s="7" t="s">
        <v>11</v>
      </c>
      <c r="H6161" s="13">
        <v>10.5</v>
      </c>
      <c r="I6161" s="13" t="str">
        <f>IF(G6161="Male",VLOOKUP(H6161,'Shoe size conversion table'!$B$6:$D$22,2),VLOOKUP(H6161,'Shoe size conversion table'!$J$6:$L$22,2))</f>
        <v>43-44</v>
      </c>
      <c r="J6161" s="13">
        <f>IF(G6161="Male",VLOOKUP(H6161,'Shoe size conversion table'!$B$6:$D$22,3),VLOOKUP(H6161,'Shoe size conversion table'!$J$6:$L$22,3))</f>
        <v>10</v>
      </c>
      <c r="K6161" s="11">
        <v>129</v>
      </c>
      <c r="L6161" s="12">
        <v>0.2</v>
      </c>
      <c r="M6161" s="7">
        <f t="shared" si="289"/>
        <v>2015</v>
      </c>
      <c r="N6161" s="7">
        <f t="shared" si="290"/>
        <v>9</v>
      </c>
      <c r="O6161" s="30">
        <f t="shared" si="291"/>
        <v>103.2</v>
      </c>
    </row>
    <row r="6162" spans="2:15" x14ac:dyDescent="0.2">
      <c r="B6162" s="13">
        <v>57869</v>
      </c>
      <c r="C6162" s="14">
        <v>42274.206111111336</v>
      </c>
      <c r="D6162" s="7" t="s">
        <v>7</v>
      </c>
      <c r="E6162" s="13">
        <v>2227</v>
      </c>
      <c r="F6162" s="7" t="s">
        <v>48</v>
      </c>
      <c r="G6162" s="7" t="s">
        <v>12</v>
      </c>
      <c r="H6162" s="13">
        <v>9</v>
      </c>
      <c r="I6162" s="13" t="str">
        <f>IF(G6162="Male",VLOOKUP(H6162,'Shoe size conversion table'!$B$6:$D$22,2),VLOOKUP(H6162,'Shoe size conversion table'!$J$6:$L$22,2))</f>
        <v>39-40</v>
      </c>
      <c r="J6162" s="13">
        <f>IF(G6162="Male",VLOOKUP(H6162,'Shoe size conversion table'!$B$6:$D$22,3),VLOOKUP(H6162,'Shoe size conversion table'!$J$6:$L$22,3))</f>
        <v>7</v>
      </c>
      <c r="K6162" s="11">
        <v>199</v>
      </c>
      <c r="L6162" s="12">
        <v>0</v>
      </c>
      <c r="M6162" s="7">
        <f t="shared" si="289"/>
        <v>2015</v>
      </c>
      <c r="N6162" s="7">
        <f t="shared" si="290"/>
        <v>9</v>
      </c>
      <c r="O6162" s="30">
        <f t="shared" si="291"/>
        <v>199</v>
      </c>
    </row>
    <row r="6163" spans="2:15" x14ac:dyDescent="0.2">
      <c r="B6163" s="13">
        <v>57870</v>
      </c>
      <c r="C6163" s="14">
        <v>42274.586111111341</v>
      </c>
      <c r="D6163" s="7" t="s">
        <v>10</v>
      </c>
      <c r="E6163" s="13">
        <v>2190</v>
      </c>
      <c r="F6163" s="7" t="s">
        <v>35</v>
      </c>
      <c r="G6163" s="7" t="s">
        <v>12</v>
      </c>
      <c r="H6163" s="13">
        <v>6.5</v>
      </c>
      <c r="I6163" s="13">
        <f>IF(G6163="Male",VLOOKUP(H6163,'Shoe size conversion table'!$B$6:$D$22,2),VLOOKUP(H6163,'Shoe size conversion table'!$J$6:$L$22,2))</f>
        <v>37</v>
      </c>
      <c r="J6163" s="13">
        <f>IF(G6163="Male",VLOOKUP(H6163,'Shoe size conversion table'!$B$6:$D$22,3),VLOOKUP(H6163,'Shoe size conversion table'!$J$6:$L$22,3))</f>
        <v>4.5</v>
      </c>
      <c r="K6163" s="11">
        <v>159</v>
      </c>
      <c r="L6163" s="12">
        <v>0.3</v>
      </c>
      <c r="M6163" s="7">
        <f t="shared" si="289"/>
        <v>2015</v>
      </c>
      <c r="N6163" s="7">
        <f t="shared" si="290"/>
        <v>9</v>
      </c>
      <c r="O6163" s="30">
        <f t="shared" si="291"/>
        <v>111.3</v>
      </c>
    </row>
    <row r="6164" spans="2:15" x14ac:dyDescent="0.2">
      <c r="B6164" s="13">
        <v>57871</v>
      </c>
      <c r="C6164" s="14">
        <v>42274.596111111081</v>
      </c>
      <c r="D6164" s="7" t="s">
        <v>9</v>
      </c>
      <c r="E6164" s="13">
        <v>2162</v>
      </c>
      <c r="F6164" s="7" t="s">
        <v>58</v>
      </c>
      <c r="G6164" s="7" t="s">
        <v>11</v>
      </c>
      <c r="H6164" s="13">
        <v>11.5</v>
      </c>
      <c r="I6164" s="13" t="str">
        <f>IF(G6164="Male",VLOOKUP(H6164,'Shoe size conversion table'!$B$6:$D$22,2),VLOOKUP(H6164,'Shoe size conversion table'!$J$6:$L$22,2))</f>
        <v>44-45</v>
      </c>
      <c r="J6164" s="13">
        <f>IF(G6164="Male",VLOOKUP(H6164,'Shoe size conversion table'!$B$6:$D$22,3),VLOOKUP(H6164,'Shoe size conversion table'!$J$6:$L$22,3))</f>
        <v>11</v>
      </c>
      <c r="K6164" s="11">
        <v>169</v>
      </c>
      <c r="L6164" s="12">
        <v>0.1</v>
      </c>
      <c r="M6164" s="7">
        <f t="shared" si="289"/>
        <v>2015</v>
      </c>
      <c r="N6164" s="7">
        <f t="shared" si="290"/>
        <v>9</v>
      </c>
      <c r="O6164" s="30">
        <f t="shared" si="291"/>
        <v>152.1</v>
      </c>
    </row>
    <row r="6165" spans="2:15" x14ac:dyDescent="0.2">
      <c r="B6165" s="13">
        <v>57872</v>
      </c>
      <c r="C6165" s="14">
        <v>42274.596111111241</v>
      </c>
      <c r="D6165" s="7" t="s">
        <v>10</v>
      </c>
      <c r="E6165" s="13">
        <v>2225</v>
      </c>
      <c r="F6165" s="7" t="s">
        <v>34</v>
      </c>
      <c r="G6165" s="7" t="s">
        <v>11</v>
      </c>
      <c r="H6165" s="13">
        <v>9</v>
      </c>
      <c r="I6165" s="13">
        <f>IF(G6165="Male",VLOOKUP(H6165,'Shoe size conversion table'!$B$6:$D$22,2),VLOOKUP(H6165,'Shoe size conversion table'!$J$6:$L$22,2))</f>
        <v>42</v>
      </c>
      <c r="J6165" s="13">
        <f>IF(G6165="Male",VLOOKUP(H6165,'Shoe size conversion table'!$B$6:$D$22,3),VLOOKUP(H6165,'Shoe size conversion table'!$J$6:$L$22,3))</f>
        <v>8.5</v>
      </c>
      <c r="K6165" s="11">
        <v>139</v>
      </c>
      <c r="L6165" s="12">
        <v>0.5</v>
      </c>
      <c r="M6165" s="7">
        <f t="shared" si="289"/>
        <v>2015</v>
      </c>
      <c r="N6165" s="7">
        <f t="shared" si="290"/>
        <v>9</v>
      </c>
      <c r="O6165" s="30">
        <f t="shared" si="291"/>
        <v>69.5</v>
      </c>
    </row>
    <row r="6166" spans="2:15" x14ac:dyDescent="0.2">
      <c r="B6166" s="13">
        <v>57873</v>
      </c>
      <c r="C6166" s="14">
        <v>42274.636111111337</v>
      </c>
      <c r="D6166" s="7" t="s">
        <v>10</v>
      </c>
      <c r="E6166" s="13">
        <v>2167</v>
      </c>
      <c r="F6166" s="7" t="s">
        <v>34</v>
      </c>
      <c r="G6166" s="7" t="s">
        <v>12</v>
      </c>
      <c r="H6166" s="13">
        <v>8</v>
      </c>
      <c r="I6166" s="13" t="str">
        <f>IF(G6166="Male",VLOOKUP(H6166,'Shoe size conversion table'!$B$6:$D$22,2),VLOOKUP(H6166,'Shoe size conversion table'!$J$6:$L$22,2))</f>
        <v>38-39</v>
      </c>
      <c r="J6166" s="13">
        <f>IF(G6166="Male",VLOOKUP(H6166,'Shoe size conversion table'!$B$6:$D$22,3),VLOOKUP(H6166,'Shoe size conversion table'!$J$6:$L$22,3))</f>
        <v>6</v>
      </c>
      <c r="K6166" s="11">
        <v>179</v>
      </c>
      <c r="L6166" s="12">
        <v>0</v>
      </c>
      <c r="M6166" s="7">
        <f t="shared" si="289"/>
        <v>2015</v>
      </c>
      <c r="N6166" s="7">
        <f t="shared" si="290"/>
        <v>9</v>
      </c>
      <c r="O6166" s="30">
        <f t="shared" si="291"/>
        <v>179</v>
      </c>
    </row>
    <row r="6167" spans="2:15" x14ac:dyDescent="0.2">
      <c r="B6167" s="13">
        <v>57874</v>
      </c>
      <c r="C6167" s="14">
        <v>42274.676111111075</v>
      </c>
      <c r="D6167" s="7" t="s">
        <v>7</v>
      </c>
      <c r="E6167" s="13">
        <v>2207</v>
      </c>
      <c r="F6167" s="7" t="s">
        <v>53</v>
      </c>
      <c r="G6167" s="7" t="s">
        <v>12</v>
      </c>
      <c r="H6167" s="13">
        <v>8.5</v>
      </c>
      <c r="I6167" s="13">
        <f>IF(G6167="Male",VLOOKUP(H6167,'Shoe size conversion table'!$B$6:$D$22,2),VLOOKUP(H6167,'Shoe size conversion table'!$J$6:$L$22,2))</f>
        <v>39</v>
      </c>
      <c r="J6167" s="13">
        <f>IF(G6167="Male",VLOOKUP(H6167,'Shoe size conversion table'!$B$6:$D$22,3),VLOOKUP(H6167,'Shoe size conversion table'!$J$6:$L$22,3))</f>
        <v>6.5</v>
      </c>
      <c r="K6167" s="11">
        <v>199</v>
      </c>
      <c r="L6167" s="12">
        <v>0.3</v>
      </c>
      <c r="M6167" s="7">
        <f t="shared" si="289"/>
        <v>2015</v>
      </c>
      <c r="N6167" s="7">
        <f t="shared" si="290"/>
        <v>9</v>
      </c>
      <c r="O6167" s="30">
        <f t="shared" si="291"/>
        <v>139.29999999999998</v>
      </c>
    </row>
    <row r="6168" spans="2:15" x14ac:dyDescent="0.2">
      <c r="B6168" s="13">
        <v>57875</v>
      </c>
      <c r="C6168" s="14">
        <v>42274.776111111081</v>
      </c>
      <c r="D6168" s="7" t="s">
        <v>10</v>
      </c>
      <c r="E6168" s="13">
        <v>2192</v>
      </c>
      <c r="F6168" s="7" t="s">
        <v>34</v>
      </c>
      <c r="G6168" s="7" t="s">
        <v>11</v>
      </c>
      <c r="H6168" s="13">
        <v>7</v>
      </c>
      <c r="I6168" s="13">
        <f>IF(G6168="Male",VLOOKUP(H6168,'Shoe size conversion table'!$B$6:$D$22,2),VLOOKUP(H6168,'Shoe size conversion table'!$J$6:$L$22,2))</f>
        <v>40</v>
      </c>
      <c r="J6168" s="13">
        <f>IF(G6168="Male",VLOOKUP(H6168,'Shoe size conversion table'!$B$6:$D$22,3),VLOOKUP(H6168,'Shoe size conversion table'!$J$6:$L$22,3))</f>
        <v>6.5</v>
      </c>
      <c r="K6168" s="11">
        <v>179</v>
      </c>
      <c r="L6168" s="12">
        <v>0.3</v>
      </c>
      <c r="M6168" s="7">
        <f t="shared" si="289"/>
        <v>2015</v>
      </c>
      <c r="N6168" s="7">
        <f t="shared" si="290"/>
        <v>9</v>
      </c>
      <c r="O6168" s="30">
        <f t="shared" si="291"/>
        <v>125.3</v>
      </c>
    </row>
    <row r="6169" spans="2:15" x14ac:dyDescent="0.2">
      <c r="B6169" s="13">
        <v>57876</v>
      </c>
      <c r="C6169" s="14">
        <v>42274.796111111078</v>
      </c>
      <c r="D6169" s="7" t="s">
        <v>7</v>
      </c>
      <c r="E6169" s="13">
        <v>2210</v>
      </c>
      <c r="F6169" s="7" t="s">
        <v>49</v>
      </c>
      <c r="G6169" s="7" t="s">
        <v>11</v>
      </c>
      <c r="H6169" s="13">
        <v>9.5</v>
      </c>
      <c r="I6169" s="13" t="str">
        <f>IF(G6169="Male",VLOOKUP(H6169,'Shoe size conversion table'!$B$6:$D$22,2),VLOOKUP(H6169,'Shoe size conversion table'!$J$6:$L$22,2))</f>
        <v>42-43</v>
      </c>
      <c r="J6169" s="13">
        <f>IF(G6169="Male",VLOOKUP(H6169,'Shoe size conversion table'!$B$6:$D$22,3),VLOOKUP(H6169,'Shoe size conversion table'!$J$6:$L$22,3))</f>
        <v>9</v>
      </c>
      <c r="K6169" s="11">
        <v>189</v>
      </c>
      <c r="L6169" s="12">
        <v>0</v>
      </c>
      <c r="M6169" s="7">
        <f t="shared" si="289"/>
        <v>2015</v>
      </c>
      <c r="N6169" s="7">
        <f t="shared" si="290"/>
        <v>9</v>
      </c>
      <c r="O6169" s="30">
        <f t="shared" si="291"/>
        <v>189</v>
      </c>
    </row>
    <row r="6170" spans="2:15" x14ac:dyDescent="0.2">
      <c r="B6170" s="13">
        <v>57876</v>
      </c>
      <c r="C6170" s="14">
        <v>42274.796111111078</v>
      </c>
      <c r="D6170" s="7" t="s">
        <v>7</v>
      </c>
      <c r="E6170" s="13">
        <v>2165</v>
      </c>
      <c r="F6170" s="7" t="s">
        <v>49</v>
      </c>
      <c r="G6170" s="7" t="s">
        <v>12</v>
      </c>
      <c r="H6170" s="13">
        <v>8.5</v>
      </c>
      <c r="I6170" s="13">
        <f>IF(G6170="Male",VLOOKUP(H6170,'Shoe size conversion table'!$B$6:$D$22,2),VLOOKUP(H6170,'Shoe size conversion table'!$J$6:$L$22,2))</f>
        <v>39</v>
      </c>
      <c r="J6170" s="13">
        <f>IF(G6170="Male",VLOOKUP(H6170,'Shoe size conversion table'!$B$6:$D$22,3),VLOOKUP(H6170,'Shoe size conversion table'!$J$6:$L$22,3))</f>
        <v>6.5</v>
      </c>
      <c r="K6170" s="11">
        <v>179</v>
      </c>
      <c r="L6170" s="12">
        <v>0</v>
      </c>
      <c r="M6170" s="7">
        <f t="shared" si="289"/>
        <v>2015</v>
      </c>
      <c r="N6170" s="7">
        <f t="shared" si="290"/>
        <v>9</v>
      </c>
      <c r="O6170" s="30">
        <f t="shared" si="291"/>
        <v>179</v>
      </c>
    </row>
    <row r="6171" spans="2:15" x14ac:dyDescent="0.2">
      <c r="B6171" s="13">
        <v>57877</v>
      </c>
      <c r="C6171" s="14">
        <v>42274.80611111108</v>
      </c>
      <c r="D6171" s="7" t="s">
        <v>7</v>
      </c>
      <c r="E6171" s="13">
        <v>2191</v>
      </c>
      <c r="F6171" s="7" t="s">
        <v>55</v>
      </c>
      <c r="G6171" s="7" t="s">
        <v>11</v>
      </c>
      <c r="H6171" s="13">
        <v>12</v>
      </c>
      <c r="I6171" s="13">
        <f>IF(G6171="Male",VLOOKUP(H6171,'Shoe size conversion table'!$B$6:$D$22,2),VLOOKUP(H6171,'Shoe size conversion table'!$J$6:$L$22,2))</f>
        <v>45</v>
      </c>
      <c r="J6171" s="13">
        <f>IF(G6171="Male",VLOOKUP(H6171,'Shoe size conversion table'!$B$6:$D$22,3),VLOOKUP(H6171,'Shoe size conversion table'!$J$6:$L$22,3))</f>
        <v>11.5</v>
      </c>
      <c r="K6171" s="11">
        <v>189</v>
      </c>
      <c r="L6171" s="12">
        <v>0</v>
      </c>
      <c r="M6171" s="7">
        <f t="shared" si="289"/>
        <v>2015</v>
      </c>
      <c r="N6171" s="7">
        <f t="shared" si="290"/>
        <v>9</v>
      </c>
      <c r="O6171" s="30">
        <f t="shared" si="291"/>
        <v>189</v>
      </c>
    </row>
    <row r="6172" spans="2:15" x14ac:dyDescent="0.2">
      <c r="B6172" s="13">
        <v>57878</v>
      </c>
      <c r="C6172" s="14">
        <v>42274.836111111239</v>
      </c>
      <c r="D6172" s="7" t="s">
        <v>7</v>
      </c>
      <c r="E6172" s="13">
        <v>2212</v>
      </c>
      <c r="F6172" s="7" t="s">
        <v>54</v>
      </c>
      <c r="G6172" s="7" t="s">
        <v>11</v>
      </c>
      <c r="H6172" s="13">
        <v>9.5</v>
      </c>
      <c r="I6172" s="13" t="str">
        <f>IF(G6172="Male",VLOOKUP(H6172,'Shoe size conversion table'!$B$6:$D$22,2),VLOOKUP(H6172,'Shoe size conversion table'!$J$6:$L$22,2))</f>
        <v>42-43</v>
      </c>
      <c r="J6172" s="13">
        <f>IF(G6172="Male",VLOOKUP(H6172,'Shoe size conversion table'!$B$6:$D$22,3),VLOOKUP(H6172,'Shoe size conversion table'!$J$6:$L$22,3))</f>
        <v>9</v>
      </c>
      <c r="K6172" s="11">
        <v>139</v>
      </c>
      <c r="L6172" s="12">
        <v>0.3</v>
      </c>
      <c r="M6172" s="7">
        <f t="shared" si="289"/>
        <v>2015</v>
      </c>
      <c r="N6172" s="7">
        <f t="shared" si="290"/>
        <v>9</v>
      </c>
      <c r="O6172" s="30">
        <f t="shared" si="291"/>
        <v>97.3</v>
      </c>
    </row>
    <row r="6173" spans="2:15" x14ac:dyDescent="0.2">
      <c r="B6173" s="13">
        <v>57878</v>
      </c>
      <c r="C6173" s="14">
        <v>42274.836111111239</v>
      </c>
      <c r="D6173" s="7" t="s">
        <v>7</v>
      </c>
      <c r="E6173" s="13">
        <v>2222</v>
      </c>
      <c r="F6173" s="7" t="s">
        <v>45</v>
      </c>
      <c r="G6173" s="7" t="s">
        <v>12</v>
      </c>
      <c r="H6173" s="13">
        <v>9</v>
      </c>
      <c r="I6173" s="13" t="str">
        <f>IF(G6173="Male",VLOOKUP(H6173,'Shoe size conversion table'!$B$6:$D$22,2),VLOOKUP(H6173,'Shoe size conversion table'!$J$6:$L$22,2))</f>
        <v>39-40</v>
      </c>
      <c r="J6173" s="13">
        <f>IF(G6173="Male",VLOOKUP(H6173,'Shoe size conversion table'!$B$6:$D$22,3),VLOOKUP(H6173,'Shoe size conversion table'!$J$6:$L$22,3))</f>
        <v>7</v>
      </c>
      <c r="K6173" s="11">
        <v>159</v>
      </c>
      <c r="L6173" s="12">
        <v>0.5</v>
      </c>
      <c r="M6173" s="7">
        <f t="shared" si="289"/>
        <v>2015</v>
      </c>
      <c r="N6173" s="7">
        <f t="shared" si="290"/>
        <v>9</v>
      </c>
      <c r="O6173" s="30">
        <f t="shared" si="291"/>
        <v>79.5</v>
      </c>
    </row>
    <row r="6174" spans="2:15" x14ac:dyDescent="0.2">
      <c r="B6174" s="13">
        <v>57879</v>
      </c>
      <c r="C6174" s="14">
        <v>42274.896111111339</v>
      </c>
      <c r="D6174" s="7" t="s">
        <v>8</v>
      </c>
      <c r="E6174" s="13">
        <v>2157</v>
      </c>
      <c r="F6174" s="7" t="s">
        <v>38</v>
      </c>
      <c r="G6174" s="7" t="s">
        <v>12</v>
      </c>
      <c r="H6174" s="13">
        <v>7</v>
      </c>
      <c r="I6174" s="13" t="str">
        <f>IF(G6174="Male",VLOOKUP(H6174,'Shoe size conversion table'!$B$6:$D$22,2),VLOOKUP(H6174,'Shoe size conversion table'!$J$6:$L$22,2))</f>
        <v>37-38</v>
      </c>
      <c r="J6174" s="13">
        <f>IF(G6174="Male",VLOOKUP(H6174,'Shoe size conversion table'!$B$6:$D$22,3),VLOOKUP(H6174,'Shoe size conversion table'!$J$6:$L$22,3))</f>
        <v>5</v>
      </c>
      <c r="K6174" s="11">
        <v>189</v>
      </c>
      <c r="L6174" s="12">
        <v>0</v>
      </c>
      <c r="M6174" s="7">
        <f t="shared" si="289"/>
        <v>2015</v>
      </c>
      <c r="N6174" s="7">
        <f t="shared" si="290"/>
        <v>9</v>
      </c>
      <c r="O6174" s="30">
        <f t="shared" si="291"/>
        <v>189</v>
      </c>
    </row>
    <row r="6175" spans="2:15" x14ac:dyDescent="0.2">
      <c r="B6175" s="13">
        <v>57880</v>
      </c>
      <c r="C6175" s="14">
        <v>42275.006111111077</v>
      </c>
      <c r="D6175" s="7" t="s">
        <v>10</v>
      </c>
      <c r="E6175" s="13">
        <v>2240</v>
      </c>
      <c r="F6175" s="7" t="s">
        <v>36</v>
      </c>
      <c r="G6175" s="7" t="s">
        <v>11</v>
      </c>
      <c r="H6175" s="13">
        <v>9</v>
      </c>
      <c r="I6175" s="13">
        <f>IF(G6175="Male",VLOOKUP(H6175,'Shoe size conversion table'!$B$6:$D$22,2),VLOOKUP(H6175,'Shoe size conversion table'!$J$6:$L$22,2))</f>
        <v>42</v>
      </c>
      <c r="J6175" s="13">
        <f>IF(G6175="Male",VLOOKUP(H6175,'Shoe size conversion table'!$B$6:$D$22,3),VLOOKUP(H6175,'Shoe size conversion table'!$J$6:$L$22,3))</f>
        <v>8.5</v>
      </c>
      <c r="K6175" s="11">
        <v>179</v>
      </c>
      <c r="L6175" s="12">
        <v>0.3</v>
      </c>
      <c r="M6175" s="7">
        <f t="shared" si="289"/>
        <v>2015</v>
      </c>
      <c r="N6175" s="7">
        <f t="shared" si="290"/>
        <v>9</v>
      </c>
      <c r="O6175" s="30">
        <f t="shared" si="291"/>
        <v>125.3</v>
      </c>
    </row>
    <row r="6176" spans="2:15" x14ac:dyDescent="0.2">
      <c r="B6176" s="13">
        <v>57881</v>
      </c>
      <c r="C6176" s="14">
        <v>42275.046111111078</v>
      </c>
      <c r="D6176" s="7" t="s">
        <v>7</v>
      </c>
      <c r="E6176" s="13">
        <v>2180</v>
      </c>
      <c r="F6176" s="7" t="s">
        <v>57</v>
      </c>
      <c r="G6176" s="7" t="s">
        <v>11</v>
      </c>
      <c r="H6176" s="13">
        <v>12</v>
      </c>
      <c r="I6176" s="13">
        <f>IF(G6176="Male",VLOOKUP(H6176,'Shoe size conversion table'!$B$6:$D$22,2),VLOOKUP(H6176,'Shoe size conversion table'!$J$6:$L$22,2))</f>
        <v>45</v>
      </c>
      <c r="J6176" s="13">
        <f>IF(G6176="Male",VLOOKUP(H6176,'Shoe size conversion table'!$B$6:$D$22,3),VLOOKUP(H6176,'Shoe size conversion table'!$J$6:$L$22,3))</f>
        <v>11.5</v>
      </c>
      <c r="K6176" s="11">
        <v>179</v>
      </c>
      <c r="L6176" s="12">
        <v>0</v>
      </c>
      <c r="M6176" s="7">
        <f t="shared" si="289"/>
        <v>2015</v>
      </c>
      <c r="N6176" s="7">
        <f t="shared" si="290"/>
        <v>9</v>
      </c>
      <c r="O6176" s="30">
        <f t="shared" si="291"/>
        <v>179</v>
      </c>
    </row>
    <row r="6177" spans="2:15" x14ac:dyDescent="0.2">
      <c r="B6177" s="13">
        <v>57882</v>
      </c>
      <c r="C6177" s="14">
        <v>42275.066111111235</v>
      </c>
      <c r="D6177" s="7" t="s">
        <v>7</v>
      </c>
      <c r="E6177" s="13">
        <v>2185</v>
      </c>
      <c r="F6177" s="7" t="s">
        <v>48</v>
      </c>
      <c r="G6177" s="7" t="s">
        <v>12</v>
      </c>
      <c r="H6177" s="13">
        <v>9</v>
      </c>
      <c r="I6177" s="13" t="str">
        <f>IF(G6177="Male",VLOOKUP(H6177,'Shoe size conversion table'!$B$6:$D$22,2),VLOOKUP(H6177,'Shoe size conversion table'!$J$6:$L$22,2))</f>
        <v>39-40</v>
      </c>
      <c r="J6177" s="13">
        <f>IF(G6177="Male",VLOOKUP(H6177,'Shoe size conversion table'!$B$6:$D$22,3),VLOOKUP(H6177,'Shoe size conversion table'!$J$6:$L$22,3))</f>
        <v>7</v>
      </c>
      <c r="K6177" s="11">
        <v>169</v>
      </c>
      <c r="L6177" s="12">
        <v>0.2</v>
      </c>
      <c r="M6177" s="7">
        <f t="shared" si="289"/>
        <v>2015</v>
      </c>
      <c r="N6177" s="7">
        <f t="shared" si="290"/>
        <v>9</v>
      </c>
      <c r="O6177" s="30">
        <f t="shared" si="291"/>
        <v>135.20000000000002</v>
      </c>
    </row>
    <row r="6178" spans="2:15" x14ac:dyDescent="0.2">
      <c r="B6178" s="13">
        <v>57883</v>
      </c>
      <c r="C6178" s="14">
        <v>42275.106111111083</v>
      </c>
      <c r="D6178" s="7" t="s">
        <v>10</v>
      </c>
      <c r="E6178" s="13">
        <v>2198</v>
      </c>
      <c r="F6178" s="7" t="s">
        <v>34</v>
      </c>
      <c r="G6178" s="7" t="s">
        <v>11</v>
      </c>
      <c r="H6178" s="13">
        <v>15</v>
      </c>
      <c r="I6178" s="13">
        <f>IF(G6178="Male",VLOOKUP(H6178,'Shoe size conversion table'!$B$6:$D$22,2),VLOOKUP(H6178,'Shoe size conversion table'!$J$6:$L$22,2))</f>
        <v>48</v>
      </c>
      <c r="J6178" s="13">
        <f>IF(G6178="Male",VLOOKUP(H6178,'Shoe size conversion table'!$B$6:$D$22,3),VLOOKUP(H6178,'Shoe size conversion table'!$J$6:$L$22,3))</f>
        <v>14.5</v>
      </c>
      <c r="K6178" s="11">
        <v>149</v>
      </c>
      <c r="L6178" s="12">
        <v>0</v>
      </c>
      <c r="M6178" s="7">
        <f t="shared" si="289"/>
        <v>2015</v>
      </c>
      <c r="N6178" s="7">
        <f t="shared" si="290"/>
        <v>9</v>
      </c>
      <c r="O6178" s="30">
        <f t="shared" si="291"/>
        <v>149</v>
      </c>
    </row>
    <row r="6179" spans="2:15" x14ac:dyDescent="0.2">
      <c r="B6179" s="13">
        <v>57884</v>
      </c>
      <c r="C6179" s="14">
        <v>42275.146111111339</v>
      </c>
      <c r="D6179" s="7" t="s">
        <v>10</v>
      </c>
      <c r="E6179" s="13">
        <v>2165</v>
      </c>
      <c r="F6179" s="7" t="s">
        <v>34</v>
      </c>
      <c r="G6179" s="7" t="s">
        <v>11</v>
      </c>
      <c r="H6179" s="13">
        <v>10.5</v>
      </c>
      <c r="I6179" s="13" t="str">
        <f>IF(G6179="Male",VLOOKUP(H6179,'Shoe size conversion table'!$B$6:$D$22,2),VLOOKUP(H6179,'Shoe size conversion table'!$J$6:$L$22,2))</f>
        <v>43-44</v>
      </c>
      <c r="J6179" s="13">
        <f>IF(G6179="Male",VLOOKUP(H6179,'Shoe size conversion table'!$B$6:$D$22,3),VLOOKUP(H6179,'Shoe size conversion table'!$J$6:$L$22,3))</f>
        <v>10</v>
      </c>
      <c r="K6179" s="11">
        <v>179</v>
      </c>
      <c r="L6179" s="12">
        <v>0.2</v>
      </c>
      <c r="M6179" s="7">
        <f t="shared" si="289"/>
        <v>2015</v>
      </c>
      <c r="N6179" s="7">
        <f t="shared" si="290"/>
        <v>9</v>
      </c>
      <c r="O6179" s="30">
        <f t="shared" si="291"/>
        <v>143.20000000000002</v>
      </c>
    </row>
    <row r="6180" spans="2:15" x14ac:dyDescent="0.2">
      <c r="B6180" s="13">
        <v>57884</v>
      </c>
      <c r="C6180" s="14">
        <v>42275.146111111339</v>
      </c>
      <c r="D6180" s="7" t="s">
        <v>10</v>
      </c>
      <c r="E6180" s="13">
        <v>2207</v>
      </c>
      <c r="F6180" s="7" t="s">
        <v>35</v>
      </c>
      <c r="G6180" s="7" t="s">
        <v>11</v>
      </c>
      <c r="H6180" s="13">
        <v>11</v>
      </c>
      <c r="I6180" s="13">
        <f>IF(G6180="Male",VLOOKUP(H6180,'Shoe size conversion table'!$B$6:$D$22,2),VLOOKUP(H6180,'Shoe size conversion table'!$J$6:$L$22,2))</f>
        <v>44</v>
      </c>
      <c r="J6180" s="13">
        <f>IF(G6180="Male",VLOOKUP(H6180,'Shoe size conversion table'!$B$6:$D$22,3),VLOOKUP(H6180,'Shoe size conversion table'!$J$6:$L$22,3))</f>
        <v>10.5</v>
      </c>
      <c r="K6180" s="11">
        <v>139</v>
      </c>
      <c r="L6180" s="12">
        <v>0</v>
      </c>
      <c r="M6180" s="7">
        <f t="shared" si="289"/>
        <v>2015</v>
      </c>
      <c r="N6180" s="7">
        <f t="shared" si="290"/>
        <v>9</v>
      </c>
      <c r="O6180" s="30">
        <f t="shared" si="291"/>
        <v>139</v>
      </c>
    </row>
    <row r="6181" spans="2:15" x14ac:dyDescent="0.2">
      <c r="B6181" s="13">
        <v>57885</v>
      </c>
      <c r="C6181" s="14">
        <v>42275.206111111227</v>
      </c>
      <c r="D6181" s="7" t="s">
        <v>7</v>
      </c>
      <c r="E6181" s="13">
        <v>2203</v>
      </c>
      <c r="F6181" s="7" t="s">
        <v>47</v>
      </c>
      <c r="G6181" s="7" t="s">
        <v>11</v>
      </c>
      <c r="H6181" s="13">
        <v>9</v>
      </c>
      <c r="I6181" s="13">
        <f>IF(G6181="Male",VLOOKUP(H6181,'Shoe size conversion table'!$B$6:$D$22,2),VLOOKUP(H6181,'Shoe size conversion table'!$J$6:$L$22,2))</f>
        <v>42</v>
      </c>
      <c r="J6181" s="13">
        <f>IF(G6181="Male",VLOOKUP(H6181,'Shoe size conversion table'!$B$6:$D$22,3),VLOOKUP(H6181,'Shoe size conversion table'!$J$6:$L$22,3))</f>
        <v>8.5</v>
      </c>
      <c r="K6181" s="11">
        <v>139</v>
      </c>
      <c r="L6181" s="12">
        <v>0</v>
      </c>
      <c r="M6181" s="7">
        <f t="shared" si="289"/>
        <v>2015</v>
      </c>
      <c r="N6181" s="7">
        <f t="shared" si="290"/>
        <v>9</v>
      </c>
      <c r="O6181" s="30">
        <f t="shared" si="291"/>
        <v>139</v>
      </c>
    </row>
    <row r="6182" spans="2:15" x14ac:dyDescent="0.2">
      <c r="B6182" s="13">
        <v>57886</v>
      </c>
      <c r="C6182" s="14">
        <v>42275.206111111336</v>
      </c>
      <c r="D6182" s="7" t="s">
        <v>7</v>
      </c>
      <c r="E6182" s="13">
        <v>2172</v>
      </c>
      <c r="F6182" s="7" t="s">
        <v>48</v>
      </c>
      <c r="G6182" s="7" t="s">
        <v>12</v>
      </c>
      <c r="H6182" s="13">
        <v>10</v>
      </c>
      <c r="I6182" s="13" t="str">
        <f>IF(G6182="Male",VLOOKUP(H6182,'Shoe size conversion table'!$B$6:$D$22,2),VLOOKUP(H6182,'Shoe size conversion table'!$J$6:$L$22,2))</f>
        <v>40-41</v>
      </c>
      <c r="J6182" s="13">
        <f>IF(G6182="Male",VLOOKUP(H6182,'Shoe size conversion table'!$B$6:$D$22,3),VLOOKUP(H6182,'Shoe size conversion table'!$J$6:$L$22,3))</f>
        <v>8</v>
      </c>
      <c r="K6182" s="11">
        <v>149</v>
      </c>
      <c r="L6182" s="12">
        <v>0</v>
      </c>
      <c r="M6182" s="7">
        <f t="shared" si="289"/>
        <v>2015</v>
      </c>
      <c r="N6182" s="7">
        <f t="shared" si="290"/>
        <v>9</v>
      </c>
      <c r="O6182" s="30">
        <f t="shared" si="291"/>
        <v>149</v>
      </c>
    </row>
    <row r="6183" spans="2:15" x14ac:dyDescent="0.2">
      <c r="B6183" s="13">
        <v>57887</v>
      </c>
      <c r="C6183" s="14">
        <v>42275.206111111336</v>
      </c>
      <c r="D6183" s="7" t="s">
        <v>9</v>
      </c>
      <c r="E6183" s="13">
        <v>2186</v>
      </c>
      <c r="F6183" s="7" t="s">
        <v>62</v>
      </c>
      <c r="G6183" s="7" t="s">
        <v>11</v>
      </c>
      <c r="H6183" s="13">
        <v>9</v>
      </c>
      <c r="I6183" s="13">
        <f>IF(G6183="Male",VLOOKUP(H6183,'Shoe size conversion table'!$B$6:$D$22,2),VLOOKUP(H6183,'Shoe size conversion table'!$J$6:$L$22,2))</f>
        <v>42</v>
      </c>
      <c r="J6183" s="13">
        <f>IF(G6183="Male",VLOOKUP(H6183,'Shoe size conversion table'!$B$6:$D$22,3),VLOOKUP(H6183,'Shoe size conversion table'!$J$6:$L$22,3))</f>
        <v>8.5</v>
      </c>
      <c r="K6183" s="11">
        <v>179</v>
      </c>
      <c r="L6183" s="12">
        <v>0</v>
      </c>
      <c r="M6183" s="7">
        <f t="shared" si="289"/>
        <v>2015</v>
      </c>
      <c r="N6183" s="7">
        <f t="shared" si="290"/>
        <v>9</v>
      </c>
      <c r="O6183" s="30">
        <f t="shared" si="291"/>
        <v>179</v>
      </c>
    </row>
    <row r="6184" spans="2:15" x14ac:dyDescent="0.2">
      <c r="B6184" s="13">
        <v>57888</v>
      </c>
      <c r="C6184" s="14">
        <v>42275.236111111226</v>
      </c>
      <c r="D6184" s="7" t="s">
        <v>9</v>
      </c>
      <c r="E6184" s="13">
        <v>2161</v>
      </c>
      <c r="F6184" s="7" t="s">
        <v>58</v>
      </c>
      <c r="G6184" s="7" t="s">
        <v>11</v>
      </c>
      <c r="H6184" s="13">
        <v>8.5</v>
      </c>
      <c r="I6184" s="13" t="str">
        <f>IF(G6184="Male",VLOOKUP(H6184,'Shoe size conversion table'!$B$6:$D$22,2),VLOOKUP(H6184,'Shoe size conversion table'!$J$6:$L$22,2))</f>
        <v>41-42</v>
      </c>
      <c r="J6184" s="13">
        <f>IF(G6184="Male",VLOOKUP(H6184,'Shoe size conversion table'!$B$6:$D$22,3),VLOOKUP(H6184,'Shoe size conversion table'!$J$6:$L$22,3))</f>
        <v>8</v>
      </c>
      <c r="K6184" s="11">
        <v>199</v>
      </c>
      <c r="L6184" s="12">
        <v>0.3</v>
      </c>
      <c r="M6184" s="7">
        <f t="shared" si="289"/>
        <v>2015</v>
      </c>
      <c r="N6184" s="7">
        <f t="shared" si="290"/>
        <v>9</v>
      </c>
      <c r="O6184" s="30">
        <f t="shared" si="291"/>
        <v>139.29999999999998</v>
      </c>
    </row>
    <row r="6185" spans="2:15" x14ac:dyDescent="0.2">
      <c r="B6185" s="13">
        <v>57889</v>
      </c>
      <c r="C6185" s="14">
        <v>42275.326111111084</v>
      </c>
      <c r="D6185" s="7" t="s">
        <v>9</v>
      </c>
      <c r="E6185" s="13">
        <v>2149</v>
      </c>
      <c r="F6185" s="7" t="s">
        <v>58</v>
      </c>
      <c r="G6185" s="7" t="s">
        <v>11</v>
      </c>
      <c r="H6185" s="13">
        <v>10.5</v>
      </c>
      <c r="I6185" s="13" t="str">
        <f>IF(G6185="Male",VLOOKUP(H6185,'Shoe size conversion table'!$B$6:$D$22,2),VLOOKUP(H6185,'Shoe size conversion table'!$J$6:$L$22,2))</f>
        <v>43-44</v>
      </c>
      <c r="J6185" s="13">
        <f>IF(G6185="Male",VLOOKUP(H6185,'Shoe size conversion table'!$B$6:$D$22,3),VLOOKUP(H6185,'Shoe size conversion table'!$J$6:$L$22,3))</f>
        <v>10</v>
      </c>
      <c r="K6185" s="11">
        <v>129</v>
      </c>
      <c r="L6185" s="12">
        <v>0.1</v>
      </c>
      <c r="M6185" s="7">
        <f t="shared" si="289"/>
        <v>2015</v>
      </c>
      <c r="N6185" s="7">
        <f t="shared" si="290"/>
        <v>9</v>
      </c>
      <c r="O6185" s="30">
        <f t="shared" si="291"/>
        <v>116.10000000000001</v>
      </c>
    </row>
    <row r="6186" spans="2:15" x14ac:dyDescent="0.2">
      <c r="B6186" s="13">
        <v>57890</v>
      </c>
      <c r="C6186" s="14">
        <v>42275.326111111084</v>
      </c>
      <c r="D6186" s="7" t="s">
        <v>10</v>
      </c>
      <c r="E6186" s="13">
        <v>2207</v>
      </c>
      <c r="F6186" s="7" t="s">
        <v>34</v>
      </c>
      <c r="G6186" s="7" t="s">
        <v>11</v>
      </c>
      <c r="H6186" s="13">
        <v>15</v>
      </c>
      <c r="I6186" s="13">
        <f>IF(G6186="Male",VLOOKUP(H6186,'Shoe size conversion table'!$B$6:$D$22,2),VLOOKUP(H6186,'Shoe size conversion table'!$J$6:$L$22,2))</f>
        <v>48</v>
      </c>
      <c r="J6186" s="13">
        <f>IF(G6186="Male",VLOOKUP(H6186,'Shoe size conversion table'!$B$6:$D$22,3),VLOOKUP(H6186,'Shoe size conversion table'!$J$6:$L$22,3))</f>
        <v>14.5</v>
      </c>
      <c r="K6186" s="11">
        <v>139</v>
      </c>
      <c r="L6186" s="12">
        <v>0</v>
      </c>
      <c r="M6186" s="7">
        <f t="shared" si="289"/>
        <v>2015</v>
      </c>
      <c r="N6186" s="7">
        <f t="shared" si="290"/>
        <v>9</v>
      </c>
      <c r="O6186" s="30">
        <f t="shared" si="291"/>
        <v>139</v>
      </c>
    </row>
    <row r="6187" spans="2:15" x14ac:dyDescent="0.2">
      <c r="B6187" s="13">
        <v>57891</v>
      </c>
      <c r="C6187" s="14">
        <v>42275.636111111337</v>
      </c>
      <c r="D6187" s="7" t="s">
        <v>10</v>
      </c>
      <c r="E6187" s="13">
        <v>2178</v>
      </c>
      <c r="F6187" s="7" t="s">
        <v>36</v>
      </c>
      <c r="G6187" s="7" t="s">
        <v>12</v>
      </c>
      <c r="H6187" s="13">
        <v>8</v>
      </c>
      <c r="I6187" s="13" t="str">
        <f>IF(G6187="Male",VLOOKUP(H6187,'Shoe size conversion table'!$B$6:$D$22,2),VLOOKUP(H6187,'Shoe size conversion table'!$J$6:$L$22,2))</f>
        <v>38-39</v>
      </c>
      <c r="J6187" s="13">
        <f>IF(G6187="Male",VLOOKUP(H6187,'Shoe size conversion table'!$B$6:$D$22,3),VLOOKUP(H6187,'Shoe size conversion table'!$J$6:$L$22,3))</f>
        <v>6</v>
      </c>
      <c r="K6187" s="11">
        <v>159</v>
      </c>
      <c r="L6187" s="12">
        <v>0</v>
      </c>
      <c r="M6187" s="7">
        <f t="shared" si="289"/>
        <v>2015</v>
      </c>
      <c r="N6187" s="7">
        <f t="shared" si="290"/>
        <v>9</v>
      </c>
      <c r="O6187" s="30">
        <f t="shared" si="291"/>
        <v>159</v>
      </c>
    </row>
    <row r="6188" spans="2:15" x14ac:dyDescent="0.2">
      <c r="B6188" s="13">
        <v>57892</v>
      </c>
      <c r="C6188" s="14">
        <v>42275.706111111227</v>
      </c>
      <c r="D6188" s="7" t="s">
        <v>10</v>
      </c>
      <c r="E6188" s="13">
        <v>2163</v>
      </c>
      <c r="F6188" s="7" t="s">
        <v>36</v>
      </c>
      <c r="G6188" s="7" t="s">
        <v>11</v>
      </c>
      <c r="H6188" s="13">
        <v>9.5</v>
      </c>
      <c r="I6188" s="13" t="str">
        <f>IF(G6188="Male",VLOOKUP(H6188,'Shoe size conversion table'!$B$6:$D$22,2),VLOOKUP(H6188,'Shoe size conversion table'!$J$6:$L$22,2))</f>
        <v>42-43</v>
      </c>
      <c r="J6188" s="13">
        <f>IF(G6188="Male",VLOOKUP(H6188,'Shoe size conversion table'!$B$6:$D$22,3),VLOOKUP(H6188,'Shoe size conversion table'!$J$6:$L$22,3))</f>
        <v>9</v>
      </c>
      <c r="K6188" s="11">
        <v>149</v>
      </c>
      <c r="L6188" s="12">
        <v>0</v>
      </c>
      <c r="M6188" s="7">
        <f t="shared" si="289"/>
        <v>2015</v>
      </c>
      <c r="N6188" s="7">
        <f t="shared" si="290"/>
        <v>9</v>
      </c>
      <c r="O6188" s="30">
        <f t="shared" si="291"/>
        <v>149</v>
      </c>
    </row>
    <row r="6189" spans="2:15" x14ac:dyDescent="0.2">
      <c r="B6189" s="13">
        <v>57893</v>
      </c>
      <c r="C6189" s="14">
        <v>42275.726111111333</v>
      </c>
      <c r="D6189" s="7" t="s">
        <v>7</v>
      </c>
      <c r="E6189" s="13">
        <v>2202</v>
      </c>
      <c r="F6189" s="7" t="s">
        <v>43</v>
      </c>
      <c r="G6189" s="7" t="s">
        <v>11</v>
      </c>
      <c r="H6189" s="13">
        <v>7.5</v>
      </c>
      <c r="I6189" s="13" t="str">
        <f>IF(G6189="Male",VLOOKUP(H6189,'Shoe size conversion table'!$B$6:$D$22,2),VLOOKUP(H6189,'Shoe size conversion table'!$J$6:$L$22,2))</f>
        <v>40-41</v>
      </c>
      <c r="J6189" s="13">
        <f>IF(G6189="Male",VLOOKUP(H6189,'Shoe size conversion table'!$B$6:$D$22,3),VLOOKUP(H6189,'Shoe size conversion table'!$J$6:$L$22,3))</f>
        <v>7</v>
      </c>
      <c r="K6189" s="11">
        <v>199</v>
      </c>
      <c r="L6189" s="12">
        <v>0.5</v>
      </c>
      <c r="M6189" s="7">
        <f t="shared" si="289"/>
        <v>2015</v>
      </c>
      <c r="N6189" s="7">
        <f t="shared" si="290"/>
        <v>9</v>
      </c>
      <c r="O6189" s="30">
        <f t="shared" si="291"/>
        <v>99.5</v>
      </c>
    </row>
    <row r="6190" spans="2:15" x14ac:dyDescent="0.2">
      <c r="B6190" s="13">
        <v>57894</v>
      </c>
      <c r="C6190" s="14">
        <v>42275.866111111238</v>
      </c>
      <c r="D6190" s="7" t="s">
        <v>10</v>
      </c>
      <c r="E6190" s="13">
        <v>2224</v>
      </c>
      <c r="F6190" s="7" t="s">
        <v>35</v>
      </c>
      <c r="G6190" s="7" t="s">
        <v>11</v>
      </c>
      <c r="H6190" s="13">
        <v>9.5</v>
      </c>
      <c r="I6190" s="13" t="str">
        <f>IF(G6190="Male",VLOOKUP(H6190,'Shoe size conversion table'!$B$6:$D$22,2),VLOOKUP(H6190,'Shoe size conversion table'!$J$6:$L$22,2))</f>
        <v>42-43</v>
      </c>
      <c r="J6190" s="13">
        <f>IF(G6190="Male",VLOOKUP(H6190,'Shoe size conversion table'!$B$6:$D$22,3),VLOOKUP(H6190,'Shoe size conversion table'!$J$6:$L$22,3))</f>
        <v>9</v>
      </c>
      <c r="K6190" s="11">
        <v>149</v>
      </c>
      <c r="L6190" s="12">
        <v>0</v>
      </c>
      <c r="M6190" s="7">
        <f t="shared" si="289"/>
        <v>2015</v>
      </c>
      <c r="N6190" s="7">
        <f t="shared" si="290"/>
        <v>9</v>
      </c>
      <c r="O6190" s="30">
        <f t="shared" si="291"/>
        <v>149</v>
      </c>
    </row>
    <row r="6191" spans="2:15" x14ac:dyDescent="0.2">
      <c r="B6191" s="13">
        <v>57895</v>
      </c>
      <c r="C6191" s="14">
        <v>42276.106111111083</v>
      </c>
      <c r="D6191" s="7" t="s">
        <v>7</v>
      </c>
      <c r="E6191" s="13">
        <v>2177</v>
      </c>
      <c r="F6191" s="7" t="s">
        <v>51</v>
      </c>
      <c r="G6191" s="7" t="s">
        <v>12</v>
      </c>
      <c r="H6191" s="13">
        <v>10.5</v>
      </c>
      <c r="I6191" s="13">
        <f>IF(G6191="Male",VLOOKUP(H6191,'Shoe size conversion table'!$B$6:$D$22,2),VLOOKUP(H6191,'Shoe size conversion table'!$J$6:$L$22,2))</f>
        <v>41</v>
      </c>
      <c r="J6191" s="13">
        <f>IF(G6191="Male",VLOOKUP(H6191,'Shoe size conversion table'!$B$6:$D$22,3),VLOOKUP(H6191,'Shoe size conversion table'!$J$6:$L$22,3))</f>
        <v>8.5</v>
      </c>
      <c r="K6191" s="11">
        <v>149</v>
      </c>
      <c r="L6191" s="12">
        <v>0</v>
      </c>
      <c r="M6191" s="7">
        <f t="shared" si="289"/>
        <v>2015</v>
      </c>
      <c r="N6191" s="7">
        <f t="shared" si="290"/>
        <v>9</v>
      </c>
      <c r="O6191" s="30">
        <f t="shared" si="291"/>
        <v>149</v>
      </c>
    </row>
    <row r="6192" spans="2:15" x14ac:dyDescent="0.2">
      <c r="B6192" s="13">
        <v>57895</v>
      </c>
      <c r="C6192" s="14">
        <v>42276.106111111083</v>
      </c>
      <c r="D6192" s="7" t="s">
        <v>7</v>
      </c>
      <c r="E6192" s="13">
        <v>2153</v>
      </c>
      <c r="F6192" s="7" t="s">
        <v>51</v>
      </c>
      <c r="G6192" s="7" t="s">
        <v>12</v>
      </c>
      <c r="H6192" s="13">
        <v>10.5</v>
      </c>
      <c r="I6192" s="13">
        <f>IF(G6192="Male",VLOOKUP(H6192,'Shoe size conversion table'!$B$6:$D$22,2),VLOOKUP(H6192,'Shoe size conversion table'!$J$6:$L$22,2))</f>
        <v>41</v>
      </c>
      <c r="J6192" s="13">
        <f>IF(G6192="Male",VLOOKUP(H6192,'Shoe size conversion table'!$B$6:$D$22,3),VLOOKUP(H6192,'Shoe size conversion table'!$J$6:$L$22,3))</f>
        <v>8.5</v>
      </c>
      <c r="K6192" s="11">
        <v>169</v>
      </c>
      <c r="L6192" s="12">
        <v>0.2</v>
      </c>
      <c r="M6192" s="7">
        <f t="shared" si="289"/>
        <v>2015</v>
      </c>
      <c r="N6192" s="7">
        <f t="shared" si="290"/>
        <v>9</v>
      </c>
      <c r="O6192" s="30">
        <f t="shared" si="291"/>
        <v>135.20000000000002</v>
      </c>
    </row>
    <row r="6193" spans="2:15" x14ac:dyDescent="0.2">
      <c r="B6193" s="13">
        <v>57896</v>
      </c>
      <c r="C6193" s="14">
        <v>42276.106111111083</v>
      </c>
      <c r="D6193" s="7" t="s">
        <v>10</v>
      </c>
      <c r="E6193" s="13">
        <v>2168</v>
      </c>
      <c r="F6193" s="7" t="s">
        <v>35</v>
      </c>
      <c r="G6193" s="7" t="s">
        <v>11</v>
      </c>
      <c r="H6193" s="13">
        <v>8</v>
      </c>
      <c r="I6193" s="13">
        <f>IF(G6193="Male",VLOOKUP(H6193,'Shoe size conversion table'!$B$6:$D$22,2),VLOOKUP(H6193,'Shoe size conversion table'!$J$6:$L$22,2))</f>
        <v>41</v>
      </c>
      <c r="J6193" s="13">
        <f>IF(G6193="Male",VLOOKUP(H6193,'Shoe size conversion table'!$B$6:$D$22,3),VLOOKUP(H6193,'Shoe size conversion table'!$J$6:$L$22,3))</f>
        <v>7.5</v>
      </c>
      <c r="K6193" s="11">
        <v>159</v>
      </c>
      <c r="L6193" s="12">
        <v>0.5</v>
      </c>
      <c r="M6193" s="7">
        <f t="shared" si="289"/>
        <v>2015</v>
      </c>
      <c r="N6193" s="7">
        <f t="shared" si="290"/>
        <v>9</v>
      </c>
      <c r="O6193" s="30">
        <f t="shared" si="291"/>
        <v>79.5</v>
      </c>
    </row>
    <row r="6194" spans="2:15" x14ac:dyDescent="0.2">
      <c r="B6194" s="13">
        <v>57897</v>
      </c>
      <c r="C6194" s="14">
        <v>42276.146111111339</v>
      </c>
      <c r="D6194" s="7" t="s">
        <v>10</v>
      </c>
      <c r="E6194" s="13">
        <v>2165</v>
      </c>
      <c r="F6194" s="7" t="s">
        <v>34</v>
      </c>
      <c r="G6194" s="7" t="s">
        <v>11</v>
      </c>
      <c r="H6194" s="13">
        <v>10.5</v>
      </c>
      <c r="I6194" s="13" t="str">
        <f>IF(G6194="Male",VLOOKUP(H6194,'Shoe size conversion table'!$B$6:$D$22,2),VLOOKUP(H6194,'Shoe size conversion table'!$J$6:$L$22,2))</f>
        <v>43-44</v>
      </c>
      <c r="J6194" s="13">
        <f>IF(G6194="Male",VLOOKUP(H6194,'Shoe size conversion table'!$B$6:$D$22,3),VLOOKUP(H6194,'Shoe size conversion table'!$J$6:$L$22,3))</f>
        <v>10</v>
      </c>
      <c r="K6194" s="11">
        <v>179</v>
      </c>
      <c r="L6194" s="12">
        <v>0.2</v>
      </c>
      <c r="M6194" s="7">
        <f t="shared" si="289"/>
        <v>2015</v>
      </c>
      <c r="N6194" s="7">
        <f t="shared" si="290"/>
        <v>9</v>
      </c>
      <c r="O6194" s="30">
        <f t="shared" si="291"/>
        <v>143.20000000000002</v>
      </c>
    </row>
    <row r="6195" spans="2:15" x14ac:dyDescent="0.2">
      <c r="B6195" s="13">
        <v>57897</v>
      </c>
      <c r="C6195" s="14">
        <v>42276.146111111339</v>
      </c>
      <c r="D6195" s="7" t="s">
        <v>10</v>
      </c>
      <c r="E6195" s="13">
        <v>2207</v>
      </c>
      <c r="F6195" s="7" t="s">
        <v>35</v>
      </c>
      <c r="G6195" s="7" t="s">
        <v>11</v>
      </c>
      <c r="H6195" s="13">
        <v>11</v>
      </c>
      <c r="I6195" s="13">
        <f>IF(G6195="Male",VLOOKUP(H6195,'Shoe size conversion table'!$B$6:$D$22,2),VLOOKUP(H6195,'Shoe size conversion table'!$J$6:$L$22,2))</f>
        <v>44</v>
      </c>
      <c r="J6195" s="13">
        <f>IF(G6195="Male",VLOOKUP(H6195,'Shoe size conversion table'!$B$6:$D$22,3),VLOOKUP(H6195,'Shoe size conversion table'!$J$6:$L$22,3))</f>
        <v>10.5</v>
      </c>
      <c r="K6195" s="11">
        <v>139</v>
      </c>
      <c r="L6195" s="12">
        <v>0</v>
      </c>
      <c r="M6195" s="7">
        <f t="shared" si="289"/>
        <v>2015</v>
      </c>
      <c r="N6195" s="7">
        <f t="shared" si="290"/>
        <v>9</v>
      </c>
      <c r="O6195" s="30">
        <f t="shared" si="291"/>
        <v>139</v>
      </c>
    </row>
    <row r="6196" spans="2:15" x14ac:dyDescent="0.2">
      <c r="B6196" s="13">
        <v>57898</v>
      </c>
      <c r="C6196" s="14">
        <v>42276.206111111336</v>
      </c>
      <c r="D6196" s="7" t="s">
        <v>7</v>
      </c>
      <c r="E6196" s="13">
        <v>2204</v>
      </c>
      <c r="F6196" s="7" t="s">
        <v>48</v>
      </c>
      <c r="G6196" s="7" t="s">
        <v>12</v>
      </c>
      <c r="H6196" s="13">
        <v>9</v>
      </c>
      <c r="I6196" s="13" t="str">
        <f>IF(G6196="Male",VLOOKUP(H6196,'Shoe size conversion table'!$B$6:$D$22,2),VLOOKUP(H6196,'Shoe size conversion table'!$J$6:$L$22,2))</f>
        <v>39-40</v>
      </c>
      <c r="J6196" s="13">
        <f>IF(G6196="Male",VLOOKUP(H6196,'Shoe size conversion table'!$B$6:$D$22,3),VLOOKUP(H6196,'Shoe size conversion table'!$J$6:$L$22,3))</f>
        <v>7</v>
      </c>
      <c r="K6196" s="11">
        <v>189</v>
      </c>
      <c r="L6196" s="12">
        <v>0</v>
      </c>
      <c r="M6196" s="7">
        <f t="shared" si="289"/>
        <v>2015</v>
      </c>
      <c r="N6196" s="7">
        <f t="shared" si="290"/>
        <v>9</v>
      </c>
      <c r="O6196" s="30">
        <f t="shared" si="291"/>
        <v>189</v>
      </c>
    </row>
    <row r="6197" spans="2:15" x14ac:dyDescent="0.2">
      <c r="B6197" s="13">
        <v>57899</v>
      </c>
      <c r="C6197" s="14">
        <v>42276.256111111223</v>
      </c>
      <c r="D6197" s="7" t="s">
        <v>9</v>
      </c>
      <c r="E6197" s="13">
        <v>2183</v>
      </c>
      <c r="F6197" s="7" t="s">
        <v>59</v>
      </c>
      <c r="G6197" s="7" t="s">
        <v>11</v>
      </c>
      <c r="H6197" s="13">
        <v>10.5</v>
      </c>
      <c r="I6197" s="13" t="str">
        <f>IF(G6197="Male",VLOOKUP(H6197,'Shoe size conversion table'!$B$6:$D$22,2),VLOOKUP(H6197,'Shoe size conversion table'!$J$6:$L$22,2))</f>
        <v>43-44</v>
      </c>
      <c r="J6197" s="13">
        <f>IF(G6197="Male",VLOOKUP(H6197,'Shoe size conversion table'!$B$6:$D$22,3),VLOOKUP(H6197,'Shoe size conversion table'!$J$6:$L$22,3))</f>
        <v>10</v>
      </c>
      <c r="K6197" s="11">
        <v>199</v>
      </c>
      <c r="L6197" s="12">
        <v>0</v>
      </c>
      <c r="M6197" s="7">
        <f t="shared" si="289"/>
        <v>2015</v>
      </c>
      <c r="N6197" s="7">
        <f t="shared" si="290"/>
        <v>9</v>
      </c>
      <c r="O6197" s="30">
        <f t="shared" si="291"/>
        <v>199</v>
      </c>
    </row>
    <row r="6198" spans="2:15" x14ac:dyDescent="0.2">
      <c r="B6198" s="13">
        <v>57899</v>
      </c>
      <c r="C6198" s="14">
        <v>42276.256111111223</v>
      </c>
      <c r="D6198" s="7" t="s">
        <v>9</v>
      </c>
      <c r="E6198" s="13">
        <v>2197</v>
      </c>
      <c r="F6198" s="7" t="s">
        <v>61</v>
      </c>
      <c r="G6198" s="7" t="s">
        <v>11</v>
      </c>
      <c r="H6198" s="13">
        <v>10</v>
      </c>
      <c r="I6198" s="13">
        <f>IF(G6198="Male",VLOOKUP(H6198,'Shoe size conversion table'!$B$6:$D$22,2),VLOOKUP(H6198,'Shoe size conversion table'!$J$6:$L$22,2))</f>
        <v>43</v>
      </c>
      <c r="J6198" s="13">
        <f>IF(G6198="Male",VLOOKUP(H6198,'Shoe size conversion table'!$B$6:$D$22,3),VLOOKUP(H6198,'Shoe size conversion table'!$J$6:$L$22,3))</f>
        <v>9.5</v>
      </c>
      <c r="K6198" s="11">
        <v>189</v>
      </c>
      <c r="L6198" s="12">
        <v>0</v>
      </c>
      <c r="M6198" s="7">
        <f t="shared" si="289"/>
        <v>2015</v>
      </c>
      <c r="N6198" s="7">
        <f t="shared" si="290"/>
        <v>9</v>
      </c>
      <c r="O6198" s="30">
        <f t="shared" si="291"/>
        <v>189</v>
      </c>
    </row>
    <row r="6199" spans="2:15" x14ac:dyDescent="0.2">
      <c r="B6199" s="13">
        <v>57900</v>
      </c>
      <c r="C6199" s="14">
        <v>42276.486111111226</v>
      </c>
      <c r="D6199" s="7" t="s">
        <v>10</v>
      </c>
      <c r="E6199" s="13">
        <v>2154</v>
      </c>
      <c r="F6199" s="7" t="s">
        <v>34</v>
      </c>
      <c r="G6199" s="7" t="s">
        <v>12</v>
      </c>
      <c r="H6199" s="13">
        <v>9</v>
      </c>
      <c r="I6199" s="13" t="str">
        <f>IF(G6199="Male",VLOOKUP(H6199,'Shoe size conversion table'!$B$6:$D$22,2),VLOOKUP(H6199,'Shoe size conversion table'!$J$6:$L$22,2))</f>
        <v>39-40</v>
      </c>
      <c r="J6199" s="13">
        <f>IF(G6199="Male",VLOOKUP(H6199,'Shoe size conversion table'!$B$6:$D$22,3),VLOOKUP(H6199,'Shoe size conversion table'!$J$6:$L$22,3))</f>
        <v>7</v>
      </c>
      <c r="K6199" s="11">
        <v>139</v>
      </c>
      <c r="L6199" s="12">
        <v>0</v>
      </c>
      <c r="M6199" s="7">
        <f t="shared" si="289"/>
        <v>2015</v>
      </c>
      <c r="N6199" s="7">
        <f t="shared" si="290"/>
        <v>9</v>
      </c>
      <c r="O6199" s="30">
        <f t="shared" si="291"/>
        <v>139</v>
      </c>
    </row>
    <row r="6200" spans="2:15" x14ac:dyDescent="0.2">
      <c r="B6200" s="13">
        <v>57901</v>
      </c>
      <c r="C6200" s="14">
        <v>42276.486111111335</v>
      </c>
      <c r="D6200" s="7" t="s">
        <v>7</v>
      </c>
      <c r="E6200" s="13">
        <v>2155</v>
      </c>
      <c r="F6200" s="7" t="s">
        <v>51</v>
      </c>
      <c r="G6200" s="7" t="s">
        <v>11</v>
      </c>
      <c r="H6200" s="13">
        <v>10</v>
      </c>
      <c r="I6200" s="13">
        <f>IF(G6200="Male",VLOOKUP(H6200,'Shoe size conversion table'!$B$6:$D$22,2),VLOOKUP(H6200,'Shoe size conversion table'!$J$6:$L$22,2))</f>
        <v>43</v>
      </c>
      <c r="J6200" s="13">
        <f>IF(G6200="Male",VLOOKUP(H6200,'Shoe size conversion table'!$B$6:$D$22,3),VLOOKUP(H6200,'Shoe size conversion table'!$J$6:$L$22,3))</f>
        <v>9.5</v>
      </c>
      <c r="K6200" s="11">
        <v>159</v>
      </c>
      <c r="L6200" s="12">
        <v>0.1</v>
      </c>
      <c r="M6200" s="7">
        <f t="shared" si="289"/>
        <v>2015</v>
      </c>
      <c r="N6200" s="7">
        <f t="shared" si="290"/>
        <v>9</v>
      </c>
      <c r="O6200" s="30">
        <f t="shared" si="291"/>
        <v>143.1</v>
      </c>
    </row>
    <row r="6201" spans="2:15" x14ac:dyDescent="0.2">
      <c r="B6201" s="13">
        <v>57902</v>
      </c>
      <c r="C6201" s="14">
        <v>42276.546111111085</v>
      </c>
      <c r="D6201" s="7" t="s">
        <v>7</v>
      </c>
      <c r="E6201" s="13">
        <v>2147</v>
      </c>
      <c r="F6201" s="7" t="s">
        <v>51</v>
      </c>
      <c r="G6201" s="7" t="s">
        <v>11</v>
      </c>
      <c r="H6201" s="13">
        <v>11</v>
      </c>
      <c r="I6201" s="13">
        <f>IF(G6201="Male",VLOOKUP(H6201,'Shoe size conversion table'!$B$6:$D$22,2),VLOOKUP(H6201,'Shoe size conversion table'!$J$6:$L$22,2))</f>
        <v>44</v>
      </c>
      <c r="J6201" s="13">
        <f>IF(G6201="Male",VLOOKUP(H6201,'Shoe size conversion table'!$B$6:$D$22,3),VLOOKUP(H6201,'Shoe size conversion table'!$J$6:$L$22,3))</f>
        <v>10.5</v>
      </c>
      <c r="K6201" s="11">
        <v>139</v>
      </c>
      <c r="L6201" s="12">
        <v>0.5</v>
      </c>
      <c r="M6201" s="7">
        <f t="shared" si="289"/>
        <v>2015</v>
      </c>
      <c r="N6201" s="7">
        <f t="shared" si="290"/>
        <v>9</v>
      </c>
      <c r="O6201" s="30">
        <f t="shared" si="291"/>
        <v>69.5</v>
      </c>
    </row>
    <row r="6202" spans="2:15" x14ac:dyDescent="0.2">
      <c r="B6202" s="13">
        <v>57902</v>
      </c>
      <c r="C6202" s="14">
        <v>42276.546111111085</v>
      </c>
      <c r="D6202" s="7" t="s">
        <v>7</v>
      </c>
      <c r="E6202" s="13">
        <v>2176</v>
      </c>
      <c r="F6202" s="7" t="s">
        <v>51</v>
      </c>
      <c r="G6202" s="7" t="s">
        <v>11</v>
      </c>
      <c r="H6202" s="13">
        <v>6</v>
      </c>
      <c r="I6202" s="13">
        <f>IF(G6202="Male",VLOOKUP(H6202,'Shoe size conversion table'!$B$6:$D$22,2),VLOOKUP(H6202,'Shoe size conversion table'!$J$6:$L$22,2))</f>
        <v>39</v>
      </c>
      <c r="J6202" s="13">
        <f>IF(G6202="Male",VLOOKUP(H6202,'Shoe size conversion table'!$B$6:$D$22,3),VLOOKUP(H6202,'Shoe size conversion table'!$J$6:$L$22,3))</f>
        <v>5.5</v>
      </c>
      <c r="K6202" s="11">
        <v>159</v>
      </c>
      <c r="L6202" s="12">
        <v>0</v>
      </c>
      <c r="M6202" s="7">
        <f t="shared" si="289"/>
        <v>2015</v>
      </c>
      <c r="N6202" s="7">
        <f t="shared" si="290"/>
        <v>9</v>
      </c>
      <c r="O6202" s="30">
        <f t="shared" si="291"/>
        <v>159</v>
      </c>
    </row>
    <row r="6203" spans="2:15" x14ac:dyDescent="0.2">
      <c r="B6203" s="13">
        <v>57903</v>
      </c>
      <c r="C6203" s="14">
        <v>42276.546111111238</v>
      </c>
      <c r="D6203" s="7" t="s">
        <v>8</v>
      </c>
      <c r="E6203" s="13">
        <v>2200</v>
      </c>
      <c r="F6203" s="7" t="s">
        <v>39</v>
      </c>
      <c r="G6203" s="7" t="s">
        <v>12</v>
      </c>
      <c r="H6203" s="13">
        <v>5.5</v>
      </c>
      <c r="I6203" s="13">
        <f>IF(G6203="Male",VLOOKUP(H6203,'Shoe size conversion table'!$B$6:$D$22,2),VLOOKUP(H6203,'Shoe size conversion table'!$J$6:$L$22,2))</f>
        <v>36</v>
      </c>
      <c r="J6203" s="13">
        <f>IF(G6203="Male",VLOOKUP(H6203,'Shoe size conversion table'!$B$6:$D$22,3),VLOOKUP(H6203,'Shoe size conversion table'!$J$6:$L$22,3))</f>
        <v>3.5</v>
      </c>
      <c r="K6203" s="11">
        <v>149</v>
      </c>
      <c r="L6203" s="12">
        <v>0.3</v>
      </c>
      <c r="M6203" s="7">
        <f t="shared" si="289"/>
        <v>2015</v>
      </c>
      <c r="N6203" s="7">
        <f t="shared" si="290"/>
        <v>9</v>
      </c>
      <c r="O6203" s="30">
        <f t="shared" si="291"/>
        <v>104.3</v>
      </c>
    </row>
    <row r="6204" spans="2:15" x14ac:dyDescent="0.2">
      <c r="B6204" s="13">
        <v>57904</v>
      </c>
      <c r="C6204" s="14">
        <v>42276.69611111124</v>
      </c>
      <c r="D6204" s="7" t="s">
        <v>7</v>
      </c>
      <c r="E6204" s="13">
        <v>2175</v>
      </c>
      <c r="F6204" s="7" t="s">
        <v>51</v>
      </c>
      <c r="G6204" s="7" t="s">
        <v>11</v>
      </c>
      <c r="H6204" s="13">
        <v>9.5</v>
      </c>
      <c r="I6204" s="13" t="str">
        <f>IF(G6204="Male",VLOOKUP(H6204,'Shoe size conversion table'!$B$6:$D$22,2),VLOOKUP(H6204,'Shoe size conversion table'!$J$6:$L$22,2))</f>
        <v>42-43</v>
      </c>
      <c r="J6204" s="13">
        <f>IF(G6204="Male",VLOOKUP(H6204,'Shoe size conversion table'!$B$6:$D$22,3),VLOOKUP(H6204,'Shoe size conversion table'!$J$6:$L$22,3))</f>
        <v>9</v>
      </c>
      <c r="K6204" s="11">
        <v>179</v>
      </c>
      <c r="L6204" s="12">
        <v>0</v>
      </c>
      <c r="M6204" s="7">
        <f t="shared" si="289"/>
        <v>2015</v>
      </c>
      <c r="N6204" s="7">
        <f t="shared" si="290"/>
        <v>9</v>
      </c>
      <c r="O6204" s="30">
        <f t="shared" si="291"/>
        <v>179</v>
      </c>
    </row>
    <row r="6205" spans="2:15" x14ac:dyDescent="0.2">
      <c r="B6205" s="13">
        <v>57905</v>
      </c>
      <c r="C6205" s="14">
        <v>42276.726111111333</v>
      </c>
      <c r="D6205" s="7" t="s">
        <v>7</v>
      </c>
      <c r="E6205" s="13">
        <v>2162</v>
      </c>
      <c r="F6205" s="7" t="s">
        <v>55</v>
      </c>
      <c r="G6205" s="7" t="s">
        <v>11</v>
      </c>
      <c r="H6205" s="13">
        <v>9</v>
      </c>
      <c r="I6205" s="13">
        <f>IF(G6205="Male",VLOOKUP(H6205,'Shoe size conversion table'!$B$6:$D$22,2),VLOOKUP(H6205,'Shoe size conversion table'!$J$6:$L$22,2))</f>
        <v>42</v>
      </c>
      <c r="J6205" s="13">
        <f>IF(G6205="Male",VLOOKUP(H6205,'Shoe size conversion table'!$B$6:$D$22,3),VLOOKUP(H6205,'Shoe size conversion table'!$J$6:$L$22,3))</f>
        <v>8.5</v>
      </c>
      <c r="K6205" s="11">
        <v>139</v>
      </c>
      <c r="L6205" s="12">
        <v>0</v>
      </c>
      <c r="M6205" s="7">
        <f t="shared" si="289"/>
        <v>2015</v>
      </c>
      <c r="N6205" s="7">
        <f t="shared" si="290"/>
        <v>9</v>
      </c>
      <c r="O6205" s="30">
        <f t="shared" si="291"/>
        <v>139</v>
      </c>
    </row>
    <row r="6206" spans="2:15" x14ac:dyDescent="0.2">
      <c r="B6206" s="13">
        <v>57906</v>
      </c>
      <c r="C6206" s="14">
        <v>42276.836111111239</v>
      </c>
      <c r="D6206" s="7" t="s">
        <v>7</v>
      </c>
      <c r="E6206" s="13">
        <v>2156</v>
      </c>
      <c r="F6206" s="7" t="s">
        <v>55</v>
      </c>
      <c r="G6206" s="7" t="s">
        <v>11</v>
      </c>
      <c r="H6206" s="13">
        <v>9.5</v>
      </c>
      <c r="I6206" s="13" t="str">
        <f>IF(G6206="Male",VLOOKUP(H6206,'Shoe size conversion table'!$B$6:$D$22,2),VLOOKUP(H6206,'Shoe size conversion table'!$J$6:$L$22,2))</f>
        <v>42-43</v>
      </c>
      <c r="J6206" s="13">
        <f>IF(G6206="Male",VLOOKUP(H6206,'Shoe size conversion table'!$B$6:$D$22,3),VLOOKUP(H6206,'Shoe size conversion table'!$J$6:$L$22,3))</f>
        <v>9</v>
      </c>
      <c r="K6206" s="11">
        <v>179</v>
      </c>
      <c r="L6206" s="12">
        <v>0.2</v>
      </c>
      <c r="M6206" s="7">
        <f t="shared" si="289"/>
        <v>2015</v>
      </c>
      <c r="N6206" s="7">
        <f t="shared" si="290"/>
        <v>9</v>
      </c>
      <c r="O6206" s="30">
        <f t="shared" si="291"/>
        <v>143.20000000000002</v>
      </c>
    </row>
    <row r="6207" spans="2:15" x14ac:dyDescent="0.2">
      <c r="B6207" s="13">
        <v>57907</v>
      </c>
      <c r="C6207" s="14">
        <v>42276.836111111334</v>
      </c>
      <c r="D6207" s="7" t="s">
        <v>10</v>
      </c>
      <c r="E6207" s="13">
        <v>2208</v>
      </c>
      <c r="F6207" s="7" t="s">
        <v>35</v>
      </c>
      <c r="G6207" s="7" t="s">
        <v>11</v>
      </c>
      <c r="H6207" s="13">
        <v>11.5</v>
      </c>
      <c r="I6207" s="13" t="str">
        <f>IF(G6207="Male",VLOOKUP(H6207,'Shoe size conversion table'!$B$6:$D$22,2),VLOOKUP(H6207,'Shoe size conversion table'!$J$6:$L$22,2))</f>
        <v>44-45</v>
      </c>
      <c r="J6207" s="13">
        <f>IF(G6207="Male",VLOOKUP(H6207,'Shoe size conversion table'!$B$6:$D$22,3),VLOOKUP(H6207,'Shoe size conversion table'!$J$6:$L$22,3))</f>
        <v>11</v>
      </c>
      <c r="K6207" s="11">
        <v>159</v>
      </c>
      <c r="L6207" s="12">
        <v>0.5</v>
      </c>
      <c r="M6207" s="7">
        <f t="shared" si="289"/>
        <v>2015</v>
      </c>
      <c r="N6207" s="7">
        <f t="shared" si="290"/>
        <v>9</v>
      </c>
      <c r="O6207" s="30">
        <f t="shared" si="291"/>
        <v>79.5</v>
      </c>
    </row>
    <row r="6208" spans="2:15" x14ac:dyDescent="0.2">
      <c r="B6208" s="13">
        <v>57908</v>
      </c>
      <c r="C6208" s="14">
        <v>42276.946111111087</v>
      </c>
      <c r="D6208" s="7" t="s">
        <v>8</v>
      </c>
      <c r="E6208" s="13">
        <v>2149</v>
      </c>
      <c r="F6208" s="7" t="s">
        <v>42</v>
      </c>
      <c r="G6208" s="7" t="s">
        <v>11</v>
      </c>
      <c r="H6208" s="13">
        <v>9.5</v>
      </c>
      <c r="I6208" s="13" t="str">
        <f>IF(G6208="Male",VLOOKUP(H6208,'Shoe size conversion table'!$B$6:$D$22,2),VLOOKUP(H6208,'Shoe size conversion table'!$J$6:$L$22,2))</f>
        <v>42-43</v>
      </c>
      <c r="J6208" s="13">
        <f>IF(G6208="Male",VLOOKUP(H6208,'Shoe size conversion table'!$B$6:$D$22,3),VLOOKUP(H6208,'Shoe size conversion table'!$J$6:$L$22,3))</f>
        <v>9</v>
      </c>
      <c r="K6208" s="11">
        <v>199</v>
      </c>
      <c r="L6208" s="12">
        <v>0.1</v>
      </c>
      <c r="M6208" s="7">
        <f t="shared" si="289"/>
        <v>2015</v>
      </c>
      <c r="N6208" s="7">
        <f t="shared" si="290"/>
        <v>9</v>
      </c>
      <c r="O6208" s="30">
        <f t="shared" si="291"/>
        <v>179.1</v>
      </c>
    </row>
    <row r="6209" spans="2:15" x14ac:dyDescent="0.2">
      <c r="B6209" s="13">
        <v>57909</v>
      </c>
      <c r="C6209" s="14">
        <v>42277.106111111083</v>
      </c>
      <c r="D6209" s="7" t="s">
        <v>7</v>
      </c>
      <c r="E6209" s="13">
        <v>2162</v>
      </c>
      <c r="F6209" s="7" t="s">
        <v>49</v>
      </c>
      <c r="G6209" s="7" t="s">
        <v>11</v>
      </c>
      <c r="H6209" s="13">
        <v>10</v>
      </c>
      <c r="I6209" s="13">
        <f>IF(G6209="Male",VLOOKUP(H6209,'Shoe size conversion table'!$B$6:$D$22,2),VLOOKUP(H6209,'Shoe size conversion table'!$J$6:$L$22,2))</f>
        <v>43</v>
      </c>
      <c r="J6209" s="13">
        <f>IF(G6209="Male",VLOOKUP(H6209,'Shoe size conversion table'!$B$6:$D$22,3),VLOOKUP(H6209,'Shoe size conversion table'!$J$6:$L$22,3))</f>
        <v>9.5</v>
      </c>
      <c r="K6209" s="11">
        <v>129</v>
      </c>
      <c r="L6209" s="12">
        <v>0</v>
      </c>
      <c r="M6209" s="7">
        <f t="shared" si="289"/>
        <v>2015</v>
      </c>
      <c r="N6209" s="7">
        <f t="shared" si="290"/>
        <v>9</v>
      </c>
      <c r="O6209" s="30">
        <f t="shared" si="291"/>
        <v>129</v>
      </c>
    </row>
    <row r="6210" spans="2:15" x14ac:dyDescent="0.2">
      <c r="B6210" s="13">
        <v>57910</v>
      </c>
      <c r="C6210" s="14">
        <v>42277.20611111122</v>
      </c>
      <c r="D6210" s="7" t="s">
        <v>7</v>
      </c>
      <c r="E6210" s="13">
        <v>2226</v>
      </c>
      <c r="F6210" s="7" t="s">
        <v>44</v>
      </c>
      <c r="G6210" s="7" t="s">
        <v>12</v>
      </c>
      <c r="H6210" s="13">
        <v>8</v>
      </c>
      <c r="I6210" s="13" t="str">
        <f>IF(G6210="Male",VLOOKUP(H6210,'Shoe size conversion table'!$B$6:$D$22,2),VLOOKUP(H6210,'Shoe size conversion table'!$J$6:$L$22,2))</f>
        <v>38-39</v>
      </c>
      <c r="J6210" s="13">
        <f>IF(G6210="Male",VLOOKUP(H6210,'Shoe size conversion table'!$B$6:$D$22,3),VLOOKUP(H6210,'Shoe size conversion table'!$J$6:$L$22,3))</f>
        <v>6</v>
      </c>
      <c r="K6210" s="11">
        <v>199</v>
      </c>
      <c r="L6210" s="12">
        <v>0.3</v>
      </c>
      <c r="M6210" s="7">
        <f t="shared" si="289"/>
        <v>2015</v>
      </c>
      <c r="N6210" s="7">
        <f t="shared" si="290"/>
        <v>9</v>
      </c>
      <c r="O6210" s="30">
        <f t="shared" si="291"/>
        <v>139.29999999999998</v>
      </c>
    </row>
    <row r="6211" spans="2:15" x14ac:dyDescent="0.2">
      <c r="B6211" s="13">
        <v>57911</v>
      </c>
      <c r="C6211" s="14">
        <v>42277.256111111223</v>
      </c>
      <c r="D6211" s="7" t="s">
        <v>9</v>
      </c>
      <c r="E6211" s="13">
        <v>2235</v>
      </c>
      <c r="F6211" s="7" t="s">
        <v>58</v>
      </c>
      <c r="G6211" s="7" t="s">
        <v>11</v>
      </c>
      <c r="H6211" s="13">
        <v>11</v>
      </c>
      <c r="I6211" s="13">
        <f>IF(G6211="Male",VLOOKUP(H6211,'Shoe size conversion table'!$B$6:$D$22,2),VLOOKUP(H6211,'Shoe size conversion table'!$J$6:$L$22,2))</f>
        <v>44</v>
      </c>
      <c r="J6211" s="13">
        <f>IF(G6211="Male",VLOOKUP(H6211,'Shoe size conversion table'!$B$6:$D$22,3),VLOOKUP(H6211,'Shoe size conversion table'!$J$6:$L$22,3))</f>
        <v>10.5</v>
      </c>
      <c r="K6211" s="11">
        <v>159</v>
      </c>
      <c r="L6211" s="12">
        <v>0.2</v>
      </c>
      <c r="M6211" s="7">
        <f t="shared" si="289"/>
        <v>2015</v>
      </c>
      <c r="N6211" s="7">
        <f t="shared" si="290"/>
        <v>9</v>
      </c>
      <c r="O6211" s="30">
        <f t="shared" si="291"/>
        <v>127.2</v>
      </c>
    </row>
    <row r="6212" spans="2:15" x14ac:dyDescent="0.2">
      <c r="B6212" s="13">
        <v>57911</v>
      </c>
      <c r="C6212" s="14">
        <v>42277.256111111223</v>
      </c>
      <c r="D6212" s="7" t="s">
        <v>9</v>
      </c>
      <c r="E6212" s="13">
        <v>2183</v>
      </c>
      <c r="F6212" s="7" t="s">
        <v>59</v>
      </c>
      <c r="G6212" s="7" t="s">
        <v>11</v>
      </c>
      <c r="H6212" s="13">
        <v>10.5</v>
      </c>
      <c r="I6212" s="13" t="str">
        <f>IF(G6212="Male",VLOOKUP(H6212,'Shoe size conversion table'!$B$6:$D$22,2),VLOOKUP(H6212,'Shoe size conversion table'!$J$6:$L$22,2))</f>
        <v>43-44</v>
      </c>
      <c r="J6212" s="13">
        <f>IF(G6212="Male",VLOOKUP(H6212,'Shoe size conversion table'!$B$6:$D$22,3),VLOOKUP(H6212,'Shoe size conversion table'!$J$6:$L$22,3))</f>
        <v>10</v>
      </c>
      <c r="K6212" s="11">
        <v>199</v>
      </c>
      <c r="L6212" s="12">
        <v>0</v>
      </c>
      <c r="M6212" s="7">
        <f t="shared" si="289"/>
        <v>2015</v>
      </c>
      <c r="N6212" s="7">
        <f t="shared" si="290"/>
        <v>9</v>
      </c>
      <c r="O6212" s="30">
        <f t="shared" si="291"/>
        <v>199</v>
      </c>
    </row>
    <row r="6213" spans="2:15" x14ac:dyDescent="0.2">
      <c r="B6213" s="13">
        <v>57912</v>
      </c>
      <c r="C6213" s="14">
        <v>42277.326111111084</v>
      </c>
      <c r="D6213" s="7" t="s">
        <v>10</v>
      </c>
      <c r="E6213" s="13">
        <v>2198</v>
      </c>
      <c r="F6213" s="7" t="s">
        <v>34</v>
      </c>
      <c r="G6213" s="7" t="s">
        <v>11</v>
      </c>
      <c r="H6213" s="13">
        <v>15</v>
      </c>
      <c r="I6213" s="13">
        <f>IF(G6213="Male",VLOOKUP(H6213,'Shoe size conversion table'!$B$6:$D$22,2),VLOOKUP(H6213,'Shoe size conversion table'!$J$6:$L$22,2))</f>
        <v>48</v>
      </c>
      <c r="J6213" s="13">
        <f>IF(G6213="Male",VLOOKUP(H6213,'Shoe size conversion table'!$B$6:$D$22,3),VLOOKUP(H6213,'Shoe size conversion table'!$J$6:$L$22,3))</f>
        <v>14.5</v>
      </c>
      <c r="K6213" s="11">
        <v>149</v>
      </c>
      <c r="L6213" s="12">
        <v>0</v>
      </c>
      <c r="M6213" s="7">
        <f t="shared" ref="M6213:M6276" si="292">YEAR(C6213)</f>
        <v>2015</v>
      </c>
      <c r="N6213" s="7">
        <f t="shared" si="290"/>
        <v>9</v>
      </c>
      <c r="O6213" s="30">
        <f t="shared" si="291"/>
        <v>149</v>
      </c>
    </row>
    <row r="6214" spans="2:15" x14ac:dyDescent="0.2">
      <c r="B6214" s="13">
        <v>57913</v>
      </c>
      <c r="C6214" s="14">
        <v>42277.346111111336</v>
      </c>
      <c r="D6214" s="7" t="s">
        <v>8</v>
      </c>
      <c r="E6214" s="13">
        <v>2176</v>
      </c>
      <c r="F6214" s="7" t="s">
        <v>37</v>
      </c>
      <c r="G6214" s="7" t="s">
        <v>11</v>
      </c>
      <c r="H6214" s="13">
        <v>9</v>
      </c>
      <c r="I6214" s="13">
        <f>IF(G6214="Male",VLOOKUP(H6214,'Shoe size conversion table'!$B$6:$D$22,2),VLOOKUP(H6214,'Shoe size conversion table'!$J$6:$L$22,2))</f>
        <v>42</v>
      </c>
      <c r="J6214" s="13">
        <f>IF(G6214="Male",VLOOKUP(H6214,'Shoe size conversion table'!$B$6:$D$22,3),VLOOKUP(H6214,'Shoe size conversion table'!$J$6:$L$22,3))</f>
        <v>8.5</v>
      </c>
      <c r="K6214" s="11">
        <v>169</v>
      </c>
      <c r="L6214" s="12">
        <v>0</v>
      </c>
      <c r="M6214" s="7">
        <f t="shared" si="292"/>
        <v>2015</v>
      </c>
      <c r="N6214" s="7">
        <f t="shared" ref="N6214:N6277" si="293">MONTH(C6214:C21181)</f>
        <v>9</v>
      </c>
      <c r="O6214" s="30">
        <f t="shared" ref="O6214:O6277" si="294">K6214*(1-L6214)</f>
        <v>169</v>
      </c>
    </row>
    <row r="6215" spans="2:15" x14ac:dyDescent="0.2">
      <c r="B6215" s="13">
        <v>57914</v>
      </c>
      <c r="C6215" s="14">
        <v>42277.506111111084</v>
      </c>
      <c r="D6215" s="7" t="s">
        <v>7</v>
      </c>
      <c r="E6215" s="13">
        <v>2204</v>
      </c>
      <c r="F6215" s="7" t="s">
        <v>49</v>
      </c>
      <c r="G6215" s="7" t="s">
        <v>11</v>
      </c>
      <c r="H6215" s="13">
        <v>9.5</v>
      </c>
      <c r="I6215" s="13" t="str">
        <f>IF(G6215="Male",VLOOKUP(H6215,'Shoe size conversion table'!$B$6:$D$22,2),VLOOKUP(H6215,'Shoe size conversion table'!$J$6:$L$22,2))</f>
        <v>42-43</v>
      </c>
      <c r="J6215" s="13">
        <f>IF(G6215="Male",VLOOKUP(H6215,'Shoe size conversion table'!$B$6:$D$22,3),VLOOKUP(H6215,'Shoe size conversion table'!$J$6:$L$22,3))</f>
        <v>9</v>
      </c>
      <c r="K6215" s="11">
        <v>179</v>
      </c>
      <c r="L6215" s="12">
        <v>0</v>
      </c>
      <c r="M6215" s="7">
        <f t="shared" si="292"/>
        <v>2015</v>
      </c>
      <c r="N6215" s="7">
        <f t="shared" si="293"/>
        <v>9</v>
      </c>
      <c r="O6215" s="30">
        <f t="shared" si="294"/>
        <v>179</v>
      </c>
    </row>
    <row r="6216" spans="2:15" x14ac:dyDescent="0.2">
      <c r="B6216" s="13">
        <v>57915</v>
      </c>
      <c r="C6216" s="14">
        <v>42277.546111111085</v>
      </c>
      <c r="D6216" s="7" t="s">
        <v>7</v>
      </c>
      <c r="E6216" s="13">
        <v>2202</v>
      </c>
      <c r="F6216" s="7" t="s">
        <v>51</v>
      </c>
      <c r="G6216" s="7" t="s">
        <v>11</v>
      </c>
      <c r="H6216" s="13">
        <v>10.5</v>
      </c>
      <c r="I6216" s="13" t="str">
        <f>IF(G6216="Male",VLOOKUP(H6216,'Shoe size conversion table'!$B$6:$D$22,2),VLOOKUP(H6216,'Shoe size conversion table'!$J$6:$L$22,2))</f>
        <v>43-44</v>
      </c>
      <c r="J6216" s="13">
        <f>IF(G6216="Male",VLOOKUP(H6216,'Shoe size conversion table'!$B$6:$D$22,3),VLOOKUP(H6216,'Shoe size conversion table'!$J$6:$L$22,3))</f>
        <v>10</v>
      </c>
      <c r="K6216" s="11">
        <v>159</v>
      </c>
      <c r="L6216" s="12">
        <v>0</v>
      </c>
      <c r="M6216" s="7">
        <f t="shared" si="292"/>
        <v>2015</v>
      </c>
      <c r="N6216" s="7">
        <f t="shared" si="293"/>
        <v>9</v>
      </c>
      <c r="O6216" s="30">
        <f t="shared" si="294"/>
        <v>159</v>
      </c>
    </row>
    <row r="6217" spans="2:15" x14ac:dyDescent="0.2">
      <c r="B6217" s="13">
        <v>57915</v>
      </c>
      <c r="C6217" s="14">
        <v>42277.546111111085</v>
      </c>
      <c r="D6217" s="7" t="s">
        <v>7</v>
      </c>
      <c r="E6217" s="13">
        <v>2181</v>
      </c>
      <c r="F6217" s="7" t="s">
        <v>44</v>
      </c>
      <c r="G6217" s="7" t="s">
        <v>12</v>
      </c>
      <c r="H6217" s="13">
        <v>8</v>
      </c>
      <c r="I6217" s="13" t="str">
        <f>IF(G6217="Male",VLOOKUP(H6217,'Shoe size conversion table'!$B$6:$D$22,2),VLOOKUP(H6217,'Shoe size conversion table'!$J$6:$L$22,2))</f>
        <v>38-39</v>
      </c>
      <c r="J6217" s="13">
        <f>IF(G6217="Male",VLOOKUP(H6217,'Shoe size conversion table'!$B$6:$D$22,3),VLOOKUP(H6217,'Shoe size conversion table'!$J$6:$L$22,3))</f>
        <v>6</v>
      </c>
      <c r="K6217" s="11">
        <v>139</v>
      </c>
      <c r="L6217" s="12">
        <v>0</v>
      </c>
      <c r="M6217" s="7">
        <f t="shared" si="292"/>
        <v>2015</v>
      </c>
      <c r="N6217" s="7">
        <f t="shared" si="293"/>
        <v>9</v>
      </c>
      <c r="O6217" s="30">
        <f t="shared" si="294"/>
        <v>139</v>
      </c>
    </row>
    <row r="6218" spans="2:15" x14ac:dyDescent="0.2">
      <c r="B6218" s="13">
        <v>57916</v>
      </c>
      <c r="C6218" s="14">
        <v>42277.646111111084</v>
      </c>
      <c r="D6218" s="7" t="s">
        <v>8</v>
      </c>
      <c r="E6218" s="13">
        <v>2191</v>
      </c>
      <c r="F6218" s="7" t="s">
        <v>40</v>
      </c>
      <c r="G6218" s="7" t="s">
        <v>11</v>
      </c>
      <c r="H6218" s="13">
        <v>9.5</v>
      </c>
      <c r="I6218" s="13" t="str">
        <f>IF(G6218="Male",VLOOKUP(H6218,'Shoe size conversion table'!$B$6:$D$22,2),VLOOKUP(H6218,'Shoe size conversion table'!$J$6:$L$22,2))</f>
        <v>42-43</v>
      </c>
      <c r="J6218" s="13">
        <f>IF(G6218="Male",VLOOKUP(H6218,'Shoe size conversion table'!$B$6:$D$22,3),VLOOKUP(H6218,'Shoe size conversion table'!$J$6:$L$22,3))</f>
        <v>9</v>
      </c>
      <c r="K6218" s="11">
        <v>199</v>
      </c>
      <c r="L6218" s="12">
        <v>0.3</v>
      </c>
      <c r="M6218" s="7">
        <f t="shared" si="292"/>
        <v>2015</v>
      </c>
      <c r="N6218" s="7">
        <f t="shared" si="293"/>
        <v>9</v>
      </c>
      <c r="O6218" s="30">
        <f t="shared" si="294"/>
        <v>139.29999999999998</v>
      </c>
    </row>
    <row r="6219" spans="2:15" x14ac:dyDescent="0.2">
      <c r="B6219" s="13">
        <v>57917</v>
      </c>
      <c r="C6219" s="14">
        <v>42277.69611111124</v>
      </c>
      <c r="D6219" s="7" t="s">
        <v>10</v>
      </c>
      <c r="E6219" s="13">
        <v>2175</v>
      </c>
      <c r="F6219" s="7" t="s">
        <v>34</v>
      </c>
      <c r="G6219" s="7" t="s">
        <v>12</v>
      </c>
      <c r="H6219" s="13">
        <v>8.5</v>
      </c>
      <c r="I6219" s="13">
        <f>IF(G6219="Male",VLOOKUP(H6219,'Shoe size conversion table'!$B$6:$D$22,2),VLOOKUP(H6219,'Shoe size conversion table'!$J$6:$L$22,2))</f>
        <v>39</v>
      </c>
      <c r="J6219" s="13">
        <f>IF(G6219="Male",VLOOKUP(H6219,'Shoe size conversion table'!$B$6:$D$22,3),VLOOKUP(H6219,'Shoe size conversion table'!$J$6:$L$22,3))</f>
        <v>6.5</v>
      </c>
      <c r="K6219" s="11">
        <v>179</v>
      </c>
      <c r="L6219" s="12">
        <v>0.1</v>
      </c>
      <c r="M6219" s="7">
        <f t="shared" si="292"/>
        <v>2015</v>
      </c>
      <c r="N6219" s="7">
        <f t="shared" si="293"/>
        <v>9</v>
      </c>
      <c r="O6219" s="30">
        <f t="shared" si="294"/>
        <v>161.1</v>
      </c>
    </row>
    <row r="6220" spans="2:15" x14ac:dyDescent="0.2">
      <c r="B6220" s="13">
        <v>57918</v>
      </c>
      <c r="C6220" s="14">
        <v>42277.916111111233</v>
      </c>
      <c r="D6220" s="7" t="s">
        <v>7</v>
      </c>
      <c r="E6220" s="13">
        <v>2230</v>
      </c>
      <c r="F6220" s="7" t="s">
        <v>57</v>
      </c>
      <c r="G6220" s="7" t="s">
        <v>12</v>
      </c>
      <c r="H6220" s="13">
        <v>9</v>
      </c>
      <c r="I6220" s="13" t="str">
        <f>IF(G6220="Male",VLOOKUP(H6220,'Shoe size conversion table'!$B$6:$D$22,2),VLOOKUP(H6220,'Shoe size conversion table'!$J$6:$L$22,2))</f>
        <v>39-40</v>
      </c>
      <c r="J6220" s="13">
        <f>IF(G6220="Male",VLOOKUP(H6220,'Shoe size conversion table'!$B$6:$D$22,3),VLOOKUP(H6220,'Shoe size conversion table'!$J$6:$L$22,3))</f>
        <v>7</v>
      </c>
      <c r="K6220" s="11">
        <v>169</v>
      </c>
      <c r="L6220" s="12">
        <v>0</v>
      </c>
      <c r="M6220" s="7">
        <f t="shared" si="292"/>
        <v>2015</v>
      </c>
      <c r="N6220" s="7">
        <f t="shared" si="293"/>
        <v>9</v>
      </c>
      <c r="O6220" s="30">
        <f t="shared" si="294"/>
        <v>169</v>
      </c>
    </row>
    <row r="6221" spans="2:15" x14ac:dyDescent="0.2">
      <c r="B6221" s="13">
        <v>57919</v>
      </c>
      <c r="C6221" s="14">
        <v>42278.046111111333</v>
      </c>
      <c r="D6221" s="7" t="s">
        <v>7</v>
      </c>
      <c r="E6221" s="13">
        <v>2202</v>
      </c>
      <c r="F6221" s="7" t="s">
        <v>43</v>
      </c>
      <c r="G6221" s="7" t="s">
        <v>11</v>
      </c>
      <c r="H6221" s="13">
        <v>7.5</v>
      </c>
      <c r="I6221" s="13" t="str">
        <f>IF(G6221="Male",VLOOKUP(H6221,'Shoe size conversion table'!$B$6:$D$22,2),VLOOKUP(H6221,'Shoe size conversion table'!$J$6:$L$22,2))</f>
        <v>40-41</v>
      </c>
      <c r="J6221" s="13">
        <f>IF(G6221="Male",VLOOKUP(H6221,'Shoe size conversion table'!$B$6:$D$22,3),VLOOKUP(H6221,'Shoe size conversion table'!$J$6:$L$22,3))</f>
        <v>7</v>
      </c>
      <c r="K6221" s="11">
        <v>199</v>
      </c>
      <c r="L6221" s="12">
        <v>0.5</v>
      </c>
      <c r="M6221" s="7">
        <f t="shared" si="292"/>
        <v>2015</v>
      </c>
      <c r="N6221" s="7">
        <f t="shared" si="293"/>
        <v>10</v>
      </c>
      <c r="O6221" s="30">
        <f t="shared" si="294"/>
        <v>99.5</v>
      </c>
    </row>
    <row r="6222" spans="2:15" x14ac:dyDescent="0.2">
      <c r="B6222" s="13">
        <v>57920</v>
      </c>
      <c r="C6222" s="14">
        <v>42278.20611111122</v>
      </c>
      <c r="D6222" s="7" t="s">
        <v>7</v>
      </c>
      <c r="E6222" s="13">
        <v>2209</v>
      </c>
      <c r="F6222" s="7" t="s">
        <v>46</v>
      </c>
      <c r="G6222" s="7" t="s">
        <v>11</v>
      </c>
      <c r="H6222" s="13">
        <v>7</v>
      </c>
      <c r="I6222" s="13">
        <f>IF(G6222="Male",VLOOKUP(H6222,'Shoe size conversion table'!$B$6:$D$22,2),VLOOKUP(H6222,'Shoe size conversion table'!$J$6:$L$22,2))</f>
        <v>40</v>
      </c>
      <c r="J6222" s="13">
        <f>IF(G6222="Male",VLOOKUP(H6222,'Shoe size conversion table'!$B$6:$D$22,3),VLOOKUP(H6222,'Shoe size conversion table'!$J$6:$L$22,3))</f>
        <v>6.5</v>
      </c>
      <c r="K6222" s="11">
        <v>169</v>
      </c>
      <c r="L6222" s="12">
        <v>0.3</v>
      </c>
      <c r="M6222" s="7">
        <f t="shared" si="292"/>
        <v>2015</v>
      </c>
      <c r="N6222" s="7">
        <f t="shared" si="293"/>
        <v>10</v>
      </c>
      <c r="O6222" s="30">
        <f t="shared" si="294"/>
        <v>118.3</v>
      </c>
    </row>
    <row r="6223" spans="2:15" x14ac:dyDescent="0.2">
      <c r="B6223" s="13">
        <v>57920</v>
      </c>
      <c r="C6223" s="14">
        <v>42278.20611111122</v>
      </c>
      <c r="D6223" s="7" t="s">
        <v>7</v>
      </c>
      <c r="E6223" s="13">
        <v>2164</v>
      </c>
      <c r="F6223" s="7" t="s">
        <v>55</v>
      </c>
      <c r="G6223" s="7" t="s">
        <v>12</v>
      </c>
      <c r="H6223" s="13">
        <v>8</v>
      </c>
      <c r="I6223" s="13" t="str">
        <f>IF(G6223="Male",VLOOKUP(H6223,'Shoe size conversion table'!$B$6:$D$22,2),VLOOKUP(H6223,'Shoe size conversion table'!$J$6:$L$22,2))</f>
        <v>38-39</v>
      </c>
      <c r="J6223" s="13">
        <f>IF(G6223="Male",VLOOKUP(H6223,'Shoe size conversion table'!$B$6:$D$22,3),VLOOKUP(H6223,'Shoe size conversion table'!$J$6:$L$22,3))</f>
        <v>6</v>
      </c>
      <c r="K6223" s="11">
        <v>149</v>
      </c>
      <c r="L6223" s="12">
        <v>0</v>
      </c>
      <c r="M6223" s="7">
        <f t="shared" si="292"/>
        <v>2015</v>
      </c>
      <c r="N6223" s="7">
        <f t="shared" si="293"/>
        <v>10</v>
      </c>
      <c r="O6223" s="30">
        <f t="shared" si="294"/>
        <v>149</v>
      </c>
    </row>
    <row r="6224" spans="2:15" x14ac:dyDescent="0.2">
      <c r="B6224" s="13">
        <v>57921</v>
      </c>
      <c r="C6224" s="14">
        <v>42278.346111111336</v>
      </c>
      <c r="D6224" s="7" t="s">
        <v>7</v>
      </c>
      <c r="E6224" s="13">
        <v>2188</v>
      </c>
      <c r="F6224" s="7" t="s">
        <v>52</v>
      </c>
      <c r="G6224" s="7" t="s">
        <v>12</v>
      </c>
      <c r="H6224" s="13">
        <v>7</v>
      </c>
      <c r="I6224" s="13" t="str">
        <f>IF(G6224="Male",VLOOKUP(H6224,'Shoe size conversion table'!$B$6:$D$22,2),VLOOKUP(H6224,'Shoe size conversion table'!$J$6:$L$22,2))</f>
        <v>37-38</v>
      </c>
      <c r="J6224" s="13">
        <f>IF(G6224="Male",VLOOKUP(H6224,'Shoe size conversion table'!$B$6:$D$22,3),VLOOKUP(H6224,'Shoe size conversion table'!$J$6:$L$22,3))</f>
        <v>5</v>
      </c>
      <c r="K6224" s="11">
        <v>139</v>
      </c>
      <c r="L6224" s="12">
        <v>0.3</v>
      </c>
      <c r="M6224" s="7">
        <f t="shared" si="292"/>
        <v>2015</v>
      </c>
      <c r="N6224" s="7">
        <f t="shared" si="293"/>
        <v>10</v>
      </c>
      <c r="O6224" s="30">
        <f t="shared" si="294"/>
        <v>97.3</v>
      </c>
    </row>
    <row r="6225" spans="2:15" x14ac:dyDescent="0.2">
      <c r="B6225" s="13">
        <v>57922</v>
      </c>
      <c r="C6225" s="14">
        <v>42278.416111111335</v>
      </c>
      <c r="D6225" s="7" t="s">
        <v>7</v>
      </c>
      <c r="E6225" s="13">
        <v>2190</v>
      </c>
      <c r="F6225" s="7" t="s">
        <v>51</v>
      </c>
      <c r="G6225" s="7" t="s">
        <v>11</v>
      </c>
      <c r="H6225" s="13">
        <v>11.5</v>
      </c>
      <c r="I6225" s="13" t="str">
        <f>IF(G6225="Male",VLOOKUP(H6225,'Shoe size conversion table'!$B$6:$D$22,2),VLOOKUP(H6225,'Shoe size conversion table'!$J$6:$L$22,2))</f>
        <v>44-45</v>
      </c>
      <c r="J6225" s="13">
        <f>IF(G6225="Male",VLOOKUP(H6225,'Shoe size conversion table'!$B$6:$D$22,3),VLOOKUP(H6225,'Shoe size conversion table'!$J$6:$L$22,3))</f>
        <v>11</v>
      </c>
      <c r="K6225" s="11">
        <v>179</v>
      </c>
      <c r="L6225" s="12">
        <v>0</v>
      </c>
      <c r="M6225" s="7">
        <f t="shared" si="292"/>
        <v>2015</v>
      </c>
      <c r="N6225" s="7">
        <f t="shared" si="293"/>
        <v>10</v>
      </c>
      <c r="O6225" s="30">
        <f t="shared" si="294"/>
        <v>179</v>
      </c>
    </row>
    <row r="6226" spans="2:15" x14ac:dyDescent="0.2">
      <c r="B6226" s="13">
        <v>57923</v>
      </c>
      <c r="C6226" s="14">
        <v>42278.416111111335</v>
      </c>
      <c r="D6226" s="7" t="s">
        <v>8</v>
      </c>
      <c r="E6226" s="13">
        <v>2237</v>
      </c>
      <c r="F6226" s="7" t="s">
        <v>37</v>
      </c>
      <c r="G6226" s="7" t="s">
        <v>11</v>
      </c>
      <c r="H6226" s="13">
        <v>9.5</v>
      </c>
      <c r="I6226" s="13" t="str">
        <f>IF(G6226="Male",VLOOKUP(H6226,'Shoe size conversion table'!$B$6:$D$22,2),VLOOKUP(H6226,'Shoe size conversion table'!$J$6:$L$22,2))</f>
        <v>42-43</v>
      </c>
      <c r="J6226" s="13">
        <f>IF(G6226="Male",VLOOKUP(H6226,'Shoe size conversion table'!$B$6:$D$22,3),VLOOKUP(H6226,'Shoe size conversion table'!$J$6:$L$22,3))</f>
        <v>9</v>
      </c>
      <c r="K6226" s="11">
        <v>199</v>
      </c>
      <c r="L6226" s="12">
        <v>0.1</v>
      </c>
      <c r="M6226" s="7">
        <f t="shared" si="292"/>
        <v>2015</v>
      </c>
      <c r="N6226" s="7">
        <f t="shared" si="293"/>
        <v>10</v>
      </c>
      <c r="O6226" s="30">
        <f t="shared" si="294"/>
        <v>179.1</v>
      </c>
    </row>
    <row r="6227" spans="2:15" x14ac:dyDescent="0.2">
      <c r="B6227" s="13">
        <v>57924</v>
      </c>
      <c r="C6227" s="14">
        <v>42278.546111111238</v>
      </c>
      <c r="D6227" s="7" t="s">
        <v>8</v>
      </c>
      <c r="E6227" s="13">
        <v>2235</v>
      </c>
      <c r="F6227" s="7" t="s">
        <v>37</v>
      </c>
      <c r="G6227" s="7" t="s">
        <v>11</v>
      </c>
      <c r="H6227" s="13">
        <v>9</v>
      </c>
      <c r="I6227" s="13">
        <f>IF(G6227="Male",VLOOKUP(H6227,'Shoe size conversion table'!$B$6:$D$22,2),VLOOKUP(H6227,'Shoe size conversion table'!$J$6:$L$22,2))</f>
        <v>42</v>
      </c>
      <c r="J6227" s="13">
        <f>IF(G6227="Male",VLOOKUP(H6227,'Shoe size conversion table'!$B$6:$D$22,3),VLOOKUP(H6227,'Shoe size conversion table'!$J$6:$L$22,3))</f>
        <v>8.5</v>
      </c>
      <c r="K6227" s="11">
        <v>199</v>
      </c>
      <c r="L6227" s="12">
        <v>0</v>
      </c>
      <c r="M6227" s="7">
        <f t="shared" si="292"/>
        <v>2015</v>
      </c>
      <c r="N6227" s="7">
        <f t="shared" si="293"/>
        <v>10</v>
      </c>
      <c r="O6227" s="30">
        <f t="shared" si="294"/>
        <v>199</v>
      </c>
    </row>
    <row r="6228" spans="2:15" x14ac:dyDescent="0.2">
      <c r="B6228" s="13">
        <v>57925</v>
      </c>
      <c r="C6228" s="14">
        <v>42278.586111111217</v>
      </c>
      <c r="D6228" s="7" t="s">
        <v>9</v>
      </c>
      <c r="E6228" s="13">
        <v>2167</v>
      </c>
      <c r="F6228" s="7" t="s">
        <v>58</v>
      </c>
      <c r="G6228" s="7" t="s">
        <v>12</v>
      </c>
      <c r="H6228" s="13">
        <v>9.5</v>
      </c>
      <c r="I6228" s="13">
        <f>IF(G6228="Male",VLOOKUP(H6228,'Shoe size conversion table'!$B$6:$D$22,2),VLOOKUP(H6228,'Shoe size conversion table'!$J$6:$L$22,2))</f>
        <v>40</v>
      </c>
      <c r="J6228" s="13">
        <f>IF(G6228="Male",VLOOKUP(H6228,'Shoe size conversion table'!$B$6:$D$22,3),VLOOKUP(H6228,'Shoe size conversion table'!$J$6:$L$22,3))</f>
        <v>7.5</v>
      </c>
      <c r="K6228" s="11">
        <v>129</v>
      </c>
      <c r="L6228" s="12">
        <v>0</v>
      </c>
      <c r="M6228" s="7">
        <f t="shared" si="292"/>
        <v>2015</v>
      </c>
      <c r="N6228" s="7">
        <f t="shared" si="293"/>
        <v>10</v>
      </c>
      <c r="O6228" s="30">
        <f t="shared" si="294"/>
        <v>129</v>
      </c>
    </row>
    <row r="6229" spans="2:15" x14ac:dyDescent="0.2">
      <c r="B6229" s="13">
        <v>57926</v>
      </c>
      <c r="C6229" s="14">
        <v>42278.836111111334</v>
      </c>
      <c r="D6229" s="7" t="s">
        <v>8</v>
      </c>
      <c r="E6229" s="13">
        <v>2204</v>
      </c>
      <c r="F6229" s="7" t="s">
        <v>42</v>
      </c>
      <c r="G6229" s="7" t="s">
        <v>12</v>
      </c>
      <c r="H6229" s="13">
        <v>8</v>
      </c>
      <c r="I6229" s="13" t="str">
        <f>IF(G6229="Male",VLOOKUP(H6229,'Shoe size conversion table'!$B$6:$D$22,2),VLOOKUP(H6229,'Shoe size conversion table'!$J$6:$L$22,2))</f>
        <v>38-39</v>
      </c>
      <c r="J6229" s="13">
        <f>IF(G6229="Male",VLOOKUP(H6229,'Shoe size conversion table'!$B$6:$D$22,3),VLOOKUP(H6229,'Shoe size conversion table'!$J$6:$L$22,3))</f>
        <v>6</v>
      </c>
      <c r="K6229" s="11">
        <v>129</v>
      </c>
      <c r="L6229" s="12">
        <v>0</v>
      </c>
      <c r="M6229" s="7">
        <f t="shared" si="292"/>
        <v>2015</v>
      </c>
      <c r="N6229" s="7">
        <f t="shared" si="293"/>
        <v>10</v>
      </c>
      <c r="O6229" s="30">
        <f t="shared" si="294"/>
        <v>129</v>
      </c>
    </row>
    <row r="6230" spans="2:15" x14ac:dyDescent="0.2">
      <c r="B6230" s="13">
        <v>57927</v>
      </c>
      <c r="C6230" s="14">
        <v>42279.046111111333</v>
      </c>
      <c r="D6230" s="7" t="s">
        <v>10</v>
      </c>
      <c r="E6230" s="13">
        <v>2174</v>
      </c>
      <c r="F6230" s="7" t="s">
        <v>35</v>
      </c>
      <c r="G6230" s="7" t="s">
        <v>12</v>
      </c>
      <c r="H6230" s="13">
        <v>8</v>
      </c>
      <c r="I6230" s="13" t="str">
        <f>IF(G6230="Male",VLOOKUP(H6230,'Shoe size conversion table'!$B$6:$D$22,2),VLOOKUP(H6230,'Shoe size conversion table'!$J$6:$L$22,2))</f>
        <v>38-39</v>
      </c>
      <c r="J6230" s="13">
        <f>IF(G6230="Male",VLOOKUP(H6230,'Shoe size conversion table'!$B$6:$D$22,3),VLOOKUP(H6230,'Shoe size conversion table'!$J$6:$L$22,3))</f>
        <v>6</v>
      </c>
      <c r="K6230" s="11">
        <v>159</v>
      </c>
      <c r="L6230" s="12">
        <v>0</v>
      </c>
      <c r="M6230" s="7">
        <f t="shared" si="292"/>
        <v>2015</v>
      </c>
      <c r="N6230" s="7">
        <f t="shared" si="293"/>
        <v>10</v>
      </c>
      <c r="O6230" s="30">
        <f t="shared" si="294"/>
        <v>159</v>
      </c>
    </row>
    <row r="6231" spans="2:15" x14ac:dyDescent="0.2">
      <c r="B6231" s="13">
        <v>57928</v>
      </c>
      <c r="C6231" s="14">
        <v>42279.146111111229</v>
      </c>
      <c r="D6231" s="7" t="s">
        <v>10</v>
      </c>
      <c r="E6231" s="13">
        <v>2205</v>
      </c>
      <c r="F6231" s="7" t="s">
        <v>35</v>
      </c>
      <c r="G6231" s="7" t="s">
        <v>11</v>
      </c>
      <c r="H6231" s="13">
        <v>10</v>
      </c>
      <c r="I6231" s="13">
        <f>IF(G6231="Male",VLOOKUP(H6231,'Shoe size conversion table'!$B$6:$D$22,2),VLOOKUP(H6231,'Shoe size conversion table'!$J$6:$L$22,2))</f>
        <v>43</v>
      </c>
      <c r="J6231" s="13">
        <f>IF(G6231="Male",VLOOKUP(H6231,'Shoe size conversion table'!$B$6:$D$22,3),VLOOKUP(H6231,'Shoe size conversion table'!$J$6:$L$22,3))</f>
        <v>9.5</v>
      </c>
      <c r="K6231" s="11">
        <v>189</v>
      </c>
      <c r="L6231" s="12">
        <v>0.1</v>
      </c>
      <c r="M6231" s="7">
        <f t="shared" si="292"/>
        <v>2015</v>
      </c>
      <c r="N6231" s="7">
        <f t="shared" si="293"/>
        <v>10</v>
      </c>
      <c r="O6231" s="30">
        <f t="shared" si="294"/>
        <v>170.1</v>
      </c>
    </row>
    <row r="6232" spans="2:15" x14ac:dyDescent="0.2">
      <c r="B6232" s="13">
        <v>57929</v>
      </c>
      <c r="C6232" s="14">
        <v>42279.146111111229</v>
      </c>
      <c r="D6232" s="7" t="s">
        <v>7</v>
      </c>
      <c r="E6232" s="13">
        <v>2237</v>
      </c>
      <c r="F6232" s="7" t="s">
        <v>57</v>
      </c>
      <c r="G6232" s="7" t="s">
        <v>12</v>
      </c>
      <c r="H6232" s="13">
        <v>8</v>
      </c>
      <c r="I6232" s="13" t="str">
        <f>IF(G6232="Male",VLOOKUP(H6232,'Shoe size conversion table'!$B$6:$D$22,2),VLOOKUP(H6232,'Shoe size conversion table'!$J$6:$L$22,2))</f>
        <v>38-39</v>
      </c>
      <c r="J6232" s="13">
        <f>IF(G6232="Male",VLOOKUP(H6232,'Shoe size conversion table'!$B$6:$D$22,3),VLOOKUP(H6232,'Shoe size conversion table'!$J$6:$L$22,3))</f>
        <v>6</v>
      </c>
      <c r="K6232" s="11">
        <v>149</v>
      </c>
      <c r="L6232" s="12">
        <v>0.1</v>
      </c>
      <c r="M6232" s="7">
        <f t="shared" si="292"/>
        <v>2015</v>
      </c>
      <c r="N6232" s="7">
        <f t="shared" si="293"/>
        <v>10</v>
      </c>
      <c r="O6232" s="30">
        <f t="shared" si="294"/>
        <v>134.1</v>
      </c>
    </row>
    <row r="6233" spans="2:15" x14ac:dyDescent="0.2">
      <c r="B6233" s="13">
        <v>57930</v>
      </c>
      <c r="C6233" s="14">
        <v>42279.266111111232</v>
      </c>
      <c r="D6233" s="7" t="s">
        <v>8</v>
      </c>
      <c r="E6233" s="13">
        <v>2147</v>
      </c>
      <c r="F6233" s="7" t="s">
        <v>38</v>
      </c>
      <c r="G6233" s="7" t="s">
        <v>11</v>
      </c>
      <c r="H6233" s="13">
        <v>9.5</v>
      </c>
      <c r="I6233" s="13" t="str">
        <f>IF(G6233="Male",VLOOKUP(H6233,'Shoe size conversion table'!$B$6:$D$22,2),VLOOKUP(H6233,'Shoe size conversion table'!$J$6:$L$22,2))</f>
        <v>42-43</v>
      </c>
      <c r="J6233" s="13">
        <f>IF(G6233="Male",VLOOKUP(H6233,'Shoe size conversion table'!$B$6:$D$22,3),VLOOKUP(H6233,'Shoe size conversion table'!$J$6:$L$22,3))</f>
        <v>9</v>
      </c>
      <c r="K6233" s="11">
        <v>149</v>
      </c>
      <c r="L6233" s="12">
        <v>0</v>
      </c>
      <c r="M6233" s="7">
        <f t="shared" si="292"/>
        <v>2015</v>
      </c>
      <c r="N6233" s="7">
        <f t="shared" si="293"/>
        <v>10</v>
      </c>
      <c r="O6233" s="30">
        <f t="shared" si="294"/>
        <v>149</v>
      </c>
    </row>
    <row r="6234" spans="2:15" x14ac:dyDescent="0.2">
      <c r="B6234" s="13">
        <v>57931</v>
      </c>
      <c r="C6234" s="14">
        <v>42279.346111111336</v>
      </c>
      <c r="D6234" s="7" t="s">
        <v>7</v>
      </c>
      <c r="E6234" s="13">
        <v>2205</v>
      </c>
      <c r="F6234" s="7" t="s">
        <v>45</v>
      </c>
      <c r="G6234" s="7" t="s">
        <v>12</v>
      </c>
      <c r="H6234" s="13">
        <v>7</v>
      </c>
      <c r="I6234" s="13" t="str">
        <f>IF(G6234="Male",VLOOKUP(H6234,'Shoe size conversion table'!$B$6:$D$22,2),VLOOKUP(H6234,'Shoe size conversion table'!$J$6:$L$22,2))</f>
        <v>37-38</v>
      </c>
      <c r="J6234" s="13">
        <f>IF(G6234="Male",VLOOKUP(H6234,'Shoe size conversion table'!$B$6:$D$22,3),VLOOKUP(H6234,'Shoe size conversion table'!$J$6:$L$22,3))</f>
        <v>5</v>
      </c>
      <c r="K6234" s="11">
        <v>169</v>
      </c>
      <c r="L6234" s="12">
        <v>0</v>
      </c>
      <c r="M6234" s="7">
        <f t="shared" si="292"/>
        <v>2015</v>
      </c>
      <c r="N6234" s="7">
        <f t="shared" si="293"/>
        <v>10</v>
      </c>
      <c r="O6234" s="30">
        <f t="shared" si="294"/>
        <v>169</v>
      </c>
    </row>
    <row r="6235" spans="2:15" x14ac:dyDescent="0.2">
      <c r="B6235" s="13">
        <v>57931</v>
      </c>
      <c r="C6235" s="14">
        <v>42279.346111111336</v>
      </c>
      <c r="D6235" s="7" t="s">
        <v>7</v>
      </c>
      <c r="E6235" s="13">
        <v>2216</v>
      </c>
      <c r="F6235" s="7" t="s">
        <v>49</v>
      </c>
      <c r="G6235" s="7" t="s">
        <v>12</v>
      </c>
      <c r="H6235" s="13">
        <v>8.5</v>
      </c>
      <c r="I6235" s="13">
        <f>IF(G6235="Male",VLOOKUP(H6235,'Shoe size conversion table'!$B$6:$D$22,2),VLOOKUP(H6235,'Shoe size conversion table'!$J$6:$L$22,2))</f>
        <v>39</v>
      </c>
      <c r="J6235" s="13">
        <f>IF(G6235="Male",VLOOKUP(H6235,'Shoe size conversion table'!$B$6:$D$22,3),VLOOKUP(H6235,'Shoe size conversion table'!$J$6:$L$22,3))</f>
        <v>6.5</v>
      </c>
      <c r="K6235" s="11">
        <v>169</v>
      </c>
      <c r="L6235" s="12">
        <v>0.1</v>
      </c>
      <c r="M6235" s="7">
        <f t="shared" si="292"/>
        <v>2015</v>
      </c>
      <c r="N6235" s="7">
        <f t="shared" si="293"/>
        <v>10</v>
      </c>
      <c r="O6235" s="30">
        <f t="shared" si="294"/>
        <v>152.1</v>
      </c>
    </row>
    <row r="6236" spans="2:15" x14ac:dyDescent="0.2">
      <c r="B6236" s="13">
        <v>57932</v>
      </c>
      <c r="C6236" s="14">
        <v>42279.356111111214</v>
      </c>
      <c r="D6236" s="7" t="s">
        <v>10</v>
      </c>
      <c r="E6236" s="13">
        <v>2203</v>
      </c>
      <c r="F6236" s="7" t="s">
        <v>34</v>
      </c>
      <c r="G6236" s="7" t="s">
        <v>11</v>
      </c>
      <c r="H6236" s="13">
        <v>9.5</v>
      </c>
      <c r="I6236" s="13" t="str">
        <f>IF(G6236="Male",VLOOKUP(H6236,'Shoe size conversion table'!$B$6:$D$22,2),VLOOKUP(H6236,'Shoe size conversion table'!$J$6:$L$22,2))</f>
        <v>42-43</v>
      </c>
      <c r="J6236" s="13">
        <f>IF(G6236="Male",VLOOKUP(H6236,'Shoe size conversion table'!$B$6:$D$22,3),VLOOKUP(H6236,'Shoe size conversion table'!$J$6:$L$22,3))</f>
        <v>9</v>
      </c>
      <c r="K6236" s="11">
        <v>139</v>
      </c>
      <c r="L6236" s="12">
        <v>0</v>
      </c>
      <c r="M6236" s="7">
        <f t="shared" si="292"/>
        <v>2015</v>
      </c>
      <c r="N6236" s="7">
        <f t="shared" si="293"/>
        <v>10</v>
      </c>
      <c r="O6236" s="30">
        <f t="shared" si="294"/>
        <v>139</v>
      </c>
    </row>
    <row r="6237" spans="2:15" x14ac:dyDescent="0.2">
      <c r="B6237" s="13">
        <v>57933</v>
      </c>
      <c r="C6237" s="14">
        <v>42279.416111111335</v>
      </c>
      <c r="D6237" s="7" t="s">
        <v>7</v>
      </c>
      <c r="E6237" s="13">
        <v>2170</v>
      </c>
      <c r="F6237" s="7" t="s">
        <v>51</v>
      </c>
      <c r="G6237" s="7" t="s">
        <v>11</v>
      </c>
      <c r="H6237" s="13">
        <v>10.5</v>
      </c>
      <c r="I6237" s="13" t="str">
        <f>IF(G6237="Male",VLOOKUP(H6237,'Shoe size conversion table'!$B$6:$D$22,2),VLOOKUP(H6237,'Shoe size conversion table'!$J$6:$L$22,2))</f>
        <v>43-44</v>
      </c>
      <c r="J6237" s="13">
        <f>IF(G6237="Male",VLOOKUP(H6237,'Shoe size conversion table'!$B$6:$D$22,3),VLOOKUP(H6237,'Shoe size conversion table'!$J$6:$L$22,3))</f>
        <v>10</v>
      </c>
      <c r="K6237" s="11">
        <v>189</v>
      </c>
      <c r="L6237" s="12">
        <v>0</v>
      </c>
      <c r="M6237" s="7">
        <f t="shared" si="292"/>
        <v>2015</v>
      </c>
      <c r="N6237" s="7">
        <f t="shared" si="293"/>
        <v>10</v>
      </c>
      <c r="O6237" s="30">
        <f t="shared" si="294"/>
        <v>189</v>
      </c>
    </row>
    <row r="6238" spans="2:15" x14ac:dyDescent="0.2">
      <c r="B6238" s="13">
        <v>57934</v>
      </c>
      <c r="C6238" s="14">
        <v>42279.646111111215</v>
      </c>
      <c r="D6238" s="7" t="s">
        <v>7</v>
      </c>
      <c r="E6238" s="13">
        <v>2183</v>
      </c>
      <c r="F6238" s="7" t="s">
        <v>56</v>
      </c>
      <c r="G6238" s="7" t="s">
        <v>11</v>
      </c>
      <c r="H6238" s="13">
        <v>10</v>
      </c>
      <c r="I6238" s="13">
        <f>IF(G6238="Male",VLOOKUP(H6238,'Shoe size conversion table'!$B$6:$D$22,2),VLOOKUP(H6238,'Shoe size conversion table'!$J$6:$L$22,2))</f>
        <v>43</v>
      </c>
      <c r="J6238" s="13">
        <f>IF(G6238="Male",VLOOKUP(H6238,'Shoe size conversion table'!$B$6:$D$22,3),VLOOKUP(H6238,'Shoe size conversion table'!$J$6:$L$22,3))</f>
        <v>9.5</v>
      </c>
      <c r="K6238" s="11">
        <v>159</v>
      </c>
      <c r="L6238" s="12">
        <v>0</v>
      </c>
      <c r="M6238" s="7">
        <f t="shared" si="292"/>
        <v>2015</v>
      </c>
      <c r="N6238" s="7">
        <f t="shared" si="293"/>
        <v>10</v>
      </c>
      <c r="O6238" s="30">
        <f t="shared" si="294"/>
        <v>159</v>
      </c>
    </row>
    <row r="6239" spans="2:15" x14ac:dyDescent="0.2">
      <c r="B6239" s="13">
        <v>57935</v>
      </c>
      <c r="C6239" s="14">
        <v>42279.806111111218</v>
      </c>
      <c r="D6239" s="7" t="s">
        <v>8</v>
      </c>
      <c r="E6239" s="13">
        <v>2174</v>
      </c>
      <c r="F6239" s="7" t="s">
        <v>39</v>
      </c>
      <c r="G6239" s="7" t="s">
        <v>11</v>
      </c>
      <c r="H6239" s="13">
        <v>9</v>
      </c>
      <c r="I6239" s="13">
        <f>IF(G6239="Male",VLOOKUP(H6239,'Shoe size conversion table'!$B$6:$D$22,2),VLOOKUP(H6239,'Shoe size conversion table'!$J$6:$L$22,2))</f>
        <v>42</v>
      </c>
      <c r="J6239" s="13">
        <f>IF(G6239="Male",VLOOKUP(H6239,'Shoe size conversion table'!$B$6:$D$22,3),VLOOKUP(H6239,'Shoe size conversion table'!$J$6:$L$22,3))</f>
        <v>8.5</v>
      </c>
      <c r="K6239" s="11">
        <v>179</v>
      </c>
      <c r="L6239" s="12">
        <v>0.2</v>
      </c>
      <c r="M6239" s="7">
        <f t="shared" si="292"/>
        <v>2015</v>
      </c>
      <c r="N6239" s="7">
        <f t="shared" si="293"/>
        <v>10</v>
      </c>
      <c r="O6239" s="30">
        <f t="shared" si="294"/>
        <v>143.20000000000002</v>
      </c>
    </row>
    <row r="6240" spans="2:15" x14ac:dyDescent="0.2">
      <c r="B6240" s="13">
        <v>57936</v>
      </c>
      <c r="C6240" s="14">
        <v>42279.846111111336</v>
      </c>
      <c r="D6240" s="7" t="s">
        <v>10</v>
      </c>
      <c r="E6240" s="13">
        <v>2216</v>
      </c>
      <c r="F6240" s="7" t="s">
        <v>34</v>
      </c>
      <c r="G6240" s="7" t="s">
        <v>12</v>
      </c>
      <c r="H6240" s="13">
        <v>9.5</v>
      </c>
      <c r="I6240" s="13">
        <f>IF(G6240="Male",VLOOKUP(H6240,'Shoe size conversion table'!$B$6:$D$22,2),VLOOKUP(H6240,'Shoe size conversion table'!$J$6:$L$22,2))</f>
        <v>40</v>
      </c>
      <c r="J6240" s="13">
        <f>IF(G6240="Male",VLOOKUP(H6240,'Shoe size conversion table'!$B$6:$D$22,3),VLOOKUP(H6240,'Shoe size conversion table'!$J$6:$L$22,3))</f>
        <v>7.5</v>
      </c>
      <c r="K6240" s="11">
        <v>159</v>
      </c>
      <c r="L6240" s="12">
        <v>0.2</v>
      </c>
      <c r="M6240" s="7">
        <f t="shared" si="292"/>
        <v>2015</v>
      </c>
      <c r="N6240" s="7">
        <f t="shared" si="293"/>
        <v>10</v>
      </c>
      <c r="O6240" s="30">
        <f t="shared" si="294"/>
        <v>127.2</v>
      </c>
    </row>
    <row r="6241" spans="2:15" x14ac:dyDescent="0.2">
      <c r="B6241" s="13">
        <v>57937</v>
      </c>
      <c r="C6241" s="14">
        <v>42279.986111111233</v>
      </c>
      <c r="D6241" s="7" t="s">
        <v>10</v>
      </c>
      <c r="E6241" s="13">
        <v>2172</v>
      </c>
      <c r="F6241" s="7" t="s">
        <v>35</v>
      </c>
      <c r="G6241" s="7" t="s">
        <v>11</v>
      </c>
      <c r="H6241" s="13">
        <v>9</v>
      </c>
      <c r="I6241" s="13">
        <f>IF(G6241="Male",VLOOKUP(H6241,'Shoe size conversion table'!$B$6:$D$22,2),VLOOKUP(H6241,'Shoe size conversion table'!$J$6:$L$22,2))</f>
        <v>42</v>
      </c>
      <c r="J6241" s="13">
        <f>IF(G6241="Male",VLOOKUP(H6241,'Shoe size conversion table'!$B$6:$D$22,3),VLOOKUP(H6241,'Shoe size conversion table'!$J$6:$L$22,3))</f>
        <v>8.5</v>
      </c>
      <c r="K6241" s="11">
        <v>189</v>
      </c>
      <c r="L6241" s="12">
        <v>0</v>
      </c>
      <c r="M6241" s="7">
        <f t="shared" si="292"/>
        <v>2015</v>
      </c>
      <c r="N6241" s="7">
        <f t="shared" si="293"/>
        <v>10</v>
      </c>
      <c r="O6241" s="30">
        <f t="shared" si="294"/>
        <v>189</v>
      </c>
    </row>
    <row r="6242" spans="2:15" x14ac:dyDescent="0.2">
      <c r="B6242" s="13">
        <v>57938</v>
      </c>
      <c r="C6242" s="14">
        <v>42280.046111111333</v>
      </c>
      <c r="D6242" s="7" t="s">
        <v>10</v>
      </c>
      <c r="E6242" s="13">
        <v>2167</v>
      </c>
      <c r="F6242" s="7" t="s">
        <v>34</v>
      </c>
      <c r="G6242" s="7" t="s">
        <v>12</v>
      </c>
      <c r="H6242" s="13">
        <v>8</v>
      </c>
      <c r="I6242" s="13" t="str">
        <f>IF(G6242="Male",VLOOKUP(H6242,'Shoe size conversion table'!$B$6:$D$22,2),VLOOKUP(H6242,'Shoe size conversion table'!$J$6:$L$22,2))</f>
        <v>38-39</v>
      </c>
      <c r="J6242" s="13">
        <f>IF(G6242="Male",VLOOKUP(H6242,'Shoe size conversion table'!$B$6:$D$22,3),VLOOKUP(H6242,'Shoe size conversion table'!$J$6:$L$22,3))</f>
        <v>6</v>
      </c>
      <c r="K6242" s="11">
        <v>179</v>
      </c>
      <c r="L6242" s="12">
        <v>0</v>
      </c>
      <c r="M6242" s="7">
        <f t="shared" si="292"/>
        <v>2015</v>
      </c>
      <c r="N6242" s="7">
        <f t="shared" si="293"/>
        <v>10</v>
      </c>
      <c r="O6242" s="30">
        <f t="shared" si="294"/>
        <v>179</v>
      </c>
    </row>
    <row r="6243" spans="2:15" x14ac:dyDescent="0.2">
      <c r="B6243" s="13">
        <v>57939</v>
      </c>
      <c r="C6243" s="14">
        <v>42280.146111111229</v>
      </c>
      <c r="D6243" s="7" t="s">
        <v>7</v>
      </c>
      <c r="E6243" s="13">
        <v>2237</v>
      </c>
      <c r="F6243" s="7" t="s">
        <v>57</v>
      </c>
      <c r="G6243" s="7" t="s">
        <v>12</v>
      </c>
      <c r="H6243" s="13">
        <v>8</v>
      </c>
      <c r="I6243" s="13" t="str">
        <f>IF(G6243="Male",VLOOKUP(H6243,'Shoe size conversion table'!$B$6:$D$22,2),VLOOKUP(H6243,'Shoe size conversion table'!$J$6:$L$22,2))</f>
        <v>38-39</v>
      </c>
      <c r="J6243" s="13">
        <f>IF(G6243="Male",VLOOKUP(H6243,'Shoe size conversion table'!$B$6:$D$22,3),VLOOKUP(H6243,'Shoe size conversion table'!$J$6:$L$22,3))</f>
        <v>6</v>
      </c>
      <c r="K6243" s="11">
        <v>149</v>
      </c>
      <c r="L6243" s="12">
        <v>0.1</v>
      </c>
      <c r="M6243" s="7">
        <f t="shared" si="292"/>
        <v>2015</v>
      </c>
      <c r="N6243" s="7">
        <f t="shared" si="293"/>
        <v>10</v>
      </c>
      <c r="O6243" s="30">
        <f t="shared" si="294"/>
        <v>134.1</v>
      </c>
    </row>
    <row r="6244" spans="2:15" x14ac:dyDescent="0.2">
      <c r="B6244" s="13">
        <v>57940</v>
      </c>
      <c r="C6244" s="14">
        <v>42280.266111111232</v>
      </c>
      <c r="D6244" s="7" t="s">
        <v>8</v>
      </c>
      <c r="E6244" s="13">
        <v>2200</v>
      </c>
      <c r="F6244" s="7" t="s">
        <v>39</v>
      </c>
      <c r="G6244" s="7" t="s">
        <v>12</v>
      </c>
      <c r="H6244" s="13">
        <v>5.5</v>
      </c>
      <c r="I6244" s="13">
        <f>IF(G6244="Male",VLOOKUP(H6244,'Shoe size conversion table'!$B$6:$D$22,2),VLOOKUP(H6244,'Shoe size conversion table'!$J$6:$L$22,2))</f>
        <v>36</v>
      </c>
      <c r="J6244" s="13">
        <f>IF(G6244="Male",VLOOKUP(H6244,'Shoe size conversion table'!$B$6:$D$22,3),VLOOKUP(H6244,'Shoe size conversion table'!$J$6:$L$22,3))</f>
        <v>3.5</v>
      </c>
      <c r="K6244" s="11">
        <v>149</v>
      </c>
      <c r="L6244" s="12">
        <v>0.3</v>
      </c>
      <c r="M6244" s="7">
        <f t="shared" si="292"/>
        <v>2015</v>
      </c>
      <c r="N6244" s="7">
        <f t="shared" si="293"/>
        <v>10</v>
      </c>
      <c r="O6244" s="30">
        <f t="shared" si="294"/>
        <v>104.3</v>
      </c>
    </row>
    <row r="6245" spans="2:15" x14ac:dyDescent="0.2">
      <c r="B6245" s="13">
        <v>57941</v>
      </c>
      <c r="C6245" s="14">
        <v>42280.346111111336</v>
      </c>
      <c r="D6245" s="7" t="s">
        <v>7</v>
      </c>
      <c r="E6245" s="13">
        <v>2233</v>
      </c>
      <c r="F6245" s="7" t="s">
        <v>48</v>
      </c>
      <c r="G6245" s="7" t="s">
        <v>11</v>
      </c>
      <c r="H6245" s="13">
        <v>10</v>
      </c>
      <c r="I6245" s="13">
        <f>IF(G6245="Male",VLOOKUP(H6245,'Shoe size conversion table'!$B$6:$D$22,2),VLOOKUP(H6245,'Shoe size conversion table'!$J$6:$L$22,2))</f>
        <v>43</v>
      </c>
      <c r="J6245" s="13">
        <f>IF(G6245="Male",VLOOKUP(H6245,'Shoe size conversion table'!$B$6:$D$22,3),VLOOKUP(H6245,'Shoe size conversion table'!$J$6:$L$22,3))</f>
        <v>9.5</v>
      </c>
      <c r="K6245" s="11">
        <v>179</v>
      </c>
      <c r="L6245" s="12">
        <v>0.3</v>
      </c>
      <c r="M6245" s="7">
        <f t="shared" si="292"/>
        <v>2015</v>
      </c>
      <c r="N6245" s="7">
        <f t="shared" si="293"/>
        <v>10</v>
      </c>
      <c r="O6245" s="30">
        <f t="shared" si="294"/>
        <v>125.3</v>
      </c>
    </row>
    <row r="6246" spans="2:15" x14ac:dyDescent="0.2">
      <c r="B6246" s="13">
        <v>57942</v>
      </c>
      <c r="C6246" s="14">
        <v>42280.416111111335</v>
      </c>
      <c r="D6246" s="7" t="s">
        <v>8</v>
      </c>
      <c r="E6246" s="13">
        <v>2167</v>
      </c>
      <c r="F6246" s="7" t="s">
        <v>38</v>
      </c>
      <c r="G6246" s="7" t="s">
        <v>12</v>
      </c>
      <c r="H6246" s="13">
        <v>7.5</v>
      </c>
      <c r="I6246" s="13">
        <f>IF(G6246="Male",VLOOKUP(H6246,'Shoe size conversion table'!$B$6:$D$22,2),VLOOKUP(H6246,'Shoe size conversion table'!$J$6:$L$22,2))</f>
        <v>38</v>
      </c>
      <c r="J6246" s="13">
        <f>IF(G6246="Male",VLOOKUP(H6246,'Shoe size conversion table'!$B$6:$D$22,3),VLOOKUP(H6246,'Shoe size conversion table'!$J$6:$L$22,3))</f>
        <v>5.5</v>
      </c>
      <c r="K6246" s="11">
        <v>199</v>
      </c>
      <c r="L6246" s="12">
        <v>0.3</v>
      </c>
      <c r="M6246" s="7">
        <f t="shared" si="292"/>
        <v>2015</v>
      </c>
      <c r="N6246" s="7">
        <f t="shared" si="293"/>
        <v>10</v>
      </c>
      <c r="O6246" s="30">
        <f t="shared" si="294"/>
        <v>139.29999999999998</v>
      </c>
    </row>
    <row r="6247" spans="2:15" x14ac:dyDescent="0.2">
      <c r="B6247" s="13">
        <v>57942</v>
      </c>
      <c r="C6247" s="14">
        <v>42280.416111111335</v>
      </c>
      <c r="D6247" s="7" t="s">
        <v>8</v>
      </c>
      <c r="E6247" s="13">
        <v>2183</v>
      </c>
      <c r="F6247" s="7" t="s">
        <v>40</v>
      </c>
      <c r="G6247" s="7" t="s">
        <v>12</v>
      </c>
      <c r="H6247" s="13">
        <v>8.5</v>
      </c>
      <c r="I6247" s="13">
        <f>IF(G6247="Male",VLOOKUP(H6247,'Shoe size conversion table'!$B$6:$D$22,2),VLOOKUP(H6247,'Shoe size conversion table'!$J$6:$L$22,2))</f>
        <v>39</v>
      </c>
      <c r="J6247" s="13">
        <f>IF(G6247="Male",VLOOKUP(H6247,'Shoe size conversion table'!$B$6:$D$22,3),VLOOKUP(H6247,'Shoe size conversion table'!$J$6:$L$22,3))</f>
        <v>6.5</v>
      </c>
      <c r="K6247" s="11">
        <v>149</v>
      </c>
      <c r="L6247" s="12">
        <v>0</v>
      </c>
      <c r="M6247" s="7">
        <f t="shared" si="292"/>
        <v>2015</v>
      </c>
      <c r="N6247" s="7">
        <f t="shared" si="293"/>
        <v>10</v>
      </c>
      <c r="O6247" s="30">
        <f t="shared" si="294"/>
        <v>149</v>
      </c>
    </row>
    <row r="6248" spans="2:15" x14ac:dyDescent="0.2">
      <c r="B6248" s="13">
        <v>57943</v>
      </c>
      <c r="C6248" s="14">
        <v>42280.55611111108</v>
      </c>
      <c r="D6248" s="7" t="s">
        <v>8</v>
      </c>
      <c r="E6248" s="13">
        <v>2149</v>
      </c>
      <c r="F6248" s="7" t="s">
        <v>42</v>
      </c>
      <c r="G6248" s="7" t="s">
        <v>11</v>
      </c>
      <c r="H6248" s="13">
        <v>9.5</v>
      </c>
      <c r="I6248" s="13" t="str">
        <f>IF(G6248="Male",VLOOKUP(H6248,'Shoe size conversion table'!$B$6:$D$22,2),VLOOKUP(H6248,'Shoe size conversion table'!$J$6:$L$22,2))</f>
        <v>42-43</v>
      </c>
      <c r="J6248" s="13">
        <f>IF(G6248="Male",VLOOKUP(H6248,'Shoe size conversion table'!$B$6:$D$22,3),VLOOKUP(H6248,'Shoe size conversion table'!$J$6:$L$22,3))</f>
        <v>9</v>
      </c>
      <c r="K6248" s="11">
        <v>199</v>
      </c>
      <c r="L6248" s="12">
        <v>0.1</v>
      </c>
      <c r="M6248" s="7">
        <f t="shared" si="292"/>
        <v>2015</v>
      </c>
      <c r="N6248" s="7">
        <f t="shared" si="293"/>
        <v>10</v>
      </c>
      <c r="O6248" s="30">
        <f t="shared" si="294"/>
        <v>179.1</v>
      </c>
    </row>
    <row r="6249" spans="2:15" x14ac:dyDescent="0.2">
      <c r="B6249" s="13">
        <v>57944</v>
      </c>
      <c r="C6249" s="14">
        <v>42280.626111111233</v>
      </c>
      <c r="D6249" s="7" t="s">
        <v>10</v>
      </c>
      <c r="E6249" s="13">
        <v>2205</v>
      </c>
      <c r="F6249" s="7" t="s">
        <v>34</v>
      </c>
      <c r="G6249" s="7" t="s">
        <v>12</v>
      </c>
      <c r="H6249" s="13">
        <v>10</v>
      </c>
      <c r="I6249" s="13" t="str">
        <f>IF(G6249="Male",VLOOKUP(H6249,'Shoe size conversion table'!$B$6:$D$22,2),VLOOKUP(H6249,'Shoe size conversion table'!$J$6:$L$22,2))</f>
        <v>40-41</v>
      </c>
      <c r="J6249" s="13">
        <f>IF(G6249="Male",VLOOKUP(H6249,'Shoe size conversion table'!$B$6:$D$22,3),VLOOKUP(H6249,'Shoe size conversion table'!$J$6:$L$22,3))</f>
        <v>8</v>
      </c>
      <c r="K6249" s="11">
        <v>159</v>
      </c>
      <c r="L6249" s="12">
        <v>0.5</v>
      </c>
      <c r="M6249" s="7">
        <f t="shared" si="292"/>
        <v>2015</v>
      </c>
      <c r="N6249" s="7">
        <f t="shared" si="293"/>
        <v>10</v>
      </c>
      <c r="O6249" s="30">
        <f t="shared" si="294"/>
        <v>79.5</v>
      </c>
    </row>
    <row r="6250" spans="2:15" x14ac:dyDescent="0.2">
      <c r="B6250" s="13">
        <v>57945</v>
      </c>
      <c r="C6250" s="14">
        <v>42280.636111111235</v>
      </c>
      <c r="D6250" s="7" t="s">
        <v>7</v>
      </c>
      <c r="E6250" s="13">
        <v>2195</v>
      </c>
      <c r="F6250" s="7" t="s">
        <v>44</v>
      </c>
      <c r="G6250" s="7" t="s">
        <v>11</v>
      </c>
      <c r="H6250" s="13">
        <v>10.5</v>
      </c>
      <c r="I6250" s="13" t="str">
        <f>IF(G6250="Male",VLOOKUP(H6250,'Shoe size conversion table'!$B$6:$D$22,2),VLOOKUP(H6250,'Shoe size conversion table'!$J$6:$L$22,2))</f>
        <v>43-44</v>
      </c>
      <c r="J6250" s="13">
        <f>IF(G6250="Male",VLOOKUP(H6250,'Shoe size conversion table'!$B$6:$D$22,3),VLOOKUP(H6250,'Shoe size conversion table'!$J$6:$L$22,3))</f>
        <v>10</v>
      </c>
      <c r="K6250" s="11">
        <v>199</v>
      </c>
      <c r="L6250" s="12">
        <v>0</v>
      </c>
      <c r="M6250" s="7">
        <f t="shared" si="292"/>
        <v>2015</v>
      </c>
      <c r="N6250" s="7">
        <f t="shared" si="293"/>
        <v>10</v>
      </c>
      <c r="O6250" s="30">
        <f t="shared" si="294"/>
        <v>199</v>
      </c>
    </row>
    <row r="6251" spans="2:15" x14ac:dyDescent="0.2">
      <c r="B6251" s="13">
        <v>57946</v>
      </c>
      <c r="C6251" s="14">
        <v>42280.646111111215</v>
      </c>
      <c r="D6251" s="7" t="s">
        <v>9</v>
      </c>
      <c r="E6251" s="13">
        <v>2167</v>
      </c>
      <c r="F6251" s="7" t="s">
        <v>58</v>
      </c>
      <c r="G6251" s="7" t="s">
        <v>12</v>
      </c>
      <c r="H6251" s="13">
        <v>9.5</v>
      </c>
      <c r="I6251" s="13">
        <f>IF(G6251="Male",VLOOKUP(H6251,'Shoe size conversion table'!$B$6:$D$22,2),VLOOKUP(H6251,'Shoe size conversion table'!$J$6:$L$22,2))</f>
        <v>40</v>
      </c>
      <c r="J6251" s="13">
        <f>IF(G6251="Male",VLOOKUP(H6251,'Shoe size conversion table'!$B$6:$D$22,3),VLOOKUP(H6251,'Shoe size conversion table'!$J$6:$L$22,3))</f>
        <v>7.5</v>
      </c>
      <c r="K6251" s="11">
        <v>129</v>
      </c>
      <c r="L6251" s="12">
        <v>0</v>
      </c>
      <c r="M6251" s="7">
        <f t="shared" si="292"/>
        <v>2015</v>
      </c>
      <c r="N6251" s="7">
        <f t="shared" si="293"/>
        <v>10</v>
      </c>
      <c r="O6251" s="30">
        <f t="shared" si="294"/>
        <v>129</v>
      </c>
    </row>
    <row r="6252" spans="2:15" x14ac:dyDescent="0.2">
      <c r="B6252" s="13">
        <v>57947</v>
      </c>
      <c r="C6252" s="14">
        <v>42280.676111111083</v>
      </c>
      <c r="D6252" s="7" t="s">
        <v>7</v>
      </c>
      <c r="E6252" s="13">
        <v>2231</v>
      </c>
      <c r="F6252" s="7" t="s">
        <v>53</v>
      </c>
      <c r="G6252" s="7" t="s">
        <v>11</v>
      </c>
      <c r="H6252" s="13">
        <v>8.5</v>
      </c>
      <c r="I6252" s="13" t="str">
        <f>IF(G6252="Male",VLOOKUP(H6252,'Shoe size conversion table'!$B$6:$D$22,2),VLOOKUP(H6252,'Shoe size conversion table'!$J$6:$L$22,2))</f>
        <v>41-42</v>
      </c>
      <c r="J6252" s="13">
        <f>IF(G6252="Male",VLOOKUP(H6252,'Shoe size conversion table'!$B$6:$D$22,3),VLOOKUP(H6252,'Shoe size conversion table'!$J$6:$L$22,3))</f>
        <v>8</v>
      </c>
      <c r="K6252" s="11">
        <v>199</v>
      </c>
      <c r="L6252" s="12">
        <v>0</v>
      </c>
      <c r="M6252" s="7">
        <f t="shared" si="292"/>
        <v>2015</v>
      </c>
      <c r="N6252" s="7">
        <f t="shared" si="293"/>
        <v>10</v>
      </c>
      <c r="O6252" s="30">
        <f t="shared" si="294"/>
        <v>199</v>
      </c>
    </row>
    <row r="6253" spans="2:15" x14ac:dyDescent="0.2">
      <c r="B6253" s="13">
        <v>57948</v>
      </c>
      <c r="C6253" s="14">
        <v>42280.686111111077</v>
      </c>
      <c r="D6253" s="7" t="s">
        <v>9</v>
      </c>
      <c r="E6253" s="13">
        <v>2212</v>
      </c>
      <c r="F6253" s="7" t="s">
        <v>58</v>
      </c>
      <c r="G6253" s="7" t="s">
        <v>11</v>
      </c>
      <c r="H6253" s="13">
        <v>9.5</v>
      </c>
      <c r="I6253" s="13" t="str">
        <f>IF(G6253="Male",VLOOKUP(H6253,'Shoe size conversion table'!$B$6:$D$22,2),VLOOKUP(H6253,'Shoe size conversion table'!$J$6:$L$22,2))</f>
        <v>42-43</v>
      </c>
      <c r="J6253" s="13">
        <f>IF(G6253="Male",VLOOKUP(H6253,'Shoe size conversion table'!$B$6:$D$22,3),VLOOKUP(H6253,'Shoe size conversion table'!$J$6:$L$22,3))</f>
        <v>9</v>
      </c>
      <c r="K6253" s="11">
        <v>149</v>
      </c>
      <c r="L6253" s="12">
        <v>0</v>
      </c>
      <c r="M6253" s="7">
        <f t="shared" si="292"/>
        <v>2015</v>
      </c>
      <c r="N6253" s="7">
        <f t="shared" si="293"/>
        <v>10</v>
      </c>
      <c r="O6253" s="30">
        <f t="shared" si="294"/>
        <v>149</v>
      </c>
    </row>
    <row r="6254" spans="2:15" x14ac:dyDescent="0.2">
      <c r="B6254" s="13">
        <v>57949</v>
      </c>
      <c r="C6254" s="14">
        <v>42280.846111111212</v>
      </c>
      <c r="D6254" s="7" t="s">
        <v>7</v>
      </c>
      <c r="E6254" s="13">
        <v>2225</v>
      </c>
      <c r="F6254" s="7" t="s">
        <v>50</v>
      </c>
      <c r="G6254" s="7" t="s">
        <v>11</v>
      </c>
      <c r="H6254" s="13">
        <v>9.5</v>
      </c>
      <c r="I6254" s="13" t="str">
        <f>IF(G6254="Male",VLOOKUP(H6254,'Shoe size conversion table'!$B$6:$D$22,2),VLOOKUP(H6254,'Shoe size conversion table'!$J$6:$L$22,2))</f>
        <v>42-43</v>
      </c>
      <c r="J6254" s="13">
        <f>IF(G6254="Male",VLOOKUP(H6254,'Shoe size conversion table'!$B$6:$D$22,3),VLOOKUP(H6254,'Shoe size conversion table'!$J$6:$L$22,3))</f>
        <v>9</v>
      </c>
      <c r="K6254" s="11">
        <v>129</v>
      </c>
      <c r="L6254" s="12">
        <v>0</v>
      </c>
      <c r="M6254" s="7">
        <f t="shared" si="292"/>
        <v>2015</v>
      </c>
      <c r="N6254" s="7">
        <f t="shared" si="293"/>
        <v>10</v>
      </c>
      <c r="O6254" s="30">
        <f t="shared" si="294"/>
        <v>129</v>
      </c>
    </row>
    <row r="6255" spans="2:15" x14ac:dyDescent="0.2">
      <c r="B6255" s="13">
        <v>57950</v>
      </c>
      <c r="C6255" s="14">
        <v>42280.846111111336</v>
      </c>
      <c r="D6255" s="7" t="s">
        <v>10</v>
      </c>
      <c r="E6255" s="13">
        <v>2203</v>
      </c>
      <c r="F6255" s="7" t="s">
        <v>34</v>
      </c>
      <c r="G6255" s="7" t="s">
        <v>12</v>
      </c>
      <c r="H6255" s="13">
        <v>9.5</v>
      </c>
      <c r="I6255" s="13">
        <f>IF(G6255="Male",VLOOKUP(H6255,'Shoe size conversion table'!$B$6:$D$22,2),VLOOKUP(H6255,'Shoe size conversion table'!$J$6:$L$22,2))</f>
        <v>40</v>
      </c>
      <c r="J6255" s="13">
        <f>IF(G6255="Male",VLOOKUP(H6255,'Shoe size conversion table'!$B$6:$D$22,3),VLOOKUP(H6255,'Shoe size conversion table'!$J$6:$L$22,3))</f>
        <v>7.5</v>
      </c>
      <c r="K6255" s="11">
        <v>139</v>
      </c>
      <c r="L6255" s="12">
        <v>0.1</v>
      </c>
      <c r="M6255" s="7">
        <f t="shared" si="292"/>
        <v>2015</v>
      </c>
      <c r="N6255" s="7">
        <f t="shared" si="293"/>
        <v>10</v>
      </c>
      <c r="O6255" s="30">
        <f t="shared" si="294"/>
        <v>125.10000000000001</v>
      </c>
    </row>
    <row r="6256" spans="2:15" x14ac:dyDescent="0.2">
      <c r="B6256" s="13">
        <v>57951</v>
      </c>
      <c r="C6256" s="14">
        <v>42281.026111111205</v>
      </c>
      <c r="D6256" s="7" t="s">
        <v>7</v>
      </c>
      <c r="E6256" s="13">
        <v>2178</v>
      </c>
      <c r="F6256" s="7" t="s">
        <v>50</v>
      </c>
      <c r="G6256" s="7" t="s">
        <v>11</v>
      </c>
      <c r="H6256" s="13">
        <v>9</v>
      </c>
      <c r="I6256" s="13">
        <f>IF(G6256="Male",VLOOKUP(H6256,'Shoe size conversion table'!$B$6:$D$22,2),VLOOKUP(H6256,'Shoe size conversion table'!$J$6:$L$22,2))</f>
        <v>42</v>
      </c>
      <c r="J6256" s="13">
        <f>IF(G6256="Male",VLOOKUP(H6256,'Shoe size conversion table'!$B$6:$D$22,3),VLOOKUP(H6256,'Shoe size conversion table'!$J$6:$L$22,3))</f>
        <v>8.5</v>
      </c>
      <c r="K6256" s="11">
        <v>139</v>
      </c>
      <c r="L6256" s="12">
        <v>0</v>
      </c>
      <c r="M6256" s="7">
        <f t="shared" si="292"/>
        <v>2015</v>
      </c>
      <c r="N6256" s="7">
        <f t="shared" si="293"/>
        <v>10</v>
      </c>
      <c r="O6256" s="30">
        <f t="shared" si="294"/>
        <v>139</v>
      </c>
    </row>
    <row r="6257" spans="2:15" x14ac:dyDescent="0.2">
      <c r="B6257" s="13">
        <v>57952</v>
      </c>
      <c r="C6257" s="14">
        <v>42281.046111111333</v>
      </c>
      <c r="D6257" s="7" t="s">
        <v>10</v>
      </c>
      <c r="E6257" s="13">
        <v>2178</v>
      </c>
      <c r="F6257" s="7" t="s">
        <v>36</v>
      </c>
      <c r="G6257" s="7" t="s">
        <v>12</v>
      </c>
      <c r="H6257" s="13">
        <v>8</v>
      </c>
      <c r="I6257" s="13" t="str">
        <f>IF(G6257="Male",VLOOKUP(H6257,'Shoe size conversion table'!$B$6:$D$22,2),VLOOKUP(H6257,'Shoe size conversion table'!$J$6:$L$22,2))</f>
        <v>38-39</v>
      </c>
      <c r="J6257" s="13">
        <f>IF(G6257="Male",VLOOKUP(H6257,'Shoe size conversion table'!$B$6:$D$22,3),VLOOKUP(H6257,'Shoe size conversion table'!$J$6:$L$22,3))</f>
        <v>6</v>
      </c>
      <c r="K6257" s="11">
        <v>159</v>
      </c>
      <c r="L6257" s="12">
        <v>0</v>
      </c>
      <c r="M6257" s="7">
        <f t="shared" si="292"/>
        <v>2015</v>
      </c>
      <c r="N6257" s="7">
        <f t="shared" si="293"/>
        <v>10</v>
      </c>
      <c r="O6257" s="30">
        <f t="shared" si="294"/>
        <v>159</v>
      </c>
    </row>
    <row r="6258" spans="2:15" x14ac:dyDescent="0.2">
      <c r="B6258" s="13">
        <v>57953</v>
      </c>
      <c r="C6258" s="14">
        <v>42281.106111111207</v>
      </c>
      <c r="D6258" s="7" t="s">
        <v>8</v>
      </c>
      <c r="E6258" s="13">
        <v>2159</v>
      </c>
      <c r="F6258" s="7" t="s">
        <v>38</v>
      </c>
      <c r="G6258" s="7" t="s">
        <v>12</v>
      </c>
      <c r="H6258" s="13">
        <v>9</v>
      </c>
      <c r="I6258" s="13" t="str">
        <f>IF(G6258="Male",VLOOKUP(H6258,'Shoe size conversion table'!$B$6:$D$22,2),VLOOKUP(H6258,'Shoe size conversion table'!$J$6:$L$22,2))</f>
        <v>39-40</v>
      </c>
      <c r="J6258" s="13">
        <f>IF(G6258="Male",VLOOKUP(H6258,'Shoe size conversion table'!$B$6:$D$22,3),VLOOKUP(H6258,'Shoe size conversion table'!$J$6:$L$22,3))</f>
        <v>7</v>
      </c>
      <c r="K6258" s="11">
        <v>199</v>
      </c>
      <c r="L6258" s="12">
        <v>0.5</v>
      </c>
      <c r="M6258" s="7">
        <f t="shared" si="292"/>
        <v>2015</v>
      </c>
      <c r="N6258" s="7">
        <f t="shared" si="293"/>
        <v>10</v>
      </c>
      <c r="O6258" s="30">
        <f t="shared" si="294"/>
        <v>99.5</v>
      </c>
    </row>
    <row r="6259" spans="2:15" x14ac:dyDescent="0.2">
      <c r="B6259" s="13">
        <v>57954</v>
      </c>
      <c r="C6259" s="14">
        <v>42281.116111111332</v>
      </c>
      <c r="D6259" s="7" t="s">
        <v>7</v>
      </c>
      <c r="E6259" s="13">
        <v>2165</v>
      </c>
      <c r="F6259" s="7" t="s">
        <v>51</v>
      </c>
      <c r="G6259" s="7" t="s">
        <v>11</v>
      </c>
      <c r="H6259" s="13">
        <v>10.5</v>
      </c>
      <c r="I6259" s="13" t="str">
        <f>IF(G6259="Male",VLOOKUP(H6259,'Shoe size conversion table'!$B$6:$D$22,2),VLOOKUP(H6259,'Shoe size conversion table'!$J$6:$L$22,2))</f>
        <v>43-44</v>
      </c>
      <c r="J6259" s="13">
        <f>IF(G6259="Male",VLOOKUP(H6259,'Shoe size conversion table'!$B$6:$D$22,3),VLOOKUP(H6259,'Shoe size conversion table'!$J$6:$L$22,3))</f>
        <v>10</v>
      </c>
      <c r="K6259" s="11">
        <v>159</v>
      </c>
      <c r="L6259" s="12">
        <v>0</v>
      </c>
      <c r="M6259" s="7">
        <f t="shared" si="292"/>
        <v>2015</v>
      </c>
      <c r="N6259" s="7">
        <f t="shared" si="293"/>
        <v>10</v>
      </c>
      <c r="O6259" s="30">
        <f t="shared" si="294"/>
        <v>159</v>
      </c>
    </row>
    <row r="6260" spans="2:15" x14ac:dyDescent="0.2">
      <c r="B6260" s="13">
        <v>57955</v>
      </c>
      <c r="C6260" s="14">
        <v>42281.146111111229</v>
      </c>
      <c r="D6260" s="7" t="s">
        <v>7</v>
      </c>
      <c r="E6260" s="13">
        <v>2169</v>
      </c>
      <c r="F6260" s="7" t="s">
        <v>50</v>
      </c>
      <c r="G6260" s="7" t="s">
        <v>12</v>
      </c>
      <c r="H6260" s="13">
        <v>8</v>
      </c>
      <c r="I6260" s="13" t="str">
        <f>IF(G6260="Male",VLOOKUP(H6260,'Shoe size conversion table'!$B$6:$D$22,2),VLOOKUP(H6260,'Shoe size conversion table'!$J$6:$L$22,2))</f>
        <v>38-39</v>
      </c>
      <c r="J6260" s="13">
        <f>IF(G6260="Male",VLOOKUP(H6260,'Shoe size conversion table'!$B$6:$D$22,3),VLOOKUP(H6260,'Shoe size conversion table'!$J$6:$L$22,3))</f>
        <v>6</v>
      </c>
      <c r="K6260" s="11">
        <v>169</v>
      </c>
      <c r="L6260" s="12">
        <v>0.5</v>
      </c>
      <c r="M6260" s="7">
        <f t="shared" si="292"/>
        <v>2015</v>
      </c>
      <c r="N6260" s="7">
        <f t="shared" si="293"/>
        <v>10</v>
      </c>
      <c r="O6260" s="30">
        <f t="shared" si="294"/>
        <v>84.5</v>
      </c>
    </row>
    <row r="6261" spans="2:15" x14ac:dyDescent="0.2">
      <c r="B6261" s="13">
        <v>57955</v>
      </c>
      <c r="C6261" s="14">
        <v>42281.146111111229</v>
      </c>
      <c r="D6261" s="7" t="s">
        <v>7</v>
      </c>
      <c r="E6261" s="13">
        <v>2226</v>
      </c>
      <c r="F6261" s="7" t="s">
        <v>43</v>
      </c>
      <c r="G6261" s="7" t="s">
        <v>12</v>
      </c>
      <c r="H6261" s="13">
        <v>8</v>
      </c>
      <c r="I6261" s="13" t="str">
        <f>IF(G6261="Male",VLOOKUP(H6261,'Shoe size conversion table'!$B$6:$D$22,2),VLOOKUP(H6261,'Shoe size conversion table'!$J$6:$L$22,2))</f>
        <v>38-39</v>
      </c>
      <c r="J6261" s="13">
        <f>IF(G6261="Male",VLOOKUP(H6261,'Shoe size conversion table'!$B$6:$D$22,3),VLOOKUP(H6261,'Shoe size conversion table'!$J$6:$L$22,3))</f>
        <v>6</v>
      </c>
      <c r="K6261" s="11">
        <v>139</v>
      </c>
      <c r="L6261" s="12">
        <v>0</v>
      </c>
      <c r="M6261" s="7">
        <f t="shared" si="292"/>
        <v>2015</v>
      </c>
      <c r="N6261" s="7">
        <f t="shared" si="293"/>
        <v>10</v>
      </c>
      <c r="O6261" s="30">
        <f t="shared" si="294"/>
        <v>139</v>
      </c>
    </row>
    <row r="6262" spans="2:15" x14ac:dyDescent="0.2">
      <c r="B6262" s="13">
        <v>57956</v>
      </c>
      <c r="C6262" s="14">
        <v>42281.206111111234</v>
      </c>
      <c r="D6262" s="7" t="s">
        <v>7</v>
      </c>
      <c r="E6262" s="13">
        <v>2169</v>
      </c>
      <c r="F6262" s="7" t="s">
        <v>48</v>
      </c>
      <c r="G6262" s="7" t="s">
        <v>11</v>
      </c>
      <c r="H6262" s="13">
        <v>10.5</v>
      </c>
      <c r="I6262" s="13" t="str">
        <f>IF(G6262="Male",VLOOKUP(H6262,'Shoe size conversion table'!$B$6:$D$22,2),VLOOKUP(H6262,'Shoe size conversion table'!$J$6:$L$22,2))</f>
        <v>43-44</v>
      </c>
      <c r="J6262" s="13">
        <f>IF(G6262="Male",VLOOKUP(H6262,'Shoe size conversion table'!$B$6:$D$22,3),VLOOKUP(H6262,'Shoe size conversion table'!$J$6:$L$22,3))</f>
        <v>10</v>
      </c>
      <c r="K6262" s="11">
        <v>189</v>
      </c>
      <c r="L6262" s="12">
        <v>0</v>
      </c>
      <c r="M6262" s="7">
        <f t="shared" si="292"/>
        <v>2015</v>
      </c>
      <c r="N6262" s="7">
        <f t="shared" si="293"/>
        <v>10</v>
      </c>
      <c r="O6262" s="30">
        <f t="shared" si="294"/>
        <v>189</v>
      </c>
    </row>
    <row r="6263" spans="2:15" x14ac:dyDescent="0.2">
      <c r="B6263" s="13">
        <v>57957</v>
      </c>
      <c r="C6263" s="14">
        <v>42281.266111111232</v>
      </c>
      <c r="D6263" s="7" t="s">
        <v>8</v>
      </c>
      <c r="E6263" s="13">
        <v>2238</v>
      </c>
      <c r="F6263" s="7" t="s">
        <v>40</v>
      </c>
      <c r="G6263" s="7" t="s">
        <v>11</v>
      </c>
      <c r="H6263" s="13">
        <v>10</v>
      </c>
      <c r="I6263" s="13">
        <f>IF(G6263="Male",VLOOKUP(H6263,'Shoe size conversion table'!$B$6:$D$22,2),VLOOKUP(H6263,'Shoe size conversion table'!$J$6:$L$22,2))</f>
        <v>43</v>
      </c>
      <c r="J6263" s="13">
        <f>IF(G6263="Male",VLOOKUP(H6263,'Shoe size conversion table'!$B$6:$D$22,3),VLOOKUP(H6263,'Shoe size conversion table'!$J$6:$L$22,3))</f>
        <v>9.5</v>
      </c>
      <c r="K6263" s="11">
        <v>139</v>
      </c>
      <c r="L6263" s="12">
        <v>0.1</v>
      </c>
      <c r="M6263" s="7">
        <f t="shared" si="292"/>
        <v>2015</v>
      </c>
      <c r="N6263" s="7">
        <f t="shared" si="293"/>
        <v>10</v>
      </c>
      <c r="O6263" s="30">
        <f t="shared" si="294"/>
        <v>125.10000000000001</v>
      </c>
    </row>
    <row r="6264" spans="2:15" x14ac:dyDescent="0.2">
      <c r="B6264" s="13">
        <v>57958</v>
      </c>
      <c r="C6264" s="14">
        <v>42281.356111111214</v>
      </c>
      <c r="D6264" s="7" t="s">
        <v>10</v>
      </c>
      <c r="E6264" s="13">
        <v>2200</v>
      </c>
      <c r="F6264" s="7" t="s">
        <v>36</v>
      </c>
      <c r="G6264" s="7" t="s">
        <v>11</v>
      </c>
      <c r="H6264" s="13">
        <v>12</v>
      </c>
      <c r="I6264" s="13">
        <f>IF(G6264="Male",VLOOKUP(H6264,'Shoe size conversion table'!$B$6:$D$22,2),VLOOKUP(H6264,'Shoe size conversion table'!$J$6:$L$22,2))</f>
        <v>45</v>
      </c>
      <c r="J6264" s="13">
        <f>IF(G6264="Male",VLOOKUP(H6264,'Shoe size conversion table'!$B$6:$D$22,3),VLOOKUP(H6264,'Shoe size conversion table'!$J$6:$L$22,3))</f>
        <v>11.5</v>
      </c>
      <c r="K6264" s="11">
        <v>179</v>
      </c>
      <c r="L6264" s="12">
        <v>0.3</v>
      </c>
      <c r="M6264" s="7">
        <f t="shared" si="292"/>
        <v>2015</v>
      </c>
      <c r="N6264" s="7">
        <f t="shared" si="293"/>
        <v>10</v>
      </c>
      <c r="O6264" s="30">
        <f t="shared" si="294"/>
        <v>125.3</v>
      </c>
    </row>
    <row r="6265" spans="2:15" x14ac:dyDescent="0.2">
      <c r="B6265" s="13">
        <v>57959</v>
      </c>
      <c r="C6265" s="14">
        <v>42281.576111111208</v>
      </c>
      <c r="D6265" s="7" t="s">
        <v>10</v>
      </c>
      <c r="E6265" s="13">
        <v>2214</v>
      </c>
      <c r="F6265" s="7" t="s">
        <v>34</v>
      </c>
      <c r="G6265" s="7" t="s">
        <v>12</v>
      </c>
      <c r="H6265" s="13">
        <v>8.5</v>
      </c>
      <c r="I6265" s="13">
        <f>IF(G6265="Male",VLOOKUP(H6265,'Shoe size conversion table'!$B$6:$D$22,2),VLOOKUP(H6265,'Shoe size conversion table'!$J$6:$L$22,2))</f>
        <v>39</v>
      </c>
      <c r="J6265" s="13">
        <f>IF(G6265="Male",VLOOKUP(H6265,'Shoe size conversion table'!$B$6:$D$22,3),VLOOKUP(H6265,'Shoe size conversion table'!$J$6:$L$22,3))</f>
        <v>6.5</v>
      </c>
      <c r="K6265" s="11">
        <v>189</v>
      </c>
      <c r="L6265" s="12">
        <v>0.3</v>
      </c>
      <c r="M6265" s="7">
        <f t="shared" si="292"/>
        <v>2015</v>
      </c>
      <c r="N6265" s="7">
        <f t="shared" si="293"/>
        <v>10</v>
      </c>
      <c r="O6265" s="30">
        <f t="shared" si="294"/>
        <v>132.29999999999998</v>
      </c>
    </row>
    <row r="6266" spans="2:15" x14ac:dyDescent="0.2">
      <c r="B6266" s="13">
        <v>57960</v>
      </c>
      <c r="C6266" s="14">
        <v>42281.636111111235</v>
      </c>
      <c r="D6266" s="7" t="s">
        <v>7</v>
      </c>
      <c r="E6266" s="13">
        <v>2182</v>
      </c>
      <c r="F6266" s="7" t="s">
        <v>54</v>
      </c>
      <c r="G6266" s="7" t="s">
        <v>11</v>
      </c>
      <c r="H6266" s="13">
        <v>8.5</v>
      </c>
      <c r="I6266" s="13" t="str">
        <f>IF(G6266="Male",VLOOKUP(H6266,'Shoe size conversion table'!$B$6:$D$22,2),VLOOKUP(H6266,'Shoe size conversion table'!$J$6:$L$22,2))</f>
        <v>41-42</v>
      </c>
      <c r="J6266" s="13">
        <f>IF(G6266="Male",VLOOKUP(H6266,'Shoe size conversion table'!$B$6:$D$22,3),VLOOKUP(H6266,'Shoe size conversion table'!$J$6:$L$22,3))</f>
        <v>8</v>
      </c>
      <c r="K6266" s="11">
        <v>159</v>
      </c>
      <c r="L6266" s="12">
        <v>0.2</v>
      </c>
      <c r="M6266" s="7">
        <f t="shared" si="292"/>
        <v>2015</v>
      </c>
      <c r="N6266" s="7">
        <f t="shared" si="293"/>
        <v>10</v>
      </c>
      <c r="O6266" s="30">
        <f t="shared" si="294"/>
        <v>127.2</v>
      </c>
    </row>
    <row r="6267" spans="2:15" x14ac:dyDescent="0.2">
      <c r="B6267" s="13">
        <v>57961</v>
      </c>
      <c r="C6267" s="14">
        <v>42281.646111111215</v>
      </c>
      <c r="D6267" s="7" t="s">
        <v>7</v>
      </c>
      <c r="E6267" s="13">
        <v>2190</v>
      </c>
      <c r="F6267" s="7" t="s">
        <v>43</v>
      </c>
      <c r="G6267" s="7" t="s">
        <v>11</v>
      </c>
      <c r="H6267" s="13">
        <v>9</v>
      </c>
      <c r="I6267" s="13">
        <f>IF(G6267="Male",VLOOKUP(H6267,'Shoe size conversion table'!$B$6:$D$22,2),VLOOKUP(H6267,'Shoe size conversion table'!$J$6:$L$22,2))</f>
        <v>42</v>
      </c>
      <c r="J6267" s="13">
        <f>IF(G6267="Male",VLOOKUP(H6267,'Shoe size conversion table'!$B$6:$D$22,3),VLOOKUP(H6267,'Shoe size conversion table'!$J$6:$L$22,3))</f>
        <v>8.5</v>
      </c>
      <c r="K6267" s="11">
        <v>189</v>
      </c>
      <c r="L6267" s="12">
        <v>0.5</v>
      </c>
      <c r="M6267" s="7">
        <f t="shared" si="292"/>
        <v>2015</v>
      </c>
      <c r="N6267" s="7">
        <f t="shared" si="293"/>
        <v>10</v>
      </c>
      <c r="O6267" s="30">
        <f t="shared" si="294"/>
        <v>94.5</v>
      </c>
    </row>
    <row r="6268" spans="2:15" x14ac:dyDescent="0.2">
      <c r="B6268" s="13">
        <v>57962</v>
      </c>
      <c r="C6268" s="14">
        <v>42281.846111111212</v>
      </c>
      <c r="D6268" s="7" t="s">
        <v>8</v>
      </c>
      <c r="E6268" s="13">
        <v>2179</v>
      </c>
      <c r="F6268" s="7" t="s">
        <v>41</v>
      </c>
      <c r="G6268" s="7" t="s">
        <v>12</v>
      </c>
      <c r="H6268" s="13">
        <v>9</v>
      </c>
      <c r="I6268" s="13" t="str">
        <f>IF(G6268="Male",VLOOKUP(H6268,'Shoe size conversion table'!$B$6:$D$22,2),VLOOKUP(H6268,'Shoe size conversion table'!$J$6:$L$22,2))</f>
        <v>39-40</v>
      </c>
      <c r="J6268" s="13">
        <f>IF(G6268="Male",VLOOKUP(H6268,'Shoe size conversion table'!$B$6:$D$22,3),VLOOKUP(H6268,'Shoe size conversion table'!$J$6:$L$22,3))</f>
        <v>7</v>
      </c>
      <c r="K6268" s="11">
        <v>169</v>
      </c>
      <c r="L6268" s="12">
        <v>0.1</v>
      </c>
      <c r="M6268" s="7">
        <f t="shared" si="292"/>
        <v>2015</v>
      </c>
      <c r="N6268" s="7">
        <f t="shared" si="293"/>
        <v>10</v>
      </c>
      <c r="O6268" s="30">
        <f t="shared" si="294"/>
        <v>152.1</v>
      </c>
    </row>
    <row r="6269" spans="2:15" x14ac:dyDescent="0.2">
      <c r="B6269" s="13">
        <v>57963</v>
      </c>
      <c r="C6269" s="14">
        <v>42281.846111111336</v>
      </c>
      <c r="D6269" s="7" t="s">
        <v>7</v>
      </c>
      <c r="E6269" s="13">
        <v>2164</v>
      </c>
      <c r="F6269" s="7" t="s">
        <v>55</v>
      </c>
      <c r="G6269" s="7" t="s">
        <v>11</v>
      </c>
      <c r="H6269" s="13">
        <v>9</v>
      </c>
      <c r="I6269" s="13">
        <f>IF(G6269="Male",VLOOKUP(H6269,'Shoe size conversion table'!$B$6:$D$22,2),VLOOKUP(H6269,'Shoe size conversion table'!$J$6:$L$22,2))</f>
        <v>42</v>
      </c>
      <c r="J6269" s="13">
        <f>IF(G6269="Male",VLOOKUP(H6269,'Shoe size conversion table'!$B$6:$D$22,3),VLOOKUP(H6269,'Shoe size conversion table'!$J$6:$L$22,3))</f>
        <v>8.5</v>
      </c>
      <c r="K6269" s="11">
        <v>169</v>
      </c>
      <c r="L6269" s="12">
        <v>0</v>
      </c>
      <c r="M6269" s="7">
        <f t="shared" si="292"/>
        <v>2015</v>
      </c>
      <c r="N6269" s="7">
        <f t="shared" si="293"/>
        <v>10</v>
      </c>
      <c r="O6269" s="30">
        <f t="shared" si="294"/>
        <v>169</v>
      </c>
    </row>
    <row r="6270" spans="2:15" x14ac:dyDescent="0.2">
      <c r="B6270" s="13">
        <v>57964</v>
      </c>
      <c r="C6270" s="14">
        <v>42282.106111111207</v>
      </c>
      <c r="D6270" s="7" t="s">
        <v>9</v>
      </c>
      <c r="E6270" s="13">
        <v>2185</v>
      </c>
      <c r="F6270" s="7" t="s">
        <v>58</v>
      </c>
      <c r="G6270" s="7" t="s">
        <v>11</v>
      </c>
      <c r="H6270" s="13">
        <v>9</v>
      </c>
      <c r="I6270" s="13">
        <f>IF(G6270="Male",VLOOKUP(H6270,'Shoe size conversion table'!$B$6:$D$22,2),VLOOKUP(H6270,'Shoe size conversion table'!$J$6:$L$22,2))</f>
        <v>42</v>
      </c>
      <c r="J6270" s="13">
        <f>IF(G6270="Male",VLOOKUP(H6270,'Shoe size conversion table'!$B$6:$D$22,3),VLOOKUP(H6270,'Shoe size conversion table'!$J$6:$L$22,3))</f>
        <v>8.5</v>
      </c>
      <c r="K6270" s="11">
        <v>199</v>
      </c>
      <c r="L6270" s="12">
        <v>0</v>
      </c>
      <c r="M6270" s="7">
        <f t="shared" si="292"/>
        <v>2015</v>
      </c>
      <c r="N6270" s="7">
        <f t="shared" si="293"/>
        <v>10</v>
      </c>
      <c r="O6270" s="30">
        <f t="shared" si="294"/>
        <v>199</v>
      </c>
    </row>
    <row r="6271" spans="2:15" x14ac:dyDescent="0.2">
      <c r="B6271" s="13">
        <v>57965</v>
      </c>
      <c r="C6271" s="14">
        <v>42282.116111111332</v>
      </c>
      <c r="D6271" s="7" t="s">
        <v>8</v>
      </c>
      <c r="E6271" s="13">
        <v>2156</v>
      </c>
      <c r="F6271" s="7" t="s">
        <v>39</v>
      </c>
      <c r="G6271" s="7" t="s">
        <v>12</v>
      </c>
      <c r="H6271" s="13">
        <v>8.5</v>
      </c>
      <c r="I6271" s="13">
        <f>IF(G6271="Male",VLOOKUP(H6271,'Shoe size conversion table'!$B$6:$D$22,2),VLOOKUP(H6271,'Shoe size conversion table'!$J$6:$L$22,2))</f>
        <v>39</v>
      </c>
      <c r="J6271" s="13">
        <f>IF(G6271="Male",VLOOKUP(H6271,'Shoe size conversion table'!$B$6:$D$22,3),VLOOKUP(H6271,'Shoe size conversion table'!$J$6:$L$22,3))</f>
        <v>6.5</v>
      </c>
      <c r="K6271" s="11">
        <v>139</v>
      </c>
      <c r="L6271" s="12">
        <v>0</v>
      </c>
      <c r="M6271" s="7">
        <f t="shared" si="292"/>
        <v>2015</v>
      </c>
      <c r="N6271" s="7">
        <f t="shared" si="293"/>
        <v>10</v>
      </c>
      <c r="O6271" s="30">
        <f t="shared" si="294"/>
        <v>139</v>
      </c>
    </row>
    <row r="6272" spans="2:15" x14ac:dyDescent="0.2">
      <c r="B6272" s="13">
        <v>57966</v>
      </c>
      <c r="C6272" s="14">
        <v>42282.206111111234</v>
      </c>
      <c r="D6272" s="7" t="s">
        <v>9</v>
      </c>
      <c r="E6272" s="13">
        <v>2188</v>
      </c>
      <c r="F6272" s="7" t="s">
        <v>59</v>
      </c>
      <c r="G6272" s="7" t="s">
        <v>12</v>
      </c>
      <c r="H6272" s="13">
        <v>8.5</v>
      </c>
      <c r="I6272" s="13">
        <f>IF(G6272="Male",VLOOKUP(H6272,'Shoe size conversion table'!$B$6:$D$22,2),VLOOKUP(H6272,'Shoe size conversion table'!$J$6:$L$22,2))</f>
        <v>39</v>
      </c>
      <c r="J6272" s="13">
        <f>IF(G6272="Male",VLOOKUP(H6272,'Shoe size conversion table'!$B$6:$D$22,3),VLOOKUP(H6272,'Shoe size conversion table'!$J$6:$L$22,3))</f>
        <v>6.5</v>
      </c>
      <c r="K6272" s="11">
        <v>169</v>
      </c>
      <c r="L6272" s="12">
        <v>0</v>
      </c>
      <c r="M6272" s="7">
        <f t="shared" si="292"/>
        <v>2015</v>
      </c>
      <c r="N6272" s="7">
        <f t="shared" si="293"/>
        <v>10</v>
      </c>
      <c r="O6272" s="30">
        <f t="shared" si="294"/>
        <v>169</v>
      </c>
    </row>
    <row r="6273" spans="2:15" x14ac:dyDescent="0.2">
      <c r="B6273" s="13">
        <v>57967</v>
      </c>
      <c r="C6273" s="14">
        <v>42282.406111111231</v>
      </c>
      <c r="D6273" s="7" t="s">
        <v>10</v>
      </c>
      <c r="E6273" s="13">
        <v>2212</v>
      </c>
      <c r="F6273" s="7" t="s">
        <v>34</v>
      </c>
      <c r="G6273" s="7" t="s">
        <v>11</v>
      </c>
      <c r="H6273" s="13">
        <v>11</v>
      </c>
      <c r="I6273" s="13">
        <f>IF(G6273="Male",VLOOKUP(H6273,'Shoe size conversion table'!$B$6:$D$22,2),VLOOKUP(H6273,'Shoe size conversion table'!$J$6:$L$22,2))</f>
        <v>44</v>
      </c>
      <c r="J6273" s="13">
        <f>IF(G6273="Male",VLOOKUP(H6273,'Shoe size conversion table'!$B$6:$D$22,3),VLOOKUP(H6273,'Shoe size conversion table'!$J$6:$L$22,3))</f>
        <v>10.5</v>
      </c>
      <c r="K6273" s="11">
        <v>199</v>
      </c>
      <c r="L6273" s="12">
        <v>0</v>
      </c>
      <c r="M6273" s="7">
        <f t="shared" si="292"/>
        <v>2015</v>
      </c>
      <c r="N6273" s="7">
        <f t="shared" si="293"/>
        <v>10</v>
      </c>
      <c r="O6273" s="30">
        <f t="shared" si="294"/>
        <v>199</v>
      </c>
    </row>
    <row r="6274" spans="2:15" x14ac:dyDescent="0.2">
      <c r="B6274" s="13">
        <v>57968</v>
      </c>
      <c r="C6274" s="14">
        <v>42282.426111111206</v>
      </c>
      <c r="D6274" s="7" t="s">
        <v>7</v>
      </c>
      <c r="E6274" s="13">
        <v>2178</v>
      </c>
      <c r="F6274" s="7" t="s">
        <v>50</v>
      </c>
      <c r="G6274" s="7" t="s">
        <v>11</v>
      </c>
      <c r="H6274" s="13">
        <v>9</v>
      </c>
      <c r="I6274" s="13">
        <f>IF(G6274="Male",VLOOKUP(H6274,'Shoe size conversion table'!$B$6:$D$22,2),VLOOKUP(H6274,'Shoe size conversion table'!$J$6:$L$22,2))</f>
        <v>42</v>
      </c>
      <c r="J6274" s="13">
        <f>IF(G6274="Male",VLOOKUP(H6274,'Shoe size conversion table'!$B$6:$D$22,3),VLOOKUP(H6274,'Shoe size conversion table'!$J$6:$L$22,3))</f>
        <v>8.5</v>
      </c>
      <c r="K6274" s="11">
        <v>139</v>
      </c>
      <c r="L6274" s="12">
        <v>0</v>
      </c>
      <c r="M6274" s="7">
        <f t="shared" si="292"/>
        <v>2015</v>
      </c>
      <c r="N6274" s="7">
        <f t="shared" si="293"/>
        <v>10</v>
      </c>
      <c r="O6274" s="30">
        <f t="shared" si="294"/>
        <v>139</v>
      </c>
    </row>
    <row r="6275" spans="2:15" x14ac:dyDescent="0.2">
      <c r="B6275" s="13">
        <v>57969</v>
      </c>
      <c r="C6275" s="14">
        <v>42282.44611111108</v>
      </c>
      <c r="D6275" s="7" t="s">
        <v>9</v>
      </c>
      <c r="E6275" s="13">
        <v>2222</v>
      </c>
      <c r="F6275" s="7" t="s">
        <v>60</v>
      </c>
      <c r="G6275" s="7" t="s">
        <v>11</v>
      </c>
      <c r="H6275" s="13">
        <v>11.5</v>
      </c>
      <c r="I6275" s="13" t="str">
        <f>IF(G6275="Male",VLOOKUP(H6275,'Shoe size conversion table'!$B$6:$D$22,2),VLOOKUP(H6275,'Shoe size conversion table'!$J$6:$L$22,2))</f>
        <v>44-45</v>
      </c>
      <c r="J6275" s="13">
        <f>IF(G6275="Male",VLOOKUP(H6275,'Shoe size conversion table'!$B$6:$D$22,3),VLOOKUP(H6275,'Shoe size conversion table'!$J$6:$L$22,3))</f>
        <v>11</v>
      </c>
      <c r="K6275" s="11">
        <v>149</v>
      </c>
      <c r="L6275" s="12">
        <v>0</v>
      </c>
      <c r="M6275" s="7">
        <f t="shared" si="292"/>
        <v>2015</v>
      </c>
      <c r="N6275" s="7">
        <f t="shared" si="293"/>
        <v>10</v>
      </c>
      <c r="O6275" s="30">
        <f t="shared" si="294"/>
        <v>149</v>
      </c>
    </row>
    <row r="6276" spans="2:15" x14ac:dyDescent="0.2">
      <c r="B6276" s="13">
        <v>57970</v>
      </c>
      <c r="C6276" s="14">
        <v>42282.44611111121</v>
      </c>
      <c r="D6276" s="7" t="s">
        <v>7</v>
      </c>
      <c r="E6276" s="13">
        <v>2221</v>
      </c>
      <c r="F6276" s="7" t="s">
        <v>54</v>
      </c>
      <c r="G6276" s="7" t="s">
        <v>12</v>
      </c>
      <c r="H6276" s="13">
        <v>7</v>
      </c>
      <c r="I6276" s="13" t="str">
        <f>IF(G6276="Male",VLOOKUP(H6276,'Shoe size conversion table'!$B$6:$D$22,2),VLOOKUP(H6276,'Shoe size conversion table'!$J$6:$L$22,2))</f>
        <v>37-38</v>
      </c>
      <c r="J6276" s="13">
        <f>IF(G6276="Male",VLOOKUP(H6276,'Shoe size conversion table'!$B$6:$D$22,3),VLOOKUP(H6276,'Shoe size conversion table'!$J$6:$L$22,3))</f>
        <v>5</v>
      </c>
      <c r="K6276" s="11">
        <v>149</v>
      </c>
      <c r="L6276" s="12">
        <v>0</v>
      </c>
      <c r="M6276" s="7">
        <f t="shared" si="292"/>
        <v>2015</v>
      </c>
      <c r="N6276" s="7">
        <f t="shared" si="293"/>
        <v>10</v>
      </c>
      <c r="O6276" s="30">
        <f t="shared" si="294"/>
        <v>149</v>
      </c>
    </row>
    <row r="6277" spans="2:15" x14ac:dyDescent="0.2">
      <c r="B6277" s="13">
        <v>57971</v>
      </c>
      <c r="C6277" s="14">
        <v>42282.686111111077</v>
      </c>
      <c r="D6277" s="7" t="s">
        <v>9</v>
      </c>
      <c r="E6277" s="13">
        <v>2162</v>
      </c>
      <c r="F6277" s="7" t="s">
        <v>58</v>
      </c>
      <c r="G6277" s="7" t="s">
        <v>11</v>
      </c>
      <c r="H6277" s="13">
        <v>11.5</v>
      </c>
      <c r="I6277" s="13" t="str">
        <f>IF(G6277="Male",VLOOKUP(H6277,'Shoe size conversion table'!$B$6:$D$22,2),VLOOKUP(H6277,'Shoe size conversion table'!$J$6:$L$22,2))</f>
        <v>44-45</v>
      </c>
      <c r="J6277" s="13">
        <f>IF(G6277="Male",VLOOKUP(H6277,'Shoe size conversion table'!$B$6:$D$22,3),VLOOKUP(H6277,'Shoe size conversion table'!$J$6:$L$22,3))</f>
        <v>11</v>
      </c>
      <c r="K6277" s="11">
        <v>169</v>
      </c>
      <c r="L6277" s="12">
        <v>0.1</v>
      </c>
      <c r="M6277" s="7">
        <f t="shared" ref="M6277:M6340" si="295">YEAR(C6277)</f>
        <v>2015</v>
      </c>
      <c r="N6277" s="7">
        <f t="shared" si="293"/>
        <v>10</v>
      </c>
      <c r="O6277" s="30">
        <f t="shared" si="294"/>
        <v>152.1</v>
      </c>
    </row>
    <row r="6278" spans="2:15" x14ac:dyDescent="0.2">
      <c r="B6278" s="13">
        <v>57972</v>
      </c>
      <c r="C6278" s="14">
        <v>42282.736111111211</v>
      </c>
      <c r="D6278" s="7" t="s">
        <v>8</v>
      </c>
      <c r="E6278" s="13">
        <v>2202</v>
      </c>
      <c r="F6278" s="7" t="s">
        <v>37</v>
      </c>
      <c r="G6278" s="7" t="s">
        <v>12</v>
      </c>
      <c r="H6278" s="13">
        <v>8</v>
      </c>
      <c r="I6278" s="13" t="str">
        <f>IF(G6278="Male",VLOOKUP(H6278,'Shoe size conversion table'!$B$6:$D$22,2),VLOOKUP(H6278,'Shoe size conversion table'!$J$6:$L$22,2))</f>
        <v>38-39</v>
      </c>
      <c r="J6278" s="13">
        <f>IF(G6278="Male",VLOOKUP(H6278,'Shoe size conversion table'!$B$6:$D$22,3),VLOOKUP(H6278,'Shoe size conversion table'!$J$6:$L$22,3))</f>
        <v>6</v>
      </c>
      <c r="K6278" s="11">
        <v>179</v>
      </c>
      <c r="L6278" s="12">
        <v>0</v>
      </c>
      <c r="M6278" s="7">
        <f t="shared" si="295"/>
        <v>2015</v>
      </c>
      <c r="N6278" s="7">
        <f t="shared" ref="N6278:N6341" si="296">MONTH(C6278:C21245)</f>
        <v>10</v>
      </c>
      <c r="O6278" s="30">
        <f t="shared" ref="O6278:O6341" si="297">K6278*(1-L6278)</f>
        <v>179</v>
      </c>
    </row>
    <row r="6279" spans="2:15" x14ac:dyDescent="0.2">
      <c r="B6279" s="13">
        <v>57973</v>
      </c>
      <c r="C6279" s="14">
        <v>42282.936111111208</v>
      </c>
      <c r="D6279" s="7" t="s">
        <v>10</v>
      </c>
      <c r="E6279" s="13">
        <v>2198</v>
      </c>
      <c r="F6279" s="7" t="s">
        <v>36</v>
      </c>
      <c r="G6279" s="7" t="s">
        <v>11</v>
      </c>
      <c r="H6279" s="13">
        <v>10.5</v>
      </c>
      <c r="I6279" s="13" t="str">
        <f>IF(G6279="Male",VLOOKUP(H6279,'Shoe size conversion table'!$B$6:$D$22,2),VLOOKUP(H6279,'Shoe size conversion table'!$J$6:$L$22,2))</f>
        <v>43-44</v>
      </c>
      <c r="J6279" s="13">
        <f>IF(G6279="Male",VLOOKUP(H6279,'Shoe size conversion table'!$B$6:$D$22,3),VLOOKUP(H6279,'Shoe size conversion table'!$J$6:$L$22,3))</f>
        <v>10</v>
      </c>
      <c r="K6279" s="11">
        <v>139</v>
      </c>
      <c r="L6279" s="12">
        <v>0</v>
      </c>
      <c r="M6279" s="7">
        <f t="shared" si="295"/>
        <v>2015</v>
      </c>
      <c r="N6279" s="7">
        <f t="shared" si="296"/>
        <v>10</v>
      </c>
      <c r="O6279" s="30">
        <f t="shared" si="297"/>
        <v>139</v>
      </c>
    </row>
    <row r="6280" spans="2:15" x14ac:dyDescent="0.2">
      <c r="B6280" s="13">
        <v>57974</v>
      </c>
      <c r="C6280" s="14">
        <v>42283.066111111235</v>
      </c>
      <c r="D6280" s="7" t="s">
        <v>10</v>
      </c>
      <c r="E6280" s="13">
        <v>2172</v>
      </c>
      <c r="F6280" s="7" t="s">
        <v>35</v>
      </c>
      <c r="G6280" s="7" t="s">
        <v>11</v>
      </c>
      <c r="H6280" s="13">
        <v>9</v>
      </c>
      <c r="I6280" s="13">
        <f>IF(G6280="Male",VLOOKUP(H6280,'Shoe size conversion table'!$B$6:$D$22,2),VLOOKUP(H6280,'Shoe size conversion table'!$J$6:$L$22,2))</f>
        <v>42</v>
      </c>
      <c r="J6280" s="13">
        <f>IF(G6280="Male",VLOOKUP(H6280,'Shoe size conversion table'!$B$6:$D$22,3),VLOOKUP(H6280,'Shoe size conversion table'!$J$6:$L$22,3))</f>
        <v>8.5</v>
      </c>
      <c r="K6280" s="11">
        <v>189</v>
      </c>
      <c r="L6280" s="12">
        <v>0</v>
      </c>
      <c r="M6280" s="7">
        <f t="shared" si="295"/>
        <v>2015</v>
      </c>
      <c r="N6280" s="7">
        <f t="shared" si="296"/>
        <v>10</v>
      </c>
      <c r="O6280" s="30">
        <f t="shared" si="297"/>
        <v>189</v>
      </c>
    </row>
    <row r="6281" spans="2:15" x14ac:dyDescent="0.2">
      <c r="B6281" s="13">
        <v>57975</v>
      </c>
      <c r="C6281" s="14">
        <v>42283.08611111121</v>
      </c>
      <c r="D6281" s="7" t="s">
        <v>7</v>
      </c>
      <c r="E6281" s="13">
        <v>2149</v>
      </c>
      <c r="F6281" s="7" t="s">
        <v>53</v>
      </c>
      <c r="G6281" s="7" t="s">
        <v>11</v>
      </c>
      <c r="H6281" s="13">
        <v>12</v>
      </c>
      <c r="I6281" s="13">
        <f>IF(G6281="Male",VLOOKUP(H6281,'Shoe size conversion table'!$B$6:$D$22,2),VLOOKUP(H6281,'Shoe size conversion table'!$J$6:$L$22,2))</f>
        <v>45</v>
      </c>
      <c r="J6281" s="13">
        <f>IF(G6281="Male",VLOOKUP(H6281,'Shoe size conversion table'!$B$6:$D$22,3),VLOOKUP(H6281,'Shoe size conversion table'!$J$6:$L$22,3))</f>
        <v>11.5</v>
      </c>
      <c r="K6281" s="11">
        <v>189</v>
      </c>
      <c r="L6281" s="12">
        <v>0</v>
      </c>
      <c r="M6281" s="7">
        <f t="shared" si="295"/>
        <v>2015</v>
      </c>
      <c r="N6281" s="7">
        <f t="shared" si="296"/>
        <v>10</v>
      </c>
      <c r="O6281" s="30">
        <f t="shared" si="297"/>
        <v>189</v>
      </c>
    </row>
    <row r="6282" spans="2:15" x14ac:dyDescent="0.2">
      <c r="B6282" s="13">
        <v>57976</v>
      </c>
      <c r="C6282" s="14">
        <v>42283.096111111336</v>
      </c>
      <c r="D6282" s="7" t="s">
        <v>7</v>
      </c>
      <c r="E6282" s="13">
        <v>2172</v>
      </c>
      <c r="F6282" s="7" t="s">
        <v>48</v>
      </c>
      <c r="G6282" s="7" t="s">
        <v>12</v>
      </c>
      <c r="H6282" s="13">
        <v>10</v>
      </c>
      <c r="I6282" s="13" t="str">
        <f>IF(G6282="Male",VLOOKUP(H6282,'Shoe size conversion table'!$B$6:$D$22,2),VLOOKUP(H6282,'Shoe size conversion table'!$J$6:$L$22,2))</f>
        <v>40-41</v>
      </c>
      <c r="J6282" s="13">
        <f>IF(G6282="Male",VLOOKUP(H6282,'Shoe size conversion table'!$B$6:$D$22,3),VLOOKUP(H6282,'Shoe size conversion table'!$J$6:$L$22,3))</f>
        <v>8</v>
      </c>
      <c r="K6282" s="11">
        <v>149</v>
      </c>
      <c r="L6282" s="12">
        <v>0</v>
      </c>
      <c r="M6282" s="7">
        <f t="shared" si="295"/>
        <v>2015</v>
      </c>
      <c r="N6282" s="7">
        <f t="shared" si="296"/>
        <v>10</v>
      </c>
      <c r="O6282" s="30">
        <f t="shared" si="297"/>
        <v>149</v>
      </c>
    </row>
    <row r="6283" spans="2:15" x14ac:dyDescent="0.2">
      <c r="B6283" s="13">
        <v>57977</v>
      </c>
      <c r="C6283" s="14">
        <v>42283.17611111133</v>
      </c>
      <c r="D6283" s="7" t="s">
        <v>7</v>
      </c>
      <c r="E6283" s="13">
        <v>2229</v>
      </c>
      <c r="F6283" s="7" t="s">
        <v>55</v>
      </c>
      <c r="G6283" s="7" t="s">
        <v>12</v>
      </c>
      <c r="H6283" s="13">
        <v>7.5</v>
      </c>
      <c r="I6283" s="13">
        <f>IF(G6283="Male",VLOOKUP(H6283,'Shoe size conversion table'!$B$6:$D$22,2),VLOOKUP(H6283,'Shoe size conversion table'!$J$6:$L$22,2))</f>
        <v>38</v>
      </c>
      <c r="J6283" s="13">
        <f>IF(G6283="Male",VLOOKUP(H6283,'Shoe size conversion table'!$B$6:$D$22,3),VLOOKUP(H6283,'Shoe size conversion table'!$J$6:$L$22,3))</f>
        <v>5.5</v>
      </c>
      <c r="K6283" s="11">
        <v>139</v>
      </c>
      <c r="L6283" s="12">
        <v>0.5</v>
      </c>
      <c r="M6283" s="7">
        <f t="shared" si="295"/>
        <v>2015</v>
      </c>
      <c r="N6283" s="7">
        <f t="shared" si="296"/>
        <v>10</v>
      </c>
      <c r="O6283" s="30">
        <f t="shared" si="297"/>
        <v>69.5</v>
      </c>
    </row>
    <row r="6284" spans="2:15" x14ac:dyDescent="0.2">
      <c r="B6284" s="13">
        <v>57978</v>
      </c>
      <c r="C6284" s="14">
        <v>42283.206111111234</v>
      </c>
      <c r="D6284" s="7" t="s">
        <v>7</v>
      </c>
      <c r="E6284" s="13">
        <v>2221</v>
      </c>
      <c r="F6284" s="7" t="s">
        <v>48</v>
      </c>
      <c r="G6284" s="7" t="s">
        <v>12</v>
      </c>
      <c r="H6284" s="13">
        <v>8.5</v>
      </c>
      <c r="I6284" s="13">
        <f>IF(G6284="Male",VLOOKUP(H6284,'Shoe size conversion table'!$B$6:$D$22,2),VLOOKUP(H6284,'Shoe size conversion table'!$J$6:$L$22,2))</f>
        <v>39</v>
      </c>
      <c r="J6284" s="13">
        <f>IF(G6284="Male",VLOOKUP(H6284,'Shoe size conversion table'!$B$6:$D$22,3),VLOOKUP(H6284,'Shoe size conversion table'!$J$6:$L$22,3))</f>
        <v>6.5</v>
      </c>
      <c r="K6284" s="11">
        <v>179</v>
      </c>
      <c r="L6284" s="12">
        <v>0</v>
      </c>
      <c r="M6284" s="7">
        <f t="shared" si="295"/>
        <v>2015</v>
      </c>
      <c r="N6284" s="7">
        <f t="shared" si="296"/>
        <v>10</v>
      </c>
      <c r="O6284" s="30">
        <f t="shared" si="297"/>
        <v>179</v>
      </c>
    </row>
    <row r="6285" spans="2:15" x14ac:dyDescent="0.2">
      <c r="B6285" s="13">
        <v>57978</v>
      </c>
      <c r="C6285" s="14">
        <v>42283.206111111234</v>
      </c>
      <c r="D6285" s="7" t="s">
        <v>7</v>
      </c>
      <c r="E6285" s="13">
        <v>2240</v>
      </c>
      <c r="F6285" s="7" t="s">
        <v>48</v>
      </c>
      <c r="G6285" s="7" t="s">
        <v>11</v>
      </c>
      <c r="H6285" s="13">
        <v>10.5</v>
      </c>
      <c r="I6285" s="13" t="str">
        <f>IF(G6285="Male",VLOOKUP(H6285,'Shoe size conversion table'!$B$6:$D$22,2),VLOOKUP(H6285,'Shoe size conversion table'!$J$6:$L$22,2))</f>
        <v>43-44</v>
      </c>
      <c r="J6285" s="13">
        <f>IF(G6285="Male",VLOOKUP(H6285,'Shoe size conversion table'!$B$6:$D$22,3),VLOOKUP(H6285,'Shoe size conversion table'!$J$6:$L$22,3))</f>
        <v>10</v>
      </c>
      <c r="K6285" s="11">
        <v>199</v>
      </c>
      <c r="L6285" s="12">
        <v>0</v>
      </c>
      <c r="M6285" s="7">
        <f t="shared" si="295"/>
        <v>2015</v>
      </c>
      <c r="N6285" s="7">
        <f t="shared" si="296"/>
        <v>10</v>
      </c>
      <c r="O6285" s="30">
        <f t="shared" si="297"/>
        <v>199</v>
      </c>
    </row>
    <row r="6286" spans="2:15" x14ac:dyDescent="0.2">
      <c r="B6286" s="13">
        <v>57979</v>
      </c>
      <c r="C6286" s="14">
        <v>42283.226111111078</v>
      </c>
      <c r="D6286" s="7" t="s">
        <v>10</v>
      </c>
      <c r="E6286" s="13">
        <v>2173</v>
      </c>
      <c r="F6286" s="7" t="s">
        <v>34</v>
      </c>
      <c r="G6286" s="7" t="s">
        <v>12</v>
      </c>
      <c r="H6286" s="13">
        <v>8.5</v>
      </c>
      <c r="I6286" s="13">
        <f>IF(G6286="Male",VLOOKUP(H6286,'Shoe size conversion table'!$B$6:$D$22,2),VLOOKUP(H6286,'Shoe size conversion table'!$J$6:$L$22,2))</f>
        <v>39</v>
      </c>
      <c r="J6286" s="13">
        <f>IF(G6286="Male",VLOOKUP(H6286,'Shoe size conversion table'!$B$6:$D$22,3),VLOOKUP(H6286,'Shoe size conversion table'!$J$6:$L$22,3))</f>
        <v>6.5</v>
      </c>
      <c r="K6286" s="11">
        <v>149</v>
      </c>
      <c r="L6286" s="12">
        <v>0.2</v>
      </c>
      <c r="M6286" s="7">
        <f t="shared" si="295"/>
        <v>2015</v>
      </c>
      <c r="N6286" s="7">
        <f t="shared" si="296"/>
        <v>10</v>
      </c>
      <c r="O6286" s="30">
        <f t="shared" si="297"/>
        <v>119.2</v>
      </c>
    </row>
    <row r="6287" spans="2:15" x14ac:dyDescent="0.2">
      <c r="B6287" s="13">
        <v>57980</v>
      </c>
      <c r="C6287" s="14">
        <v>42283.276111111081</v>
      </c>
      <c r="D6287" s="7" t="s">
        <v>10</v>
      </c>
      <c r="E6287" s="13">
        <v>2152</v>
      </c>
      <c r="F6287" s="7" t="s">
        <v>35</v>
      </c>
      <c r="G6287" s="7" t="s">
        <v>11</v>
      </c>
      <c r="H6287" s="13">
        <v>9.5</v>
      </c>
      <c r="I6287" s="13" t="str">
        <f>IF(G6287="Male",VLOOKUP(H6287,'Shoe size conversion table'!$B$6:$D$22,2),VLOOKUP(H6287,'Shoe size conversion table'!$J$6:$L$22,2))</f>
        <v>42-43</v>
      </c>
      <c r="J6287" s="13">
        <f>IF(G6287="Male",VLOOKUP(H6287,'Shoe size conversion table'!$B$6:$D$22,3),VLOOKUP(H6287,'Shoe size conversion table'!$J$6:$L$22,3))</f>
        <v>9</v>
      </c>
      <c r="K6287" s="11">
        <v>169</v>
      </c>
      <c r="L6287" s="12">
        <v>0</v>
      </c>
      <c r="M6287" s="7">
        <f t="shared" si="295"/>
        <v>2015</v>
      </c>
      <c r="N6287" s="7">
        <f t="shared" si="296"/>
        <v>10</v>
      </c>
      <c r="O6287" s="30">
        <f t="shared" si="297"/>
        <v>169</v>
      </c>
    </row>
    <row r="6288" spans="2:15" x14ac:dyDescent="0.2">
      <c r="B6288" s="13">
        <v>57981</v>
      </c>
      <c r="C6288" s="14">
        <v>42283.276111111336</v>
      </c>
      <c r="D6288" s="7" t="s">
        <v>7</v>
      </c>
      <c r="E6288" s="13">
        <v>2195</v>
      </c>
      <c r="F6288" s="7" t="s">
        <v>48</v>
      </c>
      <c r="G6288" s="7" t="s">
        <v>11</v>
      </c>
      <c r="H6288" s="13">
        <v>10</v>
      </c>
      <c r="I6288" s="13">
        <f>IF(G6288="Male",VLOOKUP(H6288,'Shoe size conversion table'!$B$6:$D$22,2),VLOOKUP(H6288,'Shoe size conversion table'!$J$6:$L$22,2))</f>
        <v>43</v>
      </c>
      <c r="J6288" s="13">
        <f>IF(G6288="Male",VLOOKUP(H6288,'Shoe size conversion table'!$B$6:$D$22,3),VLOOKUP(H6288,'Shoe size conversion table'!$J$6:$L$22,3))</f>
        <v>9.5</v>
      </c>
      <c r="K6288" s="11">
        <v>179</v>
      </c>
      <c r="L6288" s="12">
        <v>0</v>
      </c>
      <c r="M6288" s="7">
        <f t="shared" si="295"/>
        <v>2015</v>
      </c>
      <c r="N6288" s="7">
        <f t="shared" si="296"/>
        <v>10</v>
      </c>
      <c r="O6288" s="30">
        <f t="shared" si="297"/>
        <v>179</v>
      </c>
    </row>
    <row r="6289" spans="2:15" x14ac:dyDescent="0.2">
      <c r="B6289" s="13">
        <v>57982</v>
      </c>
      <c r="C6289" s="14">
        <v>42283.426111111206</v>
      </c>
      <c r="D6289" s="7" t="s">
        <v>7</v>
      </c>
      <c r="E6289" s="13">
        <v>2240</v>
      </c>
      <c r="F6289" s="7" t="s">
        <v>56</v>
      </c>
      <c r="G6289" s="7" t="s">
        <v>11</v>
      </c>
      <c r="H6289" s="13">
        <v>13</v>
      </c>
      <c r="I6289" s="13">
        <f>IF(G6289="Male",VLOOKUP(H6289,'Shoe size conversion table'!$B$6:$D$22,2),VLOOKUP(H6289,'Shoe size conversion table'!$J$6:$L$22,2))</f>
        <v>46</v>
      </c>
      <c r="J6289" s="13">
        <f>IF(G6289="Male",VLOOKUP(H6289,'Shoe size conversion table'!$B$6:$D$22,3),VLOOKUP(H6289,'Shoe size conversion table'!$J$6:$L$22,3))</f>
        <v>12.5</v>
      </c>
      <c r="K6289" s="11">
        <v>169</v>
      </c>
      <c r="L6289" s="12">
        <v>0.5</v>
      </c>
      <c r="M6289" s="7">
        <f t="shared" si="295"/>
        <v>2015</v>
      </c>
      <c r="N6289" s="7">
        <f t="shared" si="296"/>
        <v>10</v>
      </c>
      <c r="O6289" s="30">
        <f t="shared" si="297"/>
        <v>84.5</v>
      </c>
    </row>
    <row r="6290" spans="2:15" x14ac:dyDescent="0.2">
      <c r="B6290" s="13">
        <v>57983</v>
      </c>
      <c r="C6290" s="14">
        <v>42283.44611111108</v>
      </c>
      <c r="D6290" s="7" t="s">
        <v>9</v>
      </c>
      <c r="E6290" s="13">
        <v>2212</v>
      </c>
      <c r="F6290" s="7" t="s">
        <v>58</v>
      </c>
      <c r="G6290" s="7" t="s">
        <v>11</v>
      </c>
      <c r="H6290" s="13">
        <v>9.5</v>
      </c>
      <c r="I6290" s="13" t="str">
        <f>IF(G6290="Male",VLOOKUP(H6290,'Shoe size conversion table'!$B$6:$D$22,2),VLOOKUP(H6290,'Shoe size conversion table'!$J$6:$L$22,2))</f>
        <v>42-43</v>
      </c>
      <c r="J6290" s="13">
        <f>IF(G6290="Male",VLOOKUP(H6290,'Shoe size conversion table'!$B$6:$D$22,3),VLOOKUP(H6290,'Shoe size conversion table'!$J$6:$L$22,3))</f>
        <v>9</v>
      </c>
      <c r="K6290" s="11">
        <v>149</v>
      </c>
      <c r="L6290" s="12">
        <v>0</v>
      </c>
      <c r="M6290" s="7">
        <f t="shared" si="295"/>
        <v>2015</v>
      </c>
      <c r="N6290" s="7">
        <f t="shared" si="296"/>
        <v>10</v>
      </c>
      <c r="O6290" s="30">
        <f t="shared" si="297"/>
        <v>149</v>
      </c>
    </row>
    <row r="6291" spans="2:15" x14ac:dyDescent="0.2">
      <c r="B6291" s="13">
        <v>57984</v>
      </c>
      <c r="C6291" s="14">
        <v>42283.466111111076</v>
      </c>
      <c r="D6291" s="7" t="s">
        <v>7</v>
      </c>
      <c r="E6291" s="13">
        <v>2193</v>
      </c>
      <c r="F6291" s="7" t="s">
        <v>54</v>
      </c>
      <c r="G6291" s="7" t="s">
        <v>11</v>
      </c>
      <c r="H6291" s="13">
        <v>10.5</v>
      </c>
      <c r="I6291" s="13" t="str">
        <f>IF(G6291="Male",VLOOKUP(H6291,'Shoe size conversion table'!$B$6:$D$22,2),VLOOKUP(H6291,'Shoe size conversion table'!$J$6:$L$22,2))</f>
        <v>43-44</v>
      </c>
      <c r="J6291" s="13">
        <f>IF(G6291="Male",VLOOKUP(H6291,'Shoe size conversion table'!$B$6:$D$22,3),VLOOKUP(H6291,'Shoe size conversion table'!$J$6:$L$22,3))</f>
        <v>10</v>
      </c>
      <c r="K6291" s="11">
        <v>169</v>
      </c>
      <c r="L6291" s="12">
        <v>0.3</v>
      </c>
      <c r="M6291" s="7">
        <f t="shared" si="295"/>
        <v>2015</v>
      </c>
      <c r="N6291" s="7">
        <f t="shared" si="296"/>
        <v>10</v>
      </c>
      <c r="O6291" s="30">
        <f t="shared" si="297"/>
        <v>118.3</v>
      </c>
    </row>
    <row r="6292" spans="2:15" x14ac:dyDescent="0.2">
      <c r="B6292" s="13">
        <v>57985</v>
      </c>
      <c r="C6292" s="14">
        <v>42283.646111111208</v>
      </c>
      <c r="D6292" s="7" t="s">
        <v>9</v>
      </c>
      <c r="E6292" s="13">
        <v>2200</v>
      </c>
      <c r="F6292" s="7" t="s">
        <v>59</v>
      </c>
      <c r="G6292" s="7" t="s">
        <v>11</v>
      </c>
      <c r="H6292" s="13">
        <v>9.5</v>
      </c>
      <c r="I6292" s="13" t="str">
        <f>IF(G6292="Male",VLOOKUP(H6292,'Shoe size conversion table'!$B$6:$D$22,2),VLOOKUP(H6292,'Shoe size conversion table'!$J$6:$L$22,2))</f>
        <v>42-43</v>
      </c>
      <c r="J6292" s="13">
        <f>IF(G6292="Male",VLOOKUP(H6292,'Shoe size conversion table'!$B$6:$D$22,3),VLOOKUP(H6292,'Shoe size conversion table'!$J$6:$L$22,3))</f>
        <v>9</v>
      </c>
      <c r="K6292" s="11">
        <v>169</v>
      </c>
      <c r="L6292" s="12">
        <v>0.5</v>
      </c>
      <c r="M6292" s="7">
        <f t="shared" si="295"/>
        <v>2015</v>
      </c>
      <c r="N6292" s="7">
        <f t="shared" si="296"/>
        <v>10</v>
      </c>
      <c r="O6292" s="30">
        <f t="shared" si="297"/>
        <v>84.5</v>
      </c>
    </row>
    <row r="6293" spans="2:15" x14ac:dyDescent="0.2">
      <c r="B6293" s="13">
        <v>57985</v>
      </c>
      <c r="C6293" s="14">
        <v>42283.646111111208</v>
      </c>
      <c r="D6293" s="7" t="s">
        <v>9</v>
      </c>
      <c r="E6293" s="13">
        <v>2150</v>
      </c>
      <c r="F6293" s="7" t="s">
        <v>60</v>
      </c>
      <c r="G6293" s="7" t="s">
        <v>12</v>
      </c>
      <c r="H6293" s="13">
        <v>10.5</v>
      </c>
      <c r="I6293" s="13">
        <f>IF(G6293="Male",VLOOKUP(H6293,'Shoe size conversion table'!$B$6:$D$22,2),VLOOKUP(H6293,'Shoe size conversion table'!$J$6:$L$22,2))</f>
        <v>41</v>
      </c>
      <c r="J6293" s="13">
        <f>IF(G6293="Male",VLOOKUP(H6293,'Shoe size conversion table'!$B$6:$D$22,3),VLOOKUP(H6293,'Shoe size conversion table'!$J$6:$L$22,3))</f>
        <v>8.5</v>
      </c>
      <c r="K6293" s="11">
        <v>199</v>
      </c>
      <c r="L6293" s="12">
        <v>0</v>
      </c>
      <c r="M6293" s="7">
        <f t="shared" si="295"/>
        <v>2015</v>
      </c>
      <c r="N6293" s="7">
        <f t="shared" si="296"/>
        <v>10</v>
      </c>
      <c r="O6293" s="30">
        <f t="shared" si="297"/>
        <v>199</v>
      </c>
    </row>
    <row r="6294" spans="2:15" x14ac:dyDescent="0.2">
      <c r="B6294" s="13">
        <v>57986</v>
      </c>
      <c r="C6294" s="14">
        <v>42283.716111111236</v>
      </c>
      <c r="D6294" s="7" t="s">
        <v>8</v>
      </c>
      <c r="E6294" s="13">
        <v>2192</v>
      </c>
      <c r="F6294" s="7" t="s">
        <v>38</v>
      </c>
      <c r="G6294" s="7" t="s">
        <v>11</v>
      </c>
      <c r="H6294" s="13">
        <v>7</v>
      </c>
      <c r="I6294" s="13">
        <f>IF(G6294="Male",VLOOKUP(H6294,'Shoe size conversion table'!$B$6:$D$22,2),VLOOKUP(H6294,'Shoe size conversion table'!$J$6:$L$22,2))</f>
        <v>40</v>
      </c>
      <c r="J6294" s="13">
        <f>IF(G6294="Male",VLOOKUP(H6294,'Shoe size conversion table'!$B$6:$D$22,3),VLOOKUP(H6294,'Shoe size conversion table'!$J$6:$L$22,3))</f>
        <v>6.5</v>
      </c>
      <c r="K6294" s="11">
        <v>169</v>
      </c>
      <c r="L6294" s="12">
        <v>0</v>
      </c>
      <c r="M6294" s="7">
        <f t="shared" si="295"/>
        <v>2015</v>
      </c>
      <c r="N6294" s="7">
        <f t="shared" si="296"/>
        <v>10</v>
      </c>
      <c r="O6294" s="30">
        <f t="shared" si="297"/>
        <v>169</v>
      </c>
    </row>
    <row r="6295" spans="2:15" x14ac:dyDescent="0.2">
      <c r="B6295" s="13">
        <v>57987</v>
      </c>
      <c r="C6295" s="14">
        <v>42283.856111111083</v>
      </c>
      <c r="D6295" s="7" t="s">
        <v>9</v>
      </c>
      <c r="E6295" s="13">
        <v>2223</v>
      </c>
      <c r="F6295" s="7" t="s">
        <v>62</v>
      </c>
      <c r="G6295" s="7" t="s">
        <v>11</v>
      </c>
      <c r="H6295" s="13">
        <v>9</v>
      </c>
      <c r="I6295" s="13">
        <f>IF(G6295="Male",VLOOKUP(H6295,'Shoe size conversion table'!$B$6:$D$22,2),VLOOKUP(H6295,'Shoe size conversion table'!$J$6:$L$22,2))</f>
        <v>42</v>
      </c>
      <c r="J6295" s="13">
        <f>IF(G6295="Male",VLOOKUP(H6295,'Shoe size conversion table'!$B$6:$D$22,3),VLOOKUP(H6295,'Shoe size conversion table'!$J$6:$L$22,3))</f>
        <v>8.5</v>
      </c>
      <c r="K6295" s="11">
        <v>199</v>
      </c>
      <c r="L6295" s="12">
        <v>0.3</v>
      </c>
      <c r="M6295" s="7">
        <f t="shared" si="295"/>
        <v>2015</v>
      </c>
      <c r="N6295" s="7">
        <f t="shared" si="296"/>
        <v>10</v>
      </c>
      <c r="O6295" s="30">
        <f t="shared" si="297"/>
        <v>139.29999999999998</v>
      </c>
    </row>
    <row r="6296" spans="2:15" x14ac:dyDescent="0.2">
      <c r="B6296" s="13">
        <v>57988</v>
      </c>
      <c r="C6296" s="14">
        <v>42284.08611111121</v>
      </c>
      <c r="D6296" s="7" t="s">
        <v>7</v>
      </c>
      <c r="E6296" s="13">
        <v>2181</v>
      </c>
      <c r="F6296" s="7" t="s">
        <v>50</v>
      </c>
      <c r="G6296" s="7" t="s">
        <v>11</v>
      </c>
      <c r="H6296" s="13">
        <v>11</v>
      </c>
      <c r="I6296" s="13">
        <f>IF(G6296="Male",VLOOKUP(H6296,'Shoe size conversion table'!$B$6:$D$22,2),VLOOKUP(H6296,'Shoe size conversion table'!$J$6:$L$22,2))</f>
        <v>44</v>
      </c>
      <c r="J6296" s="13">
        <f>IF(G6296="Male",VLOOKUP(H6296,'Shoe size conversion table'!$B$6:$D$22,3),VLOOKUP(H6296,'Shoe size conversion table'!$J$6:$L$22,3))</f>
        <v>10.5</v>
      </c>
      <c r="K6296" s="11">
        <v>139</v>
      </c>
      <c r="L6296" s="12">
        <v>0.5</v>
      </c>
      <c r="M6296" s="7">
        <f t="shared" si="295"/>
        <v>2015</v>
      </c>
      <c r="N6296" s="7">
        <f t="shared" si="296"/>
        <v>10</v>
      </c>
      <c r="O6296" s="30">
        <f t="shared" si="297"/>
        <v>69.5</v>
      </c>
    </row>
    <row r="6297" spans="2:15" x14ac:dyDescent="0.2">
      <c r="B6297" s="13">
        <v>57989</v>
      </c>
      <c r="C6297" s="14">
        <v>42284.08611111121</v>
      </c>
      <c r="D6297" s="7" t="s">
        <v>10</v>
      </c>
      <c r="E6297" s="13">
        <v>2224</v>
      </c>
      <c r="F6297" s="7" t="s">
        <v>34</v>
      </c>
      <c r="G6297" s="7" t="s">
        <v>12</v>
      </c>
      <c r="H6297" s="13">
        <v>9</v>
      </c>
      <c r="I6297" s="13" t="str">
        <f>IF(G6297="Male",VLOOKUP(H6297,'Shoe size conversion table'!$B$6:$D$22,2),VLOOKUP(H6297,'Shoe size conversion table'!$J$6:$L$22,2))</f>
        <v>39-40</v>
      </c>
      <c r="J6297" s="13">
        <f>IF(G6297="Male",VLOOKUP(H6297,'Shoe size conversion table'!$B$6:$D$22,3),VLOOKUP(H6297,'Shoe size conversion table'!$J$6:$L$22,3))</f>
        <v>7</v>
      </c>
      <c r="K6297" s="11">
        <v>199</v>
      </c>
      <c r="L6297" s="12">
        <v>0.1</v>
      </c>
      <c r="M6297" s="7">
        <f t="shared" si="295"/>
        <v>2015</v>
      </c>
      <c r="N6297" s="7">
        <f t="shared" si="296"/>
        <v>10</v>
      </c>
      <c r="O6297" s="30">
        <f t="shared" si="297"/>
        <v>179.1</v>
      </c>
    </row>
    <row r="6298" spans="2:15" x14ac:dyDescent="0.2">
      <c r="B6298" s="13">
        <v>57990</v>
      </c>
      <c r="C6298" s="14">
        <v>42284.10611111133</v>
      </c>
      <c r="D6298" s="7" t="s">
        <v>8</v>
      </c>
      <c r="E6298" s="13">
        <v>2213</v>
      </c>
      <c r="F6298" s="7" t="s">
        <v>39</v>
      </c>
      <c r="G6298" s="7" t="s">
        <v>11</v>
      </c>
      <c r="H6298" s="13">
        <v>11.5</v>
      </c>
      <c r="I6298" s="13" t="str">
        <f>IF(G6298="Male",VLOOKUP(H6298,'Shoe size conversion table'!$B$6:$D$22,2),VLOOKUP(H6298,'Shoe size conversion table'!$J$6:$L$22,2))</f>
        <v>44-45</v>
      </c>
      <c r="J6298" s="13">
        <f>IF(G6298="Male",VLOOKUP(H6298,'Shoe size conversion table'!$B$6:$D$22,3),VLOOKUP(H6298,'Shoe size conversion table'!$J$6:$L$22,3))</f>
        <v>11</v>
      </c>
      <c r="K6298" s="11">
        <v>189</v>
      </c>
      <c r="L6298" s="12">
        <v>0.3</v>
      </c>
      <c r="M6298" s="7">
        <f t="shared" si="295"/>
        <v>2015</v>
      </c>
      <c r="N6298" s="7">
        <f t="shared" si="296"/>
        <v>10</v>
      </c>
      <c r="O6298" s="30">
        <f t="shared" si="297"/>
        <v>132.29999999999998</v>
      </c>
    </row>
    <row r="6299" spans="2:15" x14ac:dyDescent="0.2">
      <c r="B6299" s="13">
        <v>57990</v>
      </c>
      <c r="C6299" s="14">
        <v>42284.10611111133</v>
      </c>
      <c r="D6299" s="7" t="s">
        <v>8</v>
      </c>
      <c r="E6299" s="13">
        <v>2230</v>
      </c>
      <c r="F6299" s="7" t="s">
        <v>38</v>
      </c>
      <c r="G6299" s="7" t="s">
        <v>11</v>
      </c>
      <c r="H6299" s="13">
        <v>9</v>
      </c>
      <c r="I6299" s="13">
        <f>IF(G6299="Male",VLOOKUP(H6299,'Shoe size conversion table'!$B$6:$D$22,2),VLOOKUP(H6299,'Shoe size conversion table'!$J$6:$L$22,2))</f>
        <v>42</v>
      </c>
      <c r="J6299" s="13">
        <f>IF(G6299="Male",VLOOKUP(H6299,'Shoe size conversion table'!$B$6:$D$22,3),VLOOKUP(H6299,'Shoe size conversion table'!$J$6:$L$22,3))</f>
        <v>8.5</v>
      </c>
      <c r="K6299" s="11">
        <v>139</v>
      </c>
      <c r="L6299" s="12">
        <v>0</v>
      </c>
      <c r="M6299" s="7">
        <f t="shared" si="295"/>
        <v>2015</v>
      </c>
      <c r="N6299" s="7">
        <f t="shared" si="296"/>
        <v>10</v>
      </c>
      <c r="O6299" s="30">
        <f t="shared" si="297"/>
        <v>139</v>
      </c>
    </row>
    <row r="6300" spans="2:15" x14ac:dyDescent="0.2">
      <c r="B6300" s="13">
        <v>57991</v>
      </c>
      <c r="C6300" s="14">
        <v>42284.17611111133</v>
      </c>
      <c r="D6300" s="7" t="s">
        <v>10</v>
      </c>
      <c r="E6300" s="13">
        <v>2193</v>
      </c>
      <c r="F6300" s="7" t="s">
        <v>34</v>
      </c>
      <c r="G6300" s="7" t="s">
        <v>11</v>
      </c>
      <c r="H6300" s="13">
        <v>9</v>
      </c>
      <c r="I6300" s="13">
        <f>IF(G6300="Male",VLOOKUP(H6300,'Shoe size conversion table'!$B$6:$D$22,2),VLOOKUP(H6300,'Shoe size conversion table'!$J$6:$L$22,2))</f>
        <v>42</v>
      </c>
      <c r="J6300" s="13">
        <f>IF(G6300="Male",VLOOKUP(H6300,'Shoe size conversion table'!$B$6:$D$22,3),VLOOKUP(H6300,'Shoe size conversion table'!$J$6:$L$22,3))</f>
        <v>8.5</v>
      </c>
      <c r="K6300" s="11">
        <v>199</v>
      </c>
      <c r="L6300" s="12">
        <v>0.2</v>
      </c>
      <c r="M6300" s="7">
        <f t="shared" si="295"/>
        <v>2015</v>
      </c>
      <c r="N6300" s="7">
        <f t="shared" si="296"/>
        <v>10</v>
      </c>
      <c r="O6300" s="30">
        <f t="shared" si="297"/>
        <v>159.20000000000002</v>
      </c>
    </row>
    <row r="6301" spans="2:15" x14ac:dyDescent="0.2">
      <c r="B6301" s="13">
        <v>57992</v>
      </c>
      <c r="C6301" s="14">
        <v>42284.226111111078</v>
      </c>
      <c r="D6301" s="7" t="s">
        <v>10</v>
      </c>
      <c r="E6301" s="13">
        <v>2233</v>
      </c>
      <c r="F6301" s="7" t="s">
        <v>35</v>
      </c>
      <c r="G6301" s="7" t="s">
        <v>11</v>
      </c>
      <c r="H6301" s="13">
        <v>10</v>
      </c>
      <c r="I6301" s="13">
        <f>IF(G6301="Male",VLOOKUP(H6301,'Shoe size conversion table'!$B$6:$D$22,2),VLOOKUP(H6301,'Shoe size conversion table'!$J$6:$L$22,2))</f>
        <v>43</v>
      </c>
      <c r="J6301" s="13">
        <f>IF(G6301="Male",VLOOKUP(H6301,'Shoe size conversion table'!$B$6:$D$22,3),VLOOKUP(H6301,'Shoe size conversion table'!$J$6:$L$22,3))</f>
        <v>9.5</v>
      </c>
      <c r="K6301" s="11">
        <v>169</v>
      </c>
      <c r="L6301" s="12">
        <v>0</v>
      </c>
      <c r="M6301" s="7">
        <f t="shared" si="295"/>
        <v>2015</v>
      </c>
      <c r="N6301" s="7">
        <f t="shared" si="296"/>
        <v>10</v>
      </c>
      <c r="O6301" s="30">
        <f t="shared" si="297"/>
        <v>169</v>
      </c>
    </row>
    <row r="6302" spans="2:15" x14ac:dyDescent="0.2">
      <c r="B6302" s="13">
        <v>57993</v>
      </c>
      <c r="C6302" s="14">
        <v>42284.276111111081</v>
      </c>
      <c r="D6302" s="7" t="s">
        <v>7</v>
      </c>
      <c r="E6302" s="13">
        <v>2214</v>
      </c>
      <c r="F6302" s="7" t="s">
        <v>53</v>
      </c>
      <c r="G6302" s="7" t="s">
        <v>11</v>
      </c>
      <c r="H6302" s="13">
        <v>9.5</v>
      </c>
      <c r="I6302" s="13" t="str">
        <f>IF(G6302="Male",VLOOKUP(H6302,'Shoe size conversion table'!$B$6:$D$22,2),VLOOKUP(H6302,'Shoe size conversion table'!$J$6:$L$22,2))</f>
        <v>42-43</v>
      </c>
      <c r="J6302" s="13">
        <f>IF(G6302="Male",VLOOKUP(H6302,'Shoe size conversion table'!$B$6:$D$22,3),VLOOKUP(H6302,'Shoe size conversion table'!$J$6:$L$22,3))</f>
        <v>9</v>
      </c>
      <c r="K6302" s="11">
        <v>129</v>
      </c>
      <c r="L6302" s="12">
        <v>0.3</v>
      </c>
      <c r="M6302" s="7">
        <f t="shared" si="295"/>
        <v>2015</v>
      </c>
      <c r="N6302" s="7">
        <f t="shared" si="296"/>
        <v>10</v>
      </c>
      <c r="O6302" s="30">
        <f t="shared" si="297"/>
        <v>90.3</v>
      </c>
    </row>
    <row r="6303" spans="2:15" x14ac:dyDescent="0.2">
      <c r="B6303" s="13">
        <v>57994</v>
      </c>
      <c r="C6303" s="14">
        <v>42284.646111111208</v>
      </c>
      <c r="D6303" s="7" t="s">
        <v>9</v>
      </c>
      <c r="E6303" s="13">
        <v>2153</v>
      </c>
      <c r="F6303" s="7" t="s">
        <v>61</v>
      </c>
      <c r="G6303" s="7" t="s">
        <v>12</v>
      </c>
      <c r="H6303" s="13">
        <v>10.5</v>
      </c>
      <c r="I6303" s="13">
        <f>IF(G6303="Male",VLOOKUP(H6303,'Shoe size conversion table'!$B$6:$D$22,2),VLOOKUP(H6303,'Shoe size conversion table'!$J$6:$L$22,2))</f>
        <v>41</v>
      </c>
      <c r="J6303" s="13">
        <f>IF(G6303="Male",VLOOKUP(H6303,'Shoe size conversion table'!$B$6:$D$22,3),VLOOKUP(H6303,'Shoe size conversion table'!$J$6:$L$22,3))</f>
        <v>8.5</v>
      </c>
      <c r="K6303" s="11">
        <v>149</v>
      </c>
      <c r="L6303" s="12">
        <v>0</v>
      </c>
      <c r="M6303" s="7">
        <f t="shared" si="295"/>
        <v>2015</v>
      </c>
      <c r="N6303" s="7">
        <f t="shared" si="296"/>
        <v>10</v>
      </c>
      <c r="O6303" s="30">
        <f t="shared" si="297"/>
        <v>149</v>
      </c>
    </row>
    <row r="6304" spans="2:15" x14ac:dyDescent="0.2">
      <c r="B6304" s="13">
        <v>57995</v>
      </c>
      <c r="C6304" s="14">
        <v>42284.67611111133</v>
      </c>
      <c r="D6304" s="7" t="s">
        <v>9</v>
      </c>
      <c r="E6304" s="13">
        <v>2158</v>
      </c>
      <c r="F6304" s="7" t="s">
        <v>61</v>
      </c>
      <c r="G6304" s="7" t="s">
        <v>12</v>
      </c>
      <c r="H6304" s="13">
        <v>8</v>
      </c>
      <c r="I6304" s="13" t="str">
        <f>IF(G6304="Male",VLOOKUP(H6304,'Shoe size conversion table'!$B$6:$D$22,2),VLOOKUP(H6304,'Shoe size conversion table'!$J$6:$L$22,2))</f>
        <v>38-39</v>
      </c>
      <c r="J6304" s="13">
        <f>IF(G6304="Male",VLOOKUP(H6304,'Shoe size conversion table'!$B$6:$D$22,3),VLOOKUP(H6304,'Shoe size conversion table'!$J$6:$L$22,3))</f>
        <v>6</v>
      </c>
      <c r="K6304" s="11">
        <v>159</v>
      </c>
      <c r="L6304" s="12">
        <v>0.5</v>
      </c>
      <c r="M6304" s="7">
        <f t="shared" si="295"/>
        <v>2015</v>
      </c>
      <c r="N6304" s="7">
        <f t="shared" si="296"/>
        <v>10</v>
      </c>
      <c r="O6304" s="30">
        <f t="shared" si="297"/>
        <v>79.5</v>
      </c>
    </row>
    <row r="6305" spans="2:15" x14ac:dyDescent="0.2">
      <c r="B6305" s="13">
        <v>57996</v>
      </c>
      <c r="C6305" s="14">
        <v>42284.736111111211</v>
      </c>
      <c r="D6305" s="7" t="s">
        <v>8</v>
      </c>
      <c r="E6305" s="13">
        <v>2187</v>
      </c>
      <c r="F6305" s="7" t="s">
        <v>40</v>
      </c>
      <c r="G6305" s="7" t="s">
        <v>12</v>
      </c>
      <c r="H6305" s="13">
        <v>8</v>
      </c>
      <c r="I6305" s="13" t="str">
        <f>IF(G6305="Male",VLOOKUP(H6305,'Shoe size conversion table'!$B$6:$D$22,2),VLOOKUP(H6305,'Shoe size conversion table'!$J$6:$L$22,2))</f>
        <v>38-39</v>
      </c>
      <c r="J6305" s="13">
        <f>IF(G6305="Male",VLOOKUP(H6305,'Shoe size conversion table'!$B$6:$D$22,3),VLOOKUP(H6305,'Shoe size conversion table'!$J$6:$L$22,3))</f>
        <v>6</v>
      </c>
      <c r="K6305" s="11">
        <v>199</v>
      </c>
      <c r="L6305" s="12">
        <v>0</v>
      </c>
      <c r="M6305" s="7">
        <f t="shared" si="295"/>
        <v>2015</v>
      </c>
      <c r="N6305" s="7">
        <f t="shared" si="296"/>
        <v>10</v>
      </c>
      <c r="O6305" s="30">
        <f t="shared" si="297"/>
        <v>199</v>
      </c>
    </row>
    <row r="6306" spans="2:15" x14ac:dyDescent="0.2">
      <c r="B6306" s="13">
        <v>57997</v>
      </c>
      <c r="C6306" s="14">
        <v>42284.796111111333</v>
      </c>
      <c r="D6306" s="7" t="s">
        <v>8</v>
      </c>
      <c r="E6306" s="13">
        <v>2199</v>
      </c>
      <c r="F6306" s="7" t="s">
        <v>42</v>
      </c>
      <c r="G6306" s="7" t="s">
        <v>11</v>
      </c>
      <c r="H6306" s="13">
        <v>15</v>
      </c>
      <c r="I6306" s="13">
        <f>IF(G6306="Male",VLOOKUP(H6306,'Shoe size conversion table'!$B$6:$D$22,2),VLOOKUP(H6306,'Shoe size conversion table'!$J$6:$L$22,2))</f>
        <v>48</v>
      </c>
      <c r="J6306" s="13">
        <f>IF(G6306="Male",VLOOKUP(H6306,'Shoe size conversion table'!$B$6:$D$22,3),VLOOKUP(H6306,'Shoe size conversion table'!$J$6:$L$22,3))</f>
        <v>14.5</v>
      </c>
      <c r="K6306" s="11">
        <v>149</v>
      </c>
      <c r="L6306" s="12">
        <v>0</v>
      </c>
      <c r="M6306" s="7">
        <f t="shared" si="295"/>
        <v>2015</v>
      </c>
      <c r="N6306" s="7">
        <f t="shared" si="296"/>
        <v>10</v>
      </c>
      <c r="O6306" s="30">
        <f t="shared" si="297"/>
        <v>149</v>
      </c>
    </row>
    <row r="6307" spans="2:15" x14ac:dyDescent="0.2">
      <c r="B6307" s="13">
        <v>57998</v>
      </c>
      <c r="C6307" s="14">
        <v>42284.81611111133</v>
      </c>
      <c r="D6307" s="7" t="s">
        <v>7</v>
      </c>
      <c r="E6307" s="13">
        <v>2185</v>
      </c>
      <c r="F6307" s="7" t="s">
        <v>48</v>
      </c>
      <c r="G6307" s="7" t="s">
        <v>11</v>
      </c>
      <c r="H6307" s="13">
        <v>10</v>
      </c>
      <c r="I6307" s="13">
        <f>IF(G6307="Male",VLOOKUP(H6307,'Shoe size conversion table'!$B$6:$D$22,2),VLOOKUP(H6307,'Shoe size conversion table'!$J$6:$L$22,2))</f>
        <v>43</v>
      </c>
      <c r="J6307" s="13">
        <f>IF(G6307="Male",VLOOKUP(H6307,'Shoe size conversion table'!$B$6:$D$22,3),VLOOKUP(H6307,'Shoe size conversion table'!$J$6:$L$22,3))</f>
        <v>9.5</v>
      </c>
      <c r="K6307" s="11">
        <v>149</v>
      </c>
      <c r="L6307" s="12">
        <v>0</v>
      </c>
      <c r="M6307" s="7">
        <f t="shared" si="295"/>
        <v>2015</v>
      </c>
      <c r="N6307" s="7">
        <f t="shared" si="296"/>
        <v>10</v>
      </c>
      <c r="O6307" s="30">
        <f t="shared" si="297"/>
        <v>149</v>
      </c>
    </row>
    <row r="6308" spans="2:15" x14ac:dyDescent="0.2">
      <c r="B6308" s="13">
        <v>57999</v>
      </c>
      <c r="C6308" s="14">
        <v>42284.856111111083</v>
      </c>
      <c r="D6308" s="7" t="s">
        <v>9</v>
      </c>
      <c r="E6308" s="13">
        <v>2215</v>
      </c>
      <c r="F6308" s="7" t="s">
        <v>62</v>
      </c>
      <c r="G6308" s="7" t="s">
        <v>11</v>
      </c>
      <c r="H6308" s="13">
        <v>7.5</v>
      </c>
      <c r="I6308" s="13" t="str">
        <f>IF(G6308="Male",VLOOKUP(H6308,'Shoe size conversion table'!$B$6:$D$22,2),VLOOKUP(H6308,'Shoe size conversion table'!$J$6:$L$22,2))</f>
        <v>40-41</v>
      </c>
      <c r="J6308" s="13">
        <f>IF(G6308="Male",VLOOKUP(H6308,'Shoe size conversion table'!$B$6:$D$22,3),VLOOKUP(H6308,'Shoe size conversion table'!$J$6:$L$22,3))</f>
        <v>7</v>
      </c>
      <c r="K6308" s="11">
        <v>149</v>
      </c>
      <c r="L6308" s="12">
        <v>0.2</v>
      </c>
      <c r="M6308" s="7">
        <f t="shared" si="295"/>
        <v>2015</v>
      </c>
      <c r="N6308" s="7">
        <f t="shared" si="296"/>
        <v>10</v>
      </c>
      <c r="O6308" s="30">
        <f t="shared" si="297"/>
        <v>119.2</v>
      </c>
    </row>
    <row r="6309" spans="2:15" x14ac:dyDescent="0.2">
      <c r="B6309" s="13">
        <v>57999</v>
      </c>
      <c r="C6309" s="14">
        <v>42284.856111111083</v>
      </c>
      <c r="D6309" s="7" t="s">
        <v>9</v>
      </c>
      <c r="E6309" s="13">
        <v>2218</v>
      </c>
      <c r="F6309" s="7" t="s">
        <v>59</v>
      </c>
      <c r="G6309" s="7" t="s">
        <v>12</v>
      </c>
      <c r="H6309" s="13">
        <v>7</v>
      </c>
      <c r="I6309" s="13" t="str">
        <f>IF(G6309="Male",VLOOKUP(H6309,'Shoe size conversion table'!$B$6:$D$22,2),VLOOKUP(H6309,'Shoe size conversion table'!$J$6:$L$22,2))</f>
        <v>37-38</v>
      </c>
      <c r="J6309" s="13">
        <f>IF(G6309="Male",VLOOKUP(H6309,'Shoe size conversion table'!$B$6:$D$22,3),VLOOKUP(H6309,'Shoe size conversion table'!$J$6:$L$22,3))</f>
        <v>5</v>
      </c>
      <c r="K6309" s="11">
        <v>189</v>
      </c>
      <c r="L6309" s="12">
        <v>0</v>
      </c>
      <c r="M6309" s="7">
        <f t="shared" si="295"/>
        <v>2015</v>
      </c>
      <c r="N6309" s="7">
        <f t="shared" si="296"/>
        <v>10</v>
      </c>
      <c r="O6309" s="30">
        <f t="shared" si="297"/>
        <v>189</v>
      </c>
    </row>
    <row r="6310" spans="2:15" x14ac:dyDescent="0.2">
      <c r="B6310" s="13">
        <v>58000</v>
      </c>
      <c r="C6310" s="14">
        <v>42285.10611111133</v>
      </c>
      <c r="D6310" s="7" t="s">
        <v>8</v>
      </c>
      <c r="E6310" s="13">
        <v>2159</v>
      </c>
      <c r="F6310" s="7" t="s">
        <v>42</v>
      </c>
      <c r="G6310" s="7" t="s">
        <v>11</v>
      </c>
      <c r="H6310" s="13">
        <v>9</v>
      </c>
      <c r="I6310" s="13">
        <f>IF(G6310="Male",VLOOKUP(H6310,'Shoe size conversion table'!$B$6:$D$22,2),VLOOKUP(H6310,'Shoe size conversion table'!$J$6:$L$22,2))</f>
        <v>42</v>
      </c>
      <c r="J6310" s="13">
        <f>IF(G6310="Male",VLOOKUP(H6310,'Shoe size conversion table'!$B$6:$D$22,3),VLOOKUP(H6310,'Shoe size conversion table'!$J$6:$L$22,3))</f>
        <v>8.5</v>
      </c>
      <c r="K6310" s="11">
        <v>169</v>
      </c>
      <c r="L6310" s="12">
        <v>0.3</v>
      </c>
      <c r="M6310" s="7">
        <f t="shared" si="295"/>
        <v>2015</v>
      </c>
      <c r="N6310" s="7">
        <f t="shared" si="296"/>
        <v>10</v>
      </c>
      <c r="O6310" s="30">
        <f t="shared" si="297"/>
        <v>118.3</v>
      </c>
    </row>
    <row r="6311" spans="2:15" x14ac:dyDescent="0.2">
      <c r="B6311" s="13">
        <v>58001</v>
      </c>
      <c r="C6311" s="14">
        <v>42285.17611111133</v>
      </c>
      <c r="D6311" s="7" t="s">
        <v>7</v>
      </c>
      <c r="E6311" s="13">
        <v>2205</v>
      </c>
      <c r="F6311" s="7" t="s">
        <v>54</v>
      </c>
      <c r="G6311" s="7" t="s">
        <v>12</v>
      </c>
      <c r="H6311" s="13">
        <v>7.5</v>
      </c>
      <c r="I6311" s="13">
        <f>IF(G6311="Male",VLOOKUP(H6311,'Shoe size conversion table'!$B$6:$D$22,2),VLOOKUP(H6311,'Shoe size conversion table'!$J$6:$L$22,2))</f>
        <v>38</v>
      </c>
      <c r="J6311" s="13">
        <f>IF(G6311="Male",VLOOKUP(H6311,'Shoe size conversion table'!$B$6:$D$22,3),VLOOKUP(H6311,'Shoe size conversion table'!$J$6:$L$22,3))</f>
        <v>5.5</v>
      </c>
      <c r="K6311" s="11">
        <v>199</v>
      </c>
      <c r="L6311" s="12">
        <v>0</v>
      </c>
      <c r="M6311" s="7">
        <f t="shared" si="295"/>
        <v>2015</v>
      </c>
      <c r="N6311" s="7">
        <f t="shared" si="296"/>
        <v>10</v>
      </c>
      <c r="O6311" s="30">
        <f t="shared" si="297"/>
        <v>199</v>
      </c>
    </row>
    <row r="6312" spans="2:15" x14ac:dyDescent="0.2">
      <c r="B6312" s="13">
        <v>58001</v>
      </c>
      <c r="C6312" s="14">
        <v>42285.17611111133</v>
      </c>
      <c r="D6312" s="7" t="s">
        <v>7</v>
      </c>
      <c r="E6312" s="13">
        <v>2191</v>
      </c>
      <c r="F6312" s="7" t="s">
        <v>46</v>
      </c>
      <c r="G6312" s="7" t="s">
        <v>12</v>
      </c>
      <c r="H6312" s="13">
        <v>8</v>
      </c>
      <c r="I6312" s="13" t="str">
        <f>IF(G6312="Male",VLOOKUP(H6312,'Shoe size conversion table'!$B$6:$D$22,2),VLOOKUP(H6312,'Shoe size conversion table'!$J$6:$L$22,2))</f>
        <v>38-39</v>
      </c>
      <c r="J6312" s="13">
        <f>IF(G6312="Male",VLOOKUP(H6312,'Shoe size conversion table'!$B$6:$D$22,3),VLOOKUP(H6312,'Shoe size conversion table'!$J$6:$L$22,3))</f>
        <v>6</v>
      </c>
      <c r="K6312" s="11">
        <v>199</v>
      </c>
      <c r="L6312" s="12">
        <v>0.5</v>
      </c>
      <c r="M6312" s="7">
        <f t="shared" si="295"/>
        <v>2015</v>
      </c>
      <c r="N6312" s="7">
        <f t="shared" si="296"/>
        <v>10</v>
      </c>
      <c r="O6312" s="30">
        <f t="shared" si="297"/>
        <v>99.5</v>
      </c>
    </row>
    <row r="6313" spans="2:15" x14ac:dyDescent="0.2">
      <c r="B6313" s="13">
        <v>58002</v>
      </c>
      <c r="C6313" s="14">
        <v>42285.276111111081</v>
      </c>
      <c r="D6313" s="7" t="s">
        <v>10</v>
      </c>
      <c r="E6313" s="13">
        <v>2166</v>
      </c>
      <c r="F6313" s="7" t="s">
        <v>34</v>
      </c>
      <c r="G6313" s="7" t="s">
        <v>11</v>
      </c>
      <c r="H6313" s="13">
        <v>12</v>
      </c>
      <c r="I6313" s="13">
        <f>IF(G6313="Male",VLOOKUP(H6313,'Shoe size conversion table'!$B$6:$D$22,2),VLOOKUP(H6313,'Shoe size conversion table'!$J$6:$L$22,2))</f>
        <v>45</v>
      </c>
      <c r="J6313" s="13">
        <f>IF(G6313="Male",VLOOKUP(H6313,'Shoe size conversion table'!$B$6:$D$22,3),VLOOKUP(H6313,'Shoe size conversion table'!$J$6:$L$22,3))</f>
        <v>11.5</v>
      </c>
      <c r="K6313" s="11">
        <v>149</v>
      </c>
      <c r="L6313" s="12">
        <v>0</v>
      </c>
      <c r="M6313" s="7">
        <f t="shared" si="295"/>
        <v>2015</v>
      </c>
      <c r="N6313" s="7">
        <f t="shared" si="296"/>
        <v>10</v>
      </c>
      <c r="O6313" s="30">
        <f t="shared" si="297"/>
        <v>149</v>
      </c>
    </row>
    <row r="6314" spans="2:15" x14ac:dyDescent="0.2">
      <c r="B6314" s="13">
        <v>58003</v>
      </c>
      <c r="C6314" s="14">
        <v>42285.416111111233</v>
      </c>
      <c r="D6314" s="7" t="s">
        <v>7</v>
      </c>
      <c r="E6314" s="13">
        <v>2233</v>
      </c>
      <c r="F6314" s="7" t="s">
        <v>48</v>
      </c>
      <c r="G6314" s="7" t="s">
        <v>12</v>
      </c>
      <c r="H6314" s="13">
        <v>8</v>
      </c>
      <c r="I6314" s="13" t="str">
        <f>IF(G6314="Male",VLOOKUP(H6314,'Shoe size conversion table'!$B$6:$D$22,2),VLOOKUP(H6314,'Shoe size conversion table'!$J$6:$L$22,2))</f>
        <v>38-39</v>
      </c>
      <c r="J6314" s="13">
        <f>IF(G6314="Male",VLOOKUP(H6314,'Shoe size conversion table'!$B$6:$D$22,3),VLOOKUP(H6314,'Shoe size conversion table'!$J$6:$L$22,3))</f>
        <v>6</v>
      </c>
      <c r="K6314" s="11">
        <v>199</v>
      </c>
      <c r="L6314" s="12">
        <v>0.3</v>
      </c>
      <c r="M6314" s="7">
        <f t="shared" si="295"/>
        <v>2015</v>
      </c>
      <c r="N6314" s="7">
        <f t="shared" si="296"/>
        <v>10</v>
      </c>
      <c r="O6314" s="30">
        <f t="shared" si="297"/>
        <v>139.29999999999998</v>
      </c>
    </row>
    <row r="6315" spans="2:15" x14ac:dyDescent="0.2">
      <c r="B6315" s="13">
        <v>58004</v>
      </c>
      <c r="C6315" s="14">
        <v>42285.646111111208</v>
      </c>
      <c r="D6315" s="7" t="s">
        <v>9</v>
      </c>
      <c r="E6315" s="13">
        <v>2231</v>
      </c>
      <c r="F6315" s="7" t="s">
        <v>61</v>
      </c>
      <c r="G6315" s="7" t="s">
        <v>12</v>
      </c>
      <c r="H6315" s="13">
        <v>10.5</v>
      </c>
      <c r="I6315" s="13">
        <f>IF(G6315="Male",VLOOKUP(H6315,'Shoe size conversion table'!$B$6:$D$22,2),VLOOKUP(H6315,'Shoe size conversion table'!$J$6:$L$22,2))</f>
        <v>41</v>
      </c>
      <c r="J6315" s="13">
        <f>IF(G6315="Male",VLOOKUP(H6315,'Shoe size conversion table'!$B$6:$D$22,3),VLOOKUP(H6315,'Shoe size conversion table'!$J$6:$L$22,3))</f>
        <v>8.5</v>
      </c>
      <c r="K6315" s="11">
        <v>169</v>
      </c>
      <c r="L6315" s="12">
        <v>0</v>
      </c>
      <c r="M6315" s="7">
        <f t="shared" si="295"/>
        <v>2015</v>
      </c>
      <c r="N6315" s="7">
        <f t="shared" si="296"/>
        <v>10</v>
      </c>
      <c r="O6315" s="30">
        <f t="shared" si="297"/>
        <v>169</v>
      </c>
    </row>
    <row r="6316" spans="2:15" x14ac:dyDescent="0.2">
      <c r="B6316" s="13">
        <v>58005</v>
      </c>
      <c r="C6316" s="14">
        <v>42285.646111111237</v>
      </c>
      <c r="D6316" s="7" t="s">
        <v>7</v>
      </c>
      <c r="E6316" s="13">
        <v>2162</v>
      </c>
      <c r="F6316" s="7" t="s">
        <v>47</v>
      </c>
      <c r="G6316" s="7" t="s">
        <v>11</v>
      </c>
      <c r="H6316" s="13">
        <v>11</v>
      </c>
      <c r="I6316" s="13">
        <f>IF(G6316="Male",VLOOKUP(H6316,'Shoe size conversion table'!$B$6:$D$22,2),VLOOKUP(H6316,'Shoe size conversion table'!$J$6:$L$22,2))</f>
        <v>44</v>
      </c>
      <c r="J6316" s="13">
        <f>IF(G6316="Male",VLOOKUP(H6316,'Shoe size conversion table'!$B$6:$D$22,3),VLOOKUP(H6316,'Shoe size conversion table'!$J$6:$L$22,3))</f>
        <v>10.5</v>
      </c>
      <c r="K6316" s="11">
        <v>199</v>
      </c>
      <c r="L6316" s="12">
        <v>0</v>
      </c>
      <c r="M6316" s="7">
        <f t="shared" si="295"/>
        <v>2015</v>
      </c>
      <c r="N6316" s="7">
        <f t="shared" si="296"/>
        <v>10</v>
      </c>
      <c r="O6316" s="30">
        <f t="shared" si="297"/>
        <v>199</v>
      </c>
    </row>
    <row r="6317" spans="2:15" x14ac:dyDescent="0.2">
      <c r="B6317" s="13">
        <v>58006</v>
      </c>
      <c r="C6317" s="14">
        <v>42285.806111111327</v>
      </c>
      <c r="D6317" s="7" t="s">
        <v>10</v>
      </c>
      <c r="E6317" s="13">
        <v>2181</v>
      </c>
      <c r="F6317" s="7" t="s">
        <v>36</v>
      </c>
      <c r="G6317" s="7" t="s">
        <v>12</v>
      </c>
      <c r="H6317" s="13">
        <v>10</v>
      </c>
      <c r="I6317" s="13" t="str">
        <f>IF(G6317="Male",VLOOKUP(H6317,'Shoe size conversion table'!$B$6:$D$22,2),VLOOKUP(H6317,'Shoe size conversion table'!$J$6:$L$22,2))</f>
        <v>40-41</v>
      </c>
      <c r="J6317" s="13">
        <f>IF(G6317="Male",VLOOKUP(H6317,'Shoe size conversion table'!$B$6:$D$22,3),VLOOKUP(H6317,'Shoe size conversion table'!$J$6:$L$22,3))</f>
        <v>8</v>
      </c>
      <c r="K6317" s="11">
        <v>149</v>
      </c>
      <c r="L6317" s="12">
        <v>0</v>
      </c>
      <c r="M6317" s="7">
        <f t="shared" si="295"/>
        <v>2015</v>
      </c>
      <c r="N6317" s="7">
        <f t="shared" si="296"/>
        <v>10</v>
      </c>
      <c r="O6317" s="30">
        <f t="shared" si="297"/>
        <v>149</v>
      </c>
    </row>
    <row r="6318" spans="2:15" x14ac:dyDescent="0.2">
      <c r="B6318" s="13">
        <v>58007</v>
      </c>
      <c r="C6318" s="14">
        <v>42285.856111111083</v>
      </c>
      <c r="D6318" s="7" t="s">
        <v>9</v>
      </c>
      <c r="E6318" s="13">
        <v>2205</v>
      </c>
      <c r="F6318" s="7" t="s">
        <v>62</v>
      </c>
      <c r="G6318" s="7" t="s">
        <v>12</v>
      </c>
      <c r="H6318" s="13">
        <v>7</v>
      </c>
      <c r="I6318" s="13" t="str">
        <f>IF(G6318="Male",VLOOKUP(H6318,'Shoe size conversion table'!$B$6:$D$22,2),VLOOKUP(H6318,'Shoe size conversion table'!$J$6:$L$22,2))</f>
        <v>37-38</v>
      </c>
      <c r="J6318" s="13">
        <f>IF(G6318="Male",VLOOKUP(H6318,'Shoe size conversion table'!$B$6:$D$22,3),VLOOKUP(H6318,'Shoe size conversion table'!$J$6:$L$22,3))</f>
        <v>5</v>
      </c>
      <c r="K6318" s="11">
        <v>189</v>
      </c>
      <c r="L6318" s="12">
        <v>0</v>
      </c>
      <c r="M6318" s="7">
        <f t="shared" si="295"/>
        <v>2015</v>
      </c>
      <c r="N6318" s="7">
        <f t="shared" si="296"/>
        <v>10</v>
      </c>
      <c r="O6318" s="30">
        <f t="shared" si="297"/>
        <v>189</v>
      </c>
    </row>
    <row r="6319" spans="2:15" x14ac:dyDescent="0.2">
      <c r="B6319" s="13">
        <v>58007</v>
      </c>
      <c r="C6319" s="14">
        <v>42285.856111111083</v>
      </c>
      <c r="D6319" s="7" t="s">
        <v>9</v>
      </c>
      <c r="E6319" s="13">
        <v>2212</v>
      </c>
      <c r="F6319" s="7" t="s">
        <v>58</v>
      </c>
      <c r="G6319" s="7" t="s">
        <v>11</v>
      </c>
      <c r="H6319" s="13">
        <v>9.5</v>
      </c>
      <c r="I6319" s="13" t="str">
        <f>IF(G6319="Male",VLOOKUP(H6319,'Shoe size conversion table'!$B$6:$D$22,2),VLOOKUP(H6319,'Shoe size conversion table'!$J$6:$L$22,2))</f>
        <v>42-43</v>
      </c>
      <c r="J6319" s="13">
        <f>IF(G6319="Male",VLOOKUP(H6319,'Shoe size conversion table'!$B$6:$D$22,3),VLOOKUP(H6319,'Shoe size conversion table'!$J$6:$L$22,3))</f>
        <v>9</v>
      </c>
      <c r="K6319" s="11">
        <v>149</v>
      </c>
      <c r="L6319" s="12">
        <v>0</v>
      </c>
      <c r="M6319" s="7">
        <f t="shared" si="295"/>
        <v>2015</v>
      </c>
      <c r="N6319" s="7">
        <f t="shared" si="296"/>
        <v>10</v>
      </c>
      <c r="O6319" s="30">
        <f t="shared" si="297"/>
        <v>149</v>
      </c>
    </row>
    <row r="6320" spans="2:15" x14ac:dyDescent="0.2">
      <c r="B6320" s="13">
        <v>58007</v>
      </c>
      <c r="C6320" s="14">
        <v>42285.856111111083</v>
      </c>
      <c r="D6320" s="7" t="s">
        <v>9</v>
      </c>
      <c r="E6320" s="13">
        <v>2223</v>
      </c>
      <c r="F6320" s="7" t="s">
        <v>62</v>
      </c>
      <c r="G6320" s="7" t="s">
        <v>11</v>
      </c>
      <c r="H6320" s="13">
        <v>9</v>
      </c>
      <c r="I6320" s="13">
        <f>IF(G6320="Male",VLOOKUP(H6320,'Shoe size conversion table'!$B$6:$D$22,2),VLOOKUP(H6320,'Shoe size conversion table'!$J$6:$L$22,2))</f>
        <v>42</v>
      </c>
      <c r="J6320" s="13">
        <f>IF(G6320="Male",VLOOKUP(H6320,'Shoe size conversion table'!$B$6:$D$22,3),VLOOKUP(H6320,'Shoe size conversion table'!$J$6:$L$22,3))</f>
        <v>8.5</v>
      </c>
      <c r="K6320" s="11">
        <v>199</v>
      </c>
      <c r="L6320" s="12">
        <v>0.3</v>
      </c>
      <c r="M6320" s="7">
        <f t="shared" si="295"/>
        <v>2015</v>
      </c>
      <c r="N6320" s="7">
        <f t="shared" si="296"/>
        <v>10</v>
      </c>
      <c r="O6320" s="30">
        <f t="shared" si="297"/>
        <v>139.29999999999998</v>
      </c>
    </row>
    <row r="6321" spans="2:15" x14ac:dyDescent="0.2">
      <c r="B6321" s="13">
        <v>58008</v>
      </c>
      <c r="C6321" s="14">
        <v>42285.866111111085</v>
      </c>
      <c r="D6321" s="7" t="s">
        <v>9</v>
      </c>
      <c r="E6321" s="13">
        <v>2176</v>
      </c>
      <c r="F6321" s="7" t="s">
        <v>60</v>
      </c>
      <c r="G6321" s="7" t="s">
        <v>11</v>
      </c>
      <c r="H6321" s="13">
        <v>10</v>
      </c>
      <c r="I6321" s="13">
        <f>IF(G6321="Male",VLOOKUP(H6321,'Shoe size conversion table'!$B$6:$D$22,2),VLOOKUP(H6321,'Shoe size conversion table'!$J$6:$L$22,2))</f>
        <v>43</v>
      </c>
      <c r="J6321" s="13">
        <f>IF(G6321="Male",VLOOKUP(H6321,'Shoe size conversion table'!$B$6:$D$22,3),VLOOKUP(H6321,'Shoe size conversion table'!$J$6:$L$22,3))</f>
        <v>9.5</v>
      </c>
      <c r="K6321" s="11">
        <v>159</v>
      </c>
      <c r="L6321" s="12">
        <v>0</v>
      </c>
      <c r="M6321" s="7">
        <f t="shared" si="295"/>
        <v>2015</v>
      </c>
      <c r="N6321" s="7">
        <f t="shared" si="296"/>
        <v>10</v>
      </c>
      <c r="O6321" s="30">
        <f t="shared" si="297"/>
        <v>159</v>
      </c>
    </row>
    <row r="6322" spans="2:15" x14ac:dyDescent="0.2">
      <c r="B6322" s="13">
        <v>58009</v>
      </c>
      <c r="C6322" s="14">
        <v>42285.87611111124</v>
      </c>
      <c r="D6322" s="7" t="s">
        <v>10</v>
      </c>
      <c r="E6322" s="13">
        <v>2225</v>
      </c>
      <c r="F6322" s="7" t="s">
        <v>34</v>
      </c>
      <c r="G6322" s="7" t="s">
        <v>11</v>
      </c>
      <c r="H6322" s="13">
        <v>11</v>
      </c>
      <c r="I6322" s="13">
        <f>IF(G6322="Male",VLOOKUP(H6322,'Shoe size conversion table'!$B$6:$D$22,2),VLOOKUP(H6322,'Shoe size conversion table'!$J$6:$L$22,2))</f>
        <v>44</v>
      </c>
      <c r="J6322" s="13">
        <f>IF(G6322="Male",VLOOKUP(H6322,'Shoe size conversion table'!$B$6:$D$22,3),VLOOKUP(H6322,'Shoe size conversion table'!$J$6:$L$22,3))</f>
        <v>10.5</v>
      </c>
      <c r="K6322" s="11">
        <v>149</v>
      </c>
      <c r="L6322" s="12">
        <v>0</v>
      </c>
      <c r="M6322" s="7">
        <f t="shared" si="295"/>
        <v>2015</v>
      </c>
      <c r="N6322" s="7">
        <f t="shared" si="296"/>
        <v>10</v>
      </c>
      <c r="O6322" s="30">
        <f t="shared" si="297"/>
        <v>149</v>
      </c>
    </row>
    <row r="6323" spans="2:15" x14ac:dyDescent="0.2">
      <c r="B6323" s="13">
        <v>58010</v>
      </c>
      <c r="C6323" s="14">
        <v>42286.086111111326</v>
      </c>
      <c r="D6323" s="7" t="s">
        <v>10</v>
      </c>
      <c r="E6323" s="13">
        <v>2193</v>
      </c>
      <c r="F6323" s="7" t="s">
        <v>35</v>
      </c>
      <c r="G6323" s="7" t="s">
        <v>12</v>
      </c>
      <c r="H6323" s="13">
        <v>9.5</v>
      </c>
      <c r="I6323" s="13">
        <f>IF(G6323="Male",VLOOKUP(H6323,'Shoe size conversion table'!$B$6:$D$22,2),VLOOKUP(H6323,'Shoe size conversion table'!$J$6:$L$22,2))</f>
        <v>40</v>
      </c>
      <c r="J6323" s="13">
        <f>IF(G6323="Male",VLOOKUP(H6323,'Shoe size conversion table'!$B$6:$D$22,3),VLOOKUP(H6323,'Shoe size conversion table'!$J$6:$L$22,3))</f>
        <v>7.5</v>
      </c>
      <c r="K6323" s="11">
        <v>159</v>
      </c>
      <c r="L6323" s="12">
        <v>0.2</v>
      </c>
      <c r="M6323" s="7">
        <f t="shared" si="295"/>
        <v>2015</v>
      </c>
      <c r="N6323" s="7">
        <f t="shared" si="296"/>
        <v>10</v>
      </c>
      <c r="O6323" s="30">
        <f t="shared" si="297"/>
        <v>127.2</v>
      </c>
    </row>
    <row r="6324" spans="2:15" x14ac:dyDescent="0.2">
      <c r="B6324" s="13">
        <v>58011</v>
      </c>
      <c r="C6324" s="14">
        <v>42286.096111111088</v>
      </c>
      <c r="D6324" s="7" t="s">
        <v>8</v>
      </c>
      <c r="E6324" s="13">
        <v>2152</v>
      </c>
      <c r="F6324" s="7" t="s">
        <v>40</v>
      </c>
      <c r="G6324" s="7" t="s">
        <v>11</v>
      </c>
      <c r="H6324" s="13">
        <v>8.5</v>
      </c>
      <c r="I6324" s="13" t="str">
        <f>IF(G6324="Male",VLOOKUP(H6324,'Shoe size conversion table'!$B$6:$D$22,2),VLOOKUP(H6324,'Shoe size conversion table'!$J$6:$L$22,2))</f>
        <v>41-42</v>
      </c>
      <c r="J6324" s="13">
        <f>IF(G6324="Male",VLOOKUP(H6324,'Shoe size conversion table'!$B$6:$D$22,3),VLOOKUP(H6324,'Shoe size conversion table'!$J$6:$L$22,3))</f>
        <v>8</v>
      </c>
      <c r="K6324" s="11">
        <v>159</v>
      </c>
      <c r="L6324" s="12">
        <v>0</v>
      </c>
      <c r="M6324" s="7">
        <f t="shared" si="295"/>
        <v>2015</v>
      </c>
      <c r="N6324" s="7">
        <f t="shared" si="296"/>
        <v>10</v>
      </c>
      <c r="O6324" s="30">
        <f t="shared" si="297"/>
        <v>159</v>
      </c>
    </row>
    <row r="6325" spans="2:15" x14ac:dyDescent="0.2">
      <c r="B6325" s="13">
        <v>58012</v>
      </c>
      <c r="C6325" s="14">
        <v>42286.10611111133</v>
      </c>
      <c r="D6325" s="7" t="s">
        <v>8</v>
      </c>
      <c r="E6325" s="13">
        <v>2219</v>
      </c>
      <c r="F6325" s="7" t="s">
        <v>38</v>
      </c>
      <c r="G6325" s="7" t="s">
        <v>11</v>
      </c>
      <c r="H6325" s="13">
        <v>9</v>
      </c>
      <c r="I6325" s="13">
        <f>IF(G6325="Male",VLOOKUP(H6325,'Shoe size conversion table'!$B$6:$D$22,2),VLOOKUP(H6325,'Shoe size conversion table'!$J$6:$L$22,2))</f>
        <v>42</v>
      </c>
      <c r="J6325" s="13">
        <f>IF(G6325="Male",VLOOKUP(H6325,'Shoe size conversion table'!$B$6:$D$22,3),VLOOKUP(H6325,'Shoe size conversion table'!$J$6:$L$22,3))</f>
        <v>8.5</v>
      </c>
      <c r="K6325" s="11">
        <v>199</v>
      </c>
      <c r="L6325" s="12">
        <v>0</v>
      </c>
      <c r="M6325" s="7">
        <f t="shared" si="295"/>
        <v>2015</v>
      </c>
      <c r="N6325" s="7">
        <f t="shared" si="296"/>
        <v>10</v>
      </c>
      <c r="O6325" s="30">
        <f t="shared" si="297"/>
        <v>199</v>
      </c>
    </row>
    <row r="6326" spans="2:15" x14ac:dyDescent="0.2">
      <c r="B6326" s="13">
        <v>58013</v>
      </c>
      <c r="C6326" s="14">
        <v>42286.15611111121</v>
      </c>
      <c r="D6326" s="7" t="s">
        <v>8</v>
      </c>
      <c r="E6326" s="13">
        <v>2232</v>
      </c>
      <c r="F6326" s="7" t="s">
        <v>40</v>
      </c>
      <c r="G6326" s="7" t="s">
        <v>11</v>
      </c>
      <c r="H6326" s="13">
        <v>9</v>
      </c>
      <c r="I6326" s="13">
        <f>IF(G6326="Male",VLOOKUP(H6326,'Shoe size conversion table'!$B$6:$D$22,2),VLOOKUP(H6326,'Shoe size conversion table'!$J$6:$L$22,2))</f>
        <v>42</v>
      </c>
      <c r="J6326" s="13">
        <f>IF(G6326="Male",VLOOKUP(H6326,'Shoe size conversion table'!$B$6:$D$22,3),VLOOKUP(H6326,'Shoe size conversion table'!$J$6:$L$22,3))</f>
        <v>8.5</v>
      </c>
      <c r="K6326" s="11">
        <v>199</v>
      </c>
      <c r="L6326" s="12">
        <v>0.5</v>
      </c>
      <c r="M6326" s="7">
        <f t="shared" si="295"/>
        <v>2015</v>
      </c>
      <c r="N6326" s="7">
        <f t="shared" si="296"/>
        <v>10</v>
      </c>
      <c r="O6326" s="30">
        <f t="shared" si="297"/>
        <v>99.5</v>
      </c>
    </row>
    <row r="6327" spans="2:15" x14ac:dyDescent="0.2">
      <c r="B6327" s="13">
        <v>58014</v>
      </c>
      <c r="C6327" s="14">
        <v>42286.176111111083</v>
      </c>
      <c r="D6327" s="7" t="s">
        <v>7</v>
      </c>
      <c r="E6327" s="13">
        <v>2180</v>
      </c>
      <c r="F6327" s="7" t="s">
        <v>49</v>
      </c>
      <c r="G6327" s="7" t="s">
        <v>12</v>
      </c>
      <c r="H6327" s="13">
        <v>9</v>
      </c>
      <c r="I6327" s="13" t="str">
        <f>IF(G6327="Male",VLOOKUP(H6327,'Shoe size conversion table'!$B$6:$D$22,2),VLOOKUP(H6327,'Shoe size conversion table'!$J$6:$L$22,2))</f>
        <v>39-40</v>
      </c>
      <c r="J6327" s="13">
        <f>IF(G6327="Male",VLOOKUP(H6327,'Shoe size conversion table'!$B$6:$D$22,3),VLOOKUP(H6327,'Shoe size conversion table'!$J$6:$L$22,3))</f>
        <v>7</v>
      </c>
      <c r="K6327" s="11">
        <v>189</v>
      </c>
      <c r="L6327" s="12">
        <v>0</v>
      </c>
      <c r="M6327" s="7">
        <f t="shared" si="295"/>
        <v>2015</v>
      </c>
      <c r="N6327" s="7">
        <f t="shared" si="296"/>
        <v>10</v>
      </c>
      <c r="O6327" s="30">
        <f t="shared" si="297"/>
        <v>189</v>
      </c>
    </row>
    <row r="6328" spans="2:15" x14ac:dyDescent="0.2">
      <c r="B6328" s="13">
        <v>58015</v>
      </c>
      <c r="C6328" s="14">
        <v>42286.276111111081</v>
      </c>
      <c r="D6328" s="7" t="s">
        <v>7</v>
      </c>
      <c r="E6328" s="13">
        <v>2200</v>
      </c>
      <c r="F6328" s="7" t="s">
        <v>51</v>
      </c>
      <c r="G6328" s="7" t="s">
        <v>11</v>
      </c>
      <c r="H6328" s="13">
        <v>10</v>
      </c>
      <c r="I6328" s="13">
        <f>IF(G6328="Male",VLOOKUP(H6328,'Shoe size conversion table'!$B$6:$D$22,2),VLOOKUP(H6328,'Shoe size conversion table'!$J$6:$L$22,2))</f>
        <v>43</v>
      </c>
      <c r="J6328" s="13">
        <f>IF(G6328="Male",VLOOKUP(H6328,'Shoe size conversion table'!$B$6:$D$22,3),VLOOKUP(H6328,'Shoe size conversion table'!$J$6:$L$22,3))</f>
        <v>9.5</v>
      </c>
      <c r="K6328" s="11">
        <v>179</v>
      </c>
      <c r="L6328" s="12">
        <v>0.3</v>
      </c>
      <c r="M6328" s="7">
        <f t="shared" si="295"/>
        <v>2015</v>
      </c>
      <c r="N6328" s="7">
        <f t="shared" si="296"/>
        <v>10</v>
      </c>
      <c r="O6328" s="30">
        <f t="shared" si="297"/>
        <v>125.3</v>
      </c>
    </row>
    <row r="6329" spans="2:15" x14ac:dyDescent="0.2">
      <c r="B6329" s="13">
        <v>58016</v>
      </c>
      <c r="C6329" s="14">
        <v>42286.416111111233</v>
      </c>
      <c r="D6329" s="7" t="s">
        <v>10</v>
      </c>
      <c r="E6329" s="13">
        <v>2189</v>
      </c>
      <c r="F6329" s="7" t="s">
        <v>35</v>
      </c>
      <c r="G6329" s="7" t="s">
        <v>11</v>
      </c>
      <c r="H6329" s="13">
        <v>8</v>
      </c>
      <c r="I6329" s="13">
        <f>IF(G6329="Male",VLOOKUP(H6329,'Shoe size conversion table'!$B$6:$D$22,2),VLOOKUP(H6329,'Shoe size conversion table'!$J$6:$L$22,2))</f>
        <v>41</v>
      </c>
      <c r="J6329" s="13">
        <f>IF(G6329="Male",VLOOKUP(H6329,'Shoe size conversion table'!$B$6:$D$22,3),VLOOKUP(H6329,'Shoe size conversion table'!$J$6:$L$22,3))</f>
        <v>7.5</v>
      </c>
      <c r="K6329" s="11">
        <v>159</v>
      </c>
      <c r="L6329" s="12">
        <v>0.2</v>
      </c>
      <c r="M6329" s="7">
        <f t="shared" si="295"/>
        <v>2015</v>
      </c>
      <c r="N6329" s="7">
        <f t="shared" si="296"/>
        <v>10</v>
      </c>
      <c r="O6329" s="30">
        <f t="shared" si="297"/>
        <v>127.2</v>
      </c>
    </row>
    <row r="6330" spans="2:15" x14ac:dyDescent="0.2">
      <c r="B6330" s="13">
        <v>58017</v>
      </c>
      <c r="C6330" s="14">
        <v>42286.416111111233</v>
      </c>
      <c r="D6330" s="7" t="s">
        <v>10</v>
      </c>
      <c r="E6330" s="13">
        <v>2172</v>
      </c>
      <c r="F6330" s="7" t="s">
        <v>35</v>
      </c>
      <c r="G6330" s="7" t="s">
        <v>11</v>
      </c>
      <c r="H6330" s="13">
        <v>9</v>
      </c>
      <c r="I6330" s="13">
        <f>IF(G6330="Male",VLOOKUP(H6330,'Shoe size conversion table'!$B$6:$D$22,2),VLOOKUP(H6330,'Shoe size conversion table'!$J$6:$L$22,2))</f>
        <v>42</v>
      </c>
      <c r="J6330" s="13">
        <f>IF(G6330="Male",VLOOKUP(H6330,'Shoe size conversion table'!$B$6:$D$22,3),VLOOKUP(H6330,'Shoe size conversion table'!$J$6:$L$22,3))</f>
        <v>8.5</v>
      </c>
      <c r="K6330" s="11">
        <v>189</v>
      </c>
      <c r="L6330" s="12">
        <v>0</v>
      </c>
      <c r="M6330" s="7">
        <f t="shared" si="295"/>
        <v>2015</v>
      </c>
      <c r="N6330" s="7">
        <f t="shared" si="296"/>
        <v>10</v>
      </c>
      <c r="O6330" s="30">
        <f t="shared" si="297"/>
        <v>189</v>
      </c>
    </row>
    <row r="6331" spans="2:15" x14ac:dyDescent="0.2">
      <c r="B6331" s="13">
        <v>58018</v>
      </c>
      <c r="C6331" s="14">
        <v>42286.476111111209</v>
      </c>
      <c r="D6331" s="7" t="s">
        <v>7</v>
      </c>
      <c r="E6331" s="13">
        <v>2178</v>
      </c>
      <c r="F6331" s="7" t="s">
        <v>50</v>
      </c>
      <c r="G6331" s="7" t="s">
        <v>11</v>
      </c>
      <c r="H6331" s="13">
        <v>9</v>
      </c>
      <c r="I6331" s="13">
        <f>IF(G6331="Male",VLOOKUP(H6331,'Shoe size conversion table'!$B$6:$D$22,2),VLOOKUP(H6331,'Shoe size conversion table'!$J$6:$L$22,2))</f>
        <v>42</v>
      </c>
      <c r="J6331" s="13">
        <f>IF(G6331="Male",VLOOKUP(H6331,'Shoe size conversion table'!$B$6:$D$22,3),VLOOKUP(H6331,'Shoe size conversion table'!$J$6:$L$22,3))</f>
        <v>8.5</v>
      </c>
      <c r="K6331" s="11">
        <v>139</v>
      </c>
      <c r="L6331" s="12">
        <v>0</v>
      </c>
      <c r="M6331" s="7">
        <f t="shared" si="295"/>
        <v>2015</v>
      </c>
      <c r="N6331" s="7">
        <f t="shared" si="296"/>
        <v>10</v>
      </c>
      <c r="O6331" s="30">
        <f t="shared" si="297"/>
        <v>139</v>
      </c>
    </row>
    <row r="6332" spans="2:15" x14ac:dyDescent="0.2">
      <c r="B6332" s="13">
        <v>58019</v>
      </c>
      <c r="C6332" s="14">
        <v>42286.646111111237</v>
      </c>
      <c r="D6332" s="7" t="s">
        <v>7</v>
      </c>
      <c r="E6332" s="13">
        <v>2195</v>
      </c>
      <c r="F6332" s="7" t="s">
        <v>44</v>
      </c>
      <c r="G6332" s="7" t="s">
        <v>11</v>
      </c>
      <c r="H6332" s="13">
        <v>10.5</v>
      </c>
      <c r="I6332" s="13" t="str">
        <f>IF(G6332="Male",VLOOKUP(H6332,'Shoe size conversion table'!$B$6:$D$22,2),VLOOKUP(H6332,'Shoe size conversion table'!$J$6:$L$22,2))</f>
        <v>43-44</v>
      </c>
      <c r="J6332" s="13">
        <f>IF(G6332="Male",VLOOKUP(H6332,'Shoe size conversion table'!$B$6:$D$22,3),VLOOKUP(H6332,'Shoe size conversion table'!$J$6:$L$22,3))</f>
        <v>10</v>
      </c>
      <c r="K6332" s="11">
        <v>199</v>
      </c>
      <c r="L6332" s="12">
        <v>0</v>
      </c>
      <c r="M6332" s="7">
        <f t="shared" si="295"/>
        <v>2015</v>
      </c>
      <c r="N6332" s="7">
        <f t="shared" si="296"/>
        <v>10</v>
      </c>
      <c r="O6332" s="30">
        <f t="shared" si="297"/>
        <v>199</v>
      </c>
    </row>
    <row r="6333" spans="2:15" x14ac:dyDescent="0.2">
      <c r="B6333" s="13">
        <v>58020</v>
      </c>
      <c r="C6333" s="14">
        <v>42286.656111111239</v>
      </c>
      <c r="D6333" s="7" t="s">
        <v>7</v>
      </c>
      <c r="E6333" s="13">
        <v>2164</v>
      </c>
      <c r="F6333" s="7" t="s">
        <v>48</v>
      </c>
      <c r="G6333" s="7" t="s">
        <v>11</v>
      </c>
      <c r="H6333" s="13">
        <v>10</v>
      </c>
      <c r="I6333" s="13">
        <f>IF(G6333="Male",VLOOKUP(H6333,'Shoe size conversion table'!$B$6:$D$22,2),VLOOKUP(H6333,'Shoe size conversion table'!$J$6:$L$22,2))</f>
        <v>43</v>
      </c>
      <c r="J6333" s="13">
        <f>IF(G6333="Male",VLOOKUP(H6333,'Shoe size conversion table'!$B$6:$D$22,3),VLOOKUP(H6333,'Shoe size conversion table'!$J$6:$L$22,3))</f>
        <v>9.5</v>
      </c>
      <c r="K6333" s="11">
        <v>139</v>
      </c>
      <c r="L6333" s="12">
        <v>0</v>
      </c>
      <c r="M6333" s="7">
        <f t="shared" si="295"/>
        <v>2015</v>
      </c>
      <c r="N6333" s="7">
        <f t="shared" si="296"/>
        <v>10</v>
      </c>
      <c r="O6333" s="30">
        <f t="shared" si="297"/>
        <v>139</v>
      </c>
    </row>
    <row r="6334" spans="2:15" x14ac:dyDescent="0.2">
      <c r="B6334" s="13">
        <v>58021</v>
      </c>
      <c r="C6334" s="14">
        <v>42286.67611111133</v>
      </c>
      <c r="D6334" s="7" t="s">
        <v>10</v>
      </c>
      <c r="E6334" s="13">
        <v>2177</v>
      </c>
      <c r="F6334" s="7" t="s">
        <v>34</v>
      </c>
      <c r="G6334" s="7" t="s">
        <v>11</v>
      </c>
      <c r="H6334" s="13">
        <v>10</v>
      </c>
      <c r="I6334" s="13">
        <f>IF(G6334="Male",VLOOKUP(H6334,'Shoe size conversion table'!$B$6:$D$22,2),VLOOKUP(H6334,'Shoe size conversion table'!$J$6:$L$22,2))</f>
        <v>43</v>
      </c>
      <c r="J6334" s="13">
        <f>IF(G6334="Male",VLOOKUP(H6334,'Shoe size conversion table'!$B$6:$D$22,3),VLOOKUP(H6334,'Shoe size conversion table'!$J$6:$L$22,3))</f>
        <v>9.5</v>
      </c>
      <c r="K6334" s="11">
        <v>179</v>
      </c>
      <c r="L6334" s="12">
        <v>0</v>
      </c>
      <c r="M6334" s="7">
        <f t="shared" si="295"/>
        <v>2015</v>
      </c>
      <c r="N6334" s="7">
        <f t="shared" si="296"/>
        <v>10</v>
      </c>
      <c r="O6334" s="30">
        <f t="shared" si="297"/>
        <v>179</v>
      </c>
    </row>
    <row r="6335" spans="2:15" x14ac:dyDescent="0.2">
      <c r="B6335" s="13">
        <v>58022</v>
      </c>
      <c r="C6335" s="14">
        <v>42286.87611111124</v>
      </c>
      <c r="D6335" s="7" t="s">
        <v>7</v>
      </c>
      <c r="E6335" s="13">
        <v>2233</v>
      </c>
      <c r="F6335" s="7" t="s">
        <v>48</v>
      </c>
      <c r="G6335" s="7" t="s">
        <v>12</v>
      </c>
      <c r="H6335" s="13">
        <v>8</v>
      </c>
      <c r="I6335" s="13" t="str">
        <f>IF(G6335="Male",VLOOKUP(H6335,'Shoe size conversion table'!$B$6:$D$22,2),VLOOKUP(H6335,'Shoe size conversion table'!$J$6:$L$22,2))</f>
        <v>38-39</v>
      </c>
      <c r="J6335" s="13">
        <f>IF(G6335="Male",VLOOKUP(H6335,'Shoe size conversion table'!$B$6:$D$22,3),VLOOKUP(H6335,'Shoe size conversion table'!$J$6:$L$22,3))</f>
        <v>6</v>
      </c>
      <c r="K6335" s="11">
        <v>199</v>
      </c>
      <c r="L6335" s="12">
        <v>0.3</v>
      </c>
      <c r="M6335" s="7">
        <f t="shared" si="295"/>
        <v>2015</v>
      </c>
      <c r="N6335" s="7">
        <f t="shared" si="296"/>
        <v>10</v>
      </c>
      <c r="O6335" s="30">
        <f t="shared" si="297"/>
        <v>139.29999999999998</v>
      </c>
    </row>
    <row r="6336" spans="2:15" x14ac:dyDescent="0.2">
      <c r="B6336" s="13">
        <v>58023</v>
      </c>
      <c r="C6336" s="14">
        <v>42286.966111111091</v>
      </c>
      <c r="D6336" s="7" t="s">
        <v>10</v>
      </c>
      <c r="E6336" s="13">
        <v>2183</v>
      </c>
      <c r="F6336" s="7" t="s">
        <v>34</v>
      </c>
      <c r="G6336" s="7" t="s">
        <v>12</v>
      </c>
      <c r="H6336" s="13">
        <v>8</v>
      </c>
      <c r="I6336" s="13" t="str">
        <f>IF(G6336="Male",VLOOKUP(H6336,'Shoe size conversion table'!$B$6:$D$22,2),VLOOKUP(H6336,'Shoe size conversion table'!$J$6:$L$22,2))</f>
        <v>38-39</v>
      </c>
      <c r="J6336" s="13">
        <f>IF(G6336="Male",VLOOKUP(H6336,'Shoe size conversion table'!$B$6:$D$22,3),VLOOKUP(H6336,'Shoe size conversion table'!$J$6:$L$22,3))</f>
        <v>6</v>
      </c>
      <c r="K6336" s="11">
        <v>139</v>
      </c>
      <c r="L6336" s="12">
        <v>0</v>
      </c>
      <c r="M6336" s="7">
        <f t="shared" si="295"/>
        <v>2015</v>
      </c>
      <c r="N6336" s="7">
        <f t="shared" si="296"/>
        <v>10</v>
      </c>
      <c r="O6336" s="30">
        <f t="shared" si="297"/>
        <v>139</v>
      </c>
    </row>
    <row r="6337" spans="2:15" x14ac:dyDescent="0.2">
      <c r="B6337" s="13">
        <v>58024</v>
      </c>
      <c r="C6337" s="14">
        <v>42287.086111111326</v>
      </c>
      <c r="D6337" s="7" t="s">
        <v>7</v>
      </c>
      <c r="E6337" s="13">
        <v>2186</v>
      </c>
      <c r="F6337" s="7" t="s">
        <v>52</v>
      </c>
      <c r="G6337" s="7" t="s">
        <v>11</v>
      </c>
      <c r="H6337" s="13">
        <v>8</v>
      </c>
      <c r="I6337" s="13">
        <f>IF(G6337="Male",VLOOKUP(H6337,'Shoe size conversion table'!$B$6:$D$22,2),VLOOKUP(H6337,'Shoe size conversion table'!$J$6:$L$22,2))</f>
        <v>41</v>
      </c>
      <c r="J6337" s="13">
        <f>IF(G6337="Male",VLOOKUP(H6337,'Shoe size conversion table'!$B$6:$D$22,3),VLOOKUP(H6337,'Shoe size conversion table'!$J$6:$L$22,3))</f>
        <v>7.5</v>
      </c>
      <c r="K6337" s="11">
        <v>159</v>
      </c>
      <c r="L6337" s="12">
        <v>0.3</v>
      </c>
      <c r="M6337" s="7">
        <f t="shared" si="295"/>
        <v>2015</v>
      </c>
      <c r="N6337" s="7">
        <f t="shared" si="296"/>
        <v>10</v>
      </c>
      <c r="O6337" s="30">
        <f t="shared" si="297"/>
        <v>111.3</v>
      </c>
    </row>
    <row r="6338" spans="2:15" x14ac:dyDescent="0.2">
      <c r="B6338" s="13">
        <v>58025</v>
      </c>
      <c r="C6338" s="14">
        <v>42287.096111111088</v>
      </c>
      <c r="D6338" s="7" t="s">
        <v>8</v>
      </c>
      <c r="E6338" s="13">
        <v>2187</v>
      </c>
      <c r="F6338" s="7" t="s">
        <v>40</v>
      </c>
      <c r="G6338" s="7" t="s">
        <v>11</v>
      </c>
      <c r="H6338" s="13">
        <v>8.5</v>
      </c>
      <c r="I6338" s="13" t="str">
        <f>IF(G6338="Male",VLOOKUP(H6338,'Shoe size conversion table'!$B$6:$D$22,2),VLOOKUP(H6338,'Shoe size conversion table'!$J$6:$L$22,2))</f>
        <v>41-42</v>
      </c>
      <c r="J6338" s="13">
        <f>IF(G6338="Male",VLOOKUP(H6338,'Shoe size conversion table'!$B$6:$D$22,3),VLOOKUP(H6338,'Shoe size conversion table'!$J$6:$L$22,3))</f>
        <v>8</v>
      </c>
      <c r="K6338" s="11">
        <v>179</v>
      </c>
      <c r="L6338" s="12">
        <v>0.5</v>
      </c>
      <c r="M6338" s="7">
        <f t="shared" si="295"/>
        <v>2015</v>
      </c>
      <c r="N6338" s="7">
        <f t="shared" si="296"/>
        <v>10</v>
      </c>
      <c r="O6338" s="30">
        <f t="shared" si="297"/>
        <v>89.5</v>
      </c>
    </row>
    <row r="6339" spans="2:15" x14ac:dyDescent="0.2">
      <c r="B6339" s="13">
        <v>58026</v>
      </c>
      <c r="C6339" s="14">
        <v>42287.15611111121</v>
      </c>
      <c r="D6339" s="7" t="s">
        <v>8</v>
      </c>
      <c r="E6339" s="13">
        <v>2220</v>
      </c>
      <c r="F6339" s="7" t="s">
        <v>39</v>
      </c>
      <c r="G6339" s="7" t="s">
        <v>11</v>
      </c>
      <c r="H6339" s="13">
        <v>9.5</v>
      </c>
      <c r="I6339" s="13" t="str">
        <f>IF(G6339="Male",VLOOKUP(H6339,'Shoe size conversion table'!$B$6:$D$22,2),VLOOKUP(H6339,'Shoe size conversion table'!$J$6:$L$22,2))</f>
        <v>42-43</v>
      </c>
      <c r="J6339" s="13">
        <f>IF(G6339="Male",VLOOKUP(H6339,'Shoe size conversion table'!$B$6:$D$22,3),VLOOKUP(H6339,'Shoe size conversion table'!$J$6:$L$22,3))</f>
        <v>9</v>
      </c>
      <c r="K6339" s="11">
        <v>129</v>
      </c>
      <c r="L6339" s="12">
        <v>0</v>
      </c>
      <c r="M6339" s="7">
        <f t="shared" si="295"/>
        <v>2015</v>
      </c>
      <c r="N6339" s="7">
        <f t="shared" si="296"/>
        <v>10</v>
      </c>
      <c r="O6339" s="30">
        <f t="shared" si="297"/>
        <v>129</v>
      </c>
    </row>
    <row r="6340" spans="2:15" x14ac:dyDescent="0.2">
      <c r="B6340" s="13">
        <v>58027</v>
      </c>
      <c r="C6340" s="14">
        <v>42287.176111111083</v>
      </c>
      <c r="D6340" s="7" t="s">
        <v>9</v>
      </c>
      <c r="E6340" s="13">
        <v>2215</v>
      </c>
      <c r="F6340" s="7" t="s">
        <v>62</v>
      </c>
      <c r="G6340" s="7" t="s">
        <v>11</v>
      </c>
      <c r="H6340" s="13">
        <v>7.5</v>
      </c>
      <c r="I6340" s="13" t="str">
        <f>IF(G6340="Male",VLOOKUP(H6340,'Shoe size conversion table'!$B$6:$D$22,2),VLOOKUP(H6340,'Shoe size conversion table'!$J$6:$L$22,2))</f>
        <v>40-41</v>
      </c>
      <c r="J6340" s="13">
        <f>IF(G6340="Male",VLOOKUP(H6340,'Shoe size conversion table'!$B$6:$D$22,3),VLOOKUP(H6340,'Shoe size conversion table'!$J$6:$L$22,3))</f>
        <v>7</v>
      </c>
      <c r="K6340" s="11">
        <v>149</v>
      </c>
      <c r="L6340" s="12">
        <v>0.2</v>
      </c>
      <c r="M6340" s="7">
        <f t="shared" si="295"/>
        <v>2015</v>
      </c>
      <c r="N6340" s="7">
        <f t="shared" si="296"/>
        <v>10</v>
      </c>
      <c r="O6340" s="30">
        <f t="shared" si="297"/>
        <v>119.2</v>
      </c>
    </row>
    <row r="6341" spans="2:15" x14ac:dyDescent="0.2">
      <c r="B6341" s="13">
        <v>58028</v>
      </c>
      <c r="C6341" s="14">
        <v>42287.206111111329</v>
      </c>
      <c r="D6341" s="7" t="s">
        <v>10</v>
      </c>
      <c r="E6341" s="13">
        <v>2148</v>
      </c>
      <c r="F6341" s="7" t="s">
        <v>35</v>
      </c>
      <c r="G6341" s="7" t="s">
        <v>11</v>
      </c>
      <c r="H6341" s="13">
        <v>8</v>
      </c>
      <c r="I6341" s="13">
        <f>IF(G6341="Male",VLOOKUP(H6341,'Shoe size conversion table'!$B$6:$D$22,2),VLOOKUP(H6341,'Shoe size conversion table'!$J$6:$L$22,2))</f>
        <v>41</v>
      </c>
      <c r="J6341" s="13">
        <f>IF(G6341="Male",VLOOKUP(H6341,'Shoe size conversion table'!$B$6:$D$22,3),VLOOKUP(H6341,'Shoe size conversion table'!$J$6:$L$22,3))</f>
        <v>7.5</v>
      </c>
      <c r="K6341" s="11">
        <v>149</v>
      </c>
      <c r="L6341" s="12">
        <v>0</v>
      </c>
      <c r="M6341" s="7">
        <f t="shared" ref="M6341:M6404" si="298">YEAR(C6341)</f>
        <v>2015</v>
      </c>
      <c r="N6341" s="7">
        <f t="shared" si="296"/>
        <v>10</v>
      </c>
      <c r="O6341" s="30">
        <f t="shared" si="297"/>
        <v>149</v>
      </c>
    </row>
    <row r="6342" spans="2:15" x14ac:dyDescent="0.2">
      <c r="B6342" s="13">
        <v>58029</v>
      </c>
      <c r="C6342" s="14">
        <v>42287.256111111092</v>
      </c>
      <c r="D6342" s="7" t="s">
        <v>8</v>
      </c>
      <c r="E6342" s="13">
        <v>2180</v>
      </c>
      <c r="F6342" s="7" t="s">
        <v>42</v>
      </c>
      <c r="G6342" s="7" t="s">
        <v>11</v>
      </c>
      <c r="H6342" s="13">
        <v>8.5</v>
      </c>
      <c r="I6342" s="13" t="str">
        <f>IF(G6342="Male",VLOOKUP(H6342,'Shoe size conversion table'!$B$6:$D$22,2),VLOOKUP(H6342,'Shoe size conversion table'!$J$6:$L$22,2))</f>
        <v>41-42</v>
      </c>
      <c r="J6342" s="13">
        <f>IF(G6342="Male",VLOOKUP(H6342,'Shoe size conversion table'!$B$6:$D$22,3),VLOOKUP(H6342,'Shoe size conversion table'!$J$6:$L$22,3))</f>
        <v>8</v>
      </c>
      <c r="K6342" s="11">
        <v>199</v>
      </c>
      <c r="L6342" s="12">
        <v>0</v>
      </c>
      <c r="M6342" s="7">
        <f t="shared" si="298"/>
        <v>2015</v>
      </c>
      <c r="N6342" s="7">
        <f t="shared" ref="N6342:N6405" si="299">MONTH(C6342:C21309)</f>
        <v>10</v>
      </c>
      <c r="O6342" s="30">
        <f t="shared" ref="O6342:O6405" si="300">K6342*(1-L6342)</f>
        <v>199</v>
      </c>
    </row>
    <row r="6343" spans="2:15" x14ac:dyDescent="0.2">
      <c r="B6343" s="13">
        <v>58030</v>
      </c>
      <c r="C6343" s="14">
        <v>42287.286111111323</v>
      </c>
      <c r="D6343" s="7" t="s">
        <v>7</v>
      </c>
      <c r="E6343" s="13">
        <v>2192</v>
      </c>
      <c r="F6343" s="7" t="s">
        <v>48</v>
      </c>
      <c r="G6343" s="7" t="s">
        <v>11</v>
      </c>
      <c r="H6343" s="13">
        <v>11.5</v>
      </c>
      <c r="I6343" s="13" t="str">
        <f>IF(G6343="Male",VLOOKUP(H6343,'Shoe size conversion table'!$B$6:$D$22,2),VLOOKUP(H6343,'Shoe size conversion table'!$J$6:$L$22,2))</f>
        <v>44-45</v>
      </c>
      <c r="J6343" s="13">
        <f>IF(G6343="Male",VLOOKUP(H6343,'Shoe size conversion table'!$B$6:$D$22,3),VLOOKUP(H6343,'Shoe size conversion table'!$J$6:$L$22,3))</f>
        <v>11</v>
      </c>
      <c r="K6343" s="11">
        <v>149</v>
      </c>
      <c r="L6343" s="12">
        <v>0</v>
      </c>
      <c r="M6343" s="7">
        <f t="shared" si="298"/>
        <v>2015</v>
      </c>
      <c r="N6343" s="7">
        <f t="shared" si="299"/>
        <v>10</v>
      </c>
      <c r="O6343" s="30">
        <f t="shared" si="300"/>
        <v>149</v>
      </c>
    </row>
    <row r="6344" spans="2:15" x14ac:dyDescent="0.2">
      <c r="B6344" s="13">
        <v>58031</v>
      </c>
      <c r="C6344" s="14">
        <v>42287.656111111239</v>
      </c>
      <c r="D6344" s="7" t="s">
        <v>9</v>
      </c>
      <c r="E6344" s="13">
        <v>2228</v>
      </c>
      <c r="F6344" s="7" t="s">
        <v>58</v>
      </c>
      <c r="G6344" s="7" t="s">
        <v>12</v>
      </c>
      <c r="H6344" s="13">
        <v>8.5</v>
      </c>
      <c r="I6344" s="13">
        <f>IF(G6344="Male",VLOOKUP(H6344,'Shoe size conversion table'!$B$6:$D$22,2),VLOOKUP(H6344,'Shoe size conversion table'!$J$6:$L$22,2))</f>
        <v>39</v>
      </c>
      <c r="J6344" s="13">
        <f>IF(G6344="Male",VLOOKUP(H6344,'Shoe size conversion table'!$B$6:$D$22,3),VLOOKUP(H6344,'Shoe size conversion table'!$J$6:$L$22,3))</f>
        <v>6.5</v>
      </c>
      <c r="K6344" s="11">
        <v>159</v>
      </c>
      <c r="L6344" s="12">
        <v>0</v>
      </c>
      <c r="M6344" s="7">
        <f t="shared" si="298"/>
        <v>2015</v>
      </c>
      <c r="N6344" s="7">
        <f t="shared" si="299"/>
        <v>10</v>
      </c>
      <c r="O6344" s="30">
        <f t="shared" si="300"/>
        <v>159</v>
      </c>
    </row>
    <row r="6345" spans="2:15" x14ac:dyDescent="0.2">
      <c r="B6345" s="13">
        <v>58032</v>
      </c>
      <c r="C6345" s="14">
        <v>42287.676111111206</v>
      </c>
      <c r="D6345" s="7" t="s">
        <v>9</v>
      </c>
      <c r="E6345" s="13">
        <v>2207</v>
      </c>
      <c r="F6345" s="7" t="s">
        <v>59</v>
      </c>
      <c r="G6345" s="7" t="s">
        <v>11</v>
      </c>
      <c r="H6345" s="13">
        <v>10.5</v>
      </c>
      <c r="I6345" s="13" t="str">
        <f>IF(G6345="Male",VLOOKUP(H6345,'Shoe size conversion table'!$B$6:$D$22,2),VLOOKUP(H6345,'Shoe size conversion table'!$J$6:$L$22,2))</f>
        <v>43-44</v>
      </c>
      <c r="J6345" s="13">
        <f>IF(G6345="Male",VLOOKUP(H6345,'Shoe size conversion table'!$B$6:$D$22,3),VLOOKUP(H6345,'Shoe size conversion table'!$J$6:$L$22,3))</f>
        <v>10</v>
      </c>
      <c r="K6345" s="11">
        <v>199</v>
      </c>
      <c r="L6345" s="12">
        <v>0</v>
      </c>
      <c r="M6345" s="7">
        <f t="shared" si="298"/>
        <v>2015</v>
      </c>
      <c r="N6345" s="7">
        <f t="shared" si="299"/>
        <v>10</v>
      </c>
      <c r="O6345" s="30">
        <f t="shared" si="300"/>
        <v>199</v>
      </c>
    </row>
    <row r="6346" spans="2:15" x14ac:dyDescent="0.2">
      <c r="B6346" s="13">
        <v>58033</v>
      </c>
      <c r="C6346" s="14">
        <v>42287.866111111085</v>
      </c>
      <c r="D6346" s="7" t="s">
        <v>10</v>
      </c>
      <c r="E6346" s="13">
        <v>2156</v>
      </c>
      <c r="F6346" s="7" t="s">
        <v>35</v>
      </c>
      <c r="G6346" s="7" t="s">
        <v>12</v>
      </c>
      <c r="H6346" s="13">
        <v>9</v>
      </c>
      <c r="I6346" s="13" t="str">
        <f>IF(G6346="Male",VLOOKUP(H6346,'Shoe size conversion table'!$B$6:$D$22,2),VLOOKUP(H6346,'Shoe size conversion table'!$J$6:$L$22,2))</f>
        <v>39-40</v>
      </c>
      <c r="J6346" s="13">
        <f>IF(G6346="Male",VLOOKUP(H6346,'Shoe size conversion table'!$B$6:$D$22,3),VLOOKUP(H6346,'Shoe size conversion table'!$J$6:$L$22,3))</f>
        <v>7</v>
      </c>
      <c r="K6346" s="11">
        <v>149</v>
      </c>
      <c r="L6346" s="12">
        <v>0.3</v>
      </c>
      <c r="M6346" s="7">
        <f t="shared" si="298"/>
        <v>2015</v>
      </c>
      <c r="N6346" s="7">
        <f t="shared" si="299"/>
        <v>10</v>
      </c>
      <c r="O6346" s="30">
        <f t="shared" si="300"/>
        <v>104.3</v>
      </c>
    </row>
    <row r="6347" spans="2:15" x14ac:dyDescent="0.2">
      <c r="B6347" s="13">
        <v>58034</v>
      </c>
      <c r="C6347" s="14">
        <v>42287.90611111121</v>
      </c>
      <c r="D6347" s="7" t="s">
        <v>10</v>
      </c>
      <c r="E6347" s="13">
        <v>2222</v>
      </c>
      <c r="F6347" s="7" t="s">
        <v>34</v>
      </c>
      <c r="G6347" s="7" t="s">
        <v>11</v>
      </c>
      <c r="H6347" s="13">
        <v>10</v>
      </c>
      <c r="I6347" s="13">
        <f>IF(G6347="Male",VLOOKUP(H6347,'Shoe size conversion table'!$B$6:$D$22,2),VLOOKUP(H6347,'Shoe size conversion table'!$J$6:$L$22,2))</f>
        <v>43</v>
      </c>
      <c r="J6347" s="13">
        <f>IF(G6347="Male",VLOOKUP(H6347,'Shoe size conversion table'!$B$6:$D$22,3),VLOOKUP(H6347,'Shoe size conversion table'!$J$6:$L$22,3))</f>
        <v>9.5</v>
      </c>
      <c r="K6347" s="11">
        <v>159</v>
      </c>
      <c r="L6347" s="12">
        <v>0</v>
      </c>
      <c r="M6347" s="7">
        <f t="shared" si="298"/>
        <v>2015</v>
      </c>
      <c r="N6347" s="7">
        <f t="shared" si="299"/>
        <v>10</v>
      </c>
      <c r="O6347" s="30">
        <f t="shared" si="300"/>
        <v>159</v>
      </c>
    </row>
    <row r="6348" spans="2:15" x14ac:dyDescent="0.2">
      <c r="B6348" s="13">
        <v>58035</v>
      </c>
      <c r="C6348" s="14">
        <v>42287.926111111243</v>
      </c>
      <c r="D6348" s="7" t="s">
        <v>10</v>
      </c>
      <c r="E6348" s="13">
        <v>2192</v>
      </c>
      <c r="F6348" s="7" t="s">
        <v>36</v>
      </c>
      <c r="G6348" s="7" t="s">
        <v>11</v>
      </c>
      <c r="H6348" s="13">
        <v>9.5</v>
      </c>
      <c r="I6348" s="13" t="str">
        <f>IF(G6348="Male",VLOOKUP(H6348,'Shoe size conversion table'!$B$6:$D$22,2),VLOOKUP(H6348,'Shoe size conversion table'!$J$6:$L$22,2))</f>
        <v>42-43</v>
      </c>
      <c r="J6348" s="13">
        <f>IF(G6348="Male",VLOOKUP(H6348,'Shoe size conversion table'!$B$6:$D$22,3),VLOOKUP(H6348,'Shoe size conversion table'!$J$6:$L$22,3))</f>
        <v>9</v>
      </c>
      <c r="K6348" s="11">
        <v>169</v>
      </c>
      <c r="L6348" s="12">
        <v>0.2</v>
      </c>
      <c r="M6348" s="7">
        <f t="shared" si="298"/>
        <v>2015</v>
      </c>
      <c r="N6348" s="7">
        <f t="shared" si="299"/>
        <v>10</v>
      </c>
      <c r="O6348" s="30">
        <f t="shared" si="300"/>
        <v>135.20000000000002</v>
      </c>
    </row>
    <row r="6349" spans="2:15" x14ac:dyDescent="0.2">
      <c r="B6349" s="13">
        <v>58036</v>
      </c>
      <c r="C6349" s="14">
        <v>42287.936111111201</v>
      </c>
      <c r="D6349" s="7" t="s">
        <v>10</v>
      </c>
      <c r="E6349" s="13">
        <v>2177</v>
      </c>
      <c r="F6349" s="7" t="s">
        <v>34</v>
      </c>
      <c r="G6349" s="7" t="s">
        <v>11</v>
      </c>
      <c r="H6349" s="13">
        <v>9</v>
      </c>
      <c r="I6349" s="13">
        <f>IF(G6349="Male",VLOOKUP(H6349,'Shoe size conversion table'!$B$6:$D$22,2),VLOOKUP(H6349,'Shoe size conversion table'!$J$6:$L$22,2))</f>
        <v>42</v>
      </c>
      <c r="J6349" s="13">
        <f>IF(G6349="Male",VLOOKUP(H6349,'Shoe size conversion table'!$B$6:$D$22,3),VLOOKUP(H6349,'Shoe size conversion table'!$J$6:$L$22,3))</f>
        <v>8.5</v>
      </c>
      <c r="K6349" s="11">
        <v>159</v>
      </c>
      <c r="L6349" s="12">
        <v>0</v>
      </c>
      <c r="M6349" s="7">
        <f t="shared" si="298"/>
        <v>2015</v>
      </c>
      <c r="N6349" s="7">
        <f t="shared" si="299"/>
        <v>10</v>
      </c>
      <c r="O6349" s="30">
        <f t="shared" si="300"/>
        <v>159</v>
      </c>
    </row>
    <row r="6350" spans="2:15" x14ac:dyDescent="0.2">
      <c r="B6350" s="13">
        <v>58037</v>
      </c>
      <c r="C6350" s="14">
        <v>42288.016111111094</v>
      </c>
      <c r="D6350" s="7" t="s">
        <v>10</v>
      </c>
      <c r="E6350" s="13">
        <v>2209</v>
      </c>
      <c r="F6350" s="7" t="s">
        <v>34</v>
      </c>
      <c r="G6350" s="7" t="s">
        <v>11</v>
      </c>
      <c r="H6350" s="13">
        <v>9</v>
      </c>
      <c r="I6350" s="13">
        <f>IF(G6350="Male",VLOOKUP(H6350,'Shoe size conversion table'!$B$6:$D$22,2),VLOOKUP(H6350,'Shoe size conversion table'!$J$6:$L$22,2))</f>
        <v>42</v>
      </c>
      <c r="J6350" s="13">
        <f>IF(G6350="Male",VLOOKUP(H6350,'Shoe size conversion table'!$B$6:$D$22,3),VLOOKUP(H6350,'Shoe size conversion table'!$J$6:$L$22,3))</f>
        <v>8.5</v>
      </c>
      <c r="K6350" s="11">
        <v>129</v>
      </c>
      <c r="L6350" s="12">
        <v>0.5</v>
      </c>
      <c r="M6350" s="7">
        <f t="shared" si="298"/>
        <v>2015</v>
      </c>
      <c r="N6350" s="7">
        <f t="shared" si="299"/>
        <v>10</v>
      </c>
      <c r="O6350" s="30">
        <f t="shared" si="300"/>
        <v>64.5</v>
      </c>
    </row>
    <row r="6351" spans="2:15" x14ac:dyDescent="0.2">
      <c r="B6351" s="13">
        <v>58038</v>
      </c>
      <c r="C6351" s="14">
        <v>42288.086111111326</v>
      </c>
      <c r="D6351" s="7" t="s">
        <v>7</v>
      </c>
      <c r="E6351" s="13">
        <v>2161</v>
      </c>
      <c r="F6351" s="7" t="s">
        <v>50</v>
      </c>
      <c r="G6351" s="7" t="s">
        <v>11</v>
      </c>
      <c r="H6351" s="13">
        <v>8</v>
      </c>
      <c r="I6351" s="13">
        <f>IF(G6351="Male",VLOOKUP(H6351,'Shoe size conversion table'!$B$6:$D$22,2),VLOOKUP(H6351,'Shoe size conversion table'!$J$6:$L$22,2))</f>
        <v>41</v>
      </c>
      <c r="J6351" s="13">
        <f>IF(G6351="Male",VLOOKUP(H6351,'Shoe size conversion table'!$B$6:$D$22,3),VLOOKUP(H6351,'Shoe size conversion table'!$J$6:$L$22,3))</f>
        <v>7.5</v>
      </c>
      <c r="K6351" s="11">
        <v>199</v>
      </c>
      <c r="L6351" s="12">
        <v>0.1</v>
      </c>
      <c r="M6351" s="7">
        <f t="shared" si="298"/>
        <v>2015</v>
      </c>
      <c r="N6351" s="7">
        <f t="shared" si="299"/>
        <v>10</v>
      </c>
      <c r="O6351" s="30">
        <f t="shared" si="300"/>
        <v>179.1</v>
      </c>
    </row>
    <row r="6352" spans="2:15" x14ac:dyDescent="0.2">
      <c r="B6352" s="13">
        <v>58039</v>
      </c>
      <c r="C6352" s="14">
        <v>42288.096111111088</v>
      </c>
      <c r="D6352" s="7" t="s">
        <v>9</v>
      </c>
      <c r="E6352" s="13">
        <v>2218</v>
      </c>
      <c r="F6352" s="7" t="s">
        <v>59</v>
      </c>
      <c r="G6352" s="7" t="s">
        <v>12</v>
      </c>
      <c r="H6352" s="13">
        <v>7</v>
      </c>
      <c r="I6352" s="13" t="str">
        <f>IF(G6352="Male",VLOOKUP(H6352,'Shoe size conversion table'!$B$6:$D$22,2),VLOOKUP(H6352,'Shoe size conversion table'!$J$6:$L$22,2))</f>
        <v>37-38</v>
      </c>
      <c r="J6352" s="13">
        <f>IF(G6352="Male",VLOOKUP(H6352,'Shoe size conversion table'!$B$6:$D$22,3),VLOOKUP(H6352,'Shoe size conversion table'!$J$6:$L$22,3))</f>
        <v>5</v>
      </c>
      <c r="K6352" s="11">
        <v>189</v>
      </c>
      <c r="L6352" s="12">
        <v>0</v>
      </c>
      <c r="M6352" s="7">
        <f t="shared" si="298"/>
        <v>2015</v>
      </c>
      <c r="N6352" s="7">
        <f t="shared" si="299"/>
        <v>10</v>
      </c>
      <c r="O6352" s="30">
        <f t="shared" si="300"/>
        <v>189</v>
      </c>
    </row>
    <row r="6353" spans="2:15" x14ac:dyDescent="0.2">
      <c r="B6353" s="13">
        <v>58040</v>
      </c>
      <c r="C6353" s="14">
        <v>42288.126111111094</v>
      </c>
      <c r="D6353" s="7" t="s">
        <v>8</v>
      </c>
      <c r="E6353" s="13">
        <v>2232</v>
      </c>
      <c r="F6353" s="7" t="s">
        <v>37</v>
      </c>
      <c r="G6353" s="7" t="s">
        <v>11</v>
      </c>
      <c r="H6353" s="13">
        <v>6.5</v>
      </c>
      <c r="I6353" s="13">
        <f>IF(G6353="Male",VLOOKUP(H6353,'Shoe size conversion table'!$B$6:$D$22,2),VLOOKUP(H6353,'Shoe size conversion table'!$J$6:$L$22,2))</f>
        <v>39</v>
      </c>
      <c r="J6353" s="13">
        <f>IF(G6353="Male",VLOOKUP(H6353,'Shoe size conversion table'!$B$6:$D$22,3),VLOOKUP(H6353,'Shoe size conversion table'!$J$6:$L$22,3))</f>
        <v>6</v>
      </c>
      <c r="K6353" s="11">
        <v>169</v>
      </c>
      <c r="L6353" s="12">
        <v>0</v>
      </c>
      <c r="M6353" s="7">
        <f t="shared" si="298"/>
        <v>2015</v>
      </c>
      <c r="N6353" s="7">
        <f t="shared" si="299"/>
        <v>10</v>
      </c>
      <c r="O6353" s="30">
        <f t="shared" si="300"/>
        <v>169</v>
      </c>
    </row>
    <row r="6354" spans="2:15" x14ac:dyDescent="0.2">
      <c r="B6354" s="13">
        <v>58041</v>
      </c>
      <c r="C6354" s="14">
        <v>42288.256111111092</v>
      </c>
      <c r="D6354" s="7" t="s">
        <v>8</v>
      </c>
      <c r="E6354" s="13">
        <v>2223</v>
      </c>
      <c r="F6354" s="7" t="s">
        <v>39</v>
      </c>
      <c r="G6354" s="7" t="s">
        <v>11</v>
      </c>
      <c r="H6354" s="13">
        <v>8.5</v>
      </c>
      <c r="I6354" s="13" t="str">
        <f>IF(G6354="Male",VLOOKUP(H6354,'Shoe size conversion table'!$B$6:$D$22,2),VLOOKUP(H6354,'Shoe size conversion table'!$J$6:$L$22,2))</f>
        <v>41-42</v>
      </c>
      <c r="J6354" s="13">
        <f>IF(G6354="Male",VLOOKUP(H6354,'Shoe size conversion table'!$B$6:$D$22,3),VLOOKUP(H6354,'Shoe size conversion table'!$J$6:$L$22,3))</f>
        <v>8</v>
      </c>
      <c r="K6354" s="11">
        <v>169</v>
      </c>
      <c r="L6354" s="12">
        <v>0.2</v>
      </c>
      <c r="M6354" s="7">
        <f t="shared" si="298"/>
        <v>2015</v>
      </c>
      <c r="N6354" s="7">
        <f t="shared" si="299"/>
        <v>10</v>
      </c>
      <c r="O6354" s="30">
        <f t="shared" si="300"/>
        <v>135.20000000000002</v>
      </c>
    </row>
    <row r="6355" spans="2:15" x14ac:dyDescent="0.2">
      <c r="B6355" s="13">
        <v>58042</v>
      </c>
      <c r="C6355" s="14">
        <v>42288.286111111323</v>
      </c>
      <c r="D6355" s="7" t="s">
        <v>7</v>
      </c>
      <c r="E6355" s="13">
        <v>2185</v>
      </c>
      <c r="F6355" s="7" t="s">
        <v>48</v>
      </c>
      <c r="G6355" s="7" t="s">
        <v>11</v>
      </c>
      <c r="H6355" s="13">
        <v>10</v>
      </c>
      <c r="I6355" s="13">
        <f>IF(G6355="Male",VLOOKUP(H6355,'Shoe size conversion table'!$B$6:$D$22,2),VLOOKUP(H6355,'Shoe size conversion table'!$J$6:$L$22,2))</f>
        <v>43</v>
      </c>
      <c r="J6355" s="13">
        <f>IF(G6355="Male",VLOOKUP(H6355,'Shoe size conversion table'!$B$6:$D$22,3),VLOOKUP(H6355,'Shoe size conversion table'!$J$6:$L$22,3))</f>
        <v>9.5</v>
      </c>
      <c r="K6355" s="11">
        <v>149</v>
      </c>
      <c r="L6355" s="12">
        <v>0</v>
      </c>
      <c r="M6355" s="7">
        <f t="shared" si="298"/>
        <v>2015</v>
      </c>
      <c r="N6355" s="7">
        <f t="shared" si="299"/>
        <v>10</v>
      </c>
      <c r="O6355" s="30">
        <f t="shared" si="300"/>
        <v>149</v>
      </c>
    </row>
    <row r="6356" spans="2:15" x14ac:dyDescent="0.2">
      <c r="B6356" s="13">
        <v>58042</v>
      </c>
      <c r="C6356" s="14">
        <v>42288.286111111323</v>
      </c>
      <c r="D6356" s="7" t="s">
        <v>7</v>
      </c>
      <c r="E6356" s="13">
        <v>2233</v>
      </c>
      <c r="F6356" s="7" t="s">
        <v>48</v>
      </c>
      <c r="G6356" s="7" t="s">
        <v>11</v>
      </c>
      <c r="H6356" s="13">
        <v>10</v>
      </c>
      <c r="I6356" s="13">
        <f>IF(G6356="Male",VLOOKUP(H6356,'Shoe size conversion table'!$B$6:$D$22,2),VLOOKUP(H6356,'Shoe size conversion table'!$J$6:$L$22,2))</f>
        <v>43</v>
      </c>
      <c r="J6356" s="13">
        <f>IF(G6356="Male",VLOOKUP(H6356,'Shoe size conversion table'!$B$6:$D$22,3),VLOOKUP(H6356,'Shoe size conversion table'!$J$6:$L$22,3))</f>
        <v>9.5</v>
      </c>
      <c r="K6356" s="11">
        <v>159</v>
      </c>
      <c r="L6356" s="12">
        <v>0</v>
      </c>
      <c r="M6356" s="7">
        <f t="shared" si="298"/>
        <v>2015</v>
      </c>
      <c r="N6356" s="7">
        <f t="shared" si="299"/>
        <v>10</v>
      </c>
      <c r="O6356" s="30">
        <f t="shared" si="300"/>
        <v>159</v>
      </c>
    </row>
    <row r="6357" spans="2:15" x14ac:dyDescent="0.2">
      <c r="B6357" s="13">
        <v>58043</v>
      </c>
      <c r="C6357" s="14">
        <v>42288.336111111246</v>
      </c>
      <c r="D6357" s="7" t="s">
        <v>7</v>
      </c>
      <c r="E6357" s="13">
        <v>2155</v>
      </c>
      <c r="F6357" s="7" t="s">
        <v>48</v>
      </c>
      <c r="G6357" s="7" t="s">
        <v>11</v>
      </c>
      <c r="H6357" s="13">
        <v>9.5</v>
      </c>
      <c r="I6357" s="13" t="str">
        <f>IF(G6357="Male",VLOOKUP(H6357,'Shoe size conversion table'!$B$6:$D$22,2),VLOOKUP(H6357,'Shoe size conversion table'!$J$6:$L$22,2))</f>
        <v>42-43</v>
      </c>
      <c r="J6357" s="13">
        <f>IF(G6357="Male",VLOOKUP(H6357,'Shoe size conversion table'!$B$6:$D$22,3),VLOOKUP(H6357,'Shoe size conversion table'!$J$6:$L$22,3))</f>
        <v>9</v>
      </c>
      <c r="K6357" s="11">
        <v>159</v>
      </c>
      <c r="L6357" s="12">
        <v>0.3</v>
      </c>
      <c r="M6357" s="7">
        <f t="shared" si="298"/>
        <v>2015</v>
      </c>
      <c r="N6357" s="7">
        <f t="shared" si="299"/>
        <v>10</v>
      </c>
      <c r="O6357" s="30">
        <f t="shared" si="300"/>
        <v>111.3</v>
      </c>
    </row>
    <row r="6358" spans="2:15" x14ac:dyDescent="0.2">
      <c r="B6358" s="13">
        <v>58043</v>
      </c>
      <c r="C6358" s="14">
        <v>42288.336111111246</v>
      </c>
      <c r="D6358" s="7" t="s">
        <v>7</v>
      </c>
      <c r="E6358" s="13">
        <v>2182</v>
      </c>
      <c r="F6358" s="7" t="s">
        <v>51</v>
      </c>
      <c r="G6358" s="7" t="s">
        <v>11</v>
      </c>
      <c r="H6358" s="13">
        <v>9</v>
      </c>
      <c r="I6358" s="13">
        <f>IF(G6358="Male",VLOOKUP(H6358,'Shoe size conversion table'!$B$6:$D$22,2),VLOOKUP(H6358,'Shoe size conversion table'!$J$6:$L$22,2))</f>
        <v>42</v>
      </c>
      <c r="J6358" s="13">
        <f>IF(G6358="Male",VLOOKUP(H6358,'Shoe size conversion table'!$B$6:$D$22,3),VLOOKUP(H6358,'Shoe size conversion table'!$J$6:$L$22,3))</f>
        <v>8.5</v>
      </c>
      <c r="K6358" s="11">
        <v>149</v>
      </c>
      <c r="L6358" s="12">
        <v>0.3</v>
      </c>
      <c r="M6358" s="7">
        <f t="shared" si="298"/>
        <v>2015</v>
      </c>
      <c r="N6358" s="7">
        <f t="shared" si="299"/>
        <v>10</v>
      </c>
      <c r="O6358" s="30">
        <f t="shared" si="300"/>
        <v>104.3</v>
      </c>
    </row>
    <row r="6359" spans="2:15" x14ac:dyDescent="0.2">
      <c r="B6359" s="13">
        <v>58044</v>
      </c>
      <c r="C6359" s="14">
        <v>42288.456111111242</v>
      </c>
      <c r="D6359" s="7" t="s">
        <v>10</v>
      </c>
      <c r="E6359" s="13">
        <v>2191</v>
      </c>
      <c r="F6359" s="7" t="s">
        <v>35</v>
      </c>
      <c r="G6359" s="7" t="s">
        <v>12</v>
      </c>
      <c r="H6359" s="13">
        <v>8.5</v>
      </c>
      <c r="I6359" s="13">
        <f>IF(G6359="Male",VLOOKUP(H6359,'Shoe size conversion table'!$B$6:$D$22,2),VLOOKUP(H6359,'Shoe size conversion table'!$J$6:$L$22,2))</f>
        <v>39</v>
      </c>
      <c r="J6359" s="13">
        <f>IF(G6359="Male",VLOOKUP(H6359,'Shoe size conversion table'!$B$6:$D$22,3),VLOOKUP(H6359,'Shoe size conversion table'!$J$6:$L$22,3))</f>
        <v>6.5</v>
      </c>
      <c r="K6359" s="11">
        <v>169</v>
      </c>
      <c r="L6359" s="12">
        <v>0</v>
      </c>
      <c r="M6359" s="7">
        <f t="shared" si="298"/>
        <v>2015</v>
      </c>
      <c r="N6359" s="7">
        <f t="shared" si="299"/>
        <v>10</v>
      </c>
      <c r="O6359" s="30">
        <f t="shared" si="300"/>
        <v>169</v>
      </c>
    </row>
    <row r="6360" spans="2:15" x14ac:dyDescent="0.2">
      <c r="B6360" s="13">
        <v>58045</v>
      </c>
      <c r="C6360" s="14">
        <v>42288.516111111203</v>
      </c>
      <c r="D6360" s="7" t="s">
        <v>8</v>
      </c>
      <c r="E6360" s="13">
        <v>2188</v>
      </c>
      <c r="F6360" s="7" t="s">
        <v>37</v>
      </c>
      <c r="G6360" s="7" t="s">
        <v>11</v>
      </c>
      <c r="H6360" s="13">
        <v>11</v>
      </c>
      <c r="I6360" s="13">
        <f>IF(G6360="Male",VLOOKUP(H6360,'Shoe size conversion table'!$B$6:$D$22,2),VLOOKUP(H6360,'Shoe size conversion table'!$J$6:$L$22,2))</f>
        <v>44</v>
      </c>
      <c r="J6360" s="13">
        <f>IF(G6360="Male",VLOOKUP(H6360,'Shoe size conversion table'!$B$6:$D$22,3),VLOOKUP(H6360,'Shoe size conversion table'!$J$6:$L$22,3))</f>
        <v>10.5</v>
      </c>
      <c r="K6360" s="11">
        <v>189</v>
      </c>
      <c r="L6360" s="12">
        <v>0</v>
      </c>
      <c r="M6360" s="7">
        <f t="shared" si="298"/>
        <v>2015</v>
      </c>
      <c r="N6360" s="7">
        <f t="shared" si="299"/>
        <v>10</v>
      </c>
      <c r="O6360" s="30">
        <f t="shared" si="300"/>
        <v>189</v>
      </c>
    </row>
    <row r="6361" spans="2:15" x14ac:dyDescent="0.2">
      <c r="B6361" s="13">
        <v>58046</v>
      </c>
      <c r="C6361" s="14">
        <v>42288.656111111239</v>
      </c>
      <c r="D6361" s="7" t="s">
        <v>7</v>
      </c>
      <c r="E6361" s="13">
        <v>2169</v>
      </c>
      <c r="F6361" s="7" t="s">
        <v>48</v>
      </c>
      <c r="G6361" s="7" t="s">
        <v>11</v>
      </c>
      <c r="H6361" s="13">
        <v>10.5</v>
      </c>
      <c r="I6361" s="13" t="str">
        <f>IF(G6361="Male",VLOOKUP(H6361,'Shoe size conversion table'!$B$6:$D$22,2),VLOOKUP(H6361,'Shoe size conversion table'!$J$6:$L$22,2))</f>
        <v>43-44</v>
      </c>
      <c r="J6361" s="13">
        <f>IF(G6361="Male",VLOOKUP(H6361,'Shoe size conversion table'!$B$6:$D$22,3),VLOOKUP(H6361,'Shoe size conversion table'!$J$6:$L$22,3))</f>
        <v>10</v>
      </c>
      <c r="K6361" s="11">
        <v>189</v>
      </c>
      <c r="L6361" s="12">
        <v>0</v>
      </c>
      <c r="M6361" s="7">
        <f t="shared" si="298"/>
        <v>2015</v>
      </c>
      <c r="N6361" s="7">
        <f t="shared" si="299"/>
        <v>10</v>
      </c>
      <c r="O6361" s="30">
        <f t="shared" si="300"/>
        <v>189</v>
      </c>
    </row>
    <row r="6362" spans="2:15" x14ac:dyDescent="0.2">
      <c r="B6362" s="13">
        <v>58047</v>
      </c>
      <c r="C6362" s="14">
        <v>42288.676111111206</v>
      </c>
      <c r="D6362" s="7" t="s">
        <v>9</v>
      </c>
      <c r="E6362" s="13">
        <v>2200</v>
      </c>
      <c r="F6362" s="7" t="s">
        <v>59</v>
      </c>
      <c r="G6362" s="7" t="s">
        <v>11</v>
      </c>
      <c r="H6362" s="13">
        <v>9.5</v>
      </c>
      <c r="I6362" s="13" t="str">
        <f>IF(G6362="Male",VLOOKUP(H6362,'Shoe size conversion table'!$B$6:$D$22,2),VLOOKUP(H6362,'Shoe size conversion table'!$J$6:$L$22,2))</f>
        <v>42-43</v>
      </c>
      <c r="J6362" s="13">
        <f>IF(G6362="Male",VLOOKUP(H6362,'Shoe size conversion table'!$B$6:$D$22,3),VLOOKUP(H6362,'Shoe size conversion table'!$J$6:$L$22,3))</f>
        <v>9</v>
      </c>
      <c r="K6362" s="11">
        <v>169</v>
      </c>
      <c r="L6362" s="12">
        <v>0.5</v>
      </c>
      <c r="M6362" s="7">
        <f t="shared" si="298"/>
        <v>2015</v>
      </c>
      <c r="N6362" s="7">
        <f t="shared" si="299"/>
        <v>10</v>
      </c>
      <c r="O6362" s="30">
        <f t="shared" si="300"/>
        <v>84.5</v>
      </c>
    </row>
    <row r="6363" spans="2:15" x14ac:dyDescent="0.2">
      <c r="B6363" s="13">
        <v>58048</v>
      </c>
      <c r="C6363" s="14">
        <v>42288.776111111096</v>
      </c>
      <c r="D6363" s="7" t="s">
        <v>10</v>
      </c>
      <c r="E6363" s="13">
        <v>2154</v>
      </c>
      <c r="F6363" s="7" t="s">
        <v>34</v>
      </c>
      <c r="G6363" s="7" t="s">
        <v>11</v>
      </c>
      <c r="H6363" s="13">
        <v>9</v>
      </c>
      <c r="I6363" s="13">
        <f>IF(G6363="Male",VLOOKUP(H6363,'Shoe size conversion table'!$B$6:$D$22,2),VLOOKUP(H6363,'Shoe size conversion table'!$J$6:$L$22,2))</f>
        <v>42</v>
      </c>
      <c r="J6363" s="13">
        <f>IF(G6363="Male",VLOOKUP(H6363,'Shoe size conversion table'!$B$6:$D$22,3),VLOOKUP(H6363,'Shoe size conversion table'!$J$6:$L$22,3))</f>
        <v>8.5</v>
      </c>
      <c r="K6363" s="11">
        <v>169</v>
      </c>
      <c r="L6363" s="12">
        <v>0</v>
      </c>
      <c r="M6363" s="7">
        <f t="shared" si="298"/>
        <v>2015</v>
      </c>
      <c r="N6363" s="7">
        <f t="shared" si="299"/>
        <v>10</v>
      </c>
      <c r="O6363" s="30">
        <f t="shared" si="300"/>
        <v>169</v>
      </c>
    </row>
    <row r="6364" spans="2:15" x14ac:dyDescent="0.2">
      <c r="B6364" s="13">
        <v>58049</v>
      </c>
      <c r="C6364" s="14">
        <v>42288.796111111202</v>
      </c>
      <c r="D6364" s="7" t="s">
        <v>10</v>
      </c>
      <c r="E6364" s="13">
        <v>2158</v>
      </c>
      <c r="F6364" s="7" t="s">
        <v>34</v>
      </c>
      <c r="G6364" s="7" t="s">
        <v>11</v>
      </c>
      <c r="H6364" s="13">
        <v>10</v>
      </c>
      <c r="I6364" s="13">
        <f>IF(G6364="Male",VLOOKUP(H6364,'Shoe size conversion table'!$B$6:$D$22,2),VLOOKUP(H6364,'Shoe size conversion table'!$J$6:$L$22,2))</f>
        <v>43</v>
      </c>
      <c r="J6364" s="13">
        <f>IF(G6364="Male",VLOOKUP(H6364,'Shoe size conversion table'!$B$6:$D$22,3),VLOOKUP(H6364,'Shoe size conversion table'!$J$6:$L$22,3))</f>
        <v>9.5</v>
      </c>
      <c r="K6364" s="11">
        <v>159</v>
      </c>
      <c r="L6364" s="12">
        <v>0</v>
      </c>
      <c r="M6364" s="7">
        <f t="shared" si="298"/>
        <v>2015</v>
      </c>
      <c r="N6364" s="7">
        <f t="shared" si="299"/>
        <v>10</v>
      </c>
      <c r="O6364" s="30">
        <f t="shared" si="300"/>
        <v>159</v>
      </c>
    </row>
    <row r="6365" spans="2:15" x14ac:dyDescent="0.2">
      <c r="B6365" s="13">
        <v>58050</v>
      </c>
      <c r="C6365" s="14">
        <v>42288.936111111201</v>
      </c>
      <c r="D6365" s="7" t="s">
        <v>10</v>
      </c>
      <c r="E6365" s="13">
        <v>2209</v>
      </c>
      <c r="F6365" s="7" t="s">
        <v>36</v>
      </c>
      <c r="G6365" s="7" t="s">
        <v>11</v>
      </c>
      <c r="H6365" s="13">
        <v>14</v>
      </c>
      <c r="I6365" s="13">
        <f>IF(G6365="Male",VLOOKUP(H6365,'Shoe size conversion table'!$B$6:$D$22,2),VLOOKUP(H6365,'Shoe size conversion table'!$J$6:$L$22,2))</f>
        <v>47</v>
      </c>
      <c r="J6365" s="13">
        <f>IF(G6365="Male",VLOOKUP(H6365,'Shoe size conversion table'!$B$6:$D$22,3),VLOOKUP(H6365,'Shoe size conversion table'!$J$6:$L$22,3))</f>
        <v>13.5</v>
      </c>
      <c r="K6365" s="11">
        <v>199</v>
      </c>
      <c r="L6365" s="12">
        <v>0</v>
      </c>
      <c r="M6365" s="7">
        <f t="shared" si="298"/>
        <v>2015</v>
      </c>
      <c r="N6365" s="7">
        <f t="shared" si="299"/>
        <v>10</v>
      </c>
      <c r="O6365" s="30">
        <f t="shared" si="300"/>
        <v>199</v>
      </c>
    </row>
    <row r="6366" spans="2:15" x14ac:dyDescent="0.2">
      <c r="B6366" s="13">
        <v>58051</v>
      </c>
      <c r="C6366" s="14">
        <v>42288.966111111091</v>
      </c>
      <c r="D6366" s="7" t="s">
        <v>10</v>
      </c>
      <c r="E6366" s="13">
        <v>2152</v>
      </c>
      <c r="F6366" s="7" t="s">
        <v>35</v>
      </c>
      <c r="G6366" s="7" t="s">
        <v>11</v>
      </c>
      <c r="H6366" s="13">
        <v>9.5</v>
      </c>
      <c r="I6366" s="13" t="str">
        <f>IF(G6366="Male",VLOOKUP(H6366,'Shoe size conversion table'!$B$6:$D$22,2),VLOOKUP(H6366,'Shoe size conversion table'!$J$6:$L$22,2))</f>
        <v>42-43</v>
      </c>
      <c r="J6366" s="13">
        <f>IF(G6366="Male",VLOOKUP(H6366,'Shoe size conversion table'!$B$6:$D$22,3),VLOOKUP(H6366,'Shoe size conversion table'!$J$6:$L$22,3))</f>
        <v>9</v>
      </c>
      <c r="K6366" s="11">
        <v>169</v>
      </c>
      <c r="L6366" s="12">
        <v>0</v>
      </c>
      <c r="M6366" s="7">
        <f t="shared" si="298"/>
        <v>2015</v>
      </c>
      <c r="N6366" s="7">
        <f t="shared" si="299"/>
        <v>10</v>
      </c>
      <c r="O6366" s="30">
        <f t="shared" si="300"/>
        <v>169</v>
      </c>
    </row>
    <row r="6367" spans="2:15" x14ac:dyDescent="0.2">
      <c r="B6367" s="13">
        <v>58052</v>
      </c>
      <c r="C6367" s="14">
        <v>42288.976111111093</v>
      </c>
      <c r="D6367" s="7" t="s">
        <v>7</v>
      </c>
      <c r="E6367" s="13">
        <v>2171</v>
      </c>
      <c r="F6367" s="7" t="s">
        <v>49</v>
      </c>
      <c r="G6367" s="7" t="s">
        <v>11</v>
      </c>
      <c r="H6367" s="13">
        <v>12</v>
      </c>
      <c r="I6367" s="13">
        <f>IF(G6367="Male",VLOOKUP(H6367,'Shoe size conversion table'!$B$6:$D$22,2),VLOOKUP(H6367,'Shoe size conversion table'!$J$6:$L$22,2))</f>
        <v>45</v>
      </c>
      <c r="J6367" s="13">
        <f>IF(G6367="Male",VLOOKUP(H6367,'Shoe size conversion table'!$B$6:$D$22,3),VLOOKUP(H6367,'Shoe size conversion table'!$J$6:$L$22,3))</f>
        <v>11.5</v>
      </c>
      <c r="K6367" s="11">
        <v>189</v>
      </c>
      <c r="L6367" s="12">
        <v>0</v>
      </c>
      <c r="M6367" s="7">
        <f t="shared" si="298"/>
        <v>2015</v>
      </c>
      <c r="N6367" s="7">
        <f t="shared" si="299"/>
        <v>10</v>
      </c>
      <c r="O6367" s="30">
        <f t="shared" si="300"/>
        <v>189</v>
      </c>
    </row>
    <row r="6368" spans="2:15" x14ac:dyDescent="0.2">
      <c r="B6368" s="13">
        <v>58053</v>
      </c>
      <c r="C6368" s="14">
        <v>42289.076111111317</v>
      </c>
      <c r="D6368" s="7" t="s">
        <v>10</v>
      </c>
      <c r="E6368" s="13">
        <v>2152</v>
      </c>
      <c r="F6368" s="7" t="s">
        <v>35</v>
      </c>
      <c r="G6368" s="7" t="s">
        <v>11</v>
      </c>
      <c r="H6368" s="13">
        <v>9.5</v>
      </c>
      <c r="I6368" s="13" t="str">
        <f>IF(G6368="Male",VLOOKUP(H6368,'Shoe size conversion table'!$B$6:$D$22,2),VLOOKUP(H6368,'Shoe size conversion table'!$J$6:$L$22,2))</f>
        <v>42-43</v>
      </c>
      <c r="J6368" s="13">
        <f>IF(G6368="Male",VLOOKUP(H6368,'Shoe size conversion table'!$B$6:$D$22,3),VLOOKUP(H6368,'Shoe size conversion table'!$J$6:$L$22,3))</f>
        <v>9</v>
      </c>
      <c r="K6368" s="11">
        <v>179</v>
      </c>
      <c r="L6368" s="12">
        <v>0.5</v>
      </c>
      <c r="M6368" s="7">
        <f t="shared" si="298"/>
        <v>2015</v>
      </c>
      <c r="N6368" s="7">
        <f t="shared" si="299"/>
        <v>10</v>
      </c>
      <c r="O6368" s="30">
        <f t="shared" si="300"/>
        <v>89.5</v>
      </c>
    </row>
    <row r="6369" spans="2:15" x14ac:dyDescent="0.2">
      <c r="B6369" s="13">
        <v>58054</v>
      </c>
      <c r="C6369" s="14">
        <v>42289.256111111092</v>
      </c>
      <c r="D6369" s="7" t="s">
        <v>8</v>
      </c>
      <c r="E6369" s="13">
        <v>2149</v>
      </c>
      <c r="F6369" s="7" t="s">
        <v>42</v>
      </c>
      <c r="G6369" s="7" t="s">
        <v>11</v>
      </c>
      <c r="H6369" s="13">
        <v>9.5</v>
      </c>
      <c r="I6369" s="13" t="str">
        <f>IF(G6369="Male",VLOOKUP(H6369,'Shoe size conversion table'!$B$6:$D$22,2),VLOOKUP(H6369,'Shoe size conversion table'!$J$6:$L$22,2))</f>
        <v>42-43</v>
      </c>
      <c r="J6369" s="13">
        <f>IF(G6369="Male",VLOOKUP(H6369,'Shoe size conversion table'!$B$6:$D$22,3),VLOOKUP(H6369,'Shoe size conversion table'!$J$6:$L$22,3))</f>
        <v>9</v>
      </c>
      <c r="K6369" s="11">
        <v>199</v>
      </c>
      <c r="L6369" s="12">
        <v>0.1</v>
      </c>
      <c r="M6369" s="7">
        <f t="shared" si="298"/>
        <v>2015</v>
      </c>
      <c r="N6369" s="7">
        <f t="shared" si="299"/>
        <v>10</v>
      </c>
      <c r="O6369" s="30">
        <f t="shared" si="300"/>
        <v>179.1</v>
      </c>
    </row>
    <row r="6370" spans="2:15" x14ac:dyDescent="0.2">
      <c r="B6370" s="13">
        <v>58055</v>
      </c>
      <c r="C6370" s="14">
        <v>42289.336111111246</v>
      </c>
      <c r="D6370" s="7" t="s">
        <v>7</v>
      </c>
      <c r="E6370" s="13">
        <v>2161</v>
      </c>
      <c r="F6370" s="7" t="s">
        <v>48</v>
      </c>
      <c r="G6370" s="7" t="s">
        <v>12</v>
      </c>
      <c r="H6370" s="13">
        <v>10.5</v>
      </c>
      <c r="I6370" s="13">
        <f>IF(G6370="Male",VLOOKUP(H6370,'Shoe size conversion table'!$B$6:$D$22,2),VLOOKUP(H6370,'Shoe size conversion table'!$J$6:$L$22,2))</f>
        <v>41</v>
      </c>
      <c r="J6370" s="13">
        <f>IF(G6370="Male",VLOOKUP(H6370,'Shoe size conversion table'!$B$6:$D$22,3),VLOOKUP(H6370,'Shoe size conversion table'!$J$6:$L$22,3))</f>
        <v>8.5</v>
      </c>
      <c r="K6370" s="11">
        <v>129</v>
      </c>
      <c r="L6370" s="12">
        <v>0</v>
      </c>
      <c r="M6370" s="7">
        <f t="shared" si="298"/>
        <v>2015</v>
      </c>
      <c r="N6370" s="7">
        <f t="shared" si="299"/>
        <v>10</v>
      </c>
      <c r="O6370" s="30">
        <f t="shared" si="300"/>
        <v>129</v>
      </c>
    </row>
    <row r="6371" spans="2:15" x14ac:dyDescent="0.2">
      <c r="B6371" s="13">
        <v>58056</v>
      </c>
      <c r="C6371" s="14">
        <v>42289.536111111316</v>
      </c>
      <c r="D6371" s="7" t="s">
        <v>10</v>
      </c>
      <c r="E6371" s="13">
        <v>2161</v>
      </c>
      <c r="F6371" s="7" t="s">
        <v>34</v>
      </c>
      <c r="G6371" s="7" t="s">
        <v>11</v>
      </c>
      <c r="H6371" s="13">
        <v>10.5</v>
      </c>
      <c r="I6371" s="13" t="str">
        <f>IF(G6371="Male",VLOOKUP(H6371,'Shoe size conversion table'!$B$6:$D$22,2),VLOOKUP(H6371,'Shoe size conversion table'!$J$6:$L$22,2))</f>
        <v>43-44</v>
      </c>
      <c r="J6371" s="13">
        <f>IF(G6371="Male",VLOOKUP(H6371,'Shoe size conversion table'!$B$6:$D$22,3),VLOOKUP(H6371,'Shoe size conversion table'!$J$6:$L$22,3))</f>
        <v>10</v>
      </c>
      <c r="K6371" s="11">
        <v>159</v>
      </c>
      <c r="L6371" s="12">
        <v>0</v>
      </c>
      <c r="M6371" s="7">
        <f t="shared" si="298"/>
        <v>2015</v>
      </c>
      <c r="N6371" s="7">
        <f t="shared" si="299"/>
        <v>10</v>
      </c>
      <c r="O6371" s="30">
        <f t="shared" si="300"/>
        <v>159</v>
      </c>
    </row>
    <row r="6372" spans="2:15" x14ac:dyDescent="0.2">
      <c r="B6372" s="13">
        <v>58057</v>
      </c>
      <c r="C6372" s="14">
        <v>42289.546111111202</v>
      </c>
      <c r="D6372" s="7" t="s">
        <v>10</v>
      </c>
      <c r="E6372" s="13">
        <v>2188</v>
      </c>
      <c r="F6372" s="7" t="s">
        <v>35</v>
      </c>
      <c r="G6372" s="7" t="s">
        <v>12</v>
      </c>
      <c r="H6372" s="13">
        <v>8</v>
      </c>
      <c r="I6372" s="13" t="str">
        <f>IF(G6372="Male",VLOOKUP(H6372,'Shoe size conversion table'!$B$6:$D$22,2),VLOOKUP(H6372,'Shoe size conversion table'!$J$6:$L$22,2))</f>
        <v>38-39</v>
      </c>
      <c r="J6372" s="13">
        <f>IF(G6372="Male",VLOOKUP(H6372,'Shoe size conversion table'!$B$6:$D$22,3),VLOOKUP(H6372,'Shoe size conversion table'!$J$6:$L$22,3))</f>
        <v>6</v>
      </c>
      <c r="K6372" s="11">
        <v>199</v>
      </c>
      <c r="L6372" s="12">
        <v>0</v>
      </c>
      <c r="M6372" s="7">
        <f t="shared" si="298"/>
        <v>2015</v>
      </c>
      <c r="N6372" s="7">
        <f t="shared" si="299"/>
        <v>10</v>
      </c>
      <c r="O6372" s="30">
        <f t="shared" si="300"/>
        <v>199</v>
      </c>
    </row>
    <row r="6373" spans="2:15" x14ac:dyDescent="0.2">
      <c r="B6373" s="13">
        <v>58057</v>
      </c>
      <c r="C6373" s="14">
        <v>42289.546111111202</v>
      </c>
      <c r="D6373" s="7" t="s">
        <v>10</v>
      </c>
      <c r="E6373" s="13">
        <v>2157</v>
      </c>
      <c r="F6373" s="7" t="s">
        <v>34</v>
      </c>
      <c r="G6373" s="7" t="s">
        <v>11</v>
      </c>
      <c r="H6373" s="13">
        <v>9</v>
      </c>
      <c r="I6373" s="13">
        <f>IF(G6373="Male",VLOOKUP(H6373,'Shoe size conversion table'!$B$6:$D$22,2),VLOOKUP(H6373,'Shoe size conversion table'!$J$6:$L$22,2))</f>
        <v>42</v>
      </c>
      <c r="J6373" s="13">
        <f>IF(G6373="Male",VLOOKUP(H6373,'Shoe size conversion table'!$B$6:$D$22,3),VLOOKUP(H6373,'Shoe size conversion table'!$J$6:$L$22,3))</f>
        <v>8.5</v>
      </c>
      <c r="K6373" s="11">
        <v>189</v>
      </c>
      <c r="L6373" s="12">
        <v>0.3</v>
      </c>
      <c r="M6373" s="7">
        <f t="shared" si="298"/>
        <v>2015</v>
      </c>
      <c r="N6373" s="7">
        <f t="shared" si="299"/>
        <v>10</v>
      </c>
      <c r="O6373" s="30">
        <f t="shared" si="300"/>
        <v>132.29999999999998</v>
      </c>
    </row>
    <row r="6374" spans="2:15" x14ac:dyDescent="0.2">
      <c r="B6374" s="13">
        <v>58058</v>
      </c>
      <c r="C6374" s="14">
        <v>42289.776111111096</v>
      </c>
      <c r="D6374" s="7" t="s">
        <v>7</v>
      </c>
      <c r="E6374" s="13">
        <v>2231</v>
      </c>
      <c r="F6374" s="7" t="s">
        <v>45</v>
      </c>
      <c r="G6374" s="7" t="s">
        <v>11</v>
      </c>
      <c r="H6374" s="13">
        <v>8.5</v>
      </c>
      <c r="I6374" s="13" t="str">
        <f>IF(G6374="Male",VLOOKUP(H6374,'Shoe size conversion table'!$B$6:$D$22,2),VLOOKUP(H6374,'Shoe size conversion table'!$J$6:$L$22,2))</f>
        <v>41-42</v>
      </c>
      <c r="J6374" s="13">
        <f>IF(G6374="Male",VLOOKUP(H6374,'Shoe size conversion table'!$B$6:$D$22,3),VLOOKUP(H6374,'Shoe size conversion table'!$J$6:$L$22,3))</f>
        <v>8</v>
      </c>
      <c r="K6374" s="11">
        <v>149</v>
      </c>
      <c r="L6374" s="12">
        <v>0.3</v>
      </c>
      <c r="M6374" s="7">
        <f t="shared" si="298"/>
        <v>2015</v>
      </c>
      <c r="N6374" s="7">
        <f t="shared" si="299"/>
        <v>10</v>
      </c>
      <c r="O6374" s="30">
        <f t="shared" si="300"/>
        <v>104.3</v>
      </c>
    </row>
    <row r="6375" spans="2:15" x14ac:dyDescent="0.2">
      <c r="B6375" s="13">
        <v>58059</v>
      </c>
      <c r="C6375" s="14">
        <v>42289.776111111096</v>
      </c>
      <c r="D6375" s="7" t="s">
        <v>10</v>
      </c>
      <c r="E6375" s="13">
        <v>2183</v>
      </c>
      <c r="F6375" s="7" t="s">
        <v>34</v>
      </c>
      <c r="G6375" s="7" t="s">
        <v>12</v>
      </c>
      <c r="H6375" s="13">
        <v>8</v>
      </c>
      <c r="I6375" s="13" t="str">
        <f>IF(G6375="Male",VLOOKUP(H6375,'Shoe size conversion table'!$B$6:$D$22,2),VLOOKUP(H6375,'Shoe size conversion table'!$J$6:$L$22,2))</f>
        <v>38-39</v>
      </c>
      <c r="J6375" s="13">
        <f>IF(G6375="Male",VLOOKUP(H6375,'Shoe size conversion table'!$B$6:$D$22,3),VLOOKUP(H6375,'Shoe size conversion table'!$J$6:$L$22,3))</f>
        <v>6</v>
      </c>
      <c r="K6375" s="11">
        <v>139</v>
      </c>
      <c r="L6375" s="12">
        <v>0</v>
      </c>
      <c r="M6375" s="7">
        <f t="shared" si="298"/>
        <v>2015</v>
      </c>
      <c r="N6375" s="7">
        <f t="shared" si="299"/>
        <v>10</v>
      </c>
      <c r="O6375" s="30">
        <f t="shared" si="300"/>
        <v>139</v>
      </c>
    </row>
    <row r="6376" spans="2:15" x14ac:dyDescent="0.2">
      <c r="B6376" s="13">
        <v>58060</v>
      </c>
      <c r="C6376" s="14">
        <v>42289.906111111202</v>
      </c>
      <c r="D6376" s="7" t="s">
        <v>9</v>
      </c>
      <c r="E6376" s="13">
        <v>2155</v>
      </c>
      <c r="F6376" s="7" t="s">
        <v>60</v>
      </c>
      <c r="G6376" s="7" t="s">
        <v>11</v>
      </c>
      <c r="H6376" s="13">
        <v>9.5</v>
      </c>
      <c r="I6376" s="13" t="str">
        <f>IF(G6376="Male",VLOOKUP(H6376,'Shoe size conversion table'!$B$6:$D$22,2),VLOOKUP(H6376,'Shoe size conversion table'!$J$6:$L$22,2))</f>
        <v>42-43</v>
      </c>
      <c r="J6376" s="13">
        <f>IF(G6376="Male",VLOOKUP(H6376,'Shoe size conversion table'!$B$6:$D$22,3),VLOOKUP(H6376,'Shoe size conversion table'!$J$6:$L$22,3))</f>
        <v>9</v>
      </c>
      <c r="K6376" s="11">
        <v>189</v>
      </c>
      <c r="L6376" s="12">
        <v>0</v>
      </c>
      <c r="M6376" s="7">
        <f t="shared" si="298"/>
        <v>2015</v>
      </c>
      <c r="N6376" s="7">
        <f t="shared" si="299"/>
        <v>10</v>
      </c>
      <c r="O6376" s="30">
        <f t="shared" si="300"/>
        <v>189</v>
      </c>
    </row>
    <row r="6377" spans="2:15" x14ac:dyDescent="0.2">
      <c r="B6377" s="13">
        <v>58061</v>
      </c>
      <c r="C6377" s="14">
        <v>42289.926111111243</v>
      </c>
      <c r="D6377" s="7" t="s">
        <v>10</v>
      </c>
      <c r="E6377" s="13">
        <v>2179</v>
      </c>
      <c r="F6377" s="7" t="s">
        <v>34</v>
      </c>
      <c r="G6377" s="7" t="s">
        <v>12</v>
      </c>
      <c r="H6377" s="13">
        <v>8</v>
      </c>
      <c r="I6377" s="13" t="str">
        <f>IF(G6377="Male",VLOOKUP(H6377,'Shoe size conversion table'!$B$6:$D$22,2),VLOOKUP(H6377,'Shoe size conversion table'!$J$6:$L$22,2))</f>
        <v>38-39</v>
      </c>
      <c r="J6377" s="13">
        <f>IF(G6377="Male",VLOOKUP(H6377,'Shoe size conversion table'!$B$6:$D$22,3),VLOOKUP(H6377,'Shoe size conversion table'!$J$6:$L$22,3))</f>
        <v>6</v>
      </c>
      <c r="K6377" s="11">
        <v>159</v>
      </c>
      <c r="L6377" s="12">
        <v>0</v>
      </c>
      <c r="M6377" s="7">
        <f t="shared" si="298"/>
        <v>2015</v>
      </c>
      <c r="N6377" s="7">
        <f t="shared" si="299"/>
        <v>10</v>
      </c>
      <c r="O6377" s="30">
        <f t="shared" si="300"/>
        <v>159</v>
      </c>
    </row>
    <row r="6378" spans="2:15" x14ac:dyDescent="0.2">
      <c r="B6378" s="13">
        <v>58062</v>
      </c>
      <c r="C6378" s="14">
        <v>42289.936111111201</v>
      </c>
      <c r="D6378" s="7" t="s">
        <v>10</v>
      </c>
      <c r="E6378" s="13">
        <v>2198</v>
      </c>
      <c r="F6378" s="7" t="s">
        <v>36</v>
      </c>
      <c r="G6378" s="7" t="s">
        <v>11</v>
      </c>
      <c r="H6378" s="13">
        <v>10.5</v>
      </c>
      <c r="I6378" s="13" t="str">
        <f>IF(G6378="Male",VLOOKUP(H6378,'Shoe size conversion table'!$B$6:$D$22,2),VLOOKUP(H6378,'Shoe size conversion table'!$J$6:$L$22,2))</f>
        <v>43-44</v>
      </c>
      <c r="J6378" s="13">
        <f>IF(G6378="Male",VLOOKUP(H6378,'Shoe size conversion table'!$B$6:$D$22,3),VLOOKUP(H6378,'Shoe size conversion table'!$J$6:$L$22,3))</f>
        <v>10</v>
      </c>
      <c r="K6378" s="11">
        <v>139</v>
      </c>
      <c r="L6378" s="12">
        <v>0</v>
      </c>
      <c r="M6378" s="7">
        <f t="shared" si="298"/>
        <v>2015</v>
      </c>
      <c r="N6378" s="7">
        <f t="shared" si="299"/>
        <v>10</v>
      </c>
      <c r="O6378" s="30">
        <f t="shared" si="300"/>
        <v>139</v>
      </c>
    </row>
    <row r="6379" spans="2:15" x14ac:dyDescent="0.2">
      <c r="B6379" s="13">
        <v>58063</v>
      </c>
      <c r="C6379" s="14">
        <v>42289.946111111094</v>
      </c>
      <c r="D6379" s="7" t="s">
        <v>10</v>
      </c>
      <c r="E6379" s="13">
        <v>2154</v>
      </c>
      <c r="F6379" s="7" t="s">
        <v>34</v>
      </c>
      <c r="G6379" s="7" t="s">
        <v>12</v>
      </c>
      <c r="H6379" s="13">
        <v>8</v>
      </c>
      <c r="I6379" s="13" t="str">
        <f>IF(G6379="Male",VLOOKUP(H6379,'Shoe size conversion table'!$B$6:$D$22,2),VLOOKUP(H6379,'Shoe size conversion table'!$J$6:$L$22,2))</f>
        <v>38-39</v>
      </c>
      <c r="J6379" s="13">
        <f>IF(G6379="Male",VLOOKUP(H6379,'Shoe size conversion table'!$B$6:$D$22,3),VLOOKUP(H6379,'Shoe size conversion table'!$J$6:$L$22,3))</f>
        <v>6</v>
      </c>
      <c r="K6379" s="11">
        <v>169</v>
      </c>
      <c r="L6379" s="12">
        <v>0.5</v>
      </c>
      <c r="M6379" s="7">
        <f t="shared" si="298"/>
        <v>2015</v>
      </c>
      <c r="N6379" s="7">
        <f t="shared" si="299"/>
        <v>10</v>
      </c>
      <c r="O6379" s="30">
        <f t="shared" si="300"/>
        <v>84.5</v>
      </c>
    </row>
    <row r="6380" spans="2:15" x14ac:dyDescent="0.2">
      <c r="B6380" s="13">
        <v>58064</v>
      </c>
      <c r="C6380" s="14">
        <v>42289.976111111093</v>
      </c>
      <c r="D6380" s="7" t="s">
        <v>9</v>
      </c>
      <c r="E6380" s="13">
        <v>2230</v>
      </c>
      <c r="F6380" s="7" t="s">
        <v>62</v>
      </c>
      <c r="G6380" s="7" t="s">
        <v>12</v>
      </c>
      <c r="H6380" s="13">
        <v>9.5</v>
      </c>
      <c r="I6380" s="13">
        <f>IF(G6380="Male",VLOOKUP(H6380,'Shoe size conversion table'!$B$6:$D$22,2),VLOOKUP(H6380,'Shoe size conversion table'!$J$6:$L$22,2))</f>
        <v>40</v>
      </c>
      <c r="J6380" s="13">
        <f>IF(G6380="Male",VLOOKUP(H6380,'Shoe size conversion table'!$B$6:$D$22,3),VLOOKUP(H6380,'Shoe size conversion table'!$J$6:$L$22,3))</f>
        <v>7.5</v>
      </c>
      <c r="K6380" s="11">
        <v>189</v>
      </c>
      <c r="L6380" s="12">
        <v>0.3</v>
      </c>
      <c r="M6380" s="7">
        <f t="shared" si="298"/>
        <v>2015</v>
      </c>
      <c r="N6380" s="7">
        <f t="shared" si="299"/>
        <v>10</v>
      </c>
      <c r="O6380" s="30">
        <f t="shared" si="300"/>
        <v>132.29999999999998</v>
      </c>
    </row>
    <row r="6381" spans="2:15" x14ac:dyDescent="0.2">
      <c r="B6381" s="13">
        <v>58065</v>
      </c>
      <c r="C6381" s="14">
        <v>42290.006111111201</v>
      </c>
      <c r="D6381" s="7" t="s">
        <v>8</v>
      </c>
      <c r="E6381" s="13">
        <v>2241</v>
      </c>
      <c r="F6381" s="7" t="s">
        <v>41</v>
      </c>
      <c r="G6381" s="7" t="s">
        <v>12</v>
      </c>
      <c r="H6381" s="13">
        <v>9</v>
      </c>
      <c r="I6381" s="13" t="str">
        <f>IF(G6381="Male",VLOOKUP(H6381,'Shoe size conversion table'!$B$6:$D$22,2),VLOOKUP(H6381,'Shoe size conversion table'!$J$6:$L$22,2))</f>
        <v>39-40</v>
      </c>
      <c r="J6381" s="13">
        <f>IF(G6381="Male",VLOOKUP(H6381,'Shoe size conversion table'!$B$6:$D$22,3),VLOOKUP(H6381,'Shoe size conversion table'!$J$6:$L$22,3))</f>
        <v>7</v>
      </c>
      <c r="K6381" s="11">
        <v>179</v>
      </c>
      <c r="L6381" s="12">
        <v>0</v>
      </c>
      <c r="M6381" s="7">
        <f t="shared" si="298"/>
        <v>2015</v>
      </c>
      <c r="N6381" s="7">
        <f t="shared" si="299"/>
        <v>10</v>
      </c>
      <c r="O6381" s="30">
        <f t="shared" si="300"/>
        <v>179</v>
      </c>
    </row>
    <row r="6382" spans="2:15" x14ac:dyDescent="0.2">
      <c r="B6382" s="13">
        <v>58066</v>
      </c>
      <c r="C6382" s="14">
        <v>42290.016111111094</v>
      </c>
      <c r="D6382" s="7" t="s">
        <v>7</v>
      </c>
      <c r="E6382" s="13">
        <v>2219</v>
      </c>
      <c r="F6382" s="7" t="s">
        <v>49</v>
      </c>
      <c r="G6382" s="7" t="s">
        <v>12</v>
      </c>
      <c r="H6382" s="13">
        <v>8</v>
      </c>
      <c r="I6382" s="13" t="str">
        <f>IF(G6382="Male",VLOOKUP(H6382,'Shoe size conversion table'!$B$6:$D$22,2),VLOOKUP(H6382,'Shoe size conversion table'!$J$6:$L$22,2))</f>
        <v>38-39</v>
      </c>
      <c r="J6382" s="13">
        <f>IF(G6382="Male",VLOOKUP(H6382,'Shoe size conversion table'!$B$6:$D$22,3),VLOOKUP(H6382,'Shoe size conversion table'!$J$6:$L$22,3))</f>
        <v>6</v>
      </c>
      <c r="K6382" s="11">
        <v>179</v>
      </c>
      <c r="L6382" s="12">
        <v>0</v>
      </c>
      <c r="M6382" s="7">
        <f t="shared" si="298"/>
        <v>2015</v>
      </c>
      <c r="N6382" s="7">
        <f t="shared" si="299"/>
        <v>10</v>
      </c>
      <c r="O6382" s="30">
        <f t="shared" si="300"/>
        <v>179</v>
      </c>
    </row>
    <row r="6383" spans="2:15" x14ac:dyDescent="0.2">
      <c r="B6383" s="13">
        <v>58067</v>
      </c>
      <c r="C6383" s="14">
        <v>42290.026111111321</v>
      </c>
      <c r="D6383" s="7" t="s">
        <v>7</v>
      </c>
      <c r="E6383" s="13">
        <v>2186</v>
      </c>
      <c r="F6383" s="7" t="s">
        <v>52</v>
      </c>
      <c r="G6383" s="7" t="s">
        <v>11</v>
      </c>
      <c r="H6383" s="13">
        <v>8</v>
      </c>
      <c r="I6383" s="13">
        <f>IF(G6383="Male",VLOOKUP(H6383,'Shoe size conversion table'!$B$6:$D$22,2),VLOOKUP(H6383,'Shoe size conversion table'!$J$6:$L$22,2))</f>
        <v>41</v>
      </c>
      <c r="J6383" s="13">
        <f>IF(G6383="Male",VLOOKUP(H6383,'Shoe size conversion table'!$B$6:$D$22,3),VLOOKUP(H6383,'Shoe size conversion table'!$J$6:$L$22,3))</f>
        <v>7.5</v>
      </c>
      <c r="K6383" s="11">
        <v>159</v>
      </c>
      <c r="L6383" s="12">
        <v>0.3</v>
      </c>
      <c r="M6383" s="7">
        <f t="shared" si="298"/>
        <v>2015</v>
      </c>
      <c r="N6383" s="7">
        <f t="shared" si="299"/>
        <v>10</v>
      </c>
      <c r="O6383" s="30">
        <f t="shared" si="300"/>
        <v>111.3</v>
      </c>
    </row>
    <row r="6384" spans="2:15" x14ac:dyDescent="0.2">
      <c r="B6384" s="13">
        <v>58068</v>
      </c>
      <c r="C6384" s="14">
        <v>42290.126111111094</v>
      </c>
      <c r="D6384" s="7" t="s">
        <v>8</v>
      </c>
      <c r="E6384" s="13">
        <v>2223</v>
      </c>
      <c r="F6384" s="7" t="s">
        <v>39</v>
      </c>
      <c r="G6384" s="7" t="s">
        <v>11</v>
      </c>
      <c r="H6384" s="13">
        <v>8.5</v>
      </c>
      <c r="I6384" s="13" t="str">
        <f>IF(G6384="Male",VLOOKUP(H6384,'Shoe size conversion table'!$B$6:$D$22,2),VLOOKUP(H6384,'Shoe size conversion table'!$J$6:$L$22,2))</f>
        <v>41-42</v>
      </c>
      <c r="J6384" s="13">
        <f>IF(G6384="Male",VLOOKUP(H6384,'Shoe size conversion table'!$B$6:$D$22,3),VLOOKUP(H6384,'Shoe size conversion table'!$J$6:$L$22,3))</f>
        <v>8</v>
      </c>
      <c r="K6384" s="11">
        <v>169</v>
      </c>
      <c r="L6384" s="12">
        <v>0.2</v>
      </c>
      <c r="M6384" s="7">
        <f t="shared" si="298"/>
        <v>2015</v>
      </c>
      <c r="N6384" s="7">
        <f t="shared" si="299"/>
        <v>10</v>
      </c>
      <c r="O6384" s="30">
        <f t="shared" si="300"/>
        <v>135.20000000000002</v>
      </c>
    </row>
    <row r="6385" spans="2:15" x14ac:dyDescent="0.2">
      <c r="B6385" s="13">
        <v>58069</v>
      </c>
      <c r="C6385" s="14">
        <v>42290.216111111316</v>
      </c>
      <c r="D6385" s="7" t="s">
        <v>10</v>
      </c>
      <c r="E6385" s="13">
        <v>2226</v>
      </c>
      <c r="F6385" s="7" t="s">
        <v>35</v>
      </c>
      <c r="G6385" s="7" t="s">
        <v>11</v>
      </c>
      <c r="H6385" s="13">
        <v>9.5</v>
      </c>
      <c r="I6385" s="13" t="str">
        <f>IF(G6385="Male",VLOOKUP(H6385,'Shoe size conversion table'!$B$6:$D$22,2),VLOOKUP(H6385,'Shoe size conversion table'!$J$6:$L$22,2))</f>
        <v>42-43</v>
      </c>
      <c r="J6385" s="13">
        <f>IF(G6385="Male",VLOOKUP(H6385,'Shoe size conversion table'!$B$6:$D$22,3),VLOOKUP(H6385,'Shoe size conversion table'!$J$6:$L$22,3))</f>
        <v>9</v>
      </c>
      <c r="K6385" s="11">
        <v>139</v>
      </c>
      <c r="L6385" s="12">
        <v>0</v>
      </c>
      <c r="M6385" s="7">
        <f t="shared" si="298"/>
        <v>2015</v>
      </c>
      <c r="N6385" s="7">
        <f t="shared" si="299"/>
        <v>10</v>
      </c>
      <c r="O6385" s="30">
        <f t="shared" si="300"/>
        <v>139</v>
      </c>
    </row>
    <row r="6386" spans="2:15" x14ac:dyDescent="0.2">
      <c r="B6386" s="13">
        <v>58070</v>
      </c>
      <c r="C6386" s="14">
        <v>42290.326111111317</v>
      </c>
      <c r="D6386" s="7" t="s">
        <v>7</v>
      </c>
      <c r="E6386" s="13">
        <v>2220</v>
      </c>
      <c r="F6386" s="7" t="s">
        <v>43</v>
      </c>
      <c r="G6386" s="7" t="s">
        <v>12</v>
      </c>
      <c r="H6386" s="13">
        <v>8.5</v>
      </c>
      <c r="I6386" s="13">
        <f>IF(G6386="Male",VLOOKUP(H6386,'Shoe size conversion table'!$B$6:$D$22,2),VLOOKUP(H6386,'Shoe size conversion table'!$J$6:$L$22,2))</f>
        <v>39</v>
      </c>
      <c r="J6386" s="13">
        <f>IF(G6386="Male",VLOOKUP(H6386,'Shoe size conversion table'!$B$6:$D$22,3),VLOOKUP(H6386,'Shoe size conversion table'!$J$6:$L$22,3))</f>
        <v>6.5</v>
      </c>
      <c r="K6386" s="11">
        <v>179</v>
      </c>
      <c r="L6386" s="12">
        <v>0</v>
      </c>
      <c r="M6386" s="7">
        <f t="shared" si="298"/>
        <v>2015</v>
      </c>
      <c r="N6386" s="7">
        <f t="shared" si="299"/>
        <v>10</v>
      </c>
      <c r="O6386" s="30">
        <f t="shared" si="300"/>
        <v>179</v>
      </c>
    </row>
    <row r="6387" spans="2:15" x14ac:dyDescent="0.2">
      <c r="B6387" s="13">
        <v>58071</v>
      </c>
      <c r="C6387" s="14">
        <v>42290.536111111316</v>
      </c>
      <c r="D6387" s="7" t="s">
        <v>7</v>
      </c>
      <c r="E6387" s="13">
        <v>2163</v>
      </c>
      <c r="F6387" s="7" t="s">
        <v>50</v>
      </c>
      <c r="G6387" s="7" t="s">
        <v>12</v>
      </c>
      <c r="H6387" s="13">
        <v>7.5</v>
      </c>
      <c r="I6387" s="13">
        <f>IF(G6387="Male",VLOOKUP(H6387,'Shoe size conversion table'!$B$6:$D$22,2),VLOOKUP(H6387,'Shoe size conversion table'!$J$6:$L$22,2))</f>
        <v>38</v>
      </c>
      <c r="J6387" s="13">
        <f>IF(G6387="Male",VLOOKUP(H6387,'Shoe size conversion table'!$B$6:$D$22,3),VLOOKUP(H6387,'Shoe size conversion table'!$J$6:$L$22,3))</f>
        <v>5.5</v>
      </c>
      <c r="K6387" s="11">
        <v>129</v>
      </c>
      <c r="L6387" s="12">
        <v>0.5</v>
      </c>
      <c r="M6387" s="7">
        <f t="shared" si="298"/>
        <v>2015</v>
      </c>
      <c r="N6387" s="7">
        <f t="shared" si="299"/>
        <v>10</v>
      </c>
      <c r="O6387" s="30">
        <f t="shared" si="300"/>
        <v>64.5</v>
      </c>
    </row>
    <row r="6388" spans="2:15" x14ac:dyDescent="0.2">
      <c r="B6388" s="13">
        <v>58072</v>
      </c>
      <c r="C6388" s="14">
        <v>42290.776111111096</v>
      </c>
      <c r="D6388" s="7" t="s">
        <v>10</v>
      </c>
      <c r="E6388" s="13">
        <v>2225</v>
      </c>
      <c r="F6388" s="7" t="s">
        <v>36</v>
      </c>
      <c r="G6388" s="7" t="s">
        <v>11</v>
      </c>
      <c r="H6388" s="13">
        <v>8.5</v>
      </c>
      <c r="I6388" s="13" t="str">
        <f>IF(G6388="Male",VLOOKUP(H6388,'Shoe size conversion table'!$B$6:$D$22,2),VLOOKUP(H6388,'Shoe size conversion table'!$J$6:$L$22,2))</f>
        <v>41-42</v>
      </c>
      <c r="J6388" s="13">
        <f>IF(G6388="Male",VLOOKUP(H6388,'Shoe size conversion table'!$B$6:$D$22,3),VLOOKUP(H6388,'Shoe size conversion table'!$J$6:$L$22,3))</f>
        <v>8</v>
      </c>
      <c r="K6388" s="11">
        <v>199</v>
      </c>
      <c r="L6388" s="12">
        <v>0</v>
      </c>
      <c r="M6388" s="7">
        <f t="shared" si="298"/>
        <v>2015</v>
      </c>
      <c r="N6388" s="7">
        <f t="shared" si="299"/>
        <v>10</v>
      </c>
      <c r="O6388" s="30">
        <f t="shared" si="300"/>
        <v>199</v>
      </c>
    </row>
    <row r="6389" spans="2:15" x14ac:dyDescent="0.2">
      <c r="B6389" s="13">
        <v>58072</v>
      </c>
      <c r="C6389" s="14">
        <v>42290.776111111096</v>
      </c>
      <c r="D6389" s="7" t="s">
        <v>10</v>
      </c>
      <c r="E6389" s="13">
        <v>2237</v>
      </c>
      <c r="F6389" s="7" t="s">
        <v>35</v>
      </c>
      <c r="G6389" s="7" t="s">
        <v>12</v>
      </c>
      <c r="H6389" s="13">
        <v>10.5</v>
      </c>
      <c r="I6389" s="13">
        <f>IF(G6389="Male",VLOOKUP(H6389,'Shoe size conversion table'!$B$6:$D$22,2),VLOOKUP(H6389,'Shoe size conversion table'!$J$6:$L$22,2))</f>
        <v>41</v>
      </c>
      <c r="J6389" s="13">
        <f>IF(G6389="Male",VLOOKUP(H6389,'Shoe size conversion table'!$B$6:$D$22,3),VLOOKUP(H6389,'Shoe size conversion table'!$J$6:$L$22,3))</f>
        <v>8.5</v>
      </c>
      <c r="K6389" s="11">
        <v>179</v>
      </c>
      <c r="L6389" s="12">
        <v>0</v>
      </c>
      <c r="M6389" s="7">
        <f t="shared" si="298"/>
        <v>2015</v>
      </c>
      <c r="N6389" s="7">
        <f t="shared" si="299"/>
        <v>10</v>
      </c>
      <c r="O6389" s="30">
        <f t="shared" si="300"/>
        <v>179</v>
      </c>
    </row>
    <row r="6390" spans="2:15" x14ac:dyDescent="0.2">
      <c r="B6390" s="13">
        <v>58073</v>
      </c>
      <c r="C6390" s="14">
        <v>42290.796111111202</v>
      </c>
      <c r="D6390" s="7" t="s">
        <v>10</v>
      </c>
      <c r="E6390" s="13">
        <v>2200</v>
      </c>
      <c r="F6390" s="7" t="s">
        <v>35</v>
      </c>
      <c r="G6390" s="7" t="s">
        <v>11</v>
      </c>
      <c r="H6390" s="13">
        <v>9.5</v>
      </c>
      <c r="I6390" s="13" t="str">
        <f>IF(G6390="Male",VLOOKUP(H6390,'Shoe size conversion table'!$B$6:$D$22,2),VLOOKUP(H6390,'Shoe size conversion table'!$J$6:$L$22,2))</f>
        <v>42-43</v>
      </c>
      <c r="J6390" s="13">
        <f>IF(G6390="Male",VLOOKUP(H6390,'Shoe size conversion table'!$B$6:$D$22,3),VLOOKUP(H6390,'Shoe size conversion table'!$J$6:$L$22,3))</f>
        <v>9</v>
      </c>
      <c r="K6390" s="11">
        <v>179</v>
      </c>
      <c r="L6390" s="12">
        <v>0</v>
      </c>
      <c r="M6390" s="7">
        <f t="shared" si="298"/>
        <v>2015</v>
      </c>
      <c r="N6390" s="7">
        <f t="shared" si="299"/>
        <v>10</v>
      </c>
      <c r="O6390" s="30">
        <f t="shared" si="300"/>
        <v>179</v>
      </c>
    </row>
    <row r="6391" spans="2:15" x14ac:dyDescent="0.2">
      <c r="B6391" s="13">
        <v>58074</v>
      </c>
      <c r="C6391" s="14">
        <v>42290.906111111202</v>
      </c>
      <c r="D6391" s="7" t="s">
        <v>9</v>
      </c>
      <c r="E6391" s="13">
        <v>2207</v>
      </c>
      <c r="F6391" s="7" t="s">
        <v>59</v>
      </c>
      <c r="G6391" s="7" t="s">
        <v>11</v>
      </c>
      <c r="H6391" s="13">
        <v>10.5</v>
      </c>
      <c r="I6391" s="13" t="str">
        <f>IF(G6391="Male",VLOOKUP(H6391,'Shoe size conversion table'!$B$6:$D$22,2),VLOOKUP(H6391,'Shoe size conversion table'!$J$6:$L$22,2))</f>
        <v>43-44</v>
      </c>
      <c r="J6391" s="13">
        <f>IF(G6391="Male",VLOOKUP(H6391,'Shoe size conversion table'!$B$6:$D$22,3),VLOOKUP(H6391,'Shoe size conversion table'!$J$6:$L$22,3))</f>
        <v>10</v>
      </c>
      <c r="K6391" s="11">
        <v>199</v>
      </c>
      <c r="L6391" s="12">
        <v>0</v>
      </c>
      <c r="M6391" s="7">
        <f t="shared" si="298"/>
        <v>2015</v>
      </c>
      <c r="N6391" s="7">
        <f t="shared" si="299"/>
        <v>10</v>
      </c>
      <c r="O6391" s="30">
        <f t="shared" si="300"/>
        <v>199</v>
      </c>
    </row>
    <row r="6392" spans="2:15" x14ac:dyDescent="0.2">
      <c r="B6392" s="13">
        <v>58075</v>
      </c>
      <c r="C6392" s="14">
        <v>42290.976111111093</v>
      </c>
      <c r="D6392" s="7" t="s">
        <v>9</v>
      </c>
      <c r="E6392" s="13">
        <v>2185</v>
      </c>
      <c r="F6392" s="7" t="s">
        <v>60</v>
      </c>
      <c r="G6392" s="7" t="s">
        <v>12</v>
      </c>
      <c r="H6392" s="13">
        <v>9.5</v>
      </c>
      <c r="I6392" s="13">
        <f>IF(G6392="Male",VLOOKUP(H6392,'Shoe size conversion table'!$B$6:$D$22,2),VLOOKUP(H6392,'Shoe size conversion table'!$J$6:$L$22,2))</f>
        <v>40</v>
      </c>
      <c r="J6392" s="13">
        <f>IF(G6392="Male",VLOOKUP(H6392,'Shoe size conversion table'!$B$6:$D$22,3),VLOOKUP(H6392,'Shoe size conversion table'!$J$6:$L$22,3))</f>
        <v>7.5</v>
      </c>
      <c r="K6392" s="11">
        <v>159</v>
      </c>
      <c r="L6392" s="12">
        <v>0.3</v>
      </c>
      <c r="M6392" s="7">
        <f t="shared" si="298"/>
        <v>2015</v>
      </c>
      <c r="N6392" s="7">
        <f t="shared" si="299"/>
        <v>10</v>
      </c>
      <c r="O6392" s="30">
        <f t="shared" si="300"/>
        <v>111.3</v>
      </c>
    </row>
    <row r="6393" spans="2:15" x14ac:dyDescent="0.2">
      <c r="B6393" s="13">
        <v>58076</v>
      </c>
      <c r="C6393" s="14">
        <v>42291.006111111201</v>
      </c>
      <c r="D6393" s="7" t="s">
        <v>9</v>
      </c>
      <c r="E6393" s="13">
        <v>2241</v>
      </c>
      <c r="F6393" s="7" t="s">
        <v>58</v>
      </c>
      <c r="G6393" s="7" t="s">
        <v>11</v>
      </c>
      <c r="H6393" s="13">
        <v>6.5</v>
      </c>
      <c r="I6393" s="13">
        <f>IF(G6393="Male",VLOOKUP(H6393,'Shoe size conversion table'!$B$6:$D$22,2),VLOOKUP(H6393,'Shoe size conversion table'!$J$6:$L$22,2))</f>
        <v>39</v>
      </c>
      <c r="J6393" s="13">
        <f>IF(G6393="Male",VLOOKUP(H6393,'Shoe size conversion table'!$B$6:$D$22,3),VLOOKUP(H6393,'Shoe size conversion table'!$J$6:$L$22,3))</f>
        <v>6</v>
      </c>
      <c r="K6393" s="11">
        <v>179</v>
      </c>
      <c r="L6393" s="12">
        <v>0</v>
      </c>
      <c r="M6393" s="7">
        <f t="shared" si="298"/>
        <v>2015</v>
      </c>
      <c r="N6393" s="7">
        <f t="shared" si="299"/>
        <v>10</v>
      </c>
      <c r="O6393" s="30">
        <f t="shared" si="300"/>
        <v>179</v>
      </c>
    </row>
    <row r="6394" spans="2:15" x14ac:dyDescent="0.2">
      <c r="B6394" s="13">
        <v>58077</v>
      </c>
      <c r="C6394" s="14">
        <v>42291.046111111245</v>
      </c>
      <c r="D6394" s="7" t="s">
        <v>7</v>
      </c>
      <c r="E6394" s="13">
        <v>2155</v>
      </c>
      <c r="F6394" s="7" t="s">
        <v>57</v>
      </c>
      <c r="G6394" s="7" t="s">
        <v>11</v>
      </c>
      <c r="H6394" s="13">
        <v>13</v>
      </c>
      <c r="I6394" s="13">
        <f>IF(G6394="Male",VLOOKUP(H6394,'Shoe size conversion table'!$B$6:$D$22,2),VLOOKUP(H6394,'Shoe size conversion table'!$J$6:$L$22,2))</f>
        <v>46</v>
      </c>
      <c r="J6394" s="13">
        <f>IF(G6394="Male",VLOOKUP(H6394,'Shoe size conversion table'!$B$6:$D$22,3),VLOOKUP(H6394,'Shoe size conversion table'!$J$6:$L$22,3))</f>
        <v>12.5</v>
      </c>
      <c r="K6394" s="11">
        <v>139</v>
      </c>
      <c r="L6394" s="12">
        <v>0</v>
      </c>
      <c r="M6394" s="7">
        <f t="shared" si="298"/>
        <v>2015</v>
      </c>
      <c r="N6394" s="7">
        <f t="shared" si="299"/>
        <v>10</v>
      </c>
      <c r="O6394" s="30">
        <f t="shared" si="300"/>
        <v>139</v>
      </c>
    </row>
    <row r="6395" spans="2:15" x14ac:dyDescent="0.2">
      <c r="B6395" s="13">
        <v>58078</v>
      </c>
      <c r="C6395" s="14">
        <v>42291.046111111245</v>
      </c>
      <c r="D6395" s="7" t="s">
        <v>9</v>
      </c>
      <c r="E6395" s="13">
        <v>2215</v>
      </c>
      <c r="F6395" s="7" t="s">
        <v>62</v>
      </c>
      <c r="G6395" s="7" t="s">
        <v>11</v>
      </c>
      <c r="H6395" s="13">
        <v>12</v>
      </c>
      <c r="I6395" s="13">
        <f>IF(G6395="Male",VLOOKUP(H6395,'Shoe size conversion table'!$B$6:$D$22,2),VLOOKUP(H6395,'Shoe size conversion table'!$J$6:$L$22,2))</f>
        <v>45</v>
      </c>
      <c r="J6395" s="13">
        <f>IF(G6395="Male",VLOOKUP(H6395,'Shoe size conversion table'!$B$6:$D$22,3),VLOOKUP(H6395,'Shoe size conversion table'!$J$6:$L$22,3))</f>
        <v>11.5</v>
      </c>
      <c r="K6395" s="11">
        <v>179</v>
      </c>
      <c r="L6395" s="12">
        <v>0</v>
      </c>
      <c r="M6395" s="7">
        <f t="shared" si="298"/>
        <v>2015</v>
      </c>
      <c r="N6395" s="7">
        <f t="shared" si="299"/>
        <v>10</v>
      </c>
      <c r="O6395" s="30">
        <f t="shared" si="300"/>
        <v>179</v>
      </c>
    </row>
    <row r="6396" spans="2:15" x14ac:dyDescent="0.2">
      <c r="B6396" s="13">
        <v>58079</v>
      </c>
      <c r="C6396" s="14">
        <v>42291.216111111316</v>
      </c>
      <c r="D6396" s="7" t="s">
        <v>9</v>
      </c>
      <c r="E6396" s="13">
        <v>2189</v>
      </c>
      <c r="F6396" s="7" t="s">
        <v>62</v>
      </c>
      <c r="G6396" s="7" t="s">
        <v>12</v>
      </c>
      <c r="H6396" s="13">
        <v>8</v>
      </c>
      <c r="I6396" s="13" t="str">
        <f>IF(G6396="Male",VLOOKUP(H6396,'Shoe size conversion table'!$B$6:$D$22,2),VLOOKUP(H6396,'Shoe size conversion table'!$J$6:$L$22,2))</f>
        <v>38-39</v>
      </c>
      <c r="J6396" s="13">
        <f>IF(G6396="Male",VLOOKUP(H6396,'Shoe size conversion table'!$B$6:$D$22,3),VLOOKUP(H6396,'Shoe size conversion table'!$J$6:$L$22,3))</f>
        <v>6</v>
      </c>
      <c r="K6396" s="11">
        <v>169</v>
      </c>
      <c r="L6396" s="12">
        <v>0.1</v>
      </c>
      <c r="M6396" s="7">
        <f t="shared" si="298"/>
        <v>2015</v>
      </c>
      <c r="N6396" s="7">
        <f t="shared" si="299"/>
        <v>10</v>
      </c>
      <c r="O6396" s="30">
        <f t="shared" si="300"/>
        <v>152.1</v>
      </c>
    </row>
    <row r="6397" spans="2:15" x14ac:dyDescent="0.2">
      <c r="B6397" s="13">
        <v>58080</v>
      </c>
      <c r="C6397" s="14">
        <v>42291.216111111316</v>
      </c>
      <c r="D6397" s="7" t="s">
        <v>10</v>
      </c>
      <c r="E6397" s="13">
        <v>2188</v>
      </c>
      <c r="F6397" s="7" t="s">
        <v>34</v>
      </c>
      <c r="G6397" s="7" t="s">
        <v>11</v>
      </c>
      <c r="H6397" s="13">
        <v>6.5</v>
      </c>
      <c r="I6397" s="13">
        <f>IF(G6397="Male",VLOOKUP(H6397,'Shoe size conversion table'!$B$6:$D$22,2),VLOOKUP(H6397,'Shoe size conversion table'!$J$6:$L$22,2))</f>
        <v>39</v>
      </c>
      <c r="J6397" s="13">
        <f>IF(G6397="Male",VLOOKUP(H6397,'Shoe size conversion table'!$B$6:$D$22,3),VLOOKUP(H6397,'Shoe size conversion table'!$J$6:$L$22,3))</f>
        <v>6</v>
      </c>
      <c r="K6397" s="11">
        <v>149</v>
      </c>
      <c r="L6397" s="12">
        <v>0.1</v>
      </c>
      <c r="M6397" s="7">
        <f t="shared" si="298"/>
        <v>2015</v>
      </c>
      <c r="N6397" s="7">
        <f t="shared" si="299"/>
        <v>10</v>
      </c>
      <c r="O6397" s="30">
        <f t="shared" si="300"/>
        <v>134.1</v>
      </c>
    </row>
    <row r="6398" spans="2:15" x14ac:dyDescent="0.2">
      <c r="B6398" s="13">
        <v>58081</v>
      </c>
      <c r="C6398" s="14">
        <v>42291.286111111098</v>
      </c>
      <c r="D6398" s="7" t="s">
        <v>7</v>
      </c>
      <c r="E6398" s="13">
        <v>2242</v>
      </c>
      <c r="F6398" s="7" t="s">
        <v>53</v>
      </c>
      <c r="G6398" s="7" t="s">
        <v>11</v>
      </c>
      <c r="H6398" s="13">
        <v>9</v>
      </c>
      <c r="I6398" s="13">
        <f>IF(G6398="Male",VLOOKUP(H6398,'Shoe size conversion table'!$B$6:$D$22,2),VLOOKUP(H6398,'Shoe size conversion table'!$J$6:$L$22,2))</f>
        <v>42</v>
      </c>
      <c r="J6398" s="13">
        <f>IF(G6398="Male",VLOOKUP(H6398,'Shoe size conversion table'!$B$6:$D$22,3),VLOOKUP(H6398,'Shoe size conversion table'!$J$6:$L$22,3))</f>
        <v>8.5</v>
      </c>
      <c r="K6398" s="11">
        <v>169</v>
      </c>
      <c r="L6398" s="12">
        <v>0.2</v>
      </c>
      <c r="M6398" s="7">
        <f t="shared" si="298"/>
        <v>2015</v>
      </c>
      <c r="N6398" s="7">
        <f t="shared" si="299"/>
        <v>10</v>
      </c>
      <c r="O6398" s="30">
        <f t="shared" si="300"/>
        <v>135.20000000000002</v>
      </c>
    </row>
    <row r="6399" spans="2:15" x14ac:dyDescent="0.2">
      <c r="B6399" s="13">
        <v>58082</v>
      </c>
      <c r="C6399" s="14">
        <v>42291.326111111317</v>
      </c>
      <c r="D6399" s="7" t="s">
        <v>7</v>
      </c>
      <c r="E6399" s="13">
        <v>2233</v>
      </c>
      <c r="F6399" s="7" t="s">
        <v>48</v>
      </c>
      <c r="G6399" s="7" t="s">
        <v>11</v>
      </c>
      <c r="H6399" s="13">
        <v>10</v>
      </c>
      <c r="I6399" s="13">
        <f>IF(G6399="Male",VLOOKUP(H6399,'Shoe size conversion table'!$B$6:$D$22,2),VLOOKUP(H6399,'Shoe size conversion table'!$J$6:$L$22,2))</f>
        <v>43</v>
      </c>
      <c r="J6399" s="13">
        <f>IF(G6399="Male",VLOOKUP(H6399,'Shoe size conversion table'!$B$6:$D$22,3),VLOOKUP(H6399,'Shoe size conversion table'!$J$6:$L$22,3))</f>
        <v>9.5</v>
      </c>
      <c r="K6399" s="11">
        <v>159</v>
      </c>
      <c r="L6399" s="12">
        <v>0</v>
      </c>
      <c r="M6399" s="7">
        <f t="shared" si="298"/>
        <v>2015</v>
      </c>
      <c r="N6399" s="7">
        <f t="shared" si="299"/>
        <v>10</v>
      </c>
      <c r="O6399" s="30">
        <f t="shared" si="300"/>
        <v>159</v>
      </c>
    </row>
    <row r="6400" spans="2:15" x14ac:dyDescent="0.2">
      <c r="B6400" s="13">
        <v>58082</v>
      </c>
      <c r="C6400" s="14">
        <v>42291.326111111317</v>
      </c>
      <c r="D6400" s="7" t="s">
        <v>7</v>
      </c>
      <c r="E6400" s="13">
        <v>2192</v>
      </c>
      <c r="F6400" s="7" t="s">
        <v>48</v>
      </c>
      <c r="G6400" s="7" t="s">
        <v>11</v>
      </c>
      <c r="H6400" s="13">
        <v>11.5</v>
      </c>
      <c r="I6400" s="13" t="str">
        <f>IF(G6400="Male",VLOOKUP(H6400,'Shoe size conversion table'!$B$6:$D$22,2),VLOOKUP(H6400,'Shoe size conversion table'!$J$6:$L$22,2))</f>
        <v>44-45</v>
      </c>
      <c r="J6400" s="13">
        <f>IF(G6400="Male",VLOOKUP(H6400,'Shoe size conversion table'!$B$6:$D$22,3),VLOOKUP(H6400,'Shoe size conversion table'!$J$6:$L$22,3))</f>
        <v>11</v>
      </c>
      <c r="K6400" s="11">
        <v>149</v>
      </c>
      <c r="L6400" s="12">
        <v>0</v>
      </c>
      <c r="M6400" s="7">
        <f t="shared" si="298"/>
        <v>2015</v>
      </c>
      <c r="N6400" s="7">
        <f t="shared" si="299"/>
        <v>10</v>
      </c>
      <c r="O6400" s="30">
        <f t="shared" si="300"/>
        <v>149</v>
      </c>
    </row>
    <row r="6401" spans="2:15" x14ac:dyDescent="0.2">
      <c r="B6401" s="13">
        <v>58083</v>
      </c>
      <c r="C6401" s="14">
        <v>42291.596111111314</v>
      </c>
      <c r="D6401" s="7" t="s">
        <v>7</v>
      </c>
      <c r="E6401" s="13">
        <v>2199</v>
      </c>
      <c r="F6401" s="7" t="s">
        <v>50</v>
      </c>
      <c r="G6401" s="7" t="s">
        <v>11</v>
      </c>
      <c r="H6401" s="13">
        <v>10</v>
      </c>
      <c r="I6401" s="13">
        <f>IF(G6401="Male",VLOOKUP(H6401,'Shoe size conversion table'!$B$6:$D$22,2),VLOOKUP(H6401,'Shoe size conversion table'!$J$6:$L$22,2))</f>
        <v>43</v>
      </c>
      <c r="J6401" s="13">
        <f>IF(G6401="Male",VLOOKUP(H6401,'Shoe size conversion table'!$B$6:$D$22,3),VLOOKUP(H6401,'Shoe size conversion table'!$J$6:$L$22,3))</f>
        <v>9.5</v>
      </c>
      <c r="K6401" s="11">
        <v>179</v>
      </c>
      <c r="L6401" s="12">
        <v>0</v>
      </c>
      <c r="M6401" s="7">
        <f t="shared" si="298"/>
        <v>2015</v>
      </c>
      <c r="N6401" s="7">
        <f t="shared" si="299"/>
        <v>10</v>
      </c>
      <c r="O6401" s="30">
        <f t="shared" si="300"/>
        <v>179</v>
      </c>
    </row>
    <row r="6402" spans="2:15" x14ac:dyDescent="0.2">
      <c r="B6402" s="13">
        <v>58084</v>
      </c>
      <c r="C6402" s="14">
        <v>42291.666111111248</v>
      </c>
      <c r="D6402" s="7" t="s">
        <v>10</v>
      </c>
      <c r="E6402" s="13">
        <v>2170</v>
      </c>
      <c r="F6402" s="7" t="s">
        <v>36</v>
      </c>
      <c r="G6402" s="7" t="s">
        <v>12</v>
      </c>
      <c r="H6402" s="13">
        <v>7</v>
      </c>
      <c r="I6402" s="13" t="str">
        <f>IF(G6402="Male",VLOOKUP(H6402,'Shoe size conversion table'!$B$6:$D$22,2),VLOOKUP(H6402,'Shoe size conversion table'!$J$6:$L$22,2))</f>
        <v>37-38</v>
      </c>
      <c r="J6402" s="13">
        <f>IF(G6402="Male",VLOOKUP(H6402,'Shoe size conversion table'!$B$6:$D$22,3),VLOOKUP(H6402,'Shoe size conversion table'!$J$6:$L$22,3))</f>
        <v>5</v>
      </c>
      <c r="K6402" s="11">
        <v>139</v>
      </c>
      <c r="L6402" s="12">
        <v>0.3</v>
      </c>
      <c r="M6402" s="7">
        <f t="shared" si="298"/>
        <v>2015</v>
      </c>
      <c r="N6402" s="7">
        <f t="shared" si="299"/>
        <v>10</v>
      </c>
      <c r="O6402" s="30">
        <f t="shared" si="300"/>
        <v>97.3</v>
      </c>
    </row>
    <row r="6403" spans="2:15" x14ac:dyDescent="0.2">
      <c r="B6403" s="13">
        <v>58085</v>
      </c>
      <c r="C6403" s="14">
        <v>42291.766111111094</v>
      </c>
      <c r="D6403" s="7" t="s">
        <v>7</v>
      </c>
      <c r="E6403" s="13">
        <v>2220</v>
      </c>
      <c r="F6403" s="7" t="s">
        <v>43</v>
      </c>
      <c r="G6403" s="7" t="s">
        <v>11</v>
      </c>
      <c r="H6403" s="13">
        <v>11.5</v>
      </c>
      <c r="I6403" s="13" t="str">
        <f>IF(G6403="Male",VLOOKUP(H6403,'Shoe size conversion table'!$B$6:$D$22,2),VLOOKUP(H6403,'Shoe size conversion table'!$J$6:$L$22,2))</f>
        <v>44-45</v>
      </c>
      <c r="J6403" s="13">
        <f>IF(G6403="Male",VLOOKUP(H6403,'Shoe size conversion table'!$B$6:$D$22,3),VLOOKUP(H6403,'Shoe size conversion table'!$J$6:$L$22,3))</f>
        <v>11</v>
      </c>
      <c r="K6403" s="11">
        <v>199</v>
      </c>
      <c r="L6403" s="12">
        <v>0</v>
      </c>
      <c r="M6403" s="7">
        <f t="shared" si="298"/>
        <v>2015</v>
      </c>
      <c r="N6403" s="7">
        <f t="shared" si="299"/>
        <v>10</v>
      </c>
      <c r="O6403" s="30">
        <f t="shared" si="300"/>
        <v>199</v>
      </c>
    </row>
    <row r="6404" spans="2:15" x14ac:dyDescent="0.2">
      <c r="B6404" s="13">
        <v>58086</v>
      </c>
      <c r="C6404" s="14">
        <v>42291.946111111094</v>
      </c>
      <c r="D6404" s="7" t="s">
        <v>10</v>
      </c>
      <c r="E6404" s="13">
        <v>2154</v>
      </c>
      <c r="F6404" s="7" t="s">
        <v>34</v>
      </c>
      <c r="G6404" s="7" t="s">
        <v>11</v>
      </c>
      <c r="H6404" s="13">
        <v>9</v>
      </c>
      <c r="I6404" s="13">
        <f>IF(G6404="Male",VLOOKUP(H6404,'Shoe size conversion table'!$B$6:$D$22,2),VLOOKUP(H6404,'Shoe size conversion table'!$J$6:$L$22,2))</f>
        <v>42</v>
      </c>
      <c r="J6404" s="13">
        <f>IF(G6404="Male",VLOOKUP(H6404,'Shoe size conversion table'!$B$6:$D$22,3),VLOOKUP(H6404,'Shoe size conversion table'!$J$6:$L$22,3))</f>
        <v>8.5</v>
      </c>
      <c r="K6404" s="11">
        <v>169</v>
      </c>
      <c r="L6404" s="12">
        <v>0</v>
      </c>
      <c r="M6404" s="7">
        <f t="shared" si="298"/>
        <v>2015</v>
      </c>
      <c r="N6404" s="7">
        <f t="shared" si="299"/>
        <v>10</v>
      </c>
      <c r="O6404" s="30">
        <f t="shared" si="300"/>
        <v>169</v>
      </c>
    </row>
    <row r="6405" spans="2:15" x14ac:dyDescent="0.2">
      <c r="B6405" s="13">
        <v>58087</v>
      </c>
      <c r="C6405" s="14">
        <v>42291.976111111202</v>
      </c>
      <c r="D6405" s="7" t="s">
        <v>7</v>
      </c>
      <c r="E6405" s="13">
        <v>2232</v>
      </c>
      <c r="F6405" s="7" t="s">
        <v>51</v>
      </c>
      <c r="G6405" s="7" t="s">
        <v>12</v>
      </c>
      <c r="H6405" s="13">
        <v>9</v>
      </c>
      <c r="I6405" s="13" t="str">
        <f>IF(G6405="Male",VLOOKUP(H6405,'Shoe size conversion table'!$B$6:$D$22,2),VLOOKUP(H6405,'Shoe size conversion table'!$J$6:$L$22,2))</f>
        <v>39-40</v>
      </c>
      <c r="J6405" s="13">
        <f>IF(G6405="Male",VLOOKUP(H6405,'Shoe size conversion table'!$B$6:$D$22,3),VLOOKUP(H6405,'Shoe size conversion table'!$J$6:$L$22,3))</f>
        <v>7</v>
      </c>
      <c r="K6405" s="11">
        <v>179</v>
      </c>
      <c r="L6405" s="12">
        <v>0</v>
      </c>
      <c r="M6405" s="7">
        <f t="shared" ref="M6405:M6468" si="301">YEAR(C6405)</f>
        <v>2015</v>
      </c>
      <c r="N6405" s="7">
        <f t="shared" si="299"/>
        <v>10</v>
      </c>
      <c r="O6405" s="30">
        <f t="shared" si="300"/>
        <v>179</v>
      </c>
    </row>
    <row r="6406" spans="2:15" x14ac:dyDescent="0.2">
      <c r="B6406" s="13">
        <v>58088</v>
      </c>
      <c r="C6406" s="14">
        <v>42292.006111111201</v>
      </c>
      <c r="D6406" s="7" t="s">
        <v>9</v>
      </c>
      <c r="E6406" s="13">
        <v>2155</v>
      </c>
      <c r="F6406" s="7" t="s">
        <v>60</v>
      </c>
      <c r="G6406" s="7" t="s">
        <v>11</v>
      </c>
      <c r="H6406" s="13">
        <v>9.5</v>
      </c>
      <c r="I6406" s="13" t="str">
        <f>IF(G6406="Male",VLOOKUP(H6406,'Shoe size conversion table'!$B$6:$D$22,2),VLOOKUP(H6406,'Shoe size conversion table'!$J$6:$L$22,2))</f>
        <v>42-43</v>
      </c>
      <c r="J6406" s="13">
        <f>IF(G6406="Male",VLOOKUP(H6406,'Shoe size conversion table'!$B$6:$D$22,3),VLOOKUP(H6406,'Shoe size conversion table'!$J$6:$L$22,3))</f>
        <v>9</v>
      </c>
      <c r="K6406" s="11">
        <v>189</v>
      </c>
      <c r="L6406" s="12">
        <v>0</v>
      </c>
      <c r="M6406" s="7">
        <f t="shared" si="301"/>
        <v>2015</v>
      </c>
      <c r="N6406" s="7">
        <f t="shared" ref="N6406:N6469" si="302">MONTH(C6406:C21373)</f>
        <v>10</v>
      </c>
      <c r="O6406" s="30">
        <f t="shared" ref="O6406:O6469" si="303">K6406*(1-L6406)</f>
        <v>189</v>
      </c>
    </row>
    <row r="6407" spans="2:15" x14ac:dyDescent="0.2">
      <c r="B6407" s="13">
        <v>58089</v>
      </c>
      <c r="C6407" s="14">
        <v>42292.046111111245</v>
      </c>
      <c r="D6407" s="7" t="s">
        <v>7</v>
      </c>
      <c r="E6407" s="13">
        <v>2192</v>
      </c>
      <c r="F6407" s="7" t="s">
        <v>49</v>
      </c>
      <c r="G6407" s="7" t="s">
        <v>11</v>
      </c>
      <c r="H6407" s="13">
        <v>8.5</v>
      </c>
      <c r="I6407" s="13" t="str">
        <f>IF(G6407="Male",VLOOKUP(H6407,'Shoe size conversion table'!$B$6:$D$22,2),VLOOKUP(H6407,'Shoe size conversion table'!$J$6:$L$22,2))</f>
        <v>41-42</v>
      </c>
      <c r="J6407" s="13">
        <f>IF(G6407="Male",VLOOKUP(H6407,'Shoe size conversion table'!$B$6:$D$22,3),VLOOKUP(H6407,'Shoe size conversion table'!$J$6:$L$22,3))</f>
        <v>8</v>
      </c>
      <c r="K6407" s="11">
        <v>159</v>
      </c>
      <c r="L6407" s="12">
        <v>0</v>
      </c>
      <c r="M6407" s="7">
        <f t="shared" si="301"/>
        <v>2015</v>
      </c>
      <c r="N6407" s="7">
        <f t="shared" si="302"/>
        <v>10</v>
      </c>
      <c r="O6407" s="30">
        <f t="shared" si="303"/>
        <v>159</v>
      </c>
    </row>
    <row r="6408" spans="2:15" x14ac:dyDescent="0.2">
      <c r="B6408" s="13">
        <v>58090</v>
      </c>
      <c r="C6408" s="14">
        <v>42292.046111111245</v>
      </c>
      <c r="D6408" s="7" t="s">
        <v>9</v>
      </c>
      <c r="E6408" s="13">
        <v>2230</v>
      </c>
      <c r="F6408" s="7" t="s">
        <v>62</v>
      </c>
      <c r="G6408" s="7" t="s">
        <v>11</v>
      </c>
      <c r="H6408" s="13">
        <v>10</v>
      </c>
      <c r="I6408" s="13">
        <f>IF(G6408="Male",VLOOKUP(H6408,'Shoe size conversion table'!$B$6:$D$22,2),VLOOKUP(H6408,'Shoe size conversion table'!$J$6:$L$22,2))</f>
        <v>43</v>
      </c>
      <c r="J6408" s="13">
        <f>IF(G6408="Male",VLOOKUP(H6408,'Shoe size conversion table'!$B$6:$D$22,3),VLOOKUP(H6408,'Shoe size conversion table'!$J$6:$L$22,3))</f>
        <v>9.5</v>
      </c>
      <c r="K6408" s="11">
        <v>139</v>
      </c>
      <c r="L6408" s="12">
        <v>0</v>
      </c>
      <c r="M6408" s="7">
        <f t="shared" si="301"/>
        <v>2015</v>
      </c>
      <c r="N6408" s="7">
        <f t="shared" si="302"/>
        <v>10</v>
      </c>
      <c r="O6408" s="30">
        <f t="shared" si="303"/>
        <v>139</v>
      </c>
    </row>
    <row r="6409" spans="2:15" x14ac:dyDescent="0.2">
      <c r="B6409" s="13">
        <v>58091</v>
      </c>
      <c r="C6409" s="14">
        <v>42292.146111111244</v>
      </c>
      <c r="D6409" s="7" t="s">
        <v>7</v>
      </c>
      <c r="E6409" s="13">
        <v>2220</v>
      </c>
      <c r="F6409" s="7" t="s">
        <v>45</v>
      </c>
      <c r="G6409" s="7" t="s">
        <v>11</v>
      </c>
      <c r="H6409" s="13">
        <v>9.5</v>
      </c>
      <c r="I6409" s="13" t="str">
        <f>IF(G6409="Male",VLOOKUP(H6409,'Shoe size conversion table'!$B$6:$D$22,2),VLOOKUP(H6409,'Shoe size conversion table'!$J$6:$L$22,2))</f>
        <v>42-43</v>
      </c>
      <c r="J6409" s="13">
        <f>IF(G6409="Male",VLOOKUP(H6409,'Shoe size conversion table'!$B$6:$D$22,3),VLOOKUP(H6409,'Shoe size conversion table'!$J$6:$L$22,3))</f>
        <v>9</v>
      </c>
      <c r="K6409" s="11">
        <v>129</v>
      </c>
      <c r="L6409" s="12">
        <v>0</v>
      </c>
      <c r="M6409" s="7">
        <f t="shared" si="301"/>
        <v>2015</v>
      </c>
      <c r="N6409" s="7">
        <f t="shared" si="302"/>
        <v>10</v>
      </c>
      <c r="O6409" s="30">
        <f t="shared" si="303"/>
        <v>129</v>
      </c>
    </row>
    <row r="6410" spans="2:15" x14ac:dyDescent="0.2">
      <c r="B6410" s="13">
        <v>58092</v>
      </c>
      <c r="C6410" s="14">
        <v>42292.156111111246</v>
      </c>
      <c r="D6410" s="7" t="s">
        <v>7</v>
      </c>
      <c r="E6410" s="13">
        <v>2181</v>
      </c>
      <c r="F6410" s="7" t="s">
        <v>51</v>
      </c>
      <c r="G6410" s="7" t="s">
        <v>11</v>
      </c>
      <c r="H6410" s="13">
        <v>9.5</v>
      </c>
      <c r="I6410" s="13" t="str">
        <f>IF(G6410="Male",VLOOKUP(H6410,'Shoe size conversion table'!$B$6:$D$22,2),VLOOKUP(H6410,'Shoe size conversion table'!$J$6:$L$22,2))</f>
        <v>42-43</v>
      </c>
      <c r="J6410" s="13">
        <f>IF(G6410="Male",VLOOKUP(H6410,'Shoe size conversion table'!$B$6:$D$22,3),VLOOKUP(H6410,'Shoe size conversion table'!$J$6:$L$22,3))</f>
        <v>9</v>
      </c>
      <c r="K6410" s="11">
        <v>149</v>
      </c>
      <c r="L6410" s="12">
        <v>0.5</v>
      </c>
      <c r="M6410" s="7">
        <f t="shared" si="301"/>
        <v>2015</v>
      </c>
      <c r="N6410" s="7">
        <f t="shared" si="302"/>
        <v>10</v>
      </c>
      <c r="O6410" s="30">
        <f t="shared" si="303"/>
        <v>74.5</v>
      </c>
    </row>
    <row r="6411" spans="2:15" x14ac:dyDescent="0.2">
      <c r="B6411" s="13">
        <v>58093</v>
      </c>
      <c r="C6411" s="14">
        <v>42292.156111111246</v>
      </c>
      <c r="D6411" s="7" t="s">
        <v>10</v>
      </c>
      <c r="E6411" s="13">
        <v>2190</v>
      </c>
      <c r="F6411" s="7" t="s">
        <v>35</v>
      </c>
      <c r="G6411" s="7" t="s">
        <v>11</v>
      </c>
      <c r="H6411" s="13">
        <v>10</v>
      </c>
      <c r="I6411" s="13">
        <f>IF(G6411="Male",VLOOKUP(H6411,'Shoe size conversion table'!$B$6:$D$22,2),VLOOKUP(H6411,'Shoe size conversion table'!$J$6:$L$22,2))</f>
        <v>43</v>
      </c>
      <c r="J6411" s="13">
        <f>IF(G6411="Male",VLOOKUP(H6411,'Shoe size conversion table'!$B$6:$D$22,3),VLOOKUP(H6411,'Shoe size conversion table'!$J$6:$L$22,3))</f>
        <v>9.5</v>
      </c>
      <c r="K6411" s="11">
        <v>169</v>
      </c>
      <c r="L6411" s="12">
        <v>0</v>
      </c>
      <c r="M6411" s="7">
        <f t="shared" si="301"/>
        <v>2015</v>
      </c>
      <c r="N6411" s="7">
        <f t="shared" si="302"/>
        <v>10</v>
      </c>
      <c r="O6411" s="30">
        <f t="shared" si="303"/>
        <v>169</v>
      </c>
    </row>
    <row r="6412" spans="2:15" x14ac:dyDescent="0.2">
      <c r="B6412" s="13">
        <v>58094</v>
      </c>
      <c r="C6412" s="14">
        <v>42292.166111111095</v>
      </c>
      <c r="D6412" s="7" t="s">
        <v>8</v>
      </c>
      <c r="E6412" s="13">
        <v>2180</v>
      </c>
      <c r="F6412" s="7" t="s">
        <v>38</v>
      </c>
      <c r="G6412" s="7" t="s">
        <v>11</v>
      </c>
      <c r="H6412" s="13">
        <v>10</v>
      </c>
      <c r="I6412" s="13">
        <f>IF(G6412="Male",VLOOKUP(H6412,'Shoe size conversion table'!$B$6:$D$22,2),VLOOKUP(H6412,'Shoe size conversion table'!$J$6:$L$22,2))</f>
        <v>43</v>
      </c>
      <c r="J6412" s="13">
        <f>IF(G6412="Male",VLOOKUP(H6412,'Shoe size conversion table'!$B$6:$D$22,3),VLOOKUP(H6412,'Shoe size conversion table'!$J$6:$L$22,3))</f>
        <v>9.5</v>
      </c>
      <c r="K6412" s="11">
        <v>199</v>
      </c>
      <c r="L6412" s="12">
        <v>0</v>
      </c>
      <c r="M6412" s="7">
        <f t="shared" si="301"/>
        <v>2015</v>
      </c>
      <c r="N6412" s="7">
        <f t="shared" si="302"/>
        <v>10</v>
      </c>
      <c r="O6412" s="30">
        <f t="shared" si="303"/>
        <v>199</v>
      </c>
    </row>
    <row r="6413" spans="2:15" x14ac:dyDescent="0.2">
      <c r="B6413" s="13">
        <v>58095</v>
      </c>
      <c r="C6413" s="14">
        <v>42292.216111111316</v>
      </c>
      <c r="D6413" s="7" t="s">
        <v>7</v>
      </c>
      <c r="E6413" s="13">
        <v>2195</v>
      </c>
      <c r="F6413" s="7" t="s">
        <v>47</v>
      </c>
      <c r="G6413" s="7" t="s">
        <v>12</v>
      </c>
      <c r="H6413" s="13">
        <v>8</v>
      </c>
      <c r="I6413" s="13" t="str">
        <f>IF(G6413="Male",VLOOKUP(H6413,'Shoe size conversion table'!$B$6:$D$22,2),VLOOKUP(H6413,'Shoe size conversion table'!$J$6:$L$22,2))</f>
        <v>38-39</v>
      </c>
      <c r="J6413" s="13">
        <f>IF(G6413="Male",VLOOKUP(H6413,'Shoe size conversion table'!$B$6:$D$22,3),VLOOKUP(H6413,'Shoe size conversion table'!$J$6:$L$22,3))</f>
        <v>6</v>
      </c>
      <c r="K6413" s="11">
        <v>179</v>
      </c>
      <c r="L6413" s="12">
        <v>0</v>
      </c>
      <c r="M6413" s="7">
        <f t="shared" si="301"/>
        <v>2015</v>
      </c>
      <c r="N6413" s="7">
        <f t="shared" si="302"/>
        <v>10</v>
      </c>
      <c r="O6413" s="30">
        <f t="shared" si="303"/>
        <v>179</v>
      </c>
    </row>
    <row r="6414" spans="2:15" x14ac:dyDescent="0.2">
      <c r="B6414" s="13">
        <v>58096</v>
      </c>
      <c r="C6414" s="14">
        <v>42292.216111111316</v>
      </c>
      <c r="D6414" s="7" t="s">
        <v>10</v>
      </c>
      <c r="E6414" s="13">
        <v>2208</v>
      </c>
      <c r="F6414" s="7" t="s">
        <v>34</v>
      </c>
      <c r="G6414" s="7" t="s">
        <v>12</v>
      </c>
      <c r="H6414" s="13">
        <v>8</v>
      </c>
      <c r="I6414" s="13" t="str">
        <f>IF(G6414="Male",VLOOKUP(H6414,'Shoe size conversion table'!$B$6:$D$22,2),VLOOKUP(H6414,'Shoe size conversion table'!$J$6:$L$22,2))</f>
        <v>38-39</v>
      </c>
      <c r="J6414" s="13">
        <f>IF(G6414="Male",VLOOKUP(H6414,'Shoe size conversion table'!$B$6:$D$22,3),VLOOKUP(H6414,'Shoe size conversion table'!$J$6:$L$22,3))</f>
        <v>6</v>
      </c>
      <c r="K6414" s="11">
        <v>169</v>
      </c>
      <c r="L6414" s="12">
        <v>0.5</v>
      </c>
      <c r="M6414" s="7">
        <f t="shared" si="301"/>
        <v>2015</v>
      </c>
      <c r="N6414" s="7">
        <f t="shared" si="302"/>
        <v>10</v>
      </c>
      <c r="O6414" s="30">
        <f t="shared" si="303"/>
        <v>84.5</v>
      </c>
    </row>
    <row r="6415" spans="2:15" x14ac:dyDescent="0.2">
      <c r="B6415" s="13">
        <v>58097</v>
      </c>
      <c r="C6415" s="14">
        <v>42292.286111111098</v>
      </c>
      <c r="D6415" s="7" t="s">
        <v>8</v>
      </c>
      <c r="E6415" s="13">
        <v>2177</v>
      </c>
      <c r="F6415" s="7" t="s">
        <v>41</v>
      </c>
      <c r="G6415" s="7" t="s">
        <v>11</v>
      </c>
      <c r="H6415" s="13">
        <v>9.5</v>
      </c>
      <c r="I6415" s="13" t="str">
        <f>IF(G6415="Male",VLOOKUP(H6415,'Shoe size conversion table'!$B$6:$D$22,2),VLOOKUP(H6415,'Shoe size conversion table'!$J$6:$L$22,2))</f>
        <v>42-43</v>
      </c>
      <c r="J6415" s="13">
        <f>IF(G6415="Male",VLOOKUP(H6415,'Shoe size conversion table'!$B$6:$D$22,3),VLOOKUP(H6415,'Shoe size conversion table'!$J$6:$L$22,3))</f>
        <v>9</v>
      </c>
      <c r="K6415" s="11">
        <v>129</v>
      </c>
      <c r="L6415" s="12">
        <v>0</v>
      </c>
      <c r="M6415" s="7">
        <f t="shared" si="301"/>
        <v>2015</v>
      </c>
      <c r="N6415" s="7">
        <f t="shared" si="302"/>
        <v>10</v>
      </c>
      <c r="O6415" s="30">
        <f t="shared" si="303"/>
        <v>129</v>
      </c>
    </row>
    <row r="6416" spans="2:15" x14ac:dyDescent="0.2">
      <c r="B6416" s="13">
        <v>58098</v>
      </c>
      <c r="C6416" s="14">
        <v>42292.286111111098</v>
      </c>
      <c r="D6416" s="7" t="s">
        <v>10</v>
      </c>
      <c r="E6416" s="13">
        <v>2166</v>
      </c>
      <c r="F6416" s="7" t="s">
        <v>35</v>
      </c>
      <c r="G6416" s="7" t="s">
        <v>12</v>
      </c>
      <c r="H6416" s="13">
        <v>12</v>
      </c>
      <c r="I6416" s="13" t="str">
        <f>IF(G6416="Male",VLOOKUP(H6416,'Shoe size conversion table'!$B$6:$D$22,2),VLOOKUP(H6416,'Shoe size conversion table'!$J$6:$L$22,2))</f>
        <v>42-43</v>
      </c>
      <c r="J6416" s="13">
        <f>IF(G6416="Male",VLOOKUP(H6416,'Shoe size conversion table'!$B$6:$D$22,3),VLOOKUP(H6416,'Shoe size conversion table'!$J$6:$L$22,3))</f>
        <v>10</v>
      </c>
      <c r="K6416" s="11">
        <v>139</v>
      </c>
      <c r="L6416" s="12">
        <v>0.5</v>
      </c>
      <c r="M6416" s="7">
        <f t="shared" si="301"/>
        <v>2015</v>
      </c>
      <c r="N6416" s="7">
        <f t="shared" si="302"/>
        <v>10</v>
      </c>
      <c r="O6416" s="30">
        <f t="shared" si="303"/>
        <v>69.5</v>
      </c>
    </row>
    <row r="6417" spans="2:15" x14ac:dyDescent="0.2">
      <c r="B6417" s="13">
        <v>58099</v>
      </c>
      <c r="C6417" s="14">
        <v>42292.37611111132</v>
      </c>
      <c r="D6417" s="7" t="s">
        <v>10</v>
      </c>
      <c r="E6417" s="13">
        <v>2225</v>
      </c>
      <c r="F6417" s="7" t="s">
        <v>36</v>
      </c>
      <c r="G6417" s="7" t="s">
        <v>12</v>
      </c>
      <c r="H6417" s="13">
        <v>7.5</v>
      </c>
      <c r="I6417" s="13">
        <f>IF(G6417="Male",VLOOKUP(H6417,'Shoe size conversion table'!$B$6:$D$22,2),VLOOKUP(H6417,'Shoe size conversion table'!$J$6:$L$22,2))</f>
        <v>38</v>
      </c>
      <c r="J6417" s="13">
        <f>IF(G6417="Male",VLOOKUP(H6417,'Shoe size conversion table'!$B$6:$D$22,3),VLOOKUP(H6417,'Shoe size conversion table'!$J$6:$L$22,3))</f>
        <v>5.5</v>
      </c>
      <c r="K6417" s="11">
        <v>199</v>
      </c>
      <c r="L6417" s="12">
        <v>0</v>
      </c>
      <c r="M6417" s="7">
        <f t="shared" si="301"/>
        <v>2015</v>
      </c>
      <c r="N6417" s="7">
        <f t="shared" si="302"/>
        <v>10</v>
      </c>
      <c r="O6417" s="30">
        <f t="shared" si="303"/>
        <v>199</v>
      </c>
    </row>
    <row r="6418" spans="2:15" x14ac:dyDescent="0.2">
      <c r="B6418" s="13">
        <v>58100</v>
      </c>
      <c r="C6418" s="14">
        <v>42292.476111111318</v>
      </c>
      <c r="D6418" s="7" t="s">
        <v>10</v>
      </c>
      <c r="E6418" s="13">
        <v>2151</v>
      </c>
      <c r="F6418" s="7" t="s">
        <v>35</v>
      </c>
      <c r="G6418" s="7" t="s">
        <v>12</v>
      </c>
      <c r="H6418" s="13">
        <v>6.5</v>
      </c>
      <c r="I6418" s="13">
        <f>IF(G6418="Male",VLOOKUP(H6418,'Shoe size conversion table'!$B$6:$D$22,2),VLOOKUP(H6418,'Shoe size conversion table'!$J$6:$L$22,2))</f>
        <v>37</v>
      </c>
      <c r="J6418" s="13">
        <f>IF(G6418="Male",VLOOKUP(H6418,'Shoe size conversion table'!$B$6:$D$22,3),VLOOKUP(H6418,'Shoe size conversion table'!$J$6:$L$22,3))</f>
        <v>4.5</v>
      </c>
      <c r="K6418" s="11">
        <v>139</v>
      </c>
      <c r="L6418" s="12">
        <v>0.1</v>
      </c>
      <c r="M6418" s="7">
        <f t="shared" si="301"/>
        <v>2015</v>
      </c>
      <c r="N6418" s="7">
        <f t="shared" si="302"/>
        <v>10</v>
      </c>
      <c r="O6418" s="30">
        <f t="shared" si="303"/>
        <v>125.10000000000001</v>
      </c>
    </row>
    <row r="6419" spans="2:15" x14ac:dyDescent="0.2">
      <c r="B6419" s="13">
        <v>58101</v>
      </c>
      <c r="C6419" s="14">
        <v>42292.476111111318</v>
      </c>
      <c r="D6419" s="7" t="s">
        <v>8</v>
      </c>
      <c r="E6419" s="13">
        <v>2213</v>
      </c>
      <c r="F6419" s="7" t="s">
        <v>42</v>
      </c>
      <c r="G6419" s="7" t="s">
        <v>11</v>
      </c>
      <c r="H6419" s="13">
        <v>9.5</v>
      </c>
      <c r="I6419" s="13" t="str">
        <f>IF(G6419="Male",VLOOKUP(H6419,'Shoe size conversion table'!$B$6:$D$22,2),VLOOKUP(H6419,'Shoe size conversion table'!$J$6:$L$22,2))</f>
        <v>42-43</v>
      </c>
      <c r="J6419" s="13">
        <f>IF(G6419="Male",VLOOKUP(H6419,'Shoe size conversion table'!$B$6:$D$22,3),VLOOKUP(H6419,'Shoe size conversion table'!$J$6:$L$22,3))</f>
        <v>9</v>
      </c>
      <c r="K6419" s="11">
        <v>199</v>
      </c>
      <c r="L6419" s="12">
        <v>0</v>
      </c>
      <c r="M6419" s="7">
        <f t="shared" si="301"/>
        <v>2015</v>
      </c>
      <c r="N6419" s="7">
        <f t="shared" si="302"/>
        <v>10</v>
      </c>
      <c r="O6419" s="30">
        <f t="shared" si="303"/>
        <v>199</v>
      </c>
    </row>
    <row r="6420" spans="2:15" x14ac:dyDescent="0.2">
      <c r="B6420" s="13">
        <v>58102</v>
      </c>
      <c r="C6420" s="14">
        <v>42292.506111111201</v>
      </c>
      <c r="D6420" s="7" t="s">
        <v>10</v>
      </c>
      <c r="E6420" s="13">
        <v>2234</v>
      </c>
      <c r="F6420" s="7" t="s">
        <v>34</v>
      </c>
      <c r="G6420" s="7" t="s">
        <v>11</v>
      </c>
      <c r="H6420" s="13">
        <v>6</v>
      </c>
      <c r="I6420" s="13">
        <f>IF(G6420="Male",VLOOKUP(H6420,'Shoe size conversion table'!$B$6:$D$22,2),VLOOKUP(H6420,'Shoe size conversion table'!$J$6:$L$22,2))</f>
        <v>39</v>
      </c>
      <c r="J6420" s="13">
        <f>IF(G6420="Male",VLOOKUP(H6420,'Shoe size conversion table'!$B$6:$D$22,3),VLOOKUP(H6420,'Shoe size conversion table'!$J$6:$L$22,3))</f>
        <v>5.5</v>
      </c>
      <c r="K6420" s="11">
        <v>129</v>
      </c>
      <c r="L6420" s="12">
        <v>0.3</v>
      </c>
      <c r="M6420" s="7">
        <f t="shared" si="301"/>
        <v>2015</v>
      </c>
      <c r="N6420" s="7">
        <f t="shared" si="302"/>
        <v>10</v>
      </c>
      <c r="O6420" s="30">
        <f t="shared" si="303"/>
        <v>90.3</v>
      </c>
    </row>
    <row r="6421" spans="2:15" x14ac:dyDescent="0.2">
      <c r="B6421" s="13">
        <v>58103</v>
      </c>
      <c r="C6421" s="14">
        <v>42292.516111111247</v>
      </c>
      <c r="D6421" s="7" t="s">
        <v>8</v>
      </c>
      <c r="E6421" s="13">
        <v>2192</v>
      </c>
      <c r="F6421" s="7" t="s">
        <v>38</v>
      </c>
      <c r="G6421" s="7" t="s">
        <v>11</v>
      </c>
      <c r="H6421" s="13">
        <v>7</v>
      </c>
      <c r="I6421" s="13">
        <f>IF(G6421="Male",VLOOKUP(H6421,'Shoe size conversion table'!$B$6:$D$22,2),VLOOKUP(H6421,'Shoe size conversion table'!$J$6:$L$22,2))</f>
        <v>40</v>
      </c>
      <c r="J6421" s="13">
        <f>IF(G6421="Male",VLOOKUP(H6421,'Shoe size conversion table'!$B$6:$D$22,3),VLOOKUP(H6421,'Shoe size conversion table'!$J$6:$L$22,3))</f>
        <v>6.5</v>
      </c>
      <c r="K6421" s="11">
        <v>169</v>
      </c>
      <c r="L6421" s="12">
        <v>0</v>
      </c>
      <c r="M6421" s="7">
        <f t="shared" si="301"/>
        <v>2015</v>
      </c>
      <c r="N6421" s="7">
        <f t="shared" si="302"/>
        <v>10</v>
      </c>
      <c r="O6421" s="30">
        <f t="shared" si="303"/>
        <v>169</v>
      </c>
    </row>
    <row r="6422" spans="2:15" x14ac:dyDescent="0.2">
      <c r="B6422" s="13">
        <v>58104</v>
      </c>
      <c r="C6422" s="14">
        <v>42292.586111111319</v>
      </c>
      <c r="D6422" s="7" t="s">
        <v>10</v>
      </c>
      <c r="E6422" s="13">
        <v>2174</v>
      </c>
      <c r="F6422" s="7" t="s">
        <v>35</v>
      </c>
      <c r="G6422" s="7" t="s">
        <v>12</v>
      </c>
      <c r="H6422" s="13">
        <v>8</v>
      </c>
      <c r="I6422" s="13" t="str">
        <f>IF(G6422="Male",VLOOKUP(H6422,'Shoe size conversion table'!$B$6:$D$22,2),VLOOKUP(H6422,'Shoe size conversion table'!$J$6:$L$22,2))</f>
        <v>38-39</v>
      </c>
      <c r="J6422" s="13">
        <f>IF(G6422="Male",VLOOKUP(H6422,'Shoe size conversion table'!$B$6:$D$22,3),VLOOKUP(H6422,'Shoe size conversion table'!$J$6:$L$22,3))</f>
        <v>6</v>
      </c>
      <c r="K6422" s="11">
        <v>159</v>
      </c>
      <c r="L6422" s="12">
        <v>0</v>
      </c>
      <c r="M6422" s="7">
        <f t="shared" si="301"/>
        <v>2015</v>
      </c>
      <c r="N6422" s="7">
        <f t="shared" si="302"/>
        <v>10</v>
      </c>
      <c r="O6422" s="30">
        <f t="shared" si="303"/>
        <v>159</v>
      </c>
    </row>
    <row r="6423" spans="2:15" x14ac:dyDescent="0.2">
      <c r="B6423" s="13">
        <v>58105</v>
      </c>
      <c r="C6423" s="14">
        <v>42292.606111111243</v>
      </c>
      <c r="D6423" s="7" t="s">
        <v>10</v>
      </c>
      <c r="E6423" s="13">
        <v>2163</v>
      </c>
      <c r="F6423" s="7" t="s">
        <v>35</v>
      </c>
      <c r="G6423" s="7" t="s">
        <v>12</v>
      </c>
      <c r="H6423" s="13">
        <v>8.5</v>
      </c>
      <c r="I6423" s="13">
        <f>IF(G6423="Male",VLOOKUP(H6423,'Shoe size conversion table'!$B$6:$D$22,2),VLOOKUP(H6423,'Shoe size conversion table'!$J$6:$L$22,2))</f>
        <v>39</v>
      </c>
      <c r="J6423" s="13">
        <f>IF(G6423="Male",VLOOKUP(H6423,'Shoe size conversion table'!$B$6:$D$22,3),VLOOKUP(H6423,'Shoe size conversion table'!$J$6:$L$22,3))</f>
        <v>6.5</v>
      </c>
      <c r="K6423" s="11">
        <v>139</v>
      </c>
      <c r="L6423" s="12">
        <v>0.3</v>
      </c>
      <c r="M6423" s="7">
        <f t="shared" si="301"/>
        <v>2015</v>
      </c>
      <c r="N6423" s="7">
        <f t="shared" si="302"/>
        <v>10</v>
      </c>
      <c r="O6423" s="30">
        <f t="shared" si="303"/>
        <v>97.3</v>
      </c>
    </row>
    <row r="6424" spans="2:15" x14ac:dyDescent="0.2">
      <c r="B6424" s="13">
        <v>58106</v>
      </c>
      <c r="C6424" s="14">
        <v>42292.7161111112</v>
      </c>
      <c r="D6424" s="7" t="s">
        <v>10</v>
      </c>
      <c r="E6424" s="13">
        <v>2177</v>
      </c>
      <c r="F6424" s="7" t="s">
        <v>34</v>
      </c>
      <c r="G6424" s="7" t="s">
        <v>11</v>
      </c>
      <c r="H6424" s="13">
        <v>9</v>
      </c>
      <c r="I6424" s="13">
        <f>IF(G6424="Male",VLOOKUP(H6424,'Shoe size conversion table'!$B$6:$D$22,2),VLOOKUP(H6424,'Shoe size conversion table'!$J$6:$L$22,2))</f>
        <v>42</v>
      </c>
      <c r="J6424" s="13">
        <f>IF(G6424="Male",VLOOKUP(H6424,'Shoe size conversion table'!$B$6:$D$22,3),VLOOKUP(H6424,'Shoe size conversion table'!$J$6:$L$22,3))</f>
        <v>8.5</v>
      </c>
      <c r="K6424" s="11">
        <v>159</v>
      </c>
      <c r="L6424" s="12">
        <v>0</v>
      </c>
      <c r="M6424" s="7">
        <f t="shared" si="301"/>
        <v>2015</v>
      </c>
      <c r="N6424" s="7">
        <f t="shared" si="302"/>
        <v>10</v>
      </c>
      <c r="O6424" s="30">
        <f t="shared" si="303"/>
        <v>159</v>
      </c>
    </row>
    <row r="6425" spans="2:15" x14ac:dyDescent="0.2">
      <c r="B6425" s="13">
        <v>58107</v>
      </c>
      <c r="C6425" s="14">
        <v>42292.766111111094</v>
      </c>
      <c r="D6425" s="7" t="s">
        <v>7</v>
      </c>
      <c r="E6425" s="13">
        <v>2203</v>
      </c>
      <c r="F6425" s="7" t="s">
        <v>50</v>
      </c>
      <c r="G6425" s="7" t="s">
        <v>12</v>
      </c>
      <c r="H6425" s="13">
        <v>9.5</v>
      </c>
      <c r="I6425" s="13">
        <f>IF(G6425="Male",VLOOKUP(H6425,'Shoe size conversion table'!$B$6:$D$22,2),VLOOKUP(H6425,'Shoe size conversion table'!$J$6:$L$22,2))</f>
        <v>40</v>
      </c>
      <c r="J6425" s="13">
        <f>IF(G6425="Male",VLOOKUP(H6425,'Shoe size conversion table'!$B$6:$D$22,3),VLOOKUP(H6425,'Shoe size conversion table'!$J$6:$L$22,3))</f>
        <v>7.5</v>
      </c>
      <c r="K6425" s="11">
        <v>129</v>
      </c>
      <c r="L6425" s="12">
        <v>0</v>
      </c>
      <c r="M6425" s="7">
        <f t="shared" si="301"/>
        <v>2015</v>
      </c>
      <c r="N6425" s="7">
        <f t="shared" si="302"/>
        <v>10</v>
      </c>
      <c r="O6425" s="30">
        <f t="shared" si="303"/>
        <v>129</v>
      </c>
    </row>
    <row r="6426" spans="2:15" x14ac:dyDescent="0.2">
      <c r="B6426" s="13">
        <v>58108</v>
      </c>
      <c r="C6426" s="14">
        <v>42292.956111111198</v>
      </c>
      <c r="D6426" s="7" t="s">
        <v>7</v>
      </c>
      <c r="E6426" s="13">
        <v>2239</v>
      </c>
      <c r="F6426" s="7" t="s">
        <v>43</v>
      </c>
      <c r="G6426" s="7" t="s">
        <v>11</v>
      </c>
      <c r="H6426" s="13">
        <v>8.5</v>
      </c>
      <c r="I6426" s="13" t="str">
        <f>IF(G6426="Male",VLOOKUP(H6426,'Shoe size conversion table'!$B$6:$D$22,2),VLOOKUP(H6426,'Shoe size conversion table'!$J$6:$L$22,2))</f>
        <v>41-42</v>
      </c>
      <c r="J6426" s="13">
        <f>IF(G6426="Male",VLOOKUP(H6426,'Shoe size conversion table'!$B$6:$D$22,3),VLOOKUP(H6426,'Shoe size conversion table'!$J$6:$L$22,3))</f>
        <v>8</v>
      </c>
      <c r="K6426" s="11">
        <v>189</v>
      </c>
      <c r="L6426" s="12">
        <v>0</v>
      </c>
      <c r="M6426" s="7">
        <f t="shared" si="301"/>
        <v>2015</v>
      </c>
      <c r="N6426" s="7">
        <f t="shared" si="302"/>
        <v>10</v>
      </c>
      <c r="O6426" s="30">
        <f t="shared" si="303"/>
        <v>189</v>
      </c>
    </row>
    <row r="6427" spans="2:15" x14ac:dyDescent="0.2">
      <c r="B6427" s="13">
        <v>58109</v>
      </c>
      <c r="C6427" s="14">
        <v>42292.976111111202</v>
      </c>
      <c r="D6427" s="7" t="s">
        <v>10</v>
      </c>
      <c r="E6427" s="13">
        <v>2198</v>
      </c>
      <c r="F6427" s="7" t="s">
        <v>34</v>
      </c>
      <c r="G6427" s="7" t="s">
        <v>12</v>
      </c>
      <c r="H6427" s="13">
        <v>9</v>
      </c>
      <c r="I6427" s="13" t="str">
        <f>IF(G6427="Male",VLOOKUP(H6427,'Shoe size conversion table'!$B$6:$D$22,2),VLOOKUP(H6427,'Shoe size conversion table'!$J$6:$L$22,2))</f>
        <v>39-40</v>
      </c>
      <c r="J6427" s="13">
        <f>IF(G6427="Male",VLOOKUP(H6427,'Shoe size conversion table'!$B$6:$D$22,3),VLOOKUP(H6427,'Shoe size conversion table'!$J$6:$L$22,3))</f>
        <v>7</v>
      </c>
      <c r="K6427" s="11">
        <v>139</v>
      </c>
      <c r="L6427" s="12">
        <v>0</v>
      </c>
      <c r="M6427" s="7">
        <f t="shared" si="301"/>
        <v>2015</v>
      </c>
      <c r="N6427" s="7">
        <f t="shared" si="302"/>
        <v>10</v>
      </c>
      <c r="O6427" s="30">
        <f t="shared" si="303"/>
        <v>139</v>
      </c>
    </row>
    <row r="6428" spans="2:15" x14ac:dyDescent="0.2">
      <c r="B6428" s="13">
        <v>58110</v>
      </c>
      <c r="C6428" s="14">
        <v>42293.046111111245</v>
      </c>
      <c r="D6428" s="7" t="s">
        <v>10</v>
      </c>
      <c r="E6428" s="13">
        <v>2173</v>
      </c>
      <c r="F6428" s="7" t="s">
        <v>35</v>
      </c>
      <c r="G6428" s="7" t="s">
        <v>12</v>
      </c>
      <c r="H6428" s="13">
        <v>9</v>
      </c>
      <c r="I6428" s="13" t="str">
        <f>IF(G6428="Male",VLOOKUP(H6428,'Shoe size conversion table'!$B$6:$D$22,2),VLOOKUP(H6428,'Shoe size conversion table'!$J$6:$L$22,2))</f>
        <v>39-40</v>
      </c>
      <c r="J6428" s="13">
        <f>IF(G6428="Male",VLOOKUP(H6428,'Shoe size conversion table'!$B$6:$D$22,3),VLOOKUP(H6428,'Shoe size conversion table'!$J$6:$L$22,3))</f>
        <v>7</v>
      </c>
      <c r="K6428" s="11">
        <v>169</v>
      </c>
      <c r="L6428" s="12">
        <v>0</v>
      </c>
      <c r="M6428" s="7">
        <f t="shared" si="301"/>
        <v>2015</v>
      </c>
      <c r="N6428" s="7">
        <f t="shared" si="302"/>
        <v>10</v>
      </c>
      <c r="O6428" s="30">
        <f t="shared" si="303"/>
        <v>169</v>
      </c>
    </row>
    <row r="6429" spans="2:15" x14ac:dyDescent="0.2">
      <c r="B6429" s="13">
        <v>58111</v>
      </c>
      <c r="C6429" s="14">
        <v>42293.146111111244</v>
      </c>
      <c r="D6429" s="7" t="s">
        <v>7</v>
      </c>
      <c r="E6429" s="13">
        <v>2162</v>
      </c>
      <c r="F6429" s="7" t="s">
        <v>47</v>
      </c>
      <c r="G6429" s="7" t="s">
        <v>11</v>
      </c>
      <c r="H6429" s="13">
        <v>11</v>
      </c>
      <c r="I6429" s="13">
        <f>IF(G6429="Male",VLOOKUP(H6429,'Shoe size conversion table'!$B$6:$D$22,2),VLOOKUP(H6429,'Shoe size conversion table'!$J$6:$L$22,2))</f>
        <v>44</v>
      </c>
      <c r="J6429" s="13">
        <f>IF(G6429="Male",VLOOKUP(H6429,'Shoe size conversion table'!$B$6:$D$22,3),VLOOKUP(H6429,'Shoe size conversion table'!$J$6:$L$22,3))</f>
        <v>10.5</v>
      </c>
      <c r="K6429" s="11">
        <v>199</v>
      </c>
      <c r="L6429" s="12">
        <v>0</v>
      </c>
      <c r="M6429" s="7">
        <f t="shared" si="301"/>
        <v>2015</v>
      </c>
      <c r="N6429" s="7">
        <f t="shared" si="302"/>
        <v>10</v>
      </c>
      <c r="O6429" s="30">
        <f t="shared" si="303"/>
        <v>199</v>
      </c>
    </row>
    <row r="6430" spans="2:15" x14ac:dyDescent="0.2">
      <c r="B6430" s="13">
        <v>58111</v>
      </c>
      <c r="C6430" s="14">
        <v>42293.146111111244</v>
      </c>
      <c r="D6430" s="7" t="s">
        <v>7</v>
      </c>
      <c r="E6430" s="13">
        <v>2220</v>
      </c>
      <c r="F6430" s="7" t="s">
        <v>45</v>
      </c>
      <c r="G6430" s="7" t="s">
        <v>11</v>
      </c>
      <c r="H6430" s="13">
        <v>9.5</v>
      </c>
      <c r="I6430" s="13" t="str">
        <f>IF(G6430="Male",VLOOKUP(H6430,'Shoe size conversion table'!$B$6:$D$22,2),VLOOKUP(H6430,'Shoe size conversion table'!$J$6:$L$22,2))</f>
        <v>42-43</v>
      </c>
      <c r="J6430" s="13">
        <f>IF(G6430="Male",VLOOKUP(H6430,'Shoe size conversion table'!$B$6:$D$22,3),VLOOKUP(H6430,'Shoe size conversion table'!$J$6:$L$22,3))</f>
        <v>9</v>
      </c>
      <c r="K6430" s="11">
        <v>129</v>
      </c>
      <c r="L6430" s="12">
        <v>0</v>
      </c>
      <c r="M6430" s="7">
        <f t="shared" si="301"/>
        <v>2015</v>
      </c>
      <c r="N6430" s="7">
        <f t="shared" si="302"/>
        <v>10</v>
      </c>
      <c r="O6430" s="30">
        <f t="shared" si="303"/>
        <v>129</v>
      </c>
    </row>
    <row r="6431" spans="2:15" x14ac:dyDescent="0.2">
      <c r="B6431" s="13">
        <v>58111</v>
      </c>
      <c r="C6431" s="14">
        <v>42293.146111111244</v>
      </c>
      <c r="D6431" s="7" t="s">
        <v>7</v>
      </c>
      <c r="E6431" s="13">
        <v>2242</v>
      </c>
      <c r="F6431" s="7" t="s">
        <v>50</v>
      </c>
      <c r="G6431" s="7" t="s">
        <v>11</v>
      </c>
      <c r="H6431" s="13">
        <v>9.5</v>
      </c>
      <c r="I6431" s="13" t="str">
        <f>IF(G6431="Male",VLOOKUP(H6431,'Shoe size conversion table'!$B$6:$D$22,2),VLOOKUP(H6431,'Shoe size conversion table'!$J$6:$L$22,2))</f>
        <v>42-43</v>
      </c>
      <c r="J6431" s="13">
        <f>IF(G6431="Male",VLOOKUP(H6431,'Shoe size conversion table'!$B$6:$D$22,3),VLOOKUP(H6431,'Shoe size conversion table'!$J$6:$L$22,3))</f>
        <v>9</v>
      </c>
      <c r="K6431" s="11">
        <v>149</v>
      </c>
      <c r="L6431" s="12">
        <v>0.5</v>
      </c>
      <c r="M6431" s="7">
        <f t="shared" si="301"/>
        <v>2015</v>
      </c>
      <c r="N6431" s="7">
        <f t="shared" si="302"/>
        <v>10</v>
      </c>
      <c r="O6431" s="30">
        <f t="shared" si="303"/>
        <v>74.5</v>
      </c>
    </row>
    <row r="6432" spans="2:15" x14ac:dyDescent="0.2">
      <c r="B6432" s="13">
        <v>58112</v>
      </c>
      <c r="C6432" s="14">
        <v>42293.146111111317</v>
      </c>
      <c r="D6432" s="7" t="s">
        <v>7</v>
      </c>
      <c r="E6432" s="13">
        <v>2238</v>
      </c>
      <c r="F6432" s="7" t="s">
        <v>48</v>
      </c>
      <c r="G6432" s="7" t="s">
        <v>11</v>
      </c>
      <c r="H6432" s="13">
        <v>8.5</v>
      </c>
      <c r="I6432" s="13" t="str">
        <f>IF(G6432="Male",VLOOKUP(H6432,'Shoe size conversion table'!$B$6:$D$22,2),VLOOKUP(H6432,'Shoe size conversion table'!$J$6:$L$22,2))</f>
        <v>41-42</v>
      </c>
      <c r="J6432" s="13">
        <f>IF(G6432="Male",VLOOKUP(H6432,'Shoe size conversion table'!$B$6:$D$22,3),VLOOKUP(H6432,'Shoe size conversion table'!$J$6:$L$22,3))</f>
        <v>8</v>
      </c>
      <c r="K6432" s="11">
        <v>169</v>
      </c>
      <c r="L6432" s="12">
        <v>0.1</v>
      </c>
      <c r="M6432" s="7">
        <f t="shared" si="301"/>
        <v>2015</v>
      </c>
      <c r="N6432" s="7">
        <f t="shared" si="302"/>
        <v>10</v>
      </c>
      <c r="O6432" s="30">
        <f t="shared" si="303"/>
        <v>152.1</v>
      </c>
    </row>
    <row r="6433" spans="2:15" x14ac:dyDescent="0.2">
      <c r="B6433" s="13">
        <v>58113</v>
      </c>
      <c r="C6433" s="14">
        <v>42293.156111111246</v>
      </c>
      <c r="D6433" s="7" t="s">
        <v>10</v>
      </c>
      <c r="E6433" s="13">
        <v>2192</v>
      </c>
      <c r="F6433" s="7" t="s">
        <v>36</v>
      </c>
      <c r="G6433" s="7" t="s">
        <v>11</v>
      </c>
      <c r="H6433" s="13">
        <v>9.5</v>
      </c>
      <c r="I6433" s="13" t="str">
        <f>IF(G6433="Male",VLOOKUP(H6433,'Shoe size conversion table'!$B$6:$D$22,2),VLOOKUP(H6433,'Shoe size conversion table'!$J$6:$L$22,2))</f>
        <v>42-43</v>
      </c>
      <c r="J6433" s="13">
        <f>IF(G6433="Male",VLOOKUP(H6433,'Shoe size conversion table'!$B$6:$D$22,3),VLOOKUP(H6433,'Shoe size conversion table'!$J$6:$L$22,3))</f>
        <v>9</v>
      </c>
      <c r="K6433" s="11">
        <v>169</v>
      </c>
      <c r="L6433" s="12">
        <v>0.2</v>
      </c>
      <c r="M6433" s="7">
        <f t="shared" si="301"/>
        <v>2015</v>
      </c>
      <c r="N6433" s="7">
        <f t="shared" si="302"/>
        <v>10</v>
      </c>
      <c r="O6433" s="30">
        <f t="shared" si="303"/>
        <v>135.20000000000002</v>
      </c>
    </row>
    <row r="6434" spans="2:15" x14ac:dyDescent="0.2">
      <c r="B6434" s="13">
        <v>58114</v>
      </c>
      <c r="C6434" s="14">
        <v>42293.156111111246</v>
      </c>
      <c r="D6434" s="7" t="s">
        <v>10</v>
      </c>
      <c r="E6434" s="13">
        <v>2173</v>
      </c>
      <c r="F6434" s="7" t="s">
        <v>35</v>
      </c>
      <c r="G6434" s="7" t="s">
        <v>12</v>
      </c>
      <c r="H6434" s="13">
        <v>7.5</v>
      </c>
      <c r="I6434" s="13">
        <f>IF(G6434="Male",VLOOKUP(H6434,'Shoe size conversion table'!$B$6:$D$22,2),VLOOKUP(H6434,'Shoe size conversion table'!$J$6:$L$22,2))</f>
        <v>38</v>
      </c>
      <c r="J6434" s="13">
        <f>IF(G6434="Male",VLOOKUP(H6434,'Shoe size conversion table'!$B$6:$D$22,3),VLOOKUP(H6434,'Shoe size conversion table'!$J$6:$L$22,3))</f>
        <v>5.5</v>
      </c>
      <c r="K6434" s="11">
        <v>169</v>
      </c>
      <c r="L6434" s="12">
        <v>0.3</v>
      </c>
      <c r="M6434" s="7">
        <f t="shared" si="301"/>
        <v>2015</v>
      </c>
      <c r="N6434" s="7">
        <f t="shared" si="302"/>
        <v>10</v>
      </c>
      <c r="O6434" s="30">
        <f t="shared" si="303"/>
        <v>118.3</v>
      </c>
    </row>
    <row r="6435" spans="2:15" x14ac:dyDescent="0.2">
      <c r="B6435" s="13">
        <v>58115</v>
      </c>
      <c r="C6435" s="14">
        <v>42293.216111111316</v>
      </c>
      <c r="D6435" s="7" t="s">
        <v>7</v>
      </c>
      <c r="E6435" s="13">
        <v>2185</v>
      </c>
      <c r="F6435" s="7" t="s">
        <v>43</v>
      </c>
      <c r="G6435" s="7" t="s">
        <v>12</v>
      </c>
      <c r="H6435" s="13">
        <v>8</v>
      </c>
      <c r="I6435" s="13" t="str">
        <f>IF(G6435="Male",VLOOKUP(H6435,'Shoe size conversion table'!$B$6:$D$22,2),VLOOKUP(H6435,'Shoe size conversion table'!$J$6:$L$22,2))</f>
        <v>38-39</v>
      </c>
      <c r="J6435" s="13">
        <f>IF(G6435="Male",VLOOKUP(H6435,'Shoe size conversion table'!$B$6:$D$22,3),VLOOKUP(H6435,'Shoe size conversion table'!$J$6:$L$22,3))</f>
        <v>6</v>
      </c>
      <c r="K6435" s="11">
        <v>169</v>
      </c>
      <c r="L6435" s="12">
        <v>0</v>
      </c>
      <c r="M6435" s="7">
        <f t="shared" si="301"/>
        <v>2015</v>
      </c>
      <c r="N6435" s="7">
        <f t="shared" si="302"/>
        <v>10</v>
      </c>
      <c r="O6435" s="30">
        <f t="shared" si="303"/>
        <v>169</v>
      </c>
    </row>
    <row r="6436" spans="2:15" x14ac:dyDescent="0.2">
      <c r="B6436" s="13">
        <v>58116</v>
      </c>
      <c r="C6436" s="14">
        <v>42293.226111111202</v>
      </c>
      <c r="D6436" s="7" t="s">
        <v>8</v>
      </c>
      <c r="E6436" s="13">
        <v>2195</v>
      </c>
      <c r="F6436" s="7" t="s">
        <v>39</v>
      </c>
      <c r="G6436" s="7" t="s">
        <v>11</v>
      </c>
      <c r="H6436" s="13">
        <v>10.5</v>
      </c>
      <c r="I6436" s="13" t="str">
        <f>IF(G6436="Male",VLOOKUP(H6436,'Shoe size conversion table'!$B$6:$D$22,2),VLOOKUP(H6436,'Shoe size conversion table'!$J$6:$L$22,2))</f>
        <v>43-44</v>
      </c>
      <c r="J6436" s="13">
        <f>IF(G6436="Male",VLOOKUP(H6436,'Shoe size conversion table'!$B$6:$D$22,3),VLOOKUP(H6436,'Shoe size conversion table'!$J$6:$L$22,3))</f>
        <v>10</v>
      </c>
      <c r="K6436" s="11">
        <v>149</v>
      </c>
      <c r="L6436" s="12">
        <v>0</v>
      </c>
      <c r="M6436" s="7">
        <f t="shared" si="301"/>
        <v>2015</v>
      </c>
      <c r="N6436" s="7">
        <f t="shared" si="302"/>
        <v>10</v>
      </c>
      <c r="O6436" s="30">
        <f t="shared" si="303"/>
        <v>149</v>
      </c>
    </row>
    <row r="6437" spans="2:15" x14ac:dyDescent="0.2">
      <c r="B6437" s="13">
        <v>58117</v>
      </c>
      <c r="C6437" s="14">
        <v>42293.286111111098</v>
      </c>
      <c r="D6437" s="7" t="s">
        <v>10</v>
      </c>
      <c r="E6437" s="13">
        <v>2212</v>
      </c>
      <c r="F6437" s="7" t="s">
        <v>34</v>
      </c>
      <c r="G6437" s="7" t="s">
        <v>11</v>
      </c>
      <c r="H6437" s="13">
        <v>10</v>
      </c>
      <c r="I6437" s="13">
        <f>IF(G6437="Male",VLOOKUP(H6437,'Shoe size conversion table'!$B$6:$D$22,2),VLOOKUP(H6437,'Shoe size conversion table'!$J$6:$L$22,2))</f>
        <v>43</v>
      </c>
      <c r="J6437" s="13">
        <f>IF(G6437="Male",VLOOKUP(H6437,'Shoe size conversion table'!$B$6:$D$22,3),VLOOKUP(H6437,'Shoe size conversion table'!$J$6:$L$22,3))</f>
        <v>9.5</v>
      </c>
      <c r="K6437" s="11">
        <v>169</v>
      </c>
      <c r="L6437" s="12">
        <v>0</v>
      </c>
      <c r="M6437" s="7">
        <f t="shared" si="301"/>
        <v>2015</v>
      </c>
      <c r="N6437" s="7">
        <f t="shared" si="302"/>
        <v>10</v>
      </c>
      <c r="O6437" s="30">
        <f t="shared" si="303"/>
        <v>169</v>
      </c>
    </row>
    <row r="6438" spans="2:15" x14ac:dyDescent="0.2">
      <c r="B6438" s="13">
        <v>58118</v>
      </c>
      <c r="C6438" s="14">
        <v>42293.336111111203</v>
      </c>
      <c r="D6438" s="7" t="s">
        <v>7</v>
      </c>
      <c r="E6438" s="13">
        <v>2168</v>
      </c>
      <c r="F6438" s="7" t="s">
        <v>51</v>
      </c>
      <c r="G6438" s="7" t="s">
        <v>11</v>
      </c>
      <c r="H6438" s="13">
        <v>8.5</v>
      </c>
      <c r="I6438" s="13" t="str">
        <f>IF(G6438="Male",VLOOKUP(H6438,'Shoe size conversion table'!$B$6:$D$22,2),VLOOKUP(H6438,'Shoe size conversion table'!$J$6:$L$22,2))</f>
        <v>41-42</v>
      </c>
      <c r="J6438" s="13">
        <f>IF(G6438="Male",VLOOKUP(H6438,'Shoe size conversion table'!$B$6:$D$22,3),VLOOKUP(H6438,'Shoe size conversion table'!$J$6:$L$22,3))</f>
        <v>8</v>
      </c>
      <c r="K6438" s="11">
        <v>199</v>
      </c>
      <c r="L6438" s="12">
        <v>0</v>
      </c>
      <c r="M6438" s="7">
        <f t="shared" si="301"/>
        <v>2015</v>
      </c>
      <c r="N6438" s="7">
        <f t="shared" si="302"/>
        <v>10</v>
      </c>
      <c r="O6438" s="30">
        <f t="shared" si="303"/>
        <v>199</v>
      </c>
    </row>
    <row r="6439" spans="2:15" x14ac:dyDescent="0.2">
      <c r="B6439" s="13">
        <v>58119</v>
      </c>
      <c r="C6439" s="14">
        <v>42293.37611111132</v>
      </c>
      <c r="D6439" s="7" t="s">
        <v>8</v>
      </c>
      <c r="E6439" s="13">
        <v>2185</v>
      </c>
      <c r="F6439" s="7" t="s">
        <v>38</v>
      </c>
      <c r="G6439" s="7" t="s">
        <v>11</v>
      </c>
      <c r="H6439" s="13">
        <v>9</v>
      </c>
      <c r="I6439" s="13">
        <f>IF(G6439="Male",VLOOKUP(H6439,'Shoe size conversion table'!$B$6:$D$22,2),VLOOKUP(H6439,'Shoe size conversion table'!$J$6:$L$22,2))</f>
        <v>42</v>
      </c>
      <c r="J6439" s="13">
        <f>IF(G6439="Male",VLOOKUP(H6439,'Shoe size conversion table'!$B$6:$D$22,3),VLOOKUP(H6439,'Shoe size conversion table'!$J$6:$L$22,3))</f>
        <v>8.5</v>
      </c>
      <c r="K6439" s="11">
        <v>159</v>
      </c>
      <c r="L6439" s="12">
        <v>0.2</v>
      </c>
      <c r="M6439" s="7">
        <f t="shared" si="301"/>
        <v>2015</v>
      </c>
      <c r="N6439" s="7">
        <f t="shared" si="302"/>
        <v>10</v>
      </c>
      <c r="O6439" s="30">
        <f t="shared" si="303"/>
        <v>127.2</v>
      </c>
    </row>
    <row r="6440" spans="2:15" x14ac:dyDescent="0.2">
      <c r="B6440" s="13">
        <v>58120</v>
      </c>
      <c r="C6440" s="14">
        <v>42293.476111111318</v>
      </c>
      <c r="D6440" s="7" t="s">
        <v>8</v>
      </c>
      <c r="E6440" s="13">
        <v>2213</v>
      </c>
      <c r="F6440" s="7" t="s">
        <v>42</v>
      </c>
      <c r="G6440" s="7" t="s">
        <v>11</v>
      </c>
      <c r="H6440" s="13">
        <v>9.5</v>
      </c>
      <c r="I6440" s="13" t="str">
        <f>IF(G6440="Male",VLOOKUP(H6440,'Shoe size conversion table'!$B$6:$D$22,2),VLOOKUP(H6440,'Shoe size conversion table'!$J$6:$L$22,2))</f>
        <v>42-43</v>
      </c>
      <c r="J6440" s="13">
        <f>IF(G6440="Male",VLOOKUP(H6440,'Shoe size conversion table'!$B$6:$D$22,3),VLOOKUP(H6440,'Shoe size conversion table'!$J$6:$L$22,3))</f>
        <v>9</v>
      </c>
      <c r="K6440" s="11">
        <v>199</v>
      </c>
      <c r="L6440" s="12">
        <v>0</v>
      </c>
      <c r="M6440" s="7">
        <f t="shared" si="301"/>
        <v>2015</v>
      </c>
      <c r="N6440" s="7">
        <f t="shared" si="302"/>
        <v>10</v>
      </c>
      <c r="O6440" s="30">
        <f t="shared" si="303"/>
        <v>199</v>
      </c>
    </row>
    <row r="6441" spans="2:15" x14ac:dyDescent="0.2">
      <c r="B6441" s="13">
        <v>58121</v>
      </c>
      <c r="C6441" s="14">
        <v>42293.496111111199</v>
      </c>
      <c r="D6441" s="7" t="s">
        <v>8</v>
      </c>
      <c r="E6441" s="13">
        <v>2198</v>
      </c>
      <c r="F6441" s="7" t="s">
        <v>42</v>
      </c>
      <c r="G6441" s="7" t="s">
        <v>12</v>
      </c>
      <c r="H6441" s="13">
        <v>9</v>
      </c>
      <c r="I6441" s="13" t="str">
        <f>IF(G6441="Male",VLOOKUP(H6441,'Shoe size conversion table'!$B$6:$D$22,2),VLOOKUP(H6441,'Shoe size conversion table'!$J$6:$L$22,2))</f>
        <v>39-40</v>
      </c>
      <c r="J6441" s="13">
        <f>IF(G6441="Male",VLOOKUP(H6441,'Shoe size conversion table'!$B$6:$D$22,3),VLOOKUP(H6441,'Shoe size conversion table'!$J$6:$L$22,3))</f>
        <v>7</v>
      </c>
      <c r="K6441" s="11">
        <v>179</v>
      </c>
      <c r="L6441" s="12">
        <v>0</v>
      </c>
      <c r="M6441" s="7">
        <f t="shared" si="301"/>
        <v>2015</v>
      </c>
      <c r="N6441" s="7">
        <f t="shared" si="302"/>
        <v>10</v>
      </c>
      <c r="O6441" s="30">
        <f t="shared" si="303"/>
        <v>179</v>
      </c>
    </row>
    <row r="6442" spans="2:15" x14ac:dyDescent="0.2">
      <c r="B6442" s="13">
        <v>58122</v>
      </c>
      <c r="C6442" s="14">
        <v>42293.516111111247</v>
      </c>
      <c r="D6442" s="7" t="s">
        <v>8</v>
      </c>
      <c r="E6442" s="13">
        <v>2216</v>
      </c>
      <c r="F6442" s="7" t="s">
        <v>40</v>
      </c>
      <c r="G6442" s="7" t="s">
        <v>11</v>
      </c>
      <c r="H6442" s="13">
        <v>8.5</v>
      </c>
      <c r="I6442" s="13" t="str">
        <f>IF(G6442="Male",VLOOKUP(H6442,'Shoe size conversion table'!$B$6:$D$22,2),VLOOKUP(H6442,'Shoe size conversion table'!$J$6:$L$22,2))</f>
        <v>41-42</v>
      </c>
      <c r="J6442" s="13">
        <f>IF(G6442="Male",VLOOKUP(H6442,'Shoe size conversion table'!$B$6:$D$22,3),VLOOKUP(H6442,'Shoe size conversion table'!$J$6:$L$22,3))</f>
        <v>8</v>
      </c>
      <c r="K6442" s="11">
        <v>179</v>
      </c>
      <c r="L6442" s="12">
        <v>0.5</v>
      </c>
      <c r="M6442" s="7">
        <f t="shared" si="301"/>
        <v>2015</v>
      </c>
      <c r="N6442" s="7">
        <f t="shared" si="302"/>
        <v>10</v>
      </c>
      <c r="O6442" s="30">
        <f t="shared" si="303"/>
        <v>89.5</v>
      </c>
    </row>
    <row r="6443" spans="2:15" x14ac:dyDescent="0.2">
      <c r="B6443" s="13">
        <v>58123</v>
      </c>
      <c r="C6443" s="14">
        <v>42293.576111111244</v>
      </c>
      <c r="D6443" s="7" t="s">
        <v>10</v>
      </c>
      <c r="E6443" s="13">
        <v>2168</v>
      </c>
      <c r="F6443" s="7" t="s">
        <v>35</v>
      </c>
      <c r="G6443" s="7" t="s">
        <v>12</v>
      </c>
      <c r="H6443" s="13">
        <v>7.5</v>
      </c>
      <c r="I6443" s="13">
        <f>IF(G6443="Male",VLOOKUP(H6443,'Shoe size conversion table'!$B$6:$D$22,2),VLOOKUP(H6443,'Shoe size conversion table'!$J$6:$L$22,2))</f>
        <v>38</v>
      </c>
      <c r="J6443" s="13">
        <f>IF(G6443="Male",VLOOKUP(H6443,'Shoe size conversion table'!$B$6:$D$22,3),VLOOKUP(H6443,'Shoe size conversion table'!$J$6:$L$22,3))</f>
        <v>5.5</v>
      </c>
      <c r="K6443" s="11">
        <v>169</v>
      </c>
      <c r="L6443" s="12">
        <v>0</v>
      </c>
      <c r="M6443" s="7">
        <f t="shared" si="301"/>
        <v>2015</v>
      </c>
      <c r="N6443" s="7">
        <f t="shared" si="302"/>
        <v>10</v>
      </c>
      <c r="O6443" s="30">
        <f t="shared" si="303"/>
        <v>169</v>
      </c>
    </row>
    <row r="6444" spans="2:15" x14ac:dyDescent="0.2">
      <c r="B6444" s="13">
        <v>58124</v>
      </c>
      <c r="C6444" s="14">
        <v>42293.596111111314</v>
      </c>
      <c r="D6444" s="7" t="s">
        <v>7</v>
      </c>
      <c r="E6444" s="13">
        <v>2213</v>
      </c>
      <c r="F6444" s="7" t="s">
        <v>48</v>
      </c>
      <c r="G6444" s="7" t="s">
        <v>12</v>
      </c>
      <c r="H6444" s="13">
        <v>12</v>
      </c>
      <c r="I6444" s="13" t="str">
        <f>IF(G6444="Male",VLOOKUP(H6444,'Shoe size conversion table'!$B$6:$D$22,2),VLOOKUP(H6444,'Shoe size conversion table'!$J$6:$L$22,2))</f>
        <v>42-43</v>
      </c>
      <c r="J6444" s="13">
        <f>IF(G6444="Male",VLOOKUP(H6444,'Shoe size conversion table'!$B$6:$D$22,3),VLOOKUP(H6444,'Shoe size conversion table'!$J$6:$L$22,3))</f>
        <v>10</v>
      </c>
      <c r="K6444" s="11">
        <v>189</v>
      </c>
      <c r="L6444" s="12">
        <v>0</v>
      </c>
      <c r="M6444" s="7">
        <f t="shared" si="301"/>
        <v>2015</v>
      </c>
      <c r="N6444" s="7">
        <f t="shared" si="302"/>
        <v>10</v>
      </c>
      <c r="O6444" s="30">
        <f t="shared" si="303"/>
        <v>189</v>
      </c>
    </row>
    <row r="6445" spans="2:15" x14ac:dyDescent="0.2">
      <c r="B6445" s="13">
        <v>58125</v>
      </c>
      <c r="C6445" s="14">
        <v>42293.606111111243</v>
      </c>
      <c r="D6445" s="7" t="s">
        <v>10</v>
      </c>
      <c r="E6445" s="13">
        <v>2178</v>
      </c>
      <c r="F6445" s="7" t="s">
        <v>34</v>
      </c>
      <c r="G6445" s="7" t="s">
        <v>12</v>
      </c>
      <c r="H6445" s="13">
        <v>8.5</v>
      </c>
      <c r="I6445" s="13">
        <f>IF(G6445="Male",VLOOKUP(H6445,'Shoe size conversion table'!$B$6:$D$22,2),VLOOKUP(H6445,'Shoe size conversion table'!$J$6:$L$22,2))</f>
        <v>39</v>
      </c>
      <c r="J6445" s="13">
        <f>IF(G6445="Male",VLOOKUP(H6445,'Shoe size conversion table'!$B$6:$D$22,3),VLOOKUP(H6445,'Shoe size conversion table'!$J$6:$L$22,3))</f>
        <v>6.5</v>
      </c>
      <c r="K6445" s="11">
        <v>179</v>
      </c>
      <c r="L6445" s="12">
        <v>0</v>
      </c>
      <c r="M6445" s="7">
        <f t="shared" si="301"/>
        <v>2015</v>
      </c>
      <c r="N6445" s="7">
        <f t="shared" si="302"/>
        <v>10</v>
      </c>
      <c r="O6445" s="30">
        <f t="shared" si="303"/>
        <v>179</v>
      </c>
    </row>
    <row r="6446" spans="2:15" x14ac:dyDescent="0.2">
      <c r="B6446" s="13">
        <v>58126</v>
      </c>
      <c r="C6446" s="14">
        <v>42293.686111111201</v>
      </c>
      <c r="D6446" s="7" t="s">
        <v>9</v>
      </c>
      <c r="E6446" s="13">
        <v>2200</v>
      </c>
      <c r="F6446" s="7" t="s">
        <v>60</v>
      </c>
      <c r="G6446" s="7" t="s">
        <v>11</v>
      </c>
      <c r="H6446" s="13">
        <v>11</v>
      </c>
      <c r="I6446" s="13">
        <f>IF(G6446="Male",VLOOKUP(H6446,'Shoe size conversion table'!$B$6:$D$22,2),VLOOKUP(H6446,'Shoe size conversion table'!$J$6:$L$22,2))</f>
        <v>44</v>
      </c>
      <c r="J6446" s="13">
        <f>IF(G6446="Male",VLOOKUP(H6446,'Shoe size conversion table'!$B$6:$D$22,3),VLOOKUP(H6446,'Shoe size conversion table'!$J$6:$L$22,3))</f>
        <v>10.5</v>
      </c>
      <c r="K6446" s="11">
        <v>179</v>
      </c>
      <c r="L6446" s="12">
        <v>0</v>
      </c>
      <c r="M6446" s="7">
        <f t="shared" si="301"/>
        <v>2015</v>
      </c>
      <c r="N6446" s="7">
        <f t="shared" si="302"/>
        <v>10</v>
      </c>
      <c r="O6446" s="30">
        <f t="shared" si="303"/>
        <v>179</v>
      </c>
    </row>
    <row r="6447" spans="2:15" x14ac:dyDescent="0.2">
      <c r="B6447" s="13">
        <v>58127</v>
      </c>
      <c r="C6447" s="14">
        <v>42293.7161111112</v>
      </c>
      <c r="D6447" s="7" t="s">
        <v>10</v>
      </c>
      <c r="E6447" s="13">
        <v>2209</v>
      </c>
      <c r="F6447" s="7" t="s">
        <v>36</v>
      </c>
      <c r="G6447" s="7" t="s">
        <v>11</v>
      </c>
      <c r="H6447" s="13">
        <v>14</v>
      </c>
      <c r="I6447" s="13">
        <f>IF(G6447="Male",VLOOKUP(H6447,'Shoe size conversion table'!$B$6:$D$22,2),VLOOKUP(H6447,'Shoe size conversion table'!$J$6:$L$22,2))</f>
        <v>47</v>
      </c>
      <c r="J6447" s="13">
        <f>IF(G6447="Male",VLOOKUP(H6447,'Shoe size conversion table'!$B$6:$D$22,3),VLOOKUP(H6447,'Shoe size conversion table'!$J$6:$L$22,3))</f>
        <v>13.5</v>
      </c>
      <c r="K6447" s="11">
        <v>199</v>
      </c>
      <c r="L6447" s="12">
        <v>0</v>
      </c>
      <c r="M6447" s="7">
        <f t="shared" si="301"/>
        <v>2015</v>
      </c>
      <c r="N6447" s="7">
        <f t="shared" si="302"/>
        <v>10</v>
      </c>
      <c r="O6447" s="30">
        <f t="shared" si="303"/>
        <v>199</v>
      </c>
    </row>
    <row r="6448" spans="2:15" x14ac:dyDescent="0.2">
      <c r="B6448" s="13">
        <v>58128</v>
      </c>
      <c r="C6448" s="14">
        <v>42293.826111111244</v>
      </c>
      <c r="D6448" s="7" t="s">
        <v>7</v>
      </c>
      <c r="E6448" s="13">
        <v>2200</v>
      </c>
      <c r="F6448" s="7" t="s">
        <v>48</v>
      </c>
      <c r="G6448" s="7" t="s">
        <v>11</v>
      </c>
      <c r="H6448" s="13">
        <v>10</v>
      </c>
      <c r="I6448" s="13">
        <f>IF(G6448="Male",VLOOKUP(H6448,'Shoe size conversion table'!$B$6:$D$22,2),VLOOKUP(H6448,'Shoe size conversion table'!$J$6:$L$22,2))</f>
        <v>43</v>
      </c>
      <c r="J6448" s="13">
        <f>IF(G6448="Male",VLOOKUP(H6448,'Shoe size conversion table'!$B$6:$D$22,3),VLOOKUP(H6448,'Shoe size conversion table'!$J$6:$L$22,3))</f>
        <v>9.5</v>
      </c>
      <c r="K6448" s="11">
        <v>199</v>
      </c>
      <c r="L6448" s="12">
        <v>0</v>
      </c>
      <c r="M6448" s="7">
        <f t="shared" si="301"/>
        <v>2015</v>
      </c>
      <c r="N6448" s="7">
        <f t="shared" si="302"/>
        <v>10</v>
      </c>
      <c r="O6448" s="30">
        <f t="shared" si="303"/>
        <v>199</v>
      </c>
    </row>
    <row r="6449" spans="2:15" x14ac:dyDescent="0.2">
      <c r="B6449" s="13">
        <v>58129</v>
      </c>
      <c r="C6449" s="14">
        <v>42293.976111111202</v>
      </c>
      <c r="D6449" s="7" t="s">
        <v>7</v>
      </c>
      <c r="E6449" s="13">
        <v>2225</v>
      </c>
      <c r="F6449" s="7" t="s">
        <v>44</v>
      </c>
      <c r="G6449" s="7" t="s">
        <v>11</v>
      </c>
      <c r="H6449" s="13">
        <v>7.5</v>
      </c>
      <c r="I6449" s="13" t="str">
        <f>IF(G6449="Male",VLOOKUP(H6449,'Shoe size conversion table'!$B$6:$D$22,2),VLOOKUP(H6449,'Shoe size conversion table'!$J$6:$L$22,2))</f>
        <v>40-41</v>
      </c>
      <c r="J6449" s="13">
        <f>IF(G6449="Male",VLOOKUP(H6449,'Shoe size conversion table'!$B$6:$D$22,3),VLOOKUP(H6449,'Shoe size conversion table'!$J$6:$L$22,3))</f>
        <v>7</v>
      </c>
      <c r="K6449" s="11">
        <v>159</v>
      </c>
      <c r="L6449" s="12">
        <v>0</v>
      </c>
      <c r="M6449" s="7">
        <f t="shared" si="301"/>
        <v>2015</v>
      </c>
      <c r="N6449" s="7">
        <f t="shared" si="302"/>
        <v>10</v>
      </c>
      <c r="O6449" s="30">
        <f t="shared" si="303"/>
        <v>159</v>
      </c>
    </row>
    <row r="6450" spans="2:15" x14ac:dyDescent="0.2">
      <c r="B6450" s="13">
        <v>58130</v>
      </c>
      <c r="C6450" s="14">
        <v>42293.976111111202</v>
      </c>
      <c r="D6450" s="7" t="s">
        <v>10</v>
      </c>
      <c r="E6450" s="13">
        <v>2224</v>
      </c>
      <c r="F6450" s="7" t="s">
        <v>34</v>
      </c>
      <c r="G6450" s="7" t="s">
        <v>12</v>
      </c>
      <c r="H6450" s="13">
        <v>9</v>
      </c>
      <c r="I6450" s="13" t="str">
        <f>IF(G6450="Male",VLOOKUP(H6450,'Shoe size conversion table'!$B$6:$D$22,2),VLOOKUP(H6450,'Shoe size conversion table'!$J$6:$L$22,2))</f>
        <v>39-40</v>
      </c>
      <c r="J6450" s="13">
        <f>IF(G6450="Male",VLOOKUP(H6450,'Shoe size conversion table'!$B$6:$D$22,3),VLOOKUP(H6450,'Shoe size conversion table'!$J$6:$L$22,3))</f>
        <v>7</v>
      </c>
      <c r="K6450" s="11">
        <v>199</v>
      </c>
      <c r="L6450" s="12">
        <v>0.1</v>
      </c>
      <c r="M6450" s="7">
        <f t="shared" si="301"/>
        <v>2015</v>
      </c>
      <c r="N6450" s="7">
        <f t="shared" si="302"/>
        <v>10</v>
      </c>
      <c r="O6450" s="30">
        <f t="shared" si="303"/>
        <v>179.1</v>
      </c>
    </row>
    <row r="6451" spans="2:15" x14ac:dyDescent="0.2">
      <c r="B6451" s="13">
        <v>58131</v>
      </c>
      <c r="C6451" s="14">
        <v>42293.986111111313</v>
      </c>
      <c r="D6451" s="7" t="s">
        <v>7</v>
      </c>
      <c r="E6451" s="13">
        <v>2195</v>
      </c>
      <c r="F6451" s="7" t="s">
        <v>54</v>
      </c>
      <c r="G6451" s="7" t="s">
        <v>12</v>
      </c>
      <c r="H6451" s="13">
        <v>8.5</v>
      </c>
      <c r="I6451" s="13">
        <f>IF(G6451="Male",VLOOKUP(H6451,'Shoe size conversion table'!$B$6:$D$22,2),VLOOKUP(H6451,'Shoe size conversion table'!$J$6:$L$22,2))</f>
        <v>39</v>
      </c>
      <c r="J6451" s="13">
        <f>IF(G6451="Male",VLOOKUP(H6451,'Shoe size conversion table'!$B$6:$D$22,3),VLOOKUP(H6451,'Shoe size conversion table'!$J$6:$L$22,3))</f>
        <v>6.5</v>
      </c>
      <c r="K6451" s="11">
        <v>189</v>
      </c>
      <c r="L6451" s="12">
        <v>0.2</v>
      </c>
      <c r="M6451" s="7">
        <f t="shared" si="301"/>
        <v>2015</v>
      </c>
      <c r="N6451" s="7">
        <f t="shared" si="302"/>
        <v>10</v>
      </c>
      <c r="O6451" s="30">
        <f t="shared" si="303"/>
        <v>151.20000000000002</v>
      </c>
    </row>
    <row r="6452" spans="2:15" x14ac:dyDescent="0.2">
      <c r="B6452" s="13">
        <v>58132</v>
      </c>
      <c r="C6452" s="14">
        <v>42294.036111111243</v>
      </c>
      <c r="D6452" s="7" t="s">
        <v>10</v>
      </c>
      <c r="E6452" s="13">
        <v>2165</v>
      </c>
      <c r="F6452" s="7" t="s">
        <v>34</v>
      </c>
      <c r="G6452" s="7" t="s">
        <v>12</v>
      </c>
      <c r="H6452" s="13">
        <v>4.5</v>
      </c>
      <c r="I6452" s="13">
        <f>IF(G6452="Male",VLOOKUP(H6452,'Shoe size conversion table'!$B$6:$D$22,2),VLOOKUP(H6452,'Shoe size conversion table'!$J$6:$L$22,2))</f>
        <v>35</v>
      </c>
      <c r="J6452" s="13">
        <f>IF(G6452="Male",VLOOKUP(H6452,'Shoe size conversion table'!$B$6:$D$22,3),VLOOKUP(H6452,'Shoe size conversion table'!$J$6:$L$22,3))</f>
        <v>2.5</v>
      </c>
      <c r="K6452" s="11">
        <v>149</v>
      </c>
      <c r="L6452" s="12">
        <v>0</v>
      </c>
      <c r="M6452" s="7">
        <f t="shared" si="301"/>
        <v>2015</v>
      </c>
      <c r="N6452" s="7">
        <f t="shared" si="302"/>
        <v>10</v>
      </c>
      <c r="O6452" s="30">
        <f t="shared" si="303"/>
        <v>149</v>
      </c>
    </row>
    <row r="6453" spans="2:15" x14ac:dyDescent="0.2">
      <c r="B6453" s="13">
        <v>58133</v>
      </c>
      <c r="C6453" s="14">
        <v>42294.056111111095</v>
      </c>
      <c r="D6453" s="7" t="s">
        <v>10</v>
      </c>
      <c r="E6453" s="13">
        <v>2217</v>
      </c>
      <c r="F6453" s="7" t="s">
        <v>36</v>
      </c>
      <c r="G6453" s="7" t="s">
        <v>12</v>
      </c>
      <c r="H6453" s="13">
        <v>8.5</v>
      </c>
      <c r="I6453" s="13">
        <f>IF(G6453="Male",VLOOKUP(H6453,'Shoe size conversion table'!$B$6:$D$22,2),VLOOKUP(H6453,'Shoe size conversion table'!$J$6:$L$22,2))</f>
        <v>39</v>
      </c>
      <c r="J6453" s="13">
        <f>IF(G6453="Male",VLOOKUP(H6453,'Shoe size conversion table'!$B$6:$D$22,3),VLOOKUP(H6453,'Shoe size conversion table'!$J$6:$L$22,3))</f>
        <v>6.5</v>
      </c>
      <c r="K6453" s="11">
        <v>149</v>
      </c>
      <c r="L6453" s="12">
        <v>0.5</v>
      </c>
      <c r="M6453" s="7">
        <f t="shared" si="301"/>
        <v>2015</v>
      </c>
      <c r="N6453" s="7">
        <f t="shared" si="302"/>
        <v>10</v>
      </c>
      <c r="O6453" s="30">
        <f t="shared" si="303"/>
        <v>74.5</v>
      </c>
    </row>
    <row r="6454" spans="2:15" x14ac:dyDescent="0.2">
      <c r="B6454" s="13">
        <v>58134</v>
      </c>
      <c r="C6454" s="14">
        <v>42294.146111111244</v>
      </c>
      <c r="D6454" s="7" t="s">
        <v>7</v>
      </c>
      <c r="E6454" s="13">
        <v>2195</v>
      </c>
      <c r="F6454" s="7" t="s">
        <v>44</v>
      </c>
      <c r="G6454" s="7" t="s">
        <v>11</v>
      </c>
      <c r="H6454" s="13">
        <v>10.5</v>
      </c>
      <c r="I6454" s="13" t="str">
        <f>IF(G6454="Male",VLOOKUP(H6454,'Shoe size conversion table'!$B$6:$D$22,2),VLOOKUP(H6454,'Shoe size conversion table'!$J$6:$L$22,2))</f>
        <v>43-44</v>
      </c>
      <c r="J6454" s="13">
        <f>IF(G6454="Male",VLOOKUP(H6454,'Shoe size conversion table'!$B$6:$D$22,3),VLOOKUP(H6454,'Shoe size conversion table'!$J$6:$L$22,3))</f>
        <v>10</v>
      </c>
      <c r="K6454" s="11">
        <v>199</v>
      </c>
      <c r="L6454" s="12">
        <v>0</v>
      </c>
      <c r="M6454" s="7">
        <f t="shared" si="301"/>
        <v>2015</v>
      </c>
      <c r="N6454" s="7">
        <f t="shared" si="302"/>
        <v>10</v>
      </c>
      <c r="O6454" s="30">
        <f t="shared" si="303"/>
        <v>199</v>
      </c>
    </row>
    <row r="6455" spans="2:15" x14ac:dyDescent="0.2">
      <c r="B6455" s="13">
        <v>58135</v>
      </c>
      <c r="C6455" s="14">
        <v>42294.146111111317</v>
      </c>
      <c r="D6455" s="7" t="s">
        <v>7</v>
      </c>
      <c r="E6455" s="13">
        <v>2229</v>
      </c>
      <c r="F6455" s="7" t="s">
        <v>48</v>
      </c>
      <c r="G6455" s="7" t="s">
        <v>11</v>
      </c>
      <c r="H6455" s="13">
        <v>9.5</v>
      </c>
      <c r="I6455" s="13" t="str">
        <f>IF(G6455="Male",VLOOKUP(H6455,'Shoe size conversion table'!$B$6:$D$22,2),VLOOKUP(H6455,'Shoe size conversion table'!$J$6:$L$22,2))</f>
        <v>42-43</v>
      </c>
      <c r="J6455" s="13">
        <f>IF(G6455="Male",VLOOKUP(H6455,'Shoe size conversion table'!$B$6:$D$22,3),VLOOKUP(H6455,'Shoe size conversion table'!$J$6:$L$22,3))</f>
        <v>9</v>
      </c>
      <c r="K6455" s="11">
        <v>189</v>
      </c>
      <c r="L6455" s="12">
        <v>0</v>
      </c>
      <c r="M6455" s="7">
        <f t="shared" si="301"/>
        <v>2015</v>
      </c>
      <c r="N6455" s="7">
        <f t="shared" si="302"/>
        <v>10</v>
      </c>
      <c r="O6455" s="30">
        <f t="shared" si="303"/>
        <v>189</v>
      </c>
    </row>
    <row r="6456" spans="2:15" x14ac:dyDescent="0.2">
      <c r="B6456" s="13">
        <v>58135</v>
      </c>
      <c r="C6456" s="14">
        <v>42294.146111111317</v>
      </c>
      <c r="D6456" s="7" t="s">
        <v>7</v>
      </c>
      <c r="E6456" s="13">
        <v>2238</v>
      </c>
      <c r="F6456" s="7" t="s">
        <v>48</v>
      </c>
      <c r="G6456" s="7" t="s">
        <v>11</v>
      </c>
      <c r="H6456" s="13">
        <v>8.5</v>
      </c>
      <c r="I6456" s="13" t="str">
        <f>IF(G6456="Male",VLOOKUP(H6456,'Shoe size conversion table'!$B$6:$D$22,2),VLOOKUP(H6456,'Shoe size conversion table'!$J$6:$L$22,2))</f>
        <v>41-42</v>
      </c>
      <c r="J6456" s="13">
        <f>IF(G6456="Male",VLOOKUP(H6456,'Shoe size conversion table'!$B$6:$D$22,3),VLOOKUP(H6456,'Shoe size conversion table'!$J$6:$L$22,3))</f>
        <v>8</v>
      </c>
      <c r="K6456" s="11">
        <v>169</v>
      </c>
      <c r="L6456" s="12">
        <v>0.1</v>
      </c>
      <c r="M6456" s="7">
        <f t="shared" si="301"/>
        <v>2015</v>
      </c>
      <c r="N6456" s="7">
        <f t="shared" si="302"/>
        <v>10</v>
      </c>
      <c r="O6456" s="30">
        <f t="shared" si="303"/>
        <v>152.1</v>
      </c>
    </row>
    <row r="6457" spans="2:15" x14ac:dyDescent="0.2">
      <c r="B6457" s="13">
        <v>58136</v>
      </c>
      <c r="C6457" s="14">
        <v>42294.156111111246</v>
      </c>
      <c r="D6457" s="7" t="s">
        <v>10</v>
      </c>
      <c r="E6457" s="13">
        <v>2191</v>
      </c>
      <c r="F6457" s="7" t="s">
        <v>35</v>
      </c>
      <c r="G6457" s="7" t="s">
        <v>11</v>
      </c>
      <c r="H6457" s="13">
        <v>9.5</v>
      </c>
      <c r="I6457" s="13" t="str">
        <f>IF(G6457="Male",VLOOKUP(H6457,'Shoe size conversion table'!$B$6:$D$22,2),VLOOKUP(H6457,'Shoe size conversion table'!$J$6:$L$22,2))</f>
        <v>42-43</v>
      </c>
      <c r="J6457" s="13">
        <f>IF(G6457="Male",VLOOKUP(H6457,'Shoe size conversion table'!$B$6:$D$22,3),VLOOKUP(H6457,'Shoe size conversion table'!$J$6:$L$22,3))</f>
        <v>9</v>
      </c>
      <c r="K6457" s="11">
        <v>179</v>
      </c>
      <c r="L6457" s="12">
        <v>0</v>
      </c>
      <c r="M6457" s="7">
        <f t="shared" si="301"/>
        <v>2015</v>
      </c>
      <c r="N6457" s="7">
        <f t="shared" si="302"/>
        <v>10</v>
      </c>
      <c r="O6457" s="30">
        <f t="shared" si="303"/>
        <v>179</v>
      </c>
    </row>
    <row r="6458" spans="2:15" x14ac:dyDescent="0.2">
      <c r="B6458" s="13">
        <v>58136</v>
      </c>
      <c r="C6458" s="14">
        <v>42294.156111111246</v>
      </c>
      <c r="D6458" s="7" t="s">
        <v>10</v>
      </c>
      <c r="E6458" s="13">
        <v>2209</v>
      </c>
      <c r="F6458" s="7" t="s">
        <v>35</v>
      </c>
      <c r="G6458" s="7" t="s">
        <v>12</v>
      </c>
      <c r="H6458" s="13">
        <v>8</v>
      </c>
      <c r="I6458" s="13" t="str">
        <f>IF(G6458="Male",VLOOKUP(H6458,'Shoe size conversion table'!$B$6:$D$22,2),VLOOKUP(H6458,'Shoe size conversion table'!$J$6:$L$22,2))</f>
        <v>38-39</v>
      </c>
      <c r="J6458" s="13">
        <f>IF(G6458="Male",VLOOKUP(H6458,'Shoe size conversion table'!$B$6:$D$22,3),VLOOKUP(H6458,'Shoe size conversion table'!$J$6:$L$22,3))</f>
        <v>6</v>
      </c>
      <c r="K6458" s="11">
        <v>149</v>
      </c>
      <c r="L6458" s="12">
        <v>0.1</v>
      </c>
      <c r="M6458" s="7">
        <f t="shared" si="301"/>
        <v>2015</v>
      </c>
      <c r="N6458" s="7">
        <f t="shared" si="302"/>
        <v>10</v>
      </c>
      <c r="O6458" s="30">
        <f t="shared" si="303"/>
        <v>134.1</v>
      </c>
    </row>
    <row r="6459" spans="2:15" x14ac:dyDescent="0.2">
      <c r="B6459" s="13">
        <v>58136</v>
      </c>
      <c r="C6459" s="14">
        <v>42294.156111111246</v>
      </c>
      <c r="D6459" s="7" t="s">
        <v>10</v>
      </c>
      <c r="E6459" s="13">
        <v>2185</v>
      </c>
      <c r="F6459" s="7" t="s">
        <v>36</v>
      </c>
      <c r="G6459" s="7" t="s">
        <v>12</v>
      </c>
      <c r="H6459" s="13">
        <v>8.5</v>
      </c>
      <c r="I6459" s="13">
        <f>IF(G6459="Male",VLOOKUP(H6459,'Shoe size conversion table'!$B$6:$D$22,2),VLOOKUP(H6459,'Shoe size conversion table'!$J$6:$L$22,2))</f>
        <v>39</v>
      </c>
      <c r="J6459" s="13">
        <f>IF(G6459="Male",VLOOKUP(H6459,'Shoe size conversion table'!$B$6:$D$22,3),VLOOKUP(H6459,'Shoe size conversion table'!$J$6:$L$22,3))</f>
        <v>6.5</v>
      </c>
      <c r="K6459" s="11">
        <v>159</v>
      </c>
      <c r="L6459" s="12">
        <v>0</v>
      </c>
      <c r="M6459" s="7">
        <f t="shared" si="301"/>
        <v>2015</v>
      </c>
      <c r="N6459" s="7">
        <f t="shared" si="302"/>
        <v>10</v>
      </c>
      <c r="O6459" s="30">
        <f t="shared" si="303"/>
        <v>159</v>
      </c>
    </row>
    <row r="6460" spans="2:15" x14ac:dyDescent="0.2">
      <c r="B6460" s="13">
        <v>58137</v>
      </c>
      <c r="C6460" s="14">
        <v>42294.226111111202</v>
      </c>
      <c r="D6460" s="7" t="s">
        <v>8</v>
      </c>
      <c r="E6460" s="13">
        <v>2193</v>
      </c>
      <c r="F6460" s="7" t="s">
        <v>40</v>
      </c>
      <c r="G6460" s="7" t="s">
        <v>11</v>
      </c>
      <c r="H6460" s="13">
        <v>10</v>
      </c>
      <c r="I6460" s="13">
        <f>IF(G6460="Male",VLOOKUP(H6460,'Shoe size conversion table'!$B$6:$D$22,2),VLOOKUP(H6460,'Shoe size conversion table'!$J$6:$L$22,2))</f>
        <v>43</v>
      </c>
      <c r="J6460" s="13">
        <f>IF(G6460="Male",VLOOKUP(H6460,'Shoe size conversion table'!$B$6:$D$22,3),VLOOKUP(H6460,'Shoe size conversion table'!$J$6:$L$22,3))</f>
        <v>9.5</v>
      </c>
      <c r="K6460" s="11">
        <v>179</v>
      </c>
      <c r="L6460" s="12">
        <v>0</v>
      </c>
      <c r="M6460" s="7">
        <f t="shared" si="301"/>
        <v>2015</v>
      </c>
      <c r="N6460" s="7">
        <f t="shared" si="302"/>
        <v>10</v>
      </c>
      <c r="O6460" s="30">
        <f t="shared" si="303"/>
        <v>179</v>
      </c>
    </row>
    <row r="6461" spans="2:15" x14ac:dyDescent="0.2">
      <c r="B6461" s="13">
        <v>58138</v>
      </c>
      <c r="C6461" s="14">
        <v>42294.256111111099</v>
      </c>
      <c r="D6461" s="7" t="s">
        <v>8</v>
      </c>
      <c r="E6461" s="13">
        <v>2228</v>
      </c>
      <c r="F6461" s="7" t="s">
        <v>40</v>
      </c>
      <c r="G6461" s="7" t="s">
        <v>11</v>
      </c>
      <c r="H6461" s="13">
        <v>9.5</v>
      </c>
      <c r="I6461" s="13" t="str">
        <f>IF(G6461="Male",VLOOKUP(H6461,'Shoe size conversion table'!$B$6:$D$22,2),VLOOKUP(H6461,'Shoe size conversion table'!$J$6:$L$22,2))</f>
        <v>42-43</v>
      </c>
      <c r="J6461" s="13">
        <f>IF(G6461="Male",VLOOKUP(H6461,'Shoe size conversion table'!$B$6:$D$22,3),VLOOKUP(H6461,'Shoe size conversion table'!$J$6:$L$22,3))</f>
        <v>9</v>
      </c>
      <c r="K6461" s="11">
        <v>129</v>
      </c>
      <c r="L6461" s="12">
        <v>0.2</v>
      </c>
      <c r="M6461" s="7">
        <f t="shared" si="301"/>
        <v>2015</v>
      </c>
      <c r="N6461" s="7">
        <f t="shared" si="302"/>
        <v>10</v>
      </c>
      <c r="O6461" s="30">
        <f t="shared" si="303"/>
        <v>103.2</v>
      </c>
    </row>
    <row r="6462" spans="2:15" x14ac:dyDescent="0.2">
      <c r="B6462" s="13">
        <v>58139</v>
      </c>
      <c r="C6462" s="14">
        <v>42294.316111111206</v>
      </c>
      <c r="D6462" s="7" t="s">
        <v>7</v>
      </c>
      <c r="E6462" s="13">
        <v>2165</v>
      </c>
      <c r="F6462" s="7" t="s">
        <v>44</v>
      </c>
      <c r="G6462" s="7" t="s">
        <v>12</v>
      </c>
      <c r="H6462" s="13">
        <v>8</v>
      </c>
      <c r="I6462" s="13" t="str">
        <f>IF(G6462="Male",VLOOKUP(H6462,'Shoe size conversion table'!$B$6:$D$22,2),VLOOKUP(H6462,'Shoe size conversion table'!$J$6:$L$22,2))</f>
        <v>38-39</v>
      </c>
      <c r="J6462" s="13">
        <f>IF(G6462="Male",VLOOKUP(H6462,'Shoe size conversion table'!$B$6:$D$22,3),VLOOKUP(H6462,'Shoe size conversion table'!$J$6:$L$22,3))</f>
        <v>6</v>
      </c>
      <c r="K6462" s="11">
        <v>149</v>
      </c>
      <c r="L6462" s="12">
        <v>0</v>
      </c>
      <c r="M6462" s="7">
        <f t="shared" si="301"/>
        <v>2015</v>
      </c>
      <c r="N6462" s="7">
        <f t="shared" si="302"/>
        <v>10</v>
      </c>
      <c r="O6462" s="30">
        <f t="shared" si="303"/>
        <v>149</v>
      </c>
    </row>
    <row r="6463" spans="2:15" x14ac:dyDescent="0.2">
      <c r="B6463" s="13">
        <v>58140</v>
      </c>
      <c r="C6463" s="14">
        <v>42294.336111111203</v>
      </c>
      <c r="D6463" s="7" t="s">
        <v>7</v>
      </c>
      <c r="E6463" s="13">
        <v>2210</v>
      </c>
      <c r="F6463" s="7" t="s">
        <v>53</v>
      </c>
      <c r="G6463" s="7" t="s">
        <v>12</v>
      </c>
      <c r="H6463" s="13">
        <v>9</v>
      </c>
      <c r="I6463" s="13" t="str">
        <f>IF(G6463="Male",VLOOKUP(H6463,'Shoe size conversion table'!$B$6:$D$22,2),VLOOKUP(H6463,'Shoe size conversion table'!$J$6:$L$22,2))</f>
        <v>39-40</v>
      </c>
      <c r="J6463" s="13">
        <f>IF(G6463="Male",VLOOKUP(H6463,'Shoe size conversion table'!$B$6:$D$22,3),VLOOKUP(H6463,'Shoe size conversion table'!$J$6:$L$22,3))</f>
        <v>7</v>
      </c>
      <c r="K6463" s="11">
        <v>189</v>
      </c>
      <c r="L6463" s="12">
        <v>0.2</v>
      </c>
      <c r="M6463" s="7">
        <f t="shared" si="301"/>
        <v>2015</v>
      </c>
      <c r="N6463" s="7">
        <f t="shared" si="302"/>
        <v>10</v>
      </c>
      <c r="O6463" s="30">
        <f t="shared" si="303"/>
        <v>151.20000000000002</v>
      </c>
    </row>
    <row r="6464" spans="2:15" x14ac:dyDescent="0.2">
      <c r="B6464" s="13">
        <v>58141</v>
      </c>
      <c r="C6464" s="14">
        <v>42294.356111111316</v>
      </c>
      <c r="D6464" s="7" t="s">
        <v>8</v>
      </c>
      <c r="E6464" s="13">
        <v>2174</v>
      </c>
      <c r="F6464" s="7" t="s">
        <v>38</v>
      </c>
      <c r="G6464" s="7" t="s">
        <v>11</v>
      </c>
      <c r="H6464" s="13">
        <v>9</v>
      </c>
      <c r="I6464" s="13">
        <f>IF(G6464="Male",VLOOKUP(H6464,'Shoe size conversion table'!$B$6:$D$22,2),VLOOKUP(H6464,'Shoe size conversion table'!$J$6:$L$22,2))</f>
        <v>42</v>
      </c>
      <c r="J6464" s="13">
        <f>IF(G6464="Male",VLOOKUP(H6464,'Shoe size conversion table'!$B$6:$D$22,3),VLOOKUP(H6464,'Shoe size conversion table'!$J$6:$L$22,3))</f>
        <v>8.5</v>
      </c>
      <c r="K6464" s="11">
        <v>159</v>
      </c>
      <c r="L6464" s="12">
        <v>0.2</v>
      </c>
      <c r="M6464" s="7">
        <f t="shared" si="301"/>
        <v>2015</v>
      </c>
      <c r="N6464" s="7">
        <f t="shared" si="302"/>
        <v>10</v>
      </c>
      <c r="O6464" s="30">
        <f t="shared" si="303"/>
        <v>127.2</v>
      </c>
    </row>
    <row r="6465" spans="2:15" x14ac:dyDescent="0.2">
      <c r="B6465" s="13">
        <v>58142</v>
      </c>
      <c r="C6465" s="14">
        <v>42294.37611111132</v>
      </c>
      <c r="D6465" s="7" t="s">
        <v>10</v>
      </c>
      <c r="E6465" s="13">
        <v>2219</v>
      </c>
      <c r="F6465" s="7" t="s">
        <v>34</v>
      </c>
      <c r="G6465" s="7" t="s">
        <v>12</v>
      </c>
      <c r="H6465" s="13">
        <v>7.5</v>
      </c>
      <c r="I6465" s="13">
        <f>IF(G6465="Male",VLOOKUP(H6465,'Shoe size conversion table'!$B$6:$D$22,2),VLOOKUP(H6465,'Shoe size conversion table'!$J$6:$L$22,2))</f>
        <v>38</v>
      </c>
      <c r="J6465" s="13">
        <f>IF(G6465="Male",VLOOKUP(H6465,'Shoe size conversion table'!$B$6:$D$22,3),VLOOKUP(H6465,'Shoe size conversion table'!$J$6:$L$22,3))</f>
        <v>5.5</v>
      </c>
      <c r="K6465" s="11">
        <v>169</v>
      </c>
      <c r="L6465" s="12">
        <v>0.3</v>
      </c>
      <c r="M6465" s="7">
        <f t="shared" si="301"/>
        <v>2015</v>
      </c>
      <c r="N6465" s="7">
        <f t="shared" si="302"/>
        <v>10</v>
      </c>
      <c r="O6465" s="30">
        <f t="shared" si="303"/>
        <v>118.3</v>
      </c>
    </row>
    <row r="6466" spans="2:15" x14ac:dyDescent="0.2">
      <c r="B6466" s="13">
        <v>58143</v>
      </c>
      <c r="C6466" s="14">
        <v>42294.476111111318</v>
      </c>
      <c r="D6466" s="7" t="s">
        <v>8</v>
      </c>
      <c r="E6466" s="13">
        <v>2213</v>
      </c>
      <c r="F6466" s="7" t="s">
        <v>39</v>
      </c>
      <c r="G6466" s="7" t="s">
        <v>11</v>
      </c>
      <c r="H6466" s="13">
        <v>11.5</v>
      </c>
      <c r="I6466" s="13" t="str">
        <f>IF(G6466="Male",VLOOKUP(H6466,'Shoe size conversion table'!$B$6:$D$22,2),VLOOKUP(H6466,'Shoe size conversion table'!$J$6:$L$22,2))</f>
        <v>44-45</v>
      </c>
      <c r="J6466" s="13">
        <f>IF(G6466="Male",VLOOKUP(H6466,'Shoe size conversion table'!$B$6:$D$22,3),VLOOKUP(H6466,'Shoe size conversion table'!$J$6:$L$22,3))</f>
        <v>11</v>
      </c>
      <c r="K6466" s="11">
        <v>189</v>
      </c>
      <c r="L6466" s="12">
        <v>0.3</v>
      </c>
      <c r="M6466" s="7">
        <f t="shared" si="301"/>
        <v>2015</v>
      </c>
      <c r="N6466" s="7">
        <f t="shared" si="302"/>
        <v>10</v>
      </c>
      <c r="O6466" s="30">
        <f t="shared" si="303"/>
        <v>132.29999999999998</v>
      </c>
    </row>
    <row r="6467" spans="2:15" x14ac:dyDescent="0.2">
      <c r="B6467" s="13">
        <v>58144</v>
      </c>
      <c r="C6467" s="14">
        <v>42294.496111111199</v>
      </c>
      <c r="D6467" s="7" t="s">
        <v>8</v>
      </c>
      <c r="E6467" s="13">
        <v>2241</v>
      </c>
      <c r="F6467" s="7" t="s">
        <v>41</v>
      </c>
      <c r="G6467" s="7" t="s">
        <v>12</v>
      </c>
      <c r="H6467" s="13">
        <v>9</v>
      </c>
      <c r="I6467" s="13" t="str">
        <f>IF(G6467="Male",VLOOKUP(H6467,'Shoe size conversion table'!$B$6:$D$22,2),VLOOKUP(H6467,'Shoe size conversion table'!$J$6:$L$22,2))</f>
        <v>39-40</v>
      </c>
      <c r="J6467" s="13">
        <f>IF(G6467="Male",VLOOKUP(H6467,'Shoe size conversion table'!$B$6:$D$22,3),VLOOKUP(H6467,'Shoe size conversion table'!$J$6:$L$22,3))</f>
        <v>7</v>
      </c>
      <c r="K6467" s="11">
        <v>179</v>
      </c>
      <c r="L6467" s="12">
        <v>0</v>
      </c>
      <c r="M6467" s="7">
        <f t="shared" si="301"/>
        <v>2015</v>
      </c>
      <c r="N6467" s="7">
        <f t="shared" si="302"/>
        <v>10</v>
      </c>
      <c r="O6467" s="30">
        <f t="shared" si="303"/>
        <v>179</v>
      </c>
    </row>
    <row r="6468" spans="2:15" x14ac:dyDescent="0.2">
      <c r="B6468" s="13">
        <v>58145</v>
      </c>
      <c r="C6468" s="14">
        <v>42294.506111111201</v>
      </c>
      <c r="D6468" s="7" t="s">
        <v>10</v>
      </c>
      <c r="E6468" s="13">
        <v>2157</v>
      </c>
      <c r="F6468" s="7" t="s">
        <v>34</v>
      </c>
      <c r="G6468" s="7" t="s">
        <v>11</v>
      </c>
      <c r="H6468" s="13">
        <v>9</v>
      </c>
      <c r="I6468" s="13">
        <f>IF(G6468="Male",VLOOKUP(H6468,'Shoe size conversion table'!$B$6:$D$22,2),VLOOKUP(H6468,'Shoe size conversion table'!$J$6:$L$22,2))</f>
        <v>42</v>
      </c>
      <c r="J6468" s="13">
        <f>IF(G6468="Male",VLOOKUP(H6468,'Shoe size conversion table'!$B$6:$D$22,3),VLOOKUP(H6468,'Shoe size conversion table'!$J$6:$L$22,3))</f>
        <v>8.5</v>
      </c>
      <c r="K6468" s="11">
        <v>189</v>
      </c>
      <c r="L6468" s="12">
        <v>0.3</v>
      </c>
      <c r="M6468" s="7">
        <f t="shared" si="301"/>
        <v>2015</v>
      </c>
      <c r="N6468" s="7">
        <f t="shared" si="302"/>
        <v>10</v>
      </c>
      <c r="O6468" s="30">
        <f t="shared" si="303"/>
        <v>132.29999999999998</v>
      </c>
    </row>
    <row r="6469" spans="2:15" x14ac:dyDescent="0.2">
      <c r="B6469" s="13">
        <v>58146</v>
      </c>
      <c r="C6469" s="14">
        <v>42294.556111111313</v>
      </c>
      <c r="D6469" s="7" t="s">
        <v>8</v>
      </c>
      <c r="E6469" s="13">
        <v>2241</v>
      </c>
      <c r="F6469" s="7" t="s">
        <v>39</v>
      </c>
      <c r="G6469" s="7" t="s">
        <v>11</v>
      </c>
      <c r="H6469" s="13">
        <v>10</v>
      </c>
      <c r="I6469" s="13">
        <f>IF(G6469="Male",VLOOKUP(H6469,'Shoe size conversion table'!$B$6:$D$22,2),VLOOKUP(H6469,'Shoe size conversion table'!$J$6:$L$22,2))</f>
        <v>43</v>
      </c>
      <c r="J6469" s="13">
        <f>IF(G6469="Male",VLOOKUP(H6469,'Shoe size conversion table'!$B$6:$D$22,3),VLOOKUP(H6469,'Shoe size conversion table'!$J$6:$L$22,3))</f>
        <v>9.5</v>
      </c>
      <c r="K6469" s="11">
        <v>159</v>
      </c>
      <c r="L6469" s="12">
        <v>0</v>
      </c>
      <c r="M6469" s="7">
        <f t="shared" ref="M6469:M6532" si="304">YEAR(C6469)</f>
        <v>2015</v>
      </c>
      <c r="N6469" s="7">
        <f t="shared" si="302"/>
        <v>10</v>
      </c>
      <c r="O6469" s="30">
        <f t="shared" si="303"/>
        <v>159</v>
      </c>
    </row>
    <row r="6470" spans="2:15" x14ac:dyDescent="0.2">
      <c r="B6470" s="13">
        <v>58147</v>
      </c>
      <c r="C6470" s="14">
        <v>42294.686111111201</v>
      </c>
      <c r="D6470" s="7" t="s">
        <v>9</v>
      </c>
      <c r="E6470" s="13">
        <v>2204</v>
      </c>
      <c r="F6470" s="7" t="s">
        <v>59</v>
      </c>
      <c r="G6470" s="7" t="s">
        <v>11</v>
      </c>
      <c r="H6470" s="13">
        <v>9.5</v>
      </c>
      <c r="I6470" s="13" t="str">
        <f>IF(G6470="Male",VLOOKUP(H6470,'Shoe size conversion table'!$B$6:$D$22,2),VLOOKUP(H6470,'Shoe size conversion table'!$J$6:$L$22,2))</f>
        <v>42-43</v>
      </c>
      <c r="J6470" s="13">
        <f>IF(G6470="Male",VLOOKUP(H6470,'Shoe size conversion table'!$B$6:$D$22,3),VLOOKUP(H6470,'Shoe size conversion table'!$J$6:$L$22,3))</f>
        <v>9</v>
      </c>
      <c r="K6470" s="11">
        <v>179</v>
      </c>
      <c r="L6470" s="12">
        <v>0.2</v>
      </c>
      <c r="M6470" s="7">
        <f t="shared" si="304"/>
        <v>2015</v>
      </c>
      <c r="N6470" s="7">
        <f t="shared" ref="N6470:N6533" si="305">MONTH(C6470:C21437)</f>
        <v>10</v>
      </c>
      <c r="O6470" s="30">
        <f t="shared" ref="O6470:O6533" si="306">K6470*(1-L6470)</f>
        <v>143.20000000000002</v>
      </c>
    </row>
    <row r="6471" spans="2:15" x14ac:dyDescent="0.2">
      <c r="B6471" s="13">
        <v>58148</v>
      </c>
      <c r="C6471" s="14">
        <v>42294.7161111112</v>
      </c>
      <c r="D6471" s="7" t="s">
        <v>10</v>
      </c>
      <c r="E6471" s="13">
        <v>2177</v>
      </c>
      <c r="F6471" s="7" t="s">
        <v>34</v>
      </c>
      <c r="G6471" s="7" t="s">
        <v>11</v>
      </c>
      <c r="H6471" s="13">
        <v>9</v>
      </c>
      <c r="I6471" s="13">
        <f>IF(G6471="Male",VLOOKUP(H6471,'Shoe size conversion table'!$B$6:$D$22,2),VLOOKUP(H6471,'Shoe size conversion table'!$J$6:$L$22,2))</f>
        <v>42</v>
      </c>
      <c r="J6471" s="13">
        <f>IF(G6471="Male",VLOOKUP(H6471,'Shoe size conversion table'!$B$6:$D$22,3),VLOOKUP(H6471,'Shoe size conversion table'!$J$6:$L$22,3))</f>
        <v>8.5</v>
      </c>
      <c r="K6471" s="11">
        <v>159</v>
      </c>
      <c r="L6471" s="12">
        <v>0</v>
      </c>
      <c r="M6471" s="7">
        <f t="shared" si="304"/>
        <v>2015</v>
      </c>
      <c r="N6471" s="7">
        <f t="shared" si="305"/>
        <v>10</v>
      </c>
      <c r="O6471" s="30">
        <f t="shared" si="306"/>
        <v>159</v>
      </c>
    </row>
    <row r="6472" spans="2:15" x14ac:dyDescent="0.2">
      <c r="B6472" s="13">
        <v>58149</v>
      </c>
      <c r="C6472" s="14">
        <v>42294.776111111096</v>
      </c>
      <c r="D6472" s="7" t="s">
        <v>9</v>
      </c>
      <c r="E6472" s="13">
        <v>2171</v>
      </c>
      <c r="F6472" s="7" t="s">
        <v>58</v>
      </c>
      <c r="G6472" s="7" t="s">
        <v>12</v>
      </c>
      <c r="H6472" s="13">
        <v>8.5</v>
      </c>
      <c r="I6472" s="13">
        <f>IF(G6472="Male",VLOOKUP(H6472,'Shoe size conversion table'!$B$6:$D$22,2),VLOOKUP(H6472,'Shoe size conversion table'!$J$6:$L$22,2))</f>
        <v>39</v>
      </c>
      <c r="J6472" s="13">
        <f>IF(G6472="Male",VLOOKUP(H6472,'Shoe size conversion table'!$B$6:$D$22,3),VLOOKUP(H6472,'Shoe size conversion table'!$J$6:$L$22,3))</f>
        <v>6.5</v>
      </c>
      <c r="K6472" s="11">
        <v>199</v>
      </c>
      <c r="L6472" s="12">
        <v>0.1</v>
      </c>
      <c r="M6472" s="7">
        <f t="shared" si="304"/>
        <v>2015</v>
      </c>
      <c r="N6472" s="7">
        <f t="shared" si="305"/>
        <v>10</v>
      </c>
      <c r="O6472" s="30">
        <f t="shared" si="306"/>
        <v>179.1</v>
      </c>
    </row>
    <row r="6473" spans="2:15" x14ac:dyDescent="0.2">
      <c r="B6473" s="13">
        <v>58150</v>
      </c>
      <c r="C6473" s="14">
        <v>42294.806111111204</v>
      </c>
      <c r="D6473" s="7" t="s">
        <v>8</v>
      </c>
      <c r="E6473" s="13">
        <v>2195</v>
      </c>
      <c r="F6473" s="7" t="s">
        <v>39</v>
      </c>
      <c r="G6473" s="7" t="s">
        <v>11</v>
      </c>
      <c r="H6473" s="13">
        <v>10.5</v>
      </c>
      <c r="I6473" s="13" t="str">
        <f>IF(G6473="Male",VLOOKUP(H6473,'Shoe size conversion table'!$B$6:$D$22,2),VLOOKUP(H6473,'Shoe size conversion table'!$J$6:$L$22,2))</f>
        <v>43-44</v>
      </c>
      <c r="J6473" s="13">
        <f>IF(G6473="Male",VLOOKUP(H6473,'Shoe size conversion table'!$B$6:$D$22,3),VLOOKUP(H6473,'Shoe size conversion table'!$J$6:$L$22,3))</f>
        <v>10</v>
      </c>
      <c r="K6473" s="11">
        <v>149</v>
      </c>
      <c r="L6473" s="12">
        <v>0</v>
      </c>
      <c r="M6473" s="7">
        <f t="shared" si="304"/>
        <v>2015</v>
      </c>
      <c r="N6473" s="7">
        <f t="shared" si="305"/>
        <v>10</v>
      </c>
      <c r="O6473" s="30">
        <f t="shared" si="306"/>
        <v>149</v>
      </c>
    </row>
    <row r="6474" spans="2:15" x14ac:dyDescent="0.2">
      <c r="B6474" s="13">
        <v>58151</v>
      </c>
      <c r="C6474" s="14">
        <v>42294.826111111244</v>
      </c>
      <c r="D6474" s="7" t="s">
        <v>9</v>
      </c>
      <c r="E6474" s="13">
        <v>2213</v>
      </c>
      <c r="F6474" s="7" t="s">
        <v>60</v>
      </c>
      <c r="G6474" s="7" t="s">
        <v>12</v>
      </c>
      <c r="H6474" s="13">
        <v>8.5</v>
      </c>
      <c r="I6474" s="13">
        <f>IF(G6474="Male",VLOOKUP(H6474,'Shoe size conversion table'!$B$6:$D$22,2),VLOOKUP(H6474,'Shoe size conversion table'!$J$6:$L$22,2))</f>
        <v>39</v>
      </c>
      <c r="J6474" s="13">
        <f>IF(G6474="Male",VLOOKUP(H6474,'Shoe size conversion table'!$B$6:$D$22,3),VLOOKUP(H6474,'Shoe size conversion table'!$J$6:$L$22,3))</f>
        <v>6.5</v>
      </c>
      <c r="K6474" s="11">
        <v>169</v>
      </c>
      <c r="L6474" s="12">
        <v>0.1</v>
      </c>
      <c r="M6474" s="7">
        <f t="shared" si="304"/>
        <v>2015</v>
      </c>
      <c r="N6474" s="7">
        <f t="shared" si="305"/>
        <v>10</v>
      </c>
      <c r="O6474" s="30">
        <f t="shared" si="306"/>
        <v>152.1</v>
      </c>
    </row>
    <row r="6475" spans="2:15" x14ac:dyDescent="0.2">
      <c r="B6475" s="13">
        <v>58152</v>
      </c>
      <c r="C6475" s="14">
        <v>42295.056111111095</v>
      </c>
      <c r="D6475" s="7" t="s">
        <v>7</v>
      </c>
      <c r="E6475" s="13">
        <v>2233</v>
      </c>
      <c r="F6475" s="7" t="s">
        <v>49</v>
      </c>
      <c r="G6475" s="7" t="s">
        <v>11</v>
      </c>
      <c r="H6475" s="13">
        <v>8.5</v>
      </c>
      <c r="I6475" s="13" t="str">
        <f>IF(G6475="Male",VLOOKUP(H6475,'Shoe size conversion table'!$B$6:$D$22,2),VLOOKUP(H6475,'Shoe size conversion table'!$J$6:$L$22,2))</f>
        <v>41-42</v>
      </c>
      <c r="J6475" s="13">
        <f>IF(G6475="Male",VLOOKUP(H6475,'Shoe size conversion table'!$B$6:$D$22,3),VLOOKUP(H6475,'Shoe size conversion table'!$J$6:$L$22,3))</f>
        <v>8</v>
      </c>
      <c r="K6475" s="11">
        <v>179</v>
      </c>
      <c r="L6475" s="12">
        <v>0</v>
      </c>
      <c r="M6475" s="7">
        <f t="shared" si="304"/>
        <v>2015</v>
      </c>
      <c r="N6475" s="7">
        <f t="shared" si="305"/>
        <v>10</v>
      </c>
      <c r="O6475" s="30">
        <f t="shared" si="306"/>
        <v>179</v>
      </c>
    </row>
    <row r="6476" spans="2:15" x14ac:dyDescent="0.2">
      <c r="B6476" s="13">
        <v>58153</v>
      </c>
      <c r="C6476" s="14">
        <v>42295.246111111206</v>
      </c>
      <c r="D6476" s="7" t="s">
        <v>10</v>
      </c>
      <c r="E6476" s="13">
        <v>2161</v>
      </c>
      <c r="F6476" s="7" t="s">
        <v>36</v>
      </c>
      <c r="G6476" s="7" t="s">
        <v>11</v>
      </c>
      <c r="H6476" s="13">
        <v>8</v>
      </c>
      <c r="I6476" s="13">
        <f>IF(G6476="Male",VLOOKUP(H6476,'Shoe size conversion table'!$B$6:$D$22,2),VLOOKUP(H6476,'Shoe size conversion table'!$J$6:$L$22,2))</f>
        <v>41</v>
      </c>
      <c r="J6476" s="13">
        <f>IF(G6476="Male",VLOOKUP(H6476,'Shoe size conversion table'!$B$6:$D$22,3),VLOOKUP(H6476,'Shoe size conversion table'!$J$6:$L$22,3))</f>
        <v>7.5</v>
      </c>
      <c r="K6476" s="11">
        <v>179</v>
      </c>
      <c r="L6476" s="12">
        <v>0</v>
      </c>
      <c r="M6476" s="7">
        <f t="shared" si="304"/>
        <v>2015</v>
      </c>
      <c r="N6476" s="7">
        <f t="shared" si="305"/>
        <v>10</v>
      </c>
      <c r="O6476" s="30">
        <f t="shared" si="306"/>
        <v>179</v>
      </c>
    </row>
    <row r="6477" spans="2:15" x14ac:dyDescent="0.2">
      <c r="B6477" s="13">
        <v>58154</v>
      </c>
      <c r="C6477" s="14">
        <v>42295.496111111199</v>
      </c>
      <c r="D6477" s="7" t="s">
        <v>9</v>
      </c>
      <c r="E6477" s="13">
        <v>2241</v>
      </c>
      <c r="F6477" s="7" t="s">
        <v>58</v>
      </c>
      <c r="G6477" s="7" t="s">
        <v>11</v>
      </c>
      <c r="H6477" s="13">
        <v>6.5</v>
      </c>
      <c r="I6477" s="13">
        <f>IF(G6477="Male",VLOOKUP(H6477,'Shoe size conversion table'!$B$6:$D$22,2),VLOOKUP(H6477,'Shoe size conversion table'!$J$6:$L$22,2))</f>
        <v>39</v>
      </c>
      <c r="J6477" s="13">
        <f>IF(G6477="Male",VLOOKUP(H6477,'Shoe size conversion table'!$B$6:$D$22,3),VLOOKUP(H6477,'Shoe size conversion table'!$J$6:$L$22,3))</f>
        <v>6</v>
      </c>
      <c r="K6477" s="11">
        <v>179</v>
      </c>
      <c r="L6477" s="12">
        <v>0</v>
      </c>
      <c r="M6477" s="7">
        <f t="shared" si="304"/>
        <v>2015</v>
      </c>
      <c r="N6477" s="7">
        <f t="shared" si="305"/>
        <v>10</v>
      </c>
      <c r="O6477" s="30">
        <f t="shared" si="306"/>
        <v>179</v>
      </c>
    </row>
    <row r="6478" spans="2:15" x14ac:dyDescent="0.2">
      <c r="B6478" s="13">
        <v>58155</v>
      </c>
      <c r="C6478" s="14">
        <v>42295.556111111313</v>
      </c>
      <c r="D6478" s="7" t="s">
        <v>10</v>
      </c>
      <c r="E6478" s="13">
        <v>2151</v>
      </c>
      <c r="F6478" s="7" t="s">
        <v>35</v>
      </c>
      <c r="G6478" s="7" t="s">
        <v>12</v>
      </c>
      <c r="H6478" s="13">
        <v>6.5</v>
      </c>
      <c r="I6478" s="13">
        <f>IF(G6478="Male",VLOOKUP(H6478,'Shoe size conversion table'!$B$6:$D$22,2),VLOOKUP(H6478,'Shoe size conversion table'!$J$6:$L$22,2))</f>
        <v>37</v>
      </c>
      <c r="J6478" s="13">
        <f>IF(G6478="Male",VLOOKUP(H6478,'Shoe size conversion table'!$B$6:$D$22,3),VLOOKUP(H6478,'Shoe size conversion table'!$J$6:$L$22,3))</f>
        <v>4.5</v>
      </c>
      <c r="K6478" s="11">
        <v>139</v>
      </c>
      <c r="L6478" s="12">
        <v>0.1</v>
      </c>
      <c r="M6478" s="7">
        <f t="shared" si="304"/>
        <v>2015</v>
      </c>
      <c r="N6478" s="7">
        <f t="shared" si="305"/>
        <v>10</v>
      </c>
      <c r="O6478" s="30">
        <f t="shared" si="306"/>
        <v>125.10000000000001</v>
      </c>
    </row>
    <row r="6479" spans="2:15" x14ac:dyDescent="0.2">
      <c r="B6479" s="13">
        <v>58156</v>
      </c>
      <c r="C6479" s="14">
        <v>42295.666111111241</v>
      </c>
      <c r="D6479" s="7" t="s">
        <v>7</v>
      </c>
      <c r="E6479" s="13">
        <v>2236</v>
      </c>
      <c r="F6479" s="7" t="s">
        <v>43</v>
      </c>
      <c r="G6479" s="7" t="s">
        <v>12</v>
      </c>
      <c r="H6479" s="13">
        <v>9</v>
      </c>
      <c r="I6479" s="13" t="str">
        <f>IF(G6479="Male",VLOOKUP(H6479,'Shoe size conversion table'!$B$6:$D$22,2),VLOOKUP(H6479,'Shoe size conversion table'!$J$6:$L$22,2))</f>
        <v>39-40</v>
      </c>
      <c r="J6479" s="13">
        <f>IF(G6479="Male",VLOOKUP(H6479,'Shoe size conversion table'!$B$6:$D$22,3),VLOOKUP(H6479,'Shoe size conversion table'!$J$6:$L$22,3))</f>
        <v>7</v>
      </c>
      <c r="K6479" s="11">
        <v>199</v>
      </c>
      <c r="L6479" s="12">
        <v>0</v>
      </c>
      <c r="M6479" s="7">
        <f t="shared" si="304"/>
        <v>2015</v>
      </c>
      <c r="N6479" s="7">
        <f t="shared" si="305"/>
        <v>10</v>
      </c>
      <c r="O6479" s="30">
        <f t="shared" si="306"/>
        <v>199</v>
      </c>
    </row>
    <row r="6480" spans="2:15" x14ac:dyDescent="0.2">
      <c r="B6480" s="13">
        <v>58157</v>
      </c>
      <c r="C6480" s="14">
        <v>42295.676111111316</v>
      </c>
      <c r="D6480" s="7" t="s">
        <v>7</v>
      </c>
      <c r="E6480" s="13">
        <v>2236</v>
      </c>
      <c r="F6480" s="7" t="s">
        <v>50</v>
      </c>
      <c r="G6480" s="7" t="s">
        <v>12</v>
      </c>
      <c r="H6480" s="13">
        <v>8.5</v>
      </c>
      <c r="I6480" s="13">
        <f>IF(G6480="Male",VLOOKUP(H6480,'Shoe size conversion table'!$B$6:$D$22,2),VLOOKUP(H6480,'Shoe size conversion table'!$J$6:$L$22,2))</f>
        <v>39</v>
      </c>
      <c r="J6480" s="13">
        <f>IF(G6480="Male",VLOOKUP(H6480,'Shoe size conversion table'!$B$6:$D$22,3),VLOOKUP(H6480,'Shoe size conversion table'!$J$6:$L$22,3))</f>
        <v>6.5</v>
      </c>
      <c r="K6480" s="11">
        <v>139</v>
      </c>
      <c r="L6480" s="12">
        <v>0.5</v>
      </c>
      <c r="M6480" s="7">
        <f t="shared" si="304"/>
        <v>2015</v>
      </c>
      <c r="N6480" s="7">
        <f t="shared" si="305"/>
        <v>10</v>
      </c>
      <c r="O6480" s="30">
        <f t="shared" si="306"/>
        <v>69.5</v>
      </c>
    </row>
    <row r="6481" spans="2:15" x14ac:dyDescent="0.2">
      <c r="B6481" s="13">
        <v>58158</v>
      </c>
      <c r="C6481" s="14">
        <v>42295.686111111201</v>
      </c>
      <c r="D6481" s="7" t="s">
        <v>10</v>
      </c>
      <c r="E6481" s="13">
        <v>2197</v>
      </c>
      <c r="F6481" s="7" t="s">
        <v>35</v>
      </c>
      <c r="G6481" s="7" t="s">
        <v>12</v>
      </c>
      <c r="H6481" s="13">
        <v>9</v>
      </c>
      <c r="I6481" s="13" t="str">
        <f>IF(G6481="Male",VLOOKUP(H6481,'Shoe size conversion table'!$B$6:$D$22,2),VLOOKUP(H6481,'Shoe size conversion table'!$J$6:$L$22,2))</f>
        <v>39-40</v>
      </c>
      <c r="J6481" s="13">
        <f>IF(G6481="Male",VLOOKUP(H6481,'Shoe size conversion table'!$B$6:$D$22,3),VLOOKUP(H6481,'Shoe size conversion table'!$J$6:$L$22,3))</f>
        <v>7</v>
      </c>
      <c r="K6481" s="11">
        <v>159</v>
      </c>
      <c r="L6481" s="12">
        <v>0.2</v>
      </c>
      <c r="M6481" s="7">
        <f t="shared" si="304"/>
        <v>2015</v>
      </c>
      <c r="N6481" s="7">
        <f t="shared" si="305"/>
        <v>10</v>
      </c>
      <c r="O6481" s="30">
        <f t="shared" si="306"/>
        <v>127.2</v>
      </c>
    </row>
    <row r="6482" spans="2:15" x14ac:dyDescent="0.2">
      <c r="B6482" s="13">
        <v>58159</v>
      </c>
      <c r="C6482" s="14">
        <v>42295.776111111103</v>
      </c>
      <c r="D6482" s="7" t="s">
        <v>7</v>
      </c>
      <c r="E6482" s="13">
        <v>2171</v>
      </c>
      <c r="F6482" s="7" t="s">
        <v>50</v>
      </c>
      <c r="G6482" s="7" t="s">
        <v>12</v>
      </c>
      <c r="H6482" s="13">
        <v>8.5</v>
      </c>
      <c r="I6482" s="13">
        <f>IF(G6482="Male",VLOOKUP(H6482,'Shoe size conversion table'!$B$6:$D$22,2),VLOOKUP(H6482,'Shoe size conversion table'!$J$6:$L$22,2))</f>
        <v>39</v>
      </c>
      <c r="J6482" s="13">
        <f>IF(G6482="Male",VLOOKUP(H6482,'Shoe size conversion table'!$B$6:$D$22,3),VLOOKUP(H6482,'Shoe size conversion table'!$J$6:$L$22,3))</f>
        <v>6.5</v>
      </c>
      <c r="K6482" s="11">
        <v>179</v>
      </c>
      <c r="L6482" s="12">
        <v>0.2</v>
      </c>
      <c r="M6482" s="7">
        <f t="shared" si="304"/>
        <v>2015</v>
      </c>
      <c r="N6482" s="7">
        <f t="shared" si="305"/>
        <v>10</v>
      </c>
      <c r="O6482" s="30">
        <f t="shared" si="306"/>
        <v>143.20000000000002</v>
      </c>
    </row>
    <row r="6483" spans="2:15" x14ac:dyDescent="0.2">
      <c r="B6483" s="13">
        <v>58160</v>
      </c>
      <c r="C6483" s="14">
        <v>42295.806111111204</v>
      </c>
      <c r="D6483" s="7" t="s">
        <v>8</v>
      </c>
      <c r="E6483" s="13">
        <v>2195</v>
      </c>
      <c r="F6483" s="7" t="s">
        <v>39</v>
      </c>
      <c r="G6483" s="7" t="s">
        <v>11</v>
      </c>
      <c r="H6483" s="13">
        <v>10.5</v>
      </c>
      <c r="I6483" s="13" t="str">
        <f>IF(G6483="Male",VLOOKUP(H6483,'Shoe size conversion table'!$B$6:$D$22,2),VLOOKUP(H6483,'Shoe size conversion table'!$J$6:$L$22,2))</f>
        <v>43-44</v>
      </c>
      <c r="J6483" s="13">
        <f>IF(G6483="Male",VLOOKUP(H6483,'Shoe size conversion table'!$B$6:$D$22,3),VLOOKUP(H6483,'Shoe size conversion table'!$J$6:$L$22,3))</f>
        <v>10</v>
      </c>
      <c r="K6483" s="11">
        <v>149</v>
      </c>
      <c r="L6483" s="12">
        <v>0</v>
      </c>
      <c r="M6483" s="7">
        <f t="shared" si="304"/>
        <v>2015</v>
      </c>
      <c r="N6483" s="7">
        <f t="shared" si="305"/>
        <v>10</v>
      </c>
      <c r="O6483" s="30">
        <f t="shared" si="306"/>
        <v>149</v>
      </c>
    </row>
    <row r="6484" spans="2:15" x14ac:dyDescent="0.2">
      <c r="B6484" s="13">
        <v>58160</v>
      </c>
      <c r="C6484" s="14">
        <v>42295.806111111204</v>
      </c>
      <c r="D6484" s="7" t="s">
        <v>8</v>
      </c>
      <c r="E6484" s="13">
        <v>2228</v>
      </c>
      <c r="F6484" s="7" t="s">
        <v>39</v>
      </c>
      <c r="G6484" s="7" t="s">
        <v>12</v>
      </c>
      <c r="H6484" s="13">
        <v>7.5</v>
      </c>
      <c r="I6484" s="13">
        <f>IF(G6484="Male",VLOOKUP(H6484,'Shoe size conversion table'!$B$6:$D$22,2),VLOOKUP(H6484,'Shoe size conversion table'!$J$6:$L$22,2))</f>
        <v>38</v>
      </c>
      <c r="J6484" s="13">
        <f>IF(G6484="Male",VLOOKUP(H6484,'Shoe size conversion table'!$B$6:$D$22,3),VLOOKUP(H6484,'Shoe size conversion table'!$J$6:$L$22,3))</f>
        <v>5.5</v>
      </c>
      <c r="K6484" s="11">
        <v>169</v>
      </c>
      <c r="L6484" s="12">
        <v>0</v>
      </c>
      <c r="M6484" s="7">
        <f t="shared" si="304"/>
        <v>2015</v>
      </c>
      <c r="N6484" s="7">
        <f t="shared" si="305"/>
        <v>10</v>
      </c>
      <c r="O6484" s="30">
        <f t="shared" si="306"/>
        <v>169</v>
      </c>
    </row>
    <row r="6485" spans="2:15" x14ac:dyDescent="0.2">
      <c r="B6485" s="13">
        <v>58161</v>
      </c>
      <c r="C6485" s="14">
        <v>42295.826111111244</v>
      </c>
      <c r="D6485" s="7" t="s">
        <v>7</v>
      </c>
      <c r="E6485" s="13">
        <v>2200</v>
      </c>
      <c r="F6485" s="7" t="s">
        <v>48</v>
      </c>
      <c r="G6485" s="7" t="s">
        <v>11</v>
      </c>
      <c r="H6485" s="13">
        <v>10</v>
      </c>
      <c r="I6485" s="13">
        <f>IF(G6485="Male",VLOOKUP(H6485,'Shoe size conversion table'!$B$6:$D$22,2),VLOOKUP(H6485,'Shoe size conversion table'!$J$6:$L$22,2))</f>
        <v>43</v>
      </c>
      <c r="J6485" s="13">
        <f>IF(G6485="Male",VLOOKUP(H6485,'Shoe size conversion table'!$B$6:$D$22,3),VLOOKUP(H6485,'Shoe size conversion table'!$J$6:$L$22,3))</f>
        <v>9.5</v>
      </c>
      <c r="K6485" s="11">
        <v>199</v>
      </c>
      <c r="L6485" s="12">
        <v>0</v>
      </c>
      <c r="M6485" s="7">
        <f t="shared" si="304"/>
        <v>2015</v>
      </c>
      <c r="N6485" s="7">
        <f t="shared" si="305"/>
        <v>10</v>
      </c>
      <c r="O6485" s="30">
        <f t="shared" si="306"/>
        <v>199</v>
      </c>
    </row>
    <row r="6486" spans="2:15" x14ac:dyDescent="0.2">
      <c r="B6486" s="13">
        <v>58161</v>
      </c>
      <c r="C6486" s="14">
        <v>42295.826111111244</v>
      </c>
      <c r="D6486" s="7" t="s">
        <v>7</v>
      </c>
      <c r="E6486" s="13">
        <v>2206</v>
      </c>
      <c r="F6486" s="7" t="s">
        <v>48</v>
      </c>
      <c r="G6486" s="7" t="s">
        <v>11</v>
      </c>
      <c r="H6486" s="13">
        <v>12</v>
      </c>
      <c r="I6486" s="13">
        <f>IF(G6486="Male",VLOOKUP(H6486,'Shoe size conversion table'!$B$6:$D$22,2),VLOOKUP(H6486,'Shoe size conversion table'!$J$6:$L$22,2))</f>
        <v>45</v>
      </c>
      <c r="J6486" s="13">
        <f>IF(G6486="Male",VLOOKUP(H6486,'Shoe size conversion table'!$B$6:$D$22,3),VLOOKUP(H6486,'Shoe size conversion table'!$J$6:$L$22,3))</f>
        <v>11.5</v>
      </c>
      <c r="K6486" s="11">
        <v>149</v>
      </c>
      <c r="L6486" s="12">
        <v>0</v>
      </c>
      <c r="M6486" s="7">
        <f t="shared" si="304"/>
        <v>2015</v>
      </c>
      <c r="N6486" s="7">
        <f t="shared" si="305"/>
        <v>10</v>
      </c>
      <c r="O6486" s="30">
        <f t="shared" si="306"/>
        <v>149</v>
      </c>
    </row>
    <row r="6487" spans="2:15" x14ac:dyDescent="0.2">
      <c r="B6487" s="13">
        <v>58162</v>
      </c>
      <c r="C6487" s="14">
        <v>42295.9761111111</v>
      </c>
      <c r="D6487" s="7" t="s">
        <v>7</v>
      </c>
      <c r="E6487" s="13">
        <v>2179</v>
      </c>
      <c r="F6487" s="7" t="s">
        <v>57</v>
      </c>
      <c r="G6487" s="7" t="s">
        <v>11</v>
      </c>
      <c r="H6487" s="13">
        <v>11.5</v>
      </c>
      <c r="I6487" s="13" t="str">
        <f>IF(G6487="Male",VLOOKUP(H6487,'Shoe size conversion table'!$B$6:$D$22,2),VLOOKUP(H6487,'Shoe size conversion table'!$J$6:$L$22,2))</f>
        <v>44-45</v>
      </c>
      <c r="J6487" s="13">
        <f>IF(G6487="Male",VLOOKUP(H6487,'Shoe size conversion table'!$B$6:$D$22,3),VLOOKUP(H6487,'Shoe size conversion table'!$J$6:$L$22,3))</f>
        <v>11</v>
      </c>
      <c r="K6487" s="11">
        <v>189</v>
      </c>
      <c r="L6487" s="12">
        <v>0</v>
      </c>
      <c r="M6487" s="7">
        <f t="shared" si="304"/>
        <v>2015</v>
      </c>
      <c r="N6487" s="7">
        <f t="shared" si="305"/>
        <v>10</v>
      </c>
      <c r="O6487" s="30">
        <f t="shared" si="306"/>
        <v>189</v>
      </c>
    </row>
    <row r="6488" spans="2:15" x14ac:dyDescent="0.2">
      <c r="B6488" s="13">
        <v>58163</v>
      </c>
      <c r="C6488" s="14">
        <v>42296.036111111243</v>
      </c>
      <c r="D6488" s="7" t="s">
        <v>10</v>
      </c>
      <c r="E6488" s="13">
        <v>2179</v>
      </c>
      <c r="F6488" s="7" t="s">
        <v>36</v>
      </c>
      <c r="G6488" s="7" t="s">
        <v>12</v>
      </c>
      <c r="H6488" s="13">
        <v>10</v>
      </c>
      <c r="I6488" s="13" t="str">
        <f>IF(G6488="Male",VLOOKUP(H6488,'Shoe size conversion table'!$B$6:$D$22,2),VLOOKUP(H6488,'Shoe size conversion table'!$J$6:$L$22,2))</f>
        <v>40-41</v>
      </c>
      <c r="J6488" s="13">
        <f>IF(G6488="Male",VLOOKUP(H6488,'Shoe size conversion table'!$B$6:$D$22,3),VLOOKUP(H6488,'Shoe size conversion table'!$J$6:$L$22,3))</f>
        <v>8</v>
      </c>
      <c r="K6488" s="11">
        <v>199</v>
      </c>
      <c r="L6488" s="12">
        <v>0.1</v>
      </c>
      <c r="M6488" s="7">
        <f t="shared" si="304"/>
        <v>2015</v>
      </c>
      <c r="N6488" s="7">
        <f t="shared" si="305"/>
        <v>10</v>
      </c>
      <c r="O6488" s="30">
        <f t="shared" si="306"/>
        <v>179.1</v>
      </c>
    </row>
    <row r="6489" spans="2:15" x14ac:dyDescent="0.2">
      <c r="B6489" s="13">
        <v>58164</v>
      </c>
      <c r="C6489" s="14">
        <v>42296.316111111206</v>
      </c>
      <c r="D6489" s="7" t="s">
        <v>10</v>
      </c>
      <c r="E6489" s="13">
        <v>2173</v>
      </c>
      <c r="F6489" s="7" t="s">
        <v>34</v>
      </c>
      <c r="G6489" s="7" t="s">
        <v>11</v>
      </c>
      <c r="H6489" s="13">
        <v>9.5</v>
      </c>
      <c r="I6489" s="13" t="str">
        <f>IF(G6489="Male",VLOOKUP(H6489,'Shoe size conversion table'!$B$6:$D$22,2),VLOOKUP(H6489,'Shoe size conversion table'!$J$6:$L$22,2))</f>
        <v>42-43</v>
      </c>
      <c r="J6489" s="13">
        <f>IF(G6489="Male",VLOOKUP(H6489,'Shoe size conversion table'!$B$6:$D$22,3),VLOOKUP(H6489,'Shoe size conversion table'!$J$6:$L$22,3))</f>
        <v>9</v>
      </c>
      <c r="K6489" s="11">
        <v>149</v>
      </c>
      <c r="L6489" s="12">
        <v>0</v>
      </c>
      <c r="M6489" s="7">
        <f t="shared" si="304"/>
        <v>2015</v>
      </c>
      <c r="N6489" s="7">
        <f t="shared" si="305"/>
        <v>10</v>
      </c>
      <c r="O6489" s="30">
        <f t="shared" si="306"/>
        <v>149</v>
      </c>
    </row>
    <row r="6490" spans="2:15" x14ac:dyDescent="0.2">
      <c r="B6490" s="13">
        <v>58165</v>
      </c>
      <c r="C6490" s="14">
        <v>42296.456111111103</v>
      </c>
      <c r="D6490" s="7" t="s">
        <v>10</v>
      </c>
      <c r="E6490" s="13">
        <v>2234</v>
      </c>
      <c r="F6490" s="7" t="s">
        <v>34</v>
      </c>
      <c r="G6490" s="7" t="s">
        <v>12</v>
      </c>
      <c r="H6490" s="13">
        <v>8</v>
      </c>
      <c r="I6490" s="13" t="str">
        <f>IF(G6490="Male",VLOOKUP(H6490,'Shoe size conversion table'!$B$6:$D$22,2),VLOOKUP(H6490,'Shoe size conversion table'!$J$6:$L$22,2))</f>
        <v>38-39</v>
      </c>
      <c r="J6490" s="13">
        <f>IF(G6490="Male",VLOOKUP(H6490,'Shoe size conversion table'!$B$6:$D$22,3),VLOOKUP(H6490,'Shoe size conversion table'!$J$6:$L$22,3))</f>
        <v>6</v>
      </c>
      <c r="K6490" s="11">
        <v>179</v>
      </c>
      <c r="L6490" s="12">
        <v>0.3</v>
      </c>
      <c r="M6490" s="7">
        <f t="shared" si="304"/>
        <v>2015</v>
      </c>
      <c r="N6490" s="7">
        <f t="shared" si="305"/>
        <v>10</v>
      </c>
      <c r="O6490" s="30">
        <f t="shared" si="306"/>
        <v>125.3</v>
      </c>
    </row>
    <row r="6491" spans="2:15" x14ac:dyDescent="0.2">
      <c r="B6491" s="13">
        <v>58166</v>
      </c>
      <c r="C6491" s="14">
        <v>42296.556111111313</v>
      </c>
      <c r="D6491" s="7" t="s">
        <v>8</v>
      </c>
      <c r="E6491" s="13">
        <v>2213</v>
      </c>
      <c r="F6491" s="7" t="s">
        <v>42</v>
      </c>
      <c r="G6491" s="7" t="s">
        <v>11</v>
      </c>
      <c r="H6491" s="13">
        <v>9.5</v>
      </c>
      <c r="I6491" s="13" t="str">
        <f>IF(G6491="Male",VLOOKUP(H6491,'Shoe size conversion table'!$B$6:$D$22,2),VLOOKUP(H6491,'Shoe size conversion table'!$J$6:$L$22,2))</f>
        <v>42-43</v>
      </c>
      <c r="J6491" s="13">
        <f>IF(G6491="Male",VLOOKUP(H6491,'Shoe size conversion table'!$B$6:$D$22,3),VLOOKUP(H6491,'Shoe size conversion table'!$J$6:$L$22,3))</f>
        <v>9</v>
      </c>
      <c r="K6491" s="11">
        <v>199</v>
      </c>
      <c r="L6491" s="12">
        <v>0</v>
      </c>
      <c r="M6491" s="7">
        <f t="shared" si="304"/>
        <v>2015</v>
      </c>
      <c r="N6491" s="7">
        <f t="shared" si="305"/>
        <v>10</v>
      </c>
      <c r="O6491" s="30">
        <f t="shared" si="306"/>
        <v>199</v>
      </c>
    </row>
    <row r="6492" spans="2:15" x14ac:dyDescent="0.2">
      <c r="B6492" s="13">
        <v>58167</v>
      </c>
      <c r="C6492" s="14">
        <v>42296.616111111201</v>
      </c>
      <c r="D6492" s="7" t="s">
        <v>8</v>
      </c>
      <c r="E6492" s="13">
        <v>2191</v>
      </c>
      <c r="F6492" s="7" t="s">
        <v>38</v>
      </c>
      <c r="G6492" s="7" t="s">
        <v>12</v>
      </c>
      <c r="H6492" s="13">
        <v>7</v>
      </c>
      <c r="I6492" s="13" t="str">
        <f>IF(G6492="Male",VLOOKUP(H6492,'Shoe size conversion table'!$B$6:$D$22,2),VLOOKUP(H6492,'Shoe size conversion table'!$J$6:$L$22,2))</f>
        <v>37-38</v>
      </c>
      <c r="J6492" s="13">
        <f>IF(G6492="Male",VLOOKUP(H6492,'Shoe size conversion table'!$B$6:$D$22,3),VLOOKUP(H6492,'Shoe size conversion table'!$J$6:$L$22,3))</f>
        <v>5</v>
      </c>
      <c r="K6492" s="11">
        <v>199</v>
      </c>
      <c r="L6492" s="12">
        <v>0</v>
      </c>
      <c r="M6492" s="7">
        <f t="shared" si="304"/>
        <v>2015</v>
      </c>
      <c r="N6492" s="7">
        <f t="shared" si="305"/>
        <v>10</v>
      </c>
      <c r="O6492" s="30">
        <f t="shared" si="306"/>
        <v>199</v>
      </c>
    </row>
    <row r="6493" spans="2:15" x14ac:dyDescent="0.2">
      <c r="B6493" s="13">
        <v>58168</v>
      </c>
      <c r="C6493" s="14">
        <v>42296.626111111313</v>
      </c>
      <c r="D6493" s="7" t="s">
        <v>8</v>
      </c>
      <c r="E6493" s="13">
        <v>2230</v>
      </c>
      <c r="F6493" s="7" t="s">
        <v>39</v>
      </c>
      <c r="G6493" s="7" t="s">
        <v>11</v>
      </c>
      <c r="H6493" s="13">
        <v>10</v>
      </c>
      <c r="I6493" s="13">
        <f>IF(G6493="Male",VLOOKUP(H6493,'Shoe size conversion table'!$B$6:$D$22,2),VLOOKUP(H6493,'Shoe size conversion table'!$J$6:$L$22,2))</f>
        <v>43</v>
      </c>
      <c r="J6493" s="13">
        <f>IF(G6493="Male",VLOOKUP(H6493,'Shoe size conversion table'!$B$6:$D$22,3),VLOOKUP(H6493,'Shoe size conversion table'!$J$6:$L$22,3))</f>
        <v>9.5</v>
      </c>
      <c r="K6493" s="11">
        <v>139</v>
      </c>
      <c r="L6493" s="12">
        <v>0.2</v>
      </c>
      <c r="M6493" s="7">
        <f t="shared" si="304"/>
        <v>2015</v>
      </c>
      <c r="N6493" s="7">
        <f t="shared" si="305"/>
        <v>10</v>
      </c>
      <c r="O6493" s="30">
        <f t="shared" si="306"/>
        <v>111.2</v>
      </c>
    </row>
    <row r="6494" spans="2:15" x14ac:dyDescent="0.2">
      <c r="B6494" s="13">
        <v>58169</v>
      </c>
      <c r="C6494" s="14">
        <v>42296.636111111242</v>
      </c>
      <c r="D6494" s="7" t="s">
        <v>8</v>
      </c>
      <c r="E6494" s="13">
        <v>2197</v>
      </c>
      <c r="F6494" s="7" t="s">
        <v>38</v>
      </c>
      <c r="G6494" s="7" t="s">
        <v>11</v>
      </c>
      <c r="H6494" s="13">
        <v>8.5</v>
      </c>
      <c r="I6494" s="13" t="str">
        <f>IF(G6494="Male",VLOOKUP(H6494,'Shoe size conversion table'!$B$6:$D$22,2),VLOOKUP(H6494,'Shoe size conversion table'!$J$6:$L$22,2))</f>
        <v>41-42</v>
      </c>
      <c r="J6494" s="13">
        <f>IF(G6494="Male",VLOOKUP(H6494,'Shoe size conversion table'!$B$6:$D$22,3),VLOOKUP(H6494,'Shoe size conversion table'!$J$6:$L$22,3))</f>
        <v>8</v>
      </c>
      <c r="K6494" s="11">
        <v>139</v>
      </c>
      <c r="L6494" s="12">
        <v>0</v>
      </c>
      <c r="M6494" s="7">
        <f t="shared" si="304"/>
        <v>2015</v>
      </c>
      <c r="N6494" s="7">
        <f t="shared" si="305"/>
        <v>10</v>
      </c>
      <c r="O6494" s="30">
        <f t="shared" si="306"/>
        <v>139</v>
      </c>
    </row>
    <row r="6495" spans="2:15" x14ac:dyDescent="0.2">
      <c r="B6495" s="13">
        <v>58170</v>
      </c>
      <c r="C6495" s="14">
        <v>42296.676111111243</v>
      </c>
      <c r="D6495" s="7" t="s">
        <v>10</v>
      </c>
      <c r="E6495" s="13">
        <v>2218</v>
      </c>
      <c r="F6495" s="7" t="s">
        <v>34</v>
      </c>
      <c r="G6495" s="7" t="s">
        <v>12</v>
      </c>
      <c r="H6495" s="13">
        <v>7.5</v>
      </c>
      <c r="I6495" s="13">
        <f>IF(G6495="Male",VLOOKUP(H6495,'Shoe size conversion table'!$B$6:$D$22,2),VLOOKUP(H6495,'Shoe size conversion table'!$J$6:$L$22,2))</f>
        <v>38</v>
      </c>
      <c r="J6495" s="13">
        <f>IF(G6495="Male",VLOOKUP(H6495,'Shoe size conversion table'!$B$6:$D$22,3),VLOOKUP(H6495,'Shoe size conversion table'!$J$6:$L$22,3))</f>
        <v>5.5</v>
      </c>
      <c r="K6495" s="11">
        <v>129</v>
      </c>
      <c r="L6495" s="12">
        <v>0</v>
      </c>
      <c r="M6495" s="7">
        <f t="shared" si="304"/>
        <v>2015</v>
      </c>
      <c r="N6495" s="7">
        <f t="shared" si="305"/>
        <v>10</v>
      </c>
      <c r="O6495" s="30">
        <f t="shared" si="306"/>
        <v>129</v>
      </c>
    </row>
    <row r="6496" spans="2:15" x14ac:dyDescent="0.2">
      <c r="B6496" s="13">
        <v>58171</v>
      </c>
      <c r="C6496" s="14">
        <v>42296.676111111243</v>
      </c>
      <c r="D6496" s="7" t="s">
        <v>8</v>
      </c>
      <c r="E6496" s="13">
        <v>2226</v>
      </c>
      <c r="F6496" s="7" t="s">
        <v>37</v>
      </c>
      <c r="G6496" s="7" t="s">
        <v>11</v>
      </c>
      <c r="H6496" s="13">
        <v>9.5</v>
      </c>
      <c r="I6496" s="13" t="str">
        <f>IF(G6496="Male",VLOOKUP(H6496,'Shoe size conversion table'!$B$6:$D$22,2),VLOOKUP(H6496,'Shoe size conversion table'!$J$6:$L$22,2))</f>
        <v>42-43</v>
      </c>
      <c r="J6496" s="13">
        <f>IF(G6496="Male",VLOOKUP(H6496,'Shoe size conversion table'!$B$6:$D$22,3),VLOOKUP(H6496,'Shoe size conversion table'!$J$6:$L$22,3))</f>
        <v>9</v>
      </c>
      <c r="K6496" s="11">
        <v>129</v>
      </c>
      <c r="L6496" s="12">
        <v>0</v>
      </c>
      <c r="M6496" s="7">
        <f t="shared" si="304"/>
        <v>2015</v>
      </c>
      <c r="N6496" s="7">
        <f t="shared" si="305"/>
        <v>10</v>
      </c>
      <c r="O6496" s="30">
        <f t="shared" si="306"/>
        <v>129</v>
      </c>
    </row>
    <row r="6497" spans="2:15" x14ac:dyDescent="0.2">
      <c r="B6497" s="13">
        <v>58172</v>
      </c>
      <c r="C6497" s="14">
        <v>42296.676111111316</v>
      </c>
      <c r="D6497" s="7" t="s">
        <v>7</v>
      </c>
      <c r="E6497" s="13">
        <v>2191</v>
      </c>
      <c r="F6497" s="7" t="s">
        <v>48</v>
      </c>
      <c r="G6497" s="7" t="s">
        <v>12</v>
      </c>
      <c r="H6497" s="13">
        <v>8.5</v>
      </c>
      <c r="I6497" s="13">
        <f>IF(G6497="Male",VLOOKUP(H6497,'Shoe size conversion table'!$B$6:$D$22,2),VLOOKUP(H6497,'Shoe size conversion table'!$J$6:$L$22,2))</f>
        <v>39</v>
      </c>
      <c r="J6497" s="13">
        <f>IF(G6497="Male",VLOOKUP(H6497,'Shoe size conversion table'!$B$6:$D$22,3),VLOOKUP(H6497,'Shoe size conversion table'!$J$6:$L$22,3))</f>
        <v>6.5</v>
      </c>
      <c r="K6497" s="11">
        <v>159</v>
      </c>
      <c r="L6497" s="12">
        <v>0.1</v>
      </c>
      <c r="M6497" s="7">
        <f t="shared" si="304"/>
        <v>2015</v>
      </c>
      <c r="N6497" s="7">
        <f t="shared" si="305"/>
        <v>10</v>
      </c>
      <c r="O6497" s="30">
        <f t="shared" si="306"/>
        <v>143.1</v>
      </c>
    </row>
    <row r="6498" spans="2:15" x14ac:dyDescent="0.2">
      <c r="B6498" s="13">
        <v>58173</v>
      </c>
      <c r="C6498" s="14">
        <v>42296.776111111103</v>
      </c>
      <c r="D6498" s="7" t="s">
        <v>7</v>
      </c>
      <c r="E6498" s="13">
        <v>2157</v>
      </c>
      <c r="F6498" s="7" t="s">
        <v>54</v>
      </c>
      <c r="G6498" s="7" t="s">
        <v>12</v>
      </c>
      <c r="H6498" s="13">
        <v>8.5</v>
      </c>
      <c r="I6498" s="13">
        <f>IF(G6498="Male",VLOOKUP(H6498,'Shoe size conversion table'!$B$6:$D$22,2),VLOOKUP(H6498,'Shoe size conversion table'!$J$6:$L$22,2))</f>
        <v>39</v>
      </c>
      <c r="J6498" s="13">
        <f>IF(G6498="Male",VLOOKUP(H6498,'Shoe size conversion table'!$B$6:$D$22,3),VLOOKUP(H6498,'Shoe size conversion table'!$J$6:$L$22,3))</f>
        <v>6.5</v>
      </c>
      <c r="K6498" s="11">
        <v>159</v>
      </c>
      <c r="L6498" s="12">
        <v>0.5</v>
      </c>
      <c r="M6498" s="7">
        <f t="shared" si="304"/>
        <v>2015</v>
      </c>
      <c r="N6498" s="7">
        <f t="shared" si="305"/>
        <v>10</v>
      </c>
      <c r="O6498" s="30">
        <f t="shared" si="306"/>
        <v>79.5</v>
      </c>
    </row>
    <row r="6499" spans="2:15" x14ac:dyDescent="0.2">
      <c r="B6499" s="13">
        <v>58174</v>
      </c>
      <c r="C6499" s="14">
        <v>42296.836111111101</v>
      </c>
      <c r="D6499" s="7" t="s">
        <v>9</v>
      </c>
      <c r="E6499" s="13">
        <v>2222</v>
      </c>
      <c r="F6499" s="7" t="s">
        <v>60</v>
      </c>
      <c r="G6499" s="7" t="s">
        <v>11</v>
      </c>
      <c r="H6499" s="13">
        <v>9</v>
      </c>
      <c r="I6499" s="13">
        <f>IF(G6499="Male",VLOOKUP(H6499,'Shoe size conversion table'!$B$6:$D$22,2),VLOOKUP(H6499,'Shoe size conversion table'!$J$6:$L$22,2))</f>
        <v>42</v>
      </c>
      <c r="J6499" s="13">
        <f>IF(G6499="Male",VLOOKUP(H6499,'Shoe size conversion table'!$B$6:$D$22,3),VLOOKUP(H6499,'Shoe size conversion table'!$J$6:$L$22,3))</f>
        <v>8.5</v>
      </c>
      <c r="K6499" s="11">
        <v>149</v>
      </c>
      <c r="L6499" s="12">
        <v>0</v>
      </c>
      <c r="M6499" s="7">
        <f t="shared" si="304"/>
        <v>2015</v>
      </c>
      <c r="N6499" s="7">
        <f t="shared" si="305"/>
        <v>10</v>
      </c>
      <c r="O6499" s="30">
        <f t="shared" si="306"/>
        <v>149</v>
      </c>
    </row>
    <row r="6500" spans="2:15" x14ac:dyDescent="0.2">
      <c r="B6500" s="13">
        <v>58175</v>
      </c>
      <c r="C6500" s="14">
        <v>42296.846111111241</v>
      </c>
      <c r="D6500" s="7" t="s">
        <v>7</v>
      </c>
      <c r="E6500" s="13">
        <v>2217</v>
      </c>
      <c r="F6500" s="7" t="s">
        <v>56</v>
      </c>
      <c r="G6500" s="7" t="s">
        <v>12</v>
      </c>
      <c r="H6500" s="13">
        <v>7.5</v>
      </c>
      <c r="I6500" s="13">
        <f>IF(G6500="Male",VLOOKUP(H6500,'Shoe size conversion table'!$B$6:$D$22,2),VLOOKUP(H6500,'Shoe size conversion table'!$J$6:$L$22,2))</f>
        <v>38</v>
      </c>
      <c r="J6500" s="13">
        <f>IF(G6500="Male",VLOOKUP(H6500,'Shoe size conversion table'!$B$6:$D$22,3),VLOOKUP(H6500,'Shoe size conversion table'!$J$6:$L$22,3))</f>
        <v>5.5</v>
      </c>
      <c r="K6500" s="11">
        <v>159</v>
      </c>
      <c r="L6500" s="12">
        <v>0</v>
      </c>
      <c r="M6500" s="7">
        <f t="shared" si="304"/>
        <v>2015</v>
      </c>
      <c r="N6500" s="7">
        <f t="shared" si="305"/>
        <v>10</v>
      </c>
      <c r="O6500" s="30">
        <f t="shared" si="306"/>
        <v>159</v>
      </c>
    </row>
    <row r="6501" spans="2:15" x14ac:dyDescent="0.2">
      <c r="B6501" s="13">
        <v>58176</v>
      </c>
      <c r="C6501" s="14">
        <v>42296.966111111309</v>
      </c>
      <c r="D6501" s="7" t="s">
        <v>10</v>
      </c>
      <c r="E6501" s="13">
        <v>2236</v>
      </c>
      <c r="F6501" s="7" t="s">
        <v>34</v>
      </c>
      <c r="G6501" s="7" t="s">
        <v>12</v>
      </c>
      <c r="H6501" s="13">
        <v>9.5</v>
      </c>
      <c r="I6501" s="13">
        <f>IF(G6501="Male",VLOOKUP(H6501,'Shoe size conversion table'!$B$6:$D$22,2),VLOOKUP(H6501,'Shoe size conversion table'!$J$6:$L$22,2))</f>
        <v>40</v>
      </c>
      <c r="J6501" s="13">
        <f>IF(G6501="Male",VLOOKUP(H6501,'Shoe size conversion table'!$B$6:$D$22,3),VLOOKUP(H6501,'Shoe size conversion table'!$J$6:$L$22,3))</f>
        <v>7.5</v>
      </c>
      <c r="K6501" s="11">
        <v>169</v>
      </c>
      <c r="L6501" s="12">
        <v>0</v>
      </c>
      <c r="M6501" s="7">
        <f t="shared" si="304"/>
        <v>2015</v>
      </c>
      <c r="N6501" s="7">
        <f t="shared" si="305"/>
        <v>10</v>
      </c>
      <c r="O6501" s="30">
        <f t="shared" si="306"/>
        <v>169</v>
      </c>
    </row>
    <row r="6502" spans="2:15" x14ac:dyDescent="0.2">
      <c r="B6502" s="13">
        <v>58177</v>
      </c>
      <c r="C6502" s="14">
        <v>42296.9761111111</v>
      </c>
      <c r="D6502" s="7" t="s">
        <v>7</v>
      </c>
      <c r="E6502" s="13">
        <v>2221</v>
      </c>
      <c r="F6502" s="7" t="s">
        <v>49</v>
      </c>
      <c r="G6502" s="7" t="s">
        <v>12</v>
      </c>
      <c r="H6502" s="13">
        <v>9.5</v>
      </c>
      <c r="I6502" s="13">
        <f>IF(G6502="Male",VLOOKUP(H6502,'Shoe size conversion table'!$B$6:$D$22,2),VLOOKUP(H6502,'Shoe size conversion table'!$J$6:$L$22,2))</f>
        <v>40</v>
      </c>
      <c r="J6502" s="13">
        <f>IF(G6502="Male",VLOOKUP(H6502,'Shoe size conversion table'!$B$6:$D$22,3),VLOOKUP(H6502,'Shoe size conversion table'!$J$6:$L$22,3))</f>
        <v>7.5</v>
      </c>
      <c r="K6502" s="11">
        <v>199</v>
      </c>
      <c r="L6502" s="12">
        <v>0</v>
      </c>
      <c r="M6502" s="7">
        <f t="shared" si="304"/>
        <v>2015</v>
      </c>
      <c r="N6502" s="7">
        <f t="shared" si="305"/>
        <v>10</v>
      </c>
      <c r="O6502" s="30">
        <f t="shared" si="306"/>
        <v>199</v>
      </c>
    </row>
    <row r="6503" spans="2:15" x14ac:dyDescent="0.2">
      <c r="B6503" s="13">
        <v>58178</v>
      </c>
      <c r="C6503" s="14">
        <v>42297.336111111246</v>
      </c>
      <c r="D6503" s="7" t="s">
        <v>10</v>
      </c>
      <c r="E6503" s="13">
        <v>2223</v>
      </c>
      <c r="F6503" s="7" t="s">
        <v>35</v>
      </c>
      <c r="G6503" s="7" t="s">
        <v>11</v>
      </c>
      <c r="H6503" s="13">
        <v>10.5</v>
      </c>
      <c r="I6503" s="13" t="str">
        <f>IF(G6503="Male",VLOOKUP(H6503,'Shoe size conversion table'!$B$6:$D$22,2),VLOOKUP(H6503,'Shoe size conversion table'!$J$6:$L$22,2))</f>
        <v>43-44</v>
      </c>
      <c r="J6503" s="13">
        <f>IF(G6503="Male",VLOOKUP(H6503,'Shoe size conversion table'!$B$6:$D$22,3),VLOOKUP(H6503,'Shoe size conversion table'!$J$6:$L$22,3))</f>
        <v>10</v>
      </c>
      <c r="K6503" s="11">
        <v>149</v>
      </c>
      <c r="L6503" s="12">
        <v>0.5</v>
      </c>
      <c r="M6503" s="7">
        <f t="shared" si="304"/>
        <v>2015</v>
      </c>
      <c r="N6503" s="7">
        <f t="shared" si="305"/>
        <v>10</v>
      </c>
      <c r="O6503" s="30">
        <f t="shared" si="306"/>
        <v>74.5</v>
      </c>
    </row>
    <row r="6504" spans="2:15" x14ac:dyDescent="0.2">
      <c r="B6504" s="13">
        <v>58179</v>
      </c>
      <c r="C6504" s="14">
        <v>42297.346111111205</v>
      </c>
      <c r="D6504" s="7" t="s">
        <v>7</v>
      </c>
      <c r="E6504" s="13">
        <v>2165</v>
      </c>
      <c r="F6504" s="7" t="s">
        <v>44</v>
      </c>
      <c r="G6504" s="7" t="s">
        <v>12</v>
      </c>
      <c r="H6504" s="13">
        <v>8</v>
      </c>
      <c r="I6504" s="13" t="str">
        <f>IF(G6504="Male",VLOOKUP(H6504,'Shoe size conversion table'!$B$6:$D$22,2),VLOOKUP(H6504,'Shoe size conversion table'!$J$6:$L$22,2))</f>
        <v>38-39</v>
      </c>
      <c r="J6504" s="13">
        <f>IF(G6504="Male",VLOOKUP(H6504,'Shoe size conversion table'!$B$6:$D$22,3),VLOOKUP(H6504,'Shoe size conversion table'!$J$6:$L$22,3))</f>
        <v>6</v>
      </c>
      <c r="K6504" s="11">
        <v>149</v>
      </c>
      <c r="L6504" s="12">
        <v>0</v>
      </c>
      <c r="M6504" s="7">
        <f t="shared" si="304"/>
        <v>2015</v>
      </c>
      <c r="N6504" s="7">
        <f t="shared" si="305"/>
        <v>10</v>
      </c>
      <c r="O6504" s="30">
        <f t="shared" si="306"/>
        <v>149</v>
      </c>
    </row>
    <row r="6505" spans="2:15" x14ac:dyDescent="0.2">
      <c r="B6505" s="13">
        <v>58180</v>
      </c>
      <c r="C6505" s="14">
        <v>42297.37611111124</v>
      </c>
      <c r="D6505" s="7" t="s">
        <v>10</v>
      </c>
      <c r="E6505" s="13">
        <v>2182</v>
      </c>
      <c r="F6505" s="7" t="s">
        <v>35</v>
      </c>
      <c r="G6505" s="7" t="s">
        <v>11</v>
      </c>
      <c r="H6505" s="13">
        <v>8.5</v>
      </c>
      <c r="I6505" s="13" t="str">
        <f>IF(G6505="Male",VLOOKUP(H6505,'Shoe size conversion table'!$B$6:$D$22,2),VLOOKUP(H6505,'Shoe size conversion table'!$J$6:$L$22,2))</f>
        <v>41-42</v>
      </c>
      <c r="J6505" s="13">
        <f>IF(G6505="Male",VLOOKUP(H6505,'Shoe size conversion table'!$B$6:$D$22,3),VLOOKUP(H6505,'Shoe size conversion table'!$J$6:$L$22,3))</f>
        <v>8</v>
      </c>
      <c r="K6505" s="11">
        <v>159</v>
      </c>
      <c r="L6505" s="12">
        <v>0.1</v>
      </c>
      <c r="M6505" s="7">
        <f t="shared" si="304"/>
        <v>2015</v>
      </c>
      <c r="N6505" s="7">
        <f t="shared" si="305"/>
        <v>10</v>
      </c>
      <c r="O6505" s="30">
        <f t="shared" si="306"/>
        <v>143.1</v>
      </c>
    </row>
    <row r="6506" spans="2:15" x14ac:dyDescent="0.2">
      <c r="B6506" s="13">
        <v>58181</v>
      </c>
      <c r="C6506" s="14">
        <v>42297.456111111103</v>
      </c>
      <c r="D6506" s="7" t="s">
        <v>10</v>
      </c>
      <c r="E6506" s="13">
        <v>2184</v>
      </c>
      <c r="F6506" s="7" t="s">
        <v>35</v>
      </c>
      <c r="G6506" s="7" t="s">
        <v>12</v>
      </c>
      <c r="H6506" s="13">
        <v>8</v>
      </c>
      <c r="I6506" s="13" t="str">
        <f>IF(G6506="Male",VLOOKUP(H6506,'Shoe size conversion table'!$B$6:$D$22,2),VLOOKUP(H6506,'Shoe size conversion table'!$J$6:$L$22,2))</f>
        <v>38-39</v>
      </c>
      <c r="J6506" s="13">
        <f>IF(G6506="Male",VLOOKUP(H6506,'Shoe size conversion table'!$B$6:$D$22,3),VLOOKUP(H6506,'Shoe size conversion table'!$J$6:$L$22,3))</f>
        <v>6</v>
      </c>
      <c r="K6506" s="11">
        <v>169</v>
      </c>
      <c r="L6506" s="12">
        <v>0</v>
      </c>
      <c r="M6506" s="7">
        <f t="shared" si="304"/>
        <v>2015</v>
      </c>
      <c r="N6506" s="7">
        <f t="shared" si="305"/>
        <v>10</v>
      </c>
      <c r="O6506" s="30">
        <f t="shared" si="306"/>
        <v>169</v>
      </c>
    </row>
    <row r="6507" spans="2:15" x14ac:dyDescent="0.2">
      <c r="B6507" s="13">
        <v>58182</v>
      </c>
      <c r="C6507" s="14">
        <v>42297.596111111103</v>
      </c>
      <c r="D6507" s="7" t="s">
        <v>8</v>
      </c>
      <c r="E6507" s="13">
        <v>2190</v>
      </c>
      <c r="F6507" s="7" t="s">
        <v>42</v>
      </c>
      <c r="G6507" s="7" t="s">
        <v>12</v>
      </c>
      <c r="H6507" s="13">
        <v>7.5</v>
      </c>
      <c r="I6507" s="13">
        <f>IF(G6507="Male",VLOOKUP(H6507,'Shoe size conversion table'!$B$6:$D$22,2),VLOOKUP(H6507,'Shoe size conversion table'!$J$6:$L$22,2))</f>
        <v>38</v>
      </c>
      <c r="J6507" s="13">
        <f>IF(G6507="Male",VLOOKUP(H6507,'Shoe size conversion table'!$B$6:$D$22,3),VLOOKUP(H6507,'Shoe size conversion table'!$J$6:$L$22,3))</f>
        <v>5.5</v>
      </c>
      <c r="K6507" s="11">
        <v>189</v>
      </c>
      <c r="L6507" s="12">
        <v>0.2</v>
      </c>
      <c r="M6507" s="7">
        <f t="shared" si="304"/>
        <v>2015</v>
      </c>
      <c r="N6507" s="7">
        <f t="shared" si="305"/>
        <v>10</v>
      </c>
      <c r="O6507" s="30">
        <f t="shared" si="306"/>
        <v>151.20000000000002</v>
      </c>
    </row>
    <row r="6508" spans="2:15" x14ac:dyDescent="0.2">
      <c r="B6508" s="13">
        <v>58183</v>
      </c>
      <c r="C6508" s="14">
        <v>42297.616111111201</v>
      </c>
      <c r="D6508" s="7" t="s">
        <v>7</v>
      </c>
      <c r="E6508" s="13">
        <v>2213</v>
      </c>
      <c r="F6508" s="7" t="s">
        <v>50</v>
      </c>
      <c r="G6508" s="7" t="s">
        <v>11</v>
      </c>
      <c r="H6508" s="13">
        <v>11.5</v>
      </c>
      <c r="I6508" s="13" t="str">
        <f>IF(G6508="Male",VLOOKUP(H6508,'Shoe size conversion table'!$B$6:$D$22,2),VLOOKUP(H6508,'Shoe size conversion table'!$J$6:$L$22,2))</f>
        <v>44-45</v>
      </c>
      <c r="J6508" s="13">
        <f>IF(G6508="Male",VLOOKUP(H6508,'Shoe size conversion table'!$B$6:$D$22,3),VLOOKUP(H6508,'Shoe size conversion table'!$J$6:$L$22,3))</f>
        <v>11</v>
      </c>
      <c r="K6508" s="11">
        <v>149</v>
      </c>
      <c r="L6508" s="12">
        <v>0</v>
      </c>
      <c r="M6508" s="7">
        <f t="shared" si="304"/>
        <v>2015</v>
      </c>
      <c r="N6508" s="7">
        <f t="shared" si="305"/>
        <v>10</v>
      </c>
      <c r="O6508" s="30">
        <f t="shared" si="306"/>
        <v>149</v>
      </c>
    </row>
    <row r="6509" spans="2:15" x14ac:dyDescent="0.2">
      <c r="B6509" s="13">
        <v>58183</v>
      </c>
      <c r="C6509" s="14">
        <v>42297.616111111201</v>
      </c>
      <c r="D6509" s="7" t="s">
        <v>7</v>
      </c>
      <c r="E6509" s="13">
        <v>2233</v>
      </c>
      <c r="F6509" s="7" t="s">
        <v>50</v>
      </c>
      <c r="G6509" s="7" t="s">
        <v>11</v>
      </c>
      <c r="H6509" s="13">
        <v>10</v>
      </c>
      <c r="I6509" s="13">
        <f>IF(G6509="Male",VLOOKUP(H6509,'Shoe size conversion table'!$B$6:$D$22,2),VLOOKUP(H6509,'Shoe size conversion table'!$J$6:$L$22,2))</f>
        <v>43</v>
      </c>
      <c r="J6509" s="13">
        <f>IF(G6509="Male",VLOOKUP(H6509,'Shoe size conversion table'!$B$6:$D$22,3),VLOOKUP(H6509,'Shoe size conversion table'!$J$6:$L$22,3))</f>
        <v>9.5</v>
      </c>
      <c r="K6509" s="11">
        <v>199</v>
      </c>
      <c r="L6509" s="12">
        <v>0.1</v>
      </c>
      <c r="M6509" s="7">
        <f t="shared" si="304"/>
        <v>2015</v>
      </c>
      <c r="N6509" s="7">
        <f t="shared" si="305"/>
        <v>10</v>
      </c>
      <c r="O6509" s="30">
        <f t="shared" si="306"/>
        <v>179.1</v>
      </c>
    </row>
    <row r="6510" spans="2:15" x14ac:dyDescent="0.2">
      <c r="B6510" s="13">
        <v>58184</v>
      </c>
      <c r="C6510" s="14">
        <v>42297.626111111313</v>
      </c>
      <c r="D6510" s="7" t="s">
        <v>10</v>
      </c>
      <c r="E6510" s="13">
        <v>2190</v>
      </c>
      <c r="F6510" s="7" t="s">
        <v>36</v>
      </c>
      <c r="G6510" s="7" t="s">
        <v>12</v>
      </c>
      <c r="H6510" s="13">
        <v>7</v>
      </c>
      <c r="I6510" s="13" t="str">
        <f>IF(G6510="Male",VLOOKUP(H6510,'Shoe size conversion table'!$B$6:$D$22,2),VLOOKUP(H6510,'Shoe size conversion table'!$J$6:$L$22,2))</f>
        <v>37-38</v>
      </c>
      <c r="J6510" s="13">
        <f>IF(G6510="Male",VLOOKUP(H6510,'Shoe size conversion table'!$B$6:$D$22,3),VLOOKUP(H6510,'Shoe size conversion table'!$J$6:$L$22,3))</f>
        <v>5</v>
      </c>
      <c r="K6510" s="11">
        <v>159</v>
      </c>
      <c r="L6510" s="12">
        <v>0</v>
      </c>
      <c r="M6510" s="7">
        <f t="shared" si="304"/>
        <v>2015</v>
      </c>
      <c r="N6510" s="7">
        <f t="shared" si="305"/>
        <v>10</v>
      </c>
      <c r="O6510" s="30">
        <f t="shared" si="306"/>
        <v>159</v>
      </c>
    </row>
    <row r="6511" spans="2:15" x14ac:dyDescent="0.2">
      <c r="B6511" s="13">
        <v>58185</v>
      </c>
      <c r="C6511" s="14">
        <v>42297.676111111243</v>
      </c>
      <c r="D6511" s="7" t="s">
        <v>10</v>
      </c>
      <c r="E6511" s="13">
        <v>2157</v>
      </c>
      <c r="F6511" s="7" t="s">
        <v>34</v>
      </c>
      <c r="G6511" s="7" t="s">
        <v>12</v>
      </c>
      <c r="H6511" s="13">
        <v>7.5</v>
      </c>
      <c r="I6511" s="13">
        <f>IF(G6511="Male",VLOOKUP(H6511,'Shoe size conversion table'!$B$6:$D$22,2),VLOOKUP(H6511,'Shoe size conversion table'!$J$6:$L$22,2))</f>
        <v>38</v>
      </c>
      <c r="J6511" s="13">
        <f>IF(G6511="Male",VLOOKUP(H6511,'Shoe size conversion table'!$B$6:$D$22,3),VLOOKUP(H6511,'Shoe size conversion table'!$J$6:$L$22,3))</f>
        <v>5.5</v>
      </c>
      <c r="K6511" s="11">
        <v>179</v>
      </c>
      <c r="L6511" s="12">
        <v>0.1</v>
      </c>
      <c r="M6511" s="7">
        <f t="shared" si="304"/>
        <v>2015</v>
      </c>
      <c r="N6511" s="7">
        <f t="shared" si="305"/>
        <v>10</v>
      </c>
      <c r="O6511" s="30">
        <f t="shared" si="306"/>
        <v>161.1</v>
      </c>
    </row>
    <row r="6512" spans="2:15" x14ac:dyDescent="0.2">
      <c r="B6512" s="13">
        <v>58186</v>
      </c>
      <c r="C6512" s="14">
        <v>42297.696111111312</v>
      </c>
      <c r="D6512" s="7" t="s">
        <v>7</v>
      </c>
      <c r="E6512" s="13">
        <v>2159</v>
      </c>
      <c r="F6512" s="7" t="s">
        <v>44</v>
      </c>
      <c r="G6512" s="7" t="s">
        <v>11</v>
      </c>
      <c r="H6512" s="13">
        <v>9.5</v>
      </c>
      <c r="I6512" s="13" t="str">
        <f>IF(G6512="Male",VLOOKUP(H6512,'Shoe size conversion table'!$B$6:$D$22,2),VLOOKUP(H6512,'Shoe size conversion table'!$J$6:$L$22,2))</f>
        <v>42-43</v>
      </c>
      <c r="J6512" s="13">
        <f>IF(G6512="Male",VLOOKUP(H6512,'Shoe size conversion table'!$B$6:$D$22,3),VLOOKUP(H6512,'Shoe size conversion table'!$J$6:$L$22,3))</f>
        <v>9</v>
      </c>
      <c r="K6512" s="11">
        <v>159</v>
      </c>
      <c r="L6512" s="12">
        <v>0.5</v>
      </c>
      <c r="M6512" s="7">
        <f t="shared" si="304"/>
        <v>2015</v>
      </c>
      <c r="N6512" s="7">
        <f t="shared" si="305"/>
        <v>10</v>
      </c>
      <c r="O6512" s="30">
        <f t="shared" si="306"/>
        <v>79.5</v>
      </c>
    </row>
    <row r="6513" spans="2:15" x14ac:dyDescent="0.2">
      <c r="B6513" s="13">
        <v>58187</v>
      </c>
      <c r="C6513" s="14">
        <v>42297.776111111103</v>
      </c>
      <c r="D6513" s="7" t="s">
        <v>7</v>
      </c>
      <c r="E6513" s="13">
        <v>2192</v>
      </c>
      <c r="F6513" s="7" t="s">
        <v>52</v>
      </c>
      <c r="G6513" s="7" t="s">
        <v>12</v>
      </c>
      <c r="H6513" s="13">
        <v>8.5</v>
      </c>
      <c r="I6513" s="13">
        <f>IF(G6513="Male",VLOOKUP(H6513,'Shoe size conversion table'!$B$6:$D$22,2),VLOOKUP(H6513,'Shoe size conversion table'!$J$6:$L$22,2))</f>
        <v>39</v>
      </c>
      <c r="J6513" s="13">
        <f>IF(G6513="Male",VLOOKUP(H6513,'Shoe size conversion table'!$B$6:$D$22,3),VLOOKUP(H6513,'Shoe size conversion table'!$J$6:$L$22,3))</f>
        <v>6.5</v>
      </c>
      <c r="K6513" s="11">
        <v>169</v>
      </c>
      <c r="L6513" s="12">
        <v>0</v>
      </c>
      <c r="M6513" s="7">
        <f t="shared" si="304"/>
        <v>2015</v>
      </c>
      <c r="N6513" s="7">
        <f t="shared" si="305"/>
        <v>10</v>
      </c>
      <c r="O6513" s="30">
        <f t="shared" si="306"/>
        <v>169</v>
      </c>
    </row>
    <row r="6514" spans="2:15" x14ac:dyDescent="0.2">
      <c r="B6514" s="13">
        <v>58187</v>
      </c>
      <c r="C6514" s="14">
        <v>42297.776111111103</v>
      </c>
      <c r="D6514" s="7" t="s">
        <v>7</v>
      </c>
      <c r="E6514" s="13">
        <v>2159</v>
      </c>
      <c r="F6514" s="7" t="s">
        <v>45</v>
      </c>
      <c r="G6514" s="7" t="s">
        <v>11</v>
      </c>
      <c r="H6514" s="13">
        <v>9</v>
      </c>
      <c r="I6514" s="13">
        <f>IF(G6514="Male",VLOOKUP(H6514,'Shoe size conversion table'!$B$6:$D$22,2),VLOOKUP(H6514,'Shoe size conversion table'!$J$6:$L$22,2))</f>
        <v>42</v>
      </c>
      <c r="J6514" s="13">
        <f>IF(G6514="Male",VLOOKUP(H6514,'Shoe size conversion table'!$B$6:$D$22,3),VLOOKUP(H6514,'Shoe size conversion table'!$J$6:$L$22,3))</f>
        <v>8.5</v>
      </c>
      <c r="K6514" s="11">
        <v>149</v>
      </c>
      <c r="L6514" s="12">
        <v>0.2</v>
      </c>
      <c r="M6514" s="7">
        <f t="shared" si="304"/>
        <v>2015</v>
      </c>
      <c r="N6514" s="7">
        <f t="shared" si="305"/>
        <v>10</v>
      </c>
      <c r="O6514" s="30">
        <f t="shared" si="306"/>
        <v>119.2</v>
      </c>
    </row>
    <row r="6515" spans="2:15" x14ac:dyDescent="0.2">
      <c r="B6515" s="13">
        <v>58188</v>
      </c>
      <c r="C6515" s="14">
        <v>42297.7861111112</v>
      </c>
      <c r="D6515" s="7" t="s">
        <v>7</v>
      </c>
      <c r="E6515" s="13">
        <v>2187</v>
      </c>
      <c r="F6515" s="7" t="s">
        <v>55</v>
      </c>
      <c r="G6515" s="7" t="s">
        <v>12</v>
      </c>
      <c r="H6515" s="13">
        <v>7.5</v>
      </c>
      <c r="I6515" s="13">
        <f>IF(G6515="Male",VLOOKUP(H6515,'Shoe size conversion table'!$B$6:$D$22,2),VLOOKUP(H6515,'Shoe size conversion table'!$J$6:$L$22,2))</f>
        <v>38</v>
      </c>
      <c r="J6515" s="13">
        <f>IF(G6515="Male",VLOOKUP(H6515,'Shoe size conversion table'!$B$6:$D$22,3),VLOOKUP(H6515,'Shoe size conversion table'!$J$6:$L$22,3))</f>
        <v>5.5</v>
      </c>
      <c r="K6515" s="11">
        <v>149</v>
      </c>
      <c r="L6515" s="12">
        <v>0.5</v>
      </c>
      <c r="M6515" s="7">
        <f t="shared" si="304"/>
        <v>2015</v>
      </c>
      <c r="N6515" s="7">
        <f t="shared" si="305"/>
        <v>10</v>
      </c>
      <c r="O6515" s="30">
        <f t="shared" si="306"/>
        <v>74.5</v>
      </c>
    </row>
    <row r="6516" spans="2:15" x14ac:dyDescent="0.2">
      <c r="B6516" s="13">
        <v>58189</v>
      </c>
      <c r="C6516" s="14">
        <v>42297.936111111201</v>
      </c>
      <c r="D6516" s="7" t="s">
        <v>8</v>
      </c>
      <c r="E6516" s="13">
        <v>2187</v>
      </c>
      <c r="F6516" s="7" t="s">
        <v>42</v>
      </c>
      <c r="G6516" s="7" t="s">
        <v>11</v>
      </c>
      <c r="H6516" s="13">
        <v>9</v>
      </c>
      <c r="I6516" s="13">
        <f>IF(G6516="Male",VLOOKUP(H6516,'Shoe size conversion table'!$B$6:$D$22,2),VLOOKUP(H6516,'Shoe size conversion table'!$J$6:$L$22,2))</f>
        <v>42</v>
      </c>
      <c r="J6516" s="13">
        <f>IF(G6516="Male",VLOOKUP(H6516,'Shoe size conversion table'!$B$6:$D$22,3),VLOOKUP(H6516,'Shoe size conversion table'!$J$6:$L$22,3))</f>
        <v>8.5</v>
      </c>
      <c r="K6516" s="11">
        <v>129</v>
      </c>
      <c r="L6516" s="12">
        <v>0.5</v>
      </c>
      <c r="M6516" s="7">
        <f t="shared" si="304"/>
        <v>2015</v>
      </c>
      <c r="N6516" s="7">
        <f t="shared" si="305"/>
        <v>10</v>
      </c>
      <c r="O6516" s="30">
        <f t="shared" si="306"/>
        <v>64.5</v>
      </c>
    </row>
    <row r="6517" spans="2:15" x14ac:dyDescent="0.2">
      <c r="B6517" s="13">
        <v>58190</v>
      </c>
      <c r="C6517" s="14">
        <v>42297.966111111309</v>
      </c>
      <c r="D6517" s="7" t="s">
        <v>7</v>
      </c>
      <c r="E6517" s="13">
        <v>2185</v>
      </c>
      <c r="F6517" s="7" t="s">
        <v>51</v>
      </c>
      <c r="G6517" s="7" t="s">
        <v>11</v>
      </c>
      <c r="H6517" s="13">
        <v>11.5</v>
      </c>
      <c r="I6517" s="13" t="str">
        <f>IF(G6517="Male",VLOOKUP(H6517,'Shoe size conversion table'!$B$6:$D$22,2),VLOOKUP(H6517,'Shoe size conversion table'!$J$6:$L$22,2))</f>
        <v>44-45</v>
      </c>
      <c r="J6517" s="13">
        <f>IF(G6517="Male",VLOOKUP(H6517,'Shoe size conversion table'!$B$6:$D$22,3),VLOOKUP(H6517,'Shoe size conversion table'!$J$6:$L$22,3))</f>
        <v>11</v>
      </c>
      <c r="K6517" s="11">
        <v>189</v>
      </c>
      <c r="L6517" s="12">
        <v>0.1</v>
      </c>
      <c r="M6517" s="7">
        <f t="shared" si="304"/>
        <v>2015</v>
      </c>
      <c r="N6517" s="7">
        <f t="shared" si="305"/>
        <v>10</v>
      </c>
      <c r="O6517" s="30">
        <f t="shared" si="306"/>
        <v>170.1</v>
      </c>
    </row>
    <row r="6518" spans="2:15" x14ac:dyDescent="0.2">
      <c r="B6518" s="13">
        <v>58191</v>
      </c>
      <c r="C6518" s="14">
        <v>42298.046111111311</v>
      </c>
      <c r="D6518" s="7" t="s">
        <v>10</v>
      </c>
      <c r="E6518" s="13">
        <v>2189</v>
      </c>
      <c r="F6518" s="7" t="s">
        <v>34</v>
      </c>
      <c r="G6518" s="7" t="s">
        <v>11</v>
      </c>
      <c r="H6518" s="13">
        <v>10</v>
      </c>
      <c r="I6518" s="13">
        <f>IF(G6518="Male",VLOOKUP(H6518,'Shoe size conversion table'!$B$6:$D$22,2),VLOOKUP(H6518,'Shoe size conversion table'!$J$6:$L$22,2))</f>
        <v>43</v>
      </c>
      <c r="J6518" s="13">
        <f>IF(G6518="Male",VLOOKUP(H6518,'Shoe size conversion table'!$B$6:$D$22,3),VLOOKUP(H6518,'Shoe size conversion table'!$J$6:$L$22,3))</f>
        <v>9.5</v>
      </c>
      <c r="K6518" s="11">
        <v>149</v>
      </c>
      <c r="L6518" s="12">
        <v>0</v>
      </c>
      <c r="M6518" s="7">
        <f t="shared" si="304"/>
        <v>2015</v>
      </c>
      <c r="N6518" s="7">
        <f t="shared" si="305"/>
        <v>10</v>
      </c>
      <c r="O6518" s="30">
        <f t="shared" si="306"/>
        <v>149</v>
      </c>
    </row>
    <row r="6519" spans="2:15" x14ac:dyDescent="0.2">
      <c r="B6519" s="13">
        <v>58192</v>
      </c>
      <c r="C6519" s="14">
        <v>42298.056111111247</v>
      </c>
      <c r="D6519" s="7" t="s">
        <v>8</v>
      </c>
      <c r="E6519" s="13">
        <v>2153</v>
      </c>
      <c r="F6519" s="7" t="s">
        <v>38</v>
      </c>
      <c r="G6519" s="7" t="s">
        <v>11</v>
      </c>
      <c r="H6519" s="13">
        <v>11</v>
      </c>
      <c r="I6519" s="13">
        <f>IF(G6519="Male",VLOOKUP(H6519,'Shoe size conversion table'!$B$6:$D$22,2),VLOOKUP(H6519,'Shoe size conversion table'!$J$6:$L$22,2))</f>
        <v>44</v>
      </c>
      <c r="J6519" s="13">
        <f>IF(G6519="Male",VLOOKUP(H6519,'Shoe size conversion table'!$B$6:$D$22,3),VLOOKUP(H6519,'Shoe size conversion table'!$J$6:$L$22,3))</f>
        <v>10.5</v>
      </c>
      <c r="K6519" s="11">
        <v>139</v>
      </c>
      <c r="L6519" s="12">
        <v>0</v>
      </c>
      <c r="M6519" s="7">
        <f t="shared" si="304"/>
        <v>2015</v>
      </c>
      <c r="N6519" s="7">
        <f t="shared" si="305"/>
        <v>10</v>
      </c>
      <c r="O6519" s="30">
        <f t="shared" si="306"/>
        <v>139</v>
      </c>
    </row>
    <row r="6520" spans="2:15" x14ac:dyDescent="0.2">
      <c r="B6520" s="13">
        <v>58193</v>
      </c>
      <c r="C6520" s="14">
        <v>42298.306111111204</v>
      </c>
      <c r="D6520" s="7" t="s">
        <v>10</v>
      </c>
      <c r="E6520" s="13">
        <v>2203</v>
      </c>
      <c r="F6520" s="7" t="s">
        <v>36</v>
      </c>
      <c r="G6520" s="7" t="s">
        <v>11</v>
      </c>
      <c r="H6520" s="13">
        <v>7.5</v>
      </c>
      <c r="I6520" s="13" t="str">
        <f>IF(G6520="Male",VLOOKUP(H6520,'Shoe size conversion table'!$B$6:$D$22,2),VLOOKUP(H6520,'Shoe size conversion table'!$J$6:$L$22,2))</f>
        <v>40-41</v>
      </c>
      <c r="J6520" s="13">
        <f>IF(G6520="Male",VLOOKUP(H6520,'Shoe size conversion table'!$B$6:$D$22,3),VLOOKUP(H6520,'Shoe size conversion table'!$J$6:$L$22,3))</f>
        <v>7</v>
      </c>
      <c r="K6520" s="11">
        <v>189</v>
      </c>
      <c r="L6520" s="12">
        <v>0</v>
      </c>
      <c r="M6520" s="7">
        <f t="shared" si="304"/>
        <v>2015</v>
      </c>
      <c r="N6520" s="7">
        <f t="shared" si="305"/>
        <v>10</v>
      </c>
      <c r="O6520" s="30">
        <f t="shared" si="306"/>
        <v>189</v>
      </c>
    </row>
    <row r="6521" spans="2:15" x14ac:dyDescent="0.2">
      <c r="B6521" s="13">
        <v>58194</v>
      </c>
      <c r="C6521" s="14">
        <v>42298.336111111246</v>
      </c>
      <c r="D6521" s="7" t="s">
        <v>10</v>
      </c>
      <c r="E6521" s="13">
        <v>2171</v>
      </c>
      <c r="F6521" s="7" t="s">
        <v>35</v>
      </c>
      <c r="G6521" s="7" t="s">
        <v>11</v>
      </c>
      <c r="H6521" s="13">
        <v>10.5</v>
      </c>
      <c r="I6521" s="13" t="str">
        <f>IF(G6521="Male",VLOOKUP(H6521,'Shoe size conversion table'!$B$6:$D$22,2),VLOOKUP(H6521,'Shoe size conversion table'!$J$6:$L$22,2))</f>
        <v>43-44</v>
      </c>
      <c r="J6521" s="13">
        <f>IF(G6521="Male",VLOOKUP(H6521,'Shoe size conversion table'!$B$6:$D$22,3),VLOOKUP(H6521,'Shoe size conversion table'!$J$6:$L$22,3))</f>
        <v>10</v>
      </c>
      <c r="K6521" s="11">
        <v>159</v>
      </c>
      <c r="L6521" s="12">
        <v>0</v>
      </c>
      <c r="M6521" s="7">
        <f t="shared" si="304"/>
        <v>2015</v>
      </c>
      <c r="N6521" s="7">
        <f t="shared" si="305"/>
        <v>10</v>
      </c>
      <c r="O6521" s="30">
        <f t="shared" si="306"/>
        <v>159</v>
      </c>
    </row>
    <row r="6522" spans="2:15" x14ac:dyDescent="0.2">
      <c r="B6522" s="13">
        <v>58195</v>
      </c>
      <c r="C6522" s="14">
        <v>42298.386111111307</v>
      </c>
      <c r="D6522" s="7" t="s">
        <v>10</v>
      </c>
      <c r="E6522" s="13">
        <v>2179</v>
      </c>
      <c r="F6522" s="7" t="s">
        <v>36</v>
      </c>
      <c r="G6522" s="7" t="s">
        <v>12</v>
      </c>
      <c r="H6522" s="13">
        <v>9.5</v>
      </c>
      <c r="I6522" s="13">
        <f>IF(G6522="Male",VLOOKUP(H6522,'Shoe size conversion table'!$B$6:$D$22,2),VLOOKUP(H6522,'Shoe size conversion table'!$J$6:$L$22,2))</f>
        <v>40</v>
      </c>
      <c r="J6522" s="13">
        <f>IF(G6522="Male",VLOOKUP(H6522,'Shoe size conversion table'!$B$6:$D$22,3),VLOOKUP(H6522,'Shoe size conversion table'!$J$6:$L$22,3))</f>
        <v>7.5</v>
      </c>
      <c r="K6522" s="11">
        <v>139</v>
      </c>
      <c r="L6522" s="12">
        <v>0.2</v>
      </c>
      <c r="M6522" s="7">
        <f t="shared" si="304"/>
        <v>2015</v>
      </c>
      <c r="N6522" s="7">
        <f t="shared" si="305"/>
        <v>10</v>
      </c>
      <c r="O6522" s="30">
        <f t="shared" si="306"/>
        <v>111.2</v>
      </c>
    </row>
    <row r="6523" spans="2:15" x14ac:dyDescent="0.2">
      <c r="B6523" s="13">
        <v>58196</v>
      </c>
      <c r="C6523" s="14">
        <v>42298.456111111103</v>
      </c>
      <c r="D6523" s="7" t="s">
        <v>10</v>
      </c>
      <c r="E6523" s="13">
        <v>2202</v>
      </c>
      <c r="F6523" s="7" t="s">
        <v>34</v>
      </c>
      <c r="G6523" s="7" t="s">
        <v>12</v>
      </c>
      <c r="H6523" s="13">
        <v>8</v>
      </c>
      <c r="I6523" s="13" t="str">
        <f>IF(G6523="Male",VLOOKUP(H6523,'Shoe size conversion table'!$B$6:$D$22,2),VLOOKUP(H6523,'Shoe size conversion table'!$J$6:$L$22,2))</f>
        <v>38-39</v>
      </c>
      <c r="J6523" s="13">
        <f>IF(G6523="Male",VLOOKUP(H6523,'Shoe size conversion table'!$B$6:$D$22,3),VLOOKUP(H6523,'Shoe size conversion table'!$J$6:$L$22,3))</f>
        <v>6</v>
      </c>
      <c r="K6523" s="11">
        <v>139</v>
      </c>
      <c r="L6523" s="12">
        <v>0.2</v>
      </c>
      <c r="M6523" s="7">
        <f t="shared" si="304"/>
        <v>2015</v>
      </c>
      <c r="N6523" s="7">
        <f t="shared" si="305"/>
        <v>10</v>
      </c>
      <c r="O6523" s="30">
        <f t="shared" si="306"/>
        <v>111.2</v>
      </c>
    </row>
    <row r="6524" spans="2:15" x14ac:dyDescent="0.2">
      <c r="B6524" s="13">
        <v>58197</v>
      </c>
      <c r="C6524" s="14">
        <v>42298.516111111101</v>
      </c>
      <c r="D6524" s="7" t="s">
        <v>7</v>
      </c>
      <c r="E6524" s="13">
        <v>2154</v>
      </c>
      <c r="F6524" s="7" t="s">
        <v>56</v>
      </c>
      <c r="G6524" s="7" t="s">
        <v>12</v>
      </c>
      <c r="H6524" s="13">
        <v>10.5</v>
      </c>
      <c r="I6524" s="13">
        <f>IF(G6524="Male",VLOOKUP(H6524,'Shoe size conversion table'!$B$6:$D$22,2),VLOOKUP(H6524,'Shoe size conversion table'!$J$6:$L$22,2))</f>
        <v>41</v>
      </c>
      <c r="J6524" s="13">
        <f>IF(G6524="Male",VLOOKUP(H6524,'Shoe size conversion table'!$B$6:$D$22,3),VLOOKUP(H6524,'Shoe size conversion table'!$J$6:$L$22,3))</f>
        <v>8.5</v>
      </c>
      <c r="K6524" s="11">
        <v>179</v>
      </c>
      <c r="L6524" s="12">
        <v>0</v>
      </c>
      <c r="M6524" s="7">
        <f t="shared" si="304"/>
        <v>2015</v>
      </c>
      <c r="N6524" s="7">
        <f t="shared" si="305"/>
        <v>10</v>
      </c>
      <c r="O6524" s="30">
        <f t="shared" si="306"/>
        <v>179</v>
      </c>
    </row>
    <row r="6525" spans="2:15" x14ac:dyDescent="0.2">
      <c r="B6525" s="13">
        <v>58198</v>
      </c>
      <c r="C6525" s="14">
        <v>42298.546111111245</v>
      </c>
      <c r="D6525" s="7" t="s">
        <v>10</v>
      </c>
      <c r="E6525" s="13">
        <v>2158</v>
      </c>
      <c r="F6525" s="7" t="s">
        <v>36</v>
      </c>
      <c r="G6525" s="7" t="s">
        <v>11</v>
      </c>
      <c r="H6525" s="13">
        <v>11</v>
      </c>
      <c r="I6525" s="13">
        <f>IF(G6525="Male",VLOOKUP(H6525,'Shoe size conversion table'!$B$6:$D$22,2),VLOOKUP(H6525,'Shoe size conversion table'!$J$6:$L$22,2))</f>
        <v>44</v>
      </c>
      <c r="J6525" s="13">
        <f>IF(G6525="Male",VLOOKUP(H6525,'Shoe size conversion table'!$B$6:$D$22,3),VLOOKUP(H6525,'Shoe size conversion table'!$J$6:$L$22,3))</f>
        <v>10.5</v>
      </c>
      <c r="K6525" s="11">
        <v>179</v>
      </c>
      <c r="L6525" s="12">
        <v>0.1</v>
      </c>
      <c r="M6525" s="7">
        <f t="shared" si="304"/>
        <v>2015</v>
      </c>
      <c r="N6525" s="7">
        <f t="shared" si="305"/>
        <v>10</v>
      </c>
      <c r="O6525" s="30">
        <f t="shared" si="306"/>
        <v>161.1</v>
      </c>
    </row>
    <row r="6526" spans="2:15" x14ac:dyDescent="0.2">
      <c r="B6526" s="13">
        <v>58199</v>
      </c>
      <c r="C6526" s="14">
        <v>42298.546111111245</v>
      </c>
      <c r="D6526" s="7" t="s">
        <v>8</v>
      </c>
      <c r="E6526" s="13">
        <v>2164</v>
      </c>
      <c r="F6526" s="7" t="s">
        <v>39</v>
      </c>
      <c r="G6526" s="7" t="s">
        <v>11</v>
      </c>
      <c r="H6526" s="13">
        <v>11</v>
      </c>
      <c r="I6526" s="13">
        <f>IF(G6526="Male",VLOOKUP(H6526,'Shoe size conversion table'!$B$6:$D$22,2),VLOOKUP(H6526,'Shoe size conversion table'!$J$6:$L$22,2))</f>
        <v>44</v>
      </c>
      <c r="J6526" s="13">
        <f>IF(G6526="Male",VLOOKUP(H6526,'Shoe size conversion table'!$B$6:$D$22,3),VLOOKUP(H6526,'Shoe size conversion table'!$J$6:$L$22,3))</f>
        <v>10.5</v>
      </c>
      <c r="K6526" s="11">
        <v>149</v>
      </c>
      <c r="L6526" s="12">
        <v>0.2</v>
      </c>
      <c r="M6526" s="7">
        <f t="shared" si="304"/>
        <v>2015</v>
      </c>
      <c r="N6526" s="7">
        <f t="shared" si="305"/>
        <v>10</v>
      </c>
      <c r="O6526" s="30">
        <f t="shared" si="306"/>
        <v>119.2</v>
      </c>
    </row>
    <row r="6527" spans="2:15" x14ac:dyDescent="0.2">
      <c r="B6527" s="13">
        <v>58200</v>
      </c>
      <c r="C6527" s="14">
        <v>42298.636111111242</v>
      </c>
      <c r="D6527" s="7" t="s">
        <v>8</v>
      </c>
      <c r="E6527" s="13">
        <v>2192</v>
      </c>
      <c r="F6527" s="7" t="s">
        <v>38</v>
      </c>
      <c r="G6527" s="7" t="s">
        <v>11</v>
      </c>
      <c r="H6527" s="13">
        <v>7</v>
      </c>
      <c r="I6527" s="13">
        <f>IF(G6527="Male",VLOOKUP(H6527,'Shoe size conversion table'!$B$6:$D$22,2),VLOOKUP(H6527,'Shoe size conversion table'!$J$6:$L$22,2))</f>
        <v>40</v>
      </c>
      <c r="J6527" s="13">
        <f>IF(G6527="Male",VLOOKUP(H6527,'Shoe size conversion table'!$B$6:$D$22,3),VLOOKUP(H6527,'Shoe size conversion table'!$J$6:$L$22,3))</f>
        <v>6.5</v>
      </c>
      <c r="K6527" s="11">
        <v>169</v>
      </c>
      <c r="L6527" s="12">
        <v>0</v>
      </c>
      <c r="M6527" s="7">
        <f t="shared" si="304"/>
        <v>2015</v>
      </c>
      <c r="N6527" s="7">
        <f t="shared" si="305"/>
        <v>10</v>
      </c>
      <c r="O6527" s="30">
        <f t="shared" si="306"/>
        <v>169</v>
      </c>
    </row>
    <row r="6528" spans="2:15" x14ac:dyDescent="0.2">
      <c r="B6528" s="13">
        <v>58201</v>
      </c>
      <c r="C6528" s="14">
        <v>42298.656111111202</v>
      </c>
      <c r="D6528" s="7" t="s">
        <v>10</v>
      </c>
      <c r="E6528" s="13">
        <v>2157</v>
      </c>
      <c r="F6528" s="7" t="s">
        <v>34</v>
      </c>
      <c r="G6528" s="7" t="s">
        <v>11</v>
      </c>
      <c r="H6528" s="13">
        <v>12</v>
      </c>
      <c r="I6528" s="13">
        <f>IF(G6528="Male",VLOOKUP(H6528,'Shoe size conversion table'!$B$6:$D$22,2),VLOOKUP(H6528,'Shoe size conversion table'!$J$6:$L$22,2))</f>
        <v>45</v>
      </c>
      <c r="J6528" s="13">
        <f>IF(G6528="Male",VLOOKUP(H6528,'Shoe size conversion table'!$B$6:$D$22,3),VLOOKUP(H6528,'Shoe size conversion table'!$J$6:$L$22,3))</f>
        <v>11.5</v>
      </c>
      <c r="K6528" s="11">
        <v>199</v>
      </c>
      <c r="L6528" s="12">
        <v>0.2</v>
      </c>
      <c r="M6528" s="7">
        <f t="shared" si="304"/>
        <v>2015</v>
      </c>
      <c r="N6528" s="7">
        <f t="shared" si="305"/>
        <v>10</v>
      </c>
      <c r="O6528" s="30">
        <f t="shared" si="306"/>
        <v>159.20000000000002</v>
      </c>
    </row>
    <row r="6529" spans="2:15" x14ac:dyDescent="0.2">
      <c r="B6529" s="13">
        <v>58202</v>
      </c>
      <c r="C6529" s="14">
        <v>42298.676111111243</v>
      </c>
      <c r="D6529" s="7" t="s">
        <v>10</v>
      </c>
      <c r="E6529" s="13">
        <v>2149</v>
      </c>
      <c r="F6529" s="7" t="s">
        <v>35</v>
      </c>
      <c r="G6529" s="7" t="s">
        <v>12</v>
      </c>
      <c r="H6529" s="13">
        <v>7.5</v>
      </c>
      <c r="I6529" s="13">
        <f>IF(G6529="Male",VLOOKUP(H6529,'Shoe size conversion table'!$B$6:$D$22,2),VLOOKUP(H6529,'Shoe size conversion table'!$J$6:$L$22,2))</f>
        <v>38</v>
      </c>
      <c r="J6529" s="13">
        <f>IF(G6529="Male",VLOOKUP(H6529,'Shoe size conversion table'!$B$6:$D$22,3),VLOOKUP(H6529,'Shoe size conversion table'!$J$6:$L$22,3))</f>
        <v>5.5</v>
      </c>
      <c r="K6529" s="11">
        <v>139</v>
      </c>
      <c r="L6529" s="12">
        <v>0.5</v>
      </c>
      <c r="M6529" s="7">
        <f t="shared" si="304"/>
        <v>2015</v>
      </c>
      <c r="N6529" s="7">
        <f t="shared" si="305"/>
        <v>10</v>
      </c>
      <c r="O6529" s="30">
        <f t="shared" si="306"/>
        <v>69.5</v>
      </c>
    </row>
    <row r="6530" spans="2:15" x14ac:dyDescent="0.2">
      <c r="B6530" s="13">
        <v>58203</v>
      </c>
      <c r="C6530" s="14">
        <v>42298.7861111112</v>
      </c>
      <c r="D6530" s="7" t="s">
        <v>9</v>
      </c>
      <c r="E6530" s="13">
        <v>2214</v>
      </c>
      <c r="F6530" s="7" t="s">
        <v>58</v>
      </c>
      <c r="G6530" s="7" t="s">
        <v>11</v>
      </c>
      <c r="H6530" s="13">
        <v>10</v>
      </c>
      <c r="I6530" s="13">
        <f>IF(G6530="Male",VLOOKUP(H6530,'Shoe size conversion table'!$B$6:$D$22,2),VLOOKUP(H6530,'Shoe size conversion table'!$J$6:$L$22,2))</f>
        <v>43</v>
      </c>
      <c r="J6530" s="13">
        <f>IF(G6530="Male",VLOOKUP(H6530,'Shoe size conversion table'!$B$6:$D$22,3),VLOOKUP(H6530,'Shoe size conversion table'!$J$6:$L$22,3))</f>
        <v>9.5</v>
      </c>
      <c r="K6530" s="11">
        <v>149</v>
      </c>
      <c r="L6530" s="12">
        <v>0</v>
      </c>
      <c r="M6530" s="7">
        <f t="shared" si="304"/>
        <v>2015</v>
      </c>
      <c r="N6530" s="7">
        <f t="shared" si="305"/>
        <v>10</v>
      </c>
      <c r="O6530" s="30">
        <f t="shared" si="306"/>
        <v>149</v>
      </c>
    </row>
    <row r="6531" spans="2:15" x14ac:dyDescent="0.2">
      <c r="B6531" s="13">
        <v>58204</v>
      </c>
      <c r="C6531" s="14">
        <v>42298.7861111112</v>
      </c>
      <c r="D6531" s="7" t="s">
        <v>7</v>
      </c>
      <c r="E6531" s="13">
        <v>2159</v>
      </c>
      <c r="F6531" s="7" t="s">
        <v>43</v>
      </c>
      <c r="G6531" s="7" t="s">
        <v>12</v>
      </c>
      <c r="H6531" s="13">
        <v>7.5</v>
      </c>
      <c r="I6531" s="13">
        <f>IF(G6531="Male",VLOOKUP(H6531,'Shoe size conversion table'!$B$6:$D$22,2),VLOOKUP(H6531,'Shoe size conversion table'!$J$6:$L$22,2))</f>
        <v>38</v>
      </c>
      <c r="J6531" s="13">
        <f>IF(G6531="Male",VLOOKUP(H6531,'Shoe size conversion table'!$B$6:$D$22,3),VLOOKUP(H6531,'Shoe size conversion table'!$J$6:$L$22,3))</f>
        <v>5.5</v>
      </c>
      <c r="K6531" s="11">
        <v>199</v>
      </c>
      <c r="L6531" s="12">
        <v>0</v>
      </c>
      <c r="M6531" s="7">
        <f t="shared" si="304"/>
        <v>2015</v>
      </c>
      <c r="N6531" s="7">
        <f t="shared" si="305"/>
        <v>10</v>
      </c>
      <c r="O6531" s="30">
        <f t="shared" si="306"/>
        <v>199</v>
      </c>
    </row>
    <row r="6532" spans="2:15" x14ac:dyDescent="0.2">
      <c r="B6532" s="13">
        <v>58205</v>
      </c>
      <c r="C6532" s="14">
        <v>42298.936111111201</v>
      </c>
      <c r="D6532" s="7" t="s">
        <v>8</v>
      </c>
      <c r="E6532" s="13">
        <v>2241</v>
      </c>
      <c r="F6532" s="7" t="s">
        <v>42</v>
      </c>
      <c r="G6532" s="7" t="s">
        <v>11</v>
      </c>
      <c r="H6532" s="13">
        <v>6</v>
      </c>
      <c r="I6532" s="13">
        <f>IF(G6532="Male",VLOOKUP(H6532,'Shoe size conversion table'!$B$6:$D$22,2),VLOOKUP(H6532,'Shoe size conversion table'!$J$6:$L$22,2))</f>
        <v>39</v>
      </c>
      <c r="J6532" s="13">
        <f>IF(G6532="Male",VLOOKUP(H6532,'Shoe size conversion table'!$B$6:$D$22,3),VLOOKUP(H6532,'Shoe size conversion table'!$J$6:$L$22,3))</f>
        <v>5.5</v>
      </c>
      <c r="K6532" s="11">
        <v>199</v>
      </c>
      <c r="L6532" s="12">
        <v>0</v>
      </c>
      <c r="M6532" s="7">
        <f t="shared" si="304"/>
        <v>2015</v>
      </c>
      <c r="N6532" s="7">
        <f t="shared" si="305"/>
        <v>10</v>
      </c>
      <c r="O6532" s="30">
        <f t="shared" si="306"/>
        <v>199</v>
      </c>
    </row>
    <row r="6533" spans="2:15" x14ac:dyDescent="0.2">
      <c r="B6533" s="13">
        <v>58206</v>
      </c>
      <c r="C6533" s="14">
        <v>42299.006111111201</v>
      </c>
      <c r="D6533" s="7" t="s">
        <v>8</v>
      </c>
      <c r="E6533" s="13">
        <v>2184</v>
      </c>
      <c r="F6533" s="7" t="s">
        <v>38</v>
      </c>
      <c r="G6533" s="7" t="s">
        <v>11</v>
      </c>
      <c r="H6533" s="13">
        <v>9</v>
      </c>
      <c r="I6533" s="13">
        <f>IF(G6533="Male",VLOOKUP(H6533,'Shoe size conversion table'!$B$6:$D$22,2),VLOOKUP(H6533,'Shoe size conversion table'!$J$6:$L$22,2))</f>
        <v>42</v>
      </c>
      <c r="J6533" s="13">
        <f>IF(G6533="Male",VLOOKUP(H6533,'Shoe size conversion table'!$B$6:$D$22,3),VLOOKUP(H6533,'Shoe size conversion table'!$J$6:$L$22,3))</f>
        <v>8.5</v>
      </c>
      <c r="K6533" s="11">
        <v>189</v>
      </c>
      <c r="L6533" s="12">
        <v>0.5</v>
      </c>
      <c r="M6533" s="7">
        <f t="shared" ref="M6533:M6596" si="307">YEAR(C6533)</f>
        <v>2015</v>
      </c>
      <c r="N6533" s="7">
        <f t="shared" si="305"/>
        <v>10</v>
      </c>
      <c r="O6533" s="30">
        <f t="shared" si="306"/>
        <v>94.5</v>
      </c>
    </row>
    <row r="6534" spans="2:15" x14ac:dyDescent="0.2">
      <c r="B6534" s="13">
        <v>58207</v>
      </c>
      <c r="C6534" s="14">
        <v>42299.186111111245</v>
      </c>
      <c r="D6534" s="7" t="s">
        <v>7</v>
      </c>
      <c r="E6534" s="13">
        <v>2192</v>
      </c>
      <c r="F6534" s="7" t="s">
        <v>53</v>
      </c>
      <c r="G6534" s="7" t="s">
        <v>12</v>
      </c>
      <c r="H6534" s="13">
        <v>9.5</v>
      </c>
      <c r="I6534" s="13">
        <f>IF(G6534="Male",VLOOKUP(H6534,'Shoe size conversion table'!$B$6:$D$22,2),VLOOKUP(H6534,'Shoe size conversion table'!$J$6:$L$22,2))</f>
        <v>40</v>
      </c>
      <c r="J6534" s="13">
        <f>IF(G6534="Male",VLOOKUP(H6534,'Shoe size conversion table'!$B$6:$D$22,3),VLOOKUP(H6534,'Shoe size conversion table'!$J$6:$L$22,3))</f>
        <v>7.5</v>
      </c>
      <c r="K6534" s="11">
        <v>199</v>
      </c>
      <c r="L6534" s="12">
        <v>0</v>
      </c>
      <c r="M6534" s="7">
        <f t="shared" si="307"/>
        <v>2015</v>
      </c>
      <c r="N6534" s="7">
        <f t="shared" ref="N6534:N6597" si="308">MONTH(C6534:C21501)</f>
        <v>10</v>
      </c>
      <c r="O6534" s="30">
        <f t="shared" ref="O6534:O6597" si="309">K6534*(1-L6534)</f>
        <v>199</v>
      </c>
    </row>
    <row r="6535" spans="2:15" x14ac:dyDescent="0.2">
      <c r="B6535" s="13">
        <v>58208</v>
      </c>
      <c r="C6535" s="14">
        <v>42299.306111111204</v>
      </c>
      <c r="D6535" s="7" t="s">
        <v>10</v>
      </c>
      <c r="E6535" s="13">
        <v>2168</v>
      </c>
      <c r="F6535" s="7" t="s">
        <v>34</v>
      </c>
      <c r="G6535" s="7" t="s">
        <v>12</v>
      </c>
      <c r="H6535" s="13">
        <v>8</v>
      </c>
      <c r="I6535" s="13" t="str">
        <f>IF(G6535="Male",VLOOKUP(H6535,'Shoe size conversion table'!$B$6:$D$22,2),VLOOKUP(H6535,'Shoe size conversion table'!$J$6:$L$22,2))</f>
        <v>38-39</v>
      </c>
      <c r="J6535" s="13">
        <f>IF(G6535="Male",VLOOKUP(H6535,'Shoe size conversion table'!$B$6:$D$22,3),VLOOKUP(H6535,'Shoe size conversion table'!$J$6:$L$22,3))</f>
        <v>6</v>
      </c>
      <c r="K6535" s="11">
        <v>159</v>
      </c>
      <c r="L6535" s="12">
        <v>0.2</v>
      </c>
      <c r="M6535" s="7">
        <f t="shared" si="307"/>
        <v>2015</v>
      </c>
      <c r="N6535" s="7">
        <f t="shared" si="308"/>
        <v>10</v>
      </c>
      <c r="O6535" s="30">
        <f t="shared" si="309"/>
        <v>127.2</v>
      </c>
    </row>
    <row r="6536" spans="2:15" x14ac:dyDescent="0.2">
      <c r="B6536" s="13">
        <v>58209</v>
      </c>
      <c r="C6536" s="14">
        <v>42299.386111111307</v>
      </c>
      <c r="D6536" s="7" t="s">
        <v>10</v>
      </c>
      <c r="E6536" s="13">
        <v>2236</v>
      </c>
      <c r="F6536" s="7" t="s">
        <v>34</v>
      </c>
      <c r="G6536" s="7" t="s">
        <v>12</v>
      </c>
      <c r="H6536" s="13">
        <v>9.5</v>
      </c>
      <c r="I6536" s="13">
        <f>IF(G6536="Male",VLOOKUP(H6536,'Shoe size conversion table'!$B$6:$D$22,2),VLOOKUP(H6536,'Shoe size conversion table'!$J$6:$L$22,2))</f>
        <v>40</v>
      </c>
      <c r="J6536" s="13">
        <f>IF(G6536="Male",VLOOKUP(H6536,'Shoe size conversion table'!$B$6:$D$22,3),VLOOKUP(H6536,'Shoe size conversion table'!$J$6:$L$22,3))</f>
        <v>7.5</v>
      </c>
      <c r="K6536" s="11">
        <v>169</v>
      </c>
      <c r="L6536" s="12">
        <v>0</v>
      </c>
      <c r="M6536" s="7">
        <f t="shared" si="307"/>
        <v>2015</v>
      </c>
      <c r="N6536" s="7">
        <f t="shared" si="308"/>
        <v>10</v>
      </c>
      <c r="O6536" s="30">
        <f t="shared" si="309"/>
        <v>169</v>
      </c>
    </row>
    <row r="6537" spans="2:15" x14ac:dyDescent="0.2">
      <c r="B6537" s="13">
        <v>58210</v>
      </c>
      <c r="C6537" s="14">
        <v>42299.386111111307</v>
      </c>
      <c r="D6537" s="7" t="s">
        <v>10</v>
      </c>
      <c r="E6537" s="13">
        <v>2237</v>
      </c>
      <c r="F6537" s="7" t="s">
        <v>35</v>
      </c>
      <c r="G6537" s="7" t="s">
        <v>12</v>
      </c>
      <c r="H6537" s="13">
        <v>8</v>
      </c>
      <c r="I6537" s="13" t="str">
        <f>IF(G6537="Male",VLOOKUP(H6537,'Shoe size conversion table'!$B$6:$D$22,2),VLOOKUP(H6537,'Shoe size conversion table'!$J$6:$L$22,2))</f>
        <v>38-39</v>
      </c>
      <c r="J6537" s="13">
        <f>IF(G6537="Male",VLOOKUP(H6537,'Shoe size conversion table'!$B$6:$D$22,3),VLOOKUP(H6537,'Shoe size conversion table'!$J$6:$L$22,3))</f>
        <v>6</v>
      </c>
      <c r="K6537" s="11">
        <v>129</v>
      </c>
      <c r="L6537" s="12">
        <v>0.2</v>
      </c>
      <c r="M6537" s="7">
        <f t="shared" si="307"/>
        <v>2015</v>
      </c>
      <c r="N6537" s="7">
        <f t="shared" si="308"/>
        <v>10</v>
      </c>
      <c r="O6537" s="30">
        <f t="shared" si="309"/>
        <v>103.2</v>
      </c>
    </row>
    <row r="6538" spans="2:15" x14ac:dyDescent="0.2">
      <c r="B6538" s="13">
        <v>58211</v>
      </c>
      <c r="C6538" s="14">
        <v>42299.416111111306</v>
      </c>
      <c r="D6538" s="7" t="s">
        <v>7</v>
      </c>
      <c r="E6538" s="13">
        <v>2227</v>
      </c>
      <c r="F6538" s="7" t="s">
        <v>48</v>
      </c>
      <c r="G6538" s="7" t="s">
        <v>12</v>
      </c>
      <c r="H6538" s="13">
        <v>9</v>
      </c>
      <c r="I6538" s="13" t="str">
        <f>IF(G6538="Male",VLOOKUP(H6538,'Shoe size conversion table'!$B$6:$D$22,2),VLOOKUP(H6538,'Shoe size conversion table'!$J$6:$L$22,2))</f>
        <v>39-40</v>
      </c>
      <c r="J6538" s="13">
        <f>IF(G6538="Male",VLOOKUP(H6538,'Shoe size conversion table'!$B$6:$D$22,3),VLOOKUP(H6538,'Shoe size conversion table'!$J$6:$L$22,3))</f>
        <v>7</v>
      </c>
      <c r="K6538" s="11">
        <v>199</v>
      </c>
      <c r="L6538" s="12">
        <v>0</v>
      </c>
      <c r="M6538" s="7">
        <f t="shared" si="307"/>
        <v>2015</v>
      </c>
      <c r="N6538" s="7">
        <f t="shared" si="308"/>
        <v>10</v>
      </c>
      <c r="O6538" s="30">
        <f t="shared" si="309"/>
        <v>199</v>
      </c>
    </row>
    <row r="6539" spans="2:15" x14ac:dyDescent="0.2">
      <c r="B6539" s="13">
        <v>58212</v>
      </c>
      <c r="C6539" s="14">
        <v>42299.516111111101</v>
      </c>
      <c r="D6539" s="7" t="s">
        <v>7</v>
      </c>
      <c r="E6539" s="13">
        <v>2227</v>
      </c>
      <c r="F6539" s="7" t="s">
        <v>50</v>
      </c>
      <c r="G6539" s="7" t="s">
        <v>12</v>
      </c>
      <c r="H6539" s="13">
        <v>10.5</v>
      </c>
      <c r="I6539" s="13">
        <f>IF(G6539="Male",VLOOKUP(H6539,'Shoe size conversion table'!$B$6:$D$22,2),VLOOKUP(H6539,'Shoe size conversion table'!$J$6:$L$22,2))</f>
        <v>41</v>
      </c>
      <c r="J6539" s="13">
        <f>IF(G6539="Male",VLOOKUP(H6539,'Shoe size conversion table'!$B$6:$D$22,3),VLOOKUP(H6539,'Shoe size conversion table'!$J$6:$L$22,3))</f>
        <v>8.5</v>
      </c>
      <c r="K6539" s="11">
        <v>199</v>
      </c>
      <c r="L6539" s="12">
        <v>0.2</v>
      </c>
      <c r="M6539" s="7">
        <f t="shared" si="307"/>
        <v>2015</v>
      </c>
      <c r="N6539" s="7">
        <f t="shared" si="308"/>
        <v>10</v>
      </c>
      <c r="O6539" s="30">
        <f t="shared" si="309"/>
        <v>159.20000000000002</v>
      </c>
    </row>
    <row r="6540" spans="2:15" x14ac:dyDescent="0.2">
      <c r="B6540" s="13">
        <v>58213</v>
      </c>
      <c r="C6540" s="14">
        <v>42299.556111111102</v>
      </c>
      <c r="D6540" s="7" t="s">
        <v>9</v>
      </c>
      <c r="E6540" s="13">
        <v>2236</v>
      </c>
      <c r="F6540" s="7" t="s">
        <v>62</v>
      </c>
      <c r="G6540" s="7" t="s">
        <v>12</v>
      </c>
      <c r="H6540" s="13">
        <v>8</v>
      </c>
      <c r="I6540" s="13" t="str">
        <f>IF(G6540="Male",VLOOKUP(H6540,'Shoe size conversion table'!$B$6:$D$22,2),VLOOKUP(H6540,'Shoe size conversion table'!$J$6:$L$22,2))</f>
        <v>38-39</v>
      </c>
      <c r="J6540" s="13">
        <f>IF(G6540="Male",VLOOKUP(H6540,'Shoe size conversion table'!$B$6:$D$22,3),VLOOKUP(H6540,'Shoe size conversion table'!$J$6:$L$22,3))</f>
        <v>6</v>
      </c>
      <c r="K6540" s="11">
        <v>129</v>
      </c>
      <c r="L6540" s="12">
        <v>0.3</v>
      </c>
      <c r="M6540" s="7">
        <f t="shared" si="307"/>
        <v>2015</v>
      </c>
      <c r="N6540" s="7">
        <f t="shared" si="308"/>
        <v>10</v>
      </c>
      <c r="O6540" s="30">
        <f t="shared" si="309"/>
        <v>90.3</v>
      </c>
    </row>
    <row r="6541" spans="2:15" x14ac:dyDescent="0.2">
      <c r="B6541" s="13">
        <v>58214</v>
      </c>
      <c r="C6541" s="14">
        <v>42299.616111111201</v>
      </c>
      <c r="D6541" s="7" t="s">
        <v>8</v>
      </c>
      <c r="E6541" s="13">
        <v>2214</v>
      </c>
      <c r="F6541" s="7" t="s">
        <v>37</v>
      </c>
      <c r="G6541" s="7" t="s">
        <v>12</v>
      </c>
      <c r="H6541" s="13">
        <v>9</v>
      </c>
      <c r="I6541" s="13" t="str">
        <f>IF(G6541="Male",VLOOKUP(H6541,'Shoe size conversion table'!$B$6:$D$22,2),VLOOKUP(H6541,'Shoe size conversion table'!$J$6:$L$22,2))</f>
        <v>39-40</v>
      </c>
      <c r="J6541" s="13">
        <f>IF(G6541="Male",VLOOKUP(H6541,'Shoe size conversion table'!$B$6:$D$22,3),VLOOKUP(H6541,'Shoe size conversion table'!$J$6:$L$22,3))</f>
        <v>7</v>
      </c>
      <c r="K6541" s="11">
        <v>139</v>
      </c>
      <c r="L6541" s="12">
        <v>0</v>
      </c>
      <c r="M6541" s="7">
        <f t="shared" si="307"/>
        <v>2015</v>
      </c>
      <c r="N6541" s="7">
        <f t="shared" si="308"/>
        <v>10</v>
      </c>
      <c r="O6541" s="30">
        <f t="shared" si="309"/>
        <v>139</v>
      </c>
    </row>
    <row r="6542" spans="2:15" x14ac:dyDescent="0.2">
      <c r="B6542" s="13">
        <v>58215</v>
      </c>
      <c r="C6542" s="14">
        <v>42299.656111111202</v>
      </c>
      <c r="D6542" s="7" t="s">
        <v>9</v>
      </c>
      <c r="E6542" s="13">
        <v>2184</v>
      </c>
      <c r="F6542" s="7" t="s">
        <v>60</v>
      </c>
      <c r="G6542" s="7" t="s">
        <v>12</v>
      </c>
      <c r="H6542" s="13">
        <v>8</v>
      </c>
      <c r="I6542" s="13" t="str">
        <f>IF(G6542="Male",VLOOKUP(H6542,'Shoe size conversion table'!$B$6:$D$22,2),VLOOKUP(H6542,'Shoe size conversion table'!$J$6:$L$22,2))</f>
        <v>38-39</v>
      </c>
      <c r="J6542" s="13">
        <f>IF(G6542="Male",VLOOKUP(H6542,'Shoe size conversion table'!$B$6:$D$22,3),VLOOKUP(H6542,'Shoe size conversion table'!$J$6:$L$22,3))</f>
        <v>6</v>
      </c>
      <c r="K6542" s="11">
        <v>129</v>
      </c>
      <c r="L6542" s="12">
        <v>0</v>
      </c>
      <c r="M6542" s="7">
        <f t="shared" si="307"/>
        <v>2015</v>
      </c>
      <c r="N6542" s="7">
        <f t="shared" si="308"/>
        <v>10</v>
      </c>
      <c r="O6542" s="30">
        <f t="shared" si="309"/>
        <v>129</v>
      </c>
    </row>
    <row r="6543" spans="2:15" x14ac:dyDescent="0.2">
      <c r="B6543" s="13">
        <v>58216</v>
      </c>
      <c r="C6543" s="14">
        <v>42299.676111111199</v>
      </c>
      <c r="D6543" s="7" t="s">
        <v>7</v>
      </c>
      <c r="E6543" s="13">
        <v>2192</v>
      </c>
      <c r="F6543" s="7" t="s">
        <v>50</v>
      </c>
      <c r="G6543" s="7" t="s">
        <v>11</v>
      </c>
      <c r="H6543" s="13">
        <v>9</v>
      </c>
      <c r="I6543" s="13">
        <f>IF(G6543="Male",VLOOKUP(H6543,'Shoe size conversion table'!$B$6:$D$22,2),VLOOKUP(H6543,'Shoe size conversion table'!$J$6:$L$22,2))</f>
        <v>42</v>
      </c>
      <c r="J6543" s="13">
        <f>IF(G6543="Male",VLOOKUP(H6543,'Shoe size conversion table'!$B$6:$D$22,3),VLOOKUP(H6543,'Shoe size conversion table'!$J$6:$L$22,3))</f>
        <v>8.5</v>
      </c>
      <c r="K6543" s="11">
        <v>149</v>
      </c>
      <c r="L6543" s="12">
        <v>0</v>
      </c>
      <c r="M6543" s="7">
        <f t="shared" si="307"/>
        <v>2015</v>
      </c>
      <c r="N6543" s="7">
        <f t="shared" si="308"/>
        <v>10</v>
      </c>
      <c r="O6543" s="30">
        <f t="shared" si="309"/>
        <v>149</v>
      </c>
    </row>
    <row r="6544" spans="2:15" x14ac:dyDescent="0.2">
      <c r="B6544" s="13">
        <v>58217</v>
      </c>
      <c r="C6544" s="14">
        <v>42299.746111111199</v>
      </c>
      <c r="D6544" s="7" t="s">
        <v>10</v>
      </c>
      <c r="E6544" s="13">
        <v>2184</v>
      </c>
      <c r="F6544" s="7" t="s">
        <v>36</v>
      </c>
      <c r="G6544" s="7" t="s">
        <v>11</v>
      </c>
      <c r="H6544" s="13">
        <v>10.5</v>
      </c>
      <c r="I6544" s="13" t="str">
        <f>IF(G6544="Male",VLOOKUP(H6544,'Shoe size conversion table'!$B$6:$D$22,2),VLOOKUP(H6544,'Shoe size conversion table'!$J$6:$L$22,2))</f>
        <v>43-44</v>
      </c>
      <c r="J6544" s="13">
        <f>IF(G6544="Male",VLOOKUP(H6544,'Shoe size conversion table'!$B$6:$D$22,3),VLOOKUP(H6544,'Shoe size conversion table'!$J$6:$L$22,3))</f>
        <v>10</v>
      </c>
      <c r="K6544" s="11">
        <v>149</v>
      </c>
      <c r="L6544" s="12">
        <v>0</v>
      </c>
      <c r="M6544" s="7">
        <f t="shared" si="307"/>
        <v>2015</v>
      </c>
      <c r="N6544" s="7">
        <f t="shared" si="308"/>
        <v>10</v>
      </c>
      <c r="O6544" s="30">
        <f t="shared" si="309"/>
        <v>149</v>
      </c>
    </row>
    <row r="6545" spans="2:15" x14ac:dyDescent="0.2">
      <c r="B6545" s="13">
        <v>58218</v>
      </c>
      <c r="C6545" s="14">
        <v>42299.746111111308</v>
      </c>
      <c r="D6545" s="7" t="s">
        <v>10</v>
      </c>
      <c r="E6545" s="13">
        <v>2238</v>
      </c>
      <c r="F6545" s="7" t="s">
        <v>34</v>
      </c>
      <c r="G6545" s="7" t="s">
        <v>12</v>
      </c>
      <c r="H6545" s="13">
        <v>6.5</v>
      </c>
      <c r="I6545" s="13">
        <f>IF(G6545="Male",VLOOKUP(H6545,'Shoe size conversion table'!$B$6:$D$22,2),VLOOKUP(H6545,'Shoe size conversion table'!$J$6:$L$22,2))</f>
        <v>37</v>
      </c>
      <c r="J6545" s="13">
        <f>IF(G6545="Male",VLOOKUP(H6545,'Shoe size conversion table'!$B$6:$D$22,3),VLOOKUP(H6545,'Shoe size conversion table'!$J$6:$L$22,3))</f>
        <v>4.5</v>
      </c>
      <c r="K6545" s="11">
        <v>159</v>
      </c>
      <c r="L6545" s="12">
        <v>0</v>
      </c>
      <c r="M6545" s="7">
        <f t="shared" si="307"/>
        <v>2015</v>
      </c>
      <c r="N6545" s="7">
        <f t="shared" si="308"/>
        <v>10</v>
      </c>
      <c r="O6545" s="30">
        <f t="shared" si="309"/>
        <v>159</v>
      </c>
    </row>
    <row r="6546" spans="2:15" x14ac:dyDescent="0.2">
      <c r="B6546" s="13">
        <v>58218</v>
      </c>
      <c r="C6546" s="14">
        <v>42299.746111111308</v>
      </c>
      <c r="D6546" s="7" t="s">
        <v>10</v>
      </c>
      <c r="E6546" s="13">
        <v>2149</v>
      </c>
      <c r="F6546" s="7" t="s">
        <v>34</v>
      </c>
      <c r="G6546" s="7" t="s">
        <v>12</v>
      </c>
      <c r="H6546" s="13">
        <v>9</v>
      </c>
      <c r="I6546" s="13" t="str">
        <f>IF(G6546="Male",VLOOKUP(H6546,'Shoe size conversion table'!$B$6:$D$22,2),VLOOKUP(H6546,'Shoe size conversion table'!$J$6:$L$22,2))</f>
        <v>39-40</v>
      </c>
      <c r="J6546" s="13">
        <f>IF(G6546="Male",VLOOKUP(H6546,'Shoe size conversion table'!$B$6:$D$22,3),VLOOKUP(H6546,'Shoe size conversion table'!$J$6:$L$22,3))</f>
        <v>7</v>
      </c>
      <c r="K6546" s="11">
        <v>179</v>
      </c>
      <c r="L6546" s="12">
        <v>0</v>
      </c>
      <c r="M6546" s="7">
        <f t="shared" si="307"/>
        <v>2015</v>
      </c>
      <c r="N6546" s="7">
        <f t="shared" si="308"/>
        <v>10</v>
      </c>
      <c r="O6546" s="30">
        <f t="shared" si="309"/>
        <v>179</v>
      </c>
    </row>
    <row r="6547" spans="2:15" x14ac:dyDescent="0.2">
      <c r="B6547" s="13">
        <v>58219</v>
      </c>
      <c r="C6547" s="14">
        <v>42299.7861111112</v>
      </c>
      <c r="D6547" s="7" t="s">
        <v>9</v>
      </c>
      <c r="E6547" s="13">
        <v>2158</v>
      </c>
      <c r="F6547" s="7" t="s">
        <v>61</v>
      </c>
      <c r="G6547" s="7" t="s">
        <v>11</v>
      </c>
      <c r="H6547" s="13">
        <v>9.5</v>
      </c>
      <c r="I6547" s="13" t="str">
        <f>IF(G6547="Male",VLOOKUP(H6547,'Shoe size conversion table'!$B$6:$D$22,2),VLOOKUP(H6547,'Shoe size conversion table'!$J$6:$L$22,2))</f>
        <v>42-43</v>
      </c>
      <c r="J6547" s="13">
        <f>IF(G6547="Male",VLOOKUP(H6547,'Shoe size conversion table'!$B$6:$D$22,3),VLOOKUP(H6547,'Shoe size conversion table'!$J$6:$L$22,3))</f>
        <v>9</v>
      </c>
      <c r="K6547" s="11">
        <v>199</v>
      </c>
      <c r="L6547" s="12">
        <v>0</v>
      </c>
      <c r="M6547" s="7">
        <f t="shared" si="307"/>
        <v>2015</v>
      </c>
      <c r="N6547" s="7">
        <f t="shared" si="308"/>
        <v>10</v>
      </c>
      <c r="O6547" s="30">
        <f t="shared" si="309"/>
        <v>199</v>
      </c>
    </row>
    <row r="6548" spans="2:15" x14ac:dyDescent="0.2">
      <c r="B6548" s="13">
        <v>58220</v>
      </c>
      <c r="C6548" s="14">
        <v>42299.886111111307</v>
      </c>
      <c r="D6548" s="7" t="s">
        <v>7</v>
      </c>
      <c r="E6548" s="13">
        <v>2147</v>
      </c>
      <c r="F6548" s="7" t="s">
        <v>48</v>
      </c>
      <c r="G6548" s="7" t="s">
        <v>11</v>
      </c>
      <c r="H6548" s="13">
        <v>6</v>
      </c>
      <c r="I6548" s="13">
        <f>IF(G6548="Male",VLOOKUP(H6548,'Shoe size conversion table'!$B$6:$D$22,2),VLOOKUP(H6548,'Shoe size conversion table'!$J$6:$L$22,2))</f>
        <v>39</v>
      </c>
      <c r="J6548" s="13">
        <f>IF(G6548="Male",VLOOKUP(H6548,'Shoe size conversion table'!$B$6:$D$22,3),VLOOKUP(H6548,'Shoe size conversion table'!$J$6:$L$22,3))</f>
        <v>5.5</v>
      </c>
      <c r="K6548" s="11">
        <v>189</v>
      </c>
      <c r="L6548" s="12">
        <v>0.5</v>
      </c>
      <c r="M6548" s="7">
        <f t="shared" si="307"/>
        <v>2015</v>
      </c>
      <c r="N6548" s="7">
        <f t="shared" si="308"/>
        <v>10</v>
      </c>
      <c r="O6548" s="30">
        <f t="shared" si="309"/>
        <v>94.5</v>
      </c>
    </row>
    <row r="6549" spans="2:15" x14ac:dyDescent="0.2">
      <c r="B6549" s="13">
        <v>58221</v>
      </c>
      <c r="C6549" s="14">
        <v>42299.926111111308</v>
      </c>
      <c r="D6549" s="7" t="s">
        <v>7</v>
      </c>
      <c r="E6549" s="13">
        <v>2184</v>
      </c>
      <c r="F6549" s="7" t="s">
        <v>48</v>
      </c>
      <c r="G6549" s="7" t="s">
        <v>11</v>
      </c>
      <c r="H6549" s="13">
        <v>9</v>
      </c>
      <c r="I6549" s="13">
        <f>IF(G6549="Male",VLOOKUP(H6549,'Shoe size conversion table'!$B$6:$D$22,2),VLOOKUP(H6549,'Shoe size conversion table'!$J$6:$L$22,2))</f>
        <v>42</v>
      </c>
      <c r="J6549" s="13">
        <f>IF(G6549="Male",VLOOKUP(H6549,'Shoe size conversion table'!$B$6:$D$22,3),VLOOKUP(H6549,'Shoe size conversion table'!$J$6:$L$22,3))</f>
        <v>8.5</v>
      </c>
      <c r="K6549" s="11">
        <v>129</v>
      </c>
      <c r="L6549" s="12">
        <v>0.3</v>
      </c>
      <c r="M6549" s="7">
        <f t="shared" si="307"/>
        <v>2015</v>
      </c>
      <c r="N6549" s="7">
        <f t="shared" si="308"/>
        <v>10</v>
      </c>
      <c r="O6549" s="30">
        <f t="shared" si="309"/>
        <v>90.3</v>
      </c>
    </row>
    <row r="6550" spans="2:15" x14ac:dyDescent="0.2">
      <c r="B6550" s="13">
        <v>58222</v>
      </c>
      <c r="C6550" s="14">
        <v>42299.996111111097</v>
      </c>
      <c r="D6550" s="7" t="s">
        <v>10</v>
      </c>
      <c r="E6550" s="13">
        <v>2204</v>
      </c>
      <c r="F6550" s="7" t="s">
        <v>35</v>
      </c>
      <c r="G6550" s="7" t="s">
        <v>11</v>
      </c>
      <c r="H6550" s="13">
        <v>9.5</v>
      </c>
      <c r="I6550" s="13" t="str">
        <f>IF(G6550="Male",VLOOKUP(H6550,'Shoe size conversion table'!$B$6:$D$22,2),VLOOKUP(H6550,'Shoe size conversion table'!$J$6:$L$22,2))</f>
        <v>42-43</v>
      </c>
      <c r="J6550" s="13">
        <f>IF(G6550="Male",VLOOKUP(H6550,'Shoe size conversion table'!$B$6:$D$22,3),VLOOKUP(H6550,'Shoe size conversion table'!$J$6:$L$22,3))</f>
        <v>9</v>
      </c>
      <c r="K6550" s="11">
        <v>189</v>
      </c>
      <c r="L6550" s="12">
        <v>0</v>
      </c>
      <c r="M6550" s="7">
        <f t="shared" si="307"/>
        <v>2015</v>
      </c>
      <c r="N6550" s="7">
        <f t="shared" si="308"/>
        <v>10</v>
      </c>
      <c r="O6550" s="30">
        <f t="shared" si="309"/>
        <v>189</v>
      </c>
    </row>
    <row r="6551" spans="2:15" x14ac:dyDescent="0.2">
      <c r="B6551" s="13">
        <v>58223</v>
      </c>
      <c r="C6551" s="14">
        <v>42300.006111111201</v>
      </c>
      <c r="D6551" s="7" t="s">
        <v>8</v>
      </c>
      <c r="E6551" s="13">
        <v>2187</v>
      </c>
      <c r="F6551" s="7" t="s">
        <v>42</v>
      </c>
      <c r="G6551" s="7" t="s">
        <v>11</v>
      </c>
      <c r="H6551" s="13">
        <v>9</v>
      </c>
      <c r="I6551" s="13">
        <f>IF(G6551="Male",VLOOKUP(H6551,'Shoe size conversion table'!$B$6:$D$22,2),VLOOKUP(H6551,'Shoe size conversion table'!$J$6:$L$22,2))</f>
        <v>42</v>
      </c>
      <c r="J6551" s="13">
        <f>IF(G6551="Male",VLOOKUP(H6551,'Shoe size conversion table'!$B$6:$D$22,3),VLOOKUP(H6551,'Shoe size conversion table'!$J$6:$L$22,3))</f>
        <v>8.5</v>
      </c>
      <c r="K6551" s="11">
        <v>129</v>
      </c>
      <c r="L6551" s="12">
        <v>0.5</v>
      </c>
      <c r="M6551" s="7">
        <f t="shared" si="307"/>
        <v>2015</v>
      </c>
      <c r="N6551" s="7">
        <f t="shared" si="308"/>
        <v>10</v>
      </c>
      <c r="O6551" s="30">
        <f t="shared" si="309"/>
        <v>64.5</v>
      </c>
    </row>
    <row r="6552" spans="2:15" x14ac:dyDescent="0.2">
      <c r="B6552" s="13">
        <v>58224</v>
      </c>
      <c r="C6552" s="14">
        <v>42300.026111111103</v>
      </c>
      <c r="D6552" s="7" t="s">
        <v>10</v>
      </c>
      <c r="E6552" s="13">
        <v>2202</v>
      </c>
      <c r="F6552" s="7" t="s">
        <v>34</v>
      </c>
      <c r="G6552" s="7" t="s">
        <v>12</v>
      </c>
      <c r="H6552" s="13">
        <v>8</v>
      </c>
      <c r="I6552" s="13" t="str">
        <f>IF(G6552="Male",VLOOKUP(H6552,'Shoe size conversion table'!$B$6:$D$22,2),VLOOKUP(H6552,'Shoe size conversion table'!$J$6:$L$22,2))</f>
        <v>38-39</v>
      </c>
      <c r="J6552" s="13">
        <f>IF(G6552="Male",VLOOKUP(H6552,'Shoe size conversion table'!$B$6:$D$22,3),VLOOKUP(H6552,'Shoe size conversion table'!$J$6:$L$22,3))</f>
        <v>6</v>
      </c>
      <c r="K6552" s="11">
        <v>199</v>
      </c>
      <c r="L6552" s="12">
        <v>0.3</v>
      </c>
      <c r="M6552" s="7">
        <f t="shared" si="307"/>
        <v>2015</v>
      </c>
      <c r="N6552" s="7">
        <f t="shared" si="308"/>
        <v>10</v>
      </c>
      <c r="O6552" s="30">
        <f t="shared" si="309"/>
        <v>139.29999999999998</v>
      </c>
    </row>
    <row r="6553" spans="2:15" x14ac:dyDescent="0.2">
      <c r="B6553" s="13">
        <v>58225</v>
      </c>
      <c r="C6553" s="14">
        <v>42300.056111111247</v>
      </c>
      <c r="D6553" s="7" t="s">
        <v>8</v>
      </c>
      <c r="E6553" s="13">
        <v>2201</v>
      </c>
      <c r="F6553" s="7" t="s">
        <v>38</v>
      </c>
      <c r="G6553" s="7" t="s">
        <v>11</v>
      </c>
      <c r="H6553" s="13">
        <v>11.5</v>
      </c>
      <c r="I6553" s="13" t="str">
        <f>IF(G6553="Male",VLOOKUP(H6553,'Shoe size conversion table'!$B$6:$D$22,2),VLOOKUP(H6553,'Shoe size conversion table'!$J$6:$L$22,2))</f>
        <v>44-45</v>
      </c>
      <c r="J6553" s="13">
        <f>IF(G6553="Male",VLOOKUP(H6553,'Shoe size conversion table'!$B$6:$D$22,3),VLOOKUP(H6553,'Shoe size conversion table'!$J$6:$L$22,3))</f>
        <v>11</v>
      </c>
      <c r="K6553" s="11">
        <v>139</v>
      </c>
      <c r="L6553" s="12">
        <v>0</v>
      </c>
      <c r="M6553" s="7">
        <f t="shared" si="307"/>
        <v>2015</v>
      </c>
      <c r="N6553" s="7">
        <f t="shared" si="308"/>
        <v>10</v>
      </c>
      <c r="O6553" s="30">
        <f t="shared" si="309"/>
        <v>139</v>
      </c>
    </row>
    <row r="6554" spans="2:15" x14ac:dyDescent="0.2">
      <c r="B6554" s="13">
        <v>58226</v>
      </c>
      <c r="C6554" s="14">
        <v>42300.116111111245</v>
      </c>
      <c r="D6554" s="7" t="s">
        <v>7</v>
      </c>
      <c r="E6554" s="13">
        <v>2177</v>
      </c>
      <c r="F6554" s="7" t="s">
        <v>57</v>
      </c>
      <c r="G6554" s="7" t="s">
        <v>11</v>
      </c>
      <c r="H6554" s="13">
        <v>8</v>
      </c>
      <c r="I6554" s="13">
        <f>IF(G6554="Male",VLOOKUP(H6554,'Shoe size conversion table'!$B$6:$D$22,2),VLOOKUP(H6554,'Shoe size conversion table'!$J$6:$L$22,2))</f>
        <v>41</v>
      </c>
      <c r="J6554" s="13">
        <f>IF(G6554="Male",VLOOKUP(H6554,'Shoe size conversion table'!$B$6:$D$22,3),VLOOKUP(H6554,'Shoe size conversion table'!$J$6:$L$22,3))</f>
        <v>7.5</v>
      </c>
      <c r="K6554" s="11">
        <v>199</v>
      </c>
      <c r="L6554" s="12">
        <v>0</v>
      </c>
      <c r="M6554" s="7">
        <f t="shared" si="307"/>
        <v>2015</v>
      </c>
      <c r="N6554" s="7">
        <f t="shared" si="308"/>
        <v>10</v>
      </c>
      <c r="O6554" s="30">
        <f t="shared" si="309"/>
        <v>199</v>
      </c>
    </row>
    <row r="6555" spans="2:15" x14ac:dyDescent="0.2">
      <c r="B6555" s="13">
        <v>58227</v>
      </c>
      <c r="C6555" s="14">
        <v>42300.286111111243</v>
      </c>
      <c r="D6555" s="7" t="s">
        <v>7</v>
      </c>
      <c r="E6555" s="13">
        <v>2182</v>
      </c>
      <c r="F6555" s="7" t="s">
        <v>51</v>
      </c>
      <c r="G6555" s="7" t="s">
        <v>11</v>
      </c>
      <c r="H6555" s="13">
        <v>9</v>
      </c>
      <c r="I6555" s="13">
        <f>IF(G6555="Male",VLOOKUP(H6555,'Shoe size conversion table'!$B$6:$D$22,2),VLOOKUP(H6555,'Shoe size conversion table'!$J$6:$L$22,2))</f>
        <v>42</v>
      </c>
      <c r="J6555" s="13">
        <f>IF(G6555="Male",VLOOKUP(H6555,'Shoe size conversion table'!$B$6:$D$22,3),VLOOKUP(H6555,'Shoe size conversion table'!$J$6:$L$22,3))</f>
        <v>8.5</v>
      </c>
      <c r="K6555" s="11">
        <v>149</v>
      </c>
      <c r="L6555" s="12">
        <v>0.3</v>
      </c>
      <c r="M6555" s="7">
        <f t="shared" si="307"/>
        <v>2015</v>
      </c>
      <c r="N6555" s="7">
        <f t="shared" si="308"/>
        <v>10</v>
      </c>
      <c r="O6555" s="30">
        <f t="shared" si="309"/>
        <v>104.3</v>
      </c>
    </row>
    <row r="6556" spans="2:15" x14ac:dyDescent="0.2">
      <c r="B6556" s="13">
        <v>58228</v>
      </c>
      <c r="C6556" s="14">
        <v>42300.386111111307</v>
      </c>
      <c r="D6556" s="7" t="s">
        <v>7</v>
      </c>
      <c r="E6556" s="13">
        <v>2185</v>
      </c>
      <c r="F6556" s="7" t="s">
        <v>51</v>
      </c>
      <c r="G6556" s="7" t="s">
        <v>11</v>
      </c>
      <c r="H6556" s="13">
        <v>11.5</v>
      </c>
      <c r="I6556" s="13" t="str">
        <f>IF(G6556="Male",VLOOKUP(H6556,'Shoe size conversion table'!$B$6:$D$22,2),VLOOKUP(H6556,'Shoe size conversion table'!$J$6:$L$22,2))</f>
        <v>44-45</v>
      </c>
      <c r="J6556" s="13">
        <f>IF(G6556="Male",VLOOKUP(H6556,'Shoe size conversion table'!$B$6:$D$22,3),VLOOKUP(H6556,'Shoe size conversion table'!$J$6:$L$22,3))</f>
        <v>11</v>
      </c>
      <c r="K6556" s="11">
        <v>189</v>
      </c>
      <c r="L6556" s="12">
        <v>0.1</v>
      </c>
      <c r="M6556" s="7">
        <f t="shared" si="307"/>
        <v>2015</v>
      </c>
      <c r="N6556" s="7">
        <f t="shared" si="308"/>
        <v>10</v>
      </c>
      <c r="O6556" s="30">
        <f t="shared" si="309"/>
        <v>170.1</v>
      </c>
    </row>
    <row r="6557" spans="2:15" x14ac:dyDescent="0.2">
      <c r="B6557" s="13">
        <v>58229</v>
      </c>
      <c r="C6557" s="14">
        <v>42300.546111111245</v>
      </c>
      <c r="D6557" s="7" t="s">
        <v>10</v>
      </c>
      <c r="E6557" s="13">
        <v>2239</v>
      </c>
      <c r="F6557" s="7" t="s">
        <v>35</v>
      </c>
      <c r="G6557" s="7" t="s">
        <v>11</v>
      </c>
      <c r="H6557" s="13">
        <v>6</v>
      </c>
      <c r="I6557" s="13">
        <f>IF(G6557="Male",VLOOKUP(H6557,'Shoe size conversion table'!$B$6:$D$22,2),VLOOKUP(H6557,'Shoe size conversion table'!$J$6:$L$22,2))</f>
        <v>39</v>
      </c>
      <c r="J6557" s="13">
        <f>IF(G6557="Male",VLOOKUP(H6557,'Shoe size conversion table'!$B$6:$D$22,3),VLOOKUP(H6557,'Shoe size conversion table'!$J$6:$L$22,3))</f>
        <v>5.5</v>
      </c>
      <c r="K6557" s="11">
        <v>159</v>
      </c>
      <c r="L6557" s="12">
        <v>0</v>
      </c>
      <c r="M6557" s="7">
        <f t="shared" si="307"/>
        <v>2015</v>
      </c>
      <c r="N6557" s="7">
        <f t="shared" si="308"/>
        <v>10</v>
      </c>
      <c r="O6557" s="30">
        <f t="shared" si="309"/>
        <v>159</v>
      </c>
    </row>
    <row r="6558" spans="2:15" x14ac:dyDescent="0.2">
      <c r="B6558" s="13">
        <v>58230</v>
      </c>
      <c r="C6558" s="14">
        <v>42300.676111111199</v>
      </c>
      <c r="D6558" s="7" t="s">
        <v>7</v>
      </c>
      <c r="E6558" s="13">
        <v>2188</v>
      </c>
      <c r="F6558" s="7" t="s">
        <v>51</v>
      </c>
      <c r="G6558" s="7" t="s">
        <v>11</v>
      </c>
      <c r="H6558" s="13">
        <v>8.5</v>
      </c>
      <c r="I6558" s="13" t="str">
        <f>IF(G6558="Male",VLOOKUP(H6558,'Shoe size conversion table'!$B$6:$D$22,2),VLOOKUP(H6558,'Shoe size conversion table'!$J$6:$L$22,2))</f>
        <v>41-42</v>
      </c>
      <c r="J6558" s="13">
        <f>IF(G6558="Male",VLOOKUP(H6558,'Shoe size conversion table'!$B$6:$D$22,3),VLOOKUP(H6558,'Shoe size conversion table'!$J$6:$L$22,3))</f>
        <v>8</v>
      </c>
      <c r="K6558" s="11">
        <v>169</v>
      </c>
      <c r="L6558" s="12">
        <v>0.5</v>
      </c>
      <c r="M6558" s="7">
        <f t="shared" si="307"/>
        <v>2015</v>
      </c>
      <c r="N6558" s="7">
        <f t="shared" si="308"/>
        <v>10</v>
      </c>
      <c r="O6558" s="30">
        <f t="shared" si="309"/>
        <v>84.5</v>
      </c>
    </row>
    <row r="6559" spans="2:15" x14ac:dyDescent="0.2">
      <c r="B6559" s="13">
        <v>58231</v>
      </c>
      <c r="C6559" s="14">
        <v>42300.746111111199</v>
      </c>
      <c r="D6559" s="7" t="s">
        <v>10</v>
      </c>
      <c r="E6559" s="13">
        <v>2181</v>
      </c>
      <c r="F6559" s="7" t="s">
        <v>34</v>
      </c>
      <c r="G6559" s="7" t="s">
        <v>11</v>
      </c>
      <c r="H6559" s="13">
        <v>11</v>
      </c>
      <c r="I6559" s="13">
        <f>IF(G6559="Male",VLOOKUP(H6559,'Shoe size conversion table'!$B$6:$D$22,2),VLOOKUP(H6559,'Shoe size conversion table'!$J$6:$L$22,2))</f>
        <v>44</v>
      </c>
      <c r="J6559" s="13">
        <f>IF(G6559="Male",VLOOKUP(H6559,'Shoe size conversion table'!$B$6:$D$22,3),VLOOKUP(H6559,'Shoe size conversion table'!$J$6:$L$22,3))</f>
        <v>10.5</v>
      </c>
      <c r="K6559" s="11">
        <v>159</v>
      </c>
      <c r="L6559" s="12">
        <v>0</v>
      </c>
      <c r="M6559" s="7">
        <f t="shared" si="307"/>
        <v>2015</v>
      </c>
      <c r="N6559" s="7">
        <f t="shared" si="308"/>
        <v>10</v>
      </c>
      <c r="O6559" s="30">
        <f t="shared" si="309"/>
        <v>159</v>
      </c>
    </row>
    <row r="6560" spans="2:15" x14ac:dyDescent="0.2">
      <c r="B6560" s="13">
        <v>58232</v>
      </c>
      <c r="C6560" s="14">
        <v>42300.7861111112</v>
      </c>
      <c r="D6560" s="7" t="s">
        <v>9</v>
      </c>
      <c r="E6560" s="13">
        <v>2199</v>
      </c>
      <c r="F6560" s="7" t="s">
        <v>62</v>
      </c>
      <c r="G6560" s="7" t="s">
        <v>11</v>
      </c>
      <c r="H6560" s="13">
        <v>10</v>
      </c>
      <c r="I6560" s="13">
        <f>IF(G6560="Male",VLOOKUP(H6560,'Shoe size conversion table'!$B$6:$D$22,2),VLOOKUP(H6560,'Shoe size conversion table'!$J$6:$L$22,2))</f>
        <v>43</v>
      </c>
      <c r="J6560" s="13">
        <f>IF(G6560="Male",VLOOKUP(H6560,'Shoe size conversion table'!$B$6:$D$22,3),VLOOKUP(H6560,'Shoe size conversion table'!$J$6:$L$22,3))</f>
        <v>9.5</v>
      </c>
      <c r="K6560" s="11">
        <v>149</v>
      </c>
      <c r="L6560" s="12">
        <v>0</v>
      </c>
      <c r="M6560" s="7">
        <f t="shared" si="307"/>
        <v>2015</v>
      </c>
      <c r="N6560" s="7">
        <f t="shared" si="308"/>
        <v>10</v>
      </c>
      <c r="O6560" s="30">
        <f t="shared" si="309"/>
        <v>149</v>
      </c>
    </row>
    <row r="6561" spans="2:15" x14ac:dyDescent="0.2">
      <c r="B6561" s="13">
        <v>58233</v>
      </c>
      <c r="C6561" s="14">
        <v>42300.886111111307</v>
      </c>
      <c r="D6561" s="7" t="s">
        <v>7</v>
      </c>
      <c r="E6561" s="13">
        <v>2219</v>
      </c>
      <c r="F6561" s="7" t="s">
        <v>48</v>
      </c>
      <c r="G6561" s="7" t="s">
        <v>11</v>
      </c>
      <c r="H6561" s="13">
        <v>10</v>
      </c>
      <c r="I6561" s="13">
        <f>IF(G6561="Male",VLOOKUP(H6561,'Shoe size conversion table'!$B$6:$D$22,2),VLOOKUP(H6561,'Shoe size conversion table'!$J$6:$L$22,2))</f>
        <v>43</v>
      </c>
      <c r="J6561" s="13">
        <f>IF(G6561="Male",VLOOKUP(H6561,'Shoe size conversion table'!$B$6:$D$22,3),VLOOKUP(H6561,'Shoe size conversion table'!$J$6:$L$22,3))</f>
        <v>9.5</v>
      </c>
      <c r="K6561" s="11">
        <v>179</v>
      </c>
      <c r="L6561" s="12">
        <v>0.2</v>
      </c>
      <c r="M6561" s="7">
        <f t="shared" si="307"/>
        <v>2015</v>
      </c>
      <c r="N6561" s="7">
        <f t="shared" si="308"/>
        <v>10</v>
      </c>
      <c r="O6561" s="30">
        <f t="shared" si="309"/>
        <v>143.20000000000002</v>
      </c>
    </row>
    <row r="6562" spans="2:15" x14ac:dyDescent="0.2">
      <c r="B6562" s="13">
        <v>58234</v>
      </c>
      <c r="C6562" s="14">
        <v>42300.926111111308</v>
      </c>
      <c r="D6562" s="7" t="s">
        <v>7</v>
      </c>
      <c r="E6562" s="13">
        <v>2231</v>
      </c>
      <c r="F6562" s="7" t="s">
        <v>48</v>
      </c>
      <c r="G6562" s="7" t="s">
        <v>11</v>
      </c>
      <c r="H6562" s="13">
        <v>9</v>
      </c>
      <c r="I6562" s="13">
        <f>IF(G6562="Male",VLOOKUP(H6562,'Shoe size conversion table'!$B$6:$D$22,2),VLOOKUP(H6562,'Shoe size conversion table'!$J$6:$L$22,2))</f>
        <v>42</v>
      </c>
      <c r="J6562" s="13">
        <f>IF(G6562="Male",VLOOKUP(H6562,'Shoe size conversion table'!$B$6:$D$22,3),VLOOKUP(H6562,'Shoe size conversion table'!$J$6:$L$22,3))</f>
        <v>8.5</v>
      </c>
      <c r="K6562" s="11">
        <v>129</v>
      </c>
      <c r="L6562" s="12">
        <v>0.3</v>
      </c>
      <c r="M6562" s="7">
        <f t="shared" si="307"/>
        <v>2015</v>
      </c>
      <c r="N6562" s="7">
        <f t="shared" si="308"/>
        <v>10</v>
      </c>
      <c r="O6562" s="30">
        <f t="shared" si="309"/>
        <v>90.3</v>
      </c>
    </row>
    <row r="6563" spans="2:15" x14ac:dyDescent="0.2">
      <c r="B6563" s="13">
        <v>58235</v>
      </c>
      <c r="C6563" s="14">
        <v>42300.9761111111</v>
      </c>
      <c r="D6563" s="7" t="s">
        <v>9</v>
      </c>
      <c r="E6563" s="13">
        <v>2203</v>
      </c>
      <c r="F6563" s="7" t="s">
        <v>58</v>
      </c>
      <c r="G6563" s="7" t="s">
        <v>11</v>
      </c>
      <c r="H6563" s="13">
        <v>10.5</v>
      </c>
      <c r="I6563" s="13" t="str">
        <f>IF(G6563="Male",VLOOKUP(H6563,'Shoe size conversion table'!$B$6:$D$22,2),VLOOKUP(H6563,'Shoe size conversion table'!$J$6:$L$22,2))</f>
        <v>43-44</v>
      </c>
      <c r="J6563" s="13">
        <f>IF(G6563="Male",VLOOKUP(H6563,'Shoe size conversion table'!$B$6:$D$22,3),VLOOKUP(H6563,'Shoe size conversion table'!$J$6:$L$22,3))</f>
        <v>10</v>
      </c>
      <c r="K6563" s="11">
        <v>199</v>
      </c>
      <c r="L6563" s="12">
        <v>0</v>
      </c>
      <c r="M6563" s="7">
        <f t="shared" si="307"/>
        <v>2015</v>
      </c>
      <c r="N6563" s="7">
        <f t="shared" si="308"/>
        <v>10</v>
      </c>
      <c r="O6563" s="30">
        <f t="shared" si="309"/>
        <v>199</v>
      </c>
    </row>
    <row r="6564" spans="2:15" x14ac:dyDescent="0.2">
      <c r="B6564" s="13">
        <v>58236</v>
      </c>
      <c r="C6564" s="14">
        <v>42300.996111111097</v>
      </c>
      <c r="D6564" s="7" t="s">
        <v>10</v>
      </c>
      <c r="E6564" s="13">
        <v>2167</v>
      </c>
      <c r="F6564" s="7" t="s">
        <v>35</v>
      </c>
      <c r="G6564" s="7" t="s">
        <v>12</v>
      </c>
      <c r="H6564" s="13">
        <v>10</v>
      </c>
      <c r="I6564" s="13" t="str">
        <f>IF(G6564="Male",VLOOKUP(H6564,'Shoe size conversion table'!$B$6:$D$22,2),VLOOKUP(H6564,'Shoe size conversion table'!$J$6:$L$22,2))</f>
        <v>40-41</v>
      </c>
      <c r="J6564" s="13">
        <f>IF(G6564="Male",VLOOKUP(H6564,'Shoe size conversion table'!$B$6:$D$22,3),VLOOKUP(H6564,'Shoe size conversion table'!$J$6:$L$22,3))</f>
        <v>8</v>
      </c>
      <c r="K6564" s="11">
        <v>149</v>
      </c>
      <c r="L6564" s="12">
        <v>0</v>
      </c>
      <c r="M6564" s="7">
        <f t="shared" si="307"/>
        <v>2015</v>
      </c>
      <c r="N6564" s="7">
        <f t="shared" si="308"/>
        <v>10</v>
      </c>
      <c r="O6564" s="30">
        <f t="shared" si="309"/>
        <v>149</v>
      </c>
    </row>
    <row r="6565" spans="2:15" x14ac:dyDescent="0.2">
      <c r="B6565" s="13">
        <v>58237</v>
      </c>
      <c r="C6565" s="14">
        <v>42301.006111111201</v>
      </c>
      <c r="D6565" s="7" t="s">
        <v>8</v>
      </c>
      <c r="E6565" s="13">
        <v>2241</v>
      </c>
      <c r="F6565" s="7" t="s">
        <v>42</v>
      </c>
      <c r="G6565" s="7" t="s">
        <v>11</v>
      </c>
      <c r="H6565" s="13">
        <v>6</v>
      </c>
      <c r="I6565" s="13">
        <f>IF(G6565="Male",VLOOKUP(H6565,'Shoe size conversion table'!$B$6:$D$22,2),VLOOKUP(H6565,'Shoe size conversion table'!$J$6:$L$22,2))</f>
        <v>39</v>
      </c>
      <c r="J6565" s="13">
        <f>IF(G6565="Male",VLOOKUP(H6565,'Shoe size conversion table'!$B$6:$D$22,3),VLOOKUP(H6565,'Shoe size conversion table'!$J$6:$L$22,3))</f>
        <v>5.5</v>
      </c>
      <c r="K6565" s="11">
        <v>199</v>
      </c>
      <c r="L6565" s="12">
        <v>0</v>
      </c>
      <c r="M6565" s="7">
        <f t="shared" si="307"/>
        <v>2015</v>
      </c>
      <c r="N6565" s="7">
        <f t="shared" si="308"/>
        <v>10</v>
      </c>
      <c r="O6565" s="30">
        <f t="shared" si="309"/>
        <v>199</v>
      </c>
    </row>
    <row r="6566" spans="2:15" x14ac:dyDescent="0.2">
      <c r="B6566" s="13">
        <v>58237</v>
      </c>
      <c r="C6566" s="14">
        <v>42301.006111111201</v>
      </c>
      <c r="D6566" s="7" t="s">
        <v>8</v>
      </c>
      <c r="E6566" s="13">
        <v>2187</v>
      </c>
      <c r="F6566" s="7" t="s">
        <v>42</v>
      </c>
      <c r="G6566" s="7" t="s">
        <v>11</v>
      </c>
      <c r="H6566" s="13">
        <v>9</v>
      </c>
      <c r="I6566" s="13">
        <f>IF(G6566="Male",VLOOKUP(H6566,'Shoe size conversion table'!$B$6:$D$22,2),VLOOKUP(H6566,'Shoe size conversion table'!$J$6:$L$22,2))</f>
        <v>42</v>
      </c>
      <c r="J6566" s="13">
        <f>IF(G6566="Male",VLOOKUP(H6566,'Shoe size conversion table'!$B$6:$D$22,3),VLOOKUP(H6566,'Shoe size conversion table'!$J$6:$L$22,3))</f>
        <v>8.5</v>
      </c>
      <c r="K6566" s="11">
        <v>129</v>
      </c>
      <c r="L6566" s="12">
        <v>0.5</v>
      </c>
      <c r="M6566" s="7">
        <f t="shared" si="307"/>
        <v>2015</v>
      </c>
      <c r="N6566" s="7">
        <f t="shared" si="308"/>
        <v>10</v>
      </c>
      <c r="O6566" s="30">
        <f t="shared" si="309"/>
        <v>64.5</v>
      </c>
    </row>
    <row r="6567" spans="2:15" x14ac:dyDescent="0.2">
      <c r="B6567" s="13">
        <v>58238</v>
      </c>
      <c r="C6567" s="14">
        <v>42301.116111111245</v>
      </c>
      <c r="D6567" s="7" t="s">
        <v>7</v>
      </c>
      <c r="E6567" s="13">
        <v>2196</v>
      </c>
      <c r="F6567" s="7" t="s">
        <v>50</v>
      </c>
      <c r="G6567" s="7" t="s">
        <v>12</v>
      </c>
      <c r="H6567" s="13">
        <v>9</v>
      </c>
      <c r="I6567" s="13" t="str">
        <f>IF(G6567="Male",VLOOKUP(H6567,'Shoe size conversion table'!$B$6:$D$22,2),VLOOKUP(H6567,'Shoe size conversion table'!$J$6:$L$22,2))</f>
        <v>39-40</v>
      </c>
      <c r="J6567" s="13">
        <f>IF(G6567="Male",VLOOKUP(H6567,'Shoe size conversion table'!$B$6:$D$22,3),VLOOKUP(H6567,'Shoe size conversion table'!$J$6:$L$22,3))</f>
        <v>7</v>
      </c>
      <c r="K6567" s="11">
        <v>179</v>
      </c>
      <c r="L6567" s="12">
        <v>0.5</v>
      </c>
      <c r="M6567" s="7">
        <f t="shared" si="307"/>
        <v>2015</v>
      </c>
      <c r="N6567" s="7">
        <f t="shared" si="308"/>
        <v>10</v>
      </c>
      <c r="O6567" s="30">
        <f t="shared" si="309"/>
        <v>89.5</v>
      </c>
    </row>
    <row r="6568" spans="2:15" x14ac:dyDescent="0.2">
      <c r="B6568" s="13">
        <v>58239</v>
      </c>
      <c r="C6568" s="14">
        <v>42301.286111111243</v>
      </c>
      <c r="D6568" s="7" t="s">
        <v>7</v>
      </c>
      <c r="E6568" s="13">
        <v>2161</v>
      </c>
      <c r="F6568" s="7" t="s">
        <v>48</v>
      </c>
      <c r="G6568" s="7" t="s">
        <v>12</v>
      </c>
      <c r="H6568" s="13">
        <v>10.5</v>
      </c>
      <c r="I6568" s="13">
        <f>IF(G6568="Male",VLOOKUP(H6568,'Shoe size conversion table'!$B$6:$D$22,2),VLOOKUP(H6568,'Shoe size conversion table'!$J$6:$L$22,2))</f>
        <v>41</v>
      </c>
      <c r="J6568" s="13">
        <f>IF(G6568="Male",VLOOKUP(H6568,'Shoe size conversion table'!$B$6:$D$22,3),VLOOKUP(H6568,'Shoe size conversion table'!$J$6:$L$22,3))</f>
        <v>8.5</v>
      </c>
      <c r="K6568" s="11">
        <v>129</v>
      </c>
      <c r="L6568" s="12">
        <v>0</v>
      </c>
      <c r="M6568" s="7">
        <f t="shared" si="307"/>
        <v>2015</v>
      </c>
      <c r="N6568" s="7">
        <f t="shared" si="308"/>
        <v>10</v>
      </c>
      <c r="O6568" s="30">
        <f t="shared" si="309"/>
        <v>129</v>
      </c>
    </row>
    <row r="6569" spans="2:15" x14ac:dyDescent="0.2">
      <c r="B6569" s="13">
        <v>58240</v>
      </c>
      <c r="C6569" s="14">
        <v>42301.676111111199</v>
      </c>
      <c r="D6569" s="7" t="s">
        <v>7</v>
      </c>
      <c r="E6569" s="13">
        <v>2202</v>
      </c>
      <c r="F6569" s="7" t="s">
        <v>44</v>
      </c>
      <c r="G6569" s="7" t="s">
        <v>11</v>
      </c>
      <c r="H6569" s="13">
        <v>8.5</v>
      </c>
      <c r="I6569" s="13" t="str">
        <f>IF(G6569="Male",VLOOKUP(H6569,'Shoe size conversion table'!$B$6:$D$22,2),VLOOKUP(H6569,'Shoe size conversion table'!$J$6:$L$22,2))</f>
        <v>41-42</v>
      </c>
      <c r="J6569" s="13">
        <f>IF(G6569="Male",VLOOKUP(H6569,'Shoe size conversion table'!$B$6:$D$22,3),VLOOKUP(H6569,'Shoe size conversion table'!$J$6:$L$22,3))</f>
        <v>8</v>
      </c>
      <c r="K6569" s="11">
        <v>179</v>
      </c>
      <c r="L6569" s="12">
        <v>0.2</v>
      </c>
      <c r="M6569" s="7">
        <f t="shared" si="307"/>
        <v>2015</v>
      </c>
      <c r="N6569" s="7">
        <f t="shared" si="308"/>
        <v>10</v>
      </c>
      <c r="O6569" s="30">
        <f t="shared" si="309"/>
        <v>143.20000000000002</v>
      </c>
    </row>
    <row r="6570" spans="2:15" x14ac:dyDescent="0.2">
      <c r="B6570" s="13">
        <v>58241</v>
      </c>
      <c r="C6570" s="14">
        <v>42301.706111111103</v>
      </c>
      <c r="D6570" s="7" t="s">
        <v>7</v>
      </c>
      <c r="E6570" s="13">
        <v>2163</v>
      </c>
      <c r="F6570" s="7" t="s">
        <v>49</v>
      </c>
      <c r="G6570" s="7" t="s">
        <v>11</v>
      </c>
      <c r="H6570" s="13">
        <v>10.5</v>
      </c>
      <c r="I6570" s="13" t="str">
        <f>IF(G6570="Male",VLOOKUP(H6570,'Shoe size conversion table'!$B$6:$D$22,2),VLOOKUP(H6570,'Shoe size conversion table'!$J$6:$L$22,2))</f>
        <v>43-44</v>
      </c>
      <c r="J6570" s="13">
        <f>IF(G6570="Male",VLOOKUP(H6570,'Shoe size conversion table'!$B$6:$D$22,3),VLOOKUP(H6570,'Shoe size conversion table'!$J$6:$L$22,3))</f>
        <v>10</v>
      </c>
      <c r="K6570" s="11">
        <v>129</v>
      </c>
      <c r="L6570" s="12">
        <v>0</v>
      </c>
      <c r="M6570" s="7">
        <f t="shared" si="307"/>
        <v>2015</v>
      </c>
      <c r="N6570" s="7">
        <f t="shared" si="308"/>
        <v>10</v>
      </c>
      <c r="O6570" s="30">
        <f t="shared" si="309"/>
        <v>129</v>
      </c>
    </row>
    <row r="6571" spans="2:15" x14ac:dyDescent="0.2">
      <c r="B6571" s="13">
        <v>58242</v>
      </c>
      <c r="C6571" s="14">
        <v>42301.7161111112</v>
      </c>
      <c r="D6571" s="7" t="s">
        <v>7</v>
      </c>
      <c r="E6571" s="13">
        <v>2226</v>
      </c>
      <c r="F6571" s="7" t="s">
        <v>47</v>
      </c>
      <c r="G6571" s="7" t="s">
        <v>11</v>
      </c>
      <c r="H6571" s="13">
        <v>9</v>
      </c>
      <c r="I6571" s="13">
        <f>IF(G6571="Male",VLOOKUP(H6571,'Shoe size conversion table'!$B$6:$D$22,2),VLOOKUP(H6571,'Shoe size conversion table'!$J$6:$L$22,2))</f>
        <v>42</v>
      </c>
      <c r="J6571" s="13">
        <f>IF(G6571="Male",VLOOKUP(H6571,'Shoe size conversion table'!$B$6:$D$22,3),VLOOKUP(H6571,'Shoe size conversion table'!$J$6:$L$22,3))</f>
        <v>8.5</v>
      </c>
      <c r="K6571" s="11">
        <v>159</v>
      </c>
      <c r="L6571" s="12">
        <v>0</v>
      </c>
      <c r="M6571" s="7">
        <f t="shared" si="307"/>
        <v>2015</v>
      </c>
      <c r="N6571" s="7">
        <f t="shared" si="308"/>
        <v>10</v>
      </c>
      <c r="O6571" s="30">
        <f t="shared" si="309"/>
        <v>159</v>
      </c>
    </row>
    <row r="6572" spans="2:15" x14ac:dyDescent="0.2">
      <c r="B6572" s="13">
        <v>58243</v>
      </c>
      <c r="C6572" s="14">
        <v>42301.726111111202</v>
      </c>
      <c r="D6572" s="7" t="s">
        <v>7</v>
      </c>
      <c r="E6572" s="13">
        <v>2192</v>
      </c>
      <c r="F6572" s="7" t="s">
        <v>50</v>
      </c>
      <c r="G6572" s="7" t="s">
        <v>11</v>
      </c>
      <c r="H6572" s="13">
        <v>9</v>
      </c>
      <c r="I6572" s="13">
        <f>IF(G6572="Male",VLOOKUP(H6572,'Shoe size conversion table'!$B$6:$D$22,2),VLOOKUP(H6572,'Shoe size conversion table'!$J$6:$L$22,2))</f>
        <v>42</v>
      </c>
      <c r="J6572" s="13">
        <f>IF(G6572="Male",VLOOKUP(H6572,'Shoe size conversion table'!$B$6:$D$22,3),VLOOKUP(H6572,'Shoe size conversion table'!$J$6:$L$22,3))</f>
        <v>8.5</v>
      </c>
      <c r="K6572" s="11">
        <v>149</v>
      </c>
      <c r="L6572" s="12">
        <v>0</v>
      </c>
      <c r="M6572" s="7">
        <f t="shared" si="307"/>
        <v>2015</v>
      </c>
      <c r="N6572" s="7">
        <f t="shared" si="308"/>
        <v>10</v>
      </c>
      <c r="O6572" s="30">
        <f t="shared" si="309"/>
        <v>149</v>
      </c>
    </row>
    <row r="6573" spans="2:15" x14ac:dyDescent="0.2">
      <c r="B6573" s="13">
        <v>58244</v>
      </c>
      <c r="C6573" s="14">
        <v>42301.746111111199</v>
      </c>
      <c r="D6573" s="7" t="s">
        <v>10</v>
      </c>
      <c r="E6573" s="13">
        <v>2184</v>
      </c>
      <c r="F6573" s="7" t="s">
        <v>35</v>
      </c>
      <c r="G6573" s="7" t="s">
        <v>12</v>
      </c>
      <c r="H6573" s="13">
        <v>7</v>
      </c>
      <c r="I6573" s="13" t="str">
        <f>IF(G6573="Male",VLOOKUP(H6573,'Shoe size conversion table'!$B$6:$D$22,2),VLOOKUP(H6573,'Shoe size conversion table'!$J$6:$L$22,2))</f>
        <v>37-38</v>
      </c>
      <c r="J6573" s="13">
        <f>IF(G6573="Male",VLOOKUP(H6573,'Shoe size conversion table'!$B$6:$D$22,3),VLOOKUP(H6573,'Shoe size conversion table'!$J$6:$L$22,3))</f>
        <v>5</v>
      </c>
      <c r="K6573" s="11">
        <v>199</v>
      </c>
      <c r="L6573" s="12">
        <v>0</v>
      </c>
      <c r="M6573" s="7">
        <f t="shared" si="307"/>
        <v>2015</v>
      </c>
      <c r="N6573" s="7">
        <f t="shared" si="308"/>
        <v>10</v>
      </c>
      <c r="O6573" s="30">
        <f t="shared" si="309"/>
        <v>199</v>
      </c>
    </row>
    <row r="6574" spans="2:15" x14ac:dyDescent="0.2">
      <c r="B6574" s="13">
        <v>58244</v>
      </c>
      <c r="C6574" s="14">
        <v>42301.746111111199</v>
      </c>
      <c r="D6574" s="7" t="s">
        <v>10</v>
      </c>
      <c r="E6574" s="13">
        <v>2177</v>
      </c>
      <c r="F6574" s="7" t="s">
        <v>34</v>
      </c>
      <c r="G6574" s="7" t="s">
        <v>12</v>
      </c>
      <c r="H6574" s="13">
        <v>8</v>
      </c>
      <c r="I6574" s="13" t="str">
        <f>IF(G6574="Male",VLOOKUP(H6574,'Shoe size conversion table'!$B$6:$D$22,2),VLOOKUP(H6574,'Shoe size conversion table'!$J$6:$L$22,2))</f>
        <v>38-39</v>
      </c>
      <c r="J6574" s="13">
        <f>IF(G6574="Male",VLOOKUP(H6574,'Shoe size conversion table'!$B$6:$D$22,3),VLOOKUP(H6574,'Shoe size conversion table'!$J$6:$L$22,3))</f>
        <v>6</v>
      </c>
      <c r="K6574" s="11">
        <v>179</v>
      </c>
      <c r="L6574" s="12">
        <v>0.1</v>
      </c>
      <c r="M6574" s="7">
        <f t="shared" si="307"/>
        <v>2015</v>
      </c>
      <c r="N6574" s="7">
        <f t="shared" si="308"/>
        <v>10</v>
      </c>
      <c r="O6574" s="30">
        <f t="shared" si="309"/>
        <v>161.1</v>
      </c>
    </row>
    <row r="6575" spans="2:15" x14ac:dyDescent="0.2">
      <c r="B6575" s="13">
        <v>58245</v>
      </c>
      <c r="C6575" s="14">
        <v>42301.746111111308</v>
      </c>
      <c r="D6575" s="7" t="s">
        <v>10</v>
      </c>
      <c r="E6575" s="13">
        <v>2190</v>
      </c>
      <c r="F6575" s="7" t="s">
        <v>35</v>
      </c>
      <c r="G6575" s="7" t="s">
        <v>12</v>
      </c>
      <c r="H6575" s="13">
        <v>6.5</v>
      </c>
      <c r="I6575" s="13">
        <f>IF(G6575="Male",VLOOKUP(H6575,'Shoe size conversion table'!$B$6:$D$22,2),VLOOKUP(H6575,'Shoe size conversion table'!$J$6:$L$22,2))</f>
        <v>37</v>
      </c>
      <c r="J6575" s="13">
        <f>IF(G6575="Male",VLOOKUP(H6575,'Shoe size conversion table'!$B$6:$D$22,3),VLOOKUP(H6575,'Shoe size conversion table'!$J$6:$L$22,3))</f>
        <v>4.5</v>
      </c>
      <c r="K6575" s="11">
        <v>159</v>
      </c>
      <c r="L6575" s="12">
        <v>0.3</v>
      </c>
      <c r="M6575" s="7">
        <f t="shared" si="307"/>
        <v>2015</v>
      </c>
      <c r="N6575" s="7">
        <f t="shared" si="308"/>
        <v>10</v>
      </c>
      <c r="O6575" s="30">
        <f t="shared" si="309"/>
        <v>111.3</v>
      </c>
    </row>
    <row r="6576" spans="2:15" x14ac:dyDescent="0.2">
      <c r="B6576" s="13">
        <v>58245</v>
      </c>
      <c r="C6576" s="14">
        <v>42301.746111111308</v>
      </c>
      <c r="D6576" s="7" t="s">
        <v>10</v>
      </c>
      <c r="E6576" s="13">
        <v>2200</v>
      </c>
      <c r="F6576" s="7" t="s">
        <v>34</v>
      </c>
      <c r="G6576" s="7" t="s">
        <v>12</v>
      </c>
      <c r="H6576" s="13">
        <v>9</v>
      </c>
      <c r="I6576" s="13" t="str">
        <f>IF(G6576="Male",VLOOKUP(H6576,'Shoe size conversion table'!$B$6:$D$22,2),VLOOKUP(H6576,'Shoe size conversion table'!$J$6:$L$22,2))</f>
        <v>39-40</v>
      </c>
      <c r="J6576" s="13">
        <f>IF(G6576="Male",VLOOKUP(H6576,'Shoe size conversion table'!$B$6:$D$22,3),VLOOKUP(H6576,'Shoe size conversion table'!$J$6:$L$22,3))</f>
        <v>7</v>
      </c>
      <c r="K6576" s="11">
        <v>139</v>
      </c>
      <c r="L6576" s="12">
        <v>0.3</v>
      </c>
      <c r="M6576" s="7">
        <f t="shared" si="307"/>
        <v>2015</v>
      </c>
      <c r="N6576" s="7">
        <f t="shared" si="308"/>
        <v>10</v>
      </c>
      <c r="O6576" s="30">
        <f t="shared" si="309"/>
        <v>97.3</v>
      </c>
    </row>
    <row r="6577" spans="2:15" x14ac:dyDescent="0.2">
      <c r="B6577" s="13">
        <v>58246</v>
      </c>
      <c r="C6577" s="14">
        <v>42301.8661111111</v>
      </c>
      <c r="D6577" s="7" t="s">
        <v>7</v>
      </c>
      <c r="E6577" s="13">
        <v>2183</v>
      </c>
      <c r="F6577" s="7" t="s">
        <v>49</v>
      </c>
      <c r="G6577" s="7" t="s">
        <v>11</v>
      </c>
      <c r="H6577" s="13">
        <v>6.5</v>
      </c>
      <c r="I6577" s="13">
        <f>IF(G6577="Male",VLOOKUP(H6577,'Shoe size conversion table'!$B$6:$D$22,2),VLOOKUP(H6577,'Shoe size conversion table'!$J$6:$L$22,2))</f>
        <v>39</v>
      </c>
      <c r="J6577" s="13">
        <f>IF(G6577="Male",VLOOKUP(H6577,'Shoe size conversion table'!$B$6:$D$22,3),VLOOKUP(H6577,'Shoe size conversion table'!$J$6:$L$22,3))</f>
        <v>6</v>
      </c>
      <c r="K6577" s="11">
        <v>129</v>
      </c>
      <c r="L6577" s="12">
        <v>0</v>
      </c>
      <c r="M6577" s="7">
        <f t="shared" si="307"/>
        <v>2015</v>
      </c>
      <c r="N6577" s="7">
        <f t="shared" si="308"/>
        <v>10</v>
      </c>
      <c r="O6577" s="30">
        <f t="shared" si="309"/>
        <v>129</v>
      </c>
    </row>
    <row r="6578" spans="2:15" x14ac:dyDescent="0.2">
      <c r="B6578" s="13">
        <v>58247</v>
      </c>
      <c r="C6578" s="14">
        <v>42301.916111111248</v>
      </c>
      <c r="D6578" s="7" t="s">
        <v>10</v>
      </c>
      <c r="E6578" s="13">
        <v>2223</v>
      </c>
      <c r="F6578" s="7" t="s">
        <v>35</v>
      </c>
      <c r="G6578" s="7" t="s">
        <v>11</v>
      </c>
      <c r="H6578" s="13">
        <v>10.5</v>
      </c>
      <c r="I6578" s="13" t="str">
        <f>IF(G6578="Male",VLOOKUP(H6578,'Shoe size conversion table'!$B$6:$D$22,2),VLOOKUP(H6578,'Shoe size conversion table'!$J$6:$L$22,2))</f>
        <v>43-44</v>
      </c>
      <c r="J6578" s="13">
        <f>IF(G6578="Male",VLOOKUP(H6578,'Shoe size conversion table'!$B$6:$D$22,3),VLOOKUP(H6578,'Shoe size conversion table'!$J$6:$L$22,3))</f>
        <v>10</v>
      </c>
      <c r="K6578" s="11">
        <v>149</v>
      </c>
      <c r="L6578" s="12">
        <v>0.5</v>
      </c>
      <c r="M6578" s="7">
        <f t="shared" si="307"/>
        <v>2015</v>
      </c>
      <c r="N6578" s="7">
        <f t="shared" si="308"/>
        <v>10</v>
      </c>
      <c r="O6578" s="30">
        <f t="shared" si="309"/>
        <v>74.5</v>
      </c>
    </row>
    <row r="6579" spans="2:15" x14ac:dyDescent="0.2">
      <c r="B6579" s="13">
        <v>58248</v>
      </c>
      <c r="C6579" s="14">
        <v>42301.946111111247</v>
      </c>
      <c r="D6579" s="7" t="s">
        <v>9</v>
      </c>
      <c r="E6579" s="13">
        <v>2222</v>
      </c>
      <c r="F6579" s="7" t="s">
        <v>61</v>
      </c>
      <c r="G6579" s="7" t="s">
        <v>12</v>
      </c>
      <c r="H6579" s="13">
        <v>8.5</v>
      </c>
      <c r="I6579" s="13">
        <f>IF(G6579="Male",VLOOKUP(H6579,'Shoe size conversion table'!$B$6:$D$22,2),VLOOKUP(H6579,'Shoe size conversion table'!$J$6:$L$22,2))</f>
        <v>39</v>
      </c>
      <c r="J6579" s="13">
        <f>IF(G6579="Male",VLOOKUP(H6579,'Shoe size conversion table'!$B$6:$D$22,3),VLOOKUP(H6579,'Shoe size conversion table'!$J$6:$L$22,3))</f>
        <v>6.5</v>
      </c>
      <c r="K6579" s="11">
        <v>149</v>
      </c>
      <c r="L6579" s="12">
        <v>0</v>
      </c>
      <c r="M6579" s="7">
        <f t="shared" si="307"/>
        <v>2015</v>
      </c>
      <c r="N6579" s="7">
        <f t="shared" si="308"/>
        <v>10</v>
      </c>
      <c r="O6579" s="30">
        <f t="shared" si="309"/>
        <v>149</v>
      </c>
    </row>
    <row r="6580" spans="2:15" x14ac:dyDescent="0.2">
      <c r="B6580" s="13">
        <v>58249</v>
      </c>
      <c r="C6580" s="14">
        <v>42301.996111111097</v>
      </c>
      <c r="D6580" s="7" t="s">
        <v>10</v>
      </c>
      <c r="E6580" s="13">
        <v>2153</v>
      </c>
      <c r="F6580" s="7" t="s">
        <v>36</v>
      </c>
      <c r="G6580" s="7" t="s">
        <v>12</v>
      </c>
      <c r="H6580" s="13">
        <v>10</v>
      </c>
      <c r="I6580" s="13" t="str">
        <f>IF(G6580="Male",VLOOKUP(H6580,'Shoe size conversion table'!$B$6:$D$22,2),VLOOKUP(H6580,'Shoe size conversion table'!$J$6:$L$22,2))</f>
        <v>40-41</v>
      </c>
      <c r="J6580" s="13">
        <f>IF(G6580="Male",VLOOKUP(H6580,'Shoe size conversion table'!$B$6:$D$22,3),VLOOKUP(H6580,'Shoe size conversion table'!$J$6:$L$22,3))</f>
        <v>8</v>
      </c>
      <c r="K6580" s="11">
        <v>129</v>
      </c>
      <c r="L6580" s="12">
        <v>0.5</v>
      </c>
      <c r="M6580" s="7">
        <f t="shared" si="307"/>
        <v>2015</v>
      </c>
      <c r="N6580" s="7">
        <f t="shared" si="308"/>
        <v>10</v>
      </c>
      <c r="O6580" s="30">
        <f t="shared" si="309"/>
        <v>64.5</v>
      </c>
    </row>
    <row r="6581" spans="2:15" x14ac:dyDescent="0.2">
      <c r="B6581" s="13">
        <v>58250</v>
      </c>
      <c r="C6581" s="14">
        <v>42302.066111111308</v>
      </c>
      <c r="D6581" s="7" t="s">
        <v>7</v>
      </c>
      <c r="E6581" s="13">
        <v>2185</v>
      </c>
      <c r="F6581" s="7" t="s">
        <v>43</v>
      </c>
      <c r="G6581" s="7" t="s">
        <v>12</v>
      </c>
      <c r="H6581" s="13">
        <v>8</v>
      </c>
      <c r="I6581" s="13" t="str">
        <f>IF(G6581="Male",VLOOKUP(H6581,'Shoe size conversion table'!$B$6:$D$22,2),VLOOKUP(H6581,'Shoe size conversion table'!$J$6:$L$22,2))</f>
        <v>38-39</v>
      </c>
      <c r="J6581" s="13">
        <f>IF(G6581="Male",VLOOKUP(H6581,'Shoe size conversion table'!$B$6:$D$22,3),VLOOKUP(H6581,'Shoe size conversion table'!$J$6:$L$22,3))</f>
        <v>6</v>
      </c>
      <c r="K6581" s="11">
        <v>169</v>
      </c>
      <c r="L6581" s="12">
        <v>0</v>
      </c>
      <c r="M6581" s="7">
        <f t="shared" si="307"/>
        <v>2015</v>
      </c>
      <c r="N6581" s="7">
        <f t="shared" si="308"/>
        <v>10</v>
      </c>
      <c r="O6581" s="30">
        <f t="shared" si="309"/>
        <v>169</v>
      </c>
    </row>
    <row r="6582" spans="2:15" x14ac:dyDescent="0.2">
      <c r="B6582" s="13">
        <v>58251</v>
      </c>
      <c r="C6582" s="14">
        <v>42302.116111111245</v>
      </c>
      <c r="D6582" s="7" t="s">
        <v>7</v>
      </c>
      <c r="E6582" s="13">
        <v>2206</v>
      </c>
      <c r="F6582" s="7" t="s">
        <v>44</v>
      </c>
      <c r="G6582" s="7" t="s">
        <v>11</v>
      </c>
      <c r="H6582" s="13">
        <v>14</v>
      </c>
      <c r="I6582" s="13">
        <f>IF(G6582="Male",VLOOKUP(H6582,'Shoe size conversion table'!$B$6:$D$22,2),VLOOKUP(H6582,'Shoe size conversion table'!$J$6:$L$22,2))</f>
        <v>47</v>
      </c>
      <c r="J6582" s="13">
        <f>IF(G6582="Male",VLOOKUP(H6582,'Shoe size conversion table'!$B$6:$D$22,3),VLOOKUP(H6582,'Shoe size conversion table'!$J$6:$L$22,3))</f>
        <v>13.5</v>
      </c>
      <c r="K6582" s="11">
        <v>149</v>
      </c>
      <c r="L6582" s="12">
        <v>0</v>
      </c>
      <c r="M6582" s="7">
        <f t="shared" si="307"/>
        <v>2015</v>
      </c>
      <c r="N6582" s="7">
        <f t="shared" si="308"/>
        <v>10</v>
      </c>
      <c r="O6582" s="30">
        <f t="shared" si="309"/>
        <v>149</v>
      </c>
    </row>
    <row r="6583" spans="2:15" x14ac:dyDescent="0.2">
      <c r="B6583" s="13">
        <v>58252</v>
      </c>
      <c r="C6583" s="14">
        <v>42302.296111111245</v>
      </c>
      <c r="D6583" s="7" t="s">
        <v>10</v>
      </c>
      <c r="E6583" s="13">
        <v>2179</v>
      </c>
      <c r="F6583" s="7" t="s">
        <v>35</v>
      </c>
      <c r="G6583" s="7" t="s">
        <v>12</v>
      </c>
      <c r="H6583" s="13">
        <v>7.5</v>
      </c>
      <c r="I6583" s="13">
        <f>IF(G6583="Male",VLOOKUP(H6583,'Shoe size conversion table'!$B$6:$D$22,2),VLOOKUP(H6583,'Shoe size conversion table'!$J$6:$L$22,2))</f>
        <v>38</v>
      </c>
      <c r="J6583" s="13">
        <f>IF(G6583="Male",VLOOKUP(H6583,'Shoe size conversion table'!$B$6:$D$22,3),VLOOKUP(H6583,'Shoe size conversion table'!$J$6:$L$22,3))</f>
        <v>5.5</v>
      </c>
      <c r="K6583" s="11">
        <v>129</v>
      </c>
      <c r="L6583" s="12">
        <v>0.3</v>
      </c>
      <c r="M6583" s="7">
        <f t="shared" si="307"/>
        <v>2015</v>
      </c>
      <c r="N6583" s="7">
        <f t="shared" si="308"/>
        <v>10</v>
      </c>
      <c r="O6583" s="30">
        <f t="shared" si="309"/>
        <v>90.3</v>
      </c>
    </row>
    <row r="6584" spans="2:15" x14ac:dyDescent="0.2">
      <c r="B6584" s="13">
        <v>58253</v>
      </c>
      <c r="C6584" s="14">
        <v>42302.296111111304</v>
      </c>
      <c r="D6584" s="7" t="s">
        <v>8</v>
      </c>
      <c r="E6584" s="13">
        <v>2237</v>
      </c>
      <c r="F6584" s="7" t="s">
        <v>37</v>
      </c>
      <c r="G6584" s="7" t="s">
        <v>11</v>
      </c>
      <c r="H6584" s="13">
        <v>9.5</v>
      </c>
      <c r="I6584" s="13" t="str">
        <f>IF(G6584="Male",VLOOKUP(H6584,'Shoe size conversion table'!$B$6:$D$22,2),VLOOKUP(H6584,'Shoe size conversion table'!$J$6:$L$22,2))</f>
        <v>42-43</v>
      </c>
      <c r="J6584" s="13">
        <f>IF(G6584="Male",VLOOKUP(H6584,'Shoe size conversion table'!$B$6:$D$22,3),VLOOKUP(H6584,'Shoe size conversion table'!$J$6:$L$22,3))</f>
        <v>9</v>
      </c>
      <c r="K6584" s="11">
        <v>199</v>
      </c>
      <c r="L6584" s="12">
        <v>0.1</v>
      </c>
      <c r="M6584" s="7">
        <f t="shared" si="307"/>
        <v>2015</v>
      </c>
      <c r="N6584" s="7">
        <f t="shared" si="308"/>
        <v>10</v>
      </c>
      <c r="O6584" s="30">
        <f t="shared" si="309"/>
        <v>179.1</v>
      </c>
    </row>
    <row r="6585" spans="2:15" x14ac:dyDescent="0.2">
      <c r="B6585" s="13">
        <v>58254</v>
      </c>
      <c r="C6585" s="14">
        <v>42302.6561111111</v>
      </c>
      <c r="D6585" s="7" t="s">
        <v>7</v>
      </c>
      <c r="E6585" s="13">
        <v>2161</v>
      </c>
      <c r="F6585" s="7" t="s">
        <v>54</v>
      </c>
      <c r="G6585" s="7" t="s">
        <v>11</v>
      </c>
      <c r="H6585" s="13">
        <v>9.5</v>
      </c>
      <c r="I6585" s="13" t="str">
        <f>IF(G6585="Male",VLOOKUP(H6585,'Shoe size conversion table'!$B$6:$D$22,2),VLOOKUP(H6585,'Shoe size conversion table'!$J$6:$L$22,2))</f>
        <v>42-43</v>
      </c>
      <c r="J6585" s="13">
        <f>IF(G6585="Male",VLOOKUP(H6585,'Shoe size conversion table'!$B$6:$D$22,3),VLOOKUP(H6585,'Shoe size conversion table'!$J$6:$L$22,3))</f>
        <v>9</v>
      </c>
      <c r="K6585" s="11">
        <v>179</v>
      </c>
      <c r="L6585" s="12">
        <v>0.1</v>
      </c>
      <c r="M6585" s="7">
        <f t="shared" si="307"/>
        <v>2015</v>
      </c>
      <c r="N6585" s="7">
        <f t="shared" si="308"/>
        <v>10</v>
      </c>
      <c r="O6585" s="30">
        <f t="shared" si="309"/>
        <v>161.1</v>
      </c>
    </row>
    <row r="6586" spans="2:15" x14ac:dyDescent="0.2">
      <c r="B6586" s="13">
        <v>58255</v>
      </c>
      <c r="C6586" s="14">
        <v>42302.696111111101</v>
      </c>
      <c r="D6586" s="7" t="s">
        <v>7</v>
      </c>
      <c r="E6586" s="13">
        <v>2176</v>
      </c>
      <c r="F6586" s="7" t="s">
        <v>51</v>
      </c>
      <c r="G6586" s="7" t="s">
        <v>11</v>
      </c>
      <c r="H6586" s="13">
        <v>6</v>
      </c>
      <c r="I6586" s="13">
        <f>IF(G6586="Male",VLOOKUP(H6586,'Shoe size conversion table'!$B$6:$D$22,2),VLOOKUP(H6586,'Shoe size conversion table'!$J$6:$L$22,2))</f>
        <v>39</v>
      </c>
      <c r="J6586" s="13">
        <f>IF(G6586="Male",VLOOKUP(H6586,'Shoe size conversion table'!$B$6:$D$22,3),VLOOKUP(H6586,'Shoe size conversion table'!$J$6:$L$22,3))</f>
        <v>5.5</v>
      </c>
      <c r="K6586" s="11">
        <v>159</v>
      </c>
      <c r="L6586" s="12">
        <v>0</v>
      </c>
      <c r="M6586" s="7">
        <f t="shared" si="307"/>
        <v>2015</v>
      </c>
      <c r="N6586" s="7">
        <f t="shared" si="308"/>
        <v>10</v>
      </c>
      <c r="O6586" s="30">
        <f t="shared" si="309"/>
        <v>159</v>
      </c>
    </row>
    <row r="6587" spans="2:15" x14ac:dyDescent="0.2">
      <c r="B6587" s="13">
        <v>58255</v>
      </c>
      <c r="C6587" s="14">
        <v>42302.696111111101</v>
      </c>
      <c r="D6587" s="7" t="s">
        <v>7</v>
      </c>
      <c r="E6587" s="13">
        <v>2171</v>
      </c>
      <c r="F6587" s="7" t="s">
        <v>50</v>
      </c>
      <c r="G6587" s="7" t="s">
        <v>12</v>
      </c>
      <c r="H6587" s="13">
        <v>8.5</v>
      </c>
      <c r="I6587" s="13">
        <f>IF(G6587="Male",VLOOKUP(H6587,'Shoe size conversion table'!$B$6:$D$22,2),VLOOKUP(H6587,'Shoe size conversion table'!$J$6:$L$22,2))</f>
        <v>39</v>
      </c>
      <c r="J6587" s="13">
        <f>IF(G6587="Male",VLOOKUP(H6587,'Shoe size conversion table'!$B$6:$D$22,3),VLOOKUP(H6587,'Shoe size conversion table'!$J$6:$L$22,3))</f>
        <v>6.5</v>
      </c>
      <c r="K6587" s="11">
        <v>179</v>
      </c>
      <c r="L6587" s="12">
        <v>0.2</v>
      </c>
      <c r="M6587" s="7">
        <f t="shared" si="307"/>
        <v>2015</v>
      </c>
      <c r="N6587" s="7">
        <f t="shared" si="308"/>
        <v>10</v>
      </c>
      <c r="O6587" s="30">
        <f t="shared" si="309"/>
        <v>143.20000000000002</v>
      </c>
    </row>
    <row r="6588" spans="2:15" x14ac:dyDescent="0.2">
      <c r="B6588" s="13">
        <v>58255</v>
      </c>
      <c r="C6588" s="14">
        <v>42302.696111111101</v>
      </c>
      <c r="D6588" s="7" t="s">
        <v>7</v>
      </c>
      <c r="E6588" s="13">
        <v>2168</v>
      </c>
      <c r="F6588" s="7" t="s">
        <v>49</v>
      </c>
      <c r="G6588" s="7" t="s">
        <v>11</v>
      </c>
      <c r="H6588" s="13">
        <v>11</v>
      </c>
      <c r="I6588" s="13">
        <f>IF(G6588="Male",VLOOKUP(H6588,'Shoe size conversion table'!$B$6:$D$22,2),VLOOKUP(H6588,'Shoe size conversion table'!$J$6:$L$22,2))</f>
        <v>44</v>
      </c>
      <c r="J6588" s="13">
        <f>IF(G6588="Male",VLOOKUP(H6588,'Shoe size conversion table'!$B$6:$D$22,3),VLOOKUP(H6588,'Shoe size conversion table'!$J$6:$L$22,3))</f>
        <v>10.5</v>
      </c>
      <c r="K6588" s="11">
        <v>139</v>
      </c>
      <c r="L6588" s="12">
        <v>0</v>
      </c>
      <c r="M6588" s="7">
        <f t="shared" si="307"/>
        <v>2015</v>
      </c>
      <c r="N6588" s="7">
        <f t="shared" si="308"/>
        <v>10</v>
      </c>
      <c r="O6588" s="30">
        <f t="shared" si="309"/>
        <v>139</v>
      </c>
    </row>
    <row r="6589" spans="2:15" x14ac:dyDescent="0.2">
      <c r="B6589" s="13">
        <v>58255</v>
      </c>
      <c r="C6589" s="14">
        <v>42302.696111111101</v>
      </c>
      <c r="D6589" s="7" t="s">
        <v>7</v>
      </c>
      <c r="E6589" s="13">
        <v>2201</v>
      </c>
      <c r="F6589" s="7" t="s">
        <v>46</v>
      </c>
      <c r="G6589" s="7" t="s">
        <v>12</v>
      </c>
      <c r="H6589" s="13">
        <v>10.5</v>
      </c>
      <c r="I6589" s="13">
        <f>IF(G6589="Male",VLOOKUP(H6589,'Shoe size conversion table'!$B$6:$D$22,2),VLOOKUP(H6589,'Shoe size conversion table'!$J$6:$L$22,2))</f>
        <v>41</v>
      </c>
      <c r="J6589" s="13">
        <f>IF(G6589="Male",VLOOKUP(H6589,'Shoe size conversion table'!$B$6:$D$22,3),VLOOKUP(H6589,'Shoe size conversion table'!$J$6:$L$22,3))</f>
        <v>8.5</v>
      </c>
      <c r="K6589" s="11">
        <v>179</v>
      </c>
      <c r="L6589" s="12">
        <v>0</v>
      </c>
      <c r="M6589" s="7">
        <f t="shared" si="307"/>
        <v>2015</v>
      </c>
      <c r="N6589" s="7">
        <f t="shared" si="308"/>
        <v>10</v>
      </c>
      <c r="O6589" s="30">
        <f t="shared" si="309"/>
        <v>179</v>
      </c>
    </row>
    <row r="6590" spans="2:15" x14ac:dyDescent="0.2">
      <c r="B6590" s="13">
        <v>58256</v>
      </c>
      <c r="C6590" s="14">
        <v>42302.706111111103</v>
      </c>
      <c r="D6590" s="7" t="s">
        <v>7</v>
      </c>
      <c r="E6590" s="13">
        <v>2226</v>
      </c>
      <c r="F6590" s="7" t="s">
        <v>49</v>
      </c>
      <c r="G6590" s="7" t="s">
        <v>11</v>
      </c>
      <c r="H6590" s="13">
        <v>9.5</v>
      </c>
      <c r="I6590" s="13" t="str">
        <f>IF(G6590="Male",VLOOKUP(H6590,'Shoe size conversion table'!$B$6:$D$22,2),VLOOKUP(H6590,'Shoe size conversion table'!$J$6:$L$22,2))</f>
        <v>42-43</v>
      </c>
      <c r="J6590" s="13">
        <f>IF(G6590="Male",VLOOKUP(H6590,'Shoe size conversion table'!$B$6:$D$22,3),VLOOKUP(H6590,'Shoe size conversion table'!$J$6:$L$22,3))</f>
        <v>9</v>
      </c>
      <c r="K6590" s="11">
        <v>149</v>
      </c>
      <c r="L6590" s="12">
        <v>0</v>
      </c>
      <c r="M6590" s="7">
        <f t="shared" si="307"/>
        <v>2015</v>
      </c>
      <c r="N6590" s="7">
        <f t="shared" si="308"/>
        <v>10</v>
      </c>
      <c r="O6590" s="30">
        <f t="shared" si="309"/>
        <v>149</v>
      </c>
    </row>
    <row r="6591" spans="2:15" x14ac:dyDescent="0.2">
      <c r="B6591" s="13">
        <v>58256</v>
      </c>
      <c r="C6591" s="14">
        <v>42302.706111111103</v>
      </c>
      <c r="D6591" s="7" t="s">
        <v>7</v>
      </c>
      <c r="E6591" s="13">
        <v>2190</v>
      </c>
      <c r="F6591" s="7" t="s">
        <v>49</v>
      </c>
      <c r="G6591" s="7" t="s">
        <v>11</v>
      </c>
      <c r="H6591" s="13">
        <v>9.5</v>
      </c>
      <c r="I6591" s="13" t="str">
        <f>IF(G6591="Male",VLOOKUP(H6591,'Shoe size conversion table'!$B$6:$D$22,2),VLOOKUP(H6591,'Shoe size conversion table'!$J$6:$L$22,2))</f>
        <v>42-43</v>
      </c>
      <c r="J6591" s="13">
        <f>IF(G6591="Male",VLOOKUP(H6591,'Shoe size conversion table'!$B$6:$D$22,3),VLOOKUP(H6591,'Shoe size conversion table'!$J$6:$L$22,3))</f>
        <v>9</v>
      </c>
      <c r="K6591" s="11">
        <v>149</v>
      </c>
      <c r="L6591" s="12">
        <v>0.1</v>
      </c>
      <c r="M6591" s="7">
        <f t="shared" si="307"/>
        <v>2015</v>
      </c>
      <c r="N6591" s="7">
        <f t="shared" si="308"/>
        <v>10</v>
      </c>
      <c r="O6591" s="30">
        <f t="shared" si="309"/>
        <v>134.1</v>
      </c>
    </row>
    <row r="6592" spans="2:15" x14ac:dyDescent="0.2">
      <c r="B6592" s="13">
        <v>58257</v>
      </c>
      <c r="C6592" s="14">
        <v>42302.726111111202</v>
      </c>
      <c r="D6592" s="7" t="s">
        <v>7</v>
      </c>
      <c r="E6592" s="13">
        <v>2188</v>
      </c>
      <c r="F6592" s="7" t="s">
        <v>51</v>
      </c>
      <c r="G6592" s="7" t="s">
        <v>11</v>
      </c>
      <c r="H6592" s="13">
        <v>8.5</v>
      </c>
      <c r="I6592" s="13" t="str">
        <f>IF(G6592="Male",VLOOKUP(H6592,'Shoe size conversion table'!$B$6:$D$22,2),VLOOKUP(H6592,'Shoe size conversion table'!$J$6:$L$22,2))</f>
        <v>41-42</v>
      </c>
      <c r="J6592" s="13">
        <f>IF(G6592="Male",VLOOKUP(H6592,'Shoe size conversion table'!$B$6:$D$22,3),VLOOKUP(H6592,'Shoe size conversion table'!$J$6:$L$22,3))</f>
        <v>8</v>
      </c>
      <c r="K6592" s="11">
        <v>169</v>
      </c>
      <c r="L6592" s="12">
        <v>0.5</v>
      </c>
      <c r="M6592" s="7">
        <f t="shared" si="307"/>
        <v>2015</v>
      </c>
      <c r="N6592" s="7">
        <f t="shared" si="308"/>
        <v>10</v>
      </c>
      <c r="O6592" s="30">
        <f t="shared" si="309"/>
        <v>84.5</v>
      </c>
    </row>
    <row r="6593" spans="2:15" x14ac:dyDescent="0.2">
      <c r="B6593" s="13">
        <v>58258</v>
      </c>
      <c r="C6593" s="14">
        <v>42302.766111111247</v>
      </c>
      <c r="D6593" s="7" t="s">
        <v>10</v>
      </c>
      <c r="E6593" s="13">
        <v>2158</v>
      </c>
      <c r="F6593" s="7" t="s">
        <v>36</v>
      </c>
      <c r="G6593" s="7" t="s">
        <v>11</v>
      </c>
      <c r="H6593" s="13">
        <v>11</v>
      </c>
      <c r="I6593" s="13">
        <f>IF(G6593="Male",VLOOKUP(H6593,'Shoe size conversion table'!$B$6:$D$22,2),VLOOKUP(H6593,'Shoe size conversion table'!$J$6:$L$22,2))</f>
        <v>44</v>
      </c>
      <c r="J6593" s="13">
        <f>IF(G6593="Male",VLOOKUP(H6593,'Shoe size conversion table'!$B$6:$D$22,3),VLOOKUP(H6593,'Shoe size conversion table'!$J$6:$L$22,3))</f>
        <v>10.5</v>
      </c>
      <c r="K6593" s="11">
        <v>179</v>
      </c>
      <c r="L6593" s="12">
        <v>0.1</v>
      </c>
      <c r="M6593" s="7">
        <f t="shared" si="307"/>
        <v>2015</v>
      </c>
      <c r="N6593" s="7">
        <f t="shared" si="308"/>
        <v>10</v>
      </c>
      <c r="O6593" s="30">
        <f t="shared" si="309"/>
        <v>161.1</v>
      </c>
    </row>
    <row r="6594" spans="2:15" x14ac:dyDescent="0.2">
      <c r="B6594" s="13">
        <v>58259</v>
      </c>
      <c r="C6594" s="14">
        <v>42302.836111111304</v>
      </c>
      <c r="D6594" s="7" t="s">
        <v>10</v>
      </c>
      <c r="E6594" s="13">
        <v>2223</v>
      </c>
      <c r="F6594" s="7" t="s">
        <v>34</v>
      </c>
      <c r="G6594" s="7" t="s">
        <v>12</v>
      </c>
      <c r="H6594" s="13">
        <v>6.5</v>
      </c>
      <c r="I6594" s="13">
        <f>IF(G6594="Male",VLOOKUP(H6594,'Shoe size conversion table'!$B$6:$D$22,2),VLOOKUP(H6594,'Shoe size conversion table'!$J$6:$L$22,2))</f>
        <v>37</v>
      </c>
      <c r="J6594" s="13">
        <f>IF(G6594="Male",VLOOKUP(H6594,'Shoe size conversion table'!$B$6:$D$22,3),VLOOKUP(H6594,'Shoe size conversion table'!$J$6:$L$22,3))</f>
        <v>4.5</v>
      </c>
      <c r="K6594" s="11">
        <v>149</v>
      </c>
      <c r="L6594" s="12">
        <v>0.1</v>
      </c>
      <c r="M6594" s="7">
        <f t="shared" si="307"/>
        <v>2015</v>
      </c>
      <c r="N6594" s="7">
        <f t="shared" si="308"/>
        <v>10</v>
      </c>
      <c r="O6594" s="30">
        <f t="shared" si="309"/>
        <v>134.1</v>
      </c>
    </row>
    <row r="6595" spans="2:15" x14ac:dyDescent="0.2">
      <c r="B6595" s="13">
        <v>58260</v>
      </c>
      <c r="C6595" s="14">
        <v>42302.846111111307</v>
      </c>
      <c r="D6595" s="7" t="s">
        <v>10</v>
      </c>
      <c r="E6595" s="13">
        <v>2201</v>
      </c>
      <c r="F6595" s="7" t="s">
        <v>34</v>
      </c>
      <c r="G6595" s="7" t="s">
        <v>11</v>
      </c>
      <c r="H6595" s="13">
        <v>11</v>
      </c>
      <c r="I6595" s="13">
        <f>IF(G6595="Male",VLOOKUP(H6595,'Shoe size conversion table'!$B$6:$D$22,2),VLOOKUP(H6595,'Shoe size conversion table'!$J$6:$L$22,2))</f>
        <v>44</v>
      </c>
      <c r="J6595" s="13">
        <f>IF(G6595="Male",VLOOKUP(H6595,'Shoe size conversion table'!$B$6:$D$22,3),VLOOKUP(H6595,'Shoe size conversion table'!$J$6:$L$22,3))</f>
        <v>10.5</v>
      </c>
      <c r="K6595" s="11">
        <v>189</v>
      </c>
      <c r="L6595" s="12">
        <v>0</v>
      </c>
      <c r="M6595" s="7">
        <f t="shared" si="307"/>
        <v>2015</v>
      </c>
      <c r="N6595" s="7">
        <f t="shared" si="308"/>
        <v>10</v>
      </c>
      <c r="O6595" s="30">
        <f t="shared" si="309"/>
        <v>189</v>
      </c>
    </row>
    <row r="6596" spans="2:15" x14ac:dyDescent="0.2">
      <c r="B6596" s="13">
        <v>58261</v>
      </c>
      <c r="C6596" s="14">
        <v>42302.916111111248</v>
      </c>
      <c r="D6596" s="7" t="s">
        <v>10</v>
      </c>
      <c r="E6596" s="13">
        <v>2171</v>
      </c>
      <c r="F6596" s="7" t="s">
        <v>35</v>
      </c>
      <c r="G6596" s="7" t="s">
        <v>11</v>
      </c>
      <c r="H6596" s="13">
        <v>10.5</v>
      </c>
      <c r="I6596" s="13" t="str">
        <f>IF(G6596="Male",VLOOKUP(H6596,'Shoe size conversion table'!$B$6:$D$22,2),VLOOKUP(H6596,'Shoe size conversion table'!$J$6:$L$22,2))</f>
        <v>43-44</v>
      </c>
      <c r="J6596" s="13">
        <f>IF(G6596="Male",VLOOKUP(H6596,'Shoe size conversion table'!$B$6:$D$22,3),VLOOKUP(H6596,'Shoe size conversion table'!$J$6:$L$22,3))</f>
        <v>10</v>
      </c>
      <c r="K6596" s="11">
        <v>159</v>
      </c>
      <c r="L6596" s="12">
        <v>0</v>
      </c>
      <c r="M6596" s="7">
        <f t="shared" si="307"/>
        <v>2015</v>
      </c>
      <c r="N6596" s="7">
        <f t="shared" si="308"/>
        <v>10</v>
      </c>
      <c r="O6596" s="30">
        <f t="shared" si="309"/>
        <v>159</v>
      </c>
    </row>
    <row r="6597" spans="2:15" x14ac:dyDescent="0.2">
      <c r="B6597" s="13">
        <v>58262</v>
      </c>
      <c r="C6597" s="14">
        <v>42302.946111111247</v>
      </c>
      <c r="D6597" s="7" t="s">
        <v>9</v>
      </c>
      <c r="E6597" s="13">
        <v>2217</v>
      </c>
      <c r="F6597" s="7" t="s">
        <v>61</v>
      </c>
      <c r="G6597" s="7" t="s">
        <v>12</v>
      </c>
      <c r="H6597" s="13">
        <v>8.5</v>
      </c>
      <c r="I6597" s="13">
        <f>IF(G6597="Male",VLOOKUP(H6597,'Shoe size conversion table'!$B$6:$D$22,2),VLOOKUP(H6597,'Shoe size conversion table'!$J$6:$L$22,2))</f>
        <v>39</v>
      </c>
      <c r="J6597" s="13">
        <f>IF(G6597="Male",VLOOKUP(H6597,'Shoe size conversion table'!$B$6:$D$22,3),VLOOKUP(H6597,'Shoe size conversion table'!$J$6:$L$22,3))</f>
        <v>6.5</v>
      </c>
      <c r="K6597" s="11">
        <v>179</v>
      </c>
      <c r="L6597" s="12">
        <v>0.3</v>
      </c>
      <c r="M6597" s="7">
        <f t="shared" ref="M6597:M6660" si="310">YEAR(C6597)</f>
        <v>2015</v>
      </c>
      <c r="N6597" s="7">
        <f t="shared" si="308"/>
        <v>10</v>
      </c>
      <c r="O6597" s="30">
        <f t="shared" si="309"/>
        <v>125.3</v>
      </c>
    </row>
    <row r="6598" spans="2:15" x14ac:dyDescent="0.2">
      <c r="B6598" s="13">
        <v>58263</v>
      </c>
      <c r="C6598" s="14">
        <v>42302.946111111247</v>
      </c>
      <c r="D6598" s="7" t="s">
        <v>7</v>
      </c>
      <c r="E6598" s="13">
        <v>2167</v>
      </c>
      <c r="F6598" s="7" t="s">
        <v>48</v>
      </c>
      <c r="G6598" s="7" t="s">
        <v>11</v>
      </c>
      <c r="H6598" s="13">
        <v>9.5</v>
      </c>
      <c r="I6598" s="13" t="str">
        <f>IF(G6598="Male",VLOOKUP(H6598,'Shoe size conversion table'!$B$6:$D$22,2),VLOOKUP(H6598,'Shoe size conversion table'!$J$6:$L$22,2))</f>
        <v>42-43</v>
      </c>
      <c r="J6598" s="13">
        <f>IF(G6598="Male",VLOOKUP(H6598,'Shoe size conversion table'!$B$6:$D$22,3),VLOOKUP(H6598,'Shoe size conversion table'!$J$6:$L$22,3))</f>
        <v>9</v>
      </c>
      <c r="K6598" s="11">
        <v>189</v>
      </c>
      <c r="L6598" s="12">
        <v>0</v>
      </c>
      <c r="M6598" s="7">
        <f t="shared" si="310"/>
        <v>2015</v>
      </c>
      <c r="N6598" s="7">
        <f t="shared" ref="N6598:N6661" si="311">MONTH(C6598:C21565)</f>
        <v>10</v>
      </c>
      <c r="O6598" s="30">
        <f t="shared" ref="O6598:O6661" si="312">K6598*(1-L6598)</f>
        <v>189</v>
      </c>
    </row>
    <row r="6599" spans="2:15" x14ac:dyDescent="0.2">
      <c r="B6599" s="13">
        <v>58264</v>
      </c>
      <c r="C6599" s="14">
        <v>42302.956111111307</v>
      </c>
      <c r="D6599" s="7" t="s">
        <v>10</v>
      </c>
      <c r="E6599" s="13">
        <v>2149</v>
      </c>
      <c r="F6599" s="7" t="s">
        <v>34</v>
      </c>
      <c r="G6599" s="7" t="s">
        <v>11</v>
      </c>
      <c r="H6599" s="13">
        <v>10</v>
      </c>
      <c r="I6599" s="13">
        <f>IF(G6599="Male",VLOOKUP(H6599,'Shoe size conversion table'!$B$6:$D$22,2),VLOOKUP(H6599,'Shoe size conversion table'!$J$6:$L$22,2))</f>
        <v>43</v>
      </c>
      <c r="J6599" s="13">
        <f>IF(G6599="Male",VLOOKUP(H6599,'Shoe size conversion table'!$B$6:$D$22,3),VLOOKUP(H6599,'Shoe size conversion table'!$J$6:$L$22,3))</f>
        <v>9.5</v>
      </c>
      <c r="K6599" s="11">
        <v>129</v>
      </c>
      <c r="L6599" s="12">
        <v>0</v>
      </c>
      <c r="M6599" s="7">
        <f t="shared" si="310"/>
        <v>2015</v>
      </c>
      <c r="N6599" s="7">
        <f t="shared" si="311"/>
        <v>10</v>
      </c>
      <c r="O6599" s="30">
        <f t="shared" si="312"/>
        <v>129</v>
      </c>
    </row>
    <row r="6600" spans="2:15" x14ac:dyDescent="0.2">
      <c r="B6600" s="13">
        <v>58265</v>
      </c>
      <c r="C6600" s="14">
        <v>42303.066111111308</v>
      </c>
      <c r="D6600" s="7" t="s">
        <v>10</v>
      </c>
      <c r="E6600" s="13">
        <v>2192</v>
      </c>
      <c r="F6600" s="7" t="s">
        <v>35</v>
      </c>
      <c r="G6600" s="7" t="s">
        <v>11</v>
      </c>
      <c r="H6600" s="13">
        <v>9</v>
      </c>
      <c r="I6600" s="13">
        <f>IF(G6600="Male",VLOOKUP(H6600,'Shoe size conversion table'!$B$6:$D$22,2),VLOOKUP(H6600,'Shoe size conversion table'!$J$6:$L$22,2))</f>
        <v>42</v>
      </c>
      <c r="J6600" s="13">
        <f>IF(G6600="Male",VLOOKUP(H6600,'Shoe size conversion table'!$B$6:$D$22,3),VLOOKUP(H6600,'Shoe size conversion table'!$J$6:$L$22,3))</f>
        <v>8.5</v>
      </c>
      <c r="K6600" s="11">
        <v>129</v>
      </c>
      <c r="L6600" s="12">
        <v>0.5</v>
      </c>
      <c r="M6600" s="7">
        <f t="shared" si="310"/>
        <v>2015</v>
      </c>
      <c r="N6600" s="7">
        <f t="shared" si="311"/>
        <v>10</v>
      </c>
      <c r="O6600" s="30">
        <f t="shared" si="312"/>
        <v>64.5</v>
      </c>
    </row>
    <row r="6601" spans="2:15" x14ac:dyDescent="0.2">
      <c r="B6601" s="13">
        <v>58266</v>
      </c>
      <c r="C6601" s="14">
        <v>42303.2161111112</v>
      </c>
      <c r="D6601" s="7" t="s">
        <v>10</v>
      </c>
      <c r="E6601" s="13">
        <v>2238</v>
      </c>
      <c r="F6601" s="7" t="s">
        <v>35</v>
      </c>
      <c r="G6601" s="7" t="s">
        <v>11</v>
      </c>
      <c r="H6601" s="13">
        <v>10</v>
      </c>
      <c r="I6601" s="13">
        <f>IF(G6601="Male",VLOOKUP(H6601,'Shoe size conversion table'!$B$6:$D$22,2),VLOOKUP(H6601,'Shoe size conversion table'!$J$6:$L$22,2))</f>
        <v>43</v>
      </c>
      <c r="J6601" s="13">
        <f>IF(G6601="Male",VLOOKUP(H6601,'Shoe size conversion table'!$B$6:$D$22,3),VLOOKUP(H6601,'Shoe size conversion table'!$J$6:$L$22,3))</f>
        <v>9.5</v>
      </c>
      <c r="K6601" s="11">
        <v>139</v>
      </c>
      <c r="L6601" s="12">
        <v>0.3</v>
      </c>
      <c r="M6601" s="7">
        <f t="shared" si="310"/>
        <v>2015</v>
      </c>
      <c r="N6601" s="7">
        <f t="shared" si="311"/>
        <v>10</v>
      </c>
      <c r="O6601" s="30">
        <f t="shared" si="312"/>
        <v>97.3</v>
      </c>
    </row>
    <row r="6602" spans="2:15" x14ac:dyDescent="0.2">
      <c r="B6602" s="13">
        <v>58267</v>
      </c>
      <c r="C6602" s="14">
        <v>42303.296111111245</v>
      </c>
      <c r="D6602" s="7" t="s">
        <v>10</v>
      </c>
      <c r="E6602" s="13">
        <v>2149</v>
      </c>
      <c r="F6602" s="7" t="s">
        <v>34</v>
      </c>
      <c r="G6602" s="7" t="s">
        <v>12</v>
      </c>
      <c r="H6602" s="13">
        <v>7.5</v>
      </c>
      <c r="I6602" s="13">
        <f>IF(G6602="Male",VLOOKUP(H6602,'Shoe size conversion table'!$B$6:$D$22,2),VLOOKUP(H6602,'Shoe size conversion table'!$J$6:$L$22,2))</f>
        <v>38</v>
      </c>
      <c r="J6602" s="13">
        <f>IF(G6602="Male",VLOOKUP(H6602,'Shoe size conversion table'!$B$6:$D$22,3),VLOOKUP(H6602,'Shoe size conversion table'!$J$6:$L$22,3))</f>
        <v>5.5</v>
      </c>
      <c r="K6602" s="11">
        <v>129</v>
      </c>
      <c r="L6602" s="12">
        <v>0.1</v>
      </c>
      <c r="M6602" s="7">
        <f t="shared" si="310"/>
        <v>2015</v>
      </c>
      <c r="N6602" s="7">
        <f t="shared" si="311"/>
        <v>10</v>
      </c>
      <c r="O6602" s="30">
        <f t="shared" si="312"/>
        <v>116.10000000000001</v>
      </c>
    </row>
    <row r="6603" spans="2:15" x14ac:dyDescent="0.2">
      <c r="B6603" s="13">
        <v>58268</v>
      </c>
      <c r="C6603" s="14">
        <v>42303.426111111199</v>
      </c>
      <c r="D6603" s="7" t="s">
        <v>8</v>
      </c>
      <c r="E6603" s="13">
        <v>2165</v>
      </c>
      <c r="F6603" s="7" t="s">
        <v>39</v>
      </c>
      <c r="G6603" s="7" t="s">
        <v>11</v>
      </c>
      <c r="H6603" s="13">
        <v>9</v>
      </c>
      <c r="I6603" s="13">
        <f>IF(G6603="Male",VLOOKUP(H6603,'Shoe size conversion table'!$B$6:$D$22,2),VLOOKUP(H6603,'Shoe size conversion table'!$J$6:$L$22,2))</f>
        <v>42</v>
      </c>
      <c r="J6603" s="13">
        <f>IF(G6603="Male",VLOOKUP(H6603,'Shoe size conversion table'!$B$6:$D$22,3),VLOOKUP(H6603,'Shoe size conversion table'!$J$6:$L$22,3))</f>
        <v>8.5</v>
      </c>
      <c r="K6603" s="11">
        <v>149</v>
      </c>
      <c r="L6603" s="12">
        <v>0.1</v>
      </c>
      <c r="M6603" s="7">
        <f t="shared" si="310"/>
        <v>2015</v>
      </c>
      <c r="N6603" s="7">
        <f t="shared" si="311"/>
        <v>10</v>
      </c>
      <c r="O6603" s="30">
        <f t="shared" si="312"/>
        <v>134.1</v>
      </c>
    </row>
    <row r="6604" spans="2:15" x14ac:dyDescent="0.2">
      <c r="B6604" s="13">
        <v>58269</v>
      </c>
      <c r="C6604" s="14">
        <v>42303.6561111111</v>
      </c>
      <c r="D6604" s="7" t="s">
        <v>7</v>
      </c>
      <c r="E6604" s="13">
        <v>2158</v>
      </c>
      <c r="F6604" s="7" t="s">
        <v>43</v>
      </c>
      <c r="G6604" s="7" t="s">
        <v>12</v>
      </c>
      <c r="H6604" s="13">
        <v>10.5</v>
      </c>
      <c r="I6604" s="13">
        <f>IF(G6604="Male",VLOOKUP(H6604,'Shoe size conversion table'!$B$6:$D$22,2),VLOOKUP(H6604,'Shoe size conversion table'!$J$6:$L$22,2))</f>
        <v>41</v>
      </c>
      <c r="J6604" s="13">
        <f>IF(G6604="Male",VLOOKUP(H6604,'Shoe size conversion table'!$B$6:$D$22,3),VLOOKUP(H6604,'Shoe size conversion table'!$J$6:$L$22,3))</f>
        <v>8.5</v>
      </c>
      <c r="K6604" s="11">
        <v>159</v>
      </c>
      <c r="L6604" s="12">
        <v>0</v>
      </c>
      <c r="M6604" s="7">
        <f t="shared" si="310"/>
        <v>2015</v>
      </c>
      <c r="N6604" s="7">
        <f t="shared" si="311"/>
        <v>10</v>
      </c>
      <c r="O6604" s="30">
        <f t="shared" si="312"/>
        <v>159</v>
      </c>
    </row>
    <row r="6605" spans="2:15" x14ac:dyDescent="0.2">
      <c r="B6605" s="13">
        <v>58270</v>
      </c>
      <c r="C6605" s="14">
        <v>42303.68611111131</v>
      </c>
      <c r="D6605" s="7" t="s">
        <v>7</v>
      </c>
      <c r="E6605" s="13">
        <v>2186</v>
      </c>
      <c r="F6605" s="7" t="s">
        <v>57</v>
      </c>
      <c r="G6605" s="7" t="s">
        <v>11</v>
      </c>
      <c r="H6605" s="13">
        <v>9</v>
      </c>
      <c r="I6605" s="13">
        <f>IF(G6605="Male",VLOOKUP(H6605,'Shoe size conversion table'!$B$6:$D$22,2),VLOOKUP(H6605,'Shoe size conversion table'!$J$6:$L$22,2))</f>
        <v>42</v>
      </c>
      <c r="J6605" s="13">
        <f>IF(G6605="Male",VLOOKUP(H6605,'Shoe size conversion table'!$B$6:$D$22,3),VLOOKUP(H6605,'Shoe size conversion table'!$J$6:$L$22,3))</f>
        <v>8.5</v>
      </c>
      <c r="K6605" s="11">
        <v>189</v>
      </c>
      <c r="L6605" s="12">
        <v>0</v>
      </c>
      <c r="M6605" s="7">
        <f t="shared" si="310"/>
        <v>2015</v>
      </c>
      <c r="N6605" s="7">
        <f t="shared" si="311"/>
        <v>10</v>
      </c>
      <c r="O6605" s="30">
        <f t="shared" si="312"/>
        <v>189</v>
      </c>
    </row>
    <row r="6606" spans="2:15" x14ac:dyDescent="0.2">
      <c r="B6606" s="13">
        <v>58271</v>
      </c>
      <c r="C6606" s="14">
        <v>42303.696111111101</v>
      </c>
      <c r="D6606" s="7" t="s">
        <v>7</v>
      </c>
      <c r="E6606" s="13">
        <v>2157</v>
      </c>
      <c r="F6606" s="7" t="s">
        <v>54</v>
      </c>
      <c r="G6606" s="7" t="s">
        <v>12</v>
      </c>
      <c r="H6606" s="13">
        <v>8.5</v>
      </c>
      <c r="I6606" s="13">
        <f>IF(G6606="Male",VLOOKUP(H6606,'Shoe size conversion table'!$B$6:$D$22,2),VLOOKUP(H6606,'Shoe size conversion table'!$J$6:$L$22,2))</f>
        <v>39</v>
      </c>
      <c r="J6606" s="13">
        <f>IF(G6606="Male",VLOOKUP(H6606,'Shoe size conversion table'!$B$6:$D$22,3),VLOOKUP(H6606,'Shoe size conversion table'!$J$6:$L$22,3))</f>
        <v>6.5</v>
      </c>
      <c r="K6606" s="11">
        <v>159</v>
      </c>
      <c r="L6606" s="12">
        <v>0.5</v>
      </c>
      <c r="M6606" s="7">
        <f t="shared" si="310"/>
        <v>2015</v>
      </c>
      <c r="N6606" s="7">
        <f t="shared" si="311"/>
        <v>10</v>
      </c>
      <c r="O6606" s="30">
        <f t="shared" si="312"/>
        <v>79.5</v>
      </c>
    </row>
    <row r="6607" spans="2:15" x14ac:dyDescent="0.2">
      <c r="B6607" s="13">
        <v>58271</v>
      </c>
      <c r="C6607" s="14">
        <v>42303.696111111101</v>
      </c>
      <c r="D6607" s="7" t="s">
        <v>7</v>
      </c>
      <c r="E6607" s="13">
        <v>2196</v>
      </c>
      <c r="F6607" s="7" t="s">
        <v>45</v>
      </c>
      <c r="G6607" s="7" t="s">
        <v>12</v>
      </c>
      <c r="H6607" s="13">
        <v>10</v>
      </c>
      <c r="I6607" s="13" t="str">
        <f>IF(G6607="Male",VLOOKUP(H6607,'Shoe size conversion table'!$B$6:$D$22,2),VLOOKUP(H6607,'Shoe size conversion table'!$J$6:$L$22,2))</f>
        <v>40-41</v>
      </c>
      <c r="J6607" s="13">
        <f>IF(G6607="Male",VLOOKUP(H6607,'Shoe size conversion table'!$B$6:$D$22,3),VLOOKUP(H6607,'Shoe size conversion table'!$J$6:$L$22,3))</f>
        <v>8</v>
      </c>
      <c r="K6607" s="11">
        <v>199</v>
      </c>
      <c r="L6607" s="12">
        <v>0</v>
      </c>
      <c r="M6607" s="7">
        <f t="shared" si="310"/>
        <v>2015</v>
      </c>
      <c r="N6607" s="7">
        <f t="shared" si="311"/>
        <v>10</v>
      </c>
      <c r="O6607" s="30">
        <f t="shared" si="312"/>
        <v>199</v>
      </c>
    </row>
    <row r="6608" spans="2:15" x14ac:dyDescent="0.2">
      <c r="B6608" s="13">
        <v>58271</v>
      </c>
      <c r="C6608" s="14">
        <v>42303.696111111101</v>
      </c>
      <c r="D6608" s="7" t="s">
        <v>7</v>
      </c>
      <c r="E6608" s="13">
        <v>2164</v>
      </c>
      <c r="F6608" s="7" t="s">
        <v>51</v>
      </c>
      <c r="G6608" s="7" t="s">
        <v>11</v>
      </c>
      <c r="H6608" s="13">
        <v>7</v>
      </c>
      <c r="I6608" s="13">
        <f>IF(G6608="Male",VLOOKUP(H6608,'Shoe size conversion table'!$B$6:$D$22,2),VLOOKUP(H6608,'Shoe size conversion table'!$J$6:$L$22,2))</f>
        <v>40</v>
      </c>
      <c r="J6608" s="13">
        <f>IF(G6608="Male",VLOOKUP(H6608,'Shoe size conversion table'!$B$6:$D$22,3),VLOOKUP(H6608,'Shoe size conversion table'!$J$6:$L$22,3))</f>
        <v>6.5</v>
      </c>
      <c r="K6608" s="11">
        <v>139</v>
      </c>
      <c r="L6608" s="12">
        <v>0.2</v>
      </c>
      <c r="M6608" s="7">
        <f t="shared" si="310"/>
        <v>2015</v>
      </c>
      <c r="N6608" s="7">
        <f t="shared" si="311"/>
        <v>10</v>
      </c>
      <c r="O6608" s="30">
        <f t="shared" si="312"/>
        <v>111.2</v>
      </c>
    </row>
    <row r="6609" spans="2:15" x14ac:dyDescent="0.2">
      <c r="B6609" s="13">
        <v>58272</v>
      </c>
      <c r="C6609" s="14">
        <v>42303.706111111103</v>
      </c>
      <c r="D6609" s="7" t="s">
        <v>7</v>
      </c>
      <c r="E6609" s="13">
        <v>2148</v>
      </c>
      <c r="F6609" s="7" t="s">
        <v>49</v>
      </c>
      <c r="G6609" s="7" t="s">
        <v>11</v>
      </c>
      <c r="H6609" s="13">
        <v>13</v>
      </c>
      <c r="I6609" s="13">
        <f>IF(G6609="Male",VLOOKUP(H6609,'Shoe size conversion table'!$B$6:$D$22,2),VLOOKUP(H6609,'Shoe size conversion table'!$J$6:$L$22,2))</f>
        <v>46</v>
      </c>
      <c r="J6609" s="13">
        <f>IF(G6609="Male",VLOOKUP(H6609,'Shoe size conversion table'!$B$6:$D$22,3),VLOOKUP(H6609,'Shoe size conversion table'!$J$6:$L$22,3))</f>
        <v>12.5</v>
      </c>
      <c r="K6609" s="11">
        <v>179</v>
      </c>
      <c r="L6609" s="12">
        <v>0</v>
      </c>
      <c r="M6609" s="7">
        <f t="shared" si="310"/>
        <v>2015</v>
      </c>
      <c r="N6609" s="7">
        <f t="shared" si="311"/>
        <v>10</v>
      </c>
      <c r="O6609" s="30">
        <f t="shared" si="312"/>
        <v>179</v>
      </c>
    </row>
    <row r="6610" spans="2:15" x14ac:dyDescent="0.2">
      <c r="B6610" s="13">
        <v>58273</v>
      </c>
      <c r="C6610" s="14">
        <v>42303.7161111112</v>
      </c>
      <c r="D6610" s="7" t="s">
        <v>7</v>
      </c>
      <c r="E6610" s="13">
        <v>2192</v>
      </c>
      <c r="F6610" s="7" t="s">
        <v>50</v>
      </c>
      <c r="G6610" s="7" t="s">
        <v>11</v>
      </c>
      <c r="H6610" s="13">
        <v>9</v>
      </c>
      <c r="I6610" s="13">
        <f>IF(G6610="Male",VLOOKUP(H6610,'Shoe size conversion table'!$B$6:$D$22,2),VLOOKUP(H6610,'Shoe size conversion table'!$J$6:$L$22,2))</f>
        <v>42</v>
      </c>
      <c r="J6610" s="13">
        <f>IF(G6610="Male",VLOOKUP(H6610,'Shoe size conversion table'!$B$6:$D$22,3),VLOOKUP(H6610,'Shoe size conversion table'!$J$6:$L$22,3))</f>
        <v>8.5</v>
      </c>
      <c r="K6610" s="11">
        <v>149</v>
      </c>
      <c r="L6610" s="12">
        <v>0</v>
      </c>
      <c r="M6610" s="7">
        <f t="shared" si="310"/>
        <v>2015</v>
      </c>
      <c r="N6610" s="7">
        <f t="shared" si="311"/>
        <v>10</v>
      </c>
      <c r="O6610" s="30">
        <f t="shared" si="312"/>
        <v>149</v>
      </c>
    </row>
    <row r="6611" spans="2:15" x14ac:dyDescent="0.2">
      <c r="B6611" s="13">
        <v>58274</v>
      </c>
      <c r="C6611" s="14">
        <v>42303.766111111247</v>
      </c>
      <c r="D6611" s="7" t="s">
        <v>10</v>
      </c>
      <c r="E6611" s="13">
        <v>2190</v>
      </c>
      <c r="F6611" s="7" t="s">
        <v>35</v>
      </c>
      <c r="G6611" s="7" t="s">
        <v>11</v>
      </c>
      <c r="H6611" s="13">
        <v>8</v>
      </c>
      <c r="I6611" s="13">
        <f>IF(G6611="Male",VLOOKUP(H6611,'Shoe size conversion table'!$B$6:$D$22,2),VLOOKUP(H6611,'Shoe size conversion table'!$J$6:$L$22,2))</f>
        <v>41</v>
      </c>
      <c r="J6611" s="13">
        <f>IF(G6611="Male",VLOOKUP(H6611,'Shoe size conversion table'!$B$6:$D$22,3),VLOOKUP(H6611,'Shoe size conversion table'!$J$6:$L$22,3))</f>
        <v>7.5</v>
      </c>
      <c r="K6611" s="11">
        <v>149</v>
      </c>
      <c r="L6611" s="12">
        <v>0.3</v>
      </c>
      <c r="M6611" s="7">
        <f t="shared" si="310"/>
        <v>2015</v>
      </c>
      <c r="N6611" s="7">
        <f t="shared" si="311"/>
        <v>10</v>
      </c>
      <c r="O6611" s="30">
        <f t="shared" si="312"/>
        <v>104.3</v>
      </c>
    </row>
    <row r="6612" spans="2:15" x14ac:dyDescent="0.2">
      <c r="B6612" s="13">
        <v>58275</v>
      </c>
      <c r="C6612" s="14">
        <v>42303.796111111202</v>
      </c>
      <c r="D6612" s="7" t="s">
        <v>8</v>
      </c>
      <c r="E6612" s="13">
        <v>2177</v>
      </c>
      <c r="F6612" s="7" t="s">
        <v>42</v>
      </c>
      <c r="G6612" s="7" t="s">
        <v>12</v>
      </c>
      <c r="H6612" s="13">
        <v>7</v>
      </c>
      <c r="I6612" s="13" t="str">
        <f>IF(G6612="Male",VLOOKUP(H6612,'Shoe size conversion table'!$B$6:$D$22,2),VLOOKUP(H6612,'Shoe size conversion table'!$J$6:$L$22,2))</f>
        <v>37-38</v>
      </c>
      <c r="J6612" s="13">
        <f>IF(G6612="Male",VLOOKUP(H6612,'Shoe size conversion table'!$B$6:$D$22,3),VLOOKUP(H6612,'Shoe size conversion table'!$J$6:$L$22,3))</f>
        <v>5</v>
      </c>
      <c r="K6612" s="11">
        <v>149</v>
      </c>
      <c r="L6612" s="12">
        <v>0.1</v>
      </c>
      <c r="M6612" s="7">
        <f t="shared" si="310"/>
        <v>2015</v>
      </c>
      <c r="N6612" s="7">
        <f t="shared" si="311"/>
        <v>10</v>
      </c>
      <c r="O6612" s="30">
        <f t="shared" si="312"/>
        <v>134.1</v>
      </c>
    </row>
    <row r="6613" spans="2:15" x14ac:dyDescent="0.2">
      <c r="B6613" s="13">
        <v>58276</v>
      </c>
      <c r="C6613" s="14">
        <v>42303.836111111304</v>
      </c>
      <c r="D6613" s="7" t="s">
        <v>10</v>
      </c>
      <c r="E6613" s="13">
        <v>2194</v>
      </c>
      <c r="F6613" s="7" t="s">
        <v>35</v>
      </c>
      <c r="G6613" s="7" t="s">
        <v>12</v>
      </c>
      <c r="H6613" s="13">
        <v>6.5</v>
      </c>
      <c r="I6613" s="13">
        <f>IF(G6613="Male",VLOOKUP(H6613,'Shoe size conversion table'!$B$6:$D$22,2),VLOOKUP(H6613,'Shoe size conversion table'!$J$6:$L$22,2))</f>
        <v>37</v>
      </c>
      <c r="J6613" s="13">
        <f>IF(G6613="Male",VLOOKUP(H6613,'Shoe size conversion table'!$B$6:$D$22,3),VLOOKUP(H6613,'Shoe size conversion table'!$J$6:$L$22,3))</f>
        <v>4.5</v>
      </c>
      <c r="K6613" s="11">
        <v>179</v>
      </c>
      <c r="L6613" s="12">
        <v>0</v>
      </c>
      <c r="M6613" s="7">
        <f t="shared" si="310"/>
        <v>2015</v>
      </c>
      <c r="N6613" s="7">
        <f t="shared" si="311"/>
        <v>10</v>
      </c>
      <c r="O6613" s="30">
        <f t="shared" si="312"/>
        <v>179</v>
      </c>
    </row>
    <row r="6614" spans="2:15" x14ac:dyDescent="0.2">
      <c r="B6614" s="13">
        <v>58277</v>
      </c>
      <c r="C6614" s="14">
        <v>42303.866111111245</v>
      </c>
      <c r="D6614" s="7" t="s">
        <v>10</v>
      </c>
      <c r="E6614" s="13">
        <v>2212</v>
      </c>
      <c r="F6614" s="7" t="s">
        <v>34</v>
      </c>
      <c r="G6614" s="7" t="s">
        <v>11</v>
      </c>
      <c r="H6614" s="13">
        <v>6</v>
      </c>
      <c r="I6614" s="13">
        <f>IF(G6614="Male",VLOOKUP(H6614,'Shoe size conversion table'!$B$6:$D$22,2),VLOOKUP(H6614,'Shoe size conversion table'!$J$6:$L$22,2))</f>
        <v>39</v>
      </c>
      <c r="J6614" s="13">
        <f>IF(G6614="Male",VLOOKUP(H6614,'Shoe size conversion table'!$B$6:$D$22,3),VLOOKUP(H6614,'Shoe size conversion table'!$J$6:$L$22,3))</f>
        <v>5.5</v>
      </c>
      <c r="K6614" s="11">
        <v>139</v>
      </c>
      <c r="L6614" s="12">
        <v>0.3</v>
      </c>
      <c r="M6614" s="7">
        <f t="shared" si="310"/>
        <v>2015</v>
      </c>
      <c r="N6614" s="7">
        <f t="shared" si="311"/>
        <v>10</v>
      </c>
      <c r="O6614" s="30">
        <f t="shared" si="312"/>
        <v>97.3</v>
      </c>
    </row>
    <row r="6615" spans="2:15" x14ac:dyDescent="0.2">
      <c r="B6615" s="13">
        <v>58278</v>
      </c>
      <c r="C6615" s="14">
        <v>42303.946111111247</v>
      </c>
      <c r="D6615" s="7" t="s">
        <v>7</v>
      </c>
      <c r="E6615" s="13">
        <v>2219</v>
      </c>
      <c r="F6615" s="7" t="s">
        <v>48</v>
      </c>
      <c r="G6615" s="7" t="s">
        <v>11</v>
      </c>
      <c r="H6615" s="13">
        <v>10</v>
      </c>
      <c r="I6615" s="13">
        <f>IF(G6615="Male",VLOOKUP(H6615,'Shoe size conversion table'!$B$6:$D$22,2),VLOOKUP(H6615,'Shoe size conversion table'!$J$6:$L$22,2))</f>
        <v>43</v>
      </c>
      <c r="J6615" s="13">
        <f>IF(G6615="Male",VLOOKUP(H6615,'Shoe size conversion table'!$B$6:$D$22,3),VLOOKUP(H6615,'Shoe size conversion table'!$J$6:$L$22,3))</f>
        <v>9.5</v>
      </c>
      <c r="K6615" s="11">
        <v>149</v>
      </c>
      <c r="L6615" s="12">
        <v>0</v>
      </c>
      <c r="M6615" s="7">
        <f t="shared" si="310"/>
        <v>2015</v>
      </c>
      <c r="N6615" s="7">
        <f t="shared" si="311"/>
        <v>10</v>
      </c>
      <c r="O6615" s="30">
        <f t="shared" si="312"/>
        <v>149</v>
      </c>
    </row>
    <row r="6616" spans="2:15" x14ac:dyDescent="0.2">
      <c r="B6616" s="13">
        <v>58279</v>
      </c>
      <c r="C6616" s="14">
        <v>42304.026111111249</v>
      </c>
      <c r="D6616" s="7" t="s">
        <v>8</v>
      </c>
      <c r="E6616" s="13">
        <v>2153</v>
      </c>
      <c r="F6616" s="7" t="s">
        <v>38</v>
      </c>
      <c r="G6616" s="7" t="s">
        <v>11</v>
      </c>
      <c r="H6616" s="13">
        <v>11</v>
      </c>
      <c r="I6616" s="13">
        <f>IF(G6616="Male",VLOOKUP(H6616,'Shoe size conversion table'!$B$6:$D$22,2),VLOOKUP(H6616,'Shoe size conversion table'!$J$6:$L$22,2))</f>
        <v>44</v>
      </c>
      <c r="J6616" s="13">
        <f>IF(G6616="Male",VLOOKUP(H6616,'Shoe size conversion table'!$B$6:$D$22,3),VLOOKUP(H6616,'Shoe size conversion table'!$J$6:$L$22,3))</f>
        <v>10.5</v>
      </c>
      <c r="K6616" s="11">
        <v>139</v>
      </c>
      <c r="L6616" s="12">
        <v>0</v>
      </c>
      <c r="M6616" s="7">
        <f t="shared" si="310"/>
        <v>2015</v>
      </c>
      <c r="N6616" s="7">
        <f t="shared" si="311"/>
        <v>10</v>
      </c>
      <c r="O6616" s="30">
        <f t="shared" si="312"/>
        <v>139</v>
      </c>
    </row>
    <row r="6617" spans="2:15" x14ac:dyDescent="0.2">
      <c r="B6617" s="13">
        <v>58280</v>
      </c>
      <c r="C6617" s="14">
        <v>42304.096111111103</v>
      </c>
      <c r="D6617" s="7" t="s">
        <v>8</v>
      </c>
      <c r="E6617" s="13">
        <v>2199</v>
      </c>
      <c r="F6617" s="7" t="s">
        <v>37</v>
      </c>
      <c r="G6617" s="7" t="s">
        <v>11</v>
      </c>
      <c r="H6617" s="13">
        <v>9</v>
      </c>
      <c r="I6617" s="13">
        <f>IF(G6617="Male",VLOOKUP(H6617,'Shoe size conversion table'!$B$6:$D$22,2),VLOOKUP(H6617,'Shoe size conversion table'!$J$6:$L$22,2))</f>
        <v>42</v>
      </c>
      <c r="J6617" s="13">
        <f>IF(G6617="Male",VLOOKUP(H6617,'Shoe size conversion table'!$B$6:$D$22,3),VLOOKUP(H6617,'Shoe size conversion table'!$J$6:$L$22,3))</f>
        <v>8.5</v>
      </c>
      <c r="K6617" s="11">
        <v>199</v>
      </c>
      <c r="L6617" s="12">
        <v>0</v>
      </c>
      <c r="M6617" s="7">
        <f t="shared" si="310"/>
        <v>2015</v>
      </c>
      <c r="N6617" s="7">
        <f t="shared" si="311"/>
        <v>10</v>
      </c>
      <c r="O6617" s="30">
        <f t="shared" si="312"/>
        <v>199</v>
      </c>
    </row>
    <row r="6618" spans="2:15" x14ac:dyDescent="0.2">
      <c r="B6618" s="13">
        <v>58281</v>
      </c>
      <c r="C6618" s="14">
        <v>42304.136111111104</v>
      </c>
      <c r="D6618" s="7" t="s">
        <v>10</v>
      </c>
      <c r="E6618" s="13">
        <v>2238</v>
      </c>
      <c r="F6618" s="7" t="s">
        <v>35</v>
      </c>
      <c r="G6618" s="7" t="s">
        <v>12</v>
      </c>
      <c r="H6618" s="13">
        <v>8.5</v>
      </c>
      <c r="I6618" s="13">
        <f>IF(G6618="Male",VLOOKUP(H6618,'Shoe size conversion table'!$B$6:$D$22,2),VLOOKUP(H6618,'Shoe size conversion table'!$J$6:$L$22,2))</f>
        <v>39</v>
      </c>
      <c r="J6618" s="13">
        <f>IF(G6618="Male",VLOOKUP(H6618,'Shoe size conversion table'!$B$6:$D$22,3),VLOOKUP(H6618,'Shoe size conversion table'!$J$6:$L$22,3))</f>
        <v>6.5</v>
      </c>
      <c r="K6618" s="11">
        <v>149</v>
      </c>
      <c r="L6618" s="12">
        <v>0</v>
      </c>
      <c r="M6618" s="7">
        <f t="shared" si="310"/>
        <v>2015</v>
      </c>
      <c r="N6618" s="7">
        <f t="shared" si="311"/>
        <v>10</v>
      </c>
      <c r="O6618" s="30">
        <f t="shared" si="312"/>
        <v>149</v>
      </c>
    </row>
    <row r="6619" spans="2:15" x14ac:dyDescent="0.2">
      <c r="B6619" s="13">
        <v>58282</v>
      </c>
      <c r="C6619" s="14">
        <v>42304.2161111112</v>
      </c>
      <c r="D6619" s="7" t="s">
        <v>10</v>
      </c>
      <c r="E6619" s="13">
        <v>2205</v>
      </c>
      <c r="F6619" s="7" t="s">
        <v>34</v>
      </c>
      <c r="G6619" s="7" t="s">
        <v>12</v>
      </c>
      <c r="H6619" s="13">
        <v>7.5</v>
      </c>
      <c r="I6619" s="13">
        <f>IF(G6619="Male",VLOOKUP(H6619,'Shoe size conversion table'!$B$6:$D$22,2),VLOOKUP(H6619,'Shoe size conversion table'!$J$6:$L$22,2))</f>
        <v>38</v>
      </c>
      <c r="J6619" s="13">
        <f>IF(G6619="Male",VLOOKUP(H6619,'Shoe size conversion table'!$B$6:$D$22,3),VLOOKUP(H6619,'Shoe size conversion table'!$J$6:$L$22,3))</f>
        <v>5.5</v>
      </c>
      <c r="K6619" s="11">
        <v>159</v>
      </c>
      <c r="L6619" s="12">
        <v>0</v>
      </c>
      <c r="M6619" s="7">
        <f t="shared" si="310"/>
        <v>2015</v>
      </c>
      <c r="N6619" s="7">
        <f t="shared" si="311"/>
        <v>10</v>
      </c>
      <c r="O6619" s="30">
        <f t="shared" si="312"/>
        <v>159</v>
      </c>
    </row>
    <row r="6620" spans="2:15" x14ac:dyDescent="0.2">
      <c r="B6620" s="13">
        <v>58283</v>
      </c>
      <c r="C6620" s="14">
        <v>42304.316111111199</v>
      </c>
      <c r="D6620" s="7" t="s">
        <v>7</v>
      </c>
      <c r="E6620" s="13">
        <v>2228</v>
      </c>
      <c r="F6620" s="7" t="s">
        <v>45</v>
      </c>
      <c r="G6620" s="7" t="s">
        <v>12</v>
      </c>
      <c r="H6620" s="13">
        <v>8</v>
      </c>
      <c r="I6620" s="13" t="str">
        <f>IF(G6620="Male",VLOOKUP(H6620,'Shoe size conversion table'!$B$6:$D$22,2),VLOOKUP(H6620,'Shoe size conversion table'!$J$6:$L$22,2))</f>
        <v>38-39</v>
      </c>
      <c r="J6620" s="13">
        <f>IF(G6620="Male",VLOOKUP(H6620,'Shoe size conversion table'!$B$6:$D$22,3),VLOOKUP(H6620,'Shoe size conversion table'!$J$6:$L$22,3))</f>
        <v>6</v>
      </c>
      <c r="K6620" s="11">
        <v>189</v>
      </c>
      <c r="L6620" s="12">
        <v>0</v>
      </c>
      <c r="M6620" s="7">
        <f t="shared" si="310"/>
        <v>2015</v>
      </c>
      <c r="N6620" s="7">
        <f t="shared" si="311"/>
        <v>10</v>
      </c>
      <c r="O6620" s="30">
        <f t="shared" si="312"/>
        <v>189</v>
      </c>
    </row>
    <row r="6621" spans="2:15" x14ac:dyDescent="0.2">
      <c r="B6621" s="13">
        <v>58284</v>
      </c>
      <c r="C6621" s="14">
        <v>42304.316111111199</v>
      </c>
      <c r="D6621" s="7" t="s">
        <v>10</v>
      </c>
      <c r="E6621" s="13">
        <v>2188</v>
      </c>
      <c r="F6621" s="7" t="s">
        <v>35</v>
      </c>
      <c r="G6621" s="7" t="s">
        <v>12</v>
      </c>
      <c r="H6621" s="13">
        <v>8</v>
      </c>
      <c r="I6621" s="13" t="str">
        <f>IF(G6621="Male",VLOOKUP(H6621,'Shoe size conversion table'!$B$6:$D$22,2),VLOOKUP(H6621,'Shoe size conversion table'!$J$6:$L$22,2))</f>
        <v>38-39</v>
      </c>
      <c r="J6621" s="13">
        <f>IF(G6621="Male",VLOOKUP(H6621,'Shoe size conversion table'!$B$6:$D$22,3),VLOOKUP(H6621,'Shoe size conversion table'!$J$6:$L$22,3))</f>
        <v>6</v>
      </c>
      <c r="K6621" s="11">
        <v>199</v>
      </c>
      <c r="L6621" s="12">
        <v>0</v>
      </c>
      <c r="M6621" s="7">
        <f t="shared" si="310"/>
        <v>2015</v>
      </c>
      <c r="N6621" s="7">
        <f t="shared" si="311"/>
        <v>10</v>
      </c>
      <c r="O6621" s="30">
        <f t="shared" si="312"/>
        <v>199</v>
      </c>
    </row>
    <row r="6622" spans="2:15" x14ac:dyDescent="0.2">
      <c r="B6622" s="13">
        <v>58285</v>
      </c>
      <c r="C6622" s="14">
        <v>42304.426111111097</v>
      </c>
      <c r="D6622" s="7" t="s">
        <v>7</v>
      </c>
      <c r="E6622" s="13">
        <v>2236</v>
      </c>
      <c r="F6622" s="7" t="s">
        <v>48</v>
      </c>
      <c r="G6622" s="7" t="s">
        <v>11</v>
      </c>
      <c r="H6622" s="13">
        <v>10.5</v>
      </c>
      <c r="I6622" s="13" t="str">
        <f>IF(G6622="Male",VLOOKUP(H6622,'Shoe size conversion table'!$B$6:$D$22,2),VLOOKUP(H6622,'Shoe size conversion table'!$J$6:$L$22,2))</f>
        <v>43-44</v>
      </c>
      <c r="J6622" s="13">
        <f>IF(G6622="Male",VLOOKUP(H6622,'Shoe size conversion table'!$B$6:$D$22,3),VLOOKUP(H6622,'Shoe size conversion table'!$J$6:$L$22,3))</f>
        <v>10</v>
      </c>
      <c r="K6622" s="11">
        <v>139</v>
      </c>
      <c r="L6622" s="12">
        <v>0</v>
      </c>
      <c r="M6622" s="7">
        <f t="shared" si="310"/>
        <v>2015</v>
      </c>
      <c r="N6622" s="7">
        <f t="shared" si="311"/>
        <v>10</v>
      </c>
      <c r="O6622" s="30">
        <f t="shared" si="312"/>
        <v>139</v>
      </c>
    </row>
    <row r="6623" spans="2:15" x14ac:dyDescent="0.2">
      <c r="B6623" s="13">
        <v>58286</v>
      </c>
      <c r="C6623" s="14">
        <v>42304.476111111304</v>
      </c>
      <c r="D6623" s="7" t="s">
        <v>8</v>
      </c>
      <c r="E6623" s="13">
        <v>2197</v>
      </c>
      <c r="F6623" s="7" t="s">
        <v>40</v>
      </c>
      <c r="G6623" s="7" t="s">
        <v>12</v>
      </c>
      <c r="H6623" s="13">
        <v>10</v>
      </c>
      <c r="I6623" s="13" t="str">
        <f>IF(G6623="Male",VLOOKUP(H6623,'Shoe size conversion table'!$B$6:$D$22,2),VLOOKUP(H6623,'Shoe size conversion table'!$J$6:$L$22,2))</f>
        <v>40-41</v>
      </c>
      <c r="J6623" s="13">
        <f>IF(G6623="Male",VLOOKUP(H6623,'Shoe size conversion table'!$B$6:$D$22,3),VLOOKUP(H6623,'Shoe size conversion table'!$J$6:$L$22,3))</f>
        <v>8</v>
      </c>
      <c r="K6623" s="11">
        <v>169</v>
      </c>
      <c r="L6623" s="12">
        <v>0.5</v>
      </c>
      <c r="M6623" s="7">
        <f t="shared" si="310"/>
        <v>2015</v>
      </c>
      <c r="N6623" s="7">
        <f t="shared" si="311"/>
        <v>10</v>
      </c>
      <c r="O6623" s="30">
        <f t="shared" si="312"/>
        <v>84.5</v>
      </c>
    </row>
    <row r="6624" spans="2:15" x14ac:dyDescent="0.2">
      <c r="B6624" s="13">
        <v>58287</v>
      </c>
      <c r="C6624" s="14">
        <v>42304.6561111111</v>
      </c>
      <c r="D6624" s="7" t="s">
        <v>7</v>
      </c>
      <c r="E6624" s="13">
        <v>2197</v>
      </c>
      <c r="F6624" s="7" t="s">
        <v>45</v>
      </c>
      <c r="G6624" s="7" t="s">
        <v>11</v>
      </c>
      <c r="H6624" s="13">
        <v>6</v>
      </c>
      <c r="I6624" s="13">
        <f>IF(G6624="Male",VLOOKUP(H6624,'Shoe size conversion table'!$B$6:$D$22,2),VLOOKUP(H6624,'Shoe size conversion table'!$J$6:$L$22,2))</f>
        <v>39</v>
      </c>
      <c r="J6624" s="13">
        <f>IF(G6624="Male",VLOOKUP(H6624,'Shoe size conversion table'!$B$6:$D$22,3),VLOOKUP(H6624,'Shoe size conversion table'!$J$6:$L$22,3))</f>
        <v>5.5</v>
      </c>
      <c r="K6624" s="11">
        <v>149</v>
      </c>
      <c r="L6624" s="12">
        <v>0.1</v>
      </c>
      <c r="M6624" s="7">
        <f t="shared" si="310"/>
        <v>2015</v>
      </c>
      <c r="N6624" s="7">
        <f t="shared" si="311"/>
        <v>10</v>
      </c>
      <c r="O6624" s="30">
        <f t="shared" si="312"/>
        <v>134.1</v>
      </c>
    </row>
    <row r="6625" spans="2:15" x14ac:dyDescent="0.2">
      <c r="B6625" s="13">
        <v>58288</v>
      </c>
      <c r="C6625" s="14">
        <v>42304.706111111307</v>
      </c>
      <c r="D6625" s="7" t="s">
        <v>8</v>
      </c>
      <c r="E6625" s="13">
        <v>2209</v>
      </c>
      <c r="F6625" s="7" t="s">
        <v>41</v>
      </c>
      <c r="G6625" s="7" t="s">
        <v>12</v>
      </c>
      <c r="H6625" s="13">
        <v>6</v>
      </c>
      <c r="I6625" s="13" t="str">
        <f>IF(G6625="Male",VLOOKUP(H6625,'Shoe size conversion table'!$B$6:$D$22,2),VLOOKUP(H6625,'Shoe size conversion table'!$J$6:$L$22,2))</f>
        <v>36-37</v>
      </c>
      <c r="J6625" s="13">
        <f>IF(G6625="Male",VLOOKUP(H6625,'Shoe size conversion table'!$B$6:$D$22,3),VLOOKUP(H6625,'Shoe size conversion table'!$J$6:$L$22,3))</f>
        <v>4</v>
      </c>
      <c r="K6625" s="11">
        <v>159</v>
      </c>
      <c r="L6625" s="12">
        <v>0.1</v>
      </c>
      <c r="M6625" s="7">
        <f t="shared" si="310"/>
        <v>2015</v>
      </c>
      <c r="N6625" s="7">
        <f t="shared" si="311"/>
        <v>10</v>
      </c>
      <c r="O6625" s="30">
        <f t="shared" si="312"/>
        <v>143.1</v>
      </c>
    </row>
    <row r="6626" spans="2:15" x14ac:dyDescent="0.2">
      <c r="B6626" s="13">
        <v>58289</v>
      </c>
      <c r="C6626" s="14">
        <v>42304.766111111101</v>
      </c>
      <c r="D6626" s="7" t="s">
        <v>8</v>
      </c>
      <c r="E6626" s="13">
        <v>2167</v>
      </c>
      <c r="F6626" s="7" t="s">
        <v>38</v>
      </c>
      <c r="G6626" s="7" t="s">
        <v>12</v>
      </c>
      <c r="H6626" s="13">
        <v>7.5</v>
      </c>
      <c r="I6626" s="13">
        <f>IF(G6626="Male",VLOOKUP(H6626,'Shoe size conversion table'!$B$6:$D$22,2),VLOOKUP(H6626,'Shoe size conversion table'!$J$6:$L$22,2))</f>
        <v>38</v>
      </c>
      <c r="J6626" s="13">
        <f>IF(G6626="Male",VLOOKUP(H6626,'Shoe size conversion table'!$B$6:$D$22,3),VLOOKUP(H6626,'Shoe size conversion table'!$J$6:$L$22,3))</f>
        <v>5.5</v>
      </c>
      <c r="K6626" s="11">
        <v>199</v>
      </c>
      <c r="L6626" s="12">
        <v>0.3</v>
      </c>
      <c r="M6626" s="7">
        <f t="shared" si="310"/>
        <v>2015</v>
      </c>
      <c r="N6626" s="7">
        <f t="shared" si="311"/>
        <v>10</v>
      </c>
      <c r="O6626" s="30">
        <f t="shared" si="312"/>
        <v>139.29999999999998</v>
      </c>
    </row>
    <row r="6627" spans="2:15" x14ac:dyDescent="0.2">
      <c r="B6627" s="13">
        <v>58290</v>
      </c>
      <c r="C6627" s="14">
        <v>42304.796111111202</v>
      </c>
      <c r="D6627" s="7" t="s">
        <v>8</v>
      </c>
      <c r="E6627" s="13">
        <v>2184</v>
      </c>
      <c r="F6627" s="7" t="s">
        <v>38</v>
      </c>
      <c r="G6627" s="7" t="s">
        <v>11</v>
      </c>
      <c r="H6627" s="13">
        <v>9</v>
      </c>
      <c r="I6627" s="13">
        <f>IF(G6627="Male",VLOOKUP(H6627,'Shoe size conversion table'!$B$6:$D$22,2),VLOOKUP(H6627,'Shoe size conversion table'!$J$6:$L$22,2))</f>
        <v>42</v>
      </c>
      <c r="J6627" s="13">
        <f>IF(G6627="Male",VLOOKUP(H6627,'Shoe size conversion table'!$B$6:$D$22,3),VLOOKUP(H6627,'Shoe size conversion table'!$J$6:$L$22,3))</f>
        <v>8.5</v>
      </c>
      <c r="K6627" s="11">
        <v>189</v>
      </c>
      <c r="L6627" s="12">
        <v>0.5</v>
      </c>
      <c r="M6627" s="7">
        <f t="shared" si="310"/>
        <v>2015</v>
      </c>
      <c r="N6627" s="7">
        <f t="shared" si="311"/>
        <v>10</v>
      </c>
      <c r="O6627" s="30">
        <f t="shared" si="312"/>
        <v>94.5</v>
      </c>
    </row>
    <row r="6628" spans="2:15" x14ac:dyDescent="0.2">
      <c r="B6628" s="13">
        <v>58291</v>
      </c>
      <c r="C6628" s="14">
        <v>42304.836111111304</v>
      </c>
      <c r="D6628" s="7" t="s">
        <v>8</v>
      </c>
      <c r="E6628" s="13">
        <v>2241</v>
      </c>
      <c r="F6628" s="7" t="s">
        <v>39</v>
      </c>
      <c r="G6628" s="7" t="s">
        <v>11</v>
      </c>
      <c r="H6628" s="13">
        <v>10</v>
      </c>
      <c r="I6628" s="13">
        <f>IF(G6628="Male",VLOOKUP(H6628,'Shoe size conversion table'!$B$6:$D$22,2),VLOOKUP(H6628,'Shoe size conversion table'!$J$6:$L$22,2))</f>
        <v>43</v>
      </c>
      <c r="J6628" s="13">
        <f>IF(G6628="Male",VLOOKUP(H6628,'Shoe size conversion table'!$B$6:$D$22,3),VLOOKUP(H6628,'Shoe size conversion table'!$J$6:$L$22,3))</f>
        <v>9.5</v>
      </c>
      <c r="K6628" s="11">
        <v>159</v>
      </c>
      <c r="L6628" s="12">
        <v>0</v>
      </c>
      <c r="M6628" s="7">
        <f t="shared" si="310"/>
        <v>2015</v>
      </c>
      <c r="N6628" s="7">
        <f t="shared" si="311"/>
        <v>10</v>
      </c>
      <c r="O6628" s="30">
        <f t="shared" si="312"/>
        <v>159</v>
      </c>
    </row>
    <row r="6629" spans="2:15" x14ac:dyDescent="0.2">
      <c r="B6629" s="13">
        <v>58292</v>
      </c>
      <c r="C6629" s="14">
        <v>42304.9061111111</v>
      </c>
      <c r="D6629" s="7" t="s">
        <v>7</v>
      </c>
      <c r="E6629" s="13">
        <v>2149</v>
      </c>
      <c r="F6629" s="7" t="s">
        <v>49</v>
      </c>
      <c r="G6629" s="7" t="s">
        <v>11</v>
      </c>
      <c r="H6629" s="13">
        <v>6</v>
      </c>
      <c r="I6629" s="13">
        <f>IF(G6629="Male",VLOOKUP(H6629,'Shoe size conversion table'!$B$6:$D$22,2),VLOOKUP(H6629,'Shoe size conversion table'!$J$6:$L$22,2))</f>
        <v>39</v>
      </c>
      <c r="J6629" s="13">
        <f>IF(G6629="Male",VLOOKUP(H6629,'Shoe size conversion table'!$B$6:$D$22,3),VLOOKUP(H6629,'Shoe size conversion table'!$J$6:$L$22,3))</f>
        <v>5.5</v>
      </c>
      <c r="K6629" s="11">
        <v>139</v>
      </c>
      <c r="L6629" s="12">
        <v>0.5</v>
      </c>
      <c r="M6629" s="7">
        <f t="shared" si="310"/>
        <v>2015</v>
      </c>
      <c r="N6629" s="7">
        <f t="shared" si="311"/>
        <v>10</v>
      </c>
      <c r="O6629" s="30">
        <f t="shared" si="312"/>
        <v>69.5</v>
      </c>
    </row>
    <row r="6630" spans="2:15" x14ac:dyDescent="0.2">
      <c r="B6630" s="13">
        <v>58293</v>
      </c>
      <c r="C6630" s="14">
        <v>42304.976111111304</v>
      </c>
      <c r="D6630" s="7" t="s">
        <v>7</v>
      </c>
      <c r="E6630" s="13">
        <v>2176</v>
      </c>
      <c r="F6630" s="7" t="s">
        <v>50</v>
      </c>
      <c r="G6630" s="7" t="s">
        <v>12</v>
      </c>
      <c r="H6630" s="13">
        <v>7.5</v>
      </c>
      <c r="I6630" s="13">
        <f>IF(G6630="Male",VLOOKUP(H6630,'Shoe size conversion table'!$B$6:$D$22,2),VLOOKUP(H6630,'Shoe size conversion table'!$J$6:$L$22,2))</f>
        <v>38</v>
      </c>
      <c r="J6630" s="13">
        <f>IF(G6630="Male",VLOOKUP(H6630,'Shoe size conversion table'!$B$6:$D$22,3),VLOOKUP(H6630,'Shoe size conversion table'!$J$6:$L$22,3))</f>
        <v>5.5</v>
      </c>
      <c r="K6630" s="11">
        <v>179</v>
      </c>
      <c r="L6630" s="12">
        <v>0</v>
      </c>
      <c r="M6630" s="7">
        <f t="shared" si="310"/>
        <v>2015</v>
      </c>
      <c r="N6630" s="7">
        <f t="shared" si="311"/>
        <v>10</v>
      </c>
      <c r="O6630" s="30">
        <f t="shared" si="312"/>
        <v>179</v>
      </c>
    </row>
    <row r="6631" spans="2:15" x14ac:dyDescent="0.2">
      <c r="B6631" s="13">
        <v>58294</v>
      </c>
      <c r="C6631" s="14">
        <v>42305.026111111249</v>
      </c>
      <c r="D6631" s="7" t="s">
        <v>8</v>
      </c>
      <c r="E6631" s="13">
        <v>2197</v>
      </c>
      <c r="F6631" s="7" t="s">
        <v>38</v>
      </c>
      <c r="G6631" s="7" t="s">
        <v>11</v>
      </c>
      <c r="H6631" s="13">
        <v>8.5</v>
      </c>
      <c r="I6631" s="13" t="str">
        <f>IF(G6631="Male",VLOOKUP(H6631,'Shoe size conversion table'!$B$6:$D$22,2),VLOOKUP(H6631,'Shoe size conversion table'!$J$6:$L$22,2))</f>
        <v>41-42</v>
      </c>
      <c r="J6631" s="13">
        <f>IF(G6631="Male",VLOOKUP(H6631,'Shoe size conversion table'!$B$6:$D$22,3),VLOOKUP(H6631,'Shoe size conversion table'!$J$6:$L$22,3))</f>
        <v>8</v>
      </c>
      <c r="K6631" s="11">
        <v>139</v>
      </c>
      <c r="L6631" s="12">
        <v>0</v>
      </c>
      <c r="M6631" s="7">
        <f t="shared" si="310"/>
        <v>2015</v>
      </c>
      <c r="N6631" s="7">
        <f t="shared" si="311"/>
        <v>10</v>
      </c>
      <c r="O6631" s="30">
        <f t="shared" si="312"/>
        <v>139</v>
      </c>
    </row>
    <row r="6632" spans="2:15" x14ac:dyDescent="0.2">
      <c r="B6632" s="13">
        <v>58295</v>
      </c>
      <c r="C6632" s="14">
        <v>42305.066111111308</v>
      </c>
      <c r="D6632" s="7" t="s">
        <v>10</v>
      </c>
      <c r="E6632" s="13">
        <v>2205</v>
      </c>
      <c r="F6632" s="7" t="s">
        <v>35</v>
      </c>
      <c r="G6632" s="7" t="s">
        <v>11</v>
      </c>
      <c r="H6632" s="13">
        <v>9</v>
      </c>
      <c r="I6632" s="13">
        <f>IF(G6632="Male",VLOOKUP(H6632,'Shoe size conversion table'!$B$6:$D$22,2),VLOOKUP(H6632,'Shoe size conversion table'!$J$6:$L$22,2))</f>
        <v>42</v>
      </c>
      <c r="J6632" s="13">
        <f>IF(G6632="Male",VLOOKUP(H6632,'Shoe size conversion table'!$B$6:$D$22,3),VLOOKUP(H6632,'Shoe size conversion table'!$J$6:$L$22,3))</f>
        <v>8.5</v>
      </c>
      <c r="K6632" s="11">
        <v>139</v>
      </c>
      <c r="L6632" s="12">
        <v>0.2</v>
      </c>
      <c r="M6632" s="7">
        <f t="shared" si="310"/>
        <v>2015</v>
      </c>
      <c r="N6632" s="7">
        <f t="shared" si="311"/>
        <v>10</v>
      </c>
      <c r="O6632" s="30">
        <f t="shared" si="312"/>
        <v>111.2</v>
      </c>
    </row>
    <row r="6633" spans="2:15" x14ac:dyDescent="0.2">
      <c r="B6633" s="13">
        <v>58296</v>
      </c>
      <c r="C6633" s="14">
        <v>42305.136111111104</v>
      </c>
      <c r="D6633" s="7" t="s">
        <v>7</v>
      </c>
      <c r="E6633" s="13">
        <v>2163</v>
      </c>
      <c r="F6633" s="7" t="s">
        <v>49</v>
      </c>
      <c r="G6633" s="7" t="s">
        <v>11</v>
      </c>
      <c r="H6633" s="13">
        <v>10.5</v>
      </c>
      <c r="I6633" s="13" t="str">
        <f>IF(G6633="Male",VLOOKUP(H6633,'Shoe size conversion table'!$B$6:$D$22,2),VLOOKUP(H6633,'Shoe size conversion table'!$J$6:$L$22,2))</f>
        <v>43-44</v>
      </c>
      <c r="J6633" s="13">
        <f>IF(G6633="Male",VLOOKUP(H6633,'Shoe size conversion table'!$B$6:$D$22,3),VLOOKUP(H6633,'Shoe size conversion table'!$J$6:$L$22,3))</f>
        <v>10</v>
      </c>
      <c r="K6633" s="11">
        <v>129</v>
      </c>
      <c r="L6633" s="12">
        <v>0</v>
      </c>
      <c r="M6633" s="7">
        <f t="shared" si="310"/>
        <v>2015</v>
      </c>
      <c r="N6633" s="7">
        <f t="shared" si="311"/>
        <v>10</v>
      </c>
      <c r="O6633" s="30">
        <f t="shared" si="312"/>
        <v>129</v>
      </c>
    </row>
    <row r="6634" spans="2:15" x14ac:dyDescent="0.2">
      <c r="B6634" s="13">
        <v>58297</v>
      </c>
      <c r="C6634" s="14">
        <v>42305.316111111199</v>
      </c>
      <c r="D6634" s="7" t="s">
        <v>10</v>
      </c>
      <c r="E6634" s="13">
        <v>2218</v>
      </c>
      <c r="F6634" s="7" t="s">
        <v>34</v>
      </c>
      <c r="G6634" s="7" t="s">
        <v>11</v>
      </c>
      <c r="H6634" s="13">
        <v>14</v>
      </c>
      <c r="I6634" s="13">
        <f>IF(G6634="Male",VLOOKUP(H6634,'Shoe size conversion table'!$B$6:$D$22,2),VLOOKUP(H6634,'Shoe size conversion table'!$J$6:$L$22,2))</f>
        <v>47</v>
      </c>
      <c r="J6634" s="13">
        <f>IF(G6634="Male",VLOOKUP(H6634,'Shoe size conversion table'!$B$6:$D$22,3),VLOOKUP(H6634,'Shoe size conversion table'!$J$6:$L$22,3))</f>
        <v>13.5</v>
      </c>
      <c r="K6634" s="11">
        <v>149</v>
      </c>
      <c r="L6634" s="12">
        <v>0.5</v>
      </c>
      <c r="M6634" s="7">
        <f t="shared" si="310"/>
        <v>2015</v>
      </c>
      <c r="N6634" s="7">
        <f t="shared" si="311"/>
        <v>10</v>
      </c>
      <c r="O6634" s="30">
        <f t="shared" si="312"/>
        <v>74.5</v>
      </c>
    </row>
    <row r="6635" spans="2:15" x14ac:dyDescent="0.2">
      <c r="B6635" s="13">
        <v>58298</v>
      </c>
      <c r="C6635" s="14">
        <v>42305.316111111249</v>
      </c>
      <c r="D6635" s="7" t="s">
        <v>7</v>
      </c>
      <c r="E6635" s="13">
        <v>2180</v>
      </c>
      <c r="F6635" s="7" t="s">
        <v>43</v>
      </c>
      <c r="G6635" s="7" t="s">
        <v>12</v>
      </c>
      <c r="H6635" s="13">
        <v>9</v>
      </c>
      <c r="I6635" s="13" t="str">
        <f>IF(G6635="Male",VLOOKUP(H6635,'Shoe size conversion table'!$B$6:$D$22,2),VLOOKUP(H6635,'Shoe size conversion table'!$J$6:$L$22,2))</f>
        <v>39-40</v>
      </c>
      <c r="J6635" s="13">
        <f>IF(G6635="Male",VLOOKUP(H6635,'Shoe size conversion table'!$B$6:$D$22,3),VLOOKUP(H6635,'Shoe size conversion table'!$J$6:$L$22,3))</f>
        <v>7</v>
      </c>
      <c r="K6635" s="11">
        <v>189</v>
      </c>
      <c r="L6635" s="12">
        <v>0.1</v>
      </c>
      <c r="M6635" s="7">
        <f t="shared" si="310"/>
        <v>2015</v>
      </c>
      <c r="N6635" s="7">
        <f t="shared" si="311"/>
        <v>10</v>
      </c>
      <c r="O6635" s="30">
        <f t="shared" si="312"/>
        <v>170.1</v>
      </c>
    </row>
    <row r="6636" spans="2:15" x14ac:dyDescent="0.2">
      <c r="B6636" s="13">
        <v>58299</v>
      </c>
      <c r="C6636" s="14">
        <v>42305.32611111131</v>
      </c>
      <c r="D6636" s="7" t="s">
        <v>7</v>
      </c>
      <c r="E6636" s="13">
        <v>2231</v>
      </c>
      <c r="F6636" s="7" t="s">
        <v>48</v>
      </c>
      <c r="G6636" s="7" t="s">
        <v>11</v>
      </c>
      <c r="H6636" s="13">
        <v>9</v>
      </c>
      <c r="I6636" s="13">
        <f>IF(G6636="Male",VLOOKUP(H6636,'Shoe size conversion table'!$B$6:$D$22,2),VLOOKUP(H6636,'Shoe size conversion table'!$J$6:$L$22,2))</f>
        <v>42</v>
      </c>
      <c r="J6636" s="13">
        <f>IF(G6636="Male",VLOOKUP(H6636,'Shoe size conversion table'!$B$6:$D$22,3),VLOOKUP(H6636,'Shoe size conversion table'!$J$6:$L$22,3))</f>
        <v>8.5</v>
      </c>
      <c r="K6636" s="11">
        <v>129</v>
      </c>
      <c r="L6636" s="12">
        <v>0.3</v>
      </c>
      <c r="M6636" s="7">
        <f t="shared" si="310"/>
        <v>2015</v>
      </c>
      <c r="N6636" s="7">
        <f t="shared" si="311"/>
        <v>10</v>
      </c>
      <c r="O6636" s="30">
        <f t="shared" si="312"/>
        <v>90.3</v>
      </c>
    </row>
    <row r="6637" spans="2:15" x14ac:dyDescent="0.2">
      <c r="B6637" s="13">
        <v>58300</v>
      </c>
      <c r="C6637" s="14">
        <v>42305.476111111304</v>
      </c>
      <c r="D6637" s="7" t="s">
        <v>8</v>
      </c>
      <c r="E6637" s="13">
        <v>2231</v>
      </c>
      <c r="F6637" s="7" t="s">
        <v>38</v>
      </c>
      <c r="G6637" s="7" t="s">
        <v>12</v>
      </c>
      <c r="H6637" s="13">
        <v>10</v>
      </c>
      <c r="I6637" s="13" t="str">
        <f>IF(G6637="Male",VLOOKUP(H6637,'Shoe size conversion table'!$B$6:$D$22,2),VLOOKUP(H6637,'Shoe size conversion table'!$J$6:$L$22,2))</f>
        <v>40-41</v>
      </c>
      <c r="J6637" s="13">
        <f>IF(G6637="Male",VLOOKUP(H6637,'Shoe size conversion table'!$B$6:$D$22,3),VLOOKUP(H6637,'Shoe size conversion table'!$J$6:$L$22,3))</f>
        <v>8</v>
      </c>
      <c r="K6637" s="11">
        <v>129</v>
      </c>
      <c r="L6637" s="12">
        <v>0.2</v>
      </c>
      <c r="M6637" s="7">
        <f t="shared" si="310"/>
        <v>2015</v>
      </c>
      <c r="N6637" s="7">
        <f t="shared" si="311"/>
        <v>10</v>
      </c>
      <c r="O6637" s="30">
        <f t="shared" si="312"/>
        <v>103.2</v>
      </c>
    </row>
    <row r="6638" spans="2:15" x14ac:dyDescent="0.2">
      <c r="B6638" s="13">
        <v>58301</v>
      </c>
      <c r="C6638" s="14">
        <v>42305.556111111306</v>
      </c>
      <c r="D6638" s="7" t="s">
        <v>10</v>
      </c>
      <c r="E6638" s="13">
        <v>2169</v>
      </c>
      <c r="F6638" s="7" t="s">
        <v>34</v>
      </c>
      <c r="G6638" s="7" t="s">
        <v>12</v>
      </c>
      <c r="H6638" s="13">
        <v>6.5</v>
      </c>
      <c r="I6638" s="13">
        <f>IF(G6638="Male",VLOOKUP(H6638,'Shoe size conversion table'!$B$6:$D$22,2),VLOOKUP(H6638,'Shoe size conversion table'!$J$6:$L$22,2))</f>
        <v>37</v>
      </c>
      <c r="J6638" s="13">
        <f>IF(G6638="Male",VLOOKUP(H6638,'Shoe size conversion table'!$B$6:$D$22,3),VLOOKUP(H6638,'Shoe size conversion table'!$J$6:$L$22,3))</f>
        <v>4.5</v>
      </c>
      <c r="K6638" s="11">
        <v>179</v>
      </c>
      <c r="L6638" s="12">
        <v>0.1</v>
      </c>
      <c r="M6638" s="7">
        <f t="shared" si="310"/>
        <v>2015</v>
      </c>
      <c r="N6638" s="7">
        <f t="shared" si="311"/>
        <v>10</v>
      </c>
      <c r="O6638" s="30">
        <f t="shared" si="312"/>
        <v>161.1</v>
      </c>
    </row>
    <row r="6639" spans="2:15" x14ac:dyDescent="0.2">
      <c r="B6639" s="13">
        <v>58302</v>
      </c>
      <c r="C6639" s="14">
        <v>42305.68611111131</v>
      </c>
      <c r="D6639" s="7" t="s">
        <v>7</v>
      </c>
      <c r="E6639" s="13">
        <v>2161</v>
      </c>
      <c r="F6639" s="7" t="s">
        <v>52</v>
      </c>
      <c r="G6639" s="7" t="s">
        <v>11</v>
      </c>
      <c r="H6639" s="13">
        <v>11</v>
      </c>
      <c r="I6639" s="13">
        <f>IF(G6639="Male",VLOOKUP(H6639,'Shoe size conversion table'!$B$6:$D$22,2),VLOOKUP(H6639,'Shoe size conversion table'!$J$6:$L$22,2))</f>
        <v>44</v>
      </c>
      <c r="J6639" s="13">
        <f>IF(G6639="Male",VLOOKUP(H6639,'Shoe size conversion table'!$B$6:$D$22,3),VLOOKUP(H6639,'Shoe size conversion table'!$J$6:$L$22,3))</f>
        <v>10.5</v>
      </c>
      <c r="K6639" s="11">
        <v>189</v>
      </c>
      <c r="L6639" s="12">
        <v>0</v>
      </c>
      <c r="M6639" s="7">
        <f t="shared" si="310"/>
        <v>2015</v>
      </c>
      <c r="N6639" s="7">
        <f t="shared" si="311"/>
        <v>10</v>
      </c>
      <c r="O6639" s="30">
        <f t="shared" si="312"/>
        <v>189</v>
      </c>
    </row>
    <row r="6640" spans="2:15" x14ac:dyDescent="0.2">
      <c r="B6640" s="13">
        <v>58303</v>
      </c>
      <c r="C6640" s="14">
        <v>42305.696111111101</v>
      </c>
      <c r="D6640" s="7" t="s">
        <v>10</v>
      </c>
      <c r="E6640" s="13">
        <v>2149</v>
      </c>
      <c r="F6640" s="7" t="s">
        <v>34</v>
      </c>
      <c r="G6640" s="7" t="s">
        <v>11</v>
      </c>
      <c r="H6640" s="13">
        <v>8</v>
      </c>
      <c r="I6640" s="13">
        <f>IF(G6640="Male",VLOOKUP(H6640,'Shoe size conversion table'!$B$6:$D$22,2),VLOOKUP(H6640,'Shoe size conversion table'!$J$6:$L$22,2))</f>
        <v>41</v>
      </c>
      <c r="J6640" s="13">
        <f>IF(G6640="Male",VLOOKUP(H6640,'Shoe size conversion table'!$B$6:$D$22,3),VLOOKUP(H6640,'Shoe size conversion table'!$J$6:$L$22,3))</f>
        <v>7.5</v>
      </c>
      <c r="K6640" s="11">
        <v>149</v>
      </c>
      <c r="L6640" s="12">
        <v>0</v>
      </c>
      <c r="M6640" s="7">
        <f t="shared" si="310"/>
        <v>2015</v>
      </c>
      <c r="N6640" s="7">
        <f t="shared" si="311"/>
        <v>10</v>
      </c>
      <c r="O6640" s="30">
        <f t="shared" si="312"/>
        <v>149</v>
      </c>
    </row>
    <row r="6641" spans="2:15" x14ac:dyDescent="0.2">
      <c r="B6641" s="13">
        <v>58304</v>
      </c>
      <c r="C6641" s="14">
        <v>42305.706111111307</v>
      </c>
      <c r="D6641" s="7" t="s">
        <v>8</v>
      </c>
      <c r="E6641" s="13">
        <v>2228</v>
      </c>
      <c r="F6641" s="7" t="s">
        <v>38</v>
      </c>
      <c r="G6641" s="7" t="s">
        <v>12</v>
      </c>
      <c r="H6641" s="13">
        <v>6</v>
      </c>
      <c r="I6641" s="13" t="str">
        <f>IF(G6641="Male",VLOOKUP(H6641,'Shoe size conversion table'!$B$6:$D$22,2),VLOOKUP(H6641,'Shoe size conversion table'!$J$6:$L$22,2))</f>
        <v>36-37</v>
      </c>
      <c r="J6641" s="13">
        <f>IF(G6641="Male",VLOOKUP(H6641,'Shoe size conversion table'!$B$6:$D$22,3),VLOOKUP(H6641,'Shoe size conversion table'!$J$6:$L$22,3))</f>
        <v>4</v>
      </c>
      <c r="K6641" s="11">
        <v>169</v>
      </c>
      <c r="L6641" s="12">
        <v>0.2</v>
      </c>
      <c r="M6641" s="7">
        <f t="shared" si="310"/>
        <v>2015</v>
      </c>
      <c r="N6641" s="7">
        <f t="shared" si="311"/>
        <v>10</v>
      </c>
      <c r="O6641" s="30">
        <f t="shared" si="312"/>
        <v>135.20000000000002</v>
      </c>
    </row>
    <row r="6642" spans="2:15" x14ac:dyDescent="0.2">
      <c r="B6642" s="13">
        <v>58305</v>
      </c>
      <c r="C6642" s="14">
        <v>42305.766111111101</v>
      </c>
      <c r="D6642" s="7" t="s">
        <v>8</v>
      </c>
      <c r="E6642" s="13">
        <v>2173</v>
      </c>
      <c r="F6642" s="7" t="s">
        <v>39</v>
      </c>
      <c r="G6642" s="7" t="s">
        <v>11</v>
      </c>
      <c r="H6642" s="13">
        <v>11.5</v>
      </c>
      <c r="I6642" s="13" t="str">
        <f>IF(G6642="Male",VLOOKUP(H6642,'Shoe size conversion table'!$B$6:$D$22,2),VLOOKUP(H6642,'Shoe size conversion table'!$J$6:$L$22,2))</f>
        <v>44-45</v>
      </c>
      <c r="J6642" s="13">
        <f>IF(G6642="Male",VLOOKUP(H6642,'Shoe size conversion table'!$B$6:$D$22,3),VLOOKUP(H6642,'Shoe size conversion table'!$J$6:$L$22,3))</f>
        <v>11</v>
      </c>
      <c r="K6642" s="11">
        <v>159</v>
      </c>
      <c r="L6642" s="12">
        <v>0</v>
      </c>
      <c r="M6642" s="7">
        <f t="shared" si="310"/>
        <v>2015</v>
      </c>
      <c r="N6642" s="7">
        <f t="shared" si="311"/>
        <v>10</v>
      </c>
      <c r="O6642" s="30">
        <f t="shared" si="312"/>
        <v>159</v>
      </c>
    </row>
    <row r="6643" spans="2:15" x14ac:dyDescent="0.2">
      <c r="B6643" s="13">
        <v>58306</v>
      </c>
      <c r="C6643" s="14">
        <v>42305.806111111247</v>
      </c>
      <c r="D6643" s="7" t="s">
        <v>10</v>
      </c>
      <c r="E6643" s="13">
        <v>2216</v>
      </c>
      <c r="F6643" s="7" t="s">
        <v>35</v>
      </c>
      <c r="G6643" s="7" t="s">
        <v>12</v>
      </c>
      <c r="H6643" s="13">
        <v>5.5</v>
      </c>
      <c r="I6643" s="13">
        <f>IF(G6643="Male",VLOOKUP(H6643,'Shoe size conversion table'!$B$6:$D$22,2),VLOOKUP(H6643,'Shoe size conversion table'!$J$6:$L$22,2))</f>
        <v>36</v>
      </c>
      <c r="J6643" s="13">
        <f>IF(G6643="Male",VLOOKUP(H6643,'Shoe size conversion table'!$B$6:$D$22,3),VLOOKUP(H6643,'Shoe size conversion table'!$J$6:$L$22,3))</f>
        <v>3.5</v>
      </c>
      <c r="K6643" s="11">
        <v>139</v>
      </c>
      <c r="L6643" s="12">
        <v>0</v>
      </c>
      <c r="M6643" s="7">
        <f t="shared" si="310"/>
        <v>2015</v>
      </c>
      <c r="N6643" s="7">
        <f t="shared" si="311"/>
        <v>10</v>
      </c>
      <c r="O6643" s="30">
        <f t="shared" si="312"/>
        <v>139</v>
      </c>
    </row>
    <row r="6644" spans="2:15" x14ac:dyDescent="0.2">
      <c r="B6644" s="13">
        <v>58307</v>
      </c>
      <c r="C6644" s="14">
        <v>42305.866111111245</v>
      </c>
      <c r="D6644" s="7" t="s">
        <v>10</v>
      </c>
      <c r="E6644" s="13">
        <v>2223</v>
      </c>
      <c r="F6644" s="7" t="s">
        <v>35</v>
      </c>
      <c r="G6644" s="7" t="s">
        <v>11</v>
      </c>
      <c r="H6644" s="13">
        <v>10.5</v>
      </c>
      <c r="I6644" s="13" t="str">
        <f>IF(G6644="Male",VLOOKUP(H6644,'Shoe size conversion table'!$B$6:$D$22,2),VLOOKUP(H6644,'Shoe size conversion table'!$J$6:$L$22,2))</f>
        <v>43-44</v>
      </c>
      <c r="J6644" s="13">
        <f>IF(G6644="Male",VLOOKUP(H6644,'Shoe size conversion table'!$B$6:$D$22,3),VLOOKUP(H6644,'Shoe size conversion table'!$J$6:$L$22,3))</f>
        <v>10</v>
      </c>
      <c r="K6644" s="11">
        <v>149</v>
      </c>
      <c r="L6644" s="12">
        <v>0.5</v>
      </c>
      <c r="M6644" s="7">
        <f t="shared" si="310"/>
        <v>2015</v>
      </c>
      <c r="N6644" s="7">
        <f t="shared" si="311"/>
        <v>10</v>
      </c>
      <c r="O6644" s="30">
        <f t="shared" si="312"/>
        <v>74.5</v>
      </c>
    </row>
    <row r="6645" spans="2:15" x14ac:dyDescent="0.2">
      <c r="B6645" s="13">
        <v>58308</v>
      </c>
      <c r="C6645" s="14">
        <v>42305.896111111098</v>
      </c>
      <c r="D6645" s="7" t="s">
        <v>7</v>
      </c>
      <c r="E6645" s="13">
        <v>2221</v>
      </c>
      <c r="F6645" s="7" t="s">
        <v>50</v>
      </c>
      <c r="G6645" s="7" t="s">
        <v>11</v>
      </c>
      <c r="H6645" s="13">
        <v>9.5</v>
      </c>
      <c r="I6645" s="13" t="str">
        <f>IF(G6645="Male",VLOOKUP(H6645,'Shoe size conversion table'!$B$6:$D$22,2),VLOOKUP(H6645,'Shoe size conversion table'!$J$6:$L$22,2))</f>
        <v>42-43</v>
      </c>
      <c r="J6645" s="13">
        <f>IF(G6645="Male",VLOOKUP(H6645,'Shoe size conversion table'!$B$6:$D$22,3),VLOOKUP(H6645,'Shoe size conversion table'!$J$6:$L$22,3))</f>
        <v>9</v>
      </c>
      <c r="K6645" s="11">
        <v>189</v>
      </c>
      <c r="L6645" s="12">
        <v>0.1</v>
      </c>
      <c r="M6645" s="7">
        <f t="shared" si="310"/>
        <v>2015</v>
      </c>
      <c r="N6645" s="7">
        <f t="shared" si="311"/>
        <v>10</v>
      </c>
      <c r="O6645" s="30">
        <f t="shared" si="312"/>
        <v>170.1</v>
      </c>
    </row>
    <row r="6646" spans="2:15" x14ac:dyDescent="0.2">
      <c r="B6646" s="13">
        <v>58309</v>
      </c>
      <c r="C6646" s="14">
        <v>42305.9061111111</v>
      </c>
      <c r="D6646" s="7" t="s">
        <v>7</v>
      </c>
      <c r="E6646" s="13">
        <v>2193</v>
      </c>
      <c r="F6646" s="7" t="s">
        <v>44</v>
      </c>
      <c r="G6646" s="7" t="s">
        <v>12</v>
      </c>
      <c r="H6646" s="13">
        <v>9</v>
      </c>
      <c r="I6646" s="13" t="str">
        <f>IF(G6646="Male",VLOOKUP(H6646,'Shoe size conversion table'!$B$6:$D$22,2),VLOOKUP(H6646,'Shoe size conversion table'!$J$6:$L$22,2))</f>
        <v>39-40</v>
      </c>
      <c r="J6646" s="13">
        <f>IF(G6646="Male",VLOOKUP(H6646,'Shoe size conversion table'!$B$6:$D$22,3),VLOOKUP(H6646,'Shoe size conversion table'!$J$6:$L$22,3))</f>
        <v>7</v>
      </c>
      <c r="K6646" s="11">
        <v>189</v>
      </c>
      <c r="L6646" s="12">
        <v>0.2</v>
      </c>
      <c r="M6646" s="7">
        <f t="shared" si="310"/>
        <v>2015</v>
      </c>
      <c r="N6646" s="7">
        <f t="shared" si="311"/>
        <v>10</v>
      </c>
      <c r="O6646" s="30">
        <f t="shared" si="312"/>
        <v>151.20000000000002</v>
      </c>
    </row>
    <row r="6647" spans="2:15" x14ac:dyDescent="0.2">
      <c r="B6647" s="13">
        <v>58310</v>
      </c>
      <c r="C6647" s="14">
        <v>42306.076111111201</v>
      </c>
      <c r="D6647" s="7" t="s">
        <v>7</v>
      </c>
      <c r="E6647" s="13">
        <v>2193</v>
      </c>
      <c r="F6647" s="7" t="s">
        <v>53</v>
      </c>
      <c r="G6647" s="7" t="s">
        <v>12</v>
      </c>
      <c r="H6647" s="13">
        <v>9.5</v>
      </c>
      <c r="I6647" s="13">
        <f>IF(G6647="Male",VLOOKUP(H6647,'Shoe size conversion table'!$B$6:$D$22,2),VLOOKUP(H6647,'Shoe size conversion table'!$J$6:$L$22,2))</f>
        <v>40</v>
      </c>
      <c r="J6647" s="13">
        <f>IF(G6647="Male",VLOOKUP(H6647,'Shoe size conversion table'!$B$6:$D$22,3),VLOOKUP(H6647,'Shoe size conversion table'!$J$6:$L$22,3))</f>
        <v>7.5</v>
      </c>
      <c r="K6647" s="11">
        <v>159</v>
      </c>
      <c r="L6647" s="12">
        <v>0.1</v>
      </c>
      <c r="M6647" s="7">
        <f t="shared" si="310"/>
        <v>2015</v>
      </c>
      <c r="N6647" s="7">
        <f t="shared" si="311"/>
        <v>10</v>
      </c>
      <c r="O6647" s="30">
        <f t="shared" si="312"/>
        <v>143.1</v>
      </c>
    </row>
    <row r="6648" spans="2:15" x14ac:dyDescent="0.2">
      <c r="B6648" s="13">
        <v>58311</v>
      </c>
      <c r="C6648" s="14">
        <v>42306.096111111103</v>
      </c>
      <c r="D6648" s="7" t="s">
        <v>8</v>
      </c>
      <c r="E6648" s="13">
        <v>2192</v>
      </c>
      <c r="F6648" s="7" t="s">
        <v>38</v>
      </c>
      <c r="G6648" s="7" t="s">
        <v>12</v>
      </c>
      <c r="H6648" s="13">
        <v>7</v>
      </c>
      <c r="I6648" s="13" t="str">
        <f>IF(G6648="Male",VLOOKUP(H6648,'Shoe size conversion table'!$B$6:$D$22,2),VLOOKUP(H6648,'Shoe size conversion table'!$J$6:$L$22,2))</f>
        <v>37-38</v>
      </c>
      <c r="J6648" s="13">
        <f>IF(G6648="Male",VLOOKUP(H6648,'Shoe size conversion table'!$B$6:$D$22,3),VLOOKUP(H6648,'Shoe size conversion table'!$J$6:$L$22,3))</f>
        <v>5</v>
      </c>
      <c r="K6648" s="11">
        <v>149</v>
      </c>
      <c r="L6648" s="12">
        <v>0</v>
      </c>
      <c r="M6648" s="7">
        <f t="shared" si="310"/>
        <v>2015</v>
      </c>
      <c r="N6648" s="7">
        <f t="shared" si="311"/>
        <v>10</v>
      </c>
      <c r="O6648" s="30">
        <f t="shared" si="312"/>
        <v>149</v>
      </c>
    </row>
    <row r="6649" spans="2:15" x14ac:dyDescent="0.2">
      <c r="B6649" s="13">
        <v>58312</v>
      </c>
      <c r="C6649" s="14">
        <v>42306.226111111304</v>
      </c>
      <c r="D6649" s="7" t="s">
        <v>10</v>
      </c>
      <c r="E6649" s="13">
        <v>2198</v>
      </c>
      <c r="F6649" s="7" t="s">
        <v>35</v>
      </c>
      <c r="G6649" s="7" t="s">
        <v>12</v>
      </c>
      <c r="H6649" s="13">
        <v>6.5</v>
      </c>
      <c r="I6649" s="13">
        <f>IF(G6649="Male",VLOOKUP(H6649,'Shoe size conversion table'!$B$6:$D$22,2),VLOOKUP(H6649,'Shoe size conversion table'!$J$6:$L$22,2))</f>
        <v>37</v>
      </c>
      <c r="J6649" s="13">
        <f>IF(G6649="Male",VLOOKUP(H6649,'Shoe size conversion table'!$B$6:$D$22,3),VLOOKUP(H6649,'Shoe size conversion table'!$J$6:$L$22,3))</f>
        <v>4.5</v>
      </c>
      <c r="K6649" s="11">
        <v>199</v>
      </c>
      <c r="L6649" s="12">
        <v>0</v>
      </c>
      <c r="M6649" s="7">
        <f t="shared" si="310"/>
        <v>2015</v>
      </c>
      <c r="N6649" s="7">
        <f t="shared" si="311"/>
        <v>10</v>
      </c>
      <c r="O6649" s="30">
        <f t="shared" si="312"/>
        <v>199</v>
      </c>
    </row>
    <row r="6650" spans="2:15" x14ac:dyDescent="0.2">
      <c r="B6650" s="13">
        <v>58313</v>
      </c>
      <c r="C6650" s="14">
        <v>42306.246111111104</v>
      </c>
      <c r="D6650" s="7" t="s">
        <v>7</v>
      </c>
      <c r="E6650" s="13">
        <v>2161</v>
      </c>
      <c r="F6650" s="7" t="s">
        <v>54</v>
      </c>
      <c r="G6650" s="7" t="s">
        <v>11</v>
      </c>
      <c r="H6650" s="13">
        <v>9.5</v>
      </c>
      <c r="I6650" s="13" t="str">
        <f>IF(G6650="Male",VLOOKUP(H6650,'Shoe size conversion table'!$B$6:$D$22,2),VLOOKUP(H6650,'Shoe size conversion table'!$J$6:$L$22,2))</f>
        <v>42-43</v>
      </c>
      <c r="J6650" s="13">
        <f>IF(G6650="Male",VLOOKUP(H6650,'Shoe size conversion table'!$B$6:$D$22,3),VLOOKUP(H6650,'Shoe size conversion table'!$J$6:$L$22,3))</f>
        <v>9</v>
      </c>
      <c r="K6650" s="11">
        <v>179</v>
      </c>
      <c r="L6650" s="12">
        <v>0.1</v>
      </c>
      <c r="M6650" s="7">
        <f t="shared" si="310"/>
        <v>2015</v>
      </c>
      <c r="N6650" s="7">
        <f t="shared" si="311"/>
        <v>10</v>
      </c>
      <c r="O6650" s="30">
        <f t="shared" si="312"/>
        <v>161.1</v>
      </c>
    </row>
    <row r="6651" spans="2:15" x14ac:dyDescent="0.2">
      <c r="B6651" s="13">
        <v>58314</v>
      </c>
      <c r="C6651" s="14">
        <v>42306.276111111307</v>
      </c>
      <c r="D6651" s="7" t="s">
        <v>7</v>
      </c>
      <c r="E6651" s="13">
        <v>2186</v>
      </c>
      <c r="F6651" s="7" t="s">
        <v>48</v>
      </c>
      <c r="G6651" s="7" t="s">
        <v>12</v>
      </c>
      <c r="H6651" s="13">
        <v>8.5</v>
      </c>
      <c r="I6651" s="13">
        <f>IF(G6651="Male",VLOOKUP(H6651,'Shoe size conversion table'!$B$6:$D$22,2),VLOOKUP(H6651,'Shoe size conversion table'!$J$6:$L$22,2))</f>
        <v>39</v>
      </c>
      <c r="J6651" s="13">
        <f>IF(G6651="Male",VLOOKUP(H6651,'Shoe size conversion table'!$B$6:$D$22,3),VLOOKUP(H6651,'Shoe size conversion table'!$J$6:$L$22,3))</f>
        <v>6.5</v>
      </c>
      <c r="K6651" s="11">
        <v>159</v>
      </c>
      <c r="L6651" s="12">
        <v>0.1</v>
      </c>
      <c r="M6651" s="7">
        <f t="shared" si="310"/>
        <v>2015</v>
      </c>
      <c r="N6651" s="7">
        <f t="shared" si="311"/>
        <v>10</v>
      </c>
      <c r="O6651" s="30">
        <f t="shared" si="312"/>
        <v>143.1</v>
      </c>
    </row>
    <row r="6652" spans="2:15" x14ac:dyDescent="0.2">
      <c r="B6652" s="13">
        <v>58315</v>
      </c>
      <c r="C6652" s="14">
        <v>42306.316111111249</v>
      </c>
      <c r="D6652" s="7" t="s">
        <v>7</v>
      </c>
      <c r="E6652" s="13">
        <v>2154</v>
      </c>
      <c r="F6652" s="7" t="s">
        <v>45</v>
      </c>
      <c r="G6652" s="7" t="s">
        <v>11</v>
      </c>
      <c r="H6652" s="13">
        <v>10.5</v>
      </c>
      <c r="I6652" s="13" t="str">
        <f>IF(G6652="Male",VLOOKUP(H6652,'Shoe size conversion table'!$B$6:$D$22,2),VLOOKUP(H6652,'Shoe size conversion table'!$J$6:$L$22,2))</f>
        <v>43-44</v>
      </c>
      <c r="J6652" s="13">
        <f>IF(G6652="Male",VLOOKUP(H6652,'Shoe size conversion table'!$B$6:$D$22,3),VLOOKUP(H6652,'Shoe size conversion table'!$J$6:$L$22,3))</f>
        <v>10</v>
      </c>
      <c r="K6652" s="11">
        <v>199</v>
      </c>
      <c r="L6652" s="12">
        <v>0</v>
      </c>
      <c r="M6652" s="7">
        <f t="shared" si="310"/>
        <v>2015</v>
      </c>
      <c r="N6652" s="7">
        <f t="shared" si="311"/>
        <v>10</v>
      </c>
      <c r="O6652" s="30">
        <f t="shared" si="312"/>
        <v>199</v>
      </c>
    </row>
    <row r="6653" spans="2:15" x14ac:dyDescent="0.2">
      <c r="B6653" s="13">
        <v>58316</v>
      </c>
      <c r="C6653" s="14">
        <v>42306.406111111246</v>
      </c>
      <c r="D6653" s="7" t="s">
        <v>7</v>
      </c>
      <c r="E6653" s="13">
        <v>2177</v>
      </c>
      <c r="F6653" s="7" t="s">
        <v>49</v>
      </c>
      <c r="G6653" s="7" t="s">
        <v>11</v>
      </c>
      <c r="H6653" s="13">
        <v>8</v>
      </c>
      <c r="I6653" s="13">
        <f>IF(G6653="Male",VLOOKUP(H6653,'Shoe size conversion table'!$B$6:$D$22,2),VLOOKUP(H6653,'Shoe size conversion table'!$J$6:$L$22,2))</f>
        <v>41</v>
      </c>
      <c r="J6653" s="13">
        <f>IF(G6653="Male",VLOOKUP(H6653,'Shoe size conversion table'!$B$6:$D$22,3),VLOOKUP(H6653,'Shoe size conversion table'!$J$6:$L$22,3))</f>
        <v>7.5</v>
      </c>
      <c r="K6653" s="11">
        <v>139</v>
      </c>
      <c r="L6653" s="12">
        <v>0</v>
      </c>
      <c r="M6653" s="7">
        <f t="shared" si="310"/>
        <v>2015</v>
      </c>
      <c r="N6653" s="7">
        <f t="shared" si="311"/>
        <v>10</v>
      </c>
      <c r="O6653" s="30">
        <f t="shared" si="312"/>
        <v>139</v>
      </c>
    </row>
    <row r="6654" spans="2:15" x14ac:dyDescent="0.2">
      <c r="B6654" s="13">
        <v>58317</v>
      </c>
      <c r="C6654" s="14">
        <v>42306.406111111246</v>
      </c>
      <c r="D6654" s="7" t="s">
        <v>10</v>
      </c>
      <c r="E6654" s="13">
        <v>2151</v>
      </c>
      <c r="F6654" s="7" t="s">
        <v>34</v>
      </c>
      <c r="G6654" s="7" t="s">
        <v>12</v>
      </c>
      <c r="H6654" s="13">
        <v>8</v>
      </c>
      <c r="I6654" s="13" t="str">
        <f>IF(G6654="Male",VLOOKUP(H6654,'Shoe size conversion table'!$B$6:$D$22,2),VLOOKUP(H6654,'Shoe size conversion table'!$J$6:$L$22,2))</f>
        <v>38-39</v>
      </c>
      <c r="J6654" s="13">
        <f>IF(G6654="Male",VLOOKUP(H6654,'Shoe size conversion table'!$B$6:$D$22,3),VLOOKUP(H6654,'Shoe size conversion table'!$J$6:$L$22,3))</f>
        <v>6</v>
      </c>
      <c r="K6654" s="11">
        <v>199</v>
      </c>
      <c r="L6654" s="12">
        <v>0.5</v>
      </c>
      <c r="M6654" s="7">
        <f t="shared" si="310"/>
        <v>2015</v>
      </c>
      <c r="N6654" s="7">
        <f t="shared" si="311"/>
        <v>10</v>
      </c>
      <c r="O6654" s="30">
        <f t="shared" si="312"/>
        <v>99.5</v>
      </c>
    </row>
    <row r="6655" spans="2:15" x14ac:dyDescent="0.2">
      <c r="B6655" s="13">
        <v>58318</v>
      </c>
      <c r="C6655" s="14">
        <v>42306.436111111245</v>
      </c>
      <c r="D6655" s="7" t="s">
        <v>10</v>
      </c>
      <c r="E6655" s="13">
        <v>2212</v>
      </c>
      <c r="F6655" s="7" t="s">
        <v>34</v>
      </c>
      <c r="G6655" s="7" t="s">
        <v>11</v>
      </c>
      <c r="H6655" s="13">
        <v>11</v>
      </c>
      <c r="I6655" s="13">
        <f>IF(G6655="Male",VLOOKUP(H6655,'Shoe size conversion table'!$B$6:$D$22,2),VLOOKUP(H6655,'Shoe size conversion table'!$J$6:$L$22,2))</f>
        <v>44</v>
      </c>
      <c r="J6655" s="13">
        <f>IF(G6655="Male",VLOOKUP(H6655,'Shoe size conversion table'!$B$6:$D$22,3),VLOOKUP(H6655,'Shoe size conversion table'!$J$6:$L$22,3))</f>
        <v>10.5</v>
      </c>
      <c r="K6655" s="11">
        <v>199</v>
      </c>
      <c r="L6655" s="12">
        <v>0</v>
      </c>
      <c r="M6655" s="7">
        <f t="shared" si="310"/>
        <v>2015</v>
      </c>
      <c r="N6655" s="7">
        <f t="shared" si="311"/>
        <v>10</v>
      </c>
      <c r="O6655" s="30">
        <f t="shared" si="312"/>
        <v>199</v>
      </c>
    </row>
    <row r="6656" spans="2:15" x14ac:dyDescent="0.2">
      <c r="B6656" s="13">
        <v>58319</v>
      </c>
      <c r="C6656" s="14">
        <v>42306.4661111112</v>
      </c>
      <c r="D6656" s="7" t="s">
        <v>7</v>
      </c>
      <c r="E6656" s="13">
        <v>2231</v>
      </c>
      <c r="F6656" s="7" t="s">
        <v>48</v>
      </c>
      <c r="G6656" s="7" t="s">
        <v>12</v>
      </c>
      <c r="H6656" s="13">
        <v>7.5</v>
      </c>
      <c r="I6656" s="13">
        <f>IF(G6656="Male",VLOOKUP(H6656,'Shoe size conversion table'!$B$6:$D$22,2),VLOOKUP(H6656,'Shoe size conversion table'!$J$6:$L$22,2))</f>
        <v>38</v>
      </c>
      <c r="J6656" s="13">
        <f>IF(G6656="Male",VLOOKUP(H6656,'Shoe size conversion table'!$B$6:$D$22,3),VLOOKUP(H6656,'Shoe size conversion table'!$J$6:$L$22,3))</f>
        <v>5.5</v>
      </c>
      <c r="K6656" s="11">
        <v>179</v>
      </c>
      <c r="L6656" s="12">
        <v>0.2</v>
      </c>
      <c r="M6656" s="7">
        <f t="shared" si="310"/>
        <v>2015</v>
      </c>
      <c r="N6656" s="7">
        <f t="shared" si="311"/>
        <v>10</v>
      </c>
      <c r="O6656" s="30">
        <f t="shared" si="312"/>
        <v>143.20000000000002</v>
      </c>
    </row>
    <row r="6657" spans="2:15" x14ac:dyDescent="0.2">
      <c r="B6657" s="13">
        <v>58320</v>
      </c>
      <c r="C6657" s="14">
        <v>42306.476111111304</v>
      </c>
      <c r="D6657" s="7" t="s">
        <v>8</v>
      </c>
      <c r="E6657" s="13">
        <v>2190</v>
      </c>
      <c r="F6657" s="7" t="s">
        <v>41</v>
      </c>
      <c r="G6657" s="7" t="s">
        <v>12</v>
      </c>
      <c r="H6657" s="13">
        <v>10</v>
      </c>
      <c r="I6657" s="13" t="str">
        <f>IF(G6657="Male",VLOOKUP(H6657,'Shoe size conversion table'!$B$6:$D$22,2),VLOOKUP(H6657,'Shoe size conversion table'!$J$6:$L$22,2))</f>
        <v>40-41</v>
      </c>
      <c r="J6657" s="13">
        <f>IF(G6657="Male",VLOOKUP(H6657,'Shoe size conversion table'!$B$6:$D$22,3),VLOOKUP(H6657,'Shoe size conversion table'!$J$6:$L$22,3))</f>
        <v>8</v>
      </c>
      <c r="K6657" s="11">
        <v>179</v>
      </c>
      <c r="L6657" s="12">
        <v>0</v>
      </c>
      <c r="M6657" s="7">
        <f t="shared" si="310"/>
        <v>2015</v>
      </c>
      <c r="N6657" s="7">
        <f t="shared" si="311"/>
        <v>10</v>
      </c>
      <c r="O6657" s="30">
        <f t="shared" si="312"/>
        <v>179</v>
      </c>
    </row>
    <row r="6658" spans="2:15" x14ac:dyDescent="0.2">
      <c r="B6658" s="13">
        <v>58321</v>
      </c>
      <c r="C6658" s="14">
        <v>42306.516111111101</v>
      </c>
      <c r="D6658" s="7" t="s">
        <v>10</v>
      </c>
      <c r="E6658" s="13">
        <v>2238</v>
      </c>
      <c r="F6658" s="7" t="s">
        <v>35</v>
      </c>
      <c r="G6658" s="7" t="s">
        <v>12</v>
      </c>
      <c r="H6658" s="13">
        <v>8.5</v>
      </c>
      <c r="I6658" s="13">
        <f>IF(G6658="Male",VLOOKUP(H6658,'Shoe size conversion table'!$B$6:$D$22,2),VLOOKUP(H6658,'Shoe size conversion table'!$J$6:$L$22,2))</f>
        <v>39</v>
      </c>
      <c r="J6658" s="13">
        <f>IF(G6658="Male",VLOOKUP(H6658,'Shoe size conversion table'!$B$6:$D$22,3),VLOOKUP(H6658,'Shoe size conversion table'!$J$6:$L$22,3))</f>
        <v>6.5</v>
      </c>
      <c r="K6658" s="11">
        <v>149</v>
      </c>
      <c r="L6658" s="12">
        <v>0</v>
      </c>
      <c r="M6658" s="7">
        <f t="shared" si="310"/>
        <v>2015</v>
      </c>
      <c r="N6658" s="7">
        <f t="shared" si="311"/>
        <v>10</v>
      </c>
      <c r="O6658" s="30">
        <f t="shared" si="312"/>
        <v>149</v>
      </c>
    </row>
    <row r="6659" spans="2:15" x14ac:dyDescent="0.2">
      <c r="B6659" s="13">
        <v>58322</v>
      </c>
      <c r="C6659" s="14">
        <v>42306.556111111306</v>
      </c>
      <c r="D6659" s="7" t="s">
        <v>8</v>
      </c>
      <c r="E6659" s="13">
        <v>2221</v>
      </c>
      <c r="F6659" s="7" t="s">
        <v>38</v>
      </c>
      <c r="G6659" s="7" t="s">
        <v>11</v>
      </c>
      <c r="H6659" s="13">
        <v>7.5</v>
      </c>
      <c r="I6659" s="13" t="str">
        <f>IF(G6659="Male",VLOOKUP(H6659,'Shoe size conversion table'!$B$6:$D$22,2),VLOOKUP(H6659,'Shoe size conversion table'!$J$6:$L$22,2))</f>
        <v>40-41</v>
      </c>
      <c r="J6659" s="13">
        <f>IF(G6659="Male",VLOOKUP(H6659,'Shoe size conversion table'!$B$6:$D$22,3),VLOOKUP(H6659,'Shoe size conversion table'!$J$6:$L$22,3))</f>
        <v>7</v>
      </c>
      <c r="K6659" s="11">
        <v>149</v>
      </c>
      <c r="L6659" s="12">
        <v>0.2</v>
      </c>
      <c r="M6659" s="7">
        <f t="shared" si="310"/>
        <v>2015</v>
      </c>
      <c r="N6659" s="7">
        <f t="shared" si="311"/>
        <v>10</v>
      </c>
      <c r="O6659" s="30">
        <f t="shared" si="312"/>
        <v>119.2</v>
      </c>
    </row>
    <row r="6660" spans="2:15" x14ac:dyDescent="0.2">
      <c r="B6660" s="13">
        <v>58323</v>
      </c>
      <c r="C6660" s="14">
        <v>42306.766111111101</v>
      </c>
      <c r="D6660" s="7" t="s">
        <v>8</v>
      </c>
      <c r="E6660" s="13">
        <v>2233</v>
      </c>
      <c r="F6660" s="7" t="s">
        <v>42</v>
      </c>
      <c r="G6660" s="7" t="s">
        <v>11</v>
      </c>
      <c r="H6660" s="13">
        <v>9</v>
      </c>
      <c r="I6660" s="13">
        <f>IF(G6660="Male",VLOOKUP(H6660,'Shoe size conversion table'!$B$6:$D$22,2),VLOOKUP(H6660,'Shoe size conversion table'!$J$6:$L$22,2))</f>
        <v>42</v>
      </c>
      <c r="J6660" s="13">
        <f>IF(G6660="Male",VLOOKUP(H6660,'Shoe size conversion table'!$B$6:$D$22,3),VLOOKUP(H6660,'Shoe size conversion table'!$J$6:$L$22,3))</f>
        <v>8.5</v>
      </c>
      <c r="K6660" s="11">
        <v>139</v>
      </c>
      <c r="L6660" s="12">
        <v>0</v>
      </c>
      <c r="M6660" s="7">
        <f t="shared" si="310"/>
        <v>2015</v>
      </c>
      <c r="N6660" s="7">
        <f t="shared" si="311"/>
        <v>10</v>
      </c>
      <c r="O6660" s="30">
        <f t="shared" si="312"/>
        <v>139</v>
      </c>
    </row>
    <row r="6661" spans="2:15" x14ac:dyDescent="0.2">
      <c r="B6661" s="13">
        <v>58324</v>
      </c>
      <c r="C6661" s="14">
        <v>42306.846111111096</v>
      </c>
      <c r="D6661" s="7" t="s">
        <v>7</v>
      </c>
      <c r="E6661" s="13">
        <v>2185</v>
      </c>
      <c r="F6661" s="7" t="s">
        <v>53</v>
      </c>
      <c r="G6661" s="7" t="s">
        <v>11</v>
      </c>
      <c r="H6661" s="13">
        <v>10.5</v>
      </c>
      <c r="I6661" s="13" t="str">
        <f>IF(G6661="Male",VLOOKUP(H6661,'Shoe size conversion table'!$B$6:$D$22,2),VLOOKUP(H6661,'Shoe size conversion table'!$J$6:$L$22,2))</f>
        <v>43-44</v>
      </c>
      <c r="J6661" s="13">
        <f>IF(G6661="Male",VLOOKUP(H6661,'Shoe size conversion table'!$B$6:$D$22,3),VLOOKUP(H6661,'Shoe size conversion table'!$J$6:$L$22,3))</f>
        <v>10</v>
      </c>
      <c r="K6661" s="11">
        <v>129</v>
      </c>
      <c r="L6661" s="12">
        <v>0.5</v>
      </c>
      <c r="M6661" s="7">
        <f t="shared" ref="M6661:M6724" si="313">YEAR(C6661)</f>
        <v>2015</v>
      </c>
      <c r="N6661" s="7">
        <f t="shared" si="311"/>
        <v>10</v>
      </c>
      <c r="O6661" s="30">
        <f t="shared" si="312"/>
        <v>64.5</v>
      </c>
    </row>
    <row r="6662" spans="2:15" x14ac:dyDescent="0.2">
      <c r="B6662" s="13">
        <v>58325</v>
      </c>
      <c r="C6662" s="14">
        <v>42306.846111111096</v>
      </c>
      <c r="D6662" s="7" t="s">
        <v>8</v>
      </c>
      <c r="E6662" s="13">
        <v>2169</v>
      </c>
      <c r="F6662" s="7" t="s">
        <v>39</v>
      </c>
      <c r="G6662" s="7" t="s">
        <v>12</v>
      </c>
      <c r="H6662" s="13">
        <v>9</v>
      </c>
      <c r="I6662" s="13" t="str">
        <f>IF(G6662="Male",VLOOKUP(H6662,'Shoe size conversion table'!$B$6:$D$22,2),VLOOKUP(H6662,'Shoe size conversion table'!$J$6:$L$22,2))</f>
        <v>39-40</v>
      </c>
      <c r="J6662" s="13">
        <f>IF(G6662="Male",VLOOKUP(H6662,'Shoe size conversion table'!$B$6:$D$22,3),VLOOKUP(H6662,'Shoe size conversion table'!$J$6:$L$22,3))</f>
        <v>7</v>
      </c>
      <c r="K6662" s="11">
        <v>179</v>
      </c>
      <c r="L6662" s="12">
        <v>0.1</v>
      </c>
      <c r="M6662" s="7">
        <f t="shared" si="313"/>
        <v>2015</v>
      </c>
      <c r="N6662" s="7">
        <f t="shared" ref="N6662:N6725" si="314">MONTH(C6662:C21629)</f>
        <v>10</v>
      </c>
      <c r="O6662" s="30">
        <f t="shared" ref="O6662:O6725" si="315">K6662*(1-L6662)</f>
        <v>161.1</v>
      </c>
    </row>
    <row r="6663" spans="2:15" x14ac:dyDescent="0.2">
      <c r="B6663" s="13">
        <v>58326</v>
      </c>
      <c r="C6663" s="14">
        <v>42306.866111111303</v>
      </c>
      <c r="D6663" s="7" t="s">
        <v>10</v>
      </c>
      <c r="E6663" s="13">
        <v>2192</v>
      </c>
      <c r="F6663" s="7" t="s">
        <v>35</v>
      </c>
      <c r="G6663" s="7" t="s">
        <v>11</v>
      </c>
      <c r="H6663" s="13">
        <v>9</v>
      </c>
      <c r="I6663" s="13">
        <f>IF(G6663="Male",VLOOKUP(H6663,'Shoe size conversion table'!$B$6:$D$22,2),VLOOKUP(H6663,'Shoe size conversion table'!$J$6:$L$22,2))</f>
        <v>42</v>
      </c>
      <c r="J6663" s="13">
        <f>IF(G6663="Male",VLOOKUP(H6663,'Shoe size conversion table'!$B$6:$D$22,3),VLOOKUP(H6663,'Shoe size conversion table'!$J$6:$L$22,3))</f>
        <v>8.5</v>
      </c>
      <c r="K6663" s="11">
        <v>129</v>
      </c>
      <c r="L6663" s="12">
        <v>0.5</v>
      </c>
      <c r="M6663" s="7">
        <f t="shared" si="313"/>
        <v>2015</v>
      </c>
      <c r="N6663" s="7">
        <f t="shared" si="314"/>
        <v>10</v>
      </c>
      <c r="O6663" s="30">
        <f t="shared" si="315"/>
        <v>64.5</v>
      </c>
    </row>
    <row r="6664" spans="2:15" x14ac:dyDescent="0.2">
      <c r="B6664" s="13">
        <v>58327</v>
      </c>
      <c r="C6664" s="14">
        <v>42306.886111111198</v>
      </c>
      <c r="D6664" s="7" t="s">
        <v>10</v>
      </c>
      <c r="E6664" s="13">
        <v>2230</v>
      </c>
      <c r="F6664" s="7" t="s">
        <v>35</v>
      </c>
      <c r="G6664" s="7" t="s">
        <v>12</v>
      </c>
      <c r="H6664" s="13">
        <v>8.5</v>
      </c>
      <c r="I6664" s="13">
        <f>IF(G6664="Male",VLOOKUP(H6664,'Shoe size conversion table'!$B$6:$D$22,2),VLOOKUP(H6664,'Shoe size conversion table'!$J$6:$L$22,2))</f>
        <v>39</v>
      </c>
      <c r="J6664" s="13">
        <f>IF(G6664="Male",VLOOKUP(H6664,'Shoe size conversion table'!$B$6:$D$22,3),VLOOKUP(H6664,'Shoe size conversion table'!$J$6:$L$22,3))</f>
        <v>6.5</v>
      </c>
      <c r="K6664" s="11">
        <v>189</v>
      </c>
      <c r="L6664" s="12">
        <v>0</v>
      </c>
      <c r="M6664" s="7">
        <f t="shared" si="313"/>
        <v>2015</v>
      </c>
      <c r="N6664" s="7">
        <f t="shared" si="314"/>
        <v>10</v>
      </c>
      <c r="O6664" s="30">
        <f t="shared" si="315"/>
        <v>189</v>
      </c>
    </row>
    <row r="6665" spans="2:15" x14ac:dyDescent="0.2">
      <c r="B6665" s="13">
        <v>58328</v>
      </c>
      <c r="C6665" s="14">
        <v>42306.896111111098</v>
      </c>
      <c r="D6665" s="7" t="s">
        <v>7</v>
      </c>
      <c r="E6665" s="13">
        <v>2150</v>
      </c>
      <c r="F6665" s="7" t="s">
        <v>56</v>
      </c>
      <c r="G6665" s="7" t="s">
        <v>12</v>
      </c>
      <c r="H6665" s="13">
        <v>8</v>
      </c>
      <c r="I6665" s="13" t="str">
        <f>IF(G6665="Male",VLOOKUP(H6665,'Shoe size conversion table'!$B$6:$D$22,2),VLOOKUP(H6665,'Shoe size conversion table'!$J$6:$L$22,2))</f>
        <v>38-39</v>
      </c>
      <c r="J6665" s="13">
        <f>IF(G6665="Male",VLOOKUP(H6665,'Shoe size conversion table'!$B$6:$D$22,3),VLOOKUP(H6665,'Shoe size conversion table'!$J$6:$L$22,3))</f>
        <v>6</v>
      </c>
      <c r="K6665" s="11">
        <v>179</v>
      </c>
      <c r="L6665" s="12">
        <v>0</v>
      </c>
      <c r="M6665" s="7">
        <f t="shared" si="313"/>
        <v>2015</v>
      </c>
      <c r="N6665" s="7">
        <f t="shared" si="314"/>
        <v>10</v>
      </c>
      <c r="O6665" s="30">
        <f t="shared" si="315"/>
        <v>179</v>
      </c>
    </row>
    <row r="6666" spans="2:15" x14ac:dyDescent="0.2">
      <c r="B6666" s="13">
        <v>58329</v>
      </c>
      <c r="C6666" s="14">
        <v>42307.126111111203</v>
      </c>
      <c r="D6666" s="7" t="s">
        <v>7</v>
      </c>
      <c r="E6666" s="13">
        <v>2148</v>
      </c>
      <c r="F6666" s="7" t="s">
        <v>48</v>
      </c>
      <c r="G6666" s="7" t="s">
        <v>12</v>
      </c>
      <c r="H6666" s="13">
        <v>11.5</v>
      </c>
      <c r="I6666" s="13">
        <f>IF(G6666="Male",VLOOKUP(H6666,'Shoe size conversion table'!$B$6:$D$22,2),VLOOKUP(H6666,'Shoe size conversion table'!$J$6:$L$22,2))</f>
        <v>42</v>
      </c>
      <c r="J6666" s="13">
        <f>IF(G6666="Male",VLOOKUP(H6666,'Shoe size conversion table'!$B$6:$D$22,3),VLOOKUP(H6666,'Shoe size conversion table'!$J$6:$L$22,3))</f>
        <v>9.5</v>
      </c>
      <c r="K6666" s="11">
        <v>149</v>
      </c>
      <c r="L6666" s="12">
        <v>0.5</v>
      </c>
      <c r="M6666" s="7">
        <f t="shared" si="313"/>
        <v>2015</v>
      </c>
      <c r="N6666" s="7">
        <f t="shared" si="314"/>
        <v>10</v>
      </c>
      <c r="O6666" s="30">
        <f t="shared" si="315"/>
        <v>74.5</v>
      </c>
    </row>
    <row r="6667" spans="2:15" x14ac:dyDescent="0.2">
      <c r="B6667" s="13">
        <v>58330</v>
      </c>
      <c r="C6667" s="14">
        <v>42307.166111111248</v>
      </c>
      <c r="D6667" s="7" t="s">
        <v>10</v>
      </c>
      <c r="E6667" s="13">
        <v>2241</v>
      </c>
      <c r="F6667" s="7" t="s">
        <v>34</v>
      </c>
      <c r="G6667" s="7" t="s">
        <v>12</v>
      </c>
      <c r="H6667" s="13">
        <v>8</v>
      </c>
      <c r="I6667" s="13" t="str">
        <f>IF(G6667="Male",VLOOKUP(H6667,'Shoe size conversion table'!$B$6:$D$22,2),VLOOKUP(H6667,'Shoe size conversion table'!$J$6:$L$22,2))</f>
        <v>38-39</v>
      </c>
      <c r="J6667" s="13">
        <f>IF(G6667="Male",VLOOKUP(H6667,'Shoe size conversion table'!$B$6:$D$22,3),VLOOKUP(H6667,'Shoe size conversion table'!$J$6:$L$22,3))</f>
        <v>6</v>
      </c>
      <c r="K6667" s="11">
        <v>189</v>
      </c>
      <c r="L6667" s="12">
        <v>0</v>
      </c>
      <c r="M6667" s="7">
        <f t="shared" si="313"/>
        <v>2015</v>
      </c>
      <c r="N6667" s="7">
        <f t="shared" si="314"/>
        <v>10</v>
      </c>
      <c r="O6667" s="30">
        <f t="shared" si="315"/>
        <v>189</v>
      </c>
    </row>
    <row r="6668" spans="2:15" x14ac:dyDescent="0.2">
      <c r="B6668" s="13">
        <v>58331</v>
      </c>
      <c r="C6668" s="14">
        <v>42307.226111111304</v>
      </c>
      <c r="D6668" s="7" t="s">
        <v>10</v>
      </c>
      <c r="E6668" s="13">
        <v>2169</v>
      </c>
      <c r="F6668" s="7" t="s">
        <v>34</v>
      </c>
      <c r="G6668" s="7" t="s">
        <v>12</v>
      </c>
      <c r="H6668" s="13">
        <v>6.5</v>
      </c>
      <c r="I6668" s="13">
        <f>IF(G6668="Male",VLOOKUP(H6668,'Shoe size conversion table'!$B$6:$D$22,2),VLOOKUP(H6668,'Shoe size conversion table'!$J$6:$L$22,2))</f>
        <v>37</v>
      </c>
      <c r="J6668" s="13">
        <f>IF(G6668="Male",VLOOKUP(H6668,'Shoe size conversion table'!$B$6:$D$22,3),VLOOKUP(H6668,'Shoe size conversion table'!$J$6:$L$22,3))</f>
        <v>4.5</v>
      </c>
      <c r="K6668" s="11">
        <v>179</v>
      </c>
      <c r="L6668" s="12">
        <v>0.1</v>
      </c>
      <c r="M6668" s="7">
        <f t="shared" si="313"/>
        <v>2015</v>
      </c>
      <c r="N6668" s="7">
        <f t="shared" si="314"/>
        <v>10</v>
      </c>
      <c r="O6668" s="30">
        <f t="shared" si="315"/>
        <v>161.1</v>
      </c>
    </row>
    <row r="6669" spans="2:15" x14ac:dyDescent="0.2">
      <c r="B6669" s="13">
        <v>58332</v>
      </c>
      <c r="C6669" s="14">
        <v>42307.316111111249</v>
      </c>
      <c r="D6669" s="7" t="s">
        <v>7</v>
      </c>
      <c r="E6669" s="13">
        <v>2154</v>
      </c>
      <c r="F6669" s="7" t="s">
        <v>45</v>
      </c>
      <c r="G6669" s="7" t="s">
        <v>11</v>
      </c>
      <c r="H6669" s="13">
        <v>10.5</v>
      </c>
      <c r="I6669" s="13" t="str">
        <f>IF(G6669="Male",VLOOKUP(H6669,'Shoe size conversion table'!$B$6:$D$22,2),VLOOKUP(H6669,'Shoe size conversion table'!$J$6:$L$22,2))</f>
        <v>43-44</v>
      </c>
      <c r="J6669" s="13">
        <f>IF(G6669="Male",VLOOKUP(H6669,'Shoe size conversion table'!$B$6:$D$22,3),VLOOKUP(H6669,'Shoe size conversion table'!$J$6:$L$22,3))</f>
        <v>10</v>
      </c>
      <c r="K6669" s="11">
        <v>199</v>
      </c>
      <c r="L6669" s="12">
        <v>0</v>
      </c>
      <c r="M6669" s="7">
        <f t="shared" si="313"/>
        <v>2015</v>
      </c>
      <c r="N6669" s="7">
        <f t="shared" si="314"/>
        <v>10</v>
      </c>
      <c r="O6669" s="30">
        <f t="shared" si="315"/>
        <v>199</v>
      </c>
    </row>
    <row r="6670" spans="2:15" x14ac:dyDescent="0.2">
      <c r="B6670" s="13">
        <v>58333</v>
      </c>
      <c r="C6670" s="14">
        <v>42307.336111111203</v>
      </c>
      <c r="D6670" s="7" t="s">
        <v>8</v>
      </c>
      <c r="E6670" s="13">
        <v>2192</v>
      </c>
      <c r="F6670" s="7" t="s">
        <v>41</v>
      </c>
      <c r="G6670" s="7" t="s">
        <v>11</v>
      </c>
      <c r="H6670" s="13">
        <v>7.5</v>
      </c>
      <c r="I6670" s="13" t="str">
        <f>IF(G6670="Male",VLOOKUP(H6670,'Shoe size conversion table'!$B$6:$D$22,2),VLOOKUP(H6670,'Shoe size conversion table'!$J$6:$L$22,2))</f>
        <v>40-41</v>
      </c>
      <c r="J6670" s="13">
        <f>IF(G6670="Male",VLOOKUP(H6670,'Shoe size conversion table'!$B$6:$D$22,3),VLOOKUP(H6670,'Shoe size conversion table'!$J$6:$L$22,3))</f>
        <v>7</v>
      </c>
      <c r="K6670" s="11">
        <v>139</v>
      </c>
      <c r="L6670" s="12">
        <v>0.2</v>
      </c>
      <c r="M6670" s="7">
        <f t="shared" si="313"/>
        <v>2015</v>
      </c>
      <c r="N6670" s="7">
        <f t="shared" si="314"/>
        <v>10</v>
      </c>
      <c r="O6670" s="30">
        <f t="shared" si="315"/>
        <v>111.2</v>
      </c>
    </row>
    <row r="6671" spans="2:15" x14ac:dyDescent="0.2">
      <c r="B6671" s="13">
        <v>58334</v>
      </c>
      <c r="C6671" s="14">
        <v>42307.446111111247</v>
      </c>
      <c r="D6671" s="7" t="s">
        <v>7</v>
      </c>
      <c r="E6671" s="13">
        <v>2173</v>
      </c>
      <c r="F6671" s="7" t="s">
        <v>48</v>
      </c>
      <c r="G6671" s="7" t="s">
        <v>12</v>
      </c>
      <c r="H6671" s="13">
        <v>8</v>
      </c>
      <c r="I6671" s="13" t="str">
        <f>IF(G6671="Male",VLOOKUP(H6671,'Shoe size conversion table'!$B$6:$D$22,2),VLOOKUP(H6671,'Shoe size conversion table'!$J$6:$L$22,2))</f>
        <v>38-39</v>
      </c>
      <c r="J6671" s="13">
        <f>IF(G6671="Male",VLOOKUP(H6671,'Shoe size conversion table'!$B$6:$D$22,3),VLOOKUP(H6671,'Shoe size conversion table'!$J$6:$L$22,3))</f>
        <v>6</v>
      </c>
      <c r="K6671" s="11">
        <v>149</v>
      </c>
      <c r="L6671" s="12">
        <v>0.2</v>
      </c>
      <c r="M6671" s="7">
        <f t="shared" si="313"/>
        <v>2015</v>
      </c>
      <c r="N6671" s="7">
        <f t="shared" si="314"/>
        <v>10</v>
      </c>
      <c r="O6671" s="30">
        <f t="shared" si="315"/>
        <v>119.2</v>
      </c>
    </row>
    <row r="6672" spans="2:15" x14ac:dyDescent="0.2">
      <c r="B6672" s="13">
        <v>58335</v>
      </c>
      <c r="C6672" s="14">
        <v>42307.4661111112</v>
      </c>
      <c r="D6672" s="7" t="s">
        <v>7</v>
      </c>
      <c r="E6672" s="13">
        <v>2158</v>
      </c>
      <c r="F6672" s="7" t="s">
        <v>53</v>
      </c>
      <c r="G6672" s="7" t="s">
        <v>12</v>
      </c>
      <c r="H6672" s="13">
        <v>7.5</v>
      </c>
      <c r="I6672" s="13">
        <f>IF(G6672="Male",VLOOKUP(H6672,'Shoe size conversion table'!$B$6:$D$22,2),VLOOKUP(H6672,'Shoe size conversion table'!$J$6:$L$22,2))</f>
        <v>38</v>
      </c>
      <c r="J6672" s="13">
        <f>IF(G6672="Male",VLOOKUP(H6672,'Shoe size conversion table'!$B$6:$D$22,3),VLOOKUP(H6672,'Shoe size conversion table'!$J$6:$L$22,3))</f>
        <v>5.5</v>
      </c>
      <c r="K6672" s="11">
        <v>169</v>
      </c>
      <c r="L6672" s="12">
        <v>0</v>
      </c>
      <c r="M6672" s="7">
        <f t="shared" si="313"/>
        <v>2015</v>
      </c>
      <c r="N6672" s="7">
        <f t="shared" si="314"/>
        <v>10</v>
      </c>
      <c r="O6672" s="30">
        <f t="shared" si="315"/>
        <v>169</v>
      </c>
    </row>
    <row r="6673" spans="2:15" x14ac:dyDescent="0.2">
      <c r="B6673" s="13">
        <v>58335</v>
      </c>
      <c r="C6673" s="14">
        <v>42307.4661111112</v>
      </c>
      <c r="D6673" s="7" t="s">
        <v>7</v>
      </c>
      <c r="E6673" s="13">
        <v>2237</v>
      </c>
      <c r="F6673" s="7" t="s">
        <v>49</v>
      </c>
      <c r="G6673" s="7" t="s">
        <v>11</v>
      </c>
      <c r="H6673" s="13">
        <v>8</v>
      </c>
      <c r="I6673" s="13">
        <f>IF(G6673="Male",VLOOKUP(H6673,'Shoe size conversion table'!$B$6:$D$22,2),VLOOKUP(H6673,'Shoe size conversion table'!$J$6:$L$22,2))</f>
        <v>41</v>
      </c>
      <c r="J6673" s="13">
        <f>IF(G6673="Male",VLOOKUP(H6673,'Shoe size conversion table'!$B$6:$D$22,3),VLOOKUP(H6673,'Shoe size conversion table'!$J$6:$L$22,3))</f>
        <v>7.5</v>
      </c>
      <c r="K6673" s="11">
        <v>189</v>
      </c>
      <c r="L6673" s="12">
        <v>0</v>
      </c>
      <c r="M6673" s="7">
        <f t="shared" si="313"/>
        <v>2015</v>
      </c>
      <c r="N6673" s="7">
        <f t="shared" si="314"/>
        <v>10</v>
      </c>
      <c r="O6673" s="30">
        <f t="shared" si="315"/>
        <v>189</v>
      </c>
    </row>
    <row r="6674" spans="2:15" x14ac:dyDescent="0.2">
      <c r="B6674" s="13">
        <v>58336</v>
      </c>
      <c r="C6674" s="14">
        <v>42307.466111111309</v>
      </c>
      <c r="D6674" s="7" t="s">
        <v>10</v>
      </c>
      <c r="E6674" s="13">
        <v>2181</v>
      </c>
      <c r="F6674" s="7" t="s">
        <v>34</v>
      </c>
      <c r="G6674" s="7" t="s">
        <v>12</v>
      </c>
      <c r="H6674" s="13">
        <v>9.5</v>
      </c>
      <c r="I6674" s="13">
        <f>IF(G6674="Male",VLOOKUP(H6674,'Shoe size conversion table'!$B$6:$D$22,2),VLOOKUP(H6674,'Shoe size conversion table'!$J$6:$L$22,2))</f>
        <v>40</v>
      </c>
      <c r="J6674" s="13">
        <f>IF(G6674="Male",VLOOKUP(H6674,'Shoe size conversion table'!$B$6:$D$22,3),VLOOKUP(H6674,'Shoe size conversion table'!$J$6:$L$22,3))</f>
        <v>7.5</v>
      </c>
      <c r="K6674" s="11">
        <v>159</v>
      </c>
      <c r="L6674" s="12">
        <v>0.5</v>
      </c>
      <c r="M6674" s="7">
        <f t="shared" si="313"/>
        <v>2015</v>
      </c>
      <c r="N6674" s="7">
        <f t="shared" si="314"/>
        <v>10</v>
      </c>
      <c r="O6674" s="30">
        <f t="shared" si="315"/>
        <v>79.5</v>
      </c>
    </row>
    <row r="6675" spans="2:15" x14ac:dyDescent="0.2">
      <c r="B6675" s="13">
        <v>58337</v>
      </c>
      <c r="C6675" s="14">
        <v>42307.516111111101</v>
      </c>
      <c r="D6675" s="7" t="s">
        <v>7</v>
      </c>
      <c r="E6675" s="13">
        <v>2223</v>
      </c>
      <c r="F6675" s="7" t="s">
        <v>49</v>
      </c>
      <c r="G6675" s="7" t="s">
        <v>11</v>
      </c>
      <c r="H6675" s="13">
        <v>10.5</v>
      </c>
      <c r="I6675" s="13" t="str">
        <f>IF(G6675="Male",VLOOKUP(H6675,'Shoe size conversion table'!$B$6:$D$22,2),VLOOKUP(H6675,'Shoe size conversion table'!$J$6:$L$22,2))</f>
        <v>43-44</v>
      </c>
      <c r="J6675" s="13">
        <f>IF(G6675="Male",VLOOKUP(H6675,'Shoe size conversion table'!$B$6:$D$22,3),VLOOKUP(H6675,'Shoe size conversion table'!$J$6:$L$22,3))</f>
        <v>10</v>
      </c>
      <c r="K6675" s="11">
        <v>129</v>
      </c>
      <c r="L6675" s="12">
        <v>0</v>
      </c>
      <c r="M6675" s="7">
        <f t="shared" si="313"/>
        <v>2015</v>
      </c>
      <c r="N6675" s="7">
        <f t="shared" si="314"/>
        <v>10</v>
      </c>
      <c r="O6675" s="30">
        <f t="shared" si="315"/>
        <v>129</v>
      </c>
    </row>
    <row r="6676" spans="2:15" x14ac:dyDescent="0.2">
      <c r="B6676" s="13">
        <v>58338</v>
      </c>
      <c r="C6676" s="14">
        <v>42307.556111111306</v>
      </c>
      <c r="D6676" s="7" t="s">
        <v>8</v>
      </c>
      <c r="E6676" s="13">
        <v>2172</v>
      </c>
      <c r="F6676" s="7" t="s">
        <v>38</v>
      </c>
      <c r="G6676" s="7" t="s">
        <v>11</v>
      </c>
      <c r="H6676" s="13">
        <v>10</v>
      </c>
      <c r="I6676" s="13">
        <f>IF(G6676="Male",VLOOKUP(H6676,'Shoe size conversion table'!$B$6:$D$22,2),VLOOKUP(H6676,'Shoe size conversion table'!$J$6:$L$22,2))</f>
        <v>43</v>
      </c>
      <c r="J6676" s="13">
        <f>IF(G6676="Male",VLOOKUP(H6676,'Shoe size conversion table'!$B$6:$D$22,3),VLOOKUP(H6676,'Shoe size conversion table'!$J$6:$L$22,3))</f>
        <v>9.5</v>
      </c>
      <c r="K6676" s="11">
        <v>189</v>
      </c>
      <c r="L6676" s="12">
        <v>0.1</v>
      </c>
      <c r="M6676" s="7">
        <f t="shared" si="313"/>
        <v>2015</v>
      </c>
      <c r="N6676" s="7">
        <f t="shared" si="314"/>
        <v>10</v>
      </c>
      <c r="O6676" s="30">
        <f t="shared" si="315"/>
        <v>170.1</v>
      </c>
    </row>
    <row r="6677" spans="2:15" x14ac:dyDescent="0.2">
      <c r="B6677" s="13">
        <v>58339</v>
      </c>
      <c r="C6677" s="14">
        <v>42307.846111111096</v>
      </c>
      <c r="D6677" s="7" t="s">
        <v>9</v>
      </c>
      <c r="E6677" s="13">
        <v>2179</v>
      </c>
      <c r="F6677" s="7" t="s">
        <v>61</v>
      </c>
      <c r="G6677" s="7" t="s">
        <v>11</v>
      </c>
      <c r="H6677" s="13">
        <v>9.5</v>
      </c>
      <c r="I6677" s="13" t="str">
        <f>IF(G6677="Male",VLOOKUP(H6677,'Shoe size conversion table'!$B$6:$D$22,2),VLOOKUP(H6677,'Shoe size conversion table'!$J$6:$L$22,2))</f>
        <v>42-43</v>
      </c>
      <c r="J6677" s="13">
        <f>IF(G6677="Male",VLOOKUP(H6677,'Shoe size conversion table'!$B$6:$D$22,3),VLOOKUP(H6677,'Shoe size conversion table'!$J$6:$L$22,3))</f>
        <v>9</v>
      </c>
      <c r="K6677" s="11">
        <v>139</v>
      </c>
      <c r="L6677" s="12">
        <v>0.2</v>
      </c>
      <c r="M6677" s="7">
        <f t="shared" si="313"/>
        <v>2015</v>
      </c>
      <c r="N6677" s="7">
        <f t="shared" si="314"/>
        <v>10</v>
      </c>
      <c r="O6677" s="30">
        <f t="shared" si="315"/>
        <v>111.2</v>
      </c>
    </row>
    <row r="6678" spans="2:15" x14ac:dyDescent="0.2">
      <c r="B6678" s="13">
        <v>58340</v>
      </c>
      <c r="C6678" s="14">
        <v>42308.07611111131</v>
      </c>
      <c r="D6678" s="7" t="s">
        <v>9</v>
      </c>
      <c r="E6678" s="13">
        <v>2223</v>
      </c>
      <c r="F6678" s="7" t="s">
        <v>60</v>
      </c>
      <c r="G6678" s="7" t="s">
        <v>12</v>
      </c>
      <c r="H6678" s="13">
        <v>7.5</v>
      </c>
      <c r="I6678" s="13">
        <f>IF(G6678="Male",VLOOKUP(H6678,'Shoe size conversion table'!$B$6:$D$22,2),VLOOKUP(H6678,'Shoe size conversion table'!$J$6:$L$22,2))</f>
        <v>38</v>
      </c>
      <c r="J6678" s="13">
        <f>IF(G6678="Male",VLOOKUP(H6678,'Shoe size conversion table'!$B$6:$D$22,3),VLOOKUP(H6678,'Shoe size conversion table'!$J$6:$L$22,3))</f>
        <v>5.5</v>
      </c>
      <c r="K6678" s="11">
        <v>169</v>
      </c>
      <c r="L6678" s="12">
        <v>0.1</v>
      </c>
      <c r="M6678" s="7">
        <f t="shared" si="313"/>
        <v>2015</v>
      </c>
      <c r="N6678" s="7">
        <f t="shared" si="314"/>
        <v>10</v>
      </c>
      <c r="O6678" s="30">
        <f t="shared" si="315"/>
        <v>152.1</v>
      </c>
    </row>
    <row r="6679" spans="2:15" x14ac:dyDescent="0.2">
      <c r="B6679" s="13">
        <v>58341</v>
      </c>
      <c r="C6679" s="14">
        <v>42308.166111111248</v>
      </c>
      <c r="D6679" s="7" t="s">
        <v>10</v>
      </c>
      <c r="E6679" s="13">
        <v>2207</v>
      </c>
      <c r="F6679" s="7" t="s">
        <v>34</v>
      </c>
      <c r="G6679" s="7" t="s">
        <v>11</v>
      </c>
      <c r="H6679" s="13">
        <v>10.5</v>
      </c>
      <c r="I6679" s="13" t="str">
        <f>IF(G6679="Male",VLOOKUP(H6679,'Shoe size conversion table'!$B$6:$D$22,2),VLOOKUP(H6679,'Shoe size conversion table'!$J$6:$L$22,2))</f>
        <v>43-44</v>
      </c>
      <c r="J6679" s="13">
        <f>IF(G6679="Male",VLOOKUP(H6679,'Shoe size conversion table'!$B$6:$D$22,3),VLOOKUP(H6679,'Shoe size conversion table'!$J$6:$L$22,3))</f>
        <v>10</v>
      </c>
      <c r="K6679" s="11">
        <v>179</v>
      </c>
      <c r="L6679" s="12">
        <v>0</v>
      </c>
      <c r="M6679" s="7">
        <f t="shared" si="313"/>
        <v>2015</v>
      </c>
      <c r="N6679" s="7">
        <f t="shared" si="314"/>
        <v>10</v>
      </c>
      <c r="O6679" s="30">
        <f t="shared" si="315"/>
        <v>179</v>
      </c>
    </row>
    <row r="6680" spans="2:15" x14ac:dyDescent="0.2">
      <c r="B6680" s="13">
        <v>58342</v>
      </c>
      <c r="C6680" s="14">
        <v>42308.336111111203</v>
      </c>
      <c r="D6680" s="7" t="s">
        <v>8</v>
      </c>
      <c r="E6680" s="13">
        <v>2179</v>
      </c>
      <c r="F6680" s="7" t="s">
        <v>41</v>
      </c>
      <c r="G6680" s="7" t="s">
        <v>12</v>
      </c>
      <c r="H6680" s="13">
        <v>9</v>
      </c>
      <c r="I6680" s="13" t="str">
        <f>IF(G6680="Male",VLOOKUP(H6680,'Shoe size conversion table'!$B$6:$D$22,2),VLOOKUP(H6680,'Shoe size conversion table'!$J$6:$L$22,2))</f>
        <v>39-40</v>
      </c>
      <c r="J6680" s="13">
        <f>IF(G6680="Male",VLOOKUP(H6680,'Shoe size conversion table'!$B$6:$D$22,3),VLOOKUP(H6680,'Shoe size conversion table'!$J$6:$L$22,3))</f>
        <v>7</v>
      </c>
      <c r="K6680" s="11">
        <v>139</v>
      </c>
      <c r="L6680" s="12">
        <v>0</v>
      </c>
      <c r="M6680" s="7">
        <f t="shared" si="313"/>
        <v>2015</v>
      </c>
      <c r="N6680" s="7">
        <f t="shared" si="314"/>
        <v>10</v>
      </c>
      <c r="O6680" s="30">
        <f t="shared" si="315"/>
        <v>139</v>
      </c>
    </row>
    <row r="6681" spans="2:15" x14ac:dyDescent="0.2">
      <c r="B6681" s="13">
        <v>58343</v>
      </c>
      <c r="C6681" s="14">
        <v>42308.35611111125</v>
      </c>
      <c r="D6681" s="7" t="s">
        <v>7</v>
      </c>
      <c r="E6681" s="13">
        <v>2163</v>
      </c>
      <c r="F6681" s="7" t="s">
        <v>48</v>
      </c>
      <c r="G6681" s="7" t="s">
        <v>11</v>
      </c>
      <c r="H6681" s="13">
        <v>9.5</v>
      </c>
      <c r="I6681" s="13" t="str">
        <f>IF(G6681="Male",VLOOKUP(H6681,'Shoe size conversion table'!$B$6:$D$22,2),VLOOKUP(H6681,'Shoe size conversion table'!$J$6:$L$22,2))</f>
        <v>42-43</v>
      </c>
      <c r="J6681" s="13">
        <f>IF(G6681="Male",VLOOKUP(H6681,'Shoe size conversion table'!$B$6:$D$22,3),VLOOKUP(H6681,'Shoe size conversion table'!$J$6:$L$22,3))</f>
        <v>9</v>
      </c>
      <c r="K6681" s="11">
        <v>169</v>
      </c>
      <c r="L6681" s="12">
        <v>0</v>
      </c>
      <c r="M6681" s="7">
        <f t="shared" si="313"/>
        <v>2015</v>
      </c>
      <c r="N6681" s="7">
        <f t="shared" si="314"/>
        <v>10</v>
      </c>
      <c r="O6681" s="30">
        <f t="shared" si="315"/>
        <v>169</v>
      </c>
    </row>
    <row r="6682" spans="2:15" x14ac:dyDescent="0.2">
      <c r="B6682" s="13">
        <v>58344</v>
      </c>
      <c r="C6682" s="14">
        <v>42308.406111111246</v>
      </c>
      <c r="D6682" s="7" t="s">
        <v>7</v>
      </c>
      <c r="E6682" s="13">
        <v>2157</v>
      </c>
      <c r="F6682" s="7" t="s">
        <v>48</v>
      </c>
      <c r="G6682" s="7" t="s">
        <v>12</v>
      </c>
      <c r="H6682" s="13">
        <v>8.5</v>
      </c>
      <c r="I6682" s="13">
        <f>IF(G6682="Male",VLOOKUP(H6682,'Shoe size conversion table'!$B$6:$D$22,2),VLOOKUP(H6682,'Shoe size conversion table'!$J$6:$L$22,2))</f>
        <v>39</v>
      </c>
      <c r="J6682" s="13">
        <f>IF(G6682="Male",VLOOKUP(H6682,'Shoe size conversion table'!$B$6:$D$22,3),VLOOKUP(H6682,'Shoe size conversion table'!$J$6:$L$22,3))</f>
        <v>6.5</v>
      </c>
      <c r="K6682" s="11">
        <v>189</v>
      </c>
      <c r="L6682" s="12">
        <v>0</v>
      </c>
      <c r="M6682" s="7">
        <f t="shared" si="313"/>
        <v>2015</v>
      </c>
      <c r="N6682" s="7">
        <f t="shared" si="314"/>
        <v>10</v>
      </c>
      <c r="O6682" s="30">
        <f t="shared" si="315"/>
        <v>189</v>
      </c>
    </row>
    <row r="6683" spans="2:15" x14ac:dyDescent="0.2">
      <c r="B6683" s="13">
        <v>58345</v>
      </c>
      <c r="C6683" s="14">
        <v>42308.446111111094</v>
      </c>
      <c r="D6683" s="7" t="s">
        <v>7</v>
      </c>
      <c r="E6683" s="13">
        <v>2188</v>
      </c>
      <c r="F6683" s="7" t="s">
        <v>49</v>
      </c>
      <c r="G6683" s="7" t="s">
        <v>12</v>
      </c>
      <c r="H6683" s="13">
        <v>8</v>
      </c>
      <c r="I6683" s="13" t="str">
        <f>IF(G6683="Male",VLOOKUP(H6683,'Shoe size conversion table'!$B$6:$D$22,2),VLOOKUP(H6683,'Shoe size conversion table'!$J$6:$L$22,2))</f>
        <v>38-39</v>
      </c>
      <c r="J6683" s="13">
        <f>IF(G6683="Male",VLOOKUP(H6683,'Shoe size conversion table'!$B$6:$D$22,3),VLOOKUP(H6683,'Shoe size conversion table'!$J$6:$L$22,3))</f>
        <v>6</v>
      </c>
      <c r="K6683" s="11">
        <v>199</v>
      </c>
      <c r="L6683" s="12">
        <v>0.2</v>
      </c>
      <c r="M6683" s="7">
        <f t="shared" si="313"/>
        <v>2015</v>
      </c>
      <c r="N6683" s="7">
        <f t="shared" si="314"/>
        <v>10</v>
      </c>
      <c r="O6683" s="30">
        <f t="shared" si="315"/>
        <v>159.20000000000002</v>
      </c>
    </row>
    <row r="6684" spans="2:15" x14ac:dyDescent="0.2">
      <c r="B6684" s="13">
        <v>58346</v>
      </c>
      <c r="C6684" s="14">
        <v>42308.456111111205</v>
      </c>
      <c r="D6684" s="7" t="s">
        <v>7</v>
      </c>
      <c r="E6684" s="13">
        <v>2193</v>
      </c>
      <c r="F6684" s="7" t="s">
        <v>50</v>
      </c>
      <c r="G6684" s="7" t="s">
        <v>12</v>
      </c>
      <c r="H6684" s="13">
        <v>9.5</v>
      </c>
      <c r="I6684" s="13">
        <f>IF(G6684="Male",VLOOKUP(H6684,'Shoe size conversion table'!$B$6:$D$22,2),VLOOKUP(H6684,'Shoe size conversion table'!$J$6:$L$22,2))</f>
        <v>40</v>
      </c>
      <c r="J6684" s="13">
        <f>IF(G6684="Male",VLOOKUP(H6684,'Shoe size conversion table'!$B$6:$D$22,3),VLOOKUP(H6684,'Shoe size conversion table'!$J$6:$L$22,3))</f>
        <v>7.5</v>
      </c>
      <c r="K6684" s="11">
        <v>139</v>
      </c>
      <c r="L6684" s="12">
        <v>0</v>
      </c>
      <c r="M6684" s="7">
        <f t="shared" si="313"/>
        <v>2015</v>
      </c>
      <c r="N6684" s="7">
        <f t="shared" si="314"/>
        <v>10</v>
      </c>
      <c r="O6684" s="30">
        <f t="shared" si="315"/>
        <v>139</v>
      </c>
    </row>
    <row r="6685" spans="2:15" x14ac:dyDescent="0.2">
      <c r="B6685" s="13">
        <v>58347</v>
      </c>
      <c r="C6685" s="14">
        <v>42308.466111111309</v>
      </c>
      <c r="D6685" s="7" t="s">
        <v>10</v>
      </c>
      <c r="E6685" s="13">
        <v>2217</v>
      </c>
      <c r="F6685" s="7" t="s">
        <v>35</v>
      </c>
      <c r="G6685" s="7" t="s">
        <v>12</v>
      </c>
      <c r="H6685" s="13">
        <v>9.5</v>
      </c>
      <c r="I6685" s="13">
        <f>IF(G6685="Male",VLOOKUP(H6685,'Shoe size conversion table'!$B$6:$D$22,2),VLOOKUP(H6685,'Shoe size conversion table'!$J$6:$L$22,2))</f>
        <v>40</v>
      </c>
      <c r="J6685" s="13">
        <f>IF(G6685="Male",VLOOKUP(H6685,'Shoe size conversion table'!$B$6:$D$22,3),VLOOKUP(H6685,'Shoe size conversion table'!$J$6:$L$22,3))</f>
        <v>7.5</v>
      </c>
      <c r="K6685" s="11">
        <v>149</v>
      </c>
      <c r="L6685" s="12">
        <v>0.1</v>
      </c>
      <c r="M6685" s="7">
        <f t="shared" si="313"/>
        <v>2015</v>
      </c>
      <c r="N6685" s="7">
        <f t="shared" si="314"/>
        <v>10</v>
      </c>
      <c r="O6685" s="30">
        <f t="shared" si="315"/>
        <v>134.1</v>
      </c>
    </row>
    <row r="6686" spans="2:15" x14ac:dyDescent="0.2">
      <c r="B6686" s="13">
        <v>58348</v>
      </c>
      <c r="C6686" s="14">
        <v>42308.516111111101</v>
      </c>
      <c r="D6686" s="7" t="s">
        <v>9</v>
      </c>
      <c r="E6686" s="13">
        <v>2225</v>
      </c>
      <c r="F6686" s="7" t="s">
        <v>60</v>
      </c>
      <c r="G6686" s="7" t="s">
        <v>11</v>
      </c>
      <c r="H6686" s="13">
        <v>9.5</v>
      </c>
      <c r="I6686" s="13" t="str">
        <f>IF(G6686="Male",VLOOKUP(H6686,'Shoe size conversion table'!$B$6:$D$22,2),VLOOKUP(H6686,'Shoe size conversion table'!$J$6:$L$22,2))</f>
        <v>42-43</v>
      </c>
      <c r="J6686" s="13">
        <f>IF(G6686="Male",VLOOKUP(H6686,'Shoe size conversion table'!$B$6:$D$22,3),VLOOKUP(H6686,'Shoe size conversion table'!$J$6:$L$22,3))</f>
        <v>9</v>
      </c>
      <c r="K6686" s="11">
        <v>169</v>
      </c>
      <c r="L6686" s="12">
        <v>0</v>
      </c>
      <c r="M6686" s="7">
        <f t="shared" si="313"/>
        <v>2015</v>
      </c>
      <c r="N6686" s="7">
        <f t="shared" si="314"/>
        <v>10</v>
      </c>
      <c r="O6686" s="30">
        <f t="shared" si="315"/>
        <v>169</v>
      </c>
    </row>
    <row r="6687" spans="2:15" x14ac:dyDescent="0.2">
      <c r="B6687" s="13">
        <v>58349</v>
      </c>
      <c r="C6687" s="14">
        <v>42308.626111111313</v>
      </c>
      <c r="D6687" s="7" t="s">
        <v>8</v>
      </c>
      <c r="E6687" s="13">
        <v>2166</v>
      </c>
      <c r="F6687" s="7" t="s">
        <v>40</v>
      </c>
      <c r="G6687" s="7" t="s">
        <v>11</v>
      </c>
      <c r="H6687" s="13">
        <v>9.5</v>
      </c>
      <c r="I6687" s="13" t="str">
        <f>IF(G6687="Male",VLOOKUP(H6687,'Shoe size conversion table'!$B$6:$D$22,2),VLOOKUP(H6687,'Shoe size conversion table'!$J$6:$L$22,2))</f>
        <v>42-43</v>
      </c>
      <c r="J6687" s="13">
        <f>IF(G6687="Male",VLOOKUP(H6687,'Shoe size conversion table'!$B$6:$D$22,3),VLOOKUP(H6687,'Shoe size conversion table'!$J$6:$L$22,3))</f>
        <v>9</v>
      </c>
      <c r="K6687" s="11">
        <v>169</v>
      </c>
      <c r="L6687" s="12">
        <v>0</v>
      </c>
      <c r="M6687" s="7">
        <f t="shared" si="313"/>
        <v>2015</v>
      </c>
      <c r="N6687" s="7">
        <f t="shared" si="314"/>
        <v>10</v>
      </c>
      <c r="O6687" s="30">
        <f t="shared" si="315"/>
        <v>169</v>
      </c>
    </row>
    <row r="6688" spans="2:15" x14ac:dyDescent="0.2">
      <c r="B6688" s="13">
        <v>58350</v>
      </c>
      <c r="C6688" s="14">
        <v>42308.646111111098</v>
      </c>
      <c r="D6688" s="7" t="s">
        <v>7</v>
      </c>
      <c r="E6688" s="13">
        <v>2223</v>
      </c>
      <c r="F6688" s="7" t="s">
        <v>51</v>
      </c>
      <c r="G6688" s="7" t="s">
        <v>12</v>
      </c>
      <c r="H6688" s="13">
        <v>10.5</v>
      </c>
      <c r="I6688" s="13">
        <f>IF(G6688="Male",VLOOKUP(H6688,'Shoe size conversion table'!$B$6:$D$22,2),VLOOKUP(H6688,'Shoe size conversion table'!$J$6:$L$22,2))</f>
        <v>41</v>
      </c>
      <c r="J6688" s="13">
        <f>IF(G6688="Male",VLOOKUP(H6688,'Shoe size conversion table'!$B$6:$D$22,3),VLOOKUP(H6688,'Shoe size conversion table'!$J$6:$L$22,3))</f>
        <v>8.5</v>
      </c>
      <c r="K6688" s="11">
        <v>199</v>
      </c>
      <c r="L6688" s="12">
        <v>0</v>
      </c>
      <c r="M6688" s="7">
        <f t="shared" si="313"/>
        <v>2015</v>
      </c>
      <c r="N6688" s="7">
        <f t="shared" si="314"/>
        <v>10</v>
      </c>
      <c r="O6688" s="30">
        <f t="shared" si="315"/>
        <v>199</v>
      </c>
    </row>
    <row r="6689" spans="2:15" x14ac:dyDescent="0.2">
      <c r="B6689" s="13">
        <v>58351</v>
      </c>
      <c r="C6689" s="14">
        <v>42308.846111111096</v>
      </c>
      <c r="D6689" s="7" t="s">
        <v>8</v>
      </c>
      <c r="E6689" s="13">
        <v>2151</v>
      </c>
      <c r="F6689" s="7" t="s">
        <v>42</v>
      </c>
      <c r="G6689" s="7" t="s">
        <v>12</v>
      </c>
      <c r="H6689" s="13">
        <v>9</v>
      </c>
      <c r="I6689" s="13" t="str">
        <f>IF(G6689="Male",VLOOKUP(H6689,'Shoe size conversion table'!$B$6:$D$22,2),VLOOKUP(H6689,'Shoe size conversion table'!$J$6:$L$22,2))</f>
        <v>39-40</v>
      </c>
      <c r="J6689" s="13">
        <f>IF(G6689="Male",VLOOKUP(H6689,'Shoe size conversion table'!$B$6:$D$22,3),VLOOKUP(H6689,'Shoe size conversion table'!$J$6:$L$22,3))</f>
        <v>7</v>
      </c>
      <c r="K6689" s="11">
        <v>179</v>
      </c>
      <c r="L6689" s="12">
        <v>0.1</v>
      </c>
      <c r="M6689" s="7">
        <f t="shared" si="313"/>
        <v>2015</v>
      </c>
      <c r="N6689" s="7">
        <f t="shared" si="314"/>
        <v>10</v>
      </c>
      <c r="O6689" s="30">
        <f t="shared" si="315"/>
        <v>161.1</v>
      </c>
    </row>
    <row r="6690" spans="2:15" x14ac:dyDescent="0.2">
      <c r="B6690" s="13">
        <v>58352</v>
      </c>
      <c r="C6690" s="14">
        <v>42308.896111111302</v>
      </c>
      <c r="D6690" s="7" t="s">
        <v>7</v>
      </c>
      <c r="E6690" s="13">
        <v>2198</v>
      </c>
      <c r="F6690" s="7" t="s">
        <v>43</v>
      </c>
      <c r="G6690" s="7" t="s">
        <v>11</v>
      </c>
      <c r="H6690" s="13">
        <v>9.5</v>
      </c>
      <c r="I6690" s="13" t="str">
        <f>IF(G6690="Male",VLOOKUP(H6690,'Shoe size conversion table'!$B$6:$D$22,2),VLOOKUP(H6690,'Shoe size conversion table'!$J$6:$L$22,2))</f>
        <v>42-43</v>
      </c>
      <c r="J6690" s="13">
        <f>IF(G6690="Male",VLOOKUP(H6690,'Shoe size conversion table'!$B$6:$D$22,3),VLOOKUP(H6690,'Shoe size conversion table'!$J$6:$L$22,3))</f>
        <v>9</v>
      </c>
      <c r="K6690" s="11">
        <v>199</v>
      </c>
      <c r="L6690" s="12">
        <v>0.1</v>
      </c>
      <c r="M6690" s="7">
        <f t="shared" si="313"/>
        <v>2015</v>
      </c>
      <c r="N6690" s="7">
        <f t="shared" si="314"/>
        <v>10</v>
      </c>
      <c r="O6690" s="30">
        <f t="shared" si="315"/>
        <v>179.1</v>
      </c>
    </row>
    <row r="6691" spans="2:15" x14ac:dyDescent="0.2">
      <c r="B6691" s="13">
        <v>58353</v>
      </c>
      <c r="C6691" s="14">
        <v>42309.126111111203</v>
      </c>
      <c r="D6691" s="7" t="s">
        <v>7</v>
      </c>
      <c r="E6691" s="13">
        <v>2190</v>
      </c>
      <c r="F6691" s="7" t="s">
        <v>46</v>
      </c>
      <c r="G6691" s="7" t="s">
        <v>12</v>
      </c>
      <c r="H6691" s="13">
        <v>11.5</v>
      </c>
      <c r="I6691" s="13">
        <f>IF(G6691="Male",VLOOKUP(H6691,'Shoe size conversion table'!$B$6:$D$22,2),VLOOKUP(H6691,'Shoe size conversion table'!$J$6:$L$22,2))</f>
        <v>42</v>
      </c>
      <c r="J6691" s="13">
        <f>IF(G6691="Male",VLOOKUP(H6691,'Shoe size conversion table'!$B$6:$D$22,3),VLOOKUP(H6691,'Shoe size conversion table'!$J$6:$L$22,3))</f>
        <v>9.5</v>
      </c>
      <c r="K6691" s="11">
        <v>179</v>
      </c>
      <c r="L6691" s="12">
        <v>0.5</v>
      </c>
      <c r="M6691" s="7">
        <f t="shared" si="313"/>
        <v>2015</v>
      </c>
      <c r="N6691" s="7">
        <f t="shared" si="314"/>
        <v>11</v>
      </c>
      <c r="O6691" s="30">
        <f t="shared" si="315"/>
        <v>89.5</v>
      </c>
    </row>
    <row r="6692" spans="2:15" x14ac:dyDescent="0.2">
      <c r="B6692" s="13">
        <v>58354</v>
      </c>
      <c r="C6692" s="14">
        <v>42309.166111111248</v>
      </c>
      <c r="D6692" s="7" t="s">
        <v>10</v>
      </c>
      <c r="E6692" s="13">
        <v>2151</v>
      </c>
      <c r="F6692" s="7" t="s">
        <v>34</v>
      </c>
      <c r="G6692" s="7" t="s">
        <v>12</v>
      </c>
      <c r="H6692" s="13">
        <v>8</v>
      </c>
      <c r="I6692" s="13" t="str">
        <f>IF(G6692="Male",VLOOKUP(H6692,'Shoe size conversion table'!$B$6:$D$22,2),VLOOKUP(H6692,'Shoe size conversion table'!$J$6:$L$22,2))</f>
        <v>38-39</v>
      </c>
      <c r="J6692" s="13">
        <f>IF(G6692="Male",VLOOKUP(H6692,'Shoe size conversion table'!$B$6:$D$22,3),VLOOKUP(H6692,'Shoe size conversion table'!$J$6:$L$22,3))</f>
        <v>6</v>
      </c>
      <c r="K6692" s="11">
        <v>199</v>
      </c>
      <c r="L6692" s="12">
        <v>0.5</v>
      </c>
      <c r="M6692" s="7">
        <f t="shared" si="313"/>
        <v>2015</v>
      </c>
      <c r="N6692" s="7">
        <f t="shared" si="314"/>
        <v>11</v>
      </c>
      <c r="O6692" s="30">
        <f t="shared" si="315"/>
        <v>99.5</v>
      </c>
    </row>
    <row r="6693" spans="2:15" x14ac:dyDescent="0.2">
      <c r="B6693" s="13">
        <v>58355</v>
      </c>
      <c r="C6693" s="14">
        <v>42309.24611111125</v>
      </c>
      <c r="D6693" s="7" t="s">
        <v>10</v>
      </c>
      <c r="E6693" s="13">
        <v>2160</v>
      </c>
      <c r="F6693" s="7" t="s">
        <v>34</v>
      </c>
      <c r="G6693" s="7" t="s">
        <v>12</v>
      </c>
      <c r="H6693" s="13">
        <v>7.5</v>
      </c>
      <c r="I6693" s="13">
        <f>IF(G6693="Male",VLOOKUP(H6693,'Shoe size conversion table'!$B$6:$D$22,2),VLOOKUP(H6693,'Shoe size conversion table'!$J$6:$L$22,2))</f>
        <v>38</v>
      </c>
      <c r="J6693" s="13">
        <f>IF(G6693="Male",VLOOKUP(H6693,'Shoe size conversion table'!$B$6:$D$22,3),VLOOKUP(H6693,'Shoe size conversion table'!$J$6:$L$22,3))</f>
        <v>5.5</v>
      </c>
      <c r="K6693" s="11">
        <v>179</v>
      </c>
      <c r="L6693" s="12">
        <v>0</v>
      </c>
      <c r="M6693" s="7">
        <f t="shared" si="313"/>
        <v>2015</v>
      </c>
      <c r="N6693" s="7">
        <f t="shared" si="314"/>
        <v>11</v>
      </c>
      <c r="O6693" s="30">
        <f t="shared" si="315"/>
        <v>179</v>
      </c>
    </row>
    <row r="6694" spans="2:15" x14ac:dyDescent="0.2">
      <c r="B6694" s="13">
        <v>58356</v>
      </c>
      <c r="C6694" s="14">
        <v>42309.336111111203</v>
      </c>
      <c r="D6694" s="7" t="s">
        <v>8</v>
      </c>
      <c r="E6694" s="13">
        <v>2160</v>
      </c>
      <c r="F6694" s="7" t="s">
        <v>41</v>
      </c>
      <c r="G6694" s="7" t="s">
        <v>12</v>
      </c>
      <c r="H6694" s="13">
        <v>9</v>
      </c>
      <c r="I6694" s="13" t="str">
        <f>IF(G6694="Male",VLOOKUP(H6694,'Shoe size conversion table'!$B$6:$D$22,2),VLOOKUP(H6694,'Shoe size conversion table'!$J$6:$L$22,2))</f>
        <v>39-40</v>
      </c>
      <c r="J6694" s="13">
        <f>IF(G6694="Male",VLOOKUP(H6694,'Shoe size conversion table'!$B$6:$D$22,3),VLOOKUP(H6694,'Shoe size conversion table'!$J$6:$L$22,3))</f>
        <v>7</v>
      </c>
      <c r="K6694" s="11">
        <v>129</v>
      </c>
      <c r="L6694" s="12">
        <v>0</v>
      </c>
      <c r="M6694" s="7">
        <f t="shared" si="313"/>
        <v>2015</v>
      </c>
      <c r="N6694" s="7">
        <f t="shared" si="314"/>
        <v>11</v>
      </c>
      <c r="O6694" s="30">
        <f t="shared" si="315"/>
        <v>129</v>
      </c>
    </row>
    <row r="6695" spans="2:15" x14ac:dyDescent="0.2">
      <c r="B6695" s="13">
        <v>58357</v>
      </c>
      <c r="C6695" s="14">
        <v>42309.346111111205</v>
      </c>
      <c r="D6695" s="7" t="s">
        <v>9</v>
      </c>
      <c r="E6695" s="13">
        <v>2204</v>
      </c>
      <c r="F6695" s="7" t="s">
        <v>59</v>
      </c>
      <c r="G6695" s="7" t="s">
        <v>11</v>
      </c>
      <c r="H6695" s="13">
        <v>8</v>
      </c>
      <c r="I6695" s="13">
        <f>IF(G6695="Male",VLOOKUP(H6695,'Shoe size conversion table'!$B$6:$D$22,2),VLOOKUP(H6695,'Shoe size conversion table'!$J$6:$L$22,2))</f>
        <v>41</v>
      </c>
      <c r="J6695" s="13">
        <f>IF(G6695="Male",VLOOKUP(H6695,'Shoe size conversion table'!$B$6:$D$22,3),VLOOKUP(H6695,'Shoe size conversion table'!$J$6:$L$22,3))</f>
        <v>7.5</v>
      </c>
      <c r="K6695" s="11">
        <v>129</v>
      </c>
      <c r="L6695" s="12">
        <v>0</v>
      </c>
      <c r="M6695" s="7">
        <f t="shared" si="313"/>
        <v>2015</v>
      </c>
      <c r="N6695" s="7">
        <f t="shared" si="314"/>
        <v>11</v>
      </c>
      <c r="O6695" s="30">
        <f t="shared" si="315"/>
        <v>129</v>
      </c>
    </row>
    <row r="6696" spans="2:15" x14ac:dyDescent="0.2">
      <c r="B6696" s="13">
        <v>58358</v>
      </c>
      <c r="C6696" s="14">
        <v>42309.446111111247</v>
      </c>
      <c r="D6696" s="7" t="s">
        <v>10</v>
      </c>
      <c r="E6696" s="13">
        <v>2241</v>
      </c>
      <c r="F6696" s="7" t="s">
        <v>34</v>
      </c>
      <c r="G6696" s="7" t="s">
        <v>11</v>
      </c>
      <c r="H6696" s="13">
        <v>7.5</v>
      </c>
      <c r="I6696" s="13" t="str">
        <f>IF(G6696="Male",VLOOKUP(H6696,'Shoe size conversion table'!$B$6:$D$22,2),VLOOKUP(H6696,'Shoe size conversion table'!$J$6:$L$22,2))</f>
        <v>40-41</v>
      </c>
      <c r="J6696" s="13">
        <f>IF(G6696="Male",VLOOKUP(H6696,'Shoe size conversion table'!$B$6:$D$22,3),VLOOKUP(H6696,'Shoe size conversion table'!$J$6:$L$22,3))</f>
        <v>7</v>
      </c>
      <c r="K6696" s="11">
        <v>149</v>
      </c>
      <c r="L6696" s="12">
        <v>0.1</v>
      </c>
      <c r="M6696" s="7">
        <f t="shared" si="313"/>
        <v>2015</v>
      </c>
      <c r="N6696" s="7">
        <f t="shared" si="314"/>
        <v>11</v>
      </c>
      <c r="O6696" s="30">
        <f t="shared" si="315"/>
        <v>134.1</v>
      </c>
    </row>
    <row r="6697" spans="2:15" x14ac:dyDescent="0.2">
      <c r="B6697" s="13">
        <v>58359</v>
      </c>
      <c r="C6697" s="14">
        <v>42309.456111111205</v>
      </c>
      <c r="D6697" s="7" t="s">
        <v>7</v>
      </c>
      <c r="E6697" s="13">
        <v>2152</v>
      </c>
      <c r="F6697" s="7" t="s">
        <v>44</v>
      </c>
      <c r="G6697" s="7" t="s">
        <v>12</v>
      </c>
      <c r="H6697" s="13">
        <v>9.5</v>
      </c>
      <c r="I6697" s="13">
        <f>IF(G6697="Male",VLOOKUP(H6697,'Shoe size conversion table'!$B$6:$D$22,2),VLOOKUP(H6697,'Shoe size conversion table'!$J$6:$L$22,2))</f>
        <v>40</v>
      </c>
      <c r="J6697" s="13">
        <f>IF(G6697="Male",VLOOKUP(H6697,'Shoe size conversion table'!$B$6:$D$22,3),VLOOKUP(H6697,'Shoe size conversion table'!$J$6:$L$22,3))</f>
        <v>7.5</v>
      </c>
      <c r="K6697" s="11">
        <v>189</v>
      </c>
      <c r="L6697" s="12">
        <v>0.2</v>
      </c>
      <c r="M6697" s="7">
        <f t="shared" si="313"/>
        <v>2015</v>
      </c>
      <c r="N6697" s="7">
        <f t="shared" si="314"/>
        <v>11</v>
      </c>
      <c r="O6697" s="30">
        <f t="shared" si="315"/>
        <v>151.20000000000002</v>
      </c>
    </row>
    <row r="6698" spans="2:15" x14ac:dyDescent="0.2">
      <c r="B6698" s="13">
        <v>58360</v>
      </c>
      <c r="C6698" s="14">
        <v>42309.466111111309</v>
      </c>
      <c r="D6698" s="7" t="s">
        <v>7</v>
      </c>
      <c r="E6698" s="13">
        <v>2186</v>
      </c>
      <c r="F6698" s="7" t="s">
        <v>57</v>
      </c>
      <c r="G6698" s="7" t="s">
        <v>11</v>
      </c>
      <c r="H6698" s="13">
        <v>9</v>
      </c>
      <c r="I6698" s="13">
        <f>IF(G6698="Male",VLOOKUP(H6698,'Shoe size conversion table'!$B$6:$D$22,2),VLOOKUP(H6698,'Shoe size conversion table'!$J$6:$L$22,2))</f>
        <v>42</v>
      </c>
      <c r="J6698" s="13">
        <f>IF(G6698="Male",VLOOKUP(H6698,'Shoe size conversion table'!$B$6:$D$22,3),VLOOKUP(H6698,'Shoe size conversion table'!$J$6:$L$22,3))</f>
        <v>8.5</v>
      </c>
      <c r="K6698" s="11">
        <v>189</v>
      </c>
      <c r="L6698" s="12">
        <v>0</v>
      </c>
      <c r="M6698" s="7">
        <f t="shared" si="313"/>
        <v>2015</v>
      </c>
      <c r="N6698" s="7">
        <f t="shared" si="314"/>
        <v>11</v>
      </c>
      <c r="O6698" s="30">
        <f t="shared" si="315"/>
        <v>189</v>
      </c>
    </row>
    <row r="6699" spans="2:15" x14ac:dyDescent="0.2">
      <c r="B6699" s="13">
        <v>58361</v>
      </c>
      <c r="C6699" s="14">
        <v>42309.516111111101</v>
      </c>
      <c r="D6699" s="7" t="s">
        <v>7</v>
      </c>
      <c r="E6699" s="13">
        <v>2238</v>
      </c>
      <c r="F6699" s="7" t="s">
        <v>48</v>
      </c>
      <c r="G6699" s="7" t="s">
        <v>12</v>
      </c>
      <c r="H6699" s="13">
        <v>9</v>
      </c>
      <c r="I6699" s="13" t="str">
        <f>IF(G6699="Male",VLOOKUP(H6699,'Shoe size conversion table'!$B$6:$D$22,2),VLOOKUP(H6699,'Shoe size conversion table'!$J$6:$L$22,2))</f>
        <v>39-40</v>
      </c>
      <c r="J6699" s="13">
        <f>IF(G6699="Male",VLOOKUP(H6699,'Shoe size conversion table'!$B$6:$D$22,3),VLOOKUP(H6699,'Shoe size conversion table'!$J$6:$L$22,3))</f>
        <v>7</v>
      </c>
      <c r="K6699" s="11">
        <v>199</v>
      </c>
      <c r="L6699" s="12">
        <v>0</v>
      </c>
      <c r="M6699" s="7">
        <f t="shared" si="313"/>
        <v>2015</v>
      </c>
      <c r="N6699" s="7">
        <f t="shared" si="314"/>
        <v>11</v>
      </c>
      <c r="O6699" s="30">
        <f t="shared" si="315"/>
        <v>199</v>
      </c>
    </row>
    <row r="6700" spans="2:15" x14ac:dyDescent="0.2">
      <c r="B6700" s="13">
        <v>58362</v>
      </c>
      <c r="C6700" s="14">
        <v>42309.626111111313</v>
      </c>
      <c r="D6700" s="7" t="s">
        <v>8</v>
      </c>
      <c r="E6700" s="13">
        <v>2179</v>
      </c>
      <c r="F6700" s="7" t="s">
        <v>40</v>
      </c>
      <c r="G6700" s="7" t="s">
        <v>11</v>
      </c>
      <c r="H6700" s="13">
        <v>11</v>
      </c>
      <c r="I6700" s="13">
        <f>IF(G6700="Male",VLOOKUP(H6700,'Shoe size conversion table'!$B$6:$D$22,2),VLOOKUP(H6700,'Shoe size conversion table'!$J$6:$L$22,2))</f>
        <v>44</v>
      </c>
      <c r="J6700" s="13">
        <f>IF(G6700="Male",VLOOKUP(H6700,'Shoe size conversion table'!$B$6:$D$22,3),VLOOKUP(H6700,'Shoe size conversion table'!$J$6:$L$22,3))</f>
        <v>10.5</v>
      </c>
      <c r="K6700" s="11">
        <v>149</v>
      </c>
      <c r="L6700" s="12">
        <v>0.2</v>
      </c>
      <c r="M6700" s="7">
        <f t="shared" si="313"/>
        <v>2015</v>
      </c>
      <c r="N6700" s="7">
        <f t="shared" si="314"/>
        <v>11</v>
      </c>
      <c r="O6700" s="30">
        <f t="shared" si="315"/>
        <v>119.2</v>
      </c>
    </row>
    <row r="6701" spans="2:15" x14ac:dyDescent="0.2">
      <c r="B6701" s="13">
        <v>58363</v>
      </c>
      <c r="C6701" s="14">
        <v>42309.836111111312</v>
      </c>
      <c r="D6701" s="7" t="s">
        <v>8</v>
      </c>
      <c r="E6701" s="13">
        <v>2228</v>
      </c>
      <c r="F6701" s="7" t="s">
        <v>40</v>
      </c>
      <c r="G6701" s="7" t="s">
        <v>11</v>
      </c>
      <c r="H6701" s="13">
        <v>10</v>
      </c>
      <c r="I6701" s="13">
        <f>IF(G6701="Male",VLOOKUP(H6701,'Shoe size conversion table'!$B$6:$D$22,2),VLOOKUP(H6701,'Shoe size conversion table'!$J$6:$L$22,2))</f>
        <v>43</v>
      </c>
      <c r="J6701" s="13">
        <f>IF(G6701="Male",VLOOKUP(H6701,'Shoe size conversion table'!$B$6:$D$22,3),VLOOKUP(H6701,'Shoe size conversion table'!$J$6:$L$22,3))</f>
        <v>9.5</v>
      </c>
      <c r="K6701" s="11">
        <v>199</v>
      </c>
      <c r="L6701" s="12">
        <v>0</v>
      </c>
      <c r="M6701" s="7">
        <f t="shared" si="313"/>
        <v>2015</v>
      </c>
      <c r="N6701" s="7">
        <f t="shared" si="314"/>
        <v>11</v>
      </c>
      <c r="O6701" s="30">
        <f t="shared" si="315"/>
        <v>199</v>
      </c>
    </row>
    <row r="6702" spans="2:15" x14ac:dyDescent="0.2">
      <c r="B6702" s="13">
        <v>58364</v>
      </c>
      <c r="C6702" s="14">
        <v>42309.936111111252</v>
      </c>
      <c r="D6702" s="7" t="s">
        <v>7</v>
      </c>
      <c r="E6702" s="13">
        <v>2173</v>
      </c>
      <c r="F6702" s="7" t="s">
        <v>48</v>
      </c>
      <c r="G6702" s="7" t="s">
        <v>12</v>
      </c>
      <c r="H6702" s="13">
        <v>8</v>
      </c>
      <c r="I6702" s="13" t="str">
        <f>IF(G6702="Male",VLOOKUP(H6702,'Shoe size conversion table'!$B$6:$D$22,2),VLOOKUP(H6702,'Shoe size conversion table'!$J$6:$L$22,2))</f>
        <v>38-39</v>
      </c>
      <c r="J6702" s="13">
        <f>IF(G6702="Male",VLOOKUP(H6702,'Shoe size conversion table'!$B$6:$D$22,3),VLOOKUP(H6702,'Shoe size conversion table'!$J$6:$L$22,3))</f>
        <v>6</v>
      </c>
      <c r="K6702" s="11">
        <v>149</v>
      </c>
      <c r="L6702" s="12">
        <v>0.2</v>
      </c>
      <c r="M6702" s="7">
        <f t="shared" si="313"/>
        <v>2015</v>
      </c>
      <c r="N6702" s="7">
        <f t="shared" si="314"/>
        <v>11</v>
      </c>
      <c r="O6702" s="30">
        <f t="shared" si="315"/>
        <v>119.2</v>
      </c>
    </row>
    <row r="6703" spans="2:15" x14ac:dyDescent="0.2">
      <c r="B6703" s="13">
        <v>58365</v>
      </c>
      <c r="C6703" s="14">
        <v>42310.046111111311</v>
      </c>
      <c r="D6703" s="7" t="s">
        <v>7</v>
      </c>
      <c r="E6703" s="13">
        <v>2226</v>
      </c>
      <c r="F6703" s="7" t="s">
        <v>50</v>
      </c>
      <c r="G6703" s="7" t="s">
        <v>12</v>
      </c>
      <c r="H6703" s="13">
        <v>8.5</v>
      </c>
      <c r="I6703" s="13">
        <f>IF(G6703="Male",VLOOKUP(H6703,'Shoe size conversion table'!$B$6:$D$22,2),VLOOKUP(H6703,'Shoe size conversion table'!$J$6:$L$22,2))</f>
        <v>39</v>
      </c>
      <c r="J6703" s="13">
        <f>IF(G6703="Male",VLOOKUP(H6703,'Shoe size conversion table'!$B$6:$D$22,3),VLOOKUP(H6703,'Shoe size conversion table'!$J$6:$L$22,3))</f>
        <v>6.5</v>
      </c>
      <c r="K6703" s="11">
        <v>139</v>
      </c>
      <c r="L6703" s="12">
        <v>0.1</v>
      </c>
      <c r="M6703" s="7">
        <f t="shared" si="313"/>
        <v>2015</v>
      </c>
      <c r="N6703" s="7">
        <f t="shared" si="314"/>
        <v>11</v>
      </c>
      <c r="O6703" s="30">
        <f t="shared" si="315"/>
        <v>125.10000000000001</v>
      </c>
    </row>
    <row r="6704" spans="2:15" x14ac:dyDescent="0.2">
      <c r="B6704" s="13">
        <v>58366</v>
      </c>
      <c r="C6704" s="14">
        <v>42310.056111111204</v>
      </c>
      <c r="D6704" s="7" t="s">
        <v>7</v>
      </c>
      <c r="E6704" s="13">
        <v>2153</v>
      </c>
      <c r="F6704" s="7" t="s">
        <v>49</v>
      </c>
      <c r="G6704" s="7" t="s">
        <v>11</v>
      </c>
      <c r="H6704" s="13">
        <v>10.5</v>
      </c>
      <c r="I6704" s="13" t="str">
        <f>IF(G6704="Male",VLOOKUP(H6704,'Shoe size conversion table'!$B$6:$D$22,2),VLOOKUP(H6704,'Shoe size conversion table'!$J$6:$L$22,2))</f>
        <v>43-44</v>
      </c>
      <c r="J6704" s="13">
        <f>IF(G6704="Male",VLOOKUP(H6704,'Shoe size conversion table'!$B$6:$D$22,3),VLOOKUP(H6704,'Shoe size conversion table'!$J$6:$L$22,3))</f>
        <v>10</v>
      </c>
      <c r="K6704" s="11">
        <v>179</v>
      </c>
      <c r="L6704" s="12">
        <v>0.1</v>
      </c>
      <c r="M6704" s="7">
        <f t="shared" si="313"/>
        <v>2015</v>
      </c>
      <c r="N6704" s="7">
        <f t="shared" si="314"/>
        <v>11</v>
      </c>
      <c r="O6704" s="30">
        <f t="shared" si="315"/>
        <v>161.1</v>
      </c>
    </row>
    <row r="6705" spans="2:15" x14ac:dyDescent="0.2">
      <c r="B6705" s="13">
        <v>58367</v>
      </c>
      <c r="C6705" s="14">
        <v>42310.07611111131</v>
      </c>
      <c r="D6705" s="7" t="s">
        <v>10</v>
      </c>
      <c r="E6705" s="13">
        <v>2242</v>
      </c>
      <c r="F6705" s="7" t="s">
        <v>35</v>
      </c>
      <c r="G6705" s="7" t="s">
        <v>11</v>
      </c>
      <c r="H6705" s="13">
        <v>9.5</v>
      </c>
      <c r="I6705" s="13" t="str">
        <f>IF(G6705="Male",VLOOKUP(H6705,'Shoe size conversion table'!$B$6:$D$22,2),VLOOKUP(H6705,'Shoe size conversion table'!$J$6:$L$22,2))</f>
        <v>42-43</v>
      </c>
      <c r="J6705" s="13">
        <f>IF(G6705="Male",VLOOKUP(H6705,'Shoe size conversion table'!$B$6:$D$22,3),VLOOKUP(H6705,'Shoe size conversion table'!$J$6:$L$22,3))</f>
        <v>9</v>
      </c>
      <c r="K6705" s="11">
        <v>129</v>
      </c>
      <c r="L6705" s="12">
        <v>0.3</v>
      </c>
      <c r="M6705" s="7">
        <f t="shared" si="313"/>
        <v>2015</v>
      </c>
      <c r="N6705" s="7">
        <f t="shared" si="314"/>
        <v>11</v>
      </c>
      <c r="O6705" s="30">
        <f t="shared" si="315"/>
        <v>90.3</v>
      </c>
    </row>
    <row r="6706" spans="2:15" x14ac:dyDescent="0.2">
      <c r="B6706" s="13">
        <v>58368</v>
      </c>
      <c r="C6706" s="14">
        <v>42310.146111111309</v>
      </c>
      <c r="D6706" s="7" t="s">
        <v>7</v>
      </c>
      <c r="E6706" s="13">
        <v>2240</v>
      </c>
      <c r="F6706" s="7" t="s">
        <v>46</v>
      </c>
      <c r="G6706" s="7" t="s">
        <v>12</v>
      </c>
      <c r="H6706" s="13">
        <v>7.5</v>
      </c>
      <c r="I6706" s="13">
        <f>IF(G6706="Male",VLOOKUP(H6706,'Shoe size conversion table'!$B$6:$D$22,2),VLOOKUP(H6706,'Shoe size conversion table'!$J$6:$L$22,2))</f>
        <v>38</v>
      </c>
      <c r="J6706" s="13">
        <f>IF(G6706="Male",VLOOKUP(H6706,'Shoe size conversion table'!$B$6:$D$22,3),VLOOKUP(H6706,'Shoe size conversion table'!$J$6:$L$22,3))</f>
        <v>5.5</v>
      </c>
      <c r="K6706" s="11">
        <v>179</v>
      </c>
      <c r="L6706" s="12">
        <v>0.2</v>
      </c>
      <c r="M6706" s="7">
        <f t="shared" si="313"/>
        <v>2015</v>
      </c>
      <c r="N6706" s="7">
        <f t="shared" si="314"/>
        <v>11</v>
      </c>
      <c r="O6706" s="30">
        <f t="shared" si="315"/>
        <v>143.20000000000002</v>
      </c>
    </row>
    <row r="6707" spans="2:15" x14ac:dyDescent="0.2">
      <c r="B6707" s="13">
        <v>58369</v>
      </c>
      <c r="C6707" s="14">
        <v>42310.216111111251</v>
      </c>
      <c r="D6707" s="7" t="s">
        <v>7</v>
      </c>
      <c r="E6707" s="13">
        <v>2212</v>
      </c>
      <c r="F6707" s="7" t="s">
        <v>48</v>
      </c>
      <c r="G6707" s="7" t="s">
        <v>12</v>
      </c>
      <c r="H6707" s="13">
        <v>10.5</v>
      </c>
      <c r="I6707" s="13">
        <f>IF(G6707="Male",VLOOKUP(H6707,'Shoe size conversion table'!$B$6:$D$22,2),VLOOKUP(H6707,'Shoe size conversion table'!$J$6:$L$22,2))</f>
        <v>41</v>
      </c>
      <c r="J6707" s="13">
        <f>IF(G6707="Male",VLOOKUP(H6707,'Shoe size conversion table'!$B$6:$D$22,3),VLOOKUP(H6707,'Shoe size conversion table'!$J$6:$L$22,3))</f>
        <v>8.5</v>
      </c>
      <c r="K6707" s="11">
        <v>179</v>
      </c>
      <c r="L6707" s="12">
        <v>0</v>
      </c>
      <c r="M6707" s="7">
        <f t="shared" si="313"/>
        <v>2015</v>
      </c>
      <c r="N6707" s="7">
        <f t="shared" si="314"/>
        <v>11</v>
      </c>
      <c r="O6707" s="30">
        <f t="shared" si="315"/>
        <v>179</v>
      </c>
    </row>
    <row r="6708" spans="2:15" x14ac:dyDescent="0.2">
      <c r="B6708" s="13">
        <v>58370</v>
      </c>
      <c r="C6708" s="14">
        <v>42310.326111111099</v>
      </c>
      <c r="D6708" s="7" t="s">
        <v>7</v>
      </c>
      <c r="E6708" s="13">
        <v>2210</v>
      </c>
      <c r="F6708" s="7" t="s">
        <v>49</v>
      </c>
      <c r="G6708" s="7" t="s">
        <v>11</v>
      </c>
      <c r="H6708" s="13">
        <v>9.5</v>
      </c>
      <c r="I6708" s="13" t="str">
        <f>IF(G6708="Male",VLOOKUP(H6708,'Shoe size conversion table'!$B$6:$D$22,2),VLOOKUP(H6708,'Shoe size conversion table'!$J$6:$L$22,2))</f>
        <v>42-43</v>
      </c>
      <c r="J6708" s="13">
        <f>IF(G6708="Male",VLOOKUP(H6708,'Shoe size conversion table'!$B$6:$D$22,3),VLOOKUP(H6708,'Shoe size conversion table'!$J$6:$L$22,3))</f>
        <v>9</v>
      </c>
      <c r="K6708" s="11">
        <v>189</v>
      </c>
      <c r="L6708" s="12">
        <v>0</v>
      </c>
      <c r="M6708" s="7">
        <f t="shared" si="313"/>
        <v>2015</v>
      </c>
      <c r="N6708" s="7">
        <f t="shared" si="314"/>
        <v>11</v>
      </c>
      <c r="O6708" s="30">
        <f t="shared" si="315"/>
        <v>189</v>
      </c>
    </row>
    <row r="6709" spans="2:15" x14ac:dyDescent="0.2">
      <c r="B6709" s="13">
        <v>58371</v>
      </c>
      <c r="C6709" s="14">
        <v>42310.336111111312</v>
      </c>
      <c r="D6709" s="7" t="s">
        <v>9</v>
      </c>
      <c r="E6709" s="13">
        <v>2227</v>
      </c>
      <c r="F6709" s="7" t="s">
        <v>62</v>
      </c>
      <c r="G6709" s="7" t="s">
        <v>12</v>
      </c>
      <c r="H6709" s="13">
        <v>8</v>
      </c>
      <c r="I6709" s="13" t="str">
        <f>IF(G6709="Male",VLOOKUP(H6709,'Shoe size conversion table'!$B$6:$D$22,2),VLOOKUP(H6709,'Shoe size conversion table'!$J$6:$L$22,2))</f>
        <v>38-39</v>
      </c>
      <c r="J6709" s="13">
        <f>IF(G6709="Male",VLOOKUP(H6709,'Shoe size conversion table'!$B$6:$D$22,3),VLOOKUP(H6709,'Shoe size conversion table'!$J$6:$L$22,3))</f>
        <v>6</v>
      </c>
      <c r="K6709" s="11">
        <v>199</v>
      </c>
      <c r="L6709" s="12">
        <v>0</v>
      </c>
      <c r="M6709" s="7">
        <f t="shared" si="313"/>
        <v>2015</v>
      </c>
      <c r="N6709" s="7">
        <f t="shared" si="314"/>
        <v>11</v>
      </c>
      <c r="O6709" s="30">
        <f t="shared" si="315"/>
        <v>199</v>
      </c>
    </row>
    <row r="6710" spans="2:15" x14ac:dyDescent="0.2">
      <c r="B6710" s="13">
        <v>58372</v>
      </c>
      <c r="C6710" s="14">
        <v>42310.346111111205</v>
      </c>
      <c r="D6710" s="7" t="s">
        <v>9</v>
      </c>
      <c r="E6710" s="13">
        <v>2158</v>
      </c>
      <c r="F6710" s="7" t="s">
        <v>61</v>
      </c>
      <c r="G6710" s="7" t="s">
        <v>11</v>
      </c>
      <c r="H6710" s="13">
        <v>9.5</v>
      </c>
      <c r="I6710" s="13" t="str">
        <f>IF(G6710="Male",VLOOKUP(H6710,'Shoe size conversion table'!$B$6:$D$22,2),VLOOKUP(H6710,'Shoe size conversion table'!$J$6:$L$22,2))</f>
        <v>42-43</v>
      </c>
      <c r="J6710" s="13">
        <f>IF(G6710="Male",VLOOKUP(H6710,'Shoe size conversion table'!$B$6:$D$22,3),VLOOKUP(H6710,'Shoe size conversion table'!$J$6:$L$22,3))</f>
        <v>9</v>
      </c>
      <c r="K6710" s="11">
        <v>199</v>
      </c>
      <c r="L6710" s="12">
        <v>0</v>
      </c>
      <c r="M6710" s="7">
        <f t="shared" si="313"/>
        <v>2015</v>
      </c>
      <c r="N6710" s="7">
        <f t="shared" si="314"/>
        <v>11</v>
      </c>
      <c r="O6710" s="30">
        <f t="shared" si="315"/>
        <v>199</v>
      </c>
    </row>
    <row r="6711" spans="2:15" x14ac:dyDescent="0.2">
      <c r="B6711" s="13">
        <v>58373</v>
      </c>
      <c r="C6711" s="14">
        <v>42310.35611111125</v>
      </c>
      <c r="D6711" s="7" t="s">
        <v>7</v>
      </c>
      <c r="E6711" s="13">
        <v>2154</v>
      </c>
      <c r="F6711" s="7" t="s">
        <v>48</v>
      </c>
      <c r="G6711" s="7" t="s">
        <v>11</v>
      </c>
      <c r="H6711" s="13">
        <v>10</v>
      </c>
      <c r="I6711" s="13">
        <f>IF(G6711="Male",VLOOKUP(H6711,'Shoe size conversion table'!$B$6:$D$22,2),VLOOKUP(H6711,'Shoe size conversion table'!$J$6:$L$22,2))</f>
        <v>43</v>
      </c>
      <c r="J6711" s="13">
        <f>IF(G6711="Male",VLOOKUP(H6711,'Shoe size conversion table'!$B$6:$D$22,3),VLOOKUP(H6711,'Shoe size conversion table'!$J$6:$L$22,3))</f>
        <v>9.5</v>
      </c>
      <c r="K6711" s="11">
        <v>169</v>
      </c>
      <c r="L6711" s="12">
        <v>0</v>
      </c>
      <c r="M6711" s="7">
        <f t="shared" si="313"/>
        <v>2015</v>
      </c>
      <c r="N6711" s="7">
        <f t="shared" si="314"/>
        <v>11</v>
      </c>
      <c r="O6711" s="30">
        <f t="shared" si="315"/>
        <v>169</v>
      </c>
    </row>
    <row r="6712" spans="2:15" x14ac:dyDescent="0.2">
      <c r="B6712" s="13">
        <v>58374</v>
      </c>
      <c r="C6712" s="14">
        <v>42310.396111111251</v>
      </c>
      <c r="D6712" s="7" t="s">
        <v>7</v>
      </c>
      <c r="E6712" s="13">
        <v>2156</v>
      </c>
      <c r="F6712" s="7" t="s">
        <v>49</v>
      </c>
      <c r="G6712" s="7" t="s">
        <v>12</v>
      </c>
      <c r="H6712" s="13">
        <v>8.5</v>
      </c>
      <c r="I6712" s="13">
        <f>IF(G6712="Male",VLOOKUP(H6712,'Shoe size conversion table'!$B$6:$D$22,2),VLOOKUP(H6712,'Shoe size conversion table'!$J$6:$L$22,2))</f>
        <v>39</v>
      </c>
      <c r="J6712" s="13">
        <f>IF(G6712="Male",VLOOKUP(H6712,'Shoe size conversion table'!$B$6:$D$22,3),VLOOKUP(H6712,'Shoe size conversion table'!$J$6:$L$22,3))</f>
        <v>6.5</v>
      </c>
      <c r="K6712" s="11">
        <v>199</v>
      </c>
      <c r="L6712" s="12">
        <v>0</v>
      </c>
      <c r="M6712" s="7">
        <f t="shared" si="313"/>
        <v>2015</v>
      </c>
      <c r="N6712" s="7">
        <f t="shared" si="314"/>
        <v>11</v>
      </c>
      <c r="O6712" s="30">
        <f t="shared" si="315"/>
        <v>199</v>
      </c>
    </row>
    <row r="6713" spans="2:15" x14ac:dyDescent="0.2">
      <c r="B6713" s="13">
        <v>58375</v>
      </c>
      <c r="C6713" s="14">
        <v>42310.436111111252</v>
      </c>
      <c r="D6713" s="7" t="s">
        <v>9</v>
      </c>
      <c r="E6713" s="13">
        <v>2178</v>
      </c>
      <c r="F6713" s="7" t="s">
        <v>59</v>
      </c>
      <c r="G6713" s="7" t="s">
        <v>12</v>
      </c>
      <c r="H6713" s="13">
        <v>8.5</v>
      </c>
      <c r="I6713" s="13">
        <f>IF(G6713="Male",VLOOKUP(H6713,'Shoe size conversion table'!$B$6:$D$22,2),VLOOKUP(H6713,'Shoe size conversion table'!$J$6:$L$22,2))</f>
        <v>39</v>
      </c>
      <c r="J6713" s="13">
        <f>IF(G6713="Male",VLOOKUP(H6713,'Shoe size conversion table'!$B$6:$D$22,3),VLOOKUP(H6713,'Shoe size conversion table'!$J$6:$L$22,3))</f>
        <v>6.5</v>
      </c>
      <c r="K6713" s="11">
        <v>139</v>
      </c>
      <c r="L6713" s="12">
        <v>0</v>
      </c>
      <c r="M6713" s="7">
        <f t="shared" si="313"/>
        <v>2015</v>
      </c>
      <c r="N6713" s="7">
        <f t="shared" si="314"/>
        <v>11</v>
      </c>
      <c r="O6713" s="30">
        <f t="shared" si="315"/>
        <v>139</v>
      </c>
    </row>
    <row r="6714" spans="2:15" x14ac:dyDescent="0.2">
      <c r="B6714" s="13">
        <v>58376</v>
      </c>
      <c r="C6714" s="14">
        <v>42310.466111111207</v>
      </c>
      <c r="D6714" s="7" t="s">
        <v>8</v>
      </c>
      <c r="E6714" s="13">
        <v>2221</v>
      </c>
      <c r="F6714" s="7" t="s">
        <v>40</v>
      </c>
      <c r="G6714" s="7" t="s">
        <v>12</v>
      </c>
      <c r="H6714" s="13">
        <v>8</v>
      </c>
      <c r="I6714" s="13" t="str">
        <f>IF(G6714="Male",VLOOKUP(H6714,'Shoe size conversion table'!$B$6:$D$22,2),VLOOKUP(H6714,'Shoe size conversion table'!$J$6:$L$22,2))</f>
        <v>38-39</v>
      </c>
      <c r="J6714" s="13">
        <f>IF(G6714="Male",VLOOKUP(H6714,'Shoe size conversion table'!$B$6:$D$22,3),VLOOKUP(H6714,'Shoe size conversion table'!$J$6:$L$22,3))</f>
        <v>6</v>
      </c>
      <c r="K6714" s="11">
        <v>149</v>
      </c>
      <c r="L6714" s="12">
        <v>0</v>
      </c>
      <c r="M6714" s="7">
        <f t="shared" si="313"/>
        <v>2015</v>
      </c>
      <c r="N6714" s="7">
        <f t="shared" si="314"/>
        <v>11</v>
      </c>
      <c r="O6714" s="30">
        <f t="shared" si="315"/>
        <v>149</v>
      </c>
    </row>
    <row r="6715" spans="2:15" x14ac:dyDescent="0.2">
      <c r="B6715" s="13">
        <v>58377</v>
      </c>
      <c r="C6715" s="14">
        <v>42310.516111111101</v>
      </c>
      <c r="D6715" s="7" t="s">
        <v>9</v>
      </c>
      <c r="E6715" s="13">
        <v>2203</v>
      </c>
      <c r="F6715" s="7" t="s">
        <v>58</v>
      </c>
      <c r="G6715" s="7" t="s">
        <v>11</v>
      </c>
      <c r="H6715" s="13">
        <v>10.5</v>
      </c>
      <c r="I6715" s="13" t="str">
        <f>IF(G6715="Male",VLOOKUP(H6715,'Shoe size conversion table'!$B$6:$D$22,2),VLOOKUP(H6715,'Shoe size conversion table'!$J$6:$L$22,2))</f>
        <v>43-44</v>
      </c>
      <c r="J6715" s="13">
        <f>IF(G6715="Male",VLOOKUP(H6715,'Shoe size conversion table'!$B$6:$D$22,3),VLOOKUP(H6715,'Shoe size conversion table'!$J$6:$L$22,3))</f>
        <v>10</v>
      </c>
      <c r="K6715" s="11">
        <v>199</v>
      </c>
      <c r="L6715" s="12">
        <v>0</v>
      </c>
      <c r="M6715" s="7">
        <f t="shared" si="313"/>
        <v>2015</v>
      </c>
      <c r="N6715" s="7">
        <f t="shared" si="314"/>
        <v>11</v>
      </c>
      <c r="O6715" s="30">
        <f t="shared" si="315"/>
        <v>199</v>
      </c>
    </row>
    <row r="6716" spans="2:15" x14ac:dyDescent="0.2">
      <c r="B6716" s="13">
        <v>58378</v>
      </c>
      <c r="C6716" s="14">
        <v>42310.626111111313</v>
      </c>
      <c r="D6716" s="7" t="s">
        <v>8</v>
      </c>
      <c r="E6716" s="13">
        <v>2240</v>
      </c>
      <c r="F6716" s="7" t="s">
        <v>37</v>
      </c>
      <c r="G6716" s="7" t="s">
        <v>12</v>
      </c>
      <c r="H6716" s="13">
        <v>7</v>
      </c>
      <c r="I6716" s="13" t="str">
        <f>IF(G6716="Male",VLOOKUP(H6716,'Shoe size conversion table'!$B$6:$D$22,2),VLOOKUP(H6716,'Shoe size conversion table'!$J$6:$L$22,2))</f>
        <v>37-38</v>
      </c>
      <c r="J6716" s="13">
        <f>IF(G6716="Male",VLOOKUP(H6716,'Shoe size conversion table'!$B$6:$D$22,3),VLOOKUP(H6716,'Shoe size conversion table'!$J$6:$L$22,3))</f>
        <v>5</v>
      </c>
      <c r="K6716" s="11">
        <v>189</v>
      </c>
      <c r="L6716" s="12">
        <v>0.5</v>
      </c>
      <c r="M6716" s="7">
        <f t="shared" si="313"/>
        <v>2015</v>
      </c>
      <c r="N6716" s="7">
        <f t="shared" si="314"/>
        <v>11</v>
      </c>
      <c r="O6716" s="30">
        <f t="shared" si="315"/>
        <v>94.5</v>
      </c>
    </row>
    <row r="6717" spans="2:15" x14ac:dyDescent="0.2">
      <c r="B6717" s="13">
        <v>58379</v>
      </c>
      <c r="C6717" s="14">
        <v>42310.666111111204</v>
      </c>
      <c r="D6717" s="7" t="s">
        <v>10</v>
      </c>
      <c r="E6717" s="13">
        <v>2219</v>
      </c>
      <c r="F6717" s="7" t="s">
        <v>35</v>
      </c>
      <c r="G6717" s="7" t="s">
        <v>11</v>
      </c>
      <c r="H6717" s="13">
        <v>9</v>
      </c>
      <c r="I6717" s="13">
        <f>IF(G6717="Male",VLOOKUP(H6717,'Shoe size conversion table'!$B$6:$D$22,2),VLOOKUP(H6717,'Shoe size conversion table'!$J$6:$L$22,2))</f>
        <v>42</v>
      </c>
      <c r="J6717" s="13">
        <f>IF(G6717="Male",VLOOKUP(H6717,'Shoe size conversion table'!$B$6:$D$22,3),VLOOKUP(H6717,'Shoe size conversion table'!$J$6:$L$22,3))</f>
        <v>8.5</v>
      </c>
      <c r="K6717" s="11">
        <v>169</v>
      </c>
      <c r="L6717" s="12">
        <v>0</v>
      </c>
      <c r="M6717" s="7">
        <f t="shared" si="313"/>
        <v>2015</v>
      </c>
      <c r="N6717" s="7">
        <f t="shared" si="314"/>
        <v>11</v>
      </c>
      <c r="O6717" s="30">
        <f t="shared" si="315"/>
        <v>169</v>
      </c>
    </row>
    <row r="6718" spans="2:15" x14ac:dyDescent="0.2">
      <c r="B6718" s="13">
        <v>58380</v>
      </c>
      <c r="C6718" s="14">
        <v>42310.686111111208</v>
      </c>
      <c r="D6718" s="7" t="s">
        <v>10</v>
      </c>
      <c r="E6718" s="13">
        <v>2162</v>
      </c>
      <c r="F6718" s="7" t="s">
        <v>35</v>
      </c>
      <c r="G6718" s="7" t="s">
        <v>11</v>
      </c>
      <c r="H6718" s="13">
        <v>10</v>
      </c>
      <c r="I6718" s="13">
        <f>IF(G6718="Male",VLOOKUP(H6718,'Shoe size conversion table'!$B$6:$D$22,2),VLOOKUP(H6718,'Shoe size conversion table'!$J$6:$L$22,2))</f>
        <v>43</v>
      </c>
      <c r="J6718" s="13">
        <f>IF(G6718="Male",VLOOKUP(H6718,'Shoe size conversion table'!$B$6:$D$22,3),VLOOKUP(H6718,'Shoe size conversion table'!$J$6:$L$22,3))</f>
        <v>9.5</v>
      </c>
      <c r="K6718" s="11">
        <v>129</v>
      </c>
      <c r="L6718" s="12">
        <v>0.3</v>
      </c>
      <c r="M6718" s="7">
        <f t="shared" si="313"/>
        <v>2015</v>
      </c>
      <c r="N6718" s="7">
        <f t="shared" si="314"/>
        <v>11</v>
      </c>
      <c r="O6718" s="30">
        <f t="shared" si="315"/>
        <v>90.3</v>
      </c>
    </row>
    <row r="6719" spans="2:15" x14ac:dyDescent="0.2">
      <c r="B6719" s="13">
        <v>58381</v>
      </c>
      <c r="C6719" s="14">
        <v>42310.836111111312</v>
      </c>
      <c r="D6719" s="7" t="s">
        <v>10</v>
      </c>
      <c r="E6719" s="13">
        <v>2225</v>
      </c>
      <c r="F6719" s="7" t="s">
        <v>36</v>
      </c>
      <c r="G6719" s="7" t="s">
        <v>12</v>
      </c>
      <c r="H6719" s="13">
        <v>7.5</v>
      </c>
      <c r="I6719" s="13">
        <f>IF(G6719="Male",VLOOKUP(H6719,'Shoe size conversion table'!$B$6:$D$22,2),VLOOKUP(H6719,'Shoe size conversion table'!$J$6:$L$22,2))</f>
        <v>38</v>
      </c>
      <c r="J6719" s="13">
        <f>IF(G6719="Male",VLOOKUP(H6719,'Shoe size conversion table'!$B$6:$D$22,3),VLOOKUP(H6719,'Shoe size conversion table'!$J$6:$L$22,3))</f>
        <v>5.5</v>
      </c>
      <c r="K6719" s="11">
        <v>199</v>
      </c>
      <c r="L6719" s="12">
        <v>0</v>
      </c>
      <c r="M6719" s="7">
        <f t="shared" si="313"/>
        <v>2015</v>
      </c>
      <c r="N6719" s="7">
        <f t="shared" si="314"/>
        <v>11</v>
      </c>
      <c r="O6719" s="30">
        <f t="shared" si="315"/>
        <v>199</v>
      </c>
    </row>
    <row r="6720" spans="2:15" x14ac:dyDescent="0.2">
      <c r="B6720" s="13">
        <v>58382</v>
      </c>
      <c r="C6720" s="14">
        <v>42310.856111111098</v>
      </c>
      <c r="D6720" s="7" t="s">
        <v>8</v>
      </c>
      <c r="E6720" s="13">
        <v>2228</v>
      </c>
      <c r="F6720" s="7" t="s">
        <v>41</v>
      </c>
      <c r="G6720" s="7" t="s">
        <v>12</v>
      </c>
      <c r="H6720" s="13">
        <v>7.5</v>
      </c>
      <c r="I6720" s="13">
        <f>IF(G6720="Male",VLOOKUP(H6720,'Shoe size conversion table'!$B$6:$D$22,2),VLOOKUP(H6720,'Shoe size conversion table'!$J$6:$L$22,2))</f>
        <v>38</v>
      </c>
      <c r="J6720" s="13">
        <f>IF(G6720="Male",VLOOKUP(H6720,'Shoe size conversion table'!$B$6:$D$22,3),VLOOKUP(H6720,'Shoe size conversion table'!$J$6:$L$22,3))</f>
        <v>5.5</v>
      </c>
      <c r="K6720" s="11">
        <v>189</v>
      </c>
      <c r="L6720" s="12">
        <v>0.1</v>
      </c>
      <c r="M6720" s="7">
        <f t="shared" si="313"/>
        <v>2015</v>
      </c>
      <c r="N6720" s="7">
        <f t="shared" si="314"/>
        <v>11</v>
      </c>
      <c r="O6720" s="30">
        <f t="shared" si="315"/>
        <v>170.1</v>
      </c>
    </row>
    <row r="6721" spans="2:15" x14ac:dyDescent="0.2">
      <c r="B6721" s="13">
        <v>58383</v>
      </c>
      <c r="C6721" s="14">
        <v>42311.056111111204</v>
      </c>
      <c r="D6721" s="7" t="s">
        <v>10</v>
      </c>
      <c r="E6721" s="13">
        <v>2238</v>
      </c>
      <c r="F6721" s="7" t="s">
        <v>35</v>
      </c>
      <c r="G6721" s="7" t="s">
        <v>12</v>
      </c>
      <c r="H6721" s="13">
        <v>8.5</v>
      </c>
      <c r="I6721" s="13">
        <f>IF(G6721="Male",VLOOKUP(H6721,'Shoe size conversion table'!$B$6:$D$22,2),VLOOKUP(H6721,'Shoe size conversion table'!$J$6:$L$22,2))</f>
        <v>39</v>
      </c>
      <c r="J6721" s="13">
        <f>IF(G6721="Male",VLOOKUP(H6721,'Shoe size conversion table'!$B$6:$D$22,3),VLOOKUP(H6721,'Shoe size conversion table'!$J$6:$L$22,3))</f>
        <v>6.5</v>
      </c>
      <c r="K6721" s="11">
        <v>189</v>
      </c>
      <c r="L6721" s="12">
        <v>0.2</v>
      </c>
      <c r="M6721" s="7">
        <f t="shared" si="313"/>
        <v>2015</v>
      </c>
      <c r="N6721" s="7">
        <f t="shared" si="314"/>
        <v>11</v>
      </c>
      <c r="O6721" s="30">
        <f t="shared" si="315"/>
        <v>151.20000000000002</v>
      </c>
    </row>
    <row r="6722" spans="2:15" x14ac:dyDescent="0.2">
      <c r="B6722" s="13">
        <v>58384</v>
      </c>
      <c r="C6722" s="14">
        <v>42311.146111111309</v>
      </c>
      <c r="D6722" s="7" t="s">
        <v>7</v>
      </c>
      <c r="E6722" s="13">
        <v>2229</v>
      </c>
      <c r="F6722" s="7" t="s">
        <v>55</v>
      </c>
      <c r="G6722" s="7" t="s">
        <v>12</v>
      </c>
      <c r="H6722" s="13">
        <v>7.5</v>
      </c>
      <c r="I6722" s="13">
        <f>IF(G6722="Male",VLOOKUP(H6722,'Shoe size conversion table'!$B$6:$D$22,2),VLOOKUP(H6722,'Shoe size conversion table'!$J$6:$L$22,2))</f>
        <v>38</v>
      </c>
      <c r="J6722" s="13">
        <f>IF(G6722="Male",VLOOKUP(H6722,'Shoe size conversion table'!$B$6:$D$22,3),VLOOKUP(H6722,'Shoe size conversion table'!$J$6:$L$22,3))</f>
        <v>5.5</v>
      </c>
      <c r="K6722" s="11">
        <v>139</v>
      </c>
      <c r="L6722" s="12">
        <v>0.5</v>
      </c>
      <c r="M6722" s="7">
        <f t="shared" si="313"/>
        <v>2015</v>
      </c>
      <c r="N6722" s="7">
        <f t="shared" si="314"/>
        <v>11</v>
      </c>
      <c r="O6722" s="30">
        <f t="shared" si="315"/>
        <v>69.5</v>
      </c>
    </row>
    <row r="6723" spans="2:15" x14ac:dyDescent="0.2">
      <c r="B6723" s="13">
        <v>58385</v>
      </c>
      <c r="C6723" s="14">
        <v>42311.216111111251</v>
      </c>
      <c r="D6723" s="7" t="s">
        <v>7</v>
      </c>
      <c r="E6723" s="13">
        <v>2154</v>
      </c>
      <c r="F6723" s="7" t="s">
        <v>53</v>
      </c>
      <c r="G6723" s="7" t="s">
        <v>11</v>
      </c>
      <c r="H6723" s="13">
        <v>10.5</v>
      </c>
      <c r="I6723" s="13" t="str">
        <f>IF(G6723="Male",VLOOKUP(H6723,'Shoe size conversion table'!$B$6:$D$22,2),VLOOKUP(H6723,'Shoe size conversion table'!$J$6:$L$22,2))</f>
        <v>43-44</v>
      </c>
      <c r="J6723" s="13">
        <f>IF(G6723="Male",VLOOKUP(H6723,'Shoe size conversion table'!$B$6:$D$22,3),VLOOKUP(H6723,'Shoe size conversion table'!$J$6:$L$22,3))</f>
        <v>10</v>
      </c>
      <c r="K6723" s="11">
        <v>149</v>
      </c>
      <c r="L6723" s="12">
        <v>0</v>
      </c>
      <c r="M6723" s="7">
        <f t="shared" si="313"/>
        <v>2015</v>
      </c>
      <c r="N6723" s="7">
        <f t="shared" si="314"/>
        <v>11</v>
      </c>
      <c r="O6723" s="30">
        <f t="shared" si="315"/>
        <v>149</v>
      </c>
    </row>
    <row r="6724" spans="2:15" x14ac:dyDescent="0.2">
      <c r="B6724" s="13">
        <v>58386</v>
      </c>
      <c r="C6724" s="14">
        <v>42311.2261111111</v>
      </c>
      <c r="D6724" s="7" t="s">
        <v>10</v>
      </c>
      <c r="E6724" s="13">
        <v>2170</v>
      </c>
      <c r="F6724" s="7" t="s">
        <v>35</v>
      </c>
      <c r="G6724" s="7" t="s">
        <v>11</v>
      </c>
      <c r="H6724" s="13">
        <v>10</v>
      </c>
      <c r="I6724" s="13">
        <f>IF(G6724="Male",VLOOKUP(H6724,'Shoe size conversion table'!$B$6:$D$22,2),VLOOKUP(H6724,'Shoe size conversion table'!$J$6:$L$22,2))</f>
        <v>43</v>
      </c>
      <c r="J6724" s="13">
        <f>IF(G6724="Male",VLOOKUP(H6724,'Shoe size conversion table'!$B$6:$D$22,3),VLOOKUP(H6724,'Shoe size conversion table'!$J$6:$L$22,3))</f>
        <v>9.5</v>
      </c>
      <c r="K6724" s="11">
        <v>129</v>
      </c>
      <c r="L6724" s="12">
        <v>0</v>
      </c>
      <c r="M6724" s="7">
        <f t="shared" si="313"/>
        <v>2015</v>
      </c>
      <c r="N6724" s="7">
        <f t="shared" si="314"/>
        <v>11</v>
      </c>
      <c r="O6724" s="30">
        <f t="shared" si="315"/>
        <v>129</v>
      </c>
    </row>
    <row r="6725" spans="2:15" x14ac:dyDescent="0.2">
      <c r="B6725" s="13">
        <v>58387</v>
      </c>
      <c r="C6725" s="14">
        <v>42311.24611111125</v>
      </c>
      <c r="D6725" s="7" t="s">
        <v>10</v>
      </c>
      <c r="E6725" s="13">
        <v>2220</v>
      </c>
      <c r="F6725" s="7" t="s">
        <v>34</v>
      </c>
      <c r="G6725" s="7" t="s">
        <v>11</v>
      </c>
      <c r="H6725" s="13">
        <v>9</v>
      </c>
      <c r="I6725" s="13">
        <f>IF(G6725="Male",VLOOKUP(H6725,'Shoe size conversion table'!$B$6:$D$22,2),VLOOKUP(H6725,'Shoe size conversion table'!$J$6:$L$22,2))</f>
        <v>42</v>
      </c>
      <c r="J6725" s="13">
        <f>IF(G6725="Male",VLOOKUP(H6725,'Shoe size conversion table'!$B$6:$D$22,3),VLOOKUP(H6725,'Shoe size conversion table'!$J$6:$L$22,3))</f>
        <v>8.5</v>
      </c>
      <c r="K6725" s="11">
        <v>189</v>
      </c>
      <c r="L6725" s="12">
        <v>0.1</v>
      </c>
      <c r="M6725" s="7">
        <f t="shared" ref="M6725:M6788" si="316">YEAR(C6725)</f>
        <v>2015</v>
      </c>
      <c r="N6725" s="7">
        <f t="shared" si="314"/>
        <v>11</v>
      </c>
      <c r="O6725" s="30">
        <f t="shared" si="315"/>
        <v>170.1</v>
      </c>
    </row>
    <row r="6726" spans="2:15" x14ac:dyDescent="0.2">
      <c r="B6726" s="13">
        <v>58388</v>
      </c>
      <c r="C6726" s="14">
        <v>42311.276111111103</v>
      </c>
      <c r="D6726" s="7" t="s">
        <v>7</v>
      </c>
      <c r="E6726" s="13">
        <v>2208</v>
      </c>
      <c r="F6726" s="7" t="s">
        <v>49</v>
      </c>
      <c r="G6726" s="7" t="s">
        <v>12</v>
      </c>
      <c r="H6726" s="13">
        <v>9</v>
      </c>
      <c r="I6726" s="13" t="str">
        <f>IF(G6726="Male",VLOOKUP(H6726,'Shoe size conversion table'!$B$6:$D$22,2),VLOOKUP(H6726,'Shoe size conversion table'!$J$6:$L$22,2))</f>
        <v>39-40</v>
      </c>
      <c r="J6726" s="13">
        <f>IF(G6726="Male",VLOOKUP(H6726,'Shoe size conversion table'!$B$6:$D$22,3),VLOOKUP(H6726,'Shoe size conversion table'!$J$6:$L$22,3))</f>
        <v>7</v>
      </c>
      <c r="K6726" s="11">
        <v>199</v>
      </c>
      <c r="L6726" s="12">
        <v>0</v>
      </c>
      <c r="M6726" s="7">
        <f t="shared" si="316"/>
        <v>2015</v>
      </c>
      <c r="N6726" s="7">
        <f t="shared" ref="N6726:N6789" si="317">MONTH(C6726:C21693)</f>
        <v>11</v>
      </c>
      <c r="O6726" s="30">
        <f t="shared" ref="O6726:O6789" si="318">K6726*(1-L6726)</f>
        <v>199</v>
      </c>
    </row>
    <row r="6727" spans="2:15" x14ac:dyDescent="0.2">
      <c r="B6727" s="13">
        <v>58389</v>
      </c>
      <c r="C6727" s="14">
        <v>42311.336111111312</v>
      </c>
      <c r="D6727" s="7" t="s">
        <v>9</v>
      </c>
      <c r="E6727" s="13">
        <v>2195</v>
      </c>
      <c r="F6727" s="7" t="s">
        <v>59</v>
      </c>
      <c r="G6727" s="7" t="s">
        <v>12</v>
      </c>
      <c r="H6727" s="13">
        <v>8</v>
      </c>
      <c r="I6727" s="13" t="str">
        <f>IF(G6727="Male",VLOOKUP(H6727,'Shoe size conversion table'!$B$6:$D$22,2),VLOOKUP(H6727,'Shoe size conversion table'!$J$6:$L$22,2))</f>
        <v>38-39</v>
      </c>
      <c r="J6727" s="13">
        <f>IF(G6727="Male",VLOOKUP(H6727,'Shoe size conversion table'!$B$6:$D$22,3),VLOOKUP(H6727,'Shoe size conversion table'!$J$6:$L$22,3))</f>
        <v>6</v>
      </c>
      <c r="K6727" s="11">
        <v>129</v>
      </c>
      <c r="L6727" s="12">
        <v>0.2</v>
      </c>
      <c r="M6727" s="7">
        <f t="shared" si="316"/>
        <v>2015</v>
      </c>
      <c r="N6727" s="7">
        <f t="shared" si="317"/>
        <v>11</v>
      </c>
      <c r="O6727" s="30">
        <f t="shared" si="318"/>
        <v>103.2</v>
      </c>
    </row>
    <row r="6728" spans="2:15" x14ac:dyDescent="0.2">
      <c r="B6728" s="13">
        <v>58390</v>
      </c>
      <c r="C6728" s="14">
        <v>42311.436111111252</v>
      </c>
      <c r="D6728" s="7" t="s">
        <v>7</v>
      </c>
      <c r="E6728" s="13">
        <v>2163</v>
      </c>
      <c r="F6728" s="7" t="s">
        <v>48</v>
      </c>
      <c r="G6728" s="7" t="s">
        <v>11</v>
      </c>
      <c r="H6728" s="13">
        <v>9.5</v>
      </c>
      <c r="I6728" s="13" t="str">
        <f>IF(G6728="Male",VLOOKUP(H6728,'Shoe size conversion table'!$B$6:$D$22,2),VLOOKUP(H6728,'Shoe size conversion table'!$J$6:$L$22,2))</f>
        <v>42-43</v>
      </c>
      <c r="J6728" s="13">
        <f>IF(G6728="Male",VLOOKUP(H6728,'Shoe size conversion table'!$B$6:$D$22,3),VLOOKUP(H6728,'Shoe size conversion table'!$J$6:$L$22,3))</f>
        <v>9</v>
      </c>
      <c r="K6728" s="11">
        <v>169</v>
      </c>
      <c r="L6728" s="12">
        <v>0</v>
      </c>
      <c r="M6728" s="7">
        <f t="shared" si="316"/>
        <v>2015</v>
      </c>
      <c r="N6728" s="7">
        <f t="shared" si="317"/>
        <v>11</v>
      </c>
      <c r="O6728" s="30">
        <f t="shared" si="318"/>
        <v>169</v>
      </c>
    </row>
    <row r="6729" spans="2:15" x14ac:dyDescent="0.2">
      <c r="B6729" s="13">
        <v>58391</v>
      </c>
      <c r="C6729" s="14">
        <v>42311.466111111207</v>
      </c>
      <c r="D6729" s="7" t="s">
        <v>8</v>
      </c>
      <c r="E6729" s="13">
        <v>2202</v>
      </c>
      <c r="F6729" s="7" t="s">
        <v>37</v>
      </c>
      <c r="G6729" s="7" t="s">
        <v>12</v>
      </c>
      <c r="H6729" s="13">
        <v>8</v>
      </c>
      <c r="I6729" s="13" t="str">
        <f>IF(G6729="Male",VLOOKUP(H6729,'Shoe size conversion table'!$B$6:$D$22,2),VLOOKUP(H6729,'Shoe size conversion table'!$J$6:$L$22,2))</f>
        <v>38-39</v>
      </c>
      <c r="J6729" s="13">
        <f>IF(G6729="Male",VLOOKUP(H6729,'Shoe size conversion table'!$B$6:$D$22,3),VLOOKUP(H6729,'Shoe size conversion table'!$J$6:$L$22,3))</f>
        <v>6</v>
      </c>
      <c r="K6729" s="11">
        <v>179</v>
      </c>
      <c r="L6729" s="12">
        <v>0</v>
      </c>
      <c r="M6729" s="7">
        <f t="shared" si="316"/>
        <v>2015</v>
      </c>
      <c r="N6729" s="7">
        <f t="shared" si="317"/>
        <v>11</v>
      </c>
      <c r="O6729" s="30">
        <f t="shared" si="318"/>
        <v>179</v>
      </c>
    </row>
    <row r="6730" spans="2:15" x14ac:dyDescent="0.2">
      <c r="B6730" s="13">
        <v>58392</v>
      </c>
      <c r="C6730" s="14">
        <v>42311.476111111202</v>
      </c>
      <c r="D6730" s="7" t="s">
        <v>9</v>
      </c>
      <c r="E6730" s="13">
        <v>2204</v>
      </c>
      <c r="F6730" s="7" t="s">
        <v>59</v>
      </c>
      <c r="G6730" s="7" t="s">
        <v>11</v>
      </c>
      <c r="H6730" s="13">
        <v>8</v>
      </c>
      <c r="I6730" s="13">
        <f>IF(G6730="Male",VLOOKUP(H6730,'Shoe size conversion table'!$B$6:$D$22,2),VLOOKUP(H6730,'Shoe size conversion table'!$J$6:$L$22,2))</f>
        <v>41</v>
      </c>
      <c r="J6730" s="13">
        <f>IF(G6730="Male",VLOOKUP(H6730,'Shoe size conversion table'!$B$6:$D$22,3),VLOOKUP(H6730,'Shoe size conversion table'!$J$6:$L$22,3))</f>
        <v>7.5</v>
      </c>
      <c r="K6730" s="11">
        <v>129</v>
      </c>
      <c r="L6730" s="12">
        <v>0</v>
      </c>
      <c r="M6730" s="7">
        <f t="shared" si="316"/>
        <v>2015</v>
      </c>
      <c r="N6730" s="7">
        <f t="shared" si="317"/>
        <v>11</v>
      </c>
      <c r="O6730" s="30">
        <f t="shared" si="318"/>
        <v>129</v>
      </c>
    </row>
    <row r="6731" spans="2:15" x14ac:dyDescent="0.2">
      <c r="B6731" s="13">
        <v>58393</v>
      </c>
      <c r="C6731" s="14">
        <v>42311.586111111101</v>
      </c>
      <c r="D6731" s="7" t="s">
        <v>10</v>
      </c>
      <c r="E6731" s="13">
        <v>2211</v>
      </c>
      <c r="F6731" s="7" t="s">
        <v>34</v>
      </c>
      <c r="G6731" s="7" t="s">
        <v>11</v>
      </c>
      <c r="H6731" s="13">
        <v>9.5</v>
      </c>
      <c r="I6731" s="13" t="str">
        <f>IF(G6731="Male",VLOOKUP(H6731,'Shoe size conversion table'!$B$6:$D$22,2),VLOOKUP(H6731,'Shoe size conversion table'!$J$6:$L$22,2))</f>
        <v>42-43</v>
      </c>
      <c r="J6731" s="13">
        <f>IF(G6731="Male",VLOOKUP(H6731,'Shoe size conversion table'!$B$6:$D$22,3),VLOOKUP(H6731,'Shoe size conversion table'!$J$6:$L$22,3))</f>
        <v>9</v>
      </c>
      <c r="K6731" s="11">
        <v>149</v>
      </c>
      <c r="L6731" s="12">
        <v>0.2</v>
      </c>
      <c r="M6731" s="7">
        <f t="shared" si="316"/>
        <v>2015</v>
      </c>
      <c r="N6731" s="7">
        <f t="shared" si="317"/>
        <v>11</v>
      </c>
      <c r="O6731" s="30">
        <f t="shared" si="318"/>
        <v>119.2</v>
      </c>
    </row>
    <row r="6732" spans="2:15" x14ac:dyDescent="0.2">
      <c r="B6732" s="13">
        <v>58394</v>
      </c>
      <c r="C6732" s="14">
        <v>42311.616111111209</v>
      </c>
      <c r="D6732" s="7" t="s">
        <v>10</v>
      </c>
      <c r="E6732" s="13">
        <v>2159</v>
      </c>
      <c r="F6732" s="7" t="s">
        <v>35</v>
      </c>
      <c r="G6732" s="7" t="s">
        <v>11</v>
      </c>
      <c r="H6732" s="13">
        <v>9</v>
      </c>
      <c r="I6732" s="13">
        <f>IF(G6732="Male",VLOOKUP(H6732,'Shoe size conversion table'!$B$6:$D$22,2),VLOOKUP(H6732,'Shoe size conversion table'!$J$6:$L$22,2))</f>
        <v>42</v>
      </c>
      <c r="J6732" s="13">
        <f>IF(G6732="Male",VLOOKUP(H6732,'Shoe size conversion table'!$B$6:$D$22,3),VLOOKUP(H6732,'Shoe size conversion table'!$J$6:$L$22,3))</f>
        <v>8.5</v>
      </c>
      <c r="K6732" s="11">
        <v>129</v>
      </c>
      <c r="L6732" s="12">
        <v>0</v>
      </c>
      <c r="M6732" s="7">
        <f t="shared" si="316"/>
        <v>2015</v>
      </c>
      <c r="N6732" s="7">
        <f t="shared" si="317"/>
        <v>11</v>
      </c>
      <c r="O6732" s="30">
        <f t="shared" si="318"/>
        <v>129</v>
      </c>
    </row>
    <row r="6733" spans="2:15" x14ac:dyDescent="0.2">
      <c r="B6733" s="13">
        <v>58395</v>
      </c>
      <c r="C6733" s="14">
        <v>42311.666111111204</v>
      </c>
      <c r="D6733" s="7" t="s">
        <v>10</v>
      </c>
      <c r="E6733" s="13">
        <v>2209</v>
      </c>
      <c r="F6733" s="7" t="s">
        <v>36</v>
      </c>
      <c r="G6733" s="7" t="s">
        <v>12</v>
      </c>
      <c r="H6733" s="13">
        <v>8</v>
      </c>
      <c r="I6733" s="13" t="str">
        <f>IF(G6733="Male",VLOOKUP(H6733,'Shoe size conversion table'!$B$6:$D$22,2),VLOOKUP(H6733,'Shoe size conversion table'!$J$6:$L$22,2))</f>
        <v>38-39</v>
      </c>
      <c r="J6733" s="13">
        <f>IF(G6733="Male",VLOOKUP(H6733,'Shoe size conversion table'!$B$6:$D$22,3),VLOOKUP(H6733,'Shoe size conversion table'!$J$6:$L$22,3))</f>
        <v>6</v>
      </c>
      <c r="K6733" s="11">
        <v>159</v>
      </c>
      <c r="L6733" s="12">
        <v>0</v>
      </c>
      <c r="M6733" s="7">
        <f t="shared" si="316"/>
        <v>2015</v>
      </c>
      <c r="N6733" s="7">
        <f t="shared" si="317"/>
        <v>11</v>
      </c>
      <c r="O6733" s="30">
        <f t="shared" si="318"/>
        <v>159</v>
      </c>
    </row>
    <row r="6734" spans="2:15" x14ac:dyDescent="0.2">
      <c r="B6734" s="13">
        <v>58396</v>
      </c>
      <c r="C6734" s="14">
        <v>42311.686111111208</v>
      </c>
      <c r="D6734" s="7" t="s">
        <v>10</v>
      </c>
      <c r="E6734" s="13">
        <v>2171</v>
      </c>
      <c r="F6734" s="7" t="s">
        <v>34</v>
      </c>
      <c r="G6734" s="7" t="s">
        <v>11</v>
      </c>
      <c r="H6734" s="13">
        <v>11.5</v>
      </c>
      <c r="I6734" s="13" t="str">
        <f>IF(G6734="Male",VLOOKUP(H6734,'Shoe size conversion table'!$B$6:$D$22,2),VLOOKUP(H6734,'Shoe size conversion table'!$J$6:$L$22,2))</f>
        <v>44-45</v>
      </c>
      <c r="J6734" s="13">
        <f>IF(G6734="Male",VLOOKUP(H6734,'Shoe size conversion table'!$B$6:$D$22,3),VLOOKUP(H6734,'Shoe size conversion table'!$J$6:$L$22,3))</f>
        <v>11</v>
      </c>
      <c r="K6734" s="11">
        <v>149</v>
      </c>
      <c r="L6734" s="12">
        <v>0.2</v>
      </c>
      <c r="M6734" s="7">
        <f t="shared" si="316"/>
        <v>2015</v>
      </c>
      <c r="N6734" s="7">
        <f t="shared" si="317"/>
        <v>11</v>
      </c>
      <c r="O6734" s="30">
        <f t="shared" si="318"/>
        <v>119.2</v>
      </c>
    </row>
    <row r="6735" spans="2:15" x14ac:dyDescent="0.2">
      <c r="B6735" s="13">
        <v>58397</v>
      </c>
      <c r="C6735" s="14">
        <v>42311.856111111098</v>
      </c>
      <c r="D6735" s="7" t="s">
        <v>8</v>
      </c>
      <c r="E6735" s="13">
        <v>2239</v>
      </c>
      <c r="F6735" s="7" t="s">
        <v>40</v>
      </c>
      <c r="G6735" s="7" t="s">
        <v>11</v>
      </c>
      <c r="H6735" s="13">
        <v>6</v>
      </c>
      <c r="I6735" s="13">
        <f>IF(G6735="Male",VLOOKUP(H6735,'Shoe size conversion table'!$B$6:$D$22,2),VLOOKUP(H6735,'Shoe size conversion table'!$J$6:$L$22,2))</f>
        <v>39</v>
      </c>
      <c r="J6735" s="13">
        <f>IF(G6735="Male",VLOOKUP(H6735,'Shoe size conversion table'!$B$6:$D$22,3),VLOOKUP(H6735,'Shoe size conversion table'!$J$6:$L$22,3))</f>
        <v>5.5</v>
      </c>
      <c r="K6735" s="11">
        <v>189</v>
      </c>
      <c r="L6735" s="12">
        <v>0.1</v>
      </c>
      <c r="M6735" s="7">
        <f t="shared" si="316"/>
        <v>2015</v>
      </c>
      <c r="N6735" s="7">
        <f t="shared" si="317"/>
        <v>11</v>
      </c>
      <c r="O6735" s="30">
        <f t="shared" si="318"/>
        <v>170.1</v>
      </c>
    </row>
    <row r="6736" spans="2:15" x14ac:dyDescent="0.2">
      <c r="B6736" s="13">
        <v>58398</v>
      </c>
      <c r="C6736" s="14">
        <v>42311.926111111308</v>
      </c>
      <c r="D6736" s="7" t="s">
        <v>10</v>
      </c>
      <c r="E6736" s="13">
        <v>2150</v>
      </c>
      <c r="F6736" s="7" t="s">
        <v>35</v>
      </c>
      <c r="G6736" s="7" t="s">
        <v>12</v>
      </c>
      <c r="H6736" s="13">
        <v>6.5</v>
      </c>
      <c r="I6736" s="13">
        <f>IF(G6736="Male",VLOOKUP(H6736,'Shoe size conversion table'!$B$6:$D$22,2),VLOOKUP(H6736,'Shoe size conversion table'!$J$6:$L$22,2))</f>
        <v>37</v>
      </c>
      <c r="J6736" s="13">
        <f>IF(G6736="Male",VLOOKUP(H6736,'Shoe size conversion table'!$B$6:$D$22,3),VLOOKUP(H6736,'Shoe size conversion table'!$J$6:$L$22,3))</f>
        <v>4.5</v>
      </c>
      <c r="K6736" s="11">
        <v>159</v>
      </c>
      <c r="L6736" s="12">
        <v>0.1</v>
      </c>
      <c r="M6736" s="7">
        <f t="shared" si="316"/>
        <v>2015</v>
      </c>
      <c r="N6736" s="7">
        <f t="shared" si="317"/>
        <v>11</v>
      </c>
      <c r="O6736" s="30">
        <f t="shared" si="318"/>
        <v>143.1</v>
      </c>
    </row>
    <row r="6737" spans="2:15" x14ac:dyDescent="0.2">
      <c r="B6737" s="13">
        <v>58399</v>
      </c>
      <c r="C6737" s="14">
        <v>42312.046111111311</v>
      </c>
      <c r="D6737" s="7" t="s">
        <v>7</v>
      </c>
      <c r="E6737" s="13">
        <v>2191</v>
      </c>
      <c r="F6737" s="7" t="s">
        <v>48</v>
      </c>
      <c r="G6737" s="7" t="s">
        <v>12</v>
      </c>
      <c r="H6737" s="13">
        <v>8.5</v>
      </c>
      <c r="I6737" s="13">
        <f>IF(G6737="Male",VLOOKUP(H6737,'Shoe size conversion table'!$B$6:$D$22,2),VLOOKUP(H6737,'Shoe size conversion table'!$J$6:$L$22,2))</f>
        <v>39</v>
      </c>
      <c r="J6737" s="13">
        <f>IF(G6737="Male",VLOOKUP(H6737,'Shoe size conversion table'!$B$6:$D$22,3),VLOOKUP(H6737,'Shoe size conversion table'!$J$6:$L$22,3))</f>
        <v>6.5</v>
      </c>
      <c r="K6737" s="11">
        <v>159</v>
      </c>
      <c r="L6737" s="12">
        <v>0.1</v>
      </c>
      <c r="M6737" s="7">
        <f t="shared" si="316"/>
        <v>2015</v>
      </c>
      <c r="N6737" s="7">
        <f t="shared" si="317"/>
        <v>11</v>
      </c>
      <c r="O6737" s="30">
        <f t="shared" si="318"/>
        <v>143.1</v>
      </c>
    </row>
    <row r="6738" spans="2:15" x14ac:dyDescent="0.2">
      <c r="B6738" s="13">
        <v>58400</v>
      </c>
      <c r="C6738" s="14">
        <v>42312.216111111251</v>
      </c>
      <c r="D6738" s="7" t="s">
        <v>7</v>
      </c>
      <c r="E6738" s="13">
        <v>2190</v>
      </c>
      <c r="F6738" s="7" t="s">
        <v>48</v>
      </c>
      <c r="G6738" s="7" t="s">
        <v>12</v>
      </c>
      <c r="H6738" s="13">
        <v>9</v>
      </c>
      <c r="I6738" s="13" t="str">
        <f>IF(G6738="Male",VLOOKUP(H6738,'Shoe size conversion table'!$B$6:$D$22,2),VLOOKUP(H6738,'Shoe size conversion table'!$J$6:$L$22,2))</f>
        <v>39-40</v>
      </c>
      <c r="J6738" s="13">
        <f>IF(G6738="Male",VLOOKUP(H6738,'Shoe size conversion table'!$B$6:$D$22,3),VLOOKUP(H6738,'Shoe size conversion table'!$J$6:$L$22,3))</f>
        <v>7</v>
      </c>
      <c r="K6738" s="11">
        <v>169</v>
      </c>
      <c r="L6738" s="12">
        <v>0</v>
      </c>
      <c r="M6738" s="7">
        <f t="shared" si="316"/>
        <v>2015</v>
      </c>
      <c r="N6738" s="7">
        <f t="shared" si="317"/>
        <v>11</v>
      </c>
      <c r="O6738" s="30">
        <f t="shared" si="318"/>
        <v>169</v>
      </c>
    </row>
    <row r="6739" spans="2:15" x14ac:dyDescent="0.2">
      <c r="B6739" s="13">
        <v>58401</v>
      </c>
      <c r="C6739" s="14">
        <v>42312.286111111207</v>
      </c>
      <c r="D6739" s="7" t="s">
        <v>9</v>
      </c>
      <c r="E6739" s="13">
        <v>2174</v>
      </c>
      <c r="F6739" s="7" t="s">
        <v>60</v>
      </c>
      <c r="G6739" s="7" t="s">
        <v>11</v>
      </c>
      <c r="H6739" s="13">
        <v>9</v>
      </c>
      <c r="I6739" s="13">
        <f>IF(G6739="Male",VLOOKUP(H6739,'Shoe size conversion table'!$B$6:$D$22,2),VLOOKUP(H6739,'Shoe size conversion table'!$J$6:$L$22,2))</f>
        <v>42</v>
      </c>
      <c r="J6739" s="13">
        <f>IF(G6739="Male",VLOOKUP(H6739,'Shoe size conversion table'!$B$6:$D$22,3),VLOOKUP(H6739,'Shoe size conversion table'!$J$6:$L$22,3))</f>
        <v>8.5</v>
      </c>
      <c r="K6739" s="11">
        <v>189</v>
      </c>
      <c r="L6739" s="12">
        <v>0</v>
      </c>
      <c r="M6739" s="7">
        <f t="shared" si="316"/>
        <v>2015</v>
      </c>
      <c r="N6739" s="7">
        <f t="shared" si="317"/>
        <v>11</v>
      </c>
      <c r="O6739" s="30">
        <f t="shared" si="318"/>
        <v>189</v>
      </c>
    </row>
    <row r="6740" spans="2:15" x14ac:dyDescent="0.2">
      <c r="B6740" s="13">
        <v>58402</v>
      </c>
      <c r="C6740" s="14">
        <v>42312.376111111305</v>
      </c>
      <c r="D6740" s="7" t="s">
        <v>7</v>
      </c>
      <c r="E6740" s="13">
        <v>2150</v>
      </c>
      <c r="F6740" s="7" t="s">
        <v>46</v>
      </c>
      <c r="G6740" s="7" t="s">
        <v>12</v>
      </c>
      <c r="H6740" s="13">
        <v>10</v>
      </c>
      <c r="I6740" s="13" t="str">
        <f>IF(G6740="Male",VLOOKUP(H6740,'Shoe size conversion table'!$B$6:$D$22,2),VLOOKUP(H6740,'Shoe size conversion table'!$J$6:$L$22,2))</f>
        <v>40-41</v>
      </c>
      <c r="J6740" s="13">
        <f>IF(G6740="Male",VLOOKUP(H6740,'Shoe size conversion table'!$B$6:$D$22,3),VLOOKUP(H6740,'Shoe size conversion table'!$J$6:$L$22,3))</f>
        <v>8</v>
      </c>
      <c r="K6740" s="11">
        <v>149</v>
      </c>
      <c r="L6740" s="12">
        <v>0</v>
      </c>
      <c r="M6740" s="7">
        <f t="shared" si="316"/>
        <v>2015</v>
      </c>
      <c r="N6740" s="7">
        <f t="shared" si="317"/>
        <v>11</v>
      </c>
      <c r="O6740" s="30">
        <f t="shared" si="318"/>
        <v>149</v>
      </c>
    </row>
    <row r="6741" spans="2:15" x14ac:dyDescent="0.2">
      <c r="B6741" s="13">
        <v>58403</v>
      </c>
      <c r="C6741" s="14">
        <v>42312.386111111249</v>
      </c>
      <c r="D6741" s="7" t="s">
        <v>7</v>
      </c>
      <c r="E6741" s="13">
        <v>2225</v>
      </c>
      <c r="F6741" s="7" t="s">
        <v>48</v>
      </c>
      <c r="G6741" s="7" t="s">
        <v>11</v>
      </c>
      <c r="H6741" s="13">
        <v>9.5</v>
      </c>
      <c r="I6741" s="13" t="str">
        <f>IF(G6741="Male",VLOOKUP(H6741,'Shoe size conversion table'!$B$6:$D$22,2),VLOOKUP(H6741,'Shoe size conversion table'!$J$6:$L$22,2))</f>
        <v>42-43</v>
      </c>
      <c r="J6741" s="13">
        <f>IF(G6741="Male",VLOOKUP(H6741,'Shoe size conversion table'!$B$6:$D$22,3),VLOOKUP(H6741,'Shoe size conversion table'!$J$6:$L$22,3))</f>
        <v>9</v>
      </c>
      <c r="K6741" s="11">
        <v>159</v>
      </c>
      <c r="L6741" s="12">
        <v>0.5</v>
      </c>
      <c r="M6741" s="7">
        <f t="shared" si="316"/>
        <v>2015</v>
      </c>
      <c r="N6741" s="7">
        <f t="shared" si="317"/>
        <v>11</v>
      </c>
      <c r="O6741" s="30">
        <f t="shared" si="318"/>
        <v>79.5</v>
      </c>
    </row>
    <row r="6742" spans="2:15" x14ac:dyDescent="0.2">
      <c r="B6742" s="13">
        <v>58404</v>
      </c>
      <c r="C6742" s="14">
        <v>42312.396111111251</v>
      </c>
      <c r="D6742" s="7" t="s">
        <v>7</v>
      </c>
      <c r="E6742" s="13">
        <v>2237</v>
      </c>
      <c r="F6742" s="7" t="s">
        <v>57</v>
      </c>
      <c r="G6742" s="7" t="s">
        <v>11</v>
      </c>
      <c r="H6742" s="13">
        <v>9.5</v>
      </c>
      <c r="I6742" s="13" t="str">
        <f>IF(G6742="Male",VLOOKUP(H6742,'Shoe size conversion table'!$B$6:$D$22,2),VLOOKUP(H6742,'Shoe size conversion table'!$J$6:$L$22,2))</f>
        <v>42-43</v>
      </c>
      <c r="J6742" s="13">
        <f>IF(G6742="Male",VLOOKUP(H6742,'Shoe size conversion table'!$B$6:$D$22,3),VLOOKUP(H6742,'Shoe size conversion table'!$J$6:$L$22,3))</f>
        <v>9</v>
      </c>
      <c r="K6742" s="11">
        <v>199</v>
      </c>
      <c r="L6742" s="12">
        <v>0.3</v>
      </c>
      <c r="M6742" s="7">
        <f t="shared" si="316"/>
        <v>2015</v>
      </c>
      <c r="N6742" s="7">
        <f t="shared" si="317"/>
        <v>11</v>
      </c>
      <c r="O6742" s="30">
        <f t="shared" si="318"/>
        <v>139.29999999999998</v>
      </c>
    </row>
    <row r="6743" spans="2:15" x14ac:dyDescent="0.2">
      <c r="B6743" s="13">
        <v>58405</v>
      </c>
      <c r="C6743" s="14">
        <v>42312.856111111098</v>
      </c>
      <c r="D6743" s="7" t="s">
        <v>8</v>
      </c>
      <c r="E6743" s="13">
        <v>2237</v>
      </c>
      <c r="F6743" s="7" t="s">
        <v>37</v>
      </c>
      <c r="G6743" s="7" t="s">
        <v>11</v>
      </c>
      <c r="H6743" s="13">
        <v>9.5</v>
      </c>
      <c r="I6743" s="13" t="str">
        <f>IF(G6743="Male",VLOOKUP(H6743,'Shoe size conversion table'!$B$6:$D$22,2),VLOOKUP(H6743,'Shoe size conversion table'!$J$6:$L$22,2))</f>
        <v>42-43</v>
      </c>
      <c r="J6743" s="13">
        <f>IF(G6743="Male",VLOOKUP(H6743,'Shoe size conversion table'!$B$6:$D$22,3),VLOOKUP(H6743,'Shoe size conversion table'!$J$6:$L$22,3))</f>
        <v>9</v>
      </c>
      <c r="K6743" s="11">
        <v>199</v>
      </c>
      <c r="L6743" s="12">
        <v>0.1</v>
      </c>
      <c r="M6743" s="7">
        <f t="shared" si="316"/>
        <v>2015</v>
      </c>
      <c r="N6743" s="7">
        <f t="shared" si="317"/>
        <v>11</v>
      </c>
      <c r="O6743" s="30">
        <f t="shared" si="318"/>
        <v>179.1</v>
      </c>
    </row>
    <row r="6744" spans="2:15" x14ac:dyDescent="0.2">
      <c r="B6744" s="13">
        <v>58406</v>
      </c>
      <c r="C6744" s="14">
        <v>42312.926111111301</v>
      </c>
      <c r="D6744" s="7" t="s">
        <v>10</v>
      </c>
      <c r="E6744" s="13">
        <v>2240</v>
      </c>
      <c r="F6744" s="7" t="s">
        <v>35</v>
      </c>
      <c r="G6744" s="7" t="s">
        <v>11</v>
      </c>
      <c r="H6744" s="13">
        <v>6</v>
      </c>
      <c r="I6744" s="13">
        <f>IF(G6744="Male",VLOOKUP(H6744,'Shoe size conversion table'!$B$6:$D$22,2),VLOOKUP(H6744,'Shoe size conversion table'!$J$6:$L$22,2))</f>
        <v>39</v>
      </c>
      <c r="J6744" s="13">
        <f>IF(G6744="Male",VLOOKUP(H6744,'Shoe size conversion table'!$B$6:$D$22,3),VLOOKUP(H6744,'Shoe size conversion table'!$J$6:$L$22,3))</f>
        <v>5.5</v>
      </c>
      <c r="K6744" s="11">
        <v>179</v>
      </c>
      <c r="L6744" s="12">
        <v>0</v>
      </c>
      <c r="M6744" s="7">
        <f t="shared" si="316"/>
        <v>2015</v>
      </c>
      <c r="N6744" s="7">
        <f t="shared" si="317"/>
        <v>11</v>
      </c>
      <c r="O6744" s="30">
        <f t="shared" si="318"/>
        <v>179</v>
      </c>
    </row>
    <row r="6745" spans="2:15" x14ac:dyDescent="0.2">
      <c r="B6745" s="13">
        <v>58407</v>
      </c>
      <c r="C6745" s="14">
        <v>42312.926111111308</v>
      </c>
      <c r="D6745" s="7" t="s">
        <v>8</v>
      </c>
      <c r="E6745" s="13">
        <v>2176</v>
      </c>
      <c r="F6745" s="7" t="s">
        <v>39</v>
      </c>
      <c r="G6745" s="7" t="s">
        <v>12</v>
      </c>
      <c r="H6745" s="13">
        <v>9.5</v>
      </c>
      <c r="I6745" s="13">
        <f>IF(G6745="Male",VLOOKUP(H6745,'Shoe size conversion table'!$B$6:$D$22,2),VLOOKUP(H6745,'Shoe size conversion table'!$J$6:$L$22,2))</f>
        <v>40</v>
      </c>
      <c r="J6745" s="13">
        <f>IF(G6745="Male",VLOOKUP(H6745,'Shoe size conversion table'!$B$6:$D$22,3),VLOOKUP(H6745,'Shoe size conversion table'!$J$6:$L$22,3))</f>
        <v>7.5</v>
      </c>
      <c r="K6745" s="11">
        <v>189</v>
      </c>
      <c r="L6745" s="12">
        <v>0</v>
      </c>
      <c r="M6745" s="7">
        <f t="shared" si="316"/>
        <v>2015</v>
      </c>
      <c r="N6745" s="7">
        <f t="shared" si="317"/>
        <v>11</v>
      </c>
      <c r="O6745" s="30">
        <f t="shared" si="318"/>
        <v>189</v>
      </c>
    </row>
    <row r="6746" spans="2:15" x14ac:dyDescent="0.2">
      <c r="B6746" s="13">
        <v>58408</v>
      </c>
      <c r="C6746" s="14">
        <v>42313.386111111249</v>
      </c>
      <c r="D6746" s="7" t="s">
        <v>7</v>
      </c>
      <c r="E6746" s="13">
        <v>2215</v>
      </c>
      <c r="F6746" s="7" t="s">
        <v>48</v>
      </c>
      <c r="G6746" s="7" t="s">
        <v>11</v>
      </c>
      <c r="H6746" s="13">
        <v>9.5</v>
      </c>
      <c r="I6746" s="13" t="str">
        <f>IF(G6746="Male",VLOOKUP(H6746,'Shoe size conversion table'!$B$6:$D$22,2),VLOOKUP(H6746,'Shoe size conversion table'!$J$6:$L$22,2))</f>
        <v>42-43</v>
      </c>
      <c r="J6746" s="13">
        <f>IF(G6746="Male",VLOOKUP(H6746,'Shoe size conversion table'!$B$6:$D$22,3),VLOOKUP(H6746,'Shoe size conversion table'!$J$6:$L$22,3))</f>
        <v>9</v>
      </c>
      <c r="K6746" s="11">
        <v>159</v>
      </c>
      <c r="L6746" s="12">
        <v>0</v>
      </c>
      <c r="M6746" s="7">
        <f t="shared" si="316"/>
        <v>2015</v>
      </c>
      <c r="N6746" s="7">
        <f t="shared" si="317"/>
        <v>11</v>
      </c>
      <c r="O6746" s="30">
        <f t="shared" si="318"/>
        <v>159</v>
      </c>
    </row>
    <row r="6747" spans="2:15" x14ac:dyDescent="0.2">
      <c r="B6747" s="13">
        <v>58409</v>
      </c>
      <c r="C6747" s="14">
        <v>42313.396111111251</v>
      </c>
      <c r="D6747" s="7" t="s">
        <v>10</v>
      </c>
      <c r="E6747" s="13">
        <v>2172</v>
      </c>
      <c r="F6747" s="7" t="s">
        <v>35</v>
      </c>
      <c r="G6747" s="7" t="s">
        <v>12</v>
      </c>
      <c r="H6747" s="13">
        <v>9.5</v>
      </c>
      <c r="I6747" s="13">
        <f>IF(G6747="Male",VLOOKUP(H6747,'Shoe size conversion table'!$B$6:$D$22,2),VLOOKUP(H6747,'Shoe size conversion table'!$J$6:$L$22,2))</f>
        <v>40</v>
      </c>
      <c r="J6747" s="13">
        <f>IF(G6747="Male",VLOOKUP(H6747,'Shoe size conversion table'!$B$6:$D$22,3),VLOOKUP(H6747,'Shoe size conversion table'!$J$6:$L$22,3))</f>
        <v>7.5</v>
      </c>
      <c r="K6747" s="11">
        <v>189</v>
      </c>
      <c r="L6747" s="12">
        <v>0.2</v>
      </c>
      <c r="M6747" s="7">
        <f t="shared" si="316"/>
        <v>2015</v>
      </c>
      <c r="N6747" s="7">
        <f t="shared" si="317"/>
        <v>11</v>
      </c>
      <c r="O6747" s="30">
        <f t="shared" si="318"/>
        <v>151.20000000000002</v>
      </c>
    </row>
    <row r="6748" spans="2:15" x14ac:dyDescent="0.2">
      <c r="B6748" s="13">
        <v>58410</v>
      </c>
      <c r="C6748" s="14">
        <v>42313.446111111247</v>
      </c>
      <c r="D6748" s="7" t="s">
        <v>10</v>
      </c>
      <c r="E6748" s="13">
        <v>2154</v>
      </c>
      <c r="F6748" s="7" t="s">
        <v>36</v>
      </c>
      <c r="G6748" s="7" t="s">
        <v>11</v>
      </c>
      <c r="H6748" s="13">
        <v>7</v>
      </c>
      <c r="I6748" s="13">
        <f>IF(G6748="Male",VLOOKUP(H6748,'Shoe size conversion table'!$B$6:$D$22,2),VLOOKUP(H6748,'Shoe size conversion table'!$J$6:$L$22,2))</f>
        <v>40</v>
      </c>
      <c r="J6748" s="13">
        <f>IF(G6748="Male",VLOOKUP(H6748,'Shoe size conversion table'!$B$6:$D$22,3),VLOOKUP(H6748,'Shoe size conversion table'!$J$6:$L$22,3))</f>
        <v>6.5</v>
      </c>
      <c r="K6748" s="11">
        <v>129</v>
      </c>
      <c r="L6748" s="12">
        <v>0.2</v>
      </c>
      <c r="M6748" s="7">
        <f t="shared" si="316"/>
        <v>2015</v>
      </c>
      <c r="N6748" s="7">
        <f t="shared" si="317"/>
        <v>11</v>
      </c>
      <c r="O6748" s="30">
        <f t="shared" si="318"/>
        <v>103.2</v>
      </c>
    </row>
    <row r="6749" spans="2:15" x14ac:dyDescent="0.2">
      <c r="B6749" s="13">
        <v>58411</v>
      </c>
      <c r="C6749" s="14">
        <v>42313.506111111252</v>
      </c>
      <c r="D6749" s="7" t="s">
        <v>10</v>
      </c>
      <c r="E6749" s="13">
        <v>2234</v>
      </c>
      <c r="F6749" s="7" t="s">
        <v>34</v>
      </c>
      <c r="G6749" s="7" t="s">
        <v>11</v>
      </c>
      <c r="H6749" s="13">
        <v>11.5</v>
      </c>
      <c r="I6749" s="13" t="str">
        <f>IF(G6749="Male",VLOOKUP(H6749,'Shoe size conversion table'!$B$6:$D$22,2),VLOOKUP(H6749,'Shoe size conversion table'!$J$6:$L$22,2))</f>
        <v>44-45</v>
      </c>
      <c r="J6749" s="13">
        <f>IF(G6749="Male",VLOOKUP(H6749,'Shoe size conversion table'!$B$6:$D$22,3),VLOOKUP(H6749,'Shoe size conversion table'!$J$6:$L$22,3))</f>
        <v>11</v>
      </c>
      <c r="K6749" s="11">
        <v>149</v>
      </c>
      <c r="L6749" s="12">
        <v>0.3</v>
      </c>
      <c r="M6749" s="7">
        <f t="shared" si="316"/>
        <v>2015</v>
      </c>
      <c r="N6749" s="7">
        <f t="shared" si="317"/>
        <v>11</v>
      </c>
      <c r="O6749" s="30">
        <f t="shared" si="318"/>
        <v>104.3</v>
      </c>
    </row>
    <row r="6750" spans="2:15" x14ac:dyDescent="0.2">
      <c r="B6750" s="13">
        <v>58412</v>
      </c>
      <c r="C6750" s="14">
        <v>42313.606111111207</v>
      </c>
      <c r="D6750" s="7" t="s">
        <v>8</v>
      </c>
      <c r="E6750" s="13">
        <v>2215</v>
      </c>
      <c r="F6750" s="7" t="s">
        <v>41</v>
      </c>
      <c r="G6750" s="7" t="s">
        <v>12</v>
      </c>
      <c r="H6750" s="13">
        <v>7</v>
      </c>
      <c r="I6750" s="13" t="str">
        <f>IF(G6750="Male",VLOOKUP(H6750,'Shoe size conversion table'!$B$6:$D$22,2),VLOOKUP(H6750,'Shoe size conversion table'!$J$6:$L$22,2))</f>
        <v>37-38</v>
      </c>
      <c r="J6750" s="13">
        <f>IF(G6750="Male",VLOOKUP(H6750,'Shoe size conversion table'!$B$6:$D$22,3),VLOOKUP(H6750,'Shoe size conversion table'!$J$6:$L$22,3))</f>
        <v>5</v>
      </c>
      <c r="K6750" s="11">
        <v>149</v>
      </c>
      <c r="L6750" s="12">
        <v>0.2</v>
      </c>
      <c r="M6750" s="7">
        <f t="shared" si="316"/>
        <v>2015</v>
      </c>
      <c r="N6750" s="7">
        <f t="shared" si="317"/>
        <v>11</v>
      </c>
      <c r="O6750" s="30">
        <f t="shared" si="318"/>
        <v>119.2</v>
      </c>
    </row>
    <row r="6751" spans="2:15" x14ac:dyDescent="0.2">
      <c r="B6751" s="13">
        <v>58413</v>
      </c>
      <c r="C6751" s="14">
        <v>42313.616111111209</v>
      </c>
      <c r="D6751" s="7" t="s">
        <v>10</v>
      </c>
      <c r="E6751" s="13">
        <v>2170</v>
      </c>
      <c r="F6751" s="7" t="s">
        <v>36</v>
      </c>
      <c r="G6751" s="7" t="s">
        <v>11</v>
      </c>
      <c r="H6751" s="13">
        <v>10</v>
      </c>
      <c r="I6751" s="13">
        <f>IF(G6751="Male",VLOOKUP(H6751,'Shoe size conversion table'!$B$6:$D$22,2),VLOOKUP(H6751,'Shoe size conversion table'!$J$6:$L$22,2))</f>
        <v>43</v>
      </c>
      <c r="J6751" s="13">
        <f>IF(G6751="Male",VLOOKUP(H6751,'Shoe size conversion table'!$B$6:$D$22,3),VLOOKUP(H6751,'Shoe size conversion table'!$J$6:$L$22,3))</f>
        <v>9.5</v>
      </c>
      <c r="K6751" s="11">
        <v>129</v>
      </c>
      <c r="L6751" s="12">
        <v>0</v>
      </c>
      <c r="M6751" s="7">
        <f t="shared" si="316"/>
        <v>2015</v>
      </c>
      <c r="N6751" s="7">
        <f t="shared" si="317"/>
        <v>11</v>
      </c>
      <c r="O6751" s="30">
        <f t="shared" si="318"/>
        <v>129</v>
      </c>
    </row>
    <row r="6752" spans="2:15" x14ac:dyDescent="0.2">
      <c r="B6752" s="13">
        <v>58414</v>
      </c>
      <c r="C6752" s="14">
        <v>42313.756111111099</v>
      </c>
      <c r="D6752" s="7" t="s">
        <v>10</v>
      </c>
      <c r="E6752" s="13">
        <v>2211</v>
      </c>
      <c r="F6752" s="7" t="s">
        <v>34</v>
      </c>
      <c r="G6752" s="7" t="s">
        <v>11</v>
      </c>
      <c r="H6752" s="13">
        <v>9.5</v>
      </c>
      <c r="I6752" s="13" t="str">
        <f>IF(G6752="Male",VLOOKUP(H6752,'Shoe size conversion table'!$B$6:$D$22,2),VLOOKUP(H6752,'Shoe size conversion table'!$J$6:$L$22,2))</f>
        <v>42-43</v>
      </c>
      <c r="J6752" s="13">
        <f>IF(G6752="Male",VLOOKUP(H6752,'Shoe size conversion table'!$B$6:$D$22,3),VLOOKUP(H6752,'Shoe size conversion table'!$J$6:$L$22,3))</f>
        <v>9</v>
      </c>
      <c r="K6752" s="11">
        <v>149</v>
      </c>
      <c r="L6752" s="12">
        <v>0.2</v>
      </c>
      <c r="M6752" s="7">
        <f t="shared" si="316"/>
        <v>2015</v>
      </c>
      <c r="N6752" s="7">
        <f t="shared" si="317"/>
        <v>11</v>
      </c>
      <c r="O6752" s="30">
        <f t="shared" si="318"/>
        <v>119.2</v>
      </c>
    </row>
    <row r="6753" spans="2:15" x14ac:dyDescent="0.2">
      <c r="B6753" s="13">
        <v>58415</v>
      </c>
      <c r="C6753" s="14">
        <v>42313.926111111301</v>
      </c>
      <c r="D6753" s="7" t="s">
        <v>10</v>
      </c>
      <c r="E6753" s="13">
        <v>2160</v>
      </c>
      <c r="F6753" s="7" t="s">
        <v>34</v>
      </c>
      <c r="G6753" s="7" t="s">
        <v>12</v>
      </c>
      <c r="H6753" s="13">
        <v>8</v>
      </c>
      <c r="I6753" s="13" t="str">
        <f>IF(G6753="Male",VLOOKUP(H6753,'Shoe size conversion table'!$B$6:$D$22,2),VLOOKUP(H6753,'Shoe size conversion table'!$J$6:$L$22,2))</f>
        <v>38-39</v>
      </c>
      <c r="J6753" s="13">
        <f>IF(G6753="Male",VLOOKUP(H6753,'Shoe size conversion table'!$B$6:$D$22,3),VLOOKUP(H6753,'Shoe size conversion table'!$J$6:$L$22,3))</f>
        <v>6</v>
      </c>
      <c r="K6753" s="11">
        <v>159</v>
      </c>
      <c r="L6753" s="12">
        <v>0.3</v>
      </c>
      <c r="M6753" s="7">
        <f t="shared" si="316"/>
        <v>2015</v>
      </c>
      <c r="N6753" s="7">
        <f t="shared" si="317"/>
        <v>11</v>
      </c>
      <c r="O6753" s="30">
        <f t="shared" si="318"/>
        <v>111.3</v>
      </c>
    </row>
    <row r="6754" spans="2:15" x14ac:dyDescent="0.2">
      <c r="B6754" s="13">
        <v>58416</v>
      </c>
      <c r="C6754" s="14">
        <v>42314.016111111101</v>
      </c>
      <c r="D6754" s="7" t="s">
        <v>10</v>
      </c>
      <c r="E6754" s="13">
        <v>2202</v>
      </c>
      <c r="F6754" s="7" t="s">
        <v>34</v>
      </c>
      <c r="G6754" s="7" t="s">
        <v>12</v>
      </c>
      <c r="H6754" s="13">
        <v>8.5</v>
      </c>
      <c r="I6754" s="13">
        <f>IF(G6754="Male",VLOOKUP(H6754,'Shoe size conversion table'!$B$6:$D$22,2),VLOOKUP(H6754,'Shoe size conversion table'!$J$6:$L$22,2))</f>
        <v>39</v>
      </c>
      <c r="J6754" s="13">
        <f>IF(G6754="Male",VLOOKUP(H6754,'Shoe size conversion table'!$B$6:$D$22,3),VLOOKUP(H6754,'Shoe size conversion table'!$J$6:$L$22,3))</f>
        <v>6.5</v>
      </c>
      <c r="K6754" s="11">
        <v>149</v>
      </c>
      <c r="L6754" s="12">
        <v>0.3</v>
      </c>
      <c r="M6754" s="7">
        <f t="shared" si="316"/>
        <v>2015</v>
      </c>
      <c r="N6754" s="7">
        <f t="shared" si="317"/>
        <v>11</v>
      </c>
      <c r="O6754" s="30">
        <f t="shared" si="318"/>
        <v>104.3</v>
      </c>
    </row>
    <row r="6755" spans="2:15" x14ac:dyDescent="0.2">
      <c r="B6755" s="13">
        <v>58417</v>
      </c>
      <c r="C6755" s="14">
        <v>42314.146111111302</v>
      </c>
      <c r="D6755" s="7" t="s">
        <v>8</v>
      </c>
      <c r="E6755" s="13">
        <v>2238</v>
      </c>
      <c r="F6755" s="7" t="s">
        <v>41</v>
      </c>
      <c r="G6755" s="7" t="s">
        <v>12</v>
      </c>
      <c r="H6755" s="13">
        <v>8.5</v>
      </c>
      <c r="I6755" s="13">
        <f>IF(G6755="Male",VLOOKUP(H6755,'Shoe size conversion table'!$B$6:$D$22,2),VLOOKUP(H6755,'Shoe size conversion table'!$J$6:$L$22,2))</f>
        <v>39</v>
      </c>
      <c r="J6755" s="13">
        <f>IF(G6755="Male",VLOOKUP(H6755,'Shoe size conversion table'!$B$6:$D$22,3),VLOOKUP(H6755,'Shoe size conversion table'!$J$6:$L$22,3))</f>
        <v>6.5</v>
      </c>
      <c r="K6755" s="11">
        <v>169</v>
      </c>
      <c r="L6755" s="12">
        <v>0.3</v>
      </c>
      <c r="M6755" s="7">
        <f t="shared" si="316"/>
        <v>2015</v>
      </c>
      <c r="N6755" s="7">
        <f t="shared" si="317"/>
        <v>11</v>
      </c>
      <c r="O6755" s="30">
        <f t="shared" si="318"/>
        <v>118.3</v>
      </c>
    </row>
    <row r="6756" spans="2:15" x14ac:dyDescent="0.2">
      <c r="B6756" s="13">
        <v>58418</v>
      </c>
      <c r="C6756" s="14">
        <v>42314.146111111302</v>
      </c>
      <c r="D6756" s="7" t="s">
        <v>7</v>
      </c>
      <c r="E6756" s="13">
        <v>2220</v>
      </c>
      <c r="F6756" s="7" t="s">
        <v>51</v>
      </c>
      <c r="G6756" s="7" t="s">
        <v>11</v>
      </c>
      <c r="H6756" s="13">
        <v>10.5</v>
      </c>
      <c r="I6756" s="13" t="str">
        <f>IF(G6756="Male",VLOOKUP(H6756,'Shoe size conversion table'!$B$6:$D$22,2),VLOOKUP(H6756,'Shoe size conversion table'!$J$6:$L$22,2))</f>
        <v>43-44</v>
      </c>
      <c r="J6756" s="13">
        <f>IF(G6756="Male",VLOOKUP(H6756,'Shoe size conversion table'!$B$6:$D$22,3),VLOOKUP(H6756,'Shoe size conversion table'!$J$6:$L$22,3))</f>
        <v>10</v>
      </c>
      <c r="K6756" s="11">
        <v>139</v>
      </c>
      <c r="L6756" s="12">
        <v>0</v>
      </c>
      <c r="M6756" s="7">
        <f t="shared" si="316"/>
        <v>2015</v>
      </c>
      <c r="N6756" s="7">
        <f t="shared" si="317"/>
        <v>11</v>
      </c>
      <c r="O6756" s="30">
        <f t="shared" si="318"/>
        <v>139</v>
      </c>
    </row>
    <row r="6757" spans="2:15" x14ac:dyDescent="0.2">
      <c r="B6757" s="13">
        <v>58419</v>
      </c>
      <c r="C6757" s="14">
        <v>42314.1561111111</v>
      </c>
      <c r="D6757" s="7" t="s">
        <v>9</v>
      </c>
      <c r="E6757" s="13">
        <v>2225</v>
      </c>
      <c r="F6757" s="7" t="s">
        <v>60</v>
      </c>
      <c r="G6757" s="7" t="s">
        <v>11</v>
      </c>
      <c r="H6757" s="13">
        <v>9.5</v>
      </c>
      <c r="I6757" s="13" t="str">
        <f>IF(G6757="Male",VLOOKUP(H6757,'Shoe size conversion table'!$B$6:$D$22,2),VLOOKUP(H6757,'Shoe size conversion table'!$J$6:$L$22,2))</f>
        <v>42-43</v>
      </c>
      <c r="J6757" s="13">
        <f>IF(G6757="Male",VLOOKUP(H6757,'Shoe size conversion table'!$B$6:$D$22,3),VLOOKUP(H6757,'Shoe size conversion table'!$J$6:$L$22,3))</f>
        <v>9</v>
      </c>
      <c r="K6757" s="11">
        <v>169</v>
      </c>
      <c r="L6757" s="12">
        <v>0</v>
      </c>
      <c r="M6757" s="7">
        <f t="shared" si="316"/>
        <v>2015</v>
      </c>
      <c r="N6757" s="7">
        <f t="shared" si="317"/>
        <v>11</v>
      </c>
      <c r="O6757" s="30">
        <f t="shared" si="318"/>
        <v>169</v>
      </c>
    </row>
    <row r="6758" spans="2:15" x14ac:dyDescent="0.2">
      <c r="B6758" s="13">
        <v>58420</v>
      </c>
      <c r="C6758" s="14">
        <v>42314.386111111249</v>
      </c>
      <c r="D6758" s="7" t="s">
        <v>8</v>
      </c>
      <c r="E6758" s="13">
        <v>2195</v>
      </c>
      <c r="F6758" s="7" t="s">
        <v>38</v>
      </c>
      <c r="G6758" s="7" t="s">
        <v>11</v>
      </c>
      <c r="H6758" s="13">
        <v>10.5</v>
      </c>
      <c r="I6758" s="13" t="str">
        <f>IF(G6758="Male",VLOOKUP(H6758,'Shoe size conversion table'!$B$6:$D$22,2),VLOOKUP(H6758,'Shoe size conversion table'!$J$6:$L$22,2))</f>
        <v>43-44</v>
      </c>
      <c r="J6758" s="13">
        <f>IF(G6758="Male",VLOOKUP(H6758,'Shoe size conversion table'!$B$6:$D$22,3),VLOOKUP(H6758,'Shoe size conversion table'!$J$6:$L$22,3))</f>
        <v>10</v>
      </c>
      <c r="K6758" s="11">
        <v>139</v>
      </c>
      <c r="L6758" s="12">
        <v>0</v>
      </c>
      <c r="M6758" s="7">
        <f t="shared" si="316"/>
        <v>2015</v>
      </c>
      <c r="N6758" s="7">
        <f t="shared" si="317"/>
        <v>11</v>
      </c>
      <c r="O6758" s="30">
        <f t="shared" si="318"/>
        <v>139</v>
      </c>
    </row>
    <row r="6759" spans="2:15" x14ac:dyDescent="0.2">
      <c r="B6759" s="13">
        <v>58421</v>
      </c>
      <c r="C6759" s="14">
        <v>42314.396111111098</v>
      </c>
      <c r="D6759" s="7" t="s">
        <v>7</v>
      </c>
      <c r="E6759" s="13">
        <v>2150</v>
      </c>
      <c r="F6759" s="7" t="s">
        <v>49</v>
      </c>
      <c r="G6759" s="7" t="s">
        <v>12</v>
      </c>
      <c r="H6759" s="13">
        <v>10.5</v>
      </c>
      <c r="I6759" s="13">
        <f>IF(G6759="Male",VLOOKUP(H6759,'Shoe size conversion table'!$B$6:$D$22,2),VLOOKUP(H6759,'Shoe size conversion table'!$J$6:$L$22,2))</f>
        <v>41</v>
      </c>
      <c r="J6759" s="13">
        <f>IF(G6759="Male",VLOOKUP(H6759,'Shoe size conversion table'!$B$6:$D$22,3),VLOOKUP(H6759,'Shoe size conversion table'!$J$6:$L$22,3))</f>
        <v>8.5</v>
      </c>
      <c r="K6759" s="11">
        <v>149</v>
      </c>
      <c r="L6759" s="12">
        <v>0.5</v>
      </c>
      <c r="M6759" s="7">
        <f t="shared" si="316"/>
        <v>2015</v>
      </c>
      <c r="N6759" s="7">
        <f t="shared" si="317"/>
        <v>11</v>
      </c>
      <c r="O6759" s="30">
        <f t="shared" si="318"/>
        <v>74.5</v>
      </c>
    </row>
    <row r="6760" spans="2:15" x14ac:dyDescent="0.2">
      <c r="B6760" s="13">
        <v>58422</v>
      </c>
      <c r="C6760" s="14">
        <v>42314.446111111247</v>
      </c>
      <c r="D6760" s="7" t="s">
        <v>10</v>
      </c>
      <c r="E6760" s="13">
        <v>2198</v>
      </c>
      <c r="F6760" s="7" t="s">
        <v>35</v>
      </c>
      <c r="G6760" s="7" t="s">
        <v>11</v>
      </c>
      <c r="H6760" s="13">
        <v>9.5</v>
      </c>
      <c r="I6760" s="13" t="str">
        <f>IF(G6760="Male",VLOOKUP(H6760,'Shoe size conversion table'!$B$6:$D$22,2),VLOOKUP(H6760,'Shoe size conversion table'!$J$6:$L$22,2))</f>
        <v>42-43</v>
      </c>
      <c r="J6760" s="13">
        <f>IF(G6760="Male",VLOOKUP(H6760,'Shoe size conversion table'!$B$6:$D$22,3),VLOOKUP(H6760,'Shoe size conversion table'!$J$6:$L$22,3))</f>
        <v>9</v>
      </c>
      <c r="K6760" s="11">
        <v>149</v>
      </c>
      <c r="L6760" s="12">
        <v>0</v>
      </c>
      <c r="M6760" s="7">
        <f t="shared" si="316"/>
        <v>2015</v>
      </c>
      <c r="N6760" s="7">
        <f t="shared" si="317"/>
        <v>11</v>
      </c>
      <c r="O6760" s="30">
        <f t="shared" si="318"/>
        <v>149</v>
      </c>
    </row>
    <row r="6761" spans="2:15" x14ac:dyDescent="0.2">
      <c r="B6761" s="13">
        <v>58423</v>
      </c>
      <c r="C6761" s="14">
        <v>42314.466111111207</v>
      </c>
      <c r="D6761" s="7" t="s">
        <v>8</v>
      </c>
      <c r="E6761" s="13">
        <v>2228</v>
      </c>
      <c r="F6761" s="7" t="s">
        <v>40</v>
      </c>
      <c r="G6761" s="7" t="s">
        <v>12</v>
      </c>
      <c r="H6761" s="13">
        <v>9</v>
      </c>
      <c r="I6761" s="13" t="str">
        <f>IF(G6761="Male",VLOOKUP(H6761,'Shoe size conversion table'!$B$6:$D$22,2),VLOOKUP(H6761,'Shoe size conversion table'!$J$6:$L$22,2))</f>
        <v>39-40</v>
      </c>
      <c r="J6761" s="13">
        <f>IF(G6761="Male",VLOOKUP(H6761,'Shoe size conversion table'!$B$6:$D$22,3),VLOOKUP(H6761,'Shoe size conversion table'!$J$6:$L$22,3))</f>
        <v>7</v>
      </c>
      <c r="K6761" s="11">
        <v>159</v>
      </c>
      <c r="L6761" s="12">
        <v>0</v>
      </c>
      <c r="M6761" s="7">
        <f t="shared" si="316"/>
        <v>2015</v>
      </c>
      <c r="N6761" s="7">
        <f t="shared" si="317"/>
        <v>11</v>
      </c>
      <c r="O6761" s="30">
        <f t="shared" si="318"/>
        <v>159</v>
      </c>
    </row>
    <row r="6762" spans="2:15" x14ac:dyDescent="0.2">
      <c r="B6762" s="13">
        <v>58424</v>
      </c>
      <c r="C6762" s="14">
        <v>42314.506111111252</v>
      </c>
      <c r="D6762" s="7" t="s">
        <v>10</v>
      </c>
      <c r="E6762" s="13">
        <v>2234</v>
      </c>
      <c r="F6762" s="7" t="s">
        <v>34</v>
      </c>
      <c r="G6762" s="7" t="s">
        <v>11</v>
      </c>
      <c r="H6762" s="13">
        <v>10</v>
      </c>
      <c r="I6762" s="13">
        <f>IF(G6762="Male",VLOOKUP(H6762,'Shoe size conversion table'!$B$6:$D$22,2),VLOOKUP(H6762,'Shoe size conversion table'!$J$6:$L$22,2))</f>
        <v>43</v>
      </c>
      <c r="J6762" s="13">
        <f>IF(G6762="Male",VLOOKUP(H6762,'Shoe size conversion table'!$B$6:$D$22,3),VLOOKUP(H6762,'Shoe size conversion table'!$J$6:$L$22,3))</f>
        <v>9.5</v>
      </c>
      <c r="K6762" s="11">
        <v>179</v>
      </c>
      <c r="L6762" s="12">
        <v>0</v>
      </c>
      <c r="M6762" s="7">
        <f t="shared" si="316"/>
        <v>2015</v>
      </c>
      <c r="N6762" s="7">
        <f t="shared" si="317"/>
        <v>11</v>
      </c>
      <c r="O6762" s="30">
        <f t="shared" si="318"/>
        <v>179</v>
      </c>
    </row>
    <row r="6763" spans="2:15" x14ac:dyDescent="0.2">
      <c r="B6763" s="13">
        <v>58425</v>
      </c>
      <c r="C6763" s="14">
        <v>42314.606111111207</v>
      </c>
      <c r="D6763" s="7" t="s">
        <v>10</v>
      </c>
      <c r="E6763" s="13">
        <v>2172</v>
      </c>
      <c r="F6763" s="7" t="s">
        <v>34</v>
      </c>
      <c r="G6763" s="7" t="s">
        <v>12</v>
      </c>
      <c r="H6763" s="13">
        <v>9.5</v>
      </c>
      <c r="I6763" s="13">
        <f>IF(G6763="Male",VLOOKUP(H6763,'Shoe size conversion table'!$B$6:$D$22,2),VLOOKUP(H6763,'Shoe size conversion table'!$J$6:$L$22,2))</f>
        <v>40</v>
      </c>
      <c r="J6763" s="13">
        <f>IF(G6763="Male",VLOOKUP(H6763,'Shoe size conversion table'!$B$6:$D$22,3),VLOOKUP(H6763,'Shoe size conversion table'!$J$6:$L$22,3))</f>
        <v>7.5</v>
      </c>
      <c r="K6763" s="11">
        <v>129</v>
      </c>
      <c r="L6763" s="12">
        <v>0</v>
      </c>
      <c r="M6763" s="7">
        <f t="shared" si="316"/>
        <v>2015</v>
      </c>
      <c r="N6763" s="7">
        <f t="shared" si="317"/>
        <v>11</v>
      </c>
      <c r="O6763" s="30">
        <f t="shared" si="318"/>
        <v>129</v>
      </c>
    </row>
    <row r="6764" spans="2:15" x14ac:dyDescent="0.2">
      <c r="B6764" s="13">
        <v>58426</v>
      </c>
      <c r="C6764" s="14">
        <v>42314.726111111304</v>
      </c>
      <c r="D6764" s="7" t="s">
        <v>10</v>
      </c>
      <c r="E6764" s="13">
        <v>2172</v>
      </c>
      <c r="F6764" s="7" t="s">
        <v>35</v>
      </c>
      <c r="G6764" s="7" t="s">
        <v>12</v>
      </c>
      <c r="H6764" s="13">
        <v>9.5</v>
      </c>
      <c r="I6764" s="13">
        <f>IF(G6764="Male",VLOOKUP(H6764,'Shoe size conversion table'!$B$6:$D$22,2),VLOOKUP(H6764,'Shoe size conversion table'!$J$6:$L$22,2))</f>
        <v>40</v>
      </c>
      <c r="J6764" s="13">
        <f>IF(G6764="Male",VLOOKUP(H6764,'Shoe size conversion table'!$B$6:$D$22,3),VLOOKUP(H6764,'Shoe size conversion table'!$J$6:$L$22,3))</f>
        <v>7.5</v>
      </c>
      <c r="K6764" s="11">
        <v>189</v>
      </c>
      <c r="L6764" s="12">
        <v>0.2</v>
      </c>
      <c r="M6764" s="7">
        <f t="shared" si="316"/>
        <v>2015</v>
      </c>
      <c r="N6764" s="7">
        <f t="shared" si="317"/>
        <v>11</v>
      </c>
      <c r="O6764" s="30">
        <f t="shared" si="318"/>
        <v>151.20000000000002</v>
      </c>
    </row>
    <row r="6765" spans="2:15" x14ac:dyDescent="0.2">
      <c r="B6765" s="13">
        <v>58427</v>
      </c>
      <c r="C6765" s="14">
        <v>42315.016111111101</v>
      </c>
      <c r="D6765" s="7" t="s">
        <v>10</v>
      </c>
      <c r="E6765" s="13">
        <v>2184</v>
      </c>
      <c r="F6765" s="7" t="s">
        <v>34</v>
      </c>
      <c r="G6765" s="7" t="s">
        <v>12</v>
      </c>
      <c r="H6765" s="13">
        <v>8.5</v>
      </c>
      <c r="I6765" s="13">
        <f>IF(G6765="Male",VLOOKUP(H6765,'Shoe size conversion table'!$B$6:$D$22,2),VLOOKUP(H6765,'Shoe size conversion table'!$J$6:$L$22,2))</f>
        <v>39</v>
      </c>
      <c r="J6765" s="13">
        <f>IF(G6765="Male",VLOOKUP(H6765,'Shoe size conversion table'!$B$6:$D$22,3),VLOOKUP(H6765,'Shoe size conversion table'!$J$6:$L$22,3))</f>
        <v>6.5</v>
      </c>
      <c r="K6765" s="11">
        <v>159</v>
      </c>
      <c r="L6765" s="12">
        <v>0.2</v>
      </c>
      <c r="M6765" s="7">
        <f t="shared" si="316"/>
        <v>2015</v>
      </c>
      <c r="N6765" s="7">
        <f t="shared" si="317"/>
        <v>11</v>
      </c>
      <c r="O6765" s="30">
        <f t="shared" si="318"/>
        <v>127.2</v>
      </c>
    </row>
    <row r="6766" spans="2:15" x14ac:dyDescent="0.2">
      <c r="B6766" s="13">
        <v>58428</v>
      </c>
      <c r="C6766" s="14">
        <v>42315.0261111113</v>
      </c>
      <c r="D6766" s="7" t="s">
        <v>7</v>
      </c>
      <c r="E6766" s="13">
        <v>2241</v>
      </c>
      <c r="F6766" s="7" t="s">
        <v>51</v>
      </c>
      <c r="G6766" s="7" t="s">
        <v>12</v>
      </c>
      <c r="H6766" s="13">
        <v>8</v>
      </c>
      <c r="I6766" s="13" t="str">
        <f>IF(G6766="Male",VLOOKUP(H6766,'Shoe size conversion table'!$B$6:$D$22,2),VLOOKUP(H6766,'Shoe size conversion table'!$J$6:$L$22,2))</f>
        <v>38-39</v>
      </c>
      <c r="J6766" s="13">
        <f>IF(G6766="Male",VLOOKUP(H6766,'Shoe size conversion table'!$B$6:$D$22,3),VLOOKUP(H6766,'Shoe size conversion table'!$J$6:$L$22,3))</f>
        <v>6</v>
      </c>
      <c r="K6766" s="11">
        <v>179</v>
      </c>
      <c r="L6766" s="12">
        <v>0.1</v>
      </c>
      <c r="M6766" s="7">
        <f t="shared" si="316"/>
        <v>2015</v>
      </c>
      <c r="N6766" s="7">
        <f t="shared" si="317"/>
        <v>11</v>
      </c>
      <c r="O6766" s="30">
        <f t="shared" si="318"/>
        <v>161.1</v>
      </c>
    </row>
    <row r="6767" spans="2:15" x14ac:dyDescent="0.2">
      <c r="B6767" s="13">
        <v>58429</v>
      </c>
      <c r="C6767" s="14">
        <v>42315.0461111111</v>
      </c>
      <c r="D6767" s="7" t="s">
        <v>10</v>
      </c>
      <c r="E6767" s="13">
        <v>2148</v>
      </c>
      <c r="F6767" s="7" t="s">
        <v>35</v>
      </c>
      <c r="G6767" s="7" t="s">
        <v>11</v>
      </c>
      <c r="H6767" s="13">
        <v>15</v>
      </c>
      <c r="I6767" s="13">
        <f>IF(G6767="Male",VLOOKUP(H6767,'Shoe size conversion table'!$B$6:$D$22,2),VLOOKUP(H6767,'Shoe size conversion table'!$J$6:$L$22,2))</f>
        <v>48</v>
      </c>
      <c r="J6767" s="13">
        <f>IF(G6767="Male",VLOOKUP(H6767,'Shoe size conversion table'!$B$6:$D$22,3),VLOOKUP(H6767,'Shoe size conversion table'!$J$6:$L$22,3))</f>
        <v>14.5</v>
      </c>
      <c r="K6767" s="11">
        <v>129</v>
      </c>
      <c r="L6767" s="12">
        <v>0</v>
      </c>
      <c r="M6767" s="7">
        <f t="shared" si="316"/>
        <v>2015</v>
      </c>
      <c r="N6767" s="7">
        <f t="shared" si="317"/>
        <v>11</v>
      </c>
      <c r="O6767" s="30">
        <f t="shared" si="318"/>
        <v>129</v>
      </c>
    </row>
    <row r="6768" spans="2:15" x14ac:dyDescent="0.2">
      <c r="B6768" s="13">
        <v>58430</v>
      </c>
      <c r="C6768" s="14">
        <v>42315.146111111098</v>
      </c>
      <c r="D6768" s="7" t="s">
        <v>7</v>
      </c>
      <c r="E6768" s="13">
        <v>2207</v>
      </c>
      <c r="F6768" s="7" t="s">
        <v>50</v>
      </c>
      <c r="G6768" s="7" t="s">
        <v>11</v>
      </c>
      <c r="H6768" s="13">
        <v>14</v>
      </c>
      <c r="I6768" s="13">
        <f>IF(G6768="Male",VLOOKUP(H6768,'Shoe size conversion table'!$B$6:$D$22,2),VLOOKUP(H6768,'Shoe size conversion table'!$J$6:$L$22,2))</f>
        <v>47</v>
      </c>
      <c r="J6768" s="13">
        <f>IF(G6768="Male",VLOOKUP(H6768,'Shoe size conversion table'!$B$6:$D$22,3),VLOOKUP(H6768,'Shoe size conversion table'!$J$6:$L$22,3))</f>
        <v>13.5</v>
      </c>
      <c r="K6768" s="11">
        <v>169</v>
      </c>
      <c r="L6768" s="12">
        <v>0</v>
      </c>
      <c r="M6768" s="7">
        <f t="shared" si="316"/>
        <v>2015</v>
      </c>
      <c r="N6768" s="7">
        <f t="shared" si="317"/>
        <v>11</v>
      </c>
      <c r="O6768" s="30">
        <f t="shared" si="318"/>
        <v>169</v>
      </c>
    </row>
    <row r="6769" spans="2:15" x14ac:dyDescent="0.2">
      <c r="B6769" s="13">
        <v>58431</v>
      </c>
      <c r="C6769" s="14">
        <v>42315.146111111302</v>
      </c>
      <c r="D6769" s="7" t="s">
        <v>8</v>
      </c>
      <c r="E6769" s="13">
        <v>2179</v>
      </c>
      <c r="F6769" s="7" t="s">
        <v>38</v>
      </c>
      <c r="G6769" s="7" t="s">
        <v>12</v>
      </c>
      <c r="H6769" s="13">
        <v>8.5</v>
      </c>
      <c r="I6769" s="13">
        <f>IF(G6769="Male",VLOOKUP(H6769,'Shoe size conversion table'!$B$6:$D$22,2),VLOOKUP(H6769,'Shoe size conversion table'!$J$6:$L$22,2))</f>
        <v>39</v>
      </c>
      <c r="J6769" s="13">
        <f>IF(G6769="Male",VLOOKUP(H6769,'Shoe size conversion table'!$B$6:$D$22,3),VLOOKUP(H6769,'Shoe size conversion table'!$J$6:$L$22,3))</f>
        <v>6.5</v>
      </c>
      <c r="K6769" s="11">
        <v>169</v>
      </c>
      <c r="L6769" s="12">
        <v>0</v>
      </c>
      <c r="M6769" s="7">
        <f t="shared" si="316"/>
        <v>2015</v>
      </c>
      <c r="N6769" s="7">
        <f t="shared" si="317"/>
        <v>11</v>
      </c>
      <c r="O6769" s="30">
        <f t="shared" si="318"/>
        <v>169</v>
      </c>
    </row>
    <row r="6770" spans="2:15" x14ac:dyDescent="0.2">
      <c r="B6770" s="13">
        <v>58432</v>
      </c>
      <c r="C6770" s="14">
        <v>42315.146111111302</v>
      </c>
      <c r="D6770" s="7" t="s">
        <v>7</v>
      </c>
      <c r="E6770" s="13">
        <v>2190</v>
      </c>
      <c r="F6770" s="7" t="s">
        <v>51</v>
      </c>
      <c r="G6770" s="7" t="s">
        <v>11</v>
      </c>
      <c r="H6770" s="13">
        <v>12</v>
      </c>
      <c r="I6770" s="13">
        <f>IF(G6770="Male",VLOOKUP(H6770,'Shoe size conversion table'!$B$6:$D$22,2),VLOOKUP(H6770,'Shoe size conversion table'!$J$6:$L$22,2))</f>
        <v>45</v>
      </c>
      <c r="J6770" s="13">
        <f>IF(G6770="Male",VLOOKUP(H6770,'Shoe size conversion table'!$B$6:$D$22,3),VLOOKUP(H6770,'Shoe size conversion table'!$J$6:$L$22,3))</f>
        <v>11.5</v>
      </c>
      <c r="K6770" s="11">
        <v>179</v>
      </c>
      <c r="L6770" s="12">
        <v>0.2</v>
      </c>
      <c r="M6770" s="7">
        <f t="shared" si="316"/>
        <v>2015</v>
      </c>
      <c r="N6770" s="7">
        <f t="shared" si="317"/>
        <v>11</v>
      </c>
      <c r="O6770" s="30">
        <f t="shared" si="318"/>
        <v>143.20000000000002</v>
      </c>
    </row>
    <row r="6771" spans="2:15" x14ac:dyDescent="0.2">
      <c r="B6771" s="13">
        <v>58433</v>
      </c>
      <c r="C6771" s="14">
        <v>42315.316111111249</v>
      </c>
      <c r="D6771" s="7" t="s">
        <v>7</v>
      </c>
      <c r="E6771" s="13">
        <v>2151</v>
      </c>
      <c r="F6771" s="7" t="s">
        <v>51</v>
      </c>
      <c r="G6771" s="7" t="s">
        <v>11</v>
      </c>
      <c r="H6771" s="13">
        <v>9</v>
      </c>
      <c r="I6771" s="13">
        <f>IF(G6771="Male",VLOOKUP(H6771,'Shoe size conversion table'!$B$6:$D$22,2),VLOOKUP(H6771,'Shoe size conversion table'!$J$6:$L$22,2))</f>
        <v>42</v>
      </c>
      <c r="J6771" s="13">
        <f>IF(G6771="Male",VLOOKUP(H6771,'Shoe size conversion table'!$B$6:$D$22,3),VLOOKUP(H6771,'Shoe size conversion table'!$J$6:$L$22,3))</f>
        <v>8.5</v>
      </c>
      <c r="K6771" s="11">
        <v>169</v>
      </c>
      <c r="L6771" s="12">
        <v>0</v>
      </c>
      <c r="M6771" s="7">
        <f t="shared" si="316"/>
        <v>2015</v>
      </c>
      <c r="N6771" s="7">
        <f t="shared" si="317"/>
        <v>11</v>
      </c>
      <c r="O6771" s="30">
        <f t="shared" si="318"/>
        <v>169</v>
      </c>
    </row>
    <row r="6772" spans="2:15" x14ac:dyDescent="0.2">
      <c r="B6772" s="13">
        <v>58434</v>
      </c>
      <c r="C6772" s="14">
        <v>42315.316111111249</v>
      </c>
      <c r="D6772" s="7" t="s">
        <v>10</v>
      </c>
      <c r="E6772" s="13">
        <v>2215</v>
      </c>
      <c r="F6772" s="7" t="s">
        <v>35</v>
      </c>
      <c r="G6772" s="7" t="s">
        <v>11</v>
      </c>
      <c r="H6772" s="13">
        <v>10.5</v>
      </c>
      <c r="I6772" s="13" t="str">
        <f>IF(G6772="Male",VLOOKUP(H6772,'Shoe size conversion table'!$B$6:$D$22,2),VLOOKUP(H6772,'Shoe size conversion table'!$J$6:$L$22,2))</f>
        <v>43-44</v>
      </c>
      <c r="J6772" s="13">
        <f>IF(G6772="Male",VLOOKUP(H6772,'Shoe size conversion table'!$B$6:$D$22,3),VLOOKUP(H6772,'Shoe size conversion table'!$J$6:$L$22,3))</f>
        <v>10</v>
      </c>
      <c r="K6772" s="11">
        <v>189</v>
      </c>
      <c r="L6772" s="12">
        <v>0.2</v>
      </c>
      <c r="M6772" s="7">
        <f t="shared" si="316"/>
        <v>2015</v>
      </c>
      <c r="N6772" s="7">
        <f t="shared" si="317"/>
        <v>11</v>
      </c>
      <c r="O6772" s="30">
        <f t="shared" si="318"/>
        <v>151.20000000000002</v>
      </c>
    </row>
    <row r="6773" spans="2:15" x14ac:dyDescent="0.2">
      <c r="B6773" s="13">
        <v>58435</v>
      </c>
      <c r="C6773" s="14">
        <v>42315.376111111211</v>
      </c>
      <c r="D6773" s="7" t="s">
        <v>7</v>
      </c>
      <c r="E6773" s="13">
        <v>2235</v>
      </c>
      <c r="F6773" s="7" t="s">
        <v>44</v>
      </c>
      <c r="G6773" s="7" t="s">
        <v>12</v>
      </c>
      <c r="H6773" s="13">
        <v>7.5</v>
      </c>
      <c r="I6773" s="13">
        <f>IF(G6773="Male",VLOOKUP(H6773,'Shoe size conversion table'!$B$6:$D$22,2),VLOOKUP(H6773,'Shoe size conversion table'!$J$6:$L$22,2))</f>
        <v>38</v>
      </c>
      <c r="J6773" s="13">
        <f>IF(G6773="Male",VLOOKUP(H6773,'Shoe size conversion table'!$B$6:$D$22,3),VLOOKUP(H6773,'Shoe size conversion table'!$J$6:$L$22,3))</f>
        <v>5.5</v>
      </c>
      <c r="K6773" s="11">
        <v>159</v>
      </c>
      <c r="L6773" s="12">
        <v>0</v>
      </c>
      <c r="M6773" s="7">
        <f t="shared" si="316"/>
        <v>2015</v>
      </c>
      <c r="N6773" s="7">
        <f t="shared" si="317"/>
        <v>11</v>
      </c>
      <c r="O6773" s="30">
        <f t="shared" si="318"/>
        <v>159</v>
      </c>
    </row>
    <row r="6774" spans="2:15" x14ac:dyDescent="0.2">
      <c r="B6774" s="13">
        <v>58436</v>
      </c>
      <c r="C6774" s="14">
        <v>42315.386111111249</v>
      </c>
      <c r="D6774" s="7" t="s">
        <v>8</v>
      </c>
      <c r="E6774" s="13">
        <v>2149</v>
      </c>
      <c r="F6774" s="7" t="s">
        <v>38</v>
      </c>
      <c r="G6774" s="7" t="s">
        <v>11</v>
      </c>
      <c r="H6774" s="13">
        <v>9.5</v>
      </c>
      <c r="I6774" s="13" t="str">
        <f>IF(G6774="Male",VLOOKUP(H6774,'Shoe size conversion table'!$B$6:$D$22,2),VLOOKUP(H6774,'Shoe size conversion table'!$J$6:$L$22,2))</f>
        <v>42-43</v>
      </c>
      <c r="J6774" s="13">
        <f>IF(G6774="Male",VLOOKUP(H6774,'Shoe size conversion table'!$B$6:$D$22,3),VLOOKUP(H6774,'Shoe size conversion table'!$J$6:$L$22,3))</f>
        <v>9</v>
      </c>
      <c r="K6774" s="11">
        <v>159</v>
      </c>
      <c r="L6774" s="12">
        <v>0</v>
      </c>
      <c r="M6774" s="7">
        <f t="shared" si="316"/>
        <v>2015</v>
      </c>
      <c r="N6774" s="7">
        <f t="shared" si="317"/>
        <v>11</v>
      </c>
      <c r="O6774" s="30">
        <f t="shared" si="318"/>
        <v>159</v>
      </c>
    </row>
    <row r="6775" spans="2:15" x14ac:dyDescent="0.2">
      <c r="B6775" s="13">
        <v>58437</v>
      </c>
      <c r="C6775" s="14">
        <v>42315.396111111098</v>
      </c>
      <c r="D6775" s="7" t="s">
        <v>10</v>
      </c>
      <c r="E6775" s="13">
        <v>2179</v>
      </c>
      <c r="F6775" s="7" t="s">
        <v>35</v>
      </c>
      <c r="G6775" s="7" t="s">
        <v>12</v>
      </c>
      <c r="H6775" s="13">
        <v>9</v>
      </c>
      <c r="I6775" s="13" t="str">
        <f>IF(G6775="Male",VLOOKUP(H6775,'Shoe size conversion table'!$B$6:$D$22,2),VLOOKUP(H6775,'Shoe size conversion table'!$J$6:$L$22,2))</f>
        <v>39-40</v>
      </c>
      <c r="J6775" s="13">
        <f>IF(G6775="Male",VLOOKUP(H6775,'Shoe size conversion table'!$B$6:$D$22,3),VLOOKUP(H6775,'Shoe size conversion table'!$J$6:$L$22,3))</f>
        <v>7</v>
      </c>
      <c r="K6775" s="11">
        <v>159</v>
      </c>
      <c r="L6775" s="12">
        <v>0.1</v>
      </c>
      <c r="M6775" s="7">
        <f t="shared" si="316"/>
        <v>2015</v>
      </c>
      <c r="N6775" s="7">
        <f t="shared" si="317"/>
        <v>11</v>
      </c>
      <c r="O6775" s="30">
        <f t="shared" si="318"/>
        <v>143.1</v>
      </c>
    </row>
    <row r="6776" spans="2:15" x14ac:dyDescent="0.2">
      <c r="B6776" s="13">
        <v>58438</v>
      </c>
      <c r="C6776" s="14">
        <v>42315.446111111247</v>
      </c>
      <c r="D6776" s="7" t="s">
        <v>10</v>
      </c>
      <c r="E6776" s="13">
        <v>2158</v>
      </c>
      <c r="F6776" s="7" t="s">
        <v>36</v>
      </c>
      <c r="G6776" s="7" t="s">
        <v>11</v>
      </c>
      <c r="H6776" s="13">
        <v>9.5</v>
      </c>
      <c r="I6776" s="13" t="str">
        <f>IF(G6776="Male",VLOOKUP(H6776,'Shoe size conversion table'!$B$6:$D$22,2),VLOOKUP(H6776,'Shoe size conversion table'!$J$6:$L$22,2))</f>
        <v>42-43</v>
      </c>
      <c r="J6776" s="13">
        <f>IF(G6776="Male",VLOOKUP(H6776,'Shoe size conversion table'!$B$6:$D$22,3),VLOOKUP(H6776,'Shoe size conversion table'!$J$6:$L$22,3))</f>
        <v>9</v>
      </c>
      <c r="K6776" s="11">
        <v>179</v>
      </c>
      <c r="L6776" s="12">
        <v>0</v>
      </c>
      <c r="M6776" s="7">
        <f t="shared" si="316"/>
        <v>2015</v>
      </c>
      <c r="N6776" s="7">
        <f t="shared" si="317"/>
        <v>11</v>
      </c>
      <c r="O6776" s="30">
        <f t="shared" si="318"/>
        <v>179</v>
      </c>
    </row>
    <row r="6777" spans="2:15" x14ac:dyDescent="0.2">
      <c r="B6777" s="13">
        <v>58439</v>
      </c>
      <c r="C6777" s="14">
        <v>42315.706111111213</v>
      </c>
      <c r="D6777" s="7" t="s">
        <v>8</v>
      </c>
      <c r="E6777" s="13">
        <v>2152</v>
      </c>
      <c r="F6777" s="7" t="s">
        <v>41</v>
      </c>
      <c r="G6777" s="7" t="s">
        <v>12</v>
      </c>
      <c r="H6777" s="13">
        <v>9</v>
      </c>
      <c r="I6777" s="13" t="str">
        <f>IF(G6777="Male",VLOOKUP(H6777,'Shoe size conversion table'!$B$6:$D$22,2),VLOOKUP(H6777,'Shoe size conversion table'!$J$6:$L$22,2))</f>
        <v>39-40</v>
      </c>
      <c r="J6777" s="13">
        <f>IF(G6777="Male",VLOOKUP(H6777,'Shoe size conversion table'!$B$6:$D$22,3),VLOOKUP(H6777,'Shoe size conversion table'!$J$6:$L$22,3))</f>
        <v>7</v>
      </c>
      <c r="K6777" s="11">
        <v>189</v>
      </c>
      <c r="L6777" s="12">
        <v>0</v>
      </c>
      <c r="M6777" s="7">
        <f t="shared" si="316"/>
        <v>2015</v>
      </c>
      <c r="N6777" s="7">
        <f t="shared" si="317"/>
        <v>11</v>
      </c>
      <c r="O6777" s="30">
        <f t="shared" si="318"/>
        <v>189</v>
      </c>
    </row>
    <row r="6778" spans="2:15" x14ac:dyDescent="0.2">
      <c r="B6778" s="13">
        <v>58440</v>
      </c>
      <c r="C6778" s="14">
        <v>42315.726111111304</v>
      </c>
      <c r="D6778" s="7" t="s">
        <v>7</v>
      </c>
      <c r="E6778" s="13">
        <v>2202</v>
      </c>
      <c r="F6778" s="7" t="s">
        <v>51</v>
      </c>
      <c r="G6778" s="7" t="s">
        <v>11</v>
      </c>
      <c r="H6778" s="13">
        <v>15</v>
      </c>
      <c r="I6778" s="13">
        <f>IF(G6778="Male",VLOOKUP(H6778,'Shoe size conversion table'!$B$6:$D$22,2),VLOOKUP(H6778,'Shoe size conversion table'!$J$6:$L$22,2))</f>
        <v>48</v>
      </c>
      <c r="J6778" s="13">
        <f>IF(G6778="Male",VLOOKUP(H6778,'Shoe size conversion table'!$B$6:$D$22,3),VLOOKUP(H6778,'Shoe size conversion table'!$J$6:$L$22,3))</f>
        <v>14.5</v>
      </c>
      <c r="K6778" s="11">
        <v>139</v>
      </c>
      <c r="L6778" s="12">
        <v>0</v>
      </c>
      <c r="M6778" s="7">
        <f t="shared" si="316"/>
        <v>2015</v>
      </c>
      <c r="N6778" s="7">
        <f t="shared" si="317"/>
        <v>11</v>
      </c>
      <c r="O6778" s="30">
        <f t="shared" si="318"/>
        <v>139</v>
      </c>
    </row>
    <row r="6779" spans="2:15" x14ac:dyDescent="0.2">
      <c r="B6779" s="13">
        <v>58441</v>
      </c>
      <c r="C6779" s="14">
        <v>42315.736111111248</v>
      </c>
      <c r="D6779" s="7" t="s">
        <v>10</v>
      </c>
      <c r="E6779" s="13">
        <v>2154</v>
      </c>
      <c r="F6779" s="7" t="s">
        <v>36</v>
      </c>
      <c r="G6779" s="7" t="s">
        <v>11</v>
      </c>
      <c r="H6779" s="13">
        <v>7</v>
      </c>
      <c r="I6779" s="13">
        <f>IF(G6779="Male",VLOOKUP(H6779,'Shoe size conversion table'!$B$6:$D$22,2),VLOOKUP(H6779,'Shoe size conversion table'!$J$6:$L$22,2))</f>
        <v>40</v>
      </c>
      <c r="J6779" s="13">
        <f>IF(G6779="Male",VLOOKUP(H6779,'Shoe size conversion table'!$B$6:$D$22,3),VLOOKUP(H6779,'Shoe size conversion table'!$J$6:$L$22,3))</f>
        <v>6.5</v>
      </c>
      <c r="K6779" s="11">
        <v>129</v>
      </c>
      <c r="L6779" s="12">
        <v>0.2</v>
      </c>
      <c r="M6779" s="7">
        <f t="shared" si="316"/>
        <v>2015</v>
      </c>
      <c r="N6779" s="7">
        <f t="shared" si="317"/>
        <v>11</v>
      </c>
      <c r="O6779" s="30">
        <f t="shared" si="318"/>
        <v>103.2</v>
      </c>
    </row>
    <row r="6780" spans="2:15" x14ac:dyDescent="0.2">
      <c r="B6780" s="13">
        <v>58442</v>
      </c>
      <c r="C6780" s="14">
        <v>42315.826111111244</v>
      </c>
      <c r="D6780" s="7" t="s">
        <v>9</v>
      </c>
      <c r="E6780" s="13">
        <v>2234</v>
      </c>
      <c r="F6780" s="7" t="s">
        <v>62</v>
      </c>
      <c r="G6780" s="7" t="s">
        <v>12</v>
      </c>
      <c r="H6780" s="13">
        <v>8.5</v>
      </c>
      <c r="I6780" s="13">
        <f>IF(G6780="Male",VLOOKUP(H6780,'Shoe size conversion table'!$B$6:$D$22,2),VLOOKUP(H6780,'Shoe size conversion table'!$J$6:$L$22,2))</f>
        <v>39</v>
      </c>
      <c r="J6780" s="13">
        <f>IF(G6780="Male",VLOOKUP(H6780,'Shoe size conversion table'!$B$6:$D$22,3),VLOOKUP(H6780,'Shoe size conversion table'!$J$6:$L$22,3))</f>
        <v>6.5</v>
      </c>
      <c r="K6780" s="11">
        <v>189</v>
      </c>
      <c r="L6780" s="12">
        <v>0.5</v>
      </c>
      <c r="M6780" s="7">
        <f t="shared" si="316"/>
        <v>2015</v>
      </c>
      <c r="N6780" s="7">
        <f t="shared" si="317"/>
        <v>11</v>
      </c>
      <c r="O6780" s="30">
        <f t="shared" si="318"/>
        <v>94.5</v>
      </c>
    </row>
    <row r="6781" spans="2:15" x14ac:dyDescent="0.2">
      <c r="B6781" s="13">
        <v>58443</v>
      </c>
      <c r="C6781" s="14">
        <v>42315.826111111244</v>
      </c>
      <c r="D6781" s="7" t="s">
        <v>7</v>
      </c>
      <c r="E6781" s="13">
        <v>2152</v>
      </c>
      <c r="F6781" s="7" t="s">
        <v>48</v>
      </c>
      <c r="G6781" s="7" t="s">
        <v>12</v>
      </c>
      <c r="H6781" s="13">
        <v>7.5</v>
      </c>
      <c r="I6781" s="13">
        <f>IF(G6781="Male",VLOOKUP(H6781,'Shoe size conversion table'!$B$6:$D$22,2),VLOOKUP(H6781,'Shoe size conversion table'!$J$6:$L$22,2))</f>
        <v>38</v>
      </c>
      <c r="J6781" s="13">
        <f>IF(G6781="Male",VLOOKUP(H6781,'Shoe size conversion table'!$B$6:$D$22,3),VLOOKUP(H6781,'Shoe size conversion table'!$J$6:$L$22,3))</f>
        <v>5.5</v>
      </c>
      <c r="K6781" s="11">
        <v>189</v>
      </c>
      <c r="L6781" s="12">
        <v>0.1</v>
      </c>
      <c r="M6781" s="7">
        <f t="shared" si="316"/>
        <v>2015</v>
      </c>
      <c r="N6781" s="7">
        <f t="shared" si="317"/>
        <v>11</v>
      </c>
      <c r="O6781" s="30">
        <f t="shared" si="318"/>
        <v>170.1</v>
      </c>
    </row>
    <row r="6782" spans="2:15" x14ac:dyDescent="0.2">
      <c r="B6782" s="13">
        <v>58444</v>
      </c>
      <c r="C6782" s="14">
        <v>42316.0261111113</v>
      </c>
      <c r="D6782" s="7" t="s">
        <v>7</v>
      </c>
      <c r="E6782" s="13">
        <v>2175</v>
      </c>
      <c r="F6782" s="7" t="s">
        <v>56</v>
      </c>
      <c r="G6782" s="7" t="s">
        <v>12</v>
      </c>
      <c r="H6782" s="13">
        <v>8</v>
      </c>
      <c r="I6782" s="13" t="str">
        <f>IF(G6782="Male",VLOOKUP(H6782,'Shoe size conversion table'!$B$6:$D$22,2),VLOOKUP(H6782,'Shoe size conversion table'!$J$6:$L$22,2))</f>
        <v>38-39</v>
      </c>
      <c r="J6782" s="13">
        <f>IF(G6782="Male",VLOOKUP(H6782,'Shoe size conversion table'!$B$6:$D$22,3),VLOOKUP(H6782,'Shoe size conversion table'!$J$6:$L$22,3))</f>
        <v>6</v>
      </c>
      <c r="K6782" s="11">
        <v>189</v>
      </c>
      <c r="L6782" s="12">
        <v>0.2</v>
      </c>
      <c r="M6782" s="7">
        <f t="shared" si="316"/>
        <v>2015</v>
      </c>
      <c r="N6782" s="7">
        <f t="shared" si="317"/>
        <v>11</v>
      </c>
      <c r="O6782" s="30">
        <f t="shared" si="318"/>
        <v>151.20000000000002</v>
      </c>
    </row>
    <row r="6783" spans="2:15" x14ac:dyDescent="0.2">
      <c r="B6783" s="13">
        <v>58445</v>
      </c>
      <c r="C6783" s="14">
        <v>42316.0461111111</v>
      </c>
      <c r="D6783" s="7" t="s">
        <v>10</v>
      </c>
      <c r="E6783" s="13">
        <v>2207</v>
      </c>
      <c r="F6783" s="7" t="s">
        <v>35</v>
      </c>
      <c r="G6783" s="7" t="s">
        <v>12</v>
      </c>
      <c r="H6783" s="13">
        <v>8</v>
      </c>
      <c r="I6783" s="13" t="str">
        <f>IF(G6783="Male",VLOOKUP(H6783,'Shoe size conversion table'!$B$6:$D$22,2),VLOOKUP(H6783,'Shoe size conversion table'!$J$6:$L$22,2))</f>
        <v>38-39</v>
      </c>
      <c r="J6783" s="13">
        <f>IF(G6783="Male",VLOOKUP(H6783,'Shoe size conversion table'!$B$6:$D$22,3),VLOOKUP(H6783,'Shoe size conversion table'!$J$6:$L$22,3))</f>
        <v>6</v>
      </c>
      <c r="K6783" s="11">
        <v>129</v>
      </c>
      <c r="L6783" s="12">
        <v>0.1</v>
      </c>
      <c r="M6783" s="7">
        <f t="shared" si="316"/>
        <v>2015</v>
      </c>
      <c r="N6783" s="7">
        <f t="shared" si="317"/>
        <v>11</v>
      </c>
      <c r="O6783" s="30">
        <f t="shared" si="318"/>
        <v>116.10000000000001</v>
      </c>
    </row>
    <row r="6784" spans="2:15" x14ac:dyDescent="0.2">
      <c r="B6784" s="13">
        <v>58446</v>
      </c>
      <c r="C6784" s="14">
        <v>42316.146111111302</v>
      </c>
      <c r="D6784" s="7" t="s">
        <v>8</v>
      </c>
      <c r="E6784" s="13">
        <v>2151</v>
      </c>
      <c r="F6784" s="7" t="s">
        <v>42</v>
      </c>
      <c r="G6784" s="7" t="s">
        <v>12</v>
      </c>
      <c r="H6784" s="13">
        <v>8.5</v>
      </c>
      <c r="I6784" s="13">
        <f>IF(G6784="Male",VLOOKUP(H6784,'Shoe size conversion table'!$B$6:$D$22,2),VLOOKUP(H6784,'Shoe size conversion table'!$J$6:$L$22,2))</f>
        <v>39</v>
      </c>
      <c r="J6784" s="13">
        <f>IF(G6784="Male",VLOOKUP(H6784,'Shoe size conversion table'!$B$6:$D$22,3),VLOOKUP(H6784,'Shoe size conversion table'!$J$6:$L$22,3))</f>
        <v>6.5</v>
      </c>
      <c r="K6784" s="11">
        <v>129</v>
      </c>
      <c r="L6784" s="12">
        <v>0</v>
      </c>
      <c r="M6784" s="7">
        <f t="shared" si="316"/>
        <v>2015</v>
      </c>
      <c r="N6784" s="7">
        <f t="shared" si="317"/>
        <v>11</v>
      </c>
      <c r="O6784" s="30">
        <f t="shared" si="318"/>
        <v>129</v>
      </c>
    </row>
    <row r="6785" spans="2:15" x14ac:dyDescent="0.2">
      <c r="B6785" s="13">
        <v>58447</v>
      </c>
      <c r="C6785" s="14">
        <v>42316.316111111249</v>
      </c>
      <c r="D6785" s="7" t="s">
        <v>7</v>
      </c>
      <c r="E6785" s="13">
        <v>2192</v>
      </c>
      <c r="F6785" s="7" t="s">
        <v>53</v>
      </c>
      <c r="G6785" s="7" t="s">
        <v>12</v>
      </c>
      <c r="H6785" s="13">
        <v>9.5</v>
      </c>
      <c r="I6785" s="13">
        <f>IF(G6785="Male",VLOOKUP(H6785,'Shoe size conversion table'!$B$6:$D$22,2),VLOOKUP(H6785,'Shoe size conversion table'!$J$6:$L$22,2))</f>
        <v>40</v>
      </c>
      <c r="J6785" s="13">
        <f>IF(G6785="Male",VLOOKUP(H6785,'Shoe size conversion table'!$B$6:$D$22,3),VLOOKUP(H6785,'Shoe size conversion table'!$J$6:$L$22,3))</f>
        <v>7.5</v>
      </c>
      <c r="K6785" s="11">
        <v>199</v>
      </c>
      <c r="L6785" s="12">
        <v>0</v>
      </c>
      <c r="M6785" s="7">
        <f t="shared" si="316"/>
        <v>2015</v>
      </c>
      <c r="N6785" s="7">
        <f t="shared" si="317"/>
        <v>11</v>
      </c>
      <c r="O6785" s="30">
        <f t="shared" si="318"/>
        <v>199</v>
      </c>
    </row>
    <row r="6786" spans="2:15" x14ac:dyDescent="0.2">
      <c r="B6786" s="13">
        <v>58448</v>
      </c>
      <c r="C6786" s="14">
        <v>42316.386111111249</v>
      </c>
      <c r="D6786" s="7" t="s">
        <v>8</v>
      </c>
      <c r="E6786" s="13">
        <v>2177</v>
      </c>
      <c r="F6786" s="7" t="s">
        <v>38</v>
      </c>
      <c r="G6786" s="7" t="s">
        <v>11</v>
      </c>
      <c r="H6786" s="13">
        <v>8.5</v>
      </c>
      <c r="I6786" s="13" t="str">
        <f>IF(G6786="Male",VLOOKUP(H6786,'Shoe size conversion table'!$B$6:$D$22,2),VLOOKUP(H6786,'Shoe size conversion table'!$J$6:$L$22,2))</f>
        <v>41-42</v>
      </c>
      <c r="J6786" s="13">
        <f>IF(G6786="Male",VLOOKUP(H6786,'Shoe size conversion table'!$B$6:$D$22,3),VLOOKUP(H6786,'Shoe size conversion table'!$J$6:$L$22,3))</f>
        <v>8</v>
      </c>
      <c r="K6786" s="11">
        <v>149</v>
      </c>
      <c r="L6786" s="12">
        <v>0.1</v>
      </c>
      <c r="M6786" s="7">
        <f t="shared" si="316"/>
        <v>2015</v>
      </c>
      <c r="N6786" s="7">
        <f t="shared" si="317"/>
        <v>11</v>
      </c>
      <c r="O6786" s="30">
        <f t="shared" si="318"/>
        <v>134.1</v>
      </c>
    </row>
    <row r="6787" spans="2:15" x14ac:dyDescent="0.2">
      <c r="B6787" s="13">
        <v>58449</v>
      </c>
      <c r="C6787" s="14">
        <v>42316.486111111102</v>
      </c>
      <c r="D6787" s="7" t="s">
        <v>7</v>
      </c>
      <c r="E6787" s="13">
        <v>2186</v>
      </c>
      <c r="F6787" s="7" t="s">
        <v>56</v>
      </c>
      <c r="G6787" s="7" t="s">
        <v>11</v>
      </c>
      <c r="H6787" s="13">
        <v>11</v>
      </c>
      <c r="I6787" s="13">
        <f>IF(G6787="Male",VLOOKUP(H6787,'Shoe size conversion table'!$B$6:$D$22,2),VLOOKUP(H6787,'Shoe size conversion table'!$J$6:$L$22,2))</f>
        <v>44</v>
      </c>
      <c r="J6787" s="13">
        <f>IF(G6787="Male",VLOOKUP(H6787,'Shoe size conversion table'!$B$6:$D$22,3),VLOOKUP(H6787,'Shoe size conversion table'!$J$6:$L$22,3))</f>
        <v>10.5</v>
      </c>
      <c r="K6787" s="11">
        <v>179</v>
      </c>
      <c r="L6787" s="12">
        <v>0</v>
      </c>
      <c r="M6787" s="7">
        <f t="shared" si="316"/>
        <v>2015</v>
      </c>
      <c r="N6787" s="7">
        <f t="shared" si="317"/>
        <v>11</v>
      </c>
      <c r="O6787" s="30">
        <f t="shared" si="318"/>
        <v>179</v>
      </c>
    </row>
    <row r="6788" spans="2:15" x14ac:dyDescent="0.2">
      <c r="B6788" s="13">
        <v>58450</v>
      </c>
      <c r="C6788" s="14">
        <v>42316.486111111102</v>
      </c>
      <c r="D6788" s="7" t="s">
        <v>9</v>
      </c>
      <c r="E6788" s="13">
        <v>2224</v>
      </c>
      <c r="F6788" s="7" t="s">
        <v>62</v>
      </c>
      <c r="G6788" s="7" t="s">
        <v>11</v>
      </c>
      <c r="H6788" s="13">
        <v>12</v>
      </c>
      <c r="I6788" s="13">
        <f>IF(G6788="Male",VLOOKUP(H6788,'Shoe size conversion table'!$B$6:$D$22,2),VLOOKUP(H6788,'Shoe size conversion table'!$J$6:$L$22,2))</f>
        <v>45</v>
      </c>
      <c r="J6788" s="13">
        <f>IF(G6788="Male",VLOOKUP(H6788,'Shoe size conversion table'!$B$6:$D$22,3),VLOOKUP(H6788,'Shoe size conversion table'!$J$6:$L$22,3))</f>
        <v>11.5</v>
      </c>
      <c r="K6788" s="11">
        <v>179</v>
      </c>
      <c r="L6788" s="12">
        <v>0.2</v>
      </c>
      <c r="M6788" s="7">
        <f t="shared" si="316"/>
        <v>2015</v>
      </c>
      <c r="N6788" s="7">
        <f t="shared" si="317"/>
        <v>11</v>
      </c>
      <c r="O6788" s="30">
        <f t="shared" si="318"/>
        <v>143.20000000000002</v>
      </c>
    </row>
    <row r="6789" spans="2:15" x14ac:dyDescent="0.2">
      <c r="B6789" s="13">
        <v>58451</v>
      </c>
      <c r="C6789" s="14">
        <v>42316.566111111213</v>
      </c>
      <c r="D6789" s="7" t="s">
        <v>8</v>
      </c>
      <c r="E6789" s="13">
        <v>2147</v>
      </c>
      <c r="F6789" s="7" t="s">
        <v>42</v>
      </c>
      <c r="G6789" s="7" t="s">
        <v>11</v>
      </c>
      <c r="H6789" s="13">
        <v>9.5</v>
      </c>
      <c r="I6789" s="13" t="str">
        <f>IF(G6789="Male",VLOOKUP(H6789,'Shoe size conversion table'!$B$6:$D$22,2),VLOOKUP(H6789,'Shoe size conversion table'!$J$6:$L$22,2))</f>
        <v>42-43</v>
      </c>
      <c r="J6789" s="13">
        <f>IF(G6789="Male",VLOOKUP(H6789,'Shoe size conversion table'!$B$6:$D$22,3),VLOOKUP(H6789,'Shoe size conversion table'!$J$6:$L$22,3))</f>
        <v>9</v>
      </c>
      <c r="K6789" s="11">
        <v>149</v>
      </c>
      <c r="L6789" s="12">
        <v>0.5</v>
      </c>
      <c r="M6789" s="7">
        <f t="shared" ref="M6789:M6852" si="319">YEAR(C6789)</f>
        <v>2015</v>
      </c>
      <c r="N6789" s="7">
        <f t="shared" si="317"/>
        <v>11</v>
      </c>
      <c r="O6789" s="30">
        <f t="shared" si="318"/>
        <v>74.5</v>
      </c>
    </row>
    <row r="6790" spans="2:15" x14ac:dyDescent="0.2">
      <c r="B6790" s="13">
        <v>58452</v>
      </c>
      <c r="C6790" s="14">
        <v>42316.736111111248</v>
      </c>
      <c r="D6790" s="7" t="s">
        <v>10</v>
      </c>
      <c r="E6790" s="13">
        <v>2198</v>
      </c>
      <c r="F6790" s="7" t="s">
        <v>35</v>
      </c>
      <c r="G6790" s="7" t="s">
        <v>11</v>
      </c>
      <c r="H6790" s="13">
        <v>9.5</v>
      </c>
      <c r="I6790" s="13" t="str">
        <f>IF(G6790="Male",VLOOKUP(H6790,'Shoe size conversion table'!$B$6:$D$22,2),VLOOKUP(H6790,'Shoe size conversion table'!$J$6:$L$22,2))</f>
        <v>42-43</v>
      </c>
      <c r="J6790" s="13">
        <f>IF(G6790="Male",VLOOKUP(H6790,'Shoe size conversion table'!$B$6:$D$22,3),VLOOKUP(H6790,'Shoe size conversion table'!$J$6:$L$22,3))</f>
        <v>9</v>
      </c>
      <c r="K6790" s="11">
        <v>149</v>
      </c>
      <c r="L6790" s="12">
        <v>0</v>
      </c>
      <c r="M6790" s="7">
        <f t="shared" si="319"/>
        <v>2015</v>
      </c>
      <c r="N6790" s="7">
        <f t="shared" ref="N6790:N6853" si="320">MONTH(C6790:C21757)</f>
        <v>11</v>
      </c>
      <c r="O6790" s="30">
        <f t="shared" ref="O6790:O6853" si="321">K6790*(1-L6790)</f>
        <v>149</v>
      </c>
    </row>
    <row r="6791" spans="2:15" x14ac:dyDescent="0.2">
      <c r="B6791" s="13">
        <v>58453</v>
      </c>
      <c r="C6791" s="14">
        <v>42316.806111111247</v>
      </c>
      <c r="D6791" s="7" t="s">
        <v>7</v>
      </c>
      <c r="E6791" s="13">
        <v>2223</v>
      </c>
      <c r="F6791" s="7" t="s">
        <v>51</v>
      </c>
      <c r="G6791" s="7" t="s">
        <v>12</v>
      </c>
      <c r="H6791" s="13">
        <v>9</v>
      </c>
      <c r="I6791" s="13" t="str">
        <f>IF(G6791="Male",VLOOKUP(H6791,'Shoe size conversion table'!$B$6:$D$22,2),VLOOKUP(H6791,'Shoe size conversion table'!$J$6:$L$22,2))</f>
        <v>39-40</v>
      </c>
      <c r="J6791" s="13">
        <f>IF(G6791="Male",VLOOKUP(H6791,'Shoe size conversion table'!$B$6:$D$22,3),VLOOKUP(H6791,'Shoe size conversion table'!$J$6:$L$22,3))</f>
        <v>7</v>
      </c>
      <c r="K6791" s="11">
        <v>129</v>
      </c>
      <c r="L6791" s="12">
        <v>0.3</v>
      </c>
      <c r="M6791" s="7">
        <f t="shared" si="319"/>
        <v>2015</v>
      </c>
      <c r="N6791" s="7">
        <f t="shared" si="320"/>
        <v>11</v>
      </c>
      <c r="O6791" s="30">
        <f t="shared" si="321"/>
        <v>90.3</v>
      </c>
    </row>
    <row r="6792" spans="2:15" x14ac:dyDescent="0.2">
      <c r="B6792" s="13">
        <v>58454</v>
      </c>
      <c r="C6792" s="14">
        <v>42316.826111111244</v>
      </c>
      <c r="D6792" s="7" t="s">
        <v>9</v>
      </c>
      <c r="E6792" s="13">
        <v>2234</v>
      </c>
      <c r="F6792" s="7" t="s">
        <v>62</v>
      </c>
      <c r="G6792" s="7" t="s">
        <v>12</v>
      </c>
      <c r="H6792" s="13">
        <v>8.5</v>
      </c>
      <c r="I6792" s="13">
        <f>IF(G6792="Male",VLOOKUP(H6792,'Shoe size conversion table'!$B$6:$D$22,2),VLOOKUP(H6792,'Shoe size conversion table'!$J$6:$L$22,2))</f>
        <v>39</v>
      </c>
      <c r="J6792" s="13">
        <f>IF(G6792="Male",VLOOKUP(H6792,'Shoe size conversion table'!$B$6:$D$22,3),VLOOKUP(H6792,'Shoe size conversion table'!$J$6:$L$22,3))</f>
        <v>6.5</v>
      </c>
      <c r="K6792" s="11">
        <v>189</v>
      </c>
      <c r="L6792" s="12">
        <v>0.5</v>
      </c>
      <c r="M6792" s="7">
        <f t="shared" si="319"/>
        <v>2015</v>
      </c>
      <c r="N6792" s="7">
        <f t="shared" si="320"/>
        <v>11</v>
      </c>
      <c r="O6792" s="30">
        <f t="shared" si="321"/>
        <v>94.5</v>
      </c>
    </row>
    <row r="6793" spans="2:15" x14ac:dyDescent="0.2">
      <c r="B6793" s="13">
        <v>58455</v>
      </c>
      <c r="C6793" s="14">
        <v>42316.936111111303</v>
      </c>
      <c r="D6793" s="7" t="s">
        <v>10</v>
      </c>
      <c r="E6793" s="13">
        <v>2237</v>
      </c>
      <c r="F6793" s="7" t="s">
        <v>34</v>
      </c>
      <c r="G6793" s="7" t="s">
        <v>12</v>
      </c>
      <c r="H6793" s="13">
        <v>8.5</v>
      </c>
      <c r="I6793" s="13">
        <f>IF(G6793="Male",VLOOKUP(H6793,'Shoe size conversion table'!$B$6:$D$22,2),VLOOKUP(H6793,'Shoe size conversion table'!$J$6:$L$22,2))</f>
        <v>39</v>
      </c>
      <c r="J6793" s="13">
        <f>IF(G6793="Male",VLOOKUP(H6793,'Shoe size conversion table'!$B$6:$D$22,3),VLOOKUP(H6793,'Shoe size conversion table'!$J$6:$L$22,3))</f>
        <v>6.5</v>
      </c>
      <c r="K6793" s="11">
        <v>159</v>
      </c>
      <c r="L6793" s="12">
        <v>0</v>
      </c>
      <c r="M6793" s="7">
        <f t="shared" si="319"/>
        <v>2015</v>
      </c>
      <c r="N6793" s="7">
        <f t="shared" si="320"/>
        <v>11</v>
      </c>
      <c r="O6793" s="30">
        <f t="shared" si="321"/>
        <v>159</v>
      </c>
    </row>
    <row r="6794" spans="2:15" x14ac:dyDescent="0.2">
      <c r="B6794" s="13">
        <v>58456</v>
      </c>
      <c r="C6794" s="14">
        <v>42316.956111111103</v>
      </c>
      <c r="D6794" s="7" t="s">
        <v>10</v>
      </c>
      <c r="E6794" s="13">
        <v>2148</v>
      </c>
      <c r="F6794" s="7" t="s">
        <v>35</v>
      </c>
      <c r="G6794" s="7" t="s">
        <v>12</v>
      </c>
      <c r="H6794" s="13">
        <v>8</v>
      </c>
      <c r="I6794" s="13" t="str">
        <f>IF(G6794="Male",VLOOKUP(H6794,'Shoe size conversion table'!$B$6:$D$22,2),VLOOKUP(H6794,'Shoe size conversion table'!$J$6:$L$22,2))</f>
        <v>38-39</v>
      </c>
      <c r="J6794" s="13">
        <f>IF(G6794="Male",VLOOKUP(H6794,'Shoe size conversion table'!$B$6:$D$22,3),VLOOKUP(H6794,'Shoe size conversion table'!$J$6:$L$22,3))</f>
        <v>6</v>
      </c>
      <c r="K6794" s="11">
        <v>199</v>
      </c>
      <c r="L6794" s="12">
        <v>0</v>
      </c>
      <c r="M6794" s="7">
        <f t="shared" si="319"/>
        <v>2015</v>
      </c>
      <c r="N6794" s="7">
        <f t="shared" si="320"/>
        <v>11</v>
      </c>
      <c r="O6794" s="30">
        <f t="shared" si="321"/>
        <v>199</v>
      </c>
    </row>
    <row r="6795" spans="2:15" x14ac:dyDescent="0.2">
      <c r="B6795" s="13">
        <v>58457</v>
      </c>
      <c r="C6795" s="14">
        <v>42317.0261111113</v>
      </c>
      <c r="D6795" s="7" t="s">
        <v>7</v>
      </c>
      <c r="E6795" s="13">
        <v>2229</v>
      </c>
      <c r="F6795" s="7" t="s">
        <v>51</v>
      </c>
      <c r="G6795" s="7" t="s">
        <v>12</v>
      </c>
      <c r="H6795" s="13">
        <v>8</v>
      </c>
      <c r="I6795" s="13" t="str">
        <f>IF(G6795="Male",VLOOKUP(H6795,'Shoe size conversion table'!$B$6:$D$22,2),VLOOKUP(H6795,'Shoe size conversion table'!$J$6:$L$22,2))</f>
        <v>38-39</v>
      </c>
      <c r="J6795" s="13">
        <f>IF(G6795="Male",VLOOKUP(H6795,'Shoe size conversion table'!$B$6:$D$22,3),VLOOKUP(H6795,'Shoe size conversion table'!$J$6:$L$22,3))</f>
        <v>6</v>
      </c>
      <c r="K6795" s="11">
        <v>169</v>
      </c>
      <c r="L6795" s="12">
        <v>0</v>
      </c>
      <c r="M6795" s="7">
        <f t="shared" si="319"/>
        <v>2015</v>
      </c>
      <c r="N6795" s="7">
        <f t="shared" si="320"/>
        <v>11</v>
      </c>
      <c r="O6795" s="30">
        <f t="shared" si="321"/>
        <v>169</v>
      </c>
    </row>
    <row r="6796" spans="2:15" x14ac:dyDescent="0.2">
      <c r="B6796" s="13">
        <v>58458</v>
      </c>
      <c r="C6796" s="14">
        <v>42317.136111111104</v>
      </c>
      <c r="D6796" s="7" t="s">
        <v>7</v>
      </c>
      <c r="E6796" s="13">
        <v>2239</v>
      </c>
      <c r="F6796" s="7" t="s">
        <v>44</v>
      </c>
      <c r="G6796" s="7" t="s">
        <v>12</v>
      </c>
      <c r="H6796" s="13">
        <v>8</v>
      </c>
      <c r="I6796" s="13" t="str">
        <f>IF(G6796="Male",VLOOKUP(H6796,'Shoe size conversion table'!$B$6:$D$22,2),VLOOKUP(H6796,'Shoe size conversion table'!$J$6:$L$22,2))</f>
        <v>38-39</v>
      </c>
      <c r="J6796" s="13">
        <f>IF(G6796="Male",VLOOKUP(H6796,'Shoe size conversion table'!$B$6:$D$22,3),VLOOKUP(H6796,'Shoe size conversion table'!$J$6:$L$22,3))</f>
        <v>6</v>
      </c>
      <c r="K6796" s="11">
        <v>189</v>
      </c>
      <c r="L6796" s="12">
        <v>0.5</v>
      </c>
      <c r="M6796" s="7">
        <f t="shared" si="319"/>
        <v>2015</v>
      </c>
      <c r="N6796" s="7">
        <f t="shared" si="320"/>
        <v>11</v>
      </c>
      <c r="O6796" s="30">
        <f t="shared" si="321"/>
        <v>94.5</v>
      </c>
    </row>
    <row r="6797" spans="2:15" x14ac:dyDescent="0.2">
      <c r="B6797" s="13">
        <v>58459</v>
      </c>
      <c r="C6797" s="14">
        <v>42317.146111111098</v>
      </c>
      <c r="D6797" s="7" t="s">
        <v>7</v>
      </c>
      <c r="E6797" s="13">
        <v>2179</v>
      </c>
      <c r="F6797" s="7" t="s">
        <v>53</v>
      </c>
      <c r="G6797" s="7" t="s">
        <v>11</v>
      </c>
      <c r="H6797" s="13">
        <v>10.5</v>
      </c>
      <c r="I6797" s="13" t="str">
        <f>IF(G6797="Male",VLOOKUP(H6797,'Shoe size conversion table'!$B$6:$D$22,2),VLOOKUP(H6797,'Shoe size conversion table'!$J$6:$L$22,2))</f>
        <v>43-44</v>
      </c>
      <c r="J6797" s="13">
        <f>IF(G6797="Male",VLOOKUP(H6797,'Shoe size conversion table'!$B$6:$D$22,3),VLOOKUP(H6797,'Shoe size conversion table'!$J$6:$L$22,3))</f>
        <v>10</v>
      </c>
      <c r="K6797" s="11">
        <v>139</v>
      </c>
      <c r="L6797" s="12">
        <v>0.5</v>
      </c>
      <c r="M6797" s="7">
        <f t="shared" si="319"/>
        <v>2015</v>
      </c>
      <c r="N6797" s="7">
        <f t="shared" si="320"/>
        <v>11</v>
      </c>
      <c r="O6797" s="30">
        <f t="shared" si="321"/>
        <v>69.5</v>
      </c>
    </row>
    <row r="6798" spans="2:15" x14ac:dyDescent="0.2">
      <c r="B6798" s="13">
        <v>58460</v>
      </c>
      <c r="C6798" s="14">
        <v>42317.316111111249</v>
      </c>
      <c r="D6798" s="7" t="s">
        <v>7</v>
      </c>
      <c r="E6798" s="13">
        <v>2237</v>
      </c>
      <c r="F6798" s="7" t="s">
        <v>57</v>
      </c>
      <c r="G6798" s="7" t="s">
        <v>12</v>
      </c>
      <c r="H6798" s="13">
        <v>8</v>
      </c>
      <c r="I6798" s="13" t="str">
        <f>IF(G6798="Male",VLOOKUP(H6798,'Shoe size conversion table'!$B$6:$D$22,2),VLOOKUP(H6798,'Shoe size conversion table'!$J$6:$L$22,2))</f>
        <v>38-39</v>
      </c>
      <c r="J6798" s="13">
        <f>IF(G6798="Male",VLOOKUP(H6798,'Shoe size conversion table'!$B$6:$D$22,3),VLOOKUP(H6798,'Shoe size conversion table'!$J$6:$L$22,3))</f>
        <v>6</v>
      </c>
      <c r="K6798" s="11">
        <v>149</v>
      </c>
      <c r="L6798" s="12">
        <v>0.1</v>
      </c>
      <c r="M6798" s="7">
        <f t="shared" si="319"/>
        <v>2015</v>
      </c>
      <c r="N6798" s="7">
        <f t="shared" si="320"/>
        <v>11</v>
      </c>
      <c r="O6798" s="30">
        <f t="shared" si="321"/>
        <v>134.1</v>
      </c>
    </row>
    <row r="6799" spans="2:15" x14ac:dyDescent="0.2">
      <c r="B6799" s="13">
        <v>58461</v>
      </c>
      <c r="C6799" s="14">
        <v>42317.376111111211</v>
      </c>
      <c r="D6799" s="7" t="s">
        <v>10</v>
      </c>
      <c r="E6799" s="13">
        <v>2159</v>
      </c>
      <c r="F6799" s="7" t="s">
        <v>35</v>
      </c>
      <c r="G6799" s="7" t="s">
        <v>11</v>
      </c>
      <c r="H6799" s="13">
        <v>9</v>
      </c>
      <c r="I6799" s="13">
        <f>IF(G6799="Male",VLOOKUP(H6799,'Shoe size conversion table'!$B$6:$D$22,2),VLOOKUP(H6799,'Shoe size conversion table'!$J$6:$L$22,2))</f>
        <v>42</v>
      </c>
      <c r="J6799" s="13">
        <f>IF(G6799="Male",VLOOKUP(H6799,'Shoe size conversion table'!$B$6:$D$22,3),VLOOKUP(H6799,'Shoe size conversion table'!$J$6:$L$22,3))</f>
        <v>8.5</v>
      </c>
      <c r="K6799" s="11">
        <v>129</v>
      </c>
      <c r="L6799" s="12">
        <v>0</v>
      </c>
      <c r="M6799" s="7">
        <f t="shared" si="319"/>
        <v>2015</v>
      </c>
      <c r="N6799" s="7">
        <f t="shared" si="320"/>
        <v>11</v>
      </c>
      <c r="O6799" s="30">
        <f t="shared" si="321"/>
        <v>129</v>
      </c>
    </row>
    <row r="6800" spans="2:15" x14ac:dyDescent="0.2">
      <c r="B6800" s="13">
        <v>58462</v>
      </c>
      <c r="C6800" s="14">
        <v>42317.396111111244</v>
      </c>
      <c r="D6800" s="7" t="s">
        <v>10</v>
      </c>
      <c r="E6800" s="13">
        <v>2199</v>
      </c>
      <c r="F6800" s="7" t="s">
        <v>34</v>
      </c>
      <c r="G6800" s="7" t="s">
        <v>12</v>
      </c>
      <c r="H6800" s="13">
        <v>5.5</v>
      </c>
      <c r="I6800" s="13">
        <f>IF(G6800="Male",VLOOKUP(H6800,'Shoe size conversion table'!$B$6:$D$22,2),VLOOKUP(H6800,'Shoe size conversion table'!$J$6:$L$22,2))</f>
        <v>36</v>
      </c>
      <c r="J6800" s="13">
        <f>IF(G6800="Male",VLOOKUP(H6800,'Shoe size conversion table'!$B$6:$D$22,3),VLOOKUP(H6800,'Shoe size conversion table'!$J$6:$L$22,3))</f>
        <v>3.5</v>
      </c>
      <c r="K6800" s="11">
        <v>189</v>
      </c>
      <c r="L6800" s="12">
        <v>0.1</v>
      </c>
      <c r="M6800" s="7">
        <f t="shared" si="319"/>
        <v>2015</v>
      </c>
      <c r="N6800" s="7">
        <f t="shared" si="320"/>
        <v>11</v>
      </c>
      <c r="O6800" s="30">
        <f t="shared" si="321"/>
        <v>170.1</v>
      </c>
    </row>
    <row r="6801" spans="2:15" x14ac:dyDescent="0.2">
      <c r="B6801" s="13">
        <v>58463</v>
      </c>
      <c r="C6801" s="14">
        <v>42317.426111111214</v>
      </c>
      <c r="D6801" s="7" t="s">
        <v>7</v>
      </c>
      <c r="E6801" s="13">
        <v>2210</v>
      </c>
      <c r="F6801" s="7" t="s">
        <v>46</v>
      </c>
      <c r="G6801" s="7" t="s">
        <v>12</v>
      </c>
      <c r="H6801" s="13">
        <v>8</v>
      </c>
      <c r="I6801" s="13" t="str">
        <f>IF(G6801="Male",VLOOKUP(H6801,'Shoe size conversion table'!$B$6:$D$22,2),VLOOKUP(H6801,'Shoe size conversion table'!$J$6:$L$22,2))</f>
        <v>38-39</v>
      </c>
      <c r="J6801" s="13">
        <f>IF(G6801="Male",VLOOKUP(H6801,'Shoe size conversion table'!$B$6:$D$22,3),VLOOKUP(H6801,'Shoe size conversion table'!$J$6:$L$22,3))</f>
        <v>6</v>
      </c>
      <c r="K6801" s="11">
        <v>199</v>
      </c>
      <c r="L6801" s="12">
        <v>0.5</v>
      </c>
      <c r="M6801" s="7">
        <f t="shared" si="319"/>
        <v>2015</v>
      </c>
      <c r="N6801" s="7">
        <f t="shared" si="320"/>
        <v>11</v>
      </c>
      <c r="O6801" s="30">
        <f t="shared" si="321"/>
        <v>99.5</v>
      </c>
    </row>
    <row r="6802" spans="2:15" x14ac:dyDescent="0.2">
      <c r="B6802" s="13">
        <v>58464</v>
      </c>
      <c r="C6802" s="14">
        <v>42317.486111111102</v>
      </c>
      <c r="D6802" s="7" t="s">
        <v>7</v>
      </c>
      <c r="E6802" s="13">
        <v>2201</v>
      </c>
      <c r="F6802" s="7" t="s">
        <v>54</v>
      </c>
      <c r="G6802" s="7" t="s">
        <v>11</v>
      </c>
      <c r="H6802" s="13">
        <v>12</v>
      </c>
      <c r="I6802" s="13">
        <f>IF(G6802="Male",VLOOKUP(H6802,'Shoe size conversion table'!$B$6:$D$22,2),VLOOKUP(H6802,'Shoe size conversion table'!$J$6:$L$22,2))</f>
        <v>45</v>
      </c>
      <c r="J6802" s="13">
        <f>IF(G6802="Male",VLOOKUP(H6802,'Shoe size conversion table'!$B$6:$D$22,3),VLOOKUP(H6802,'Shoe size conversion table'!$J$6:$L$22,3))</f>
        <v>11.5</v>
      </c>
      <c r="K6802" s="11">
        <v>129</v>
      </c>
      <c r="L6802" s="12">
        <v>0</v>
      </c>
      <c r="M6802" s="7">
        <f t="shared" si="319"/>
        <v>2015</v>
      </c>
      <c r="N6802" s="7">
        <f t="shared" si="320"/>
        <v>11</v>
      </c>
      <c r="O6802" s="30">
        <f t="shared" si="321"/>
        <v>129</v>
      </c>
    </row>
    <row r="6803" spans="2:15" x14ac:dyDescent="0.2">
      <c r="B6803" s="13">
        <v>58465</v>
      </c>
      <c r="C6803" s="14">
        <v>42317.486111111102</v>
      </c>
      <c r="D6803" s="7" t="s">
        <v>9</v>
      </c>
      <c r="E6803" s="13">
        <v>2189</v>
      </c>
      <c r="F6803" s="7" t="s">
        <v>58</v>
      </c>
      <c r="G6803" s="7" t="s">
        <v>11</v>
      </c>
      <c r="H6803" s="13">
        <v>11.5</v>
      </c>
      <c r="I6803" s="13" t="str">
        <f>IF(G6803="Male",VLOOKUP(H6803,'Shoe size conversion table'!$B$6:$D$22,2),VLOOKUP(H6803,'Shoe size conversion table'!$J$6:$L$22,2))</f>
        <v>44-45</v>
      </c>
      <c r="J6803" s="13">
        <f>IF(G6803="Male",VLOOKUP(H6803,'Shoe size conversion table'!$B$6:$D$22,3),VLOOKUP(H6803,'Shoe size conversion table'!$J$6:$L$22,3))</f>
        <v>11</v>
      </c>
      <c r="K6803" s="11">
        <v>199</v>
      </c>
      <c r="L6803" s="12">
        <v>0.1</v>
      </c>
      <c r="M6803" s="7">
        <f t="shared" si="319"/>
        <v>2015</v>
      </c>
      <c r="N6803" s="7">
        <f t="shared" si="320"/>
        <v>11</v>
      </c>
      <c r="O6803" s="30">
        <f t="shared" si="321"/>
        <v>179.1</v>
      </c>
    </row>
    <row r="6804" spans="2:15" x14ac:dyDescent="0.2">
      <c r="B6804" s="13">
        <v>58466</v>
      </c>
      <c r="C6804" s="14">
        <v>42317.48611111124</v>
      </c>
      <c r="D6804" s="7" t="s">
        <v>7</v>
      </c>
      <c r="E6804" s="13">
        <v>2222</v>
      </c>
      <c r="F6804" s="7" t="s">
        <v>55</v>
      </c>
      <c r="G6804" s="7" t="s">
        <v>12</v>
      </c>
      <c r="H6804" s="13">
        <v>9</v>
      </c>
      <c r="I6804" s="13" t="str">
        <f>IF(G6804="Male",VLOOKUP(H6804,'Shoe size conversion table'!$B$6:$D$22,2),VLOOKUP(H6804,'Shoe size conversion table'!$J$6:$L$22,2))</f>
        <v>39-40</v>
      </c>
      <c r="J6804" s="13">
        <f>IF(G6804="Male",VLOOKUP(H6804,'Shoe size conversion table'!$B$6:$D$22,3),VLOOKUP(H6804,'Shoe size conversion table'!$J$6:$L$22,3))</f>
        <v>7</v>
      </c>
      <c r="K6804" s="11">
        <v>199</v>
      </c>
      <c r="L6804" s="12">
        <v>0</v>
      </c>
      <c r="M6804" s="7">
        <f t="shared" si="319"/>
        <v>2015</v>
      </c>
      <c r="N6804" s="7">
        <f t="shared" si="320"/>
        <v>11</v>
      </c>
      <c r="O6804" s="30">
        <f t="shared" si="321"/>
        <v>199</v>
      </c>
    </row>
    <row r="6805" spans="2:15" x14ac:dyDescent="0.2">
      <c r="B6805" s="13">
        <v>58467</v>
      </c>
      <c r="C6805" s="14">
        <v>42317.506111111099</v>
      </c>
      <c r="D6805" s="7" t="s">
        <v>10</v>
      </c>
      <c r="E6805" s="13">
        <v>2185</v>
      </c>
      <c r="F6805" s="7" t="s">
        <v>35</v>
      </c>
      <c r="G6805" s="7" t="s">
        <v>12</v>
      </c>
      <c r="H6805" s="13">
        <v>7.5</v>
      </c>
      <c r="I6805" s="13">
        <f>IF(G6805="Male",VLOOKUP(H6805,'Shoe size conversion table'!$B$6:$D$22,2),VLOOKUP(H6805,'Shoe size conversion table'!$J$6:$L$22,2))</f>
        <v>38</v>
      </c>
      <c r="J6805" s="13">
        <f>IF(G6805="Male",VLOOKUP(H6805,'Shoe size conversion table'!$B$6:$D$22,3),VLOOKUP(H6805,'Shoe size conversion table'!$J$6:$L$22,3))</f>
        <v>5.5</v>
      </c>
      <c r="K6805" s="11">
        <v>199</v>
      </c>
      <c r="L6805" s="12">
        <v>0.1</v>
      </c>
      <c r="M6805" s="7">
        <f t="shared" si="319"/>
        <v>2015</v>
      </c>
      <c r="N6805" s="7">
        <f t="shared" si="320"/>
        <v>11</v>
      </c>
      <c r="O6805" s="30">
        <f t="shared" si="321"/>
        <v>179.1</v>
      </c>
    </row>
    <row r="6806" spans="2:15" x14ac:dyDescent="0.2">
      <c r="B6806" s="13">
        <v>58468</v>
      </c>
      <c r="C6806" s="14">
        <v>42317.566111111213</v>
      </c>
      <c r="D6806" s="7" t="s">
        <v>8</v>
      </c>
      <c r="E6806" s="13">
        <v>2216</v>
      </c>
      <c r="F6806" s="7" t="s">
        <v>40</v>
      </c>
      <c r="G6806" s="7" t="s">
        <v>11</v>
      </c>
      <c r="H6806" s="13">
        <v>10</v>
      </c>
      <c r="I6806" s="13">
        <f>IF(G6806="Male",VLOOKUP(H6806,'Shoe size conversion table'!$B$6:$D$22,2),VLOOKUP(H6806,'Shoe size conversion table'!$J$6:$L$22,2))</f>
        <v>43</v>
      </c>
      <c r="J6806" s="13">
        <f>IF(G6806="Male",VLOOKUP(H6806,'Shoe size conversion table'!$B$6:$D$22,3),VLOOKUP(H6806,'Shoe size conversion table'!$J$6:$L$22,3))</f>
        <v>9.5</v>
      </c>
      <c r="K6806" s="11">
        <v>179</v>
      </c>
      <c r="L6806" s="12">
        <v>0</v>
      </c>
      <c r="M6806" s="7">
        <f t="shared" si="319"/>
        <v>2015</v>
      </c>
      <c r="N6806" s="7">
        <f t="shared" si="320"/>
        <v>11</v>
      </c>
      <c r="O6806" s="30">
        <f t="shared" si="321"/>
        <v>179</v>
      </c>
    </row>
    <row r="6807" spans="2:15" x14ac:dyDescent="0.2">
      <c r="B6807" s="13">
        <v>58469</v>
      </c>
      <c r="C6807" s="14">
        <v>42317.676111111214</v>
      </c>
      <c r="D6807" s="7" t="s">
        <v>10</v>
      </c>
      <c r="E6807" s="13">
        <v>2215</v>
      </c>
      <c r="F6807" s="7" t="s">
        <v>34</v>
      </c>
      <c r="G6807" s="7" t="s">
        <v>12</v>
      </c>
      <c r="H6807" s="13">
        <v>8</v>
      </c>
      <c r="I6807" s="13" t="str">
        <f>IF(G6807="Male",VLOOKUP(H6807,'Shoe size conversion table'!$B$6:$D$22,2),VLOOKUP(H6807,'Shoe size conversion table'!$J$6:$L$22,2))</f>
        <v>38-39</v>
      </c>
      <c r="J6807" s="13">
        <f>IF(G6807="Male",VLOOKUP(H6807,'Shoe size conversion table'!$B$6:$D$22,3),VLOOKUP(H6807,'Shoe size conversion table'!$J$6:$L$22,3))</f>
        <v>6</v>
      </c>
      <c r="K6807" s="11">
        <v>159</v>
      </c>
      <c r="L6807" s="12">
        <v>0.5</v>
      </c>
      <c r="M6807" s="7">
        <f t="shared" si="319"/>
        <v>2015</v>
      </c>
      <c r="N6807" s="7">
        <f t="shared" si="320"/>
        <v>11</v>
      </c>
      <c r="O6807" s="30">
        <f t="shared" si="321"/>
        <v>79.5</v>
      </c>
    </row>
    <row r="6808" spans="2:15" x14ac:dyDescent="0.2">
      <c r="B6808" s="13">
        <v>58469</v>
      </c>
      <c r="C6808" s="14">
        <v>42317.676111111214</v>
      </c>
      <c r="D6808" s="7" t="s">
        <v>10</v>
      </c>
      <c r="E6808" s="13">
        <v>2231</v>
      </c>
      <c r="F6808" s="7" t="s">
        <v>35</v>
      </c>
      <c r="G6808" s="7" t="s">
        <v>12</v>
      </c>
      <c r="H6808" s="13">
        <v>7.5</v>
      </c>
      <c r="I6808" s="13">
        <f>IF(G6808="Male",VLOOKUP(H6808,'Shoe size conversion table'!$B$6:$D$22,2),VLOOKUP(H6808,'Shoe size conversion table'!$J$6:$L$22,2))</f>
        <v>38</v>
      </c>
      <c r="J6808" s="13">
        <f>IF(G6808="Male",VLOOKUP(H6808,'Shoe size conversion table'!$B$6:$D$22,3),VLOOKUP(H6808,'Shoe size conversion table'!$J$6:$L$22,3))</f>
        <v>5.5</v>
      </c>
      <c r="K6808" s="11">
        <v>149</v>
      </c>
      <c r="L6808" s="12">
        <v>0.3</v>
      </c>
      <c r="M6808" s="7">
        <f t="shared" si="319"/>
        <v>2015</v>
      </c>
      <c r="N6808" s="7">
        <f t="shared" si="320"/>
        <v>11</v>
      </c>
      <c r="O6808" s="30">
        <f t="shared" si="321"/>
        <v>104.3</v>
      </c>
    </row>
    <row r="6809" spans="2:15" x14ac:dyDescent="0.2">
      <c r="B6809" s="13">
        <v>58470</v>
      </c>
      <c r="C6809" s="14">
        <v>42317.696111111247</v>
      </c>
      <c r="D6809" s="7" t="s">
        <v>10</v>
      </c>
      <c r="E6809" s="13">
        <v>2203</v>
      </c>
      <c r="F6809" s="7" t="s">
        <v>34</v>
      </c>
      <c r="G6809" s="7" t="s">
        <v>12</v>
      </c>
      <c r="H6809" s="13">
        <v>9</v>
      </c>
      <c r="I6809" s="13" t="str">
        <f>IF(G6809="Male",VLOOKUP(H6809,'Shoe size conversion table'!$B$6:$D$22,2),VLOOKUP(H6809,'Shoe size conversion table'!$J$6:$L$22,2))</f>
        <v>39-40</v>
      </c>
      <c r="J6809" s="13">
        <f>IF(G6809="Male",VLOOKUP(H6809,'Shoe size conversion table'!$B$6:$D$22,3),VLOOKUP(H6809,'Shoe size conversion table'!$J$6:$L$22,3))</f>
        <v>7</v>
      </c>
      <c r="K6809" s="11">
        <v>199</v>
      </c>
      <c r="L6809" s="12">
        <v>0</v>
      </c>
      <c r="M6809" s="7">
        <f t="shared" si="319"/>
        <v>2015</v>
      </c>
      <c r="N6809" s="7">
        <f t="shared" si="320"/>
        <v>11</v>
      </c>
      <c r="O6809" s="30">
        <f t="shared" si="321"/>
        <v>199</v>
      </c>
    </row>
    <row r="6810" spans="2:15" x14ac:dyDescent="0.2">
      <c r="B6810" s="13">
        <v>58471</v>
      </c>
      <c r="C6810" s="14">
        <v>42317.706111111213</v>
      </c>
      <c r="D6810" s="7" t="s">
        <v>9</v>
      </c>
      <c r="E6810" s="13">
        <v>2178</v>
      </c>
      <c r="F6810" s="7" t="s">
        <v>59</v>
      </c>
      <c r="G6810" s="7" t="s">
        <v>11</v>
      </c>
      <c r="H6810" s="13">
        <v>10</v>
      </c>
      <c r="I6810" s="13">
        <f>IF(G6810="Male",VLOOKUP(H6810,'Shoe size conversion table'!$B$6:$D$22,2),VLOOKUP(H6810,'Shoe size conversion table'!$J$6:$L$22,2))</f>
        <v>43</v>
      </c>
      <c r="J6810" s="13">
        <f>IF(G6810="Male",VLOOKUP(H6810,'Shoe size conversion table'!$B$6:$D$22,3),VLOOKUP(H6810,'Shoe size conversion table'!$J$6:$L$22,3))</f>
        <v>9.5</v>
      </c>
      <c r="K6810" s="11">
        <v>129</v>
      </c>
      <c r="L6810" s="12">
        <v>0.5</v>
      </c>
      <c r="M6810" s="7">
        <f t="shared" si="319"/>
        <v>2015</v>
      </c>
      <c r="N6810" s="7">
        <f t="shared" si="320"/>
        <v>11</v>
      </c>
      <c r="O6810" s="30">
        <f t="shared" si="321"/>
        <v>64.5</v>
      </c>
    </row>
    <row r="6811" spans="2:15" x14ac:dyDescent="0.2">
      <c r="B6811" s="13">
        <v>58472</v>
      </c>
      <c r="C6811" s="14">
        <v>42317.716111111244</v>
      </c>
      <c r="D6811" s="7" t="s">
        <v>10</v>
      </c>
      <c r="E6811" s="13">
        <v>2167</v>
      </c>
      <c r="F6811" s="7" t="s">
        <v>35</v>
      </c>
      <c r="G6811" s="7" t="s">
        <v>12</v>
      </c>
      <c r="H6811" s="13">
        <v>7.5</v>
      </c>
      <c r="I6811" s="13">
        <f>IF(G6811="Male",VLOOKUP(H6811,'Shoe size conversion table'!$B$6:$D$22,2),VLOOKUP(H6811,'Shoe size conversion table'!$J$6:$L$22,2))</f>
        <v>38</v>
      </c>
      <c r="J6811" s="13">
        <f>IF(G6811="Male",VLOOKUP(H6811,'Shoe size conversion table'!$B$6:$D$22,3),VLOOKUP(H6811,'Shoe size conversion table'!$J$6:$L$22,3))</f>
        <v>5.5</v>
      </c>
      <c r="K6811" s="11">
        <v>139</v>
      </c>
      <c r="L6811" s="12">
        <v>0.2</v>
      </c>
      <c r="M6811" s="7">
        <f t="shared" si="319"/>
        <v>2015</v>
      </c>
      <c r="N6811" s="7">
        <f t="shared" si="320"/>
        <v>11</v>
      </c>
      <c r="O6811" s="30">
        <f t="shared" si="321"/>
        <v>111.2</v>
      </c>
    </row>
    <row r="6812" spans="2:15" x14ac:dyDescent="0.2">
      <c r="B6812" s="13">
        <v>58473</v>
      </c>
      <c r="C6812" s="14">
        <v>42317.826111111099</v>
      </c>
      <c r="D6812" s="7" t="s">
        <v>8</v>
      </c>
      <c r="E6812" s="13">
        <v>2165</v>
      </c>
      <c r="F6812" s="7" t="s">
        <v>39</v>
      </c>
      <c r="G6812" s="7" t="s">
        <v>12</v>
      </c>
      <c r="H6812" s="13">
        <v>8.5</v>
      </c>
      <c r="I6812" s="13">
        <f>IF(G6812="Male",VLOOKUP(H6812,'Shoe size conversion table'!$B$6:$D$22,2),VLOOKUP(H6812,'Shoe size conversion table'!$J$6:$L$22,2))</f>
        <v>39</v>
      </c>
      <c r="J6812" s="13">
        <f>IF(G6812="Male",VLOOKUP(H6812,'Shoe size conversion table'!$B$6:$D$22,3),VLOOKUP(H6812,'Shoe size conversion table'!$J$6:$L$22,3))</f>
        <v>6.5</v>
      </c>
      <c r="K6812" s="11">
        <v>129</v>
      </c>
      <c r="L6812" s="12">
        <v>0.1</v>
      </c>
      <c r="M6812" s="7">
        <f t="shared" si="319"/>
        <v>2015</v>
      </c>
      <c r="N6812" s="7">
        <f t="shared" si="320"/>
        <v>11</v>
      </c>
      <c r="O6812" s="30">
        <f t="shared" si="321"/>
        <v>116.10000000000001</v>
      </c>
    </row>
    <row r="6813" spans="2:15" x14ac:dyDescent="0.2">
      <c r="B6813" s="13">
        <v>58474</v>
      </c>
      <c r="C6813" s="14">
        <v>42317.826111111244</v>
      </c>
      <c r="D6813" s="7" t="s">
        <v>7</v>
      </c>
      <c r="E6813" s="13">
        <v>2216</v>
      </c>
      <c r="F6813" s="7" t="s">
        <v>48</v>
      </c>
      <c r="G6813" s="7" t="s">
        <v>12</v>
      </c>
      <c r="H6813" s="13">
        <v>7.5</v>
      </c>
      <c r="I6813" s="13">
        <f>IF(G6813="Male",VLOOKUP(H6813,'Shoe size conversion table'!$B$6:$D$22,2),VLOOKUP(H6813,'Shoe size conversion table'!$J$6:$L$22,2))</f>
        <v>38</v>
      </c>
      <c r="J6813" s="13">
        <f>IF(G6813="Male",VLOOKUP(H6813,'Shoe size conversion table'!$B$6:$D$22,3),VLOOKUP(H6813,'Shoe size conversion table'!$J$6:$L$22,3))</f>
        <v>5.5</v>
      </c>
      <c r="K6813" s="11">
        <v>159</v>
      </c>
      <c r="L6813" s="12">
        <v>0</v>
      </c>
      <c r="M6813" s="7">
        <f t="shared" si="319"/>
        <v>2015</v>
      </c>
      <c r="N6813" s="7">
        <f t="shared" si="320"/>
        <v>11</v>
      </c>
      <c r="O6813" s="30">
        <f t="shared" si="321"/>
        <v>159</v>
      </c>
    </row>
    <row r="6814" spans="2:15" x14ac:dyDescent="0.2">
      <c r="B6814" s="13">
        <v>58474</v>
      </c>
      <c r="C6814" s="14">
        <v>42317.826111111244</v>
      </c>
      <c r="D6814" s="7" t="s">
        <v>7</v>
      </c>
      <c r="E6814" s="13">
        <v>2225</v>
      </c>
      <c r="F6814" s="7" t="s">
        <v>48</v>
      </c>
      <c r="G6814" s="7" t="s">
        <v>11</v>
      </c>
      <c r="H6814" s="13">
        <v>9.5</v>
      </c>
      <c r="I6814" s="13" t="str">
        <f>IF(G6814="Male",VLOOKUP(H6814,'Shoe size conversion table'!$B$6:$D$22,2),VLOOKUP(H6814,'Shoe size conversion table'!$J$6:$L$22,2))</f>
        <v>42-43</v>
      </c>
      <c r="J6814" s="13">
        <f>IF(G6814="Male",VLOOKUP(H6814,'Shoe size conversion table'!$B$6:$D$22,3),VLOOKUP(H6814,'Shoe size conversion table'!$J$6:$L$22,3))</f>
        <v>9</v>
      </c>
      <c r="K6814" s="11">
        <v>159</v>
      </c>
      <c r="L6814" s="12">
        <v>0.5</v>
      </c>
      <c r="M6814" s="7">
        <f t="shared" si="319"/>
        <v>2015</v>
      </c>
      <c r="N6814" s="7">
        <f t="shared" si="320"/>
        <v>11</v>
      </c>
      <c r="O6814" s="30">
        <f t="shared" si="321"/>
        <v>79.5</v>
      </c>
    </row>
    <row r="6815" spans="2:15" x14ac:dyDescent="0.2">
      <c r="B6815" s="13">
        <v>58475</v>
      </c>
      <c r="C6815" s="14">
        <v>42317.876111111305</v>
      </c>
      <c r="D6815" s="7" t="s">
        <v>8</v>
      </c>
      <c r="E6815" s="13">
        <v>2220</v>
      </c>
      <c r="F6815" s="7" t="s">
        <v>39</v>
      </c>
      <c r="G6815" s="7" t="s">
        <v>11</v>
      </c>
      <c r="H6815" s="13">
        <v>9.5</v>
      </c>
      <c r="I6815" s="13" t="str">
        <f>IF(G6815="Male",VLOOKUP(H6815,'Shoe size conversion table'!$B$6:$D$22,2),VLOOKUP(H6815,'Shoe size conversion table'!$J$6:$L$22,2))</f>
        <v>42-43</v>
      </c>
      <c r="J6815" s="13">
        <f>IF(G6815="Male",VLOOKUP(H6815,'Shoe size conversion table'!$B$6:$D$22,3),VLOOKUP(H6815,'Shoe size conversion table'!$J$6:$L$22,3))</f>
        <v>9</v>
      </c>
      <c r="K6815" s="11">
        <v>129</v>
      </c>
      <c r="L6815" s="12">
        <v>0</v>
      </c>
      <c r="M6815" s="7">
        <f t="shared" si="319"/>
        <v>2015</v>
      </c>
      <c r="N6815" s="7">
        <f t="shared" si="320"/>
        <v>11</v>
      </c>
      <c r="O6815" s="30">
        <f t="shared" si="321"/>
        <v>129</v>
      </c>
    </row>
    <row r="6816" spans="2:15" x14ac:dyDescent="0.2">
      <c r="B6816" s="13">
        <v>58476</v>
      </c>
      <c r="C6816" s="14">
        <v>42317.956111111103</v>
      </c>
      <c r="D6816" s="7" t="s">
        <v>10</v>
      </c>
      <c r="E6816" s="13">
        <v>2147</v>
      </c>
      <c r="F6816" s="7" t="s">
        <v>35</v>
      </c>
      <c r="G6816" s="7" t="s">
        <v>11</v>
      </c>
      <c r="H6816" s="13">
        <v>11.5</v>
      </c>
      <c r="I6816" s="13" t="str">
        <f>IF(G6816="Male",VLOOKUP(H6816,'Shoe size conversion table'!$B$6:$D$22,2),VLOOKUP(H6816,'Shoe size conversion table'!$J$6:$L$22,2))</f>
        <v>44-45</v>
      </c>
      <c r="J6816" s="13">
        <f>IF(G6816="Male",VLOOKUP(H6816,'Shoe size conversion table'!$B$6:$D$22,3),VLOOKUP(H6816,'Shoe size conversion table'!$J$6:$L$22,3))</f>
        <v>11</v>
      </c>
      <c r="K6816" s="11">
        <v>129</v>
      </c>
      <c r="L6816" s="12">
        <v>0</v>
      </c>
      <c r="M6816" s="7">
        <f t="shared" si="319"/>
        <v>2015</v>
      </c>
      <c r="N6816" s="7">
        <f t="shared" si="320"/>
        <v>11</v>
      </c>
      <c r="O6816" s="30">
        <f t="shared" si="321"/>
        <v>129</v>
      </c>
    </row>
    <row r="6817" spans="2:15" x14ac:dyDescent="0.2">
      <c r="B6817" s="13">
        <v>58477</v>
      </c>
      <c r="C6817" s="14">
        <v>42317.986111111306</v>
      </c>
      <c r="D6817" s="7" t="s">
        <v>10</v>
      </c>
      <c r="E6817" s="13">
        <v>2238</v>
      </c>
      <c r="F6817" s="7" t="s">
        <v>34</v>
      </c>
      <c r="G6817" s="7" t="s">
        <v>12</v>
      </c>
      <c r="H6817" s="13">
        <v>6.5</v>
      </c>
      <c r="I6817" s="13">
        <f>IF(G6817="Male",VLOOKUP(H6817,'Shoe size conversion table'!$B$6:$D$22,2),VLOOKUP(H6817,'Shoe size conversion table'!$J$6:$L$22,2))</f>
        <v>37</v>
      </c>
      <c r="J6817" s="13">
        <f>IF(G6817="Male",VLOOKUP(H6817,'Shoe size conversion table'!$B$6:$D$22,3),VLOOKUP(H6817,'Shoe size conversion table'!$J$6:$L$22,3))</f>
        <v>4.5</v>
      </c>
      <c r="K6817" s="11">
        <v>159</v>
      </c>
      <c r="L6817" s="12">
        <v>0</v>
      </c>
      <c r="M6817" s="7">
        <f t="shared" si="319"/>
        <v>2015</v>
      </c>
      <c r="N6817" s="7">
        <f t="shared" si="320"/>
        <v>11</v>
      </c>
      <c r="O6817" s="30">
        <f t="shared" si="321"/>
        <v>159</v>
      </c>
    </row>
    <row r="6818" spans="2:15" x14ac:dyDescent="0.2">
      <c r="B6818" s="13">
        <v>58477</v>
      </c>
      <c r="C6818" s="14">
        <v>42317.986111111306</v>
      </c>
      <c r="D6818" s="7" t="s">
        <v>10</v>
      </c>
      <c r="E6818" s="13">
        <v>2201</v>
      </c>
      <c r="F6818" s="7" t="s">
        <v>34</v>
      </c>
      <c r="G6818" s="7" t="s">
        <v>11</v>
      </c>
      <c r="H6818" s="13">
        <v>10</v>
      </c>
      <c r="I6818" s="13">
        <f>IF(G6818="Male",VLOOKUP(H6818,'Shoe size conversion table'!$B$6:$D$22,2),VLOOKUP(H6818,'Shoe size conversion table'!$J$6:$L$22,2))</f>
        <v>43</v>
      </c>
      <c r="J6818" s="13">
        <f>IF(G6818="Male",VLOOKUP(H6818,'Shoe size conversion table'!$B$6:$D$22,3),VLOOKUP(H6818,'Shoe size conversion table'!$J$6:$L$22,3))</f>
        <v>9.5</v>
      </c>
      <c r="K6818" s="11">
        <v>149</v>
      </c>
      <c r="L6818" s="12">
        <v>0</v>
      </c>
      <c r="M6818" s="7">
        <f t="shared" si="319"/>
        <v>2015</v>
      </c>
      <c r="N6818" s="7">
        <f t="shared" si="320"/>
        <v>11</v>
      </c>
      <c r="O6818" s="30">
        <f t="shared" si="321"/>
        <v>149</v>
      </c>
    </row>
    <row r="6819" spans="2:15" x14ac:dyDescent="0.2">
      <c r="B6819" s="13">
        <v>58478</v>
      </c>
      <c r="C6819" s="14">
        <v>42318.056111111306</v>
      </c>
      <c r="D6819" s="7" t="s">
        <v>9</v>
      </c>
      <c r="E6819" s="13">
        <v>2183</v>
      </c>
      <c r="F6819" s="7" t="s">
        <v>59</v>
      </c>
      <c r="G6819" s="7" t="s">
        <v>12</v>
      </c>
      <c r="H6819" s="13">
        <v>7.5</v>
      </c>
      <c r="I6819" s="13">
        <f>IF(G6819="Male",VLOOKUP(H6819,'Shoe size conversion table'!$B$6:$D$22,2),VLOOKUP(H6819,'Shoe size conversion table'!$J$6:$L$22,2))</f>
        <v>38</v>
      </c>
      <c r="J6819" s="13">
        <f>IF(G6819="Male",VLOOKUP(H6819,'Shoe size conversion table'!$B$6:$D$22,3),VLOOKUP(H6819,'Shoe size conversion table'!$J$6:$L$22,3))</f>
        <v>5.5</v>
      </c>
      <c r="K6819" s="11">
        <v>129</v>
      </c>
      <c r="L6819" s="12">
        <v>0</v>
      </c>
      <c r="M6819" s="7">
        <f t="shared" si="319"/>
        <v>2015</v>
      </c>
      <c r="N6819" s="7">
        <f t="shared" si="320"/>
        <v>11</v>
      </c>
      <c r="O6819" s="30">
        <f t="shared" si="321"/>
        <v>129</v>
      </c>
    </row>
    <row r="6820" spans="2:15" x14ac:dyDescent="0.2">
      <c r="B6820" s="13">
        <v>58479</v>
      </c>
      <c r="C6820" s="14">
        <v>42318.286111111214</v>
      </c>
      <c r="D6820" s="7" t="s">
        <v>7</v>
      </c>
      <c r="E6820" s="13">
        <v>2205</v>
      </c>
      <c r="F6820" s="7" t="s">
        <v>43</v>
      </c>
      <c r="G6820" s="7" t="s">
        <v>12</v>
      </c>
      <c r="H6820" s="13">
        <v>7.5</v>
      </c>
      <c r="I6820" s="13">
        <f>IF(G6820="Male",VLOOKUP(H6820,'Shoe size conversion table'!$B$6:$D$22,2),VLOOKUP(H6820,'Shoe size conversion table'!$J$6:$L$22,2))</f>
        <v>38</v>
      </c>
      <c r="J6820" s="13">
        <f>IF(G6820="Male",VLOOKUP(H6820,'Shoe size conversion table'!$B$6:$D$22,3),VLOOKUP(H6820,'Shoe size conversion table'!$J$6:$L$22,3))</f>
        <v>5.5</v>
      </c>
      <c r="K6820" s="11">
        <v>139</v>
      </c>
      <c r="L6820" s="12">
        <v>0</v>
      </c>
      <c r="M6820" s="7">
        <f t="shared" si="319"/>
        <v>2015</v>
      </c>
      <c r="N6820" s="7">
        <f t="shared" si="320"/>
        <v>11</v>
      </c>
      <c r="O6820" s="30">
        <f t="shared" si="321"/>
        <v>139</v>
      </c>
    </row>
    <row r="6821" spans="2:15" x14ac:dyDescent="0.2">
      <c r="B6821" s="13">
        <v>58480</v>
      </c>
      <c r="C6821" s="14">
        <v>42318.426111111214</v>
      </c>
      <c r="D6821" s="7" t="s">
        <v>10</v>
      </c>
      <c r="E6821" s="13">
        <v>2162</v>
      </c>
      <c r="F6821" s="7" t="s">
        <v>35</v>
      </c>
      <c r="G6821" s="7" t="s">
        <v>11</v>
      </c>
      <c r="H6821" s="13">
        <v>10</v>
      </c>
      <c r="I6821" s="13">
        <f>IF(G6821="Male",VLOOKUP(H6821,'Shoe size conversion table'!$B$6:$D$22,2),VLOOKUP(H6821,'Shoe size conversion table'!$J$6:$L$22,2))</f>
        <v>43</v>
      </c>
      <c r="J6821" s="13">
        <f>IF(G6821="Male",VLOOKUP(H6821,'Shoe size conversion table'!$B$6:$D$22,3),VLOOKUP(H6821,'Shoe size conversion table'!$J$6:$L$22,3))</f>
        <v>9.5</v>
      </c>
      <c r="K6821" s="11">
        <v>129</v>
      </c>
      <c r="L6821" s="12">
        <v>0.3</v>
      </c>
      <c r="M6821" s="7">
        <f t="shared" si="319"/>
        <v>2015</v>
      </c>
      <c r="N6821" s="7">
        <f t="shared" si="320"/>
        <v>11</v>
      </c>
      <c r="O6821" s="30">
        <f t="shared" si="321"/>
        <v>90.3</v>
      </c>
    </row>
    <row r="6822" spans="2:15" x14ac:dyDescent="0.2">
      <c r="B6822" s="13">
        <v>58481</v>
      </c>
      <c r="C6822" s="14">
        <v>42318.446111111247</v>
      </c>
      <c r="D6822" s="7" t="s">
        <v>7</v>
      </c>
      <c r="E6822" s="13">
        <v>2234</v>
      </c>
      <c r="F6822" s="7" t="s">
        <v>51</v>
      </c>
      <c r="G6822" s="7" t="s">
        <v>12</v>
      </c>
      <c r="H6822" s="13">
        <v>5.5</v>
      </c>
      <c r="I6822" s="13">
        <f>IF(G6822="Male",VLOOKUP(H6822,'Shoe size conversion table'!$B$6:$D$22,2),VLOOKUP(H6822,'Shoe size conversion table'!$J$6:$L$22,2))</f>
        <v>36</v>
      </c>
      <c r="J6822" s="13">
        <f>IF(G6822="Male",VLOOKUP(H6822,'Shoe size conversion table'!$B$6:$D$22,3),VLOOKUP(H6822,'Shoe size conversion table'!$J$6:$L$22,3))</f>
        <v>3.5</v>
      </c>
      <c r="K6822" s="11">
        <v>169</v>
      </c>
      <c r="L6822" s="12">
        <v>0</v>
      </c>
      <c r="M6822" s="7">
        <f t="shared" si="319"/>
        <v>2015</v>
      </c>
      <c r="N6822" s="7">
        <f t="shared" si="320"/>
        <v>11</v>
      </c>
      <c r="O6822" s="30">
        <f t="shared" si="321"/>
        <v>169</v>
      </c>
    </row>
    <row r="6823" spans="2:15" x14ac:dyDescent="0.2">
      <c r="B6823" s="13">
        <v>58482</v>
      </c>
      <c r="C6823" s="14">
        <v>42318.486111111102</v>
      </c>
      <c r="D6823" s="7" t="s">
        <v>9</v>
      </c>
      <c r="E6823" s="13">
        <v>2189</v>
      </c>
      <c r="F6823" s="7" t="s">
        <v>58</v>
      </c>
      <c r="G6823" s="7" t="s">
        <v>11</v>
      </c>
      <c r="H6823" s="13">
        <v>11.5</v>
      </c>
      <c r="I6823" s="13" t="str">
        <f>IF(G6823="Male",VLOOKUP(H6823,'Shoe size conversion table'!$B$6:$D$22,2),VLOOKUP(H6823,'Shoe size conversion table'!$J$6:$L$22,2))</f>
        <v>44-45</v>
      </c>
      <c r="J6823" s="13">
        <f>IF(G6823="Male",VLOOKUP(H6823,'Shoe size conversion table'!$B$6:$D$22,3),VLOOKUP(H6823,'Shoe size conversion table'!$J$6:$L$22,3))</f>
        <v>11</v>
      </c>
      <c r="K6823" s="11">
        <v>199</v>
      </c>
      <c r="L6823" s="12">
        <v>0.1</v>
      </c>
      <c r="M6823" s="7">
        <f t="shared" si="319"/>
        <v>2015</v>
      </c>
      <c r="N6823" s="7">
        <f t="shared" si="320"/>
        <v>11</v>
      </c>
      <c r="O6823" s="30">
        <f t="shared" si="321"/>
        <v>179.1</v>
      </c>
    </row>
    <row r="6824" spans="2:15" x14ac:dyDescent="0.2">
      <c r="B6824" s="13">
        <v>58482</v>
      </c>
      <c r="C6824" s="14">
        <v>42318.486111111102</v>
      </c>
      <c r="D6824" s="7" t="s">
        <v>9</v>
      </c>
      <c r="E6824" s="13">
        <v>2224</v>
      </c>
      <c r="F6824" s="7" t="s">
        <v>62</v>
      </c>
      <c r="G6824" s="7" t="s">
        <v>11</v>
      </c>
      <c r="H6824" s="13">
        <v>12</v>
      </c>
      <c r="I6824" s="13">
        <f>IF(G6824="Male",VLOOKUP(H6824,'Shoe size conversion table'!$B$6:$D$22,2),VLOOKUP(H6824,'Shoe size conversion table'!$J$6:$L$22,2))</f>
        <v>45</v>
      </c>
      <c r="J6824" s="13">
        <f>IF(G6824="Male",VLOOKUP(H6824,'Shoe size conversion table'!$B$6:$D$22,3),VLOOKUP(H6824,'Shoe size conversion table'!$J$6:$L$22,3))</f>
        <v>11.5</v>
      </c>
      <c r="K6824" s="11">
        <v>179</v>
      </c>
      <c r="L6824" s="12">
        <v>0.2</v>
      </c>
      <c r="M6824" s="7">
        <f t="shared" si="319"/>
        <v>2015</v>
      </c>
      <c r="N6824" s="7">
        <f t="shared" si="320"/>
        <v>11</v>
      </c>
      <c r="O6824" s="30">
        <f t="shared" si="321"/>
        <v>143.20000000000002</v>
      </c>
    </row>
    <row r="6825" spans="2:15" x14ac:dyDescent="0.2">
      <c r="B6825" s="13">
        <v>58483</v>
      </c>
      <c r="C6825" s="14">
        <v>42318.48611111124</v>
      </c>
      <c r="D6825" s="7" t="s">
        <v>7</v>
      </c>
      <c r="E6825" s="13">
        <v>2223</v>
      </c>
      <c r="F6825" s="7" t="s">
        <v>51</v>
      </c>
      <c r="G6825" s="7" t="s">
        <v>12</v>
      </c>
      <c r="H6825" s="13">
        <v>9</v>
      </c>
      <c r="I6825" s="13" t="str">
        <f>IF(G6825="Male",VLOOKUP(H6825,'Shoe size conversion table'!$B$6:$D$22,2),VLOOKUP(H6825,'Shoe size conversion table'!$J$6:$L$22,2))</f>
        <v>39-40</v>
      </c>
      <c r="J6825" s="13">
        <f>IF(G6825="Male",VLOOKUP(H6825,'Shoe size conversion table'!$B$6:$D$22,3),VLOOKUP(H6825,'Shoe size conversion table'!$J$6:$L$22,3))</f>
        <v>7</v>
      </c>
      <c r="K6825" s="11">
        <v>129</v>
      </c>
      <c r="L6825" s="12">
        <v>0.3</v>
      </c>
      <c r="M6825" s="7">
        <f t="shared" si="319"/>
        <v>2015</v>
      </c>
      <c r="N6825" s="7">
        <f t="shared" si="320"/>
        <v>11</v>
      </c>
      <c r="O6825" s="30">
        <f t="shared" si="321"/>
        <v>90.3</v>
      </c>
    </row>
    <row r="6826" spans="2:15" x14ac:dyDescent="0.2">
      <c r="B6826" s="13">
        <v>58484</v>
      </c>
      <c r="C6826" s="14">
        <v>42318.486111111306</v>
      </c>
      <c r="D6826" s="7" t="s">
        <v>10</v>
      </c>
      <c r="E6826" s="13">
        <v>2178</v>
      </c>
      <c r="F6826" s="7" t="s">
        <v>34</v>
      </c>
      <c r="G6826" s="7" t="s">
        <v>12</v>
      </c>
      <c r="H6826" s="13">
        <v>6.5</v>
      </c>
      <c r="I6826" s="13">
        <f>IF(G6826="Male",VLOOKUP(H6826,'Shoe size conversion table'!$B$6:$D$22,2),VLOOKUP(H6826,'Shoe size conversion table'!$J$6:$L$22,2))</f>
        <v>37</v>
      </c>
      <c r="J6826" s="13">
        <f>IF(G6826="Male",VLOOKUP(H6826,'Shoe size conversion table'!$B$6:$D$22,3),VLOOKUP(H6826,'Shoe size conversion table'!$J$6:$L$22,3))</f>
        <v>4.5</v>
      </c>
      <c r="K6826" s="11">
        <v>149</v>
      </c>
      <c r="L6826" s="12">
        <v>0</v>
      </c>
      <c r="M6826" s="7">
        <f t="shared" si="319"/>
        <v>2015</v>
      </c>
      <c r="N6826" s="7">
        <f t="shared" si="320"/>
        <v>11</v>
      </c>
      <c r="O6826" s="30">
        <f t="shared" si="321"/>
        <v>149</v>
      </c>
    </row>
    <row r="6827" spans="2:15" x14ac:dyDescent="0.2">
      <c r="B6827" s="13">
        <v>58485</v>
      </c>
      <c r="C6827" s="14">
        <v>42318.586111111217</v>
      </c>
      <c r="D6827" s="7" t="s">
        <v>9</v>
      </c>
      <c r="E6827" s="13">
        <v>2167</v>
      </c>
      <c r="F6827" s="7" t="s">
        <v>59</v>
      </c>
      <c r="G6827" s="7" t="s">
        <v>12</v>
      </c>
      <c r="H6827" s="13">
        <v>8</v>
      </c>
      <c r="I6827" s="13" t="str">
        <f>IF(G6827="Male",VLOOKUP(H6827,'Shoe size conversion table'!$B$6:$D$22,2),VLOOKUP(H6827,'Shoe size conversion table'!$J$6:$L$22,2))</f>
        <v>38-39</v>
      </c>
      <c r="J6827" s="13">
        <f>IF(G6827="Male",VLOOKUP(H6827,'Shoe size conversion table'!$B$6:$D$22,3),VLOOKUP(H6827,'Shoe size conversion table'!$J$6:$L$22,3))</f>
        <v>6</v>
      </c>
      <c r="K6827" s="11">
        <v>199</v>
      </c>
      <c r="L6827" s="12">
        <v>0</v>
      </c>
      <c r="M6827" s="7">
        <f t="shared" si="319"/>
        <v>2015</v>
      </c>
      <c r="N6827" s="7">
        <f t="shared" si="320"/>
        <v>11</v>
      </c>
      <c r="O6827" s="30">
        <f t="shared" si="321"/>
        <v>199</v>
      </c>
    </row>
    <row r="6828" spans="2:15" x14ac:dyDescent="0.2">
      <c r="B6828" s="13">
        <v>58486</v>
      </c>
      <c r="C6828" s="14">
        <v>42318.666111111306</v>
      </c>
      <c r="D6828" s="7" t="s">
        <v>10</v>
      </c>
      <c r="E6828" s="13">
        <v>2224</v>
      </c>
      <c r="F6828" s="7" t="s">
        <v>35</v>
      </c>
      <c r="G6828" s="7" t="s">
        <v>12</v>
      </c>
      <c r="H6828" s="13">
        <v>9.5</v>
      </c>
      <c r="I6828" s="13">
        <f>IF(G6828="Male",VLOOKUP(H6828,'Shoe size conversion table'!$B$6:$D$22,2),VLOOKUP(H6828,'Shoe size conversion table'!$J$6:$L$22,2))</f>
        <v>40</v>
      </c>
      <c r="J6828" s="13">
        <f>IF(G6828="Male",VLOOKUP(H6828,'Shoe size conversion table'!$B$6:$D$22,3),VLOOKUP(H6828,'Shoe size conversion table'!$J$6:$L$22,3))</f>
        <v>7.5</v>
      </c>
      <c r="K6828" s="11">
        <v>159</v>
      </c>
      <c r="L6828" s="12">
        <v>0.3</v>
      </c>
      <c r="M6828" s="7">
        <f t="shared" si="319"/>
        <v>2015</v>
      </c>
      <c r="N6828" s="7">
        <f t="shared" si="320"/>
        <v>11</v>
      </c>
      <c r="O6828" s="30">
        <f t="shared" si="321"/>
        <v>111.3</v>
      </c>
    </row>
    <row r="6829" spans="2:15" x14ac:dyDescent="0.2">
      <c r="B6829" s="13">
        <v>58487</v>
      </c>
      <c r="C6829" s="14">
        <v>42318.676111111214</v>
      </c>
      <c r="D6829" s="7" t="s">
        <v>8</v>
      </c>
      <c r="E6829" s="13">
        <v>2201</v>
      </c>
      <c r="F6829" s="7" t="s">
        <v>39</v>
      </c>
      <c r="G6829" s="7" t="s">
        <v>11</v>
      </c>
      <c r="H6829" s="13">
        <v>11</v>
      </c>
      <c r="I6829" s="13">
        <f>IF(G6829="Male",VLOOKUP(H6829,'Shoe size conversion table'!$B$6:$D$22,2),VLOOKUP(H6829,'Shoe size conversion table'!$J$6:$L$22,2))</f>
        <v>44</v>
      </c>
      <c r="J6829" s="13">
        <f>IF(G6829="Male",VLOOKUP(H6829,'Shoe size conversion table'!$B$6:$D$22,3),VLOOKUP(H6829,'Shoe size conversion table'!$J$6:$L$22,3))</f>
        <v>10.5</v>
      </c>
      <c r="K6829" s="11">
        <v>129</v>
      </c>
      <c r="L6829" s="12">
        <v>0.3</v>
      </c>
      <c r="M6829" s="7">
        <f t="shared" si="319"/>
        <v>2015</v>
      </c>
      <c r="N6829" s="7">
        <f t="shared" si="320"/>
        <v>11</v>
      </c>
      <c r="O6829" s="30">
        <f t="shared" si="321"/>
        <v>90.3</v>
      </c>
    </row>
    <row r="6830" spans="2:15" x14ac:dyDescent="0.2">
      <c r="B6830" s="13">
        <v>58488</v>
      </c>
      <c r="C6830" s="14">
        <v>42318.876111111305</v>
      </c>
      <c r="D6830" s="7" t="s">
        <v>8</v>
      </c>
      <c r="E6830" s="13">
        <v>2189</v>
      </c>
      <c r="F6830" s="7" t="s">
        <v>38</v>
      </c>
      <c r="G6830" s="7" t="s">
        <v>11</v>
      </c>
      <c r="H6830" s="13">
        <v>10</v>
      </c>
      <c r="I6830" s="13">
        <f>IF(G6830="Male",VLOOKUP(H6830,'Shoe size conversion table'!$B$6:$D$22,2),VLOOKUP(H6830,'Shoe size conversion table'!$J$6:$L$22,2))</f>
        <v>43</v>
      </c>
      <c r="J6830" s="13">
        <f>IF(G6830="Male",VLOOKUP(H6830,'Shoe size conversion table'!$B$6:$D$22,3),VLOOKUP(H6830,'Shoe size conversion table'!$J$6:$L$22,3))</f>
        <v>9.5</v>
      </c>
      <c r="K6830" s="11">
        <v>149</v>
      </c>
      <c r="L6830" s="12">
        <v>0.3</v>
      </c>
      <c r="M6830" s="7">
        <f t="shared" si="319"/>
        <v>2015</v>
      </c>
      <c r="N6830" s="7">
        <f t="shared" si="320"/>
        <v>11</v>
      </c>
      <c r="O6830" s="30">
        <f t="shared" si="321"/>
        <v>104.3</v>
      </c>
    </row>
    <row r="6831" spans="2:15" x14ac:dyDescent="0.2">
      <c r="B6831" s="13">
        <v>58489</v>
      </c>
      <c r="C6831" s="14">
        <v>42318.916111111212</v>
      </c>
      <c r="D6831" s="7" t="s">
        <v>8</v>
      </c>
      <c r="E6831" s="13">
        <v>2171</v>
      </c>
      <c r="F6831" s="7" t="s">
        <v>41</v>
      </c>
      <c r="G6831" s="7" t="s">
        <v>12</v>
      </c>
      <c r="H6831" s="13">
        <v>7</v>
      </c>
      <c r="I6831" s="13" t="str">
        <f>IF(G6831="Male",VLOOKUP(H6831,'Shoe size conversion table'!$B$6:$D$22,2),VLOOKUP(H6831,'Shoe size conversion table'!$J$6:$L$22,2))</f>
        <v>37-38</v>
      </c>
      <c r="J6831" s="13">
        <f>IF(G6831="Male",VLOOKUP(H6831,'Shoe size conversion table'!$B$6:$D$22,3),VLOOKUP(H6831,'Shoe size conversion table'!$J$6:$L$22,3))</f>
        <v>5</v>
      </c>
      <c r="K6831" s="11">
        <v>159</v>
      </c>
      <c r="L6831" s="12">
        <v>0.2</v>
      </c>
      <c r="M6831" s="7">
        <f t="shared" si="319"/>
        <v>2015</v>
      </c>
      <c r="N6831" s="7">
        <f t="shared" si="320"/>
        <v>11</v>
      </c>
      <c r="O6831" s="30">
        <f t="shared" si="321"/>
        <v>127.2</v>
      </c>
    </row>
    <row r="6832" spans="2:15" x14ac:dyDescent="0.2">
      <c r="B6832" s="13">
        <v>58489</v>
      </c>
      <c r="C6832" s="14">
        <v>42318.916111111212</v>
      </c>
      <c r="D6832" s="7" t="s">
        <v>8</v>
      </c>
      <c r="E6832" s="13">
        <v>2192</v>
      </c>
      <c r="F6832" s="7" t="s">
        <v>38</v>
      </c>
      <c r="G6832" s="7" t="s">
        <v>12</v>
      </c>
      <c r="H6832" s="13">
        <v>7</v>
      </c>
      <c r="I6832" s="13" t="str">
        <f>IF(G6832="Male",VLOOKUP(H6832,'Shoe size conversion table'!$B$6:$D$22,2),VLOOKUP(H6832,'Shoe size conversion table'!$J$6:$L$22,2))</f>
        <v>37-38</v>
      </c>
      <c r="J6832" s="13">
        <f>IF(G6832="Male",VLOOKUP(H6832,'Shoe size conversion table'!$B$6:$D$22,3),VLOOKUP(H6832,'Shoe size conversion table'!$J$6:$L$22,3))</f>
        <v>5</v>
      </c>
      <c r="K6832" s="11">
        <v>149</v>
      </c>
      <c r="L6832" s="12">
        <v>0</v>
      </c>
      <c r="M6832" s="7">
        <f t="shared" si="319"/>
        <v>2015</v>
      </c>
      <c r="N6832" s="7">
        <f t="shared" si="320"/>
        <v>11</v>
      </c>
      <c r="O6832" s="30">
        <f t="shared" si="321"/>
        <v>149</v>
      </c>
    </row>
    <row r="6833" spans="2:15" x14ac:dyDescent="0.2">
      <c r="B6833" s="13">
        <v>58489</v>
      </c>
      <c r="C6833" s="14">
        <v>42318.916111111212</v>
      </c>
      <c r="D6833" s="7" t="s">
        <v>8</v>
      </c>
      <c r="E6833" s="13">
        <v>2238</v>
      </c>
      <c r="F6833" s="7" t="s">
        <v>41</v>
      </c>
      <c r="G6833" s="7" t="s">
        <v>12</v>
      </c>
      <c r="H6833" s="13">
        <v>8</v>
      </c>
      <c r="I6833" s="13" t="str">
        <f>IF(G6833="Male",VLOOKUP(H6833,'Shoe size conversion table'!$B$6:$D$22,2),VLOOKUP(H6833,'Shoe size conversion table'!$J$6:$L$22,2))</f>
        <v>38-39</v>
      </c>
      <c r="J6833" s="13">
        <f>IF(G6833="Male",VLOOKUP(H6833,'Shoe size conversion table'!$B$6:$D$22,3),VLOOKUP(H6833,'Shoe size conversion table'!$J$6:$L$22,3))</f>
        <v>6</v>
      </c>
      <c r="K6833" s="11">
        <v>189</v>
      </c>
      <c r="L6833" s="12">
        <v>0.1</v>
      </c>
      <c r="M6833" s="7">
        <f t="shared" si="319"/>
        <v>2015</v>
      </c>
      <c r="N6833" s="7">
        <f t="shared" si="320"/>
        <v>11</v>
      </c>
      <c r="O6833" s="30">
        <f t="shared" si="321"/>
        <v>170.1</v>
      </c>
    </row>
    <row r="6834" spans="2:15" x14ac:dyDescent="0.2">
      <c r="B6834" s="13">
        <v>58490</v>
      </c>
      <c r="C6834" s="14">
        <v>42318.986111111306</v>
      </c>
      <c r="D6834" s="7" t="s">
        <v>10</v>
      </c>
      <c r="E6834" s="13">
        <v>2153</v>
      </c>
      <c r="F6834" s="7" t="s">
        <v>35</v>
      </c>
      <c r="G6834" s="7" t="s">
        <v>12</v>
      </c>
      <c r="H6834" s="13">
        <v>6.5</v>
      </c>
      <c r="I6834" s="13">
        <f>IF(G6834="Male",VLOOKUP(H6834,'Shoe size conversion table'!$B$6:$D$22,2),VLOOKUP(H6834,'Shoe size conversion table'!$J$6:$L$22,2))</f>
        <v>37</v>
      </c>
      <c r="J6834" s="13">
        <f>IF(G6834="Male",VLOOKUP(H6834,'Shoe size conversion table'!$B$6:$D$22,3),VLOOKUP(H6834,'Shoe size conversion table'!$J$6:$L$22,3))</f>
        <v>4.5</v>
      </c>
      <c r="K6834" s="11">
        <v>139</v>
      </c>
      <c r="L6834" s="12">
        <v>0.1</v>
      </c>
      <c r="M6834" s="7">
        <f t="shared" si="319"/>
        <v>2015</v>
      </c>
      <c r="N6834" s="7">
        <f t="shared" si="320"/>
        <v>11</v>
      </c>
      <c r="O6834" s="30">
        <f t="shared" si="321"/>
        <v>125.10000000000001</v>
      </c>
    </row>
    <row r="6835" spans="2:15" x14ac:dyDescent="0.2">
      <c r="B6835" s="13">
        <v>58490</v>
      </c>
      <c r="C6835" s="14">
        <v>42318.986111111306</v>
      </c>
      <c r="D6835" s="7" t="s">
        <v>10</v>
      </c>
      <c r="E6835" s="13">
        <v>2233</v>
      </c>
      <c r="F6835" s="7" t="s">
        <v>36</v>
      </c>
      <c r="G6835" s="7" t="s">
        <v>11</v>
      </c>
      <c r="H6835" s="13">
        <v>9.5</v>
      </c>
      <c r="I6835" s="13" t="str">
        <f>IF(G6835="Male",VLOOKUP(H6835,'Shoe size conversion table'!$B$6:$D$22,2),VLOOKUP(H6835,'Shoe size conversion table'!$J$6:$L$22,2))</f>
        <v>42-43</v>
      </c>
      <c r="J6835" s="13">
        <f>IF(G6835="Male",VLOOKUP(H6835,'Shoe size conversion table'!$B$6:$D$22,3),VLOOKUP(H6835,'Shoe size conversion table'!$J$6:$L$22,3))</f>
        <v>9</v>
      </c>
      <c r="K6835" s="11">
        <v>179</v>
      </c>
      <c r="L6835" s="12">
        <v>0</v>
      </c>
      <c r="M6835" s="7">
        <f t="shared" si="319"/>
        <v>2015</v>
      </c>
      <c r="N6835" s="7">
        <f t="shared" si="320"/>
        <v>11</v>
      </c>
      <c r="O6835" s="30">
        <f t="shared" si="321"/>
        <v>179</v>
      </c>
    </row>
    <row r="6836" spans="2:15" x14ac:dyDescent="0.2">
      <c r="B6836" s="13">
        <v>58491</v>
      </c>
      <c r="C6836" s="14">
        <v>42318.996111111104</v>
      </c>
      <c r="D6836" s="7" t="s">
        <v>7</v>
      </c>
      <c r="E6836" s="13">
        <v>2192</v>
      </c>
      <c r="F6836" s="7" t="s">
        <v>49</v>
      </c>
      <c r="G6836" s="7" t="s">
        <v>12</v>
      </c>
      <c r="H6836" s="13">
        <v>9.5</v>
      </c>
      <c r="I6836" s="13">
        <f>IF(G6836="Male",VLOOKUP(H6836,'Shoe size conversion table'!$B$6:$D$22,2),VLOOKUP(H6836,'Shoe size conversion table'!$J$6:$L$22,2))</f>
        <v>40</v>
      </c>
      <c r="J6836" s="13">
        <f>IF(G6836="Male",VLOOKUP(H6836,'Shoe size conversion table'!$B$6:$D$22,3),VLOOKUP(H6836,'Shoe size conversion table'!$J$6:$L$22,3))</f>
        <v>7.5</v>
      </c>
      <c r="K6836" s="11">
        <v>169</v>
      </c>
      <c r="L6836" s="12">
        <v>0</v>
      </c>
      <c r="M6836" s="7">
        <f t="shared" si="319"/>
        <v>2015</v>
      </c>
      <c r="N6836" s="7">
        <f t="shared" si="320"/>
        <v>11</v>
      </c>
      <c r="O6836" s="30">
        <f t="shared" si="321"/>
        <v>169</v>
      </c>
    </row>
    <row r="6837" spans="2:15" x14ac:dyDescent="0.2">
      <c r="B6837" s="13">
        <v>58492</v>
      </c>
      <c r="C6837" s="14">
        <v>42319.026111111249</v>
      </c>
      <c r="D6837" s="7" t="s">
        <v>9</v>
      </c>
      <c r="E6837" s="13">
        <v>2198</v>
      </c>
      <c r="F6837" s="7" t="s">
        <v>60</v>
      </c>
      <c r="G6837" s="7" t="s">
        <v>11</v>
      </c>
      <c r="H6837" s="13">
        <v>15</v>
      </c>
      <c r="I6837" s="13">
        <f>IF(G6837="Male",VLOOKUP(H6837,'Shoe size conversion table'!$B$6:$D$22,2),VLOOKUP(H6837,'Shoe size conversion table'!$J$6:$L$22,2))</f>
        <v>48</v>
      </c>
      <c r="J6837" s="13">
        <f>IF(G6837="Male",VLOOKUP(H6837,'Shoe size conversion table'!$B$6:$D$22,3),VLOOKUP(H6837,'Shoe size conversion table'!$J$6:$L$22,3))</f>
        <v>14.5</v>
      </c>
      <c r="K6837" s="11">
        <v>159</v>
      </c>
      <c r="L6837" s="12">
        <v>0</v>
      </c>
      <c r="M6837" s="7">
        <f t="shared" si="319"/>
        <v>2015</v>
      </c>
      <c r="N6837" s="7">
        <f t="shared" si="320"/>
        <v>11</v>
      </c>
      <c r="O6837" s="30">
        <f t="shared" si="321"/>
        <v>159</v>
      </c>
    </row>
    <row r="6838" spans="2:15" x14ac:dyDescent="0.2">
      <c r="B6838" s="13">
        <v>58493</v>
      </c>
      <c r="C6838" s="14">
        <v>42319.026111111249</v>
      </c>
      <c r="D6838" s="7" t="s">
        <v>7</v>
      </c>
      <c r="E6838" s="13">
        <v>2241</v>
      </c>
      <c r="F6838" s="7" t="s">
        <v>48</v>
      </c>
      <c r="G6838" s="7" t="s">
        <v>11</v>
      </c>
      <c r="H6838" s="13">
        <v>10</v>
      </c>
      <c r="I6838" s="13">
        <f>IF(G6838="Male",VLOOKUP(H6838,'Shoe size conversion table'!$B$6:$D$22,2),VLOOKUP(H6838,'Shoe size conversion table'!$J$6:$L$22,2))</f>
        <v>43</v>
      </c>
      <c r="J6838" s="13">
        <f>IF(G6838="Male",VLOOKUP(H6838,'Shoe size conversion table'!$B$6:$D$22,3),VLOOKUP(H6838,'Shoe size conversion table'!$J$6:$L$22,3))</f>
        <v>9.5</v>
      </c>
      <c r="K6838" s="11">
        <v>189</v>
      </c>
      <c r="L6838" s="12">
        <v>0.5</v>
      </c>
      <c r="M6838" s="7">
        <f t="shared" si="319"/>
        <v>2015</v>
      </c>
      <c r="N6838" s="7">
        <f t="shared" si="320"/>
        <v>11</v>
      </c>
      <c r="O6838" s="30">
        <f t="shared" si="321"/>
        <v>94.5</v>
      </c>
    </row>
    <row r="6839" spans="2:15" x14ac:dyDescent="0.2">
      <c r="B6839" s="13">
        <v>58494</v>
      </c>
      <c r="C6839" s="14">
        <v>42319.106111111105</v>
      </c>
      <c r="D6839" s="7" t="s">
        <v>8</v>
      </c>
      <c r="E6839" s="13">
        <v>2236</v>
      </c>
      <c r="F6839" s="7" t="s">
        <v>38</v>
      </c>
      <c r="G6839" s="7" t="s">
        <v>11</v>
      </c>
      <c r="H6839" s="13">
        <v>8.5</v>
      </c>
      <c r="I6839" s="13" t="str">
        <f>IF(G6839="Male",VLOOKUP(H6839,'Shoe size conversion table'!$B$6:$D$22,2),VLOOKUP(H6839,'Shoe size conversion table'!$J$6:$L$22,2))</f>
        <v>41-42</v>
      </c>
      <c r="J6839" s="13">
        <f>IF(G6839="Male",VLOOKUP(H6839,'Shoe size conversion table'!$B$6:$D$22,3),VLOOKUP(H6839,'Shoe size conversion table'!$J$6:$L$22,3))</f>
        <v>8</v>
      </c>
      <c r="K6839" s="11">
        <v>189</v>
      </c>
      <c r="L6839" s="12">
        <v>0</v>
      </c>
      <c r="M6839" s="7">
        <f t="shared" si="319"/>
        <v>2015</v>
      </c>
      <c r="N6839" s="7">
        <f t="shared" si="320"/>
        <v>11</v>
      </c>
      <c r="O6839" s="30">
        <f t="shared" si="321"/>
        <v>189</v>
      </c>
    </row>
    <row r="6840" spans="2:15" x14ac:dyDescent="0.2">
      <c r="B6840" s="13">
        <v>58495</v>
      </c>
      <c r="C6840" s="14">
        <v>42319.136111111104</v>
      </c>
      <c r="D6840" s="7" t="s">
        <v>7</v>
      </c>
      <c r="E6840" s="13">
        <v>2207</v>
      </c>
      <c r="F6840" s="7" t="s">
        <v>50</v>
      </c>
      <c r="G6840" s="7" t="s">
        <v>11</v>
      </c>
      <c r="H6840" s="13">
        <v>14</v>
      </c>
      <c r="I6840" s="13">
        <f>IF(G6840="Male",VLOOKUP(H6840,'Shoe size conversion table'!$B$6:$D$22,2),VLOOKUP(H6840,'Shoe size conversion table'!$J$6:$L$22,2))</f>
        <v>47</v>
      </c>
      <c r="J6840" s="13">
        <f>IF(G6840="Male",VLOOKUP(H6840,'Shoe size conversion table'!$B$6:$D$22,3),VLOOKUP(H6840,'Shoe size conversion table'!$J$6:$L$22,3))</f>
        <v>13.5</v>
      </c>
      <c r="K6840" s="11">
        <v>169</v>
      </c>
      <c r="L6840" s="12">
        <v>0</v>
      </c>
      <c r="M6840" s="7">
        <f t="shared" si="319"/>
        <v>2015</v>
      </c>
      <c r="N6840" s="7">
        <f t="shared" si="320"/>
        <v>11</v>
      </c>
      <c r="O6840" s="30">
        <f t="shared" si="321"/>
        <v>169</v>
      </c>
    </row>
    <row r="6841" spans="2:15" x14ac:dyDescent="0.2">
      <c r="B6841" s="13">
        <v>58496</v>
      </c>
      <c r="C6841" s="14">
        <v>42319.256111111303</v>
      </c>
      <c r="D6841" s="7" t="s">
        <v>7</v>
      </c>
      <c r="E6841" s="13">
        <v>2223</v>
      </c>
      <c r="F6841" s="7" t="s">
        <v>57</v>
      </c>
      <c r="G6841" s="7" t="s">
        <v>12</v>
      </c>
      <c r="H6841" s="13">
        <v>8.5</v>
      </c>
      <c r="I6841" s="13">
        <f>IF(G6841="Male",VLOOKUP(H6841,'Shoe size conversion table'!$B$6:$D$22,2),VLOOKUP(H6841,'Shoe size conversion table'!$J$6:$L$22,2))</f>
        <v>39</v>
      </c>
      <c r="J6841" s="13">
        <f>IF(G6841="Male",VLOOKUP(H6841,'Shoe size conversion table'!$B$6:$D$22,3),VLOOKUP(H6841,'Shoe size conversion table'!$J$6:$L$22,3))</f>
        <v>6.5</v>
      </c>
      <c r="K6841" s="11">
        <v>199</v>
      </c>
      <c r="L6841" s="12">
        <v>0</v>
      </c>
      <c r="M6841" s="7">
        <f t="shared" si="319"/>
        <v>2015</v>
      </c>
      <c r="N6841" s="7">
        <f t="shared" si="320"/>
        <v>11</v>
      </c>
      <c r="O6841" s="30">
        <f t="shared" si="321"/>
        <v>199</v>
      </c>
    </row>
    <row r="6842" spans="2:15" x14ac:dyDescent="0.2">
      <c r="B6842" s="13">
        <v>58497</v>
      </c>
      <c r="C6842" s="14">
        <v>42319.286111111214</v>
      </c>
      <c r="D6842" s="7" t="s">
        <v>10</v>
      </c>
      <c r="E6842" s="13">
        <v>2226</v>
      </c>
      <c r="F6842" s="7" t="s">
        <v>34</v>
      </c>
      <c r="G6842" s="7" t="s">
        <v>11</v>
      </c>
      <c r="H6842" s="13">
        <v>10</v>
      </c>
      <c r="I6842" s="13">
        <f>IF(G6842="Male",VLOOKUP(H6842,'Shoe size conversion table'!$B$6:$D$22,2),VLOOKUP(H6842,'Shoe size conversion table'!$J$6:$L$22,2))</f>
        <v>43</v>
      </c>
      <c r="J6842" s="13">
        <f>IF(G6842="Male",VLOOKUP(H6842,'Shoe size conversion table'!$B$6:$D$22,3),VLOOKUP(H6842,'Shoe size conversion table'!$J$6:$L$22,3))</f>
        <v>9.5</v>
      </c>
      <c r="K6842" s="11">
        <v>139</v>
      </c>
      <c r="L6842" s="12">
        <v>0.5</v>
      </c>
      <c r="M6842" s="7">
        <f t="shared" si="319"/>
        <v>2015</v>
      </c>
      <c r="N6842" s="7">
        <f t="shared" si="320"/>
        <v>11</v>
      </c>
      <c r="O6842" s="30">
        <f t="shared" si="321"/>
        <v>69.5</v>
      </c>
    </row>
    <row r="6843" spans="2:15" x14ac:dyDescent="0.2">
      <c r="B6843" s="13">
        <v>58497</v>
      </c>
      <c r="C6843" s="14">
        <v>42319.286111111214</v>
      </c>
      <c r="D6843" s="7" t="s">
        <v>10</v>
      </c>
      <c r="E6843" s="13">
        <v>2161</v>
      </c>
      <c r="F6843" s="7" t="s">
        <v>35</v>
      </c>
      <c r="G6843" s="7" t="s">
        <v>11</v>
      </c>
      <c r="H6843" s="13">
        <v>9.5</v>
      </c>
      <c r="I6843" s="13" t="str">
        <f>IF(G6843="Male",VLOOKUP(H6843,'Shoe size conversion table'!$B$6:$D$22,2),VLOOKUP(H6843,'Shoe size conversion table'!$J$6:$L$22,2))</f>
        <v>42-43</v>
      </c>
      <c r="J6843" s="13">
        <f>IF(G6843="Male",VLOOKUP(H6843,'Shoe size conversion table'!$B$6:$D$22,3),VLOOKUP(H6843,'Shoe size conversion table'!$J$6:$L$22,3))</f>
        <v>9</v>
      </c>
      <c r="K6843" s="11">
        <v>139</v>
      </c>
      <c r="L6843" s="12">
        <v>0</v>
      </c>
      <c r="M6843" s="7">
        <f t="shared" si="319"/>
        <v>2015</v>
      </c>
      <c r="N6843" s="7">
        <f t="shared" si="320"/>
        <v>11</v>
      </c>
      <c r="O6843" s="30">
        <f t="shared" si="321"/>
        <v>139</v>
      </c>
    </row>
    <row r="6844" spans="2:15" x14ac:dyDescent="0.2">
      <c r="B6844" s="13">
        <v>58498</v>
      </c>
      <c r="C6844" s="14">
        <v>42319.396111111244</v>
      </c>
      <c r="D6844" s="7" t="s">
        <v>8</v>
      </c>
      <c r="E6844" s="13">
        <v>2149</v>
      </c>
      <c r="F6844" s="7" t="s">
        <v>38</v>
      </c>
      <c r="G6844" s="7" t="s">
        <v>11</v>
      </c>
      <c r="H6844" s="13">
        <v>9.5</v>
      </c>
      <c r="I6844" s="13" t="str">
        <f>IF(G6844="Male",VLOOKUP(H6844,'Shoe size conversion table'!$B$6:$D$22,2),VLOOKUP(H6844,'Shoe size conversion table'!$J$6:$L$22,2))</f>
        <v>42-43</v>
      </c>
      <c r="J6844" s="13">
        <f>IF(G6844="Male",VLOOKUP(H6844,'Shoe size conversion table'!$B$6:$D$22,3),VLOOKUP(H6844,'Shoe size conversion table'!$J$6:$L$22,3))</f>
        <v>9</v>
      </c>
      <c r="K6844" s="11">
        <v>159</v>
      </c>
      <c r="L6844" s="12">
        <v>0</v>
      </c>
      <c r="M6844" s="7">
        <f t="shared" si="319"/>
        <v>2015</v>
      </c>
      <c r="N6844" s="7">
        <f t="shared" si="320"/>
        <v>11</v>
      </c>
      <c r="O6844" s="30">
        <f t="shared" si="321"/>
        <v>159</v>
      </c>
    </row>
    <row r="6845" spans="2:15" x14ac:dyDescent="0.2">
      <c r="B6845" s="13">
        <v>58499</v>
      </c>
      <c r="C6845" s="14">
        <v>42319.426111111214</v>
      </c>
      <c r="D6845" s="7" t="s">
        <v>10</v>
      </c>
      <c r="E6845" s="13">
        <v>2171</v>
      </c>
      <c r="F6845" s="7" t="s">
        <v>34</v>
      </c>
      <c r="G6845" s="7" t="s">
        <v>11</v>
      </c>
      <c r="H6845" s="13">
        <v>11.5</v>
      </c>
      <c r="I6845" s="13" t="str">
        <f>IF(G6845="Male",VLOOKUP(H6845,'Shoe size conversion table'!$B$6:$D$22,2),VLOOKUP(H6845,'Shoe size conversion table'!$J$6:$L$22,2))</f>
        <v>44-45</v>
      </c>
      <c r="J6845" s="13">
        <f>IF(G6845="Male",VLOOKUP(H6845,'Shoe size conversion table'!$B$6:$D$22,3),VLOOKUP(H6845,'Shoe size conversion table'!$J$6:$L$22,3))</f>
        <v>11</v>
      </c>
      <c r="K6845" s="11">
        <v>149</v>
      </c>
      <c r="L6845" s="12">
        <v>0.2</v>
      </c>
      <c r="M6845" s="7">
        <f t="shared" si="319"/>
        <v>2015</v>
      </c>
      <c r="N6845" s="7">
        <f t="shared" si="320"/>
        <v>11</v>
      </c>
      <c r="O6845" s="30">
        <f t="shared" si="321"/>
        <v>119.2</v>
      </c>
    </row>
    <row r="6846" spans="2:15" x14ac:dyDescent="0.2">
      <c r="B6846" s="13">
        <v>58500</v>
      </c>
      <c r="C6846" s="14">
        <v>42319.436111111107</v>
      </c>
      <c r="D6846" s="7" t="s">
        <v>7</v>
      </c>
      <c r="E6846" s="13">
        <v>2236</v>
      </c>
      <c r="F6846" s="7" t="s">
        <v>48</v>
      </c>
      <c r="G6846" s="7" t="s">
        <v>12</v>
      </c>
      <c r="H6846" s="13">
        <v>9</v>
      </c>
      <c r="I6846" s="13" t="str">
        <f>IF(G6846="Male",VLOOKUP(H6846,'Shoe size conversion table'!$B$6:$D$22,2),VLOOKUP(H6846,'Shoe size conversion table'!$J$6:$L$22,2))</f>
        <v>39-40</v>
      </c>
      <c r="J6846" s="13">
        <f>IF(G6846="Male",VLOOKUP(H6846,'Shoe size conversion table'!$B$6:$D$22,3),VLOOKUP(H6846,'Shoe size conversion table'!$J$6:$L$22,3))</f>
        <v>7</v>
      </c>
      <c r="K6846" s="11">
        <v>189</v>
      </c>
      <c r="L6846" s="12">
        <v>0</v>
      </c>
      <c r="M6846" s="7">
        <f t="shared" si="319"/>
        <v>2015</v>
      </c>
      <c r="N6846" s="7">
        <f t="shared" si="320"/>
        <v>11</v>
      </c>
      <c r="O6846" s="30">
        <f t="shared" si="321"/>
        <v>189</v>
      </c>
    </row>
    <row r="6847" spans="2:15" x14ac:dyDescent="0.2">
      <c r="B6847" s="13">
        <v>58501</v>
      </c>
      <c r="C6847" s="14">
        <v>42319.48611111124</v>
      </c>
      <c r="D6847" s="7" t="s">
        <v>7</v>
      </c>
      <c r="E6847" s="13">
        <v>2173</v>
      </c>
      <c r="F6847" s="7" t="s">
        <v>51</v>
      </c>
      <c r="G6847" s="7" t="s">
        <v>11</v>
      </c>
      <c r="H6847" s="13">
        <v>10.5</v>
      </c>
      <c r="I6847" s="13" t="str">
        <f>IF(G6847="Male",VLOOKUP(H6847,'Shoe size conversion table'!$B$6:$D$22,2),VLOOKUP(H6847,'Shoe size conversion table'!$J$6:$L$22,2))</f>
        <v>43-44</v>
      </c>
      <c r="J6847" s="13">
        <f>IF(G6847="Male",VLOOKUP(H6847,'Shoe size conversion table'!$B$6:$D$22,3),VLOOKUP(H6847,'Shoe size conversion table'!$J$6:$L$22,3))</f>
        <v>10</v>
      </c>
      <c r="K6847" s="11">
        <v>139</v>
      </c>
      <c r="L6847" s="12">
        <v>0</v>
      </c>
      <c r="M6847" s="7">
        <f t="shared" si="319"/>
        <v>2015</v>
      </c>
      <c r="N6847" s="7">
        <f t="shared" si="320"/>
        <v>11</v>
      </c>
      <c r="O6847" s="30">
        <f t="shared" si="321"/>
        <v>139</v>
      </c>
    </row>
    <row r="6848" spans="2:15" x14ac:dyDescent="0.2">
      <c r="B6848" s="13">
        <v>58502</v>
      </c>
      <c r="C6848" s="14">
        <v>42319.486111111306</v>
      </c>
      <c r="D6848" s="7" t="s">
        <v>8</v>
      </c>
      <c r="E6848" s="13">
        <v>2174</v>
      </c>
      <c r="F6848" s="7" t="s">
        <v>38</v>
      </c>
      <c r="G6848" s="7" t="s">
        <v>11</v>
      </c>
      <c r="H6848" s="13">
        <v>9.5</v>
      </c>
      <c r="I6848" s="13" t="str">
        <f>IF(G6848="Male",VLOOKUP(H6848,'Shoe size conversion table'!$B$6:$D$22,2),VLOOKUP(H6848,'Shoe size conversion table'!$J$6:$L$22,2))</f>
        <v>42-43</v>
      </c>
      <c r="J6848" s="13">
        <f>IF(G6848="Male",VLOOKUP(H6848,'Shoe size conversion table'!$B$6:$D$22,3),VLOOKUP(H6848,'Shoe size conversion table'!$J$6:$L$22,3))</f>
        <v>9</v>
      </c>
      <c r="K6848" s="11">
        <v>149</v>
      </c>
      <c r="L6848" s="12">
        <v>0.5</v>
      </c>
      <c r="M6848" s="7">
        <f t="shared" si="319"/>
        <v>2015</v>
      </c>
      <c r="N6848" s="7">
        <f t="shared" si="320"/>
        <v>11</v>
      </c>
      <c r="O6848" s="30">
        <f t="shared" si="321"/>
        <v>74.5</v>
      </c>
    </row>
    <row r="6849" spans="2:15" x14ac:dyDescent="0.2">
      <c r="B6849" s="13">
        <v>58503</v>
      </c>
      <c r="C6849" s="14">
        <v>42319.676111111214</v>
      </c>
      <c r="D6849" s="7" t="s">
        <v>9</v>
      </c>
      <c r="E6849" s="13">
        <v>2242</v>
      </c>
      <c r="F6849" s="7" t="s">
        <v>62</v>
      </c>
      <c r="G6849" s="7" t="s">
        <v>11</v>
      </c>
      <c r="H6849" s="13">
        <v>14</v>
      </c>
      <c r="I6849" s="13">
        <f>IF(G6849="Male",VLOOKUP(H6849,'Shoe size conversion table'!$B$6:$D$22,2),VLOOKUP(H6849,'Shoe size conversion table'!$J$6:$L$22,2))</f>
        <v>47</v>
      </c>
      <c r="J6849" s="13">
        <f>IF(G6849="Male",VLOOKUP(H6849,'Shoe size conversion table'!$B$6:$D$22,3),VLOOKUP(H6849,'Shoe size conversion table'!$J$6:$L$22,3))</f>
        <v>13.5</v>
      </c>
      <c r="K6849" s="11">
        <v>199</v>
      </c>
      <c r="L6849" s="12">
        <v>0</v>
      </c>
      <c r="M6849" s="7">
        <f t="shared" si="319"/>
        <v>2015</v>
      </c>
      <c r="N6849" s="7">
        <f t="shared" si="320"/>
        <v>11</v>
      </c>
      <c r="O6849" s="30">
        <f t="shared" si="321"/>
        <v>199</v>
      </c>
    </row>
    <row r="6850" spans="2:15" x14ac:dyDescent="0.2">
      <c r="B6850" s="13">
        <v>58504</v>
      </c>
      <c r="C6850" s="14">
        <v>42319.676111111214</v>
      </c>
      <c r="D6850" s="7" t="s">
        <v>10</v>
      </c>
      <c r="E6850" s="13">
        <v>2183</v>
      </c>
      <c r="F6850" s="7" t="s">
        <v>34</v>
      </c>
      <c r="G6850" s="7" t="s">
        <v>12</v>
      </c>
      <c r="H6850" s="13">
        <v>7.5</v>
      </c>
      <c r="I6850" s="13">
        <f>IF(G6850="Male",VLOOKUP(H6850,'Shoe size conversion table'!$B$6:$D$22,2),VLOOKUP(H6850,'Shoe size conversion table'!$J$6:$L$22,2))</f>
        <v>38</v>
      </c>
      <c r="J6850" s="13">
        <f>IF(G6850="Male",VLOOKUP(H6850,'Shoe size conversion table'!$B$6:$D$22,3),VLOOKUP(H6850,'Shoe size conversion table'!$J$6:$L$22,3))</f>
        <v>5.5</v>
      </c>
      <c r="K6850" s="11">
        <v>139</v>
      </c>
      <c r="L6850" s="12">
        <v>0.2</v>
      </c>
      <c r="M6850" s="7">
        <f t="shared" si="319"/>
        <v>2015</v>
      </c>
      <c r="N6850" s="7">
        <f t="shared" si="320"/>
        <v>11</v>
      </c>
      <c r="O6850" s="30">
        <f t="shared" si="321"/>
        <v>111.2</v>
      </c>
    </row>
    <row r="6851" spans="2:15" x14ac:dyDescent="0.2">
      <c r="B6851" s="13">
        <v>58504</v>
      </c>
      <c r="C6851" s="14">
        <v>42319.676111111214</v>
      </c>
      <c r="D6851" s="7" t="s">
        <v>10</v>
      </c>
      <c r="E6851" s="13">
        <v>2147</v>
      </c>
      <c r="F6851" s="7" t="s">
        <v>35</v>
      </c>
      <c r="G6851" s="7" t="s">
        <v>11</v>
      </c>
      <c r="H6851" s="13">
        <v>10.5</v>
      </c>
      <c r="I6851" s="13" t="str">
        <f>IF(G6851="Male",VLOOKUP(H6851,'Shoe size conversion table'!$B$6:$D$22,2),VLOOKUP(H6851,'Shoe size conversion table'!$J$6:$L$22,2))</f>
        <v>43-44</v>
      </c>
      <c r="J6851" s="13">
        <f>IF(G6851="Male",VLOOKUP(H6851,'Shoe size conversion table'!$B$6:$D$22,3),VLOOKUP(H6851,'Shoe size conversion table'!$J$6:$L$22,3))</f>
        <v>10</v>
      </c>
      <c r="K6851" s="11">
        <v>159</v>
      </c>
      <c r="L6851" s="12">
        <v>0.1</v>
      </c>
      <c r="M6851" s="7">
        <f t="shared" si="319"/>
        <v>2015</v>
      </c>
      <c r="N6851" s="7">
        <f t="shared" si="320"/>
        <v>11</v>
      </c>
      <c r="O6851" s="30">
        <f t="shared" si="321"/>
        <v>143.1</v>
      </c>
    </row>
    <row r="6852" spans="2:15" x14ac:dyDescent="0.2">
      <c r="B6852" s="13">
        <v>58504</v>
      </c>
      <c r="C6852" s="14">
        <v>42319.676111111214</v>
      </c>
      <c r="D6852" s="7" t="s">
        <v>10</v>
      </c>
      <c r="E6852" s="13">
        <v>2186</v>
      </c>
      <c r="F6852" s="7" t="s">
        <v>34</v>
      </c>
      <c r="G6852" s="7" t="s">
        <v>12</v>
      </c>
      <c r="H6852" s="13">
        <v>8</v>
      </c>
      <c r="I6852" s="13" t="str">
        <f>IF(G6852="Male",VLOOKUP(H6852,'Shoe size conversion table'!$B$6:$D$22,2),VLOOKUP(H6852,'Shoe size conversion table'!$J$6:$L$22,2))</f>
        <v>38-39</v>
      </c>
      <c r="J6852" s="13">
        <f>IF(G6852="Male",VLOOKUP(H6852,'Shoe size conversion table'!$B$6:$D$22,3),VLOOKUP(H6852,'Shoe size conversion table'!$J$6:$L$22,3))</f>
        <v>6</v>
      </c>
      <c r="K6852" s="11">
        <v>149</v>
      </c>
      <c r="L6852" s="12">
        <v>0</v>
      </c>
      <c r="M6852" s="7">
        <f t="shared" si="319"/>
        <v>2015</v>
      </c>
      <c r="N6852" s="7">
        <f t="shared" si="320"/>
        <v>11</v>
      </c>
      <c r="O6852" s="30">
        <f t="shared" si="321"/>
        <v>149</v>
      </c>
    </row>
    <row r="6853" spans="2:15" x14ac:dyDescent="0.2">
      <c r="B6853" s="13">
        <v>58505</v>
      </c>
      <c r="C6853" s="14">
        <v>42319.736111111109</v>
      </c>
      <c r="D6853" s="7" t="s">
        <v>8</v>
      </c>
      <c r="E6853" s="13">
        <v>2173</v>
      </c>
      <c r="F6853" s="7" t="s">
        <v>40</v>
      </c>
      <c r="G6853" s="7" t="s">
        <v>11</v>
      </c>
      <c r="H6853" s="13">
        <v>13</v>
      </c>
      <c r="I6853" s="13">
        <f>IF(G6853="Male",VLOOKUP(H6853,'Shoe size conversion table'!$B$6:$D$22,2),VLOOKUP(H6853,'Shoe size conversion table'!$J$6:$L$22,2))</f>
        <v>46</v>
      </c>
      <c r="J6853" s="13">
        <f>IF(G6853="Male",VLOOKUP(H6853,'Shoe size conversion table'!$B$6:$D$22,3),VLOOKUP(H6853,'Shoe size conversion table'!$J$6:$L$22,3))</f>
        <v>12.5</v>
      </c>
      <c r="K6853" s="11">
        <v>199</v>
      </c>
      <c r="L6853" s="12">
        <v>0</v>
      </c>
      <c r="M6853" s="7">
        <f t="shared" ref="M6853:M6916" si="322">YEAR(C6853)</f>
        <v>2015</v>
      </c>
      <c r="N6853" s="7">
        <f t="shared" si="320"/>
        <v>11</v>
      </c>
      <c r="O6853" s="30">
        <f t="shared" si="321"/>
        <v>199</v>
      </c>
    </row>
    <row r="6854" spans="2:15" x14ac:dyDescent="0.2">
      <c r="B6854" s="13">
        <v>58506</v>
      </c>
      <c r="C6854" s="14">
        <v>42319.876111111305</v>
      </c>
      <c r="D6854" s="7" t="s">
        <v>8</v>
      </c>
      <c r="E6854" s="13">
        <v>2230</v>
      </c>
      <c r="F6854" s="7" t="s">
        <v>39</v>
      </c>
      <c r="G6854" s="7" t="s">
        <v>12</v>
      </c>
      <c r="H6854" s="13">
        <v>7</v>
      </c>
      <c r="I6854" s="13" t="str">
        <f>IF(G6854="Male",VLOOKUP(H6854,'Shoe size conversion table'!$B$6:$D$22,2),VLOOKUP(H6854,'Shoe size conversion table'!$J$6:$L$22,2))</f>
        <v>37-38</v>
      </c>
      <c r="J6854" s="13">
        <f>IF(G6854="Male",VLOOKUP(H6854,'Shoe size conversion table'!$B$6:$D$22,3),VLOOKUP(H6854,'Shoe size conversion table'!$J$6:$L$22,3))</f>
        <v>5</v>
      </c>
      <c r="K6854" s="11">
        <v>129</v>
      </c>
      <c r="L6854" s="12">
        <v>0.5</v>
      </c>
      <c r="M6854" s="7">
        <f t="shared" si="322"/>
        <v>2015</v>
      </c>
      <c r="N6854" s="7">
        <f t="shared" ref="N6854:N6917" si="323">MONTH(C6854:C21821)</f>
        <v>11</v>
      </c>
      <c r="O6854" s="30">
        <f t="shared" ref="O6854:O6917" si="324">K6854*(1-L6854)</f>
        <v>64.5</v>
      </c>
    </row>
    <row r="6855" spans="2:15" x14ac:dyDescent="0.2">
      <c r="B6855" s="13">
        <v>58506</v>
      </c>
      <c r="C6855" s="14">
        <v>42319.876111111305</v>
      </c>
      <c r="D6855" s="7" t="s">
        <v>8</v>
      </c>
      <c r="E6855" s="13">
        <v>2161</v>
      </c>
      <c r="F6855" s="7" t="s">
        <v>38</v>
      </c>
      <c r="G6855" s="7" t="s">
        <v>12</v>
      </c>
      <c r="H6855" s="13">
        <v>7</v>
      </c>
      <c r="I6855" s="13" t="str">
        <f>IF(G6855="Male",VLOOKUP(H6855,'Shoe size conversion table'!$B$6:$D$22,2),VLOOKUP(H6855,'Shoe size conversion table'!$J$6:$L$22,2))</f>
        <v>37-38</v>
      </c>
      <c r="J6855" s="13">
        <f>IF(G6855="Male",VLOOKUP(H6855,'Shoe size conversion table'!$B$6:$D$22,3),VLOOKUP(H6855,'Shoe size conversion table'!$J$6:$L$22,3))</f>
        <v>5</v>
      </c>
      <c r="K6855" s="11">
        <v>199</v>
      </c>
      <c r="L6855" s="12">
        <v>0.5</v>
      </c>
      <c r="M6855" s="7">
        <f t="shared" si="322"/>
        <v>2015</v>
      </c>
      <c r="N6855" s="7">
        <f t="shared" si="323"/>
        <v>11</v>
      </c>
      <c r="O6855" s="30">
        <f t="shared" si="324"/>
        <v>99.5</v>
      </c>
    </row>
    <row r="6856" spans="2:15" x14ac:dyDescent="0.2">
      <c r="B6856" s="13">
        <v>58507</v>
      </c>
      <c r="C6856" s="14">
        <v>42319.916111111212</v>
      </c>
      <c r="D6856" s="7" t="s">
        <v>8</v>
      </c>
      <c r="E6856" s="13">
        <v>2221</v>
      </c>
      <c r="F6856" s="7" t="s">
        <v>40</v>
      </c>
      <c r="G6856" s="7" t="s">
        <v>12</v>
      </c>
      <c r="H6856" s="13">
        <v>8</v>
      </c>
      <c r="I6856" s="13" t="str">
        <f>IF(G6856="Male",VLOOKUP(H6856,'Shoe size conversion table'!$B$6:$D$22,2),VLOOKUP(H6856,'Shoe size conversion table'!$J$6:$L$22,2))</f>
        <v>38-39</v>
      </c>
      <c r="J6856" s="13">
        <f>IF(G6856="Male",VLOOKUP(H6856,'Shoe size conversion table'!$B$6:$D$22,3),VLOOKUP(H6856,'Shoe size conversion table'!$J$6:$L$22,3))</f>
        <v>6</v>
      </c>
      <c r="K6856" s="11">
        <v>149</v>
      </c>
      <c r="L6856" s="12">
        <v>0</v>
      </c>
      <c r="M6856" s="7">
        <f t="shared" si="322"/>
        <v>2015</v>
      </c>
      <c r="N6856" s="7">
        <f t="shared" si="323"/>
        <v>11</v>
      </c>
      <c r="O6856" s="30">
        <f t="shared" si="324"/>
        <v>149</v>
      </c>
    </row>
    <row r="6857" spans="2:15" x14ac:dyDescent="0.2">
      <c r="B6857" s="13">
        <v>58508</v>
      </c>
      <c r="C6857" s="14">
        <v>42319.986111111211</v>
      </c>
      <c r="D6857" s="7" t="s">
        <v>10</v>
      </c>
      <c r="E6857" s="13">
        <v>2162</v>
      </c>
      <c r="F6857" s="7" t="s">
        <v>35</v>
      </c>
      <c r="G6857" s="7" t="s">
        <v>11</v>
      </c>
      <c r="H6857" s="13">
        <v>10</v>
      </c>
      <c r="I6857" s="13">
        <f>IF(G6857="Male",VLOOKUP(H6857,'Shoe size conversion table'!$B$6:$D$22,2),VLOOKUP(H6857,'Shoe size conversion table'!$J$6:$L$22,2))</f>
        <v>43</v>
      </c>
      <c r="J6857" s="13">
        <f>IF(G6857="Male",VLOOKUP(H6857,'Shoe size conversion table'!$B$6:$D$22,3),VLOOKUP(H6857,'Shoe size conversion table'!$J$6:$L$22,3))</f>
        <v>9.5</v>
      </c>
      <c r="K6857" s="11">
        <v>129</v>
      </c>
      <c r="L6857" s="12">
        <v>0.3</v>
      </c>
      <c r="M6857" s="7">
        <f t="shared" si="322"/>
        <v>2015</v>
      </c>
      <c r="N6857" s="7">
        <f t="shared" si="323"/>
        <v>11</v>
      </c>
      <c r="O6857" s="30">
        <f t="shared" si="324"/>
        <v>90.3</v>
      </c>
    </row>
    <row r="6858" spans="2:15" x14ac:dyDescent="0.2">
      <c r="B6858" s="13">
        <v>58509</v>
      </c>
      <c r="C6858" s="14">
        <v>42319.996111111104</v>
      </c>
      <c r="D6858" s="7" t="s">
        <v>7</v>
      </c>
      <c r="E6858" s="13">
        <v>2192</v>
      </c>
      <c r="F6858" s="7" t="s">
        <v>49</v>
      </c>
      <c r="G6858" s="7" t="s">
        <v>11</v>
      </c>
      <c r="H6858" s="13">
        <v>8</v>
      </c>
      <c r="I6858" s="13">
        <f>IF(G6858="Male",VLOOKUP(H6858,'Shoe size conversion table'!$B$6:$D$22,2),VLOOKUP(H6858,'Shoe size conversion table'!$J$6:$L$22,2))</f>
        <v>41</v>
      </c>
      <c r="J6858" s="13">
        <f>IF(G6858="Male",VLOOKUP(H6858,'Shoe size conversion table'!$B$6:$D$22,3),VLOOKUP(H6858,'Shoe size conversion table'!$J$6:$L$22,3))</f>
        <v>7.5</v>
      </c>
      <c r="K6858" s="11">
        <v>149</v>
      </c>
      <c r="L6858" s="12">
        <v>0.2</v>
      </c>
      <c r="M6858" s="7">
        <f t="shared" si="322"/>
        <v>2015</v>
      </c>
      <c r="N6858" s="7">
        <f t="shared" si="323"/>
        <v>11</v>
      </c>
      <c r="O6858" s="30">
        <f t="shared" si="324"/>
        <v>119.2</v>
      </c>
    </row>
    <row r="6859" spans="2:15" x14ac:dyDescent="0.2">
      <c r="B6859" s="13">
        <v>58510</v>
      </c>
      <c r="C6859" s="14">
        <v>42320.036111111214</v>
      </c>
      <c r="D6859" s="7" t="s">
        <v>7</v>
      </c>
      <c r="E6859" s="13">
        <v>2205</v>
      </c>
      <c r="F6859" s="7" t="s">
        <v>43</v>
      </c>
      <c r="G6859" s="7" t="s">
        <v>12</v>
      </c>
      <c r="H6859" s="13">
        <v>7.5</v>
      </c>
      <c r="I6859" s="13">
        <f>IF(G6859="Male",VLOOKUP(H6859,'Shoe size conversion table'!$B$6:$D$22,2),VLOOKUP(H6859,'Shoe size conversion table'!$J$6:$L$22,2))</f>
        <v>38</v>
      </c>
      <c r="J6859" s="13">
        <f>IF(G6859="Male",VLOOKUP(H6859,'Shoe size conversion table'!$B$6:$D$22,3),VLOOKUP(H6859,'Shoe size conversion table'!$J$6:$L$22,3))</f>
        <v>5.5</v>
      </c>
      <c r="K6859" s="11">
        <v>139</v>
      </c>
      <c r="L6859" s="12">
        <v>0</v>
      </c>
      <c r="M6859" s="7">
        <f t="shared" si="322"/>
        <v>2015</v>
      </c>
      <c r="N6859" s="7">
        <f t="shared" si="323"/>
        <v>11</v>
      </c>
      <c r="O6859" s="30">
        <f t="shared" si="324"/>
        <v>139</v>
      </c>
    </row>
    <row r="6860" spans="2:15" x14ac:dyDescent="0.2">
      <c r="B6860" s="13">
        <v>58511</v>
      </c>
      <c r="C6860" s="14">
        <v>42320.106111111105</v>
      </c>
      <c r="D6860" s="7" t="s">
        <v>8</v>
      </c>
      <c r="E6860" s="13">
        <v>2241</v>
      </c>
      <c r="F6860" s="7" t="s">
        <v>38</v>
      </c>
      <c r="G6860" s="7" t="s">
        <v>11</v>
      </c>
      <c r="H6860" s="13">
        <v>7.5</v>
      </c>
      <c r="I6860" s="13" t="str">
        <f>IF(G6860="Male",VLOOKUP(H6860,'Shoe size conversion table'!$B$6:$D$22,2),VLOOKUP(H6860,'Shoe size conversion table'!$J$6:$L$22,2))</f>
        <v>40-41</v>
      </c>
      <c r="J6860" s="13">
        <f>IF(G6860="Male",VLOOKUP(H6860,'Shoe size conversion table'!$B$6:$D$22,3),VLOOKUP(H6860,'Shoe size conversion table'!$J$6:$L$22,3))</f>
        <v>7</v>
      </c>
      <c r="K6860" s="11">
        <v>159</v>
      </c>
      <c r="L6860" s="12">
        <v>0.5</v>
      </c>
      <c r="M6860" s="7">
        <f t="shared" si="322"/>
        <v>2015</v>
      </c>
      <c r="N6860" s="7">
        <f t="shared" si="323"/>
        <v>11</v>
      </c>
      <c r="O6860" s="30">
        <f t="shared" si="324"/>
        <v>79.5</v>
      </c>
    </row>
    <row r="6861" spans="2:15" x14ac:dyDescent="0.2">
      <c r="B6861" s="13">
        <v>58512</v>
      </c>
      <c r="C6861" s="14">
        <v>42320.256111111303</v>
      </c>
      <c r="D6861" s="7" t="s">
        <v>7</v>
      </c>
      <c r="E6861" s="13">
        <v>2213</v>
      </c>
      <c r="F6861" s="7" t="s">
        <v>48</v>
      </c>
      <c r="G6861" s="7" t="s">
        <v>11</v>
      </c>
      <c r="H6861" s="13">
        <v>9.5</v>
      </c>
      <c r="I6861" s="13" t="str">
        <f>IF(G6861="Male",VLOOKUP(H6861,'Shoe size conversion table'!$B$6:$D$22,2),VLOOKUP(H6861,'Shoe size conversion table'!$J$6:$L$22,2))</f>
        <v>42-43</v>
      </c>
      <c r="J6861" s="13">
        <f>IF(G6861="Male",VLOOKUP(H6861,'Shoe size conversion table'!$B$6:$D$22,3),VLOOKUP(H6861,'Shoe size conversion table'!$J$6:$L$22,3))</f>
        <v>9</v>
      </c>
      <c r="K6861" s="11">
        <v>149</v>
      </c>
      <c r="L6861" s="12">
        <v>0.5</v>
      </c>
      <c r="M6861" s="7">
        <f t="shared" si="322"/>
        <v>2015</v>
      </c>
      <c r="N6861" s="7">
        <f t="shared" si="323"/>
        <v>11</v>
      </c>
      <c r="O6861" s="30">
        <f t="shared" si="324"/>
        <v>74.5</v>
      </c>
    </row>
    <row r="6862" spans="2:15" x14ac:dyDescent="0.2">
      <c r="B6862" s="13">
        <v>58513</v>
      </c>
      <c r="C6862" s="14">
        <v>42320.286111111214</v>
      </c>
      <c r="D6862" s="7" t="s">
        <v>10</v>
      </c>
      <c r="E6862" s="13">
        <v>2177</v>
      </c>
      <c r="F6862" s="7" t="s">
        <v>35</v>
      </c>
      <c r="G6862" s="7" t="s">
        <v>11</v>
      </c>
      <c r="H6862" s="13">
        <v>7.5</v>
      </c>
      <c r="I6862" s="13" t="str">
        <f>IF(G6862="Male",VLOOKUP(H6862,'Shoe size conversion table'!$B$6:$D$22,2),VLOOKUP(H6862,'Shoe size conversion table'!$J$6:$L$22,2))</f>
        <v>40-41</v>
      </c>
      <c r="J6862" s="13">
        <f>IF(G6862="Male",VLOOKUP(H6862,'Shoe size conversion table'!$B$6:$D$22,3),VLOOKUP(H6862,'Shoe size conversion table'!$J$6:$L$22,3))</f>
        <v>7</v>
      </c>
      <c r="K6862" s="11">
        <v>169</v>
      </c>
      <c r="L6862" s="12">
        <v>0</v>
      </c>
      <c r="M6862" s="7">
        <f t="shared" si="322"/>
        <v>2015</v>
      </c>
      <c r="N6862" s="7">
        <f t="shared" si="323"/>
        <v>11</v>
      </c>
      <c r="O6862" s="30">
        <f t="shared" si="324"/>
        <v>169</v>
      </c>
    </row>
    <row r="6863" spans="2:15" x14ac:dyDescent="0.2">
      <c r="B6863" s="13">
        <v>58513</v>
      </c>
      <c r="C6863" s="14">
        <v>42320.286111111214</v>
      </c>
      <c r="D6863" s="7" t="s">
        <v>10</v>
      </c>
      <c r="E6863" s="13">
        <v>2226</v>
      </c>
      <c r="F6863" s="7" t="s">
        <v>34</v>
      </c>
      <c r="G6863" s="7" t="s">
        <v>11</v>
      </c>
      <c r="H6863" s="13">
        <v>10</v>
      </c>
      <c r="I6863" s="13">
        <f>IF(G6863="Male",VLOOKUP(H6863,'Shoe size conversion table'!$B$6:$D$22,2),VLOOKUP(H6863,'Shoe size conversion table'!$J$6:$L$22,2))</f>
        <v>43</v>
      </c>
      <c r="J6863" s="13">
        <f>IF(G6863="Male",VLOOKUP(H6863,'Shoe size conversion table'!$B$6:$D$22,3),VLOOKUP(H6863,'Shoe size conversion table'!$J$6:$L$22,3))</f>
        <v>9.5</v>
      </c>
      <c r="K6863" s="11">
        <v>139</v>
      </c>
      <c r="L6863" s="12">
        <v>0.5</v>
      </c>
      <c r="M6863" s="7">
        <f t="shared" si="322"/>
        <v>2015</v>
      </c>
      <c r="N6863" s="7">
        <f t="shared" si="323"/>
        <v>11</v>
      </c>
      <c r="O6863" s="30">
        <f t="shared" si="324"/>
        <v>69.5</v>
      </c>
    </row>
    <row r="6864" spans="2:15" x14ac:dyDescent="0.2">
      <c r="B6864" s="13">
        <v>58514</v>
      </c>
      <c r="C6864" s="14">
        <v>42320.436111111107</v>
      </c>
      <c r="D6864" s="7" t="s">
        <v>10</v>
      </c>
      <c r="E6864" s="13">
        <v>2182</v>
      </c>
      <c r="F6864" s="7" t="s">
        <v>35</v>
      </c>
      <c r="G6864" s="7" t="s">
        <v>11</v>
      </c>
      <c r="H6864" s="13">
        <v>8.5</v>
      </c>
      <c r="I6864" s="13" t="str">
        <f>IF(G6864="Male",VLOOKUP(H6864,'Shoe size conversion table'!$B$6:$D$22,2),VLOOKUP(H6864,'Shoe size conversion table'!$J$6:$L$22,2))</f>
        <v>41-42</v>
      </c>
      <c r="J6864" s="13">
        <f>IF(G6864="Male",VLOOKUP(H6864,'Shoe size conversion table'!$B$6:$D$22,3),VLOOKUP(H6864,'Shoe size conversion table'!$J$6:$L$22,3))</f>
        <v>8</v>
      </c>
      <c r="K6864" s="11">
        <v>159</v>
      </c>
      <c r="L6864" s="12">
        <v>0.3</v>
      </c>
      <c r="M6864" s="7">
        <f t="shared" si="322"/>
        <v>2015</v>
      </c>
      <c r="N6864" s="7">
        <f t="shared" si="323"/>
        <v>11</v>
      </c>
      <c r="O6864" s="30">
        <f t="shared" si="324"/>
        <v>111.3</v>
      </c>
    </row>
    <row r="6865" spans="2:15" x14ac:dyDescent="0.2">
      <c r="B6865" s="13">
        <v>58515</v>
      </c>
      <c r="C6865" s="14">
        <v>42320.436111111107</v>
      </c>
      <c r="D6865" s="7" t="s">
        <v>7</v>
      </c>
      <c r="E6865" s="13">
        <v>2184</v>
      </c>
      <c r="F6865" s="7" t="s">
        <v>48</v>
      </c>
      <c r="G6865" s="7" t="s">
        <v>12</v>
      </c>
      <c r="H6865" s="13">
        <v>9</v>
      </c>
      <c r="I6865" s="13" t="str">
        <f>IF(G6865="Male",VLOOKUP(H6865,'Shoe size conversion table'!$B$6:$D$22,2),VLOOKUP(H6865,'Shoe size conversion table'!$J$6:$L$22,2))</f>
        <v>39-40</v>
      </c>
      <c r="J6865" s="13">
        <f>IF(G6865="Male",VLOOKUP(H6865,'Shoe size conversion table'!$B$6:$D$22,3),VLOOKUP(H6865,'Shoe size conversion table'!$J$6:$L$22,3))</f>
        <v>7</v>
      </c>
      <c r="K6865" s="11">
        <v>179</v>
      </c>
      <c r="L6865" s="12">
        <v>0</v>
      </c>
      <c r="M6865" s="7">
        <f t="shared" si="322"/>
        <v>2015</v>
      </c>
      <c r="N6865" s="7">
        <f t="shared" si="323"/>
        <v>11</v>
      </c>
      <c r="O6865" s="30">
        <f t="shared" si="324"/>
        <v>179</v>
      </c>
    </row>
    <row r="6866" spans="2:15" x14ac:dyDescent="0.2">
      <c r="B6866" s="13">
        <v>58516</v>
      </c>
      <c r="C6866" s="14">
        <v>42320.446111111247</v>
      </c>
      <c r="D6866" s="7" t="s">
        <v>7</v>
      </c>
      <c r="E6866" s="13">
        <v>2207</v>
      </c>
      <c r="F6866" s="7" t="s">
        <v>48</v>
      </c>
      <c r="G6866" s="7" t="s">
        <v>11</v>
      </c>
      <c r="H6866" s="13">
        <v>9.5</v>
      </c>
      <c r="I6866" s="13" t="str">
        <f>IF(G6866="Male",VLOOKUP(H6866,'Shoe size conversion table'!$B$6:$D$22,2),VLOOKUP(H6866,'Shoe size conversion table'!$J$6:$L$22,2))</f>
        <v>42-43</v>
      </c>
      <c r="J6866" s="13">
        <f>IF(G6866="Male",VLOOKUP(H6866,'Shoe size conversion table'!$B$6:$D$22,3),VLOOKUP(H6866,'Shoe size conversion table'!$J$6:$L$22,3))</f>
        <v>9</v>
      </c>
      <c r="K6866" s="11">
        <v>189</v>
      </c>
      <c r="L6866" s="12">
        <v>0.5</v>
      </c>
      <c r="M6866" s="7">
        <f t="shared" si="322"/>
        <v>2015</v>
      </c>
      <c r="N6866" s="7">
        <f t="shared" si="323"/>
        <v>11</v>
      </c>
      <c r="O6866" s="30">
        <f t="shared" si="324"/>
        <v>94.5</v>
      </c>
    </row>
    <row r="6867" spans="2:15" x14ac:dyDescent="0.2">
      <c r="B6867" s="13">
        <v>58517</v>
      </c>
      <c r="C6867" s="14">
        <v>42320.486111111306</v>
      </c>
      <c r="D6867" s="7" t="s">
        <v>8</v>
      </c>
      <c r="E6867" s="13">
        <v>2234</v>
      </c>
      <c r="F6867" s="7" t="s">
        <v>37</v>
      </c>
      <c r="G6867" s="7" t="s">
        <v>11</v>
      </c>
      <c r="H6867" s="13">
        <v>10.5</v>
      </c>
      <c r="I6867" s="13" t="str">
        <f>IF(G6867="Male",VLOOKUP(H6867,'Shoe size conversion table'!$B$6:$D$22,2),VLOOKUP(H6867,'Shoe size conversion table'!$J$6:$L$22,2))</f>
        <v>43-44</v>
      </c>
      <c r="J6867" s="13">
        <f>IF(G6867="Male",VLOOKUP(H6867,'Shoe size conversion table'!$B$6:$D$22,3),VLOOKUP(H6867,'Shoe size conversion table'!$J$6:$L$22,3))</f>
        <v>10</v>
      </c>
      <c r="K6867" s="11">
        <v>179</v>
      </c>
      <c r="L6867" s="12">
        <v>0</v>
      </c>
      <c r="M6867" s="7">
        <f t="shared" si="322"/>
        <v>2015</v>
      </c>
      <c r="N6867" s="7">
        <f t="shared" si="323"/>
        <v>11</v>
      </c>
      <c r="O6867" s="30">
        <f t="shared" si="324"/>
        <v>179</v>
      </c>
    </row>
    <row r="6868" spans="2:15" x14ac:dyDescent="0.2">
      <c r="B6868" s="13">
        <v>58518</v>
      </c>
      <c r="C6868" s="14">
        <v>42320.496111111213</v>
      </c>
      <c r="D6868" s="7" t="s">
        <v>7</v>
      </c>
      <c r="E6868" s="13">
        <v>2178</v>
      </c>
      <c r="F6868" s="7" t="s">
        <v>53</v>
      </c>
      <c r="G6868" s="7" t="s">
        <v>11</v>
      </c>
      <c r="H6868" s="13">
        <v>9.5</v>
      </c>
      <c r="I6868" s="13" t="str">
        <f>IF(G6868="Male",VLOOKUP(H6868,'Shoe size conversion table'!$B$6:$D$22,2),VLOOKUP(H6868,'Shoe size conversion table'!$J$6:$L$22,2))</f>
        <v>42-43</v>
      </c>
      <c r="J6868" s="13">
        <f>IF(G6868="Male",VLOOKUP(H6868,'Shoe size conversion table'!$B$6:$D$22,3),VLOOKUP(H6868,'Shoe size conversion table'!$J$6:$L$22,3))</f>
        <v>9</v>
      </c>
      <c r="K6868" s="11">
        <v>149</v>
      </c>
      <c r="L6868" s="12">
        <v>0.3</v>
      </c>
      <c r="M6868" s="7">
        <f t="shared" si="322"/>
        <v>2015</v>
      </c>
      <c r="N6868" s="7">
        <f t="shared" si="323"/>
        <v>11</v>
      </c>
      <c r="O6868" s="30">
        <f t="shared" si="324"/>
        <v>104.3</v>
      </c>
    </row>
    <row r="6869" spans="2:15" x14ac:dyDescent="0.2">
      <c r="B6869" s="13">
        <v>58519</v>
      </c>
      <c r="C6869" s="14">
        <v>42320.636111111213</v>
      </c>
      <c r="D6869" s="7" t="s">
        <v>10</v>
      </c>
      <c r="E6869" s="13">
        <v>2209</v>
      </c>
      <c r="F6869" s="7" t="s">
        <v>34</v>
      </c>
      <c r="G6869" s="7" t="s">
        <v>12</v>
      </c>
      <c r="H6869" s="13">
        <v>8.5</v>
      </c>
      <c r="I6869" s="13">
        <f>IF(G6869="Male",VLOOKUP(H6869,'Shoe size conversion table'!$B$6:$D$22,2),VLOOKUP(H6869,'Shoe size conversion table'!$J$6:$L$22,2))</f>
        <v>39</v>
      </c>
      <c r="J6869" s="13">
        <f>IF(G6869="Male",VLOOKUP(H6869,'Shoe size conversion table'!$B$6:$D$22,3),VLOOKUP(H6869,'Shoe size conversion table'!$J$6:$L$22,3))</f>
        <v>6.5</v>
      </c>
      <c r="K6869" s="11">
        <v>159</v>
      </c>
      <c r="L6869" s="12">
        <v>0</v>
      </c>
      <c r="M6869" s="7">
        <f t="shared" si="322"/>
        <v>2015</v>
      </c>
      <c r="N6869" s="7">
        <f t="shared" si="323"/>
        <v>11</v>
      </c>
      <c r="O6869" s="30">
        <f t="shared" si="324"/>
        <v>159</v>
      </c>
    </row>
    <row r="6870" spans="2:15" x14ac:dyDescent="0.2">
      <c r="B6870" s="13">
        <v>58520</v>
      </c>
      <c r="C6870" s="14">
        <v>42320.676111111214</v>
      </c>
      <c r="D6870" s="7" t="s">
        <v>8</v>
      </c>
      <c r="E6870" s="13">
        <v>2215</v>
      </c>
      <c r="F6870" s="7" t="s">
        <v>39</v>
      </c>
      <c r="G6870" s="7" t="s">
        <v>11</v>
      </c>
      <c r="H6870" s="13">
        <v>9</v>
      </c>
      <c r="I6870" s="13">
        <f>IF(G6870="Male",VLOOKUP(H6870,'Shoe size conversion table'!$B$6:$D$22,2),VLOOKUP(H6870,'Shoe size conversion table'!$J$6:$L$22,2))</f>
        <v>42</v>
      </c>
      <c r="J6870" s="13">
        <f>IF(G6870="Male",VLOOKUP(H6870,'Shoe size conversion table'!$B$6:$D$22,3),VLOOKUP(H6870,'Shoe size conversion table'!$J$6:$L$22,3))</f>
        <v>8.5</v>
      </c>
      <c r="K6870" s="11">
        <v>139</v>
      </c>
      <c r="L6870" s="12">
        <v>0</v>
      </c>
      <c r="M6870" s="7">
        <f t="shared" si="322"/>
        <v>2015</v>
      </c>
      <c r="N6870" s="7">
        <f t="shared" si="323"/>
        <v>11</v>
      </c>
      <c r="O6870" s="30">
        <f t="shared" si="324"/>
        <v>139</v>
      </c>
    </row>
    <row r="6871" spans="2:15" x14ac:dyDescent="0.2">
      <c r="B6871" s="13">
        <v>58521</v>
      </c>
      <c r="C6871" s="14">
        <v>42320.716111111105</v>
      </c>
      <c r="D6871" s="7" t="s">
        <v>7</v>
      </c>
      <c r="E6871" s="13">
        <v>2194</v>
      </c>
      <c r="F6871" s="7" t="s">
        <v>49</v>
      </c>
      <c r="G6871" s="7" t="s">
        <v>12</v>
      </c>
      <c r="H6871" s="13">
        <v>8.5</v>
      </c>
      <c r="I6871" s="13">
        <f>IF(G6871="Male",VLOOKUP(H6871,'Shoe size conversion table'!$B$6:$D$22,2),VLOOKUP(H6871,'Shoe size conversion table'!$J$6:$L$22,2))</f>
        <v>39</v>
      </c>
      <c r="J6871" s="13">
        <f>IF(G6871="Male",VLOOKUP(H6871,'Shoe size conversion table'!$B$6:$D$22,3),VLOOKUP(H6871,'Shoe size conversion table'!$J$6:$L$22,3))</f>
        <v>6.5</v>
      </c>
      <c r="K6871" s="11">
        <v>159</v>
      </c>
      <c r="L6871" s="12">
        <v>0.3</v>
      </c>
      <c r="M6871" s="7">
        <f t="shared" si="322"/>
        <v>2015</v>
      </c>
      <c r="N6871" s="7">
        <f t="shared" si="323"/>
        <v>11</v>
      </c>
      <c r="O6871" s="30">
        <f t="shared" si="324"/>
        <v>111.3</v>
      </c>
    </row>
    <row r="6872" spans="2:15" x14ac:dyDescent="0.2">
      <c r="B6872" s="13">
        <v>58522</v>
      </c>
      <c r="C6872" s="14">
        <v>42320.736111111109</v>
      </c>
      <c r="D6872" s="7" t="s">
        <v>8</v>
      </c>
      <c r="E6872" s="13">
        <v>2211</v>
      </c>
      <c r="F6872" s="7" t="s">
        <v>39</v>
      </c>
      <c r="G6872" s="7" t="s">
        <v>11</v>
      </c>
      <c r="H6872" s="13">
        <v>10</v>
      </c>
      <c r="I6872" s="13">
        <f>IF(G6872="Male",VLOOKUP(H6872,'Shoe size conversion table'!$B$6:$D$22,2),VLOOKUP(H6872,'Shoe size conversion table'!$J$6:$L$22,2))</f>
        <v>43</v>
      </c>
      <c r="J6872" s="13">
        <f>IF(G6872="Male",VLOOKUP(H6872,'Shoe size conversion table'!$B$6:$D$22,3),VLOOKUP(H6872,'Shoe size conversion table'!$J$6:$L$22,3))</f>
        <v>9.5</v>
      </c>
      <c r="K6872" s="11">
        <v>189</v>
      </c>
      <c r="L6872" s="12">
        <v>0.2</v>
      </c>
      <c r="M6872" s="7">
        <f t="shared" si="322"/>
        <v>2015</v>
      </c>
      <c r="N6872" s="7">
        <f t="shared" si="323"/>
        <v>11</v>
      </c>
      <c r="O6872" s="30">
        <f t="shared" si="324"/>
        <v>151.20000000000002</v>
      </c>
    </row>
    <row r="6873" spans="2:15" x14ac:dyDescent="0.2">
      <c r="B6873" s="13">
        <v>58523</v>
      </c>
      <c r="C6873" s="14">
        <v>42320.75611111131</v>
      </c>
      <c r="D6873" s="7" t="s">
        <v>7</v>
      </c>
      <c r="E6873" s="13">
        <v>2165</v>
      </c>
      <c r="F6873" s="7" t="s">
        <v>45</v>
      </c>
      <c r="G6873" s="7" t="s">
        <v>11</v>
      </c>
      <c r="H6873" s="13">
        <v>9.5</v>
      </c>
      <c r="I6873" s="13" t="str">
        <f>IF(G6873="Male",VLOOKUP(H6873,'Shoe size conversion table'!$B$6:$D$22,2),VLOOKUP(H6873,'Shoe size conversion table'!$J$6:$L$22,2))</f>
        <v>42-43</v>
      </c>
      <c r="J6873" s="13">
        <f>IF(G6873="Male",VLOOKUP(H6873,'Shoe size conversion table'!$B$6:$D$22,3),VLOOKUP(H6873,'Shoe size conversion table'!$J$6:$L$22,3))</f>
        <v>9</v>
      </c>
      <c r="K6873" s="11">
        <v>179</v>
      </c>
      <c r="L6873" s="12">
        <v>0</v>
      </c>
      <c r="M6873" s="7">
        <f t="shared" si="322"/>
        <v>2015</v>
      </c>
      <c r="N6873" s="7">
        <f t="shared" si="323"/>
        <v>11</v>
      </c>
      <c r="O6873" s="30">
        <f t="shared" si="324"/>
        <v>179</v>
      </c>
    </row>
    <row r="6874" spans="2:15" x14ac:dyDescent="0.2">
      <c r="B6874" s="13">
        <v>58524</v>
      </c>
      <c r="C6874" s="14">
        <v>42320.886111111249</v>
      </c>
      <c r="D6874" s="7" t="s">
        <v>7</v>
      </c>
      <c r="E6874" s="13">
        <v>2181</v>
      </c>
      <c r="F6874" s="7" t="s">
        <v>51</v>
      </c>
      <c r="G6874" s="7" t="s">
        <v>11</v>
      </c>
      <c r="H6874" s="13">
        <v>9.5</v>
      </c>
      <c r="I6874" s="13" t="str">
        <f>IF(G6874="Male",VLOOKUP(H6874,'Shoe size conversion table'!$B$6:$D$22,2),VLOOKUP(H6874,'Shoe size conversion table'!$J$6:$L$22,2))</f>
        <v>42-43</v>
      </c>
      <c r="J6874" s="13">
        <f>IF(G6874="Male",VLOOKUP(H6874,'Shoe size conversion table'!$B$6:$D$22,3),VLOOKUP(H6874,'Shoe size conversion table'!$J$6:$L$22,3))</f>
        <v>9</v>
      </c>
      <c r="K6874" s="11">
        <v>149</v>
      </c>
      <c r="L6874" s="12">
        <v>0.5</v>
      </c>
      <c r="M6874" s="7">
        <f t="shared" si="322"/>
        <v>2015</v>
      </c>
      <c r="N6874" s="7">
        <f t="shared" si="323"/>
        <v>11</v>
      </c>
      <c r="O6874" s="30">
        <f t="shared" si="324"/>
        <v>74.5</v>
      </c>
    </row>
    <row r="6875" spans="2:15" x14ac:dyDescent="0.2">
      <c r="B6875" s="13">
        <v>58525</v>
      </c>
      <c r="C6875" s="14">
        <v>42320.916111111212</v>
      </c>
      <c r="D6875" s="7" t="s">
        <v>8</v>
      </c>
      <c r="E6875" s="13">
        <v>2209</v>
      </c>
      <c r="F6875" s="7" t="s">
        <v>39</v>
      </c>
      <c r="G6875" s="7" t="s">
        <v>12</v>
      </c>
      <c r="H6875" s="13">
        <v>8.5</v>
      </c>
      <c r="I6875" s="13">
        <f>IF(G6875="Male",VLOOKUP(H6875,'Shoe size conversion table'!$B$6:$D$22,2),VLOOKUP(H6875,'Shoe size conversion table'!$J$6:$L$22,2))</f>
        <v>39</v>
      </c>
      <c r="J6875" s="13">
        <f>IF(G6875="Male",VLOOKUP(H6875,'Shoe size conversion table'!$B$6:$D$22,3),VLOOKUP(H6875,'Shoe size conversion table'!$J$6:$L$22,3))</f>
        <v>6.5</v>
      </c>
      <c r="K6875" s="11">
        <v>149</v>
      </c>
      <c r="L6875" s="12">
        <v>0.3</v>
      </c>
      <c r="M6875" s="7">
        <f t="shared" si="322"/>
        <v>2015</v>
      </c>
      <c r="N6875" s="7">
        <f t="shared" si="323"/>
        <v>11</v>
      </c>
      <c r="O6875" s="30">
        <f t="shared" si="324"/>
        <v>104.3</v>
      </c>
    </row>
    <row r="6876" spans="2:15" x14ac:dyDescent="0.2">
      <c r="B6876" s="13">
        <v>58526</v>
      </c>
      <c r="C6876" s="14">
        <v>42320.956111111103</v>
      </c>
      <c r="D6876" s="7" t="s">
        <v>10</v>
      </c>
      <c r="E6876" s="13">
        <v>2203</v>
      </c>
      <c r="F6876" s="7" t="s">
        <v>34</v>
      </c>
      <c r="G6876" s="7" t="s">
        <v>12</v>
      </c>
      <c r="H6876" s="13">
        <v>9.5</v>
      </c>
      <c r="I6876" s="13">
        <f>IF(G6876="Male",VLOOKUP(H6876,'Shoe size conversion table'!$B$6:$D$22,2),VLOOKUP(H6876,'Shoe size conversion table'!$J$6:$L$22,2))</f>
        <v>40</v>
      </c>
      <c r="J6876" s="13">
        <f>IF(G6876="Male",VLOOKUP(H6876,'Shoe size conversion table'!$B$6:$D$22,3),VLOOKUP(H6876,'Shoe size conversion table'!$J$6:$L$22,3))</f>
        <v>7.5</v>
      </c>
      <c r="K6876" s="11">
        <v>139</v>
      </c>
      <c r="L6876" s="12">
        <v>0.1</v>
      </c>
      <c r="M6876" s="7">
        <f t="shared" si="322"/>
        <v>2015</v>
      </c>
      <c r="N6876" s="7">
        <f t="shared" si="323"/>
        <v>11</v>
      </c>
      <c r="O6876" s="30">
        <f t="shared" si="324"/>
        <v>125.10000000000001</v>
      </c>
    </row>
    <row r="6877" spans="2:15" x14ac:dyDescent="0.2">
      <c r="B6877" s="13">
        <v>58527</v>
      </c>
      <c r="C6877" s="14">
        <v>42320.996111111104</v>
      </c>
      <c r="D6877" s="7" t="s">
        <v>7</v>
      </c>
      <c r="E6877" s="13">
        <v>2211</v>
      </c>
      <c r="F6877" s="7" t="s">
        <v>55</v>
      </c>
      <c r="G6877" s="7" t="s">
        <v>11</v>
      </c>
      <c r="H6877" s="13">
        <v>9.5</v>
      </c>
      <c r="I6877" s="13" t="str">
        <f>IF(G6877="Male",VLOOKUP(H6877,'Shoe size conversion table'!$B$6:$D$22,2),VLOOKUP(H6877,'Shoe size conversion table'!$J$6:$L$22,2))</f>
        <v>42-43</v>
      </c>
      <c r="J6877" s="13">
        <f>IF(G6877="Male",VLOOKUP(H6877,'Shoe size conversion table'!$B$6:$D$22,3),VLOOKUP(H6877,'Shoe size conversion table'!$J$6:$L$22,3))</f>
        <v>9</v>
      </c>
      <c r="K6877" s="11">
        <v>139</v>
      </c>
      <c r="L6877" s="12">
        <v>0</v>
      </c>
      <c r="M6877" s="7">
        <f t="shared" si="322"/>
        <v>2015</v>
      </c>
      <c r="N6877" s="7">
        <f t="shared" si="323"/>
        <v>11</v>
      </c>
      <c r="O6877" s="30">
        <f t="shared" si="324"/>
        <v>139</v>
      </c>
    </row>
    <row r="6878" spans="2:15" x14ac:dyDescent="0.2">
      <c r="B6878" s="13">
        <v>58528</v>
      </c>
      <c r="C6878" s="14">
        <v>42321.026111111249</v>
      </c>
      <c r="D6878" s="7" t="s">
        <v>7</v>
      </c>
      <c r="E6878" s="13">
        <v>2228</v>
      </c>
      <c r="F6878" s="7" t="s">
        <v>48</v>
      </c>
      <c r="G6878" s="7" t="s">
        <v>12</v>
      </c>
      <c r="H6878" s="13">
        <v>9</v>
      </c>
      <c r="I6878" s="13" t="str">
        <f>IF(G6878="Male",VLOOKUP(H6878,'Shoe size conversion table'!$B$6:$D$22,2),VLOOKUP(H6878,'Shoe size conversion table'!$J$6:$L$22,2))</f>
        <v>39-40</v>
      </c>
      <c r="J6878" s="13">
        <f>IF(G6878="Male",VLOOKUP(H6878,'Shoe size conversion table'!$B$6:$D$22,3),VLOOKUP(H6878,'Shoe size conversion table'!$J$6:$L$22,3))</f>
        <v>7</v>
      </c>
      <c r="K6878" s="11">
        <v>159</v>
      </c>
      <c r="L6878" s="12">
        <v>0.5</v>
      </c>
      <c r="M6878" s="7">
        <f t="shared" si="322"/>
        <v>2015</v>
      </c>
      <c r="N6878" s="7">
        <f t="shared" si="323"/>
        <v>11</v>
      </c>
      <c r="O6878" s="30">
        <f t="shared" si="324"/>
        <v>79.5</v>
      </c>
    </row>
    <row r="6879" spans="2:15" x14ac:dyDescent="0.2">
      <c r="B6879" s="13">
        <v>58529</v>
      </c>
      <c r="C6879" s="14">
        <v>42321.206111111307</v>
      </c>
      <c r="D6879" s="7" t="s">
        <v>10</v>
      </c>
      <c r="E6879" s="13">
        <v>2201</v>
      </c>
      <c r="F6879" s="7" t="s">
        <v>35</v>
      </c>
      <c r="G6879" s="7" t="s">
        <v>11</v>
      </c>
      <c r="H6879" s="13">
        <v>10.5</v>
      </c>
      <c r="I6879" s="13" t="str">
        <f>IF(G6879="Male",VLOOKUP(H6879,'Shoe size conversion table'!$B$6:$D$22,2),VLOOKUP(H6879,'Shoe size conversion table'!$J$6:$L$22,2))</f>
        <v>43-44</v>
      </c>
      <c r="J6879" s="13">
        <f>IF(G6879="Male",VLOOKUP(H6879,'Shoe size conversion table'!$B$6:$D$22,3),VLOOKUP(H6879,'Shoe size conversion table'!$J$6:$L$22,3))</f>
        <v>10</v>
      </c>
      <c r="K6879" s="11">
        <v>199</v>
      </c>
      <c r="L6879" s="12">
        <v>0</v>
      </c>
      <c r="M6879" s="7">
        <f t="shared" si="322"/>
        <v>2015</v>
      </c>
      <c r="N6879" s="7">
        <f t="shared" si="323"/>
        <v>11</v>
      </c>
      <c r="O6879" s="30">
        <f t="shared" si="324"/>
        <v>199</v>
      </c>
    </row>
    <row r="6880" spans="2:15" x14ac:dyDescent="0.2">
      <c r="B6880" s="13">
        <v>58530</v>
      </c>
      <c r="C6880" s="14">
        <v>42321.446111111247</v>
      </c>
      <c r="D6880" s="7" t="s">
        <v>7</v>
      </c>
      <c r="E6880" s="13">
        <v>2241</v>
      </c>
      <c r="F6880" s="7" t="s">
        <v>48</v>
      </c>
      <c r="G6880" s="7" t="s">
        <v>11</v>
      </c>
      <c r="H6880" s="13">
        <v>10</v>
      </c>
      <c r="I6880" s="13">
        <f>IF(G6880="Male",VLOOKUP(H6880,'Shoe size conversion table'!$B$6:$D$22,2),VLOOKUP(H6880,'Shoe size conversion table'!$J$6:$L$22,2))</f>
        <v>43</v>
      </c>
      <c r="J6880" s="13">
        <f>IF(G6880="Male",VLOOKUP(H6880,'Shoe size conversion table'!$B$6:$D$22,3),VLOOKUP(H6880,'Shoe size conversion table'!$J$6:$L$22,3))</f>
        <v>9.5</v>
      </c>
      <c r="K6880" s="11">
        <v>189</v>
      </c>
      <c r="L6880" s="12">
        <v>0.5</v>
      </c>
      <c r="M6880" s="7">
        <f t="shared" si="322"/>
        <v>2015</v>
      </c>
      <c r="N6880" s="7">
        <f t="shared" si="323"/>
        <v>11</v>
      </c>
      <c r="O6880" s="30">
        <f t="shared" si="324"/>
        <v>94.5</v>
      </c>
    </row>
    <row r="6881" spans="2:15" x14ac:dyDescent="0.2">
      <c r="B6881" s="13">
        <v>58531</v>
      </c>
      <c r="C6881" s="14">
        <v>42321.496111111213</v>
      </c>
      <c r="D6881" s="7" t="s">
        <v>7</v>
      </c>
      <c r="E6881" s="13">
        <v>2184</v>
      </c>
      <c r="F6881" s="7" t="s">
        <v>51</v>
      </c>
      <c r="G6881" s="7" t="s">
        <v>12</v>
      </c>
      <c r="H6881" s="13">
        <v>10.5</v>
      </c>
      <c r="I6881" s="13">
        <f>IF(G6881="Male",VLOOKUP(H6881,'Shoe size conversion table'!$B$6:$D$22,2),VLOOKUP(H6881,'Shoe size conversion table'!$J$6:$L$22,2))</f>
        <v>41</v>
      </c>
      <c r="J6881" s="13">
        <f>IF(G6881="Male",VLOOKUP(H6881,'Shoe size conversion table'!$B$6:$D$22,3),VLOOKUP(H6881,'Shoe size conversion table'!$J$6:$L$22,3))</f>
        <v>8.5</v>
      </c>
      <c r="K6881" s="11">
        <v>139</v>
      </c>
      <c r="L6881" s="12">
        <v>0</v>
      </c>
      <c r="M6881" s="7">
        <f t="shared" si="322"/>
        <v>2015</v>
      </c>
      <c r="N6881" s="7">
        <f t="shared" si="323"/>
        <v>11</v>
      </c>
      <c r="O6881" s="30">
        <f t="shared" si="324"/>
        <v>139</v>
      </c>
    </row>
    <row r="6882" spans="2:15" x14ac:dyDescent="0.2">
      <c r="B6882" s="13">
        <v>58532</v>
      </c>
      <c r="C6882" s="14">
        <v>42321.60611111125</v>
      </c>
      <c r="D6882" s="7" t="s">
        <v>10</v>
      </c>
      <c r="E6882" s="13">
        <v>2193</v>
      </c>
      <c r="F6882" s="7" t="s">
        <v>34</v>
      </c>
      <c r="G6882" s="7" t="s">
        <v>11</v>
      </c>
      <c r="H6882" s="13">
        <v>10</v>
      </c>
      <c r="I6882" s="13">
        <f>IF(G6882="Male",VLOOKUP(H6882,'Shoe size conversion table'!$B$6:$D$22,2),VLOOKUP(H6882,'Shoe size conversion table'!$J$6:$L$22,2))</f>
        <v>43</v>
      </c>
      <c r="J6882" s="13">
        <f>IF(G6882="Male",VLOOKUP(H6882,'Shoe size conversion table'!$B$6:$D$22,3),VLOOKUP(H6882,'Shoe size conversion table'!$J$6:$L$22,3))</f>
        <v>9.5</v>
      </c>
      <c r="K6882" s="11">
        <v>199</v>
      </c>
      <c r="L6882" s="12">
        <v>0.5</v>
      </c>
      <c r="M6882" s="7">
        <f t="shared" si="322"/>
        <v>2015</v>
      </c>
      <c r="N6882" s="7">
        <f t="shared" si="323"/>
        <v>11</v>
      </c>
      <c r="O6882" s="30">
        <f t="shared" si="324"/>
        <v>99.5</v>
      </c>
    </row>
    <row r="6883" spans="2:15" x14ac:dyDescent="0.2">
      <c r="B6883" s="13">
        <v>58533</v>
      </c>
      <c r="C6883" s="14">
        <v>42321.60611111125</v>
      </c>
      <c r="D6883" s="7" t="s">
        <v>8</v>
      </c>
      <c r="E6883" s="13">
        <v>2158</v>
      </c>
      <c r="F6883" s="7" t="s">
        <v>38</v>
      </c>
      <c r="G6883" s="7" t="s">
        <v>11</v>
      </c>
      <c r="H6883" s="13">
        <v>15</v>
      </c>
      <c r="I6883" s="13">
        <f>IF(G6883="Male",VLOOKUP(H6883,'Shoe size conversion table'!$B$6:$D$22,2),VLOOKUP(H6883,'Shoe size conversion table'!$J$6:$L$22,2))</f>
        <v>48</v>
      </c>
      <c r="J6883" s="13">
        <f>IF(G6883="Male",VLOOKUP(H6883,'Shoe size conversion table'!$B$6:$D$22,3),VLOOKUP(H6883,'Shoe size conversion table'!$J$6:$L$22,3))</f>
        <v>14.5</v>
      </c>
      <c r="K6883" s="11">
        <v>139</v>
      </c>
      <c r="L6883" s="12">
        <v>0</v>
      </c>
      <c r="M6883" s="7">
        <f t="shared" si="322"/>
        <v>2015</v>
      </c>
      <c r="N6883" s="7">
        <f t="shared" si="323"/>
        <v>11</v>
      </c>
      <c r="O6883" s="30">
        <f t="shared" si="324"/>
        <v>139</v>
      </c>
    </row>
    <row r="6884" spans="2:15" x14ac:dyDescent="0.2">
      <c r="B6884" s="13">
        <v>58534</v>
      </c>
      <c r="C6884" s="14">
        <v>42321.646111111106</v>
      </c>
      <c r="D6884" s="7" t="s">
        <v>9</v>
      </c>
      <c r="E6884" s="13">
        <v>2233</v>
      </c>
      <c r="F6884" s="7" t="s">
        <v>62</v>
      </c>
      <c r="G6884" s="7" t="s">
        <v>11</v>
      </c>
      <c r="H6884" s="13">
        <v>10.5</v>
      </c>
      <c r="I6884" s="13" t="str">
        <f>IF(G6884="Male",VLOOKUP(H6884,'Shoe size conversion table'!$B$6:$D$22,2),VLOOKUP(H6884,'Shoe size conversion table'!$J$6:$L$22,2))</f>
        <v>43-44</v>
      </c>
      <c r="J6884" s="13">
        <f>IF(G6884="Male",VLOOKUP(H6884,'Shoe size conversion table'!$B$6:$D$22,3),VLOOKUP(H6884,'Shoe size conversion table'!$J$6:$L$22,3))</f>
        <v>10</v>
      </c>
      <c r="K6884" s="11">
        <v>139</v>
      </c>
      <c r="L6884" s="12">
        <v>0</v>
      </c>
      <c r="M6884" s="7">
        <f t="shared" si="322"/>
        <v>2015</v>
      </c>
      <c r="N6884" s="7">
        <f t="shared" si="323"/>
        <v>11</v>
      </c>
      <c r="O6884" s="30">
        <f t="shared" si="324"/>
        <v>139</v>
      </c>
    </row>
    <row r="6885" spans="2:15" x14ac:dyDescent="0.2">
      <c r="B6885" s="13">
        <v>58535</v>
      </c>
      <c r="C6885" s="14">
        <v>42321.676111111214</v>
      </c>
      <c r="D6885" s="7" t="s">
        <v>9</v>
      </c>
      <c r="E6885" s="13">
        <v>2165</v>
      </c>
      <c r="F6885" s="7" t="s">
        <v>61</v>
      </c>
      <c r="G6885" s="7" t="s">
        <v>12</v>
      </c>
      <c r="H6885" s="13">
        <v>6</v>
      </c>
      <c r="I6885" s="13" t="str">
        <f>IF(G6885="Male",VLOOKUP(H6885,'Shoe size conversion table'!$B$6:$D$22,2),VLOOKUP(H6885,'Shoe size conversion table'!$J$6:$L$22,2))</f>
        <v>36-37</v>
      </c>
      <c r="J6885" s="13">
        <f>IF(G6885="Male",VLOOKUP(H6885,'Shoe size conversion table'!$B$6:$D$22,3),VLOOKUP(H6885,'Shoe size conversion table'!$J$6:$L$22,3))</f>
        <v>4</v>
      </c>
      <c r="K6885" s="11">
        <v>199</v>
      </c>
      <c r="L6885" s="12">
        <v>0</v>
      </c>
      <c r="M6885" s="7">
        <f t="shared" si="322"/>
        <v>2015</v>
      </c>
      <c r="N6885" s="7">
        <f t="shared" si="323"/>
        <v>11</v>
      </c>
      <c r="O6885" s="30">
        <f t="shared" si="324"/>
        <v>199</v>
      </c>
    </row>
    <row r="6886" spans="2:15" x14ac:dyDescent="0.2">
      <c r="B6886" s="13">
        <v>58535</v>
      </c>
      <c r="C6886" s="14">
        <v>42321.676111111214</v>
      </c>
      <c r="D6886" s="7" t="s">
        <v>9</v>
      </c>
      <c r="E6886" s="13">
        <v>2238</v>
      </c>
      <c r="F6886" s="7" t="s">
        <v>60</v>
      </c>
      <c r="G6886" s="7" t="s">
        <v>11</v>
      </c>
      <c r="H6886" s="13">
        <v>9</v>
      </c>
      <c r="I6886" s="13">
        <f>IF(G6886="Male",VLOOKUP(H6886,'Shoe size conversion table'!$B$6:$D$22,2),VLOOKUP(H6886,'Shoe size conversion table'!$J$6:$L$22,2))</f>
        <v>42</v>
      </c>
      <c r="J6886" s="13">
        <f>IF(G6886="Male",VLOOKUP(H6886,'Shoe size conversion table'!$B$6:$D$22,3),VLOOKUP(H6886,'Shoe size conversion table'!$J$6:$L$22,3))</f>
        <v>8.5</v>
      </c>
      <c r="K6886" s="11">
        <v>199</v>
      </c>
      <c r="L6886" s="12">
        <v>0.2</v>
      </c>
      <c r="M6886" s="7">
        <f t="shared" si="322"/>
        <v>2015</v>
      </c>
      <c r="N6886" s="7">
        <f t="shared" si="323"/>
        <v>11</v>
      </c>
      <c r="O6886" s="30">
        <f t="shared" si="324"/>
        <v>159.20000000000002</v>
      </c>
    </row>
    <row r="6887" spans="2:15" x14ac:dyDescent="0.2">
      <c r="B6887" s="13">
        <v>58536</v>
      </c>
      <c r="C6887" s="14">
        <v>42321.716111111105</v>
      </c>
      <c r="D6887" s="7" t="s">
        <v>7</v>
      </c>
      <c r="E6887" s="13">
        <v>2214</v>
      </c>
      <c r="F6887" s="7" t="s">
        <v>50</v>
      </c>
      <c r="G6887" s="7" t="s">
        <v>11</v>
      </c>
      <c r="H6887" s="13">
        <v>12</v>
      </c>
      <c r="I6887" s="13">
        <f>IF(G6887="Male",VLOOKUP(H6887,'Shoe size conversion table'!$B$6:$D$22,2),VLOOKUP(H6887,'Shoe size conversion table'!$J$6:$L$22,2))</f>
        <v>45</v>
      </c>
      <c r="J6887" s="13">
        <f>IF(G6887="Male",VLOOKUP(H6887,'Shoe size conversion table'!$B$6:$D$22,3),VLOOKUP(H6887,'Shoe size conversion table'!$J$6:$L$22,3))</f>
        <v>11.5</v>
      </c>
      <c r="K6887" s="11">
        <v>159</v>
      </c>
      <c r="L6887" s="12">
        <v>0.2</v>
      </c>
      <c r="M6887" s="7">
        <f t="shared" si="322"/>
        <v>2015</v>
      </c>
      <c r="N6887" s="7">
        <f t="shared" si="323"/>
        <v>11</v>
      </c>
      <c r="O6887" s="30">
        <f t="shared" si="324"/>
        <v>127.2</v>
      </c>
    </row>
    <row r="6888" spans="2:15" x14ac:dyDescent="0.2">
      <c r="B6888" s="13">
        <v>58537</v>
      </c>
      <c r="C6888" s="14">
        <v>42321.736111111306</v>
      </c>
      <c r="D6888" s="7" t="s">
        <v>10</v>
      </c>
      <c r="E6888" s="13">
        <v>2191</v>
      </c>
      <c r="F6888" s="7" t="s">
        <v>36</v>
      </c>
      <c r="G6888" s="7" t="s">
        <v>11</v>
      </c>
      <c r="H6888" s="13">
        <v>10</v>
      </c>
      <c r="I6888" s="13">
        <f>IF(G6888="Male",VLOOKUP(H6888,'Shoe size conversion table'!$B$6:$D$22,2),VLOOKUP(H6888,'Shoe size conversion table'!$J$6:$L$22,2))</f>
        <v>43</v>
      </c>
      <c r="J6888" s="13">
        <f>IF(G6888="Male",VLOOKUP(H6888,'Shoe size conversion table'!$B$6:$D$22,3),VLOOKUP(H6888,'Shoe size conversion table'!$J$6:$L$22,3))</f>
        <v>9.5</v>
      </c>
      <c r="K6888" s="11">
        <v>199</v>
      </c>
      <c r="L6888" s="12">
        <v>0.3</v>
      </c>
      <c r="M6888" s="7">
        <f t="shared" si="322"/>
        <v>2015</v>
      </c>
      <c r="N6888" s="7">
        <f t="shared" si="323"/>
        <v>11</v>
      </c>
      <c r="O6888" s="30">
        <f t="shared" si="324"/>
        <v>139.29999999999998</v>
      </c>
    </row>
    <row r="6889" spans="2:15" x14ac:dyDescent="0.2">
      <c r="B6889" s="13">
        <v>58538</v>
      </c>
      <c r="C6889" s="14">
        <v>42321.746111111104</v>
      </c>
      <c r="D6889" s="7" t="s">
        <v>8</v>
      </c>
      <c r="E6889" s="13">
        <v>2195</v>
      </c>
      <c r="F6889" s="7" t="s">
        <v>38</v>
      </c>
      <c r="G6889" s="7" t="s">
        <v>11</v>
      </c>
      <c r="H6889" s="13">
        <v>8.5</v>
      </c>
      <c r="I6889" s="13" t="str">
        <f>IF(G6889="Male",VLOOKUP(H6889,'Shoe size conversion table'!$B$6:$D$22,2),VLOOKUP(H6889,'Shoe size conversion table'!$J$6:$L$22,2))</f>
        <v>41-42</v>
      </c>
      <c r="J6889" s="13">
        <f>IF(G6889="Male",VLOOKUP(H6889,'Shoe size conversion table'!$B$6:$D$22,3),VLOOKUP(H6889,'Shoe size conversion table'!$J$6:$L$22,3))</f>
        <v>8</v>
      </c>
      <c r="K6889" s="11">
        <v>139</v>
      </c>
      <c r="L6889" s="12">
        <v>0</v>
      </c>
      <c r="M6889" s="7">
        <f t="shared" si="322"/>
        <v>2015</v>
      </c>
      <c r="N6889" s="7">
        <f t="shared" si="323"/>
        <v>11</v>
      </c>
      <c r="O6889" s="30">
        <f t="shared" si="324"/>
        <v>139</v>
      </c>
    </row>
    <row r="6890" spans="2:15" x14ac:dyDescent="0.2">
      <c r="B6890" s="13">
        <v>58539</v>
      </c>
      <c r="C6890" s="14">
        <v>42321.936111111252</v>
      </c>
      <c r="D6890" s="7" t="s">
        <v>8</v>
      </c>
      <c r="E6890" s="13">
        <v>2191</v>
      </c>
      <c r="F6890" s="7" t="s">
        <v>38</v>
      </c>
      <c r="G6890" s="7" t="s">
        <v>12</v>
      </c>
      <c r="H6890" s="13">
        <v>8.5</v>
      </c>
      <c r="I6890" s="13">
        <f>IF(G6890="Male",VLOOKUP(H6890,'Shoe size conversion table'!$B$6:$D$22,2),VLOOKUP(H6890,'Shoe size conversion table'!$J$6:$L$22,2))</f>
        <v>39</v>
      </c>
      <c r="J6890" s="13">
        <f>IF(G6890="Male",VLOOKUP(H6890,'Shoe size conversion table'!$B$6:$D$22,3),VLOOKUP(H6890,'Shoe size conversion table'!$J$6:$L$22,3))</f>
        <v>6.5</v>
      </c>
      <c r="K6890" s="11">
        <v>139</v>
      </c>
      <c r="L6890" s="12">
        <v>0</v>
      </c>
      <c r="M6890" s="7">
        <f t="shared" si="322"/>
        <v>2015</v>
      </c>
      <c r="N6890" s="7">
        <f t="shared" si="323"/>
        <v>11</v>
      </c>
      <c r="O6890" s="30">
        <f t="shared" si="324"/>
        <v>139</v>
      </c>
    </row>
    <row r="6891" spans="2:15" x14ac:dyDescent="0.2">
      <c r="B6891" s="13">
        <v>58540</v>
      </c>
      <c r="C6891" s="14">
        <v>42321.956111111103</v>
      </c>
      <c r="D6891" s="7" t="s">
        <v>7</v>
      </c>
      <c r="E6891" s="13">
        <v>2164</v>
      </c>
      <c r="F6891" s="7" t="s">
        <v>55</v>
      </c>
      <c r="G6891" s="7" t="s">
        <v>11</v>
      </c>
      <c r="H6891" s="13">
        <v>9</v>
      </c>
      <c r="I6891" s="13">
        <f>IF(G6891="Male",VLOOKUP(H6891,'Shoe size conversion table'!$B$6:$D$22,2),VLOOKUP(H6891,'Shoe size conversion table'!$J$6:$L$22,2))</f>
        <v>42</v>
      </c>
      <c r="J6891" s="13">
        <f>IF(G6891="Male",VLOOKUP(H6891,'Shoe size conversion table'!$B$6:$D$22,3),VLOOKUP(H6891,'Shoe size conversion table'!$J$6:$L$22,3))</f>
        <v>8.5</v>
      </c>
      <c r="K6891" s="11">
        <v>169</v>
      </c>
      <c r="L6891" s="12">
        <v>0</v>
      </c>
      <c r="M6891" s="7">
        <f t="shared" si="322"/>
        <v>2015</v>
      </c>
      <c r="N6891" s="7">
        <f t="shared" si="323"/>
        <v>11</v>
      </c>
      <c r="O6891" s="30">
        <f t="shared" si="324"/>
        <v>169</v>
      </c>
    </row>
    <row r="6892" spans="2:15" x14ac:dyDescent="0.2">
      <c r="B6892" s="13">
        <v>58541</v>
      </c>
      <c r="C6892" s="14">
        <v>42322.19611111121</v>
      </c>
      <c r="D6892" s="7" t="s">
        <v>9</v>
      </c>
      <c r="E6892" s="13">
        <v>2175</v>
      </c>
      <c r="F6892" s="7" t="s">
        <v>61</v>
      </c>
      <c r="G6892" s="7" t="s">
        <v>11</v>
      </c>
      <c r="H6892" s="13">
        <v>10</v>
      </c>
      <c r="I6892" s="13">
        <f>IF(G6892="Male",VLOOKUP(H6892,'Shoe size conversion table'!$B$6:$D$22,2),VLOOKUP(H6892,'Shoe size conversion table'!$J$6:$L$22,2))</f>
        <v>43</v>
      </c>
      <c r="J6892" s="13">
        <f>IF(G6892="Male",VLOOKUP(H6892,'Shoe size conversion table'!$B$6:$D$22,3),VLOOKUP(H6892,'Shoe size conversion table'!$J$6:$L$22,3))</f>
        <v>9.5</v>
      </c>
      <c r="K6892" s="11">
        <v>179</v>
      </c>
      <c r="L6892" s="12">
        <v>0.2</v>
      </c>
      <c r="M6892" s="7">
        <f t="shared" si="322"/>
        <v>2015</v>
      </c>
      <c r="N6892" s="7">
        <f t="shared" si="323"/>
        <v>11</v>
      </c>
      <c r="O6892" s="30">
        <f t="shared" si="324"/>
        <v>143.20000000000002</v>
      </c>
    </row>
    <row r="6893" spans="2:15" x14ac:dyDescent="0.2">
      <c r="B6893" s="13">
        <v>58542</v>
      </c>
      <c r="C6893" s="14">
        <v>42322.336111111304</v>
      </c>
      <c r="D6893" s="7" t="s">
        <v>8</v>
      </c>
      <c r="E6893" s="13">
        <v>2225</v>
      </c>
      <c r="F6893" s="7" t="s">
        <v>38</v>
      </c>
      <c r="G6893" s="7" t="s">
        <v>12</v>
      </c>
      <c r="H6893" s="13">
        <v>9.5</v>
      </c>
      <c r="I6893" s="13">
        <f>IF(G6893="Male",VLOOKUP(H6893,'Shoe size conversion table'!$B$6:$D$22,2),VLOOKUP(H6893,'Shoe size conversion table'!$J$6:$L$22,2))</f>
        <v>40</v>
      </c>
      <c r="J6893" s="13">
        <f>IF(G6893="Male",VLOOKUP(H6893,'Shoe size conversion table'!$B$6:$D$22,3),VLOOKUP(H6893,'Shoe size conversion table'!$J$6:$L$22,3))</f>
        <v>7.5</v>
      </c>
      <c r="K6893" s="11">
        <v>159</v>
      </c>
      <c r="L6893" s="12">
        <v>0</v>
      </c>
      <c r="M6893" s="7">
        <f t="shared" si="322"/>
        <v>2015</v>
      </c>
      <c r="N6893" s="7">
        <f t="shared" si="323"/>
        <v>11</v>
      </c>
      <c r="O6893" s="30">
        <f t="shared" si="324"/>
        <v>159</v>
      </c>
    </row>
    <row r="6894" spans="2:15" x14ac:dyDescent="0.2">
      <c r="B6894" s="13">
        <v>58543</v>
      </c>
      <c r="C6894" s="14">
        <v>42322.496111111213</v>
      </c>
      <c r="D6894" s="7" t="s">
        <v>10</v>
      </c>
      <c r="E6894" s="13">
        <v>2177</v>
      </c>
      <c r="F6894" s="7" t="s">
        <v>35</v>
      </c>
      <c r="G6894" s="7" t="s">
        <v>12</v>
      </c>
      <c r="H6894" s="13">
        <v>10.5</v>
      </c>
      <c r="I6894" s="13">
        <f>IF(G6894="Male",VLOOKUP(H6894,'Shoe size conversion table'!$B$6:$D$22,2),VLOOKUP(H6894,'Shoe size conversion table'!$J$6:$L$22,2))</f>
        <v>41</v>
      </c>
      <c r="J6894" s="13">
        <f>IF(G6894="Male",VLOOKUP(H6894,'Shoe size conversion table'!$B$6:$D$22,3),VLOOKUP(H6894,'Shoe size conversion table'!$J$6:$L$22,3))</f>
        <v>8.5</v>
      </c>
      <c r="K6894" s="11">
        <v>199</v>
      </c>
      <c r="L6894" s="12">
        <v>0.5</v>
      </c>
      <c r="M6894" s="7">
        <f t="shared" si="322"/>
        <v>2015</v>
      </c>
      <c r="N6894" s="7">
        <f t="shared" si="323"/>
        <v>11</v>
      </c>
      <c r="O6894" s="30">
        <f t="shared" si="324"/>
        <v>99.5</v>
      </c>
    </row>
    <row r="6895" spans="2:15" x14ac:dyDescent="0.2">
      <c r="B6895" s="13">
        <v>58544</v>
      </c>
      <c r="C6895" s="14">
        <v>42322.58611111121</v>
      </c>
      <c r="D6895" s="7" t="s">
        <v>7</v>
      </c>
      <c r="E6895" s="13">
        <v>2155</v>
      </c>
      <c r="F6895" s="7" t="s">
        <v>50</v>
      </c>
      <c r="G6895" s="7" t="s">
        <v>11</v>
      </c>
      <c r="H6895" s="13">
        <v>9.5</v>
      </c>
      <c r="I6895" s="13" t="str">
        <f>IF(G6895="Male",VLOOKUP(H6895,'Shoe size conversion table'!$B$6:$D$22,2),VLOOKUP(H6895,'Shoe size conversion table'!$J$6:$L$22,2))</f>
        <v>42-43</v>
      </c>
      <c r="J6895" s="13">
        <f>IF(G6895="Male",VLOOKUP(H6895,'Shoe size conversion table'!$B$6:$D$22,3),VLOOKUP(H6895,'Shoe size conversion table'!$J$6:$L$22,3))</f>
        <v>9</v>
      </c>
      <c r="K6895" s="11">
        <v>159</v>
      </c>
      <c r="L6895" s="12">
        <v>0</v>
      </c>
      <c r="M6895" s="7">
        <f t="shared" si="322"/>
        <v>2015</v>
      </c>
      <c r="N6895" s="7">
        <f t="shared" si="323"/>
        <v>11</v>
      </c>
      <c r="O6895" s="30">
        <f t="shared" si="324"/>
        <v>159</v>
      </c>
    </row>
    <row r="6896" spans="2:15" x14ac:dyDescent="0.2">
      <c r="B6896" s="13">
        <v>58545</v>
      </c>
      <c r="C6896" s="14">
        <v>42322.60611111125</v>
      </c>
      <c r="D6896" s="7" t="s">
        <v>10</v>
      </c>
      <c r="E6896" s="13">
        <v>2160</v>
      </c>
      <c r="F6896" s="7" t="s">
        <v>35</v>
      </c>
      <c r="G6896" s="7" t="s">
        <v>11</v>
      </c>
      <c r="H6896" s="13">
        <v>10.5</v>
      </c>
      <c r="I6896" s="13" t="str">
        <f>IF(G6896="Male",VLOOKUP(H6896,'Shoe size conversion table'!$B$6:$D$22,2),VLOOKUP(H6896,'Shoe size conversion table'!$J$6:$L$22,2))</f>
        <v>43-44</v>
      </c>
      <c r="J6896" s="13">
        <f>IF(G6896="Male",VLOOKUP(H6896,'Shoe size conversion table'!$B$6:$D$22,3),VLOOKUP(H6896,'Shoe size conversion table'!$J$6:$L$22,3))</f>
        <v>10</v>
      </c>
      <c r="K6896" s="11">
        <v>189</v>
      </c>
      <c r="L6896" s="12">
        <v>0.5</v>
      </c>
      <c r="M6896" s="7">
        <f t="shared" si="322"/>
        <v>2015</v>
      </c>
      <c r="N6896" s="7">
        <f t="shared" si="323"/>
        <v>11</v>
      </c>
      <c r="O6896" s="30">
        <f t="shared" si="324"/>
        <v>94.5</v>
      </c>
    </row>
    <row r="6897" spans="2:15" x14ac:dyDescent="0.2">
      <c r="B6897" s="13">
        <v>58546</v>
      </c>
      <c r="C6897" s="14">
        <v>42322.636111111213</v>
      </c>
      <c r="D6897" s="7" t="s">
        <v>10</v>
      </c>
      <c r="E6897" s="13">
        <v>2225</v>
      </c>
      <c r="F6897" s="7" t="s">
        <v>35</v>
      </c>
      <c r="G6897" s="7" t="s">
        <v>12</v>
      </c>
      <c r="H6897" s="13">
        <v>8.5</v>
      </c>
      <c r="I6897" s="13">
        <f>IF(G6897="Male",VLOOKUP(H6897,'Shoe size conversion table'!$B$6:$D$22,2),VLOOKUP(H6897,'Shoe size conversion table'!$J$6:$L$22,2))</f>
        <v>39</v>
      </c>
      <c r="J6897" s="13">
        <f>IF(G6897="Male",VLOOKUP(H6897,'Shoe size conversion table'!$B$6:$D$22,3),VLOOKUP(H6897,'Shoe size conversion table'!$J$6:$L$22,3))</f>
        <v>6.5</v>
      </c>
      <c r="K6897" s="11">
        <v>169</v>
      </c>
      <c r="L6897" s="12">
        <v>0.5</v>
      </c>
      <c r="M6897" s="7">
        <f t="shared" si="322"/>
        <v>2015</v>
      </c>
      <c r="N6897" s="7">
        <f t="shared" si="323"/>
        <v>11</v>
      </c>
      <c r="O6897" s="30">
        <f t="shared" si="324"/>
        <v>84.5</v>
      </c>
    </row>
    <row r="6898" spans="2:15" x14ac:dyDescent="0.2">
      <c r="B6898" s="13">
        <v>58547</v>
      </c>
      <c r="C6898" s="14">
        <v>42322.646111111106</v>
      </c>
      <c r="D6898" s="7" t="s">
        <v>7</v>
      </c>
      <c r="E6898" s="13">
        <v>2223</v>
      </c>
      <c r="F6898" s="7" t="s">
        <v>49</v>
      </c>
      <c r="G6898" s="7" t="s">
        <v>12</v>
      </c>
      <c r="H6898" s="13">
        <v>9</v>
      </c>
      <c r="I6898" s="13" t="str">
        <f>IF(G6898="Male",VLOOKUP(H6898,'Shoe size conversion table'!$B$6:$D$22,2),VLOOKUP(H6898,'Shoe size conversion table'!$J$6:$L$22,2))</f>
        <v>39-40</v>
      </c>
      <c r="J6898" s="13">
        <f>IF(G6898="Male",VLOOKUP(H6898,'Shoe size conversion table'!$B$6:$D$22,3),VLOOKUP(H6898,'Shoe size conversion table'!$J$6:$L$22,3))</f>
        <v>7</v>
      </c>
      <c r="K6898" s="11">
        <v>139</v>
      </c>
      <c r="L6898" s="12">
        <v>0.3</v>
      </c>
      <c r="M6898" s="7">
        <f t="shared" si="322"/>
        <v>2015</v>
      </c>
      <c r="N6898" s="7">
        <f t="shared" si="323"/>
        <v>11</v>
      </c>
      <c r="O6898" s="30">
        <f t="shared" si="324"/>
        <v>97.3</v>
      </c>
    </row>
    <row r="6899" spans="2:15" x14ac:dyDescent="0.2">
      <c r="B6899" s="13">
        <v>58548</v>
      </c>
      <c r="C6899" s="14">
        <v>42322.696111111305</v>
      </c>
      <c r="D6899" s="7" t="s">
        <v>8</v>
      </c>
      <c r="E6899" s="13">
        <v>2187</v>
      </c>
      <c r="F6899" s="7" t="s">
        <v>42</v>
      </c>
      <c r="G6899" s="7" t="s">
        <v>11</v>
      </c>
      <c r="H6899" s="13">
        <v>11</v>
      </c>
      <c r="I6899" s="13">
        <f>IF(G6899="Male",VLOOKUP(H6899,'Shoe size conversion table'!$B$6:$D$22,2),VLOOKUP(H6899,'Shoe size conversion table'!$J$6:$L$22,2))</f>
        <v>44</v>
      </c>
      <c r="J6899" s="13">
        <f>IF(G6899="Male",VLOOKUP(H6899,'Shoe size conversion table'!$B$6:$D$22,3),VLOOKUP(H6899,'Shoe size conversion table'!$J$6:$L$22,3))</f>
        <v>10.5</v>
      </c>
      <c r="K6899" s="11">
        <v>169</v>
      </c>
      <c r="L6899" s="12">
        <v>0</v>
      </c>
      <c r="M6899" s="7">
        <f t="shared" si="322"/>
        <v>2015</v>
      </c>
      <c r="N6899" s="7">
        <f t="shared" si="323"/>
        <v>11</v>
      </c>
      <c r="O6899" s="30">
        <f t="shared" si="324"/>
        <v>169</v>
      </c>
    </row>
    <row r="6900" spans="2:15" x14ac:dyDescent="0.2">
      <c r="B6900" s="13">
        <v>58549</v>
      </c>
      <c r="C6900" s="14">
        <v>42322.746111111104</v>
      </c>
      <c r="D6900" s="7" t="s">
        <v>8</v>
      </c>
      <c r="E6900" s="13">
        <v>2173</v>
      </c>
      <c r="F6900" s="7" t="s">
        <v>40</v>
      </c>
      <c r="G6900" s="7" t="s">
        <v>11</v>
      </c>
      <c r="H6900" s="13">
        <v>13</v>
      </c>
      <c r="I6900" s="13">
        <f>IF(G6900="Male",VLOOKUP(H6900,'Shoe size conversion table'!$B$6:$D$22,2),VLOOKUP(H6900,'Shoe size conversion table'!$J$6:$L$22,2))</f>
        <v>46</v>
      </c>
      <c r="J6900" s="13">
        <f>IF(G6900="Male",VLOOKUP(H6900,'Shoe size conversion table'!$B$6:$D$22,3),VLOOKUP(H6900,'Shoe size conversion table'!$J$6:$L$22,3))</f>
        <v>12.5</v>
      </c>
      <c r="K6900" s="11">
        <v>199</v>
      </c>
      <c r="L6900" s="12">
        <v>0</v>
      </c>
      <c r="M6900" s="7">
        <f t="shared" si="322"/>
        <v>2015</v>
      </c>
      <c r="N6900" s="7">
        <f t="shared" si="323"/>
        <v>11</v>
      </c>
      <c r="O6900" s="30">
        <f t="shared" si="324"/>
        <v>199</v>
      </c>
    </row>
    <row r="6901" spans="2:15" x14ac:dyDescent="0.2">
      <c r="B6901" s="13">
        <v>58549</v>
      </c>
      <c r="C6901" s="14">
        <v>42322.746111111104</v>
      </c>
      <c r="D6901" s="7" t="s">
        <v>8</v>
      </c>
      <c r="E6901" s="13">
        <v>2179</v>
      </c>
      <c r="F6901" s="7" t="s">
        <v>37</v>
      </c>
      <c r="G6901" s="7" t="s">
        <v>11</v>
      </c>
      <c r="H6901" s="13">
        <v>10</v>
      </c>
      <c r="I6901" s="13">
        <f>IF(G6901="Male",VLOOKUP(H6901,'Shoe size conversion table'!$B$6:$D$22,2),VLOOKUP(H6901,'Shoe size conversion table'!$J$6:$L$22,2))</f>
        <v>43</v>
      </c>
      <c r="J6901" s="13">
        <f>IF(G6901="Male",VLOOKUP(H6901,'Shoe size conversion table'!$B$6:$D$22,3),VLOOKUP(H6901,'Shoe size conversion table'!$J$6:$L$22,3))</f>
        <v>9.5</v>
      </c>
      <c r="K6901" s="11">
        <v>169</v>
      </c>
      <c r="L6901" s="12">
        <v>0</v>
      </c>
      <c r="M6901" s="7">
        <f t="shared" si="322"/>
        <v>2015</v>
      </c>
      <c r="N6901" s="7">
        <f t="shared" si="323"/>
        <v>11</v>
      </c>
      <c r="O6901" s="30">
        <f t="shared" si="324"/>
        <v>169</v>
      </c>
    </row>
    <row r="6902" spans="2:15" x14ac:dyDescent="0.2">
      <c r="B6902" s="13">
        <v>58550</v>
      </c>
      <c r="C6902" s="14">
        <v>42322.85611111125</v>
      </c>
      <c r="D6902" s="7" t="s">
        <v>10</v>
      </c>
      <c r="E6902" s="13">
        <v>2180</v>
      </c>
      <c r="F6902" s="7" t="s">
        <v>35</v>
      </c>
      <c r="G6902" s="7" t="s">
        <v>11</v>
      </c>
      <c r="H6902" s="13">
        <v>8.5</v>
      </c>
      <c r="I6902" s="13" t="str">
        <f>IF(G6902="Male",VLOOKUP(H6902,'Shoe size conversion table'!$B$6:$D$22,2),VLOOKUP(H6902,'Shoe size conversion table'!$J$6:$L$22,2))</f>
        <v>41-42</v>
      </c>
      <c r="J6902" s="13">
        <f>IF(G6902="Male",VLOOKUP(H6902,'Shoe size conversion table'!$B$6:$D$22,3),VLOOKUP(H6902,'Shoe size conversion table'!$J$6:$L$22,3))</f>
        <v>8</v>
      </c>
      <c r="K6902" s="11">
        <v>149</v>
      </c>
      <c r="L6902" s="12">
        <v>0.3</v>
      </c>
      <c r="M6902" s="7">
        <f t="shared" si="322"/>
        <v>2015</v>
      </c>
      <c r="N6902" s="7">
        <f t="shared" si="323"/>
        <v>11</v>
      </c>
      <c r="O6902" s="30">
        <f t="shared" si="324"/>
        <v>104.3</v>
      </c>
    </row>
    <row r="6903" spans="2:15" x14ac:dyDescent="0.2">
      <c r="B6903" s="13">
        <v>58551</v>
      </c>
      <c r="C6903" s="14">
        <v>42322.886111111213</v>
      </c>
      <c r="D6903" s="7" t="s">
        <v>10</v>
      </c>
      <c r="E6903" s="13">
        <v>2150</v>
      </c>
      <c r="F6903" s="7" t="s">
        <v>35</v>
      </c>
      <c r="G6903" s="7" t="s">
        <v>11</v>
      </c>
      <c r="H6903" s="13">
        <v>9.5</v>
      </c>
      <c r="I6903" s="13" t="str">
        <f>IF(G6903="Male",VLOOKUP(H6903,'Shoe size conversion table'!$B$6:$D$22,2),VLOOKUP(H6903,'Shoe size conversion table'!$J$6:$L$22,2))</f>
        <v>42-43</v>
      </c>
      <c r="J6903" s="13">
        <f>IF(G6903="Male",VLOOKUP(H6903,'Shoe size conversion table'!$B$6:$D$22,3),VLOOKUP(H6903,'Shoe size conversion table'!$J$6:$L$22,3))</f>
        <v>9</v>
      </c>
      <c r="K6903" s="11">
        <v>179</v>
      </c>
      <c r="L6903" s="12">
        <v>0</v>
      </c>
      <c r="M6903" s="7">
        <f t="shared" si="322"/>
        <v>2015</v>
      </c>
      <c r="N6903" s="7">
        <f t="shared" si="323"/>
        <v>11</v>
      </c>
      <c r="O6903" s="30">
        <f t="shared" si="324"/>
        <v>179</v>
      </c>
    </row>
    <row r="6904" spans="2:15" x14ac:dyDescent="0.2">
      <c r="B6904" s="13">
        <v>58552</v>
      </c>
      <c r="C6904" s="14">
        <v>42322.936111111252</v>
      </c>
      <c r="D6904" s="7" t="s">
        <v>8</v>
      </c>
      <c r="E6904" s="13">
        <v>2206</v>
      </c>
      <c r="F6904" s="7" t="s">
        <v>38</v>
      </c>
      <c r="G6904" s="7" t="s">
        <v>12</v>
      </c>
      <c r="H6904" s="13">
        <v>8.5</v>
      </c>
      <c r="I6904" s="13">
        <f>IF(G6904="Male",VLOOKUP(H6904,'Shoe size conversion table'!$B$6:$D$22,2),VLOOKUP(H6904,'Shoe size conversion table'!$J$6:$L$22,2))</f>
        <v>39</v>
      </c>
      <c r="J6904" s="13">
        <f>IF(G6904="Male",VLOOKUP(H6904,'Shoe size conversion table'!$B$6:$D$22,3),VLOOKUP(H6904,'Shoe size conversion table'!$J$6:$L$22,3))</f>
        <v>6.5</v>
      </c>
      <c r="K6904" s="11">
        <v>159</v>
      </c>
      <c r="L6904" s="12">
        <v>0</v>
      </c>
      <c r="M6904" s="7">
        <f t="shared" si="322"/>
        <v>2015</v>
      </c>
      <c r="N6904" s="7">
        <f t="shared" si="323"/>
        <v>11</v>
      </c>
      <c r="O6904" s="30">
        <f t="shared" si="324"/>
        <v>159</v>
      </c>
    </row>
    <row r="6905" spans="2:15" x14ac:dyDescent="0.2">
      <c r="B6905" s="13">
        <v>58553</v>
      </c>
      <c r="C6905" s="14">
        <v>42322.956111111103</v>
      </c>
      <c r="D6905" s="7" t="s">
        <v>10</v>
      </c>
      <c r="E6905" s="13">
        <v>2147</v>
      </c>
      <c r="F6905" s="7" t="s">
        <v>35</v>
      </c>
      <c r="G6905" s="7" t="s">
        <v>11</v>
      </c>
      <c r="H6905" s="13">
        <v>11.5</v>
      </c>
      <c r="I6905" s="13" t="str">
        <f>IF(G6905="Male",VLOOKUP(H6905,'Shoe size conversion table'!$B$6:$D$22,2),VLOOKUP(H6905,'Shoe size conversion table'!$J$6:$L$22,2))</f>
        <v>44-45</v>
      </c>
      <c r="J6905" s="13">
        <f>IF(G6905="Male",VLOOKUP(H6905,'Shoe size conversion table'!$B$6:$D$22,3),VLOOKUP(H6905,'Shoe size conversion table'!$J$6:$L$22,3))</f>
        <v>11</v>
      </c>
      <c r="K6905" s="11">
        <v>129</v>
      </c>
      <c r="L6905" s="12">
        <v>0</v>
      </c>
      <c r="M6905" s="7">
        <f t="shared" si="322"/>
        <v>2015</v>
      </c>
      <c r="N6905" s="7">
        <f t="shared" si="323"/>
        <v>11</v>
      </c>
      <c r="O6905" s="30">
        <f t="shared" si="324"/>
        <v>129</v>
      </c>
    </row>
    <row r="6906" spans="2:15" x14ac:dyDescent="0.2">
      <c r="B6906" s="13">
        <v>58553</v>
      </c>
      <c r="C6906" s="14">
        <v>42322.956111111103</v>
      </c>
      <c r="D6906" s="7" t="s">
        <v>10</v>
      </c>
      <c r="E6906" s="13">
        <v>2209</v>
      </c>
      <c r="F6906" s="7" t="s">
        <v>34</v>
      </c>
      <c r="G6906" s="7" t="s">
        <v>12</v>
      </c>
      <c r="H6906" s="13">
        <v>9.5</v>
      </c>
      <c r="I6906" s="13">
        <f>IF(G6906="Male",VLOOKUP(H6906,'Shoe size conversion table'!$B$6:$D$22,2),VLOOKUP(H6906,'Shoe size conversion table'!$J$6:$L$22,2))</f>
        <v>40</v>
      </c>
      <c r="J6906" s="13">
        <f>IF(G6906="Male",VLOOKUP(H6906,'Shoe size conversion table'!$B$6:$D$22,3),VLOOKUP(H6906,'Shoe size conversion table'!$J$6:$L$22,3))</f>
        <v>7.5</v>
      </c>
      <c r="K6906" s="11">
        <v>139</v>
      </c>
      <c r="L6906" s="12">
        <v>0</v>
      </c>
      <c r="M6906" s="7">
        <f t="shared" si="322"/>
        <v>2015</v>
      </c>
      <c r="N6906" s="7">
        <f t="shared" si="323"/>
        <v>11</v>
      </c>
      <c r="O6906" s="30">
        <f t="shared" si="324"/>
        <v>139</v>
      </c>
    </row>
    <row r="6907" spans="2:15" x14ac:dyDescent="0.2">
      <c r="B6907" s="13">
        <v>58554</v>
      </c>
      <c r="C6907" s="14">
        <v>42322.966111111105</v>
      </c>
      <c r="D6907" s="7" t="s">
        <v>7</v>
      </c>
      <c r="E6907" s="13">
        <v>2200</v>
      </c>
      <c r="F6907" s="7" t="s">
        <v>49</v>
      </c>
      <c r="G6907" s="7" t="s">
        <v>12</v>
      </c>
      <c r="H6907" s="13">
        <v>9</v>
      </c>
      <c r="I6907" s="13" t="str">
        <f>IF(G6907="Male",VLOOKUP(H6907,'Shoe size conversion table'!$B$6:$D$22,2),VLOOKUP(H6907,'Shoe size conversion table'!$J$6:$L$22,2))</f>
        <v>39-40</v>
      </c>
      <c r="J6907" s="13">
        <f>IF(G6907="Male",VLOOKUP(H6907,'Shoe size conversion table'!$B$6:$D$22,3),VLOOKUP(H6907,'Shoe size conversion table'!$J$6:$L$22,3))</f>
        <v>7</v>
      </c>
      <c r="K6907" s="11">
        <v>129</v>
      </c>
      <c r="L6907" s="12">
        <v>0</v>
      </c>
      <c r="M6907" s="7">
        <f t="shared" si="322"/>
        <v>2015</v>
      </c>
      <c r="N6907" s="7">
        <f t="shared" si="323"/>
        <v>11</v>
      </c>
      <c r="O6907" s="30">
        <f t="shared" si="324"/>
        <v>129</v>
      </c>
    </row>
    <row r="6908" spans="2:15" x14ac:dyDescent="0.2">
      <c r="B6908" s="13">
        <v>58555</v>
      </c>
      <c r="C6908" s="14">
        <v>42322.996111111104</v>
      </c>
      <c r="D6908" s="7" t="s">
        <v>7</v>
      </c>
      <c r="E6908" s="13">
        <v>2174</v>
      </c>
      <c r="F6908" s="7" t="s">
        <v>51</v>
      </c>
      <c r="G6908" s="7" t="s">
        <v>11</v>
      </c>
      <c r="H6908" s="13">
        <v>9.5</v>
      </c>
      <c r="I6908" s="13" t="str">
        <f>IF(G6908="Male",VLOOKUP(H6908,'Shoe size conversion table'!$B$6:$D$22,2),VLOOKUP(H6908,'Shoe size conversion table'!$J$6:$L$22,2))</f>
        <v>42-43</v>
      </c>
      <c r="J6908" s="13">
        <f>IF(G6908="Male",VLOOKUP(H6908,'Shoe size conversion table'!$B$6:$D$22,3),VLOOKUP(H6908,'Shoe size conversion table'!$J$6:$L$22,3))</f>
        <v>9</v>
      </c>
      <c r="K6908" s="11">
        <v>149</v>
      </c>
      <c r="L6908" s="12">
        <v>0</v>
      </c>
      <c r="M6908" s="7">
        <f t="shared" si="322"/>
        <v>2015</v>
      </c>
      <c r="N6908" s="7">
        <f t="shared" si="323"/>
        <v>11</v>
      </c>
      <c r="O6908" s="30">
        <f t="shared" si="324"/>
        <v>149</v>
      </c>
    </row>
    <row r="6909" spans="2:15" x14ac:dyDescent="0.2">
      <c r="B6909" s="13">
        <v>58556</v>
      </c>
      <c r="C6909" s="14">
        <v>42323.116111111303</v>
      </c>
      <c r="D6909" s="7" t="s">
        <v>10</v>
      </c>
      <c r="E6909" s="13">
        <v>2223</v>
      </c>
      <c r="F6909" s="7" t="s">
        <v>34</v>
      </c>
      <c r="G6909" s="7" t="s">
        <v>12</v>
      </c>
      <c r="H6909" s="13">
        <v>8</v>
      </c>
      <c r="I6909" s="13" t="str">
        <f>IF(G6909="Male",VLOOKUP(H6909,'Shoe size conversion table'!$B$6:$D$22,2),VLOOKUP(H6909,'Shoe size conversion table'!$J$6:$L$22,2))</f>
        <v>38-39</v>
      </c>
      <c r="J6909" s="13">
        <f>IF(G6909="Male",VLOOKUP(H6909,'Shoe size conversion table'!$B$6:$D$22,3),VLOOKUP(H6909,'Shoe size conversion table'!$J$6:$L$22,3))</f>
        <v>6</v>
      </c>
      <c r="K6909" s="11">
        <v>149</v>
      </c>
      <c r="L6909" s="12">
        <v>0.2</v>
      </c>
      <c r="M6909" s="7">
        <f t="shared" si="322"/>
        <v>2015</v>
      </c>
      <c r="N6909" s="7">
        <f t="shared" si="323"/>
        <v>11</v>
      </c>
      <c r="O6909" s="30">
        <f t="shared" si="324"/>
        <v>119.2</v>
      </c>
    </row>
    <row r="6910" spans="2:15" x14ac:dyDescent="0.2">
      <c r="B6910" s="13">
        <v>58557</v>
      </c>
      <c r="C6910" s="14">
        <v>42323.206111111307</v>
      </c>
      <c r="D6910" s="7" t="s">
        <v>10</v>
      </c>
      <c r="E6910" s="13">
        <v>2200</v>
      </c>
      <c r="F6910" s="7" t="s">
        <v>35</v>
      </c>
      <c r="G6910" s="7" t="s">
        <v>11</v>
      </c>
      <c r="H6910" s="13">
        <v>10</v>
      </c>
      <c r="I6910" s="13">
        <f>IF(G6910="Male",VLOOKUP(H6910,'Shoe size conversion table'!$B$6:$D$22,2),VLOOKUP(H6910,'Shoe size conversion table'!$J$6:$L$22,2))</f>
        <v>43</v>
      </c>
      <c r="J6910" s="13">
        <f>IF(G6910="Male",VLOOKUP(H6910,'Shoe size conversion table'!$B$6:$D$22,3),VLOOKUP(H6910,'Shoe size conversion table'!$J$6:$L$22,3))</f>
        <v>9.5</v>
      </c>
      <c r="K6910" s="11">
        <v>179</v>
      </c>
      <c r="L6910" s="12">
        <v>0.3</v>
      </c>
      <c r="M6910" s="7">
        <f t="shared" si="322"/>
        <v>2015</v>
      </c>
      <c r="N6910" s="7">
        <f t="shared" si="323"/>
        <v>11</v>
      </c>
      <c r="O6910" s="30">
        <f t="shared" si="324"/>
        <v>125.3</v>
      </c>
    </row>
    <row r="6911" spans="2:15" x14ac:dyDescent="0.2">
      <c r="B6911" s="13">
        <v>58558</v>
      </c>
      <c r="C6911" s="14">
        <v>42323.326111111252</v>
      </c>
      <c r="D6911" s="7" t="s">
        <v>7</v>
      </c>
      <c r="E6911" s="13">
        <v>2207</v>
      </c>
      <c r="F6911" s="7" t="s">
        <v>48</v>
      </c>
      <c r="G6911" s="7" t="s">
        <v>11</v>
      </c>
      <c r="H6911" s="13">
        <v>9.5</v>
      </c>
      <c r="I6911" s="13" t="str">
        <f>IF(G6911="Male",VLOOKUP(H6911,'Shoe size conversion table'!$B$6:$D$22,2),VLOOKUP(H6911,'Shoe size conversion table'!$J$6:$L$22,2))</f>
        <v>42-43</v>
      </c>
      <c r="J6911" s="13">
        <f>IF(G6911="Male",VLOOKUP(H6911,'Shoe size conversion table'!$B$6:$D$22,3),VLOOKUP(H6911,'Shoe size conversion table'!$J$6:$L$22,3))</f>
        <v>9</v>
      </c>
      <c r="K6911" s="11">
        <v>189</v>
      </c>
      <c r="L6911" s="12">
        <v>0.5</v>
      </c>
      <c r="M6911" s="7">
        <f t="shared" si="322"/>
        <v>2015</v>
      </c>
      <c r="N6911" s="7">
        <f t="shared" si="323"/>
        <v>11</v>
      </c>
      <c r="O6911" s="30">
        <f t="shared" si="324"/>
        <v>94.5</v>
      </c>
    </row>
    <row r="6912" spans="2:15" x14ac:dyDescent="0.2">
      <c r="B6912" s="13">
        <v>58559</v>
      </c>
      <c r="C6912" s="14">
        <v>42323.336111111304</v>
      </c>
      <c r="D6912" s="7" t="s">
        <v>8</v>
      </c>
      <c r="E6912" s="13">
        <v>2189</v>
      </c>
      <c r="F6912" s="7" t="s">
        <v>41</v>
      </c>
      <c r="G6912" s="7" t="s">
        <v>12</v>
      </c>
      <c r="H6912" s="13">
        <v>9.5</v>
      </c>
      <c r="I6912" s="13">
        <f>IF(G6912="Male",VLOOKUP(H6912,'Shoe size conversion table'!$B$6:$D$22,2),VLOOKUP(H6912,'Shoe size conversion table'!$J$6:$L$22,2))</f>
        <v>40</v>
      </c>
      <c r="J6912" s="13">
        <f>IF(G6912="Male",VLOOKUP(H6912,'Shoe size conversion table'!$B$6:$D$22,3),VLOOKUP(H6912,'Shoe size conversion table'!$J$6:$L$22,3))</f>
        <v>7.5</v>
      </c>
      <c r="K6912" s="11">
        <v>149</v>
      </c>
      <c r="L6912" s="12">
        <v>0</v>
      </c>
      <c r="M6912" s="7">
        <f t="shared" si="322"/>
        <v>2015</v>
      </c>
      <c r="N6912" s="7">
        <f t="shared" si="323"/>
        <v>11</v>
      </c>
      <c r="O6912" s="30">
        <f t="shared" si="324"/>
        <v>149</v>
      </c>
    </row>
    <row r="6913" spans="2:15" x14ac:dyDescent="0.2">
      <c r="B6913" s="13">
        <v>58560</v>
      </c>
      <c r="C6913" s="14">
        <v>42323.506111111252</v>
      </c>
      <c r="D6913" s="7" t="s">
        <v>9</v>
      </c>
      <c r="E6913" s="13">
        <v>2215</v>
      </c>
      <c r="F6913" s="7" t="s">
        <v>61</v>
      </c>
      <c r="G6913" s="7" t="s">
        <v>12</v>
      </c>
      <c r="H6913" s="13">
        <v>8.5</v>
      </c>
      <c r="I6913" s="13">
        <f>IF(G6913="Male",VLOOKUP(H6913,'Shoe size conversion table'!$B$6:$D$22,2),VLOOKUP(H6913,'Shoe size conversion table'!$J$6:$L$22,2))</f>
        <v>39</v>
      </c>
      <c r="J6913" s="13">
        <f>IF(G6913="Male",VLOOKUP(H6913,'Shoe size conversion table'!$B$6:$D$22,3),VLOOKUP(H6913,'Shoe size conversion table'!$J$6:$L$22,3))</f>
        <v>6.5</v>
      </c>
      <c r="K6913" s="11">
        <v>139</v>
      </c>
      <c r="L6913" s="12">
        <v>0.3</v>
      </c>
      <c r="M6913" s="7">
        <f t="shared" si="322"/>
        <v>2015</v>
      </c>
      <c r="N6913" s="7">
        <f t="shared" si="323"/>
        <v>11</v>
      </c>
      <c r="O6913" s="30">
        <f t="shared" si="324"/>
        <v>97.3</v>
      </c>
    </row>
    <row r="6914" spans="2:15" x14ac:dyDescent="0.2">
      <c r="B6914" s="13">
        <v>58561</v>
      </c>
      <c r="C6914" s="14">
        <v>42323.536111111105</v>
      </c>
      <c r="D6914" s="7" t="s">
        <v>8</v>
      </c>
      <c r="E6914" s="13">
        <v>2178</v>
      </c>
      <c r="F6914" s="7" t="s">
        <v>37</v>
      </c>
      <c r="G6914" s="7" t="s">
        <v>12</v>
      </c>
      <c r="H6914" s="13">
        <v>7.5</v>
      </c>
      <c r="I6914" s="13">
        <f>IF(G6914="Male",VLOOKUP(H6914,'Shoe size conversion table'!$B$6:$D$22,2),VLOOKUP(H6914,'Shoe size conversion table'!$J$6:$L$22,2))</f>
        <v>38</v>
      </c>
      <c r="J6914" s="13">
        <f>IF(G6914="Male",VLOOKUP(H6914,'Shoe size conversion table'!$B$6:$D$22,3),VLOOKUP(H6914,'Shoe size conversion table'!$J$6:$L$22,3))</f>
        <v>5.5</v>
      </c>
      <c r="K6914" s="11">
        <v>139</v>
      </c>
      <c r="L6914" s="12">
        <v>0</v>
      </c>
      <c r="M6914" s="7">
        <f t="shared" si="322"/>
        <v>2015</v>
      </c>
      <c r="N6914" s="7">
        <f t="shared" si="323"/>
        <v>11</v>
      </c>
      <c r="O6914" s="30">
        <f t="shared" si="324"/>
        <v>139</v>
      </c>
    </row>
    <row r="6915" spans="2:15" x14ac:dyDescent="0.2">
      <c r="B6915" s="13">
        <v>58562</v>
      </c>
      <c r="C6915" s="14">
        <v>42323.58611111121</v>
      </c>
      <c r="D6915" s="7" t="s">
        <v>8</v>
      </c>
      <c r="E6915" s="13">
        <v>2160</v>
      </c>
      <c r="F6915" s="7" t="s">
        <v>41</v>
      </c>
      <c r="G6915" s="7" t="s">
        <v>12</v>
      </c>
      <c r="H6915" s="13">
        <v>9</v>
      </c>
      <c r="I6915" s="13" t="str">
        <f>IF(G6915="Male",VLOOKUP(H6915,'Shoe size conversion table'!$B$6:$D$22,2),VLOOKUP(H6915,'Shoe size conversion table'!$J$6:$L$22,2))</f>
        <v>39-40</v>
      </c>
      <c r="J6915" s="13">
        <f>IF(G6915="Male",VLOOKUP(H6915,'Shoe size conversion table'!$B$6:$D$22,3),VLOOKUP(H6915,'Shoe size conversion table'!$J$6:$L$22,3))</f>
        <v>7</v>
      </c>
      <c r="K6915" s="11">
        <v>129</v>
      </c>
      <c r="L6915" s="12">
        <v>0</v>
      </c>
      <c r="M6915" s="7">
        <f t="shared" si="322"/>
        <v>2015</v>
      </c>
      <c r="N6915" s="7">
        <f t="shared" si="323"/>
        <v>11</v>
      </c>
      <c r="O6915" s="30">
        <f t="shared" si="324"/>
        <v>129</v>
      </c>
    </row>
    <row r="6916" spans="2:15" x14ac:dyDescent="0.2">
      <c r="B6916" s="13">
        <v>58563</v>
      </c>
      <c r="C6916" s="14">
        <v>42323.60611111125</v>
      </c>
      <c r="D6916" s="7" t="s">
        <v>10</v>
      </c>
      <c r="E6916" s="13">
        <v>2175</v>
      </c>
      <c r="F6916" s="7" t="s">
        <v>35</v>
      </c>
      <c r="G6916" s="7" t="s">
        <v>12</v>
      </c>
      <c r="H6916" s="13">
        <v>7.5</v>
      </c>
      <c r="I6916" s="13">
        <f>IF(G6916="Male",VLOOKUP(H6916,'Shoe size conversion table'!$B$6:$D$22,2),VLOOKUP(H6916,'Shoe size conversion table'!$J$6:$L$22,2))</f>
        <v>38</v>
      </c>
      <c r="J6916" s="13">
        <f>IF(G6916="Male",VLOOKUP(H6916,'Shoe size conversion table'!$B$6:$D$22,3),VLOOKUP(H6916,'Shoe size conversion table'!$J$6:$L$22,3))</f>
        <v>5.5</v>
      </c>
      <c r="K6916" s="11">
        <v>149</v>
      </c>
      <c r="L6916" s="12">
        <v>0.1</v>
      </c>
      <c r="M6916" s="7">
        <f t="shared" si="322"/>
        <v>2015</v>
      </c>
      <c r="N6916" s="7">
        <f t="shared" si="323"/>
        <v>11</v>
      </c>
      <c r="O6916" s="30">
        <f t="shared" si="324"/>
        <v>134.1</v>
      </c>
    </row>
    <row r="6917" spans="2:15" x14ac:dyDescent="0.2">
      <c r="B6917" s="13">
        <v>58564</v>
      </c>
      <c r="C6917" s="14">
        <v>42323.646111111106</v>
      </c>
      <c r="D6917" s="7" t="s">
        <v>7</v>
      </c>
      <c r="E6917" s="13">
        <v>2208</v>
      </c>
      <c r="F6917" s="7" t="s">
        <v>49</v>
      </c>
      <c r="G6917" s="7" t="s">
        <v>12</v>
      </c>
      <c r="H6917" s="13">
        <v>9</v>
      </c>
      <c r="I6917" s="13" t="str">
        <f>IF(G6917="Male",VLOOKUP(H6917,'Shoe size conversion table'!$B$6:$D$22,2),VLOOKUP(H6917,'Shoe size conversion table'!$J$6:$L$22,2))</f>
        <v>39-40</v>
      </c>
      <c r="J6917" s="13">
        <f>IF(G6917="Male",VLOOKUP(H6917,'Shoe size conversion table'!$B$6:$D$22,3),VLOOKUP(H6917,'Shoe size conversion table'!$J$6:$L$22,3))</f>
        <v>7</v>
      </c>
      <c r="K6917" s="11">
        <v>199</v>
      </c>
      <c r="L6917" s="12">
        <v>0</v>
      </c>
      <c r="M6917" s="7">
        <f t="shared" ref="M6917:M6980" si="325">YEAR(C6917)</f>
        <v>2015</v>
      </c>
      <c r="N6917" s="7">
        <f t="shared" si="323"/>
        <v>11</v>
      </c>
      <c r="O6917" s="30">
        <f t="shared" si="324"/>
        <v>199</v>
      </c>
    </row>
    <row r="6918" spans="2:15" x14ac:dyDescent="0.2">
      <c r="B6918" s="13">
        <v>58565</v>
      </c>
      <c r="C6918" s="14">
        <v>42323.696111111305</v>
      </c>
      <c r="D6918" s="7" t="s">
        <v>8</v>
      </c>
      <c r="E6918" s="13">
        <v>2206</v>
      </c>
      <c r="F6918" s="7" t="s">
        <v>38</v>
      </c>
      <c r="G6918" s="7" t="s">
        <v>11</v>
      </c>
      <c r="H6918" s="13">
        <v>9.5</v>
      </c>
      <c r="I6918" s="13" t="str">
        <f>IF(G6918="Male",VLOOKUP(H6918,'Shoe size conversion table'!$B$6:$D$22,2),VLOOKUP(H6918,'Shoe size conversion table'!$J$6:$L$22,2))</f>
        <v>42-43</v>
      </c>
      <c r="J6918" s="13">
        <f>IF(G6918="Male",VLOOKUP(H6918,'Shoe size conversion table'!$B$6:$D$22,3),VLOOKUP(H6918,'Shoe size conversion table'!$J$6:$L$22,3))</f>
        <v>9</v>
      </c>
      <c r="K6918" s="11">
        <v>139</v>
      </c>
      <c r="L6918" s="12">
        <v>0.1</v>
      </c>
      <c r="M6918" s="7">
        <f t="shared" si="325"/>
        <v>2015</v>
      </c>
      <c r="N6918" s="7">
        <f t="shared" ref="N6918:N6981" si="326">MONTH(C6918:C21885)</f>
        <v>11</v>
      </c>
      <c r="O6918" s="30">
        <f t="shared" ref="O6918:O6981" si="327">K6918*(1-L6918)</f>
        <v>125.10000000000001</v>
      </c>
    </row>
    <row r="6919" spans="2:15" x14ac:dyDescent="0.2">
      <c r="B6919" s="13">
        <v>58566</v>
      </c>
      <c r="C6919" s="14">
        <v>42323.746111111104</v>
      </c>
      <c r="D6919" s="7" t="s">
        <v>8</v>
      </c>
      <c r="E6919" s="13">
        <v>2211</v>
      </c>
      <c r="F6919" s="7" t="s">
        <v>39</v>
      </c>
      <c r="G6919" s="7" t="s">
        <v>11</v>
      </c>
      <c r="H6919" s="13">
        <v>10</v>
      </c>
      <c r="I6919" s="13">
        <f>IF(G6919="Male",VLOOKUP(H6919,'Shoe size conversion table'!$B$6:$D$22,2),VLOOKUP(H6919,'Shoe size conversion table'!$J$6:$L$22,2))</f>
        <v>43</v>
      </c>
      <c r="J6919" s="13">
        <f>IF(G6919="Male",VLOOKUP(H6919,'Shoe size conversion table'!$B$6:$D$22,3),VLOOKUP(H6919,'Shoe size conversion table'!$J$6:$L$22,3))</f>
        <v>9.5</v>
      </c>
      <c r="K6919" s="11">
        <v>189</v>
      </c>
      <c r="L6919" s="12">
        <v>0.2</v>
      </c>
      <c r="M6919" s="7">
        <f t="shared" si="325"/>
        <v>2015</v>
      </c>
      <c r="N6919" s="7">
        <f t="shared" si="326"/>
        <v>11</v>
      </c>
      <c r="O6919" s="30">
        <f t="shared" si="327"/>
        <v>151.20000000000002</v>
      </c>
    </row>
    <row r="6920" spans="2:15" x14ac:dyDescent="0.2">
      <c r="B6920" s="13">
        <v>58566</v>
      </c>
      <c r="C6920" s="14">
        <v>42323.746111111104</v>
      </c>
      <c r="D6920" s="7" t="s">
        <v>8</v>
      </c>
      <c r="E6920" s="13">
        <v>2173</v>
      </c>
      <c r="F6920" s="7" t="s">
        <v>40</v>
      </c>
      <c r="G6920" s="7" t="s">
        <v>11</v>
      </c>
      <c r="H6920" s="13">
        <v>13</v>
      </c>
      <c r="I6920" s="13">
        <f>IF(G6920="Male",VLOOKUP(H6920,'Shoe size conversion table'!$B$6:$D$22,2),VLOOKUP(H6920,'Shoe size conversion table'!$J$6:$L$22,2))</f>
        <v>46</v>
      </c>
      <c r="J6920" s="13">
        <f>IF(G6920="Male",VLOOKUP(H6920,'Shoe size conversion table'!$B$6:$D$22,3),VLOOKUP(H6920,'Shoe size conversion table'!$J$6:$L$22,3))</f>
        <v>12.5</v>
      </c>
      <c r="K6920" s="11">
        <v>199</v>
      </c>
      <c r="L6920" s="12">
        <v>0</v>
      </c>
      <c r="M6920" s="7">
        <f t="shared" si="325"/>
        <v>2015</v>
      </c>
      <c r="N6920" s="7">
        <f t="shared" si="326"/>
        <v>11</v>
      </c>
      <c r="O6920" s="30">
        <f t="shared" si="327"/>
        <v>199</v>
      </c>
    </row>
    <row r="6921" spans="2:15" x14ac:dyDescent="0.2">
      <c r="B6921" s="13">
        <v>58567</v>
      </c>
      <c r="C6921" s="14">
        <v>42323.85611111125</v>
      </c>
      <c r="D6921" s="7" t="s">
        <v>10</v>
      </c>
      <c r="E6921" s="13">
        <v>2223</v>
      </c>
      <c r="F6921" s="7" t="s">
        <v>34</v>
      </c>
      <c r="G6921" s="7" t="s">
        <v>11</v>
      </c>
      <c r="H6921" s="13">
        <v>9.5</v>
      </c>
      <c r="I6921" s="13" t="str">
        <f>IF(G6921="Male",VLOOKUP(H6921,'Shoe size conversion table'!$B$6:$D$22,2),VLOOKUP(H6921,'Shoe size conversion table'!$J$6:$L$22,2))</f>
        <v>42-43</v>
      </c>
      <c r="J6921" s="13">
        <f>IF(G6921="Male",VLOOKUP(H6921,'Shoe size conversion table'!$B$6:$D$22,3),VLOOKUP(H6921,'Shoe size conversion table'!$J$6:$L$22,3))</f>
        <v>9</v>
      </c>
      <c r="K6921" s="11">
        <v>199</v>
      </c>
      <c r="L6921" s="12">
        <v>0</v>
      </c>
      <c r="M6921" s="7">
        <f t="shared" si="325"/>
        <v>2015</v>
      </c>
      <c r="N6921" s="7">
        <f t="shared" si="326"/>
        <v>11</v>
      </c>
      <c r="O6921" s="30">
        <f t="shared" si="327"/>
        <v>199</v>
      </c>
    </row>
    <row r="6922" spans="2:15" x14ac:dyDescent="0.2">
      <c r="B6922" s="13">
        <v>58568</v>
      </c>
      <c r="C6922" s="14">
        <v>42324.026111111103</v>
      </c>
      <c r="D6922" s="7" t="s">
        <v>10</v>
      </c>
      <c r="E6922" s="13">
        <v>2221</v>
      </c>
      <c r="F6922" s="7" t="s">
        <v>35</v>
      </c>
      <c r="G6922" s="7" t="s">
        <v>12</v>
      </c>
      <c r="H6922" s="13">
        <v>8</v>
      </c>
      <c r="I6922" s="13" t="str">
        <f>IF(G6922="Male",VLOOKUP(H6922,'Shoe size conversion table'!$B$6:$D$22,2),VLOOKUP(H6922,'Shoe size conversion table'!$J$6:$L$22,2))</f>
        <v>38-39</v>
      </c>
      <c r="J6922" s="13">
        <f>IF(G6922="Male",VLOOKUP(H6922,'Shoe size conversion table'!$B$6:$D$22,3),VLOOKUP(H6922,'Shoe size conversion table'!$J$6:$L$22,3))</f>
        <v>6</v>
      </c>
      <c r="K6922" s="11">
        <v>189</v>
      </c>
      <c r="L6922" s="12">
        <v>0</v>
      </c>
      <c r="M6922" s="7">
        <f t="shared" si="325"/>
        <v>2015</v>
      </c>
      <c r="N6922" s="7">
        <f t="shared" si="326"/>
        <v>11</v>
      </c>
      <c r="O6922" s="30">
        <f t="shared" si="327"/>
        <v>189</v>
      </c>
    </row>
    <row r="6923" spans="2:15" x14ac:dyDescent="0.2">
      <c r="B6923" s="13">
        <v>58569</v>
      </c>
      <c r="C6923" s="14">
        <v>42324.046111111253</v>
      </c>
      <c r="D6923" s="7" t="s">
        <v>9</v>
      </c>
      <c r="E6923" s="13">
        <v>2171</v>
      </c>
      <c r="F6923" s="7" t="s">
        <v>58</v>
      </c>
      <c r="G6923" s="7" t="s">
        <v>12</v>
      </c>
      <c r="H6923" s="13">
        <v>8.5</v>
      </c>
      <c r="I6923" s="13">
        <f>IF(G6923="Male",VLOOKUP(H6923,'Shoe size conversion table'!$B$6:$D$22,2),VLOOKUP(H6923,'Shoe size conversion table'!$J$6:$L$22,2))</f>
        <v>39</v>
      </c>
      <c r="J6923" s="13">
        <f>IF(G6923="Male",VLOOKUP(H6923,'Shoe size conversion table'!$B$6:$D$22,3),VLOOKUP(H6923,'Shoe size conversion table'!$J$6:$L$22,3))</f>
        <v>6.5</v>
      </c>
      <c r="K6923" s="11">
        <v>199</v>
      </c>
      <c r="L6923" s="12">
        <v>0</v>
      </c>
      <c r="M6923" s="7">
        <f t="shared" si="325"/>
        <v>2015</v>
      </c>
      <c r="N6923" s="7">
        <f t="shared" si="326"/>
        <v>11</v>
      </c>
      <c r="O6923" s="30">
        <f t="shared" si="327"/>
        <v>199</v>
      </c>
    </row>
    <row r="6924" spans="2:15" x14ac:dyDescent="0.2">
      <c r="B6924" s="13">
        <v>58570</v>
      </c>
      <c r="C6924" s="14">
        <v>42324.116111111303</v>
      </c>
      <c r="D6924" s="7" t="s">
        <v>10</v>
      </c>
      <c r="E6924" s="13">
        <v>2222</v>
      </c>
      <c r="F6924" s="7" t="s">
        <v>34</v>
      </c>
      <c r="G6924" s="7" t="s">
        <v>11</v>
      </c>
      <c r="H6924" s="13">
        <v>10</v>
      </c>
      <c r="I6924" s="13">
        <f>IF(G6924="Male",VLOOKUP(H6924,'Shoe size conversion table'!$B$6:$D$22,2),VLOOKUP(H6924,'Shoe size conversion table'!$J$6:$L$22,2))</f>
        <v>43</v>
      </c>
      <c r="J6924" s="13">
        <f>IF(G6924="Male",VLOOKUP(H6924,'Shoe size conversion table'!$B$6:$D$22,3),VLOOKUP(H6924,'Shoe size conversion table'!$J$6:$L$22,3))</f>
        <v>9.5</v>
      </c>
      <c r="K6924" s="11">
        <v>159</v>
      </c>
      <c r="L6924" s="12">
        <v>0</v>
      </c>
      <c r="M6924" s="7">
        <f t="shared" si="325"/>
        <v>2015</v>
      </c>
      <c r="N6924" s="7">
        <f t="shared" si="326"/>
        <v>11</v>
      </c>
      <c r="O6924" s="30">
        <f t="shared" si="327"/>
        <v>159</v>
      </c>
    </row>
    <row r="6925" spans="2:15" x14ac:dyDescent="0.2">
      <c r="B6925" s="13">
        <v>58571</v>
      </c>
      <c r="C6925" s="14">
        <v>42324.246111111213</v>
      </c>
      <c r="D6925" s="7" t="s">
        <v>8</v>
      </c>
      <c r="E6925" s="13">
        <v>2237</v>
      </c>
      <c r="F6925" s="7" t="s">
        <v>37</v>
      </c>
      <c r="G6925" s="7" t="s">
        <v>11</v>
      </c>
      <c r="H6925" s="13">
        <v>10</v>
      </c>
      <c r="I6925" s="13">
        <f>IF(G6925="Male",VLOOKUP(H6925,'Shoe size conversion table'!$B$6:$D$22,2),VLOOKUP(H6925,'Shoe size conversion table'!$J$6:$L$22,2))</f>
        <v>43</v>
      </c>
      <c r="J6925" s="13">
        <f>IF(G6925="Male",VLOOKUP(H6925,'Shoe size conversion table'!$B$6:$D$22,3),VLOOKUP(H6925,'Shoe size conversion table'!$J$6:$L$22,3))</f>
        <v>9.5</v>
      </c>
      <c r="K6925" s="11">
        <v>159</v>
      </c>
      <c r="L6925" s="12">
        <v>0</v>
      </c>
      <c r="M6925" s="7">
        <f t="shared" si="325"/>
        <v>2015</v>
      </c>
      <c r="N6925" s="7">
        <f t="shared" si="326"/>
        <v>11</v>
      </c>
      <c r="O6925" s="30">
        <f t="shared" si="327"/>
        <v>159</v>
      </c>
    </row>
    <row r="6926" spans="2:15" x14ac:dyDescent="0.2">
      <c r="B6926" s="13">
        <v>58572</v>
      </c>
      <c r="C6926" s="14">
        <v>42324.326111111252</v>
      </c>
      <c r="D6926" s="7" t="s">
        <v>7</v>
      </c>
      <c r="E6926" s="13">
        <v>2241</v>
      </c>
      <c r="F6926" s="7" t="s">
        <v>48</v>
      </c>
      <c r="G6926" s="7" t="s">
        <v>11</v>
      </c>
      <c r="H6926" s="13">
        <v>10</v>
      </c>
      <c r="I6926" s="13">
        <f>IF(G6926="Male",VLOOKUP(H6926,'Shoe size conversion table'!$B$6:$D$22,2),VLOOKUP(H6926,'Shoe size conversion table'!$J$6:$L$22,2))</f>
        <v>43</v>
      </c>
      <c r="J6926" s="13">
        <f>IF(G6926="Male",VLOOKUP(H6926,'Shoe size conversion table'!$B$6:$D$22,3),VLOOKUP(H6926,'Shoe size conversion table'!$J$6:$L$22,3))</f>
        <v>9.5</v>
      </c>
      <c r="K6926" s="11">
        <v>189</v>
      </c>
      <c r="L6926" s="12">
        <v>0.5</v>
      </c>
      <c r="M6926" s="7">
        <f t="shared" si="325"/>
        <v>2015</v>
      </c>
      <c r="N6926" s="7">
        <f t="shared" si="326"/>
        <v>11</v>
      </c>
      <c r="O6926" s="30">
        <f t="shared" si="327"/>
        <v>94.5</v>
      </c>
    </row>
    <row r="6927" spans="2:15" x14ac:dyDescent="0.2">
      <c r="B6927" s="13">
        <v>58573</v>
      </c>
      <c r="C6927" s="14">
        <v>42324.466111111251</v>
      </c>
      <c r="D6927" s="7" t="s">
        <v>10</v>
      </c>
      <c r="E6927" s="13">
        <v>2211</v>
      </c>
      <c r="F6927" s="7" t="s">
        <v>34</v>
      </c>
      <c r="G6927" s="7" t="s">
        <v>12</v>
      </c>
      <c r="H6927" s="13">
        <v>7.5</v>
      </c>
      <c r="I6927" s="13">
        <f>IF(G6927="Male",VLOOKUP(H6927,'Shoe size conversion table'!$B$6:$D$22,2),VLOOKUP(H6927,'Shoe size conversion table'!$J$6:$L$22,2))</f>
        <v>38</v>
      </c>
      <c r="J6927" s="13">
        <f>IF(G6927="Male",VLOOKUP(H6927,'Shoe size conversion table'!$B$6:$D$22,3),VLOOKUP(H6927,'Shoe size conversion table'!$J$6:$L$22,3))</f>
        <v>5.5</v>
      </c>
      <c r="K6927" s="11">
        <v>169</v>
      </c>
      <c r="L6927" s="12">
        <v>0</v>
      </c>
      <c r="M6927" s="7">
        <f t="shared" si="325"/>
        <v>2015</v>
      </c>
      <c r="N6927" s="7">
        <f t="shared" si="326"/>
        <v>11</v>
      </c>
      <c r="O6927" s="30">
        <f t="shared" si="327"/>
        <v>169</v>
      </c>
    </row>
    <row r="6928" spans="2:15" x14ac:dyDescent="0.2">
      <c r="B6928" s="13">
        <v>58574</v>
      </c>
      <c r="C6928" s="14">
        <v>42324.506111111106</v>
      </c>
      <c r="D6928" s="7" t="s">
        <v>7</v>
      </c>
      <c r="E6928" s="13">
        <v>2179</v>
      </c>
      <c r="F6928" s="7" t="s">
        <v>53</v>
      </c>
      <c r="G6928" s="7" t="s">
        <v>11</v>
      </c>
      <c r="H6928" s="13">
        <v>10.5</v>
      </c>
      <c r="I6928" s="13" t="str">
        <f>IF(G6928="Male",VLOOKUP(H6928,'Shoe size conversion table'!$B$6:$D$22,2),VLOOKUP(H6928,'Shoe size conversion table'!$J$6:$L$22,2))</f>
        <v>43-44</v>
      </c>
      <c r="J6928" s="13">
        <f>IF(G6928="Male",VLOOKUP(H6928,'Shoe size conversion table'!$B$6:$D$22,3),VLOOKUP(H6928,'Shoe size conversion table'!$J$6:$L$22,3))</f>
        <v>10</v>
      </c>
      <c r="K6928" s="11">
        <v>139</v>
      </c>
      <c r="L6928" s="12">
        <v>0.5</v>
      </c>
      <c r="M6928" s="7">
        <f t="shared" si="325"/>
        <v>2015</v>
      </c>
      <c r="N6928" s="7">
        <f t="shared" si="326"/>
        <v>11</v>
      </c>
      <c r="O6928" s="30">
        <f t="shared" si="327"/>
        <v>69.5</v>
      </c>
    </row>
    <row r="6929" spans="2:15" x14ac:dyDescent="0.2">
      <c r="B6929" s="13">
        <v>58575</v>
      </c>
      <c r="C6929" s="14">
        <v>42324.506111111252</v>
      </c>
      <c r="D6929" s="7" t="s">
        <v>7</v>
      </c>
      <c r="E6929" s="13">
        <v>2210</v>
      </c>
      <c r="F6929" s="7" t="s">
        <v>48</v>
      </c>
      <c r="G6929" s="7" t="s">
        <v>11</v>
      </c>
      <c r="H6929" s="13">
        <v>9.5</v>
      </c>
      <c r="I6929" s="13" t="str">
        <f>IF(G6929="Male",VLOOKUP(H6929,'Shoe size conversion table'!$B$6:$D$22,2),VLOOKUP(H6929,'Shoe size conversion table'!$J$6:$L$22,2))</f>
        <v>42-43</v>
      </c>
      <c r="J6929" s="13">
        <f>IF(G6929="Male",VLOOKUP(H6929,'Shoe size conversion table'!$B$6:$D$22,3),VLOOKUP(H6929,'Shoe size conversion table'!$J$6:$L$22,3))</f>
        <v>9</v>
      </c>
      <c r="K6929" s="11">
        <v>179</v>
      </c>
      <c r="L6929" s="12">
        <v>0.2</v>
      </c>
      <c r="M6929" s="7">
        <f t="shared" si="325"/>
        <v>2015</v>
      </c>
      <c r="N6929" s="7">
        <f t="shared" si="326"/>
        <v>11</v>
      </c>
      <c r="O6929" s="30">
        <f t="shared" si="327"/>
        <v>143.20000000000002</v>
      </c>
    </row>
    <row r="6930" spans="2:15" x14ac:dyDescent="0.2">
      <c r="B6930" s="13">
        <v>58576</v>
      </c>
      <c r="C6930" s="14">
        <v>42324.50611111131</v>
      </c>
      <c r="D6930" s="7" t="s">
        <v>10</v>
      </c>
      <c r="E6930" s="13">
        <v>2162</v>
      </c>
      <c r="F6930" s="7" t="s">
        <v>36</v>
      </c>
      <c r="G6930" s="7" t="s">
        <v>11</v>
      </c>
      <c r="H6930" s="13">
        <v>10.5</v>
      </c>
      <c r="I6930" s="13" t="str">
        <f>IF(G6930="Male",VLOOKUP(H6930,'Shoe size conversion table'!$B$6:$D$22,2),VLOOKUP(H6930,'Shoe size conversion table'!$J$6:$L$22,2))</f>
        <v>43-44</v>
      </c>
      <c r="J6930" s="13">
        <f>IF(G6930="Male",VLOOKUP(H6930,'Shoe size conversion table'!$B$6:$D$22,3),VLOOKUP(H6930,'Shoe size conversion table'!$J$6:$L$22,3))</f>
        <v>10</v>
      </c>
      <c r="K6930" s="11">
        <v>199</v>
      </c>
      <c r="L6930" s="12">
        <v>0</v>
      </c>
      <c r="M6930" s="7">
        <f t="shared" si="325"/>
        <v>2015</v>
      </c>
      <c r="N6930" s="7">
        <f t="shared" si="326"/>
        <v>11</v>
      </c>
      <c r="O6930" s="30">
        <f t="shared" si="327"/>
        <v>199</v>
      </c>
    </row>
    <row r="6931" spans="2:15" x14ac:dyDescent="0.2">
      <c r="B6931" s="13">
        <v>58577</v>
      </c>
      <c r="C6931" s="14">
        <v>42324.696111111305</v>
      </c>
      <c r="D6931" s="7" t="s">
        <v>7</v>
      </c>
      <c r="E6931" s="13">
        <v>2206</v>
      </c>
      <c r="F6931" s="7" t="s">
        <v>50</v>
      </c>
      <c r="G6931" s="7" t="s">
        <v>12</v>
      </c>
      <c r="H6931" s="13">
        <v>7</v>
      </c>
      <c r="I6931" s="13" t="str">
        <f>IF(G6931="Male",VLOOKUP(H6931,'Shoe size conversion table'!$B$6:$D$22,2),VLOOKUP(H6931,'Shoe size conversion table'!$J$6:$L$22,2))</f>
        <v>37-38</v>
      </c>
      <c r="J6931" s="13">
        <f>IF(G6931="Male",VLOOKUP(H6931,'Shoe size conversion table'!$B$6:$D$22,3),VLOOKUP(H6931,'Shoe size conversion table'!$J$6:$L$22,3))</f>
        <v>5</v>
      </c>
      <c r="K6931" s="11">
        <v>199</v>
      </c>
      <c r="L6931" s="12">
        <v>0</v>
      </c>
      <c r="M6931" s="7">
        <f t="shared" si="325"/>
        <v>2015</v>
      </c>
      <c r="N6931" s="7">
        <f t="shared" si="326"/>
        <v>11</v>
      </c>
      <c r="O6931" s="30">
        <f t="shared" si="327"/>
        <v>199</v>
      </c>
    </row>
    <row r="6932" spans="2:15" x14ac:dyDescent="0.2">
      <c r="B6932" s="13">
        <v>58578</v>
      </c>
      <c r="C6932" s="14">
        <v>42324.716111111215</v>
      </c>
      <c r="D6932" s="7" t="s">
        <v>9</v>
      </c>
      <c r="E6932" s="13">
        <v>2159</v>
      </c>
      <c r="F6932" s="7" t="s">
        <v>61</v>
      </c>
      <c r="G6932" s="7" t="s">
        <v>11</v>
      </c>
      <c r="H6932" s="13">
        <v>9</v>
      </c>
      <c r="I6932" s="13">
        <f>IF(G6932="Male",VLOOKUP(H6932,'Shoe size conversion table'!$B$6:$D$22,2),VLOOKUP(H6932,'Shoe size conversion table'!$J$6:$L$22,2))</f>
        <v>42</v>
      </c>
      <c r="J6932" s="13">
        <f>IF(G6932="Male",VLOOKUP(H6932,'Shoe size conversion table'!$B$6:$D$22,3),VLOOKUP(H6932,'Shoe size conversion table'!$J$6:$L$22,3))</f>
        <v>8.5</v>
      </c>
      <c r="K6932" s="11">
        <v>189</v>
      </c>
      <c r="L6932" s="12">
        <v>0.5</v>
      </c>
      <c r="M6932" s="7">
        <f t="shared" si="325"/>
        <v>2015</v>
      </c>
      <c r="N6932" s="7">
        <f t="shared" si="326"/>
        <v>11</v>
      </c>
      <c r="O6932" s="30">
        <f t="shared" si="327"/>
        <v>94.5</v>
      </c>
    </row>
    <row r="6933" spans="2:15" x14ac:dyDescent="0.2">
      <c r="B6933" s="13">
        <v>58579</v>
      </c>
      <c r="C6933" s="14">
        <v>42324.85611111125</v>
      </c>
      <c r="D6933" s="7" t="s">
        <v>10</v>
      </c>
      <c r="E6933" s="13">
        <v>2199</v>
      </c>
      <c r="F6933" s="7" t="s">
        <v>35</v>
      </c>
      <c r="G6933" s="7" t="s">
        <v>11</v>
      </c>
      <c r="H6933" s="13">
        <v>13</v>
      </c>
      <c r="I6933" s="13">
        <f>IF(G6933="Male",VLOOKUP(H6933,'Shoe size conversion table'!$B$6:$D$22,2),VLOOKUP(H6933,'Shoe size conversion table'!$J$6:$L$22,2))</f>
        <v>46</v>
      </c>
      <c r="J6933" s="13">
        <f>IF(G6933="Male",VLOOKUP(H6933,'Shoe size conversion table'!$B$6:$D$22,3),VLOOKUP(H6933,'Shoe size conversion table'!$J$6:$L$22,3))</f>
        <v>12.5</v>
      </c>
      <c r="K6933" s="11">
        <v>159</v>
      </c>
      <c r="L6933" s="12">
        <v>0</v>
      </c>
      <c r="M6933" s="7">
        <f t="shared" si="325"/>
        <v>2015</v>
      </c>
      <c r="N6933" s="7">
        <f t="shared" si="326"/>
        <v>11</v>
      </c>
      <c r="O6933" s="30">
        <f t="shared" si="327"/>
        <v>159</v>
      </c>
    </row>
    <row r="6934" spans="2:15" x14ac:dyDescent="0.2">
      <c r="B6934" s="13">
        <v>58579</v>
      </c>
      <c r="C6934" s="14">
        <v>42324.85611111125</v>
      </c>
      <c r="D6934" s="7" t="s">
        <v>10</v>
      </c>
      <c r="E6934" s="13">
        <v>2223</v>
      </c>
      <c r="F6934" s="7" t="s">
        <v>34</v>
      </c>
      <c r="G6934" s="7" t="s">
        <v>11</v>
      </c>
      <c r="H6934" s="13">
        <v>9.5</v>
      </c>
      <c r="I6934" s="13" t="str">
        <f>IF(G6934="Male",VLOOKUP(H6934,'Shoe size conversion table'!$B$6:$D$22,2),VLOOKUP(H6934,'Shoe size conversion table'!$J$6:$L$22,2))</f>
        <v>42-43</v>
      </c>
      <c r="J6934" s="13">
        <f>IF(G6934="Male",VLOOKUP(H6934,'Shoe size conversion table'!$B$6:$D$22,3),VLOOKUP(H6934,'Shoe size conversion table'!$J$6:$L$22,3))</f>
        <v>9</v>
      </c>
      <c r="K6934" s="11">
        <v>199</v>
      </c>
      <c r="L6934" s="12">
        <v>0</v>
      </c>
      <c r="M6934" s="7">
        <f t="shared" si="325"/>
        <v>2015</v>
      </c>
      <c r="N6934" s="7">
        <f t="shared" si="326"/>
        <v>11</v>
      </c>
      <c r="O6934" s="30">
        <f t="shared" si="327"/>
        <v>199</v>
      </c>
    </row>
    <row r="6935" spans="2:15" x14ac:dyDescent="0.2">
      <c r="B6935" s="13">
        <v>58580</v>
      </c>
      <c r="C6935" s="14">
        <v>42324.966111111251</v>
      </c>
      <c r="D6935" s="7" t="s">
        <v>7</v>
      </c>
      <c r="E6935" s="13">
        <v>2230</v>
      </c>
      <c r="F6935" s="7" t="s">
        <v>49</v>
      </c>
      <c r="G6935" s="7" t="s">
        <v>11</v>
      </c>
      <c r="H6935" s="13">
        <v>11</v>
      </c>
      <c r="I6935" s="13">
        <f>IF(G6935="Male",VLOOKUP(H6935,'Shoe size conversion table'!$B$6:$D$22,2),VLOOKUP(H6935,'Shoe size conversion table'!$J$6:$L$22,2))</f>
        <v>44</v>
      </c>
      <c r="J6935" s="13">
        <f>IF(G6935="Male",VLOOKUP(H6935,'Shoe size conversion table'!$B$6:$D$22,3),VLOOKUP(H6935,'Shoe size conversion table'!$J$6:$L$22,3))</f>
        <v>10.5</v>
      </c>
      <c r="K6935" s="11">
        <v>179</v>
      </c>
      <c r="L6935" s="12">
        <v>0</v>
      </c>
      <c r="M6935" s="7">
        <f t="shared" si="325"/>
        <v>2015</v>
      </c>
      <c r="N6935" s="7">
        <f t="shared" si="326"/>
        <v>11</v>
      </c>
      <c r="O6935" s="30">
        <f t="shared" si="327"/>
        <v>179</v>
      </c>
    </row>
    <row r="6936" spans="2:15" x14ac:dyDescent="0.2">
      <c r="B6936" s="13">
        <v>58581</v>
      </c>
      <c r="C6936" s="14">
        <v>42325.006111111106</v>
      </c>
      <c r="D6936" s="7" t="s">
        <v>7</v>
      </c>
      <c r="E6936" s="13">
        <v>2202</v>
      </c>
      <c r="F6936" s="7" t="s">
        <v>49</v>
      </c>
      <c r="G6936" s="7" t="s">
        <v>11</v>
      </c>
      <c r="H6936" s="13">
        <v>9.5</v>
      </c>
      <c r="I6936" s="13" t="str">
        <f>IF(G6936="Male",VLOOKUP(H6936,'Shoe size conversion table'!$B$6:$D$22,2),VLOOKUP(H6936,'Shoe size conversion table'!$J$6:$L$22,2))</f>
        <v>42-43</v>
      </c>
      <c r="J6936" s="13">
        <f>IF(G6936="Male",VLOOKUP(H6936,'Shoe size conversion table'!$B$6:$D$22,3),VLOOKUP(H6936,'Shoe size conversion table'!$J$6:$L$22,3))</f>
        <v>9</v>
      </c>
      <c r="K6936" s="11">
        <v>199</v>
      </c>
      <c r="L6936" s="12">
        <v>0</v>
      </c>
      <c r="M6936" s="7">
        <f t="shared" si="325"/>
        <v>2015</v>
      </c>
      <c r="N6936" s="7">
        <f t="shared" si="326"/>
        <v>11</v>
      </c>
      <c r="O6936" s="30">
        <f t="shared" si="327"/>
        <v>199</v>
      </c>
    </row>
    <row r="6937" spans="2:15" x14ac:dyDescent="0.2">
      <c r="B6937" s="13">
        <v>58582</v>
      </c>
      <c r="C6937" s="14">
        <v>42325.006111111106</v>
      </c>
      <c r="D6937" s="7" t="s">
        <v>10</v>
      </c>
      <c r="E6937" s="13">
        <v>2148</v>
      </c>
      <c r="F6937" s="7" t="s">
        <v>34</v>
      </c>
      <c r="G6937" s="7" t="s">
        <v>12</v>
      </c>
      <c r="H6937" s="13">
        <v>8.5</v>
      </c>
      <c r="I6937" s="13">
        <f>IF(G6937="Male",VLOOKUP(H6937,'Shoe size conversion table'!$B$6:$D$22,2),VLOOKUP(H6937,'Shoe size conversion table'!$J$6:$L$22,2))</f>
        <v>39</v>
      </c>
      <c r="J6937" s="13">
        <f>IF(G6937="Male",VLOOKUP(H6937,'Shoe size conversion table'!$B$6:$D$22,3),VLOOKUP(H6937,'Shoe size conversion table'!$J$6:$L$22,3))</f>
        <v>6.5</v>
      </c>
      <c r="K6937" s="11">
        <v>169</v>
      </c>
      <c r="L6937" s="12">
        <v>0</v>
      </c>
      <c r="M6937" s="7">
        <f t="shared" si="325"/>
        <v>2015</v>
      </c>
      <c r="N6937" s="7">
        <f t="shared" si="326"/>
        <v>11</v>
      </c>
      <c r="O6937" s="30">
        <f t="shared" si="327"/>
        <v>169</v>
      </c>
    </row>
    <row r="6938" spans="2:15" x14ac:dyDescent="0.2">
      <c r="B6938" s="13">
        <v>58583</v>
      </c>
      <c r="C6938" s="14">
        <v>42325.026111111103</v>
      </c>
      <c r="D6938" s="7" t="s">
        <v>10</v>
      </c>
      <c r="E6938" s="13">
        <v>2167</v>
      </c>
      <c r="F6938" s="7" t="s">
        <v>34</v>
      </c>
      <c r="G6938" s="7" t="s">
        <v>11</v>
      </c>
      <c r="H6938" s="13">
        <v>10.5</v>
      </c>
      <c r="I6938" s="13" t="str">
        <f>IF(G6938="Male",VLOOKUP(H6938,'Shoe size conversion table'!$B$6:$D$22,2),VLOOKUP(H6938,'Shoe size conversion table'!$J$6:$L$22,2))</f>
        <v>43-44</v>
      </c>
      <c r="J6938" s="13">
        <f>IF(G6938="Male",VLOOKUP(H6938,'Shoe size conversion table'!$B$6:$D$22,3),VLOOKUP(H6938,'Shoe size conversion table'!$J$6:$L$22,3))</f>
        <v>10</v>
      </c>
      <c r="K6938" s="11">
        <v>139</v>
      </c>
      <c r="L6938" s="12">
        <v>0</v>
      </c>
      <c r="M6938" s="7">
        <f t="shared" si="325"/>
        <v>2015</v>
      </c>
      <c r="N6938" s="7">
        <f t="shared" si="326"/>
        <v>11</v>
      </c>
      <c r="O6938" s="30">
        <f t="shared" si="327"/>
        <v>139</v>
      </c>
    </row>
    <row r="6939" spans="2:15" x14ac:dyDescent="0.2">
      <c r="B6939" s="13">
        <v>58584</v>
      </c>
      <c r="C6939" s="14">
        <v>42325.026111111307</v>
      </c>
      <c r="D6939" s="7" t="s">
        <v>7</v>
      </c>
      <c r="E6939" s="13">
        <v>2241</v>
      </c>
      <c r="F6939" s="7" t="s">
        <v>51</v>
      </c>
      <c r="G6939" s="7" t="s">
        <v>12</v>
      </c>
      <c r="H6939" s="13">
        <v>8</v>
      </c>
      <c r="I6939" s="13" t="str">
        <f>IF(G6939="Male",VLOOKUP(H6939,'Shoe size conversion table'!$B$6:$D$22,2),VLOOKUP(H6939,'Shoe size conversion table'!$J$6:$L$22,2))</f>
        <v>38-39</v>
      </c>
      <c r="J6939" s="13">
        <f>IF(G6939="Male",VLOOKUP(H6939,'Shoe size conversion table'!$B$6:$D$22,3),VLOOKUP(H6939,'Shoe size conversion table'!$J$6:$L$22,3))</f>
        <v>6</v>
      </c>
      <c r="K6939" s="11">
        <v>179</v>
      </c>
      <c r="L6939" s="12">
        <v>0.1</v>
      </c>
      <c r="M6939" s="7">
        <f t="shared" si="325"/>
        <v>2015</v>
      </c>
      <c r="N6939" s="7">
        <f t="shared" si="326"/>
        <v>11</v>
      </c>
      <c r="O6939" s="30">
        <f t="shared" si="327"/>
        <v>161.1</v>
      </c>
    </row>
    <row r="6940" spans="2:15" x14ac:dyDescent="0.2">
      <c r="B6940" s="13">
        <v>58585</v>
      </c>
      <c r="C6940" s="14">
        <v>42325.046111111253</v>
      </c>
      <c r="D6940" s="7" t="s">
        <v>9</v>
      </c>
      <c r="E6940" s="13">
        <v>2215</v>
      </c>
      <c r="F6940" s="7" t="s">
        <v>61</v>
      </c>
      <c r="G6940" s="7" t="s">
        <v>12</v>
      </c>
      <c r="H6940" s="13">
        <v>8.5</v>
      </c>
      <c r="I6940" s="13">
        <f>IF(G6940="Male",VLOOKUP(H6940,'Shoe size conversion table'!$B$6:$D$22,2),VLOOKUP(H6940,'Shoe size conversion table'!$J$6:$L$22,2))</f>
        <v>39</v>
      </c>
      <c r="J6940" s="13">
        <f>IF(G6940="Male",VLOOKUP(H6940,'Shoe size conversion table'!$B$6:$D$22,3),VLOOKUP(H6940,'Shoe size conversion table'!$J$6:$L$22,3))</f>
        <v>6.5</v>
      </c>
      <c r="K6940" s="11">
        <v>139</v>
      </c>
      <c r="L6940" s="12">
        <v>0.3</v>
      </c>
      <c r="M6940" s="7">
        <f t="shared" si="325"/>
        <v>2015</v>
      </c>
      <c r="N6940" s="7">
        <f t="shared" si="326"/>
        <v>11</v>
      </c>
      <c r="O6940" s="30">
        <f t="shared" si="327"/>
        <v>97.3</v>
      </c>
    </row>
    <row r="6941" spans="2:15" x14ac:dyDescent="0.2">
      <c r="B6941" s="13">
        <v>58586</v>
      </c>
      <c r="C6941" s="14">
        <v>42325.116111111303</v>
      </c>
      <c r="D6941" s="7" t="s">
        <v>10</v>
      </c>
      <c r="E6941" s="13">
        <v>2158</v>
      </c>
      <c r="F6941" s="7" t="s">
        <v>34</v>
      </c>
      <c r="G6941" s="7" t="s">
        <v>12</v>
      </c>
      <c r="H6941" s="13">
        <v>8</v>
      </c>
      <c r="I6941" s="13" t="str">
        <f>IF(G6941="Male",VLOOKUP(H6941,'Shoe size conversion table'!$B$6:$D$22,2),VLOOKUP(H6941,'Shoe size conversion table'!$J$6:$L$22,2))</f>
        <v>38-39</v>
      </c>
      <c r="J6941" s="13">
        <f>IF(G6941="Male",VLOOKUP(H6941,'Shoe size conversion table'!$B$6:$D$22,3),VLOOKUP(H6941,'Shoe size conversion table'!$J$6:$L$22,3))</f>
        <v>6</v>
      </c>
      <c r="K6941" s="11">
        <v>179</v>
      </c>
      <c r="L6941" s="12">
        <v>0.3</v>
      </c>
      <c r="M6941" s="7">
        <f t="shared" si="325"/>
        <v>2015</v>
      </c>
      <c r="N6941" s="7">
        <f t="shared" si="326"/>
        <v>11</v>
      </c>
      <c r="O6941" s="30">
        <f t="shared" si="327"/>
        <v>125.3</v>
      </c>
    </row>
    <row r="6942" spans="2:15" x14ac:dyDescent="0.2">
      <c r="B6942" s="13">
        <v>58587</v>
      </c>
      <c r="C6942" s="14">
        <v>42325.286111111309</v>
      </c>
      <c r="D6942" s="7" t="s">
        <v>10</v>
      </c>
      <c r="E6942" s="13">
        <v>2169</v>
      </c>
      <c r="F6942" s="7" t="s">
        <v>34</v>
      </c>
      <c r="G6942" s="7" t="s">
        <v>12</v>
      </c>
      <c r="H6942" s="13">
        <v>9</v>
      </c>
      <c r="I6942" s="13" t="str">
        <f>IF(G6942="Male",VLOOKUP(H6942,'Shoe size conversion table'!$B$6:$D$22,2),VLOOKUP(H6942,'Shoe size conversion table'!$J$6:$L$22,2))</f>
        <v>39-40</v>
      </c>
      <c r="J6942" s="13">
        <f>IF(G6942="Male",VLOOKUP(H6942,'Shoe size conversion table'!$B$6:$D$22,3),VLOOKUP(H6942,'Shoe size conversion table'!$J$6:$L$22,3))</f>
        <v>7</v>
      </c>
      <c r="K6942" s="11">
        <v>129</v>
      </c>
      <c r="L6942" s="12">
        <v>0</v>
      </c>
      <c r="M6942" s="7">
        <f t="shared" si="325"/>
        <v>2015</v>
      </c>
      <c r="N6942" s="7">
        <f t="shared" si="326"/>
        <v>11</v>
      </c>
      <c r="O6942" s="30">
        <f t="shared" si="327"/>
        <v>129</v>
      </c>
    </row>
    <row r="6943" spans="2:15" x14ac:dyDescent="0.2">
      <c r="B6943" s="13">
        <v>58588</v>
      </c>
      <c r="C6943" s="14">
        <v>42325.466111111251</v>
      </c>
      <c r="D6943" s="7" t="s">
        <v>10</v>
      </c>
      <c r="E6943" s="13">
        <v>2217</v>
      </c>
      <c r="F6943" s="7" t="s">
        <v>35</v>
      </c>
      <c r="G6943" s="7" t="s">
        <v>12</v>
      </c>
      <c r="H6943" s="13">
        <v>7.5</v>
      </c>
      <c r="I6943" s="13">
        <f>IF(G6943="Male",VLOOKUP(H6943,'Shoe size conversion table'!$B$6:$D$22,2),VLOOKUP(H6943,'Shoe size conversion table'!$J$6:$L$22,2))</f>
        <v>38</v>
      </c>
      <c r="J6943" s="13">
        <f>IF(G6943="Male",VLOOKUP(H6943,'Shoe size conversion table'!$B$6:$D$22,3),VLOOKUP(H6943,'Shoe size conversion table'!$J$6:$L$22,3))</f>
        <v>5.5</v>
      </c>
      <c r="K6943" s="11">
        <v>189</v>
      </c>
      <c r="L6943" s="12">
        <v>0</v>
      </c>
      <c r="M6943" s="7">
        <f t="shared" si="325"/>
        <v>2015</v>
      </c>
      <c r="N6943" s="7">
        <f t="shared" si="326"/>
        <v>11</v>
      </c>
      <c r="O6943" s="30">
        <f t="shared" si="327"/>
        <v>189</v>
      </c>
    </row>
    <row r="6944" spans="2:15" x14ac:dyDescent="0.2">
      <c r="B6944" s="13">
        <v>58589</v>
      </c>
      <c r="C6944" s="14">
        <v>42325.506111111106</v>
      </c>
      <c r="D6944" s="7" t="s">
        <v>7</v>
      </c>
      <c r="E6944" s="13">
        <v>2223</v>
      </c>
      <c r="F6944" s="7" t="s">
        <v>51</v>
      </c>
      <c r="G6944" s="7" t="s">
        <v>12</v>
      </c>
      <c r="H6944" s="13">
        <v>10.5</v>
      </c>
      <c r="I6944" s="13">
        <f>IF(G6944="Male",VLOOKUP(H6944,'Shoe size conversion table'!$B$6:$D$22,2),VLOOKUP(H6944,'Shoe size conversion table'!$J$6:$L$22,2))</f>
        <v>41</v>
      </c>
      <c r="J6944" s="13">
        <f>IF(G6944="Male",VLOOKUP(H6944,'Shoe size conversion table'!$B$6:$D$22,3),VLOOKUP(H6944,'Shoe size conversion table'!$J$6:$L$22,3))</f>
        <v>8.5</v>
      </c>
      <c r="K6944" s="11">
        <v>199</v>
      </c>
      <c r="L6944" s="12">
        <v>0</v>
      </c>
      <c r="M6944" s="7">
        <f t="shared" si="325"/>
        <v>2015</v>
      </c>
      <c r="N6944" s="7">
        <f t="shared" si="326"/>
        <v>11</v>
      </c>
      <c r="O6944" s="30">
        <f t="shared" si="327"/>
        <v>199</v>
      </c>
    </row>
    <row r="6945" spans="2:15" x14ac:dyDescent="0.2">
      <c r="B6945" s="13">
        <v>58590</v>
      </c>
      <c r="C6945" s="14">
        <v>42325.506111111252</v>
      </c>
      <c r="D6945" s="7" t="s">
        <v>7</v>
      </c>
      <c r="E6945" s="13">
        <v>2207</v>
      </c>
      <c r="F6945" s="7" t="s">
        <v>48</v>
      </c>
      <c r="G6945" s="7" t="s">
        <v>11</v>
      </c>
      <c r="H6945" s="13">
        <v>9.5</v>
      </c>
      <c r="I6945" s="13" t="str">
        <f>IF(G6945="Male",VLOOKUP(H6945,'Shoe size conversion table'!$B$6:$D$22,2),VLOOKUP(H6945,'Shoe size conversion table'!$J$6:$L$22,2))</f>
        <v>42-43</v>
      </c>
      <c r="J6945" s="13">
        <f>IF(G6945="Male",VLOOKUP(H6945,'Shoe size conversion table'!$B$6:$D$22,3),VLOOKUP(H6945,'Shoe size conversion table'!$J$6:$L$22,3))</f>
        <v>9</v>
      </c>
      <c r="K6945" s="11">
        <v>189</v>
      </c>
      <c r="L6945" s="12">
        <v>0.5</v>
      </c>
      <c r="M6945" s="7">
        <f t="shared" si="325"/>
        <v>2015</v>
      </c>
      <c r="N6945" s="7">
        <f t="shared" si="326"/>
        <v>11</v>
      </c>
      <c r="O6945" s="30">
        <f t="shared" si="327"/>
        <v>94.5</v>
      </c>
    </row>
    <row r="6946" spans="2:15" x14ac:dyDescent="0.2">
      <c r="B6946" s="13">
        <v>58591</v>
      </c>
      <c r="C6946" s="14">
        <v>42325.846111111212</v>
      </c>
      <c r="D6946" s="7" t="s">
        <v>7</v>
      </c>
      <c r="E6946" s="13">
        <v>2229</v>
      </c>
      <c r="F6946" s="7" t="s">
        <v>56</v>
      </c>
      <c r="G6946" s="7" t="s">
        <v>12</v>
      </c>
      <c r="H6946" s="13">
        <v>8</v>
      </c>
      <c r="I6946" s="13" t="str">
        <f>IF(G6946="Male",VLOOKUP(H6946,'Shoe size conversion table'!$B$6:$D$22,2),VLOOKUP(H6946,'Shoe size conversion table'!$J$6:$L$22,2))</f>
        <v>38-39</v>
      </c>
      <c r="J6946" s="13">
        <f>IF(G6946="Male",VLOOKUP(H6946,'Shoe size conversion table'!$B$6:$D$22,3),VLOOKUP(H6946,'Shoe size conversion table'!$J$6:$L$22,3))</f>
        <v>6</v>
      </c>
      <c r="K6946" s="11">
        <v>159</v>
      </c>
      <c r="L6946" s="12">
        <v>0</v>
      </c>
      <c r="M6946" s="7">
        <f t="shared" si="325"/>
        <v>2015</v>
      </c>
      <c r="N6946" s="7">
        <f t="shared" si="326"/>
        <v>11</v>
      </c>
      <c r="O6946" s="30">
        <f t="shared" si="327"/>
        <v>159</v>
      </c>
    </row>
    <row r="6947" spans="2:15" x14ac:dyDescent="0.2">
      <c r="B6947" s="13">
        <v>58592</v>
      </c>
      <c r="C6947" s="14">
        <v>42325.966111111251</v>
      </c>
      <c r="D6947" s="7" t="s">
        <v>7</v>
      </c>
      <c r="E6947" s="13">
        <v>2217</v>
      </c>
      <c r="F6947" s="7" t="s">
        <v>48</v>
      </c>
      <c r="G6947" s="7" t="s">
        <v>12</v>
      </c>
      <c r="H6947" s="13">
        <v>8.5</v>
      </c>
      <c r="I6947" s="13">
        <f>IF(G6947="Male",VLOOKUP(H6947,'Shoe size conversion table'!$B$6:$D$22,2),VLOOKUP(H6947,'Shoe size conversion table'!$J$6:$L$22,2))</f>
        <v>39</v>
      </c>
      <c r="J6947" s="13">
        <f>IF(G6947="Male",VLOOKUP(H6947,'Shoe size conversion table'!$B$6:$D$22,3),VLOOKUP(H6947,'Shoe size conversion table'!$J$6:$L$22,3))</f>
        <v>6.5</v>
      </c>
      <c r="K6947" s="11">
        <v>159</v>
      </c>
      <c r="L6947" s="12">
        <v>0.5</v>
      </c>
      <c r="M6947" s="7">
        <f t="shared" si="325"/>
        <v>2015</v>
      </c>
      <c r="N6947" s="7">
        <f t="shared" si="326"/>
        <v>11</v>
      </c>
      <c r="O6947" s="30">
        <f t="shared" si="327"/>
        <v>79.5</v>
      </c>
    </row>
    <row r="6948" spans="2:15" x14ac:dyDescent="0.2">
      <c r="B6948" s="13">
        <v>58593</v>
      </c>
      <c r="C6948" s="14">
        <v>42325.976111111253</v>
      </c>
      <c r="D6948" s="7" t="s">
        <v>8</v>
      </c>
      <c r="E6948" s="13">
        <v>2202</v>
      </c>
      <c r="F6948" s="7" t="s">
        <v>39</v>
      </c>
      <c r="G6948" s="7" t="s">
        <v>11</v>
      </c>
      <c r="H6948" s="13">
        <v>9.5</v>
      </c>
      <c r="I6948" s="13" t="str">
        <f>IF(G6948="Male",VLOOKUP(H6948,'Shoe size conversion table'!$B$6:$D$22,2),VLOOKUP(H6948,'Shoe size conversion table'!$J$6:$L$22,2))</f>
        <v>42-43</v>
      </c>
      <c r="J6948" s="13">
        <f>IF(G6948="Male",VLOOKUP(H6948,'Shoe size conversion table'!$B$6:$D$22,3),VLOOKUP(H6948,'Shoe size conversion table'!$J$6:$L$22,3))</f>
        <v>9</v>
      </c>
      <c r="K6948" s="11">
        <v>129</v>
      </c>
      <c r="L6948" s="12">
        <v>0.2</v>
      </c>
      <c r="M6948" s="7">
        <f t="shared" si="325"/>
        <v>2015</v>
      </c>
      <c r="N6948" s="7">
        <f t="shared" si="326"/>
        <v>11</v>
      </c>
      <c r="O6948" s="30">
        <f t="shared" si="327"/>
        <v>103.2</v>
      </c>
    </row>
    <row r="6949" spans="2:15" x14ac:dyDescent="0.2">
      <c r="B6949" s="13">
        <v>58594</v>
      </c>
      <c r="C6949" s="14">
        <v>42326.006111111106</v>
      </c>
      <c r="D6949" s="7" t="s">
        <v>7</v>
      </c>
      <c r="E6949" s="13">
        <v>2220</v>
      </c>
      <c r="F6949" s="7" t="s">
        <v>49</v>
      </c>
      <c r="G6949" s="7" t="s">
        <v>11</v>
      </c>
      <c r="H6949" s="13">
        <v>7</v>
      </c>
      <c r="I6949" s="13">
        <f>IF(G6949="Male",VLOOKUP(H6949,'Shoe size conversion table'!$B$6:$D$22,2),VLOOKUP(H6949,'Shoe size conversion table'!$J$6:$L$22,2))</f>
        <v>40</v>
      </c>
      <c r="J6949" s="13">
        <f>IF(G6949="Male",VLOOKUP(H6949,'Shoe size conversion table'!$B$6:$D$22,3),VLOOKUP(H6949,'Shoe size conversion table'!$J$6:$L$22,3))</f>
        <v>6.5</v>
      </c>
      <c r="K6949" s="11">
        <v>189</v>
      </c>
      <c r="L6949" s="12">
        <v>0.2</v>
      </c>
      <c r="M6949" s="7">
        <f t="shared" si="325"/>
        <v>2015</v>
      </c>
      <c r="N6949" s="7">
        <f t="shared" si="326"/>
        <v>11</v>
      </c>
      <c r="O6949" s="30">
        <f t="shared" si="327"/>
        <v>151.20000000000002</v>
      </c>
    </row>
    <row r="6950" spans="2:15" x14ac:dyDescent="0.2">
      <c r="B6950" s="13">
        <v>58594</v>
      </c>
      <c r="C6950" s="14">
        <v>42326.006111111106</v>
      </c>
      <c r="D6950" s="7" t="s">
        <v>7</v>
      </c>
      <c r="E6950" s="13">
        <v>2168</v>
      </c>
      <c r="F6950" s="7" t="s">
        <v>49</v>
      </c>
      <c r="G6950" s="7" t="s">
        <v>12</v>
      </c>
      <c r="H6950" s="13">
        <v>5.5</v>
      </c>
      <c r="I6950" s="13">
        <f>IF(G6950="Male",VLOOKUP(H6950,'Shoe size conversion table'!$B$6:$D$22,2),VLOOKUP(H6950,'Shoe size conversion table'!$J$6:$L$22,2))</f>
        <v>36</v>
      </c>
      <c r="J6950" s="13">
        <f>IF(G6950="Male",VLOOKUP(H6950,'Shoe size conversion table'!$B$6:$D$22,3),VLOOKUP(H6950,'Shoe size conversion table'!$J$6:$L$22,3))</f>
        <v>3.5</v>
      </c>
      <c r="K6950" s="11">
        <v>159</v>
      </c>
      <c r="L6950" s="12">
        <v>0</v>
      </c>
      <c r="M6950" s="7">
        <f t="shared" si="325"/>
        <v>2015</v>
      </c>
      <c r="N6950" s="7">
        <f t="shared" si="326"/>
        <v>11</v>
      </c>
      <c r="O6950" s="30">
        <f t="shared" si="327"/>
        <v>159</v>
      </c>
    </row>
    <row r="6951" spans="2:15" x14ac:dyDescent="0.2">
      <c r="B6951" s="13">
        <v>58595</v>
      </c>
      <c r="C6951" s="14">
        <v>42326.006111111215</v>
      </c>
      <c r="D6951" s="7" t="s">
        <v>8</v>
      </c>
      <c r="E6951" s="13">
        <v>2199</v>
      </c>
      <c r="F6951" s="7" t="s">
        <v>37</v>
      </c>
      <c r="G6951" s="7" t="s">
        <v>11</v>
      </c>
      <c r="H6951" s="13">
        <v>9</v>
      </c>
      <c r="I6951" s="13">
        <f>IF(G6951="Male",VLOOKUP(H6951,'Shoe size conversion table'!$B$6:$D$22,2),VLOOKUP(H6951,'Shoe size conversion table'!$J$6:$L$22,2))</f>
        <v>42</v>
      </c>
      <c r="J6951" s="13">
        <f>IF(G6951="Male",VLOOKUP(H6951,'Shoe size conversion table'!$B$6:$D$22,3),VLOOKUP(H6951,'Shoe size conversion table'!$J$6:$L$22,3))</f>
        <v>8.5</v>
      </c>
      <c r="K6951" s="11">
        <v>199</v>
      </c>
      <c r="L6951" s="12">
        <v>0</v>
      </c>
      <c r="M6951" s="7">
        <f t="shared" si="325"/>
        <v>2015</v>
      </c>
      <c r="N6951" s="7">
        <f t="shared" si="326"/>
        <v>11</v>
      </c>
      <c r="O6951" s="30">
        <f t="shared" si="327"/>
        <v>199</v>
      </c>
    </row>
    <row r="6952" spans="2:15" x14ac:dyDescent="0.2">
      <c r="B6952" s="13">
        <v>58596</v>
      </c>
      <c r="C6952" s="14">
        <v>42326.026111111103</v>
      </c>
      <c r="D6952" s="7" t="s">
        <v>10</v>
      </c>
      <c r="E6952" s="13">
        <v>2240</v>
      </c>
      <c r="F6952" s="7" t="s">
        <v>35</v>
      </c>
      <c r="G6952" s="7" t="s">
        <v>11</v>
      </c>
      <c r="H6952" s="13">
        <v>10</v>
      </c>
      <c r="I6952" s="13">
        <f>IF(G6952="Male",VLOOKUP(H6952,'Shoe size conversion table'!$B$6:$D$22,2),VLOOKUP(H6952,'Shoe size conversion table'!$J$6:$L$22,2))</f>
        <v>43</v>
      </c>
      <c r="J6952" s="13">
        <f>IF(G6952="Male",VLOOKUP(H6952,'Shoe size conversion table'!$B$6:$D$22,3),VLOOKUP(H6952,'Shoe size conversion table'!$J$6:$L$22,3))</f>
        <v>9.5</v>
      </c>
      <c r="K6952" s="11">
        <v>179</v>
      </c>
      <c r="L6952" s="12">
        <v>0.1</v>
      </c>
      <c r="M6952" s="7">
        <f t="shared" si="325"/>
        <v>2015</v>
      </c>
      <c r="N6952" s="7">
        <f t="shared" si="326"/>
        <v>11</v>
      </c>
      <c r="O6952" s="30">
        <f t="shared" si="327"/>
        <v>161.1</v>
      </c>
    </row>
    <row r="6953" spans="2:15" x14ac:dyDescent="0.2">
      <c r="B6953" s="13">
        <v>58597</v>
      </c>
      <c r="C6953" s="14">
        <v>42326.046111111253</v>
      </c>
      <c r="D6953" s="7" t="s">
        <v>7</v>
      </c>
      <c r="E6953" s="13">
        <v>2210</v>
      </c>
      <c r="F6953" s="7" t="s">
        <v>48</v>
      </c>
      <c r="G6953" s="7" t="s">
        <v>11</v>
      </c>
      <c r="H6953" s="13">
        <v>9.5</v>
      </c>
      <c r="I6953" s="13" t="str">
        <f>IF(G6953="Male",VLOOKUP(H6953,'Shoe size conversion table'!$B$6:$D$22,2),VLOOKUP(H6953,'Shoe size conversion table'!$J$6:$L$22,2))</f>
        <v>42-43</v>
      </c>
      <c r="J6953" s="13">
        <f>IF(G6953="Male",VLOOKUP(H6953,'Shoe size conversion table'!$B$6:$D$22,3),VLOOKUP(H6953,'Shoe size conversion table'!$J$6:$L$22,3))</f>
        <v>9</v>
      </c>
      <c r="K6953" s="11">
        <v>179</v>
      </c>
      <c r="L6953" s="12">
        <v>0.2</v>
      </c>
      <c r="M6953" s="7">
        <f t="shared" si="325"/>
        <v>2015</v>
      </c>
      <c r="N6953" s="7">
        <f t="shared" si="326"/>
        <v>11</v>
      </c>
      <c r="O6953" s="30">
        <f t="shared" si="327"/>
        <v>143.20000000000002</v>
      </c>
    </row>
    <row r="6954" spans="2:15" x14ac:dyDescent="0.2">
      <c r="B6954" s="13">
        <v>58598</v>
      </c>
      <c r="C6954" s="14">
        <v>42326.26611111121</v>
      </c>
      <c r="D6954" s="7" t="s">
        <v>8</v>
      </c>
      <c r="E6954" s="13">
        <v>2229</v>
      </c>
      <c r="F6954" s="7" t="s">
        <v>37</v>
      </c>
      <c r="G6954" s="7" t="s">
        <v>11</v>
      </c>
      <c r="H6954" s="13">
        <v>10</v>
      </c>
      <c r="I6954" s="13">
        <f>IF(G6954="Male",VLOOKUP(H6954,'Shoe size conversion table'!$B$6:$D$22,2),VLOOKUP(H6954,'Shoe size conversion table'!$J$6:$L$22,2))</f>
        <v>43</v>
      </c>
      <c r="J6954" s="13">
        <f>IF(G6954="Male",VLOOKUP(H6954,'Shoe size conversion table'!$B$6:$D$22,3),VLOOKUP(H6954,'Shoe size conversion table'!$J$6:$L$22,3))</f>
        <v>9.5</v>
      </c>
      <c r="K6954" s="11">
        <v>179</v>
      </c>
      <c r="L6954" s="12">
        <v>0.3</v>
      </c>
      <c r="M6954" s="7">
        <f t="shared" si="325"/>
        <v>2015</v>
      </c>
      <c r="N6954" s="7">
        <f t="shared" si="326"/>
        <v>11</v>
      </c>
      <c r="O6954" s="30">
        <f t="shared" si="327"/>
        <v>125.3</v>
      </c>
    </row>
    <row r="6955" spans="2:15" x14ac:dyDescent="0.2">
      <c r="B6955" s="13">
        <v>58599</v>
      </c>
      <c r="C6955" s="14">
        <v>42326.266111111312</v>
      </c>
      <c r="D6955" s="7" t="s">
        <v>9</v>
      </c>
      <c r="E6955" s="13">
        <v>2147</v>
      </c>
      <c r="F6955" s="7" t="s">
        <v>61</v>
      </c>
      <c r="G6955" s="7" t="s">
        <v>11</v>
      </c>
      <c r="H6955" s="13">
        <v>8.5</v>
      </c>
      <c r="I6955" s="13" t="str">
        <f>IF(G6955="Male",VLOOKUP(H6955,'Shoe size conversion table'!$B$6:$D$22,2),VLOOKUP(H6955,'Shoe size conversion table'!$J$6:$L$22,2))</f>
        <v>41-42</v>
      </c>
      <c r="J6955" s="13">
        <f>IF(G6955="Male",VLOOKUP(H6955,'Shoe size conversion table'!$B$6:$D$22,3),VLOOKUP(H6955,'Shoe size conversion table'!$J$6:$L$22,3))</f>
        <v>8</v>
      </c>
      <c r="K6955" s="11">
        <v>169</v>
      </c>
      <c r="L6955" s="12">
        <v>0.1</v>
      </c>
      <c r="M6955" s="7">
        <f t="shared" si="325"/>
        <v>2015</v>
      </c>
      <c r="N6955" s="7">
        <f t="shared" si="326"/>
        <v>11</v>
      </c>
      <c r="O6955" s="30">
        <f t="shared" si="327"/>
        <v>152.1</v>
      </c>
    </row>
    <row r="6956" spans="2:15" x14ac:dyDescent="0.2">
      <c r="B6956" s="13">
        <v>58600</v>
      </c>
      <c r="C6956" s="14">
        <v>42326.286111111309</v>
      </c>
      <c r="D6956" s="7" t="s">
        <v>10</v>
      </c>
      <c r="E6956" s="13">
        <v>2185</v>
      </c>
      <c r="F6956" s="7" t="s">
        <v>35</v>
      </c>
      <c r="G6956" s="7" t="s">
        <v>12</v>
      </c>
      <c r="H6956" s="13">
        <v>9</v>
      </c>
      <c r="I6956" s="13" t="str">
        <f>IF(G6956="Male",VLOOKUP(H6956,'Shoe size conversion table'!$B$6:$D$22,2),VLOOKUP(H6956,'Shoe size conversion table'!$J$6:$L$22,2))</f>
        <v>39-40</v>
      </c>
      <c r="J6956" s="13">
        <f>IF(G6956="Male",VLOOKUP(H6956,'Shoe size conversion table'!$B$6:$D$22,3),VLOOKUP(H6956,'Shoe size conversion table'!$J$6:$L$22,3))</f>
        <v>7</v>
      </c>
      <c r="K6956" s="11">
        <v>159</v>
      </c>
      <c r="L6956" s="12">
        <v>0</v>
      </c>
      <c r="M6956" s="7">
        <f t="shared" si="325"/>
        <v>2015</v>
      </c>
      <c r="N6956" s="7">
        <f t="shared" si="326"/>
        <v>11</v>
      </c>
      <c r="O6956" s="30">
        <f t="shared" si="327"/>
        <v>159</v>
      </c>
    </row>
    <row r="6957" spans="2:15" x14ac:dyDescent="0.2">
      <c r="B6957" s="13">
        <v>58601</v>
      </c>
      <c r="C6957" s="14">
        <v>42326.466111111251</v>
      </c>
      <c r="D6957" s="7" t="s">
        <v>10</v>
      </c>
      <c r="E6957" s="13">
        <v>2223</v>
      </c>
      <c r="F6957" s="7" t="s">
        <v>34</v>
      </c>
      <c r="G6957" s="7" t="s">
        <v>11</v>
      </c>
      <c r="H6957" s="13">
        <v>10</v>
      </c>
      <c r="I6957" s="13">
        <f>IF(G6957="Male",VLOOKUP(H6957,'Shoe size conversion table'!$B$6:$D$22,2),VLOOKUP(H6957,'Shoe size conversion table'!$J$6:$L$22,2))</f>
        <v>43</v>
      </c>
      <c r="J6957" s="13">
        <f>IF(G6957="Male",VLOOKUP(H6957,'Shoe size conversion table'!$B$6:$D$22,3),VLOOKUP(H6957,'Shoe size conversion table'!$J$6:$L$22,3))</f>
        <v>9.5</v>
      </c>
      <c r="K6957" s="11">
        <v>169</v>
      </c>
      <c r="L6957" s="12">
        <v>0</v>
      </c>
      <c r="M6957" s="7">
        <f t="shared" si="325"/>
        <v>2015</v>
      </c>
      <c r="N6957" s="7">
        <f t="shared" si="326"/>
        <v>11</v>
      </c>
      <c r="O6957" s="30">
        <f t="shared" si="327"/>
        <v>169</v>
      </c>
    </row>
    <row r="6958" spans="2:15" x14ac:dyDescent="0.2">
      <c r="B6958" s="13">
        <v>58602</v>
      </c>
      <c r="C6958" s="14">
        <v>42326.50611111131</v>
      </c>
      <c r="D6958" s="7" t="s">
        <v>10</v>
      </c>
      <c r="E6958" s="13">
        <v>2191</v>
      </c>
      <c r="F6958" s="7" t="s">
        <v>36</v>
      </c>
      <c r="G6958" s="7" t="s">
        <v>11</v>
      </c>
      <c r="H6958" s="13">
        <v>10</v>
      </c>
      <c r="I6958" s="13">
        <f>IF(G6958="Male",VLOOKUP(H6958,'Shoe size conversion table'!$B$6:$D$22,2),VLOOKUP(H6958,'Shoe size conversion table'!$J$6:$L$22,2))</f>
        <v>43</v>
      </c>
      <c r="J6958" s="13">
        <f>IF(G6958="Male",VLOOKUP(H6958,'Shoe size conversion table'!$B$6:$D$22,3),VLOOKUP(H6958,'Shoe size conversion table'!$J$6:$L$22,3))</f>
        <v>9.5</v>
      </c>
      <c r="K6958" s="11">
        <v>199</v>
      </c>
      <c r="L6958" s="12">
        <v>0.3</v>
      </c>
      <c r="M6958" s="7">
        <f t="shared" si="325"/>
        <v>2015</v>
      </c>
      <c r="N6958" s="7">
        <f t="shared" si="326"/>
        <v>11</v>
      </c>
      <c r="O6958" s="30">
        <f t="shared" si="327"/>
        <v>139.29999999999998</v>
      </c>
    </row>
    <row r="6959" spans="2:15" x14ac:dyDescent="0.2">
      <c r="B6959" s="13">
        <v>58603</v>
      </c>
      <c r="C6959" s="14">
        <v>42326.716111111215</v>
      </c>
      <c r="D6959" s="7" t="s">
        <v>8</v>
      </c>
      <c r="E6959" s="13">
        <v>2195</v>
      </c>
      <c r="F6959" s="7" t="s">
        <v>40</v>
      </c>
      <c r="G6959" s="7" t="s">
        <v>12</v>
      </c>
      <c r="H6959" s="13">
        <v>9.5</v>
      </c>
      <c r="I6959" s="13">
        <f>IF(G6959="Male",VLOOKUP(H6959,'Shoe size conversion table'!$B$6:$D$22,2),VLOOKUP(H6959,'Shoe size conversion table'!$J$6:$L$22,2))</f>
        <v>40</v>
      </c>
      <c r="J6959" s="13">
        <f>IF(G6959="Male",VLOOKUP(H6959,'Shoe size conversion table'!$B$6:$D$22,3),VLOOKUP(H6959,'Shoe size conversion table'!$J$6:$L$22,3))</f>
        <v>7.5</v>
      </c>
      <c r="K6959" s="11">
        <v>129</v>
      </c>
      <c r="L6959" s="12">
        <v>0.1</v>
      </c>
      <c r="M6959" s="7">
        <f t="shared" si="325"/>
        <v>2015</v>
      </c>
      <c r="N6959" s="7">
        <f t="shared" si="326"/>
        <v>11</v>
      </c>
      <c r="O6959" s="30">
        <f t="shared" si="327"/>
        <v>116.10000000000001</v>
      </c>
    </row>
    <row r="6960" spans="2:15" x14ac:dyDescent="0.2">
      <c r="B6960" s="13">
        <v>58604</v>
      </c>
      <c r="C6960" s="14">
        <v>42326.806111111109</v>
      </c>
      <c r="D6960" s="7" t="s">
        <v>10</v>
      </c>
      <c r="E6960" s="13">
        <v>2221</v>
      </c>
      <c r="F6960" s="7" t="s">
        <v>35</v>
      </c>
      <c r="G6960" s="7" t="s">
        <v>12</v>
      </c>
      <c r="H6960" s="13">
        <v>8</v>
      </c>
      <c r="I6960" s="13" t="str">
        <f>IF(G6960="Male",VLOOKUP(H6960,'Shoe size conversion table'!$B$6:$D$22,2),VLOOKUP(H6960,'Shoe size conversion table'!$J$6:$L$22,2))</f>
        <v>38-39</v>
      </c>
      <c r="J6960" s="13">
        <f>IF(G6960="Male",VLOOKUP(H6960,'Shoe size conversion table'!$B$6:$D$22,3),VLOOKUP(H6960,'Shoe size conversion table'!$J$6:$L$22,3))</f>
        <v>6</v>
      </c>
      <c r="K6960" s="11">
        <v>189</v>
      </c>
      <c r="L6960" s="12">
        <v>0</v>
      </c>
      <c r="M6960" s="7">
        <f t="shared" si="325"/>
        <v>2015</v>
      </c>
      <c r="N6960" s="7">
        <f t="shared" si="326"/>
        <v>11</v>
      </c>
      <c r="O6960" s="30">
        <f t="shared" si="327"/>
        <v>189</v>
      </c>
    </row>
    <row r="6961" spans="2:15" x14ac:dyDescent="0.2">
      <c r="B6961" s="13">
        <v>58605</v>
      </c>
      <c r="C6961" s="14">
        <v>42326.906111111108</v>
      </c>
      <c r="D6961" s="7" t="s">
        <v>10</v>
      </c>
      <c r="E6961" s="13">
        <v>2241</v>
      </c>
      <c r="F6961" s="7" t="s">
        <v>35</v>
      </c>
      <c r="G6961" s="7" t="s">
        <v>11</v>
      </c>
      <c r="H6961" s="13">
        <v>8.5</v>
      </c>
      <c r="I6961" s="13" t="str">
        <f>IF(G6961="Male",VLOOKUP(H6961,'Shoe size conversion table'!$B$6:$D$22,2),VLOOKUP(H6961,'Shoe size conversion table'!$J$6:$L$22,2))</f>
        <v>41-42</v>
      </c>
      <c r="J6961" s="13">
        <f>IF(G6961="Male",VLOOKUP(H6961,'Shoe size conversion table'!$B$6:$D$22,3),VLOOKUP(H6961,'Shoe size conversion table'!$J$6:$L$22,3))</f>
        <v>8</v>
      </c>
      <c r="K6961" s="11">
        <v>159</v>
      </c>
      <c r="L6961" s="12">
        <v>0.5</v>
      </c>
      <c r="M6961" s="7">
        <f t="shared" si="325"/>
        <v>2015</v>
      </c>
      <c r="N6961" s="7">
        <f t="shared" si="326"/>
        <v>11</v>
      </c>
      <c r="O6961" s="30">
        <f t="shared" si="327"/>
        <v>79.5</v>
      </c>
    </row>
    <row r="6962" spans="2:15" x14ac:dyDescent="0.2">
      <c r="B6962" s="13">
        <v>58606</v>
      </c>
      <c r="C6962" s="14">
        <v>42326.90611111121</v>
      </c>
      <c r="D6962" s="7" t="s">
        <v>7</v>
      </c>
      <c r="E6962" s="13">
        <v>2149</v>
      </c>
      <c r="F6962" s="7" t="s">
        <v>49</v>
      </c>
      <c r="G6962" s="7" t="s">
        <v>11</v>
      </c>
      <c r="H6962" s="13">
        <v>10.5</v>
      </c>
      <c r="I6962" s="13" t="str">
        <f>IF(G6962="Male",VLOOKUP(H6962,'Shoe size conversion table'!$B$6:$D$22,2),VLOOKUP(H6962,'Shoe size conversion table'!$J$6:$L$22,2))</f>
        <v>43-44</v>
      </c>
      <c r="J6962" s="13">
        <f>IF(G6962="Male",VLOOKUP(H6962,'Shoe size conversion table'!$B$6:$D$22,3),VLOOKUP(H6962,'Shoe size conversion table'!$J$6:$L$22,3))</f>
        <v>10</v>
      </c>
      <c r="K6962" s="11">
        <v>139</v>
      </c>
      <c r="L6962" s="12">
        <v>0.3</v>
      </c>
      <c r="M6962" s="7">
        <f t="shared" si="325"/>
        <v>2015</v>
      </c>
      <c r="N6962" s="7">
        <f t="shared" si="326"/>
        <v>11</v>
      </c>
      <c r="O6962" s="30">
        <f t="shared" si="327"/>
        <v>97.3</v>
      </c>
    </row>
    <row r="6963" spans="2:15" x14ac:dyDescent="0.2">
      <c r="B6963" s="13">
        <v>58607</v>
      </c>
      <c r="C6963" s="14">
        <v>42326.906111111253</v>
      </c>
      <c r="D6963" s="7" t="s">
        <v>8</v>
      </c>
      <c r="E6963" s="13">
        <v>2191</v>
      </c>
      <c r="F6963" s="7" t="s">
        <v>38</v>
      </c>
      <c r="G6963" s="7" t="s">
        <v>12</v>
      </c>
      <c r="H6963" s="13">
        <v>8.5</v>
      </c>
      <c r="I6963" s="13">
        <f>IF(G6963="Male",VLOOKUP(H6963,'Shoe size conversion table'!$B$6:$D$22,2),VLOOKUP(H6963,'Shoe size conversion table'!$J$6:$L$22,2))</f>
        <v>39</v>
      </c>
      <c r="J6963" s="13">
        <f>IF(G6963="Male",VLOOKUP(H6963,'Shoe size conversion table'!$B$6:$D$22,3),VLOOKUP(H6963,'Shoe size conversion table'!$J$6:$L$22,3))</f>
        <v>6.5</v>
      </c>
      <c r="K6963" s="11">
        <v>139</v>
      </c>
      <c r="L6963" s="12">
        <v>0</v>
      </c>
      <c r="M6963" s="7">
        <f t="shared" si="325"/>
        <v>2015</v>
      </c>
      <c r="N6963" s="7">
        <f t="shared" si="326"/>
        <v>11</v>
      </c>
      <c r="O6963" s="30">
        <f t="shared" si="327"/>
        <v>139</v>
      </c>
    </row>
    <row r="6964" spans="2:15" x14ac:dyDescent="0.2">
      <c r="B6964" s="13">
        <v>58608</v>
      </c>
      <c r="C6964" s="14">
        <v>42326.966111111251</v>
      </c>
      <c r="D6964" s="7" t="s">
        <v>7</v>
      </c>
      <c r="E6964" s="13">
        <v>2148</v>
      </c>
      <c r="F6964" s="7" t="s">
        <v>48</v>
      </c>
      <c r="G6964" s="7" t="s">
        <v>12</v>
      </c>
      <c r="H6964" s="13">
        <v>8.5</v>
      </c>
      <c r="I6964" s="13">
        <f>IF(G6964="Male",VLOOKUP(H6964,'Shoe size conversion table'!$B$6:$D$22,2),VLOOKUP(H6964,'Shoe size conversion table'!$J$6:$L$22,2))</f>
        <v>39</v>
      </c>
      <c r="J6964" s="13">
        <f>IF(G6964="Male",VLOOKUP(H6964,'Shoe size conversion table'!$B$6:$D$22,3),VLOOKUP(H6964,'Shoe size conversion table'!$J$6:$L$22,3))</f>
        <v>6.5</v>
      </c>
      <c r="K6964" s="11">
        <v>169</v>
      </c>
      <c r="L6964" s="12">
        <v>0</v>
      </c>
      <c r="M6964" s="7">
        <f t="shared" si="325"/>
        <v>2015</v>
      </c>
      <c r="N6964" s="7">
        <f t="shared" si="326"/>
        <v>11</v>
      </c>
      <c r="O6964" s="30">
        <f t="shared" si="327"/>
        <v>169</v>
      </c>
    </row>
    <row r="6965" spans="2:15" x14ac:dyDescent="0.2">
      <c r="B6965" s="13">
        <v>58609</v>
      </c>
      <c r="C6965" s="14">
        <v>42327.006111111106</v>
      </c>
      <c r="D6965" s="7" t="s">
        <v>7</v>
      </c>
      <c r="E6965" s="13">
        <v>2208</v>
      </c>
      <c r="F6965" s="7" t="s">
        <v>49</v>
      </c>
      <c r="G6965" s="7" t="s">
        <v>12</v>
      </c>
      <c r="H6965" s="13">
        <v>5.5</v>
      </c>
      <c r="I6965" s="13">
        <f>IF(G6965="Male",VLOOKUP(H6965,'Shoe size conversion table'!$B$6:$D$22,2),VLOOKUP(H6965,'Shoe size conversion table'!$J$6:$L$22,2))</f>
        <v>36</v>
      </c>
      <c r="J6965" s="13">
        <f>IF(G6965="Male",VLOOKUP(H6965,'Shoe size conversion table'!$B$6:$D$22,3),VLOOKUP(H6965,'Shoe size conversion table'!$J$6:$L$22,3))</f>
        <v>3.5</v>
      </c>
      <c r="K6965" s="11">
        <v>149</v>
      </c>
      <c r="L6965" s="12">
        <v>0</v>
      </c>
      <c r="M6965" s="7">
        <f t="shared" si="325"/>
        <v>2015</v>
      </c>
      <c r="N6965" s="7">
        <f t="shared" si="326"/>
        <v>11</v>
      </c>
      <c r="O6965" s="30">
        <f t="shared" si="327"/>
        <v>149</v>
      </c>
    </row>
    <row r="6966" spans="2:15" x14ac:dyDescent="0.2">
      <c r="B6966" s="13">
        <v>58609</v>
      </c>
      <c r="C6966" s="14">
        <v>42327.006111111106</v>
      </c>
      <c r="D6966" s="7" t="s">
        <v>7</v>
      </c>
      <c r="E6966" s="13">
        <v>2231</v>
      </c>
      <c r="F6966" s="7" t="s">
        <v>49</v>
      </c>
      <c r="G6966" s="7" t="s">
        <v>12</v>
      </c>
      <c r="H6966" s="13">
        <v>7.5</v>
      </c>
      <c r="I6966" s="13">
        <f>IF(G6966="Male",VLOOKUP(H6966,'Shoe size conversion table'!$B$6:$D$22,2),VLOOKUP(H6966,'Shoe size conversion table'!$J$6:$L$22,2))</f>
        <v>38</v>
      </c>
      <c r="J6966" s="13">
        <f>IF(G6966="Male",VLOOKUP(H6966,'Shoe size conversion table'!$B$6:$D$22,3),VLOOKUP(H6966,'Shoe size conversion table'!$J$6:$L$22,3))</f>
        <v>5.5</v>
      </c>
      <c r="K6966" s="11">
        <v>179</v>
      </c>
      <c r="L6966" s="12">
        <v>0</v>
      </c>
      <c r="M6966" s="7">
        <f t="shared" si="325"/>
        <v>2015</v>
      </c>
      <c r="N6966" s="7">
        <f t="shared" si="326"/>
        <v>11</v>
      </c>
      <c r="O6966" s="30">
        <f t="shared" si="327"/>
        <v>179</v>
      </c>
    </row>
    <row r="6967" spans="2:15" x14ac:dyDescent="0.2">
      <c r="B6967" s="13">
        <v>58610</v>
      </c>
      <c r="C6967" s="14">
        <v>42327.236111111211</v>
      </c>
      <c r="D6967" s="7" t="s">
        <v>8</v>
      </c>
      <c r="E6967" s="13">
        <v>2177</v>
      </c>
      <c r="F6967" s="7" t="s">
        <v>40</v>
      </c>
      <c r="G6967" s="7" t="s">
        <v>12</v>
      </c>
      <c r="H6967" s="13">
        <v>8</v>
      </c>
      <c r="I6967" s="13" t="str">
        <f>IF(G6967="Male",VLOOKUP(H6967,'Shoe size conversion table'!$B$6:$D$22,2),VLOOKUP(H6967,'Shoe size conversion table'!$J$6:$L$22,2))</f>
        <v>38-39</v>
      </c>
      <c r="J6967" s="13">
        <f>IF(G6967="Male",VLOOKUP(H6967,'Shoe size conversion table'!$B$6:$D$22,3),VLOOKUP(H6967,'Shoe size conversion table'!$J$6:$L$22,3))</f>
        <v>6</v>
      </c>
      <c r="K6967" s="11">
        <v>149</v>
      </c>
      <c r="L6967" s="12">
        <v>0.2</v>
      </c>
      <c r="M6967" s="7">
        <f t="shared" si="325"/>
        <v>2015</v>
      </c>
      <c r="N6967" s="7">
        <f t="shared" si="326"/>
        <v>11</v>
      </c>
      <c r="O6967" s="30">
        <f t="shared" si="327"/>
        <v>119.2</v>
      </c>
    </row>
    <row r="6968" spans="2:15" x14ac:dyDescent="0.2">
      <c r="B6968" s="13">
        <v>58611</v>
      </c>
      <c r="C6968" s="14">
        <v>42327.256111111106</v>
      </c>
      <c r="D6968" s="7" t="s">
        <v>8</v>
      </c>
      <c r="E6968" s="13">
        <v>2178</v>
      </c>
      <c r="F6968" s="7" t="s">
        <v>37</v>
      </c>
      <c r="G6968" s="7" t="s">
        <v>12</v>
      </c>
      <c r="H6968" s="13">
        <v>7.5</v>
      </c>
      <c r="I6968" s="13">
        <f>IF(G6968="Male",VLOOKUP(H6968,'Shoe size conversion table'!$B$6:$D$22,2),VLOOKUP(H6968,'Shoe size conversion table'!$J$6:$L$22,2))</f>
        <v>38</v>
      </c>
      <c r="J6968" s="13">
        <f>IF(G6968="Male",VLOOKUP(H6968,'Shoe size conversion table'!$B$6:$D$22,3),VLOOKUP(H6968,'Shoe size conversion table'!$J$6:$L$22,3))</f>
        <v>5.5</v>
      </c>
      <c r="K6968" s="11">
        <v>139</v>
      </c>
      <c r="L6968" s="12">
        <v>0</v>
      </c>
      <c r="M6968" s="7">
        <f t="shared" si="325"/>
        <v>2015</v>
      </c>
      <c r="N6968" s="7">
        <f t="shared" si="326"/>
        <v>11</v>
      </c>
      <c r="O6968" s="30">
        <f t="shared" si="327"/>
        <v>139</v>
      </c>
    </row>
    <row r="6969" spans="2:15" x14ac:dyDescent="0.2">
      <c r="B6969" s="13">
        <v>58612</v>
      </c>
      <c r="C6969" s="14">
        <v>42327.266111111312</v>
      </c>
      <c r="D6969" s="7" t="s">
        <v>7</v>
      </c>
      <c r="E6969" s="13">
        <v>2239</v>
      </c>
      <c r="F6969" s="7" t="s">
        <v>50</v>
      </c>
      <c r="G6969" s="7" t="s">
        <v>12</v>
      </c>
      <c r="H6969" s="13">
        <v>9</v>
      </c>
      <c r="I6969" s="13" t="str">
        <f>IF(G6969="Male",VLOOKUP(H6969,'Shoe size conversion table'!$B$6:$D$22,2),VLOOKUP(H6969,'Shoe size conversion table'!$J$6:$L$22,2))</f>
        <v>39-40</v>
      </c>
      <c r="J6969" s="13">
        <f>IF(G6969="Male",VLOOKUP(H6969,'Shoe size conversion table'!$B$6:$D$22,3),VLOOKUP(H6969,'Shoe size conversion table'!$J$6:$L$22,3))</f>
        <v>7</v>
      </c>
      <c r="K6969" s="11">
        <v>129</v>
      </c>
      <c r="L6969" s="12">
        <v>0</v>
      </c>
      <c r="M6969" s="7">
        <f t="shared" si="325"/>
        <v>2015</v>
      </c>
      <c r="N6969" s="7">
        <f t="shared" si="326"/>
        <v>11</v>
      </c>
      <c r="O6969" s="30">
        <f t="shared" si="327"/>
        <v>129</v>
      </c>
    </row>
    <row r="6970" spans="2:15" x14ac:dyDescent="0.2">
      <c r="B6970" s="13">
        <v>58613</v>
      </c>
      <c r="C6970" s="14">
        <v>42327.27611111111</v>
      </c>
      <c r="D6970" s="7" t="s">
        <v>7</v>
      </c>
      <c r="E6970" s="13">
        <v>2185</v>
      </c>
      <c r="F6970" s="7" t="s">
        <v>49</v>
      </c>
      <c r="G6970" s="7" t="s">
        <v>12</v>
      </c>
      <c r="H6970" s="13">
        <v>12</v>
      </c>
      <c r="I6970" s="13" t="str">
        <f>IF(G6970="Male",VLOOKUP(H6970,'Shoe size conversion table'!$B$6:$D$22,2),VLOOKUP(H6970,'Shoe size conversion table'!$J$6:$L$22,2))</f>
        <v>42-43</v>
      </c>
      <c r="J6970" s="13">
        <f>IF(G6970="Male",VLOOKUP(H6970,'Shoe size conversion table'!$B$6:$D$22,3),VLOOKUP(H6970,'Shoe size conversion table'!$J$6:$L$22,3))</f>
        <v>10</v>
      </c>
      <c r="K6970" s="11">
        <v>199</v>
      </c>
      <c r="L6970" s="12">
        <v>0.1</v>
      </c>
      <c r="M6970" s="7">
        <f t="shared" si="325"/>
        <v>2015</v>
      </c>
      <c r="N6970" s="7">
        <f t="shared" si="326"/>
        <v>11</v>
      </c>
      <c r="O6970" s="30">
        <f t="shared" si="327"/>
        <v>179.1</v>
      </c>
    </row>
    <row r="6971" spans="2:15" x14ac:dyDescent="0.2">
      <c r="B6971" s="13">
        <v>58614</v>
      </c>
      <c r="C6971" s="14">
        <v>42327.42611111125</v>
      </c>
      <c r="D6971" s="7" t="s">
        <v>7</v>
      </c>
      <c r="E6971" s="13">
        <v>2188</v>
      </c>
      <c r="F6971" s="7" t="s">
        <v>52</v>
      </c>
      <c r="G6971" s="7" t="s">
        <v>12</v>
      </c>
      <c r="H6971" s="13">
        <v>7</v>
      </c>
      <c r="I6971" s="13" t="str">
        <f>IF(G6971="Male",VLOOKUP(H6971,'Shoe size conversion table'!$B$6:$D$22,2),VLOOKUP(H6971,'Shoe size conversion table'!$J$6:$L$22,2))</f>
        <v>37-38</v>
      </c>
      <c r="J6971" s="13">
        <f>IF(G6971="Male",VLOOKUP(H6971,'Shoe size conversion table'!$B$6:$D$22,3),VLOOKUP(H6971,'Shoe size conversion table'!$J$6:$L$22,3))</f>
        <v>5</v>
      </c>
      <c r="K6971" s="11">
        <v>139</v>
      </c>
      <c r="L6971" s="12">
        <v>0.3</v>
      </c>
      <c r="M6971" s="7">
        <f t="shared" si="325"/>
        <v>2015</v>
      </c>
      <c r="N6971" s="7">
        <f t="shared" si="326"/>
        <v>11</v>
      </c>
      <c r="O6971" s="30">
        <f t="shared" si="327"/>
        <v>97.3</v>
      </c>
    </row>
    <row r="6972" spans="2:15" x14ac:dyDescent="0.2">
      <c r="B6972" s="13">
        <v>58615</v>
      </c>
      <c r="C6972" s="14">
        <v>42327.516111111247</v>
      </c>
      <c r="D6972" s="7" t="s">
        <v>7</v>
      </c>
      <c r="E6972" s="13">
        <v>2148</v>
      </c>
      <c r="F6972" s="7" t="s">
        <v>50</v>
      </c>
      <c r="G6972" s="7" t="s">
        <v>11</v>
      </c>
      <c r="H6972" s="13">
        <v>9</v>
      </c>
      <c r="I6972" s="13">
        <f>IF(G6972="Male",VLOOKUP(H6972,'Shoe size conversion table'!$B$6:$D$22,2),VLOOKUP(H6972,'Shoe size conversion table'!$J$6:$L$22,2))</f>
        <v>42</v>
      </c>
      <c r="J6972" s="13">
        <f>IF(G6972="Male",VLOOKUP(H6972,'Shoe size conversion table'!$B$6:$D$22,3),VLOOKUP(H6972,'Shoe size conversion table'!$J$6:$L$22,3))</f>
        <v>8.5</v>
      </c>
      <c r="K6972" s="11">
        <v>139</v>
      </c>
      <c r="L6972" s="12">
        <v>0.1</v>
      </c>
      <c r="M6972" s="7">
        <f t="shared" si="325"/>
        <v>2015</v>
      </c>
      <c r="N6972" s="7">
        <f t="shared" si="326"/>
        <v>11</v>
      </c>
      <c r="O6972" s="30">
        <f t="shared" si="327"/>
        <v>125.10000000000001</v>
      </c>
    </row>
    <row r="6973" spans="2:15" x14ac:dyDescent="0.2">
      <c r="B6973" s="13">
        <v>58616</v>
      </c>
      <c r="C6973" s="14">
        <v>42327.58611111121</v>
      </c>
      <c r="D6973" s="7" t="s">
        <v>7</v>
      </c>
      <c r="E6973" s="13">
        <v>2169</v>
      </c>
      <c r="F6973" s="7" t="s">
        <v>48</v>
      </c>
      <c r="G6973" s="7" t="s">
        <v>11</v>
      </c>
      <c r="H6973" s="13">
        <v>10.5</v>
      </c>
      <c r="I6973" s="13" t="str">
        <f>IF(G6973="Male",VLOOKUP(H6973,'Shoe size conversion table'!$B$6:$D$22,2),VLOOKUP(H6973,'Shoe size conversion table'!$J$6:$L$22,2))</f>
        <v>43-44</v>
      </c>
      <c r="J6973" s="13">
        <f>IF(G6973="Male",VLOOKUP(H6973,'Shoe size conversion table'!$B$6:$D$22,3),VLOOKUP(H6973,'Shoe size conversion table'!$J$6:$L$22,3))</f>
        <v>10</v>
      </c>
      <c r="K6973" s="11">
        <v>169</v>
      </c>
      <c r="L6973" s="12">
        <v>0.3</v>
      </c>
      <c r="M6973" s="7">
        <f t="shared" si="325"/>
        <v>2015</v>
      </c>
      <c r="N6973" s="7">
        <f t="shared" si="326"/>
        <v>11</v>
      </c>
      <c r="O6973" s="30">
        <f t="shared" si="327"/>
        <v>118.3</v>
      </c>
    </row>
    <row r="6974" spans="2:15" x14ac:dyDescent="0.2">
      <c r="B6974" s="13">
        <v>58617</v>
      </c>
      <c r="C6974" s="14">
        <v>42327.616111111311</v>
      </c>
      <c r="D6974" s="7" t="s">
        <v>10</v>
      </c>
      <c r="E6974" s="13">
        <v>2193</v>
      </c>
      <c r="F6974" s="7" t="s">
        <v>35</v>
      </c>
      <c r="G6974" s="7" t="s">
        <v>12</v>
      </c>
      <c r="H6974" s="13">
        <v>9.5</v>
      </c>
      <c r="I6974" s="13">
        <f>IF(G6974="Male",VLOOKUP(H6974,'Shoe size conversion table'!$B$6:$D$22,2),VLOOKUP(H6974,'Shoe size conversion table'!$J$6:$L$22,2))</f>
        <v>40</v>
      </c>
      <c r="J6974" s="13">
        <f>IF(G6974="Male",VLOOKUP(H6974,'Shoe size conversion table'!$B$6:$D$22,3),VLOOKUP(H6974,'Shoe size conversion table'!$J$6:$L$22,3))</f>
        <v>7.5</v>
      </c>
      <c r="K6974" s="11">
        <v>129</v>
      </c>
      <c r="L6974" s="12">
        <v>0</v>
      </c>
      <c r="M6974" s="7">
        <f t="shared" si="325"/>
        <v>2015</v>
      </c>
      <c r="N6974" s="7">
        <f t="shared" si="326"/>
        <v>11</v>
      </c>
      <c r="O6974" s="30">
        <f t="shared" si="327"/>
        <v>129</v>
      </c>
    </row>
    <row r="6975" spans="2:15" x14ac:dyDescent="0.2">
      <c r="B6975" s="13">
        <v>58618</v>
      </c>
      <c r="C6975" s="14">
        <v>42327.656111111253</v>
      </c>
      <c r="D6975" s="7" t="s">
        <v>8</v>
      </c>
      <c r="E6975" s="13">
        <v>2158</v>
      </c>
      <c r="F6975" s="7" t="s">
        <v>38</v>
      </c>
      <c r="G6975" s="7" t="s">
        <v>11</v>
      </c>
      <c r="H6975" s="13">
        <v>15</v>
      </c>
      <c r="I6975" s="13">
        <f>IF(G6975="Male",VLOOKUP(H6975,'Shoe size conversion table'!$B$6:$D$22,2),VLOOKUP(H6975,'Shoe size conversion table'!$J$6:$L$22,2))</f>
        <v>48</v>
      </c>
      <c r="J6975" s="13">
        <f>IF(G6975="Male",VLOOKUP(H6975,'Shoe size conversion table'!$B$6:$D$22,3),VLOOKUP(H6975,'Shoe size conversion table'!$J$6:$L$22,3))</f>
        <v>14.5</v>
      </c>
      <c r="K6975" s="11">
        <v>139</v>
      </c>
      <c r="L6975" s="12">
        <v>0</v>
      </c>
      <c r="M6975" s="7">
        <f t="shared" si="325"/>
        <v>2015</v>
      </c>
      <c r="N6975" s="7">
        <f t="shared" si="326"/>
        <v>11</v>
      </c>
      <c r="O6975" s="30">
        <f t="shared" si="327"/>
        <v>139</v>
      </c>
    </row>
    <row r="6976" spans="2:15" x14ac:dyDescent="0.2">
      <c r="B6976" s="13">
        <v>58619</v>
      </c>
      <c r="C6976" s="14">
        <v>42327.806111111109</v>
      </c>
      <c r="D6976" s="7" t="s">
        <v>10</v>
      </c>
      <c r="E6976" s="13">
        <v>2167</v>
      </c>
      <c r="F6976" s="7" t="s">
        <v>34</v>
      </c>
      <c r="G6976" s="7" t="s">
        <v>11</v>
      </c>
      <c r="H6976" s="13">
        <v>10.5</v>
      </c>
      <c r="I6976" s="13" t="str">
        <f>IF(G6976="Male",VLOOKUP(H6976,'Shoe size conversion table'!$B$6:$D$22,2),VLOOKUP(H6976,'Shoe size conversion table'!$J$6:$L$22,2))</f>
        <v>43-44</v>
      </c>
      <c r="J6976" s="13">
        <f>IF(G6976="Male",VLOOKUP(H6976,'Shoe size conversion table'!$B$6:$D$22,3),VLOOKUP(H6976,'Shoe size conversion table'!$J$6:$L$22,3))</f>
        <v>10</v>
      </c>
      <c r="K6976" s="11">
        <v>139</v>
      </c>
      <c r="L6976" s="12">
        <v>0</v>
      </c>
      <c r="M6976" s="7">
        <f t="shared" si="325"/>
        <v>2015</v>
      </c>
      <c r="N6976" s="7">
        <f t="shared" si="326"/>
        <v>11</v>
      </c>
      <c r="O6976" s="30">
        <f t="shared" si="327"/>
        <v>139</v>
      </c>
    </row>
    <row r="6977" spans="2:15" x14ac:dyDescent="0.2">
      <c r="B6977" s="13">
        <v>58620</v>
      </c>
      <c r="C6977" s="14">
        <v>42327.90611111121</v>
      </c>
      <c r="D6977" s="7" t="s">
        <v>7</v>
      </c>
      <c r="E6977" s="13">
        <v>2160</v>
      </c>
      <c r="F6977" s="7" t="s">
        <v>51</v>
      </c>
      <c r="G6977" s="7" t="s">
        <v>12</v>
      </c>
      <c r="H6977" s="13">
        <v>9.5</v>
      </c>
      <c r="I6977" s="13">
        <f>IF(G6977="Male",VLOOKUP(H6977,'Shoe size conversion table'!$B$6:$D$22,2),VLOOKUP(H6977,'Shoe size conversion table'!$J$6:$L$22,2))</f>
        <v>40</v>
      </c>
      <c r="J6977" s="13">
        <f>IF(G6977="Male",VLOOKUP(H6977,'Shoe size conversion table'!$B$6:$D$22,3),VLOOKUP(H6977,'Shoe size conversion table'!$J$6:$L$22,3))</f>
        <v>7.5</v>
      </c>
      <c r="K6977" s="11">
        <v>149</v>
      </c>
      <c r="L6977" s="12">
        <v>0</v>
      </c>
      <c r="M6977" s="7">
        <f t="shared" si="325"/>
        <v>2015</v>
      </c>
      <c r="N6977" s="7">
        <f t="shared" si="326"/>
        <v>11</v>
      </c>
      <c r="O6977" s="30">
        <f t="shared" si="327"/>
        <v>149</v>
      </c>
    </row>
    <row r="6978" spans="2:15" x14ac:dyDescent="0.2">
      <c r="B6978" s="13">
        <v>58621</v>
      </c>
      <c r="C6978" s="14">
        <v>42328.026111111314</v>
      </c>
      <c r="D6978" s="7" t="s">
        <v>9</v>
      </c>
      <c r="E6978" s="13">
        <v>2214</v>
      </c>
      <c r="F6978" s="7" t="s">
        <v>58</v>
      </c>
      <c r="G6978" s="7" t="s">
        <v>12</v>
      </c>
      <c r="H6978" s="13">
        <v>8</v>
      </c>
      <c r="I6978" s="13" t="str">
        <f>IF(G6978="Male",VLOOKUP(H6978,'Shoe size conversion table'!$B$6:$D$22,2),VLOOKUP(H6978,'Shoe size conversion table'!$J$6:$L$22,2))</f>
        <v>38-39</v>
      </c>
      <c r="J6978" s="13">
        <f>IF(G6978="Male",VLOOKUP(H6978,'Shoe size conversion table'!$B$6:$D$22,3),VLOOKUP(H6978,'Shoe size conversion table'!$J$6:$L$22,3))</f>
        <v>6</v>
      </c>
      <c r="K6978" s="11">
        <v>139</v>
      </c>
      <c r="L6978" s="12">
        <v>0</v>
      </c>
      <c r="M6978" s="7">
        <f t="shared" si="325"/>
        <v>2015</v>
      </c>
      <c r="N6978" s="7">
        <f t="shared" si="326"/>
        <v>11</v>
      </c>
      <c r="O6978" s="30">
        <f t="shared" si="327"/>
        <v>139</v>
      </c>
    </row>
    <row r="6979" spans="2:15" x14ac:dyDescent="0.2">
      <c r="B6979" s="13">
        <v>58622</v>
      </c>
      <c r="C6979" s="14">
        <v>42328.146111111244</v>
      </c>
      <c r="D6979" s="7" t="s">
        <v>10</v>
      </c>
      <c r="E6979" s="13">
        <v>2151</v>
      </c>
      <c r="F6979" s="7" t="s">
        <v>34</v>
      </c>
      <c r="G6979" s="7" t="s">
        <v>11</v>
      </c>
      <c r="H6979" s="13">
        <v>10.5</v>
      </c>
      <c r="I6979" s="13" t="str">
        <f>IF(G6979="Male",VLOOKUP(H6979,'Shoe size conversion table'!$B$6:$D$22,2),VLOOKUP(H6979,'Shoe size conversion table'!$J$6:$L$22,2))</f>
        <v>43-44</v>
      </c>
      <c r="J6979" s="13">
        <f>IF(G6979="Male",VLOOKUP(H6979,'Shoe size conversion table'!$B$6:$D$22,3),VLOOKUP(H6979,'Shoe size conversion table'!$J$6:$L$22,3))</f>
        <v>10</v>
      </c>
      <c r="K6979" s="11">
        <v>129</v>
      </c>
      <c r="L6979" s="12">
        <v>0.3</v>
      </c>
      <c r="M6979" s="7">
        <f t="shared" si="325"/>
        <v>2015</v>
      </c>
      <c r="N6979" s="7">
        <f t="shared" si="326"/>
        <v>11</v>
      </c>
      <c r="O6979" s="30">
        <f t="shared" si="327"/>
        <v>90.3</v>
      </c>
    </row>
    <row r="6980" spans="2:15" x14ac:dyDescent="0.2">
      <c r="B6980" s="13">
        <v>58623</v>
      </c>
      <c r="C6980" s="14">
        <v>42328.256111111106</v>
      </c>
      <c r="D6980" s="7" t="s">
        <v>8</v>
      </c>
      <c r="E6980" s="13">
        <v>2195</v>
      </c>
      <c r="F6980" s="7" t="s">
        <v>38</v>
      </c>
      <c r="G6980" s="7" t="s">
        <v>11</v>
      </c>
      <c r="H6980" s="13">
        <v>8.5</v>
      </c>
      <c r="I6980" s="13" t="str">
        <f>IF(G6980="Male",VLOOKUP(H6980,'Shoe size conversion table'!$B$6:$D$22,2),VLOOKUP(H6980,'Shoe size conversion table'!$J$6:$L$22,2))</f>
        <v>41-42</v>
      </c>
      <c r="J6980" s="13">
        <f>IF(G6980="Male",VLOOKUP(H6980,'Shoe size conversion table'!$B$6:$D$22,3),VLOOKUP(H6980,'Shoe size conversion table'!$J$6:$L$22,3))</f>
        <v>8</v>
      </c>
      <c r="K6980" s="11">
        <v>139</v>
      </c>
      <c r="L6980" s="12">
        <v>0</v>
      </c>
      <c r="M6980" s="7">
        <f t="shared" si="325"/>
        <v>2015</v>
      </c>
      <c r="N6980" s="7">
        <f t="shared" si="326"/>
        <v>11</v>
      </c>
      <c r="O6980" s="30">
        <f t="shared" si="327"/>
        <v>139</v>
      </c>
    </row>
    <row r="6981" spans="2:15" x14ac:dyDescent="0.2">
      <c r="B6981" s="13">
        <v>58624</v>
      </c>
      <c r="C6981" s="14">
        <v>42328.26611111121</v>
      </c>
      <c r="D6981" s="7" t="s">
        <v>8</v>
      </c>
      <c r="E6981" s="13">
        <v>2223</v>
      </c>
      <c r="F6981" s="7" t="s">
        <v>41</v>
      </c>
      <c r="G6981" s="7" t="s">
        <v>11</v>
      </c>
      <c r="H6981" s="13">
        <v>11</v>
      </c>
      <c r="I6981" s="13">
        <f>IF(G6981="Male",VLOOKUP(H6981,'Shoe size conversion table'!$B$6:$D$22,2),VLOOKUP(H6981,'Shoe size conversion table'!$J$6:$L$22,2))</f>
        <v>44</v>
      </c>
      <c r="J6981" s="13">
        <f>IF(G6981="Male",VLOOKUP(H6981,'Shoe size conversion table'!$B$6:$D$22,3),VLOOKUP(H6981,'Shoe size conversion table'!$J$6:$L$22,3))</f>
        <v>10.5</v>
      </c>
      <c r="K6981" s="11">
        <v>129</v>
      </c>
      <c r="L6981" s="12">
        <v>0.2</v>
      </c>
      <c r="M6981" s="7">
        <f t="shared" ref="M6981:M7044" si="328">YEAR(C6981)</f>
        <v>2015</v>
      </c>
      <c r="N6981" s="7">
        <f t="shared" si="326"/>
        <v>11</v>
      </c>
      <c r="O6981" s="30">
        <f t="shared" si="327"/>
        <v>103.2</v>
      </c>
    </row>
    <row r="6982" spans="2:15" x14ac:dyDescent="0.2">
      <c r="B6982" s="13">
        <v>58625</v>
      </c>
      <c r="C6982" s="14">
        <v>42328.27611111111</v>
      </c>
      <c r="D6982" s="7" t="s">
        <v>7</v>
      </c>
      <c r="E6982" s="13">
        <v>2203</v>
      </c>
      <c r="F6982" s="7" t="s">
        <v>56</v>
      </c>
      <c r="G6982" s="7" t="s">
        <v>11</v>
      </c>
      <c r="H6982" s="13">
        <v>6.5</v>
      </c>
      <c r="I6982" s="13">
        <f>IF(G6982="Male",VLOOKUP(H6982,'Shoe size conversion table'!$B$6:$D$22,2),VLOOKUP(H6982,'Shoe size conversion table'!$J$6:$L$22,2))</f>
        <v>39</v>
      </c>
      <c r="J6982" s="13">
        <f>IF(G6982="Male",VLOOKUP(H6982,'Shoe size conversion table'!$B$6:$D$22,3),VLOOKUP(H6982,'Shoe size conversion table'!$J$6:$L$22,3))</f>
        <v>6</v>
      </c>
      <c r="K6982" s="11">
        <v>149</v>
      </c>
      <c r="L6982" s="12">
        <v>0.3</v>
      </c>
      <c r="M6982" s="7">
        <f t="shared" si="328"/>
        <v>2015</v>
      </c>
      <c r="N6982" s="7">
        <f t="shared" ref="N6982:N7045" si="329">MONTH(C6982:C21949)</f>
        <v>11</v>
      </c>
      <c r="O6982" s="30">
        <f t="shared" ref="O6982:O7045" si="330">K6982*(1-L6982)</f>
        <v>104.3</v>
      </c>
    </row>
    <row r="6983" spans="2:15" x14ac:dyDescent="0.2">
      <c r="B6983" s="13">
        <v>58626</v>
      </c>
      <c r="C6983" s="14">
        <v>42328.426111111316</v>
      </c>
      <c r="D6983" s="7" t="s">
        <v>9</v>
      </c>
      <c r="E6983" s="13">
        <v>2153</v>
      </c>
      <c r="F6983" s="7" t="s">
        <v>62</v>
      </c>
      <c r="G6983" s="7" t="s">
        <v>11</v>
      </c>
      <c r="H6983" s="13">
        <v>9.5</v>
      </c>
      <c r="I6983" s="13" t="str">
        <f>IF(G6983="Male",VLOOKUP(H6983,'Shoe size conversion table'!$B$6:$D$22,2),VLOOKUP(H6983,'Shoe size conversion table'!$J$6:$L$22,2))</f>
        <v>42-43</v>
      </c>
      <c r="J6983" s="13">
        <f>IF(G6983="Male",VLOOKUP(H6983,'Shoe size conversion table'!$B$6:$D$22,3),VLOOKUP(H6983,'Shoe size conversion table'!$J$6:$L$22,3))</f>
        <v>9</v>
      </c>
      <c r="K6983" s="11">
        <v>189</v>
      </c>
      <c r="L6983" s="12">
        <v>0</v>
      </c>
      <c r="M6983" s="7">
        <f t="shared" si="328"/>
        <v>2015</v>
      </c>
      <c r="N6983" s="7">
        <f t="shared" si="329"/>
        <v>11</v>
      </c>
      <c r="O6983" s="30">
        <f t="shared" si="330"/>
        <v>189</v>
      </c>
    </row>
    <row r="6984" spans="2:15" x14ac:dyDescent="0.2">
      <c r="B6984" s="13">
        <v>58627</v>
      </c>
      <c r="C6984" s="14">
        <v>42328.456111111213</v>
      </c>
      <c r="D6984" s="7" t="s">
        <v>7</v>
      </c>
      <c r="E6984" s="13">
        <v>2177</v>
      </c>
      <c r="F6984" s="7" t="s">
        <v>49</v>
      </c>
      <c r="G6984" s="7" t="s">
        <v>11</v>
      </c>
      <c r="H6984" s="13">
        <v>9.5</v>
      </c>
      <c r="I6984" s="13" t="str">
        <f>IF(G6984="Male",VLOOKUP(H6984,'Shoe size conversion table'!$B$6:$D$22,2),VLOOKUP(H6984,'Shoe size conversion table'!$J$6:$L$22,2))</f>
        <v>42-43</v>
      </c>
      <c r="J6984" s="13">
        <f>IF(G6984="Male",VLOOKUP(H6984,'Shoe size conversion table'!$B$6:$D$22,3),VLOOKUP(H6984,'Shoe size conversion table'!$J$6:$L$22,3))</f>
        <v>9</v>
      </c>
      <c r="K6984" s="11">
        <v>199</v>
      </c>
      <c r="L6984" s="12">
        <v>0</v>
      </c>
      <c r="M6984" s="7">
        <f t="shared" si="328"/>
        <v>2015</v>
      </c>
      <c r="N6984" s="7">
        <f t="shared" si="329"/>
        <v>11</v>
      </c>
      <c r="O6984" s="30">
        <f t="shared" si="330"/>
        <v>199</v>
      </c>
    </row>
    <row r="6985" spans="2:15" x14ac:dyDescent="0.2">
      <c r="B6985" s="13">
        <v>58628</v>
      </c>
      <c r="C6985" s="14">
        <v>42328.516111111247</v>
      </c>
      <c r="D6985" s="7" t="s">
        <v>7</v>
      </c>
      <c r="E6985" s="13">
        <v>2201</v>
      </c>
      <c r="F6985" s="7" t="s">
        <v>50</v>
      </c>
      <c r="G6985" s="7" t="s">
        <v>11</v>
      </c>
      <c r="H6985" s="13">
        <v>9.5</v>
      </c>
      <c r="I6985" s="13" t="str">
        <f>IF(G6985="Male",VLOOKUP(H6985,'Shoe size conversion table'!$B$6:$D$22,2),VLOOKUP(H6985,'Shoe size conversion table'!$J$6:$L$22,2))</f>
        <v>42-43</v>
      </c>
      <c r="J6985" s="13">
        <f>IF(G6985="Male",VLOOKUP(H6985,'Shoe size conversion table'!$B$6:$D$22,3),VLOOKUP(H6985,'Shoe size conversion table'!$J$6:$L$22,3))</f>
        <v>9</v>
      </c>
      <c r="K6985" s="11">
        <v>199</v>
      </c>
      <c r="L6985" s="12">
        <v>0.1</v>
      </c>
      <c r="M6985" s="7">
        <f t="shared" si="328"/>
        <v>2015</v>
      </c>
      <c r="N6985" s="7">
        <f t="shared" si="329"/>
        <v>11</v>
      </c>
      <c r="O6985" s="30">
        <f t="shared" si="330"/>
        <v>179.1</v>
      </c>
    </row>
    <row r="6986" spans="2:15" x14ac:dyDescent="0.2">
      <c r="B6986" s="13">
        <v>58629</v>
      </c>
      <c r="C6986" s="14">
        <v>42328.536111111243</v>
      </c>
      <c r="D6986" s="7" t="s">
        <v>7</v>
      </c>
      <c r="E6986" s="13">
        <v>2189</v>
      </c>
      <c r="F6986" s="7" t="s">
        <v>47</v>
      </c>
      <c r="G6986" s="7" t="s">
        <v>12</v>
      </c>
      <c r="H6986" s="13">
        <v>9</v>
      </c>
      <c r="I6986" s="13" t="str">
        <f>IF(G6986="Male",VLOOKUP(H6986,'Shoe size conversion table'!$B$6:$D$22,2),VLOOKUP(H6986,'Shoe size conversion table'!$J$6:$L$22,2))</f>
        <v>39-40</v>
      </c>
      <c r="J6986" s="13">
        <f>IF(G6986="Male",VLOOKUP(H6986,'Shoe size conversion table'!$B$6:$D$22,3),VLOOKUP(H6986,'Shoe size conversion table'!$J$6:$L$22,3))</f>
        <v>7</v>
      </c>
      <c r="K6986" s="11">
        <v>199</v>
      </c>
      <c r="L6986" s="12">
        <v>0</v>
      </c>
      <c r="M6986" s="7">
        <f t="shared" si="328"/>
        <v>2015</v>
      </c>
      <c r="N6986" s="7">
        <f t="shared" si="329"/>
        <v>11</v>
      </c>
      <c r="O6986" s="30">
        <f t="shared" si="330"/>
        <v>199</v>
      </c>
    </row>
    <row r="6987" spans="2:15" x14ac:dyDescent="0.2">
      <c r="B6987" s="13">
        <v>58630</v>
      </c>
      <c r="C6987" s="14">
        <v>42328.546111111107</v>
      </c>
      <c r="D6987" s="7" t="s">
        <v>10</v>
      </c>
      <c r="E6987" s="13">
        <v>2197</v>
      </c>
      <c r="F6987" s="7" t="s">
        <v>34</v>
      </c>
      <c r="G6987" s="7" t="s">
        <v>11</v>
      </c>
      <c r="H6987" s="13">
        <v>8</v>
      </c>
      <c r="I6987" s="13">
        <f>IF(G6987="Male",VLOOKUP(H6987,'Shoe size conversion table'!$B$6:$D$22,2),VLOOKUP(H6987,'Shoe size conversion table'!$J$6:$L$22,2))</f>
        <v>41</v>
      </c>
      <c r="J6987" s="13">
        <f>IF(G6987="Male",VLOOKUP(H6987,'Shoe size conversion table'!$B$6:$D$22,3),VLOOKUP(H6987,'Shoe size conversion table'!$J$6:$L$22,3))</f>
        <v>7.5</v>
      </c>
      <c r="K6987" s="11">
        <v>169</v>
      </c>
      <c r="L6987" s="12">
        <v>0</v>
      </c>
      <c r="M6987" s="7">
        <f t="shared" si="328"/>
        <v>2015</v>
      </c>
      <c r="N6987" s="7">
        <f t="shared" si="329"/>
        <v>11</v>
      </c>
      <c r="O6987" s="30">
        <f t="shared" si="330"/>
        <v>169</v>
      </c>
    </row>
    <row r="6988" spans="2:15" x14ac:dyDescent="0.2">
      <c r="B6988" s="13">
        <v>58631</v>
      </c>
      <c r="C6988" s="14">
        <v>42328.58611111121</v>
      </c>
      <c r="D6988" s="7" t="s">
        <v>7</v>
      </c>
      <c r="E6988" s="13">
        <v>2215</v>
      </c>
      <c r="F6988" s="7" t="s">
        <v>48</v>
      </c>
      <c r="G6988" s="7" t="s">
        <v>11</v>
      </c>
      <c r="H6988" s="13">
        <v>10</v>
      </c>
      <c r="I6988" s="13">
        <f>IF(G6988="Male",VLOOKUP(H6988,'Shoe size conversion table'!$B$6:$D$22,2),VLOOKUP(H6988,'Shoe size conversion table'!$J$6:$L$22,2))</f>
        <v>43</v>
      </c>
      <c r="J6988" s="13">
        <f>IF(G6988="Male",VLOOKUP(H6988,'Shoe size conversion table'!$B$6:$D$22,3),VLOOKUP(H6988,'Shoe size conversion table'!$J$6:$L$22,3))</f>
        <v>9.5</v>
      </c>
      <c r="K6988" s="11">
        <v>129</v>
      </c>
      <c r="L6988" s="12">
        <v>0</v>
      </c>
      <c r="M6988" s="7">
        <f t="shared" si="328"/>
        <v>2015</v>
      </c>
      <c r="N6988" s="7">
        <f t="shared" si="329"/>
        <v>11</v>
      </c>
      <c r="O6988" s="30">
        <f t="shared" si="330"/>
        <v>129</v>
      </c>
    </row>
    <row r="6989" spans="2:15" x14ac:dyDescent="0.2">
      <c r="B6989" s="13">
        <v>58632</v>
      </c>
      <c r="C6989" s="14">
        <v>42328.83611111121</v>
      </c>
      <c r="D6989" s="7" t="s">
        <v>7</v>
      </c>
      <c r="E6989" s="13">
        <v>2233</v>
      </c>
      <c r="F6989" s="7" t="s">
        <v>55</v>
      </c>
      <c r="G6989" s="7" t="s">
        <v>12</v>
      </c>
      <c r="H6989" s="13">
        <v>8</v>
      </c>
      <c r="I6989" s="13" t="str">
        <f>IF(G6989="Male",VLOOKUP(H6989,'Shoe size conversion table'!$B$6:$D$22,2),VLOOKUP(H6989,'Shoe size conversion table'!$J$6:$L$22,2))</f>
        <v>38-39</v>
      </c>
      <c r="J6989" s="13">
        <f>IF(G6989="Male",VLOOKUP(H6989,'Shoe size conversion table'!$B$6:$D$22,3),VLOOKUP(H6989,'Shoe size conversion table'!$J$6:$L$22,3))</f>
        <v>6</v>
      </c>
      <c r="K6989" s="11">
        <v>179</v>
      </c>
      <c r="L6989" s="12">
        <v>0</v>
      </c>
      <c r="M6989" s="7">
        <f t="shared" si="328"/>
        <v>2015</v>
      </c>
      <c r="N6989" s="7">
        <f t="shared" si="329"/>
        <v>11</v>
      </c>
      <c r="O6989" s="30">
        <f t="shared" si="330"/>
        <v>179</v>
      </c>
    </row>
    <row r="6990" spans="2:15" x14ac:dyDescent="0.2">
      <c r="B6990" s="13">
        <v>58633</v>
      </c>
      <c r="C6990" s="14">
        <v>42329.126111111211</v>
      </c>
      <c r="D6990" s="7" t="s">
        <v>10</v>
      </c>
      <c r="E6990" s="13">
        <v>2153</v>
      </c>
      <c r="F6990" s="7" t="s">
        <v>35</v>
      </c>
      <c r="G6990" s="7" t="s">
        <v>11</v>
      </c>
      <c r="H6990" s="13">
        <v>11.5</v>
      </c>
      <c r="I6990" s="13" t="str">
        <f>IF(G6990="Male",VLOOKUP(H6990,'Shoe size conversion table'!$B$6:$D$22,2),VLOOKUP(H6990,'Shoe size conversion table'!$J$6:$L$22,2))</f>
        <v>44-45</v>
      </c>
      <c r="J6990" s="13">
        <f>IF(G6990="Male",VLOOKUP(H6990,'Shoe size conversion table'!$B$6:$D$22,3),VLOOKUP(H6990,'Shoe size conversion table'!$J$6:$L$22,3))</f>
        <v>11</v>
      </c>
      <c r="K6990" s="11">
        <v>169</v>
      </c>
      <c r="L6990" s="12">
        <v>0</v>
      </c>
      <c r="M6990" s="7">
        <f t="shared" si="328"/>
        <v>2015</v>
      </c>
      <c r="N6990" s="7">
        <f t="shared" si="329"/>
        <v>11</v>
      </c>
      <c r="O6990" s="30">
        <f t="shared" si="330"/>
        <v>169</v>
      </c>
    </row>
    <row r="6991" spans="2:15" x14ac:dyDescent="0.2">
      <c r="B6991" s="13">
        <v>58634</v>
      </c>
      <c r="C6991" s="14">
        <v>42329.196111111109</v>
      </c>
      <c r="D6991" s="7" t="s">
        <v>7</v>
      </c>
      <c r="E6991" s="13">
        <v>2221</v>
      </c>
      <c r="F6991" s="7" t="s">
        <v>49</v>
      </c>
      <c r="G6991" s="7" t="s">
        <v>11</v>
      </c>
      <c r="H6991" s="13">
        <v>10</v>
      </c>
      <c r="I6991" s="13">
        <f>IF(G6991="Male",VLOOKUP(H6991,'Shoe size conversion table'!$B$6:$D$22,2),VLOOKUP(H6991,'Shoe size conversion table'!$J$6:$L$22,2))</f>
        <v>43</v>
      </c>
      <c r="J6991" s="13">
        <f>IF(G6991="Male",VLOOKUP(H6991,'Shoe size conversion table'!$B$6:$D$22,3),VLOOKUP(H6991,'Shoe size conversion table'!$J$6:$L$22,3))</f>
        <v>9.5</v>
      </c>
      <c r="K6991" s="11">
        <v>199</v>
      </c>
      <c r="L6991" s="12">
        <v>0.3</v>
      </c>
      <c r="M6991" s="7">
        <f t="shared" si="328"/>
        <v>2015</v>
      </c>
      <c r="N6991" s="7">
        <f t="shared" si="329"/>
        <v>11</v>
      </c>
      <c r="O6991" s="30">
        <f t="shared" si="330"/>
        <v>139.29999999999998</v>
      </c>
    </row>
    <row r="6992" spans="2:15" x14ac:dyDescent="0.2">
      <c r="B6992" s="13">
        <v>58635</v>
      </c>
      <c r="C6992" s="14">
        <v>42329.416111111314</v>
      </c>
      <c r="D6992" s="7" t="s">
        <v>10</v>
      </c>
      <c r="E6992" s="13">
        <v>2237</v>
      </c>
      <c r="F6992" s="7" t="s">
        <v>35</v>
      </c>
      <c r="G6992" s="7" t="s">
        <v>11</v>
      </c>
      <c r="H6992" s="13">
        <v>9.5</v>
      </c>
      <c r="I6992" s="13" t="str">
        <f>IF(G6992="Male",VLOOKUP(H6992,'Shoe size conversion table'!$B$6:$D$22,2),VLOOKUP(H6992,'Shoe size conversion table'!$J$6:$L$22,2))</f>
        <v>42-43</v>
      </c>
      <c r="J6992" s="13">
        <f>IF(G6992="Male",VLOOKUP(H6992,'Shoe size conversion table'!$B$6:$D$22,3),VLOOKUP(H6992,'Shoe size conversion table'!$J$6:$L$22,3))</f>
        <v>9</v>
      </c>
      <c r="K6992" s="11">
        <v>189</v>
      </c>
      <c r="L6992" s="12">
        <v>0</v>
      </c>
      <c r="M6992" s="7">
        <f t="shared" si="328"/>
        <v>2015</v>
      </c>
      <c r="N6992" s="7">
        <f t="shared" si="329"/>
        <v>11</v>
      </c>
      <c r="O6992" s="30">
        <f t="shared" si="330"/>
        <v>189</v>
      </c>
    </row>
    <row r="6993" spans="2:15" x14ac:dyDescent="0.2">
      <c r="B6993" s="13">
        <v>58635</v>
      </c>
      <c r="C6993" s="14">
        <v>42329.416111111314</v>
      </c>
      <c r="D6993" s="7" t="s">
        <v>10</v>
      </c>
      <c r="E6993" s="13">
        <v>2149</v>
      </c>
      <c r="F6993" s="7" t="s">
        <v>35</v>
      </c>
      <c r="G6993" s="7" t="s">
        <v>12</v>
      </c>
      <c r="H6993" s="13">
        <v>8.5</v>
      </c>
      <c r="I6993" s="13">
        <f>IF(G6993="Male",VLOOKUP(H6993,'Shoe size conversion table'!$B$6:$D$22,2),VLOOKUP(H6993,'Shoe size conversion table'!$J$6:$L$22,2))</f>
        <v>39</v>
      </c>
      <c r="J6993" s="13">
        <f>IF(G6993="Male",VLOOKUP(H6993,'Shoe size conversion table'!$B$6:$D$22,3),VLOOKUP(H6993,'Shoe size conversion table'!$J$6:$L$22,3))</f>
        <v>6.5</v>
      </c>
      <c r="K6993" s="11">
        <v>159</v>
      </c>
      <c r="L6993" s="12">
        <v>0.5</v>
      </c>
      <c r="M6993" s="7">
        <f t="shared" si="328"/>
        <v>2015</v>
      </c>
      <c r="N6993" s="7">
        <f t="shared" si="329"/>
        <v>11</v>
      </c>
      <c r="O6993" s="30">
        <f t="shared" si="330"/>
        <v>79.5</v>
      </c>
    </row>
    <row r="6994" spans="2:15" x14ac:dyDescent="0.2">
      <c r="B6994" s="13">
        <v>58636</v>
      </c>
      <c r="C6994" s="14">
        <v>42329.42611111125</v>
      </c>
      <c r="D6994" s="7" t="s">
        <v>7</v>
      </c>
      <c r="E6994" s="13">
        <v>2200</v>
      </c>
      <c r="F6994" s="7" t="s">
        <v>44</v>
      </c>
      <c r="G6994" s="7" t="s">
        <v>12</v>
      </c>
      <c r="H6994" s="13">
        <v>7.5</v>
      </c>
      <c r="I6994" s="13">
        <f>IF(G6994="Male",VLOOKUP(H6994,'Shoe size conversion table'!$B$6:$D$22,2),VLOOKUP(H6994,'Shoe size conversion table'!$J$6:$L$22,2))</f>
        <v>38</v>
      </c>
      <c r="J6994" s="13">
        <f>IF(G6994="Male",VLOOKUP(H6994,'Shoe size conversion table'!$B$6:$D$22,3),VLOOKUP(H6994,'Shoe size conversion table'!$J$6:$L$22,3))</f>
        <v>5.5</v>
      </c>
      <c r="K6994" s="11">
        <v>149</v>
      </c>
      <c r="L6994" s="12">
        <v>0</v>
      </c>
      <c r="M6994" s="7">
        <f t="shared" si="328"/>
        <v>2015</v>
      </c>
      <c r="N6994" s="7">
        <f t="shared" si="329"/>
        <v>11</v>
      </c>
      <c r="O6994" s="30">
        <f t="shared" si="330"/>
        <v>149</v>
      </c>
    </row>
    <row r="6995" spans="2:15" x14ac:dyDescent="0.2">
      <c r="B6995" s="13">
        <v>58636</v>
      </c>
      <c r="C6995" s="14">
        <v>42329.426111111316</v>
      </c>
      <c r="D6995" s="7" t="s">
        <v>7</v>
      </c>
      <c r="E6995" s="13">
        <v>2207</v>
      </c>
      <c r="F6995" s="7" t="s">
        <v>50</v>
      </c>
      <c r="G6995" s="7" t="s">
        <v>11</v>
      </c>
      <c r="H6995" s="13">
        <v>10.5</v>
      </c>
      <c r="I6995" s="13" t="str">
        <f>IF(G6995="Male",VLOOKUP(H6995,'Shoe size conversion table'!$B$6:$D$22,2),VLOOKUP(H6995,'Shoe size conversion table'!$J$6:$L$22,2))</f>
        <v>43-44</v>
      </c>
      <c r="J6995" s="13">
        <f>IF(G6995="Male",VLOOKUP(H6995,'Shoe size conversion table'!$B$6:$D$22,3),VLOOKUP(H6995,'Shoe size conversion table'!$J$6:$L$22,3))</f>
        <v>10</v>
      </c>
      <c r="K6995" s="11">
        <v>179</v>
      </c>
      <c r="L6995" s="12">
        <v>0.5</v>
      </c>
      <c r="M6995" s="7">
        <f t="shared" si="328"/>
        <v>2015</v>
      </c>
      <c r="N6995" s="7">
        <f t="shared" si="329"/>
        <v>11</v>
      </c>
      <c r="O6995" s="30">
        <f t="shared" si="330"/>
        <v>89.5</v>
      </c>
    </row>
    <row r="6996" spans="2:15" x14ac:dyDescent="0.2">
      <c r="B6996" s="13">
        <v>58637</v>
      </c>
      <c r="C6996" s="14">
        <v>42329.536111111243</v>
      </c>
      <c r="D6996" s="7" t="s">
        <v>7</v>
      </c>
      <c r="E6996" s="13">
        <v>2158</v>
      </c>
      <c r="F6996" s="7" t="s">
        <v>56</v>
      </c>
      <c r="G6996" s="7" t="s">
        <v>11</v>
      </c>
      <c r="H6996" s="13">
        <v>10.5</v>
      </c>
      <c r="I6996" s="13" t="str">
        <f>IF(G6996="Male",VLOOKUP(H6996,'Shoe size conversion table'!$B$6:$D$22,2),VLOOKUP(H6996,'Shoe size conversion table'!$J$6:$L$22,2))</f>
        <v>43-44</v>
      </c>
      <c r="J6996" s="13">
        <f>IF(G6996="Male",VLOOKUP(H6996,'Shoe size conversion table'!$B$6:$D$22,3),VLOOKUP(H6996,'Shoe size conversion table'!$J$6:$L$22,3))</f>
        <v>10</v>
      </c>
      <c r="K6996" s="11">
        <v>129</v>
      </c>
      <c r="L6996" s="12">
        <v>0</v>
      </c>
      <c r="M6996" s="7">
        <f t="shared" si="328"/>
        <v>2015</v>
      </c>
      <c r="N6996" s="7">
        <f t="shared" si="329"/>
        <v>11</v>
      </c>
      <c r="O6996" s="30">
        <f t="shared" si="330"/>
        <v>129</v>
      </c>
    </row>
    <row r="6997" spans="2:15" x14ac:dyDescent="0.2">
      <c r="B6997" s="13">
        <v>58638</v>
      </c>
      <c r="C6997" s="14">
        <v>42329.546111111107</v>
      </c>
      <c r="D6997" s="7" t="s">
        <v>10</v>
      </c>
      <c r="E6997" s="13">
        <v>2181</v>
      </c>
      <c r="F6997" s="7" t="s">
        <v>36</v>
      </c>
      <c r="G6997" s="7" t="s">
        <v>11</v>
      </c>
      <c r="H6997" s="13">
        <v>15</v>
      </c>
      <c r="I6997" s="13">
        <f>IF(G6997="Male",VLOOKUP(H6997,'Shoe size conversion table'!$B$6:$D$22,2),VLOOKUP(H6997,'Shoe size conversion table'!$J$6:$L$22,2))</f>
        <v>48</v>
      </c>
      <c r="J6997" s="13">
        <f>IF(G6997="Male",VLOOKUP(H6997,'Shoe size conversion table'!$B$6:$D$22,3),VLOOKUP(H6997,'Shoe size conversion table'!$J$6:$L$22,3))</f>
        <v>14.5</v>
      </c>
      <c r="K6997" s="11">
        <v>199</v>
      </c>
      <c r="L6997" s="12">
        <v>0</v>
      </c>
      <c r="M6997" s="7">
        <f t="shared" si="328"/>
        <v>2015</v>
      </c>
      <c r="N6997" s="7">
        <f t="shared" si="329"/>
        <v>11</v>
      </c>
      <c r="O6997" s="30">
        <f t="shared" si="330"/>
        <v>199</v>
      </c>
    </row>
    <row r="6998" spans="2:15" x14ac:dyDescent="0.2">
      <c r="B6998" s="13">
        <v>58639</v>
      </c>
      <c r="C6998" s="14">
        <v>42329.576111111244</v>
      </c>
      <c r="D6998" s="7" t="s">
        <v>10</v>
      </c>
      <c r="E6998" s="13">
        <v>2197</v>
      </c>
      <c r="F6998" s="7" t="s">
        <v>35</v>
      </c>
      <c r="G6998" s="7" t="s">
        <v>11</v>
      </c>
      <c r="H6998" s="13">
        <v>8</v>
      </c>
      <c r="I6998" s="13">
        <f>IF(G6998="Male",VLOOKUP(H6998,'Shoe size conversion table'!$B$6:$D$22,2),VLOOKUP(H6998,'Shoe size conversion table'!$J$6:$L$22,2))</f>
        <v>41</v>
      </c>
      <c r="J6998" s="13">
        <f>IF(G6998="Male",VLOOKUP(H6998,'Shoe size conversion table'!$B$6:$D$22,3),VLOOKUP(H6998,'Shoe size conversion table'!$J$6:$L$22,3))</f>
        <v>7.5</v>
      </c>
      <c r="K6998" s="11">
        <v>159</v>
      </c>
      <c r="L6998" s="12">
        <v>0.1</v>
      </c>
      <c r="M6998" s="7">
        <f t="shared" si="328"/>
        <v>2015</v>
      </c>
      <c r="N6998" s="7">
        <f t="shared" si="329"/>
        <v>11</v>
      </c>
      <c r="O6998" s="30">
        <f t="shared" si="330"/>
        <v>143.1</v>
      </c>
    </row>
    <row r="6999" spans="2:15" x14ac:dyDescent="0.2">
      <c r="B6999" s="13">
        <v>58640</v>
      </c>
      <c r="C6999" s="14">
        <v>42329.58611111121</v>
      </c>
      <c r="D6999" s="7" t="s">
        <v>7</v>
      </c>
      <c r="E6999" s="13">
        <v>2242</v>
      </c>
      <c r="F6999" s="7" t="s">
        <v>57</v>
      </c>
      <c r="G6999" s="7" t="s">
        <v>12</v>
      </c>
      <c r="H6999" s="13">
        <v>8.5</v>
      </c>
      <c r="I6999" s="13">
        <f>IF(G6999="Male",VLOOKUP(H6999,'Shoe size conversion table'!$B$6:$D$22,2),VLOOKUP(H6999,'Shoe size conversion table'!$J$6:$L$22,2))</f>
        <v>39</v>
      </c>
      <c r="J6999" s="13">
        <f>IF(G6999="Male",VLOOKUP(H6999,'Shoe size conversion table'!$B$6:$D$22,3),VLOOKUP(H6999,'Shoe size conversion table'!$J$6:$L$22,3))</f>
        <v>6.5</v>
      </c>
      <c r="K6999" s="11">
        <v>159</v>
      </c>
      <c r="L6999" s="12">
        <v>0</v>
      </c>
      <c r="M6999" s="7">
        <f t="shared" si="328"/>
        <v>2015</v>
      </c>
      <c r="N6999" s="7">
        <f t="shared" si="329"/>
        <v>11</v>
      </c>
      <c r="O6999" s="30">
        <f t="shared" si="330"/>
        <v>159</v>
      </c>
    </row>
    <row r="7000" spans="2:15" x14ac:dyDescent="0.2">
      <c r="B7000" s="13">
        <v>58641</v>
      </c>
      <c r="C7000" s="14">
        <v>42329.716111111244</v>
      </c>
      <c r="D7000" s="7" t="s">
        <v>9</v>
      </c>
      <c r="E7000" s="13">
        <v>2242</v>
      </c>
      <c r="F7000" s="7" t="s">
        <v>60</v>
      </c>
      <c r="G7000" s="7" t="s">
        <v>12</v>
      </c>
      <c r="H7000" s="13">
        <v>8.5</v>
      </c>
      <c r="I7000" s="13">
        <f>IF(G7000="Male",VLOOKUP(H7000,'Shoe size conversion table'!$B$6:$D$22,2),VLOOKUP(H7000,'Shoe size conversion table'!$J$6:$L$22,2))</f>
        <v>39</v>
      </c>
      <c r="J7000" s="13">
        <f>IF(G7000="Male",VLOOKUP(H7000,'Shoe size conversion table'!$B$6:$D$22,3),VLOOKUP(H7000,'Shoe size conversion table'!$J$6:$L$22,3))</f>
        <v>6.5</v>
      </c>
      <c r="K7000" s="11">
        <v>139</v>
      </c>
      <c r="L7000" s="12">
        <v>0</v>
      </c>
      <c r="M7000" s="7">
        <f t="shared" si="328"/>
        <v>2015</v>
      </c>
      <c r="N7000" s="7">
        <f t="shared" si="329"/>
        <v>11</v>
      </c>
      <c r="O7000" s="30">
        <f t="shared" si="330"/>
        <v>139</v>
      </c>
    </row>
    <row r="7001" spans="2:15" x14ac:dyDescent="0.2">
      <c r="B7001" s="13">
        <v>58642</v>
      </c>
      <c r="C7001" s="14">
        <v>42329.83611111121</v>
      </c>
      <c r="D7001" s="7" t="s">
        <v>10</v>
      </c>
      <c r="E7001" s="13">
        <v>2204</v>
      </c>
      <c r="F7001" s="7" t="s">
        <v>34</v>
      </c>
      <c r="G7001" s="7" t="s">
        <v>11</v>
      </c>
      <c r="H7001" s="13">
        <v>14</v>
      </c>
      <c r="I7001" s="13">
        <f>IF(G7001="Male",VLOOKUP(H7001,'Shoe size conversion table'!$B$6:$D$22,2),VLOOKUP(H7001,'Shoe size conversion table'!$J$6:$L$22,2))</f>
        <v>47</v>
      </c>
      <c r="J7001" s="13">
        <f>IF(G7001="Male",VLOOKUP(H7001,'Shoe size conversion table'!$B$6:$D$22,3),VLOOKUP(H7001,'Shoe size conversion table'!$J$6:$L$22,3))</f>
        <v>13.5</v>
      </c>
      <c r="K7001" s="11">
        <v>139</v>
      </c>
      <c r="L7001" s="12">
        <v>0.5</v>
      </c>
      <c r="M7001" s="7">
        <f t="shared" si="328"/>
        <v>2015</v>
      </c>
      <c r="N7001" s="7">
        <f t="shared" si="329"/>
        <v>11</v>
      </c>
      <c r="O7001" s="30">
        <f t="shared" si="330"/>
        <v>69.5</v>
      </c>
    </row>
    <row r="7002" spans="2:15" x14ac:dyDescent="0.2">
      <c r="B7002" s="13">
        <v>58643</v>
      </c>
      <c r="C7002" s="14">
        <v>42330.016111111247</v>
      </c>
      <c r="D7002" s="7" t="s">
        <v>7</v>
      </c>
      <c r="E7002" s="13">
        <v>2150</v>
      </c>
      <c r="F7002" s="7" t="s">
        <v>48</v>
      </c>
      <c r="G7002" s="7" t="s">
        <v>12</v>
      </c>
      <c r="H7002" s="13">
        <v>8</v>
      </c>
      <c r="I7002" s="13" t="str">
        <f>IF(G7002="Male",VLOOKUP(H7002,'Shoe size conversion table'!$B$6:$D$22,2),VLOOKUP(H7002,'Shoe size conversion table'!$J$6:$L$22,2))</f>
        <v>38-39</v>
      </c>
      <c r="J7002" s="13">
        <f>IF(G7002="Male",VLOOKUP(H7002,'Shoe size conversion table'!$B$6:$D$22,3),VLOOKUP(H7002,'Shoe size conversion table'!$J$6:$L$22,3))</f>
        <v>6</v>
      </c>
      <c r="K7002" s="11">
        <v>149</v>
      </c>
      <c r="L7002" s="12">
        <v>0.3</v>
      </c>
      <c r="M7002" s="7">
        <f t="shared" si="328"/>
        <v>2015</v>
      </c>
      <c r="N7002" s="7">
        <f t="shared" si="329"/>
        <v>11</v>
      </c>
      <c r="O7002" s="30">
        <f t="shared" si="330"/>
        <v>104.3</v>
      </c>
    </row>
    <row r="7003" spans="2:15" x14ac:dyDescent="0.2">
      <c r="B7003" s="13">
        <v>58644</v>
      </c>
      <c r="C7003" s="14">
        <v>42330.056111111211</v>
      </c>
      <c r="D7003" s="7" t="s">
        <v>7</v>
      </c>
      <c r="E7003" s="13">
        <v>2213</v>
      </c>
      <c r="F7003" s="7" t="s">
        <v>53</v>
      </c>
      <c r="G7003" s="7" t="s">
        <v>11</v>
      </c>
      <c r="H7003" s="13">
        <v>11.5</v>
      </c>
      <c r="I7003" s="13" t="str">
        <f>IF(G7003="Male",VLOOKUP(H7003,'Shoe size conversion table'!$B$6:$D$22,2),VLOOKUP(H7003,'Shoe size conversion table'!$J$6:$L$22,2))</f>
        <v>44-45</v>
      </c>
      <c r="J7003" s="13">
        <f>IF(G7003="Male",VLOOKUP(H7003,'Shoe size conversion table'!$B$6:$D$22,3),VLOOKUP(H7003,'Shoe size conversion table'!$J$6:$L$22,3))</f>
        <v>11</v>
      </c>
      <c r="K7003" s="11">
        <v>139</v>
      </c>
      <c r="L7003" s="12">
        <v>0.5</v>
      </c>
      <c r="M7003" s="7">
        <f t="shared" si="328"/>
        <v>2015</v>
      </c>
      <c r="N7003" s="7">
        <f t="shared" si="329"/>
        <v>11</v>
      </c>
      <c r="O7003" s="30">
        <f t="shared" si="330"/>
        <v>69.5</v>
      </c>
    </row>
    <row r="7004" spans="2:15" x14ac:dyDescent="0.2">
      <c r="B7004" s="13">
        <v>58645</v>
      </c>
      <c r="C7004" s="14">
        <v>42330.196111111109</v>
      </c>
      <c r="D7004" s="7" t="s">
        <v>8</v>
      </c>
      <c r="E7004" s="13">
        <v>2231</v>
      </c>
      <c r="F7004" s="7" t="s">
        <v>39</v>
      </c>
      <c r="G7004" s="7" t="s">
        <v>12</v>
      </c>
      <c r="H7004" s="13">
        <v>10</v>
      </c>
      <c r="I7004" s="13" t="str">
        <f>IF(G7004="Male",VLOOKUP(H7004,'Shoe size conversion table'!$B$6:$D$22,2),VLOOKUP(H7004,'Shoe size conversion table'!$J$6:$L$22,2))</f>
        <v>40-41</v>
      </c>
      <c r="J7004" s="13">
        <f>IF(G7004="Male",VLOOKUP(H7004,'Shoe size conversion table'!$B$6:$D$22,3),VLOOKUP(H7004,'Shoe size conversion table'!$J$6:$L$22,3))</f>
        <v>8</v>
      </c>
      <c r="K7004" s="11">
        <v>189</v>
      </c>
      <c r="L7004" s="12">
        <v>0</v>
      </c>
      <c r="M7004" s="7">
        <f t="shared" si="328"/>
        <v>2015</v>
      </c>
      <c r="N7004" s="7">
        <f t="shared" si="329"/>
        <v>11</v>
      </c>
      <c r="O7004" s="30">
        <f t="shared" si="330"/>
        <v>189</v>
      </c>
    </row>
    <row r="7005" spans="2:15" x14ac:dyDescent="0.2">
      <c r="B7005" s="13">
        <v>58646</v>
      </c>
      <c r="C7005" s="14">
        <v>42330.196111111109</v>
      </c>
      <c r="D7005" s="7" t="s">
        <v>7</v>
      </c>
      <c r="E7005" s="13">
        <v>2241</v>
      </c>
      <c r="F7005" s="7" t="s">
        <v>49</v>
      </c>
      <c r="G7005" s="7" t="s">
        <v>11</v>
      </c>
      <c r="H7005" s="13">
        <v>10.5</v>
      </c>
      <c r="I7005" s="13" t="str">
        <f>IF(G7005="Male",VLOOKUP(H7005,'Shoe size conversion table'!$B$6:$D$22,2),VLOOKUP(H7005,'Shoe size conversion table'!$J$6:$L$22,2))</f>
        <v>43-44</v>
      </c>
      <c r="J7005" s="13">
        <f>IF(G7005="Male",VLOOKUP(H7005,'Shoe size conversion table'!$B$6:$D$22,3),VLOOKUP(H7005,'Shoe size conversion table'!$J$6:$L$22,3))</f>
        <v>10</v>
      </c>
      <c r="K7005" s="11">
        <v>149</v>
      </c>
      <c r="L7005" s="12">
        <v>0</v>
      </c>
      <c r="M7005" s="7">
        <f t="shared" si="328"/>
        <v>2015</v>
      </c>
      <c r="N7005" s="7">
        <f t="shared" si="329"/>
        <v>11</v>
      </c>
      <c r="O7005" s="30">
        <f t="shared" si="330"/>
        <v>149</v>
      </c>
    </row>
    <row r="7006" spans="2:15" x14ac:dyDescent="0.2">
      <c r="B7006" s="13">
        <v>58647</v>
      </c>
      <c r="C7006" s="14">
        <v>42330.276111111314</v>
      </c>
      <c r="D7006" s="7" t="s">
        <v>10</v>
      </c>
      <c r="E7006" s="13">
        <v>2175</v>
      </c>
      <c r="F7006" s="7" t="s">
        <v>34</v>
      </c>
      <c r="G7006" s="7" t="s">
        <v>11</v>
      </c>
      <c r="H7006" s="13">
        <v>9.5</v>
      </c>
      <c r="I7006" s="13" t="str">
        <f>IF(G7006="Male",VLOOKUP(H7006,'Shoe size conversion table'!$B$6:$D$22,2),VLOOKUP(H7006,'Shoe size conversion table'!$J$6:$L$22,2))</f>
        <v>42-43</v>
      </c>
      <c r="J7006" s="13">
        <f>IF(G7006="Male",VLOOKUP(H7006,'Shoe size conversion table'!$B$6:$D$22,3),VLOOKUP(H7006,'Shoe size conversion table'!$J$6:$L$22,3))</f>
        <v>9</v>
      </c>
      <c r="K7006" s="11">
        <v>199</v>
      </c>
      <c r="L7006" s="12">
        <v>0.5</v>
      </c>
      <c r="M7006" s="7">
        <f t="shared" si="328"/>
        <v>2015</v>
      </c>
      <c r="N7006" s="7">
        <f t="shared" si="329"/>
        <v>11</v>
      </c>
      <c r="O7006" s="30">
        <f t="shared" si="330"/>
        <v>99.5</v>
      </c>
    </row>
    <row r="7007" spans="2:15" x14ac:dyDescent="0.2">
      <c r="B7007" s="13">
        <v>58648</v>
      </c>
      <c r="C7007" s="14">
        <v>42330.356111111243</v>
      </c>
      <c r="D7007" s="7" t="s">
        <v>7</v>
      </c>
      <c r="E7007" s="13">
        <v>2203</v>
      </c>
      <c r="F7007" s="7" t="s">
        <v>48</v>
      </c>
      <c r="G7007" s="7" t="s">
        <v>12</v>
      </c>
      <c r="H7007" s="13">
        <v>6.5</v>
      </c>
      <c r="I7007" s="13">
        <f>IF(G7007="Male",VLOOKUP(H7007,'Shoe size conversion table'!$B$6:$D$22,2),VLOOKUP(H7007,'Shoe size conversion table'!$J$6:$L$22,2))</f>
        <v>37</v>
      </c>
      <c r="J7007" s="13">
        <f>IF(G7007="Male",VLOOKUP(H7007,'Shoe size conversion table'!$B$6:$D$22,3),VLOOKUP(H7007,'Shoe size conversion table'!$J$6:$L$22,3))</f>
        <v>4.5</v>
      </c>
      <c r="K7007" s="11">
        <v>179</v>
      </c>
      <c r="L7007" s="12">
        <v>0</v>
      </c>
      <c r="M7007" s="7">
        <f t="shared" si="328"/>
        <v>2015</v>
      </c>
      <c r="N7007" s="7">
        <f t="shared" si="329"/>
        <v>11</v>
      </c>
      <c r="O7007" s="30">
        <f t="shared" si="330"/>
        <v>179</v>
      </c>
    </row>
    <row r="7008" spans="2:15" x14ac:dyDescent="0.2">
      <c r="B7008" s="13">
        <v>58649</v>
      </c>
      <c r="C7008" s="14">
        <v>42330.416111111314</v>
      </c>
      <c r="D7008" s="7" t="s">
        <v>9</v>
      </c>
      <c r="E7008" s="13">
        <v>2165</v>
      </c>
      <c r="F7008" s="7" t="s">
        <v>58</v>
      </c>
      <c r="G7008" s="7" t="s">
        <v>12</v>
      </c>
      <c r="H7008" s="13">
        <v>7.5</v>
      </c>
      <c r="I7008" s="13">
        <f>IF(G7008="Male",VLOOKUP(H7008,'Shoe size conversion table'!$B$6:$D$22,2),VLOOKUP(H7008,'Shoe size conversion table'!$J$6:$L$22,2))</f>
        <v>38</v>
      </c>
      <c r="J7008" s="13">
        <f>IF(G7008="Male",VLOOKUP(H7008,'Shoe size conversion table'!$B$6:$D$22,3),VLOOKUP(H7008,'Shoe size conversion table'!$J$6:$L$22,3))</f>
        <v>5.5</v>
      </c>
      <c r="K7008" s="11">
        <v>149</v>
      </c>
      <c r="L7008" s="12">
        <v>0</v>
      </c>
      <c r="M7008" s="7">
        <f t="shared" si="328"/>
        <v>2015</v>
      </c>
      <c r="N7008" s="7">
        <f t="shared" si="329"/>
        <v>11</v>
      </c>
      <c r="O7008" s="30">
        <f t="shared" si="330"/>
        <v>149</v>
      </c>
    </row>
    <row r="7009" spans="2:15" x14ac:dyDescent="0.2">
      <c r="B7009" s="13">
        <v>58650</v>
      </c>
      <c r="C7009" s="14">
        <v>42330.426111111316</v>
      </c>
      <c r="D7009" s="7" t="s">
        <v>10</v>
      </c>
      <c r="E7009" s="13">
        <v>2172</v>
      </c>
      <c r="F7009" s="7" t="s">
        <v>34</v>
      </c>
      <c r="G7009" s="7" t="s">
        <v>12</v>
      </c>
      <c r="H7009" s="13">
        <v>10</v>
      </c>
      <c r="I7009" s="13" t="str">
        <f>IF(G7009="Male",VLOOKUP(H7009,'Shoe size conversion table'!$B$6:$D$22,2),VLOOKUP(H7009,'Shoe size conversion table'!$J$6:$L$22,2))</f>
        <v>40-41</v>
      </c>
      <c r="J7009" s="13">
        <f>IF(G7009="Male",VLOOKUP(H7009,'Shoe size conversion table'!$B$6:$D$22,3),VLOOKUP(H7009,'Shoe size conversion table'!$J$6:$L$22,3))</f>
        <v>8</v>
      </c>
      <c r="K7009" s="11">
        <v>199</v>
      </c>
      <c r="L7009" s="12">
        <v>0</v>
      </c>
      <c r="M7009" s="7">
        <f t="shared" si="328"/>
        <v>2015</v>
      </c>
      <c r="N7009" s="7">
        <f t="shared" si="329"/>
        <v>11</v>
      </c>
      <c r="O7009" s="30">
        <f t="shared" si="330"/>
        <v>199</v>
      </c>
    </row>
    <row r="7010" spans="2:15" x14ac:dyDescent="0.2">
      <c r="B7010" s="13">
        <v>58651</v>
      </c>
      <c r="C7010" s="14">
        <v>42330.456111111111</v>
      </c>
      <c r="D7010" s="7" t="s">
        <v>9</v>
      </c>
      <c r="E7010" s="13">
        <v>2237</v>
      </c>
      <c r="F7010" s="7" t="s">
        <v>59</v>
      </c>
      <c r="G7010" s="7" t="s">
        <v>12</v>
      </c>
      <c r="H7010" s="13">
        <v>12</v>
      </c>
      <c r="I7010" s="13" t="str">
        <f>IF(G7010="Male",VLOOKUP(H7010,'Shoe size conversion table'!$B$6:$D$22,2),VLOOKUP(H7010,'Shoe size conversion table'!$J$6:$L$22,2))</f>
        <v>42-43</v>
      </c>
      <c r="J7010" s="13">
        <f>IF(G7010="Male",VLOOKUP(H7010,'Shoe size conversion table'!$B$6:$D$22,3),VLOOKUP(H7010,'Shoe size conversion table'!$J$6:$L$22,3))</f>
        <v>10</v>
      </c>
      <c r="K7010" s="11">
        <v>179</v>
      </c>
      <c r="L7010" s="12">
        <v>0.2</v>
      </c>
      <c r="M7010" s="7">
        <f t="shared" si="328"/>
        <v>2015</v>
      </c>
      <c r="N7010" s="7">
        <f t="shared" si="329"/>
        <v>11</v>
      </c>
      <c r="O7010" s="30">
        <f t="shared" si="330"/>
        <v>143.20000000000002</v>
      </c>
    </row>
    <row r="7011" spans="2:15" x14ac:dyDescent="0.2">
      <c r="B7011" s="13">
        <v>58652</v>
      </c>
      <c r="C7011" s="14">
        <v>42330.456111111213</v>
      </c>
      <c r="D7011" s="7" t="s">
        <v>10</v>
      </c>
      <c r="E7011" s="13">
        <v>2239</v>
      </c>
      <c r="F7011" s="7" t="s">
        <v>34</v>
      </c>
      <c r="G7011" s="7" t="s">
        <v>12</v>
      </c>
      <c r="H7011" s="13">
        <v>8.5</v>
      </c>
      <c r="I7011" s="13">
        <f>IF(G7011="Male",VLOOKUP(H7011,'Shoe size conversion table'!$B$6:$D$22,2),VLOOKUP(H7011,'Shoe size conversion table'!$J$6:$L$22,2))</f>
        <v>39</v>
      </c>
      <c r="J7011" s="13">
        <f>IF(G7011="Male",VLOOKUP(H7011,'Shoe size conversion table'!$B$6:$D$22,3),VLOOKUP(H7011,'Shoe size conversion table'!$J$6:$L$22,3))</f>
        <v>6.5</v>
      </c>
      <c r="K7011" s="11">
        <v>179</v>
      </c>
      <c r="L7011" s="12">
        <v>0.2</v>
      </c>
      <c r="M7011" s="7">
        <f t="shared" si="328"/>
        <v>2015</v>
      </c>
      <c r="N7011" s="7">
        <f t="shared" si="329"/>
        <v>11</v>
      </c>
      <c r="O7011" s="30">
        <f t="shared" si="330"/>
        <v>143.20000000000002</v>
      </c>
    </row>
    <row r="7012" spans="2:15" x14ac:dyDescent="0.2">
      <c r="B7012" s="13">
        <v>58653</v>
      </c>
      <c r="C7012" s="14">
        <v>42330.536111111243</v>
      </c>
      <c r="D7012" s="7" t="s">
        <v>7</v>
      </c>
      <c r="E7012" s="13">
        <v>2201</v>
      </c>
      <c r="F7012" s="7" t="s">
        <v>48</v>
      </c>
      <c r="G7012" s="7" t="s">
        <v>11</v>
      </c>
      <c r="H7012" s="13">
        <v>10.5</v>
      </c>
      <c r="I7012" s="13" t="str">
        <f>IF(G7012="Male",VLOOKUP(H7012,'Shoe size conversion table'!$B$6:$D$22,2),VLOOKUP(H7012,'Shoe size conversion table'!$J$6:$L$22,2))</f>
        <v>43-44</v>
      </c>
      <c r="J7012" s="13">
        <f>IF(G7012="Male",VLOOKUP(H7012,'Shoe size conversion table'!$B$6:$D$22,3),VLOOKUP(H7012,'Shoe size conversion table'!$J$6:$L$22,3))</f>
        <v>10</v>
      </c>
      <c r="K7012" s="11">
        <v>199</v>
      </c>
      <c r="L7012" s="12">
        <v>0</v>
      </c>
      <c r="M7012" s="7">
        <f t="shared" si="328"/>
        <v>2015</v>
      </c>
      <c r="N7012" s="7">
        <f t="shared" si="329"/>
        <v>11</v>
      </c>
      <c r="O7012" s="30">
        <f t="shared" si="330"/>
        <v>199</v>
      </c>
    </row>
    <row r="7013" spans="2:15" x14ac:dyDescent="0.2">
      <c r="B7013" s="13">
        <v>58654</v>
      </c>
      <c r="C7013" s="14">
        <v>42330.576111111244</v>
      </c>
      <c r="D7013" s="7" t="s">
        <v>10</v>
      </c>
      <c r="E7013" s="13">
        <v>2239</v>
      </c>
      <c r="F7013" s="7" t="s">
        <v>35</v>
      </c>
      <c r="G7013" s="7" t="s">
        <v>12</v>
      </c>
      <c r="H7013" s="13">
        <v>7.5</v>
      </c>
      <c r="I7013" s="13">
        <f>IF(G7013="Male",VLOOKUP(H7013,'Shoe size conversion table'!$B$6:$D$22,2),VLOOKUP(H7013,'Shoe size conversion table'!$J$6:$L$22,2))</f>
        <v>38</v>
      </c>
      <c r="J7013" s="13">
        <f>IF(G7013="Male",VLOOKUP(H7013,'Shoe size conversion table'!$B$6:$D$22,3),VLOOKUP(H7013,'Shoe size conversion table'!$J$6:$L$22,3))</f>
        <v>5.5</v>
      </c>
      <c r="K7013" s="11">
        <v>129</v>
      </c>
      <c r="L7013" s="12">
        <v>0.5</v>
      </c>
      <c r="M7013" s="7">
        <f t="shared" si="328"/>
        <v>2015</v>
      </c>
      <c r="N7013" s="7">
        <f t="shared" si="329"/>
        <v>11</v>
      </c>
      <c r="O7013" s="30">
        <f t="shared" si="330"/>
        <v>64.5</v>
      </c>
    </row>
    <row r="7014" spans="2:15" x14ac:dyDescent="0.2">
      <c r="B7014" s="13">
        <v>58655</v>
      </c>
      <c r="C7014" s="14">
        <v>42330.626111111211</v>
      </c>
      <c r="D7014" s="7" t="s">
        <v>7</v>
      </c>
      <c r="E7014" s="13">
        <v>2237</v>
      </c>
      <c r="F7014" s="7" t="s">
        <v>51</v>
      </c>
      <c r="G7014" s="7" t="s">
        <v>12</v>
      </c>
      <c r="H7014" s="13">
        <v>9</v>
      </c>
      <c r="I7014" s="13" t="str">
        <f>IF(G7014="Male",VLOOKUP(H7014,'Shoe size conversion table'!$B$6:$D$22,2),VLOOKUP(H7014,'Shoe size conversion table'!$J$6:$L$22,2))</f>
        <v>39-40</v>
      </c>
      <c r="J7014" s="13">
        <f>IF(G7014="Male",VLOOKUP(H7014,'Shoe size conversion table'!$B$6:$D$22,3),VLOOKUP(H7014,'Shoe size conversion table'!$J$6:$L$22,3))</f>
        <v>7</v>
      </c>
      <c r="K7014" s="11">
        <v>139</v>
      </c>
      <c r="L7014" s="12">
        <v>0.3</v>
      </c>
      <c r="M7014" s="7">
        <f t="shared" si="328"/>
        <v>2015</v>
      </c>
      <c r="N7014" s="7">
        <f t="shared" si="329"/>
        <v>11</v>
      </c>
      <c r="O7014" s="30">
        <f t="shared" si="330"/>
        <v>97.3</v>
      </c>
    </row>
    <row r="7015" spans="2:15" x14ac:dyDescent="0.2">
      <c r="B7015" s="13">
        <v>58656</v>
      </c>
      <c r="C7015" s="14">
        <v>42330.716111111244</v>
      </c>
      <c r="D7015" s="7" t="s">
        <v>7</v>
      </c>
      <c r="E7015" s="13">
        <v>2207</v>
      </c>
      <c r="F7015" s="7" t="s">
        <v>48</v>
      </c>
      <c r="G7015" s="7" t="s">
        <v>11</v>
      </c>
      <c r="H7015" s="13">
        <v>9.5</v>
      </c>
      <c r="I7015" s="13" t="str">
        <f>IF(G7015="Male",VLOOKUP(H7015,'Shoe size conversion table'!$B$6:$D$22,2),VLOOKUP(H7015,'Shoe size conversion table'!$J$6:$L$22,2))</f>
        <v>42-43</v>
      </c>
      <c r="J7015" s="13">
        <f>IF(G7015="Male",VLOOKUP(H7015,'Shoe size conversion table'!$B$6:$D$22,3),VLOOKUP(H7015,'Shoe size conversion table'!$J$6:$L$22,3))</f>
        <v>9</v>
      </c>
      <c r="K7015" s="11">
        <v>129</v>
      </c>
      <c r="L7015" s="12">
        <v>0.1</v>
      </c>
      <c r="M7015" s="7">
        <f t="shared" si="328"/>
        <v>2015</v>
      </c>
      <c r="N7015" s="7">
        <f t="shared" si="329"/>
        <v>11</v>
      </c>
      <c r="O7015" s="30">
        <f t="shared" si="330"/>
        <v>116.10000000000001</v>
      </c>
    </row>
    <row r="7016" spans="2:15" x14ac:dyDescent="0.2">
      <c r="B7016" s="13">
        <v>58657</v>
      </c>
      <c r="C7016" s="14">
        <v>42330.786111111105</v>
      </c>
      <c r="D7016" s="7" t="s">
        <v>7</v>
      </c>
      <c r="E7016" s="13">
        <v>2241</v>
      </c>
      <c r="F7016" s="7" t="s">
        <v>49</v>
      </c>
      <c r="G7016" s="7" t="s">
        <v>11</v>
      </c>
      <c r="H7016" s="13">
        <v>7.5</v>
      </c>
      <c r="I7016" s="13" t="str">
        <f>IF(G7016="Male",VLOOKUP(H7016,'Shoe size conversion table'!$B$6:$D$22,2),VLOOKUP(H7016,'Shoe size conversion table'!$J$6:$L$22,2))</f>
        <v>40-41</v>
      </c>
      <c r="J7016" s="13">
        <f>IF(G7016="Male",VLOOKUP(H7016,'Shoe size conversion table'!$B$6:$D$22,3),VLOOKUP(H7016,'Shoe size conversion table'!$J$6:$L$22,3))</f>
        <v>7</v>
      </c>
      <c r="K7016" s="11">
        <v>169</v>
      </c>
      <c r="L7016" s="12">
        <v>0</v>
      </c>
      <c r="M7016" s="7">
        <f t="shared" si="328"/>
        <v>2015</v>
      </c>
      <c r="N7016" s="7">
        <f t="shared" si="329"/>
        <v>11</v>
      </c>
      <c r="O7016" s="30">
        <f t="shared" si="330"/>
        <v>169</v>
      </c>
    </row>
    <row r="7017" spans="2:15" x14ac:dyDescent="0.2">
      <c r="B7017" s="13">
        <v>58658</v>
      </c>
      <c r="C7017" s="14">
        <v>42330.83611111121</v>
      </c>
      <c r="D7017" s="7" t="s">
        <v>7</v>
      </c>
      <c r="E7017" s="13">
        <v>2232</v>
      </c>
      <c r="F7017" s="7" t="s">
        <v>52</v>
      </c>
      <c r="G7017" s="7" t="s">
        <v>12</v>
      </c>
      <c r="H7017" s="13">
        <v>8</v>
      </c>
      <c r="I7017" s="13" t="str">
        <f>IF(G7017="Male",VLOOKUP(H7017,'Shoe size conversion table'!$B$6:$D$22,2),VLOOKUP(H7017,'Shoe size conversion table'!$J$6:$L$22,2))</f>
        <v>38-39</v>
      </c>
      <c r="J7017" s="13">
        <f>IF(G7017="Male",VLOOKUP(H7017,'Shoe size conversion table'!$B$6:$D$22,3),VLOOKUP(H7017,'Shoe size conversion table'!$J$6:$L$22,3))</f>
        <v>6</v>
      </c>
      <c r="K7017" s="11">
        <v>129</v>
      </c>
      <c r="L7017" s="12">
        <v>0.1</v>
      </c>
      <c r="M7017" s="7">
        <f t="shared" si="328"/>
        <v>2015</v>
      </c>
      <c r="N7017" s="7">
        <f t="shared" si="329"/>
        <v>11</v>
      </c>
      <c r="O7017" s="30">
        <f t="shared" si="330"/>
        <v>116.10000000000001</v>
      </c>
    </row>
    <row r="7018" spans="2:15" x14ac:dyDescent="0.2">
      <c r="B7018" s="13">
        <v>58658</v>
      </c>
      <c r="C7018" s="14">
        <v>42330.83611111121</v>
      </c>
      <c r="D7018" s="7" t="s">
        <v>7</v>
      </c>
      <c r="E7018" s="13">
        <v>2186</v>
      </c>
      <c r="F7018" s="7" t="s">
        <v>43</v>
      </c>
      <c r="G7018" s="7" t="s">
        <v>11</v>
      </c>
      <c r="H7018" s="13">
        <v>8</v>
      </c>
      <c r="I7018" s="13">
        <f>IF(G7018="Male",VLOOKUP(H7018,'Shoe size conversion table'!$B$6:$D$22,2),VLOOKUP(H7018,'Shoe size conversion table'!$J$6:$L$22,2))</f>
        <v>41</v>
      </c>
      <c r="J7018" s="13">
        <f>IF(G7018="Male",VLOOKUP(H7018,'Shoe size conversion table'!$B$6:$D$22,3),VLOOKUP(H7018,'Shoe size conversion table'!$J$6:$L$22,3))</f>
        <v>7.5</v>
      </c>
      <c r="K7018" s="11">
        <v>189</v>
      </c>
      <c r="L7018" s="12">
        <v>0.1</v>
      </c>
      <c r="M7018" s="7">
        <f t="shared" si="328"/>
        <v>2015</v>
      </c>
      <c r="N7018" s="7">
        <f t="shared" si="329"/>
        <v>11</v>
      </c>
      <c r="O7018" s="30">
        <f t="shared" si="330"/>
        <v>170.1</v>
      </c>
    </row>
    <row r="7019" spans="2:15" x14ac:dyDescent="0.2">
      <c r="B7019" s="13">
        <v>58658</v>
      </c>
      <c r="C7019" s="14">
        <v>42330.83611111121</v>
      </c>
      <c r="D7019" s="7" t="s">
        <v>7</v>
      </c>
      <c r="E7019" s="13">
        <v>2174</v>
      </c>
      <c r="F7019" s="7" t="s">
        <v>48</v>
      </c>
      <c r="G7019" s="7" t="s">
        <v>12</v>
      </c>
      <c r="H7019" s="13">
        <v>12</v>
      </c>
      <c r="I7019" s="13" t="str">
        <f>IF(G7019="Male",VLOOKUP(H7019,'Shoe size conversion table'!$B$6:$D$22,2),VLOOKUP(H7019,'Shoe size conversion table'!$J$6:$L$22,2))</f>
        <v>42-43</v>
      </c>
      <c r="J7019" s="13">
        <f>IF(G7019="Male",VLOOKUP(H7019,'Shoe size conversion table'!$B$6:$D$22,3),VLOOKUP(H7019,'Shoe size conversion table'!$J$6:$L$22,3))</f>
        <v>10</v>
      </c>
      <c r="K7019" s="11">
        <v>159</v>
      </c>
      <c r="L7019" s="12">
        <v>0</v>
      </c>
      <c r="M7019" s="7">
        <f t="shared" si="328"/>
        <v>2015</v>
      </c>
      <c r="N7019" s="7">
        <f t="shared" si="329"/>
        <v>11</v>
      </c>
      <c r="O7019" s="30">
        <f t="shared" si="330"/>
        <v>159</v>
      </c>
    </row>
    <row r="7020" spans="2:15" x14ac:dyDescent="0.2">
      <c r="B7020" s="13">
        <v>58659</v>
      </c>
      <c r="C7020" s="14">
        <v>42330.866111111311</v>
      </c>
      <c r="D7020" s="7" t="s">
        <v>8</v>
      </c>
      <c r="E7020" s="13">
        <v>2230</v>
      </c>
      <c r="F7020" s="7" t="s">
        <v>38</v>
      </c>
      <c r="G7020" s="7" t="s">
        <v>11</v>
      </c>
      <c r="H7020" s="13">
        <v>9</v>
      </c>
      <c r="I7020" s="13">
        <f>IF(G7020="Male",VLOOKUP(H7020,'Shoe size conversion table'!$B$6:$D$22,2),VLOOKUP(H7020,'Shoe size conversion table'!$J$6:$L$22,2))</f>
        <v>42</v>
      </c>
      <c r="J7020" s="13">
        <f>IF(G7020="Male",VLOOKUP(H7020,'Shoe size conversion table'!$B$6:$D$22,3),VLOOKUP(H7020,'Shoe size conversion table'!$J$6:$L$22,3))</f>
        <v>8.5</v>
      </c>
      <c r="K7020" s="11">
        <v>199</v>
      </c>
      <c r="L7020" s="12">
        <v>0.2</v>
      </c>
      <c r="M7020" s="7">
        <f t="shared" si="328"/>
        <v>2015</v>
      </c>
      <c r="N7020" s="7">
        <f t="shared" si="329"/>
        <v>11</v>
      </c>
      <c r="O7020" s="30">
        <f t="shared" si="330"/>
        <v>159.20000000000002</v>
      </c>
    </row>
    <row r="7021" spans="2:15" x14ac:dyDescent="0.2">
      <c r="B7021" s="13">
        <v>58660</v>
      </c>
      <c r="C7021" s="14">
        <v>42330.996111111242</v>
      </c>
      <c r="D7021" s="7" t="s">
        <v>7</v>
      </c>
      <c r="E7021" s="13">
        <v>2189</v>
      </c>
      <c r="F7021" s="7" t="s">
        <v>47</v>
      </c>
      <c r="G7021" s="7" t="s">
        <v>12</v>
      </c>
      <c r="H7021" s="13">
        <v>9</v>
      </c>
      <c r="I7021" s="13" t="str">
        <f>IF(G7021="Male",VLOOKUP(H7021,'Shoe size conversion table'!$B$6:$D$22,2),VLOOKUP(H7021,'Shoe size conversion table'!$J$6:$L$22,2))</f>
        <v>39-40</v>
      </c>
      <c r="J7021" s="13">
        <f>IF(G7021="Male",VLOOKUP(H7021,'Shoe size conversion table'!$B$6:$D$22,3),VLOOKUP(H7021,'Shoe size conversion table'!$J$6:$L$22,3))</f>
        <v>7</v>
      </c>
      <c r="K7021" s="11">
        <v>199</v>
      </c>
      <c r="L7021" s="12">
        <v>0</v>
      </c>
      <c r="M7021" s="7">
        <f t="shared" si="328"/>
        <v>2015</v>
      </c>
      <c r="N7021" s="7">
        <f t="shared" si="329"/>
        <v>11</v>
      </c>
      <c r="O7021" s="30">
        <f t="shared" si="330"/>
        <v>199</v>
      </c>
    </row>
    <row r="7022" spans="2:15" x14ac:dyDescent="0.2">
      <c r="B7022" s="13">
        <v>58661</v>
      </c>
      <c r="C7022" s="14">
        <v>42331.106111111243</v>
      </c>
      <c r="D7022" s="7" t="s">
        <v>10</v>
      </c>
      <c r="E7022" s="13">
        <v>2163</v>
      </c>
      <c r="F7022" s="7" t="s">
        <v>35</v>
      </c>
      <c r="G7022" s="7" t="s">
        <v>12</v>
      </c>
      <c r="H7022" s="13">
        <v>8.5</v>
      </c>
      <c r="I7022" s="13">
        <f>IF(G7022="Male",VLOOKUP(H7022,'Shoe size conversion table'!$B$6:$D$22,2),VLOOKUP(H7022,'Shoe size conversion table'!$J$6:$L$22,2))</f>
        <v>39</v>
      </c>
      <c r="J7022" s="13">
        <f>IF(G7022="Male",VLOOKUP(H7022,'Shoe size conversion table'!$B$6:$D$22,3),VLOOKUP(H7022,'Shoe size conversion table'!$J$6:$L$22,3))</f>
        <v>6.5</v>
      </c>
      <c r="K7022" s="11">
        <v>139</v>
      </c>
      <c r="L7022" s="12">
        <v>0.3</v>
      </c>
      <c r="M7022" s="7">
        <f t="shared" si="328"/>
        <v>2015</v>
      </c>
      <c r="N7022" s="7">
        <f t="shared" si="329"/>
        <v>11</v>
      </c>
      <c r="O7022" s="30">
        <f t="shared" si="330"/>
        <v>97.3</v>
      </c>
    </row>
    <row r="7023" spans="2:15" x14ac:dyDescent="0.2">
      <c r="B7023" s="13">
        <v>58662</v>
      </c>
      <c r="C7023" s="14">
        <v>42331.196111111109</v>
      </c>
      <c r="D7023" s="7" t="s">
        <v>7</v>
      </c>
      <c r="E7023" s="13">
        <v>2232</v>
      </c>
      <c r="F7023" s="7" t="s">
        <v>56</v>
      </c>
      <c r="G7023" s="7" t="s">
        <v>11</v>
      </c>
      <c r="H7023" s="13">
        <v>9</v>
      </c>
      <c r="I7023" s="13">
        <f>IF(G7023="Male",VLOOKUP(H7023,'Shoe size conversion table'!$B$6:$D$22,2),VLOOKUP(H7023,'Shoe size conversion table'!$J$6:$L$22,2))</f>
        <v>42</v>
      </c>
      <c r="J7023" s="13">
        <f>IF(G7023="Male",VLOOKUP(H7023,'Shoe size conversion table'!$B$6:$D$22,3),VLOOKUP(H7023,'Shoe size conversion table'!$J$6:$L$22,3))</f>
        <v>8.5</v>
      </c>
      <c r="K7023" s="11">
        <v>199</v>
      </c>
      <c r="L7023" s="12">
        <v>0.5</v>
      </c>
      <c r="M7023" s="7">
        <f t="shared" si="328"/>
        <v>2015</v>
      </c>
      <c r="N7023" s="7">
        <f t="shared" si="329"/>
        <v>11</v>
      </c>
      <c r="O7023" s="30">
        <f t="shared" si="330"/>
        <v>99.5</v>
      </c>
    </row>
    <row r="7024" spans="2:15" x14ac:dyDescent="0.2">
      <c r="B7024" s="13">
        <v>58663</v>
      </c>
      <c r="C7024" s="14">
        <v>42331.296111111245</v>
      </c>
      <c r="D7024" s="7" t="s">
        <v>7</v>
      </c>
      <c r="E7024" s="13">
        <v>2234</v>
      </c>
      <c r="F7024" s="7" t="s">
        <v>48</v>
      </c>
      <c r="G7024" s="7" t="s">
        <v>11</v>
      </c>
      <c r="H7024" s="13">
        <v>9.5</v>
      </c>
      <c r="I7024" s="13" t="str">
        <f>IF(G7024="Male",VLOOKUP(H7024,'Shoe size conversion table'!$B$6:$D$22,2),VLOOKUP(H7024,'Shoe size conversion table'!$J$6:$L$22,2))</f>
        <v>42-43</v>
      </c>
      <c r="J7024" s="13">
        <f>IF(G7024="Male",VLOOKUP(H7024,'Shoe size conversion table'!$B$6:$D$22,3),VLOOKUP(H7024,'Shoe size conversion table'!$J$6:$L$22,3))</f>
        <v>9</v>
      </c>
      <c r="K7024" s="11">
        <v>179</v>
      </c>
      <c r="L7024" s="12">
        <v>0</v>
      </c>
      <c r="M7024" s="7">
        <f t="shared" si="328"/>
        <v>2015</v>
      </c>
      <c r="N7024" s="7">
        <f t="shared" si="329"/>
        <v>11</v>
      </c>
      <c r="O7024" s="30">
        <f t="shared" si="330"/>
        <v>179</v>
      </c>
    </row>
    <row r="7025" spans="2:15" x14ac:dyDescent="0.2">
      <c r="B7025" s="13">
        <v>58664</v>
      </c>
      <c r="C7025" s="14">
        <v>42331.416111111314</v>
      </c>
      <c r="D7025" s="7" t="s">
        <v>10</v>
      </c>
      <c r="E7025" s="13">
        <v>2193</v>
      </c>
      <c r="F7025" s="7" t="s">
        <v>35</v>
      </c>
      <c r="G7025" s="7" t="s">
        <v>12</v>
      </c>
      <c r="H7025" s="13">
        <v>9.5</v>
      </c>
      <c r="I7025" s="13">
        <f>IF(G7025="Male",VLOOKUP(H7025,'Shoe size conversion table'!$B$6:$D$22,2),VLOOKUP(H7025,'Shoe size conversion table'!$J$6:$L$22,2))</f>
        <v>40</v>
      </c>
      <c r="J7025" s="13">
        <f>IF(G7025="Male",VLOOKUP(H7025,'Shoe size conversion table'!$B$6:$D$22,3),VLOOKUP(H7025,'Shoe size conversion table'!$J$6:$L$22,3))</f>
        <v>7.5</v>
      </c>
      <c r="K7025" s="11">
        <v>129</v>
      </c>
      <c r="L7025" s="12">
        <v>0</v>
      </c>
      <c r="M7025" s="7">
        <f t="shared" si="328"/>
        <v>2015</v>
      </c>
      <c r="N7025" s="7">
        <f t="shared" si="329"/>
        <v>11</v>
      </c>
      <c r="O7025" s="30">
        <f t="shared" si="330"/>
        <v>129</v>
      </c>
    </row>
    <row r="7026" spans="2:15" x14ac:dyDescent="0.2">
      <c r="B7026" s="13">
        <v>58665</v>
      </c>
      <c r="C7026" s="14">
        <v>42331.416111111314</v>
      </c>
      <c r="D7026" s="7" t="s">
        <v>10</v>
      </c>
      <c r="E7026" s="13">
        <v>2162</v>
      </c>
      <c r="F7026" s="7" t="s">
        <v>36</v>
      </c>
      <c r="G7026" s="7" t="s">
        <v>11</v>
      </c>
      <c r="H7026" s="13">
        <v>10.5</v>
      </c>
      <c r="I7026" s="13" t="str">
        <f>IF(G7026="Male",VLOOKUP(H7026,'Shoe size conversion table'!$B$6:$D$22,2),VLOOKUP(H7026,'Shoe size conversion table'!$J$6:$L$22,2))</f>
        <v>43-44</v>
      </c>
      <c r="J7026" s="13">
        <f>IF(G7026="Male",VLOOKUP(H7026,'Shoe size conversion table'!$B$6:$D$22,3),VLOOKUP(H7026,'Shoe size conversion table'!$J$6:$L$22,3))</f>
        <v>10</v>
      </c>
      <c r="K7026" s="11">
        <v>199</v>
      </c>
      <c r="L7026" s="12">
        <v>0</v>
      </c>
      <c r="M7026" s="7">
        <f t="shared" si="328"/>
        <v>2015</v>
      </c>
      <c r="N7026" s="7">
        <f t="shared" si="329"/>
        <v>11</v>
      </c>
      <c r="O7026" s="30">
        <f t="shared" si="330"/>
        <v>199</v>
      </c>
    </row>
    <row r="7027" spans="2:15" x14ac:dyDescent="0.2">
      <c r="B7027" s="13">
        <v>58665</v>
      </c>
      <c r="C7027" s="14">
        <v>42331.416111111314</v>
      </c>
      <c r="D7027" s="7" t="s">
        <v>10</v>
      </c>
      <c r="E7027" s="13">
        <v>2237</v>
      </c>
      <c r="F7027" s="7" t="s">
        <v>35</v>
      </c>
      <c r="G7027" s="7" t="s">
        <v>11</v>
      </c>
      <c r="H7027" s="13">
        <v>9.5</v>
      </c>
      <c r="I7027" s="13" t="str">
        <f>IF(G7027="Male",VLOOKUP(H7027,'Shoe size conversion table'!$B$6:$D$22,2),VLOOKUP(H7027,'Shoe size conversion table'!$J$6:$L$22,2))</f>
        <v>42-43</v>
      </c>
      <c r="J7027" s="13">
        <f>IF(G7027="Male",VLOOKUP(H7027,'Shoe size conversion table'!$B$6:$D$22,3),VLOOKUP(H7027,'Shoe size conversion table'!$J$6:$L$22,3))</f>
        <v>9</v>
      </c>
      <c r="K7027" s="11">
        <v>189</v>
      </c>
      <c r="L7027" s="12">
        <v>0</v>
      </c>
      <c r="M7027" s="7">
        <f t="shared" si="328"/>
        <v>2015</v>
      </c>
      <c r="N7027" s="7">
        <f t="shared" si="329"/>
        <v>11</v>
      </c>
      <c r="O7027" s="30">
        <f t="shared" si="330"/>
        <v>189</v>
      </c>
    </row>
    <row r="7028" spans="2:15" x14ac:dyDescent="0.2">
      <c r="B7028" s="13">
        <v>58666</v>
      </c>
      <c r="C7028" s="14">
        <v>42331.466111111244</v>
      </c>
      <c r="D7028" s="7" t="s">
        <v>10</v>
      </c>
      <c r="E7028" s="13">
        <v>2166</v>
      </c>
      <c r="F7028" s="7" t="s">
        <v>35</v>
      </c>
      <c r="G7028" s="7" t="s">
        <v>11</v>
      </c>
      <c r="H7028" s="13">
        <v>9.5</v>
      </c>
      <c r="I7028" s="13" t="str">
        <f>IF(G7028="Male",VLOOKUP(H7028,'Shoe size conversion table'!$B$6:$D$22,2),VLOOKUP(H7028,'Shoe size conversion table'!$J$6:$L$22,2))</f>
        <v>42-43</v>
      </c>
      <c r="J7028" s="13">
        <f>IF(G7028="Male",VLOOKUP(H7028,'Shoe size conversion table'!$B$6:$D$22,3),VLOOKUP(H7028,'Shoe size conversion table'!$J$6:$L$22,3))</f>
        <v>9</v>
      </c>
      <c r="K7028" s="11">
        <v>159</v>
      </c>
      <c r="L7028" s="12">
        <v>0</v>
      </c>
      <c r="M7028" s="7">
        <f t="shared" si="328"/>
        <v>2015</v>
      </c>
      <c r="N7028" s="7">
        <f t="shared" si="329"/>
        <v>11</v>
      </c>
      <c r="O7028" s="30">
        <f t="shared" si="330"/>
        <v>159</v>
      </c>
    </row>
    <row r="7029" spans="2:15" x14ac:dyDescent="0.2">
      <c r="B7029" s="13">
        <v>58667</v>
      </c>
      <c r="C7029" s="14">
        <v>42331.576111111244</v>
      </c>
      <c r="D7029" s="7" t="s">
        <v>10</v>
      </c>
      <c r="E7029" s="13">
        <v>2152</v>
      </c>
      <c r="F7029" s="7" t="s">
        <v>35</v>
      </c>
      <c r="G7029" s="7" t="s">
        <v>11</v>
      </c>
      <c r="H7029" s="13">
        <v>9.5</v>
      </c>
      <c r="I7029" s="13" t="str">
        <f>IF(G7029="Male",VLOOKUP(H7029,'Shoe size conversion table'!$B$6:$D$22,2),VLOOKUP(H7029,'Shoe size conversion table'!$J$6:$L$22,2))</f>
        <v>42-43</v>
      </c>
      <c r="J7029" s="13">
        <f>IF(G7029="Male",VLOOKUP(H7029,'Shoe size conversion table'!$B$6:$D$22,3),VLOOKUP(H7029,'Shoe size conversion table'!$J$6:$L$22,3))</f>
        <v>9</v>
      </c>
      <c r="K7029" s="11">
        <v>179</v>
      </c>
      <c r="L7029" s="12">
        <v>0.5</v>
      </c>
      <c r="M7029" s="7">
        <f t="shared" si="328"/>
        <v>2015</v>
      </c>
      <c r="N7029" s="7">
        <f t="shared" si="329"/>
        <v>11</v>
      </c>
      <c r="O7029" s="30">
        <f t="shared" si="330"/>
        <v>89.5</v>
      </c>
    </row>
    <row r="7030" spans="2:15" x14ac:dyDescent="0.2">
      <c r="B7030" s="13">
        <v>58668</v>
      </c>
      <c r="C7030" s="14">
        <v>42331.616111111245</v>
      </c>
      <c r="D7030" s="7" t="s">
        <v>7</v>
      </c>
      <c r="E7030" s="13">
        <v>2151</v>
      </c>
      <c r="F7030" s="7" t="s">
        <v>45</v>
      </c>
      <c r="G7030" s="7" t="s">
        <v>11</v>
      </c>
      <c r="H7030" s="13">
        <v>10.5</v>
      </c>
      <c r="I7030" s="13" t="str">
        <f>IF(G7030="Male",VLOOKUP(H7030,'Shoe size conversion table'!$B$6:$D$22,2),VLOOKUP(H7030,'Shoe size conversion table'!$J$6:$L$22,2))</f>
        <v>43-44</v>
      </c>
      <c r="J7030" s="13">
        <f>IF(G7030="Male",VLOOKUP(H7030,'Shoe size conversion table'!$B$6:$D$22,3),VLOOKUP(H7030,'Shoe size conversion table'!$J$6:$L$22,3))</f>
        <v>10</v>
      </c>
      <c r="K7030" s="11">
        <v>199</v>
      </c>
      <c r="L7030" s="12">
        <v>0.1</v>
      </c>
      <c r="M7030" s="7">
        <f t="shared" si="328"/>
        <v>2015</v>
      </c>
      <c r="N7030" s="7">
        <f t="shared" si="329"/>
        <v>11</v>
      </c>
      <c r="O7030" s="30">
        <f t="shared" si="330"/>
        <v>179.1</v>
      </c>
    </row>
    <row r="7031" spans="2:15" x14ac:dyDescent="0.2">
      <c r="B7031" s="13">
        <v>58668</v>
      </c>
      <c r="C7031" s="14">
        <v>42331.616111111245</v>
      </c>
      <c r="D7031" s="7" t="s">
        <v>7</v>
      </c>
      <c r="E7031" s="13">
        <v>2224</v>
      </c>
      <c r="F7031" s="7" t="s">
        <v>53</v>
      </c>
      <c r="G7031" s="7" t="s">
        <v>12</v>
      </c>
      <c r="H7031" s="13">
        <v>9</v>
      </c>
      <c r="I7031" s="13" t="str">
        <f>IF(G7031="Male",VLOOKUP(H7031,'Shoe size conversion table'!$B$6:$D$22,2),VLOOKUP(H7031,'Shoe size conversion table'!$J$6:$L$22,2))</f>
        <v>39-40</v>
      </c>
      <c r="J7031" s="13">
        <f>IF(G7031="Male",VLOOKUP(H7031,'Shoe size conversion table'!$B$6:$D$22,3),VLOOKUP(H7031,'Shoe size conversion table'!$J$6:$L$22,3))</f>
        <v>7</v>
      </c>
      <c r="K7031" s="11">
        <v>179</v>
      </c>
      <c r="L7031" s="12">
        <v>0</v>
      </c>
      <c r="M7031" s="7">
        <f t="shared" si="328"/>
        <v>2015</v>
      </c>
      <c r="N7031" s="7">
        <f t="shared" si="329"/>
        <v>11</v>
      </c>
      <c r="O7031" s="30">
        <f t="shared" si="330"/>
        <v>179</v>
      </c>
    </row>
    <row r="7032" spans="2:15" x14ac:dyDescent="0.2">
      <c r="B7032" s="13">
        <v>58669</v>
      </c>
      <c r="C7032" s="14">
        <v>42331.626111111109</v>
      </c>
      <c r="D7032" s="7" t="s">
        <v>7</v>
      </c>
      <c r="E7032" s="13">
        <v>2191</v>
      </c>
      <c r="F7032" s="7" t="s">
        <v>46</v>
      </c>
      <c r="G7032" s="7" t="s">
        <v>11</v>
      </c>
      <c r="H7032" s="13">
        <v>9.5</v>
      </c>
      <c r="I7032" s="13" t="str">
        <f>IF(G7032="Male",VLOOKUP(H7032,'Shoe size conversion table'!$B$6:$D$22,2),VLOOKUP(H7032,'Shoe size conversion table'!$J$6:$L$22,2))</f>
        <v>42-43</v>
      </c>
      <c r="J7032" s="13">
        <f>IF(G7032="Male",VLOOKUP(H7032,'Shoe size conversion table'!$B$6:$D$22,3),VLOOKUP(H7032,'Shoe size conversion table'!$J$6:$L$22,3))</f>
        <v>9</v>
      </c>
      <c r="K7032" s="11">
        <v>139</v>
      </c>
      <c r="L7032" s="12">
        <v>0.1</v>
      </c>
      <c r="M7032" s="7">
        <f t="shared" si="328"/>
        <v>2015</v>
      </c>
      <c r="N7032" s="7">
        <f t="shared" si="329"/>
        <v>11</v>
      </c>
      <c r="O7032" s="30">
        <f t="shared" si="330"/>
        <v>125.10000000000001</v>
      </c>
    </row>
    <row r="7033" spans="2:15" x14ac:dyDescent="0.2">
      <c r="B7033" s="13">
        <v>58670</v>
      </c>
      <c r="C7033" s="14">
        <v>42331.626111111211</v>
      </c>
      <c r="D7033" s="7" t="s">
        <v>7</v>
      </c>
      <c r="E7033" s="13">
        <v>2194</v>
      </c>
      <c r="F7033" s="7" t="s">
        <v>54</v>
      </c>
      <c r="G7033" s="7" t="s">
        <v>12</v>
      </c>
      <c r="H7033" s="13">
        <v>8</v>
      </c>
      <c r="I7033" s="13" t="str">
        <f>IF(G7033="Male",VLOOKUP(H7033,'Shoe size conversion table'!$B$6:$D$22,2),VLOOKUP(H7033,'Shoe size conversion table'!$J$6:$L$22,2))</f>
        <v>38-39</v>
      </c>
      <c r="J7033" s="13">
        <f>IF(G7033="Male",VLOOKUP(H7033,'Shoe size conversion table'!$B$6:$D$22,3),VLOOKUP(H7033,'Shoe size conversion table'!$J$6:$L$22,3))</f>
        <v>6</v>
      </c>
      <c r="K7033" s="11">
        <v>179</v>
      </c>
      <c r="L7033" s="12">
        <v>0.1</v>
      </c>
      <c r="M7033" s="7">
        <f t="shared" si="328"/>
        <v>2015</v>
      </c>
      <c r="N7033" s="7">
        <f t="shared" si="329"/>
        <v>11</v>
      </c>
      <c r="O7033" s="30">
        <f t="shared" si="330"/>
        <v>161.1</v>
      </c>
    </row>
    <row r="7034" spans="2:15" x14ac:dyDescent="0.2">
      <c r="B7034" s="13">
        <v>58671</v>
      </c>
      <c r="C7034" s="14">
        <v>42331.776111111249</v>
      </c>
      <c r="D7034" s="7" t="s">
        <v>7</v>
      </c>
      <c r="E7034" s="13">
        <v>2175</v>
      </c>
      <c r="F7034" s="7" t="s">
        <v>48</v>
      </c>
      <c r="G7034" s="7" t="s">
        <v>11</v>
      </c>
      <c r="H7034" s="13">
        <v>9</v>
      </c>
      <c r="I7034" s="13">
        <f>IF(G7034="Male",VLOOKUP(H7034,'Shoe size conversion table'!$B$6:$D$22,2),VLOOKUP(H7034,'Shoe size conversion table'!$J$6:$L$22,2))</f>
        <v>42</v>
      </c>
      <c r="J7034" s="13">
        <f>IF(G7034="Male",VLOOKUP(H7034,'Shoe size conversion table'!$B$6:$D$22,3),VLOOKUP(H7034,'Shoe size conversion table'!$J$6:$L$22,3))</f>
        <v>8.5</v>
      </c>
      <c r="K7034" s="11">
        <v>139</v>
      </c>
      <c r="L7034" s="12">
        <v>0.3</v>
      </c>
      <c r="M7034" s="7">
        <f t="shared" si="328"/>
        <v>2015</v>
      </c>
      <c r="N7034" s="7">
        <f t="shared" si="329"/>
        <v>11</v>
      </c>
      <c r="O7034" s="30">
        <f t="shared" si="330"/>
        <v>97.3</v>
      </c>
    </row>
    <row r="7035" spans="2:15" x14ac:dyDescent="0.2">
      <c r="B7035" s="13">
        <v>58672</v>
      </c>
      <c r="C7035" s="14">
        <v>42331.776111111249</v>
      </c>
      <c r="D7035" s="7" t="s">
        <v>9</v>
      </c>
      <c r="E7035" s="13">
        <v>2237</v>
      </c>
      <c r="F7035" s="7" t="s">
        <v>59</v>
      </c>
      <c r="G7035" s="7" t="s">
        <v>12</v>
      </c>
      <c r="H7035" s="13">
        <v>8.5</v>
      </c>
      <c r="I7035" s="13">
        <f>IF(G7035="Male",VLOOKUP(H7035,'Shoe size conversion table'!$B$6:$D$22,2),VLOOKUP(H7035,'Shoe size conversion table'!$J$6:$L$22,2))</f>
        <v>39</v>
      </c>
      <c r="J7035" s="13">
        <f>IF(G7035="Male",VLOOKUP(H7035,'Shoe size conversion table'!$B$6:$D$22,3),VLOOKUP(H7035,'Shoe size conversion table'!$J$6:$L$22,3))</f>
        <v>6.5</v>
      </c>
      <c r="K7035" s="11">
        <v>189</v>
      </c>
      <c r="L7035" s="12">
        <v>0.2</v>
      </c>
      <c r="M7035" s="7">
        <f t="shared" si="328"/>
        <v>2015</v>
      </c>
      <c r="N7035" s="7">
        <f t="shared" si="329"/>
        <v>11</v>
      </c>
      <c r="O7035" s="30">
        <f t="shared" si="330"/>
        <v>151.20000000000002</v>
      </c>
    </row>
    <row r="7036" spans="2:15" x14ac:dyDescent="0.2">
      <c r="B7036" s="13">
        <v>58673</v>
      </c>
      <c r="C7036" s="14">
        <v>42331.966111111316</v>
      </c>
      <c r="D7036" s="7" t="s">
        <v>8</v>
      </c>
      <c r="E7036" s="13">
        <v>2185</v>
      </c>
      <c r="F7036" s="7" t="s">
        <v>41</v>
      </c>
      <c r="G7036" s="7" t="s">
        <v>11</v>
      </c>
      <c r="H7036" s="13">
        <v>11</v>
      </c>
      <c r="I7036" s="13">
        <f>IF(G7036="Male",VLOOKUP(H7036,'Shoe size conversion table'!$B$6:$D$22,2),VLOOKUP(H7036,'Shoe size conversion table'!$J$6:$L$22,2))</f>
        <v>44</v>
      </c>
      <c r="J7036" s="13">
        <f>IF(G7036="Male",VLOOKUP(H7036,'Shoe size conversion table'!$B$6:$D$22,3),VLOOKUP(H7036,'Shoe size conversion table'!$J$6:$L$22,3))</f>
        <v>10.5</v>
      </c>
      <c r="K7036" s="11">
        <v>199</v>
      </c>
      <c r="L7036" s="12">
        <v>0.3</v>
      </c>
      <c r="M7036" s="7">
        <f t="shared" si="328"/>
        <v>2015</v>
      </c>
      <c r="N7036" s="7">
        <f t="shared" si="329"/>
        <v>11</v>
      </c>
      <c r="O7036" s="30">
        <f t="shared" si="330"/>
        <v>139.29999999999998</v>
      </c>
    </row>
    <row r="7037" spans="2:15" x14ac:dyDescent="0.2">
      <c r="B7037" s="13">
        <v>58674</v>
      </c>
      <c r="C7037" s="14">
        <v>42332.066111111111</v>
      </c>
      <c r="D7037" s="7" t="s">
        <v>7</v>
      </c>
      <c r="E7037" s="13">
        <v>2180</v>
      </c>
      <c r="F7037" s="7" t="s">
        <v>49</v>
      </c>
      <c r="G7037" s="7" t="s">
        <v>11</v>
      </c>
      <c r="H7037" s="13">
        <v>9.5</v>
      </c>
      <c r="I7037" s="13" t="str">
        <f>IF(G7037="Male",VLOOKUP(H7037,'Shoe size conversion table'!$B$6:$D$22,2),VLOOKUP(H7037,'Shoe size conversion table'!$J$6:$L$22,2))</f>
        <v>42-43</v>
      </c>
      <c r="J7037" s="13">
        <f>IF(G7037="Male",VLOOKUP(H7037,'Shoe size conversion table'!$B$6:$D$22,3),VLOOKUP(H7037,'Shoe size conversion table'!$J$6:$L$22,3))</f>
        <v>9</v>
      </c>
      <c r="K7037" s="11">
        <v>139</v>
      </c>
      <c r="L7037" s="12">
        <v>0</v>
      </c>
      <c r="M7037" s="7">
        <f t="shared" si="328"/>
        <v>2015</v>
      </c>
      <c r="N7037" s="7">
        <f t="shared" si="329"/>
        <v>11</v>
      </c>
      <c r="O7037" s="30">
        <f t="shared" si="330"/>
        <v>139</v>
      </c>
    </row>
    <row r="7038" spans="2:15" x14ac:dyDescent="0.2">
      <c r="B7038" s="13">
        <v>58675</v>
      </c>
      <c r="C7038" s="14">
        <v>42332.106111111243</v>
      </c>
      <c r="D7038" s="7" t="s">
        <v>10</v>
      </c>
      <c r="E7038" s="13">
        <v>2178</v>
      </c>
      <c r="F7038" s="7" t="s">
        <v>34</v>
      </c>
      <c r="G7038" s="7" t="s">
        <v>12</v>
      </c>
      <c r="H7038" s="13">
        <v>8.5</v>
      </c>
      <c r="I7038" s="13">
        <f>IF(G7038="Male",VLOOKUP(H7038,'Shoe size conversion table'!$B$6:$D$22,2),VLOOKUP(H7038,'Shoe size conversion table'!$J$6:$L$22,2))</f>
        <v>39</v>
      </c>
      <c r="J7038" s="13">
        <f>IF(G7038="Male",VLOOKUP(H7038,'Shoe size conversion table'!$B$6:$D$22,3),VLOOKUP(H7038,'Shoe size conversion table'!$J$6:$L$22,3))</f>
        <v>6.5</v>
      </c>
      <c r="K7038" s="11">
        <v>179</v>
      </c>
      <c r="L7038" s="12">
        <v>0</v>
      </c>
      <c r="M7038" s="7">
        <f t="shared" si="328"/>
        <v>2015</v>
      </c>
      <c r="N7038" s="7">
        <f t="shared" si="329"/>
        <v>11</v>
      </c>
      <c r="O7038" s="30">
        <f t="shared" si="330"/>
        <v>179</v>
      </c>
    </row>
    <row r="7039" spans="2:15" x14ac:dyDescent="0.2">
      <c r="B7039" s="13">
        <v>58676</v>
      </c>
      <c r="C7039" s="14">
        <v>42332.196111111109</v>
      </c>
      <c r="D7039" s="7" t="s">
        <v>8</v>
      </c>
      <c r="E7039" s="13">
        <v>2178</v>
      </c>
      <c r="F7039" s="7" t="s">
        <v>40</v>
      </c>
      <c r="G7039" s="7" t="s">
        <v>12</v>
      </c>
      <c r="H7039" s="13">
        <v>10</v>
      </c>
      <c r="I7039" s="13" t="str">
        <f>IF(G7039="Male",VLOOKUP(H7039,'Shoe size conversion table'!$B$6:$D$22,2),VLOOKUP(H7039,'Shoe size conversion table'!$J$6:$L$22,2))</f>
        <v>40-41</v>
      </c>
      <c r="J7039" s="13">
        <f>IF(G7039="Male",VLOOKUP(H7039,'Shoe size conversion table'!$B$6:$D$22,3),VLOOKUP(H7039,'Shoe size conversion table'!$J$6:$L$22,3))</f>
        <v>8</v>
      </c>
      <c r="K7039" s="11">
        <v>179</v>
      </c>
      <c r="L7039" s="12">
        <v>0</v>
      </c>
      <c r="M7039" s="7">
        <f t="shared" si="328"/>
        <v>2015</v>
      </c>
      <c r="N7039" s="7">
        <f t="shared" si="329"/>
        <v>11</v>
      </c>
      <c r="O7039" s="30">
        <f t="shared" si="330"/>
        <v>179</v>
      </c>
    </row>
    <row r="7040" spans="2:15" x14ac:dyDescent="0.2">
      <c r="B7040" s="13">
        <v>58677</v>
      </c>
      <c r="C7040" s="14">
        <v>42332.226111111311</v>
      </c>
      <c r="D7040" s="7" t="s">
        <v>7</v>
      </c>
      <c r="E7040" s="13">
        <v>2216</v>
      </c>
      <c r="F7040" s="7" t="s">
        <v>46</v>
      </c>
      <c r="G7040" s="7" t="s">
        <v>12</v>
      </c>
      <c r="H7040" s="13">
        <v>8</v>
      </c>
      <c r="I7040" s="13" t="str">
        <f>IF(G7040="Male",VLOOKUP(H7040,'Shoe size conversion table'!$B$6:$D$22,2),VLOOKUP(H7040,'Shoe size conversion table'!$J$6:$L$22,2))</f>
        <v>38-39</v>
      </c>
      <c r="J7040" s="13">
        <f>IF(G7040="Male",VLOOKUP(H7040,'Shoe size conversion table'!$B$6:$D$22,3),VLOOKUP(H7040,'Shoe size conversion table'!$J$6:$L$22,3))</f>
        <v>6</v>
      </c>
      <c r="K7040" s="11">
        <v>179</v>
      </c>
      <c r="L7040" s="12">
        <v>0</v>
      </c>
      <c r="M7040" s="7">
        <f t="shared" si="328"/>
        <v>2015</v>
      </c>
      <c r="N7040" s="7">
        <f t="shared" si="329"/>
        <v>11</v>
      </c>
      <c r="O7040" s="30">
        <f t="shared" si="330"/>
        <v>179</v>
      </c>
    </row>
    <row r="7041" spans="2:15" x14ac:dyDescent="0.2">
      <c r="B7041" s="13">
        <v>58678</v>
      </c>
      <c r="C7041" s="14">
        <v>42332.276111111212</v>
      </c>
      <c r="D7041" s="7" t="s">
        <v>9</v>
      </c>
      <c r="E7041" s="13">
        <v>2159</v>
      </c>
      <c r="F7041" s="7" t="s">
        <v>61</v>
      </c>
      <c r="G7041" s="7" t="s">
        <v>11</v>
      </c>
      <c r="H7041" s="13">
        <v>9</v>
      </c>
      <c r="I7041" s="13">
        <f>IF(G7041="Male",VLOOKUP(H7041,'Shoe size conversion table'!$B$6:$D$22,2),VLOOKUP(H7041,'Shoe size conversion table'!$J$6:$L$22,2))</f>
        <v>42</v>
      </c>
      <c r="J7041" s="13">
        <f>IF(G7041="Male",VLOOKUP(H7041,'Shoe size conversion table'!$B$6:$D$22,3),VLOOKUP(H7041,'Shoe size conversion table'!$J$6:$L$22,3))</f>
        <v>8.5</v>
      </c>
      <c r="K7041" s="11">
        <v>189</v>
      </c>
      <c r="L7041" s="12">
        <v>0.5</v>
      </c>
      <c r="M7041" s="7">
        <f t="shared" si="328"/>
        <v>2015</v>
      </c>
      <c r="N7041" s="7">
        <f t="shared" si="329"/>
        <v>11</v>
      </c>
      <c r="O7041" s="30">
        <f t="shared" si="330"/>
        <v>94.5</v>
      </c>
    </row>
    <row r="7042" spans="2:15" x14ac:dyDescent="0.2">
      <c r="B7042" s="13">
        <v>58679</v>
      </c>
      <c r="C7042" s="14">
        <v>42332.326111111106</v>
      </c>
      <c r="D7042" s="7" t="s">
        <v>9</v>
      </c>
      <c r="E7042" s="13">
        <v>2206</v>
      </c>
      <c r="F7042" s="7" t="s">
        <v>61</v>
      </c>
      <c r="G7042" s="7" t="s">
        <v>12</v>
      </c>
      <c r="H7042" s="13">
        <v>7.5</v>
      </c>
      <c r="I7042" s="13">
        <f>IF(G7042="Male",VLOOKUP(H7042,'Shoe size conversion table'!$B$6:$D$22,2),VLOOKUP(H7042,'Shoe size conversion table'!$J$6:$L$22,2))</f>
        <v>38</v>
      </c>
      <c r="J7042" s="13">
        <f>IF(G7042="Male",VLOOKUP(H7042,'Shoe size conversion table'!$B$6:$D$22,3),VLOOKUP(H7042,'Shoe size conversion table'!$J$6:$L$22,3))</f>
        <v>5.5</v>
      </c>
      <c r="K7042" s="11">
        <v>149</v>
      </c>
      <c r="L7042" s="12">
        <v>0</v>
      </c>
      <c r="M7042" s="7">
        <f t="shared" si="328"/>
        <v>2015</v>
      </c>
      <c r="N7042" s="7">
        <f t="shared" si="329"/>
        <v>11</v>
      </c>
      <c r="O7042" s="30">
        <f t="shared" si="330"/>
        <v>149</v>
      </c>
    </row>
    <row r="7043" spans="2:15" x14ac:dyDescent="0.2">
      <c r="B7043" s="13">
        <v>58680</v>
      </c>
      <c r="C7043" s="14">
        <v>42332.356111111243</v>
      </c>
      <c r="D7043" s="7" t="s">
        <v>7</v>
      </c>
      <c r="E7043" s="13">
        <v>2155</v>
      </c>
      <c r="F7043" s="7" t="s">
        <v>48</v>
      </c>
      <c r="G7043" s="7" t="s">
        <v>12</v>
      </c>
      <c r="H7043" s="13">
        <v>6.5</v>
      </c>
      <c r="I7043" s="13">
        <f>IF(G7043="Male",VLOOKUP(H7043,'Shoe size conversion table'!$B$6:$D$22,2),VLOOKUP(H7043,'Shoe size conversion table'!$J$6:$L$22,2))</f>
        <v>37</v>
      </c>
      <c r="J7043" s="13">
        <f>IF(G7043="Male",VLOOKUP(H7043,'Shoe size conversion table'!$B$6:$D$22,3),VLOOKUP(H7043,'Shoe size conversion table'!$J$6:$L$22,3))</f>
        <v>4.5</v>
      </c>
      <c r="K7043" s="11">
        <v>199</v>
      </c>
      <c r="L7043" s="12">
        <v>0</v>
      </c>
      <c r="M7043" s="7">
        <f t="shared" si="328"/>
        <v>2015</v>
      </c>
      <c r="N7043" s="7">
        <f t="shared" si="329"/>
        <v>11</v>
      </c>
      <c r="O7043" s="30">
        <f t="shared" si="330"/>
        <v>199</v>
      </c>
    </row>
    <row r="7044" spans="2:15" x14ac:dyDescent="0.2">
      <c r="B7044" s="13">
        <v>58681</v>
      </c>
      <c r="C7044" s="14">
        <v>42332.35611111125</v>
      </c>
      <c r="D7044" s="7" t="s">
        <v>7</v>
      </c>
      <c r="E7044" s="13">
        <v>2177</v>
      </c>
      <c r="F7044" s="7" t="s">
        <v>48</v>
      </c>
      <c r="G7044" s="7" t="s">
        <v>12</v>
      </c>
      <c r="H7044" s="13">
        <v>8</v>
      </c>
      <c r="I7044" s="13" t="str">
        <f>IF(G7044="Male",VLOOKUP(H7044,'Shoe size conversion table'!$B$6:$D$22,2),VLOOKUP(H7044,'Shoe size conversion table'!$J$6:$L$22,2))</f>
        <v>38-39</v>
      </c>
      <c r="J7044" s="13">
        <f>IF(G7044="Male",VLOOKUP(H7044,'Shoe size conversion table'!$B$6:$D$22,3),VLOOKUP(H7044,'Shoe size conversion table'!$J$6:$L$22,3))</f>
        <v>6</v>
      </c>
      <c r="K7044" s="11">
        <v>139</v>
      </c>
      <c r="L7044" s="12">
        <v>0</v>
      </c>
      <c r="M7044" s="7">
        <f t="shared" si="328"/>
        <v>2015</v>
      </c>
      <c r="N7044" s="7">
        <f t="shared" si="329"/>
        <v>11</v>
      </c>
      <c r="O7044" s="30">
        <f t="shared" si="330"/>
        <v>139</v>
      </c>
    </row>
    <row r="7045" spans="2:15" x14ac:dyDescent="0.2">
      <c r="B7045" s="13">
        <v>58682</v>
      </c>
      <c r="C7045" s="14">
        <v>42332.416111111314</v>
      </c>
      <c r="D7045" s="7" t="s">
        <v>7</v>
      </c>
      <c r="E7045" s="13">
        <v>2161</v>
      </c>
      <c r="F7045" s="7" t="s">
        <v>53</v>
      </c>
      <c r="G7045" s="7" t="s">
        <v>11</v>
      </c>
      <c r="H7045" s="13">
        <v>9.5</v>
      </c>
      <c r="I7045" s="13" t="str">
        <f>IF(G7045="Male",VLOOKUP(H7045,'Shoe size conversion table'!$B$6:$D$22,2),VLOOKUP(H7045,'Shoe size conversion table'!$J$6:$L$22,2))</f>
        <v>42-43</v>
      </c>
      <c r="J7045" s="13">
        <f>IF(G7045="Male",VLOOKUP(H7045,'Shoe size conversion table'!$B$6:$D$22,3),VLOOKUP(H7045,'Shoe size conversion table'!$J$6:$L$22,3))</f>
        <v>9</v>
      </c>
      <c r="K7045" s="11">
        <v>189</v>
      </c>
      <c r="L7045" s="12">
        <v>0.3</v>
      </c>
      <c r="M7045" s="7">
        <f t="shared" ref="M7045:M7108" si="331">YEAR(C7045)</f>
        <v>2015</v>
      </c>
      <c r="N7045" s="7">
        <f t="shared" si="329"/>
        <v>11</v>
      </c>
      <c r="O7045" s="30">
        <f t="shared" si="330"/>
        <v>132.29999999999998</v>
      </c>
    </row>
    <row r="7046" spans="2:15" x14ac:dyDescent="0.2">
      <c r="B7046" s="13">
        <v>58683</v>
      </c>
      <c r="C7046" s="14">
        <v>42332.506111111215</v>
      </c>
      <c r="D7046" s="7" t="s">
        <v>8</v>
      </c>
      <c r="E7046" s="13">
        <v>2149</v>
      </c>
      <c r="F7046" s="7" t="s">
        <v>42</v>
      </c>
      <c r="G7046" s="7" t="s">
        <v>12</v>
      </c>
      <c r="H7046" s="13">
        <v>7</v>
      </c>
      <c r="I7046" s="13" t="str">
        <f>IF(G7046="Male",VLOOKUP(H7046,'Shoe size conversion table'!$B$6:$D$22,2),VLOOKUP(H7046,'Shoe size conversion table'!$J$6:$L$22,2))</f>
        <v>37-38</v>
      </c>
      <c r="J7046" s="13">
        <f>IF(G7046="Male",VLOOKUP(H7046,'Shoe size conversion table'!$B$6:$D$22,3),VLOOKUP(H7046,'Shoe size conversion table'!$J$6:$L$22,3))</f>
        <v>5</v>
      </c>
      <c r="K7046" s="11">
        <v>199</v>
      </c>
      <c r="L7046" s="12">
        <v>0.1</v>
      </c>
      <c r="M7046" s="7">
        <f t="shared" si="331"/>
        <v>2015</v>
      </c>
      <c r="N7046" s="7">
        <f t="shared" ref="N7046:N7109" si="332">MONTH(C7046:C22013)</f>
        <v>11</v>
      </c>
      <c r="O7046" s="30">
        <f t="shared" ref="O7046:O7109" si="333">K7046*(1-L7046)</f>
        <v>179.1</v>
      </c>
    </row>
    <row r="7047" spans="2:15" x14ac:dyDescent="0.2">
      <c r="B7047" s="13">
        <v>58684</v>
      </c>
      <c r="C7047" s="14">
        <v>42332.506111111215</v>
      </c>
      <c r="D7047" s="7" t="s">
        <v>10</v>
      </c>
      <c r="E7047" s="13">
        <v>2153</v>
      </c>
      <c r="F7047" s="7" t="s">
        <v>35</v>
      </c>
      <c r="G7047" s="7" t="s">
        <v>11</v>
      </c>
      <c r="H7047" s="13">
        <v>11.5</v>
      </c>
      <c r="I7047" s="13" t="str">
        <f>IF(G7047="Male",VLOOKUP(H7047,'Shoe size conversion table'!$B$6:$D$22,2),VLOOKUP(H7047,'Shoe size conversion table'!$J$6:$L$22,2))</f>
        <v>44-45</v>
      </c>
      <c r="J7047" s="13">
        <f>IF(G7047="Male",VLOOKUP(H7047,'Shoe size conversion table'!$B$6:$D$22,3),VLOOKUP(H7047,'Shoe size conversion table'!$J$6:$L$22,3))</f>
        <v>11</v>
      </c>
      <c r="K7047" s="11">
        <v>169</v>
      </c>
      <c r="L7047" s="12">
        <v>0</v>
      </c>
      <c r="M7047" s="7">
        <f t="shared" si="331"/>
        <v>2015</v>
      </c>
      <c r="N7047" s="7">
        <f t="shared" si="332"/>
        <v>11</v>
      </c>
      <c r="O7047" s="30">
        <f t="shared" si="333"/>
        <v>169</v>
      </c>
    </row>
    <row r="7048" spans="2:15" x14ac:dyDescent="0.2">
      <c r="B7048" s="13">
        <v>58685</v>
      </c>
      <c r="C7048" s="14">
        <v>42332.616111111245</v>
      </c>
      <c r="D7048" s="7" t="s">
        <v>7</v>
      </c>
      <c r="E7048" s="13">
        <v>2177</v>
      </c>
      <c r="F7048" s="7" t="s">
        <v>47</v>
      </c>
      <c r="G7048" s="7" t="s">
        <v>11</v>
      </c>
      <c r="H7048" s="13">
        <v>8.5</v>
      </c>
      <c r="I7048" s="13" t="str">
        <f>IF(G7048="Male",VLOOKUP(H7048,'Shoe size conversion table'!$B$6:$D$22,2),VLOOKUP(H7048,'Shoe size conversion table'!$J$6:$L$22,2))</f>
        <v>41-42</v>
      </c>
      <c r="J7048" s="13">
        <f>IF(G7048="Male",VLOOKUP(H7048,'Shoe size conversion table'!$B$6:$D$22,3),VLOOKUP(H7048,'Shoe size conversion table'!$J$6:$L$22,3))</f>
        <v>8</v>
      </c>
      <c r="K7048" s="11">
        <v>149</v>
      </c>
      <c r="L7048" s="12">
        <v>0.2</v>
      </c>
      <c r="M7048" s="7">
        <f t="shared" si="331"/>
        <v>2015</v>
      </c>
      <c r="N7048" s="7">
        <f t="shared" si="332"/>
        <v>11</v>
      </c>
      <c r="O7048" s="30">
        <f t="shared" si="333"/>
        <v>119.2</v>
      </c>
    </row>
    <row r="7049" spans="2:15" x14ac:dyDescent="0.2">
      <c r="B7049" s="13">
        <v>58685</v>
      </c>
      <c r="C7049" s="14">
        <v>42332.616111111245</v>
      </c>
      <c r="D7049" s="7" t="s">
        <v>7</v>
      </c>
      <c r="E7049" s="13">
        <v>2151</v>
      </c>
      <c r="F7049" s="7" t="s">
        <v>45</v>
      </c>
      <c r="G7049" s="7" t="s">
        <v>11</v>
      </c>
      <c r="H7049" s="13">
        <v>10.5</v>
      </c>
      <c r="I7049" s="13" t="str">
        <f>IF(G7049="Male",VLOOKUP(H7049,'Shoe size conversion table'!$B$6:$D$22,2),VLOOKUP(H7049,'Shoe size conversion table'!$J$6:$L$22,2))</f>
        <v>43-44</v>
      </c>
      <c r="J7049" s="13">
        <f>IF(G7049="Male",VLOOKUP(H7049,'Shoe size conversion table'!$B$6:$D$22,3),VLOOKUP(H7049,'Shoe size conversion table'!$J$6:$L$22,3))</f>
        <v>10</v>
      </c>
      <c r="K7049" s="11">
        <v>199</v>
      </c>
      <c r="L7049" s="12">
        <v>0.1</v>
      </c>
      <c r="M7049" s="7">
        <f t="shared" si="331"/>
        <v>2015</v>
      </c>
      <c r="N7049" s="7">
        <f t="shared" si="332"/>
        <v>11</v>
      </c>
      <c r="O7049" s="30">
        <f t="shared" si="333"/>
        <v>179.1</v>
      </c>
    </row>
    <row r="7050" spans="2:15" x14ac:dyDescent="0.2">
      <c r="B7050" s="13">
        <v>58686</v>
      </c>
      <c r="C7050" s="14">
        <v>42332.626111111211</v>
      </c>
      <c r="D7050" s="7" t="s">
        <v>10</v>
      </c>
      <c r="E7050" s="13">
        <v>2166</v>
      </c>
      <c r="F7050" s="7" t="s">
        <v>34</v>
      </c>
      <c r="G7050" s="7" t="s">
        <v>11</v>
      </c>
      <c r="H7050" s="13">
        <v>10</v>
      </c>
      <c r="I7050" s="13">
        <f>IF(G7050="Male",VLOOKUP(H7050,'Shoe size conversion table'!$B$6:$D$22,2),VLOOKUP(H7050,'Shoe size conversion table'!$J$6:$L$22,2))</f>
        <v>43</v>
      </c>
      <c r="J7050" s="13">
        <f>IF(G7050="Male",VLOOKUP(H7050,'Shoe size conversion table'!$B$6:$D$22,3),VLOOKUP(H7050,'Shoe size conversion table'!$J$6:$L$22,3))</f>
        <v>9.5</v>
      </c>
      <c r="K7050" s="11">
        <v>129</v>
      </c>
      <c r="L7050" s="12">
        <v>0.5</v>
      </c>
      <c r="M7050" s="7">
        <f t="shared" si="331"/>
        <v>2015</v>
      </c>
      <c r="N7050" s="7">
        <f t="shared" si="332"/>
        <v>11</v>
      </c>
      <c r="O7050" s="30">
        <f t="shared" si="333"/>
        <v>64.5</v>
      </c>
    </row>
    <row r="7051" spans="2:15" x14ac:dyDescent="0.2">
      <c r="B7051" s="13">
        <v>58687</v>
      </c>
      <c r="C7051" s="14">
        <v>42332.666111111314</v>
      </c>
      <c r="D7051" s="7" t="s">
        <v>10</v>
      </c>
      <c r="E7051" s="13">
        <v>2149</v>
      </c>
      <c r="F7051" s="7" t="s">
        <v>35</v>
      </c>
      <c r="G7051" s="7" t="s">
        <v>12</v>
      </c>
      <c r="H7051" s="13">
        <v>8.5</v>
      </c>
      <c r="I7051" s="13">
        <f>IF(G7051="Male",VLOOKUP(H7051,'Shoe size conversion table'!$B$6:$D$22,2),VLOOKUP(H7051,'Shoe size conversion table'!$J$6:$L$22,2))</f>
        <v>39</v>
      </c>
      <c r="J7051" s="13">
        <f>IF(G7051="Male",VLOOKUP(H7051,'Shoe size conversion table'!$B$6:$D$22,3),VLOOKUP(H7051,'Shoe size conversion table'!$J$6:$L$22,3))</f>
        <v>6.5</v>
      </c>
      <c r="K7051" s="11">
        <v>159</v>
      </c>
      <c r="L7051" s="12">
        <v>0.5</v>
      </c>
      <c r="M7051" s="7">
        <f t="shared" si="331"/>
        <v>2015</v>
      </c>
      <c r="N7051" s="7">
        <f t="shared" si="332"/>
        <v>11</v>
      </c>
      <c r="O7051" s="30">
        <f t="shared" si="333"/>
        <v>79.5</v>
      </c>
    </row>
    <row r="7052" spans="2:15" x14ac:dyDescent="0.2">
      <c r="B7052" s="13">
        <v>58688</v>
      </c>
      <c r="C7052" s="14">
        <v>42332.776111111249</v>
      </c>
      <c r="D7052" s="7" t="s">
        <v>9</v>
      </c>
      <c r="E7052" s="13">
        <v>2237</v>
      </c>
      <c r="F7052" s="7" t="s">
        <v>59</v>
      </c>
      <c r="G7052" s="7" t="s">
        <v>12</v>
      </c>
      <c r="H7052" s="13">
        <v>8.5</v>
      </c>
      <c r="I7052" s="13">
        <f>IF(G7052="Male",VLOOKUP(H7052,'Shoe size conversion table'!$B$6:$D$22,2),VLOOKUP(H7052,'Shoe size conversion table'!$J$6:$L$22,2))</f>
        <v>39</v>
      </c>
      <c r="J7052" s="13">
        <f>IF(G7052="Male",VLOOKUP(H7052,'Shoe size conversion table'!$B$6:$D$22,3),VLOOKUP(H7052,'Shoe size conversion table'!$J$6:$L$22,3))</f>
        <v>6.5</v>
      </c>
      <c r="K7052" s="11">
        <v>189</v>
      </c>
      <c r="L7052" s="12">
        <v>0.2</v>
      </c>
      <c r="M7052" s="7">
        <f t="shared" si="331"/>
        <v>2015</v>
      </c>
      <c r="N7052" s="7">
        <f t="shared" si="332"/>
        <v>11</v>
      </c>
      <c r="O7052" s="30">
        <f t="shared" si="333"/>
        <v>151.20000000000002</v>
      </c>
    </row>
    <row r="7053" spans="2:15" x14ac:dyDescent="0.2">
      <c r="B7053" s="13">
        <v>58689</v>
      </c>
      <c r="C7053" s="14">
        <v>42332.776111111249</v>
      </c>
      <c r="D7053" s="7" t="s">
        <v>7</v>
      </c>
      <c r="E7053" s="13">
        <v>2234</v>
      </c>
      <c r="F7053" s="7" t="s">
        <v>48</v>
      </c>
      <c r="G7053" s="7" t="s">
        <v>11</v>
      </c>
      <c r="H7053" s="13">
        <v>9.5</v>
      </c>
      <c r="I7053" s="13" t="str">
        <f>IF(G7053="Male",VLOOKUP(H7053,'Shoe size conversion table'!$B$6:$D$22,2),VLOOKUP(H7053,'Shoe size conversion table'!$J$6:$L$22,2))</f>
        <v>42-43</v>
      </c>
      <c r="J7053" s="13">
        <f>IF(G7053="Male",VLOOKUP(H7053,'Shoe size conversion table'!$B$6:$D$22,3),VLOOKUP(H7053,'Shoe size conversion table'!$J$6:$L$22,3))</f>
        <v>9</v>
      </c>
      <c r="K7053" s="11">
        <v>179</v>
      </c>
      <c r="L7053" s="12">
        <v>0</v>
      </c>
      <c r="M7053" s="7">
        <f t="shared" si="331"/>
        <v>2015</v>
      </c>
      <c r="N7053" s="7">
        <f t="shared" si="332"/>
        <v>11</v>
      </c>
      <c r="O7053" s="30">
        <f t="shared" si="333"/>
        <v>179</v>
      </c>
    </row>
    <row r="7054" spans="2:15" x14ac:dyDescent="0.2">
      <c r="B7054" s="13">
        <v>58690</v>
      </c>
      <c r="C7054" s="14">
        <v>42332.786111111105</v>
      </c>
      <c r="D7054" s="7" t="s">
        <v>7</v>
      </c>
      <c r="E7054" s="13">
        <v>2211</v>
      </c>
      <c r="F7054" s="7" t="s">
        <v>55</v>
      </c>
      <c r="G7054" s="7" t="s">
        <v>11</v>
      </c>
      <c r="H7054" s="13">
        <v>9.5</v>
      </c>
      <c r="I7054" s="13" t="str">
        <f>IF(G7054="Male",VLOOKUP(H7054,'Shoe size conversion table'!$B$6:$D$22,2),VLOOKUP(H7054,'Shoe size conversion table'!$J$6:$L$22,2))</f>
        <v>42-43</v>
      </c>
      <c r="J7054" s="13">
        <f>IF(G7054="Male",VLOOKUP(H7054,'Shoe size conversion table'!$B$6:$D$22,3),VLOOKUP(H7054,'Shoe size conversion table'!$J$6:$L$22,3))</f>
        <v>9</v>
      </c>
      <c r="K7054" s="11">
        <v>139</v>
      </c>
      <c r="L7054" s="12">
        <v>0</v>
      </c>
      <c r="M7054" s="7">
        <f t="shared" si="331"/>
        <v>2015</v>
      </c>
      <c r="N7054" s="7">
        <f t="shared" si="332"/>
        <v>11</v>
      </c>
      <c r="O7054" s="30">
        <f t="shared" si="333"/>
        <v>139</v>
      </c>
    </row>
    <row r="7055" spans="2:15" x14ac:dyDescent="0.2">
      <c r="B7055" s="13">
        <v>58691</v>
      </c>
      <c r="C7055" s="14">
        <v>42332.816111111249</v>
      </c>
      <c r="D7055" s="7" t="s">
        <v>7</v>
      </c>
      <c r="E7055" s="13">
        <v>2184</v>
      </c>
      <c r="F7055" s="7" t="s">
        <v>51</v>
      </c>
      <c r="G7055" s="7" t="s">
        <v>11</v>
      </c>
      <c r="H7055" s="13">
        <v>11</v>
      </c>
      <c r="I7055" s="13">
        <f>IF(G7055="Male",VLOOKUP(H7055,'Shoe size conversion table'!$B$6:$D$22,2),VLOOKUP(H7055,'Shoe size conversion table'!$J$6:$L$22,2))</f>
        <v>44</v>
      </c>
      <c r="J7055" s="13">
        <f>IF(G7055="Male",VLOOKUP(H7055,'Shoe size conversion table'!$B$6:$D$22,3),VLOOKUP(H7055,'Shoe size conversion table'!$J$6:$L$22,3))</f>
        <v>10.5</v>
      </c>
      <c r="K7055" s="11">
        <v>139</v>
      </c>
      <c r="L7055" s="12">
        <v>0</v>
      </c>
      <c r="M7055" s="7">
        <f t="shared" si="331"/>
        <v>2015</v>
      </c>
      <c r="N7055" s="7">
        <f t="shared" si="332"/>
        <v>11</v>
      </c>
      <c r="O7055" s="30">
        <f t="shared" si="333"/>
        <v>139</v>
      </c>
    </row>
    <row r="7056" spans="2:15" x14ac:dyDescent="0.2">
      <c r="B7056" s="13">
        <v>58692</v>
      </c>
      <c r="C7056" s="14">
        <v>42332.816111111249</v>
      </c>
      <c r="D7056" s="7" t="s">
        <v>10</v>
      </c>
      <c r="E7056" s="13">
        <v>2226</v>
      </c>
      <c r="F7056" s="7" t="s">
        <v>35</v>
      </c>
      <c r="G7056" s="7" t="s">
        <v>11</v>
      </c>
      <c r="H7056" s="13">
        <v>8.5</v>
      </c>
      <c r="I7056" s="13" t="str">
        <f>IF(G7056="Male",VLOOKUP(H7056,'Shoe size conversion table'!$B$6:$D$22,2),VLOOKUP(H7056,'Shoe size conversion table'!$J$6:$L$22,2))</f>
        <v>41-42</v>
      </c>
      <c r="J7056" s="13">
        <f>IF(G7056="Male",VLOOKUP(H7056,'Shoe size conversion table'!$B$6:$D$22,3),VLOOKUP(H7056,'Shoe size conversion table'!$J$6:$L$22,3))</f>
        <v>8</v>
      </c>
      <c r="K7056" s="11">
        <v>149</v>
      </c>
      <c r="L7056" s="12">
        <v>0</v>
      </c>
      <c r="M7056" s="7">
        <f t="shared" si="331"/>
        <v>2015</v>
      </c>
      <c r="N7056" s="7">
        <f t="shared" si="332"/>
        <v>11</v>
      </c>
      <c r="O7056" s="30">
        <f t="shared" si="333"/>
        <v>149</v>
      </c>
    </row>
    <row r="7057" spans="2:15" x14ac:dyDescent="0.2">
      <c r="B7057" s="13">
        <v>58693</v>
      </c>
      <c r="C7057" s="14">
        <v>42332.866111111311</v>
      </c>
      <c r="D7057" s="7" t="s">
        <v>8</v>
      </c>
      <c r="E7057" s="13">
        <v>2152</v>
      </c>
      <c r="F7057" s="7" t="s">
        <v>42</v>
      </c>
      <c r="G7057" s="7" t="s">
        <v>11</v>
      </c>
      <c r="H7057" s="13">
        <v>11</v>
      </c>
      <c r="I7057" s="13">
        <f>IF(G7057="Male",VLOOKUP(H7057,'Shoe size conversion table'!$B$6:$D$22,2),VLOOKUP(H7057,'Shoe size conversion table'!$J$6:$L$22,2))</f>
        <v>44</v>
      </c>
      <c r="J7057" s="13">
        <f>IF(G7057="Male",VLOOKUP(H7057,'Shoe size conversion table'!$B$6:$D$22,3),VLOOKUP(H7057,'Shoe size conversion table'!$J$6:$L$22,3))</f>
        <v>10.5</v>
      </c>
      <c r="K7057" s="11">
        <v>139</v>
      </c>
      <c r="L7057" s="12">
        <v>0.5</v>
      </c>
      <c r="M7057" s="7">
        <f t="shared" si="331"/>
        <v>2015</v>
      </c>
      <c r="N7057" s="7">
        <f t="shared" si="332"/>
        <v>11</v>
      </c>
      <c r="O7057" s="30">
        <f t="shared" si="333"/>
        <v>69.5</v>
      </c>
    </row>
    <row r="7058" spans="2:15" x14ac:dyDescent="0.2">
      <c r="B7058" s="13">
        <v>58694</v>
      </c>
      <c r="C7058" s="14">
        <v>42332.906111111108</v>
      </c>
      <c r="D7058" s="7" t="s">
        <v>7</v>
      </c>
      <c r="E7058" s="13">
        <v>2176</v>
      </c>
      <c r="F7058" s="7" t="s">
        <v>48</v>
      </c>
      <c r="G7058" s="7" t="s">
        <v>11</v>
      </c>
      <c r="H7058" s="13">
        <v>9</v>
      </c>
      <c r="I7058" s="13">
        <f>IF(G7058="Male",VLOOKUP(H7058,'Shoe size conversion table'!$B$6:$D$22,2),VLOOKUP(H7058,'Shoe size conversion table'!$J$6:$L$22,2))</f>
        <v>42</v>
      </c>
      <c r="J7058" s="13">
        <f>IF(G7058="Male",VLOOKUP(H7058,'Shoe size conversion table'!$B$6:$D$22,3),VLOOKUP(H7058,'Shoe size conversion table'!$J$6:$L$22,3))</f>
        <v>8.5</v>
      </c>
      <c r="K7058" s="11">
        <v>169</v>
      </c>
      <c r="L7058" s="12">
        <v>0</v>
      </c>
      <c r="M7058" s="7">
        <f t="shared" si="331"/>
        <v>2015</v>
      </c>
      <c r="N7058" s="7">
        <f t="shared" si="332"/>
        <v>11</v>
      </c>
      <c r="O7058" s="30">
        <f t="shared" si="333"/>
        <v>169</v>
      </c>
    </row>
    <row r="7059" spans="2:15" x14ac:dyDescent="0.2">
      <c r="B7059" s="13">
        <v>58695</v>
      </c>
      <c r="C7059" s="14">
        <v>42332.966111111316</v>
      </c>
      <c r="D7059" s="7" t="s">
        <v>8</v>
      </c>
      <c r="E7059" s="13">
        <v>2214</v>
      </c>
      <c r="F7059" s="7" t="s">
        <v>42</v>
      </c>
      <c r="G7059" s="7" t="s">
        <v>11</v>
      </c>
      <c r="H7059" s="13">
        <v>7.5</v>
      </c>
      <c r="I7059" s="13" t="str">
        <f>IF(G7059="Male",VLOOKUP(H7059,'Shoe size conversion table'!$B$6:$D$22,2),VLOOKUP(H7059,'Shoe size conversion table'!$J$6:$L$22,2))</f>
        <v>40-41</v>
      </c>
      <c r="J7059" s="13">
        <f>IF(G7059="Male",VLOOKUP(H7059,'Shoe size conversion table'!$B$6:$D$22,3),VLOOKUP(H7059,'Shoe size conversion table'!$J$6:$L$22,3))</f>
        <v>7</v>
      </c>
      <c r="K7059" s="11">
        <v>199</v>
      </c>
      <c r="L7059" s="12">
        <v>0.2</v>
      </c>
      <c r="M7059" s="7">
        <f t="shared" si="331"/>
        <v>2015</v>
      </c>
      <c r="N7059" s="7">
        <f t="shared" si="332"/>
        <v>11</v>
      </c>
      <c r="O7059" s="30">
        <f t="shared" si="333"/>
        <v>159.20000000000002</v>
      </c>
    </row>
    <row r="7060" spans="2:15" x14ac:dyDescent="0.2">
      <c r="B7060" s="13">
        <v>58696</v>
      </c>
      <c r="C7060" s="14">
        <v>42333.066111111111</v>
      </c>
      <c r="D7060" s="7" t="s">
        <v>7</v>
      </c>
      <c r="E7060" s="13">
        <v>2221</v>
      </c>
      <c r="F7060" s="7" t="s">
        <v>49</v>
      </c>
      <c r="G7060" s="7" t="s">
        <v>11</v>
      </c>
      <c r="H7060" s="13">
        <v>10</v>
      </c>
      <c r="I7060" s="13">
        <f>IF(G7060="Male",VLOOKUP(H7060,'Shoe size conversion table'!$B$6:$D$22,2),VLOOKUP(H7060,'Shoe size conversion table'!$J$6:$L$22,2))</f>
        <v>43</v>
      </c>
      <c r="J7060" s="13">
        <f>IF(G7060="Male",VLOOKUP(H7060,'Shoe size conversion table'!$B$6:$D$22,3),VLOOKUP(H7060,'Shoe size conversion table'!$J$6:$L$22,3))</f>
        <v>9.5</v>
      </c>
      <c r="K7060" s="11">
        <v>199</v>
      </c>
      <c r="L7060" s="12">
        <v>0.3</v>
      </c>
      <c r="M7060" s="7">
        <f t="shared" si="331"/>
        <v>2015</v>
      </c>
      <c r="N7060" s="7">
        <f t="shared" si="332"/>
        <v>11</v>
      </c>
      <c r="O7060" s="30">
        <f t="shared" si="333"/>
        <v>139.29999999999998</v>
      </c>
    </row>
    <row r="7061" spans="2:15" x14ac:dyDescent="0.2">
      <c r="B7061" s="13">
        <v>58697</v>
      </c>
      <c r="C7061" s="14">
        <v>42333.096111111248</v>
      </c>
      <c r="D7061" s="7" t="s">
        <v>10</v>
      </c>
      <c r="E7061" s="13">
        <v>2209</v>
      </c>
      <c r="F7061" s="7" t="s">
        <v>34</v>
      </c>
      <c r="G7061" s="7" t="s">
        <v>11</v>
      </c>
      <c r="H7061" s="13">
        <v>9</v>
      </c>
      <c r="I7061" s="13">
        <f>IF(G7061="Male",VLOOKUP(H7061,'Shoe size conversion table'!$B$6:$D$22,2),VLOOKUP(H7061,'Shoe size conversion table'!$J$6:$L$22,2))</f>
        <v>42</v>
      </c>
      <c r="J7061" s="13">
        <f>IF(G7061="Male",VLOOKUP(H7061,'Shoe size conversion table'!$B$6:$D$22,3),VLOOKUP(H7061,'Shoe size conversion table'!$J$6:$L$22,3))</f>
        <v>8.5</v>
      </c>
      <c r="K7061" s="11">
        <v>149</v>
      </c>
      <c r="L7061" s="12">
        <v>0</v>
      </c>
      <c r="M7061" s="7">
        <f t="shared" si="331"/>
        <v>2015</v>
      </c>
      <c r="N7061" s="7">
        <f t="shared" si="332"/>
        <v>11</v>
      </c>
      <c r="O7061" s="30">
        <f t="shared" si="333"/>
        <v>149</v>
      </c>
    </row>
    <row r="7062" spans="2:15" x14ac:dyDescent="0.2">
      <c r="B7062" s="13">
        <v>58698</v>
      </c>
      <c r="C7062" s="14">
        <v>42333.35611111125</v>
      </c>
      <c r="D7062" s="7" t="s">
        <v>7</v>
      </c>
      <c r="E7062" s="13">
        <v>2178</v>
      </c>
      <c r="F7062" s="7" t="s">
        <v>48</v>
      </c>
      <c r="G7062" s="7" t="s">
        <v>12</v>
      </c>
      <c r="H7062" s="13">
        <v>8</v>
      </c>
      <c r="I7062" s="13" t="str">
        <f>IF(G7062="Male",VLOOKUP(H7062,'Shoe size conversion table'!$B$6:$D$22,2),VLOOKUP(H7062,'Shoe size conversion table'!$J$6:$L$22,2))</f>
        <v>38-39</v>
      </c>
      <c r="J7062" s="13">
        <f>IF(G7062="Male",VLOOKUP(H7062,'Shoe size conversion table'!$B$6:$D$22,3),VLOOKUP(H7062,'Shoe size conversion table'!$J$6:$L$22,3))</f>
        <v>6</v>
      </c>
      <c r="K7062" s="11">
        <v>179</v>
      </c>
      <c r="L7062" s="12">
        <v>0.3</v>
      </c>
      <c r="M7062" s="7">
        <f t="shared" si="331"/>
        <v>2015</v>
      </c>
      <c r="N7062" s="7">
        <f t="shared" si="332"/>
        <v>11</v>
      </c>
      <c r="O7062" s="30">
        <f t="shared" si="333"/>
        <v>125.3</v>
      </c>
    </row>
    <row r="7063" spans="2:15" x14ac:dyDescent="0.2">
      <c r="B7063" s="13">
        <v>58699</v>
      </c>
      <c r="C7063" s="14">
        <v>42333.446111111247</v>
      </c>
      <c r="D7063" s="7" t="s">
        <v>7</v>
      </c>
      <c r="E7063" s="13">
        <v>2181</v>
      </c>
      <c r="F7063" s="7" t="s">
        <v>48</v>
      </c>
      <c r="G7063" s="7" t="s">
        <v>12</v>
      </c>
      <c r="H7063" s="13">
        <v>12</v>
      </c>
      <c r="I7063" s="13" t="str">
        <f>IF(G7063="Male",VLOOKUP(H7063,'Shoe size conversion table'!$B$6:$D$22,2),VLOOKUP(H7063,'Shoe size conversion table'!$J$6:$L$22,2))</f>
        <v>42-43</v>
      </c>
      <c r="J7063" s="13">
        <f>IF(G7063="Male",VLOOKUP(H7063,'Shoe size conversion table'!$B$6:$D$22,3),VLOOKUP(H7063,'Shoe size conversion table'!$J$6:$L$22,3))</f>
        <v>10</v>
      </c>
      <c r="K7063" s="11">
        <v>149</v>
      </c>
      <c r="L7063" s="12">
        <v>0</v>
      </c>
      <c r="M7063" s="7">
        <f t="shared" si="331"/>
        <v>2015</v>
      </c>
      <c r="N7063" s="7">
        <f t="shared" si="332"/>
        <v>11</v>
      </c>
      <c r="O7063" s="30">
        <f t="shared" si="333"/>
        <v>149</v>
      </c>
    </row>
    <row r="7064" spans="2:15" x14ac:dyDescent="0.2">
      <c r="B7064" s="13">
        <v>58700</v>
      </c>
      <c r="C7064" s="14">
        <v>42333.506111111215</v>
      </c>
      <c r="D7064" s="7" t="s">
        <v>10</v>
      </c>
      <c r="E7064" s="13">
        <v>2215</v>
      </c>
      <c r="F7064" s="7" t="s">
        <v>35</v>
      </c>
      <c r="G7064" s="7" t="s">
        <v>11</v>
      </c>
      <c r="H7064" s="13">
        <v>10.5</v>
      </c>
      <c r="I7064" s="13" t="str">
        <f>IF(G7064="Male",VLOOKUP(H7064,'Shoe size conversion table'!$B$6:$D$22,2),VLOOKUP(H7064,'Shoe size conversion table'!$J$6:$L$22,2))</f>
        <v>43-44</v>
      </c>
      <c r="J7064" s="13">
        <f>IF(G7064="Male",VLOOKUP(H7064,'Shoe size conversion table'!$B$6:$D$22,3),VLOOKUP(H7064,'Shoe size conversion table'!$J$6:$L$22,3))</f>
        <v>10</v>
      </c>
      <c r="K7064" s="11">
        <v>139</v>
      </c>
      <c r="L7064" s="12">
        <v>0</v>
      </c>
      <c r="M7064" s="7">
        <f t="shared" si="331"/>
        <v>2015</v>
      </c>
      <c r="N7064" s="7">
        <f t="shared" si="332"/>
        <v>11</v>
      </c>
      <c r="O7064" s="30">
        <f t="shared" si="333"/>
        <v>139</v>
      </c>
    </row>
    <row r="7065" spans="2:15" x14ac:dyDescent="0.2">
      <c r="B7065" s="13">
        <v>58700</v>
      </c>
      <c r="C7065" s="14">
        <v>42333.506111111215</v>
      </c>
      <c r="D7065" s="7" t="s">
        <v>10</v>
      </c>
      <c r="E7065" s="13">
        <v>2197</v>
      </c>
      <c r="F7065" s="7" t="s">
        <v>34</v>
      </c>
      <c r="G7065" s="7" t="s">
        <v>11</v>
      </c>
      <c r="H7065" s="13">
        <v>9.5</v>
      </c>
      <c r="I7065" s="13" t="str">
        <f>IF(G7065="Male",VLOOKUP(H7065,'Shoe size conversion table'!$B$6:$D$22,2),VLOOKUP(H7065,'Shoe size conversion table'!$J$6:$L$22,2))</f>
        <v>42-43</v>
      </c>
      <c r="J7065" s="13">
        <f>IF(G7065="Male",VLOOKUP(H7065,'Shoe size conversion table'!$B$6:$D$22,3),VLOOKUP(H7065,'Shoe size conversion table'!$J$6:$L$22,3))</f>
        <v>9</v>
      </c>
      <c r="K7065" s="11">
        <v>189</v>
      </c>
      <c r="L7065" s="12">
        <v>0</v>
      </c>
      <c r="M7065" s="7">
        <f t="shared" si="331"/>
        <v>2015</v>
      </c>
      <c r="N7065" s="7">
        <f t="shared" si="332"/>
        <v>11</v>
      </c>
      <c r="O7065" s="30">
        <f t="shared" si="333"/>
        <v>189</v>
      </c>
    </row>
    <row r="7066" spans="2:15" x14ac:dyDescent="0.2">
      <c r="B7066" s="13">
        <v>58701</v>
      </c>
      <c r="C7066" s="14">
        <v>42333.546111111318</v>
      </c>
      <c r="D7066" s="7" t="s">
        <v>10</v>
      </c>
      <c r="E7066" s="13">
        <v>2176</v>
      </c>
      <c r="F7066" s="7" t="s">
        <v>35</v>
      </c>
      <c r="G7066" s="7" t="s">
        <v>11</v>
      </c>
      <c r="H7066" s="13">
        <v>8.5</v>
      </c>
      <c r="I7066" s="13" t="str">
        <f>IF(G7066="Male",VLOOKUP(H7066,'Shoe size conversion table'!$B$6:$D$22,2),VLOOKUP(H7066,'Shoe size conversion table'!$J$6:$L$22,2))</f>
        <v>41-42</v>
      </c>
      <c r="J7066" s="13">
        <f>IF(G7066="Male",VLOOKUP(H7066,'Shoe size conversion table'!$B$6:$D$22,3),VLOOKUP(H7066,'Shoe size conversion table'!$J$6:$L$22,3))</f>
        <v>8</v>
      </c>
      <c r="K7066" s="11">
        <v>179</v>
      </c>
      <c r="L7066" s="12">
        <v>0</v>
      </c>
      <c r="M7066" s="7">
        <f t="shared" si="331"/>
        <v>2015</v>
      </c>
      <c r="N7066" s="7">
        <f t="shared" si="332"/>
        <v>11</v>
      </c>
      <c r="O7066" s="30">
        <f t="shared" si="333"/>
        <v>179</v>
      </c>
    </row>
    <row r="7067" spans="2:15" x14ac:dyDescent="0.2">
      <c r="B7067" s="13">
        <v>58702</v>
      </c>
      <c r="C7067" s="14">
        <v>42333.616111111245</v>
      </c>
      <c r="D7067" s="7" t="s">
        <v>7</v>
      </c>
      <c r="E7067" s="13">
        <v>2227</v>
      </c>
      <c r="F7067" s="7" t="s">
        <v>52</v>
      </c>
      <c r="G7067" s="7" t="s">
        <v>11</v>
      </c>
      <c r="H7067" s="13">
        <v>9.5</v>
      </c>
      <c r="I7067" s="13" t="str">
        <f>IF(G7067="Male",VLOOKUP(H7067,'Shoe size conversion table'!$B$6:$D$22,2),VLOOKUP(H7067,'Shoe size conversion table'!$J$6:$L$22,2))</f>
        <v>42-43</v>
      </c>
      <c r="J7067" s="13">
        <f>IF(G7067="Male",VLOOKUP(H7067,'Shoe size conversion table'!$B$6:$D$22,3),VLOOKUP(H7067,'Shoe size conversion table'!$J$6:$L$22,3))</f>
        <v>9</v>
      </c>
      <c r="K7067" s="11">
        <v>189</v>
      </c>
      <c r="L7067" s="12">
        <v>0</v>
      </c>
      <c r="M7067" s="7">
        <f t="shared" si="331"/>
        <v>2015</v>
      </c>
      <c r="N7067" s="7">
        <f t="shared" si="332"/>
        <v>11</v>
      </c>
      <c r="O7067" s="30">
        <f t="shared" si="333"/>
        <v>189</v>
      </c>
    </row>
    <row r="7068" spans="2:15" x14ac:dyDescent="0.2">
      <c r="B7068" s="13">
        <v>58702</v>
      </c>
      <c r="C7068" s="14">
        <v>42333.616111111245</v>
      </c>
      <c r="D7068" s="7" t="s">
        <v>7</v>
      </c>
      <c r="E7068" s="13">
        <v>2177</v>
      </c>
      <c r="F7068" s="7" t="s">
        <v>47</v>
      </c>
      <c r="G7068" s="7" t="s">
        <v>11</v>
      </c>
      <c r="H7068" s="13">
        <v>8.5</v>
      </c>
      <c r="I7068" s="13" t="str">
        <f>IF(G7068="Male",VLOOKUP(H7068,'Shoe size conversion table'!$B$6:$D$22,2),VLOOKUP(H7068,'Shoe size conversion table'!$J$6:$L$22,2))</f>
        <v>41-42</v>
      </c>
      <c r="J7068" s="13">
        <f>IF(G7068="Male",VLOOKUP(H7068,'Shoe size conversion table'!$B$6:$D$22,3),VLOOKUP(H7068,'Shoe size conversion table'!$J$6:$L$22,3))</f>
        <v>8</v>
      </c>
      <c r="K7068" s="11">
        <v>149</v>
      </c>
      <c r="L7068" s="12">
        <v>0.2</v>
      </c>
      <c r="M7068" s="7">
        <f t="shared" si="331"/>
        <v>2015</v>
      </c>
      <c r="N7068" s="7">
        <f t="shared" si="332"/>
        <v>11</v>
      </c>
      <c r="O7068" s="30">
        <f t="shared" si="333"/>
        <v>119.2</v>
      </c>
    </row>
    <row r="7069" spans="2:15" x14ac:dyDescent="0.2">
      <c r="B7069" s="13">
        <v>58703</v>
      </c>
      <c r="C7069" s="14">
        <v>42333.626111111109</v>
      </c>
      <c r="D7069" s="7" t="s">
        <v>7</v>
      </c>
      <c r="E7069" s="13">
        <v>2226</v>
      </c>
      <c r="F7069" s="7" t="s">
        <v>57</v>
      </c>
      <c r="G7069" s="7" t="s">
        <v>11</v>
      </c>
      <c r="H7069" s="13">
        <v>11.5</v>
      </c>
      <c r="I7069" s="13" t="str">
        <f>IF(G7069="Male",VLOOKUP(H7069,'Shoe size conversion table'!$B$6:$D$22,2),VLOOKUP(H7069,'Shoe size conversion table'!$J$6:$L$22,2))</f>
        <v>44-45</v>
      </c>
      <c r="J7069" s="13">
        <f>IF(G7069="Male",VLOOKUP(H7069,'Shoe size conversion table'!$B$6:$D$22,3),VLOOKUP(H7069,'Shoe size conversion table'!$J$6:$L$22,3))</f>
        <v>11</v>
      </c>
      <c r="K7069" s="11">
        <v>169</v>
      </c>
      <c r="L7069" s="12">
        <v>0</v>
      </c>
      <c r="M7069" s="7">
        <f t="shared" si="331"/>
        <v>2015</v>
      </c>
      <c r="N7069" s="7">
        <f t="shared" si="332"/>
        <v>11</v>
      </c>
      <c r="O7069" s="30">
        <f t="shared" si="333"/>
        <v>169</v>
      </c>
    </row>
    <row r="7070" spans="2:15" x14ac:dyDescent="0.2">
      <c r="B7070" s="13">
        <v>58704</v>
      </c>
      <c r="C7070" s="14">
        <v>42333.626111111218</v>
      </c>
      <c r="D7070" s="7" t="s">
        <v>7</v>
      </c>
      <c r="E7070" s="13">
        <v>2213</v>
      </c>
      <c r="F7070" s="7" t="s">
        <v>53</v>
      </c>
      <c r="G7070" s="7" t="s">
        <v>11</v>
      </c>
      <c r="H7070" s="13">
        <v>11.5</v>
      </c>
      <c r="I7070" s="13" t="str">
        <f>IF(G7070="Male",VLOOKUP(H7070,'Shoe size conversion table'!$B$6:$D$22,2),VLOOKUP(H7070,'Shoe size conversion table'!$J$6:$L$22,2))</f>
        <v>44-45</v>
      </c>
      <c r="J7070" s="13">
        <f>IF(G7070="Male",VLOOKUP(H7070,'Shoe size conversion table'!$B$6:$D$22,3),VLOOKUP(H7070,'Shoe size conversion table'!$J$6:$L$22,3))</f>
        <v>11</v>
      </c>
      <c r="K7070" s="11">
        <v>139</v>
      </c>
      <c r="L7070" s="12">
        <v>0.5</v>
      </c>
      <c r="M7070" s="7">
        <f t="shared" si="331"/>
        <v>2015</v>
      </c>
      <c r="N7070" s="7">
        <f t="shared" si="332"/>
        <v>11</v>
      </c>
      <c r="O7070" s="30">
        <f t="shared" si="333"/>
        <v>69.5</v>
      </c>
    </row>
    <row r="7071" spans="2:15" x14ac:dyDescent="0.2">
      <c r="B7071" s="13">
        <v>58705</v>
      </c>
      <c r="C7071" s="14">
        <v>42333.716111111316</v>
      </c>
      <c r="D7071" s="7" t="s">
        <v>10</v>
      </c>
      <c r="E7071" s="13">
        <v>2158</v>
      </c>
      <c r="F7071" s="7" t="s">
        <v>35</v>
      </c>
      <c r="G7071" s="7" t="s">
        <v>11</v>
      </c>
      <c r="H7071" s="13">
        <v>9.5</v>
      </c>
      <c r="I7071" s="13" t="str">
        <f>IF(G7071="Male",VLOOKUP(H7071,'Shoe size conversion table'!$B$6:$D$22,2),VLOOKUP(H7071,'Shoe size conversion table'!$J$6:$L$22,2))</f>
        <v>42-43</v>
      </c>
      <c r="J7071" s="13">
        <f>IF(G7071="Male",VLOOKUP(H7071,'Shoe size conversion table'!$B$6:$D$22,3),VLOOKUP(H7071,'Shoe size conversion table'!$J$6:$L$22,3))</f>
        <v>9</v>
      </c>
      <c r="K7071" s="11">
        <v>179</v>
      </c>
      <c r="L7071" s="12">
        <v>0.5</v>
      </c>
      <c r="M7071" s="7">
        <f t="shared" si="331"/>
        <v>2015</v>
      </c>
      <c r="N7071" s="7">
        <f t="shared" si="332"/>
        <v>11</v>
      </c>
      <c r="O7071" s="30">
        <f t="shared" si="333"/>
        <v>89.5</v>
      </c>
    </row>
    <row r="7072" spans="2:15" x14ac:dyDescent="0.2">
      <c r="B7072" s="13">
        <v>58706</v>
      </c>
      <c r="C7072" s="14">
        <v>42333.746111111104</v>
      </c>
      <c r="D7072" s="7" t="s">
        <v>7</v>
      </c>
      <c r="E7072" s="13">
        <v>2208</v>
      </c>
      <c r="F7072" s="7" t="s">
        <v>49</v>
      </c>
      <c r="G7072" s="7" t="s">
        <v>11</v>
      </c>
      <c r="H7072" s="13">
        <v>8</v>
      </c>
      <c r="I7072" s="13">
        <f>IF(G7072="Male",VLOOKUP(H7072,'Shoe size conversion table'!$B$6:$D$22,2),VLOOKUP(H7072,'Shoe size conversion table'!$J$6:$L$22,2))</f>
        <v>41</v>
      </c>
      <c r="J7072" s="13">
        <f>IF(G7072="Male",VLOOKUP(H7072,'Shoe size conversion table'!$B$6:$D$22,3),VLOOKUP(H7072,'Shoe size conversion table'!$J$6:$L$22,3))</f>
        <v>7.5</v>
      </c>
      <c r="K7072" s="11">
        <v>179</v>
      </c>
      <c r="L7072" s="12">
        <v>0</v>
      </c>
      <c r="M7072" s="7">
        <f t="shared" si="331"/>
        <v>2015</v>
      </c>
      <c r="N7072" s="7">
        <f t="shared" si="332"/>
        <v>11</v>
      </c>
      <c r="O7072" s="30">
        <f t="shared" si="333"/>
        <v>179</v>
      </c>
    </row>
    <row r="7073" spans="2:15" x14ac:dyDescent="0.2">
      <c r="B7073" s="13">
        <v>58707</v>
      </c>
      <c r="C7073" s="14">
        <v>42333.776111111249</v>
      </c>
      <c r="D7073" s="7" t="s">
        <v>7</v>
      </c>
      <c r="E7073" s="13">
        <v>2229</v>
      </c>
      <c r="F7073" s="7" t="s">
        <v>48</v>
      </c>
      <c r="G7073" s="7" t="s">
        <v>11</v>
      </c>
      <c r="H7073" s="13">
        <v>9.5</v>
      </c>
      <c r="I7073" s="13" t="str">
        <f>IF(G7073="Male",VLOOKUP(H7073,'Shoe size conversion table'!$B$6:$D$22,2),VLOOKUP(H7073,'Shoe size conversion table'!$J$6:$L$22,2))</f>
        <v>42-43</v>
      </c>
      <c r="J7073" s="13">
        <f>IF(G7073="Male",VLOOKUP(H7073,'Shoe size conversion table'!$B$6:$D$22,3),VLOOKUP(H7073,'Shoe size conversion table'!$J$6:$L$22,3))</f>
        <v>9</v>
      </c>
      <c r="K7073" s="11">
        <v>199</v>
      </c>
      <c r="L7073" s="12">
        <v>0.3</v>
      </c>
      <c r="M7073" s="7">
        <f t="shared" si="331"/>
        <v>2015</v>
      </c>
      <c r="N7073" s="7">
        <f t="shared" si="332"/>
        <v>11</v>
      </c>
      <c r="O7073" s="30">
        <f t="shared" si="333"/>
        <v>139.29999999999998</v>
      </c>
    </row>
    <row r="7074" spans="2:15" x14ac:dyDescent="0.2">
      <c r="B7074" s="13">
        <v>58708</v>
      </c>
      <c r="C7074" s="14">
        <v>42333.816111111249</v>
      </c>
      <c r="D7074" s="7" t="s">
        <v>10</v>
      </c>
      <c r="E7074" s="13">
        <v>2179</v>
      </c>
      <c r="F7074" s="7" t="s">
        <v>34</v>
      </c>
      <c r="G7074" s="7" t="s">
        <v>11</v>
      </c>
      <c r="H7074" s="13">
        <v>10.5</v>
      </c>
      <c r="I7074" s="13" t="str">
        <f>IF(G7074="Male",VLOOKUP(H7074,'Shoe size conversion table'!$B$6:$D$22,2),VLOOKUP(H7074,'Shoe size conversion table'!$J$6:$L$22,2))</f>
        <v>43-44</v>
      </c>
      <c r="J7074" s="13">
        <f>IF(G7074="Male",VLOOKUP(H7074,'Shoe size conversion table'!$B$6:$D$22,3),VLOOKUP(H7074,'Shoe size conversion table'!$J$6:$L$22,3))</f>
        <v>10</v>
      </c>
      <c r="K7074" s="11">
        <v>159</v>
      </c>
      <c r="L7074" s="12">
        <v>0</v>
      </c>
      <c r="M7074" s="7">
        <f t="shared" si="331"/>
        <v>2015</v>
      </c>
      <c r="N7074" s="7">
        <f t="shared" si="332"/>
        <v>11</v>
      </c>
      <c r="O7074" s="30">
        <f t="shared" si="333"/>
        <v>159</v>
      </c>
    </row>
    <row r="7075" spans="2:15" x14ac:dyDescent="0.2">
      <c r="B7075" s="13">
        <v>58709</v>
      </c>
      <c r="C7075" s="14">
        <v>42333.87611111132</v>
      </c>
      <c r="D7075" s="7" t="s">
        <v>7</v>
      </c>
      <c r="E7075" s="13">
        <v>2149</v>
      </c>
      <c r="F7075" s="7" t="s">
        <v>50</v>
      </c>
      <c r="G7075" s="7" t="s">
        <v>11</v>
      </c>
      <c r="H7075" s="13">
        <v>12</v>
      </c>
      <c r="I7075" s="13">
        <f>IF(G7075="Male",VLOOKUP(H7075,'Shoe size conversion table'!$B$6:$D$22,2),VLOOKUP(H7075,'Shoe size conversion table'!$J$6:$L$22,2))</f>
        <v>45</v>
      </c>
      <c r="J7075" s="13">
        <f>IF(G7075="Male",VLOOKUP(H7075,'Shoe size conversion table'!$B$6:$D$22,3),VLOOKUP(H7075,'Shoe size conversion table'!$J$6:$L$22,3))</f>
        <v>11.5</v>
      </c>
      <c r="K7075" s="11">
        <v>129</v>
      </c>
      <c r="L7075" s="12">
        <v>0.5</v>
      </c>
      <c r="M7075" s="7">
        <f t="shared" si="331"/>
        <v>2015</v>
      </c>
      <c r="N7075" s="7">
        <f t="shared" si="332"/>
        <v>11</v>
      </c>
      <c r="O7075" s="30">
        <f t="shared" si="333"/>
        <v>64.5</v>
      </c>
    </row>
    <row r="7076" spans="2:15" x14ac:dyDescent="0.2">
      <c r="B7076" s="13">
        <v>58710</v>
      </c>
      <c r="C7076" s="14">
        <v>42333.906111111108</v>
      </c>
      <c r="D7076" s="7" t="s">
        <v>7</v>
      </c>
      <c r="E7076" s="13">
        <v>2194</v>
      </c>
      <c r="F7076" s="7" t="s">
        <v>48</v>
      </c>
      <c r="G7076" s="7" t="s">
        <v>11</v>
      </c>
      <c r="H7076" s="13">
        <v>9</v>
      </c>
      <c r="I7076" s="13">
        <f>IF(G7076="Male",VLOOKUP(H7076,'Shoe size conversion table'!$B$6:$D$22,2),VLOOKUP(H7076,'Shoe size conversion table'!$J$6:$L$22,2))</f>
        <v>42</v>
      </c>
      <c r="J7076" s="13">
        <f>IF(G7076="Male",VLOOKUP(H7076,'Shoe size conversion table'!$B$6:$D$22,3),VLOOKUP(H7076,'Shoe size conversion table'!$J$6:$L$22,3))</f>
        <v>8.5</v>
      </c>
      <c r="K7076" s="11">
        <v>169</v>
      </c>
      <c r="L7076" s="12">
        <v>0</v>
      </c>
      <c r="M7076" s="7">
        <f t="shared" si="331"/>
        <v>2015</v>
      </c>
      <c r="N7076" s="7">
        <f t="shared" si="332"/>
        <v>11</v>
      </c>
      <c r="O7076" s="30">
        <f t="shared" si="333"/>
        <v>169</v>
      </c>
    </row>
    <row r="7077" spans="2:15" x14ac:dyDescent="0.2">
      <c r="B7077" s="13">
        <v>58711</v>
      </c>
      <c r="C7077" s="14">
        <v>42334.076111111215</v>
      </c>
      <c r="D7077" s="7" t="s">
        <v>8</v>
      </c>
      <c r="E7077" s="13">
        <v>2156</v>
      </c>
      <c r="F7077" s="7" t="s">
        <v>42</v>
      </c>
      <c r="G7077" s="7" t="s">
        <v>12</v>
      </c>
      <c r="H7077" s="13">
        <v>7</v>
      </c>
      <c r="I7077" s="13" t="str">
        <f>IF(G7077="Male",VLOOKUP(H7077,'Shoe size conversion table'!$B$6:$D$22,2),VLOOKUP(H7077,'Shoe size conversion table'!$J$6:$L$22,2))</f>
        <v>37-38</v>
      </c>
      <c r="J7077" s="13">
        <f>IF(G7077="Male",VLOOKUP(H7077,'Shoe size conversion table'!$B$6:$D$22,3),VLOOKUP(H7077,'Shoe size conversion table'!$J$6:$L$22,3))</f>
        <v>5</v>
      </c>
      <c r="K7077" s="11">
        <v>149</v>
      </c>
      <c r="L7077" s="12">
        <v>0.2</v>
      </c>
      <c r="M7077" s="7">
        <f t="shared" si="331"/>
        <v>2015</v>
      </c>
      <c r="N7077" s="7">
        <f t="shared" si="332"/>
        <v>11</v>
      </c>
      <c r="O7077" s="30">
        <f t="shared" si="333"/>
        <v>119.2</v>
      </c>
    </row>
    <row r="7078" spans="2:15" x14ac:dyDescent="0.2">
      <c r="B7078" s="13">
        <v>58712</v>
      </c>
      <c r="C7078" s="14">
        <v>42334.306111111255</v>
      </c>
      <c r="D7078" s="7" t="s">
        <v>7</v>
      </c>
      <c r="E7078" s="13">
        <v>2233</v>
      </c>
      <c r="F7078" s="7" t="s">
        <v>54</v>
      </c>
      <c r="G7078" s="7" t="s">
        <v>12</v>
      </c>
      <c r="H7078" s="13">
        <v>9</v>
      </c>
      <c r="I7078" s="13" t="str">
        <f>IF(G7078="Male",VLOOKUP(H7078,'Shoe size conversion table'!$B$6:$D$22,2),VLOOKUP(H7078,'Shoe size conversion table'!$J$6:$L$22,2))</f>
        <v>39-40</v>
      </c>
      <c r="J7078" s="13">
        <f>IF(G7078="Male",VLOOKUP(H7078,'Shoe size conversion table'!$B$6:$D$22,3),VLOOKUP(H7078,'Shoe size conversion table'!$J$6:$L$22,3))</f>
        <v>7</v>
      </c>
      <c r="K7078" s="11">
        <v>199</v>
      </c>
      <c r="L7078" s="12">
        <v>0</v>
      </c>
      <c r="M7078" s="7">
        <f t="shared" si="331"/>
        <v>2015</v>
      </c>
      <c r="N7078" s="7">
        <f t="shared" si="332"/>
        <v>11</v>
      </c>
      <c r="O7078" s="30">
        <f t="shared" si="333"/>
        <v>199</v>
      </c>
    </row>
    <row r="7079" spans="2:15" x14ac:dyDescent="0.2">
      <c r="B7079" s="13">
        <v>58713</v>
      </c>
      <c r="C7079" s="14">
        <v>42334.35611111125</v>
      </c>
      <c r="D7079" s="7" t="s">
        <v>10</v>
      </c>
      <c r="E7079" s="13">
        <v>2151</v>
      </c>
      <c r="F7079" s="7" t="s">
        <v>34</v>
      </c>
      <c r="G7079" s="7" t="s">
        <v>11</v>
      </c>
      <c r="H7079" s="13">
        <v>10.5</v>
      </c>
      <c r="I7079" s="13" t="str">
        <f>IF(G7079="Male",VLOOKUP(H7079,'Shoe size conversion table'!$B$6:$D$22,2),VLOOKUP(H7079,'Shoe size conversion table'!$J$6:$L$22,2))</f>
        <v>43-44</v>
      </c>
      <c r="J7079" s="13">
        <f>IF(G7079="Male",VLOOKUP(H7079,'Shoe size conversion table'!$B$6:$D$22,3),VLOOKUP(H7079,'Shoe size conversion table'!$J$6:$L$22,3))</f>
        <v>10</v>
      </c>
      <c r="K7079" s="11">
        <v>129</v>
      </c>
      <c r="L7079" s="12">
        <v>0.3</v>
      </c>
      <c r="M7079" s="7">
        <f t="shared" si="331"/>
        <v>2015</v>
      </c>
      <c r="N7079" s="7">
        <f t="shared" si="332"/>
        <v>11</v>
      </c>
      <c r="O7079" s="30">
        <f t="shared" si="333"/>
        <v>90.3</v>
      </c>
    </row>
    <row r="7080" spans="2:15" x14ac:dyDescent="0.2">
      <c r="B7080" s="13">
        <v>58714</v>
      </c>
      <c r="C7080" s="14">
        <v>42334.446111111247</v>
      </c>
      <c r="D7080" s="7" t="s">
        <v>7</v>
      </c>
      <c r="E7080" s="13">
        <v>2170</v>
      </c>
      <c r="F7080" s="7" t="s">
        <v>48</v>
      </c>
      <c r="G7080" s="7" t="s">
        <v>12</v>
      </c>
      <c r="H7080" s="13">
        <v>12</v>
      </c>
      <c r="I7080" s="13" t="str">
        <f>IF(G7080="Male",VLOOKUP(H7080,'Shoe size conversion table'!$B$6:$D$22,2),VLOOKUP(H7080,'Shoe size conversion table'!$J$6:$L$22,2))</f>
        <v>42-43</v>
      </c>
      <c r="J7080" s="13">
        <f>IF(G7080="Male",VLOOKUP(H7080,'Shoe size conversion table'!$B$6:$D$22,3),VLOOKUP(H7080,'Shoe size conversion table'!$J$6:$L$22,3))</f>
        <v>10</v>
      </c>
      <c r="K7080" s="11">
        <v>169</v>
      </c>
      <c r="L7080" s="12">
        <v>0</v>
      </c>
      <c r="M7080" s="7">
        <f t="shared" si="331"/>
        <v>2015</v>
      </c>
      <c r="N7080" s="7">
        <f t="shared" si="332"/>
        <v>11</v>
      </c>
      <c r="O7080" s="30">
        <f t="shared" si="333"/>
        <v>169</v>
      </c>
    </row>
    <row r="7081" spans="2:15" x14ac:dyDescent="0.2">
      <c r="B7081" s="13">
        <v>58715</v>
      </c>
      <c r="C7081" s="14">
        <v>42334.506111111215</v>
      </c>
      <c r="D7081" s="7" t="s">
        <v>8</v>
      </c>
      <c r="E7081" s="13">
        <v>2229</v>
      </c>
      <c r="F7081" s="7" t="s">
        <v>37</v>
      </c>
      <c r="G7081" s="7" t="s">
        <v>11</v>
      </c>
      <c r="H7081" s="13">
        <v>10</v>
      </c>
      <c r="I7081" s="13">
        <f>IF(G7081="Male",VLOOKUP(H7081,'Shoe size conversion table'!$B$6:$D$22,2),VLOOKUP(H7081,'Shoe size conversion table'!$J$6:$L$22,2))</f>
        <v>43</v>
      </c>
      <c r="J7081" s="13">
        <f>IF(G7081="Male",VLOOKUP(H7081,'Shoe size conversion table'!$B$6:$D$22,3),VLOOKUP(H7081,'Shoe size conversion table'!$J$6:$L$22,3))</f>
        <v>9.5</v>
      </c>
      <c r="K7081" s="11">
        <v>179</v>
      </c>
      <c r="L7081" s="12">
        <v>0.3</v>
      </c>
      <c r="M7081" s="7">
        <f t="shared" si="331"/>
        <v>2015</v>
      </c>
      <c r="N7081" s="7">
        <f t="shared" si="332"/>
        <v>11</v>
      </c>
      <c r="O7081" s="30">
        <f t="shared" si="333"/>
        <v>125.3</v>
      </c>
    </row>
    <row r="7082" spans="2:15" x14ac:dyDescent="0.2">
      <c r="B7082" s="13">
        <v>58716</v>
      </c>
      <c r="C7082" s="14">
        <v>42334.626111111218</v>
      </c>
      <c r="D7082" s="7" t="s">
        <v>7</v>
      </c>
      <c r="E7082" s="13">
        <v>2156</v>
      </c>
      <c r="F7082" s="7" t="s">
        <v>44</v>
      </c>
      <c r="G7082" s="7" t="s">
        <v>11</v>
      </c>
      <c r="H7082" s="13">
        <v>10.5</v>
      </c>
      <c r="I7082" s="13" t="str">
        <f>IF(G7082="Male",VLOOKUP(H7082,'Shoe size conversion table'!$B$6:$D$22,2),VLOOKUP(H7082,'Shoe size conversion table'!$J$6:$L$22,2))</f>
        <v>43-44</v>
      </c>
      <c r="J7082" s="13">
        <f>IF(G7082="Male",VLOOKUP(H7082,'Shoe size conversion table'!$B$6:$D$22,3),VLOOKUP(H7082,'Shoe size conversion table'!$J$6:$L$22,3))</f>
        <v>10</v>
      </c>
      <c r="K7082" s="11">
        <v>159</v>
      </c>
      <c r="L7082" s="12">
        <v>0</v>
      </c>
      <c r="M7082" s="7">
        <f t="shared" si="331"/>
        <v>2015</v>
      </c>
      <c r="N7082" s="7">
        <f t="shared" si="332"/>
        <v>11</v>
      </c>
      <c r="O7082" s="30">
        <f t="shared" si="333"/>
        <v>159</v>
      </c>
    </row>
    <row r="7083" spans="2:15" x14ac:dyDescent="0.2">
      <c r="B7083" s="13">
        <v>58717</v>
      </c>
      <c r="C7083" s="14">
        <v>42334.676111111316</v>
      </c>
      <c r="D7083" s="7" t="s">
        <v>9</v>
      </c>
      <c r="E7083" s="13">
        <v>2232</v>
      </c>
      <c r="F7083" s="7" t="s">
        <v>59</v>
      </c>
      <c r="G7083" s="7" t="s">
        <v>12</v>
      </c>
      <c r="H7083" s="13">
        <v>8</v>
      </c>
      <c r="I7083" s="13" t="str">
        <f>IF(G7083="Male",VLOOKUP(H7083,'Shoe size conversion table'!$B$6:$D$22,2),VLOOKUP(H7083,'Shoe size conversion table'!$J$6:$L$22,2))</f>
        <v>38-39</v>
      </c>
      <c r="J7083" s="13">
        <f>IF(G7083="Male",VLOOKUP(H7083,'Shoe size conversion table'!$B$6:$D$22,3),VLOOKUP(H7083,'Shoe size conversion table'!$J$6:$L$22,3))</f>
        <v>6</v>
      </c>
      <c r="K7083" s="11">
        <v>179</v>
      </c>
      <c r="L7083" s="12">
        <v>0.2</v>
      </c>
      <c r="M7083" s="7">
        <f t="shared" si="331"/>
        <v>2015</v>
      </c>
      <c r="N7083" s="7">
        <f t="shared" si="332"/>
        <v>11</v>
      </c>
      <c r="O7083" s="30">
        <f t="shared" si="333"/>
        <v>143.20000000000002</v>
      </c>
    </row>
    <row r="7084" spans="2:15" x14ac:dyDescent="0.2">
      <c r="B7084" s="13">
        <v>58718</v>
      </c>
      <c r="C7084" s="14">
        <v>42334.716111111316</v>
      </c>
      <c r="D7084" s="7" t="s">
        <v>10</v>
      </c>
      <c r="E7084" s="13">
        <v>2234</v>
      </c>
      <c r="F7084" s="7" t="s">
        <v>34</v>
      </c>
      <c r="G7084" s="7" t="s">
        <v>11</v>
      </c>
      <c r="H7084" s="13">
        <v>10.5</v>
      </c>
      <c r="I7084" s="13" t="str">
        <f>IF(G7084="Male",VLOOKUP(H7084,'Shoe size conversion table'!$B$6:$D$22,2),VLOOKUP(H7084,'Shoe size conversion table'!$J$6:$L$22,2))</f>
        <v>43-44</v>
      </c>
      <c r="J7084" s="13">
        <f>IF(G7084="Male",VLOOKUP(H7084,'Shoe size conversion table'!$B$6:$D$22,3),VLOOKUP(H7084,'Shoe size conversion table'!$J$6:$L$22,3))</f>
        <v>10</v>
      </c>
      <c r="K7084" s="11">
        <v>189</v>
      </c>
      <c r="L7084" s="12">
        <v>0.5</v>
      </c>
      <c r="M7084" s="7">
        <f t="shared" si="331"/>
        <v>2015</v>
      </c>
      <c r="N7084" s="7">
        <f t="shared" si="332"/>
        <v>11</v>
      </c>
      <c r="O7084" s="30">
        <f t="shared" si="333"/>
        <v>94.5</v>
      </c>
    </row>
    <row r="7085" spans="2:15" x14ac:dyDescent="0.2">
      <c r="B7085" s="13">
        <v>58719</v>
      </c>
      <c r="C7085" s="14">
        <v>42334.746111111104</v>
      </c>
      <c r="D7085" s="7" t="s">
        <v>7</v>
      </c>
      <c r="E7085" s="13">
        <v>2180</v>
      </c>
      <c r="F7085" s="7" t="s">
        <v>49</v>
      </c>
      <c r="G7085" s="7" t="s">
        <v>11</v>
      </c>
      <c r="H7085" s="13">
        <v>9.5</v>
      </c>
      <c r="I7085" s="13" t="str">
        <f>IF(G7085="Male",VLOOKUP(H7085,'Shoe size conversion table'!$B$6:$D$22,2),VLOOKUP(H7085,'Shoe size conversion table'!$J$6:$L$22,2))</f>
        <v>42-43</v>
      </c>
      <c r="J7085" s="13">
        <f>IF(G7085="Male",VLOOKUP(H7085,'Shoe size conversion table'!$B$6:$D$22,3),VLOOKUP(H7085,'Shoe size conversion table'!$J$6:$L$22,3))</f>
        <v>9</v>
      </c>
      <c r="K7085" s="11">
        <v>139</v>
      </c>
      <c r="L7085" s="12">
        <v>0</v>
      </c>
      <c r="M7085" s="7">
        <f t="shared" si="331"/>
        <v>2015</v>
      </c>
      <c r="N7085" s="7">
        <f t="shared" si="332"/>
        <v>11</v>
      </c>
      <c r="O7085" s="30">
        <f t="shared" si="333"/>
        <v>139</v>
      </c>
    </row>
    <row r="7086" spans="2:15" x14ac:dyDescent="0.2">
      <c r="B7086" s="13">
        <v>58720</v>
      </c>
      <c r="C7086" s="14">
        <v>42334.816111111249</v>
      </c>
      <c r="D7086" s="7" t="s">
        <v>10</v>
      </c>
      <c r="E7086" s="13">
        <v>2197</v>
      </c>
      <c r="F7086" s="7" t="s">
        <v>35</v>
      </c>
      <c r="G7086" s="7" t="s">
        <v>11</v>
      </c>
      <c r="H7086" s="13">
        <v>8</v>
      </c>
      <c r="I7086" s="13">
        <f>IF(G7086="Male",VLOOKUP(H7086,'Shoe size conversion table'!$B$6:$D$22,2),VLOOKUP(H7086,'Shoe size conversion table'!$J$6:$L$22,2))</f>
        <v>41</v>
      </c>
      <c r="J7086" s="13">
        <f>IF(G7086="Male",VLOOKUP(H7086,'Shoe size conversion table'!$B$6:$D$22,3),VLOOKUP(H7086,'Shoe size conversion table'!$J$6:$L$22,3))</f>
        <v>7.5</v>
      </c>
      <c r="K7086" s="11">
        <v>159</v>
      </c>
      <c r="L7086" s="12">
        <v>0.1</v>
      </c>
      <c r="M7086" s="7">
        <f t="shared" si="331"/>
        <v>2015</v>
      </c>
      <c r="N7086" s="7">
        <f t="shared" si="332"/>
        <v>11</v>
      </c>
      <c r="O7086" s="30">
        <f t="shared" si="333"/>
        <v>143.1</v>
      </c>
    </row>
    <row r="7087" spans="2:15" x14ac:dyDescent="0.2">
      <c r="B7087" s="13">
        <v>58720</v>
      </c>
      <c r="C7087" s="14">
        <v>42334.816111111249</v>
      </c>
      <c r="D7087" s="7" t="s">
        <v>10</v>
      </c>
      <c r="E7087" s="13">
        <v>2188</v>
      </c>
      <c r="F7087" s="7" t="s">
        <v>35</v>
      </c>
      <c r="G7087" s="7" t="s">
        <v>12</v>
      </c>
      <c r="H7087" s="13">
        <v>8.5</v>
      </c>
      <c r="I7087" s="13">
        <f>IF(G7087="Male",VLOOKUP(H7087,'Shoe size conversion table'!$B$6:$D$22,2),VLOOKUP(H7087,'Shoe size conversion table'!$J$6:$L$22,2))</f>
        <v>39</v>
      </c>
      <c r="J7087" s="13">
        <f>IF(G7087="Male",VLOOKUP(H7087,'Shoe size conversion table'!$B$6:$D$22,3),VLOOKUP(H7087,'Shoe size conversion table'!$J$6:$L$22,3))</f>
        <v>6.5</v>
      </c>
      <c r="K7087" s="11">
        <v>159</v>
      </c>
      <c r="L7087" s="12">
        <v>0</v>
      </c>
      <c r="M7087" s="7">
        <f t="shared" si="331"/>
        <v>2015</v>
      </c>
      <c r="N7087" s="7">
        <f t="shared" si="332"/>
        <v>11</v>
      </c>
      <c r="O7087" s="30">
        <f t="shared" si="333"/>
        <v>159</v>
      </c>
    </row>
    <row r="7088" spans="2:15" x14ac:dyDescent="0.2">
      <c r="B7088" s="13">
        <v>58721</v>
      </c>
      <c r="C7088" s="14">
        <v>42334.946111111101</v>
      </c>
      <c r="D7088" s="7" t="s">
        <v>9</v>
      </c>
      <c r="E7088" s="13">
        <v>2182</v>
      </c>
      <c r="F7088" s="7" t="s">
        <v>59</v>
      </c>
      <c r="G7088" s="7" t="s">
        <v>11</v>
      </c>
      <c r="H7088" s="13">
        <v>10</v>
      </c>
      <c r="I7088" s="13">
        <f>IF(G7088="Male",VLOOKUP(H7088,'Shoe size conversion table'!$B$6:$D$22,2),VLOOKUP(H7088,'Shoe size conversion table'!$J$6:$L$22,2))</f>
        <v>43</v>
      </c>
      <c r="J7088" s="13">
        <f>IF(G7088="Male",VLOOKUP(H7088,'Shoe size conversion table'!$B$6:$D$22,3),VLOOKUP(H7088,'Shoe size conversion table'!$J$6:$L$22,3))</f>
        <v>9.5</v>
      </c>
      <c r="K7088" s="11">
        <v>139</v>
      </c>
      <c r="L7088" s="12">
        <v>0</v>
      </c>
      <c r="M7088" s="7">
        <f t="shared" si="331"/>
        <v>2015</v>
      </c>
      <c r="N7088" s="7">
        <f t="shared" si="332"/>
        <v>11</v>
      </c>
      <c r="O7088" s="30">
        <f t="shared" si="333"/>
        <v>139</v>
      </c>
    </row>
    <row r="7089" spans="2:15" x14ac:dyDescent="0.2">
      <c r="B7089" s="13">
        <v>58722</v>
      </c>
      <c r="C7089" s="14">
        <v>42334.956111111213</v>
      </c>
      <c r="D7089" s="7" t="s">
        <v>8</v>
      </c>
      <c r="E7089" s="13">
        <v>2214</v>
      </c>
      <c r="F7089" s="7" t="s">
        <v>37</v>
      </c>
      <c r="G7089" s="7" t="s">
        <v>11</v>
      </c>
      <c r="H7089" s="13">
        <v>8.5</v>
      </c>
      <c r="I7089" s="13" t="str">
        <f>IF(G7089="Male",VLOOKUP(H7089,'Shoe size conversion table'!$B$6:$D$22,2),VLOOKUP(H7089,'Shoe size conversion table'!$J$6:$L$22,2))</f>
        <v>41-42</v>
      </c>
      <c r="J7089" s="13">
        <f>IF(G7089="Male",VLOOKUP(H7089,'Shoe size conversion table'!$B$6:$D$22,3),VLOOKUP(H7089,'Shoe size conversion table'!$J$6:$L$22,3))</f>
        <v>8</v>
      </c>
      <c r="K7089" s="11">
        <v>159</v>
      </c>
      <c r="L7089" s="12">
        <v>0</v>
      </c>
      <c r="M7089" s="7">
        <f t="shared" si="331"/>
        <v>2015</v>
      </c>
      <c r="N7089" s="7">
        <f t="shared" si="332"/>
        <v>11</v>
      </c>
      <c r="O7089" s="30">
        <f t="shared" si="333"/>
        <v>159</v>
      </c>
    </row>
    <row r="7090" spans="2:15" x14ac:dyDescent="0.2">
      <c r="B7090" s="13">
        <v>58722</v>
      </c>
      <c r="C7090" s="14">
        <v>42334.956111111213</v>
      </c>
      <c r="D7090" s="7" t="s">
        <v>8</v>
      </c>
      <c r="E7090" s="13">
        <v>2195</v>
      </c>
      <c r="F7090" s="7" t="s">
        <v>40</v>
      </c>
      <c r="G7090" s="7" t="s">
        <v>11</v>
      </c>
      <c r="H7090" s="13">
        <v>10</v>
      </c>
      <c r="I7090" s="13">
        <f>IF(G7090="Male",VLOOKUP(H7090,'Shoe size conversion table'!$B$6:$D$22,2),VLOOKUP(H7090,'Shoe size conversion table'!$J$6:$L$22,2))</f>
        <v>43</v>
      </c>
      <c r="J7090" s="13">
        <f>IF(G7090="Male",VLOOKUP(H7090,'Shoe size conversion table'!$B$6:$D$22,3),VLOOKUP(H7090,'Shoe size conversion table'!$J$6:$L$22,3))</f>
        <v>9.5</v>
      </c>
      <c r="K7090" s="11">
        <v>159</v>
      </c>
      <c r="L7090" s="12">
        <v>0.3</v>
      </c>
      <c r="M7090" s="7">
        <f t="shared" si="331"/>
        <v>2015</v>
      </c>
      <c r="N7090" s="7">
        <f t="shared" si="332"/>
        <v>11</v>
      </c>
      <c r="O7090" s="30">
        <f t="shared" si="333"/>
        <v>111.3</v>
      </c>
    </row>
    <row r="7091" spans="2:15" x14ac:dyDescent="0.2">
      <c r="B7091" s="13">
        <v>58723</v>
      </c>
      <c r="C7091" s="14">
        <v>42335.036111111251</v>
      </c>
      <c r="D7091" s="7" t="s">
        <v>7</v>
      </c>
      <c r="E7091" s="13">
        <v>2152</v>
      </c>
      <c r="F7091" s="7" t="s">
        <v>49</v>
      </c>
      <c r="G7091" s="7" t="s">
        <v>11</v>
      </c>
      <c r="H7091" s="13">
        <v>12</v>
      </c>
      <c r="I7091" s="13">
        <f>IF(G7091="Male",VLOOKUP(H7091,'Shoe size conversion table'!$B$6:$D$22,2),VLOOKUP(H7091,'Shoe size conversion table'!$J$6:$L$22,2))</f>
        <v>45</v>
      </c>
      <c r="J7091" s="13">
        <f>IF(G7091="Male",VLOOKUP(H7091,'Shoe size conversion table'!$B$6:$D$22,3),VLOOKUP(H7091,'Shoe size conversion table'!$J$6:$L$22,3))</f>
        <v>11.5</v>
      </c>
      <c r="K7091" s="11">
        <v>199</v>
      </c>
      <c r="L7091" s="12">
        <v>0.3</v>
      </c>
      <c r="M7091" s="7">
        <f t="shared" si="331"/>
        <v>2015</v>
      </c>
      <c r="N7091" s="7">
        <f t="shared" si="332"/>
        <v>11</v>
      </c>
      <c r="O7091" s="30">
        <f t="shared" si="333"/>
        <v>139.29999999999998</v>
      </c>
    </row>
    <row r="7092" spans="2:15" x14ac:dyDescent="0.2">
      <c r="B7092" s="13">
        <v>58724</v>
      </c>
      <c r="C7092" s="14">
        <v>42335.036111111251</v>
      </c>
      <c r="D7092" s="7" t="s">
        <v>10</v>
      </c>
      <c r="E7092" s="13">
        <v>2157</v>
      </c>
      <c r="F7092" s="7" t="s">
        <v>34</v>
      </c>
      <c r="G7092" s="7" t="s">
        <v>12</v>
      </c>
      <c r="H7092" s="13">
        <v>7.5</v>
      </c>
      <c r="I7092" s="13">
        <f>IF(G7092="Male",VLOOKUP(H7092,'Shoe size conversion table'!$B$6:$D$22,2),VLOOKUP(H7092,'Shoe size conversion table'!$J$6:$L$22,2))</f>
        <v>38</v>
      </c>
      <c r="J7092" s="13">
        <f>IF(G7092="Male",VLOOKUP(H7092,'Shoe size conversion table'!$B$6:$D$22,3),VLOOKUP(H7092,'Shoe size conversion table'!$J$6:$L$22,3))</f>
        <v>5.5</v>
      </c>
      <c r="K7092" s="11">
        <v>199</v>
      </c>
      <c r="L7092" s="12">
        <v>0.3</v>
      </c>
      <c r="M7092" s="7">
        <f t="shared" si="331"/>
        <v>2015</v>
      </c>
      <c r="N7092" s="7">
        <f t="shared" si="332"/>
        <v>11</v>
      </c>
      <c r="O7092" s="30">
        <f t="shared" si="333"/>
        <v>139.29999999999998</v>
      </c>
    </row>
    <row r="7093" spans="2:15" x14ac:dyDescent="0.2">
      <c r="B7093" s="13">
        <v>58725</v>
      </c>
      <c r="C7093" s="14">
        <v>42335.036111111251</v>
      </c>
      <c r="D7093" s="7" t="s">
        <v>8</v>
      </c>
      <c r="E7093" s="13">
        <v>2239</v>
      </c>
      <c r="F7093" s="7" t="s">
        <v>42</v>
      </c>
      <c r="G7093" s="7" t="s">
        <v>11</v>
      </c>
      <c r="H7093" s="13">
        <v>15</v>
      </c>
      <c r="I7093" s="13">
        <f>IF(G7093="Male",VLOOKUP(H7093,'Shoe size conversion table'!$B$6:$D$22,2),VLOOKUP(H7093,'Shoe size conversion table'!$J$6:$L$22,2))</f>
        <v>48</v>
      </c>
      <c r="J7093" s="13">
        <f>IF(G7093="Male",VLOOKUP(H7093,'Shoe size conversion table'!$B$6:$D$22,3),VLOOKUP(H7093,'Shoe size conversion table'!$J$6:$L$22,3))</f>
        <v>14.5</v>
      </c>
      <c r="K7093" s="11">
        <v>159</v>
      </c>
      <c r="L7093" s="12">
        <v>0.3</v>
      </c>
      <c r="M7093" s="7">
        <f t="shared" si="331"/>
        <v>2015</v>
      </c>
      <c r="N7093" s="7">
        <f t="shared" si="332"/>
        <v>11</v>
      </c>
      <c r="O7093" s="30">
        <f t="shared" si="333"/>
        <v>111.3</v>
      </c>
    </row>
    <row r="7094" spans="2:15" x14ac:dyDescent="0.2">
      <c r="B7094" s="13">
        <v>58726</v>
      </c>
      <c r="C7094" s="14">
        <v>42335.306111111255</v>
      </c>
      <c r="D7094" s="7" t="s">
        <v>7</v>
      </c>
      <c r="E7094" s="13">
        <v>2189</v>
      </c>
      <c r="F7094" s="7" t="s">
        <v>48</v>
      </c>
      <c r="G7094" s="7" t="s">
        <v>11</v>
      </c>
      <c r="H7094" s="13">
        <v>11</v>
      </c>
      <c r="I7094" s="13">
        <f>IF(G7094="Male",VLOOKUP(H7094,'Shoe size conversion table'!$B$6:$D$22,2),VLOOKUP(H7094,'Shoe size conversion table'!$J$6:$L$22,2))</f>
        <v>44</v>
      </c>
      <c r="J7094" s="13">
        <f>IF(G7094="Male",VLOOKUP(H7094,'Shoe size conversion table'!$B$6:$D$22,3),VLOOKUP(H7094,'Shoe size conversion table'!$J$6:$L$22,3))</f>
        <v>10.5</v>
      </c>
      <c r="K7094" s="11">
        <v>169</v>
      </c>
      <c r="L7094" s="12">
        <v>0</v>
      </c>
      <c r="M7094" s="7">
        <f t="shared" si="331"/>
        <v>2015</v>
      </c>
      <c r="N7094" s="7">
        <f t="shared" si="332"/>
        <v>11</v>
      </c>
      <c r="O7094" s="30">
        <f t="shared" si="333"/>
        <v>169</v>
      </c>
    </row>
    <row r="7095" spans="2:15" x14ac:dyDescent="0.2">
      <c r="B7095" s="13">
        <v>58727</v>
      </c>
      <c r="C7095" s="14">
        <v>42335.506111111215</v>
      </c>
      <c r="D7095" s="7" t="s">
        <v>10</v>
      </c>
      <c r="E7095" s="13">
        <v>2153</v>
      </c>
      <c r="F7095" s="7" t="s">
        <v>35</v>
      </c>
      <c r="G7095" s="7" t="s">
        <v>11</v>
      </c>
      <c r="H7095" s="13">
        <v>11.5</v>
      </c>
      <c r="I7095" s="13" t="str">
        <f>IF(G7095="Male",VLOOKUP(H7095,'Shoe size conversion table'!$B$6:$D$22,2),VLOOKUP(H7095,'Shoe size conversion table'!$J$6:$L$22,2))</f>
        <v>44-45</v>
      </c>
      <c r="J7095" s="13">
        <f>IF(G7095="Male",VLOOKUP(H7095,'Shoe size conversion table'!$B$6:$D$22,3),VLOOKUP(H7095,'Shoe size conversion table'!$J$6:$L$22,3))</f>
        <v>11</v>
      </c>
      <c r="K7095" s="11">
        <v>169</v>
      </c>
      <c r="L7095" s="12">
        <v>0</v>
      </c>
      <c r="M7095" s="7">
        <f t="shared" si="331"/>
        <v>2015</v>
      </c>
      <c r="N7095" s="7">
        <f t="shared" si="332"/>
        <v>11</v>
      </c>
      <c r="O7095" s="30">
        <f t="shared" si="333"/>
        <v>169</v>
      </c>
    </row>
    <row r="7096" spans="2:15" x14ac:dyDescent="0.2">
      <c r="B7096" s="13">
        <v>58728</v>
      </c>
      <c r="C7096" s="14">
        <v>42335.516111111101</v>
      </c>
      <c r="D7096" s="7" t="s">
        <v>7</v>
      </c>
      <c r="E7096" s="13">
        <v>2191</v>
      </c>
      <c r="F7096" s="7" t="s">
        <v>46</v>
      </c>
      <c r="G7096" s="7" t="s">
        <v>11</v>
      </c>
      <c r="H7096" s="13">
        <v>9.5</v>
      </c>
      <c r="I7096" s="13" t="str">
        <f>IF(G7096="Male",VLOOKUP(H7096,'Shoe size conversion table'!$B$6:$D$22,2),VLOOKUP(H7096,'Shoe size conversion table'!$J$6:$L$22,2))</f>
        <v>42-43</v>
      </c>
      <c r="J7096" s="13">
        <f>IF(G7096="Male",VLOOKUP(H7096,'Shoe size conversion table'!$B$6:$D$22,3),VLOOKUP(H7096,'Shoe size conversion table'!$J$6:$L$22,3))</f>
        <v>9</v>
      </c>
      <c r="K7096" s="11">
        <v>139</v>
      </c>
      <c r="L7096" s="12">
        <v>0.1</v>
      </c>
      <c r="M7096" s="7">
        <f t="shared" si="331"/>
        <v>2015</v>
      </c>
      <c r="N7096" s="7">
        <f t="shared" si="332"/>
        <v>11</v>
      </c>
      <c r="O7096" s="30">
        <f t="shared" si="333"/>
        <v>125.10000000000001</v>
      </c>
    </row>
    <row r="7097" spans="2:15" x14ac:dyDescent="0.2">
      <c r="B7097" s="13">
        <v>58729</v>
      </c>
      <c r="C7097" s="14">
        <v>42335.546111111318</v>
      </c>
      <c r="D7097" s="7" t="s">
        <v>10</v>
      </c>
      <c r="E7097" s="13">
        <v>2168</v>
      </c>
      <c r="F7097" s="7" t="s">
        <v>34</v>
      </c>
      <c r="G7097" s="7" t="s">
        <v>11</v>
      </c>
      <c r="H7097" s="13">
        <v>9</v>
      </c>
      <c r="I7097" s="13">
        <f>IF(G7097="Male",VLOOKUP(H7097,'Shoe size conversion table'!$B$6:$D$22,2),VLOOKUP(H7097,'Shoe size conversion table'!$J$6:$L$22,2))</f>
        <v>42</v>
      </c>
      <c r="J7097" s="13">
        <f>IF(G7097="Male",VLOOKUP(H7097,'Shoe size conversion table'!$B$6:$D$22,3),VLOOKUP(H7097,'Shoe size conversion table'!$J$6:$L$22,3))</f>
        <v>8.5</v>
      </c>
      <c r="K7097" s="11">
        <v>159</v>
      </c>
      <c r="L7097" s="12">
        <v>0</v>
      </c>
      <c r="M7097" s="7">
        <f t="shared" si="331"/>
        <v>2015</v>
      </c>
      <c r="N7097" s="7">
        <f t="shared" si="332"/>
        <v>11</v>
      </c>
      <c r="O7097" s="30">
        <f t="shared" si="333"/>
        <v>159</v>
      </c>
    </row>
    <row r="7098" spans="2:15" x14ac:dyDescent="0.2">
      <c r="B7098" s="13">
        <v>58730</v>
      </c>
      <c r="C7098" s="14">
        <v>42335.746111111104</v>
      </c>
      <c r="D7098" s="7" t="s">
        <v>7</v>
      </c>
      <c r="E7098" s="13">
        <v>2221</v>
      </c>
      <c r="F7098" s="7" t="s">
        <v>49</v>
      </c>
      <c r="G7098" s="7" t="s">
        <v>11</v>
      </c>
      <c r="H7098" s="13">
        <v>10</v>
      </c>
      <c r="I7098" s="13">
        <f>IF(G7098="Male",VLOOKUP(H7098,'Shoe size conversion table'!$B$6:$D$22,2),VLOOKUP(H7098,'Shoe size conversion table'!$J$6:$L$22,2))</f>
        <v>43</v>
      </c>
      <c r="J7098" s="13">
        <f>IF(G7098="Male",VLOOKUP(H7098,'Shoe size conversion table'!$B$6:$D$22,3),VLOOKUP(H7098,'Shoe size conversion table'!$J$6:$L$22,3))</f>
        <v>9.5</v>
      </c>
      <c r="K7098" s="11">
        <v>199</v>
      </c>
      <c r="L7098" s="12">
        <v>0.3</v>
      </c>
      <c r="M7098" s="7">
        <f t="shared" si="331"/>
        <v>2015</v>
      </c>
      <c r="N7098" s="7">
        <f t="shared" si="332"/>
        <v>11</v>
      </c>
      <c r="O7098" s="30">
        <f t="shared" si="333"/>
        <v>139.29999999999998</v>
      </c>
    </row>
    <row r="7099" spans="2:15" x14ac:dyDescent="0.2">
      <c r="B7099" s="13">
        <v>58731</v>
      </c>
      <c r="C7099" s="14">
        <v>42335.756111111215</v>
      </c>
      <c r="D7099" s="7" t="s">
        <v>7</v>
      </c>
      <c r="E7099" s="13">
        <v>2153</v>
      </c>
      <c r="F7099" s="7" t="s">
        <v>49</v>
      </c>
      <c r="G7099" s="7" t="s">
        <v>11</v>
      </c>
      <c r="H7099" s="13">
        <v>10.5</v>
      </c>
      <c r="I7099" s="13" t="str">
        <f>IF(G7099="Male",VLOOKUP(H7099,'Shoe size conversion table'!$B$6:$D$22,2),VLOOKUP(H7099,'Shoe size conversion table'!$J$6:$L$22,2))</f>
        <v>43-44</v>
      </c>
      <c r="J7099" s="13">
        <f>IF(G7099="Male",VLOOKUP(H7099,'Shoe size conversion table'!$B$6:$D$22,3),VLOOKUP(H7099,'Shoe size conversion table'!$J$6:$L$22,3))</f>
        <v>10</v>
      </c>
      <c r="K7099" s="11">
        <v>179</v>
      </c>
      <c r="L7099" s="12">
        <v>0.1</v>
      </c>
      <c r="M7099" s="7">
        <f t="shared" si="331"/>
        <v>2015</v>
      </c>
      <c r="N7099" s="7">
        <f t="shared" si="332"/>
        <v>11</v>
      </c>
      <c r="O7099" s="30">
        <f t="shared" si="333"/>
        <v>161.1</v>
      </c>
    </row>
    <row r="7100" spans="2:15" x14ac:dyDescent="0.2">
      <c r="B7100" s="13">
        <v>58732</v>
      </c>
      <c r="C7100" s="14">
        <v>42335.816111111213</v>
      </c>
      <c r="D7100" s="7" t="s">
        <v>7</v>
      </c>
      <c r="E7100" s="13">
        <v>2242</v>
      </c>
      <c r="F7100" s="7" t="s">
        <v>44</v>
      </c>
      <c r="G7100" s="7" t="s">
        <v>11</v>
      </c>
      <c r="H7100" s="13">
        <v>10</v>
      </c>
      <c r="I7100" s="13">
        <f>IF(G7100="Male",VLOOKUP(H7100,'Shoe size conversion table'!$B$6:$D$22,2),VLOOKUP(H7100,'Shoe size conversion table'!$J$6:$L$22,2))</f>
        <v>43</v>
      </c>
      <c r="J7100" s="13">
        <f>IF(G7100="Male",VLOOKUP(H7100,'Shoe size conversion table'!$B$6:$D$22,3),VLOOKUP(H7100,'Shoe size conversion table'!$J$6:$L$22,3))</f>
        <v>9.5</v>
      </c>
      <c r="K7100" s="11">
        <v>129</v>
      </c>
      <c r="L7100" s="12">
        <v>0.3</v>
      </c>
      <c r="M7100" s="7">
        <f t="shared" si="331"/>
        <v>2015</v>
      </c>
      <c r="N7100" s="7">
        <f t="shared" si="332"/>
        <v>11</v>
      </c>
      <c r="O7100" s="30">
        <f t="shared" si="333"/>
        <v>90.3</v>
      </c>
    </row>
    <row r="7101" spans="2:15" x14ac:dyDescent="0.2">
      <c r="B7101" s="13">
        <v>58733</v>
      </c>
      <c r="C7101" s="14">
        <v>42335.886111111249</v>
      </c>
      <c r="D7101" s="7" t="s">
        <v>7</v>
      </c>
      <c r="E7101" s="13">
        <v>2221</v>
      </c>
      <c r="F7101" s="7" t="s">
        <v>48</v>
      </c>
      <c r="G7101" s="7" t="s">
        <v>12</v>
      </c>
      <c r="H7101" s="13">
        <v>9</v>
      </c>
      <c r="I7101" s="13" t="str">
        <f>IF(G7101="Male",VLOOKUP(H7101,'Shoe size conversion table'!$B$6:$D$22,2),VLOOKUP(H7101,'Shoe size conversion table'!$J$6:$L$22,2))</f>
        <v>39-40</v>
      </c>
      <c r="J7101" s="13">
        <f>IF(G7101="Male",VLOOKUP(H7101,'Shoe size conversion table'!$B$6:$D$22,3),VLOOKUP(H7101,'Shoe size conversion table'!$J$6:$L$22,3))</f>
        <v>7</v>
      </c>
      <c r="K7101" s="11">
        <v>159</v>
      </c>
      <c r="L7101" s="12">
        <v>0.2</v>
      </c>
      <c r="M7101" s="7">
        <f t="shared" si="331"/>
        <v>2015</v>
      </c>
      <c r="N7101" s="7">
        <f t="shared" si="332"/>
        <v>11</v>
      </c>
      <c r="O7101" s="30">
        <f t="shared" si="333"/>
        <v>127.2</v>
      </c>
    </row>
    <row r="7102" spans="2:15" x14ac:dyDescent="0.2">
      <c r="B7102" s="13">
        <v>58734</v>
      </c>
      <c r="C7102" s="14">
        <v>42335.946111111101</v>
      </c>
      <c r="D7102" s="7" t="s">
        <v>9</v>
      </c>
      <c r="E7102" s="13">
        <v>2220</v>
      </c>
      <c r="F7102" s="7" t="s">
        <v>62</v>
      </c>
      <c r="G7102" s="7" t="s">
        <v>11</v>
      </c>
      <c r="H7102" s="13">
        <v>6.5</v>
      </c>
      <c r="I7102" s="13">
        <f>IF(G7102="Male",VLOOKUP(H7102,'Shoe size conversion table'!$B$6:$D$22,2),VLOOKUP(H7102,'Shoe size conversion table'!$J$6:$L$22,2))</f>
        <v>39</v>
      </c>
      <c r="J7102" s="13">
        <f>IF(G7102="Male",VLOOKUP(H7102,'Shoe size conversion table'!$B$6:$D$22,3),VLOOKUP(H7102,'Shoe size conversion table'!$J$6:$L$22,3))</f>
        <v>6</v>
      </c>
      <c r="K7102" s="11">
        <v>199</v>
      </c>
      <c r="L7102" s="12">
        <v>0</v>
      </c>
      <c r="M7102" s="7">
        <f t="shared" si="331"/>
        <v>2015</v>
      </c>
      <c r="N7102" s="7">
        <f t="shared" si="332"/>
        <v>11</v>
      </c>
      <c r="O7102" s="30">
        <f t="shared" si="333"/>
        <v>199</v>
      </c>
    </row>
    <row r="7103" spans="2:15" x14ac:dyDescent="0.2">
      <c r="B7103" s="13">
        <v>58735</v>
      </c>
      <c r="C7103" s="14">
        <v>42335.956111111213</v>
      </c>
      <c r="D7103" s="7" t="s">
        <v>8</v>
      </c>
      <c r="E7103" s="13">
        <v>2161</v>
      </c>
      <c r="F7103" s="7" t="s">
        <v>39</v>
      </c>
      <c r="G7103" s="7" t="s">
        <v>11</v>
      </c>
      <c r="H7103" s="13">
        <v>9.5</v>
      </c>
      <c r="I7103" s="13" t="str">
        <f>IF(G7103="Male",VLOOKUP(H7103,'Shoe size conversion table'!$B$6:$D$22,2),VLOOKUP(H7103,'Shoe size conversion table'!$J$6:$L$22,2))</f>
        <v>42-43</v>
      </c>
      <c r="J7103" s="13">
        <f>IF(G7103="Male",VLOOKUP(H7103,'Shoe size conversion table'!$B$6:$D$22,3),VLOOKUP(H7103,'Shoe size conversion table'!$J$6:$L$22,3))</f>
        <v>9</v>
      </c>
      <c r="K7103" s="11">
        <v>189</v>
      </c>
      <c r="L7103" s="12">
        <v>0.1</v>
      </c>
      <c r="M7103" s="7">
        <f t="shared" si="331"/>
        <v>2015</v>
      </c>
      <c r="N7103" s="7">
        <f t="shared" si="332"/>
        <v>11</v>
      </c>
      <c r="O7103" s="30">
        <f t="shared" si="333"/>
        <v>170.1</v>
      </c>
    </row>
    <row r="7104" spans="2:15" x14ac:dyDescent="0.2">
      <c r="B7104" s="13">
        <v>58736</v>
      </c>
      <c r="C7104" s="14">
        <v>42336.006111111252</v>
      </c>
      <c r="D7104" s="7" t="s">
        <v>7</v>
      </c>
      <c r="E7104" s="13">
        <v>2175</v>
      </c>
      <c r="F7104" s="7" t="s">
        <v>48</v>
      </c>
      <c r="G7104" s="7" t="s">
        <v>11</v>
      </c>
      <c r="H7104" s="13">
        <v>9</v>
      </c>
      <c r="I7104" s="13">
        <f>IF(G7104="Male",VLOOKUP(H7104,'Shoe size conversion table'!$B$6:$D$22,2),VLOOKUP(H7104,'Shoe size conversion table'!$J$6:$L$22,2))</f>
        <v>42</v>
      </c>
      <c r="J7104" s="13">
        <f>IF(G7104="Male",VLOOKUP(H7104,'Shoe size conversion table'!$B$6:$D$22,3),VLOOKUP(H7104,'Shoe size conversion table'!$J$6:$L$22,3))</f>
        <v>8.5</v>
      </c>
      <c r="K7104" s="11">
        <v>139</v>
      </c>
      <c r="L7104" s="12">
        <v>0.3</v>
      </c>
      <c r="M7104" s="7">
        <f t="shared" si="331"/>
        <v>2015</v>
      </c>
      <c r="N7104" s="7">
        <f t="shared" si="332"/>
        <v>11</v>
      </c>
      <c r="O7104" s="30">
        <f t="shared" si="333"/>
        <v>97.3</v>
      </c>
    </row>
    <row r="7105" spans="2:15" x14ac:dyDescent="0.2">
      <c r="B7105" s="13">
        <v>58737</v>
      </c>
      <c r="C7105" s="14">
        <v>42336.036111111251</v>
      </c>
      <c r="D7105" s="7" t="s">
        <v>7</v>
      </c>
      <c r="E7105" s="13">
        <v>2181</v>
      </c>
      <c r="F7105" s="7" t="s">
        <v>49</v>
      </c>
      <c r="G7105" s="7" t="s">
        <v>11</v>
      </c>
      <c r="H7105" s="13">
        <v>10</v>
      </c>
      <c r="I7105" s="13">
        <f>IF(G7105="Male",VLOOKUP(H7105,'Shoe size conversion table'!$B$6:$D$22,2),VLOOKUP(H7105,'Shoe size conversion table'!$J$6:$L$22,2))</f>
        <v>43</v>
      </c>
      <c r="J7105" s="13">
        <f>IF(G7105="Male",VLOOKUP(H7105,'Shoe size conversion table'!$B$6:$D$22,3),VLOOKUP(H7105,'Shoe size conversion table'!$J$6:$L$22,3))</f>
        <v>9.5</v>
      </c>
      <c r="K7105" s="11">
        <v>169</v>
      </c>
      <c r="L7105" s="12">
        <v>0.5</v>
      </c>
      <c r="M7105" s="7">
        <f t="shared" si="331"/>
        <v>2015</v>
      </c>
      <c r="N7105" s="7">
        <f t="shared" si="332"/>
        <v>11</v>
      </c>
      <c r="O7105" s="30">
        <f t="shared" si="333"/>
        <v>84.5</v>
      </c>
    </row>
    <row r="7106" spans="2:15" x14ac:dyDescent="0.2">
      <c r="B7106" s="13">
        <v>58738</v>
      </c>
      <c r="C7106" s="14">
        <v>42336.036111111251</v>
      </c>
      <c r="D7106" s="7" t="s">
        <v>10</v>
      </c>
      <c r="E7106" s="13">
        <v>2176</v>
      </c>
      <c r="F7106" s="7" t="s">
        <v>34</v>
      </c>
      <c r="G7106" s="7" t="s">
        <v>11</v>
      </c>
      <c r="H7106" s="13">
        <v>9</v>
      </c>
      <c r="I7106" s="13">
        <f>IF(G7106="Male",VLOOKUP(H7106,'Shoe size conversion table'!$B$6:$D$22,2),VLOOKUP(H7106,'Shoe size conversion table'!$J$6:$L$22,2))</f>
        <v>42</v>
      </c>
      <c r="J7106" s="13">
        <f>IF(G7106="Male",VLOOKUP(H7106,'Shoe size conversion table'!$B$6:$D$22,3),VLOOKUP(H7106,'Shoe size conversion table'!$J$6:$L$22,3))</f>
        <v>8.5</v>
      </c>
      <c r="K7106" s="11">
        <v>139</v>
      </c>
      <c r="L7106" s="12">
        <v>0</v>
      </c>
      <c r="M7106" s="7">
        <f t="shared" si="331"/>
        <v>2015</v>
      </c>
      <c r="N7106" s="7">
        <f t="shared" si="332"/>
        <v>11</v>
      </c>
      <c r="O7106" s="30">
        <f t="shared" si="333"/>
        <v>139</v>
      </c>
    </row>
    <row r="7107" spans="2:15" x14ac:dyDescent="0.2">
      <c r="B7107" s="13">
        <v>58739</v>
      </c>
      <c r="C7107" s="14">
        <v>42336.216111111215</v>
      </c>
      <c r="D7107" s="7" t="s">
        <v>9</v>
      </c>
      <c r="E7107" s="13">
        <v>2194</v>
      </c>
      <c r="F7107" s="7" t="s">
        <v>58</v>
      </c>
      <c r="G7107" s="7" t="s">
        <v>11</v>
      </c>
      <c r="H7107" s="13">
        <v>10.5</v>
      </c>
      <c r="I7107" s="13" t="str">
        <f>IF(G7107="Male",VLOOKUP(H7107,'Shoe size conversion table'!$B$6:$D$22,2),VLOOKUP(H7107,'Shoe size conversion table'!$J$6:$L$22,2))</f>
        <v>43-44</v>
      </c>
      <c r="J7107" s="13">
        <f>IF(G7107="Male",VLOOKUP(H7107,'Shoe size conversion table'!$B$6:$D$22,3),VLOOKUP(H7107,'Shoe size conversion table'!$J$6:$L$22,3))</f>
        <v>10</v>
      </c>
      <c r="K7107" s="11">
        <v>199</v>
      </c>
      <c r="L7107" s="12">
        <v>0.2</v>
      </c>
      <c r="M7107" s="7">
        <f t="shared" si="331"/>
        <v>2015</v>
      </c>
      <c r="N7107" s="7">
        <f t="shared" si="332"/>
        <v>11</v>
      </c>
      <c r="O7107" s="30">
        <f t="shared" si="333"/>
        <v>159.20000000000002</v>
      </c>
    </row>
    <row r="7108" spans="2:15" x14ac:dyDescent="0.2">
      <c r="B7108" s="13">
        <v>58740</v>
      </c>
      <c r="C7108" s="14">
        <v>42336.236111111313</v>
      </c>
      <c r="D7108" s="7" t="s">
        <v>7</v>
      </c>
      <c r="E7108" s="13">
        <v>2222</v>
      </c>
      <c r="F7108" s="7" t="s">
        <v>52</v>
      </c>
      <c r="G7108" s="7" t="s">
        <v>11</v>
      </c>
      <c r="H7108" s="13">
        <v>8.5</v>
      </c>
      <c r="I7108" s="13" t="str">
        <f>IF(G7108="Male",VLOOKUP(H7108,'Shoe size conversion table'!$B$6:$D$22,2),VLOOKUP(H7108,'Shoe size conversion table'!$J$6:$L$22,2))</f>
        <v>41-42</v>
      </c>
      <c r="J7108" s="13">
        <f>IF(G7108="Male",VLOOKUP(H7108,'Shoe size conversion table'!$B$6:$D$22,3),VLOOKUP(H7108,'Shoe size conversion table'!$J$6:$L$22,3))</f>
        <v>8</v>
      </c>
      <c r="K7108" s="11">
        <v>199</v>
      </c>
      <c r="L7108" s="12">
        <v>0</v>
      </c>
      <c r="M7108" s="7">
        <f t="shared" si="331"/>
        <v>2015</v>
      </c>
      <c r="N7108" s="7">
        <f t="shared" si="332"/>
        <v>11</v>
      </c>
      <c r="O7108" s="30">
        <f t="shared" si="333"/>
        <v>199</v>
      </c>
    </row>
    <row r="7109" spans="2:15" x14ac:dyDescent="0.2">
      <c r="B7109" s="13">
        <v>58741</v>
      </c>
      <c r="C7109" s="14">
        <v>42336.426111111214</v>
      </c>
      <c r="D7109" s="7" t="s">
        <v>7</v>
      </c>
      <c r="E7109" s="13">
        <v>2241</v>
      </c>
      <c r="F7109" s="7" t="s">
        <v>50</v>
      </c>
      <c r="G7109" s="7" t="s">
        <v>11</v>
      </c>
      <c r="H7109" s="13">
        <v>7</v>
      </c>
      <c r="I7109" s="13">
        <f>IF(G7109="Male",VLOOKUP(H7109,'Shoe size conversion table'!$B$6:$D$22,2),VLOOKUP(H7109,'Shoe size conversion table'!$J$6:$L$22,2))</f>
        <v>40</v>
      </c>
      <c r="J7109" s="13">
        <f>IF(G7109="Male",VLOOKUP(H7109,'Shoe size conversion table'!$B$6:$D$22,3),VLOOKUP(H7109,'Shoe size conversion table'!$J$6:$L$22,3))</f>
        <v>6.5</v>
      </c>
      <c r="K7109" s="11">
        <v>159</v>
      </c>
      <c r="L7109" s="12">
        <v>0</v>
      </c>
      <c r="M7109" s="7">
        <f t="shared" ref="M7109:M7172" si="334">YEAR(C7109)</f>
        <v>2015</v>
      </c>
      <c r="N7109" s="7">
        <f t="shared" si="332"/>
        <v>11</v>
      </c>
      <c r="O7109" s="30">
        <f t="shared" si="333"/>
        <v>159</v>
      </c>
    </row>
    <row r="7110" spans="2:15" x14ac:dyDescent="0.2">
      <c r="B7110" s="13">
        <v>58742</v>
      </c>
      <c r="C7110" s="14">
        <v>42336.516111111101</v>
      </c>
      <c r="D7110" s="7" t="s">
        <v>7</v>
      </c>
      <c r="E7110" s="13">
        <v>2241</v>
      </c>
      <c r="F7110" s="7" t="s">
        <v>49</v>
      </c>
      <c r="G7110" s="7" t="s">
        <v>11</v>
      </c>
      <c r="H7110" s="13">
        <v>7.5</v>
      </c>
      <c r="I7110" s="13" t="str">
        <f>IF(G7110="Male",VLOOKUP(H7110,'Shoe size conversion table'!$B$6:$D$22,2),VLOOKUP(H7110,'Shoe size conversion table'!$J$6:$L$22,2))</f>
        <v>40-41</v>
      </c>
      <c r="J7110" s="13">
        <f>IF(G7110="Male",VLOOKUP(H7110,'Shoe size conversion table'!$B$6:$D$22,3),VLOOKUP(H7110,'Shoe size conversion table'!$J$6:$L$22,3))</f>
        <v>7</v>
      </c>
      <c r="K7110" s="11">
        <v>169</v>
      </c>
      <c r="L7110" s="12">
        <v>0</v>
      </c>
      <c r="M7110" s="7">
        <f t="shared" si="334"/>
        <v>2015</v>
      </c>
      <c r="N7110" s="7">
        <f t="shared" ref="N7110:N7173" si="335">MONTH(C7110:C22077)</f>
        <v>11</v>
      </c>
      <c r="O7110" s="30">
        <f t="shared" ref="O7110:O7173" si="336">K7110*(1-L7110)</f>
        <v>169</v>
      </c>
    </row>
    <row r="7111" spans="2:15" x14ac:dyDescent="0.2">
      <c r="B7111" s="13">
        <v>58743</v>
      </c>
      <c r="C7111" s="14">
        <v>42336.616111111311</v>
      </c>
      <c r="D7111" s="7" t="s">
        <v>10</v>
      </c>
      <c r="E7111" s="13">
        <v>2164</v>
      </c>
      <c r="F7111" s="7" t="s">
        <v>34</v>
      </c>
      <c r="G7111" s="7" t="s">
        <v>12</v>
      </c>
      <c r="H7111" s="13">
        <v>9.5</v>
      </c>
      <c r="I7111" s="13">
        <f>IF(G7111="Male",VLOOKUP(H7111,'Shoe size conversion table'!$B$6:$D$22,2),VLOOKUP(H7111,'Shoe size conversion table'!$J$6:$L$22,2))</f>
        <v>40</v>
      </c>
      <c r="J7111" s="13">
        <f>IF(G7111="Male",VLOOKUP(H7111,'Shoe size conversion table'!$B$6:$D$22,3),VLOOKUP(H7111,'Shoe size conversion table'!$J$6:$L$22,3))</f>
        <v>7.5</v>
      </c>
      <c r="K7111" s="11">
        <v>169</v>
      </c>
      <c r="L7111" s="12">
        <v>0</v>
      </c>
      <c r="M7111" s="7">
        <f t="shared" si="334"/>
        <v>2015</v>
      </c>
      <c r="N7111" s="7">
        <f t="shared" si="335"/>
        <v>11</v>
      </c>
      <c r="O7111" s="30">
        <f t="shared" si="336"/>
        <v>169</v>
      </c>
    </row>
    <row r="7112" spans="2:15" x14ac:dyDescent="0.2">
      <c r="B7112" s="13">
        <v>58744</v>
      </c>
      <c r="C7112" s="14">
        <v>42336.616111111311</v>
      </c>
      <c r="D7112" s="7" t="s">
        <v>7</v>
      </c>
      <c r="E7112" s="13">
        <v>2224</v>
      </c>
      <c r="F7112" s="7" t="s">
        <v>51</v>
      </c>
      <c r="G7112" s="7" t="s">
        <v>11</v>
      </c>
      <c r="H7112" s="13">
        <v>6.5</v>
      </c>
      <c r="I7112" s="13">
        <f>IF(G7112="Male",VLOOKUP(H7112,'Shoe size conversion table'!$B$6:$D$22,2),VLOOKUP(H7112,'Shoe size conversion table'!$J$6:$L$22,2))</f>
        <v>39</v>
      </c>
      <c r="J7112" s="13">
        <f>IF(G7112="Male",VLOOKUP(H7112,'Shoe size conversion table'!$B$6:$D$22,3),VLOOKUP(H7112,'Shoe size conversion table'!$J$6:$L$22,3))</f>
        <v>6</v>
      </c>
      <c r="K7112" s="11">
        <v>149</v>
      </c>
      <c r="L7112" s="12">
        <v>0.2</v>
      </c>
      <c r="M7112" s="7">
        <f t="shared" si="334"/>
        <v>2015</v>
      </c>
      <c r="N7112" s="7">
        <f t="shared" si="335"/>
        <v>11</v>
      </c>
      <c r="O7112" s="30">
        <f t="shared" si="336"/>
        <v>119.2</v>
      </c>
    </row>
    <row r="7113" spans="2:15" x14ac:dyDescent="0.2">
      <c r="B7113" s="13">
        <v>58745</v>
      </c>
      <c r="C7113" s="14">
        <v>42336.646111111106</v>
      </c>
      <c r="D7113" s="7" t="s">
        <v>10</v>
      </c>
      <c r="E7113" s="13">
        <v>2217</v>
      </c>
      <c r="F7113" s="7" t="s">
        <v>35</v>
      </c>
      <c r="G7113" s="7" t="s">
        <v>12</v>
      </c>
      <c r="H7113" s="13">
        <v>8.5</v>
      </c>
      <c r="I7113" s="13">
        <f>IF(G7113="Male",VLOOKUP(H7113,'Shoe size conversion table'!$B$6:$D$22,2),VLOOKUP(H7113,'Shoe size conversion table'!$J$6:$L$22,2))</f>
        <v>39</v>
      </c>
      <c r="J7113" s="13">
        <f>IF(G7113="Male",VLOOKUP(H7113,'Shoe size conversion table'!$B$6:$D$22,3),VLOOKUP(H7113,'Shoe size conversion table'!$J$6:$L$22,3))</f>
        <v>6.5</v>
      </c>
      <c r="K7113" s="11">
        <v>169</v>
      </c>
      <c r="L7113" s="12">
        <v>0</v>
      </c>
      <c r="M7113" s="7">
        <f t="shared" si="334"/>
        <v>2015</v>
      </c>
      <c r="N7113" s="7">
        <f t="shared" si="335"/>
        <v>11</v>
      </c>
      <c r="O7113" s="30">
        <f t="shared" si="336"/>
        <v>169</v>
      </c>
    </row>
    <row r="7114" spans="2:15" x14ac:dyDescent="0.2">
      <c r="B7114" s="13">
        <v>58746</v>
      </c>
      <c r="C7114" s="14">
        <v>42336.676111111214</v>
      </c>
      <c r="D7114" s="7" t="s">
        <v>7</v>
      </c>
      <c r="E7114" s="13">
        <v>2185</v>
      </c>
      <c r="F7114" s="7" t="s">
        <v>44</v>
      </c>
      <c r="G7114" s="7" t="s">
        <v>12</v>
      </c>
      <c r="H7114" s="13">
        <v>8</v>
      </c>
      <c r="I7114" s="13" t="str">
        <f>IF(G7114="Male",VLOOKUP(H7114,'Shoe size conversion table'!$B$6:$D$22,2),VLOOKUP(H7114,'Shoe size conversion table'!$J$6:$L$22,2))</f>
        <v>38-39</v>
      </c>
      <c r="J7114" s="13">
        <f>IF(G7114="Male",VLOOKUP(H7114,'Shoe size conversion table'!$B$6:$D$22,3),VLOOKUP(H7114,'Shoe size conversion table'!$J$6:$L$22,3))</f>
        <v>6</v>
      </c>
      <c r="K7114" s="11">
        <v>179</v>
      </c>
      <c r="L7114" s="12">
        <v>0.1</v>
      </c>
      <c r="M7114" s="7">
        <f t="shared" si="334"/>
        <v>2015</v>
      </c>
      <c r="N7114" s="7">
        <f t="shared" si="335"/>
        <v>11</v>
      </c>
      <c r="O7114" s="30">
        <f t="shared" si="336"/>
        <v>161.1</v>
      </c>
    </row>
    <row r="7115" spans="2:15" x14ac:dyDescent="0.2">
      <c r="B7115" s="13">
        <v>58747</v>
      </c>
      <c r="C7115" s="14">
        <v>42336.74611111125</v>
      </c>
      <c r="D7115" s="7" t="s">
        <v>10</v>
      </c>
      <c r="E7115" s="13">
        <v>2183</v>
      </c>
      <c r="F7115" s="7" t="s">
        <v>35</v>
      </c>
      <c r="G7115" s="7" t="s">
        <v>11</v>
      </c>
      <c r="H7115" s="13">
        <v>8.5</v>
      </c>
      <c r="I7115" s="13" t="str">
        <f>IF(G7115="Male",VLOOKUP(H7115,'Shoe size conversion table'!$B$6:$D$22,2),VLOOKUP(H7115,'Shoe size conversion table'!$J$6:$L$22,2))</f>
        <v>41-42</v>
      </c>
      <c r="J7115" s="13">
        <f>IF(G7115="Male",VLOOKUP(H7115,'Shoe size conversion table'!$B$6:$D$22,3),VLOOKUP(H7115,'Shoe size conversion table'!$J$6:$L$22,3))</f>
        <v>8</v>
      </c>
      <c r="K7115" s="11">
        <v>159</v>
      </c>
      <c r="L7115" s="12">
        <v>0.2</v>
      </c>
      <c r="M7115" s="7">
        <f t="shared" si="334"/>
        <v>2015</v>
      </c>
      <c r="N7115" s="7">
        <f t="shared" si="335"/>
        <v>11</v>
      </c>
      <c r="O7115" s="30">
        <f t="shared" si="336"/>
        <v>127.2</v>
      </c>
    </row>
    <row r="7116" spans="2:15" x14ac:dyDescent="0.2">
      <c r="B7116" s="13">
        <v>58748</v>
      </c>
      <c r="C7116" s="14">
        <v>42336.766111111312</v>
      </c>
      <c r="D7116" s="7" t="s">
        <v>7</v>
      </c>
      <c r="E7116" s="13">
        <v>2161</v>
      </c>
      <c r="F7116" s="7" t="s">
        <v>50</v>
      </c>
      <c r="G7116" s="7" t="s">
        <v>11</v>
      </c>
      <c r="H7116" s="13">
        <v>9.5</v>
      </c>
      <c r="I7116" s="13" t="str">
        <f>IF(G7116="Male",VLOOKUP(H7116,'Shoe size conversion table'!$B$6:$D$22,2),VLOOKUP(H7116,'Shoe size conversion table'!$J$6:$L$22,2))</f>
        <v>42-43</v>
      </c>
      <c r="J7116" s="13">
        <f>IF(G7116="Male",VLOOKUP(H7116,'Shoe size conversion table'!$B$6:$D$22,3),VLOOKUP(H7116,'Shoe size conversion table'!$J$6:$L$22,3))</f>
        <v>9</v>
      </c>
      <c r="K7116" s="11">
        <v>129</v>
      </c>
      <c r="L7116" s="12">
        <v>0</v>
      </c>
      <c r="M7116" s="7">
        <f t="shared" si="334"/>
        <v>2015</v>
      </c>
      <c r="N7116" s="7">
        <f t="shared" si="335"/>
        <v>11</v>
      </c>
      <c r="O7116" s="30">
        <f t="shared" si="336"/>
        <v>129</v>
      </c>
    </row>
    <row r="7117" spans="2:15" x14ac:dyDescent="0.2">
      <c r="B7117" s="13">
        <v>58749</v>
      </c>
      <c r="C7117" s="14">
        <v>42336.956111111213</v>
      </c>
      <c r="D7117" s="7" t="s">
        <v>8</v>
      </c>
      <c r="E7117" s="13">
        <v>2214</v>
      </c>
      <c r="F7117" s="7" t="s">
        <v>42</v>
      </c>
      <c r="G7117" s="7" t="s">
        <v>12</v>
      </c>
      <c r="H7117" s="13">
        <v>7.5</v>
      </c>
      <c r="I7117" s="13">
        <f>IF(G7117="Male",VLOOKUP(H7117,'Shoe size conversion table'!$B$6:$D$22,2),VLOOKUP(H7117,'Shoe size conversion table'!$J$6:$L$22,2))</f>
        <v>38</v>
      </c>
      <c r="J7117" s="13">
        <f>IF(G7117="Male",VLOOKUP(H7117,'Shoe size conversion table'!$B$6:$D$22,3),VLOOKUP(H7117,'Shoe size conversion table'!$J$6:$L$22,3))</f>
        <v>5.5</v>
      </c>
      <c r="K7117" s="11">
        <v>199</v>
      </c>
      <c r="L7117" s="12">
        <v>0</v>
      </c>
      <c r="M7117" s="7">
        <f t="shared" si="334"/>
        <v>2015</v>
      </c>
      <c r="N7117" s="7">
        <f t="shared" si="335"/>
        <v>11</v>
      </c>
      <c r="O7117" s="30">
        <f t="shared" si="336"/>
        <v>199</v>
      </c>
    </row>
    <row r="7118" spans="2:15" x14ac:dyDescent="0.2">
      <c r="B7118" s="13">
        <v>58750</v>
      </c>
      <c r="C7118" s="14">
        <v>42337.036111111251</v>
      </c>
      <c r="D7118" s="7" t="s">
        <v>10</v>
      </c>
      <c r="E7118" s="13">
        <v>2213</v>
      </c>
      <c r="F7118" s="7" t="s">
        <v>35</v>
      </c>
      <c r="G7118" s="7" t="s">
        <v>12</v>
      </c>
      <c r="H7118" s="13">
        <v>7</v>
      </c>
      <c r="I7118" s="13" t="str">
        <f>IF(G7118="Male",VLOOKUP(H7118,'Shoe size conversion table'!$B$6:$D$22,2),VLOOKUP(H7118,'Shoe size conversion table'!$J$6:$L$22,2))</f>
        <v>37-38</v>
      </c>
      <c r="J7118" s="13">
        <f>IF(G7118="Male",VLOOKUP(H7118,'Shoe size conversion table'!$B$6:$D$22,3),VLOOKUP(H7118,'Shoe size conversion table'!$J$6:$L$22,3))</f>
        <v>5</v>
      </c>
      <c r="K7118" s="11">
        <v>159</v>
      </c>
      <c r="L7118" s="12">
        <v>0</v>
      </c>
      <c r="M7118" s="7">
        <f t="shared" si="334"/>
        <v>2015</v>
      </c>
      <c r="N7118" s="7">
        <f t="shared" si="335"/>
        <v>11</v>
      </c>
      <c r="O7118" s="30">
        <f t="shared" si="336"/>
        <v>159</v>
      </c>
    </row>
    <row r="7119" spans="2:15" x14ac:dyDescent="0.2">
      <c r="B7119" s="13">
        <v>58751</v>
      </c>
      <c r="C7119" s="14">
        <v>42337.126111111313</v>
      </c>
      <c r="D7119" s="7" t="s">
        <v>7</v>
      </c>
      <c r="E7119" s="13">
        <v>2157</v>
      </c>
      <c r="F7119" s="7" t="s">
        <v>53</v>
      </c>
      <c r="G7119" s="7" t="s">
        <v>11</v>
      </c>
      <c r="H7119" s="13">
        <v>9</v>
      </c>
      <c r="I7119" s="13">
        <f>IF(G7119="Male",VLOOKUP(H7119,'Shoe size conversion table'!$B$6:$D$22,2),VLOOKUP(H7119,'Shoe size conversion table'!$J$6:$L$22,2))</f>
        <v>42</v>
      </c>
      <c r="J7119" s="13">
        <f>IF(G7119="Male",VLOOKUP(H7119,'Shoe size conversion table'!$B$6:$D$22,3),VLOOKUP(H7119,'Shoe size conversion table'!$J$6:$L$22,3))</f>
        <v>8.5</v>
      </c>
      <c r="K7119" s="11">
        <v>199</v>
      </c>
      <c r="L7119" s="12">
        <v>0</v>
      </c>
      <c r="M7119" s="7">
        <f t="shared" si="334"/>
        <v>2015</v>
      </c>
      <c r="N7119" s="7">
        <f t="shared" si="335"/>
        <v>11</v>
      </c>
      <c r="O7119" s="30">
        <f t="shared" si="336"/>
        <v>199</v>
      </c>
    </row>
    <row r="7120" spans="2:15" x14ac:dyDescent="0.2">
      <c r="B7120" s="13">
        <v>58752</v>
      </c>
      <c r="C7120" s="14">
        <v>42337.216111111215</v>
      </c>
      <c r="D7120" s="7" t="s">
        <v>9</v>
      </c>
      <c r="E7120" s="13">
        <v>2172</v>
      </c>
      <c r="F7120" s="7" t="s">
        <v>61</v>
      </c>
      <c r="G7120" s="7" t="s">
        <v>11</v>
      </c>
      <c r="H7120" s="13">
        <v>8</v>
      </c>
      <c r="I7120" s="13">
        <f>IF(G7120="Male",VLOOKUP(H7120,'Shoe size conversion table'!$B$6:$D$22,2),VLOOKUP(H7120,'Shoe size conversion table'!$J$6:$L$22,2))</f>
        <v>41</v>
      </c>
      <c r="J7120" s="13">
        <f>IF(G7120="Male",VLOOKUP(H7120,'Shoe size conversion table'!$B$6:$D$22,3),VLOOKUP(H7120,'Shoe size conversion table'!$J$6:$L$22,3))</f>
        <v>7.5</v>
      </c>
      <c r="K7120" s="11">
        <v>149</v>
      </c>
      <c r="L7120" s="12">
        <v>0.3</v>
      </c>
      <c r="M7120" s="7">
        <f t="shared" si="334"/>
        <v>2015</v>
      </c>
      <c r="N7120" s="7">
        <f t="shared" si="335"/>
        <v>11</v>
      </c>
      <c r="O7120" s="30">
        <f t="shared" si="336"/>
        <v>104.3</v>
      </c>
    </row>
    <row r="7121" spans="2:15" x14ac:dyDescent="0.2">
      <c r="B7121" s="13">
        <v>58753</v>
      </c>
      <c r="C7121" s="14">
        <v>42337.236111111313</v>
      </c>
      <c r="D7121" s="7" t="s">
        <v>7</v>
      </c>
      <c r="E7121" s="13">
        <v>2218</v>
      </c>
      <c r="F7121" s="7" t="s">
        <v>54</v>
      </c>
      <c r="G7121" s="7" t="s">
        <v>11</v>
      </c>
      <c r="H7121" s="13">
        <v>10.5</v>
      </c>
      <c r="I7121" s="13" t="str">
        <f>IF(G7121="Male",VLOOKUP(H7121,'Shoe size conversion table'!$B$6:$D$22,2),VLOOKUP(H7121,'Shoe size conversion table'!$J$6:$L$22,2))</f>
        <v>43-44</v>
      </c>
      <c r="J7121" s="13">
        <f>IF(G7121="Male",VLOOKUP(H7121,'Shoe size conversion table'!$B$6:$D$22,3),VLOOKUP(H7121,'Shoe size conversion table'!$J$6:$L$22,3))</f>
        <v>10</v>
      </c>
      <c r="K7121" s="11">
        <v>189</v>
      </c>
      <c r="L7121" s="12">
        <v>0</v>
      </c>
      <c r="M7121" s="7">
        <f t="shared" si="334"/>
        <v>2015</v>
      </c>
      <c r="N7121" s="7">
        <f t="shared" si="335"/>
        <v>11</v>
      </c>
      <c r="O7121" s="30">
        <f t="shared" si="336"/>
        <v>189</v>
      </c>
    </row>
    <row r="7122" spans="2:15" x14ac:dyDescent="0.2">
      <c r="B7122" s="13">
        <v>58754</v>
      </c>
      <c r="C7122" s="14">
        <v>42337.456111111314</v>
      </c>
      <c r="D7122" s="7" t="s">
        <v>7</v>
      </c>
      <c r="E7122" s="13">
        <v>2155</v>
      </c>
      <c r="F7122" s="7" t="s">
        <v>54</v>
      </c>
      <c r="G7122" s="7" t="s">
        <v>11</v>
      </c>
      <c r="H7122" s="13">
        <v>9.5</v>
      </c>
      <c r="I7122" s="13" t="str">
        <f>IF(G7122="Male",VLOOKUP(H7122,'Shoe size conversion table'!$B$6:$D$22,2),VLOOKUP(H7122,'Shoe size conversion table'!$J$6:$L$22,2))</f>
        <v>42-43</v>
      </c>
      <c r="J7122" s="13">
        <f>IF(G7122="Male",VLOOKUP(H7122,'Shoe size conversion table'!$B$6:$D$22,3),VLOOKUP(H7122,'Shoe size conversion table'!$J$6:$L$22,3))</f>
        <v>9</v>
      </c>
      <c r="K7122" s="11">
        <v>179</v>
      </c>
      <c r="L7122" s="12">
        <v>0</v>
      </c>
      <c r="M7122" s="7">
        <f t="shared" si="334"/>
        <v>2015</v>
      </c>
      <c r="N7122" s="7">
        <f t="shared" si="335"/>
        <v>11</v>
      </c>
      <c r="O7122" s="30">
        <f t="shared" si="336"/>
        <v>179</v>
      </c>
    </row>
    <row r="7123" spans="2:15" x14ac:dyDescent="0.2">
      <c r="B7123" s="13">
        <v>58755</v>
      </c>
      <c r="C7123" s="14">
        <v>42337.486111111102</v>
      </c>
      <c r="D7123" s="7" t="s">
        <v>9</v>
      </c>
      <c r="E7123" s="13">
        <v>2182</v>
      </c>
      <c r="F7123" s="7" t="s">
        <v>59</v>
      </c>
      <c r="G7123" s="7" t="s">
        <v>11</v>
      </c>
      <c r="H7123" s="13">
        <v>10</v>
      </c>
      <c r="I7123" s="13">
        <f>IF(G7123="Male",VLOOKUP(H7123,'Shoe size conversion table'!$B$6:$D$22,2),VLOOKUP(H7123,'Shoe size conversion table'!$J$6:$L$22,2))</f>
        <v>43</v>
      </c>
      <c r="J7123" s="13">
        <f>IF(G7123="Male",VLOOKUP(H7123,'Shoe size conversion table'!$B$6:$D$22,3),VLOOKUP(H7123,'Shoe size conversion table'!$J$6:$L$22,3))</f>
        <v>9.5</v>
      </c>
      <c r="K7123" s="11">
        <v>139</v>
      </c>
      <c r="L7123" s="12">
        <v>0</v>
      </c>
      <c r="M7123" s="7">
        <f t="shared" si="334"/>
        <v>2015</v>
      </c>
      <c r="N7123" s="7">
        <f t="shared" si="335"/>
        <v>11</v>
      </c>
      <c r="O7123" s="30">
        <f t="shared" si="336"/>
        <v>139</v>
      </c>
    </row>
    <row r="7124" spans="2:15" x14ac:dyDescent="0.2">
      <c r="B7124" s="13">
        <v>58756</v>
      </c>
      <c r="C7124" s="14">
        <v>42337.596111111314</v>
      </c>
      <c r="D7124" s="7" t="s">
        <v>10</v>
      </c>
      <c r="E7124" s="13">
        <v>2158</v>
      </c>
      <c r="F7124" s="7" t="s">
        <v>35</v>
      </c>
      <c r="G7124" s="7" t="s">
        <v>11</v>
      </c>
      <c r="H7124" s="13">
        <v>9.5</v>
      </c>
      <c r="I7124" s="13" t="str">
        <f>IF(G7124="Male",VLOOKUP(H7124,'Shoe size conversion table'!$B$6:$D$22,2),VLOOKUP(H7124,'Shoe size conversion table'!$J$6:$L$22,2))</f>
        <v>42-43</v>
      </c>
      <c r="J7124" s="13">
        <f>IF(G7124="Male",VLOOKUP(H7124,'Shoe size conversion table'!$B$6:$D$22,3),VLOOKUP(H7124,'Shoe size conversion table'!$J$6:$L$22,3))</f>
        <v>9</v>
      </c>
      <c r="K7124" s="11">
        <v>179</v>
      </c>
      <c r="L7124" s="12">
        <v>0.5</v>
      </c>
      <c r="M7124" s="7">
        <f t="shared" si="334"/>
        <v>2015</v>
      </c>
      <c r="N7124" s="7">
        <f t="shared" si="335"/>
        <v>11</v>
      </c>
      <c r="O7124" s="30">
        <f t="shared" si="336"/>
        <v>89.5</v>
      </c>
    </row>
    <row r="7125" spans="2:15" x14ac:dyDescent="0.2">
      <c r="B7125" s="13">
        <v>58757</v>
      </c>
      <c r="C7125" s="14">
        <v>42337.74611111125</v>
      </c>
      <c r="D7125" s="7" t="s">
        <v>7</v>
      </c>
      <c r="E7125" s="13">
        <v>2233</v>
      </c>
      <c r="F7125" s="7" t="s">
        <v>54</v>
      </c>
      <c r="G7125" s="7" t="s">
        <v>12</v>
      </c>
      <c r="H7125" s="13">
        <v>9</v>
      </c>
      <c r="I7125" s="13" t="str">
        <f>IF(G7125="Male",VLOOKUP(H7125,'Shoe size conversion table'!$B$6:$D$22,2),VLOOKUP(H7125,'Shoe size conversion table'!$J$6:$L$22,2))</f>
        <v>39-40</v>
      </c>
      <c r="J7125" s="13">
        <f>IF(G7125="Male",VLOOKUP(H7125,'Shoe size conversion table'!$B$6:$D$22,3),VLOOKUP(H7125,'Shoe size conversion table'!$J$6:$L$22,3))</f>
        <v>7</v>
      </c>
      <c r="K7125" s="11">
        <v>199</v>
      </c>
      <c r="L7125" s="12">
        <v>0</v>
      </c>
      <c r="M7125" s="7">
        <f t="shared" si="334"/>
        <v>2015</v>
      </c>
      <c r="N7125" s="7">
        <f t="shared" si="335"/>
        <v>11</v>
      </c>
      <c r="O7125" s="30">
        <f t="shared" si="336"/>
        <v>199</v>
      </c>
    </row>
    <row r="7126" spans="2:15" x14ac:dyDescent="0.2">
      <c r="B7126" s="13">
        <v>58758</v>
      </c>
      <c r="C7126" s="14">
        <v>42337.74611111125</v>
      </c>
      <c r="D7126" s="7" t="s">
        <v>10</v>
      </c>
      <c r="E7126" s="13">
        <v>2209</v>
      </c>
      <c r="F7126" s="7" t="s">
        <v>34</v>
      </c>
      <c r="G7126" s="7" t="s">
        <v>11</v>
      </c>
      <c r="H7126" s="13">
        <v>9</v>
      </c>
      <c r="I7126" s="13">
        <f>IF(G7126="Male",VLOOKUP(H7126,'Shoe size conversion table'!$B$6:$D$22,2),VLOOKUP(H7126,'Shoe size conversion table'!$J$6:$L$22,2))</f>
        <v>42</v>
      </c>
      <c r="J7126" s="13">
        <f>IF(G7126="Male",VLOOKUP(H7126,'Shoe size conversion table'!$B$6:$D$22,3),VLOOKUP(H7126,'Shoe size conversion table'!$J$6:$L$22,3))</f>
        <v>8.5</v>
      </c>
      <c r="K7126" s="11">
        <v>149</v>
      </c>
      <c r="L7126" s="12">
        <v>0</v>
      </c>
      <c r="M7126" s="7">
        <f t="shared" si="334"/>
        <v>2015</v>
      </c>
      <c r="N7126" s="7">
        <f t="shared" si="335"/>
        <v>11</v>
      </c>
      <c r="O7126" s="30">
        <f t="shared" si="336"/>
        <v>149</v>
      </c>
    </row>
    <row r="7127" spans="2:15" x14ac:dyDescent="0.2">
      <c r="B7127" s="13">
        <v>58759</v>
      </c>
      <c r="C7127" s="14">
        <v>42337.766111111312</v>
      </c>
      <c r="D7127" s="7" t="s">
        <v>7</v>
      </c>
      <c r="E7127" s="13">
        <v>2149</v>
      </c>
      <c r="F7127" s="7" t="s">
        <v>50</v>
      </c>
      <c r="G7127" s="7" t="s">
        <v>11</v>
      </c>
      <c r="H7127" s="13">
        <v>12</v>
      </c>
      <c r="I7127" s="13">
        <f>IF(G7127="Male",VLOOKUP(H7127,'Shoe size conversion table'!$B$6:$D$22,2),VLOOKUP(H7127,'Shoe size conversion table'!$J$6:$L$22,2))</f>
        <v>45</v>
      </c>
      <c r="J7127" s="13">
        <f>IF(G7127="Male",VLOOKUP(H7127,'Shoe size conversion table'!$B$6:$D$22,3),VLOOKUP(H7127,'Shoe size conversion table'!$J$6:$L$22,3))</f>
        <v>11.5</v>
      </c>
      <c r="K7127" s="11">
        <v>129</v>
      </c>
      <c r="L7127" s="12">
        <v>0.5</v>
      </c>
      <c r="M7127" s="7">
        <f t="shared" si="334"/>
        <v>2015</v>
      </c>
      <c r="N7127" s="7">
        <f t="shared" si="335"/>
        <v>11</v>
      </c>
      <c r="O7127" s="30">
        <f t="shared" si="336"/>
        <v>64.5</v>
      </c>
    </row>
    <row r="7128" spans="2:15" x14ac:dyDescent="0.2">
      <c r="B7128" s="13">
        <v>58760</v>
      </c>
      <c r="C7128" s="14">
        <v>42337.796111111107</v>
      </c>
      <c r="D7128" s="7" t="s">
        <v>7</v>
      </c>
      <c r="E7128" s="13">
        <v>2149</v>
      </c>
      <c r="F7128" s="7" t="s">
        <v>50</v>
      </c>
      <c r="G7128" s="7" t="s">
        <v>11</v>
      </c>
      <c r="H7128" s="13">
        <v>9.5</v>
      </c>
      <c r="I7128" s="13" t="str">
        <f>IF(G7128="Male",VLOOKUP(H7128,'Shoe size conversion table'!$B$6:$D$22,2),VLOOKUP(H7128,'Shoe size conversion table'!$J$6:$L$22,2))</f>
        <v>42-43</v>
      </c>
      <c r="J7128" s="13">
        <f>IF(G7128="Male",VLOOKUP(H7128,'Shoe size conversion table'!$B$6:$D$22,3),VLOOKUP(H7128,'Shoe size conversion table'!$J$6:$L$22,3))</f>
        <v>9</v>
      </c>
      <c r="K7128" s="11">
        <v>159</v>
      </c>
      <c r="L7128" s="12">
        <v>0.2</v>
      </c>
      <c r="M7128" s="7">
        <f t="shared" si="334"/>
        <v>2015</v>
      </c>
      <c r="N7128" s="7">
        <f t="shared" si="335"/>
        <v>11</v>
      </c>
      <c r="O7128" s="30">
        <f t="shared" si="336"/>
        <v>127.2</v>
      </c>
    </row>
    <row r="7129" spans="2:15" x14ac:dyDescent="0.2">
      <c r="B7129" s="13">
        <v>58761</v>
      </c>
      <c r="C7129" s="14">
        <v>42337.886111111249</v>
      </c>
      <c r="D7129" s="7" t="s">
        <v>7</v>
      </c>
      <c r="E7129" s="13">
        <v>2239</v>
      </c>
      <c r="F7129" s="7" t="s">
        <v>48</v>
      </c>
      <c r="G7129" s="7" t="s">
        <v>12</v>
      </c>
      <c r="H7129" s="13">
        <v>9</v>
      </c>
      <c r="I7129" s="13" t="str">
        <f>IF(G7129="Male",VLOOKUP(H7129,'Shoe size conversion table'!$B$6:$D$22,2),VLOOKUP(H7129,'Shoe size conversion table'!$J$6:$L$22,2))</f>
        <v>39-40</v>
      </c>
      <c r="J7129" s="13">
        <f>IF(G7129="Male",VLOOKUP(H7129,'Shoe size conversion table'!$B$6:$D$22,3),VLOOKUP(H7129,'Shoe size conversion table'!$J$6:$L$22,3))</f>
        <v>7</v>
      </c>
      <c r="K7129" s="11">
        <v>169</v>
      </c>
      <c r="L7129" s="12">
        <v>0</v>
      </c>
      <c r="M7129" s="7">
        <f t="shared" si="334"/>
        <v>2015</v>
      </c>
      <c r="N7129" s="7">
        <f t="shared" si="335"/>
        <v>11</v>
      </c>
      <c r="O7129" s="30">
        <f t="shared" si="336"/>
        <v>169</v>
      </c>
    </row>
    <row r="7130" spans="2:15" x14ac:dyDescent="0.2">
      <c r="B7130" s="13">
        <v>58762</v>
      </c>
      <c r="C7130" s="14">
        <v>42338.126111111313</v>
      </c>
      <c r="D7130" s="7" t="s">
        <v>7</v>
      </c>
      <c r="E7130" s="13">
        <v>2176</v>
      </c>
      <c r="F7130" s="7" t="s">
        <v>44</v>
      </c>
      <c r="G7130" s="7" t="s">
        <v>12</v>
      </c>
      <c r="H7130" s="13">
        <v>9</v>
      </c>
      <c r="I7130" s="13" t="str">
        <f>IF(G7130="Male",VLOOKUP(H7130,'Shoe size conversion table'!$B$6:$D$22,2),VLOOKUP(H7130,'Shoe size conversion table'!$J$6:$L$22,2))</f>
        <v>39-40</v>
      </c>
      <c r="J7130" s="13">
        <f>IF(G7130="Male",VLOOKUP(H7130,'Shoe size conversion table'!$B$6:$D$22,3),VLOOKUP(H7130,'Shoe size conversion table'!$J$6:$L$22,3))</f>
        <v>7</v>
      </c>
      <c r="K7130" s="11">
        <v>159</v>
      </c>
      <c r="L7130" s="12">
        <v>0</v>
      </c>
      <c r="M7130" s="7">
        <f t="shared" si="334"/>
        <v>2015</v>
      </c>
      <c r="N7130" s="7">
        <f t="shared" si="335"/>
        <v>11</v>
      </c>
      <c r="O7130" s="30">
        <f t="shared" si="336"/>
        <v>159</v>
      </c>
    </row>
    <row r="7131" spans="2:15" x14ac:dyDescent="0.2">
      <c r="B7131" s="13">
        <v>58763</v>
      </c>
      <c r="C7131" s="14">
        <v>42338.206111111314</v>
      </c>
      <c r="D7131" s="7" t="s">
        <v>7</v>
      </c>
      <c r="E7131" s="13">
        <v>2207</v>
      </c>
      <c r="F7131" s="7" t="s">
        <v>53</v>
      </c>
      <c r="G7131" s="7" t="s">
        <v>12</v>
      </c>
      <c r="H7131" s="13">
        <v>8.5</v>
      </c>
      <c r="I7131" s="13">
        <f>IF(G7131="Male",VLOOKUP(H7131,'Shoe size conversion table'!$B$6:$D$22,2),VLOOKUP(H7131,'Shoe size conversion table'!$J$6:$L$22,2))</f>
        <v>39</v>
      </c>
      <c r="J7131" s="13">
        <f>IF(G7131="Male",VLOOKUP(H7131,'Shoe size conversion table'!$B$6:$D$22,3),VLOOKUP(H7131,'Shoe size conversion table'!$J$6:$L$22,3))</f>
        <v>6.5</v>
      </c>
      <c r="K7131" s="11">
        <v>199</v>
      </c>
      <c r="L7131" s="12">
        <v>0.3</v>
      </c>
      <c r="M7131" s="7">
        <f t="shared" si="334"/>
        <v>2015</v>
      </c>
      <c r="N7131" s="7">
        <f t="shared" si="335"/>
        <v>11</v>
      </c>
      <c r="O7131" s="30">
        <f t="shared" si="336"/>
        <v>139.29999999999998</v>
      </c>
    </row>
    <row r="7132" spans="2:15" x14ac:dyDescent="0.2">
      <c r="B7132" s="13">
        <v>58764</v>
      </c>
      <c r="C7132" s="14">
        <v>42338.216111111215</v>
      </c>
      <c r="D7132" s="7" t="s">
        <v>9</v>
      </c>
      <c r="E7132" s="13">
        <v>2159</v>
      </c>
      <c r="F7132" s="7" t="s">
        <v>61</v>
      </c>
      <c r="G7132" s="7" t="s">
        <v>11</v>
      </c>
      <c r="H7132" s="13">
        <v>9</v>
      </c>
      <c r="I7132" s="13">
        <f>IF(G7132="Male",VLOOKUP(H7132,'Shoe size conversion table'!$B$6:$D$22,2),VLOOKUP(H7132,'Shoe size conversion table'!$J$6:$L$22,2))</f>
        <v>42</v>
      </c>
      <c r="J7132" s="13">
        <f>IF(G7132="Male",VLOOKUP(H7132,'Shoe size conversion table'!$B$6:$D$22,3),VLOOKUP(H7132,'Shoe size conversion table'!$J$6:$L$22,3))</f>
        <v>8.5</v>
      </c>
      <c r="K7132" s="11">
        <v>189</v>
      </c>
      <c r="L7132" s="12">
        <v>0.5</v>
      </c>
      <c r="M7132" s="7">
        <f t="shared" si="334"/>
        <v>2015</v>
      </c>
      <c r="N7132" s="7">
        <f t="shared" si="335"/>
        <v>11</v>
      </c>
      <c r="O7132" s="30">
        <f t="shared" si="336"/>
        <v>94.5</v>
      </c>
    </row>
    <row r="7133" spans="2:15" x14ac:dyDescent="0.2">
      <c r="B7133" s="13">
        <v>58765</v>
      </c>
      <c r="C7133" s="14">
        <v>42338.236111111313</v>
      </c>
      <c r="D7133" s="7" t="s">
        <v>8</v>
      </c>
      <c r="E7133" s="13">
        <v>2225</v>
      </c>
      <c r="F7133" s="7" t="s">
        <v>38</v>
      </c>
      <c r="G7133" s="7" t="s">
        <v>12</v>
      </c>
      <c r="H7133" s="13">
        <v>12</v>
      </c>
      <c r="I7133" s="13" t="str">
        <f>IF(G7133="Male",VLOOKUP(H7133,'Shoe size conversion table'!$B$6:$D$22,2),VLOOKUP(H7133,'Shoe size conversion table'!$J$6:$L$22,2))</f>
        <v>42-43</v>
      </c>
      <c r="J7133" s="13">
        <f>IF(G7133="Male",VLOOKUP(H7133,'Shoe size conversion table'!$B$6:$D$22,3),VLOOKUP(H7133,'Shoe size conversion table'!$J$6:$L$22,3))</f>
        <v>10</v>
      </c>
      <c r="K7133" s="11">
        <v>179</v>
      </c>
      <c r="L7133" s="12">
        <v>0</v>
      </c>
      <c r="M7133" s="7">
        <f t="shared" si="334"/>
        <v>2015</v>
      </c>
      <c r="N7133" s="7">
        <f t="shared" si="335"/>
        <v>11</v>
      </c>
      <c r="O7133" s="30">
        <f t="shared" si="336"/>
        <v>179</v>
      </c>
    </row>
    <row r="7134" spans="2:15" x14ac:dyDescent="0.2">
      <c r="B7134" s="13">
        <v>58766</v>
      </c>
      <c r="C7134" s="14">
        <v>42338.396111111215</v>
      </c>
      <c r="D7134" s="7" t="s">
        <v>7</v>
      </c>
      <c r="E7134" s="13">
        <v>2242</v>
      </c>
      <c r="F7134" s="7" t="s">
        <v>44</v>
      </c>
      <c r="G7134" s="7" t="s">
        <v>11</v>
      </c>
      <c r="H7134" s="13">
        <v>10</v>
      </c>
      <c r="I7134" s="13">
        <f>IF(G7134="Male",VLOOKUP(H7134,'Shoe size conversion table'!$B$6:$D$22,2),VLOOKUP(H7134,'Shoe size conversion table'!$J$6:$L$22,2))</f>
        <v>43</v>
      </c>
      <c r="J7134" s="13">
        <f>IF(G7134="Male",VLOOKUP(H7134,'Shoe size conversion table'!$B$6:$D$22,3),VLOOKUP(H7134,'Shoe size conversion table'!$J$6:$L$22,3))</f>
        <v>9.5</v>
      </c>
      <c r="K7134" s="11">
        <v>129</v>
      </c>
      <c r="L7134" s="12">
        <v>0.3</v>
      </c>
      <c r="M7134" s="7">
        <f t="shared" si="334"/>
        <v>2015</v>
      </c>
      <c r="N7134" s="7">
        <f t="shared" si="335"/>
        <v>11</v>
      </c>
      <c r="O7134" s="30">
        <f t="shared" si="336"/>
        <v>90.3</v>
      </c>
    </row>
    <row r="7135" spans="2:15" x14ac:dyDescent="0.2">
      <c r="B7135" s="13">
        <v>58767</v>
      </c>
      <c r="C7135" s="14">
        <v>42338.586111111319</v>
      </c>
      <c r="D7135" s="7" t="s">
        <v>10</v>
      </c>
      <c r="E7135" s="13">
        <v>2224</v>
      </c>
      <c r="F7135" s="7" t="s">
        <v>35</v>
      </c>
      <c r="G7135" s="7" t="s">
        <v>12</v>
      </c>
      <c r="H7135" s="13">
        <v>9.5</v>
      </c>
      <c r="I7135" s="13">
        <f>IF(G7135="Male",VLOOKUP(H7135,'Shoe size conversion table'!$B$6:$D$22,2),VLOOKUP(H7135,'Shoe size conversion table'!$J$6:$L$22,2))</f>
        <v>40</v>
      </c>
      <c r="J7135" s="13">
        <f>IF(G7135="Male",VLOOKUP(H7135,'Shoe size conversion table'!$B$6:$D$22,3),VLOOKUP(H7135,'Shoe size conversion table'!$J$6:$L$22,3))</f>
        <v>7.5</v>
      </c>
      <c r="K7135" s="11">
        <v>159</v>
      </c>
      <c r="L7135" s="12">
        <v>0.3</v>
      </c>
      <c r="M7135" s="7">
        <f t="shared" si="334"/>
        <v>2015</v>
      </c>
      <c r="N7135" s="7">
        <f t="shared" si="335"/>
        <v>11</v>
      </c>
      <c r="O7135" s="30">
        <f t="shared" si="336"/>
        <v>111.3</v>
      </c>
    </row>
    <row r="7136" spans="2:15" x14ac:dyDescent="0.2">
      <c r="B7136" s="13">
        <v>58768</v>
      </c>
      <c r="C7136" s="14">
        <v>42338.596111111314</v>
      </c>
      <c r="D7136" s="7" t="s">
        <v>10</v>
      </c>
      <c r="E7136" s="13">
        <v>2234</v>
      </c>
      <c r="F7136" s="7" t="s">
        <v>34</v>
      </c>
      <c r="G7136" s="7" t="s">
        <v>11</v>
      </c>
      <c r="H7136" s="13">
        <v>10.5</v>
      </c>
      <c r="I7136" s="13" t="str">
        <f>IF(G7136="Male",VLOOKUP(H7136,'Shoe size conversion table'!$B$6:$D$22,2),VLOOKUP(H7136,'Shoe size conversion table'!$J$6:$L$22,2))</f>
        <v>43-44</v>
      </c>
      <c r="J7136" s="13">
        <f>IF(G7136="Male",VLOOKUP(H7136,'Shoe size conversion table'!$B$6:$D$22,3),VLOOKUP(H7136,'Shoe size conversion table'!$J$6:$L$22,3))</f>
        <v>10</v>
      </c>
      <c r="K7136" s="11">
        <v>189</v>
      </c>
      <c r="L7136" s="12">
        <v>0.5</v>
      </c>
      <c r="M7136" s="7">
        <f t="shared" si="334"/>
        <v>2015</v>
      </c>
      <c r="N7136" s="7">
        <f t="shared" si="335"/>
        <v>11</v>
      </c>
      <c r="O7136" s="30">
        <f t="shared" si="336"/>
        <v>94.5</v>
      </c>
    </row>
    <row r="7137" spans="2:15" x14ac:dyDescent="0.2">
      <c r="B7137" s="13">
        <v>58769</v>
      </c>
      <c r="C7137" s="14">
        <v>42338.616111111107</v>
      </c>
      <c r="D7137" s="7" t="s">
        <v>7</v>
      </c>
      <c r="E7137" s="13">
        <v>2185</v>
      </c>
      <c r="F7137" s="7" t="s">
        <v>48</v>
      </c>
      <c r="G7137" s="7" t="s">
        <v>12</v>
      </c>
      <c r="H7137" s="13">
        <v>9</v>
      </c>
      <c r="I7137" s="13" t="str">
        <f>IF(G7137="Male",VLOOKUP(H7137,'Shoe size conversion table'!$B$6:$D$22,2),VLOOKUP(H7137,'Shoe size conversion table'!$J$6:$L$22,2))</f>
        <v>39-40</v>
      </c>
      <c r="J7137" s="13">
        <f>IF(G7137="Male",VLOOKUP(H7137,'Shoe size conversion table'!$B$6:$D$22,3),VLOOKUP(H7137,'Shoe size conversion table'!$J$6:$L$22,3))</f>
        <v>7</v>
      </c>
      <c r="K7137" s="11">
        <v>169</v>
      </c>
      <c r="L7137" s="12">
        <v>0.2</v>
      </c>
      <c r="M7137" s="7">
        <f t="shared" si="334"/>
        <v>2015</v>
      </c>
      <c r="N7137" s="7">
        <f t="shared" si="335"/>
        <v>11</v>
      </c>
      <c r="O7137" s="30">
        <f t="shared" si="336"/>
        <v>135.20000000000002</v>
      </c>
    </row>
    <row r="7138" spans="2:15" x14ac:dyDescent="0.2">
      <c r="B7138" s="13">
        <v>58770</v>
      </c>
      <c r="C7138" s="14">
        <v>42338.616111111311</v>
      </c>
      <c r="D7138" s="7" t="s">
        <v>7</v>
      </c>
      <c r="E7138" s="13">
        <v>2212</v>
      </c>
      <c r="F7138" s="7" t="s">
        <v>44</v>
      </c>
      <c r="G7138" s="7" t="s">
        <v>11</v>
      </c>
      <c r="H7138" s="13">
        <v>8.5</v>
      </c>
      <c r="I7138" s="13" t="str">
        <f>IF(G7138="Male",VLOOKUP(H7138,'Shoe size conversion table'!$B$6:$D$22,2),VLOOKUP(H7138,'Shoe size conversion table'!$J$6:$L$22,2))</f>
        <v>41-42</v>
      </c>
      <c r="J7138" s="13">
        <f>IF(G7138="Male",VLOOKUP(H7138,'Shoe size conversion table'!$B$6:$D$22,3),VLOOKUP(H7138,'Shoe size conversion table'!$J$6:$L$22,3))</f>
        <v>8</v>
      </c>
      <c r="K7138" s="11">
        <v>179</v>
      </c>
      <c r="L7138" s="12">
        <v>0.5</v>
      </c>
      <c r="M7138" s="7">
        <f t="shared" si="334"/>
        <v>2015</v>
      </c>
      <c r="N7138" s="7">
        <f t="shared" si="335"/>
        <v>11</v>
      </c>
      <c r="O7138" s="30">
        <f t="shared" si="336"/>
        <v>89.5</v>
      </c>
    </row>
    <row r="7139" spans="2:15" x14ac:dyDescent="0.2">
      <c r="B7139" s="13">
        <v>58770</v>
      </c>
      <c r="C7139" s="14">
        <v>42338.616111111311</v>
      </c>
      <c r="D7139" s="7" t="s">
        <v>7</v>
      </c>
      <c r="E7139" s="13">
        <v>2224</v>
      </c>
      <c r="F7139" s="7" t="s">
        <v>51</v>
      </c>
      <c r="G7139" s="7" t="s">
        <v>11</v>
      </c>
      <c r="H7139" s="13">
        <v>6.5</v>
      </c>
      <c r="I7139" s="13">
        <f>IF(G7139="Male",VLOOKUP(H7139,'Shoe size conversion table'!$B$6:$D$22,2),VLOOKUP(H7139,'Shoe size conversion table'!$J$6:$L$22,2))</f>
        <v>39</v>
      </c>
      <c r="J7139" s="13">
        <f>IF(G7139="Male",VLOOKUP(H7139,'Shoe size conversion table'!$B$6:$D$22,3),VLOOKUP(H7139,'Shoe size conversion table'!$J$6:$L$22,3))</f>
        <v>6</v>
      </c>
      <c r="K7139" s="11">
        <v>149</v>
      </c>
      <c r="L7139" s="12">
        <v>0.2</v>
      </c>
      <c r="M7139" s="7">
        <f t="shared" si="334"/>
        <v>2015</v>
      </c>
      <c r="N7139" s="7">
        <f t="shared" si="335"/>
        <v>11</v>
      </c>
      <c r="O7139" s="30">
        <f t="shared" si="336"/>
        <v>119.2</v>
      </c>
    </row>
    <row r="7140" spans="2:15" x14ac:dyDescent="0.2">
      <c r="B7140" s="13">
        <v>58771</v>
      </c>
      <c r="C7140" s="14">
        <v>42338.66611111111</v>
      </c>
      <c r="D7140" s="7" t="s">
        <v>10</v>
      </c>
      <c r="E7140" s="13">
        <v>2184</v>
      </c>
      <c r="F7140" s="7" t="s">
        <v>34</v>
      </c>
      <c r="G7140" s="7" t="s">
        <v>12</v>
      </c>
      <c r="H7140" s="13">
        <v>8</v>
      </c>
      <c r="I7140" s="13" t="str">
        <f>IF(G7140="Male",VLOOKUP(H7140,'Shoe size conversion table'!$B$6:$D$22,2),VLOOKUP(H7140,'Shoe size conversion table'!$J$6:$L$22,2))</f>
        <v>38-39</v>
      </c>
      <c r="J7140" s="13">
        <f>IF(G7140="Male",VLOOKUP(H7140,'Shoe size conversion table'!$B$6:$D$22,3),VLOOKUP(H7140,'Shoe size conversion table'!$J$6:$L$22,3))</f>
        <v>6</v>
      </c>
      <c r="K7140" s="11">
        <v>189</v>
      </c>
      <c r="L7140" s="12">
        <v>0.5</v>
      </c>
      <c r="M7140" s="7">
        <f t="shared" si="334"/>
        <v>2015</v>
      </c>
      <c r="N7140" s="7">
        <f t="shared" si="335"/>
        <v>11</v>
      </c>
      <c r="O7140" s="30">
        <f t="shared" si="336"/>
        <v>94.5</v>
      </c>
    </row>
    <row r="7141" spans="2:15" x14ac:dyDescent="0.2">
      <c r="B7141" s="13">
        <v>58772</v>
      </c>
      <c r="C7141" s="14">
        <v>42338.696111111247</v>
      </c>
      <c r="D7141" s="7" t="s">
        <v>10</v>
      </c>
      <c r="E7141" s="13">
        <v>2195</v>
      </c>
      <c r="F7141" s="7" t="s">
        <v>34</v>
      </c>
      <c r="G7141" s="7" t="s">
        <v>11</v>
      </c>
      <c r="H7141" s="13">
        <v>9.5</v>
      </c>
      <c r="I7141" s="13" t="str">
        <f>IF(G7141="Male",VLOOKUP(H7141,'Shoe size conversion table'!$B$6:$D$22,2),VLOOKUP(H7141,'Shoe size conversion table'!$J$6:$L$22,2))</f>
        <v>42-43</v>
      </c>
      <c r="J7141" s="13">
        <f>IF(G7141="Male",VLOOKUP(H7141,'Shoe size conversion table'!$B$6:$D$22,3),VLOOKUP(H7141,'Shoe size conversion table'!$J$6:$L$22,3))</f>
        <v>9</v>
      </c>
      <c r="K7141" s="11">
        <v>179</v>
      </c>
      <c r="L7141" s="12">
        <v>0.1</v>
      </c>
      <c r="M7141" s="7">
        <f t="shared" si="334"/>
        <v>2015</v>
      </c>
      <c r="N7141" s="7">
        <f t="shared" si="335"/>
        <v>11</v>
      </c>
      <c r="O7141" s="30">
        <f t="shared" si="336"/>
        <v>161.1</v>
      </c>
    </row>
    <row r="7142" spans="2:15" x14ac:dyDescent="0.2">
      <c r="B7142" s="13">
        <v>58773</v>
      </c>
      <c r="C7142" s="14">
        <v>42338.74611111125</v>
      </c>
      <c r="D7142" s="7" t="s">
        <v>7</v>
      </c>
      <c r="E7142" s="13">
        <v>2189</v>
      </c>
      <c r="F7142" s="7" t="s">
        <v>48</v>
      </c>
      <c r="G7142" s="7" t="s">
        <v>11</v>
      </c>
      <c r="H7142" s="13">
        <v>11</v>
      </c>
      <c r="I7142" s="13">
        <f>IF(G7142="Male",VLOOKUP(H7142,'Shoe size conversion table'!$B$6:$D$22,2),VLOOKUP(H7142,'Shoe size conversion table'!$J$6:$L$22,2))</f>
        <v>44</v>
      </c>
      <c r="J7142" s="13">
        <f>IF(G7142="Male",VLOOKUP(H7142,'Shoe size conversion table'!$B$6:$D$22,3),VLOOKUP(H7142,'Shoe size conversion table'!$J$6:$L$22,3))</f>
        <v>10.5</v>
      </c>
      <c r="K7142" s="11">
        <v>169</v>
      </c>
      <c r="L7142" s="12">
        <v>0</v>
      </c>
      <c r="M7142" s="7">
        <f t="shared" si="334"/>
        <v>2015</v>
      </c>
      <c r="N7142" s="7">
        <f t="shared" si="335"/>
        <v>11</v>
      </c>
      <c r="O7142" s="30">
        <f t="shared" si="336"/>
        <v>169</v>
      </c>
    </row>
    <row r="7143" spans="2:15" x14ac:dyDescent="0.2">
      <c r="B7143" s="13">
        <v>58774</v>
      </c>
      <c r="C7143" s="14">
        <v>42338.796111111107</v>
      </c>
      <c r="D7143" s="7" t="s">
        <v>7</v>
      </c>
      <c r="E7143" s="13">
        <v>2239</v>
      </c>
      <c r="F7143" s="7" t="s">
        <v>52</v>
      </c>
      <c r="G7143" s="7" t="s">
        <v>12</v>
      </c>
      <c r="H7143" s="13">
        <v>8.5</v>
      </c>
      <c r="I7143" s="13">
        <f>IF(G7143="Male",VLOOKUP(H7143,'Shoe size conversion table'!$B$6:$D$22,2),VLOOKUP(H7143,'Shoe size conversion table'!$J$6:$L$22,2))</f>
        <v>39</v>
      </c>
      <c r="J7143" s="13">
        <f>IF(G7143="Male",VLOOKUP(H7143,'Shoe size conversion table'!$B$6:$D$22,3),VLOOKUP(H7143,'Shoe size conversion table'!$J$6:$L$22,3))</f>
        <v>6.5</v>
      </c>
      <c r="K7143" s="11">
        <v>159</v>
      </c>
      <c r="L7143" s="12">
        <v>0.3</v>
      </c>
      <c r="M7143" s="7">
        <f t="shared" si="334"/>
        <v>2015</v>
      </c>
      <c r="N7143" s="7">
        <f t="shared" si="335"/>
        <v>11</v>
      </c>
      <c r="O7143" s="30">
        <f t="shared" si="336"/>
        <v>111.3</v>
      </c>
    </row>
    <row r="7144" spans="2:15" x14ac:dyDescent="0.2">
      <c r="B7144" s="13">
        <v>58775</v>
      </c>
      <c r="C7144" s="14">
        <v>42338.946111111312</v>
      </c>
      <c r="D7144" s="7" t="s">
        <v>9</v>
      </c>
      <c r="E7144" s="13">
        <v>2232</v>
      </c>
      <c r="F7144" s="7" t="s">
        <v>59</v>
      </c>
      <c r="G7144" s="7" t="s">
        <v>12</v>
      </c>
      <c r="H7144" s="13">
        <v>8</v>
      </c>
      <c r="I7144" s="13" t="str">
        <f>IF(G7144="Male",VLOOKUP(H7144,'Shoe size conversion table'!$B$6:$D$22,2),VLOOKUP(H7144,'Shoe size conversion table'!$J$6:$L$22,2))</f>
        <v>38-39</v>
      </c>
      <c r="J7144" s="13">
        <f>IF(G7144="Male",VLOOKUP(H7144,'Shoe size conversion table'!$B$6:$D$22,3),VLOOKUP(H7144,'Shoe size conversion table'!$J$6:$L$22,3))</f>
        <v>6</v>
      </c>
      <c r="K7144" s="11">
        <v>179</v>
      </c>
      <c r="L7144" s="12">
        <v>0.2</v>
      </c>
      <c r="M7144" s="7">
        <f t="shared" si="334"/>
        <v>2015</v>
      </c>
      <c r="N7144" s="7">
        <f t="shared" si="335"/>
        <v>11</v>
      </c>
      <c r="O7144" s="30">
        <f t="shared" si="336"/>
        <v>143.20000000000002</v>
      </c>
    </row>
    <row r="7145" spans="2:15" x14ac:dyDescent="0.2">
      <c r="B7145" s="13">
        <v>58776</v>
      </c>
      <c r="C7145" s="14">
        <v>42339.026111111212</v>
      </c>
      <c r="D7145" s="7" t="s">
        <v>10</v>
      </c>
      <c r="E7145" s="13">
        <v>2215</v>
      </c>
      <c r="F7145" s="7" t="s">
        <v>35</v>
      </c>
      <c r="G7145" s="7" t="s">
        <v>11</v>
      </c>
      <c r="H7145" s="13">
        <v>10.5</v>
      </c>
      <c r="I7145" s="13" t="str">
        <f>IF(G7145="Male",VLOOKUP(H7145,'Shoe size conversion table'!$B$6:$D$22,2),VLOOKUP(H7145,'Shoe size conversion table'!$J$6:$L$22,2))</f>
        <v>43-44</v>
      </c>
      <c r="J7145" s="13">
        <f>IF(G7145="Male",VLOOKUP(H7145,'Shoe size conversion table'!$B$6:$D$22,3),VLOOKUP(H7145,'Shoe size conversion table'!$J$6:$L$22,3))</f>
        <v>10</v>
      </c>
      <c r="K7145" s="11">
        <v>139</v>
      </c>
      <c r="L7145" s="12">
        <v>0</v>
      </c>
      <c r="M7145" s="7">
        <f t="shared" si="334"/>
        <v>2015</v>
      </c>
      <c r="N7145" s="7">
        <f t="shared" si="335"/>
        <v>12</v>
      </c>
      <c r="O7145" s="30">
        <f t="shared" si="336"/>
        <v>139</v>
      </c>
    </row>
    <row r="7146" spans="2:15" x14ac:dyDescent="0.2">
      <c r="B7146" s="13">
        <v>58777</v>
      </c>
      <c r="C7146" s="14">
        <v>42339.106111111316</v>
      </c>
      <c r="D7146" s="7" t="s">
        <v>9</v>
      </c>
      <c r="E7146" s="13">
        <v>2239</v>
      </c>
      <c r="F7146" s="7" t="s">
        <v>60</v>
      </c>
      <c r="G7146" s="7" t="s">
        <v>12</v>
      </c>
      <c r="H7146" s="13">
        <v>7.5</v>
      </c>
      <c r="I7146" s="13">
        <f>IF(G7146="Male",VLOOKUP(H7146,'Shoe size conversion table'!$B$6:$D$22,2),VLOOKUP(H7146,'Shoe size conversion table'!$J$6:$L$22,2))</f>
        <v>38</v>
      </c>
      <c r="J7146" s="13">
        <f>IF(G7146="Male",VLOOKUP(H7146,'Shoe size conversion table'!$B$6:$D$22,3),VLOOKUP(H7146,'Shoe size conversion table'!$J$6:$L$22,3))</f>
        <v>5.5</v>
      </c>
      <c r="K7146" s="11">
        <v>199</v>
      </c>
      <c r="L7146" s="12">
        <v>0.1</v>
      </c>
      <c r="M7146" s="7">
        <f t="shared" si="334"/>
        <v>2015</v>
      </c>
      <c r="N7146" s="7">
        <f t="shared" si="335"/>
        <v>12</v>
      </c>
      <c r="O7146" s="30">
        <f t="shared" si="336"/>
        <v>179.1</v>
      </c>
    </row>
    <row r="7147" spans="2:15" x14ac:dyDescent="0.2">
      <c r="B7147" s="13">
        <v>58778</v>
      </c>
      <c r="C7147" s="14">
        <v>42339.166111111248</v>
      </c>
      <c r="D7147" s="7" t="s">
        <v>10</v>
      </c>
      <c r="E7147" s="13">
        <v>2226</v>
      </c>
      <c r="F7147" s="7" t="s">
        <v>35</v>
      </c>
      <c r="G7147" s="7" t="s">
        <v>11</v>
      </c>
      <c r="H7147" s="13">
        <v>8.5</v>
      </c>
      <c r="I7147" s="13" t="str">
        <f>IF(G7147="Male",VLOOKUP(H7147,'Shoe size conversion table'!$B$6:$D$22,2),VLOOKUP(H7147,'Shoe size conversion table'!$J$6:$L$22,2))</f>
        <v>41-42</v>
      </c>
      <c r="J7147" s="13">
        <f>IF(G7147="Male",VLOOKUP(H7147,'Shoe size conversion table'!$B$6:$D$22,3),VLOOKUP(H7147,'Shoe size conversion table'!$J$6:$L$22,3))</f>
        <v>8</v>
      </c>
      <c r="K7147" s="11">
        <v>149</v>
      </c>
      <c r="L7147" s="12">
        <v>0</v>
      </c>
      <c r="M7147" s="7">
        <f t="shared" si="334"/>
        <v>2015</v>
      </c>
      <c r="N7147" s="7">
        <f t="shared" si="335"/>
        <v>12</v>
      </c>
      <c r="O7147" s="30">
        <f t="shared" si="336"/>
        <v>149</v>
      </c>
    </row>
    <row r="7148" spans="2:15" x14ac:dyDescent="0.2">
      <c r="B7148" s="13">
        <v>58779</v>
      </c>
      <c r="C7148" s="14">
        <v>42339.206111111249</v>
      </c>
      <c r="D7148" s="7" t="s">
        <v>7</v>
      </c>
      <c r="E7148" s="13">
        <v>2150</v>
      </c>
      <c r="F7148" s="7" t="s">
        <v>46</v>
      </c>
      <c r="G7148" s="7" t="s">
        <v>12</v>
      </c>
      <c r="H7148" s="13">
        <v>9</v>
      </c>
      <c r="I7148" s="13" t="str">
        <f>IF(G7148="Male",VLOOKUP(H7148,'Shoe size conversion table'!$B$6:$D$22,2),VLOOKUP(H7148,'Shoe size conversion table'!$J$6:$L$22,2))</f>
        <v>39-40</v>
      </c>
      <c r="J7148" s="13">
        <f>IF(G7148="Male",VLOOKUP(H7148,'Shoe size conversion table'!$B$6:$D$22,3),VLOOKUP(H7148,'Shoe size conversion table'!$J$6:$L$22,3))</f>
        <v>7</v>
      </c>
      <c r="K7148" s="11">
        <v>189</v>
      </c>
      <c r="L7148" s="12">
        <v>0.5</v>
      </c>
      <c r="M7148" s="7">
        <f t="shared" si="334"/>
        <v>2015</v>
      </c>
      <c r="N7148" s="7">
        <f t="shared" si="335"/>
        <v>12</v>
      </c>
      <c r="O7148" s="30">
        <f t="shared" si="336"/>
        <v>94.5</v>
      </c>
    </row>
    <row r="7149" spans="2:15" x14ac:dyDescent="0.2">
      <c r="B7149" s="13">
        <v>58780</v>
      </c>
      <c r="C7149" s="14">
        <v>42339.396111111215</v>
      </c>
      <c r="D7149" s="7" t="s">
        <v>7</v>
      </c>
      <c r="E7149" s="13">
        <v>2233</v>
      </c>
      <c r="F7149" s="7" t="s">
        <v>56</v>
      </c>
      <c r="G7149" s="7" t="s">
        <v>11</v>
      </c>
      <c r="H7149" s="13">
        <v>10</v>
      </c>
      <c r="I7149" s="13">
        <f>IF(G7149="Male",VLOOKUP(H7149,'Shoe size conversion table'!$B$6:$D$22,2),VLOOKUP(H7149,'Shoe size conversion table'!$J$6:$L$22,2))</f>
        <v>43</v>
      </c>
      <c r="J7149" s="13">
        <f>IF(G7149="Male",VLOOKUP(H7149,'Shoe size conversion table'!$B$6:$D$22,3),VLOOKUP(H7149,'Shoe size conversion table'!$J$6:$L$22,3))</f>
        <v>9.5</v>
      </c>
      <c r="K7149" s="11">
        <v>169</v>
      </c>
      <c r="L7149" s="12">
        <v>0.1</v>
      </c>
      <c r="M7149" s="7">
        <f t="shared" si="334"/>
        <v>2015</v>
      </c>
      <c r="N7149" s="7">
        <f t="shared" si="335"/>
        <v>12</v>
      </c>
      <c r="O7149" s="30">
        <f t="shared" si="336"/>
        <v>152.1</v>
      </c>
    </row>
    <row r="7150" spans="2:15" x14ac:dyDescent="0.2">
      <c r="B7150" s="13">
        <v>58781</v>
      </c>
      <c r="C7150" s="14">
        <v>42339.446111111247</v>
      </c>
      <c r="D7150" s="7" t="s">
        <v>8</v>
      </c>
      <c r="E7150" s="13">
        <v>2185</v>
      </c>
      <c r="F7150" s="7" t="s">
        <v>40</v>
      </c>
      <c r="G7150" s="7" t="s">
        <v>11</v>
      </c>
      <c r="H7150" s="13">
        <v>9.5</v>
      </c>
      <c r="I7150" s="13" t="str">
        <f>IF(G7150="Male",VLOOKUP(H7150,'Shoe size conversion table'!$B$6:$D$22,2),VLOOKUP(H7150,'Shoe size conversion table'!$J$6:$L$22,2))</f>
        <v>42-43</v>
      </c>
      <c r="J7150" s="13">
        <f>IF(G7150="Male",VLOOKUP(H7150,'Shoe size conversion table'!$B$6:$D$22,3),VLOOKUP(H7150,'Shoe size conversion table'!$J$6:$L$22,3))</f>
        <v>9</v>
      </c>
      <c r="K7150" s="11">
        <v>179</v>
      </c>
      <c r="L7150" s="12">
        <v>0</v>
      </c>
      <c r="M7150" s="7">
        <f t="shared" si="334"/>
        <v>2015</v>
      </c>
      <c r="N7150" s="7">
        <f t="shared" si="335"/>
        <v>12</v>
      </c>
      <c r="O7150" s="30">
        <f t="shared" si="336"/>
        <v>179</v>
      </c>
    </row>
    <row r="7151" spans="2:15" x14ac:dyDescent="0.2">
      <c r="B7151" s="13">
        <v>58782</v>
      </c>
      <c r="C7151" s="14">
        <v>42339.466111111251</v>
      </c>
      <c r="D7151" s="7" t="s">
        <v>7</v>
      </c>
      <c r="E7151" s="13">
        <v>2225</v>
      </c>
      <c r="F7151" s="7" t="s">
        <v>48</v>
      </c>
      <c r="G7151" s="7" t="s">
        <v>12</v>
      </c>
      <c r="H7151" s="13">
        <v>8</v>
      </c>
      <c r="I7151" s="13" t="str">
        <f>IF(G7151="Male",VLOOKUP(H7151,'Shoe size conversion table'!$B$6:$D$22,2),VLOOKUP(H7151,'Shoe size conversion table'!$J$6:$L$22,2))</f>
        <v>38-39</v>
      </c>
      <c r="J7151" s="13">
        <f>IF(G7151="Male",VLOOKUP(H7151,'Shoe size conversion table'!$B$6:$D$22,3),VLOOKUP(H7151,'Shoe size conversion table'!$J$6:$L$22,3))</f>
        <v>6</v>
      </c>
      <c r="K7151" s="11">
        <v>179</v>
      </c>
      <c r="L7151" s="12">
        <v>0</v>
      </c>
      <c r="M7151" s="7">
        <f t="shared" si="334"/>
        <v>2015</v>
      </c>
      <c r="N7151" s="7">
        <f t="shared" si="335"/>
        <v>12</v>
      </c>
      <c r="O7151" s="30">
        <f t="shared" si="336"/>
        <v>179</v>
      </c>
    </row>
    <row r="7152" spans="2:15" x14ac:dyDescent="0.2">
      <c r="B7152" s="13">
        <v>58783</v>
      </c>
      <c r="C7152" s="14">
        <v>42339.66611111111</v>
      </c>
      <c r="D7152" s="7" t="s">
        <v>10</v>
      </c>
      <c r="E7152" s="13">
        <v>2211</v>
      </c>
      <c r="F7152" s="7" t="s">
        <v>35</v>
      </c>
      <c r="G7152" s="7" t="s">
        <v>11</v>
      </c>
      <c r="H7152" s="13">
        <v>10.5</v>
      </c>
      <c r="I7152" s="13" t="str">
        <f>IF(G7152="Male",VLOOKUP(H7152,'Shoe size conversion table'!$B$6:$D$22,2),VLOOKUP(H7152,'Shoe size conversion table'!$J$6:$L$22,2))</f>
        <v>43-44</v>
      </c>
      <c r="J7152" s="13">
        <f>IF(G7152="Male",VLOOKUP(H7152,'Shoe size conversion table'!$B$6:$D$22,3),VLOOKUP(H7152,'Shoe size conversion table'!$J$6:$L$22,3))</f>
        <v>10</v>
      </c>
      <c r="K7152" s="11">
        <v>199</v>
      </c>
      <c r="L7152" s="12">
        <v>0</v>
      </c>
      <c r="M7152" s="7">
        <f t="shared" si="334"/>
        <v>2015</v>
      </c>
      <c r="N7152" s="7">
        <f t="shared" si="335"/>
        <v>12</v>
      </c>
      <c r="O7152" s="30">
        <f t="shared" si="336"/>
        <v>199</v>
      </c>
    </row>
    <row r="7153" spans="2:15" x14ac:dyDescent="0.2">
      <c r="B7153" s="13">
        <v>58784</v>
      </c>
      <c r="C7153" s="14">
        <v>42339.696111111247</v>
      </c>
      <c r="D7153" s="7" t="s">
        <v>10</v>
      </c>
      <c r="E7153" s="13">
        <v>2168</v>
      </c>
      <c r="F7153" s="7" t="s">
        <v>34</v>
      </c>
      <c r="G7153" s="7" t="s">
        <v>11</v>
      </c>
      <c r="H7153" s="13">
        <v>9.5</v>
      </c>
      <c r="I7153" s="13" t="str">
        <f>IF(G7153="Male",VLOOKUP(H7153,'Shoe size conversion table'!$B$6:$D$22,2),VLOOKUP(H7153,'Shoe size conversion table'!$J$6:$L$22,2))</f>
        <v>42-43</v>
      </c>
      <c r="J7153" s="13">
        <f>IF(G7153="Male",VLOOKUP(H7153,'Shoe size conversion table'!$B$6:$D$22,3),VLOOKUP(H7153,'Shoe size conversion table'!$J$6:$L$22,3))</f>
        <v>9</v>
      </c>
      <c r="K7153" s="11">
        <v>139</v>
      </c>
      <c r="L7153" s="12">
        <v>0.5</v>
      </c>
      <c r="M7153" s="7">
        <f t="shared" si="334"/>
        <v>2015</v>
      </c>
      <c r="N7153" s="7">
        <f t="shared" si="335"/>
        <v>12</v>
      </c>
      <c r="O7153" s="30">
        <f t="shared" si="336"/>
        <v>69.5</v>
      </c>
    </row>
    <row r="7154" spans="2:15" x14ac:dyDescent="0.2">
      <c r="B7154" s="13">
        <v>58785</v>
      </c>
      <c r="C7154" s="14">
        <v>42339.69611111132</v>
      </c>
      <c r="D7154" s="7" t="s">
        <v>7</v>
      </c>
      <c r="E7154" s="13">
        <v>2167</v>
      </c>
      <c r="F7154" s="7" t="s">
        <v>55</v>
      </c>
      <c r="G7154" s="7" t="s">
        <v>11</v>
      </c>
      <c r="H7154" s="13">
        <v>9.5</v>
      </c>
      <c r="I7154" s="13" t="str">
        <f>IF(G7154="Male",VLOOKUP(H7154,'Shoe size conversion table'!$B$6:$D$22,2),VLOOKUP(H7154,'Shoe size conversion table'!$J$6:$L$22,2))</f>
        <v>42-43</v>
      </c>
      <c r="J7154" s="13">
        <f>IF(G7154="Male",VLOOKUP(H7154,'Shoe size conversion table'!$B$6:$D$22,3),VLOOKUP(H7154,'Shoe size conversion table'!$J$6:$L$22,3))</f>
        <v>9</v>
      </c>
      <c r="K7154" s="11">
        <v>179</v>
      </c>
      <c r="L7154" s="12">
        <v>0.2</v>
      </c>
      <c r="M7154" s="7">
        <f t="shared" si="334"/>
        <v>2015</v>
      </c>
      <c r="N7154" s="7">
        <f t="shared" si="335"/>
        <v>12</v>
      </c>
      <c r="O7154" s="30">
        <f t="shared" si="336"/>
        <v>143.20000000000002</v>
      </c>
    </row>
    <row r="7155" spans="2:15" x14ac:dyDescent="0.2">
      <c r="B7155" s="13">
        <v>58786</v>
      </c>
      <c r="C7155" s="14">
        <v>42339.756111111317</v>
      </c>
      <c r="D7155" s="7" t="s">
        <v>7</v>
      </c>
      <c r="E7155" s="13">
        <v>2220</v>
      </c>
      <c r="F7155" s="7" t="s">
        <v>49</v>
      </c>
      <c r="G7155" s="7" t="s">
        <v>11</v>
      </c>
      <c r="H7155" s="13">
        <v>8</v>
      </c>
      <c r="I7155" s="13">
        <f>IF(G7155="Male",VLOOKUP(H7155,'Shoe size conversion table'!$B$6:$D$22,2),VLOOKUP(H7155,'Shoe size conversion table'!$J$6:$L$22,2))</f>
        <v>41</v>
      </c>
      <c r="J7155" s="13">
        <f>IF(G7155="Male",VLOOKUP(H7155,'Shoe size conversion table'!$B$6:$D$22,3),VLOOKUP(H7155,'Shoe size conversion table'!$J$6:$L$22,3))</f>
        <v>7.5</v>
      </c>
      <c r="K7155" s="11">
        <v>169</v>
      </c>
      <c r="L7155" s="12">
        <v>0</v>
      </c>
      <c r="M7155" s="7">
        <f t="shared" si="334"/>
        <v>2015</v>
      </c>
      <c r="N7155" s="7">
        <f t="shared" si="335"/>
        <v>12</v>
      </c>
      <c r="O7155" s="30">
        <f t="shared" si="336"/>
        <v>169</v>
      </c>
    </row>
    <row r="7156" spans="2:15" x14ac:dyDescent="0.2">
      <c r="B7156" s="13">
        <v>58787</v>
      </c>
      <c r="C7156" s="14">
        <v>42339.926111111206</v>
      </c>
      <c r="D7156" s="7" t="s">
        <v>8</v>
      </c>
      <c r="E7156" s="13">
        <v>2167</v>
      </c>
      <c r="F7156" s="7" t="s">
        <v>37</v>
      </c>
      <c r="G7156" s="7" t="s">
        <v>11</v>
      </c>
      <c r="H7156" s="13">
        <v>9.5</v>
      </c>
      <c r="I7156" s="13" t="str">
        <f>IF(G7156="Male",VLOOKUP(H7156,'Shoe size conversion table'!$B$6:$D$22,2),VLOOKUP(H7156,'Shoe size conversion table'!$J$6:$L$22,2))</f>
        <v>42-43</v>
      </c>
      <c r="J7156" s="13">
        <f>IF(G7156="Male",VLOOKUP(H7156,'Shoe size conversion table'!$B$6:$D$22,3),VLOOKUP(H7156,'Shoe size conversion table'!$J$6:$L$22,3))</f>
        <v>9</v>
      </c>
      <c r="K7156" s="11">
        <v>179</v>
      </c>
      <c r="L7156" s="12">
        <v>0</v>
      </c>
      <c r="M7156" s="7">
        <f t="shared" si="334"/>
        <v>2015</v>
      </c>
      <c r="N7156" s="7">
        <f t="shared" si="335"/>
        <v>12</v>
      </c>
      <c r="O7156" s="30">
        <f t="shared" si="336"/>
        <v>179</v>
      </c>
    </row>
    <row r="7157" spans="2:15" x14ac:dyDescent="0.2">
      <c r="B7157" s="13">
        <v>58787</v>
      </c>
      <c r="C7157" s="14">
        <v>42339.926111111206</v>
      </c>
      <c r="D7157" s="7" t="s">
        <v>8</v>
      </c>
      <c r="E7157" s="13">
        <v>2218</v>
      </c>
      <c r="F7157" s="7" t="s">
        <v>40</v>
      </c>
      <c r="G7157" s="7" t="s">
        <v>12</v>
      </c>
      <c r="H7157" s="13">
        <v>10</v>
      </c>
      <c r="I7157" s="13" t="str">
        <f>IF(G7157="Male",VLOOKUP(H7157,'Shoe size conversion table'!$B$6:$D$22,2),VLOOKUP(H7157,'Shoe size conversion table'!$J$6:$L$22,2))</f>
        <v>40-41</v>
      </c>
      <c r="J7157" s="13">
        <f>IF(G7157="Male",VLOOKUP(H7157,'Shoe size conversion table'!$B$6:$D$22,3),VLOOKUP(H7157,'Shoe size conversion table'!$J$6:$L$22,3))</f>
        <v>8</v>
      </c>
      <c r="K7157" s="11">
        <v>169</v>
      </c>
      <c r="L7157" s="12">
        <v>0.2</v>
      </c>
      <c r="M7157" s="7">
        <f t="shared" si="334"/>
        <v>2015</v>
      </c>
      <c r="N7157" s="7">
        <f t="shared" si="335"/>
        <v>12</v>
      </c>
      <c r="O7157" s="30">
        <f t="shared" si="336"/>
        <v>135.20000000000002</v>
      </c>
    </row>
    <row r="7158" spans="2:15" x14ac:dyDescent="0.2">
      <c r="B7158" s="13">
        <v>58788</v>
      </c>
      <c r="C7158" s="14">
        <v>42339.946111111312</v>
      </c>
      <c r="D7158" s="7" t="s">
        <v>10</v>
      </c>
      <c r="E7158" s="13">
        <v>2176</v>
      </c>
      <c r="F7158" s="7" t="s">
        <v>35</v>
      </c>
      <c r="G7158" s="7" t="s">
        <v>11</v>
      </c>
      <c r="H7158" s="13">
        <v>8.5</v>
      </c>
      <c r="I7158" s="13" t="str">
        <f>IF(G7158="Male",VLOOKUP(H7158,'Shoe size conversion table'!$B$6:$D$22,2),VLOOKUP(H7158,'Shoe size conversion table'!$J$6:$L$22,2))</f>
        <v>41-42</v>
      </c>
      <c r="J7158" s="13">
        <f>IF(G7158="Male",VLOOKUP(H7158,'Shoe size conversion table'!$B$6:$D$22,3),VLOOKUP(H7158,'Shoe size conversion table'!$J$6:$L$22,3))</f>
        <v>8</v>
      </c>
      <c r="K7158" s="11">
        <v>179</v>
      </c>
      <c r="L7158" s="12">
        <v>0</v>
      </c>
      <c r="M7158" s="7">
        <f t="shared" si="334"/>
        <v>2015</v>
      </c>
      <c r="N7158" s="7">
        <f t="shared" si="335"/>
        <v>12</v>
      </c>
      <c r="O7158" s="30">
        <f t="shared" si="336"/>
        <v>179</v>
      </c>
    </row>
    <row r="7159" spans="2:15" x14ac:dyDescent="0.2">
      <c r="B7159" s="13">
        <v>58789</v>
      </c>
      <c r="C7159" s="14">
        <v>42339.976111111209</v>
      </c>
      <c r="D7159" s="7" t="s">
        <v>7</v>
      </c>
      <c r="E7159" s="13">
        <v>2222</v>
      </c>
      <c r="F7159" s="7" t="s">
        <v>55</v>
      </c>
      <c r="G7159" s="7" t="s">
        <v>11</v>
      </c>
      <c r="H7159" s="13">
        <v>6.5</v>
      </c>
      <c r="I7159" s="13">
        <f>IF(G7159="Male",VLOOKUP(H7159,'Shoe size conversion table'!$B$6:$D$22,2),VLOOKUP(H7159,'Shoe size conversion table'!$J$6:$L$22,2))</f>
        <v>39</v>
      </c>
      <c r="J7159" s="13">
        <f>IF(G7159="Male",VLOOKUP(H7159,'Shoe size conversion table'!$B$6:$D$22,3),VLOOKUP(H7159,'Shoe size conversion table'!$J$6:$L$22,3))</f>
        <v>6</v>
      </c>
      <c r="K7159" s="11">
        <v>189</v>
      </c>
      <c r="L7159" s="12">
        <v>0</v>
      </c>
      <c r="M7159" s="7">
        <f t="shared" si="334"/>
        <v>2015</v>
      </c>
      <c r="N7159" s="7">
        <f t="shared" si="335"/>
        <v>12</v>
      </c>
      <c r="O7159" s="30">
        <f t="shared" si="336"/>
        <v>189</v>
      </c>
    </row>
    <row r="7160" spans="2:15" x14ac:dyDescent="0.2">
      <c r="B7160" s="13">
        <v>58790</v>
      </c>
      <c r="C7160" s="14">
        <v>42340.016111111254</v>
      </c>
      <c r="D7160" s="7" t="s">
        <v>7</v>
      </c>
      <c r="E7160" s="13">
        <v>2167</v>
      </c>
      <c r="F7160" s="7" t="s">
        <v>52</v>
      </c>
      <c r="G7160" s="7" t="s">
        <v>11</v>
      </c>
      <c r="H7160" s="13">
        <v>6.5</v>
      </c>
      <c r="I7160" s="13">
        <f>IF(G7160="Male",VLOOKUP(H7160,'Shoe size conversion table'!$B$6:$D$22,2),VLOOKUP(H7160,'Shoe size conversion table'!$J$6:$L$22,2))</f>
        <v>39</v>
      </c>
      <c r="J7160" s="13">
        <f>IF(G7160="Male",VLOOKUP(H7160,'Shoe size conversion table'!$B$6:$D$22,3),VLOOKUP(H7160,'Shoe size conversion table'!$J$6:$L$22,3))</f>
        <v>6</v>
      </c>
      <c r="K7160" s="11">
        <v>129</v>
      </c>
      <c r="L7160" s="12">
        <v>0.2</v>
      </c>
      <c r="M7160" s="7">
        <f t="shared" si="334"/>
        <v>2015</v>
      </c>
      <c r="N7160" s="7">
        <f t="shared" si="335"/>
        <v>12</v>
      </c>
      <c r="O7160" s="30">
        <f t="shared" si="336"/>
        <v>103.2</v>
      </c>
    </row>
    <row r="7161" spans="2:15" x14ac:dyDescent="0.2">
      <c r="B7161" s="13">
        <v>58791</v>
      </c>
      <c r="C7161" s="14">
        <v>42340.096111111248</v>
      </c>
      <c r="D7161" s="7" t="s">
        <v>7</v>
      </c>
      <c r="E7161" s="13">
        <v>2179</v>
      </c>
      <c r="F7161" s="7" t="s">
        <v>49</v>
      </c>
      <c r="G7161" s="7" t="s">
        <v>12</v>
      </c>
      <c r="H7161" s="13">
        <v>5.5</v>
      </c>
      <c r="I7161" s="13">
        <f>IF(G7161="Male",VLOOKUP(H7161,'Shoe size conversion table'!$B$6:$D$22,2),VLOOKUP(H7161,'Shoe size conversion table'!$J$6:$L$22,2))</f>
        <v>36</v>
      </c>
      <c r="J7161" s="13">
        <f>IF(G7161="Male",VLOOKUP(H7161,'Shoe size conversion table'!$B$6:$D$22,3),VLOOKUP(H7161,'Shoe size conversion table'!$J$6:$L$22,3))</f>
        <v>3.5</v>
      </c>
      <c r="K7161" s="11">
        <v>189</v>
      </c>
      <c r="L7161" s="12">
        <v>0</v>
      </c>
      <c r="M7161" s="7">
        <f t="shared" si="334"/>
        <v>2015</v>
      </c>
      <c r="N7161" s="7">
        <f t="shared" si="335"/>
        <v>12</v>
      </c>
      <c r="O7161" s="30">
        <f t="shared" si="336"/>
        <v>189</v>
      </c>
    </row>
    <row r="7162" spans="2:15" x14ac:dyDescent="0.2">
      <c r="B7162" s="13">
        <v>58792</v>
      </c>
      <c r="C7162" s="14">
        <v>42340.106111111316</v>
      </c>
      <c r="D7162" s="7" t="s">
        <v>10</v>
      </c>
      <c r="E7162" s="13">
        <v>2191</v>
      </c>
      <c r="F7162" s="7" t="s">
        <v>35</v>
      </c>
      <c r="G7162" s="7" t="s">
        <v>12</v>
      </c>
      <c r="H7162" s="13">
        <v>7</v>
      </c>
      <c r="I7162" s="13" t="str">
        <f>IF(G7162="Male",VLOOKUP(H7162,'Shoe size conversion table'!$B$6:$D$22,2),VLOOKUP(H7162,'Shoe size conversion table'!$J$6:$L$22,2))</f>
        <v>37-38</v>
      </c>
      <c r="J7162" s="13">
        <f>IF(G7162="Male",VLOOKUP(H7162,'Shoe size conversion table'!$B$6:$D$22,3),VLOOKUP(H7162,'Shoe size conversion table'!$J$6:$L$22,3))</f>
        <v>5</v>
      </c>
      <c r="K7162" s="11">
        <v>139</v>
      </c>
      <c r="L7162" s="12">
        <v>0.2</v>
      </c>
      <c r="M7162" s="7">
        <f t="shared" si="334"/>
        <v>2015</v>
      </c>
      <c r="N7162" s="7">
        <f t="shared" si="335"/>
        <v>12</v>
      </c>
      <c r="O7162" s="30">
        <f t="shared" si="336"/>
        <v>111.2</v>
      </c>
    </row>
    <row r="7163" spans="2:15" x14ac:dyDescent="0.2">
      <c r="B7163" s="13">
        <v>58792</v>
      </c>
      <c r="C7163" s="14">
        <v>42340.106111111316</v>
      </c>
      <c r="D7163" s="7" t="s">
        <v>10</v>
      </c>
      <c r="E7163" s="13">
        <v>2158</v>
      </c>
      <c r="F7163" s="7" t="s">
        <v>35</v>
      </c>
      <c r="G7163" s="7" t="s">
        <v>11</v>
      </c>
      <c r="H7163" s="13">
        <v>9.5</v>
      </c>
      <c r="I7163" s="13" t="str">
        <f>IF(G7163="Male",VLOOKUP(H7163,'Shoe size conversion table'!$B$6:$D$22,2),VLOOKUP(H7163,'Shoe size conversion table'!$J$6:$L$22,2))</f>
        <v>42-43</v>
      </c>
      <c r="J7163" s="13">
        <f>IF(G7163="Male",VLOOKUP(H7163,'Shoe size conversion table'!$B$6:$D$22,3),VLOOKUP(H7163,'Shoe size conversion table'!$J$6:$L$22,3))</f>
        <v>9</v>
      </c>
      <c r="K7163" s="11">
        <v>179</v>
      </c>
      <c r="L7163" s="12">
        <v>0.5</v>
      </c>
      <c r="M7163" s="7">
        <f t="shared" si="334"/>
        <v>2015</v>
      </c>
      <c r="N7163" s="7">
        <f t="shared" si="335"/>
        <v>12</v>
      </c>
      <c r="O7163" s="30">
        <f t="shared" si="336"/>
        <v>89.5</v>
      </c>
    </row>
    <row r="7164" spans="2:15" x14ac:dyDescent="0.2">
      <c r="B7164" s="13">
        <v>58793</v>
      </c>
      <c r="C7164" s="14">
        <v>42340.166111111248</v>
      </c>
      <c r="D7164" s="7" t="s">
        <v>10</v>
      </c>
      <c r="E7164" s="13">
        <v>2179</v>
      </c>
      <c r="F7164" s="7" t="s">
        <v>34</v>
      </c>
      <c r="G7164" s="7" t="s">
        <v>11</v>
      </c>
      <c r="H7164" s="13">
        <v>10.5</v>
      </c>
      <c r="I7164" s="13" t="str">
        <f>IF(G7164="Male",VLOOKUP(H7164,'Shoe size conversion table'!$B$6:$D$22,2),VLOOKUP(H7164,'Shoe size conversion table'!$J$6:$L$22,2))</f>
        <v>43-44</v>
      </c>
      <c r="J7164" s="13">
        <f>IF(G7164="Male",VLOOKUP(H7164,'Shoe size conversion table'!$B$6:$D$22,3),VLOOKUP(H7164,'Shoe size conversion table'!$J$6:$L$22,3))</f>
        <v>10</v>
      </c>
      <c r="K7164" s="11">
        <v>159</v>
      </c>
      <c r="L7164" s="12">
        <v>0</v>
      </c>
      <c r="M7164" s="7">
        <f t="shared" si="334"/>
        <v>2015</v>
      </c>
      <c r="N7164" s="7">
        <f t="shared" si="335"/>
        <v>12</v>
      </c>
      <c r="O7164" s="30">
        <f t="shared" si="336"/>
        <v>159</v>
      </c>
    </row>
    <row r="7165" spans="2:15" x14ac:dyDescent="0.2">
      <c r="B7165" s="13">
        <v>58794</v>
      </c>
      <c r="C7165" s="14">
        <v>42340.446111111247</v>
      </c>
      <c r="D7165" s="7" t="s">
        <v>8</v>
      </c>
      <c r="E7165" s="13">
        <v>2175</v>
      </c>
      <c r="F7165" s="7" t="s">
        <v>42</v>
      </c>
      <c r="G7165" s="7" t="s">
        <v>11</v>
      </c>
      <c r="H7165" s="13">
        <v>9</v>
      </c>
      <c r="I7165" s="13">
        <f>IF(G7165="Male",VLOOKUP(H7165,'Shoe size conversion table'!$B$6:$D$22,2),VLOOKUP(H7165,'Shoe size conversion table'!$J$6:$L$22,2))</f>
        <v>42</v>
      </c>
      <c r="J7165" s="13">
        <f>IF(G7165="Male",VLOOKUP(H7165,'Shoe size conversion table'!$B$6:$D$22,3),VLOOKUP(H7165,'Shoe size conversion table'!$J$6:$L$22,3))</f>
        <v>8.5</v>
      </c>
      <c r="K7165" s="11">
        <v>139</v>
      </c>
      <c r="L7165" s="12">
        <v>0</v>
      </c>
      <c r="M7165" s="7">
        <f t="shared" si="334"/>
        <v>2015</v>
      </c>
      <c r="N7165" s="7">
        <f t="shared" si="335"/>
        <v>12</v>
      </c>
      <c r="O7165" s="30">
        <f t="shared" si="336"/>
        <v>139</v>
      </c>
    </row>
    <row r="7166" spans="2:15" x14ac:dyDescent="0.2">
      <c r="B7166" s="13">
        <v>58795</v>
      </c>
      <c r="C7166" s="14">
        <v>42340.566111111111</v>
      </c>
      <c r="D7166" s="7" t="s">
        <v>9</v>
      </c>
      <c r="E7166" s="13">
        <v>2181</v>
      </c>
      <c r="F7166" s="7" t="s">
        <v>61</v>
      </c>
      <c r="G7166" s="7" t="s">
        <v>12</v>
      </c>
      <c r="H7166" s="13">
        <v>6.5</v>
      </c>
      <c r="I7166" s="13">
        <f>IF(G7166="Male",VLOOKUP(H7166,'Shoe size conversion table'!$B$6:$D$22,2),VLOOKUP(H7166,'Shoe size conversion table'!$J$6:$L$22,2))</f>
        <v>37</v>
      </c>
      <c r="J7166" s="13">
        <f>IF(G7166="Male",VLOOKUP(H7166,'Shoe size conversion table'!$B$6:$D$22,3),VLOOKUP(H7166,'Shoe size conversion table'!$J$6:$L$22,3))</f>
        <v>4.5</v>
      </c>
      <c r="K7166" s="11">
        <v>149</v>
      </c>
      <c r="L7166" s="12">
        <v>0.3</v>
      </c>
      <c r="M7166" s="7">
        <f t="shared" si="334"/>
        <v>2015</v>
      </c>
      <c r="N7166" s="7">
        <f t="shared" si="335"/>
        <v>12</v>
      </c>
      <c r="O7166" s="30">
        <f t="shared" si="336"/>
        <v>104.3</v>
      </c>
    </row>
    <row r="7167" spans="2:15" x14ac:dyDescent="0.2">
      <c r="B7167" s="13">
        <v>58796</v>
      </c>
      <c r="C7167" s="14">
        <v>42340.636111111206</v>
      </c>
      <c r="D7167" s="7" t="s">
        <v>7</v>
      </c>
      <c r="E7167" s="13">
        <v>2157</v>
      </c>
      <c r="F7167" s="7" t="s">
        <v>43</v>
      </c>
      <c r="G7167" s="7" t="s">
        <v>11</v>
      </c>
      <c r="H7167" s="13">
        <v>8.5</v>
      </c>
      <c r="I7167" s="13" t="str">
        <f>IF(G7167="Male",VLOOKUP(H7167,'Shoe size conversion table'!$B$6:$D$22,2),VLOOKUP(H7167,'Shoe size conversion table'!$J$6:$L$22,2))</f>
        <v>41-42</v>
      </c>
      <c r="J7167" s="13">
        <f>IF(G7167="Male",VLOOKUP(H7167,'Shoe size conversion table'!$B$6:$D$22,3),VLOOKUP(H7167,'Shoe size conversion table'!$J$6:$L$22,3))</f>
        <v>8</v>
      </c>
      <c r="K7167" s="11">
        <v>159</v>
      </c>
      <c r="L7167" s="12">
        <v>0.2</v>
      </c>
      <c r="M7167" s="7">
        <f t="shared" si="334"/>
        <v>2015</v>
      </c>
      <c r="N7167" s="7">
        <f t="shared" si="335"/>
        <v>12</v>
      </c>
      <c r="O7167" s="30">
        <f t="shared" si="336"/>
        <v>127.2</v>
      </c>
    </row>
    <row r="7168" spans="2:15" x14ac:dyDescent="0.2">
      <c r="B7168" s="13">
        <v>58797</v>
      </c>
      <c r="C7168" s="14">
        <v>42340.66611111111</v>
      </c>
      <c r="D7168" s="7" t="s">
        <v>10</v>
      </c>
      <c r="E7168" s="13">
        <v>2211</v>
      </c>
      <c r="F7168" s="7" t="s">
        <v>35</v>
      </c>
      <c r="G7168" s="7" t="s">
        <v>11</v>
      </c>
      <c r="H7168" s="13">
        <v>10.5</v>
      </c>
      <c r="I7168" s="13" t="str">
        <f>IF(G7168="Male",VLOOKUP(H7168,'Shoe size conversion table'!$B$6:$D$22,2),VLOOKUP(H7168,'Shoe size conversion table'!$J$6:$L$22,2))</f>
        <v>43-44</v>
      </c>
      <c r="J7168" s="13">
        <f>IF(G7168="Male",VLOOKUP(H7168,'Shoe size conversion table'!$B$6:$D$22,3),VLOOKUP(H7168,'Shoe size conversion table'!$J$6:$L$22,3))</f>
        <v>10</v>
      </c>
      <c r="K7168" s="11">
        <v>199</v>
      </c>
      <c r="L7168" s="12">
        <v>0</v>
      </c>
      <c r="M7168" s="7">
        <f t="shared" si="334"/>
        <v>2015</v>
      </c>
      <c r="N7168" s="7">
        <f t="shared" si="335"/>
        <v>12</v>
      </c>
      <c r="O7168" s="30">
        <f t="shared" si="336"/>
        <v>199</v>
      </c>
    </row>
    <row r="7169" spans="2:15" x14ac:dyDescent="0.2">
      <c r="B7169" s="13">
        <v>58798</v>
      </c>
      <c r="C7169" s="14">
        <v>42340.69611111132</v>
      </c>
      <c r="D7169" s="7" t="s">
        <v>7</v>
      </c>
      <c r="E7169" s="13">
        <v>2208</v>
      </c>
      <c r="F7169" s="7" t="s">
        <v>49</v>
      </c>
      <c r="G7169" s="7" t="s">
        <v>11</v>
      </c>
      <c r="H7169" s="13">
        <v>9.5</v>
      </c>
      <c r="I7169" s="13" t="str">
        <f>IF(G7169="Male",VLOOKUP(H7169,'Shoe size conversion table'!$B$6:$D$22,2),VLOOKUP(H7169,'Shoe size conversion table'!$J$6:$L$22,2))</f>
        <v>42-43</v>
      </c>
      <c r="J7169" s="13">
        <f>IF(G7169="Male",VLOOKUP(H7169,'Shoe size conversion table'!$B$6:$D$22,3),VLOOKUP(H7169,'Shoe size conversion table'!$J$6:$L$22,3))</f>
        <v>9</v>
      </c>
      <c r="K7169" s="11">
        <v>149</v>
      </c>
      <c r="L7169" s="12">
        <v>0</v>
      </c>
      <c r="M7169" s="7">
        <f t="shared" si="334"/>
        <v>2015</v>
      </c>
      <c r="N7169" s="7">
        <f t="shared" si="335"/>
        <v>12</v>
      </c>
      <c r="O7169" s="30">
        <f t="shared" si="336"/>
        <v>149</v>
      </c>
    </row>
    <row r="7170" spans="2:15" x14ac:dyDescent="0.2">
      <c r="B7170" s="13">
        <v>58799</v>
      </c>
      <c r="C7170" s="14">
        <v>42340.736111111204</v>
      </c>
      <c r="D7170" s="7" t="s">
        <v>7</v>
      </c>
      <c r="E7170" s="13">
        <v>2202</v>
      </c>
      <c r="F7170" s="7" t="s">
        <v>51</v>
      </c>
      <c r="G7170" s="7" t="s">
        <v>12</v>
      </c>
      <c r="H7170" s="13">
        <v>4.5</v>
      </c>
      <c r="I7170" s="13">
        <f>IF(G7170="Male",VLOOKUP(H7170,'Shoe size conversion table'!$B$6:$D$22,2),VLOOKUP(H7170,'Shoe size conversion table'!$J$6:$L$22,2))</f>
        <v>35</v>
      </c>
      <c r="J7170" s="13">
        <f>IF(G7170="Male",VLOOKUP(H7170,'Shoe size conversion table'!$B$6:$D$22,3),VLOOKUP(H7170,'Shoe size conversion table'!$J$6:$L$22,3))</f>
        <v>2.5</v>
      </c>
      <c r="K7170" s="11">
        <v>139</v>
      </c>
      <c r="L7170" s="12">
        <v>0</v>
      </c>
      <c r="M7170" s="7">
        <f t="shared" si="334"/>
        <v>2015</v>
      </c>
      <c r="N7170" s="7">
        <f t="shared" si="335"/>
        <v>12</v>
      </c>
      <c r="O7170" s="30">
        <f t="shared" si="336"/>
        <v>139</v>
      </c>
    </row>
    <row r="7171" spans="2:15" x14ac:dyDescent="0.2">
      <c r="B7171" s="13">
        <v>58800</v>
      </c>
      <c r="C7171" s="14">
        <v>42340.756111111317</v>
      </c>
      <c r="D7171" s="7" t="s">
        <v>10</v>
      </c>
      <c r="E7171" s="13">
        <v>2169</v>
      </c>
      <c r="F7171" s="7" t="s">
        <v>34</v>
      </c>
      <c r="G7171" s="7" t="s">
        <v>12</v>
      </c>
      <c r="H7171" s="13">
        <v>8.5</v>
      </c>
      <c r="I7171" s="13">
        <f>IF(G7171="Male",VLOOKUP(H7171,'Shoe size conversion table'!$B$6:$D$22,2),VLOOKUP(H7171,'Shoe size conversion table'!$J$6:$L$22,2))</f>
        <v>39</v>
      </c>
      <c r="J7171" s="13">
        <f>IF(G7171="Male",VLOOKUP(H7171,'Shoe size conversion table'!$B$6:$D$22,3),VLOOKUP(H7171,'Shoe size conversion table'!$J$6:$L$22,3))</f>
        <v>6.5</v>
      </c>
      <c r="K7171" s="11">
        <v>139</v>
      </c>
      <c r="L7171" s="12">
        <v>0.3</v>
      </c>
      <c r="M7171" s="7">
        <f t="shared" si="334"/>
        <v>2015</v>
      </c>
      <c r="N7171" s="7">
        <f t="shared" si="335"/>
        <v>12</v>
      </c>
      <c r="O7171" s="30">
        <f t="shared" si="336"/>
        <v>97.3</v>
      </c>
    </row>
    <row r="7172" spans="2:15" x14ac:dyDescent="0.2">
      <c r="B7172" s="13">
        <v>58801</v>
      </c>
      <c r="C7172" s="14">
        <v>42340.946111111109</v>
      </c>
      <c r="D7172" s="7" t="s">
        <v>8</v>
      </c>
      <c r="E7172" s="13">
        <v>2224</v>
      </c>
      <c r="F7172" s="7" t="s">
        <v>38</v>
      </c>
      <c r="G7172" s="7" t="s">
        <v>11</v>
      </c>
      <c r="H7172" s="13">
        <v>10</v>
      </c>
      <c r="I7172" s="13">
        <f>IF(G7172="Male",VLOOKUP(H7172,'Shoe size conversion table'!$B$6:$D$22,2),VLOOKUP(H7172,'Shoe size conversion table'!$J$6:$L$22,2))</f>
        <v>43</v>
      </c>
      <c r="J7172" s="13">
        <f>IF(G7172="Male",VLOOKUP(H7172,'Shoe size conversion table'!$B$6:$D$22,3),VLOOKUP(H7172,'Shoe size conversion table'!$J$6:$L$22,3))</f>
        <v>9.5</v>
      </c>
      <c r="K7172" s="11">
        <v>169</v>
      </c>
      <c r="L7172" s="12">
        <v>0</v>
      </c>
      <c r="M7172" s="7">
        <f t="shared" si="334"/>
        <v>2015</v>
      </c>
      <c r="N7172" s="7">
        <f t="shared" si="335"/>
        <v>12</v>
      </c>
      <c r="O7172" s="30">
        <f t="shared" si="336"/>
        <v>169</v>
      </c>
    </row>
    <row r="7173" spans="2:15" x14ac:dyDescent="0.2">
      <c r="B7173" s="13">
        <v>58802</v>
      </c>
      <c r="C7173" s="14">
        <v>42340.976111111209</v>
      </c>
      <c r="D7173" s="7" t="s">
        <v>7</v>
      </c>
      <c r="E7173" s="13">
        <v>2242</v>
      </c>
      <c r="F7173" s="7" t="s">
        <v>44</v>
      </c>
      <c r="G7173" s="7" t="s">
        <v>11</v>
      </c>
      <c r="H7173" s="13">
        <v>10</v>
      </c>
      <c r="I7173" s="13">
        <f>IF(G7173="Male",VLOOKUP(H7173,'Shoe size conversion table'!$B$6:$D$22,2),VLOOKUP(H7173,'Shoe size conversion table'!$J$6:$L$22,2))</f>
        <v>43</v>
      </c>
      <c r="J7173" s="13">
        <f>IF(G7173="Male",VLOOKUP(H7173,'Shoe size conversion table'!$B$6:$D$22,3),VLOOKUP(H7173,'Shoe size conversion table'!$J$6:$L$22,3))</f>
        <v>9.5</v>
      </c>
      <c r="K7173" s="11">
        <v>129</v>
      </c>
      <c r="L7173" s="12">
        <v>0.3</v>
      </c>
      <c r="M7173" s="7">
        <f t="shared" ref="M7173:M7236" si="337">YEAR(C7173)</f>
        <v>2015</v>
      </c>
      <c r="N7173" s="7">
        <f t="shared" si="335"/>
        <v>12</v>
      </c>
      <c r="O7173" s="30">
        <f t="shared" si="336"/>
        <v>90.3</v>
      </c>
    </row>
    <row r="7174" spans="2:15" x14ac:dyDescent="0.2">
      <c r="B7174" s="13">
        <v>58803</v>
      </c>
      <c r="C7174" s="14">
        <v>42341.016111111254</v>
      </c>
      <c r="D7174" s="7" t="s">
        <v>7</v>
      </c>
      <c r="E7174" s="13">
        <v>2150</v>
      </c>
      <c r="F7174" s="7" t="s">
        <v>46</v>
      </c>
      <c r="G7174" s="7" t="s">
        <v>12</v>
      </c>
      <c r="H7174" s="13">
        <v>9</v>
      </c>
      <c r="I7174" s="13" t="str">
        <f>IF(G7174="Male",VLOOKUP(H7174,'Shoe size conversion table'!$B$6:$D$22,2),VLOOKUP(H7174,'Shoe size conversion table'!$J$6:$L$22,2))</f>
        <v>39-40</v>
      </c>
      <c r="J7174" s="13">
        <f>IF(G7174="Male",VLOOKUP(H7174,'Shoe size conversion table'!$B$6:$D$22,3),VLOOKUP(H7174,'Shoe size conversion table'!$J$6:$L$22,3))</f>
        <v>7</v>
      </c>
      <c r="K7174" s="11">
        <v>189</v>
      </c>
      <c r="L7174" s="12">
        <v>0.5</v>
      </c>
      <c r="M7174" s="7">
        <f t="shared" si="337"/>
        <v>2015</v>
      </c>
      <c r="N7174" s="7">
        <f t="shared" ref="N7174:N7237" si="338">MONTH(C7174:C22141)</f>
        <v>12</v>
      </c>
      <c r="O7174" s="30">
        <f t="shared" ref="O7174:O7237" si="339">K7174*(1-L7174)</f>
        <v>94.5</v>
      </c>
    </row>
    <row r="7175" spans="2:15" x14ac:dyDescent="0.2">
      <c r="B7175" s="13">
        <v>58803</v>
      </c>
      <c r="C7175" s="14">
        <v>42341.016111111319</v>
      </c>
      <c r="D7175" s="7" t="s">
        <v>7</v>
      </c>
      <c r="E7175" s="13">
        <v>2233</v>
      </c>
      <c r="F7175" s="7" t="s">
        <v>51</v>
      </c>
      <c r="G7175" s="7" t="s">
        <v>11</v>
      </c>
      <c r="H7175" s="13">
        <v>10</v>
      </c>
      <c r="I7175" s="13">
        <f>IF(G7175="Male",VLOOKUP(H7175,'Shoe size conversion table'!$B$6:$D$22,2),VLOOKUP(H7175,'Shoe size conversion table'!$J$6:$L$22,2))</f>
        <v>43</v>
      </c>
      <c r="J7175" s="13">
        <f>IF(G7175="Male",VLOOKUP(H7175,'Shoe size conversion table'!$B$6:$D$22,3),VLOOKUP(H7175,'Shoe size conversion table'!$J$6:$L$22,3))</f>
        <v>9.5</v>
      </c>
      <c r="K7175" s="11">
        <v>179</v>
      </c>
      <c r="L7175" s="12">
        <v>0</v>
      </c>
      <c r="M7175" s="7">
        <f t="shared" si="337"/>
        <v>2015</v>
      </c>
      <c r="N7175" s="7">
        <f t="shared" si="338"/>
        <v>12</v>
      </c>
      <c r="O7175" s="30">
        <f t="shared" si="339"/>
        <v>179</v>
      </c>
    </row>
    <row r="7176" spans="2:15" x14ac:dyDescent="0.2">
      <c r="B7176" s="13">
        <v>58804</v>
      </c>
      <c r="C7176" s="14">
        <v>42341.096111111248</v>
      </c>
      <c r="D7176" s="7" t="s">
        <v>8</v>
      </c>
      <c r="E7176" s="13">
        <v>2185</v>
      </c>
      <c r="F7176" s="7" t="s">
        <v>40</v>
      </c>
      <c r="G7176" s="7" t="s">
        <v>11</v>
      </c>
      <c r="H7176" s="13">
        <v>9.5</v>
      </c>
      <c r="I7176" s="13" t="str">
        <f>IF(G7176="Male",VLOOKUP(H7176,'Shoe size conversion table'!$B$6:$D$22,2),VLOOKUP(H7176,'Shoe size conversion table'!$J$6:$L$22,2))</f>
        <v>42-43</v>
      </c>
      <c r="J7176" s="13">
        <f>IF(G7176="Male",VLOOKUP(H7176,'Shoe size conversion table'!$B$6:$D$22,3),VLOOKUP(H7176,'Shoe size conversion table'!$J$6:$L$22,3))</f>
        <v>9</v>
      </c>
      <c r="K7176" s="11">
        <v>179</v>
      </c>
      <c r="L7176" s="12">
        <v>0</v>
      </c>
      <c r="M7176" s="7">
        <f t="shared" si="337"/>
        <v>2015</v>
      </c>
      <c r="N7176" s="7">
        <f t="shared" si="338"/>
        <v>12</v>
      </c>
      <c r="O7176" s="30">
        <f t="shared" si="339"/>
        <v>179</v>
      </c>
    </row>
    <row r="7177" spans="2:15" x14ac:dyDescent="0.2">
      <c r="B7177" s="13">
        <v>58805</v>
      </c>
      <c r="C7177" s="14">
        <v>42341.12611111132</v>
      </c>
      <c r="D7177" s="7" t="s">
        <v>9</v>
      </c>
      <c r="E7177" s="13">
        <v>2147</v>
      </c>
      <c r="F7177" s="7" t="s">
        <v>61</v>
      </c>
      <c r="G7177" s="7" t="s">
        <v>11</v>
      </c>
      <c r="H7177" s="13">
        <v>8.5</v>
      </c>
      <c r="I7177" s="13" t="str">
        <f>IF(G7177="Male",VLOOKUP(H7177,'Shoe size conversion table'!$B$6:$D$22,2),VLOOKUP(H7177,'Shoe size conversion table'!$J$6:$L$22,2))</f>
        <v>41-42</v>
      </c>
      <c r="J7177" s="13">
        <f>IF(G7177="Male",VLOOKUP(H7177,'Shoe size conversion table'!$B$6:$D$22,3),VLOOKUP(H7177,'Shoe size conversion table'!$J$6:$L$22,3))</f>
        <v>8</v>
      </c>
      <c r="K7177" s="11">
        <v>169</v>
      </c>
      <c r="L7177" s="12">
        <v>0.1</v>
      </c>
      <c r="M7177" s="7">
        <f t="shared" si="337"/>
        <v>2015</v>
      </c>
      <c r="N7177" s="7">
        <f t="shared" si="338"/>
        <v>12</v>
      </c>
      <c r="O7177" s="30">
        <f t="shared" si="339"/>
        <v>152.1</v>
      </c>
    </row>
    <row r="7178" spans="2:15" x14ac:dyDescent="0.2">
      <c r="B7178" s="13">
        <v>58806</v>
      </c>
      <c r="C7178" s="14">
        <v>42341.496111111206</v>
      </c>
      <c r="D7178" s="7" t="s">
        <v>7</v>
      </c>
      <c r="E7178" s="13">
        <v>2153</v>
      </c>
      <c r="F7178" s="7" t="s">
        <v>46</v>
      </c>
      <c r="G7178" s="7" t="s">
        <v>11</v>
      </c>
      <c r="H7178" s="13">
        <v>9</v>
      </c>
      <c r="I7178" s="13">
        <f>IF(G7178="Male",VLOOKUP(H7178,'Shoe size conversion table'!$B$6:$D$22,2),VLOOKUP(H7178,'Shoe size conversion table'!$J$6:$L$22,2))</f>
        <v>42</v>
      </c>
      <c r="J7178" s="13">
        <f>IF(G7178="Male",VLOOKUP(H7178,'Shoe size conversion table'!$B$6:$D$22,3),VLOOKUP(H7178,'Shoe size conversion table'!$J$6:$L$22,3))</f>
        <v>8.5</v>
      </c>
      <c r="K7178" s="11">
        <v>139</v>
      </c>
      <c r="L7178" s="12">
        <v>0.3</v>
      </c>
      <c r="M7178" s="7">
        <f t="shared" si="337"/>
        <v>2015</v>
      </c>
      <c r="N7178" s="7">
        <f t="shared" si="338"/>
        <v>12</v>
      </c>
      <c r="O7178" s="30">
        <f t="shared" si="339"/>
        <v>97.3</v>
      </c>
    </row>
    <row r="7179" spans="2:15" x14ac:dyDescent="0.2">
      <c r="B7179" s="13">
        <v>58807</v>
      </c>
      <c r="C7179" s="14">
        <v>42341.566111111111</v>
      </c>
      <c r="D7179" s="7" t="s">
        <v>9</v>
      </c>
      <c r="E7179" s="13">
        <v>2149</v>
      </c>
      <c r="F7179" s="7" t="s">
        <v>60</v>
      </c>
      <c r="G7179" s="7" t="s">
        <v>12</v>
      </c>
      <c r="H7179" s="13">
        <v>6.5</v>
      </c>
      <c r="I7179" s="13">
        <f>IF(G7179="Male",VLOOKUP(H7179,'Shoe size conversion table'!$B$6:$D$22,2),VLOOKUP(H7179,'Shoe size conversion table'!$J$6:$L$22,2))</f>
        <v>37</v>
      </c>
      <c r="J7179" s="13">
        <f>IF(G7179="Male",VLOOKUP(H7179,'Shoe size conversion table'!$B$6:$D$22,3),VLOOKUP(H7179,'Shoe size conversion table'!$J$6:$L$22,3))</f>
        <v>4.5</v>
      </c>
      <c r="K7179" s="11">
        <v>189</v>
      </c>
      <c r="L7179" s="12">
        <v>0</v>
      </c>
      <c r="M7179" s="7">
        <f t="shared" si="337"/>
        <v>2015</v>
      </c>
      <c r="N7179" s="7">
        <f t="shared" si="338"/>
        <v>12</v>
      </c>
      <c r="O7179" s="30">
        <f t="shared" si="339"/>
        <v>189</v>
      </c>
    </row>
    <row r="7180" spans="2:15" x14ac:dyDescent="0.2">
      <c r="B7180" s="13">
        <v>58808</v>
      </c>
      <c r="C7180" s="14">
        <v>42341.636111111206</v>
      </c>
      <c r="D7180" s="7" t="s">
        <v>7</v>
      </c>
      <c r="E7180" s="13">
        <v>2180</v>
      </c>
      <c r="F7180" s="7" t="s">
        <v>43</v>
      </c>
      <c r="G7180" s="7" t="s">
        <v>12</v>
      </c>
      <c r="H7180" s="13">
        <v>9.5</v>
      </c>
      <c r="I7180" s="13">
        <f>IF(G7180="Male",VLOOKUP(H7180,'Shoe size conversion table'!$B$6:$D$22,2),VLOOKUP(H7180,'Shoe size conversion table'!$J$6:$L$22,2))</f>
        <v>40</v>
      </c>
      <c r="J7180" s="13">
        <f>IF(G7180="Male",VLOOKUP(H7180,'Shoe size conversion table'!$B$6:$D$22,3),VLOOKUP(H7180,'Shoe size conversion table'!$J$6:$L$22,3))</f>
        <v>7.5</v>
      </c>
      <c r="K7180" s="11">
        <v>149</v>
      </c>
      <c r="L7180" s="12">
        <v>0</v>
      </c>
      <c r="M7180" s="7">
        <f t="shared" si="337"/>
        <v>2015</v>
      </c>
      <c r="N7180" s="7">
        <f t="shared" si="338"/>
        <v>12</v>
      </c>
      <c r="O7180" s="30">
        <f t="shared" si="339"/>
        <v>149</v>
      </c>
    </row>
    <row r="7181" spans="2:15" x14ac:dyDescent="0.2">
      <c r="B7181" s="13">
        <v>58809</v>
      </c>
      <c r="C7181" s="14">
        <v>42341.816111111322</v>
      </c>
      <c r="D7181" s="7" t="s">
        <v>10</v>
      </c>
      <c r="E7181" s="13">
        <v>2179</v>
      </c>
      <c r="F7181" s="7" t="s">
        <v>35</v>
      </c>
      <c r="G7181" s="7" t="s">
        <v>11</v>
      </c>
      <c r="H7181" s="13">
        <v>9</v>
      </c>
      <c r="I7181" s="13">
        <f>IF(G7181="Male",VLOOKUP(H7181,'Shoe size conversion table'!$B$6:$D$22,2),VLOOKUP(H7181,'Shoe size conversion table'!$J$6:$L$22,2))</f>
        <v>42</v>
      </c>
      <c r="J7181" s="13">
        <f>IF(G7181="Male",VLOOKUP(H7181,'Shoe size conversion table'!$B$6:$D$22,3),VLOOKUP(H7181,'Shoe size conversion table'!$J$6:$L$22,3))</f>
        <v>8.5</v>
      </c>
      <c r="K7181" s="11">
        <v>199</v>
      </c>
      <c r="L7181" s="12">
        <v>0.5</v>
      </c>
      <c r="M7181" s="7">
        <f t="shared" si="337"/>
        <v>2015</v>
      </c>
      <c r="N7181" s="7">
        <f t="shared" si="338"/>
        <v>12</v>
      </c>
      <c r="O7181" s="30">
        <f t="shared" si="339"/>
        <v>99.5</v>
      </c>
    </row>
    <row r="7182" spans="2:15" x14ac:dyDescent="0.2">
      <c r="B7182" s="13">
        <v>58809</v>
      </c>
      <c r="C7182" s="14">
        <v>42341.816111111322</v>
      </c>
      <c r="D7182" s="7" t="s">
        <v>10</v>
      </c>
      <c r="E7182" s="13">
        <v>2233</v>
      </c>
      <c r="F7182" s="7" t="s">
        <v>36</v>
      </c>
      <c r="G7182" s="7" t="s">
        <v>11</v>
      </c>
      <c r="H7182" s="13">
        <v>9.5</v>
      </c>
      <c r="I7182" s="13" t="str">
        <f>IF(G7182="Male",VLOOKUP(H7182,'Shoe size conversion table'!$B$6:$D$22,2),VLOOKUP(H7182,'Shoe size conversion table'!$J$6:$L$22,2))</f>
        <v>42-43</v>
      </c>
      <c r="J7182" s="13">
        <f>IF(G7182="Male",VLOOKUP(H7182,'Shoe size conversion table'!$B$6:$D$22,3),VLOOKUP(H7182,'Shoe size conversion table'!$J$6:$L$22,3))</f>
        <v>9</v>
      </c>
      <c r="K7182" s="11">
        <v>149</v>
      </c>
      <c r="L7182" s="12">
        <v>0</v>
      </c>
      <c r="M7182" s="7">
        <f t="shared" si="337"/>
        <v>2015</v>
      </c>
      <c r="N7182" s="7">
        <f t="shared" si="338"/>
        <v>12</v>
      </c>
      <c r="O7182" s="30">
        <f t="shared" si="339"/>
        <v>149</v>
      </c>
    </row>
    <row r="7183" spans="2:15" x14ac:dyDescent="0.2">
      <c r="B7183" s="13">
        <v>58810</v>
      </c>
      <c r="C7183" s="14">
        <v>42341.926111111206</v>
      </c>
      <c r="D7183" s="7" t="s">
        <v>8</v>
      </c>
      <c r="E7183" s="13">
        <v>2204</v>
      </c>
      <c r="F7183" s="7" t="s">
        <v>38</v>
      </c>
      <c r="G7183" s="7" t="s">
        <v>12</v>
      </c>
      <c r="H7183" s="13">
        <v>10</v>
      </c>
      <c r="I7183" s="13" t="str">
        <f>IF(G7183="Male",VLOOKUP(H7183,'Shoe size conversion table'!$B$6:$D$22,2),VLOOKUP(H7183,'Shoe size conversion table'!$J$6:$L$22,2))</f>
        <v>40-41</v>
      </c>
      <c r="J7183" s="13">
        <f>IF(G7183="Male",VLOOKUP(H7183,'Shoe size conversion table'!$B$6:$D$22,3),VLOOKUP(H7183,'Shoe size conversion table'!$J$6:$L$22,3))</f>
        <v>8</v>
      </c>
      <c r="K7183" s="11">
        <v>159</v>
      </c>
      <c r="L7183" s="12">
        <v>0</v>
      </c>
      <c r="M7183" s="7">
        <f t="shared" si="337"/>
        <v>2015</v>
      </c>
      <c r="N7183" s="7">
        <f t="shared" si="338"/>
        <v>12</v>
      </c>
      <c r="O7183" s="30">
        <f t="shared" si="339"/>
        <v>159</v>
      </c>
    </row>
    <row r="7184" spans="2:15" x14ac:dyDescent="0.2">
      <c r="B7184" s="13">
        <v>58811</v>
      </c>
      <c r="C7184" s="14">
        <v>42341.92611111125</v>
      </c>
      <c r="D7184" s="7" t="s">
        <v>10</v>
      </c>
      <c r="E7184" s="13">
        <v>2225</v>
      </c>
      <c r="F7184" s="7" t="s">
        <v>34</v>
      </c>
      <c r="G7184" s="7" t="s">
        <v>11</v>
      </c>
      <c r="H7184" s="13">
        <v>9</v>
      </c>
      <c r="I7184" s="13">
        <f>IF(G7184="Male",VLOOKUP(H7184,'Shoe size conversion table'!$B$6:$D$22,2),VLOOKUP(H7184,'Shoe size conversion table'!$J$6:$L$22,2))</f>
        <v>42</v>
      </c>
      <c r="J7184" s="13">
        <f>IF(G7184="Male",VLOOKUP(H7184,'Shoe size conversion table'!$B$6:$D$22,3),VLOOKUP(H7184,'Shoe size conversion table'!$J$6:$L$22,3))</f>
        <v>8.5</v>
      </c>
      <c r="K7184" s="11">
        <v>159</v>
      </c>
      <c r="L7184" s="12">
        <v>0</v>
      </c>
      <c r="M7184" s="7">
        <f t="shared" si="337"/>
        <v>2015</v>
      </c>
      <c r="N7184" s="7">
        <f t="shared" si="338"/>
        <v>12</v>
      </c>
      <c r="O7184" s="30">
        <f t="shared" si="339"/>
        <v>159</v>
      </c>
    </row>
    <row r="7185" spans="2:15" x14ac:dyDescent="0.2">
      <c r="B7185" s="13">
        <v>58812</v>
      </c>
      <c r="C7185" s="14">
        <v>42341.946111111109</v>
      </c>
      <c r="D7185" s="7" t="s">
        <v>8</v>
      </c>
      <c r="E7185" s="13">
        <v>2227</v>
      </c>
      <c r="F7185" s="7" t="s">
        <v>38</v>
      </c>
      <c r="G7185" s="7" t="s">
        <v>12</v>
      </c>
      <c r="H7185" s="13">
        <v>7.5</v>
      </c>
      <c r="I7185" s="13">
        <f>IF(G7185="Male",VLOOKUP(H7185,'Shoe size conversion table'!$B$6:$D$22,2),VLOOKUP(H7185,'Shoe size conversion table'!$J$6:$L$22,2))</f>
        <v>38</v>
      </c>
      <c r="J7185" s="13">
        <f>IF(G7185="Male",VLOOKUP(H7185,'Shoe size conversion table'!$B$6:$D$22,3),VLOOKUP(H7185,'Shoe size conversion table'!$J$6:$L$22,3))</f>
        <v>5.5</v>
      </c>
      <c r="K7185" s="11">
        <v>149</v>
      </c>
      <c r="L7185" s="12">
        <v>0</v>
      </c>
      <c r="M7185" s="7">
        <f t="shared" si="337"/>
        <v>2015</v>
      </c>
      <c r="N7185" s="7">
        <f t="shared" si="338"/>
        <v>12</v>
      </c>
      <c r="O7185" s="30">
        <f t="shared" si="339"/>
        <v>149</v>
      </c>
    </row>
    <row r="7186" spans="2:15" x14ac:dyDescent="0.2">
      <c r="B7186" s="13">
        <v>58813</v>
      </c>
      <c r="C7186" s="14">
        <v>42342.016111111254</v>
      </c>
      <c r="D7186" s="7" t="s">
        <v>7</v>
      </c>
      <c r="E7186" s="13">
        <v>2232</v>
      </c>
      <c r="F7186" s="7" t="s">
        <v>50</v>
      </c>
      <c r="G7186" s="7" t="s">
        <v>11</v>
      </c>
      <c r="H7186" s="13">
        <v>9.5</v>
      </c>
      <c r="I7186" s="13" t="str">
        <f>IF(G7186="Male",VLOOKUP(H7186,'Shoe size conversion table'!$B$6:$D$22,2),VLOOKUP(H7186,'Shoe size conversion table'!$J$6:$L$22,2))</f>
        <v>42-43</v>
      </c>
      <c r="J7186" s="13">
        <f>IF(G7186="Male",VLOOKUP(H7186,'Shoe size conversion table'!$B$6:$D$22,3),VLOOKUP(H7186,'Shoe size conversion table'!$J$6:$L$22,3))</f>
        <v>9</v>
      </c>
      <c r="K7186" s="11">
        <v>139</v>
      </c>
      <c r="L7186" s="12">
        <v>0</v>
      </c>
      <c r="M7186" s="7">
        <f t="shared" si="337"/>
        <v>2015</v>
      </c>
      <c r="N7186" s="7">
        <f t="shared" si="338"/>
        <v>12</v>
      </c>
      <c r="O7186" s="30">
        <f t="shared" si="339"/>
        <v>139</v>
      </c>
    </row>
    <row r="7187" spans="2:15" x14ac:dyDescent="0.2">
      <c r="B7187" s="13">
        <v>58813</v>
      </c>
      <c r="C7187" s="14">
        <v>42342.016111111319</v>
      </c>
      <c r="D7187" s="7" t="s">
        <v>7</v>
      </c>
      <c r="E7187" s="13">
        <v>2228</v>
      </c>
      <c r="F7187" s="7" t="s">
        <v>46</v>
      </c>
      <c r="G7187" s="7" t="s">
        <v>11</v>
      </c>
      <c r="H7187" s="13">
        <v>10.5</v>
      </c>
      <c r="I7187" s="13" t="str">
        <f>IF(G7187="Male",VLOOKUP(H7187,'Shoe size conversion table'!$B$6:$D$22,2),VLOOKUP(H7187,'Shoe size conversion table'!$J$6:$L$22,2))</f>
        <v>43-44</v>
      </c>
      <c r="J7187" s="13">
        <f>IF(G7187="Male",VLOOKUP(H7187,'Shoe size conversion table'!$B$6:$D$22,3),VLOOKUP(H7187,'Shoe size conversion table'!$J$6:$L$22,3))</f>
        <v>10</v>
      </c>
      <c r="K7187" s="11">
        <v>129</v>
      </c>
      <c r="L7187" s="12">
        <v>0</v>
      </c>
      <c r="M7187" s="7">
        <f t="shared" si="337"/>
        <v>2015</v>
      </c>
      <c r="N7187" s="7">
        <f t="shared" si="338"/>
        <v>12</v>
      </c>
      <c r="O7187" s="30">
        <f t="shared" si="339"/>
        <v>129</v>
      </c>
    </row>
    <row r="7188" spans="2:15" x14ac:dyDescent="0.2">
      <c r="B7188" s="13">
        <v>58814</v>
      </c>
      <c r="C7188" s="14">
        <v>42342.376111111247</v>
      </c>
      <c r="D7188" s="7" t="s">
        <v>8</v>
      </c>
      <c r="E7188" s="13">
        <v>2171</v>
      </c>
      <c r="F7188" s="7" t="s">
        <v>37</v>
      </c>
      <c r="G7188" s="7" t="s">
        <v>11</v>
      </c>
      <c r="H7188" s="13">
        <v>9</v>
      </c>
      <c r="I7188" s="13">
        <f>IF(G7188="Male",VLOOKUP(H7188,'Shoe size conversion table'!$B$6:$D$22,2),VLOOKUP(H7188,'Shoe size conversion table'!$J$6:$L$22,2))</f>
        <v>42</v>
      </c>
      <c r="J7188" s="13">
        <f>IF(G7188="Male",VLOOKUP(H7188,'Shoe size conversion table'!$B$6:$D$22,3),VLOOKUP(H7188,'Shoe size conversion table'!$J$6:$L$22,3))</f>
        <v>8.5</v>
      </c>
      <c r="K7188" s="11">
        <v>149</v>
      </c>
      <c r="L7188" s="12">
        <v>0</v>
      </c>
      <c r="M7188" s="7">
        <f t="shared" si="337"/>
        <v>2015</v>
      </c>
      <c r="N7188" s="7">
        <f t="shared" si="338"/>
        <v>12</v>
      </c>
      <c r="O7188" s="30">
        <f t="shared" si="339"/>
        <v>149</v>
      </c>
    </row>
    <row r="7189" spans="2:15" x14ac:dyDescent="0.2">
      <c r="B7189" s="13">
        <v>58815</v>
      </c>
      <c r="C7189" s="14">
        <v>42342.426111111112</v>
      </c>
      <c r="D7189" s="7" t="s">
        <v>8</v>
      </c>
      <c r="E7189" s="13">
        <v>2198</v>
      </c>
      <c r="F7189" s="7" t="s">
        <v>38</v>
      </c>
      <c r="G7189" s="7" t="s">
        <v>11</v>
      </c>
      <c r="H7189" s="13">
        <v>7</v>
      </c>
      <c r="I7189" s="13">
        <f>IF(G7189="Male",VLOOKUP(H7189,'Shoe size conversion table'!$B$6:$D$22,2),VLOOKUP(H7189,'Shoe size conversion table'!$J$6:$L$22,2))</f>
        <v>40</v>
      </c>
      <c r="J7189" s="13">
        <f>IF(G7189="Male",VLOOKUP(H7189,'Shoe size conversion table'!$B$6:$D$22,3),VLOOKUP(H7189,'Shoe size conversion table'!$J$6:$L$22,3))</f>
        <v>6.5</v>
      </c>
      <c r="K7189" s="11">
        <v>159</v>
      </c>
      <c r="L7189" s="12">
        <v>0.3</v>
      </c>
      <c r="M7189" s="7">
        <f t="shared" si="337"/>
        <v>2015</v>
      </c>
      <c r="N7189" s="7">
        <f t="shared" si="338"/>
        <v>12</v>
      </c>
      <c r="O7189" s="30">
        <f t="shared" si="339"/>
        <v>111.3</v>
      </c>
    </row>
    <row r="7190" spans="2:15" x14ac:dyDescent="0.2">
      <c r="B7190" s="13">
        <v>58816</v>
      </c>
      <c r="C7190" s="14">
        <v>42342.6461111112</v>
      </c>
      <c r="D7190" s="7" t="s">
        <v>7</v>
      </c>
      <c r="E7190" s="13">
        <v>2202</v>
      </c>
      <c r="F7190" s="7" t="s">
        <v>51</v>
      </c>
      <c r="G7190" s="7" t="s">
        <v>12</v>
      </c>
      <c r="H7190" s="13">
        <v>8</v>
      </c>
      <c r="I7190" s="13" t="str">
        <f>IF(G7190="Male",VLOOKUP(H7190,'Shoe size conversion table'!$B$6:$D$22,2),VLOOKUP(H7190,'Shoe size conversion table'!$J$6:$L$22,2))</f>
        <v>38-39</v>
      </c>
      <c r="J7190" s="13">
        <f>IF(G7190="Male",VLOOKUP(H7190,'Shoe size conversion table'!$B$6:$D$22,3),VLOOKUP(H7190,'Shoe size conversion table'!$J$6:$L$22,3))</f>
        <v>6</v>
      </c>
      <c r="K7190" s="11">
        <v>199</v>
      </c>
      <c r="L7190" s="12">
        <v>0</v>
      </c>
      <c r="M7190" s="7">
        <f t="shared" si="337"/>
        <v>2015</v>
      </c>
      <c r="N7190" s="7">
        <f t="shared" si="338"/>
        <v>12</v>
      </c>
      <c r="O7190" s="30">
        <f t="shared" si="339"/>
        <v>199</v>
      </c>
    </row>
    <row r="7191" spans="2:15" x14ac:dyDescent="0.2">
      <c r="B7191" s="13">
        <v>58817</v>
      </c>
      <c r="C7191" s="14">
        <v>42342.696111111254</v>
      </c>
      <c r="D7191" s="7" t="s">
        <v>7</v>
      </c>
      <c r="E7191" s="13">
        <v>2212</v>
      </c>
      <c r="F7191" s="7" t="s">
        <v>48</v>
      </c>
      <c r="G7191" s="7" t="s">
        <v>12</v>
      </c>
      <c r="H7191" s="13">
        <v>10.5</v>
      </c>
      <c r="I7191" s="13">
        <f>IF(G7191="Male",VLOOKUP(H7191,'Shoe size conversion table'!$B$6:$D$22,2),VLOOKUP(H7191,'Shoe size conversion table'!$J$6:$L$22,2))</f>
        <v>41</v>
      </c>
      <c r="J7191" s="13">
        <f>IF(G7191="Male",VLOOKUP(H7191,'Shoe size conversion table'!$B$6:$D$22,3),VLOOKUP(H7191,'Shoe size conversion table'!$J$6:$L$22,3))</f>
        <v>8.5</v>
      </c>
      <c r="K7191" s="11">
        <v>179</v>
      </c>
      <c r="L7191" s="12">
        <v>0</v>
      </c>
      <c r="M7191" s="7">
        <f t="shared" si="337"/>
        <v>2015</v>
      </c>
      <c r="N7191" s="7">
        <f t="shared" si="338"/>
        <v>12</v>
      </c>
      <c r="O7191" s="30">
        <f t="shared" si="339"/>
        <v>179</v>
      </c>
    </row>
    <row r="7192" spans="2:15" x14ac:dyDescent="0.2">
      <c r="B7192" s="13">
        <v>58818</v>
      </c>
      <c r="C7192" s="14">
        <v>42342.706111111322</v>
      </c>
      <c r="D7192" s="7" t="s">
        <v>10</v>
      </c>
      <c r="E7192" s="13">
        <v>2190</v>
      </c>
      <c r="F7192" s="7" t="s">
        <v>34</v>
      </c>
      <c r="G7192" s="7" t="s">
        <v>11</v>
      </c>
      <c r="H7192" s="13">
        <v>10</v>
      </c>
      <c r="I7192" s="13">
        <f>IF(G7192="Male",VLOOKUP(H7192,'Shoe size conversion table'!$B$6:$D$22,2),VLOOKUP(H7192,'Shoe size conversion table'!$J$6:$L$22,2))</f>
        <v>43</v>
      </c>
      <c r="J7192" s="13">
        <f>IF(G7192="Male",VLOOKUP(H7192,'Shoe size conversion table'!$B$6:$D$22,3),VLOOKUP(H7192,'Shoe size conversion table'!$J$6:$L$22,3))</f>
        <v>9.5</v>
      </c>
      <c r="K7192" s="11">
        <v>189</v>
      </c>
      <c r="L7192" s="12">
        <v>0</v>
      </c>
      <c r="M7192" s="7">
        <f t="shared" si="337"/>
        <v>2015</v>
      </c>
      <c r="N7192" s="7">
        <f t="shared" si="338"/>
        <v>12</v>
      </c>
      <c r="O7192" s="30">
        <f t="shared" si="339"/>
        <v>189</v>
      </c>
    </row>
    <row r="7193" spans="2:15" x14ac:dyDescent="0.2">
      <c r="B7193" s="13">
        <v>58819</v>
      </c>
      <c r="C7193" s="14">
        <v>42342.736111111204</v>
      </c>
      <c r="D7193" s="7" t="s">
        <v>7</v>
      </c>
      <c r="E7193" s="13">
        <v>2212</v>
      </c>
      <c r="F7193" s="7" t="s">
        <v>51</v>
      </c>
      <c r="G7193" s="7" t="s">
        <v>12</v>
      </c>
      <c r="H7193" s="13">
        <v>4.5</v>
      </c>
      <c r="I7193" s="13">
        <f>IF(G7193="Male",VLOOKUP(H7193,'Shoe size conversion table'!$B$6:$D$22,2),VLOOKUP(H7193,'Shoe size conversion table'!$J$6:$L$22,2))</f>
        <v>35</v>
      </c>
      <c r="J7193" s="13">
        <f>IF(G7193="Male",VLOOKUP(H7193,'Shoe size conversion table'!$B$6:$D$22,3),VLOOKUP(H7193,'Shoe size conversion table'!$J$6:$L$22,3))</f>
        <v>2.5</v>
      </c>
      <c r="K7193" s="11">
        <v>169</v>
      </c>
      <c r="L7193" s="12">
        <v>0.3</v>
      </c>
      <c r="M7193" s="7">
        <f t="shared" si="337"/>
        <v>2015</v>
      </c>
      <c r="N7193" s="7">
        <f t="shared" si="338"/>
        <v>12</v>
      </c>
      <c r="O7193" s="30">
        <f t="shared" si="339"/>
        <v>118.3</v>
      </c>
    </row>
    <row r="7194" spans="2:15" x14ac:dyDescent="0.2">
      <c r="B7194" s="13">
        <v>58820</v>
      </c>
      <c r="C7194" s="14">
        <v>42342.73611111132</v>
      </c>
      <c r="D7194" s="7" t="s">
        <v>8</v>
      </c>
      <c r="E7194" s="13">
        <v>2150</v>
      </c>
      <c r="F7194" s="7" t="s">
        <v>38</v>
      </c>
      <c r="G7194" s="7" t="s">
        <v>11</v>
      </c>
      <c r="H7194" s="13">
        <v>10</v>
      </c>
      <c r="I7194" s="13">
        <f>IF(G7194="Male",VLOOKUP(H7194,'Shoe size conversion table'!$B$6:$D$22,2),VLOOKUP(H7194,'Shoe size conversion table'!$J$6:$L$22,2))</f>
        <v>43</v>
      </c>
      <c r="J7194" s="13">
        <f>IF(G7194="Male",VLOOKUP(H7194,'Shoe size conversion table'!$B$6:$D$22,3),VLOOKUP(H7194,'Shoe size conversion table'!$J$6:$L$22,3))</f>
        <v>9.5</v>
      </c>
      <c r="K7194" s="11">
        <v>189</v>
      </c>
      <c r="L7194" s="12">
        <v>0</v>
      </c>
      <c r="M7194" s="7">
        <f t="shared" si="337"/>
        <v>2015</v>
      </c>
      <c r="N7194" s="7">
        <f t="shared" si="338"/>
        <v>12</v>
      </c>
      <c r="O7194" s="30">
        <f t="shared" si="339"/>
        <v>189</v>
      </c>
    </row>
    <row r="7195" spans="2:15" x14ac:dyDescent="0.2">
      <c r="B7195" s="13">
        <v>58821</v>
      </c>
      <c r="C7195" s="14">
        <v>42342.816111111322</v>
      </c>
      <c r="D7195" s="7" t="s">
        <v>10</v>
      </c>
      <c r="E7195" s="13">
        <v>2187</v>
      </c>
      <c r="F7195" s="7" t="s">
        <v>34</v>
      </c>
      <c r="G7195" s="7" t="s">
        <v>11</v>
      </c>
      <c r="H7195" s="13">
        <v>8</v>
      </c>
      <c r="I7195" s="13">
        <f>IF(G7195="Male",VLOOKUP(H7195,'Shoe size conversion table'!$B$6:$D$22,2),VLOOKUP(H7195,'Shoe size conversion table'!$J$6:$L$22,2))</f>
        <v>41</v>
      </c>
      <c r="J7195" s="13">
        <f>IF(G7195="Male",VLOOKUP(H7195,'Shoe size conversion table'!$B$6:$D$22,3),VLOOKUP(H7195,'Shoe size conversion table'!$J$6:$L$22,3))</f>
        <v>7.5</v>
      </c>
      <c r="K7195" s="11">
        <v>169</v>
      </c>
      <c r="L7195" s="12">
        <v>0</v>
      </c>
      <c r="M7195" s="7">
        <f t="shared" si="337"/>
        <v>2015</v>
      </c>
      <c r="N7195" s="7">
        <f t="shared" si="338"/>
        <v>12</v>
      </c>
      <c r="O7195" s="30">
        <f t="shared" si="339"/>
        <v>169</v>
      </c>
    </row>
    <row r="7196" spans="2:15" x14ac:dyDescent="0.2">
      <c r="B7196" s="13">
        <v>58822</v>
      </c>
      <c r="C7196" s="14">
        <v>42342.92611111125</v>
      </c>
      <c r="D7196" s="7" t="s">
        <v>10</v>
      </c>
      <c r="E7196" s="13">
        <v>2195</v>
      </c>
      <c r="F7196" s="7" t="s">
        <v>34</v>
      </c>
      <c r="G7196" s="7" t="s">
        <v>11</v>
      </c>
      <c r="H7196" s="13">
        <v>9.5</v>
      </c>
      <c r="I7196" s="13" t="str">
        <f>IF(G7196="Male",VLOOKUP(H7196,'Shoe size conversion table'!$B$6:$D$22,2),VLOOKUP(H7196,'Shoe size conversion table'!$J$6:$L$22,2))</f>
        <v>42-43</v>
      </c>
      <c r="J7196" s="13">
        <f>IF(G7196="Male",VLOOKUP(H7196,'Shoe size conversion table'!$B$6:$D$22,3),VLOOKUP(H7196,'Shoe size conversion table'!$J$6:$L$22,3))</f>
        <v>9</v>
      </c>
      <c r="K7196" s="11">
        <v>179</v>
      </c>
      <c r="L7196" s="12">
        <v>0.1</v>
      </c>
      <c r="M7196" s="7">
        <f t="shared" si="337"/>
        <v>2015</v>
      </c>
      <c r="N7196" s="7">
        <f t="shared" si="338"/>
        <v>12</v>
      </c>
      <c r="O7196" s="30">
        <f t="shared" si="339"/>
        <v>161.1</v>
      </c>
    </row>
    <row r="7197" spans="2:15" x14ac:dyDescent="0.2">
      <c r="B7197" s="13">
        <v>58823</v>
      </c>
      <c r="C7197" s="14">
        <v>42342.946111111109</v>
      </c>
      <c r="D7197" s="7" t="s">
        <v>8</v>
      </c>
      <c r="E7197" s="13">
        <v>2219</v>
      </c>
      <c r="F7197" s="7" t="s">
        <v>38</v>
      </c>
      <c r="G7197" s="7" t="s">
        <v>11</v>
      </c>
      <c r="H7197" s="13">
        <v>10</v>
      </c>
      <c r="I7197" s="13">
        <f>IF(G7197="Male",VLOOKUP(H7197,'Shoe size conversion table'!$B$6:$D$22,2),VLOOKUP(H7197,'Shoe size conversion table'!$J$6:$L$22,2))</f>
        <v>43</v>
      </c>
      <c r="J7197" s="13">
        <f>IF(G7197="Male",VLOOKUP(H7197,'Shoe size conversion table'!$B$6:$D$22,3),VLOOKUP(H7197,'Shoe size conversion table'!$J$6:$L$22,3))</f>
        <v>9.5</v>
      </c>
      <c r="K7197" s="11">
        <v>169</v>
      </c>
      <c r="L7197" s="12">
        <v>0</v>
      </c>
      <c r="M7197" s="7">
        <f t="shared" si="337"/>
        <v>2015</v>
      </c>
      <c r="N7197" s="7">
        <f t="shared" si="338"/>
        <v>12</v>
      </c>
      <c r="O7197" s="30">
        <f t="shared" si="339"/>
        <v>169</v>
      </c>
    </row>
    <row r="7198" spans="2:15" x14ac:dyDescent="0.2">
      <c r="B7198" s="13">
        <v>58824</v>
      </c>
      <c r="C7198" s="14">
        <v>42342.976111111253</v>
      </c>
      <c r="D7198" s="7" t="s">
        <v>8</v>
      </c>
      <c r="E7198" s="13">
        <v>2212</v>
      </c>
      <c r="F7198" s="7" t="s">
        <v>40</v>
      </c>
      <c r="G7198" s="7" t="s">
        <v>12</v>
      </c>
      <c r="H7198" s="13">
        <v>6.5</v>
      </c>
      <c r="I7198" s="13">
        <f>IF(G7198="Male",VLOOKUP(H7198,'Shoe size conversion table'!$B$6:$D$22,2),VLOOKUP(H7198,'Shoe size conversion table'!$J$6:$L$22,2))</f>
        <v>37</v>
      </c>
      <c r="J7198" s="13">
        <f>IF(G7198="Male",VLOOKUP(H7198,'Shoe size conversion table'!$B$6:$D$22,3),VLOOKUP(H7198,'Shoe size conversion table'!$J$6:$L$22,3))</f>
        <v>4.5</v>
      </c>
      <c r="K7198" s="11">
        <v>129</v>
      </c>
      <c r="L7198" s="12">
        <v>0.5</v>
      </c>
      <c r="M7198" s="7">
        <f t="shared" si="337"/>
        <v>2015</v>
      </c>
      <c r="N7198" s="7">
        <f t="shared" si="338"/>
        <v>12</v>
      </c>
      <c r="O7198" s="30">
        <f t="shared" si="339"/>
        <v>64.5</v>
      </c>
    </row>
    <row r="7199" spans="2:15" x14ac:dyDescent="0.2">
      <c r="B7199" s="13">
        <v>58825</v>
      </c>
      <c r="C7199" s="14">
        <v>42343.206111111111</v>
      </c>
      <c r="D7199" s="7" t="s">
        <v>9</v>
      </c>
      <c r="E7199" s="13">
        <v>2227</v>
      </c>
      <c r="F7199" s="7" t="s">
        <v>61</v>
      </c>
      <c r="G7199" s="7" t="s">
        <v>11</v>
      </c>
      <c r="H7199" s="13">
        <v>9</v>
      </c>
      <c r="I7199" s="13">
        <f>IF(G7199="Male",VLOOKUP(H7199,'Shoe size conversion table'!$B$6:$D$22,2),VLOOKUP(H7199,'Shoe size conversion table'!$J$6:$L$22,2))</f>
        <v>42</v>
      </c>
      <c r="J7199" s="13">
        <f>IF(G7199="Male",VLOOKUP(H7199,'Shoe size conversion table'!$B$6:$D$22,3),VLOOKUP(H7199,'Shoe size conversion table'!$J$6:$L$22,3))</f>
        <v>8.5</v>
      </c>
      <c r="K7199" s="11">
        <v>159</v>
      </c>
      <c r="L7199" s="12">
        <v>0.2</v>
      </c>
      <c r="M7199" s="7">
        <f t="shared" si="337"/>
        <v>2015</v>
      </c>
      <c r="N7199" s="7">
        <f t="shared" si="338"/>
        <v>12</v>
      </c>
      <c r="O7199" s="30">
        <f t="shared" si="339"/>
        <v>127.2</v>
      </c>
    </row>
    <row r="7200" spans="2:15" x14ac:dyDescent="0.2">
      <c r="B7200" s="13">
        <v>58826</v>
      </c>
      <c r="C7200" s="14">
        <v>42343.376111111247</v>
      </c>
      <c r="D7200" s="7" t="s">
        <v>8</v>
      </c>
      <c r="E7200" s="13">
        <v>2223</v>
      </c>
      <c r="F7200" s="7" t="s">
        <v>38</v>
      </c>
      <c r="G7200" s="7" t="s">
        <v>11</v>
      </c>
      <c r="H7200" s="13">
        <v>9.5</v>
      </c>
      <c r="I7200" s="13" t="str">
        <f>IF(G7200="Male",VLOOKUP(H7200,'Shoe size conversion table'!$B$6:$D$22,2),VLOOKUP(H7200,'Shoe size conversion table'!$J$6:$L$22,2))</f>
        <v>42-43</v>
      </c>
      <c r="J7200" s="13">
        <f>IF(G7200="Male",VLOOKUP(H7200,'Shoe size conversion table'!$B$6:$D$22,3),VLOOKUP(H7200,'Shoe size conversion table'!$J$6:$L$22,3))</f>
        <v>9</v>
      </c>
      <c r="K7200" s="11">
        <v>189</v>
      </c>
      <c r="L7200" s="12">
        <v>0.2</v>
      </c>
      <c r="M7200" s="7">
        <f t="shared" si="337"/>
        <v>2015</v>
      </c>
      <c r="N7200" s="7">
        <f t="shared" si="338"/>
        <v>12</v>
      </c>
      <c r="O7200" s="30">
        <f t="shared" si="339"/>
        <v>151.20000000000002</v>
      </c>
    </row>
    <row r="7201" spans="2:15" x14ac:dyDescent="0.2">
      <c r="B7201" s="13">
        <v>58827</v>
      </c>
      <c r="C7201" s="14">
        <v>42343.426111111112</v>
      </c>
      <c r="D7201" s="7" t="s">
        <v>8</v>
      </c>
      <c r="E7201" s="13">
        <v>2198</v>
      </c>
      <c r="F7201" s="7" t="s">
        <v>38</v>
      </c>
      <c r="G7201" s="7" t="s">
        <v>11</v>
      </c>
      <c r="H7201" s="13">
        <v>7</v>
      </c>
      <c r="I7201" s="13">
        <f>IF(G7201="Male",VLOOKUP(H7201,'Shoe size conversion table'!$B$6:$D$22,2),VLOOKUP(H7201,'Shoe size conversion table'!$J$6:$L$22,2))</f>
        <v>40</v>
      </c>
      <c r="J7201" s="13">
        <f>IF(G7201="Male",VLOOKUP(H7201,'Shoe size conversion table'!$B$6:$D$22,3),VLOOKUP(H7201,'Shoe size conversion table'!$J$6:$L$22,3))</f>
        <v>6.5</v>
      </c>
      <c r="K7201" s="11">
        <v>159</v>
      </c>
      <c r="L7201" s="12">
        <v>0.3</v>
      </c>
      <c r="M7201" s="7">
        <f t="shared" si="337"/>
        <v>2015</v>
      </c>
      <c r="N7201" s="7">
        <f t="shared" si="338"/>
        <v>12</v>
      </c>
      <c r="O7201" s="30">
        <f t="shared" si="339"/>
        <v>111.3</v>
      </c>
    </row>
    <row r="7202" spans="2:15" x14ac:dyDescent="0.2">
      <c r="B7202" s="13">
        <v>58828</v>
      </c>
      <c r="C7202" s="14">
        <v>42343.426111111112</v>
      </c>
      <c r="D7202" s="7" t="s">
        <v>9</v>
      </c>
      <c r="E7202" s="13">
        <v>2185</v>
      </c>
      <c r="F7202" s="7" t="s">
        <v>59</v>
      </c>
      <c r="G7202" s="7" t="s">
        <v>12</v>
      </c>
      <c r="H7202" s="13">
        <v>7</v>
      </c>
      <c r="I7202" s="13" t="str">
        <f>IF(G7202="Male",VLOOKUP(H7202,'Shoe size conversion table'!$B$6:$D$22,2),VLOOKUP(H7202,'Shoe size conversion table'!$J$6:$L$22,2))</f>
        <v>37-38</v>
      </c>
      <c r="J7202" s="13">
        <f>IF(G7202="Male",VLOOKUP(H7202,'Shoe size conversion table'!$B$6:$D$22,3),VLOOKUP(H7202,'Shoe size conversion table'!$J$6:$L$22,3))</f>
        <v>5</v>
      </c>
      <c r="K7202" s="11">
        <v>129</v>
      </c>
      <c r="L7202" s="12">
        <v>0.2</v>
      </c>
      <c r="M7202" s="7">
        <f t="shared" si="337"/>
        <v>2015</v>
      </c>
      <c r="N7202" s="7">
        <f t="shared" si="338"/>
        <v>12</v>
      </c>
      <c r="O7202" s="30">
        <f t="shared" si="339"/>
        <v>103.2</v>
      </c>
    </row>
    <row r="7203" spans="2:15" x14ac:dyDescent="0.2">
      <c r="B7203" s="13">
        <v>58829</v>
      </c>
      <c r="C7203" s="14">
        <v>42343.496111111206</v>
      </c>
      <c r="D7203" s="7" t="s">
        <v>7</v>
      </c>
      <c r="E7203" s="13">
        <v>2209</v>
      </c>
      <c r="F7203" s="7" t="s">
        <v>47</v>
      </c>
      <c r="G7203" s="7" t="s">
        <v>12</v>
      </c>
      <c r="H7203" s="13">
        <v>5.5</v>
      </c>
      <c r="I7203" s="13">
        <f>IF(G7203="Male",VLOOKUP(H7203,'Shoe size conversion table'!$B$6:$D$22,2),VLOOKUP(H7203,'Shoe size conversion table'!$J$6:$L$22,2))</f>
        <v>36</v>
      </c>
      <c r="J7203" s="13">
        <f>IF(G7203="Male",VLOOKUP(H7203,'Shoe size conversion table'!$B$6:$D$22,3),VLOOKUP(H7203,'Shoe size conversion table'!$J$6:$L$22,3))</f>
        <v>3.5</v>
      </c>
      <c r="K7203" s="11">
        <v>179</v>
      </c>
      <c r="L7203" s="12">
        <v>0.3</v>
      </c>
      <c r="M7203" s="7">
        <f t="shared" si="337"/>
        <v>2015</v>
      </c>
      <c r="N7203" s="7">
        <f t="shared" si="338"/>
        <v>12</v>
      </c>
      <c r="O7203" s="30">
        <f t="shared" si="339"/>
        <v>125.3</v>
      </c>
    </row>
    <row r="7204" spans="2:15" x14ac:dyDescent="0.2">
      <c r="B7204" s="13">
        <v>58830</v>
      </c>
      <c r="C7204" s="14">
        <v>42343.516111111203</v>
      </c>
      <c r="D7204" s="7" t="s">
        <v>8</v>
      </c>
      <c r="E7204" s="13">
        <v>2198</v>
      </c>
      <c r="F7204" s="7" t="s">
        <v>39</v>
      </c>
      <c r="G7204" s="7" t="s">
        <v>11</v>
      </c>
      <c r="H7204" s="13">
        <v>11</v>
      </c>
      <c r="I7204" s="13">
        <f>IF(G7204="Male",VLOOKUP(H7204,'Shoe size conversion table'!$B$6:$D$22,2),VLOOKUP(H7204,'Shoe size conversion table'!$J$6:$L$22,2))</f>
        <v>44</v>
      </c>
      <c r="J7204" s="13">
        <f>IF(G7204="Male",VLOOKUP(H7204,'Shoe size conversion table'!$B$6:$D$22,3),VLOOKUP(H7204,'Shoe size conversion table'!$J$6:$L$22,3))</f>
        <v>10.5</v>
      </c>
      <c r="K7204" s="11">
        <v>159</v>
      </c>
      <c r="L7204" s="12">
        <v>0</v>
      </c>
      <c r="M7204" s="7">
        <f t="shared" si="337"/>
        <v>2015</v>
      </c>
      <c r="N7204" s="7">
        <f t="shared" si="338"/>
        <v>12</v>
      </c>
      <c r="O7204" s="30">
        <f t="shared" si="339"/>
        <v>159</v>
      </c>
    </row>
    <row r="7205" spans="2:15" x14ac:dyDescent="0.2">
      <c r="B7205" s="13">
        <v>58831</v>
      </c>
      <c r="C7205" s="14">
        <v>42343.616111111114</v>
      </c>
      <c r="D7205" s="7" t="s">
        <v>10</v>
      </c>
      <c r="E7205" s="13">
        <v>2184</v>
      </c>
      <c r="F7205" s="7" t="s">
        <v>34</v>
      </c>
      <c r="G7205" s="7" t="s">
        <v>12</v>
      </c>
      <c r="H7205" s="13">
        <v>8</v>
      </c>
      <c r="I7205" s="13" t="str">
        <f>IF(G7205="Male",VLOOKUP(H7205,'Shoe size conversion table'!$B$6:$D$22,2),VLOOKUP(H7205,'Shoe size conversion table'!$J$6:$L$22,2))</f>
        <v>38-39</v>
      </c>
      <c r="J7205" s="13">
        <f>IF(G7205="Male",VLOOKUP(H7205,'Shoe size conversion table'!$B$6:$D$22,3),VLOOKUP(H7205,'Shoe size conversion table'!$J$6:$L$22,3))</f>
        <v>6</v>
      </c>
      <c r="K7205" s="11">
        <v>189</v>
      </c>
      <c r="L7205" s="12">
        <v>0.1</v>
      </c>
      <c r="M7205" s="7">
        <f t="shared" si="337"/>
        <v>2015</v>
      </c>
      <c r="N7205" s="7">
        <f t="shared" si="338"/>
        <v>12</v>
      </c>
      <c r="O7205" s="30">
        <f t="shared" si="339"/>
        <v>170.1</v>
      </c>
    </row>
    <row r="7206" spans="2:15" x14ac:dyDescent="0.2">
      <c r="B7206" s="13">
        <v>58832</v>
      </c>
      <c r="C7206" s="14">
        <v>42343.616111111201</v>
      </c>
      <c r="D7206" s="7" t="s">
        <v>9</v>
      </c>
      <c r="E7206" s="13">
        <v>2194</v>
      </c>
      <c r="F7206" s="7" t="s">
        <v>58</v>
      </c>
      <c r="G7206" s="7" t="s">
        <v>11</v>
      </c>
      <c r="H7206" s="13">
        <v>10.5</v>
      </c>
      <c r="I7206" s="13" t="str">
        <f>IF(G7206="Male",VLOOKUP(H7206,'Shoe size conversion table'!$B$6:$D$22,2),VLOOKUP(H7206,'Shoe size conversion table'!$J$6:$L$22,2))</f>
        <v>43-44</v>
      </c>
      <c r="J7206" s="13">
        <f>IF(G7206="Male",VLOOKUP(H7206,'Shoe size conversion table'!$B$6:$D$22,3),VLOOKUP(H7206,'Shoe size conversion table'!$J$6:$L$22,3))</f>
        <v>10</v>
      </c>
      <c r="K7206" s="11">
        <v>199</v>
      </c>
      <c r="L7206" s="12">
        <v>0.2</v>
      </c>
      <c r="M7206" s="7">
        <f t="shared" si="337"/>
        <v>2015</v>
      </c>
      <c r="N7206" s="7">
        <f t="shared" si="338"/>
        <v>12</v>
      </c>
      <c r="O7206" s="30">
        <f t="shared" si="339"/>
        <v>159.20000000000002</v>
      </c>
    </row>
    <row r="7207" spans="2:15" x14ac:dyDescent="0.2">
      <c r="B7207" s="13">
        <v>58833</v>
      </c>
      <c r="C7207" s="14">
        <v>42343.6461111112</v>
      </c>
      <c r="D7207" s="7" t="s">
        <v>10</v>
      </c>
      <c r="E7207" s="13">
        <v>2150</v>
      </c>
      <c r="F7207" s="7" t="s">
        <v>35</v>
      </c>
      <c r="G7207" s="7" t="s">
        <v>11</v>
      </c>
      <c r="H7207" s="13">
        <v>9.5</v>
      </c>
      <c r="I7207" s="13" t="str">
        <f>IF(G7207="Male",VLOOKUP(H7207,'Shoe size conversion table'!$B$6:$D$22,2),VLOOKUP(H7207,'Shoe size conversion table'!$J$6:$L$22,2))</f>
        <v>42-43</v>
      </c>
      <c r="J7207" s="13">
        <f>IF(G7207="Male",VLOOKUP(H7207,'Shoe size conversion table'!$B$6:$D$22,3),VLOOKUP(H7207,'Shoe size conversion table'!$J$6:$L$22,3))</f>
        <v>9</v>
      </c>
      <c r="K7207" s="11">
        <v>179</v>
      </c>
      <c r="L7207" s="12">
        <v>0</v>
      </c>
      <c r="M7207" s="7">
        <f t="shared" si="337"/>
        <v>2015</v>
      </c>
      <c r="N7207" s="7">
        <f t="shared" si="338"/>
        <v>12</v>
      </c>
      <c r="O7207" s="30">
        <f t="shared" si="339"/>
        <v>179</v>
      </c>
    </row>
    <row r="7208" spans="2:15" x14ac:dyDescent="0.2">
      <c r="B7208" s="13">
        <v>58834</v>
      </c>
      <c r="C7208" s="14">
        <v>42343.646111111251</v>
      </c>
      <c r="D7208" s="7" t="s">
        <v>8</v>
      </c>
      <c r="E7208" s="13">
        <v>2193</v>
      </c>
      <c r="F7208" s="7" t="s">
        <v>38</v>
      </c>
      <c r="G7208" s="7" t="s">
        <v>11</v>
      </c>
      <c r="H7208" s="13">
        <v>10.5</v>
      </c>
      <c r="I7208" s="13" t="str">
        <f>IF(G7208="Male",VLOOKUP(H7208,'Shoe size conversion table'!$B$6:$D$22,2),VLOOKUP(H7208,'Shoe size conversion table'!$J$6:$L$22,2))</f>
        <v>43-44</v>
      </c>
      <c r="J7208" s="13">
        <f>IF(G7208="Male",VLOOKUP(H7208,'Shoe size conversion table'!$B$6:$D$22,3),VLOOKUP(H7208,'Shoe size conversion table'!$J$6:$L$22,3))</f>
        <v>10</v>
      </c>
      <c r="K7208" s="11">
        <v>149</v>
      </c>
      <c r="L7208" s="12">
        <v>0</v>
      </c>
      <c r="M7208" s="7">
        <f t="shared" si="337"/>
        <v>2015</v>
      </c>
      <c r="N7208" s="7">
        <f t="shared" si="338"/>
        <v>12</v>
      </c>
      <c r="O7208" s="30">
        <f t="shared" si="339"/>
        <v>149</v>
      </c>
    </row>
    <row r="7209" spans="2:15" x14ac:dyDescent="0.2">
      <c r="B7209" s="13">
        <v>58835</v>
      </c>
      <c r="C7209" s="14">
        <v>42343.73611111132</v>
      </c>
      <c r="D7209" s="7" t="s">
        <v>8</v>
      </c>
      <c r="E7209" s="13">
        <v>2232</v>
      </c>
      <c r="F7209" s="7" t="s">
        <v>37</v>
      </c>
      <c r="G7209" s="7" t="s">
        <v>11</v>
      </c>
      <c r="H7209" s="13">
        <v>10.5</v>
      </c>
      <c r="I7209" s="13" t="str">
        <f>IF(G7209="Male",VLOOKUP(H7209,'Shoe size conversion table'!$B$6:$D$22,2),VLOOKUP(H7209,'Shoe size conversion table'!$J$6:$L$22,2))</f>
        <v>43-44</v>
      </c>
      <c r="J7209" s="13">
        <f>IF(G7209="Male",VLOOKUP(H7209,'Shoe size conversion table'!$B$6:$D$22,3),VLOOKUP(H7209,'Shoe size conversion table'!$J$6:$L$22,3))</f>
        <v>10</v>
      </c>
      <c r="K7209" s="11">
        <v>129</v>
      </c>
      <c r="L7209" s="12">
        <v>0</v>
      </c>
      <c r="M7209" s="7">
        <f t="shared" si="337"/>
        <v>2015</v>
      </c>
      <c r="N7209" s="7">
        <f t="shared" si="338"/>
        <v>12</v>
      </c>
      <c r="O7209" s="30">
        <f t="shared" si="339"/>
        <v>129</v>
      </c>
    </row>
    <row r="7210" spans="2:15" x14ac:dyDescent="0.2">
      <c r="B7210" s="13">
        <v>58835</v>
      </c>
      <c r="C7210" s="14">
        <v>42343.73611111132</v>
      </c>
      <c r="D7210" s="7" t="s">
        <v>8</v>
      </c>
      <c r="E7210" s="13">
        <v>2150</v>
      </c>
      <c r="F7210" s="7" t="s">
        <v>38</v>
      </c>
      <c r="G7210" s="7" t="s">
        <v>11</v>
      </c>
      <c r="H7210" s="13">
        <v>10</v>
      </c>
      <c r="I7210" s="13">
        <f>IF(G7210="Male",VLOOKUP(H7210,'Shoe size conversion table'!$B$6:$D$22,2),VLOOKUP(H7210,'Shoe size conversion table'!$J$6:$L$22,2))</f>
        <v>43</v>
      </c>
      <c r="J7210" s="13">
        <f>IF(G7210="Male",VLOOKUP(H7210,'Shoe size conversion table'!$B$6:$D$22,3),VLOOKUP(H7210,'Shoe size conversion table'!$J$6:$L$22,3))</f>
        <v>9.5</v>
      </c>
      <c r="K7210" s="11">
        <v>189</v>
      </c>
      <c r="L7210" s="12">
        <v>0</v>
      </c>
      <c r="M7210" s="7">
        <f t="shared" si="337"/>
        <v>2015</v>
      </c>
      <c r="N7210" s="7">
        <f t="shared" si="338"/>
        <v>12</v>
      </c>
      <c r="O7210" s="30">
        <f t="shared" si="339"/>
        <v>189</v>
      </c>
    </row>
    <row r="7211" spans="2:15" x14ac:dyDescent="0.2">
      <c r="B7211" s="13">
        <v>58836</v>
      </c>
      <c r="C7211" s="14">
        <v>42343.74611111125</v>
      </c>
      <c r="D7211" s="7" t="s">
        <v>7</v>
      </c>
      <c r="E7211" s="13">
        <v>2225</v>
      </c>
      <c r="F7211" s="7" t="s">
        <v>48</v>
      </c>
      <c r="G7211" s="7" t="s">
        <v>12</v>
      </c>
      <c r="H7211" s="13">
        <v>8</v>
      </c>
      <c r="I7211" s="13" t="str">
        <f>IF(G7211="Male",VLOOKUP(H7211,'Shoe size conversion table'!$B$6:$D$22,2),VLOOKUP(H7211,'Shoe size conversion table'!$J$6:$L$22,2))</f>
        <v>38-39</v>
      </c>
      <c r="J7211" s="13">
        <f>IF(G7211="Male",VLOOKUP(H7211,'Shoe size conversion table'!$B$6:$D$22,3),VLOOKUP(H7211,'Shoe size conversion table'!$J$6:$L$22,3))</f>
        <v>6</v>
      </c>
      <c r="K7211" s="11">
        <v>179</v>
      </c>
      <c r="L7211" s="12">
        <v>0</v>
      </c>
      <c r="M7211" s="7">
        <f t="shared" si="337"/>
        <v>2015</v>
      </c>
      <c r="N7211" s="7">
        <f t="shared" si="338"/>
        <v>12</v>
      </c>
      <c r="O7211" s="30">
        <f t="shared" si="339"/>
        <v>179</v>
      </c>
    </row>
    <row r="7212" spans="2:15" x14ac:dyDescent="0.2">
      <c r="B7212" s="13">
        <v>58837</v>
      </c>
      <c r="C7212" s="14">
        <v>42343.966111111113</v>
      </c>
      <c r="D7212" s="7" t="s">
        <v>7</v>
      </c>
      <c r="E7212" s="13">
        <v>2232</v>
      </c>
      <c r="F7212" s="7" t="s">
        <v>51</v>
      </c>
      <c r="G7212" s="7" t="s">
        <v>11</v>
      </c>
      <c r="H7212" s="13">
        <v>10.5</v>
      </c>
      <c r="I7212" s="13" t="str">
        <f>IF(G7212="Male",VLOOKUP(H7212,'Shoe size conversion table'!$B$6:$D$22,2),VLOOKUP(H7212,'Shoe size conversion table'!$J$6:$L$22,2))</f>
        <v>43-44</v>
      </c>
      <c r="J7212" s="13">
        <f>IF(G7212="Male",VLOOKUP(H7212,'Shoe size conversion table'!$B$6:$D$22,3),VLOOKUP(H7212,'Shoe size conversion table'!$J$6:$L$22,3))</f>
        <v>10</v>
      </c>
      <c r="K7212" s="11">
        <v>169</v>
      </c>
      <c r="L7212" s="12">
        <v>0.5</v>
      </c>
      <c r="M7212" s="7">
        <f t="shared" si="337"/>
        <v>2015</v>
      </c>
      <c r="N7212" s="7">
        <f t="shared" si="338"/>
        <v>12</v>
      </c>
      <c r="O7212" s="30">
        <f t="shared" si="339"/>
        <v>84.5</v>
      </c>
    </row>
    <row r="7213" spans="2:15" x14ac:dyDescent="0.2">
      <c r="B7213" s="13">
        <v>58838</v>
      </c>
      <c r="C7213" s="14">
        <v>42344.006111111201</v>
      </c>
      <c r="D7213" s="7" t="s">
        <v>7</v>
      </c>
      <c r="E7213" s="13">
        <v>2149</v>
      </c>
      <c r="F7213" s="7" t="s">
        <v>48</v>
      </c>
      <c r="G7213" s="7" t="s">
        <v>12</v>
      </c>
      <c r="H7213" s="13">
        <v>8</v>
      </c>
      <c r="I7213" s="13" t="str">
        <f>IF(G7213="Male",VLOOKUP(H7213,'Shoe size conversion table'!$B$6:$D$22,2),VLOOKUP(H7213,'Shoe size conversion table'!$J$6:$L$22,2))</f>
        <v>38-39</v>
      </c>
      <c r="J7213" s="13">
        <f>IF(G7213="Male",VLOOKUP(H7213,'Shoe size conversion table'!$B$6:$D$22,3),VLOOKUP(H7213,'Shoe size conversion table'!$J$6:$L$22,3))</f>
        <v>6</v>
      </c>
      <c r="K7213" s="11">
        <v>159</v>
      </c>
      <c r="L7213" s="12">
        <v>0</v>
      </c>
      <c r="M7213" s="7">
        <f t="shared" si="337"/>
        <v>2015</v>
      </c>
      <c r="N7213" s="7">
        <f t="shared" si="338"/>
        <v>12</v>
      </c>
      <c r="O7213" s="30">
        <f t="shared" si="339"/>
        <v>159</v>
      </c>
    </row>
    <row r="7214" spans="2:15" x14ac:dyDescent="0.2">
      <c r="B7214" s="13">
        <v>58839</v>
      </c>
      <c r="C7214" s="14">
        <v>42344.066111111199</v>
      </c>
      <c r="D7214" s="7" t="s">
        <v>10</v>
      </c>
      <c r="E7214" s="13">
        <v>2206</v>
      </c>
      <c r="F7214" s="7" t="s">
        <v>35</v>
      </c>
      <c r="G7214" s="7" t="s">
        <v>11</v>
      </c>
      <c r="H7214" s="13">
        <v>11.5</v>
      </c>
      <c r="I7214" s="13" t="str">
        <f>IF(G7214="Male",VLOOKUP(H7214,'Shoe size conversion table'!$B$6:$D$22,2),VLOOKUP(H7214,'Shoe size conversion table'!$J$6:$L$22,2))</f>
        <v>44-45</v>
      </c>
      <c r="J7214" s="13">
        <f>IF(G7214="Male",VLOOKUP(H7214,'Shoe size conversion table'!$B$6:$D$22,3),VLOOKUP(H7214,'Shoe size conversion table'!$J$6:$L$22,3))</f>
        <v>11</v>
      </c>
      <c r="K7214" s="11">
        <v>129</v>
      </c>
      <c r="L7214" s="12">
        <v>0</v>
      </c>
      <c r="M7214" s="7">
        <f t="shared" si="337"/>
        <v>2015</v>
      </c>
      <c r="N7214" s="7">
        <f t="shared" si="338"/>
        <v>12</v>
      </c>
      <c r="O7214" s="30">
        <f t="shared" si="339"/>
        <v>129</v>
      </c>
    </row>
    <row r="7215" spans="2:15" x14ac:dyDescent="0.2">
      <c r="B7215" s="13">
        <v>58840</v>
      </c>
      <c r="C7215" s="14">
        <v>42344.096111111205</v>
      </c>
      <c r="D7215" s="7" t="s">
        <v>8</v>
      </c>
      <c r="E7215" s="13">
        <v>2202</v>
      </c>
      <c r="F7215" s="7" t="s">
        <v>40</v>
      </c>
      <c r="G7215" s="7" t="s">
        <v>11</v>
      </c>
      <c r="H7215" s="13">
        <v>8.5</v>
      </c>
      <c r="I7215" s="13" t="str">
        <f>IF(G7215="Male",VLOOKUP(H7215,'Shoe size conversion table'!$B$6:$D$22,2),VLOOKUP(H7215,'Shoe size conversion table'!$J$6:$L$22,2))</f>
        <v>41-42</v>
      </c>
      <c r="J7215" s="13">
        <f>IF(G7215="Male",VLOOKUP(H7215,'Shoe size conversion table'!$B$6:$D$22,3),VLOOKUP(H7215,'Shoe size conversion table'!$J$6:$L$22,3))</f>
        <v>8</v>
      </c>
      <c r="K7215" s="11">
        <v>139</v>
      </c>
      <c r="L7215" s="12">
        <v>0</v>
      </c>
      <c r="M7215" s="7">
        <f t="shared" si="337"/>
        <v>2015</v>
      </c>
      <c r="N7215" s="7">
        <f t="shared" si="338"/>
        <v>12</v>
      </c>
      <c r="O7215" s="30">
        <f t="shared" si="339"/>
        <v>139</v>
      </c>
    </row>
    <row r="7216" spans="2:15" x14ac:dyDescent="0.2">
      <c r="B7216" s="13">
        <v>58841</v>
      </c>
      <c r="C7216" s="14">
        <v>42344.276111111249</v>
      </c>
      <c r="D7216" s="7" t="s">
        <v>10</v>
      </c>
      <c r="E7216" s="13">
        <v>2164</v>
      </c>
      <c r="F7216" s="7" t="s">
        <v>35</v>
      </c>
      <c r="G7216" s="7" t="s">
        <v>11</v>
      </c>
      <c r="H7216" s="13">
        <v>12</v>
      </c>
      <c r="I7216" s="13">
        <f>IF(G7216="Male",VLOOKUP(H7216,'Shoe size conversion table'!$B$6:$D$22,2),VLOOKUP(H7216,'Shoe size conversion table'!$J$6:$L$22,2))</f>
        <v>45</v>
      </c>
      <c r="J7216" s="13">
        <f>IF(G7216="Male",VLOOKUP(H7216,'Shoe size conversion table'!$B$6:$D$22,3),VLOOKUP(H7216,'Shoe size conversion table'!$J$6:$L$22,3))</f>
        <v>11.5</v>
      </c>
      <c r="K7216" s="11">
        <v>139</v>
      </c>
      <c r="L7216" s="12">
        <v>0.2</v>
      </c>
      <c r="M7216" s="7">
        <f t="shared" si="337"/>
        <v>2015</v>
      </c>
      <c r="N7216" s="7">
        <f t="shared" si="338"/>
        <v>12</v>
      </c>
      <c r="O7216" s="30">
        <f t="shared" si="339"/>
        <v>111.2</v>
      </c>
    </row>
    <row r="7217" spans="2:15" x14ac:dyDescent="0.2">
      <c r="B7217" s="13">
        <v>58842</v>
      </c>
      <c r="C7217" s="14">
        <v>42344.396111111251</v>
      </c>
      <c r="D7217" s="7" t="s">
        <v>7</v>
      </c>
      <c r="E7217" s="13">
        <v>2208</v>
      </c>
      <c r="F7217" s="7" t="s">
        <v>49</v>
      </c>
      <c r="G7217" s="7" t="s">
        <v>12</v>
      </c>
      <c r="H7217" s="13">
        <v>5.5</v>
      </c>
      <c r="I7217" s="13">
        <f>IF(G7217="Male",VLOOKUP(H7217,'Shoe size conversion table'!$B$6:$D$22,2),VLOOKUP(H7217,'Shoe size conversion table'!$J$6:$L$22,2))</f>
        <v>36</v>
      </c>
      <c r="J7217" s="13">
        <f>IF(G7217="Male",VLOOKUP(H7217,'Shoe size conversion table'!$B$6:$D$22,3),VLOOKUP(H7217,'Shoe size conversion table'!$J$6:$L$22,3))</f>
        <v>3.5</v>
      </c>
      <c r="K7217" s="11">
        <v>149</v>
      </c>
      <c r="L7217" s="12">
        <v>0</v>
      </c>
      <c r="M7217" s="7">
        <f t="shared" si="337"/>
        <v>2015</v>
      </c>
      <c r="N7217" s="7">
        <f t="shared" si="338"/>
        <v>12</v>
      </c>
      <c r="O7217" s="30">
        <f t="shared" si="339"/>
        <v>149</v>
      </c>
    </row>
    <row r="7218" spans="2:15" x14ac:dyDescent="0.2">
      <c r="B7218" s="13">
        <v>58843</v>
      </c>
      <c r="C7218" s="14">
        <v>42344.416111111197</v>
      </c>
      <c r="D7218" s="7" t="s">
        <v>8</v>
      </c>
      <c r="E7218" s="13">
        <v>2239</v>
      </c>
      <c r="F7218" s="7" t="s">
        <v>39</v>
      </c>
      <c r="G7218" s="7" t="s">
        <v>12</v>
      </c>
      <c r="H7218" s="13">
        <v>9</v>
      </c>
      <c r="I7218" s="13" t="str">
        <f>IF(G7218="Male",VLOOKUP(H7218,'Shoe size conversion table'!$B$6:$D$22,2),VLOOKUP(H7218,'Shoe size conversion table'!$J$6:$L$22,2))</f>
        <v>39-40</v>
      </c>
      <c r="J7218" s="13">
        <f>IF(G7218="Male",VLOOKUP(H7218,'Shoe size conversion table'!$B$6:$D$22,3),VLOOKUP(H7218,'Shoe size conversion table'!$J$6:$L$22,3))</f>
        <v>7</v>
      </c>
      <c r="K7218" s="11">
        <v>199</v>
      </c>
      <c r="L7218" s="12">
        <v>0.3</v>
      </c>
      <c r="M7218" s="7">
        <f t="shared" si="337"/>
        <v>2015</v>
      </c>
      <c r="N7218" s="7">
        <f t="shared" si="338"/>
        <v>12</v>
      </c>
      <c r="O7218" s="30">
        <f t="shared" si="339"/>
        <v>139.29999999999998</v>
      </c>
    </row>
    <row r="7219" spans="2:15" x14ac:dyDescent="0.2">
      <c r="B7219" s="13">
        <v>58844</v>
      </c>
      <c r="C7219" s="14">
        <v>42344.416111111197</v>
      </c>
      <c r="D7219" s="7" t="s">
        <v>9</v>
      </c>
      <c r="E7219" s="13">
        <v>2177</v>
      </c>
      <c r="F7219" s="7" t="s">
        <v>60</v>
      </c>
      <c r="G7219" s="7" t="s">
        <v>11</v>
      </c>
      <c r="H7219" s="13">
        <v>10</v>
      </c>
      <c r="I7219" s="13">
        <f>IF(G7219="Male",VLOOKUP(H7219,'Shoe size conversion table'!$B$6:$D$22,2),VLOOKUP(H7219,'Shoe size conversion table'!$J$6:$L$22,2))</f>
        <v>43</v>
      </c>
      <c r="J7219" s="13">
        <f>IF(G7219="Male",VLOOKUP(H7219,'Shoe size conversion table'!$B$6:$D$22,3),VLOOKUP(H7219,'Shoe size conversion table'!$J$6:$L$22,3))</f>
        <v>9.5</v>
      </c>
      <c r="K7219" s="11">
        <v>149</v>
      </c>
      <c r="L7219" s="12">
        <v>0.5</v>
      </c>
      <c r="M7219" s="7">
        <f t="shared" si="337"/>
        <v>2015</v>
      </c>
      <c r="N7219" s="7">
        <f t="shared" si="338"/>
        <v>12</v>
      </c>
      <c r="O7219" s="30">
        <f t="shared" si="339"/>
        <v>74.5</v>
      </c>
    </row>
    <row r="7220" spans="2:15" x14ac:dyDescent="0.2">
      <c r="B7220" s="13">
        <v>58845</v>
      </c>
      <c r="C7220" s="14">
        <v>42344.426111111112</v>
      </c>
      <c r="D7220" s="7" t="s">
        <v>9</v>
      </c>
      <c r="E7220" s="13">
        <v>2185</v>
      </c>
      <c r="F7220" s="7" t="s">
        <v>59</v>
      </c>
      <c r="G7220" s="7" t="s">
        <v>12</v>
      </c>
      <c r="H7220" s="13">
        <v>7</v>
      </c>
      <c r="I7220" s="13" t="str">
        <f>IF(G7220="Male",VLOOKUP(H7220,'Shoe size conversion table'!$B$6:$D$22,2),VLOOKUP(H7220,'Shoe size conversion table'!$J$6:$L$22,2))</f>
        <v>37-38</v>
      </c>
      <c r="J7220" s="13">
        <f>IF(G7220="Male",VLOOKUP(H7220,'Shoe size conversion table'!$B$6:$D$22,3),VLOOKUP(H7220,'Shoe size conversion table'!$J$6:$L$22,3))</f>
        <v>5</v>
      </c>
      <c r="K7220" s="11">
        <v>129</v>
      </c>
      <c r="L7220" s="12">
        <v>0.2</v>
      </c>
      <c r="M7220" s="7">
        <f t="shared" si="337"/>
        <v>2015</v>
      </c>
      <c r="N7220" s="7">
        <f t="shared" si="338"/>
        <v>12</v>
      </c>
      <c r="O7220" s="30">
        <f t="shared" si="339"/>
        <v>103.2</v>
      </c>
    </row>
    <row r="7221" spans="2:15" x14ac:dyDescent="0.2">
      <c r="B7221" s="13">
        <v>58846</v>
      </c>
      <c r="C7221" s="14">
        <v>42344.546111111318</v>
      </c>
      <c r="D7221" s="7" t="s">
        <v>9</v>
      </c>
      <c r="E7221" s="13">
        <v>2187</v>
      </c>
      <c r="F7221" s="7" t="s">
        <v>60</v>
      </c>
      <c r="G7221" s="7" t="s">
        <v>12</v>
      </c>
      <c r="H7221" s="13">
        <v>7.5</v>
      </c>
      <c r="I7221" s="13">
        <f>IF(G7221="Male",VLOOKUP(H7221,'Shoe size conversion table'!$B$6:$D$22,2),VLOOKUP(H7221,'Shoe size conversion table'!$J$6:$L$22,2))</f>
        <v>38</v>
      </c>
      <c r="J7221" s="13">
        <f>IF(G7221="Male",VLOOKUP(H7221,'Shoe size conversion table'!$B$6:$D$22,3),VLOOKUP(H7221,'Shoe size conversion table'!$J$6:$L$22,3))</f>
        <v>5.5</v>
      </c>
      <c r="K7221" s="11">
        <v>199</v>
      </c>
      <c r="L7221" s="12">
        <v>0</v>
      </c>
      <c r="M7221" s="7">
        <f t="shared" si="337"/>
        <v>2015</v>
      </c>
      <c r="N7221" s="7">
        <f t="shared" si="338"/>
        <v>12</v>
      </c>
      <c r="O7221" s="30">
        <f t="shared" si="339"/>
        <v>199</v>
      </c>
    </row>
    <row r="7222" spans="2:15" x14ac:dyDescent="0.2">
      <c r="B7222" s="13">
        <v>58847</v>
      </c>
      <c r="C7222" s="14">
        <v>42344.616111111114</v>
      </c>
      <c r="D7222" s="7" t="s">
        <v>10</v>
      </c>
      <c r="E7222" s="13">
        <v>2199</v>
      </c>
      <c r="F7222" s="7" t="s">
        <v>35</v>
      </c>
      <c r="G7222" s="7" t="s">
        <v>12</v>
      </c>
      <c r="H7222" s="13">
        <v>8</v>
      </c>
      <c r="I7222" s="13" t="str">
        <f>IF(G7222="Male",VLOOKUP(H7222,'Shoe size conversion table'!$B$6:$D$22,2),VLOOKUP(H7222,'Shoe size conversion table'!$J$6:$L$22,2))</f>
        <v>38-39</v>
      </c>
      <c r="J7222" s="13">
        <f>IF(G7222="Male",VLOOKUP(H7222,'Shoe size conversion table'!$B$6:$D$22,3),VLOOKUP(H7222,'Shoe size conversion table'!$J$6:$L$22,3))</f>
        <v>6</v>
      </c>
      <c r="K7222" s="11">
        <v>169</v>
      </c>
      <c r="L7222" s="12">
        <v>0.3</v>
      </c>
      <c r="M7222" s="7">
        <f t="shared" si="337"/>
        <v>2015</v>
      </c>
      <c r="N7222" s="7">
        <f t="shared" si="338"/>
        <v>12</v>
      </c>
      <c r="O7222" s="30">
        <f t="shared" si="339"/>
        <v>118.3</v>
      </c>
    </row>
    <row r="7223" spans="2:15" x14ac:dyDescent="0.2">
      <c r="B7223" s="13">
        <v>58848</v>
      </c>
      <c r="C7223" s="14">
        <v>42344.616111111201</v>
      </c>
      <c r="D7223" s="7" t="s">
        <v>9</v>
      </c>
      <c r="E7223" s="13">
        <v>2172</v>
      </c>
      <c r="F7223" s="7" t="s">
        <v>61</v>
      </c>
      <c r="G7223" s="7" t="s">
        <v>11</v>
      </c>
      <c r="H7223" s="13">
        <v>8</v>
      </c>
      <c r="I7223" s="13">
        <f>IF(G7223="Male",VLOOKUP(H7223,'Shoe size conversion table'!$B$6:$D$22,2),VLOOKUP(H7223,'Shoe size conversion table'!$J$6:$L$22,2))</f>
        <v>41</v>
      </c>
      <c r="J7223" s="13">
        <f>IF(G7223="Male",VLOOKUP(H7223,'Shoe size conversion table'!$B$6:$D$22,3),VLOOKUP(H7223,'Shoe size conversion table'!$J$6:$L$22,3))</f>
        <v>7.5</v>
      </c>
      <c r="K7223" s="11">
        <v>149</v>
      </c>
      <c r="L7223" s="12">
        <v>0.3</v>
      </c>
      <c r="M7223" s="7">
        <f t="shared" si="337"/>
        <v>2015</v>
      </c>
      <c r="N7223" s="7">
        <f t="shared" si="338"/>
        <v>12</v>
      </c>
      <c r="O7223" s="30">
        <f t="shared" si="339"/>
        <v>104.3</v>
      </c>
    </row>
    <row r="7224" spans="2:15" x14ac:dyDescent="0.2">
      <c r="B7224" s="13">
        <v>58849</v>
      </c>
      <c r="C7224" s="14">
        <v>42344.646111111251</v>
      </c>
      <c r="D7224" s="7" t="s">
        <v>8</v>
      </c>
      <c r="E7224" s="13">
        <v>2171</v>
      </c>
      <c r="F7224" s="7" t="s">
        <v>37</v>
      </c>
      <c r="G7224" s="7" t="s">
        <v>11</v>
      </c>
      <c r="H7224" s="13">
        <v>9</v>
      </c>
      <c r="I7224" s="13">
        <f>IF(G7224="Male",VLOOKUP(H7224,'Shoe size conversion table'!$B$6:$D$22,2),VLOOKUP(H7224,'Shoe size conversion table'!$J$6:$L$22,2))</f>
        <v>42</v>
      </c>
      <c r="J7224" s="13">
        <f>IF(G7224="Male",VLOOKUP(H7224,'Shoe size conversion table'!$B$6:$D$22,3),VLOOKUP(H7224,'Shoe size conversion table'!$J$6:$L$22,3))</f>
        <v>8.5</v>
      </c>
      <c r="K7224" s="11">
        <v>149</v>
      </c>
      <c r="L7224" s="12">
        <v>0</v>
      </c>
      <c r="M7224" s="7">
        <f t="shared" si="337"/>
        <v>2015</v>
      </c>
      <c r="N7224" s="7">
        <f t="shared" si="338"/>
        <v>12</v>
      </c>
      <c r="O7224" s="30">
        <f t="shared" si="339"/>
        <v>149</v>
      </c>
    </row>
    <row r="7225" spans="2:15" x14ac:dyDescent="0.2">
      <c r="B7225" s="13">
        <v>58850</v>
      </c>
      <c r="C7225" s="14">
        <v>42344.706111111111</v>
      </c>
      <c r="D7225" s="7" t="s">
        <v>7</v>
      </c>
      <c r="E7225" s="13">
        <v>2239</v>
      </c>
      <c r="F7225" s="7" t="s">
        <v>52</v>
      </c>
      <c r="G7225" s="7" t="s">
        <v>12</v>
      </c>
      <c r="H7225" s="13">
        <v>8.5</v>
      </c>
      <c r="I7225" s="13">
        <f>IF(G7225="Male",VLOOKUP(H7225,'Shoe size conversion table'!$B$6:$D$22,2),VLOOKUP(H7225,'Shoe size conversion table'!$J$6:$L$22,2))</f>
        <v>39</v>
      </c>
      <c r="J7225" s="13">
        <f>IF(G7225="Male",VLOOKUP(H7225,'Shoe size conversion table'!$B$6:$D$22,3),VLOOKUP(H7225,'Shoe size conversion table'!$J$6:$L$22,3))</f>
        <v>6.5</v>
      </c>
      <c r="K7225" s="11">
        <v>159</v>
      </c>
      <c r="L7225" s="12">
        <v>0.3</v>
      </c>
      <c r="M7225" s="7">
        <f t="shared" si="337"/>
        <v>2015</v>
      </c>
      <c r="N7225" s="7">
        <f t="shared" si="338"/>
        <v>12</v>
      </c>
      <c r="O7225" s="30">
        <f t="shared" si="339"/>
        <v>111.3</v>
      </c>
    </row>
    <row r="7226" spans="2:15" x14ac:dyDescent="0.2">
      <c r="B7226" s="13">
        <v>58851</v>
      </c>
      <c r="C7226" s="14">
        <v>42344.706111111322</v>
      </c>
      <c r="D7226" s="7" t="s">
        <v>7</v>
      </c>
      <c r="E7226" s="13">
        <v>2187</v>
      </c>
      <c r="F7226" s="7" t="s">
        <v>50</v>
      </c>
      <c r="G7226" s="7" t="s">
        <v>12</v>
      </c>
      <c r="H7226" s="13">
        <v>7.5</v>
      </c>
      <c r="I7226" s="13">
        <f>IF(G7226="Male",VLOOKUP(H7226,'Shoe size conversion table'!$B$6:$D$22,2),VLOOKUP(H7226,'Shoe size conversion table'!$J$6:$L$22,2))</f>
        <v>38</v>
      </c>
      <c r="J7226" s="13">
        <f>IF(G7226="Male",VLOOKUP(H7226,'Shoe size conversion table'!$B$6:$D$22,3),VLOOKUP(H7226,'Shoe size conversion table'!$J$6:$L$22,3))</f>
        <v>5.5</v>
      </c>
      <c r="K7226" s="11">
        <v>189</v>
      </c>
      <c r="L7226" s="12">
        <v>0.5</v>
      </c>
      <c r="M7226" s="7">
        <f t="shared" si="337"/>
        <v>2015</v>
      </c>
      <c r="N7226" s="7">
        <f t="shared" si="338"/>
        <v>12</v>
      </c>
      <c r="O7226" s="30">
        <f t="shared" si="339"/>
        <v>94.5</v>
      </c>
    </row>
    <row r="7227" spans="2:15" x14ac:dyDescent="0.2">
      <c r="B7227" s="13">
        <v>58852</v>
      </c>
      <c r="C7227" s="14">
        <v>42344.73611111132</v>
      </c>
      <c r="D7227" s="7" t="s">
        <v>8</v>
      </c>
      <c r="E7227" s="13">
        <v>2230</v>
      </c>
      <c r="F7227" s="7" t="s">
        <v>38</v>
      </c>
      <c r="G7227" s="7" t="s">
        <v>11</v>
      </c>
      <c r="H7227" s="13">
        <v>9</v>
      </c>
      <c r="I7227" s="13">
        <f>IF(G7227="Male",VLOOKUP(H7227,'Shoe size conversion table'!$B$6:$D$22,2),VLOOKUP(H7227,'Shoe size conversion table'!$J$6:$L$22,2))</f>
        <v>42</v>
      </c>
      <c r="J7227" s="13">
        <f>IF(G7227="Male",VLOOKUP(H7227,'Shoe size conversion table'!$B$6:$D$22,3),VLOOKUP(H7227,'Shoe size conversion table'!$J$6:$L$22,3))</f>
        <v>8.5</v>
      </c>
      <c r="K7227" s="11">
        <v>199</v>
      </c>
      <c r="L7227" s="12">
        <v>0.2</v>
      </c>
      <c r="M7227" s="7">
        <f t="shared" si="337"/>
        <v>2015</v>
      </c>
      <c r="N7227" s="7">
        <f t="shared" si="338"/>
        <v>12</v>
      </c>
      <c r="O7227" s="30">
        <f t="shared" si="339"/>
        <v>159.20000000000002</v>
      </c>
    </row>
    <row r="7228" spans="2:15" x14ac:dyDescent="0.2">
      <c r="B7228" s="13">
        <v>58852</v>
      </c>
      <c r="C7228" s="14">
        <v>42344.73611111132</v>
      </c>
      <c r="D7228" s="7" t="s">
        <v>8</v>
      </c>
      <c r="E7228" s="13">
        <v>2232</v>
      </c>
      <c r="F7228" s="7" t="s">
        <v>37</v>
      </c>
      <c r="G7228" s="7" t="s">
        <v>11</v>
      </c>
      <c r="H7228" s="13">
        <v>10.5</v>
      </c>
      <c r="I7228" s="13" t="str">
        <f>IF(G7228="Male",VLOOKUP(H7228,'Shoe size conversion table'!$B$6:$D$22,2),VLOOKUP(H7228,'Shoe size conversion table'!$J$6:$L$22,2))</f>
        <v>43-44</v>
      </c>
      <c r="J7228" s="13">
        <f>IF(G7228="Male",VLOOKUP(H7228,'Shoe size conversion table'!$B$6:$D$22,3),VLOOKUP(H7228,'Shoe size conversion table'!$J$6:$L$22,3))</f>
        <v>10</v>
      </c>
      <c r="K7228" s="11">
        <v>129</v>
      </c>
      <c r="L7228" s="12">
        <v>0</v>
      </c>
      <c r="M7228" s="7">
        <f t="shared" si="337"/>
        <v>2015</v>
      </c>
      <c r="N7228" s="7">
        <f t="shared" si="338"/>
        <v>12</v>
      </c>
      <c r="O7228" s="30">
        <f t="shared" si="339"/>
        <v>129</v>
      </c>
    </row>
    <row r="7229" spans="2:15" x14ac:dyDescent="0.2">
      <c r="B7229" s="13">
        <v>58853</v>
      </c>
      <c r="C7229" s="14">
        <v>42344.806111111116</v>
      </c>
      <c r="D7229" s="7" t="s">
        <v>8</v>
      </c>
      <c r="E7229" s="13">
        <v>2154</v>
      </c>
      <c r="F7229" s="7" t="s">
        <v>41</v>
      </c>
      <c r="G7229" s="7" t="s">
        <v>12</v>
      </c>
      <c r="H7229" s="13">
        <v>11</v>
      </c>
      <c r="I7229" s="13" t="str">
        <f>IF(G7229="Male",VLOOKUP(H7229,'Shoe size conversion table'!$B$6:$D$22,2),VLOOKUP(H7229,'Shoe size conversion table'!$J$6:$L$22,2))</f>
        <v>41-42</v>
      </c>
      <c r="J7229" s="13">
        <f>IF(G7229="Male",VLOOKUP(H7229,'Shoe size conversion table'!$B$6:$D$22,3),VLOOKUP(H7229,'Shoe size conversion table'!$J$6:$L$22,3))</f>
        <v>9</v>
      </c>
      <c r="K7229" s="11">
        <v>129</v>
      </c>
      <c r="L7229" s="12">
        <v>0.2</v>
      </c>
      <c r="M7229" s="7">
        <f t="shared" si="337"/>
        <v>2015</v>
      </c>
      <c r="N7229" s="7">
        <f t="shared" si="338"/>
        <v>12</v>
      </c>
      <c r="O7229" s="30">
        <f t="shared" si="339"/>
        <v>103.2</v>
      </c>
    </row>
    <row r="7230" spans="2:15" x14ac:dyDescent="0.2">
      <c r="B7230" s="13">
        <v>58854</v>
      </c>
      <c r="C7230" s="14">
        <v>42345.016111111116</v>
      </c>
      <c r="D7230" s="7" t="s">
        <v>7</v>
      </c>
      <c r="E7230" s="13">
        <v>2184</v>
      </c>
      <c r="F7230" s="7" t="s">
        <v>48</v>
      </c>
      <c r="G7230" s="7" t="s">
        <v>12</v>
      </c>
      <c r="H7230" s="13">
        <v>9</v>
      </c>
      <c r="I7230" s="13" t="str">
        <f>IF(G7230="Male",VLOOKUP(H7230,'Shoe size conversion table'!$B$6:$D$22,2),VLOOKUP(H7230,'Shoe size conversion table'!$J$6:$L$22,2))</f>
        <v>39-40</v>
      </c>
      <c r="J7230" s="13">
        <f>IF(G7230="Male",VLOOKUP(H7230,'Shoe size conversion table'!$B$6:$D$22,3),VLOOKUP(H7230,'Shoe size conversion table'!$J$6:$L$22,3))</f>
        <v>7</v>
      </c>
      <c r="K7230" s="11">
        <v>189</v>
      </c>
      <c r="L7230" s="12">
        <v>0</v>
      </c>
      <c r="M7230" s="7">
        <f t="shared" si="337"/>
        <v>2015</v>
      </c>
      <c r="N7230" s="7">
        <f t="shared" si="338"/>
        <v>12</v>
      </c>
      <c r="O7230" s="30">
        <f t="shared" si="339"/>
        <v>189</v>
      </c>
    </row>
    <row r="7231" spans="2:15" x14ac:dyDescent="0.2">
      <c r="B7231" s="13">
        <v>58855</v>
      </c>
      <c r="C7231" s="14">
        <v>42345.056111111197</v>
      </c>
      <c r="D7231" s="7" t="s">
        <v>8</v>
      </c>
      <c r="E7231" s="13">
        <v>2221</v>
      </c>
      <c r="F7231" s="7" t="s">
        <v>39</v>
      </c>
      <c r="G7231" s="7" t="s">
        <v>11</v>
      </c>
      <c r="H7231" s="13">
        <v>9.5</v>
      </c>
      <c r="I7231" s="13" t="str">
        <f>IF(G7231="Male",VLOOKUP(H7231,'Shoe size conversion table'!$B$6:$D$22,2),VLOOKUP(H7231,'Shoe size conversion table'!$J$6:$L$22,2))</f>
        <v>42-43</v>
      </c>
      <c r="J7231" s="13">
        <f>IF(G7231="Male",VLOOKUP(H7231,'Shoe size conversion table'!$B$6:$D$22,3),VLOOKUP(H7231,'Shoe size conversion table'!$J$6:$L$22,3))</f>
        <v>9</v>
      </c>
      <c r="K7231" s="11">
        <v>189</v>
      </c>
      <c r="L7231" s="12">
        <v>0</v>
      </c>
      <c r="M7231" s="7">
        <f t="shared" si="337"/>
        <v>2015</v>
      </c>
      <c r="N7231" s="7">
        <f t="shared" si="338"/>
        <v>12</v>
      </c>
      <c r="O7231" s="30">
        <f t="shared" si="339"/>
        <v>189</v>
      </c>
    </row>
    <row r="7232" spans="2:15" x14ac:dyDescent="0.2">
      <c r="B7232" s="13">
        <v>58856</v>
      </c>
      <c r="C7232" s="14">
        <v>42345.066111111199</v>
      </c>
      <c r="D7232" s="7" t="s">
        <v>7</v>
      </c>
      <c r="E7232" s="13">
        <v>2154</v>
      </c>
      <c r="F7232" s="7" t="s">
        <v>43</v>
      </c>
      <c r="G7232" s="7" t="s">
        <v>11</v>
      </c>
      <c r="H7232" s="13">
        <v>9.5</v>
      </c>
      <c r="I7232" s="13" t="str">
        <f>IF(G7232="Male",VLOOKUP(H7232,'Shoe size conversion table'!$B$6:$D$22,2),VLOOKUP(H7232,'Shoe size conversion table'!$J$6:$L$22,2))</f>
        <v>42-43</v>
      </c>
      <c r="J7232" s="13">
        <f>IF(G7232="Male",VLOOKUP(H7232,'Shoe size conversion table'!$B$6:$D$22,3),VLOOKUP(H7232,'Shoe size conversion table'!$J$6:$L$22,3))</f>
        <v>9</v>
      </c>
      <c r="K7232" s="11">
        <v>189</v>
      </c>
      <c r="L7232" s="12">
        <v>0</v>
      </c>
      <c r="M7232" s="7">
        <f t="shared" si="337"/>
        <v>2015</v>
      </c>
      <c r="N7232" s="7">
        <f t="shared" si="338"/>
        <v>12</v>
      </c>
      <c r="O7232" s="30">
        <f t="shared" si="339"/>
        <v>189</v>
      </c>
    </row>
    <row r="7233" spans="2:15" x14ac:dyDescent="0.2">
      <c r="B7233" s="13">
        <v>58857</v>
      </c>
      <c r="C7233" s="14">
        <v>42345.356111111316</v>
      </c>
      <c r="D7233" s="7" t="s">
        <v>10</v>
      </c>
      <c r="E7233" s="13">
        <v>2236</v>
      </c>
      <c r="F7233" s="7" t="s">
        <v>35</v>
      </c>
      <c r="G7233" s="7" t="s">
        <v>12</v>
      </c>
      <c r="H7233" s="13">
        <v>10</v>
      </c>
      <c r="I7233" s="13" t="str">
        <f>IF(G7233="Male",VLOOKUP(H7233,'Shoe size conversion table'!$B$6:$D$22,2),VLOOKUP(H7233,'Shoe size conversion table'!$J$6:$L$22,2))</f>
        <v>40-41</v>
      </c>
      <c r="J7233" s="13">
        <f>IF(G7233="Male",VLOOKUP(H7233,'Shoe size conversion table'!$B$6:$D$22,3),VLOOKUP(H7233,'Shoe size conversion table'!$J$6:$L$22,3))</f>
        <v>8</v>
      </c>
      <c r="K7233" s="11">
        <v>199</v>
      </c>
      <c r="L7233" s="12">
        <v>0</v>
      </c>
      <c r="M7233" s="7">
        <f t="shared" si="337"/>
        <v>2015</v>
      </c>
      <c r="N7233" s="7">
        <f t="shared" si="338"/>
        <v>12</v>
      </c>
      <c r="O7233" s="30">
        <f t="shared" si="339"/>
        <v>199</v>
      </c>
    </row>
    <row r="7234" spans="2:15" x14ac:dyDescent="0.2">
      <c r="B7234" s="13">
        <v>58858</v>
      </c>
      <c r="C7234" s="14">
        <v>42345.356111111316</v>
      </c>
      <c r="D7234" s="7" t="s">
        <v>10</v>
      </c>
      <c r="E7234" s="13">
        <v>2150</v>
      </c>
      <c r="F7234" s="7" t="s">
        <v>35</v>
      </c>
      <c r="G7234" s="7" t="s">
        <v>11</v>
      </c>
      <c r="H7234" s="13">
        <v>10</v>
      </c>
      <c r="I7234" s="13">
        <f>IF(G7234="Male",VLOOKUP(H7234,'Shoe size conversion table'!$B$6:$D$22,2),VLOOKUP(H7234,'Shoe size conversion table'!$J$6:$L$22,2))</f>
        <v>43</v>
      </c>
      <c r="J7234" s="13">
        <f>IF(G7234="Male",VLOOKUP(H7234,'Shoe size conversion table'!$B$6:$D$22,3),VLOOKUP(H7234,'Shoe size conversion table'!$J$6:$L$22,3))</f>
        <v>9.5</v>
      </c>
      <c r="K7234" s="11">
        <v>169</v>
      </c>
      <c r="L7234" s="12">
        <v>0</v>
      </c>
      <c r="M7234" s="7">
        <f t="shared" si="337"/>
        <v>2015</v>
      </c>
      <c r="N7234" s="7">
        <f t="shared" si="338"/>
        <v>12</v>
      </c>
      <c r="O7234" s="30">
        <f t="shared" si="339"/>
        <v>169</v>
      </c>
    </row>
    <row r="7235" spans="2:15" x14ac:dyDescent="0.2">
      <c r="B7235" s="13">
        <v>58859</v>
      </c>
      <c r="C7235" s="14">
        <v>42345.356111111316</v>
      </c>
      <c r="D7235" s="7" t="s">
        <v>10</v>
      </c>
      <c r="E7235" s="13">
        <v>2224</v>
      </c>
      <c r="F7235" s="7" t="s">
        <v>34</v>
      </c>
      <c r="G7235" s="7" t="s">
        <v>12</v>
      </c>
      <c r="H7235" s="13">
        <v>8</v>
      </c>
      <c r="I7235" s="13" t="str">
        <f>IF(G7235="Male",VLOOKUP(H7235,'Shoe size conversion table'!$B$6:$D$22,2),VLOOKUP(H7235,'Shoe size conversion table'!$J$6:$L$22,2))</f>
        <v>38-39</v>
      </c>
      <c r="J7235" s="13">
        <f>IF(G7235="Male",VLOOKUP(H7235,'Shoe size conversion table'!$B$6:$D$22,3),VLOOKUP(H7235,'Shoe size conversion table'!$J$6:$L$22,3))</f>
        <v>6</v>
      </c>
      <c r="K7235" s="11">
        <v>169</v>
      </c>
      <c r="L7235" s="12">
        <v>0.3</v>
      </c>
      <c r="M7235" s="7">
        <f t="shared" si="337"/>
        <v>2015</v>
      </c>
      <c r="N7235" s="7">
        <f t="shared" si="338"/>
        <v>12</v>
      </c>
      <c r="O7235" s="30">
        <f t="shared" si="339"/>
        <v>118.3</v>
      </c>
    </row>
    <row r="7236" spans="2:15" x14ac:dyDescent="0.2">
      <c r="B7236" s="13">
        <v>58860</v>
      </c>
      <c r="C7236" s="14">
        <v>42345.396111111251</v>
      </c>
      <c r="D7236" s="7" t="s">
        <v>8</v>
      </c>
      <c r="E7236" s="13">
        <v>2193</v>
      </c>
      <c r="F7236" s="7" t="s">
        <v>38</v>
      </c>
      <c r="G7236" s="7" t="s">
        <v>11</v>
      </c>
      <c r="H7236" s="13">
        <v>10.5</v>
      </c>
      <c r="I7236" s="13" t="str">
        <f>IF(G7236="Male",VLOOKUP(H7236,'Shoe size conversion table'!$B$6:$D$22,2),VLOOKUP(H7236,'Shoe size conversion table'!$J$6:$L$22,2))</f>
        <v>43-44</v>
      </c>
      <c r="J7236" s="13">
        <f>IF(G7236="Male",VLOOKUP(H7236,'Shoe size conversion table'!$B$6:$D$22,3),VLOOKUP(H7236,'Shoe size conversion table'!$J$6:$L$22,3))</f>
        <v>10</v>
      </c>
      <c r="K7236" s="11">
        <v>149</v>
      </c>
      <c r="L7236" s="12">
        <v>0</v>
      </c>
      <c r="M7236" s="7">
        <f t="shared" si="337"/>
        <v>2015</v>
      </c>
      <c r="N7236" s="7">
        <f t="shared" si="338"/>
        <v>12</v>
      </c>
      <c r="O7236" s="30">
        <f t="shared" si="339"/>
        <v>149</v>
      </c>
    </row>
    <row r="7237" spans="2:15" x14ac:dyDescent="0.2">
      <c r="B7237" s="13">
        <v>58861</v>
      </c>
      <c r="C7237" s="14">
        <v>42345.416111111197</v>
      </c>
      <c r="D7237" s="7" t="s">
        <v>9</v>
      </c>
      <c r="E7237" s="13">
        <v>2200</v>
      </c>
      <c r="F7237" s="7" t="s">
        <v>58</v>
      </c>
      <c r="G7237" s="7" t="s">
        <v>11</v>
      </c>
      <c r="H7237" s="13">
        <v>9.5</v>
      </c>
      <c r="I7237" s="13" t="str">
        <f>IF(G7237="Male",VLOOKUP(H7237,'Shoe size conversion table'!$B$6:$D$22,2),VLOOKUP(H7237,'Shoe size conversion table'!$J$6:$L$22,2))</f>
        <v>42-43</v>
      </c>
      <c r="J7237" s="13">
        <f>IF(G7237="Male",VLOOKUP(H7237,'Shoe size conversion table'!$B$6:$D$22,3),VLOOKUP(H7237,'Shoe size conversion table'!$J$6:$L$22,3))</f>
        <v>9</v>
      </c>
      <c r="K7237" s="11">
        <v>199</v>
      </c>
      <c r="L7237" s="12">
        <v>0.2</v>
      </c>
      <c r="M7237" s="7">
        <f t="shared" ref="M7237:M7300" si="340">YEAR(C7237)</f>
        <v>2015</v>
      </c>
      <c r="N7237" s="7">
        <f t="shared" si="338"/>
        <v>12</v>
      </c>
      <c r="O7237" s="30">
        <f t="shared" si="339"/>
        <v>159.20000000000002</v>
      </c>
    </row>
    <row r="7238" spans="2:15" x14ac:dyDescent="0.2">
      <c r="B7238" s="13">
        <v>58861</v>
      </c>
      <c r="C7238" s="14">
        <v>42345.416111111197</v>
      </c>
      <c r="D7238" s="7" t="s">
        <v>9</v>
      </c>
      <c r="E7238" s="13">
        <v>2177</v>
      </c>
      <c r="F7238" s="7" t="s">
        <v>60</v>
      </c>
      <c r="G7238" s="7" t="s">
        <v>11</v>
      </c>
      <c r="H7238" s="13">
        <v>10</v>
      </c>
      <c r="I7238" s="13">
        <f>IF(G7238="Male",VLOOKUP(H7238,'Shoe size conversion table'!$B$6:$D$22,2),VLOOKUP(H7238,'Shoe size conversion table'!$J$6:$L$22,2))</f>
        <v>43</v>
      </c>
      <c r="J7238" s="13">
        <f>IF(G7238="Male",VLOOKUP(H7238,'Shoe size conversion table'!$B$6:$D$22,3),VLOOKUP(H7238,'Shoe size conversion table'!$J$6:$L$22,3))</f>
        <v>9.5</v>
      </c>
      <c r="K7238" s="11">
        <v>149</v>
      </c>
      <c r="L7238" s="12">
        <v>0.5</v>
      </c>
      <c r="M7238" s="7">
        <f t="shared" si="340"/>
        <v>2015</v>
      </c>
      <c r="N7238" s="7">
        <f t="shared" ref="N7238:N7301" si="341">MONTH(C7238:C22205)</f>
        <v>12</v>
      </c>
      <c r="O7238" s="30">
        <f t="shared" ref="O7238:O7301" si="342">K7238*(1-L7238)</f>
        <v>74.5</v>
      </c>
    </row>
    <row r="7239" spans="2:15" x14ac:dyDescent="0.2">
      <c r="B7239" s="13">
        <v>58862</v>
      </c>
      <c r="C7239" s="14">
        <v>42345.416111111255</v>
      </c>
      <c r="D7239" s="7" t="s">
        <v>10</v>
      </c>
      <c r="E7239" s="13">
        <v>2205</v>
      </c>
      <c r="F7239" s="7" t="s">
        <v>34</v>
      </c>
      <c r="G7239" s="7" t="s">
        <v>12</v>
      </c>
      <c r="H7239" s="13">
        <v>7.5</v>
      </c>
      <c r="I7239" s="13">
        <f>IF(G7239="Male",VLOOKUP(H7239,'Shoe size conversion table'!$B$6:$D$22,2),VLOOKUP(H7239,'Shoe size conversion table'!$J$6:$L$22,2))</f>
        <v>38</v>
      </c>
      <c r="J7239" s="13">
        <f>IF(G7239="Male",VLOOKUP(H7239,'Shoe size conversion table'!$B$6:$D$22,3),VLOOKUP(H7239,'Shoe size conversion table'!$J$6:$L$22,3))</f>
        <v>5.5</v>
      </c>
      <c r="K7239" s="11">
        <v>149</v>
      </c>
      <c r="L7239" s="12">
        <v>0.1</v>
      </c>
      <c r="M7239" s="7">
        <f t="shared" si="340"/>
        <v>2015</v>
      </c>
      <c r="N7239" s="7">
        <f t="shared" si="341"/>
        <v>12</v>
      </c>
      <c r="O7239" s="30">
        <f t="shared" si="342"/>
        <v>134.1</v>
      </c>
    </row>
    <row r="7240" spans="2:15" x14ac:dyDescent="0.2">
      <c r="B7240" s="13">
        <v>58863</v>
      </c>
      <c r="C7240" s="14">
        <v>42345.516111111203</v>
      </c>
      <c r="D7240" s="7" t="s">
        <v>8</v>
      </c>
      <c r="E7240" s="13">
        <v>2167</v>
      </c>
      <c r="F7240" s="7" t="s">
        <v>37</v>
      </c>
      <c r="G7240" s="7" t="s">
        <v>11</v>
      </c>
      <c r="H7240" s="13">
        <v>9.5</v>
      </c>
      <c r="I7240" s="13" t="str">
        <f>IF(G7240="Male",VLOOKUP(H7240,'Shoe size conversion table'!$B$6:$D$22,2),VLOOKUP(H7240,'Shoe size conversion table'!$J$6:$L$22,2))</f>
        <v>42-43</v>
      </c>
      <c r="J7240" s="13">
        <f>IF(G7240="Male",VLOOKUP(H7240,'Shoe size conversion table'!$B$6:$D$22,3),VLOOKUP(H7240,'Shoe size conversion table'!$J$6:$L$22,3))</f>
        <v>9</v>
      </c>
      <c r="K7240" s="11">
        <v>179</v>
      </c>
      <c r="L7240" s="12">
        <v>0</v>
      </c>
      <c r="M7240" s="7">
        <f t="shared" si="340"/>
        <v>2015</v>
      </c>
      <c r="N7240" s="7">
        <f t="shared" si="341"/>
        <v>12</v>
      </c>
      <c r="O7240" s="30">
        <f t="shared" si="342"/>
        <v>179</v>
      </c>
    </row>
    <row r="7241" spans="2:15" x14ac:dyDescent="0.2">
      <c r="B7241" s="13">
        <v>58864</v>
      </c>
      <c r="C7241" s="14">
        <v>42345.586111111254</v>
      </c>
      <c r="D7241" s="7" t="s">
        <v>7</v>
      </c>
      <c r="E7241" s="13">
        <v>2164</v>
      </c>
      <c r="F7241" s="7" t="s">
        <v>56</v>
      </c>
      <c r="G7241" s="7" t="s">
        <v>12</v>
      </c>
      <c r="H7241" s="13">
        <v>8.5</v>
      </c>
      <c r="I7241" s="13">
        <f>IF(G7241="Male",VLOOKUP(H7241,'Shoe size conversion table'!$B$6:$D$22,2),VLOOKUP(H7241,'Shoe size conversion table'!$J$6:$L$22,2))</f>
        <v>39</v>
      </c>
      <c r="J7241" s="13">
        <f>IF(G7241="Male",VLOOKUP(H7241,'Shoe size conversion table'!$B$6:$D$22,3),VLOOKUP(H7241,'Shoe size conversion table'!$J$6:$L$22,3))</f>
        <v>6.5</v>
      </c>
      <c r="K7241" s="11">
        <v>199</v>
      </c>
      <c r="L7241" s="12">
        <v>0</v>
      </c>
      <c r="M7241" s="7">
        <f t="shared" si="340"/>
        <v>2015</v>
      </c>
      <c r="N7241" s="7">
        <f t="shared" si="341"/>
        <v>12</v>
      </c>
      <c r="O7241" s="30">
        <f t="shared" si="342"/>
        <v>199</v>
      </c>
    </row>
    <row r="7242" spans="2:15" x14ac:dyDescent="0.2">
      <c r="B7242" s="13">
        <v>58865</v>
      </c>
      <c r="C7242" s="14">
        <v>42345.616111111194</v>
      </c>
      <c r="D7242" s="7" t="s">
        <v>8</v>
      </c>
      <c r="E7242" s="13">
        <v>2168</v>
      </c>
      <c r="F7242" s="7" t="s">
        <v>38</v>
      </c>
      <c r="G7242" s="7" t="s">
        <v>11</v>
      </c>
      <c r="H7242" s="13">
        <v>10</v>
      </c>
      <c r="I7242" s="13">
        <f>IF(G7242="Male",VLOOKUP(H7242,'Shoe size conversion table'!$B$6:$D$22,2),VLOOKUP(H7242,'Shoe size conversion table'!$J$6:$L$22,2))</f>
        <v>43</v>
      </c>
      <c r="J7242" s="13">
        <f>IF(G7242="Male",VLOOKUP(H7242,'Shoe size conversion table'!$B$6:$D$22,3),VLOOKUP(H7242,'Shoe size conversion table'!$J$6:$L$22,3))</f>
        <v>9.5</v>
      </c>
      <c r="K7242" s="11">
        <v>189</v>
      </c>
      <c r="L7242" s="12">
        <v>0.1</v>
      </c>
      <c r="M7242" s="7">
        <f t="shared" si="340"/>
        <v>2015</v>
      </c>
      <c r="N7242" s="7">
        <f t="shared" si="341"/>
        <v>12</v>
      </c>
      <c r="O7242" s="30">
        <f t="shared" si="342"/>
        <v>170.1</v>
      </c>
    </row>
    <row r="7243" spans="2:15" x14ac:dyDescent="0.2">
      <c r="B7243" s="13">
        <v>58866</v>
      </c>
      <c r="C7243" s="14">
        <v>42345.646111111251</v>
      </c>
      <c r="D7243" s="7" t="s">
        <v>8</v>
      </c>
      <c r="E7243" s="13">
        <v>2223</v>
      </c>
      <c r="F7243" s="7" t="s">
        <v>38</v>
      </c>
      <c r="G7243" s="7" t="s">
        <v>11</v>
      </c>
      <c r="H7243" s="13">
        <v>9.5</v>
      </c>
      <c r="I7243" s="13" t="str">
        <f>IF(G7243="Male",VLOOKUP(H7243,'Shoe size conversion table'!$B$6:$D$22,2),VLOOKUP(H7243,'Shoe size conversion table'!$J$6:$L$22,2))</f>
        <v>42-43</v>
      </c>
      <c r="J7243" s="13">
        <f>IF(G7243="Male",VLOOKUP(H7243,'Shoe size conversion table'!$B$6:$D$22,3),VLOOKUP(H7243,'Shoe size conversion table'!$J$6:$L$22,3))</f>
        <v>9</v>
      </c>
      <c r="K7243" s="11">
        <v>189</v>
      </c>
      <c r="L7243" s="12">
        <v>0.2</v>
      </c>
      <c r="M7243" s="7">
        <f t="shared" si="340"/>
        <v>2015</v>
      </c>
      <c r="N7243" s="7">
        <f t="shared" si="341"/>
        <v>12</v>
      </c>
      <c r="O7243" s="30">
        <f t="shared" si="342"/>
        <v>151.20000000000002</v>
      </c>
    </row>
    <row r="7244" spans="2:15" x14ac:dyDescent="0.2">
      <c r="B7244" s="13">
        <v>58867</v>
      </c>
      <c r="C7244" s="14">
        <v>42345.69611111132</v>
      </c>
      <c r="D7244" s="7" t="s">
        <v>7</v>
      </c>
      <c r="E7244" s="13">
        <v>2228</v>
      </c>
      <c r="F7244" s="7" t="s">
        <v>46</v>
      </c>
      <c r="G7244" s="7" t="s">
        <v>11</v>
      </c>
      <c r="H7244" s="13">
        <v>10.5</v>
      </c>
      <c r="I7244" s="13" t="str">
        <f>IF(G7244="Male",VLOOKUP(H7244,'Shoe size conversion table'!$B$6:$D$22,2),VLOOKUP(H7244,'Shoe size conversion table'!$J$6:$L$22,2))</f>
        <v>43-44</v>
      </c>
      <c r="J7244" s="13">
        <f>IF(G7244="Male",VLOOKUP(H7244,'Shoe size conversion table'!$B$6:$D$22,3),VLOOKUP(H7244,'Shoe size conversion table'!$J$6:$L$22,3))</f>
        <v>10</v>
      </c>
      <c r="K7244" s="11">
        <v>129</v>
      </c>
      <c r="L7244" s="12">
        <v>0</v>
      </c>
      <c r="M7244" s="7">
        <f t="shared" si="340"/>
        <v>2015</v>
      </c>
      <c r="N7244" s="7">
        <f t="shared" si="341"/>
        <v>12</v>
      </c>
      <c r="O7244" s="30">
        <f t="shared" si="342"/>
        <v>129</v>
      </c>
    </row>
    <row r="7245" spans="2:15" x14ac:dyDescent="0.2">
      <c r="B7245" s="13">
        <v>58868</v>
      </c>
      <c r="C7245" s="14">
        <v>42345.746111111315</v>
      </c>
      <c r="D7245" s="7" t="s">
        <v>10</v>
      </c>
      <c r="E7245" s="13">
        <v>2192</v>
      </c>
      <c r="F7245" s="7" t="s">
        <v>35</v>
      </c>
      <c r="G7245" s="7" t="s">
        <v>12</v>
      </c>
      <c r="H7245" s="13">
        <v>6.5</v>
      </c>
      <c r="I7245" s="13">
        <f>IF(G7245="Male",VLOOKUP(H7245,'Shoe size conversion table'!$B$6:$D$22,2),VLOOKUP(H7245,'Shoe size conversion table'!$J$6:$L$22,2))</f>
        <v>37</v>
      </c>
      <c r="J7245" s="13">
        <f>IF(G7245="Male",VLOOKUP(H7245,'Shoe size conversion table'!$B$6:$D$22,3),VLOOKUP(H7245,'Shoe size conversion table'!$J$6:$L$22,3))</f>
        <v>4.5</v>
      </c>
      <c r="K7245" s="11">
        <v>169</v>
      </c>
      <c r="L7245" s="12">
        <v>0.2</v>
      </c>
      <c r="M7245" s="7">
        <f t="shared" si="340"/>
        <v>2015</v>
      </c>
      <c r="N7245" s="7">
        <f t="shared" si="341"/>
        <v>12</v>
      </c>
      <c r="O7245" s="30">
        <f t="shared" si="342"/>
        <v>135.20000000000002</v>
      </c>
    </row>
    <row r="7246" spans="2:15" x14ac:dyDescent="0.2">
      <c r="B7246" s="13">
        <v>58869</v>
      </c>
      <c r="C7246" s="14">
        <v>42345.806111111116</v>
      </c>
      <c r="D7246" s="7" t="s">
        <v>7</v>
      </c>
      <c r="E7246" s="13">
        <v>2149</v>
      </c>
      <c r="F7246" s="7" t="s">
        <v>46</v>
      </c>
      <c r="G7246" s="7" t="s">
        <v>11</v>
      </c>
      <c r="H7246" s="13">
        <v>10</v>
      </c>
      <c r="I7246" s="13">
        <f>IF(G7246="Male",VLOOKUP(H7246,'Shoe size conversion table'!$B$6:$D$22,2),VLOOKUP(H7246,'Shoe size conversion table'!$J$6:$L$22,2))</f>
        <v>43</v>
      </c>
      <c r="J7246" s="13">
        <f>IF(G7246="Male",VLOOKUP(H7246,'Shoe size conversion table'!$B$6:$D$22,3),VLOOKUP(H7246,'Shoe size conversion table'!$J$6:$L$22,3))</f>
        <v>9.5</v>
      </c>
      <c r="K7246" s="11">
        <v>159</v>
      </c>
      <c r="L7246" s="12">
        <v>0</v>
      </c>
      <c r="M7246" s="7">
        <f t="shared" si="340"/>
        <v>2015</v>
      </c>
      <c r="N7246" s="7">
        <f t="shared" si="341"/>
        <v>12</v>
      </c>
      <c r="O7246" s="30">
        <f t="shared" si="342"/>
        <v>159</v>
      </c>
    </row>
    <row r="7247" spans="2:15" x14ac:dyDescent="0.2">
      <c r="B7247" s="13">
        <v>58870</v>
      </c>
      <c r="C7247" s="14">
        <v>42345.946111111196</v>
      </c>
      <c r="D7247" s="7" t="s">
        <v>7</v>
      </c>
      <c r="E7247" s="13">
        <v>2182</v>
      </c>
      <c r="F7247" s="7" t="s">
        <v>49</v>
      </c>
      <c r="G7247" s="7" t="s">
        <v>12</v>
      </c>
      <c r="H7247" s="13">
        <v>8</v>
      </c>
      <c r="I7247" s="13" t="str">
        <f>IF(G7247="Male",VLOOKUP(H7247,'Shoe size conversion table'!$B$6:$D$22,2),VLOOKUP(H7247,'Shoe size conversion table'!$J$6:$L$22,2))</f>
        <v>38-39</v>
      </c>
      <c r="J7247" s="13">
        <f>IF(G7247="Male",VLOOKUP(H7247,'Shoe size conversion table'!$B$6:$D$22,3),VLOOKUP(H7247,'Shoe size conversion table'!$J$6:$L$22,3))</f>
        <v>6</v>
      </c>
      <c r="K7247" s="11">
        <v>139</v>
      </c>
      <c r="L7247" s="12">
        <v>0.3</v>
      </c>
      <c r="M7247" s="7">
        <f t="shared" si="340"/>
        <v>2015</v>
      </c>
      <c r="N7247" s="7">
        <f t="shared" si="341"/>
        <v>12</v>
      </c>
      <c r="O7247" s="30">
        <f t="shared" si="342"/>
        <v>97.3</v>
      </c>
    </row>
    <row r="7248" spans="2:15" x14ac:dyDescent="0.2">
      <c r="B7248" s="13">
        <v>58870</v>
      </c>
      <c r="C7248" s="14">
        <v>42345.946111111196</v>
      </c>
      <c r="D7248" s="7" t="s">
        <v>7</v>
      </c>
      <c r="E7248" s="13">
        <v>2183</v>
      </c>
      <c r="F7248" s="7" t="s">
        <v>46</v>
      </c>
      <c r="G7248" s="7" t="s">
        <v>12</v>
      </c>
      <c r="H7248" s="13">
        <v>8</v>
      </c>
      <c r="I7248" s="13" t="str">
        <f>IF(G7248="Male",VLOOKUP(H7248,'Shoe size conversion table'!$B$6:$D$22,2),VLOOKUP(H7248,'Shoe size conversion table'!$J$6:$L$22,2))</f>
        <v>38-39</v>
      </c>
      <c r="J7248" s="13">
        <f>IF(G7248="Male",VLOOKUP(H7248,'Shoe size conversion table'!$B$6:$D$22,3),VLOOKUP(H7248,'Shoe size conversion table'!$J$6:$L$22,3))</f>
        <v>6</v>
      </c>
      <c r="K7248" s="11">
        <v>139</v>
      </c>
      <c r="L7248" s="12">
        <v>0</v>
      </c>
      <c r="M7248" s="7">
        <f t="shared" si="340"/>
        <v>2015</v>
      </c>
      <c r="N7248" s="7">
        <f t="shared" si="341"/>
        <v>12</v>
      </c>
      <c r="O7248" s="30">
        <f t="shared" si="342"/>
        <v>139</v>
      </c>
    </row>
    <row r="7249" spans="2:15" x14ac:dyDescent="0.2">
      <c r="B7249" s="13">
        <v>58871</v>
      </c>
      <c r="C7249" s="14">
        <v>42346.006111111201</v>
      </c>
      <c r="D7249" s="7" t="s">
        <v>7</v>
      </c>
      <c r="E7249" s="13">
        <v>2233</v>
      </c>
      <c r="F7249" s="7" t="s">
        <v>55</v>
      </c>
      <c r="G7249" s="7" t="s">
        <v>12</v>
      </c>
      <c r="H7249" s="13">
        <v>8</v>
      </c>
      <c r="I7249" s="13" t="str">
        <f>IF(G7249="Male",VLOOKUP(H7249,'Shoe size conversion table'!$B$6:$D$22,2),VLOOKUP(H7249,'Shoe size conversion table'!$J$6:$L$22,2))</f>
        <v>38-39</v>
      </c>
      <c r="J7249" s="13">
        <f>IF(G7249="Male",VLOOKUP(H7249,'Shoe size conversion table'!$B$6:$D$22,3),VLOOKUP(H7249,'Shoe size conversion table'!$J$6:$L$22,3))</f>
        <v>6</v>
      </c>
      <c r="K7249" s="11">
        <v>179</v>
      </c>
      <c r="L7249" s="12">
        <v>0</v>
      </c>
      <c r="M7249" s="7">
        <f t="shared" si="340"/>
        <v>2015</v>
      </c>
      <c r="N7249" s="7">
        <f t="shared" si="341"/>
        <v>12</v>
      </c>
      <c r="O7249" s="30">
        <f t="shared" si="342"/>
        <v>179</v>
      </c>
    </row>
    <row r="7250" spans="2:15" x14ac:dyDescent="0.2">
      <c r="B7250" s="13">
        <v>58872</v>
      </c>
      <c r="C7250" s="14">
        <v>42346.016111111116</v>
      </c>
      <c r="D7250" s="7" t="s">
        <v>7</v>
      </c>
      <c r="E7250" s="13">
        <v>2239</v>
      </c>
      <c r="F7250" s="7" t="s">
        <v>48</v>
      </c>
      <c r="G7250" s="7" t="s">
        <v>12</v>
      </c>
      <c r="H7250" s="13">
        <v>9</v>
      </c>
      <c r="I7250" s="13" t="str">
        <f>IF(G7250="Male",VLOOKUP(H7250,'Shoe size conversion table'!$B$6:$D$22,2),VLOOKUP(H7250,'Shoe size conversion table'!$J$6:$L$22,2))</f>
        <v>39-40</v>
      </c>
      <c r="J7250" s="13">
        <f>IF(G7250="Male",VLOOKUP(H7250,'Shoe size conversion table'!$B$6:$D$22,3),VLOOKUP(H7250,'Shoe size conversion table'!$J$6:$L$22,3))</f>
        <v>7</v>
      </c>
      <c r="K7250" s="11">
        <v>169</v>
      </c>
      <c r="L7250" s="12">
        <v>0</v>
      </c>
      <c r="M7250" s="7">
        <f t="shared" si="340"/>
        <v>2015</v>
      </c>
      <c r="N7250" s="7">
        <f t="shared" si="341"/>
        <v>12</v>
      </c>
      <c r="O7250" s="30">
        <f t="shared" si="342"/>
        <v>169</v>
      </c>
    </row>
    <row r="7251" spans="2:15" x14ac:dyDescent="0.2">
      <c r="B7251" s="13">
        <v>58873</v>
      </c>
      <c r="C7251" s="14">
        <v>42346.056111111197</v>
      </c>
      <c r="D7251" s="7" t="s">
        <v>8</v>
      </c>
      <c r="E7251" s="13">
        <v>2198</v>
      </c>
      <c r="F7251" s="7" t="s">
        <v>39</v>
      </c>
      <c r="G7251" s="7" t="s">
        <v>11</v>
      </c>
      <c r="H7251" s="13">
        <v>11</v>
      </c>
      <c r="I7251" s="13">
        <f>IF(G7251="Male",VLOOKUP(H7251,'Shoe size conversion table'!$B$6:$D$22,2),VLOOKUP(H7251,'Shoe size conversion table'!$J$6:$L$22,2))</f>
        <v>44</v>
      </c>
      <c r="J7251" s="13">
        <f>IF(G7251="Male",VLOOKUP(H7251,'Shoe size conversion table'!$B$6:$D$22,3),VLOOKUP(H7251,'Shoe size conversion table'!$J$6:$L$22,3))</f>
        <v>10.5</v>
      </c>
      <c r="K7251" s="11">
        <v>159</v>
      </c>
      <c r="L7251" s="12">
        <v>0</v>
      </c>
      <c r="M7251" s="7">
        <f t="shared" si="340"/>
        <v>2015</v>
      </c>
      <c r="N7251" s="7">
        <f t="shared" si="341"/>
        <v>12</v>
      </c>
      <c r="O7251" s="30">
        <f t="shared" si="342"/>
        <v>159</v>
      </c>
    </row>
    <row r="7252" spans="2:15" x14ac:dyDescent="0.2">
      <c r="B7252" s="13">
        <v>58874</v>
      </c>
      <c r="C7252" s="14">
        <v>42346.066111111199</v>
      </c>
      <c r="D7252" s="7" t="s">
        <v>10</v>
      </c>
      <c r="E7252" s="13">
        <v>2215</v>
      </c>
      <c r="F7252" s="7" t="s">
        <v>35</v>
      </c>
      <c r="G7252" s="7" t="s">
        <v>11</v>
      </c>
      <c r="H7252" s="13">
        <v>10.5</v>
      </c>
      <c r="I7252" s="13" t="str">
        <f>IF(G7252="Male",VLOOKUP(H7252,'Shoe size conversion table'!$B$6:$D$22,2),VLOOKUP(H7252,'Shoe size conversion table'!$J$6:$L$22,2))</f>
        <v>43-44</v>
      </c>
      <c r="J7252" s="13">
        <f>IF(G7252="Male",VLOOKUP(H7252,'Shoe size conversion table'!$B$6:$D$22,3),VLOOKUP(H7252,'Shoe size conversion table'!$J$6:$L$22,3))</f>
        <v>10</v>
      </c>
      <c r="K7252" s="11">
        <v>139</v>
      </c>
      <c r="L7252" s="12">
        <v>0</v>
      </c>
      <c r="M7252" s="7">
        <f t="shared" si="340"/>
        <v>2015</v>
      </c>
      <c r="N7252" s="7">
        <f t="shared" si="341"/>
        <v>12</v>
      </c>
      <c r="O7252" s="30">
        <f t="shared" si="342"/>
        <v>139</v>
      </c>
    </row>
    <row r="7253" spans="2:15" x14ac:dyDescent="0.2">
      <c r="B7253" s="13">
        <v>58874</v>
      </c>
      <c r="C7253" s="14">
        <v>42346.066111111199</v>
      </c>
      <c r="D7253" s="7" t="s">
        <v>10</v>
      </c>
      <c r="E7253" s="13">
        <v>2172</v>
      </c>
      <c r="F7253" s="7" t="s">
        <v>34</v>
      </c>
      <c r="G7253" s="7" t="s">
        <v>12</v>
      </c>
      <c r="H7253" s="13">
        <v>9.5</v>
      </c>
      <c r="I7253" s="13">
        <f>IF(G7253="Male",VLOOKUP(H7253,'Shoe size conversion table'!$B$6:$D$22,2),VLOOKUP(H7253,'Shoe size conversion table'!$J$6:$L$22,2))</f>
        <v>40</v>
      </c>
      <c r="J7253" s="13">
        <f>IF(G7253="Male",VLOOKUP(H7253,'Shoe size conversion table'!$B$6:$D$22,3),VLOOKUP(H7253,'Shoe size conversion table'!$J$6:$L$22,3))</f>
        <v>7.5</v>
      </c>
      <c r="K7253" s="11">
        <v>129</v>
      </c>
      <c r="L7253" s="12">
        <v>0</v>
      </c>
      <c r="M7253" s="7">
        <f t="shared" si="340"/>
        <v>2015</v>
      </c>
      <c r="N7253" s="7">
        <f t="shared" si="341"/>
        <v>12</v>
      </c>
      <c r="O7253" s="30">
        <f t="shared" si="342"/>
        <v>129</v>
      </c>
    </row>
    <row r="7254" spans="2:15" x14ac:dyDescent="0.2">
      <c r="B7254" s="13">
        <v>58875</v>
      </c>
      <c r="C7254" s="14">
        <v>42346.136111111256</v>
      </c>
      <c r="D7254" s="7" t="s">
        <v>7</v>
      </c>
      <c r="E7254" s="13">
        <v>2168</v>
      </c>
      <c r="F7254" s="7" t="s">
        <v>49</v>
      </c>
      <c r="G7254" s="7" t="s">
        <v>12</v>
      </c>
      <c r="H7254" s="13">
        <v>5.5</v>
      </c>
      <c r="I7254" s="13">
        <f>IF(G7254="Male",VLOOKUP(H7254,'Shoe size conversion table'!$B$6:$D$22,2),VLOOKUP(H7254,'Shoe size conversion table'!$J$6:$L$22,2))</f>
        <v>36</v>
      </c>
      <c r="J7254" s="13">
        <f>IF(G7254="Male",VLOOKUP(H7254,'Shoe size conversion table'!$B$6:$D$22,3),VLOOKUP(H7254,'Shoe size conversion table'!$J$6:$L$22,3))</f>
        <v>3.5</v>
      </c>
      <c r="K7254" s="11">
        <v>159</v>
      </c>
      <c r="L7254" s="12">
        <v>0</v>
      </c>
      <c r="M7254" s="7">
        <f t="shared" si="340"/>
        <v>2015</v>
      </c>
      <c r="N7254" s="7">
        <f t="shared" si="341"/>
        <v>12</v>
      </c>
      <c r="O7254" s="30">
        <f t="shared" si="342"/>
        <v>159</v>
      </c>
    </row>
    <row r="7255" spans="2:15" x14ac:dyDescent="0.2">
      <c r="B7255" s="13">
        <v>58876</v>
      </c>
      <c r="C7255" s="14">
        <v>42346.416111111197</v>
      </c>
      <c r="D7255" s="7" t="s">
        <v>9</v>
      </c>
      <c r="E7255" s="13">
        <v>2200</v>
      </c>
      <c r="F7255" s="7" t="s">
        <v>58</v>
      </c>
      <c r="G7255" s="7" t="s">
        <v>11</v>
      </c>
      <c r="H7255" s="13">
        <v>9.5</v>
      </c>
      <c r="I7255" s="13" t="str">
        <f>IF(G7255="Male",VLOOKUP(H7255,'Shoe size conversion table'!$B$6:$D$22,2),VLOOKUP(H7255,'Shoe size conversion table'!$J$6:$L$22,2))</f>
        <v>42-43</v>
      </c>
      <c r="J7255" s="13">
        <f>IF(G7255="Male",VLOOKUP(H7255,'Shoe size conversion table'!$B$6:$D$22,3),VLOOKUP(H7255,'Shoe size conversion table'!$J$6:$L$22,3))</f>
        <v>9</v>
      </c>
      <c r="K7255" s="11">
        <v>199</v>
      </c>
      <c r="L7255" s="12">
        <v>0.2</v>
      </c>
      <c r="M7255" s="7">
        <f t="shared" si="340"/>
        <v>2015</v>
      </c>
      <c r="N7255" s="7">
        <f t="shared" si="341"/>
        <v>12</v>
      </c>
      <c r="O7255" s="30">
        <f t="shared" si="342"/>
        <v>159.20000000000002</v>
      </c>
    </row>
    <row r="7256" spans="2:15" x14ac:dyDescent="0.2">
      <c r="B7256" s="13">
        <v>58877</v>
      </c>
      <c r="C7256" s="14">
        <v>42346.416111111255</v>
      </c>
      <c r="D7256" s="7" t="s">
        <v>10</v>
      </c>
      <c r="E7256" s="13">
        <v>2164</v>
      </c>
      <c r="F7256" s="7" t="s">
        <v>35</v>
      </c>
      <c r="G7256" s="7" t="s">
        <v>11</v>
      </c>
      <c r="H7256" s="13">
        <v>12</v>
      </c>
      <c r="I7256" s="13">
        <f>IF(G7256="Male",VLOOKUP(H7256,'Shoe size conversion table'!$B$6:$D$22,2),VLOOKUP(H7256,'Shoe size conversion table'!$J$6:$L$22,2))</f>
        <v>45</v>
      </c>
      <c r="J7256" s="13">
        <f>IF(G7256="Male",VLOOKUP(H7256,'Shoe size conversion table'!$B$6:$D$22,3),VLOOKUP(H7256,'Shoe size conversion table'!$J$6:$L$22,3))</f>
        <v>11.5</v>
      </c>
      <c r="K7256" s="11">
        <v>139</v>
      </c>
      <c r="L7256" s="12">
        <v>0.2</v>
      </c>
      <c r="M7256" s="7">
        <f t="shared" si="340"/>
        <v>2015</v>
      </c>
      <c r="N7256" s="7">
        <f t="shared" si="341"/>
        <v>12</v>
      </c>
      <c r="O7256" s="30">
        <f t="shared" si="342"/>
        <v>111.2</v>
      </c>
    </row>
    <row r="7257" spans="2:15" x14ac:dyDescent="0.2">
      <c r="B7257" s="13">
        <v>58878</v>
      </c>
      <c r="C7257" s="14">
        <v>42346.546111111318</v>
      </c>
      <c r="D7257" s="7" t="s">
        <v>10</v>
      </c>
      <c r="E7257" s="13">
        <v>2179</v>
      </c>
      <c r="F7257" s="7" t="s">
        <v>35</v>
      </c>
      <c r="G7257" s="7" t="s">
        <v>11</v>
      </c>
      <c r="H7257" s="13">
        <v>9</v>
      </c>
      <c r="I7257" s="13">
        <f>IF(G7257="Male",VLOOKUP(H7257,'Shoe size conversion table'!$B$6:$D$22,2),VLOOKUP(H7257,'Shoe size conversion table'!$J$6:$L$22,2))</f>
        <v>42</v>
      </c>
      <c r="J7257" s="13">
        <f>IF(G7257="Male",VLOOKUP(H7257,'Shoe size conversion table'!$B$6:$D$22,3),VLOOKUP(H7257,'Shoe size conversion table'!$J$6:$L$22,3))</f>
        <v>8.5</v>
      </c>
      <c r="K7257" s="11">
        <v>199</v>
      </c>
      <c r="L7257" s="12">
        <v>0.5</v>
      </c>
      <c r="M7257" s="7">
        <f t="shared" si="340"/>
        <v>2015</v>
      </c>
      <c r="N7257" s="7">
        <f t="shared" si="341"/>
        <v>12</v>
      </c>
      <c r="O7257" s="30">
        <f t="shared" si="342"/>
        <v>99.5</v>
      </c>
    </row>
    <row r="7258" spans="2:15" x14ac:dyDescent="0.2">
      <c r="B7258" s="13">
        <v>58879</v>
      </c>
      <c r="C7258" s="14">
        <v>42346.586111111254</v>
      </c>
      <c r="D7258" s="7" t="s">
        <v>7</v>
      </c>
      <c r="E7258" s="13">
        <v>2156</v>
      </c>
      <c r="F7258" s="7" t="s">
        <v>49</v>
      </c>
      <c r="G7258" s="7" t="s">
        <v>12</v>
      </c>
      <c r="H7258" s="13">
        <v>8.5</v>
      </c>
      <c r="I7258" s="13">
        <f>IF(G7258="Male",VLOOKUP(H7258,'Shoe size conversion table'!$B$6:$D$22,2),VLOOKUP(H7258,'Shoe size conversion table'!$J$6:$L$22,2))</f>
        <v>39</v>
      </c>
      <c r="J7258" s="13">
        <f>IF(G7258="Male",VLOOKUP(H7258,'Shoe size conversion table'!$B$6:$D$22,3),VLOOKUP(H7258,'Shoe size conversion table'!$J$6:$L$22,3))</f>
        <v>6.5</v>
      </c>
      <c r="K7258" s="11">
        <v>199</v>
      </c>
      <c r="L7258" s="12">
        <v>0</v>
      </c>
      <c r="M7258" s="7">
        <f t="shared" si="340"/>
        <v>2015</v>
      </c>
      <c r="N7258" s="7">
        <f t="shared" si="341"/>
        <v>12</v>
      </c>
      <c r="O7258" s="30">
        <f t="shared" si="342"/>
        <v>199</v>
      </c>
    </row>
    <row r="7259" spans="2:15" x14ac:dyDescent="0.2">
      <c r="B7259" s="13">
        <v>58880</v>
      </c>
      <c r="C7259" s="14">
        <v>42346.616111111194</v>
      </c>
      <c r="D7259" s="7" t="s">
        <v>8</v>
      </c>
      <c r="E7259" s="13">
        <v>2221</v>
      </c>
      <c r="F7259" s="7" t="s">
        <v>39</v>
      </c>
      <c r="G7259" s="7" t="s">
        <v>11</v>
      </c>
      <c r="H7259" s="13">
        <v>9.5</v>
      </c>
      <c r="I7259" s="13" t="str">
        <f>IF(G7259="Male",VLOOKUP(H7259,'Shoe size conversion table'!$B$6:$D$22,2),VLOOKUP(H7259,'Shoe size conversion table'!$J$6:$L$22,2))</f>
        <v>42-43</v>
      </c>
      <c r="J7259" s="13">
        <f>IF(G7259="Male",VLOOKUP(H7259,'Shoe size conversion table'!$B$6:$D$22,3),VLOOKUP(H7259,'Shoe size conversion table'!$J$6:$L$22,3))</f>
        <v>9</v>
      </c>
      <c r="K7259" s="11">
        <v>189</v>
      </c>
      <c r="L7259" s="12">
        <v>0</v>
      </c>
      <c r="M7259" s="7">
        <f t="shared" si="340"/>
        <v>2015</v>
      </c>
      <c r="N7259" s="7">
        <f t="shared" si="341"/>
        <v>12</v>
      </c>
      <c r="O7259" s="30">
        <f t="shared" si="342"/>
        <v>189</v>
      </c>
    </row>
    <row r="7260" spans="2:15" x14ac:dyDescent="0.2">
      <c r="B7260" s="13">
        <v>58881</v>
      </c>
      <c r="C7260" s="14">
        <v>42346.726111111318</v>
      </c>
      <c r="D7260" s="7" t="s">
        <v>7</v>
      </c>
      <c r="E7260" s="13">
        <v>2209</v>
      </c>
      <c r="F7260" s="7" t="s">
        <v>43</v>
      </c>
      <c r="G7260" s="7" t="s">
        <v>12</v>
      </c>
      <c r="H7260" s="13">
        <v>8</v>
      </c>
      <c r="I7260" s="13" t="str">
        <f>IF(G7260="Male",VLOOKUP(H7260,'Shoe size conversion table'!$B$6:$D$22,2),VLOOKUP(H7260,'Shoe size conversion table'!$J$6:$L$22,2))</f>
        <v>38-39</v>
      </c>
      <c r="J7260" s="13">
        <f>IF(G7260="Male",VLOOKUP(H7260,'Shoe size conversion table'!$B$6:$D$22,3),VLOOKUP(H7260,'Shoe size conversion table'!$J$6:$L$22,3))</f>
        <v>6</v>
      </c>
      <c r="K7260" s="11">
        <v>199</v>
      </c>
      <c r="L7260" s="12">
        <v>0.3</v>
      </c>
      <c r="M7260" s="7">
        <f t="shared" si="340"/>
        <v>2015</v>
      </c>
      <c r="N7260" s="7">
        <f t="shared" si="341"/>
        <v>12</v>
      </c>
      <c r="O7260" s="30">
        <f t="shared" si="342"/>
        <v>139.29999999999998</v>
      </c>
    </row>
    <row r="7261" spans="2:15" x14ac:dyDescent="0.2">
      <c r="B7261" s="13">
        <v>58882</v>
      </c>
      <c r="C7261" s="14">
        <v>42346.956111111198</v>
      </c>
      <c r="D7261" s="7" t="s">
        <v>7</v>
      </c>
      <c r="E7261" s="13">
        <v>2230</v>
      </c>
      <c r="F7261" s="7" t="s">
        <v>51</v>
      </c>
      <c r="G7261" s="7" t="s">
        <v>12</v>
      </c>
      <c r="H7261" s="13">
        <v>8</v>
      </c>
      <c r="I7261" s="13" t="str">
        <f>IF(G7261="Male",VLOOKUP(H7261,'Shoe size conversion table'!$B$6:$D$22,2),VLOOKUP(H7261,'Shoe size conversion table'!$J$6:$L$22,2))</f>
        <v>38-39</v>
      </c>
      <c r="J7261" s="13">
        <f>IF(G7261="Male",VLOOKUP(H7261,'Shoe size conversion table'!$B$6:$D$22,3),VLOOKUP(H7261,'Shoe size conversion table'!$J$6:$L$22,3))</f>
        <v>6</v>
      </c>
      <c r="K7261" s="11">
        <v>129</v>
      </c>
      <c r="L7261" s="12">
        <v>0</v>
      </c>
      <c r="M7261" s="7">
        <f t="shared" si="340"/>
        <v>2015</v>
      </c>
      <c r="N7261" s="7">
        <f t="shared" si="341"/>
        <v>12</v>
      </c>
      <c r="O7261" s="30">
        <f t="shared" si="342"/>
        <v>129</v>
      </c>
    </row>
    <row r="7262" spans="2:15" x14ac:dyDescent="0.2">
      <c r="B7262" s="13">
        <v>58883</v>
      </c>
      <c r="C7262" s="14">
        <v>42346.976111111107</v>
      </c>
      <c r="D7262" s="7" t="s">
        <v>8</v>
      </c>
      <c r="E7262" s="13">
        <v>2154</v>
      </c>
      <c r="F7262" s="7" t="s">
        <v>41</v>
      </c>
      <c r="G7262" s="7" t="s">
        <v>12</v>
      </c>
      <c r="H7262" s="13">
        <v>11</v>
      </c>
      <c r="I7262" s="13" t="str">
        <f>IF(G7262="Male",VLOOKUP(H7262,'Shoe size conversion table'!$B$6:$D$22,2),VLOOKUP(H7262,'Shoe size conversion table'!$J$6:$L$22,2))</f>
        <v>41-42</v>
      </c>
      <c r="J7262" s="13">
        <f>IF(G7262="Male",VLOOKUP(H7262,'Shoe size conversion table'!$B$6:$D$22,3),VLOOKUP(H7262,'Shoe size conversion table'!$J$6:$L$22,3))</f>
        <v>9</v>
      </c>
      <c r="K7262" s="11">
        <v>129</v>
      </c>
      <c r="L7262" s="12">
        <v>0.2</v>
      </c>
      <c r="M7262" s="7">
        <f t="shared" si="340"/>
        <v>2015</v>
      </c>
      <c r="N7262" s="7">
        <f t="shared" si="341"/>
        <v>12</v>
      </c>
      <c r="O7262" s="30">
        <f t="shared" si="342"/>
        <v>103.2</v>
      </c>
    </row>
    <row r="7263" spans="2:15" x14ac:dyDescent="0.2">
      <c r="B7263" s="13">
        <v>58884</v>
      </c>
      <c r="C7263" s="14">
        <v>42346.986111111255</v>
      </c>
      <c r="D7263" s="7" t="s">
        <v>9</v>
      </c>
      <c r="E7263" s="13">
        <v>2207</v>
      </c>
      <c r="F7263" s="7" t="s">
        <v>62</v>
      </c>
      <c r="G7263" s="7" t="s">
        <v>12</v>
      </c>
      <c r="H7263" s="13">
        <v>8.5</v>
      </c>
      <c r="I7263" s="13">
        <f>IF(G7263="Male",VLOOKUP(H7263,'Shoe size conversion table'!$B$6:$D$22,2),VLOOKUP(H7263,'Shoe size conversion table'!$J$6:$L$22,2))</f>
        <v>39</v>
      </c>
      <c r="J7263" s="13">
        <f>IF(G7263="Male",VLOOKUP(H7263,'Shoe size conversion table'!$B$6:$D$22,3),VLOOKUP(H7263,'Shoe size conversion table'!$J$6:$L$22,3))</f>
        <v>6.5</v>
      </c>
      <c r="K7263" s="11">
        <v>179</v>
      </c>
      <c r="L7263" s="12">
        <v>0</v>
      </c>
      <c r="M7263" s="7">
        <f t="shared" si="340"/>
        <v>2015</v>
      </c>
      <c r="N7263" s="7">
        <f t="shared" si="341"/>
        <v>12</v>
      </c>
      <c r="O7263" s="30">
        <f t="shared" si="342"/>
        <v>179</v>
      </c>
    </row>
    <row r="7264" spans="2:15" x14ac:dyDescent="0.2">
      <c r="B7264" s="13">
        <v>58885</v>
      </c>
      <c r="C7264" s="14">
        <v>42347.116111111194</v>
      </c>
      <c r="D7264" s="7" t="s">
        <v>7</v>
      </c>
      <c r="E7264" s="13">
        <v>2178</v>
      </c>
      <c r="F7264" s="7" t="s">
        <v>51</v>
      </c>
      <c r="G7264" s="7" t="s">
        <v>11</v>
      </c>
      <c r="H7264" s="13">
        <v>9.5</v>
      </c>
      <c r="I7264" s="13" t="str">
        <f>IF(G7264="Male",VLOOKUP(H7264,'Shoe size conversion table'!$B$6:$D$22,2),VLOOKUP(H7264,'Shoe size conversion table'!$J$6:$L$22,2))</f>
        <v>42-43</v>
      </c>
      <c r="J7264" s="13">
        <f>IF(G7264="Male",VLOOKUP(H7264,'Shoe size conversion table'!$B$6:$D$22,3),VLOOKUP(H7264,'Shoe size conversion table'!$J$6:$L$22,3))</f>
        <v>9</v>
      </c>
      <c r="K7264" s="11">
        <v>159</v>
      </c>
      <c r="L7264" s="12">
        <v>0.1</v>
      </c>
      <c r="M7264" s="7">
        <f t="shared" si="340"/>
        <v>2015</v>
      </c>
      <c r="N7264" s="7">
        <f t="shared" si="341"/>
        <v>12</v>
      </c>
      <c r="O7264" s="30">
        <f t="shared" si="342"/>
        <v>143.1</v>
      </c>
    </row>
    <row r="7265" spans="2:15" x14ac:dyDescent="0.2">
      <c r="B7265" s="13">
        <v>58886</v>
      </c>
      <c r="C7265" s="14">
        <v>42347.156111111108</v>
      </c>
      <c r="D7265" s="7" t="s">
        <v>7</v>
      </c>
      <c r="E7265" s="13">
        <v>2212</v>
      </c>
      <c r="F7265" s="7" t="s">
        <v>49</v>
      </c>
      <c r="G7265" s="7" t="s">
        <v>12</v>
      </c>
      <c r="H7265" s="13">
        <v>8.5</v>
      </c>
      <c r="I7265" s="13">
        <f>IF(G7265="Male",VLOOKUP(H7265,'Shoe size conversion table'!$B$6:$D$22,2),VLOOKUP(H7265,'Shoe size conversion table'!$J$6:$L$22,2))</f>
        <v>39</v>
      </c>
      <c r="J7265" s="13">
        <f>IF(G7265="Male",VLOOKUP(H7265,'Shoe size conversion table'!$B$6:$D$22,3),VLOOKUP(H7265,'Shoe size conversion table'!$J$6:$L$22,3))</f>
        <v>6.5</v>
      </c>
      <c r="K7265" s="11">
        <v>169</v>
      </c>
      <c r="L7265" s="12">
        <v>0</v>
      </c>
      <c r="M7265" s="7">
        <f t="shared" si="340"/>
        <v>2015</v>
      </c>
      <c r="N7265" s="7">
        <f t="shared" si="341"/>
        <v>12</v>
      </c>
      <c r="O7265" s="30">
        <f t="shared" si="342"/>
        <v>169</v>
      </c>
    </row>
    <row r="7266" spans="2:15" x14ac:dyDescent="0.2">
      <c r="B7266" s="13">
        <v>58887</v>
      </c>
      <c r="C7266" s="14">
        <v>42347.386111111198</v>
      </c>
      <c r="D7266" s="7" t="s">
        <v>10</v>
      </c>
      <c r="E7266" s="13">
        <v>2183</v>
      </c>
      <c r="F7266" s="7" t="s">
        <v>35</v>
      </c>
      <c r="G7266" s="7" t="s">
        <v>11</v>
      </c>
      <c r="H7266" s="13">
        <v>10.5</v>
      </c>
      <c r="I7266" s="13" t="str">
        <f>IF(G7266="Male",VLOOKUP(H7266,'Shoe size conversion table'!$B$6:$D$22,2),VLOOKUP(H7266,'Shoe size conversion table'!$J$6:$L$22,2))</f>
        <v>43-44</v>
      </c>
      <c r="J7266" s="13">
        <f>IF(G7266="Male",VLOOKUP(H7266,'Shoe size conversion table'!$B$6:$D$22,3),VLOOKUP(H7266,'Shoe size conversion table'!$J$6:$L$22,3))</f>
        <v>10</v>
      </c>
      <c r="K7266" s="11">
        <v>159</v>
      </c>
      <c r="L7266" s="12">
        <v>0</v>
      </c>
      <c r="M7266" s="7">
        <f t="shared" si="340"/>
        <v>2015</v>
      </c>
      <c r="N7266" s="7">
        <f t="shared" si="341"/>
        <v>12</v>
      </c>
      <c r="O7266" s="30">
        <f t="shared" si="342"/>
        <v>159</v>
      </c>
    </row>
    <row r="7267" spans="2:15" x14ac:dyDescent="0.2">
      <c r="B7267" s="13">
        <v>58888</v>
      </c>
      <c r="C7267" s="14">
        <v>42347.416111111255</v>
      </c>
      <c r="D7267" s="7" t="s">
        <v>10</v>
      </c>
      <c r="E7267" s="13">
        <v>2225</v>
      </c>
      <c r="F7267" s="7" t="s">
        <v>34</v>
      </c>
      <c r="G7267" s="7" t="s">
        <v>11</v>
      </c>
      <c r="H7267" s="13">
        <v>9</v>
      </c>
      <c r="I7267" s="13">
        <f>IF(G7267="Male",VLOOKUP(H7267,'Shoe size conversion table'!$B$6:$D$22,2),VLOOKUP(H7267,'Shoe size conversion table'!$J$6:$L$22,2))</f>
        <v>42</v>
      </c>
      <c r="J7267" s="13">
        <f>IF(G7267="Male",VLOOKUP(H7267,'Shoe size conversion table'!$B$6:$D$22,3),VLOOKUP(H7267,'Shoe size conversion table'!$J$6:$L$22,3))</f>
        <v>8.5</v>
      </c>
      <c r="K7267" s="11">
        <v>159</v>
      </c>
      <c r="L7267" s="12">
        <v>0</v>
      </c>
      <c r="M7267" s="7">
        <f t="shared" si="340"/>
        <v>2015</v>
      </c>
      <c r="N7267" s="7">
        <f t="shared" si="341"/>
        <v>12</v>
      </c>
      <c r="O7267" s="30">
        <f t="shared" si="342"/>
        <v>159</v>
      </c>
    </row>
    <row r="7268" spans="2:15" x14ac:dyDescent="0.2">
      <c r="B7268" s="13">
        <v>58889</v>
      </c>
      <c r="C7268" s="14">
        <v>42347.48611111132</v>
      </c>
      <c r="D7268" s="7" t="s">
        <v>8</v>
      </c>
      <c r="E7268" s="13">
        <v>2176</v>
      </c>
      <c r="F7268" s="7" t="s">
        <v>38</v>
      </c>
      <c r="G7268" s="7" t="s">
        <v>11</v>
      </c>
      <c r="H7268" s="13">
        <v>9</v>
      </c>
      <c r="I7268" s="13">
        <f>IF(G7268="Male",VLOOKUP(H7268,'Shoe size conversion table'!$B$6:$D$22,2),VLOOKUP(H7268,'Shoe size conversion table'!$J$6:$L$22,2))</f>
        <v>42</v>
      </c>
      <c r="J7268" s="13">
        <f>IF(G7268="Male",VLOOKUP(H7268,'Shoe size conversion table'!$B$6:$D$22,3),VLOOKUP(H7268,'Shoe size conversion table'!$J$6:$L$22,3))</f>
        <v>8.5</v>
      </c>
      <c r="K7268" s="11">
        <v>129</v>
      </c>
      <c r="L7268" s="12">
        <v>0.1</v>
      </c>
      <c r="M7268" s="7">
        <f t="shared" si="340"/>
        <v>2015</v>
      </c>
      <c r="N7268" s="7">
        <f t="shared" si="341"/>
        <v>12</v>
      </c>
      <c r="O7268" s="30">
        <f t="shared" si="342"/>
        <v>116.10000000000001</v>
      </c>
    </row>
    <row r="7269" spans="2:15" x14ac:dyDescent="0.2">
      <c r="B7269" s="13">
        <v>58890</v>
      </c>
      <c r="C7269" s="14">
        <v>42347.706111111198</v>
      </c>
      <c r="D7269" s="7" t="s">
        <v>9</v>
      </c>
      <c r="E7269" s="13">
        <v>2211</v>
      </c>
      <c r="F7269" s="7" t="s">
        <v>62</v>
      </c>
      <c r="G7269" s="7" t="s">
        <v>11</v>
      </c>
      <c r="H7269" s="13">
        <v>11.5</v>
      </c>
      <c r="I7269" s="13" t="str">
        <f>IF(G7269="Male",VLOOKUP(H7269,'Shoe size conversion table'!$B$6:$D$22,2),VLOOKUP(H7269,'Shoe size conversion table'!$J$6:$L$22,2))</f>
        <v>44-45</v>
      </c>
      <c r="J7269" s="13">
        <f>IF(G7269="Male",VLOOKUP(H7269,'Shoe size conversion table'!$B$6:$D$22,3),VLOOKUP(H7269,'Shoe size conversion table'!$J$6:$L$22,3))</f>
        <v>11</v>
      </c>
      <c r="K7269" s="11">
        <v>129</v>
      </c>
      <c r="L7269" s="12">
        <v>0</v>
      </c>
      <c r="M7269" s="7">
        <f t="shared" si="340"/>
        <v>2015</v>
      </c>
      <c r="N7269" s="7">
        <f t="shared" si="341"/>
        <v>12</v>
      </c>
      <c r="O7269" s="30">
        <f t="shared" si="342"/>
        <v>129</v>
      </c>
    </row>
    <row r="7270" spans="2:15" x14ac:dyDescent="0.2">
      <c r="B7270" s="13">
        <v>58891</v>
      </c>
      <c r="C7270" s="14">
        <v>42347.736111111109</v>
      </c>
      <c r="D7270" s="7" t="s">
        <v>8</v>
      </c>
      <c r="E7270" s="13">
        <v>2149</v>
      </c>
      <c r="F7270" s="7" t="s">
        <v>38</v>
      </c>
      <c r="G7270" s="7" t="s">
        <v>11</v>
      </c>
      <c r="H7270" s="13">
        <v>14</v>
      </c>
      <c r="I7270" s="13">
        <f>IF(G7270="Male",VLOOKUP(H7270,'Shoe size conversion table'!$B$6:$D$22,2),VLOOKUP(H7270,'Shoe size conversion table'!$J$6:$L$22,2))</f>
        <v>47</v>
      </c>
      <c r="J7270" s="13">
        <f>IF(G7270="Male",VLOOKUP(H7270,'Shoe size conversion table'!$B$6:$D$22,3),VLOOKUP(H7270,'Shoe size conversion table'!$J$6:$L$22,3))</f>
        <v>13.5</v>
      </c>
      <c r="K7270" s="11">
        <v>129</v>
      </c>
      <c r="L7270" s="12">
        <v>0.3</v>
      </c>
      <c r="M7270" s="7">
        <f t="shared" si="340"/>
        <v>2015</v>
      </c>
      <c r="N7270" s="7">
        <f t="shared" si="341"/>
        <v>12</v>
      </c>
      <c r="O7270" s="30">
        <f t="shared" si="342"/>
        <v>90.3</v>
      </c>
    </row>
    <row r="7271" spans="2:15" x14ac:dyDescent="0.2">
      <c r="B7271" s="13">
        <v>58892</v>
      </c>
      <c r="C7271" s="14">
        <v>42347.746111111315</v>
      </c>
      <c r="D7271" s="7" t="s">
        <v>8</v>
      </c>
      <c r="E7271" s="13">
        <v>2150</v>
      </c>
      <c r="F7271" s="7" t="s">
        <v>38</v>
      </c>
      <c r="G7271" s="7" t="s">
        <v>11</v>
      </c>
      <c r="H7271" s="13">
        <v>10</v>
      </c>
      <c r="I7271" s="13">
        <f>IF(G7271="Male",VLOOKUP(H7271,'Shoe size conversion table'!$B$6:$D$22,2),VLOOKUP(H7271,'Shoe size conversion table'!$J$6:$L$22,2))</f>
        <v>43</v>
      </c>
      <c r="J7271" s="13">
        <f>IF(G7271="Male",VLOOKUP(H7271,'Shoe size conversion table'!$B$6:$D$22,3),VLOOKUP(H7271,'Shoe size conversion table'!$J$6:$L$22,3))</f>
        <v>9.5</v>
      </c>
      <c r="K7271" s="11">
        <v>189</v>
      </c>
      <c r="L7271" s="12">
        <v>0</v>
      </c>
      <c r="M7271" s="7">
        <f t="shared" si="340"/>
        <v>2015</v>
      </c>
      <c r="N7271" s="7">
        <f t="shared" si="341"/>
        <v>12</v>
      </c>
      <c r="O7271" s="30">
        <f t="shared" si="342"/>
        <v>189</v>
      </c>
    </row>
    <row r="7272" spans="2:15" x14ac:dyDescent="0.2">
      <c r="B7272" s="13">
        <v>58893</v>
      </c>
      <c r="C7272" s="14">
        <v>42347.816111111199</v>
      </c>
      <c r="D7272" s="7" t="s">
        <v>8</v>
      </c>
      <c r="E7272" s="13">
        <v>2234</v>
      </c>
      <c r="F7272" s="7" t="s">
        <v>39</v>
      </c>
      <c r="G7272" s="7" t="s">
        <v>12</v>
      </c>
      <c r="H7272" s="13">
        <v>8</v>
      </c>
      <c r="I7272" s="13" t="str">
        <f>IF(G7272="Male",VLOOKUP(H7272,'Shoe size conversion table'!$B$6:$D$22,2),VLOOKUP(H7272,'Shoe size conversion table'!$J$6:$L$22,2))</f>
        <v>38-39</v>
      </c>
      <c r="J7272" s="13">
        <f>IF(G7272="Male",VLOOKUP(H7272,'Shoe size conversion table'!$B$6:$D$22,3),VLOOKUP(H7272,'Shoe size conversion table'!$J$6:$L$22,3))</f>
        <v>6</v>
      </c>
      <c r="K7272" s="11">
        <v>199</v>
      </c>
      <c r="L7272" s="12">
        <v>0</v>
      </c>
      <c r="M7272" s="7">
        <f t="shared" si="340"/>
        <v>2015</v>
      </c>
      <c r="N7272" s="7">
        <f t="shared" si="341"/>
        <v>12</v>
      </c>
      <c r="O7272" s="30">
        <f t="shared" si="342"/>
        <v>199</v>
      </c>
    </row>
    <row r="7273" spans="2:15" x14ac:dyDescent="0.2">
      <c r="B7273" s="13">
        <v>58894</v>
      </c>
      <c r="C7273" s="14">
        <v>42347.906111111253</v>
      </c>
      <c r="D7273" s="7" t="s">
        <v>7</v>
      </c>
      <c r="E7273" s="13">
        <v>2167</v>
      </c>
      <c r="F7273" s="7" t="s">
        <v>52</v>
      </c>
      <c r="G7273" s="7" t="s">
        <v>11</v>
      </c>
      <c r="H7273" s="13">
        <v>6.5</v>
      </c>
      <c r="I7273" s="13">
        <f>IF(G7273="Male",VLOOKUP(H7273,'Shoe size conversion table'!$B$6:$D$22,2),VLOOKUP(H7273,'Shoe size conversion table'!$J$6:$L$22,2))</f>
        <v>39</v>
      </c>
      <c r="J7273" s="13">
        <f>IF(G7273="Male",VLOOKUP(H7273,'Shoe size conversion table'!$B$6:$D$22,3),VLOOKUP(H7273,'Shoe size conversion table'!$J$6:$L$22,3))</f>
        <v>6</v>
      </c>
      <c r="K7273" s="11">
        <v>129</v>
      </c>
      <c r="L7273" s="12">
        <v>0.2</v>
      </c>
      <c r="M7273" s="7">
        <f t="shared" si="340"/>
        <v>2015</v>
      </c>
      <c r="N7273" s="7">
        <f t="shared" si="341"/>
        <v>12</v>
      </c>
      <c r="O7273" s="30">
        <f t="shared" si="342"/>
        <v>103.2</v>
      </c>
    </row>
    <row r="7274" spans="2:15" x14ac:dyDescent="0.2">
      <c r="B7274" s="13">
        <v>58895</v>
      </c>
      <c r="C7274" s="14">
        <v>42347.946111111196</v>
      </c>
      <c r="D7274" s="7" t="s">
        <v>7</v>
      </c>
      <c r="E7274" s="13">
        <v>2234</v>
      </c>
      <c r="F7274" s="7" t="s">
        <v>51</v>
      </c>
      <c r="G7274" s="7" t="s">
        <v>11</v>
      </c>
      <c r="H7274" s="13">
        <v>13</v>
      </c>
      <c r="I7274" s="13">
        <f>IF(G7274="Male",VLOOKUP(H7274,'Shoe size conversion table'!$B$6:$D$22,2),VLOOKUP(H7274,'Shoe size conversion table'!$J$6:$L$22,2))</f>
        <v>46</v>
      </c>
      <c r="J7274" s="13">
        <f>IF(G7274="Male",VLOOKUP(H7274,'Shoe size conversion table'!$B$6:$D$22,3),VLOOKUP(H7274,'Shoe size conversion table'!$J$6:$L$22,3))</f>
        <v>12.5</v>
      </c>
      <c r="K7274" s="11">
        <v>189</v>
      </c>
      <c r="L7274" s="12">
        <v>0</v>
      </c>
      <c r="M7274" s="7">
        <f t="shared" si="340"/>
        <v>2015</v>
      </c>
      <c r="N7274" s="7">
        <f t="shared" si="341"/>
        <v>12</v>
      </c>
      <c r="O7274" s="30">
        <f t="shared" si="342"/>
        <v>189</v>
      </c>
    </row>
    <row r="7275" spans="2:15" x14ac:dyDescent="0.2">
      <c r="B7275" s="13">
        <v>58896</v>
      </c>
      <c r="C7275" s="14">
        <v>42347.986111111255</v>
      </c>
      <c r="D7275" s="7" t="s">
        <v>7</v>
      </c>
      <c r="E7275" s="13">
        <v>2158</v>
      </c>
      <c r="F7275" s="7" t="s">
        <v>48</v>
      </c>
      <c r="G7275" s="7" t="s">
        <v>11</v>
      </c>
      <c r="H7275" s="13">
        <v>7</v>
      </c>
      <c r="I7275" s="13">
        <f>IF(G7275="Male",VLOOKUP(H7275,'Shoe size conversion table'!$B$6:$D$22,2),VLOOKUP(H7275,'Shoe size conversion table'!$J$6:$L$22,2))</f>
        <v>40</v>
      </c>
      <c r="J7275" s="13">
        <f>IF(G7275="Male",VLOOKUP(H7275,'Shoe size conversion table'!$B$6:$D$22,3),VLOOKUP(H7275,'Shoe size conversion table'!$J$6:$L$22,3))</f>
        <v>6.5</v>
      </c>
      <c r="K7275" s="11">
        <v>189</v>
      </c>
      <c r="L7275" s="12">
        <v>0.1</v>
      </c>
      <c r="M7275" s="7">
        <f t="shared" si="340"/>
        <v>2015</v>
      </c>
      <c r="N7275" s="7">
        <f t="shared" si="341"/>
        <v>12</v>
      </c>
      <c r="O7275" s="30">
        <f t="shared" si="342"/>
        <v>170.1</v>
      </c>
    </row>
    <row r="7276" spans="2:15" x14ac:dyDescent="0.2">
      <c r="B7276" s="13">
        <v>58897</v>
      </c>
      <c r="C7276" s="14">
        <v>42348.016111111196</v>
      </c>
      <c r="D7276" s="7" t="s">
        <v>10</v>
      </c>
      <c r="E7276" s="13">
        <v>2183</v>
      </c>
      <c r="F7276" s="7" t="s">
        <v>34</v>
      </c>
      <c r="G7276" s="7" t="s">
        <v>11</v>
      </c>
      <c r="H7276" s="13">
        <v>9.5</v>
      </c>
      <c r="I7276" s="13" t="str">
        <f>IF(G7276="Male",VLOOKUP(H7276,'Shoe size conversion table'!$B$6:$D$22,2),VLOOKUP(H7276,'Shoe size conversion table'!$J$6:$L$22,2))</f>
        <v>42-43</v>
      </c>
      <c r="J7276" s="13">
        <f>IF(G7276="Male",VLOOKUP(H7276,'Shoe size conversion table'!$B$6:$D$22,3),VLOOKUP(H7276,'Shoe size conversion table'!$J$6:$L$22,3))</f>
        <v>9</v>
      </c>
      <c r="K7276" s="11">
        <v>149</v>
      </c>
      <c r="L7276" s="12">
        <v>0.5</v>
      </c>
      <c r="M7276" s="7">
        <f t="shared" si="340"/>
        <v>2015</v>
      </c>
      <c r="N7276" s="7">
        <f t="shared" si="341"/>
        <v>12</v>
      </c>
      <c r="O7276" s="30">
        <f t="shared" si="342"/>
        <v>74.5</v>
      </c>
    </row>
    <row r="7277" spans="2:15" x14ac:dyDescent="0.2">
      <c r="B7277" s="13">
        <v>58898</v>
      </c>
      <c r="C7277" s="14">
        <v>42348.026111111256</v>
      </c>
      <c r="D7277" s="7" t="s">
        <v>10</v>
      </c>
      <c r="E7277" s="13">
        <v>2205</v>
      </c>
      <c r="F7277" s="7" t="s">
        <v>34</v>
      </c>
      <c r="G7277" s="7" t="s">
        <v>12</v>
      </c>
      <c r="H7277" s="13">
        <v>7.5</v>
      </c>
      <c r="I7277" s="13">
        <f>IF(G7277="Male",VLOOKUP(H7277,'Shoe size conversion table'!$B$6:$D$22,2),VLOOKUP(H7277,'Shoe size conversion table'!$J$6:$L$22,2))</f>
        <v>38</v>
      </c>
      <c r="J7277" s="13">
        <f>IF(G7277="Male",VLOOKUP(H7277,'Shoe size conversion table'!$B$6:$D$22,3),VLOOKUP(H7277,'Shoe size conversion table'!$J$6:$L$22,3))</f>
        <v>5.5</v>
      </c>
      <c r="K7277" s="11">
        <v>149</v>
      </c>
      <c r="L7277" s="12">
        <v>0.1</v>
      </c>
      <c r="M7277" s="7">
        <f t="shared" si="340"/>
        <v>2015</v>
      </c>
      <c r="N7277" s="7">
        <f t="shared" si="341"/>
        <v>12</v>
      </c>
      <c r="O7277" s="30">
        <f t="shared" si="342"/>
        <v>134.1</v>
      </c>
    </row>
    <row r="7278" spans="2:15" x14ac:dyDescent="0.2">
      <c r="B7278" s="13">
        <v>58899</v>
      </c>
      <c r="C7278" s="14">
        <v>42348.116111111318</v>
      </c>
      <c r="D7278" s="7" t="s">
        <v>10</v>
      </c>
      <c r="E7278" s="13">
        <v>2208</v>
      </c>
      <c r="F7278" s="7" t="s">
        <v>34</v>
      </c>
      <c r="G7278" s="7" t="s">
        <v>11</v>
      </c>
      <c r="H7278" s="13">
        <v>9</v>
      </c>
      <c r="I7278" s="13">
        <f>IF(G7278="Male",VLOOKUP(H7278,'Shoe size conversion table'!$B$6:$D$22,2),VLOOKUP(H7278,'Shoe size conversion table'!$J$6:$L$22,2))</f>
        <v>42</v>
      </c>
      <c r="J7278" s="13">
        <f>IF(G7278="Male",VLOOKUP(H7278,'Shoe size conversion table'!$B$6:$D$22,3),VLOOKUP(H7278,'Shoe size conversion table'!$J$6:$L$22,3))</f>
        <v>8.5</v>
      </c>
      <c r="K7278" s="11">
        <v>189</v>
      </c>
      <c r="L7278" s="12">
        <v>0</v>
      </c>
      <c r="M7278" s="7">
        <f t="shared" si="340"/>
        <v>2015</v>
      </c>
      <c r="N7278" s="7">
        <f t="shared" si="341"/>
        <v>12</v>
      </c>
      <c r="O7278" s="30">
        <f t="shared" si="342"/>
        <v>189</v>
      </c>
    </row>
    <row r="7279" spans="2:15" x14ac:dyDescent="0.2">
      <c r="B7279" s="13">
        <v>58899</v>
      </c>
      <c r="C7279" s="14">
        <v>42348.116111111318</v>
      </c>
      <c r="D7279" s="7" t="s">
        <v>10</v>
      </c>
      <c r="E7279" s="13">
        <v>2189</v>
      </c>
      <c r="F7279" s="7" t="s">
        <v>35</v>
      </c>
      <c r="G7279" s="7" t="s">
        <v>11</v>
      </c>
      <c r="H7279" s="13">
        <v>9.5</v>
      </c>
      <c r="I7279" s="13" t="str">
        <f>IF(G7279="Male",VLOOKUP(H7279,'Shoe size conversion table'!$B$6:$D$22,2),VLOOKUP(H7279,'Shoe size conversion table'!$J$6:$L$22,2))</f>
        <v>42-43</v>
      </c>
      <c r="J7279" s="13">
        <f>IF(G7279="Male",VLOOKUP(H7279,'Shoe size conversion table'!$B$6:$D$22,3),VLOOKUP(H7279,'Shoe size conversion table'!$J$6:$L$22,3))</f>
        <v>9</v>
      </c>
      <c r="K7279" s="11">
        <v>179</v>
      </c>
      <c r="L7279" s="12">
        <v>0</v>
      </c>
      <c r="M7279" s="7">
        <f t="shared" si="340"/>
        <v>2015</v>
      </c>
      <c r="N7279" s="7">
        <f t="shared" si="341"/>
        <v>12</v>
      </c>
      <c r="O7279" s="30">
        <f t="shared" si="342"/>
        <v>179</v>
      </c>
    </row>
    <row r="7280" spans="2:15" x14ac:dyDescent="0.2">
      <c r="B7280" s="13">
        <v>58900</v>
      </c>
      <c r="C7280" s="14">
        <v>42348.116111111318</v>
      </c>
      <c r="D7280" s="7" t="s">
        <v>8</v>
      </c>
      <c r="E7280" s="13">
        <v>2210</v>
      </c>
      <c r="F7280" s="7" t="s">
        <v>38</v>
      </c>
      <c r="G7280" s="7" t="s">
        <v>11</v>
      </c>
      <c r="H7280" s="13">
        <v>10.5</v>
      </c>
      <c r="I7280" s="13" t="str">
        <f>IF(G7280="Male",VLOOKUP(H7280,'Shoe size conversion table'!$B$6:$D$22,2),VLOOKUP(H7280,'Shoe size conversion table'!$J$6:$L$22,2))</f>
        <v>43-44</v>
      </c>
      <c r="J7280" s="13">
        <f>IF(G7280="Male",VLOOKUP(H7280,'Shoe size conversion table'!$B$6:$D$22,3),VLOOKUP(H7280,'Shoe size conversion table'!$J$6:$L$22,3))</f>
        <v>10</v>
      </c>
      <c r="K7280" s="11">
        <v>159</v>
      </c>
      <c r="L7280" s="12">
        <v>0.2</v>
      </c>
      <c r="M7280" s="7">
        <f t="shared" si="340"/>
        <v>2015</v>
      </c>
      <c r="N7280" s="7">
        <f t="shared" si="341"/>
        <v>12</v>
      </c>
      <c r="O7280" s="30">
        <f t="shared" si="342"/>
        <v>127.2</v>
      </c>
    </row>
    <row r="7281" spans="2:15" x14ac:dyDescent="0.2">
      <c r="B7281" s="13">
        <v>58901</v>
      </c>
      <c r="C7281" s="14">
        <v>42348.186111111107</v>
      </c>
      <c r="D7281" s="7" t="s">
        <v>7</v>
      </c>
      <c r="E7281" s="13">
        <v>2213</v>
      </c>
      <c r="F7281" s="7" t="s">
        <v>49</v>
      </c>
      <c r="G7281" s="7" t="s">
        <v>11</v>
      </c>
      <c r="H7281" s="13">
        <v>9.5</v>
      </c>
      <c r="I7281" s="13" t="str">
        <f>IF(G7281="Male",VLOOKUP(H7281,'Shoe size conversion table'!$B$6:$D$22,2),VLOOKUP(H7281,'Shoe size conversion table'!$J$6:$L$22,2))</f>
        <v>42-43</v>
      </c>
      <c r="J7281" s="13">
        <f>IF(G7281="Male",VLOOKUP(H7281,'Shoe size conversion table'!$B$6:$D$22,3),VLOOKUP(H7281,'Shoe size conversion table'!$J$6:$L$22,3))</f>
        <v>9</v>
      </c>
      <c r="K7281" s="11">
        <v>139</v>
      </c>
      <c r="L7281" s="12">
        <v>0</v>
      </c>
      <c r="M7281" s="7">
        <f t="shared" si="340"/>
        <v>2015</v>
      </c>
      <c r="N7281" s="7">
        <f t="shared" si="341"/>
        <v>12</v>
      </c>
      <c r="O7281" s="30">
        <f t="shared" si="342"/>
        <v>139</v>
      </c>
    </row>
    <row r="7282" spans="2:15" x14ac:dyDescent="0.2">
      <c r="B7282" s="13">
        <v>58902</v>
      </c>
      <c r="C7282" s="14">
        <v>42348.386111111198</v>
      </c>
      <c r="D7282" s="7" t="s">
        <v>10</v>
      </c>
      <c r="E7282" s="13">
        <v>2176</v>
      </c>
      <c r="F7282" s="7" t="s">
        <v>35</v>
      </c>
      <c r="G7282" s="7" t="s">
        <v>11</v>
      </c>
      <c r="H7282" s="13">
        <v>9.5</v>
      </c>
      <c r="I7282" s="13" t="str">
        <f>IF(G7282="Male",VLOOKUP(H7282,'Shoe size conversion table'!$B$6:$D$22,2),VLOOKUP(H7282,'Shoe size conversion table'!$J$6:$L$22,2))</f>
        <v>42-43</v>
      </c>
      <c r="J7282" s="13">
        <f>IF(G7282="Male",VLOOKUP(H7282,'Shoe size conversion table'!$B$6:$D$22,3),VLOOKUP(H7282,'Shoe size conversion table'!$J$6:$L$22,3))</f>
        <v>9</v>
      </c>
      <c r="K7282" s="11">
        <v>139</v>
      </c>
      <c r="L7282" s="12">
        <v>0.2</v>
      </c>
      <c r="M7282" s="7">
        <f t="shared" si="340"/>
        <v>2015</v>
      </c>
      <c r="N7282" s="7">
        <f t="shared" si="341"/>
        <v>12</v>
      </c>
      <c r="O7282" s="30">
        <f t="shared" si="342"/>
        <v>111.2</v>
      </c>
    </row>
    <row r="7283" spans="2:15" x14ac:dyDescent="0.2">
      <c r="B7283" s="13">
        <v>58903</v>
      </c>
      <c r="C7283" s="14">
        <v>42348.406111111319</v>
      </c>
      <c r="D7283" s="7" t="s">
        <v>7</v>
      </c>
      <c r="E7283" s="13">
        <v>2173</v>
      </c>
      <c r="F7283" s="7" t="s">
        <v>51</v>
      </c>
      <c r="G7283" s="7" t="s">
        <v>11</v>
      </c>
      <c r="H7283" s="13">
        <v>10.5</v>
      </c>
      <c r="I7283" s="13" t="str">
        <f>IF(G7283="Male",VLOOKUP(H7283,'Shoe size conversion table'!$B$6:$D$22,2),VLOOKUP(H7283,'Shoe size conversion table'!$J$6:$L$22,2))</f>
        <v>43-44</v>
      </c>
      <c r="J7283" s="13">
        <f>IF(G7283="Male",VLOOKUP(H7283,'Shoe size conversion table'!$B$6:$D$22,3),VLOOKUP(H7283,'Shoe size conversion table'!$J$6:$L$22,3))</f>
        <v>10</v>
      </c>
      <c r="K7283" s="11">
        <v>149</v>
      </c>
      <c r="L7283" s="12">
        <v>0</v>
      </c>
      <c r="M7283" s="7">
        <f t="shared" si="340"/>
        <v>2015</v>
      </c>
      <c r="N7283" s="7">
        <f t="shared" si="341"/>
        <v>12</v>
      </c>
      <c r="O7283" s="30">
        <f t="shared" si="342"/>
        <v>149</v>
      </c>
    </row>
    <row r="7284" spans="2:15" x14ac:dyDescent="0.2">
      <c r="B7284" s="13">
        <v>58904</v>
      </c>
      <c r="C7284" s="14">
        <v>42348.406111111319</v>
      </c>
      <c r="D7284" s="7" t="s">
        <v>10</v>
      </c>
      <c r="E7284" s="13">
        <v>2224</v>
      </c>
      <c r="F7284" s="7" t="s">
        <v>36</v>
      </c>
      <c r="G7284" s="7" t="s">
        <v>11</v>
      </c>
      <c r="H7284" s="13">
        <v>9</v>
      </c>
      <c r="I7284" s="13">
        <f>IF(G7284="Male",VLOOKUP(H7284,'Shoe size conversion table'!$B$6:$D$22,2),VLOOKUP(H7284,'Shoe size conversion table'!$J$6:$L$22,2))</f>
        <v>42</v>
      </c>
      <c r="J7284" s="13">
        <f>IF(G7284="Male",VLOOKUP(H7284,'Shoe size conversion table'!$B$6:$D$22,3),VLOOKUP(H7284,'Shoe size conversion table'!$J$6:$L$22,3))</f>
        <v>8.5</v>
      </c>
      <c r="K7284" s="11">
        <v>179</v>
      </c>
      <c r="L7284" s="12">
        <v>0</v>
      </c>
      <c r="M7284" s="7">
        <f t="shared" si="340"/>
        <v>2015</v>
      </c>
      <c r="N7284" s="7">
        <f t="shared" si="341"/>
        <v>12</v>
      </c>
      <c r="O7284" s="30">
        <f t="shared" si="342"/>
        <v>179</v>
      </c>
    </row>
    <row r="7285" spans="2:15" x14ac:dyDescent="0.2">
      <c r="B7285" s="13">
        <v>58905</v>
      </c>
      <c r="C7285" s="14">
        <v>42348.6461111112</v>
      </c>
      <c r="D7285" s="7" t="s">
        <v>8</v>
      </c>
      <c r="E7285" s="13">
        <v>2233</v>
      </c>
      <c r="F7285" s="7" t="s">
        <v>37</v>
      </c>
      <c r="G7285" s="7" t="s">
        <v>12</v>
      </c>
      <c r="H7285" s="13">
        <v>9</v>
      </c>
      <c r="I7285" s="13" t="str">
        <f>IF(G7285="Male",VLOOKUP(H7285,'Shoe size conversion table'!$B$6:$D$22,2),VLOOKUP(H7285,'Shoe size conversion table'!$J$6:$L$22,2))</f>
        <v>39-40</v>
      </c>
      <c r="J7285" s="13">
        <f>IF(G7285="Male",VLOOKUP(H7285,'Shoe size conversion table'!$B$6:$D$22,3),VLOOKUP(H7285,'Shoe size conversion table'!$J$6:$L$22,3))</f>
        <v>7</v>
      </c>
      <c r="K7285" s="11">
        <v>129</v>
      </c>
      <c r="L7285" s="12">
        <v>0</v>
      </c>
      <c r="M7285" s="7">
        <f t="shared" si="340"/>
        <v>2015</v>
      </c>
      <c r="N7285" s="7">
        <f t="shared" si="341"/>
        <v>12</v>
      </c>
      <c r="O7285" s="30">
        <f t="shared" si="342"/>
        <v>129</v>
      </c>
    </row>
    <row r="7286" spans="2:15" x14ac:dyDescent="0.2">
      <c r="B7286" s="13">
        <v>58906</v>
      </c>
      <c r="C7286" s="14">
        <v>42348.706111111198</v>
      </c>
      <c r="D7286" s="7" t="s">
        <v>7</v>
      </c>
      <c r="E7286" s="13">
        <v>2149</v>
      </c>
      <c r="F7286" s="7" t="s">
        <v>49</v>
      </c>
      <c r="G7286" s="7" t="s">
        <v>11</v>
      </c>
      <c r="H7286" s="13">
        <v>10.5</v>
      </c>
      <c r="I7286" s="13" t="str">
        <f>IF(G7286="Male",VLOOKUP(H7286,'Shoe size conversion table'!$B$6:$D$22,2),VLOOKUP(H7286,'Shoe size conversion table'!$J$6:$L$22,2))</f>
        <v>43-44</v>
      </c>
      <c r="J7286" s="13">
        <f>IF(G7286="Male",VLOOKUP(H7286,'Shoe size conversion table'!$B$6:$D$22,3),VLOOKUP(H7286,'Shoe size conversion table'!$J$6:$L$22,3))</f>
        <v>10</v>
      </c>
      <c r="K7286" s="11">
        <v>139</v>
      </c>
      <c r="L7286" s="12">
        <v>0.3</v>
      </c>
      <c r="M7286" s="7">
        <f t="shared" si="340"/>
        <v>2015</v>
      </c>
      <c r="N7286" s="7">
        <f t="shared" si="341"/>
        <v>12</v>
      </c>
      <c r="O7286" s="30">
        <f t="shared" si="342"/>
        <v>97.3</v>
      </c>
    </row>
    <row r="7287" spans="2:15" x14ac:dyDescent="0.2">
      <c r="B7287" s="13">
        <v>58907</v>
      </c>
      <c r="C7287" s="14">
        <v>42348.726111111318</v>
      </c>
      <c r="D7287" s="7" t="s">
        <v>10</v>
      </c>
      <c r="E7287" s="13">
        <v>2178</v>
      </c>
      <c r="F7287" s="7" t="s">
        <v>35</v>
      </c>
      <c r="G7287" s="7" t="s">
        <v>11</v>
      </c>
      <c r="H7287" s="13">
        <v>10</v>
      </c>
      <c r="I7287" s="13">
        <f>IF(G7287="Male",VLOOKUP(H7287,'Shoe size conversion table'!$B$6:$D$22,2),VLOOKUP(H7287,'Shoe size conversion table'!$J$6:$L$22,2))</f>
        <v>43</v>
      </c>
      <c r="J7287" s="13">
        <f>IF(G7287="Male",VLOOKUP(H7287,'Shoe size conversion table'!$B$6:$D$22,3),VLOOKUP(H7287,'Shoe size conversion table'!$J$6:$L$22,3))</f>
        <v>9.5</v>
      </c>
      <c r="K7287" s="11">
        <v>179</v>
      </c>
      <c r="L7287" s="12">
        <v>0</v>
      </c>
      <c r="M7287" s="7">
        <f t="shared" si="340"/>
        <v>2015</v>
      </c>
      <c r="N7287" s="7">
        <f t="shared" si="341"/>
        <v>12</v>
      </c>
      <c r="O7287" s="30">
        <f t="shared" si="342"/>
        <v>179</v>
      </c>
    </row>
    <row r="7288" spans="2:15" x14ac:dyDescent="0.2">
      <c r="B7288" s="13">
        <v>58908</v>
      </c>
      <c r="C7288" s="14">
        <v>42348.746111111257</v>
      </c>
      <c r="D7288" s="7" t="s">
        <v>8</v>
      </c>
      <c r="E7288" s="13">
        <v>2165</v>
      </c>
      <c r="F7288" s="7" t="s">
        <v>38</v>
      </c>
      <c r="G7288" s="7" t="s">
        <v>12</v>
      </c>
      <c r="H7288" s="13">
        <v>8</v>
      </c>
      <c r="I7288" s="13" t="str">
        <f>IF(G7288="Male",VLOOKUP(H7288,'Shoe size conversion table'!$B$6:$D$22,2),VLOOKUP(H7288,'Shoe size conversion table'!$J$6:$L$22,2))</f>
        <v>38-39</v>
      </c>
      <c r="J7288" s="13">
        <f>IF(G7288="Male",VLOOKUP(H7288,'Shoe size conversion table'!$B$6:$D$22,3),VLOOKUP(H7288,'Shoe size conversion table'!$J$6:$L$22,3))</f>
        <v>6</v>
      </c>
      <c r="K7288" s="11">
        <v>139</v>
      </c>
      <c r="L7288" s="12">
        <v>0</v>
      </c>
      <c r="M7288" s="7">
        <f t="shared" si="340"/>
        <v>2015</v>
      </c>
      <c r="N7288" s="7">
        <f t="shared" si="341"/>
        <v>12</v>
      </c>
      <c r="O7288" s="30">
        <f t="shared" si="342"/>
        <v>139</v>
      </c>
    </row>
    <row r="7289" spans="2:15" x14ac:dyDescent="0.2">
      <c r="B7289" s="13">
        <v>58909</v>
      </c>
      <c r="C7289" s="14">
        <v>42348.886111111315</v>
      </c>
      <c r="D7289" s="7" t="s">
        <v>7</v>
      </c>
      <c r="E7289" s="13">
        <v>2204</v>
      </c>
      <c r="F7289" s="7" t="s">
        <v>56</v>
      </c>
      <c r="G7289" s="7" t="s">
        <v>11</v>
      </c>
      <c r="H7289" s="13">
        <v>10.5</v>
      </c>
      <c r="I7289" s="13" t="str">
        <f>IF(G7289="Male",VLOOKUP(H7289,'Shoe size conversion table'!$B$6:$D$22,2),VLOOKUP(H7289,'Shoe size conversion table'!$J$6:$L$22,2))</f>
        <v>43-44</v>
      </c>
      <c r="J7289" s="13">
        <f>IF(G7289="Male",VLOOKUP(H7289,'Shoe size conversion table'!$B$6:$D$22,3),VLOOKUP(H7289,'Shoe size conversion table'!$J$6:$L$22,3))</f>
        <v>10</v>
      </c>
      <c r="K7289" s="11">
        <v>149</v>
      </c>
      <c r="L7289" s="12">
        <v>0.1</v>
      </c>
      <c r="M7289" s="7">
        <f t="shared" si="340"/>
        <v>2015</v>
      </c>
      <c r="N7289" s="7">
        <f t="shared" si="341"/>
        <v>12</v>
      </c>
      <c r="O7289" s="30">
        <f t="shared" si="342"/>
        <v>134.1</v>
      </c>
    </row>
    <row r="7290" spans="2:15" x14ac:dyDescent="0.2">
      <c r="B7290" s="13">
        <v>58910</v>
      </c>
      <c r="C7290" s="14">
        <v>42348.926111111105</v>
      </c>
      <c r="D7290" s="7" t="s">
        <v>10</v>
      </c>
      <c r="E7290" s="13">
        <v>2149</v>
      </c>
      <c r="F7290" s="7" t="s">
        <v>35</v>
      </c>
      <c r="G7290" s="7" t="s">
        <v>12</v>
      </c>
      <c r="H7290" s="13">
        <v>8.5</v>
      </c>
      <c r="I7290" s="13">
        <f>IF(G7290="Male",VLOOKUP(H7290,'Shoe size conversion table'!$B$6:$D$22,2),VLOOKUP(H7290,'Shoe size conversion table'!$J$6:$L$22,2))</f>
        <v>39</v>
      </c>
      <c r="J7290" s="13">
        <f>IF(G7290="Male",VLOOKUP(H7290,'Shoe size conversion table'!$B$6:$D$22,3),VLOOKUP(H7290,'Shoe size conversion table'!$J$6:$L$22,3))</f>
        <v>6.5</v>
      </c>
      <c r="K7290" s="11">
        <v>139</v>
      </c>
      <c r="L7290" s="12">
        <v>0.1</v>
      </c>
      <c r="M7290" s="7">
        <f t="shared" si="340"/>
        <v>2015</v>
      </c>
      <c r="N7290" s="7">
        <f t="shared" si="341"/>
        <v>12</v>
      </c>
      <c r="O7290" s="30">
        <f t="shared" si="342"/>
        <v>125.10000000000001</v>
      </c>
    </row>
    <row r="7291" spans="2:15" x14ac:dyDescent="0.2">
      <c r="B7291" s="13">
        <v>58911</v>
      </c>
      <c r="C7291" s="14">
        <v>42348.926111111199</v>
      </c>
      <c r="D7291" s="7" t="s">
        <v>8</v>
      </c>
      <c r="E7291" s="13">
        <v>2168</v>
      </c>
      <c r="F7291" s="7" t="s">
        <v>38</v>
      </c>
      <c r="G7291" s="7" t="s">
        <v>11</v>
      </c>
      <c r="H7291" s="13">
        <v>10</v>
      </c>
      <c r="I7291" s="13">
        <f>IF(G7291="Male",VLOOKUP(H7291,'Shoe size conversion table'!$B$6:$D$22,2),VLOOKUP(H7291,'Shoe size conversion table'!$J$6:$L$22,2))</f>
        <v>43</v>
      </c>
      <c r="J7291" s="13">
        <f>IF(G7291="Male",VLOOKUP(H7291,'Shoe size conversion table'!$B$6:$D$22,3),VLOOKUP(H7291,'Shoe size conversion table'!$J$6:$L$22,3))</f>
        <v>9.5</v>
      </c>
      <c r="K7291" s="11">
        <v>189</v>
      </c>
      <c r="L7291" s="12">
        <v>0.1</v>
      </c>
      <c r="M7291" s="7">
        <f t="shared" si="340"/>
        <v>2015</v>
      </c>
      <c r="N7291" s="7">
        <f t="shared" si="341"/>
        <v>12</v>
      </c>
      <c r="O7291" s="30">
        <f t="shared" si="342"/>
        <v>170.1</v>
      </c>
    </row>
    <row r="7292" spans="2:15" x14ac:dyDescent="0.2">
      <c r="B7292" s="13">
        <v>58912</v>
      </c>
      <c r="C7292" s="14">
        <v>42348.956111111198</v>
      </c>
      <c r="D7292" s="7" t="s">
        <v>7</v>
      </c>
      <c r="E7292" s="13">
        <v>2202</v>
      </c>
      <c r="F7292" s="7" t="s">
        <v>51</v>
      </c>
      <c r="G7292" s="7" t="s">
        <v>12</v>
      </c>
      <c r="H7292" s="13">
        <v>8</v>
      </c>
      <c r="I7292" s="13" t="str">
        <f>IF(G7292="Male",VLOOKUP(H7292,'Shoe size conversion table'!$B$6:$D$22,2),VLOOKUP(H7292,'Shoe size conversion table'!$J$6:$L$22,2))</f>
        <v>38-39</v>
      </c>
      <c r="J7292" s="13">
        <f>IF(G7292="Male",VLOOKUP(H7292,'Shoe size conversion table'!$B$6:$D$22,3),VLOOKUP(H7292,'Shoe size conversion table'!$J$6:$L$22,3))</f>
        <v>6</v>
      </c>
      <c r="K7292" s="11">
        <v>199</v>
      </c>
      <c r="L7292" s="12">
        <v>0</v>
      </c>
      <c r="M7292" s="7">
        <f t="shared" si="340"/>
        <v>2015</v>
      </c>
      <c r="N7292" s="7">
        <f t="shared" si="341"/>
        <v>12</v>
      </c>
      <c r="O7292" s="30">
        <f t="shared" si="342"/>
        <v>199</v>
      </c>
    </row>
    <row r="7293" spans="2:15" x14ac:dyDescent="0.2">
      <c r="B7293" s="13">
        <v>58913</v>
      </c>
      <c r="C7293" s="14">
        <v>42349.116111111318</v>
      </c>
      <c r="D7293" s="7" t="s">
        <v>7</v>
      </c>
      <c r="E7293" s="13">
        <v>2209</v>
      </c>
      <c r="F7293" s="7" t="s">
        <v>43</v>
      </c>
      <c r="G7293" s="7" t="s">
        <v>12</v>
      </c>
      <c r="H7293" s="13">
        <v>8</v>
      </c>
      <c r="I7293" s="13" t="str">
        <f>IF(G7293="Male",VLOOKUP(H7293,'Shoe size conversion table'!$B$6:$D$22,2),VLOOKUP(H7293,'Shoe size conversion table'!$J$6:$L$22,2))</f>
        <v>38-39</v>
      </c>
      <c r="J7293" s="13">
        <f>IF(G7293="Male",VLOOKUP(H7293,'Shoe size conversion table'!$B$6:$D$22,3),VLOOKUP(H7293,'Shoe size conversion table'!$J$6:$L$22,3))</f>
        <v>6</v>
      </c>
      <c r="K7293" s="11">
        <v>199</v>
      </c>
      <c r="L7293" s="12">
        <v>0.3</v>
      </c>
      <c r="M7293" s="7">
        <f t="shared" si="340"/>
        <v>2015</v>
      </c>
      <c r="N7293" s="7">
        <f t="shared" si="341"/>
        <v>12</v>
      </c>
      <c r="O7293" s="30">
        <f t="shared" si="342"/>
        <v>139.29999999999998</v>
      </c>
    </row>
    <row r="7294" spans="2:15" x14ac:dyDescent="0.2">
      <c r="B7294" s="13">
        <v>58914</v>
      </c>
      <c r="C7294" s="14">
        <v>42349.116111111318</v>
      </c>
      <c r="D7294" s="7" t="s">
        <v>8</v>
      </c>
      <c r="E7294" s="13">
        <v>2218</v>
      </c>
      <c r="F7294" s="7" t="s">
        <v>40</v>
      </c>
      <c r="G7294" s="7" t="s">
        <v>11</v>
      </c>
      <c r="H7294" s="13">
        <v>10.5</v>
      </c>
      <c r="I7294" s="13" t="str">
        <f>IF(G7294="Male",VLOOKUP(H7294,'Shoe size conversion table'!$B$6:$D$22,2),VLOOKUP(H7294,'Shoe size conversion table'!$J$6:$L$22,2))</f>
        <v>43-44</v>
      </c>
      <c r="J7294" s="13">
        <f>IF(G7294="Male",VLOOKUP(H7294,'Shoe size conversion table'!$B$6:$D$22,3),VLOOKUP(H7294,'Shoe size conversion table'!$J$6:$L$22,3))</f>
        <v>10</v>
      </c>
      <c r="K7294" s="11">
        <v>179</v>
      </c>
      <c r="L7294" s="12">
        <v>0</v>
      </c>
      <c r="M7294" s="7">
        <f t="shared" si="340"/>
        <v>2015</v>
      </c>
      <c r="N7294" s="7">
        <f t="shared" si="341"/>
        <v>12</v>
      </c>
      <c r="O7294" s="30">
        <f t="shared" si="342"/>
        <v>179</v>
      </c>
    </row>
    <row r="7295" spans="2:15" x14ac:dyDescent="0.2">
      <c r="B7295" s="13">
        <v>58915</v>
      </c>
      <c r="C7295" s="14">
        <v>42349.156111111108</v>
      </c>
      <c r="D7295" s="7" t="s">
        <v>7</v>
      </c>
      <c r="E7295" s="13">
        <v>2185</v>
      </c>
      <c r="F7295" s="7" t="s">
        <v>49</v>
      </c>
      <c r="G7295" s="7" t="s">
        <v>12</v>
      </c>
      <c r="H7295" s="13">
        <v>8.5</v>
      </c>
      <c r="I7295" s="13">
        <f>IF(G7295="Male",VLOOKUP(H7295,'Shoe size conversion table'!$B$6:$D$22,2),VLOOKUP(H7295,'Shoe size conversion table'!$J$6:$L$22,2))</f>
        <v>39</v>
      </c>
      <c r="J7295" s="13">
        <f>IF(G7295="Male",VLOOKUP(H7295,'Shoe size conversion table'!$B$6:$D$22,3),VLOOKUP(H7295,'Shoe size conversion table'!$J$6:$L$22,3))</f>
        <v>6.5</v>
      </c>
      <c r="K7295" s="11">
        <v>179</v>
      </c>
      <c r="L7295" s="12">
        <v>0.1</v>
      </c>
      <c r="M7295" s="7">
        <f t="shared" si="340"/>
        <v>2015</v>
      </c>
      <c r="N7295" s="7">
        <f t="shared" si="341"/>
        <v>12</v>
      </c>
      <c r="O7295" s="30">
        <f t="shared" si="342"/>
        <v>161.1</v>
      </c>
    </row>
    <row r="7296" spans="2:15" x14ac:dyDescent="0.2">
      <c r="B7296" s="13">
        <v>58916</v>
      </c>
      <c r="C7296" s="14">
        <v>42349.226111111107</v>
      </c>
      <c r="D7296" s="7" t="s">
        <v>9</v>
      </c>
      <c r="E7296" s="13">
        <v>2231</v>
      </c>
      <c r="F7296" s="7" t="s">
        <v>60</v>
      </c>
      <c r="G7296" s="7" t="s">
        <v>12</v>
      </c>
      <c r="H7296" s="13">
        <v>8.5</v>
      </c>
      <c r="I7296" s="13">
        <f>IF(G7296="Male",VLOOKUP(H7296,'Shoe size conversion table'!$B$6:$D$22,2),VLOOKUP(H7296,'Shoe size conversion table'!$J$6:$L$22,2))</f>
        <v>39</v>
      </c>
      <c r="J7296" s="13">
        <f>IF(G7296="Male",VLOOKUP(H7296,'Shoe size conversion table'!$B$6:$D$22,3),VLOOKUP(H7296,'Shoe size conversion table'!$J$6:$L$22,3))</f>
        <v>6.5</v>
      </c>
      <c r="K7296" s="11">
        <v>179</v>
      </c>
      <c r="L7296" s="12">
        <v>0</v>
      </c>
      <c r="M7296" s="7">
        <f t="shared" si="340"/>
        <v>2015</v>
      </c>
      <c r="N7296" s="7">
        <f t="shared" si="341"/>
        <v>12</v>
      </c>
      <c r="O7296" s="30">
        <f t="shared" si="342"/>
        <v>179</v>
      </c>
    </row>
    <row r="7297" spans="2:15" x14ac:dyDescent="0.2">
      <c r="B7297" s="13">
        <v>58917</v>
      </c>
      <c r="C7297" s="14">
        <v>42349.48611111132</v>
      </c>
      <c r="D7297" s="7" t="s">
        <v>8</v>
      </c>
      <c r="E7297" s="13">
        <v>2207</v>
      </c>
      <c r="F7297" s="7" t="s">
        <v>38</v>
      </c>
      <c r="G7297" s="7" t="s">
        <v>12</v>
      </c>
      <c r="H7297" s="13">
        <v>6.5</v>
      </c>
      <c r="I7297" s="13">
        <f>IF(G7297="Male",VLOOKUP(H7297,'Shoe size conversion table'!$B$6:$D$22,2),VLOOKUP(H7297,'Shoe size conversion table'!$J$6:$L$22,2))</f>
        <v>37</v>
      </c>
      <c r="J7297" s="13">
        <f>IF(G7297="Male",VLOOKUP(H7297,'Shoe size conversion table'!$B$6:$D$22,3),VLOOKUP(H7297,'Shoe size conversion table'!$J$6:$L$22,3))</f>
        <v>4.5</v>
      </c>
      <c r="K7297" s="11">
        <v>199</v>
      </c>
      <c r="L7297" s="12">
        <v>0</v>
      </c>
      <c r="M7297" s="7">
        <f t="shared" si="340"/>
        <v>2015</v>
      </c>
      <c r="N7297" s="7">
        <f t="shared" si="341"/>
        <v>12</v>
      </c>
      <c r="O7297" s="30">
        <f t="shared" si="342"/>
        <v>199</v>
      </c>
    </row>
    <row r="7298" spans="2:15" x14ac:dyDescent="0.2">
      <c r="B7298" s="13">
        <v>58918</v>
      </c>
      <c r="C7298" s="14">
        <v>42349.666111111255</v>
      </c>
      <c r="D7298" s="7" t="s">
        <v>10</v>
      </c>
      <c r="E7298" s="13">
        <v>2171</v>
      </c>
      <c r="F7298" s="7" t="s">
        <v>35</v>
      </c>
      <c r="G7298" s="7" t="s">
        <v>12</v>
      </c>
      <c r="H7298" s="13">
        <v>9</v>
      </c>
      <c r="I7298" s="13" t="str">
        <f>IF(G7298="Male",VLOOKUP(H7298,'Shoe size conversion table'!$B$6:$D$22,2),VLOOKUP(H7298,'Shoe size conversion table'!$J$6:$L$22,2))</f>
        <v>39-40</v>
      </c>
      <c r="J7298" s="13">
        <f>IF(G7298="Male",VLOOKUP(H7298,'Shoe size conversion table'!$B$6:$D$22,3),VLOOKUP(H7298,'Shoe size conversion table'!$J$6:$L$22,3))</f>
        <v>7</v>
      </c>
      <c r="K7298" s="11">
        <v>129</v>
      </c>
      <c r="L7298" s="12">
        <v>0</v>
      </c>
      <c r="M7298" s="7">
        <f t="shared" si="340"/>
        <v>2015</v>
      </c>
      <c r="N7298" s="7">
        <f t="shared" si="341"/>
        <v>12</v>
      </c>
      <c r="O7298" s="30">
        <f t="shared" si="342"/>
        <v>129</v>
      </c>
    </row>
    <row r="7299" spans="2:15" x14ac:dyDescent="0.2">
      <c r="B7299" s="13">
        <v>58919</v>
      </c>
      <c r="C7299" s="14">
        <v>42349.706111111198</v>
      </c>
      <c r="D7299" s="7" t="s">
        <v>7</v>
      </c>
      <c r="E7299" s="13">
        <v>2232</v>
      </c>
      <c r="F7299" s="7" t="s">
        <v>51</v>
      </c>
      <c r="G7299" s="7" t="s">
        <v>12</v>
      </c>
      <c r="H7299" s="13">
        <v>9</v>
      </c>
      <c r="I7299" s="13" t="str">
        <f>IF(G7299="Male",VLOOKUP(H7299,'Shoe size conversion table'!$B$6:$D$22,2),VLOOKUP(H7299,'Shoe size conversion table'!$J$6:$L$22,2))</f>
        <v>39-40</v>
      </c>
      <c r="J7299" s="13">
        <f>IF(G7299="Male",VLOOKUP(H7299,'Shoe size conversion table'!$B$6:$D$22,3),VLOOKUP(H7299,'Shoe size conversion table'!$J$6:$L$22,3))</f>
        <v>7</v>
      </c>
      <c r="K7299" s="11">
        <v>179</v>
      </c>
      <c r="L7299" s="12">
        <v>0</v>
      </c>
      <c r="M7299" s="7">
        <f t="shared" si="340"/>
        <v>2015</v>
      </c>
      <c r="N7299" s="7">
        <f t="shared" si="341"/>
        <v>12</v>
      </c>
      <c r="O7299" s="30">
        <f t="shared" si="342"/>
        <v>179</v>
      </c>
    </row>
    <row r="7300" spans="2:15" x14ac:dyDescent="0.2">
      <c r="B7300" s="13">
        <v>58920</v>
      </c>
      <c r="C7300" s="14">
        <v>42349.736111111109</v>
      </c>
      <c r="D7300" s="7" t="s">
        <v>9</v>
      </c>
      <c r="E7300" s="13">
        <v>2232</v>
      </c>
      <c r="F7300" s="7" t="s">
        <v>62</v>
      </c>
      <c r="G7300" s="7" t="s">
        <v>12</v>
      </c>
      <c r="H7300" s="13">
        <v>7</v>
      </c>
      <c r="I7300" s="13" t="str">
        <f>IF(G7300="Male",VLOOKUP(H7300,'Shoe size conversion table'!$B$6:$D$22,2),VLOOKUP(H7300,'Shoe size conversion table'!$J$6:$L$22,2))</f>
        <v>37-38</v>
      </c>
      <c r="J7300" s="13">
        <f>IF(G7300="Male",VLOOKUP(H7300,'Shoe size conversion table'!$B$6:$D$22,3),VLOOKUP(H7300,'Shoe size conversion table'!$J$6:$L$22,3))</f>
        <v>5</v>
      </c>
      <c r="K7300" s="11">
        <v>169</v>
      </c>
      <c r="L7300" s="12">
        <v>0</v>
      </c>
      <c r="M7300" s="7">
        <f t="shared" si="340"/>
        <v>2015</v>
      </c>
      <c r="N7300" s="7">
        <f t="shared" si="341"/>
        <v>12</v>
      </c>
      <c r="O7300" s="30">
        <f t="shared" si="342"/>
        <v>169</v>
      </c>
    </row>
    <row r="7301" spans="2:15" x14ac:dyDescent="0.2">
      <c r="B7301" s="13">
        <v>58921</v>
      </c>
      <c r="C7301" s="14">
        <v>42349.776111111256</v>
      </c>
      <c r="D7301" s="7" t="s">
        <v>10</v>
      </c>
      <c r="E7301" s="13">
        <v>2159</v>
      </c>
      <c r="F7301" s="7" t="s">
        <v>34</v>
      </c>
      <c r="G7301" s="7" t="s">
        <v>12</v>
      </c>
      <c r="H7301" s="13">
        <v>9</v>
      </c>
      <c r="I7301" s="13" t="str">
        <f>IF(G7301="Male",VLOOKUP(H7301,'Shoe size conversion table'!$B$6:$D$22,2),VLOOKUP(H7301,'Shoe size conversion table'!$J$6:$L$22,2))</f>
        <v>39-40</v>
      </c>
      <c r="J7301" s="13">
        <f>IF(G7301="Male",VLOOKUP(H7301,'Shoe size conversion table'!$B$6:$D$22,3),VLOOKUP(H7301,'Shoe size conversion table'!$J$6:$L$22,3))</f>
        <v>7</v>
      </c>
      <c r="K7301" s="11">
        <v>189</v>
      </c>
      <c r="L7301" s="12">
        <v>0</v>
      </c>
      <c r="M7301" s="7">
        <f t="shared" ref="M7301:M7364" si="343">YEAR(C7301)</f>
        <v>2015</v>
      </c>
      <c r="N7301" s="7">
        <f t="shared" si="341"/>
        <v>12</v>
      </c>
      <c r="O7301" s="30">
        <f t="shared" si="342"/>
        <v>189</v>
      </c>
    </row>
    <row r="7302" spans="2:15" x14ac:dyDescent="0.2">
      <c r="B7302" s="13">
        <v>58922</v>
      </c>
      <c r="C7302" s="14">
        <v>42349.816111111199</v>
      </c>
      <c r="D7302" s="7" t="s">
        <v>10</v>
      </c>
      <c r="E7302" s="13">
        <v>2176</v>
      </c>
      <c r="F7302" s="7" t="s">
        <v>35</v>
      </c>
      <c r="G7302" s="7" t="s">
        <v>11</v>
      </c>
      <c r="H7302" s="13">
        <v>9.5</v>
      </c>
      <c r="I7302" s="13" t="str">
        <f>IF(G7302="Male",VLOOKUP(H7302,'Shoe size conversion table'!$B$6:$D$22,2),VLOOKUP(H7302,'Shoe size conversion table'!$J$6:$L$22,2))</f>
        <v>42-43</v>
      </c>
      <c r="J7302" s="13">
        <f>IF(G7302="Male",VLOOKUP(H7302,'Shoe size conversion table'!$B$6:$D$22,3),VLOOKUP(H7302,'Shoe size conversion table'!$J$6:$L$22,3))</f>
        <v>9</v>
      </c>
      <c r="K7302" s="11">
        <v>139</v>
      </c>
      <c r="L7302" s="12">
        <v>0.2</v>
      </c>
      <c r="M7302" s="7">
        <f t="shared" si="343"/>
        <v>2015</v>
      </c>
      <c r="N7302" s="7">
        <f t="shared" ref="N7302:N7365" si="344">MONTH(C7302:C22269)</f>
        <v>12</v>
      </c>
      <c r="O7302" s="30">
        <f t="shared" ref="O7302:O7365" si="345">K7302*(1-L7302)</f>
        <v>111.2</v>
      </c>
    </row>
    <row r="7303" spans="2:15" x14ac:dyDescent="0.2">
      <c r="B7303" s="13">
        <v>58923</v>
      </c>
      <c r="C7303" s="14">
        <v>42349.886111111315</v>
      </c>
      <c r="D7303" s="7" t="s">
        <v>7</v>
      </c>
      <c r="E7303" s="13">
        <v>2191</v>
      </c>
      <c r="F7303" s="7" t="s">
        <v>44</v>
      </c>
      <c r="G7303" s="7" t="s">
        <v>11</v>
      </c>
      <c r="H7303" s="13">
        <v>11</v>
      </c>
      <c r="I7303" s="13">
        <f>IF(G7303="Male",VLOOKUP(H7303,'Shoe size conversion table'!$B$6:$D$22,2),VLOOKUP(H7303,'Shoe size conversion table'!$J$6:$L$22,2))</f>
        <v>44</v>
      </c>
      <c r="J7303" s="13">
        <f>IF(G7303="Male",VLOOKUP(H7303,'Shoe size conversion table'!$B$6:$D$22,3),VLOOKUP(H7303,'Shoe size conversion table'!$J$6:$L$22,3))</f>
        <v>10.5</v>
      </c>
      <c r="K7303" s="11">
        <v>179</v>
      </c>
      <c r="L7303" s="12">
        <v>0.5</v>
      </c>
      <c r="M7303" s="7">
        <f t="shared" si="343"/>
        <v>2015</v>
      </c>
      <c r="N7303" s="7">
        <f t="shared" si="344"/>
        <v>12</v>
      </c>
      <c r="O7303" s="30">
        <f t="shared" si="345"/>
        <v>89.5</v>
      </c>
    </row>
    <row r="7304" spans="2:15" x14ac:dyDescent="0.2">
      <c r="B7304" s="13">
        <v>58924</v>
      </c>
      <c r="C7304" s="14">
        <v>42350.016111111108</v>
      </c>
      <c r="D7304" s="7" t="s">
        <v>9</v>
      </c>
      <c r="E7304" s="13">
        <v>2218</v>
      </c>
      <c r="F7304" s="7" t="s">
        <v>61</v>
      </c>
      <c r="G7304" s="7" t="s">
        <v>11</v>
      </c>
      <c r="H7304" s="13">
        <v>6</v>
      </c>
      <c r="I7304" s="13">
        <f>IF(G7304="Male",VLOOKUP(H7304,'Shoe size conversion table'!$B$6:$D$22,2),VLOOKUP(H7304,'Shoe size conversion table'!$J$6:$L$22,2))</f>
        <v>39</v>
      </c>
      <c r="J7304" s="13">
        <f>IF(G7304="Male",VLOOKUP(H7304,'Shoe size conversion table'!$B$6:$D$22,3),VLOOKUP(H7304,'Shoe size conversion table'!$J$6:$L$22,3))</f>
        <v>5.5</v>
      </c>
      <c r="K7304" s="11">
        <v>159</v>
      </c>
      <c r="L7304" s="12">
        <v>0.5</v>
      </c>
      <c r="M7304" s="7">
        <f t="shared" si="343"/>
        <v>2015</v>
      </c>
      <c r="N7304" s="7">
        <f t="shared" si="344"/>
        <v>12</v>
      </c>
      <c r="O7304" s="30">
        <f t="shared" si="345"/>
        <v>79.5</v>
      </c>
    </row>
    <row r="7305" spans="2:15" x14ac:dyDescent="0.2">
      <c r="B7305" s="13">
        <v>58925</v>
      </c>
      <c r="C7305" s="14">
        <v>42350.026111111256</v>
      </c>
      <c r="D7305" s="7" t="s">
        <v>7</v>
      </c>
      <c r="E7305" s="13">
        <v>2147</v>
      </c>
      <c r="F7305" s="7" t="s">
        <v>51</v>
      </c>
      <c r="G7305" s="7" t="s">
        <v>11</v>
      </c>
      <c r="H7305" s="13">
        <v>9.5</v>
      </c>
      <c r="I7305" s="13" t="str">
        <f>IF(G7305="Male",VLOOKUP(H7305,'Shoe size conversion table'!$B$6:$D$22,2),VLOOKUP(H7305,'Shoe size conversion table'!$J$6:$L$22,2))</f>
        <v>42-43</v>
      </c>
      <c r="J7305" s="13">
        <f>IF(G7305="Male",VLOOKUP(H7305,'Shoe size conversion table'!$B$6:$D$22,3),VLOOKUP(H7305,'Shoe size conversion table'!$J$6:$L$22,3))</f>
        <v>9</v>
      </c>
      <c r="K7305" s="11">
        <v>129</v>
      </c>
      <c r="L7305" s="12">
        <v>0</v>
      </c>
      <c r="M7305" s="7">
        <f t="shared" si="343"/>
        <v>2015</v>
      </c>
      <c r="N7305" s="7">
        <f t="shared" si="344"/>
        <v>12</v>
      </c>
      <c r="O7305" s="30">
        <f t="shared" si="345"/>
        <v>129</v>
      </c>
    </row>
    <row r="7306" spans="2:15" x14ac:dyDescent="0.2">
      <c r="B7306" s="13">
        <v>58926</v>
      </c>
      <c r="C7306" s="14">
        <v>42350.096111111314</v>
      </c>
      <c r="D7306" s="7" t="s">
        <v>8</v>
      </c>
      <c r="E7306" s="13">
        <v>2236</v>
      </c>
      <c r="F7306" s="7" t="s">
        <v>38</v>
      </c>
      <c r="G7306" s="7" t="s">
        <v>11</v>
      </c>
      <c r="H7306" s="13">
        <v>8.5</v>
      </c>
      <c r="I7306" s="13" t="str">
        <f>IF(G7306="Male",VLOOKUP(H7306,'Shoe size conversion table'!$B$6:$D$22,2),VLOOKUP(H7306,'Shoe size conversion table'!$J$6:$L$22,2))</f>
        <v>41-42</v>
      </c>
      <c r="J7306" s="13">
        <f>IF(G7306="Male",VLOOKUP(H7306,'Shoe size conversion table'!$B$6:$D$22,3),VLOOKUP(H7306,'Shoe size conversion table'!$J$6:$L$22,3))</f>
        <v>8</v>
      </c>
      <c r="K7306" s="11">
        <v>189</v>
      </c>
      <c r="L7306" s="12">
        <v>0</v>
      </c>
      <c r="M7306" s="7">
        <f t="shared" si="343"/>
        <v>2015</v>
      </c>
      <c r="N7306" s="7">
        <f t="shared" si="344"/>
        <v>12</v>
      </c>
      <c r="O7306" s="30">
        <f t="shared" si="345"/>
        <v>189</v>
      </c>
    </row>
    <row r="7307" spans="2:15" x14ac:dyDescent="0.2">
      <c r="B7307" s="13">
        <v>58927</v>
      </c>
      <c r="C7307" s="14">
        <v>42350.116111111318</v>
      </c>
      <c r="D7307" s="7" t="s">
        <v>10</v>
      </c>
      <c r="E7307" s="13">
        <v>2204</v>
      </c>
      <c r="F7307" s="7" t="s">
        <v>34</v>
      </c>
      <c r="G7307" s="7" t="s">
        <v>11</v>
      </c>
      <c r="H7307" s="13">
        <v>9.5</v>
      </c>
      <c r="I7307" s="13" t="str">
        <f>IF(G7307="Male",VLOOKUP(H7307,'Shoe size conversion table'!$B$6:$D$22,2),VLOOKUP(H7307,'Shoe size conversion table'!$J$6:$L$22,2))</f>
        <v>42-43</v>
      </c>
      <c r="J7307" s="13">
        <f>IF(G7307="Male",VLOOKUP(H7307,'Shoe size conversion table'!$B$6:$D$22,3),VLOOKUP(H7307,'Shoe size conversion table'!$J$6:$L$22,3))</f>
        <v>9</v>
      </c>
      <c r="K7307" s="11">
        <v>139</v>
      </c>
      <c r="L7307" s="12">
        <v>0</v>
      </c>
      <c r="M7307" s="7">
        <f t="shared" si="343"/>
        <v>2015</v>
      </c>
      <c r="N7307" s="7">
        <f t="shared" si="344"/>
        <v>12</v>
      </c>
      <c r="O7307" s="30">
        <f t="shared" si="345"/>
        <v>139</v>
      </c>
    </row>
    <row r="7308" spans="2:15" x14ac:dyDescent="0.2">
      <c r="B7308" s="13">
        <v>58927</v>
      </c>
      <c r="C7308" s="14">
        <v>42350.116111111318</v>
      </c>
      <c r="D7308" s="7" t="s">
        <v>10</v>
      </c>
      <c r="E7308" s="13">
        <v>2208</v>
      </c>
      <c r="F7308" s="7" t="s">
        <v>34</v>
      </c>
      <c r="G7308" s="7" t="s">
        <v>11</v>
      </c>
      <c r="H7308" s="13">
        <v>9</v>
      </c>
      <c r="I7308" s="13">
        <f>IF(G7308="Male",VLOOKUP(H7308,'Shoe size conversion table'!$B$6:$D$22,2),VLOOKUP(H7308,'Shoe size conversion table'!$J$6:$L$22,2))</f>
        <v>42</v>
      </c>
      <c r="J7308" s="13">
        <f>IF(G7308="Male",VLOOKUP(H7308,'Shoe size conversion table'!$B$6:$D$22,3),VLOOKUP(H7308,'Shoe size conversion table'!$J$6:$L$22,3))</f>
        <v>8.5</v>
      </c>
      <c r="K7308" s="11">
        <v>189</v>
      </c>
      <c r="L7308" s="12">
        <v>0</v>
      </c>
      <c r="M7308" s="7">
        <f t="shared" si="343"/>
        <v>2015</v>
      </c>
      <c r="N7308" s="7">
        <f t="shared" si="344"/>
        <v>12</v>
      </c>
      <c r="O7308" s="30">
        <f t="shared" si="345"/>
        <v>189</v>
      </c>
    </row>
    <row r="7309" spans="2:15" x14ac:dyDescent="0.2">
      <c r="B7309" s="13">
        <v>58928</v>
      </c>
      <c r="C7309" s="14">
        <v>42350.226111111107</v>
      </c>
      <c r="D7309" s="7" t="s">
        <v>7</v>
      </c>
      <c r="E7309" s="13">
        <v>2203</v>
      </c>
      <c r="F7309" s="7" t="s">
        <v>48</v>
      </c>
      <c r="G7309" s="7" t="s">
        <v>11</v>
      </c>
      <c r="H7309" s="13">
        <v>7.5</v>
      </c>
      <c r="I7309" s="13" t="str">
        <f>IF(G7309="Male",VLOOKUP(H7309,'Shoe size conversion table'!$B$6:$D$22,2),VLOOKUP(H7309,'Shoe size conversion table'!$J$6:$L$22,2))</f>
        <v>40-41</v>
      </c>
      <c r="J7309" s="13">
        <f>IF(G7309="Male",VLOOKUP(H7309,'Shoe size conversion table'!$B$6:$D$22,3),VLOOKUP(H7309,'Shoe size conversion table'!$J$6:$L$22,3))</f>
        <v>7</v>
      </c>
      <c r="K7309" s="11">
        <v>129</v>
      </c>
      <c r="L7309" s="12">
        <v>0</v>
      </c>
      <c r="M7309" s="7">
        <f t="shared" si="343"/>
        <v>2015</v>
      </c>
      <c r="N7309" s="7">
        <f t="shared" si="344"/>
        <v>12</v>
      </c>
      <c r="O7309" s="30">
        <f t="shared" si="345"/>
        <v>129</v>
      </c>
    </row>
    <row r="7310" spans="2:15" x14ac:dyDescent="0.2">
      <c r="B7310" s="13">
        <v>58929</v>
      </c>
      <c r="C7310" s="14">
        <v>42350.286111111258</v>
      </c>
      <c r="D7310" s="7" t="s">
        <v>7</v>
      </c>
      <c r="E7310" s="13">
        <v>2191</v>
      </c>
      <c r="F7310" s="7" t="s">
        <v>56</v>
      </c>
      <c r="G7310" s="7" t="s">
        <v>11</v>
      </c>
      <c r="H7310" s="13">
        <v>9</v>
      </c>
      <c r="I7310" s="13">
        <f>IF(G7310="Male",VLOOKUP(H7310,'Shoe size conversion table'!$B$6:$D$22,2),VLOOKUP(H7310,'Shoe size conversion table'!$J$6:$L$22,2))</f>
        <v>42</v>
      </c>
      <c r="J7310" s="13">
        <f>IF(G7310="Male",VLOOKUP(H7310,'Shoe size conversion table'!$B$6:$D$22,3),VLOOKUP(H7310,'Shoe size conversion table'!$J$6:$L$22,3))</f>
        <v>8.5</v>
      </c>
      <c r="K7310" s="11">
        <v>129</v>
      </c>
      <c r="L7310" s="12">
        <v>0</v>
      </c>
      <c r="M7310" s="7">
        <f t="shared" si="343"/>
        <v>2015</v>
      </c>
      <c r="N7310" s="7">
        <f t="shared" si="344"/>
        <v>12</v>
      </c>
      <c r="O7310" s="30">
        <f t="shared" si="345"/>
        <v>129</v>
      </c>
    </row>
    <row r="7311" spans="2:15" x14ac:dyDescent="0.2">
      <c r="B7311" s="13">
        <v>58930</v>
      </c>
      <c r="C7311" s="14">
        <v>42350.476111111202</v>
      </c>
      <c r="D7311" s="7" t="s">
        <v>9</v>
      </c>
      <c r="E7311" s="13">
        <v>2165</v>
      </c>
      <c r="F7311" s="7" t="s">
        <v>60</v>
      </c>
      <c r="G7311" s="7" t="s">
        <v>11</v>
      </c>
      <c r="H7311" s="13">
        <v>10</v>
      </c>
      <c r="I7311" s="13">
        <f>IF(G7311="Male",VLOOKUP(H7311,'Shoe size conversion table'!$B$6:$D$22,2),VLOOKUP(H7311,'Shoe size conversion table'!$J$6:$L$22,2))</f>
        <v>43</v>
      </c>
      <c r="J7311" s="13">
        <f>IF(G7311="Male",VLOOKUP(H7311,'Shoe size conversion table'!$B$6:$D$22,3),VLOOKUP(H7311,'Shoe size conversion table'!$J$6:$L$22,3))</f>
        <v>9.5</v>
      </c>
      <c r="K7311" s="11">
        <v>189</v>
      </c>
      <c r="L7311" s="12">
        <v>0.2</v>
      </c>
      <c r="M7311" s="7">
        <f t="shared" si="343"/>
        <v>2015</v>
      </c>
      <c r="N7311" s="7">
        <f t="shared" si="344"/>
        <v>12</v>
      </c>
      <c r="O7311" s="30">
        <f t="shared" si="345"/>
        <v>151.20000000000002</v>
      </c>
    </row>
    <row r="7312" spans="2:15" x14ac:dyDescent="0.2">
      <c r="B7312" s="13">
        <v>58931</v>
      </c>
      <c r="C7312" s="14">
        <v>42350.476111111202</v>
      </c>
      <c r="D7312" s="7" t="s">
        <v>8</v>
      </c>
      <c r="E7312" s="13">
        <v>2220</v>
      </c>
      <c r="F7312" s="7" t="s">
        <v>40</v>
      </c>
      <c r="G7312" s="7" t="s">
        <v>12</v>
      </c>
      <c r="H7312" s="13">
        <v>8</v>
      </c>
      <c r="I7312" s="13" t="str">
        <f>IF(G7312="Male",VLOOKUP(H7312,'Shoe size conversion table'!$B$6:$D$22,2),VLOOKUP(H7312,'Shoe size conversion table'!$J$6:$L$22,2))</f>
        <v>38-39</v>
      </c>
      <c r="J7312" s="13">
        <f>IF(G7312="Male",VLOOKUP(H7312,'Shoe size conversion table'!$B$6:$D$22,3),VLOOKUP(H7312,'Shoe size conversion table'!$J$6:$L$22,3))</f>
        <v>6</v>
      </c>
      <c r="K7312" s="11">
        <v>199</v>
      </c>
      <c r="L7312" s="12">
        <v>0.1</v>
      </c>
      <c r="M7312" s="7">
        <f t="shared" si="343"/>
        <v>2015</v>
      </c>
      <c r="N7312" s="7">
        <f t="shared" si="344"/>
        <v>12</v>
      </c>
      <c r="O7312" s="30">
        <f t="shared" si="345"/>
        <v>179.1</v>
      </c>
    </row>
    <row r="7313" spans="2:15" x14ac:dyDescent="0.2">
      <c r="B7313" s="13">
        <v>58932</v>
      </c>
      <c r="C7313" s="14">
        <v>42350.606111111316</v>
      </c>
      <c r="D7313" s="7" t="s">
        <v>7</v>
      </c>
      <c r="E7313" s="13">
        <v>2161</v>
      </c>
      <c r="F7313" s="7" t="s">
        <v>44</v>
      </c>
      <c r="G7313" s="7" t="s">
        <v>11</v>
      </c>
      <c r="H7313" s="13">
        <v>9.5</v>
      </c>
      <c r="I7313" s="13" t="str">
        <f>IF(G7313="Male",VLOOKUP(H7313,'Shoe size conversion table'!$B$6:$D$22,2),VLOOKUP(H7313,'Shoe size conversion table'!$J$6:$L$22,2))</f>
        <v>42-43</v>
      </c>
      <c r="J7313" s="13">
        <f>IF(G7313="Male",VLOOKUP(H7313,'Shoe size conversion table'!$B$6:$D$22,3),VLOOKUP(H7313,'Shoe size conversion table'!$J$6:$L$22,3))</f>
        <v>9</v>
      </c>
      <c r="K7313" s="11">
        <v>169</v>
      </c>
      <c r="L7313" s="12">
        <v>0</v>
      </c>
      <c r="M7313" s="7">
        <f t="shared" si="343"/>
        <v>2015</v>
      </c>
      <c r="N7313" s="7">
        <f t="shared" si="344"/>
        <v>12</v>
      </c>
      <c r="O7313" s="30">
        <f t="shared" si="345"/>
        <v>169</v>
      </c>
    </row>
    <row r="7314" spans="2:15" x14ac:dyDescent="0.2">
      <c r="B7314" s="13">
        <v>58933</v>
      </c>
      <c r="C7314" s="14">
        <v>42350.646111111106</v>
      </c>
      <c r="D7314" s="7" t="s">
        <v>8</v>
      </c>
      <c r="E7314" s="13">
        <v>2174</v>
      </c>
      <c r="F7314" s="7" t="s">
        <v>40</v>
      </c>
      <c r="G7314" s="7" t="s">
        <v>12</v>
      </c>
      <c r="H7314" s="13">
        <v>11</v>
      </c>
      <c r="I7314" s="13" t="str">
        <f>IF(G7314="Male",VLOOKUP(H7314,'Shoe size conversion table'!$B$6:$D$22,2),VLOOKUP(H7314,'Shoe size conversion table'!$J$6:$L$22,2))</f>
        <v>41-42</v>
      </c>
      <c r="J7314" s="13">
        <f>IF(G7314="Male",VLOOKUP(H7314,'Shoe size conversion table'!$B$6:$D$22,3),VLOOKUP(H7314,'Shoe size conversion table'!$J$6:$L$22,3))</f>
        <v>9</v>
      </c>
      <c r="K7314" s="11">
        <v>179</v>
      </c>
      <c r="L7314" s="12">
        <v>0</v>
      </c>
      <c r="M7314" s="7">
        <f t="shared" si="343"/>
        <v>2015</v>
      </c>
      <c r="N7314" s="7">
        <f t="shared" si="344"/>
        <v>12</v>
      </c>
      <c r="O7314" s="30">
        <f t="shared" si="345"/>
        <v>179</v>
      </c>
    </row>
    <row r="7315" spans="2:15" x14ac:dyDescent="0.2">
      <c r="B7315" s="13">
        <v>58934</v>
      </c>
      <c r="C7315" s="14">
        <v>42350.6461111112</v>
      </c>
      <c r="D7315" s="7" t="s">
        <v>9</v>
      </c>
      <c r="E7315" s="13">
        <v>2177</v>
      </c>
      <c r="F7315" s="7" t="s">
        <v>60</v>
      </c>
      <c r="G7315" s="7" t="s">
        <v>11</v>
      </c>
      <c r="H7315" s="13">
        <v>10</v>
      </c>
      <c r="I7315" s="13">
        <f>IF(G7315="Male",VLOOKUP(H7315,'Shoe size conversion table'!$B$6:$D$22,2),VLOOKUP(H7315,'Shoe size conversion table'!$J$6:$L$22,2))</f>
        <v>43</v>
      </c>
      <c r="J7315" s="13">
        <f>IF(G7315="Male",VLOOKUP(H7315,'Shoe size conversion table'!$B$6:$D$22,3),VLOOKUP(H7315,'Shoe size conversion table'!$J$6:$L$22,3))</f>
        <v>9.5</v>
      </c>
      <c r="K7315" s="11">
        <v>149</v>
      </c>
      <c r="L7315" s="12">
        <v>0.5</v>
      </c>
      <c r="M7315" s="7">
        <f t="shared" si="343"/>
        <v>2015</v>
      </c>
      <c r="N7315" s="7">
        <f t="shared" si="344"/>
        <v>12</v>
      </c>
      <c r="O7315" s="30">
        <f t="shared" si="345"/>
        <v>74.5</v>
      </c>
    </row>
    <row r="7316" spans="2:15" x14ac:dyDescent="0.2">
      <c r="B7316" s="13">
        <v>58935</v>
      </c>
      <c r="C7316" s="14">
        <v>42350.746111111257</v>
      </c>
      <c r="D7316" s="7" t="s">
        <v>8</v>
      </c>
      <c r="E7316" s="13">
        <v>2212</v>
      </c>
      <c r="F7316" s="7" t="s">
        <v>37</v>
      </c>
      <c r="G7316" s="7" t="s">
        <v>12</v>
      </c>
      <c r="H7316" s="13">
        <v>8</v>
      </c>
      <c r="I7316" s="13" t="str">
        <f>IF(G7316="Male",VLOOKUP(H7316,'Shoe size conversion table'!$B$6:$D$22,2),VLOOKUP(H7316,'Shoe size conversion table'!$J$6:$L$22,2))</f>
        <v>38-39</v>
      </c>
      <c r="J7316" s="13">
        <f>IF(G7316="Male",VLOOKUP(H7316,'Shoe size conversion table'!$B$6:$D$22,3),VLOOKUP(H7316,'Shoe size conversion table'!$J$6:$L$22,3))</f>
        <v>6</v>
      </c>
      <c r="K7316" s="11">
        <v>129</v>
      </c>
      <c r="L7316" s="12">
        <v>0.5</v>
      </c>
      <c r="M7316" s="7">
        <f t="shared" si="343"/>
        <v>2015</v>
      </c>
      <c r="N7316" s="7">
        <f t="shared" si="344"/>
        <v>12</v>
      </c>
      <c r="O7316" s="30">
        <f t="shared" si="345"/>
        <v>64.5</v>
      </c>
    </row>
    <row r="7317" spans="2:15" x14ac:dyDescent="0.2">
      <c r="B7317" s="13">
        <v>58936</v>
      </c>
      <c r="C7317" s="14">
        <v>42350.886111111315</v>
      </c>
      <c r="D7317" s="7" t="s">
        <v>7</v>
      </c>
      <c r="E7317" s="13">
        <v>2205</v>
      </c>
      <c r="F7317" s="7" t="s">
        <v>46</v>
      </c>
      <c r="G7317" s="7" t="s">
        <v>11</v>
      </c>
      <c r="H7317" s="13">
        <v>9</v>
      </c>
      <c r="I7317" s="13">
        <f>IF(G7317="Male",VLOOKUP(H7317,'Shoe size conversion table'!$B$6:$D$22,2),VLOOKUP(H7317,'Shoe size conversion table'!$J$6:$L$22,2))</f>
        <v>42</v>
      </c>
      <c r="J7317" s="13">
        <f>IF(G7317="Male",VLOOKUP(H7317,'Shoe size conversion table'!$B$6:$D$22,3),VLOOKUP(H7317,'Shoe size conversion table'!$J$6:$L$22,3))</f>
        <v>8.5</v>
      </c>
      <c r="K7317" s="11">
        <v>169</v>
      </c>
      <c r="L7317" s="12">
        <v>0</v>
      </c>
      <c r="M7317" s="7">
        <f t="shared" si="343"/>
        <v>2015</v>
      </c>
      <c r="N7317" s="7">
        <f t="shared" si="344"/>
        <v>12</v>
      </c>
      <c r="O7317" s="30">
        <f t="shared" si="345"/>
        <v>169</v>
      </c>
    </row>
    <row r="7318" spans="2:15" x14ac:dyDescent="0.2">
      <c r="B7318" s="13">
        <v>58937</v>
      </c>
      <c r="C7318" s="14">
        <v>42350.906111111319</v>
      </c>
      <c r="D7318" s="7" t="s">
        <v>10</v>
      </c>
      <c r="E7318" s="13">
        <v>2204</v>
      </c>
      <c r="F7318" s="7" t="s">
        <v>35</v>
      </c>
      <c r="G7318" s="7" t="s">
        <v>11</v>
      </c>
      <c r="H7318" s="13">
        <v>10</v>
      </c>
      <c r="I7318" s="13">
        <f>IF(G7318="Male",VLOOKUP(H7318,'Shoe size conversion table'!$B$6:$D$22,2),VLOOKUP(H7318,'Shoe size conversion table'!$J$6:$L$22,2))</f>
        <v>43</v>
      </c>
      <c r="J7318" s="13">
        <f>IF(G7318="Male",VLOOKUP(H7318,'Shoe size conversion table'!$B$6:$D$22,3),VLOOKUP(H7318,'Shoe size conversion table'!$J$6:$L$22,3))</f>
        <v>9.5</v>
      </c>
      <c r="K7318" s="11">
        <v>199</v>
      </c>
      <c r="L7318" s="12">
        <v>0</v>
      </c>
      <c r="M7318" s="7">
        <f t="shared" si="343"/>
        <v>2015</v>
      </c>
      <c r="N7318" s="7">
        <f t="shared" si="344"/>
        <v>12</v>
      </c>
      <c r="O7318" s="30">
        <f t="shared" si="345"/>
        <v>199</v>
      </c>
    </row>
    <row r="7319" spans="2:15" x14ac:dyDescent="0.2">
      <c r="B7319" s="13">
        <v>58938</v>
      </c>
      <c r="C7319" s="14">
        <v>42350.946111111312</v>
      </c>
      <c r="D7319" s="7" t="s">
        <v>7</v>
      </c>
      <c r="E7319" s="13">
        <v>2204</v>
      </c>
      <c r="F7319" s="7" t="s">
        <v>56</v>
      </c>
      <c r="G7319" s="7" t="s">
        <v>11</v>
      </c>
      <c r="H7319" s="13">
        <v>10.5</v>
      </c>
      <c r="I7319" s="13" t="str">
        <f>IF(G7319="Male",VLOOKUP(H7319,'Shoe size conversion table'!$B$6:$D$22,2),VLOOKUP(H7319,'Shoe size conversion table'!$J$6:$L$22,2))</f>
        <v>43-44</v>
      </c>
      <c r="J7319" s="13">
        <f>IF(G7319="Male",VLOOKUP(H7319,'Shoe size conversion table'!$B$6:$D$22,3),VLOOKUP(H7319,'Shoe size conversion table'!$J$6:$L$22,3))</f>
        <v>10</v>
      </c>
      <c r="K7319" s="11">
        <v>149</v>
      </c>
      <c r="L7319" s="12">
        <v>0.1</v>
      </c>
      <c r="M7319" s="7">
        <f t="shared" si="343"/>
        <v>2015</v>
      </c>
      <c r="N7319" s="7">
        <f t="shared" si="344"/>
        <v>12</v>
      </c>
      <c r="O7319" s="30">
        <f t="shared" si="345"/>
        <v>134.1</v>
      </c>
    </row>
    <row r="7320" spans="2:15" x14ac:dyDescent="0.2">
      <c r="B7320" s="13">
        <v>58939</v>
      </c>
      <c r="C7320" s="14">
        <v>42350.966111111316</v>
      </c>
      <c r="D7320" s="7" t="s">
        <v>10</v>
      </c>
      <c r="E7320" s="13">
        <v>2161</v>
      </c>
      <c r="F7320" s="7" t="s">
        <v>34</v>
      </c>
      <c r="G7320" s="7" t="s">
        <v>11</v>
      </c>
      <c r="H7320" s="13">
        <v>9</v>
      </c>
      <c r="I7320" s="13">
        <f>IF(G7320="Male",VLOOKUP(H7320,'Shoe size conversion table'!$B$6:$D$22,2),VLOOKUP(H7320,'Shoe size conversion table'!$J$6:$L$22,2))</f>
        <v>42</v>
      </c>
      <c r="J7320" s="13">
        <f>IF(G7320="Male",VLOOKUP(H7320,'Shoe size conversion table'!$B$6:$D$22,3),VLOOKUP(H7320,'Shoe size conversion table'!$J$6:$L$22,3))</f>
        <v>8.5</v>
      </c>
      <c r="K7320" s="11">
        <v>179</v>
      </c>
      <c r="L7320" s="12">
        <v>0</v>
      </c>
      <c r="M7320" s="7">
        <f t="shared" si="343"/>
        <v>2015</v>
      </c>
      <c r="N7320" s="7">
        <f t="shared" si="344"/>
        <v>12</v>
      </c>
      <c r="O7320" s="30">
        <f t="shared" si="345"/>
        <v>179</v>
      </c>
    </row>
    <row r="7321" spans="2:15" x14ac:dyDescent="0.2">
      <c r="B7321" s="13">
        <v>58940</v>
      </c>
      <c r="C7321" s="14">
        <v>42350.966111111316</v>
      </c>
      <c r="D7321" s="7" t="s">
        <v>9</v>
      </c>
      <c r="E7321" s="13">
        <v>2188</v>
      </c>
      <c r="F7321" s="7" t="s">
        <v>60</v>
      </c>
      <c r="G7321" s="7" t="s">
        <v>12</v>
      </c>
      <c r="H7321" s="13">
        <v>7.5</v>
      </c>
      <c r="I7321" s="13">
        <f>IF(G7321="Male",VLOOKUP(H7321,'Shoe size conversion table'!$B$6:$D$22,2),VLOOKUP(H7321,'Shoe size conversion table'!$J$6:$L$22,2))</f>
        <v>38</v>
      </c>
      <c r="J7321" s="13">
        <f>IF(G7321="Male",VLOOKUP(H7321,'Shoe size conversion table'!$B$6:$D$22,3),VLOOKUP(H7321,'Shoe size conversion table'!$J$6:$L$22,3))</f>
        <v>5.5</v>
      </c>
      <c r="K7321" s="11">
        <v>199</v>
      </c>
      <c r="L7321" s="12">
        <v>0</v>
      </c>
      <c r="M7321" s="7">
        <f t="shared" si="343"/>
        <v>2015</v>
      </c>
      <c r="N7321" s="7">
        <f t="shared" si="344"/>
        <v>12</v>
      </c>
      <c r="O7321" s="30">
        <f t="shared" si="345"/>
        <v>199</v>
      </c>
    </row>
    <row r="7322" spans="2:15" x14ac:dyDescent="0.2">
      <c r="B7322" s="13">
        <v>58941</v>
      </c>
      <c r="C7322" s="14">
        <v>42351.086111111319</v>
      </c>
      <c r="D7322" s="7" t="s">
        <v>7</v>
      </c>
      <c r="E7322" s="13">
        <v>2182</v>
      </c>
      <c r="F7322" s="7" t="s">
        <v>57</v>
      </c>
      <c r="G7322" s="7" t="s">
        <v>11</v>
      </c>
      <c r="H7322" s="13">
        <v>10.5</v>
      </c>
      <c r="I7322" s="13" t="str">
        <f>IF(G7322="Male",VLOOKUP(H7322,'Shoe size conversion table'!$B$6:$D$22,2),VLOOKUP(H7322,'Shoe size conversion table'!$J$6:$L$22,2))</f>
        <v>43-44</v>
      </c>
      <c r="J7322" s="13">
        <f>IF(G7322="Male",VLOOKUP(H7322,'Shoe size conversion table'!$B$6:$D$22,3),VLOOKUP(H7322,'Shoe size conversion table'!$J$6:$L$22,3))</f>
        <v>10</v>
      </c>
      <c r="K7322" s="11">
        <v>199</v>
      </c>
      <c r="L7322" s="12">
        <v>0</v>
      </c>
      <c r="M7322" s="7">
        <f t="shared" si="343"/>
        <v>2015</v>
      </c>
      <c r="N7322" s="7">
        <f t="shared" si="344"/>
        <v>12</v>
      </c>
      <c r="O7322" s="30">
        <f t="shared" si="345"/>
        <v>199</v>
      </c>
    </row>
    <row r="7323" spans="2:15" x14ac:dyDescent="0.2">
      <c r="B7323" s="13">
        <v>58942</v>
      </c>
      <c r="C7323" s="14">
        <v>42351.286111111258</v>
      </c>
      <c r="D7323" s="7" t="s">
        <v>10</v>
      </c>
      <c r="E7323" s="13">
        <v>2151</v>
      </c>
      <c r="F7323" s="7" t="s">
        <v>35</v>
      </c>
      <c r="G7323" s="7" t="s">
        <v>12</v>
      </c>
      <c r="H7323" s="13">
        <v>10</v>
      </c>
      <c r="I7323" s="13" t="str">
        <f>IF(G7323="Male",VLOOKUP(H7323,'Shoe size conversion table'!$B$6:$D$22,2),VLOOKUP(H7323,'Shoe size conversion table'!$J$6:$L$22,2))</f>
        <v>40-41</v>
      </c>
      <c r="J7323" s="13">
        <f>IF(G7323="Male",VLOOKUP(H7323,'Shoe size conversion table'!$B$6:$D$22,3),VLOOKUP(H7323,'Shoe size conversion table'!$J$6:$L$22,3))</f>
        <v>8</v>
      </c>
      <c r="K7323" s="11">
        <v>139</v>
      </c>
      <c r="L7323" s="12">
        <v>0</v>
      </c>
      <c r="M7323" s="7">
        <f t="shared" si="343"/>
        <v>2015</v>
      </c>
      <c r="N7323" s="7">
        <f t="shared" si="344"/>
        <v>12</v>
      </c>
      <c r="O7323" s="30">
        <f t="shared" si="345"/>
        <v>139</v>
      </c>
    </row>
    <row r="7324" spans="2:15" x14ac:dyDescent="0.2">
      <c r="B7324" s="13">
        <v>58943</v>
      </c>
      <c r="C7324" s="14">
        <v>42351.436111111259</v>
      </c>
      <c r="D7324" s="7" t="s">
        <v>10</v>
      </c>
      <c r="E7324" s="13">
        <v>2163</v>
      </c>
      <c r="F7324" s="7" t="s">
        <v>36</v>
      </c>
      <c r="G7324" s="7" t="s">
        <v>11</v>
      </c>
      <c r="H7324" s="13">
        <v>9.5</v>
      </c>
      <c r="I7324" s="13" t="str">
        <f>IF(G7324="Male",VLOOKUP(H7324,'Shoe size conversion table'!$B$6:$D$22,2),VLOOKUP(H7324,'Shoe size conversion table'!$J$6:$L$22,2))</f>
        <v>42-43</v>
      </c>
      <c r="J7324" s="13">
        <f>IF(G7324="Male",VLOOKUP(H7324,'Shoe size conversion table'!$B$6:$D$22,3),VLOOKUP(H7324,'Shoe size conversion table'!$J$6:$L$22,3))</f>
        <v>9</v>
      </c>
      <c r="K7324" s="11">
        <v>179</v>
      </c>
      <c r="L7324" s="12">
        <v>0</v>
      </c>
      <c r="M7324" s="7">
        <f t="shared" si="343"/>
        <v>2015</v>
      </c>
      <c r="N7324" s="7">
        <f t="shared" si="344"/>
        <v>12</v>
      </c>
      <c r="O7324" s="30">
        <f t="shared" si="345"/>
        <v>179</v>
      </c>
    </row>
    <row r="7325" spans="2:15" x14ac:dyDescent="0.2">
      <c r="B7325" s="13">
        <v>58944</v>
      </c>
      <c r="C7325" s="14">
        <v>42351.476111111202</v>
      </c>
      <c r="D7325" s="7" t="s">
        <v>8</v>
      </c>
      <c r="E7325" s="13">
        <v>2199</v>
      </c>
      <c r="F7325" s="7" t="s">
        <v>42</v>
      </c>
      <c r="G7325" s="7" t="s">
        <v>11</v>
      </c>
      <c r="H7325" s="13">
        <v>15</v>
      </c>
      <c r="I7325" s="13">
        <f>IF(G7325="Male",VLOOKUP(H7325,'Shoe size conversion table'!$B$6:$D$22,2),VLOOKUP(H7325,'Shoe size conversion table'!$J$6:$L$22,2))</f>
        <v>48</v>
      </c>
      <c r="J7325" s="13">
        <f>IF(G7325="Male",VLOOKUP(H7325,'Shoe size conversion table'!$B$6:$D$22,3),VLOOKUP(H7325,'Shoe size conversion table'!$J$6:$L$22,3))</f>
        <v>14.5</v>
      </c>
      <c r="K7325" s="11">
        <v>149</v>
      </c>
      <c r="L7325" s="12">
        <v>0</v>
      </c>
      <c r="M7325" s="7">
        <f t="shared" si="343"/>
        <v>2015</v>
      </c>
      <c r="N7325" s="7">
        <f t="shared" si="344"/>
        <v>12</v>
      </c>
      <c r="O7325" s="30">
        <f t="shared" si="345"/>
        <v>149</v>
      </c>
    </row>
    <row r="7326" spans="2:15" x14ac:dyDescent="0.2">
      <c r="B7326" s="13">
        <v>58945</v>
      </c>
      <c r="C7326" s="14">
        <v>42351.496111111315</v>
      </c>
      <c r="D7326" s="7" t="s">
        <v>10</v>
      </c>
      <c r="E7326" s="13">
        <v>2238</v>
      </c>
      <c r="F7326" s="7" t="s">
        <v>36</v>
      </c>
      <c r="G7326" s="7" t="s">
        <v>12</v>
      </c>
      <c r="H7326" s="13">
        <v>8.5</v>
      </c>
      <c r="I7326" s="13">
        <f>IF(G7326="Male",VLOOKUP(H7326,'Shoe size conversion table'!$B$6:$D$22,2),VLOOKUP(H7326,'Shoe size conversion table'!$J$6:$L$22,2))</f>
        <v>39</v>
      </c>
      <c r="J7326" s="13">
        <f>IF(G7326="Male",VLOOKUP(H7326,'Shoe size conversion table'!$B$6:$D$22,3),VLOOKUP(H7326,'Shoe size conversion table'!$J$6:$L$22,3))</f>
        <v>6.5</v>
      </c>
      <c r="K7326" s="11">
        <v>149</v>
      </c>
      <c r="L7326" s="12">
        <v>0</v>
      </c>
      <c r="M7326" s="7">
        <f t="shared" si="343"/>
        <v>2015</v>
      </c>
      <c r="N7326" s="7">
        <f t="shared" si="344"/>
        <v>12</v>
      </c>
      <c r="O7326" s="30">
        <f t="shared" si="345"/>
        <v>149</v>
      </c>
    </row>
    <row r="7327" spans="2:15" x14ac:dyDescent="0.2">
      <c r="B7327" s="13">
        <v>58946</v>
      </c>
      <c r="C7327" s="14">
        <v>42351.586111111312</v>
      </c>
      <c r="D7327" s="7" t="s">
        <v>10</v>
      </c>
      <c r="E7327" s="13">
        <v>2211</v>
      </c>
      <c r="F7327" s="7" t="s">
        <v>34</v>
      </c>
      <c r="G7327" s="7" t="s">
        <v>12</v>
      </c>
      <c r="H7327" s="13">
        <v>7.5</v>
      </c>
      <c r="I7327" s="13">
        <f>IF(G7327="Male",VLOOKUP(H7327,'Shoe size conversion table'!$B$6:$D$22,2),VLOOKUP(H7327,'Shoe size conversion table'!$J$6:$L$22,2))</f>
        <v>38</v>
      </c>
      <c r="J7327" s="13">
        <f>IF(G7327="Male",VLOOKUP(H7327,'Shoe size conversion table'!$B$6:$D$22,3),VLOOKUP(H7327,'Shoe size conversion table'!$J$6:$L$22,3))</f>
        <v>5.5</v>
      </c>
      <c r="K7327" s="11">
        <v>169</v>
      </c>
      <c r="L7327" s="12">
        <v>0</v>
      </c>
      <c r="M7327" s="7">
        <f t="shared" si="343"/>
        <v>2015</v>
      </c>
      <c r="N7327" s="7">
        <f t="shared" si="344"/>
        <v>12</v>
      </c>
      <c r="O7327" s="30">
        <f t="shared" si="345"/>
        <v>169</v>
      </c>
    </row>
    <row r="7328" spans="2:15" x14ac:dyDescent="0.2">
      <c r="B7328" s="13">
        <v>58947</v>
      </c>
      <c r="C7328" s="14">
        <v>42351.606111111316</v>
      </c>
      <c r="D7328" s="7" t="s">
        <v>7</v>
      </c>
      <c r="E7328" s="13">
        <v>2177</v>
      </c>
      <c r="F7328" s="7" t="s">
        <v>45</v>
      </c>
      <c r="G7328" s="7" t="s">
        <v>11</v>
      </c>
      <c r="H7328" s="13">
        <v>11</v>
      </c>
      <c r="I7328" s="13">
        <f>IF(G7328="Male",VLOOKUP(H7328,'Shoe size conversion table'!$B$6:$D$22,2),VLOOKUP(H7328,'Shoe size conversion table'!$J$6:$L$22,2))</f>
        <v>44</v>
      </c>
      <c r="J7328" s="13">
        <f>IF(G7328="Male",VLOOKUP(H7328,'Shoe size conversion table'!$B$6:$D$22,3),VLOOKUP(H7328,'Shoe size conversion table'!$J$6:$L$22,3))</f>
        <v>10.5</v>
      </c>
      <c r="K7328" s="11">
        <v>189</v>
      </c>
      <c r="L7328" s="12">
        <v>0.3</v>
      </c>
      <c r="M7328" s="7">
        <f t="shared" si="343"/>
        <v>2015</v>
      </c>
      <c r="N7328" s="7">
        <f t="shared" si="344"/>
        <v>12</v>
      </c>
      <c r="O7328" s="30">
        <f t="shared" si="345"/>
        <v>132.29999999999998</v>
      </c>
    </row>
    <row r="7329" spans="2:15" x14ac:dyDescent="0.2">
      <c r="B7329" s="13">
        <v>58948</v>
      </c>
      <c r="C7329" s="14">
        <v>42351.646111111106</v>
      </c>
      <c r="D7329" s="7" t="s">
        <v>7</v>
      </c>
      <c r="E7329" s="13">
        <v>2236</v>
      </c>
      <c r="F7329" s="7" t="s">
        <v>50</v>
      </c>
      <c r="G7329" s="7" t="s">
        <v>11</v>
      </c>
      <c r="H7329" s="13">
        <v>11.5</v>
      </c>
      <c r="I7329" s="13" t="str">
        <f>IF(G7329="Male",VLOOKUP(H7329,'Shoe size conversion table'!$B$6:$D$22,2),VLOOKUP(H7329,'Shoe size conversion table'!$J$6:$L$22,2))</f>
        <v>44-45</v>
      </c>
      <c r="J7329" s="13">
        <f>IF(G7329="Male",VLOOKUP(H7329,'Shoe size conversion table'!$B$6:$D$22,3),VLOOKUP(H7329,'Shoe size conversion table'!$J$6:$L$22,3))</f>
        <v>11</v>
      </c>
      <c r="K7329" s="11">
        <v>169</v>
      </c>
      <c r="L7329" s="12">
        <v>0</v>
      </c>
      <c r="M7329" s="7">
        <f t="shared" si="343"/>
        <v>2015</v>
      </c>
      <c r="N7329" s="7">
        <f t="shared" si="344"/>
        <v>12</v>
      </c>
      <c r="O7329" s="30">
        <f t="shared" si="345"/>
        <v>169</v>
      </c>
    </row>
    <row r="7330" spans="2:15" x14ac:dyDescent="0.2">
      <c r="B7330" s="13">
        <v>58949</v>
      </c>
      <c r="C7330" s="14">
        <v>42351.946111111312</v>
      </c>
      <c r="D7330" s="7" t="s">
        <v>7</v>
      </c>
      <c r="E7330" s="13">
        <v>2191</v>
      </c>
      <c r="F7330" s="7" t="s">
        <v>44</v>
      </c>
      <c r="G7330" s="7" t="s">
        <v>11</v>
      </c>
      <c r="H7330" s="13">
        <v>11</v>
      </c>
      <c r="I7330" s="13">
        <f>IF(G7330="Male",VLOOKUP(H7330,'Shoe size conversion table'!$B$6:$D$22,2),VLOOKUP(H7330,'Shoe size conversion table'!$J$6:$L$22,2))</f>
        <v>44</v>
      </c>
      <c r="J7330" s="13">
        <f>IF(G7330="Male",VLOOKUP(H7330,'Shoe size conversion table'!$B$6:$D$22,3),VLOOKUP(H7330,'Shoe size conversion table'!$J$6:$L$22,3))</f>
        <v>10.5</v>
      </c>
      <c r="K7330" s="11">
        <v>179</v>
      </c>
      <c r="L7330" s="12">
        <v>0.5</v>
      </c>
      <c r="M7330" s="7">
        <f t="shared" si="343"/>
        <v>2015</v>
      </c>
      <c r="N7330" s="7">
        <f t="shared" si="344"/>
        <v>12</v>
      </c>
      <c r="O7330" s="30">
        <f t="shared" si="345"/>
        <v>89.5</v>
      </c>
    </row>
    <row r="7331" spans="2:15" x14ac:dyDescent="0.2">
      <c r="B7331" s="13">
        <v>58950</v>
      </c>
      <c r="C7331" s="14">
        <v>42351.966111111316</v>
      </c>
      <c r="D7331" s="7" t="s">
        <v>10</v>
      </c>
      <c r="E7331" s="13">
        <v>2208</v>
      </c>
      <c r="F7331" s="7" t="s">
        <v>34</v>
      </c>
      <c r="G7331" s="7" t="s">
        <v>11</v>
      </c>
      <c r="H7331" s="13">
        <v>11.5</v>
      </c>
      <c r="I7331" s="13" t="str">
        <f>IF(G7331="Male",VLOOKUP(H7331,'Shoe size conversion table'!$B$6:$D$22,2),VLOOKUP(H7331,'Shoe size conversion table'!$J$6:$L$22,2))</f>
        <v>44-45</v>
      </c>
      <c r="J7331" s="13">
        <f>IF(G7331="Male",VLOOKUP(H7331,'Shoe size conversion table'!$B$6:$D$22,3),VLOOKUP(H7331,'Shoe size conversion table'!$J$6:$L$22,3))</f>
        <v>11</v>
      </c>
      <c r="K7331" s="11">
        <v>199</v>
      </c>
      <c r="L7331" s="12">
        <v>0</v>
      </c>
      <c r="M7331" s="7">
        <f t="shared" si="343"/>
        <v>2015</v>
      </c>
      <c r="N7331" s="7">
        <f t="shared" si="344"/>
        <v>12</v>
      </c>
      <c r="O7331" s="30">
        <f t="shared" si="345"/>
        <v>199</v>
      </c>
    </row>
    <row r="7332" spans="2:15" x14ac:dyDescent="0.2">
      <c r="B7332" s="13">
        <v>58951</v>
      </c>
      <c r="C7332" s="14">
        <v>42352.016111111108</v>
      </c>
      <c r="D7332" s="7" t="s">
        <v>9</v>
      </c>
      <c r="E7332" s="13">
        <v>2170</v>
      </c>
      <c r="F7332" s="7" t="s">
        <v>61</v>
      </c>
      <c r="G7332" s="7" t="s">
        <v>11</v>
      </c>
      <c r="H7332" s="13">
        <v>8</v>
      </c>
      <c r="I7332" s="13">
        <f>IF(G7332="Male",VLOOKUP(H7332,'Shoe size conversion table'!$B$6:$D$22,2),VLOOKUP(H7332,'Shoe size conversion table'!$J$6:$L$22,2))</f>
        <v>41</v>
      </c>
      <c r="J7332" s="13">
        <f>IF(G7332="Male",VLOOKUP(H7332,'Shoe size conversion table'!$B$6:$D$22,3),VLOOKUP(H7332,'Shoe size conversion table'!$J$6:$L$22,3))</f>
        <v>7.5</v>
      </c>
      <c r="K7332" s="11">
        <v>159</v>
      </c>
      <c r="L7332" s="12">
        <v>0.1</v>
      </c>
      <c r="M7332" s="7">
        <f t="shared" si="343"/>
        <v>2015</v>
      </c>
      <c r="N7332" s="7">
        <f t="shared" si="344"/>
        <v>12</v>
      </c>
      <c r="O7332" s="30">
        <f t="shared" si="345"/>
        <v>143.1</v>
      </c>
    </row>
    <row r="7333" spans="2:15" x14ac:dyDescent="0.2">
      <c r="B7333" s="13">
        <v>58952</v>
      </c>
      <c r="C7333" s="14">
        <v>42352.036111111105</v>
      </c>
      <c r="D7333" s="7" t="s">
        <v>8</v>
      </c>
      <c r="E7333" s="13">
        <v>2239</v>
      </c>
      <c r="F7333" s="7" t="s">
        <v>42</v>
      </c>
      <c r="G7333" s="7" t="s">
        <v>11</v>
      </c>
      <c r="H7333" s="13">
        <v>8.5</v>
      </c>
      <c r="I7333" s="13" t="str">
        <f>IF(G7333="Male",VLOOKUP(H7333,'Shoe size conversion table'!$B$6:$D$22,2),VLOOKUP(H7333,'Shoe size conversion table'!$J$6:$L$22,2))</f>
        <v>41-42</v>
      </c>
      <c r="J7333" s="13">
        <f>IF(G7333="Male",VLOOKUP(H7333,'Shoe size conversion table'!$B$6:$D$22,3),VLOOKUP(H7333,'Shoe size conversion table'!$J$6:$L$22,3))</f>
        <v>8</v>
      </c>
      <c r="K7333" s="11">
        <v>179</v>
      </c>
      <c r="L7333" s="12">
        <v>0.1</v>
      </c>
      <c r="M7333" s="7">
        <f t="shared" si="343"/>
        <v>2015</v>
      </c>
      <c r="N7333" s="7">
        <f t="shared" si="344"/>
        <v>12</v>
      </c>
      <c r="O7333" s="30">
        <f t="shared" si="345"/>
        <v>161.1</v>
      </c>
    </row>
    <row r="7334" spans="2:15" x14ac:dyDescent="0.2">
      <c r="B7334" s="13">
        <v>58953</v>
      </c>
      <c r="C7334" s="14">
        <v>42352.046111111107</v>
      </c>
      <c r="D7334" s="7" t="s">
        <v>7</v>
      </c>
      <c r="E7334" s="13">
        <v>2227</v>
      </c>
      <c r="F7334" s="7" t="s">
        <v>49</v>
      </c>
      <c r="G7334" s="7" t="s">
        <v>11</v>
      </c>
      <c r="H7334" s="13">
        <v>10</v>
      </c>
      <c r="I7334" s="13">
        <f>IF(G7334="Male",VLOOKUP(H7334,'Shoe size conversion table'!$B$6:$D$22,2),VLOOKUP(H7334,'Shoe size conversion table'!$J$6:$L$22,2))</f>
        <v>43</v>
      </c>
      <c r="J7334" s="13">
        <f>IF(G7334="Male",VLOOKUP(H7334,'Shoe size conversion table'!$B$6:$D$22,3),VLOOKUP(H7334,'Shoe size conversion table'!$J$6:$L$22,3))</f>
        <v>9.5</v>
      </c>
      <c r="K7334" s="11">
        <v>129</v>
      </c>
      <c r="L7334" s="12">
        <v>0</v>
      </c>
      <c r="M7334" s="7">
        <f t="shared" si="343"/>
        <v>2015</v>
      </c>
      <c r="N7334" s="7">
        <f t="shared" si="344"/>
        <v>12</v>
      </c>
      <c r="O7334" s="30">
        <f t="shared" si="345"/>
        <v>129</v>
      </c>
    </row>
    <row r="7335" spans="2:15" x14ac:dyDescent="0.2">
      <c r="B7335" s="13">
        <v>58954</v>
      </c>
      <c r="C7335" s="14">
        <v>42352.086111111319</v>
      </c>
      <c r="D7335" s="7" t="s">
        <v>7</v>
      </c>
      <c r="E7335" s="13">
        <v>2161</v>
      </c>
      <c r="F7335" s="7" t="s">
        <v>44</v>
      </c>
      <c r="G7335" s="7" t="s">
        <v>11</v>
      </c>
      <c r="H7335" s="13">
        <v>9.5</v>
      </c>
      <c r="I7335" s="13" t="str">
        <f>IF(G7335="Male",VLOOKUP(H7335,'Shoe size conversion table'!$B$6:$D$22,2),VLOOKUP(H7335,'Shoe size conversion table'!$J$6:$L$22,2))</f>
        <v>42-43</v>
      </c>
      <c r="J7335" s="13">
        <f>IF(G7335="Male",VLOOKUP(H7335,'Shoe size conversion table'!$B$6:$D$22,3),VLOOKUP(H7335,'Shoe size conversion table'!$J$6:$L$22,3))</f>
        <v>9</v>
      </c>
      <c r="K7335" s="11">
        <v>169</v>
      </c>
      <c r="L7335" s="12">
        <v>0</v>
      </c>
      <c r="M7335" s="7">
        <f t="shared" si="343"/>
        <v>2015</v>
      </c>
      <c r="N7335" s="7">
        <f t="shared" si="344"/>
        <v>12</v>
      </c>
      <c r="O7335" s="30">
        <f t="shared" si="345"/>
        <v>169</v>
      </c>
    </row>
    <row r="7336" spans="2:15" x14ac:dyDescent="0.2">
      <c r="B7336" s="13">
        <v>58955</v>
      </c>
      <c r="C7336" s="14">
        <v>42352.096111111314</v>
      </c>
      <c r="D7336" s="7" t="s">
        <v>8</v>
      </c>
      <c r="E7336" s="13">
        <v>2228</v>
      </c>
      <c r="F7336" s="7" t="s">
        <v>41</v>
      </c>
      <c r="G7336" s="7" t="s">
        <v>12</v>
      </c>
      <c r="H7336" s="13">
        <v>7.5</v>
      </c>
      <c r="I7336" s="13">
        <f>IF(G7336="Male",VLOOKUP(H7336,'Shoe size conversion table'!$B$6:$D$22,2),VLOOKUP(H7336,'Shoe size conversion table'!$J$6:$L$22,2))</f>
        <v>38</v>
      </c>
      <c r="J7336" s="13">
        <f>IF(G7336="Male",VLOOKUP(H7336,'Shoe size conversion table'!$B$6:$D$22,3),VLOOKUP(H7336,'Shoe size conversion table'!$J$6:$L$22,3))</f>
        <v>5.5</v>
      </c>
      <c r="K7336" s="11">
        <v>189</v>
      </c>
      <c r="L7336" s="12">
        <v>0.1</v>
      </c>
      <c r="M7336" s="7">
        <f t="shared" si="343"/>
        <v>2015</v>
      </c>
      <c r="N7336" s="7">
        <f t="shared" si="344"/>
        <v>12</v>
      </c>
      <c r="O7336" s="30">
        <f t="shared" si="345"/>
        <v>170.1</v>
      </c>
    </row>
    <row r="7337" spans="2:15" x14ac:dyDescent="0.2">
      <c r="B7337" s="13">
        <v>58956</v>
      </c>
      <c r="C7337" s="14">
        <v>42352.106111111112</v>
      </c>
      <c r="D7337" s="7" t="s">
        <v>7</v>
      </c>
      <c r="E7337" s="13">
        <v>2166</v>
      </c>
      <c r="F7337" s="7" t="s">
        <v>45</v>
      </c>
      <c r="G7337" s="7" t="s">
        <v>11</v>
      </c>
      <c r="H7337" s="13">
        <v>9</v>
      </c>
      <c r="I7337" s="13">
        <f>IF(G7337="Male",VLOOKUP(H7337,'Shoe size conversion table'!$B$6:$D$22,2),VLOOKUP(H7337,'Shoe size conversion table'!$J$6:$L$22,2))</f>
        <v>42</v>
      </c>
      <c r="J7337" s="13">
        <f>IF(G7337="Male",VLOOKUP(H7337,'Shoe size conversion table'!$B$6:$D$22,3),VLOOKUP(H7337,'Shoe size conversion table'!$J$6:$L$22,3))</f>
        <v>8.5</v>
      </c>
      <c r="K7337" s="11">
        <v>149</v>
      </c>
      <c r="L7337" s="12">
        <v>0</v>
      </c>
      <c r="M7337" s="7">
        <f t="shared" si="343"/>
        <v>2015</v>
      </c>
      <c r="N7337" s="7">
        <f t="shared" si="344"/>
        <v>12</v>
      </c>
      <c r="O7337" s="30">
        <f t="shared" si="345"/>
        <v>149</v>
      </c>
    </row>
    <row r="7338" spans="2:15" x14ac:dyDescent="0.2">
      <c r="B7338" s="13">
        <v>58957</v>
      </c>
      <c r="C7338" s="14">
        <v>42352.136111111315</v>
      </c>
      <c r="D7338" s="7" t="s">
        <v>8</v>
      </c>
      <c r="E7338" s="13">
        <v>2168</v>
      </c>
      <c r="F7338" s="7" t="s">
        <v>41</v>
      </c>
      <c r="G7338" s="7" t="s">
        <v>11</v>
      </c>
      <c r="H7338" s="13">
        <v>9</v>
      </c>
      <c r="I7338" s="13">
        <f>IF(G7338="Male",VLOOKUP(H7338,'Shoe size conversion table'!$B$6:$D$22,2),VLOOKUP(H7338,'Shoe size conversion table'!$J$6:$L$22,2))</f>
        <v>42</v>
      </c>
      <c r="J7338" s="13">
        <f>IF(G7338="Male",VLOOKUP(H7338,'Shoe size conversion table'!$B$6:$D$22,3),VLOOKUP(H7338,'Shoe size conversion table'!$J$6:$L$22,3))</f>
        <v>8.5</v>
      </c>
      <c r="K7338" s="11">
        <v>179</v>
      </c>
      <c r="L7338" s="12">
        <v>0</v>
      </c>
      <c r="M7338" s="7">
        <f t="shared" si="343"/>
        <v>2015</v>
      </c>
      <c r="N7338" s="7">
        <f t="shared" si="344"/>
        <v>12</v>
      </c>
      <c r="O7338" s="30">
        <f t="shared" si="345"/>
        <v>179</v>
      </c>
    </row>
    <row r="7339" spans="2:15" x14ac:dyDescent="0.2">
      <c r="B7339" s="13">
        <v>58958</v>
      </c>
      <c r="C7339" s="14">
        <v>42352.156111111202</v>
      </c>
      <c r="D7339" s="7" t="s">
        <v>7</v>
      </c>
      <c r="E7339" s="13">
        <v>2233</v>
      </c>
      <c r="F7339" s="7" t="s">
        <v>56</v>
      </c>
      <c r="G7339" s="7" t="s">
        <v>12</v>
      </c>
      <c r="H7339" s="13">
        <v>8</v>
      </c>
      <c r="I7339" s="13" t="str">
        <f>IF(G7339="Male",VLOOKUP(H7339,'Shoe size conversion table'!$B$6:$D$22,2),VLOOKUP(H7339,'Shoe size conversion table'!$J$6:$L$22,2))</f>
        <v>38-39</v>
      </c>
      <c r="J7339" s="13">
        <f>IF(G7339="Male",VLOOKUP(H7339,'Shoe size conversion table'!$B$6:$D$22,3),VLOOKUP(H7339,'Shoe size conversion table'!$J$6:$L$22,3))</f>
        <v>6</v>
      </c>
      <c r="K7339" s="11">
        <v>139</v>
      </c>
      <c r="L7339" s="12">
        <v>0.1</v>
      </c>
      <c r="M7339" s="7">
        <f t="shared" si="343"/>
        <v>2015</v>
      </c>
      <c r="N7339" s="7">
        <f t="shared" si="344"/>
        <v>12</v>
      </c>
      <c r="O7339" s="30">
        <f t="shared" si="345"/>
        <v>125.10000000000001</v>
      </c>
    </row>
    <row r="7340" spans="2:15" x14ac:dyDescent="0.2">
      <c r="B7340" s="13">
        <v>58959</v>
      </c>
      <c r="C7340" s="14">
        <v>42352.176111111206</v>
      </c>
      <c r="D7340" s="7" t="s">
        <v>7</v>
      </c>
      <c r="E7340" s="13">
        <v>2208</v>
      </c>
      <c r="F7340" s="7" t="s">
        <v>49</v>
      </c>
      <c r="G7340" s="7" t="s">
        <v>11</v>
      </c>
      <c r="H7340" s="13">
        <v>9.5</v>
      </c>
      <c r="I7340" s="13" t="str">
        <f>IF(G7340="Male",VLOOKUP(H7340,'Shoe size conversion table'!$B$6:$D$22,2),VLOOKUP(H7340,'Shoe size conversion table'!$J$6:$L$22,2))</f>
        <v>42-43</v>
      </c>
      <c r="J7340" s="13">
        <f>IF(G7340="Male",VLOOKUP(H7340,'Shoe size conversion table'!$B$6:$D$22,3),VLOOKUP(H7340,'Shoe size conversion table'!$J$6:$L$22,3))</f>
        <v>9</v>
      </c>
      <c r="K7340" s="11">
        <v>149</v>
      </c>
      <c r="L7340" s="12">
        <v>0</v>
      </c>
      <c r="M7340" s="7">
        <f t="shared" si="343"/>
        <v>2015</v>
      </c>
      <c r="N7340" s="7">
        <f t="shared" si="344"/>
        <v>12</v>
      </c>
      <c r="O7340" s="30">
        <f t="shared" si="345"/>
        <v>149</v>
      </c>
    </row>
    <row r="7341" spans="2:15" x14ac:dyDescent="0.2">
      <c r="B7341" s="13">
        <v>58960</v>
      </c>
      <c r="C7341" s="14">
        <v>42352.196111111312</v>
      </c>
      <c r="D7341" s="7" t="s">
        <v>9</v>
      </c>
      <c r="E7341" s="13">
        <v>2221</v>
      </c>
      <c r="F7341" s="7" t="s">
        <v>62</v>
      </c>
      <c r="G7341" s="7" t="s">
        <v>12</v>
      </c>
      <c r="H7341" s="13">
        <v>7.5</v>
      </c>
      <c r="I7341" s="13">
        <f>IF(G7341="Male",VLOOKUP(H7341,'Shoe size conversion table'!$B$6:$D$22,2),VLOOKUP(H7341,'Shoe size conversion table'!$J$6:$L$22,2))</f>
        <v>38</v>
      </c>
      <c r="J7341" s="13">
        <f>IF(G7341="Male",VLOOKUP(H7341,'Shoe size conversion table'!$B$6:$D$22,3),VLOOKUP(H7341,'Shoe size conversion table'!$J$6:$L$22,3))</f>
        <v>5.5</v>
      </c>
      <c r="K7341" s="11">
        <v>149</v>
      </c>
      <c r="L7341" s="12">
        <v>0.2</v>
      </c>
      <c r="M7341" s="7">
        <f t="shared" si="343"/>
        <v>2015</v>
      </c>
      <c r="N7341" s="7">
        <f t="shared" si="344"/>
        <v>12</v>
      </c>
      <c r="O7341" s="30">
        <f t="shared" si="345"/>
        <v>119.2</v>
      </c>
    </row>
    <row r="7342" spans="2:15" x14ac:dyDescent="0.2">
      <c r="B7342" s="13">
        <v>58961</v>
      </c>
      <c r="C7342" s="14">
        <v>42352.466111111207</v>
      </c>
      <c r="D7342" s="7" t="s">
        <v>10</v>
      </c>
      <c r="E7342" s="13">
        <v>2235</v>
      </c>
      <c r="F7342" s="7" t="s">
        <v>35</v>
      </c>
      <c r="G7342" s="7" t="s">
        <v>12</v>
      </c>
      <c r="H7342" s="13">
        <v>7</v>
      </c>
      <c r="I7342" s="13" t="str">
        <f>IF(G7342="Male",VLOOKUP(H7342,'Shoe size conversion table'!$B$6:$D$22,2),VLOOKUP(H7342,'Shoe size conversion table'!$J$6:$L$22,2))</f>
        <v>37-38</v>
      </c>
      <c r="J7342" s="13">
        <f>IF(G7342="Male",VLOOKUP(H7342,'Shoe size conversion table'!$B$6:$D$22,3),VLOOKUP(H7342,'Shoe size conversion table'!$J$6:$L$22,3))</f>
        <v>5</v>
      </c>
      <c r="K7342" s="11">
        <v>159</v>
      </c>
      <c r="L7342" s="12">
        <v>0.2</v>
      </c>
      <c r="M7342" s="7">
        <f t="shared" si="343"/>
        <v>2015</v>
      </c>
      <c r="N7342" s="7">
        <f t="shared" si="344"/>
        <v>12</v>
      </c>
      <c r="O7342" s="30">
        <f t="shared" si="345"/>
        <v>127.2</v>
      </c>
    </row>
    <row r="7343" spans="2:15" x14ac:dyDescent="0.2">
      <c r="B7343" s="13">
        <v>58962</v>
      </c>
      <c r="C7343" s="14">
        <v>42352.476111111202</v>
      </c>
      <c r="D7343" s="7" t="s">
        <v>10</v>
      </c>
      <c r="E7343" s="13">
        <v>2204</v>
      </c>
      <c r="F7343" s="7" t="s">
        <v>35</v>
      </c>
      <c r="G7343" s="7" t="s">
        <v>12</v>
      </c>
      <c r="H7343" s="13">
        <v>6.5</v>
      </c>
      <c r="I7343" s="13">
        <f>IF(G7343="Male",VLOOKUP(H7343,'Shoe size conversion table'!$B$6:$D$22,2),VLOOKUP(H7343,'Shoe size conversion table'!$J$6:$L$22,2))</f>
        <v>37</v>
      </c>
      <c r="J7343" s="13">
        <f>IF(G7343="Male",VLOOKUP(H7343,'Shoe size conversion table'!$B$6:$D$22,3),VLOOKUP(H7343,'Shoe size conversion table'!$J$6:$L$22,3))</f>
        <v>4.5</v>
      </c>
      <c r="K7343" s="11">
        <v>189</v>
      </c>
      <c r="L7343" s="12">
        <v>0.3</v>
      </c>
      <c r="M7343" s="7">
        <f t="shared" si="343"/>
        <v>2015</v>
      </c>
      <c r="N7343" s="7">
        <f t="shared" si="344"/>
        <v>12</v>
      </c>
      <c r="O7343" s="30">
        <f t="shared" si="345"/>
        <v>132.29999999999998</v>
      </c>
    </row>
    <row r="7344" spans="2:15" x14ac:dyDescent="0.2">
      <c r="B7344" s="13">
        <v>58962</v>
      </c>
      <c r="C7344" s="14">
        <v>42352.476111111202</v>
      </c>
      <c r="D7344" s="7" t="s">
        <v>10</v>
      </c>
      <c r="E7344" s="13">
        <v>2161</v>
      </c>
      <c r="F7344" s="7" t="s">
        <v>34</v>
      </c>
      <c r="G7344" s="7" t="s">
        <v>11</v>
      </c>
      <c r="H7344" s="13">
        <v>13</v>
      </c>
      <c r="I7344" s="13">
        <f>IF(G7344="Male",VLOOKUP(H7344,'Shoe size conversion table'!$B$6:$D$22,2),VLOOKUP(H7344,'Shoe size conversion table'!$J$6:$L$22,2))</f>
        <v>46</v>
      </c>
      <c r="J7344" s="13">
        <f>IF(G7344="Male",VLOOKUP(H7344,'Shoe size conversion table'!$B$6:$D$22,3),VLOOKUP(H7344,'Shoe size conversion table'!$J$6:$L$22,3))</f>
        <v>12.5</v>
      </c>
      <c r="K7344" s="11">
        <v>159</v>
      </c>
      <c r="L7344" s="12">
        <v>0.1</v>
      </c>
      <c r="M7344" s="7">
        <f t="shared" si="343"/>
        <v>2015</v>
      </c>
      <c r="N7344" s="7">
        <f t="shared" si="344"/>
        <v>12</v>
      </c>
      <c r="O7344" s="30">
        <f t="shared" si="345"/>
        <v>143.1</v>
      </c>
    </row>
    <row r="7345" spans="2:15" x14ac:dyDescent="0.2">
      <c r="B7345" s="13">
        <v>58963</v>
      </c>
      <c r="C7345" s="14">
        <v>42352.496111111315</v>
      </c>
      <c r="D7345" s="7" t="s">
        <v>7</v>
      </c>
      <c r="E7345" s="13">
        <v>2156</v>
      </c>
      <c r="F7345" s="7" t="s">
        <v>51</v>
      </c>
      <c r="G7345" s="7" t="s">
        <v>11</v>
      </c>
      <c r="H7345" s="13">
        <v>11.5</v>
      </c>
      <c r="I7345" s="13" t="str">
        <f>IF(G7345="Male",VLOOKUP(H7345,'Shoe size conversion table'!$B$6:$D$22,2),VLOOKUP(H7345,'Shoe size conversion table'!$J$6:$L$22,2))</f>
        <v>44-45</v>
      </c>
      <c r="J7345" s="13">
        <f>IF(G7345="Male",VLOOKUP(H7345,'Shoe size conversion table'!$B$6:$D$22,3),VLOOKUP(H7345,'Shoe size conversion table'!$J$6:$L$22,3))</f>
        <v>11</v>
      </c>
      <c r="K7345" s="11">
        <v>129</v>
      </c>
      <c r="L7345" s="12">
        <v>0.5</v>
      </c>
      <c r="M7345" s="7">
        <f t="shared" si="343"/>
        <v>2015</v>
      </c>
      <c r="N7345" s="7">
        <f t="shared" si="344"/>
        <v>12</v>
      </c>
      <c r="O7345" s="30">
        <f t="shared" si="345"/>
        <v>64.5</v>
      </c>
    </row>
    <row r="7346" spans="2:15" x14ac:dyDescent="0.2">
      <c r="B7346" s="13">
        <v>58964</v>
      </c>
      <c r="C7346" s="14">
        <v>42352.626111111203</v>
      </c>
      <c r="D7346" s="7" t="s">
        <v>8</v>
      </c>
      <c r="E7346" s="13">
        <v>2162</v>
      </c>
      <c r="F7346" s="7" t="s">
        <v>38</v>
      </c>
      <c r="G7346" s="7" t="s">
        <v>11</v>
      </c>
      <c r="H7346" s="13">
        <v>10.5</v>
      </c>
      <c r="I7346" s="13" t="str">
        <f>IF(G7346="Male",VLOOKUP(H7346,'Shoe size conversion table'!$B$6:$D$22,2),VLOOKUP(H7346,'Shoe size conversion table'!$J$6:$L$22,2))</f>
        <v>43-44</v>
      </c>
      <c r="J7346" s="13">
        <f>IF(G7346="Male",VLOOKUP(H7346,'Shoe size conversion table'!$B$6:$D$22,3),VLOOKUP(H7346,'Shoe size conversion table'!$J$6:$L$22,3))</f>
        <v>10</v>
      </c>
      <c r="K7346" s="11">
        <v>129</v>
      </c>
      <c r="L7346" s="12">
        <v>0.2</v>
      </c>
      <c r="M7346" s="7">
        <f t="shared" si="343"/>
        <v>2015</v>
      </c>
      <c r="N7346" s="7">
        <f t="shared" si="344"/>
        <v>12</v>
      </c>
      <c r="O7346" s="30">
        <f t="shared" si="345"/>
        <v>103.2</v>
      </c>
    </row>
    <row r="7347" spans="2:15" x14ac:dyDescent="0.2">
      <c r="B7347" s="13">
        <v>58965</v>
      </c>
      <c r="C7347" s="14">
        <v>42352.716111111207</v>
      </c>
      <c r="D7347" s="7" t="s">
        <v>7</v>
      </c>
      <c r="E7347" s="13">
        <v>2188</v>
      </c>
      <c r="F7347" s="7" t="s">
        <v>51</v>
      </c>
      <c r="G7347" s="7" t="s">
        <v>11</v>
      </c>
      <c r="H7347" s="13">
        <v>10</v>
      </c>
      <c r="I7347" s="13">
        <f>IF(G7347="Male",VLOOKUP(H7347,'Shoe size conversion table'!$B$6:$D$22,2),VLOOKUP(H7347,'Shoe size conversion table'!$J$6:$L$22,2))</f>
        <v>43</v>
      </c>
      <c r="J7347" s="13">
        <f>IF(G7347="Male",VLOOKUP(H7347,'Shoe size conversion table'!$B$6:$D$22,3),VLOOKUP(H7347,'Shoe size conversion table'!$J$6:$L$22,3))</f>
        <v>9.5</v>
      </c>
      <c r="K7347" s="11">
        <v>189</v>
      </c>
      <c r="L7347" s="12">
        <v>0</v>
      </c>
      <c r="M7347" s="7">
        <f t="shared" si="343"/>
        <v>2015</v>
      </c>
      <c r="N7347" s="7">
        <f t="shared" si="344"/>
        <v>12</v>
      </c>
      <c r="O7347" s="30">
        <f t="shared" si="345"/>
        <v>189</v>
      </c>
    </row>
    <row r="7348" spans="2:15" x14ac:dyDescent="0.2">
      <c r="B7348" s="13">
        <v>58965</v>
      </c>
      <c r="C7348" s="14">
        <v>42352.716111111207</v>
      </c>
      <c r="D7348" s="7" t="s">
        <v>7</v>
      </c>
      <c r="E7348" s="13">
        <v>2207</v>
      </c>
      <c r="F7348" s="7" t="s">
        <v>51</v>
      </c>
      <c r="G7348" s="7" t="s">
        <v>11</v>
      </c>
      <c r="H7348" s="13">
        <v>10</v>
      </c>
      <c r="I7348" s="13">
        <f>IF(G7348="Male",VLOOKUP(H7348,'Shoe size conversion table'!$B$6:$D$22,2),VLOOKUP(H7348,'Shoe size conversion table'!$J$6:$L$22,2))</f>
        <v>43</v>
      </c>
      <c r="J7348" s="13">
        <f>IF(G7348="Male",VLOOKUP(H7348,'Shoe size conversion table'!$B$6:$D$22,3),VLOOKUP(H7348,'Shoe size conversion table'!$J$6:$L$22,3))</f>
        <v>9.5</v>
      </c>
      <c r="K7348" s="11">
        <v>189</v>
      </c>
      <c r="L7348" s="12">
        <v>0</v>
      </c>
      <c r="M7348" s="7">
        <f t="shared" si="343"/>
        <v>2015</v>
      </c>
      <c r="N7348" s="7">
        <f t="shared" si="344"/>
        <v>12</v>
      </c>
      <c r="O7348" s="30">
        <f t="shared" si="345"/>
        <v>189</v>
      </c>
    </row>
    <row r="7349" spans="2:15" x14ac:dyDescent="0.2">
      <c r="B7349" s="13">
        <v>58966</v>
      </c>
      <c r="C7349" s="14">
        <v>42352.946111111109</v>
      </c>
      <c r="D7349" s="7" t="s">
        <v>7</v>
      </c>
      <c r="E7349" s="13">
        <v>2187</v>
      </c>
      <c r="F7349" s="7" t="s">
        <v>48</v>
      </c>
      <c r="G7349" s="7" t="s">
        <v>12</v>
      </c>
      <c r="H7349" s="13">
        <v>9</v>
      </c>
      <c r="I7349" s="13" t="str">
        <f>IF(G7349="Male",VLOOKUP(H7349,'Shoe size conversion table'!$B$6:$D$22,2),VLOOKUP(H7349,'Shoe size conversion table'!$J$6:$L$22,2))</f>
        <v>39-40</v>
      </c>
      <c r="J7349" s="13">
        <f>IF(G7349="Male",VLOOKUP(H7349,'Shoe size conversion table'!$B$6:$D$22,3),VLOOKUP(H7349,'Shoe size conversion table'!$J$6:$L$22,3))</f>
        <v>7</v>
      </c>
      <c r="K7349" s="11">
        <v>139</v>
      </c>
      <c r="L7349" s="12">
        <v>0</v>
      </c>
      <c r="M7349" s="7">
        <f t="shared" si="343"/>
        <v>2015</v>
      </c>
      <c r="N7349" s="7">
        <f t="shared" si="344"/>
        <v>12</v>
      </c>
      <c r="O7349" s="30">
        <f t="shared" si="345"/>
        <v>139</v>
      </c>
    </row>
    <row r="7350" spans="2:15" x14ac:dyDescent="0.2">
      <c r="B7350" s="13">
        <v>58967</v>
      </c>
      <c r="C7350" s="14">
        <v>42352.966111111316</v>
      </c>
      <c r="D7350" s="7" t="s">
        <v>10</v>
      </c>
      <c r="E7350" s="13">
        <v>2224</v>
      </c>
      <c r="F7350" s="7" t="s">
        <v>36</v>
      </c>
      <c r="G7350" s="7" t="s">
        <v>11</v>
      </c>
      <c r="H7350" s="13">
        <v>9</v>
      </c>
      <c r="I7350" s="13">
        <f>IF(G7350="Male",VLOOKUP(H7350,'Shoe size conversion table'!$B$6:$D$22,2),VLOOKUP(H7350,'Shoe size conversion table'!$J$6:$L$22,2))</f>
        <v>42</v>
      </c>
      <c r="J7350" s="13">
        <f>IF(G7350="Male",VLOOKUP(H7350,'Shoe size conversion table'!$B$6:$D$22,3),VLOOKUP(H7350,'Shoe size conversion table'!$J$6:$L$22,3))</f>
        <v>8.5</v>
      </c>
      <c r="K7350" s="11">
        <v>179</v>
      </c>
      <c r="L7350" s="12">
        <v>0</v>
      </c>
      <c r="M7350" s="7">
        <f t="shared" si="343"/>
        <v>2015</v>
      </c>
      <c r="N7350" s="7">
        <f t="shared" si="344"/>
        <v>12</v>
      </c>
      <c r="O7350" s="30">
        <f t="shared" si="345"/>
        <v>179</v>
      </c>
    </row>
    <row r="7351" spans="2:15" x14ac:dyDescent="0.2">
      <c r="B7351" s="13">
        <v>58967</v>
      </c>
      <c r="C7351" s="14">
        <v>42352.966111111316</v>
      </c>
      <c r="D7351" s="7" t="s">
        <v>10</v>
      </c>
      <c r="E7351" s="13">
        <v>2208</v>
      </c>
      <c r="F7351" s="7" t="s">
        <v>34</v>
      </c>
      <c r="G7351" s="7" t="s">
        <v>11</v>
      </c>
      <c r="H7351" s="13">
        <v>11.5</v>
      </c>
      <c r="I7351" s="13" t="str">
        <f>IF(G7351="Male",VLOOKUP(H7351,'Shoe size conversion table'!$B$6:$D$22,2),VLOOKUP(H7351,'Shoe size conversion table'!$J$6:$L$22,2))</f>
        <v>44-45</v>
      </c>
      <c r="J7351" s="13">
        <f>IF(G7351="Male",VLOOKUP(H7351,'Shoe size conversion table'!$B$6:$D$22,3),VLOOKUP(H7351,'Shoe size conversion table'!$J$6:$L$22,3))</f>
        <v>11</v>
      </c>
      <c r="K7351" s="11">
        <v>199</v>
      </c>
      <c r="L7351" s="12">
        <v>0</v>
      </c>
      <c r="M7351" s="7">
        <f t="shared" si="343"/>
        <v>2015</v>
      </c>
      <c r="N7351" s="7">
        <f t="shared" si="344"/>
        <v>12</v>
      </c>
      <c r="O7351" s="30">
        <f t="shared" si="345"/>
        <v>199</v>
      </c>
    </row>
    <row r="7352" spans="2:15" x14ac:dyDescent="0.2">
      <c r="B7352" s="13">
        <v>58968</v>
      </c>
      <c r="C7352" s="14">
        <v>42353.036111111105</v>
      </c>
      <c r="D7352" s="7" t="s">
        <v>8</v>
      </c>
      <c r="E7352" s="13">
        <v>2224</v>
      </c>
      <c r="F7352" s="7" t="s">
        <v>38</v>
      </c>
      <c r="G7352" s="7" t="s">
        <v>11</v>
      </c>
      <c r="H7352" s="13">
        <v>10</v>
      </c>
      <c r="I7352" s="13">
        <f>IF(G7352="Male",VLOOKUP(H7352,'Shoe size conversion table'!$B$6:$D$22,2),VLOOKUP(H7352,'Shoe size conversion table'!$J$6:$L$22,2))</f>
        <v>43</v>
      </c>
      <c r="J7352" s="13">
        <f>IF(G7352="Male",VLOOKUP(H7352,'Shoe size conversion table'!$B$6:$D$22,3),VLOOKUP(H7352,'Shoe size conversion table'!$J$6:$L$22,3))</f>
        <v>9.5</v>
      </c>
      <c r="K7352" s="11">
        <v>169</v>
      </c>
      <c r="L7352" s="12">
        <v>0</v>
      </c>
      <c r="M7352" s="7">
        <f t="shared" si="343"/>
        <v>2015</v>
      </c>
      <c r="N7352" s="7">
        <f t="shared" si="344"/>
        <v>12</v>
      </c>
      <c r="O7352" s="30">
        <f t="shared" si="345"/>
        <v>169</v>
      </c>
    </row>
    <row r="7353" spans="2:15" x14ac:dyDescent="0.2">
      <c r="B7353" s="13">
        <v>58969</v>
      </c>
      <c r="C7353" s="14">
        <v>42353.046111111107</v>
      </c>
      <c r="D7353" s="7" t="s">
        <v>7</v>
      </c>
      <c r="E7353" s="13">
        <v>2172</v>
      </c>
      <c r="F7353" s="7" t="s">
        <v>49</v>
      </c>
      <c r="G7353" s="7" t="s">
        <v>11</v>
      </c>
      <c r="H7353" s="13">
        <v>8.5</v>
      </c>
      <c r="I7353" s="13" t="str">
        <f>IF(G7353="Male",VLOOKUP(H7353,'Shoe size conversion table'!$B$6:$D$22,2),VLOOKUP(H7353,'Shoe size conversion table'!$J$6:$L$22,2))</f>
        <v>41-42</v>
      </c>
      <c r="J7353" s="13">
        <f>IF(G7353="Male",VLOOKUP(H7353,'Shoe size conversion table'!$B$6:$D$22,3),VLOOKUP(H7353,'Shoe size conversion table'!$J$6:$L$22,3))</f>
        <v>8</v>
      </c>
      <c r="K7353" s="11">
        <v>189</v>
      </c>
      <c r="L7353" s="12">
        <v>0</v>
      </c>
      <c r="M7353" s="7">
        <f t="shared" si="343"/>
        <v>2015</v>
      </c>
      <c r="N7353" s="7">
        <f t="shared" si="344"/>
        <v>12</v>
      </c>
      <c r="O7353" s="30">
        <f t="shared" si="345"/>
        <v>189</v>
      </c>
    </row>
    <row r="7354" spans="2:15" x14ac:dyDescent="0.2">
      <c r="B7354" s="13">
        <v>58970</v>
      </c>
      <c r="C7354" s="14">
        <v>42353.106111111112</v>
      </c>
      <c r="D7354" s="7" t="s">
        <v>7</v>
      </c>
      <c r="E7354" s="13">
        <v>2171</v>
      </c>
      <c r="F7354" s="7" t="s">
        <v>49</v>
      </c>
      <c r="G7354" s="7" t="s">
        <v>11</v>
      </c>
      <c r="H7354" s="13">
        <v>12</v>
      </c>
      <c r="I7354" s="13">
        <f>IF(G7354="Male",VLOOKUP(H7354,'Shoe size conversion table'!$B$6:$D$22,2),VLOOKUP(H7354,'Shoe size conversion table'!$J$6:$L$22,2))</f>
        <v>45</v>
      </c>
      <c r="J7354" s="13">
        <f>IF(G7354="Male",VLOOKUP(H7354,'Shoe size conversion table'!$B$6:$D$22,3),VLOOKUP(H7354,'Shoe size conversion table'!$J$6:$L$22,3))</f>
        <v>11.5</v>
      </c>
      <c r="K7354" s="11">
        <v>189</v>
      </c>
      <c r="L7354" s="12">
        <v>0</v>
      </c>
      <c r="M7354" s="7">
        <f t="shared" si="343"/>
        <v>2015</v>
      </c>
      <c r="N7354" s="7">
        <f t="shared" si="344"/>
        <v>12</v>
      </c>
      <c r="O7354" s="30">
        <f t="shared" si="345"/>
        <v>189</v>
      </c>
    </row>
    <row r="7355" spans="2:15" x14ac:dyDescent="0.2">
      <c r="B7355" s="13">
        <v>58971</v>
      </c>
      <c r="C7355" s="14">
        <v>42353.106111111316</v>
      </c>
      <c r="D7355" s="7" t="s">
        <v>10</v>
      </c>
      <c r="E7355" s="13">
        <v>2226</v>
      </c>
      <c r="F7355" s="7" t="s">
        <v>34</v>
      </c>
      <c r="G7355" s="7" t="s">
        <v>12</v>
      </c>
      <c r="H7355" s="13">
        <v>6.5</v>
      </c>
      <c r="I7355" s="13">
        <f>IF(G7355="Male",VLOOKUP(H7355,'Shoe size conversion table'!$B$6:$D$22,2),VLOOKUP(H7355,'Shoe size conversion table'!$J$6:$L$22,2))</f>
        <v>37</v>
      </c>
      <c r="J7355" s="13">
        <f>IF(G7355="Male",VLOOKUP(H7355,'Shoe size conversion table'!$B$6:$D$22,3),VLOOKUP(H7355,'Shoe size conversion table'!$J$6:$L$22,3))</f>
        <v>4.5</v>
      </c>
      <c r="K7355" s="11">
        <v>129</v>
      </c>
      <c r="L7355" s="12">
        <v>0.2</v>
      </c>
      <c r="M7355" s="7">
        <f t="shared" si="343"/>
        <v>2015</v>
      </c>
      <c r="N7355" s="7">
        <f t="shared" si="344"/>
        <v>12</v>
      </c>
      <c r="O7355" s="30">
        <f t="shared" si="345"/>
        <v>103.2</v>
      </c>
    </row>
    <row r="7356" spans="2:15" x14ac:dyDescent="0.2">
      <c r="B7356" s="13">
        <v>58972</v>
      </c>
      <c r="C7356" s="14">
        <v>42353.136111111315</v>
      </c>
      <c r="D7356" s="7" t="s">
        <v>8</v>
      </c>
      <c r="E7356" s="13">
        <v>2208</v>
      </c>
      <c r="F7356" s="7" t="s">
        <v>39</v>
      </c>
      <c r="G7356" s="7" t="s">
        <v>11</v>
      </c>
      <c r="H7356" s="13">
        <v>8.5</v>
      </c>
      <c r="I7356" s="13" t="str">
        <f>IF(G7356="Male",VLOOKUP(H7356,'Shoe size conversion table'!$B$6:$D$22,2),VLOOKUP(H7356,'Shoe size conversion table'!$J$6:$L$22,2))</f>
        <v>41-42</v>
      </c>
      <c r="J7356" s="13">
        <f>IF(G7356="Male",VLOOKUP(H7356,'Shoe size conversion table'!$B$6:$D$22,3),VLOOKUP(H7356,'Shoe size conversion table'!$J$6:$L$22,3))</f>
        <v>8</v>
      </c>
      <c r="K7356" s="11">
        <v>179</v>
      </c>
      <c r="L7356" s="12">
        <v>0.5</v>
      </c>
      <c r="M7356" s="7">
        <f t="shared" si="343"/>
        <v>2015</v>
      </c>
      <c r="N7356" s="7">
        <f t="shared" si="344"/>
        <v>12</v>
      </c>
      <c r="O7356" s="30">
        <f t="shared" si="345"/>
        <v>89.5</v>
      </c>
    </row>
    <row r="7357" spans="2:15" x14ac:dyDescent="0.2">
      <c r="B7357" s="13">
        <v>58973</v>
      </c>
      <c r="C7357" s="14">
        <v>42353.16611111111</v>
      </c>
      <c r="D7357" s="7" t="s">
        <v>8</v>
      </c>
      <c r="E7357" s="13">
        <v>2174</v>
      </c>
      <c r="F7357" s="7" t="s">
        <v>40</v>
      </c>
      <c r="G7357" s="7" t="s">
        <v>12</v>
      </c>
      <c r="H7357" s="13">
        <v>11</v>
      </c>
      <c r="I7357" s="13" t="str">
        <f>IF(G7357="Male",VLOOKUP(H7357,'Shoe size conversion table'!$B$6:$D$22,2),VLOOKUP(H7357,'Shoe size conversion table'!$J$6:$L$22,2))</f>
        <v>41-42</v>
      </c>
      <c r="J7357" s="13">
        <f>IF(G7357="Male",VLOOKUP(H7357,'Shoe size conversion table'!$B$6:$D$22,3),VLOOKUP(H7357,'Shoe size conversion table'!$J$6:$L$22,3))</f>
        <v>9</v>
      </c>
      <c r="K7357" s="11">
        <v>179</v>
      </c>
      <c r="L7357" s="12">
        <v>0</v>
      </c>
      <c r="M7357" s="7">
        <f t="shared" si="343"/>
        <v>2015</v>
      </c>
      <c r="N7357" s="7">
        <f t="shared" si="344"/>
        <v>12</v>
      </c>
      <c r="O7357" s="30">
        <f t="shared" si="345"/>
        <v>179</v>
      </c>
    </row>
    <row r="7358" spans="2:15" x14ac:dyDescent="0.2">
      <c r="B7358" s="13">
        <v>58974</v>
      </c>
      <c r="C7358" s="14">
        <v>42353.176111111206</v>
      </c>
      <c r="D7358" s="7" t="s">
        <v>7</v>
      </c>
      <c r="E7358" s="13">
        <v>2222</v>
      </c>
      <c r="F7358" s="7" t="s">
        <v>46</v>
      </c>
      <c r="G7358" s="7" t="s">
        <v>11</v>
      </c>
      <c r="H7358" s="13">
        <v>9</v>
      </c>
      <c r="I7358" s="13">
        <f>IF(G7358="Male",VLOOKUP(H7358,'Shoe size conversion table'!$B$6:$D$22,2),VLOOKUP(H7358,'Shoe size conversion table'!$J$6:$L$22,2))</f>
        <v>42</v>
      </c>
      <c r="J7358" s="13">
        <f>IF(G7358="Male",VLOOKUP(H7358,'Shoe size conversion table'!$B$6:$D$22,3),VLOOKUP(H7358,'Shoe size conversion table'!$J$6:$L$22,3))</f>
        <v>8.5</v>
      </c>
      <c r="K7358" s="11">
        <v>159</v>
      </c>
      <c r="L7358" s="12">
        <v>0.2</v>
      </c>
      <c r="M7358" s="7">
        <f t="shared" si="343"/>
        <v>2015</v>
      </c>
      <c r="N7358" s="7">
        <f t="shared" si="344"/>
        <v>12</v>
      </c>
      <c r="O7358" s="30">
        <f t="shared" si="345"/>
        <v>127.2</v>
      </c>
    </row>
    <row r="7359" spans="2:15" x14ac:dyDescent="0.2">
      <c r="B7359" s="13">
        <v>58975</v>
      </c>
      <c r="C7359" s="14">
        <v>42353.196111111312</v>
      </c>
      <c r="D7359" s="7" t="s">
        <v>10</v>
      </c>
      <c r="E7359" s="13">
        <v>2229</v>
      </c>
      <c r="F7359" s="7" t="s">
        <v>35</v>
      </c>
      <c r="G7359" s="7" t="s">
        <v>11</v>
      </c>
      <c r="H7359" s="13">
        <v>9.5</v>
      </c>
      <c r="I7359" s="13" t="str">
        <f>IF(G7359="Male",VLOOKUP(H7359,'Shoe size conversion table'!$B$6:$D$22,2),VLOOKUP(H7359,'Shoe size conversion table'!$J$6:$L$22,2))</f>
        <v>42-43</v>
      </c>
      <c r="J7359" s="13">
        <f>IF(G7359="Male",VLOOKUP(H7359,'Shoe size conversion table'!$B$6:$D$22,3),VLOOKUP(H7359,'Shoe size conversion table'!$J$6:$L$22,3))</f>
        <v>9</v>
      </c>
      <c r="K7359" s="11">
        <v>159</v>
      </c>
      <c r="L7359" s="12">
        <v>0</v>
      </c>
      <c r="M7359" s="7">
        <f t="shared" si="343"/>
        <v>2015</v>
      </c>
      <c r="N7359" s="7">
        <f t="shared" si="344"/>
        <v>12</v>
      </c>
      <c r="O7359" s="30">
        <f t="shared" si="345"/>
        <v>159</v>
      </c>
    </row>
    <row r="7360" spans="2:15" x14ac:dyDescent="0.2">
      <c r="B7360" s="13">
        <v>58976</v>
      </c>
      <c r="C7360" s="14">
        <v>42353.236111111262</v>
      </c>
      <c r="D7360" s="7" t="s">
        <v>7</v>
      </c>
      <c r="E7360" s="13">
        <v>2169</v>
      </c>
      <c r="F7360" s="7" t="s">
        <v>48</v>
      </c>
      <c r="G7360" s="7" t="s">
        <v>12</v>
      </c>
      <c r="H7360" s="13">
        <v>5.5</v>
      </c>
      <c r="I7360" s="13">
        <f>IF(G7360="Male",VLOOKUP(H7360,'Shoe size conversion table'!$B$6:$D$22,2),VLOOKUP(H7360,'Shoe size conversion table'!$J$6:$L$22,2))</f>
        <v>36</v>
      </c>
      <c r="J7360" s="13">
        <f>IF(G7360="Male",VLOOKUP(H7360,'Shoe size conversion table'!$B$6:$D$22,3),VLOOKUP(H7360,'Shoe size conversion table'!$J$6:$L$22,3))</f>
        <v>3.5</v>
      </c>
      <c r="K7360" s="11">
        <v>139</v>
      </c>
      <c r="L7360" s="12">
        <v>0.2</v>
      </c>
      <c r="M7360" s="7">
        <f t="shared" si="343"/>
        <v>2015</v>
      </c>
      <c r="N7360" s="7">
        <f t="shared" si="344"/>
        <v>12</v>
      </c>
      <c r="O7360" s="30">
        <f t="shared" si="345"/>
        <v>111.2</v>
      </c>
    </row>
    <row r="7361" spans="2:15" x14ac:dyDescent="0.2">
      <c r="B7361" s="13">
        <v>58977</v>
      </c>
      <c r="C7361" s="14">
        <v>42353.346111111314</v>
      </c>
      <c r="D7361" s="7" t="s">
        <v>7</v>
      </c>
      <c r="E7361" s="13">
        <v>2149</v>
      </c>
      <c r="F7361" s="7" t="s">
        <v>43</v>
      </c>
      <c r="G7361" s="7" t="s">
        <v>11</v>
      </c>
      <c r="H7361" s="13">
        <v>11.5</v>
      </c>
      <c r="I7361" s="13" t="str">
        <f>IF(G7361="Male",VLOOKUP(H7361,'Shoe size conversion table'!$B$6:$D$22,2),VLOOKUP(H7361,'Shoe size conversion table'!$J$6:$L$22,2))</f>
        <v>44-45</v>
      </c>
      <c r="J7361" s="13">
        <f>IF(G7361="Male",VLOOKUP(H7361,'Shoe size conversion table'!$B$6:$D$22,3),VLOOKUP(H7361,'Shoe size conversion table'!$J$6:$L$22,3))</f>
        <v>11</v>
      </c>
      <c r="K7361" s="11">
        <v>129</v>
      </c>
      <c r="L7361" s="12">
        <v>0</v>
      </c>
      <c r="M7361" s="7">
        <f t="shared" si="343"/>
        <v>2015</v>
      </c>
      <c r="N7361" s="7">
        <f t="shared" si="344"/>
        <v>12</v>
      </c>
      <c r="O7361" s="30">
        <f t="shared" si="345"/>
        <v>129</v>
      </c>
    </row>
    <row r="7362" spans="2:15" x14ac:dyDescent="0.2">
      <c r="B7362" s="13">
        <v>58978</v>
      </c>
      <c r="C7362" s="14">
        <v>42353.406111111108</v>
      </c>
      <c r="D7362" s="7" t="s">
        <v>8</v>
      </c>
      <c r="E7362" s="13">
        <v>2163</v>
      </c>
      <c r="F7362" s="7" t="s">
        <v>40</v>
      </c>
      <c r="G7362" s="7" t="s">
        <v>11</v>
      </c>
      <c r="H7362" s="13">
        <v>7.5</v>
      </c>
      <c r="I7362" s="13" t="str">
        <f>IF(G7362="Male",VLOOKUP(H7362,'Shoe size conversion table'!$B$6:$D$22,2),VLOOKUP(H7362,'Shoe size conversion table'!$J$6:$L$22,2))</f>
        <v>40-41</v>
      </c>
      <c r="J7362" s="13">
        <f>IF(G7362="Male",VLOOKUP(H7362,'Shoe size conversion table'!$B$6:$D$22,3),VLOOKUP(H7362,'Shoe size conversion table'!$J$6:$L$22,3))</f>
        <v>7</v>
      </c>
      <c r="K7362" s="11">
        <v>169</v>
      </c>
      <c r="L7362" s="12">
        <v>0</v>
      </c>
      <c r="M7362" s="7">
        <f t="shared" si="343"/>
        <v>2015</v>
      </c>
      <c r="N7362" s="7">
        <f t="shared" si="344"/>
        <v>12</v>
      </c>
      <c r="O7362" s="30">
        <f t="shared" si="345"/>
        <v>169</v>
      </c>
    </row>
    <row r="7363" spans="2:15" x14ac:dyDescent="0.2">
      <c r="B7363" s="13">
        <v>58979</v>
      </c>
      <c r="C7363" s="14">
        <v>42353.466111111207</v>
      </c>
      <c r="D7363" s="7" t="s">
        <v>10</v>
      </c>
      <c r="E7363" s="13">
        <v>2160</v>
      </c>
      <c r="F7363" s="7" t="s">
        <v>36</v>
      </c>
      <c r="G7363" s="7" t="s">
        <v>12</v>
      </c>
      <c r="H7363" s="13">
        <v>7</v>
      </c>
      <c r="I7363" s="13" t="str">
        <f>IF(G7363="Male",VLOOKUP(H7363,'Shoe size conversion table'!$B$6:$D$22,2),VLOOKUP(H7363,'Shoe size conversion table'!$J$6:$L$22,2))</f>
        <v>37-38</v>
      </c>
      <c r="J7363" s="13">
        <f>IF(G7363="Male",VLOOKUP(H7363,'Shoe size conversion table'!$B$6:$D$22,3),VLOOKUP(H7363,'Shoe size conversion table'!$J$6:$L$22,3))</f>
        <v>5</v>
      </c>
      <c r="K7363" s="11">
        <v>149</v>
      </c>
      <c r="L7363" s="12">
        <v>0</v>
      </c>
      <c r="M7363" s="7">
        <f t="shared" si="343"/>
        <v>2015</v>
      </c>
      <c r="N7363" s="7">
        <f t="shared" si="344"/>
        <v>12</v>
      </c>
      <c r="O7363" s="30">
        <f t="shared" si="345"/>
        <v>149</v>
      </c>
    </row>
    <row r="7364" spans="2:15" x14ac:dyDescent="0.2">
      <c r="B7364" s="13">
        <v>58980</v>
      </c>
      <c r="C7364" s="14">
        <v>42353.476111111318</v>
      </c>
      <c r="D7364" s="7" t="s">
        <v>7</v>
      </c>
      <c r="E7364" s="13">
        <v>2236</v>
      </c>
      <c r="F7364" s="7" t="s">
        <v>50</v>
      </c>
      <c r="G7364" s="7" t="s">
        <v>12</v>
      </c>
      <c r="H7364" s="13">
        <v>8.5</v>
      </c>
      <c r="I7364" s="13">
        <f>IF(G7364="Male",VLOOKUP(H7364,'Shoe size conversion table'!$B$6:$D$22,2),VLOOKUP(H7364,'Shoe size conversion table'!$J$6:$L$22,2))</f>
        <v>39</v>
      </c>
      <c r="J7364" s="13">
        <f>IF(G7364="Male",VLOOKUP(H7364,'Shoe size conversion table'!$B$6:$D$22,3),VLOOKUP(H7364,'Shoe size conversion table'!$J$6:$L$22,3))</f>
        <v>6.5</v>
      </c>
      <c r="K7364" s="11">
        <v>139</v>
      </c>
      <c r="L7364" s="12">
        <v>0.5</v>
      </c>
      <c r="M7364" s="7">
        <f t="shared" si="343"/>
        <v>2015</v>
      </c>
      <c r="N7364" s="7">
        <f t="shared" si="344"/>
        <v>12</v>
      </c>
      <c r="O7364" s="30">
        <f t="shared" si="345"/>
        <v>69.5</v>
      </c>
    </row>
    <row r="7365" spans="2:15" x14ac:dyDescent="0.2">
      <c r="B7365" s="13">
        <v>58981</v>
      </c>
      <c r="C7365" s="14">
        <v>42353.546111111311</v>
      </c>
      <c r="D7365" s="7" t="s">
        <v>10</v>
      </c>
      <c r="E7365" s="13">
        <v>2237</v>
      </c>
      <c r="F7365" s="7" t="s">
        <v>34</v>
      </c>
      <c r="G7365" s="7" t="s">
        <v>11</v>
      </c>
      <c r="H7365" s="13">
        <v>10.5</v>
      </c>
      <c r="I7365" s="13" t="str">
        <f>IF(G7365="Male",VLOOKUP(H7365,'Shoe size conversion table'!$B$6:$D$22,2),VLOOKUP(H7365,'Shoe size conversion table'!$J$6:$L$22,2))</f>
        <v>43-44</v>
      </c>
      <c r="J7365" s="13">
        <f>IF(G7365="Male",VLOOKUP(H7365,'Shoe size conversion table'!$B$6:$D$22,3),VLOOKUP(H7365,'Shoe size conversion table'!$J$6:$L$22,3))</f>
        <v>10</v>
      </c>
      <c r="K7365" s="11">
        <v>149</v>
      </c>
      <c r="L7365" s="12">
        <v>0.5</v>
      </c>
      <c r="M7365" s="7">
        <f t="shared" ref="M7365:M7428" si="346">YEAR(C7365)</f>
        <v>2015</v>
      </c>
      <c r="N7365" s="7">
        <f t="shared" si="344"/>
        <v>12</v>
      </c>
      <c r="O7365" s="30">
        <f t="shared" si="345"/>
        <v>74.5</v>
      </c>
    </row>
    <row r="7366" spans="2:15" x14ac:dyDescent="0.2">
      <c r="B7366" s="13">
        <v>58982</v>
      </c>
      <c r="C7366" s="14">
        <v>42353.626111111203</v>
      </c>
      <c r="D7366" s="7" t="s">
        <v>8</v>
      </c>
      <c r="E7366" s="13">
        <v>2204</v>
      </c>
      <c r="F7366" s="7" t="s">
        <v>39</v>
      </c>
      <c r="G7366" s="7" t="s">
        <v>11</v>
      </c>
      <c r="H7366" s="13">
        <v>9</v>
      </c>
      <c r="I7366" s="13">
        <f>IF(G7366="Male",VLOOKUP(H7366,'Shoe size conversion table'!$B$6:$D$22,2),VLOOKUP(H7366,'Shoe size conversion table'!$J$6:$L$22,2))</f>
        <v>42</v>
      </c>
      <c r="J7366" s="13">
        <f>IF(G7366="Male",VLOOKUP(H7366,'Shoe size conversion table'!$B$6:$D$22,3),VLOOKUP(H7366,'Shoe size conversion table'!$J$6:$L$22,3))</f>
        <v>8.5</v>
      </c>
      <c r="K7366" s="11">
        <v>189</v>
      </c>
      <c r="L7366" s="12">
        <v>0</v>
      </c>
      <c r="M7366" s="7">
        <f t="shared" si="346"/>
        <v>2015</v>
      </c>
      <c r="N7366" s="7">
        <f t="shared" ref="N7366:N7429" si="347">MONTH(C7366:C22333)</f>
        <v>12</v>
      </c>
      <c r="O7366" s="30">
        <f t="shared" ref="O7366:O7429" si="348">K7366*(1-L7366)</f>
        <v>189</v>
      </c>
    </row>
    <row r="7367" spans="2:15" x14ac:dyDescent="0.2">
      <c r="B7367" s="13">
        <v>58983</v>
      </c>
      <c r="C7367" s="14">
        <v>42353.706111111111</v>
      </c>
      <c r="D7367" s="7" t="s">
        <v>8</v>
      </c>
      <c r="E7367" s="13">
        <v>2239</v>
      </c>
      <c r="F7367" s="7" t="s">
        <v>42</v>
      </c>
      <c r="G7367" s="7" t="s">
        <v>11</v>
      </c>
      <c r="H7367" s="13">
        <v>8.5</v>
      </c>
      <c r="I7367" s="13" t="str">
        <f>IF(G7367="Male",VLOOKUP(H7367,'Shoe size conversion table'!$B$6:$D$22,2),VLOOKUP(H7367,'Shoe size conversion table'!$J$6:$L$22,2))</f>
        <v>41-42</v>
      </c>
      <c r="J7367" s="13">
        <f>IF(G7367="Male",VLOOKUP(H7367,'Shoe size conversion table'!$B$6:$D$22,3),VLOOKUP(H7367,'Shoe size conversion table'!$J$6:$L$22,3))</f>
        <v>8</v>
      </c>
      <c r="K7367" s="11">
        <v>179</v>
      </c>
      <c r="L7367" s="12">
        <v>0.1</v>
      </c>
      <c r="M7367" s="7">
        <f t="shared" si="346"/>
        <v>2015</v>
      </c>
      <c r="N7367" s="7">
        <f t="shared" si="347"/>
        <v>12</v>
      </c>
      <c r="O7367" s="30">
        <f t="shared" si="348"/>
        <v>161.1</v>
      </c>
    </row>
    <row r="7368" spans="2:15" x14ac:dyDescent="0.2">
      <c r="B7368" s="13">
        <v>58984</v>
      </c>
      <c r="C7368" s="14">
        <v>42353.716111111207</v>
      </c>
      <c r="D7368" s="7" t="s">
        <v>7</v>
      </c>
      <c r="E7368" s="13">
        <v>2213</v>
      </c>
      <c r="F7368" s="7" t="s">
        <v>51</v>
      </c>
      <c r="G7368" s="7" t="s">
        <v>11</v>
      </c>
      <c r="H7368" s="13">
        <v>10</v>
      </c>
      <c r="I7368" s="13">
        <f>IF(G7368="Male",VLOOKUP(H7368,'Shoe size conversion table'!$B$6:$D$22,2),VLOOKUP(H7368,'Shoe size conversion table'!$J$6:$L$22,2))</f>
        <v>43</v>
      </c>
      <c r="J7368" s="13">
        <f>IF(G7368="Male",VLOOKUP(H7368,'Shoe size conversion table'!$B$6:$D$22,3),VLOOKUP(H7368,'Shoe size conversion table'!$J$6:$L$22,3))</f>
        <v>9.5</v>
      </c>
      <c r="K7368" s="11">
        <v>129</v>
      </c>
      <c r="L7368" s="12">
        <v>0</v>
      </c>
      <c r="M7368" s="7">
        <f t="shared" si="346"/>
        <v>2015</v>
      </c>
      <c r="N7368" s="7">
        <f t="shared" si="347"/>
        <v>12</v>
      </c>
      <c r="O7368" s="30">
        <f t="shared" si="348"/>
        <v>129</v>
      </c>
    </row>
    <row r="7369" spans="2:15" x14ac:dyDescent="0.2">
      <c r="B7369" s="13">
        <v>58984</v>
      </c>
      <c r="C7369" s="14">
        <v>42353.716111111207</v>
      </c>
      <c r="D7369" s="7" t="s">
        <v>7</v>
      </c>
      <c r="E7369" s="13">
        <v>2207</v>
      </c>
      <c r="F7369" s="7" t="s">
        <v>51</v>
      </c>
      <c r="G7369" s="7" t="s">
        <v>11</v>
      </c>
      <c r="H7369" s="13">
        <v>10</v>
      </c>
      <c r="I7369" s="13">
        <f>IF(G7369="Male",VLOOKUP(H7369,'Shoe size conversion table'!$B$6:$D$22,2),VLOOKUP(H7369,'Shoe size conversion table'!$J$6:$L$22,2))</f>
        <v>43</v>
      </c>
      <c r="J7369" s="13">
        <f>IF(G7369="Male",VLOOKUP(H7369,'Shoe size conversion table'!$B$6:$D$22,3),VLOOKUP(H7369,'Shoe size conversion table'!$J$6:$L$22,3))</f>
        <v>9.5</v>
      </c>
      <c r="K7369" s="11">
        <v>189</v>
      </c>
      <c r="L7369" s="12">
        <v>0</v>
      </c>
      <c r="M7369" s="7">
        <f t="shared" si="346"/>
        <v>2015</v>
      </c>
      <c r="N7369" s="7">
        <f t="shared" si="347"/>
        <v>12</v>
      </c>
      <c r="O7369" s="30">
        <f t="shared" si="348"/>
        <v>189</v>
      </c>
    </row>
    <row r="7370" spans="2:15" x14ac:dyDescent="0.2">
      <c r="B7370" s="13">
        <v>58985</v>
      </c>
      <c r="C7370" s="14">
        <v>42353.79611111126</v>
      </c>
      <c r="D7370" s="7" t="s">
        <v>10</v>
      </c>
      <c r="E7370" s="13">
        <v>2209</v>
      </c>
      <c r="F7370" s="7" t="s">
        <v>35</v>
      </c>
      <c r="G7370" s="7" t="s">
        <v>12</v>
      </c>
      <c r="H7370" s="13">
        <v>7.5</v>
      </c>
      <c r="I7370" s="13">
        <f>IF(G7370="Male",VLOOKUP(H7370,'Shoe size conversion table'!$B$6:$D$22,2),VLOOKUP(H7370,'Shoe size conversion table'!$J$6:$L$22,2))</f>
        <v>38</v>
      </c>
      <c r="J7370" s="13">
        <f>IF(G7370="Male",VLOOKUP(H7370,'Shoe size conversion table'!$B$6:$D$22,3),VLOOKUP(H7370,'Shoe size conversion table'!$J$6:$L$22,3))</f>
        <v>5.5</v>
      </c>
      <c r="K7370" s="11">
        <v>169</v>
      </c>
      <c r="L7370" s="12">
        <v>0</v>
      </c>
      <c r="M7370" s="7">
        <f t="shared" si="346"/>
        <v>2015</v>
      </c>
      <c r="N7370" s="7">
        <f t="shared" si="347"/>
        <v>12</v>
      </c>
      <c r="O7370" s="30">
        <f t="shared" si="348"/>
        <v>169</v>
      </c>
    </row>
    <row r="7371" spans="2:15" x14ac:dyDescent="0.2">
      <c r="B7371" s="13">
        <v>58986</v>
      </c>
      <c r="C7371" s="14">
        <v>42353.846111111212</v>
      </c>
      <c r="D7371" s="7" t="s">
        <v>10</v>
      </c>
      <c r="E7371" s="13">
        <v>2201</v>
      </c>
      <c r="F7371" s="7" t="s">
        <v>34</v>
      </c>
      <c r="G7371" s="7" t="s">
        <v>12</v>
      </c>
      <c r="H7371" s="13">
        <v>8</v>
      </c>
      <c r="I7371" s="13" t="str">
        <f>IF(G7371="Male",VLOOKUP(H7371,'Shoe size conversion table'!$B$6:$D$22,2),VLOOKUP(H7371,'Shoe size conversion table'!$J$6:$L$22,2))</f>
        <v>38-39</v>
      </c>
      <c r="J7371" s="13">
        <f>IF(G7371="Male",VLOOKUP(H7371,'Shoe size conversion table'!$B$6:$D$22,3),VLOOKUP(H7371,'Shoe size conversion table'!$J$6:$L$22,3))</f>
        <v>6</v>
      </c>
      <c r="K7371" s="11">
        <v>199</v>
      </c>
      <c r="L7371" s="12">
        <v>0.2</v>
      </c>
      <c r="M7371" s="7">
        <f t="shared" si="346"/>
        <v>2015</v>
      </c>
      <c r="N7371" s="7">
        <f t="shared" si="347"/>
        <v>12</v>
      </c>
      <c r="O7371" s="30">
        <f t="shared" si="348"/>
        <v>159.20000000000002</v>
      </c>
    </row>
    <row r="7372" spans="2:15" x14ac:dyDescent="0.2">
      <c r="B7372" s="13">
        <v>58987</v>
      </c>
      <c r="C7372" s="14">
        <v>42353.86611111126</v>
      </c>
      <c r="D7372" s="7" t="s">
        <v>9</v>
      </c>
      <c r="E7372" s="13">
        <v>2207</v>
      </c>
      <c r="F7372" s="7" t="s">
        <v>62</v>
      </c>
      <c r="G7372" s="7" t="s">
        <v>12</v>
      </c>
      <c r="H7372" s="13">
        <v>8.5</v>
      </c>
      <c r="I7372" s="13">
        <f>IF(G7372="Male",VLOOKUP(H7372,'Shoe size conversion table'!$B$6:$D$22,2),VLOOKUP(H7372,'Shoe size conversion table'!$J$6:$L$22,2))</f>
        <v>39</v>
      </c>
      <c r="J7372" s="13">
        <f>IF(G7372="Male",VLOOKUP(H7372,'Shoe size conversion table'!$B$6:$D$22,3),VLOOKUP(H7372,'Shoe size conversion table'!$J$6:$L$22,3))</f>
        <v>6.5</v>
      </c>
      <c r="K7372" s="11">
        <v>179</v>
      </c>
      <c r="L7372" s="12">
        <v>0</v>
      </c>
      <c r="M7372" s="7">
        <f t="shared" si="346"/>
        <v>2015</v>
      </c>
      <c r="N7372" s="7">
        <f t="shared" si="347"/>
        <v>12</v>
      </c>
      <c r="O7372" s="30">
        <f t="shared" si="348"/>
        <v>179</v>
      </c>
    </row>
    <row r="7373" spans="2:15" x14ac:dyDescent="0.2">
      <c r="B7373" s="13">
        <v>58988</v>
      </c>
      <c r="C7373" s="14">
        <v>42353.946111111109</v>
      </c>
      <c r="D7373" s="7" t="s">
        <v>9</v>
      </c>
      <c r="E7373" s="13">
        <v>2147</v>
      </c>
      <c r="F7373" s="7" t="s">
        <v>58</v>
      </c>
      <c r="G7373" s="7" t="s">
        <v>11</v>
      </c>
      <c r="H7373" s="13">
        <v>8.5</v>
      </c>
      <c r="I7373" s="13" t="str">
        <f>IF(G7373="Male",VLOOKUP(H7373,'Shoe size conversion table'!$B$6:$D$22,2),VLOOKUP(H7373,'Shoe size conversion table'!$J$6:$L$22,2))</f>
        <v>41-42</v>
      </c>
      <c r="J7373" s="13">
        <f>IF(G7373="Male",VLOOKUP(H7373,'Shoe size conversion table'!$B$6:$D$22,3),VLOOKUP(H7373,'Shoe size conversion table'!$J$6:$L$22,3))</f>
        <v>8</v>
      </c>
      <c r="K7373" s="11">
        <v>179</v>
      </c>
      <c r="L7373" s="12">
        <v>0</v>
      </c>
      <c r="M7373" s="7">
        <f t="shared" si="346"/>
        <v>2015</v>
      </c>
      <c r="N7373" s="7">
        <f t="shared" si="347"/>
        <v>12</v>
      </c>
      <c r="O7373" s="30">
        <f t="shared" si="348"/>
        <v>179</v>
      </c>
    </row>
    <row r="7374" spans="2:15" x14ac:dyDescent="0.2">
      <c r="B7374" s="13">
        <v>58989</v>
      </c>
      <c r="C7374" s="14">
        <v>42354.006111111106</v>
      </c>
      <c r="D7374" s="7" t="s">
        <v>10</v>
      </c>
      <c r="E7374" s="13">
        <v>2153</v>
      </c>
      <c r="F7374" s="7" t="s">
        <v>34</v>
      </c>
      <c r="G7374" s="7" t="s">
        <v>11</v>
      </c>
      <c r="H7374" s="13">
        <v>10.5</v>
      </c>
      <c r="I7374" s="13" t="str">
        <f>IF(G7374="Male",VLOOKUP(H7374,'Shoe size conversion table'!$B$6:$D$22,2),VLOOKUP(H7374,'Shoe size conversion table'!$J$6:$L$22,2))</f>
        <v>43-44</v>
      </c>
      <c r="J7374" s="13">
        <f>IF(G7374="Male",VLOOKUP(H7374,'Shoe size conversion table'!$B$6:$D$22,3),VLOOKUP(H7374,'Shoe size conversion table'!$J$6:$L$22,3))</f>
        <v>10</v>
      </c>
      <c r="K7374" s="11">
        <v>159</v>
      </c>
      <c r="L7374" s="12">
        <v>0</v>
      </c>
      <c r="M7374" s="7">
        <f t="shared" si="346"/>
        <v>2015</v>
      </c>
      <c r="N7374" s="7">
        <f t="shared" si="347"/>
        <v>12</v>
      </c>
      <c r="O7374" s="30">
        <f t="shared" si="348"/>
        <v>159</v>
      </c>
    </row>
    <row r="7375" spans="2:15" x14ac:dyDescent="0.2">
      <c r="B7375" s="13">
        <v>58990</v>
      </c>
      <c r="C7375" s="14">
        <v>42354.106111111316</v>
      </c>
      <c r="D7375" s="7" t="s">
        <v>10</v>
      </c>
      <c r="E7375" s="13">
        <v>2207</v>
      </c>
      <c r="F7375" s="7" t="s">
        <v>34</v>
      </c>
      <c r="G7375" s="7" t="s">
        <v>12</v>
      </c>
      <c r="H7375" s="13">
        <v>6.5</v>
      </c>
      <c r="I7375" s="13">
        <f>IF(G7375="Male",VLOOKUP(H7375,'Shoe size conversion table'!$B$6:$D$22,2),VLOOKUP(H7375,'Shoe size conversion table'!$J$6:$L$22,2))</f>
        <v>37</v>
      </c>
      <c r="J7375" s="13">
        <f>IF(G7375="Male",VLOOKUP(H7375,'Shoe size conversion table'!$B$6:$D$22,3),VLOOKUP(H7375,'Shoe size conversion table'!$J$6:$L$22,3))</f>
        <v>4.5</v>
      </c>
      <c r="K7375" s="11">
        <v>149</v>
      </c>
      <c r="L7375" s="12">
        <v>0</v>
      </c>
      <c r="M7375" s="7">
        <f t="shared" si="346"/>
        <v>2015</v>
      </c>
      <c r="N7375" s="7">
        <f t="shared" si="347"/>
        <v>12</v>
      </c>
      <c r="O7375" s="30">
        <f t="shared" si="348"/>
        <v>149</v>
      </c>
    </row>
    <row r="7376" spans="2:15" x14ac:dyDescent="0.2">
      <c r="B7376" s="13">
        <v>58991</v>
      </c>
      <c r="C7376" s="14">
        <v>42354.126111111211</v>
      </c>
      <c r="D7376" s="7" t="s">
        <v>7</v>
      </c>
      <c r="E7376" s="13">
        <v>2214</v>
      </c>
      <c r="F7376" s="7" t="s">
        <v>51</v>
      </c>
      <c r="G7376" s="7" t="s">
        <v>11</v>
      </c>
      <c r="H7376" s="13">
        <v>11.5</v>
      </c>
      <c r="I7376" s="13" t="str">
        <f>IF(G7376="Male",VLOOKUP(H7376,'Shoe size conversion table'!$B$6:$D$22,2),VLOOKUP(H7376,'Shoe size conversion table'!$J$6:$L$22,2))</f>
        <v>44-45</v>
      </c>
      <c r="J7376" s="13">
        <f>IF(G7376="Male",VLOOKUP(H7376,'Shoe size conversion table'!$B$6:$D$22,3),VLOOKUP(H7376,'Shoe size conversion table'!$J$6:$L$22,3))</f>
        <v>11</v>
      </c>
      <c r="K7376" s="11">
        <v>159</v>
      </c>
      <c r="L7376" s="12">
        <v>0</v>
      </c>
      <c r="M7376" s="7">
        <f t="shared" si="346"/>
        <v>2015</v>
      </c>
      <c r="N7376" s="7">
        <f t="shared" si="347"/>
        <v>12</v>
      </c>
      <c r="O7376" s="30">
        <f t="shared" si="348"/>
        <v>159</v>
      </c>
    </row>
    <row r="7377" spans="2:15" x14ac:dyDescent="0.2">
      <c r="B7377" s="13">
        <v>58992</v>
      </c>
      <c r="C7377" s="14">
        <v>42354.136111111315</v>
      </c>
      <c r="D7377" s="7" t="s">
        <v>10</v>
      </c>
      <c r="E7377" s="13">
        <v>2179</v>
      </c>
      <c r="F7377" s="7" t="s">
        <v>35</v>
      </c>
      <c r="G7377" s="7" t="s">
        <v>12</v>
      </c>
      <c r="H7377" s="13">
        <v>7</v>
      </c>
      <c r="I7377" s="13" t="str">
        <f>IF(G7377="Male",VLOOKUP(H7377,'Shoe size conversion table'!$B$6:$D$22,2),VLOOKUP(H7377,'Shoe size conversion table'!$J$6:$L$22,2))</f>
        <v>37-38</v>
      </c>
      <c r="J7377" s="13">
        <f>IF(G7377="Male",VLOOKUP(H7377,'Shoe size conversion table'!$B$6:$D$22,3),VLOOKUP(H7377,'Shoe size conversion table'!$J$6:$L$22,3))</f>
        <v>5</v>
      </c>
      <c r="K7377" s="11">
        <v>149</v>
      </c>
      <c r="L7377" s="12">
        <v>0</v>
      </c>
      <c r="M7377" s="7">
        <f t="shared" si="346"/>
        <v>2015</v>
      </c>
      <c r="N7377" s="7">
        <f t="shared" si="347"/>
        <v>12</v>
      </c>
      <c r="O7377" s="30">
        <f t="shared" si="348"/>
        <v>149</v>
      </c>
    </row>
    <row r="7378" spans="2:15" x14ac:dyDescent="0.2">
      <c r="B7378" s="13">
        <v>58993</v>
      </c>
      <c r="C7378" s="14">
        <v>42354.16611111111</v>
      </c>
      <c r="D7378" s="7" t="s">
        <v>7</v>
      </c>
      <c r="E7378" s="13">
        <v>2222</v>
      </c>
      <c r="F7378" s="7" t="s">
        <v>55</v>
      </c>
      <c r="G7378" s="7" t="s">
        <v>12</v>
      </c>
      <c r="H7378" s="13">
        <v>9</v>
      </c>
      <c r="I7378" s="13" t="str">
        <f>IF(G7378="Male",VLOOKUP(H7378,'Shoe size conversion table'!$B$6:$D$22,2),VLOOKUP(H7378,'Shoe size conversion table'!$J$6:$L$22,2))</f>
        <v>39-40</v>
      </c>
      <c r="J7378" s="13">
        <f>IF(G7378="Male",VLOOKUP(H7378,'Shoe size conversion table'!$B$6:$D$22,3),VLOOKUP(H7378,'Shoe size conversion table'!$J$6:$L$22,3))</f>
        <v>7</v>
      </c>
      <c r="K7378" s="11">
        <v>199</v>
      </c>
      <c r="L7378" s="12">
        <v>0</v>
      </c>
      <c r="M7378" s="7">
        <f t="shared" si="346"/>
        <v>2015</v>
      </c>
      <c r="N7378" s="7">
        <f t="shared" si="347"/>
        <v>12</v>
      </c>
      <c r="O7378" s="30">
        <f t="shared" si="348"/>
        <v>199</v>
      </c>
    </row>
    <row r="7379" spans="2:15" x14ac:dyDescent="0.2">
      <c r="B7379" s="13">
        <v>58993</v>
      </c>
      <c r="C7379" s="14">
        <v>42354.16611111111</v>
      </c>
      <c r="D7379" s="7" t="s">
        <v>7</v>
      </c>
      <c r="E7379" s="13">
        <v>2236</v>
      </c>
      <c r="F7379" s="7" t="s">
        <v>50</v>
      </c>
      <c r="G7379" s="7" t="s">
        <v>11</v>
      </c>
      <c r="H7379" s="13">
        <v>11.5</v>
      </c>
      <c r="I7379" s="13" t="str">
        <f>IF(G7379="Male",VLOOKUP(H7379,'Shoe size conversion table'!$B$6:$D$22,2),VLOOKUP(H7379,'Shoe size conversion table'!$J$6:$L$22,2))</f>
        <v>44-45</v>
      </c>
      <c r="J7379" s="13">
        <f>IF(G7379="Male",VLOOKUP(H7379,'Shoe size conversion table'!$B$6:$D$22,3),VLOOKUP(H7379,'Shoe size conversion table'!$J$6:$L$22,3))</f>
        <v>11</v>
      </c>
      <c r="K7379" s="11">
        <v>169</v>
      </c>
      <c r="L7379" s="12">
        <v>0</v>
      </c>
      <c r="M7379" s="7">
        <f t="shared" si="346"/>
        <v>2015</v>
      </c>
      <c r="N7379" s="7">
        <f t="shared" si="347"/>
        <v>12</v>
      </c>
      <c r="O7379" s="30">
        <f t="shared" si="348"/>
        <v>169</v>
      </c>
    </row>
    <row r="7380" spans="2:15" x14ac:dyDescent="0.2">
      <c r="B7380" s="13">
        <v>58994</v>
      </c>
      <c r="C7380" s="14">
        <v>42354.176111111206</v>
      </c>
      <c r="D7380" s="7" t="s">
        <v>7</v>
      </c>
      <c r="E7380" s="13">
        <v>2153</v>
      </c>
      <c r="F7380" s="7" t="s">
        <v>46</v>
      </c>
      <c r="G7380" s="7" t="s">
        <v>11</v>
      </c>
      <c r="H7380" s="13">
        <v>9</v>
      </c>
      <c r="I7380" s="13">
        <f>IF(G7380="Male",VLOOKUP(H7380,'Shoe size conversion table'!$B$6:$D$22,2),VLOOKUP(H7380,'Shoe size conversion table'!$J$6:$L$22,2))</f>
        <v>42</v>
      </c>
      <c r="J7380" s="13">
        <f>IF(G7380="Male",VLOOKUP(H7380,'Shoe size conversion table'!$B$6:$D$22,3),VLOOKUP(H7380,'Shoe size conversion table'!$J$6:$L$22,3))</f>
        <v>8.5</v>
      </c>
      <c r="K7380" s="11">
        <v>139</v>
      </c>
      <c r="L7380" s="12">
        <v>0.3</v>
      </c>
      <c r="M7380" s="7">
        <f t="shared" si="346"/>
        <v>2015</v>
      </c>
      <c r="N7380" s="7">
        <f t="shared" si="347"/>
        <v>12</v>
      </c>
      <c r="O7380" s="30">
        <f t="shared" si="348"/>
        <v>97.3</v>
      </c>
    </row>
    <row r="7381" spans="2:15" x14ac:dyDescent="0.2">
      <c r="B7381" s="13">
        <v>58995</v>
      </c>
      <c r="C7381" s="14">
        <v>42354.196111111312</v>
      </c>
      <c r="D7381" s="7" t="s">
        <v>7</v>
      </c>
      <c r="E7381" s="13">
        <v>2195</v>
      </c>
      <c r="F7381" s="7" t="s">
        <v>47</v>
      </c>
      <c r="G7381" s="7" t="s">
        <v>12</v>
      </c>
      <c r="H7381" s="13">
        <v>8.5</v>
      </c>
      <c r="I7381" s="13">
        <f>IF(G7381="Male",VLOOKUP(H7381,'Shoe size conversion table'!$B$6:$D$22,2),VLOOKUP(H7381,'Shoe size conversion table'!$J$6:$L$22,2))</f>
        <v>39</v>
      </c>
      <c r="J7381" s="13">
        <f>IF(G7381="Male",VLOOKUP(H7381,'Shoe size conversion table'!$B$6:$D$22,3),VLOOKUP(H7381,'Shoe size conversion table'!$J$6:$L$22,3))</f>
        <v>6.5</v>
      </c>
      <c r="K7381" s="11">
        <v>199</v>
      </c>
      <c r="L7381" s="12">
        <v>0</v>
      </c>
      <c r="M7381" s="7">
        <f t="shared" si="346"/>
        <v>2015</v>
      </c>
      <c r="N7381" s="7">
        <f t="shared" si="347"/>
        <v>12</v>
      </c>
      <c r="O7381" s="30">
        <f t="shared" si="348"/>
        <v>199</v>
      </c>
    </row>
    <row r="7382" spans="2:15" x14ac:dyDescent="0.2">
      <c r="B7382" s="13">
        <v>58996</v>
      </c>
      <c r="C7382" s="14">
        <v>42354.196111111312</v>
      </c>
      <c r="D7382" s="7" t="s">
        <v>10</v>
      </c>
      <c r="E7382" s="13">
        <v>2163</v>
      </c>
      <c r="F7382" s="7" t="s">
        <v>35</v>
      </c>
      <c r="G7382" s="7" t="s">
        <v>11</v>
      </c>
      <c r="H7382" s="13">
        <v>10</v>
      </c>
      <c r="I7382" s="13">
        <f>IF(G7382="Male",VLOOKUP(H7382,'Shoe size conversion table'!$B$6:$D$22,2),VLOOKUP(H7382,'Shoe size conversion table'!$J$6:$L$22,2))</f>
        <v>43</v>
      </c>
      <c r="J7382" s="13">
        <f>IF(G7382="Male",VLOOKUP(H7382,'Shoe size conversion table'!$B$6:$D$22,3),VLOOKUP(H7382,'Shoe size conversion table'!$J$6:$L$22,3))</f>
        <v>9.5</v>
      </c>
      <c r="K7382" s="11">
        <v>189</v>
      </c>
      <c r="L7382" s="12">
        <v>0.1</v>
      </c>
      <c r="M7382" s="7">
        <f t="shared" si="346"/>
        <v>2015</v>
      </c>
      <c r="N7382" s="7">
        <f t="shared" si="347"/>
        <v>12</v>
      </c>
      <c r="O7382" s="30">
        <f t="shared" si="348"/>
        <v>170.1</v>
      </c>
    </row>
    <row r="7383" spans="2:15" x14ac:dyDescent="0.2">
      <c r="B7383" s="13">
        <v>58996</v>
      </c>
      <c r="C7383" s="14">
        <v>42354.196111111312</v>
      </c>
      <c r="D7383" s="7" t="s">
        <v>10</v>
      </c>
      <c r="E7383" s="13">
        <v>2158</v>
      </c>
      <c r="F7383" s="7" t="s">
        <v>34</v>
      </c>
      <c r="G7383" s="7" t="s">
        <v>11</v>
      </c>
      <c r="H7383" s="13">
        <v>10</v>
      </c>
      <c r="I7383" s="13">
        <f>IF(G7383="Male",VLOOKUP(H7383,'Shoe size conversion table'!$B$6:$D$22,2),VLOOKUP(H7383,'Shoe size conversion table'!$J$6:$L$22,2))</f>
        <v>43</v>
      </c>
      <c r="J7383" s="13">
        <f>IF(G7383="Male",VLOOKUP(H7383,'Shoe size conversion table'!$B$6:$D$22,3),VLOOKUP(H7383,'Shoe size conversion table'!$J$6:$L$22,3))</f>
        <v>9.5</v>
      </c>
      <c r="K7383" s="11">
        <v>149</v>
      </c>
      <c r="L7383" s="12">
        <v>0</v>
      </c>
      <c r="M7383" s="7">
        <f t="shared" si="346"/>
        <v>2015</v>
      </c>
      <c r="N7383" s="7">
        <f t="shared" si="347"/>
        <v>12</v>
      </c>
      <c r="O7383" s="30">
        <f t="shared" si="348"/>
        <v>149</v>
      </c>
    </row>
    <row r="7384" spans="2:15" x14ac:dyDescent="0.2">
      <c r="B7384" s="13">
        <v>58997</v>
      </c>
      <c r="C7384" s="14">
        <v>42354.196111111312</v>
      </c>
      <c r="D7384" s="7" t="s">
        <v>10</v>
      </c>
      <c r="E7384" s="13">
        <v>2161</v>
      </c>
      <c r="F7384" s="7" t="s">
        <v>34</v>
      </c>
      <c r="G7384" s="7" t="s">
        <v>11</v>
      </c>
      <c r="H7384" s="13">
        <v>9</v>
      </c>
      <c r="I7384" s="13">
        <f>IF(G7384="Male",VLOOKUP(H7384,'Shoe size conversion table'!$B$6:$D$22,2),VLOOKUP(H7384,'Shoe size conversion table'!$J$6:$L$22,2))</f>
        <v>42</v>
      </c>
      <c r="J7384" s="13">
        <f>IF(G7384="Male",VLOOKUP(H7384,'Shoe size conversion table'!$B$6:$D$22,3),VLOOKUP(H7384,'Shoe size conversion table'!$J$6:$L$22,3))</f>
        <v>8.5</v>
      </c>
      <c r="K7384" s="11">
        <v>179</v>
      </c>
      <c r="L7384" s="12">
        <v>0</v>
      </c>
      <c r="M7384" s="7">
        <f t="shared" si="346"/>
        <v>2015</v>
      </c>
      <c r="N7384" s="7">
        <f t="shared" si="347"/>
        <v>12</v>
      </c>
      <c r="O7384" s="30">
        <f t="shared" si="348"/>
        <v>179</v>
      </c>
    </row>
    <row r="7385" spans="2:15" x14ac:dyDescent="0.2">
      <c r="B7385" s="13">
        <v>58998</v>
      </c>
      <c r="C7385" s="14">
        <v>42354.236111111262</v>
      </c>
      <c r="D7385" s="7" t="s">
        <v>8</v>
      </c>
      <c r="E7385" s="13">
        <v>2157</v>
      </c>
      <c r="F7385" s="7" t="s">
        <v>40</v>
      </c>
      <c r="G7385" s="7" t="s">
        <v>11</v>
      </c>
      <c r="H7385" s="13">
        <v>7</v>
      </c>
      <c r="I7385" s="13">
        <f>IF(G7385="Male",VLOOKUP(H7385,'Shoe size conversion table'!$B$6:$D$22,2),VLOOKUP(H7385,'Shoe size conversion table'!$J$6:$L$22,2))</f>
        <v>40</v>
      </c>
      <c r="J7385" s="13">
        <f>IF(G7385="Male",VLOOKUP(H7385,'Shoe size conversion table'!$B$6:$D$22,3),VLOOKUP(H7385,'Shoe size conversion table'!$J$6:$L$22,3))</f>
        <v>6.5</v>
      </c>
      <c r="K7385" s="11">
        <v>149</v>
      </c>
      <c r="L7385" s="12">
        <v>0.2</v>
      </c>
      <c r="M7385" s="7">
        <f t="shared" si="346"/>
        <v>2015</v>
      </c>
      <c r="N7385" s="7">
        <f t="shared" si="347"/>
        <v>12</v>
      </c>
      <c r="O7385" s="30">
        <f t="shared" si="348"/>
        <v>119.2</v>
      </c>
    </row>
    <row r="7386" spans="2:15" x14ac:dyDescent="0.2">
      <c r="B7386" s="13">
        <v>58999</v>
      </c>
      <c r="C7386" s="14">
        <v>42354.366111111107</v>
      </c>
      <c r="D7386" s="7" t="s">
        <v>10</v>
      </c>
      <c r="E7386" s="13">
        <v>2181</v>
      </c>
      <c r="F7386" s="7" t="s">
        <v>34</v>
      </c>
      <c r="G7386" s="7" t="s">
        <v>12</v>
      </c>
      <c r="H7386" s="13">
        <v>11</v>
      </c>
      <c r="I7386" s="13" t="str">
        <f>IF(G7386="Male",VLOOKUP(H7386,'Shoe size conversion table'!$B$6:$D$22,2),VLOOKUP(H7386,'Shoe size conversion table'!$J$6:$L$22,2))</f>
        <v>41-42</v>
      </c>
      <c r="J7386" s="13">
        <f>IF(G7386="Male",VLOOKUP(H7386,'Shoe size conversion table'!$B$6:$D$22,3),VLOOKUP(H7386,'Shoe size conversion table'!$J$6:$L$22,3))</f>
        <v>9</v>
      </c>
      <c r="K7386" s="11">
        <v>139</v>
      </c>
      <c r="L7386" s="12">
        <v>0</v>
      </c>
      <c r="M7386" s="7">
        <f t="shared" si="346"/>
        <v>2015</v>
      </c>
      <c r="N7386" s="7">
        <f t="shared" si="347"/>
        <v>12</v>
      </c>
      <c r="O7386" s="30">
        <f t="shared" si="348"/>
        <v>139</v>
      </c>
    </row>
    <row r="7387" spans="2:15" x14ac:dyDescent="0.2">
      <c r="B7387" s="13">
        <v>59000</v>
      </c>
      <c r="C7387" s="14">
        <v>42354.406111111108</v>
      </c>
      <c r="D7387" s="7" t="s">
        <v>8</v>
      </c>
      <c r="E7387" s="13">
        <v>2212</v>
      </c>
      <c r="F7387" s="7" t="s">
        <v>40</v>
      </c>
      <c r="G7387" s="7" t="s">
        <v>12</v>
      </c>
      <c r="H7387" s="13">
        <v>7.5</v>
      </c>
      <c r="I7387" s="13">
        <f>IF(G7387="Male",VLOOKUP(H7387,'Shoe size conversion table'!$B$6:$D$22,2),VLOOKUP(H7387,'Shoe size conversion table'!$J$6:$L$22,2))</f>
        <v>38</v>
      </c>
      <c r="J7387" s="13">
        <f>IF(G7387="Male",VLOOKUP(H7387,'Shoe size conversion table'!$B$6:$D$22,3),VLOOKUP(H7387,'Shoe size conversion table'!$J$6:$L$22,3))</f>
        <v>5.5</v>
      </c>
      <c r="K7387" s="11">
        <v>149</v>
      </c>
      <c r="L7387" s="12">
        <v>0</v>
      </c>
      <c r="M7387" s="7">
        <f t="shared" si="346"/>
        <v>2015</v>
      </c>
      <c r="N7387" s="7">
        <f t="shared" si="347"/>
        <v>12</v>
      </c>
      <c r="O7387" s="30">
        <f t="shared" si="348"/>
        <v>149</v>
      </c>
    </row>
    <row r="7388" spans="2:15" x14ac:dyDescent="0.2">
      <c r="B7388" s="13">
        <v>59001</v>
      </c>
      <c r="C7388" s="14">
        <v>42354.716111111207</v>
      </c>
      <c r="D7388" s="7" t="s">
        <v>7</v>
      </c>
      <c r="E7388" s="13">
        <v>2188</v>
      </c>
      <c r="F7388" s="7" t="s">
        <v>51</v>
      </c>
      <c r="G7388" s="7" t="s">
        <v>11</v>
      </c>
      <c r="H7388" s="13">
        <v>10</v>
      </c>
      <c r="I7388" s="13">
        <f>IF(G7388="Male",VLOOKUP(H7388,'Shoe size conversion table'!$B$6:$D$22,2),VLOOKUP(H7388,'Shoe size conversion table'!$J$6:$L$22,2))</f>
        <v>43</v>
      </c>
      <c r="J7388" s="13">
        <f>IF(G7388="Male",VLOOKUP(H7388,'Shoe size conversion table'!$B$6:$D$22,3),VLOOKUP(H7388,'Shoe size conversion table'!$J$6:$L$22,3))</f>
        <v>9.5</v>
      </c>
      <c r="K7388" s="11">
        <v>189</v>
      </c>
      <c r="L7388" s="12">
        <v>0</v>
      </c>
      <c r="M7388" s="7">
        <f t="shared" si="346"/>
        <v>2015</v>
      </c>
      <c r="N7388" s="7">
        <f t="shared" si="347"/>
        <v>12</v>
      </c>
      <c r="O7388" s="30">
        <f t="shared" si="348"/>
        <v>189</v>
      </c>
    </row>
    <row r="7389" spans="2:15" x14ac:dyDescent="0.2">
      <c r="B7389" s="13">
        <v>59002</v>
      </c>
      <c r="C7389" s="14">
        <v>42354.716111111258</v>
      </c>
      <c r="D7389" s="7" t="s">
        <v>7</v>
      </c>
      <c r="E7389" s="13">
        <v>2226</v>
      </c>
      <c r="F7389" s="7" t="s">
        <v>48</v>
      </c>
      <c r="G7389" s="7" t="s">
        <v>12</v>
      </c>
      <c r="H7389" s="13">
        <v>8</v>
      </c>
      <c r="I7389" s="13" t="str">
        <f>IF(G7389="Male",VLOOKUP(H7389,'Shoe size conversion table'!$B$6:$D$22,2),VLOOKUP(H7389,'Shoe size conversion table'!$J$6:$L$22,2))</f>
        <v>38-39</v>
      </c>
      <c r="J7389" s="13">
        <f>IF(G7389="Male",VLOOKUP(H7389,'Shoe size conversion table'!$B$6:$D$22,3),VLOOKUP(H7389,'Shoe size conversion table'!$J$6:$L$22,3))</f>
        <v>6</v>
      </c>
      <c r="K7389" s="11">
        <v>179</v>
      </c>
      <c r="L7389" s="12">
        <v>0</v>
      </c>
      <c r="M7389" s="7">
        <f t="shared" si="346"/>
        <v>2015</v>
      </c>
      <c r="N7389" s="7">
        <f t="shared" si="347"/>
        <v>12</v>
      </c>
      <c r="O7389" s="30">
        <f t="shared" si="348"/>
        <v>179</v>
      </c>
    </row>
    <row r="7390" spans="2:15" x14ac:dyDescent="0.2">
      <c r="B7390" s="13">
        <v>59003</v>
      </c>
      <c r="C7390" s="14">
        <v>42354.716111111258</v>
      </c>
      <c r="D7390" s="7" t="s">
        <v>10</v>
      </c>
      <c r="E7390" s="13">
        <v>2226</v>
      </c>
      <c r="F7390" s="7" t="s">
        <v>35</v>
      </c>
      <c r="G7390" s="7" t="s">
        <v>11</v>
      </c>
      <c r="H7390" s="13">
        <v>9</v>
      </c>
      <c r="I7390" s="13">
        <f>IF(G7390="Male",VLOOKUP(H7390,'Shoe size conversion table'!$B$6:$D$22,2),VLOOKUP(H7390,'Shoe size conversion table'!$J$6:$L$22,2))</f>
        <v>42</v>
      </c>
      <c r="J7390" s="13">
        <f>IF(G7390="Male",VLOOKUP(H7390,'Shoe size conversion table'!$B$6:$D$22,3),VLOOKUP(H7390,'Shoe size conversion table'!$J$6:$L$22,3))</f>
        <v>8.5</v>
      </c>
      <c r="K7390" s="11">
        <v>129</v>
      </c>
      <c r="L7390" s="12">
        <v>0.2</v>
      </c>
      <c r="M7390" s="7">
        <f t="shared" si="346"/>
        <v>2015</v>
      </c>
      <c r="N7390" s="7">
        <f t="shared" si="347"/>
        <v>12</v>
      </c>
      <c r="O7390" s="30">
        <f t="shared" si="348"/>
        <v>103.2</v>
      </c>
    </row>
    <row r="7391" spans="2:15" x14ac:dyDescent="0.2">
      <c r="B7391" s="13">
        <v>59004</v>
      </c>
      <c r="C7391" s="14">
        <v>42354.79611111126</v>
      </c>
      <c r="D7391" s="7" t="s">
        <v>10</v>
      </c>
      <c r="E7391" s="13">
        <v>2151</v>
      </c>
      <c r="F7391" s="7" t="s">
        <v>35</v>
      </c>
      <c r="G7391" s="7" t="s">
        <v>11</v>
      </c>
      <c r="H7391" s="13">
        <v>9</v>
      </c>
      <c r="I7391" s="13">
        <f>IF(G7391="Male",VLOOKUP(H7391,'Shoe size conversion table'!$B$6:$D$22,2),VLOOKUP(H7391,'Shoe size conversion table'!$J$6:$L$22,2))</f>
        <v>42</v>
      </c>
      <c r="J7391" s="13">
        <f>IF(G7391="Male",VLOOKUP(H7391,'Shoe size conversion table'!$B$6:$D$22,3),VLOOKUP(H7391,'Shoe size conversion table'!$J$6:$L$22,3))</f>
        <v>8.5</v>
      </c>
      <c r="K7391" s="11">
        <v>139</v>
      </c>
      <c r="L7391" s="12">
        <v>0.2</v>
      </c>
      <c r="M7391" s="7">
        <f t="shared" si="346"/>
        <v>2015</v>
      </c>
      <c r="N7391" s="7">
        <f t="shared" si="347"/>
        <v>12</v>
      </c>
      <c r="O7391" s="30">
        <f t="shared" si="348"/>
        <v>111.2</v>
      </c>
    </row>
    <row r="7392" spans="2:15" x14ac:dyDescent="0.2">
      <c r="B7392" s="13">
        <v>59005</v>
      </c>
      <c r="C7392" s="14">
        <v>42354.846111111212</v>
      </c>
      <c r="D7392" s="7" t="s">
        <v>10</v>
      </c>
      <c r="E7392" s="13">
        <v>2215</v>
      </c>
      <c r="F7392" s="7" t="s">
        <v>34</v>
      </c>
      <c r="G7392" s="7" t="s">
        <v>12</v>
      </c>
      <c r="H7392" s="13">
        <v>8</v>
      </c>
      <c r="I7392" s="13" t="str">
        <f>IF(G7392="Male",VLOOKUP(H7392,'Shoe size conversion table'!$B$6:$D$22,2),VLOOKUP(H7392,'Shoe size conversion table'!$J$6:$L$22,2))</f>
        <v>38-39</v>
      </c>
      <c r="J7392" s="13">
        <f>IF(G7392="Male",VLOOKUP(H7392,'Shoe size conversion table'!$B$6:$D$22,3),VLOOKUP(H7392,'Shoe size conversion table'!$J$6:$L$22,3))</f>
        <v>6</v>
      </c>
      <c r="K7392" s="11">
        <v>159</v>
      </c>
      <c r="L7392" s="12">
        <v>0.5</v>
      </c>
      <c r="M7392" s="7">
        <f t="shared" si="346"/>
        <v>2015</v>
      </c>
      <c r="N7392" s="7">
        <f t="shared" si="347"/>
        <v>12</v>
      </c>
      <c r="O7392" s="30">
        <f t="shared" si="348"/>
        <v>79.5</v>
      </c>
    </row>
    <row r="7393" spans="2:15" x14ac:dyDescent="0.2">
      <c r="B7393" s="13">
        <v>59006</v>
      </c>
      <c r="C7393" s="14">
        <v>42354.866111111209</v>
      </c>
      <c r="D7393" s="7" t="s">
        <v>7</v>
      </c>
      <c r="E7393" s="13">
        <v>2169</v>
      </c>
      <c r="F7393" s="7" t="s">
        <v>46</v>
      </c>
      <c r="G7393" s="7" t="s">
        <v>11</v>
      </c>
      <c r="H7393" s="13">
        <v>9.5</v>
      </c>
      <c r="I7393" s="13" t="str">
        <f>IF(G7393="Male",VLOOKUP(H7393,'Shoe size conversion table'!$B$6:$D$22,2),VLOOKUP(H7393,'Shoe size conversion table'!$J$6:$L$22,2))</f>
        <v>42-43</v>
      </c>
      <c r="J7393" s="13">
        <f>IF(G7393="Male",VLOOKUP(H7393,'Shoe size conversion table'!$B$6:$D$22,3),VLOOKUP(H7393,'Shoe size conversion table'!$J$6:$L$22,3))</f>
        <v>9</v>
      </c>
      <c r="K7393" s="11">
        <v>149</v>
      </c>
      <c r="L7393" s="12">
        <v>0.2</v>
      </c>
      <c r="M7393" s="7">
        <f t="shared" si="346"/>
        <v>2015</v>
      </c>
      <c r="N7393" s="7">
        <f t="shared" si="347"/>
        <v>12</v>
      </c>
      <c r="O7393" s="30">
        <f t="shared" si="348"/>
        <v>119.2</v>
      </c>
    </row>
    <row r="7394" spans="2:15" x14ac:dyDescent="0.2">
      <c r="B7394" s="13">
        <v>59007</v>
      </c>
      <c r="C7394" s="14">
        <v>42354.86611111126</v>
      </c>
      <c r="D7394" s="7" t="s">
        <v>7</v>
      </c>
      <c r="E7394" s="13">
        <v>2158</v>
      </c>
      <c r="F7394" s="7" t="s">
        <v>48</v>
      </c>
      <c r="G7394" s="7" t="s">
        <v>11</v>
      </c>
      <c r="H7394" s="13">
        <v>7</v>
      </c>
      <c r="I7394" s="13">
        <f>IF(G7394="Male",VLOOKUP(H7394,'Shoe size conversion table'!$B$6:$D$22,2),VLOOKUP(H7394,'Shoe size conversion table'!$J$6:$L$22,2))</f>
        <v>40</v>
      </c>
      <c r="J7394" s="13">
        <f>IF(G7394="Male",VLOOKUP(H7394,'Shoe size conversion table'!$B$6:$D$22,3),VLOOKUP(H7394,'Shoe size conversion table'!$J$6:$L$22,3))</f>
        <v>6.5</v>
      </c>
      <c r="K7394" s="11">
        <v>189</v>
      </c>
      <c r="L7394" s="12">
        <v>0.1</v>
      </c>
      <c r="M7394" s="7">
        <f t="shared" si="346"/>
        <v>2015</v>
      </c>
      <c r="N7394" s="7">
        <f t="shared" si="347"/>
        <v>12</v>
      </c>
      <c r="O7394" s="30">
        <f t="shared" si="348"/>
        <v>170.1</v>
      </c>
    </row>
    <row r="7395" spans="2:15" x14ac:dyDescent="0.2">
      <c r="B7395" s="13">
        <v>59008</v>
      </c>
      <c r="C7395" s="14">
        <v>42354.946111111109</v>
      </c>
      <c r="D7395" s="7" t="s">
        <v>9</v>
      </c>
      <c r="E7395" s="13">
        <v>2218</v>
      </c>
      <c r="F7395" s="7" t="s">
        <v>61</v>
      </c>
      <c r="G7395" s="7" t="s">
        <v>11</v>
      </c>
      <c r="H7395" s="13">
        <v>6</v>
      </c>
      <c r="I7395" s="13">
        <f>IF(G7395="Male",VLOOKUP(H7395,'Shoe size conversion table'!$B$6:$D$22,2),VLOOKUP(H7395,'Shoe size conversion table'!$J$6:$L$22,2))</f>
        <v>39</v>
      </c>
      <c r="J7395" s="13">
        <f>IF(G7395="Male",VLOOKUP(H7395,'Shoe size conversion table'!$B$6:$D$22,3),VLOOKUP(H7395,'Shoe size conversion table'!$J$6:$L$22,3))</f>
        <v>5.5</v>
      </c>
      <c r="K7395" s="11">
        <v>159</v>
      </c>
      <c r="L7395" s="12">
        <v>0.5</v>
      </c>
      <c r="M7395" s="7">
        <f t="shared" si="346"/>
        <v>2015</v>
      </c>
      <c r="N7395" s="7">
        <f t="shared" si="347"/>
        <v>12</v>
      </c>
      <c r="O7395" s="30">
        <f t="shared" si="348"/>
        <v>79.5</v>
      </c>
    </row>
    <row r="7396" spans="2:15" x14ac:dyDescent="0.2">
      <c r="B7396" s="13">
        <v>59009</v>
      </c>
      <c r="C7396" s="14">
        <v>42355.106111111316</v>
      </c>
      <c r="D7396" s="7" t="s">
        <v>8</v>
      </c>
      <c r="E7396" s="13">
        <v>2217</v>
      </c>
      <c r="F7396" s="7" t="s">
        <v>39</v>
      </c>
      <c r="G7396" s="7" t="s">
        <v>11</v>
      </c>
      <c r="H7396" s="13">
        <v>9</v>
      </c>
      <c r="I7396" s="13">
        <f>IF(G7396="Male",VLOOKUP(H7396,'Shoe size conversion table'!$B$6:$D$22,2),VLOOKUP(H7396,'Shoe size conversion table'!$J$6:$L$22,2))</f>
        <v>42</v>
      </c>
      <c r="J7396" s="13">
        <f>IF(G7396="Male",VLOOKUP(H7396,'Shoe size conversion table'!$B$6:$D$22,3),VLOOKUP(H7396,'Shoe size conversion table'!$J$6:$L$22,3))</f>
        <v>8.5</v>
      </c>
      <c r="K7396" s="11">
        <v>199</v>
      </c>
      <c r="L7396" s="12">
        <v>0</v>
      </c>
      <c r="M7396" s="7">
        <f t="shared" si="346"/>
        <v>2015</v>
      </c>
      <c r="N7396" s="7">
        <f t="shared" si="347"/>
        <v>12</v>
      </c>
      <c r="O7396" s="30">
        <f t="shared" si="348"/>
        <v>199</v>
      </c>
    </row>
    <row r="7397" spans="2:15" x14ac:dyDescent="0.2">
      <c r="B7397" s="13">
        <v>59010</v>
      </c>
      <c r="C7397" s="14">
        <v>42355.196111111312</v>
      </c>
      <c r="D7397" s="7" t="s">
        <v>7</v>
      </c>
      <c r="E7397" s="13">
        <v>2221</v>
      </c>
      <c r="F7397" s="7" t="s">
        <v>50</v>
      </c>
      <c r="G7397" s="7" t="s">
        <v>11</v>
      </c>
      <c r="H7397" s="13">
        <v>9.5</v>
      </c>
      <c r="I7397" s="13" t="str">
        <f>IF(G7397="Male",VLOOKUP(H7397,'Shoe size conversion table'!$B$6:$D$22,2),VLOOKUP(H7397,'Shoe size conversion table'!$J$6:$L$22,2))</f>
        <v>42-43</v>
      </c>
      <c r="J7397" s="13">
        <f>IF(G7397="Male",VLOOKUP(H7397,'Shoe size conversion table'!$B$6:$D$22,3),VLOOKUP(H7397,'Shoe size conversion table'!$J$6:$L$22,3))</f>
        <v>9</v>
      </c>
      <c r="K7397" s="11">
        <v>189</v>
      </c>
      <c r="L7397" s="12">
        <v>0.1</v>
      </c>
      <c r="M7397" s="7">
        <f t="shared" si="346"/>
        <v>2015</v>
      </c>
      <c r="N7397" s="7">
        <f t="shared" si="347"/>
        <v>12</v>
      </c>
      <c r="O7397" s="30">
        <f t="shared" si="348"/>
        <v>170.1</v>
      </c>
    </row>
    <row r="7398" spans="2:15" x14ac:dyDescent="0.2">
      <c r="B7398" s="13">
        <v>59010</v>
      </c>
      <c r="C7398" s="14">
        <v>42355.196111111312</v>
      </c>
      <c r="D7398" s="7" t="s">
        <v>7</v>
      </c>
      <c r="E7398" s="13">
        <v>2195</v>
      </c>
      <c r="F7398" s="7" t="s">
        <v>47</v>
      </c>
      <c r="G7398" s="7" t="s">
        <v>12</v>
      </c>
      <c r="H7398" s="13">
        <v>8.5</v>
      </c>
      <c r="I7398" s="13">
        <f>IF(G7398="Male",VLOOKUP(H7398,'Shoe size conversion table'!$B$6:$D$22,2),VLOOKUP(H7398,'Shoe size conversion table'!$J$6:$L$22,2))</f>
        <v>39</v>
      </c>
      <c r="J7398" s="13">
        <f>IF(G7398="Male",VLOOKUP(H7398,'Shoe size conversion table'!$B$6:$D$22,3),VLOOKUP(H7398,'Shoe size conversion table'!$J$6:$L$22,3))</f>
        <v>6.5</v>
      </c>
      <c r="K7398" s="11">
        <v>199</v>
      </c>
      <c r="L7398" s="12">
        <v>0</v>
      </c>
      <c r="M7398" s="7">
        <f t="shared" si="346"/>
        <v>2015</v>
      </c>
      <c r="N7398" s="7">
        <f t="shared" si="347"/>
        <v>12</v>
      </c>
      <c r="O7398" s="30">
        <f t="shared" si="348"/>
        <v>199</v>
      </c>
    </row>
    <row r="7399" spans="2:15" x14ac:dyDescent="0.2">
      <c r="B7399" s="13">
        <v>59011</v>
      </c>
      <c r="C7399" s="14">
        <v>42355.196111111312</v>
      </c>
      <c r="D7399" s="7" t="s">
        <v>10</v>
      </c>
      <c r="E7399" s="13">
        <v>2204</v>
      </c>
      <c r="F7399" s="7" t="s">
        <v>35</v>
      </c>
      <c r="G7399" s="7" t="s">
        <v>11</v>
      </c>
      <c r="H7399" s="13">
        <v>10</v>
      </c>
      <c r="I7399" s="13">
        <f>IF(G7399="Male",VLOOKUP(H7399,'Shoe size conversion table'!$B$6:$D$22,2),VLOOKUP(H7399,'Shoe size conversion table'!$J$6:$L$22,2))</f>
        <v>43</v>
      </c>
      <c r="J7399" s="13">
        <f>IF(G7399="Male",VLOOKUP(H7399,'Shoe size conversion table'!$B$6:$D$22,3),VLOOKUP(H7399,'Shoe size conversion table'!$J$6:$L$22,3))</f>
        <v>9.5</v>
      </c>
      <c r="K7399" s="11">
        <v>199</v>
      </c>
      <c r="L7399" s="12">
        <v>0</v>
      </c>
      <c r="M7399" s="7">
        <f t="shared" si="346"/>
        <v>2015</v>
      </c>
      <c r="N7399" s="7">
        <f t="shared" si="347"/>
        <v>12</v>
      </c>
      <c r="O7399" s="30">
        <f t="shared" si="348"/>
        <v>199</v>
      </c>
    </row>
    <row r="7400" spans="2:15" x14ac:dyDescent="0.2">
      <c r="B7400" s="13">
        <v>59011</v>
      </c>
      <c r="C7400" s="14">
        <v>42355.196111111312</v>
      </c>
      <c r="D7400" s="7" t="s">
        <v>10</v>
      </c>
      <c r="E7400" s="13">
        <v>2163</v>
      </c>
      <c r="F7400" s="7" t="s">
        <v>35</v>
      </c>
      <c r="G7400" s="7" t="s">
        <v>11</v>
      </c>
      <c r="H7400" s="13">
        <v>10</v>
      </c>
      <c r="I7400" s="13">
        <f>IF(G7400="Male",VLOOKUP(H7400,'Shoe size conversion table'!$B$6:$D$22,2),VLOOKUP(H7400,'Shoe size conversion table'!$J$6:$L$22,2))</f>
        <v>43</v>
      </c>
      <c r="J7400" s="13">
        <f>IF(G7400="Male",VLOOKUP(H7400,'Shoe size conversion table'!$B$6:$D$22,3),VLOOKUP(H7400,'Shoe size conversion table'!$J$6:$L$22,3))</f>
        <v>9.5</v>
      </c>
      <c r="K7400" s="11">
        <v>189</v>
      </c>
      <c r="L7400" s="12">
        <v>0.1</v>
      </c>
      <c r="M7400" s="7">
        <f t="shared" si="346"/>
        <v>2015</v>
      </c>
      <c r="N7400" s="7">
        <f t="shared" si="347"/>
        <v>12</v>
      </c>
      <c r="O7400" s="30">
        <f t="shared" si="348"/>
        <v>170.1</v>
      </c>
    </row>
    <row r="7401" spans="2:15" x14ac:dyDescent="0.2">
      <c r="B7401" s="13">
        <v>59012</v>
      </c>
      <c r="C7401" s="14">
        <v>42355.366111111107</v>
      </c>
      <c r="D7401" s="7" t="s">
        <v>8</v>
      </c>
      <c r="E7401" s="13">
        <v>2170</v>
      </c>
      <c r="F7401" s="7" t="s">
        <v>37</v>
      </c>
      <c r="G7401" s="7" t="s">
        <v>12</v>
      </c>
      <c r="H7401" s="13">
        <v>11</v>
      </c>
      <c r="I7401" s="13" t="str">
        <f>IF(G7401="Male",VLOOKUP(H7401,'Shoe size conversion table'!$B$6:$D$22,2),VLOOKUP(H7401,'Shoe size conversion table'!$J$6:$L$22,2))</f>
        <v>41-42</v>
      </c>
      <c r="J7401" s="13">
        <f>IF(G7401="Male",VLOOKUP(H7401,'Shoe size conversion table'!$B$6:$D$22,3),VLOOKUP(H7401,'Shoe size conversion table'!$J$6:$L$22,3))</f>
        <v>9</v>
      </c>
      <c r="K7401" s="11">
        <v>159</v>
      </c>
      <c r="L7401" s="12">
        <v>0.5</v>
      </c>
      <c r="M7401" s="7">
        <f t="shared" si="346"/>
        <v>2015</v>
      </c>
      <c r="N7401" s="7">
        <f t="shared" si="347"/>
        <v>12</v>
      </c>
      <c r="O7401" s="30">
        <f t="shared" si="348"/>
        <v>79.5</v>
      </c>
    </row>
    <row r="7402" spans="2:15" x14ac:dyDescent="0.2">
      <c r="B7402" s="13">
        <v>59013</v>
      </c>
      <c r="C7402" s="14">
        <v>42355.366111111107</v>
      </c>
      <c r="D7402" s="7" t="s">
        <v>7</v>
      </c>
      <c r="E7402" s="13">
        <v>2214</v>
      </c>
      <c r="F7402" s="7" t="s">
        <v>48</v>
      </c>
      <c r="G7402" s="7" t="s">
        <v>12</v>
      </c>
      <c r="H7402" s="13">
        <v>8</v>
      </c>
      <c r="I7402" s="13" t="str">
        <f>IF(G7402="Male",VLOOKUP(H7402,'Shoe size conversion table'!$B$6:$D$22,2),VLOOKUP(H7402,'Shoe size conversion table'!$J$6:$L$22,2))</f>
        <v>38-39</v>
      </c>
      <c r="J7402" s="13">
        <f>IF(G7402="Male",VLOOKUP(H7402,'Shoe size conversion table'!$B$6:$D$22,3),VLOOKUP(H7402,'Shoe size conversion table'!$J$6:$L$22,3))</f>
        <v>6</v>
      </c>
      <c r="K7402" s="11">
        <v>189</v>
      </c>
      <c r="L7402" s="12">
        <v>0.2</v>
      </c>
      <c r="M7402" s="7">
        <f t="shared" si="346"/>
        <v>2015</v>
      </c>
      <c r="N7402" s="7">
        <f t="shared" si="347"/>
        <v>12</v>
      </c>
      <c r="O7402" s="30">
        <f t="shared" si="348"/>
        <v>151.20000000000002</v>
      </c>
    </row>
    <row r="7403" spans="2:15" x14ac:dyDescent="0.2">
      <c r="B7403" s="13">
        <v>59014</v>
      </c>
      <c r="C7403" s="14">
        <v>42355.386111111206</v>
      </c>
      <c r="D7403" s="7" t="s">
        <v>10</v>
      </c>
      <c r="E7403" s="13">
        <v>2149</v>
      </c>
      <c r="F7403" s="7" t="s">
        <v>36</v>
      </c>
      <c r="G7403" s="7" t="s">
        <v>12</v>
      </c>
      <c r="H7403" s="13">
        <v>7</v>
      </c>
      <c r="I7403" s="13" t="str">
        <f>IF(G7403="Male",VLOOKUP(H7403,'Shoe size conversion table'!$B$6:$D$22,2),VLOOKUP(H7403,'Shoe size conversion table'!$J$6:$L$22,2))</f>
        <v>37-38</v>
      </c>
      <c r="J7403" s="13">
        <f>IF(G7403="Male",VLOOKUP(H7403,'Shoe size conversion table'!$B$6:$D$22,3),VLOOKUP(H7403,'Shoe size conversion table'!$J$6:$L$22,3))</f>
        <v>5</v>
      </c>
      <c r="K7403" s="11">
        <v>199</v>
      </c>
      <c r="L7403" s="12">
        <v>0.1</v>
      </c>
      <c r="M7403" s="7">
        <f t="shared" si="346"/>
        <v>2015</v>
      </c>
      <c r="N7403" s="7">
        <f t="shared" si="347"/>
        <v>12</v>
      </c>
      <c r="O7403" s="30">
        <f t="shared" si="348"/>
        <v>179.1</v>
      </c>
    </row>
    <row r="7404" spans="2:15" x14ac:dyDescent="0.2">
      <c r="B7404" s="13">
        <v>59015</v>
      </c>
      <c r="C7404" s="14">
        <v>42355.386111111206</v>
      </c>
      <c r="D7404" s="7" t="s">
        <v>8</v>
      </c>
      <c r="E7404" s="13">
        <v>2231</v>
      </c>
      <c r="F7404" s="7" t="s">
        <v>37</v>
      </c>
      <c r="G7404" s="7" t="s">
        <v>11</v>
      </c>
      <c r="H7404" s="13">
        <v>11.5</v>
      </c>
      <c r="I7404" s="13" t="str">
        <f>IF(G7404="Male",VLOOKUP(H7404,'Shoe size conversion table'!$B$6:$D$22,2),VLOOKUP(H7404,'Shoe size conversion table'!$J$6:$L$22,2))</f>
        <v>44-45</v>
      </c>
      <c r="J7404" s="13">
        <f>IF(G7404="Male",VLOOKUP(H7404,'Shoe size conversion table'!$B$6:$D$22,3),VLOOKUP(H7404,'Shoe size conversion table'!$J$6:$L$22,3))</f>
        <v>11</v>
      </c>
      <c r="K7404" s="11">
        <v>129</v>
      </c>
      <c r="L7404" s="12">
        <v>0.1</v>
      </c>
      <c r="M7404" s="7">
        <f t="shared" si="346"/>
        <v>2015</v>
      </c>
      <c r="N7404" s="7">
        <f t="shared" si="347"/>
        <v>12</v>
      </c>
      <c r="O7404" s="30">
        <f t="shared" si="348"/>
        <v>116.10000000000001</v>
      </c>
    </row>
    <row r="7405" spans="2:15" x14ac:dyDescent="0.2">
      <c r="B7405" s="13">
        <v>59016</v>
      </c>
      <c r="C7405" s="14">
        <v>42355.406111111108</v>
      </c>
      <c r="D7405" s="7" t="s">
        <v>8</v>
      </c>
      <c r="E7405" s="13">
        <v>2239</v>
      </c>
      <c r="F7405" s="7" t="s">
        <v>42</v>
      </c>
      <c r="G7405" s="7" t="s">
        <v>11</v>
      </c>
      <c r="H7405" s="13">
        <v>11.5</v>
      </c>
      <c r="I7405" s="13" t="str">
        <f>IF(G7405="Male",VLOOKUP(H7405,'Shoe size conversion table'!$B$6:$D$22,2),VLOOKUP(H7405,'Shoe size conversion table'!$J$6:$L$22,2))</f>
        <v>44-45</v>
      </c>
      <c r="J7405" s="13">
        <f>IF(G7405="Male",VLOOKUP(H7405,'Shoe size conversion table'!$B$6:$D$22,3),VLOOKUP(H7405,'Shoe size conversion table'!$J$6:$L$22,3))</f>
        <v>11</v>
      </c>
      <c r="K7405" s="11">
        <v>139</v>
      </c>
      <c r="L7405" s="12">
        <v>0.5</v>
      </c>
      <c r="M7405" s="7">
        <f t="shared" si="346"/>
        <v>2015</v>
      </c>
      <c r="N7405" s="7">
        <f t="shared" si="347"/>
        <v>12</v>
      </c>
      <c r="O7405" s="30">
        <f t="shared" si="348"/>
        <v>69.5</v>
      </c>
    </row>
    <row r="7406" spans="2:15" x14ac:dyDescent="0.2">
      <c r="B7406" s="13">
        <v>59017</v>
      </c>
      <c r="C7406" s="14">
        <v>42355.456111111111</v>
      </c>
      <c r="D7406" s="7" t="s">
        <v>10</v>
      </c>
      <c r="E7406" s="13">
        <v>2208</v>
      </c>
      <c r="F7406" s="7" t="s">
        <v>34</v>
      </c>
      <c r="G7406" s="7" t="s">
        <v>11</v>
      </c>
      <c r="H7406" s="13">
        <v>9.5</v>
      </c>
      <c r="I7406" s="13" t="str">
        <f>IF(G7406="Male",VLOOKUP(H7406,'Shoe size conversion table'!$B$6:$D$22,2),VLOOKUP(H7406,'Shoe size conversion table'!$J$6:$L$22,2))</f>
        <v>42-43</v>
      </c>
      <c r="J7406" s="13">
        <f>IF(G7406="Male",VLOOKUP(H7406,'Shoe size conversion table'!$B$6:$D$22,3),VLOOKUP(H7406,'Shoe size conversion table'!$J$6:$L$22,3))</f>
        <v>9</v>
      </c>
      <c r="K7406" s="11">
        <v>159</v>
      </c>
      <c r="L7406" s="12">
        <v>0</v>
      </c>
      <c r="M7406" s="7">
        <f t="shared" si="346"/>
        <v>2015</v>
      </c>
      <c r="N7406" s="7">
        <f t="shared" si="347"/>
        <v>12</v>
      </c>
      <c r="O7406" s="30">
        <f t="shared" si="348"/>
        <v>159</v>
      </c>
    </row>
    <row r="7407" spans="2:15" x14ac:dyDescent="0.2">
      <c r="B7407" s="13">
        <v>59018</v>
      </c>
      <c r="C7407" s="14">
        <v>42355.546111111311</v>
      </c>
      <c r="D7407" s="7" t="s">
        <v>10</v>
      </c>
      <c r="E7407" s="13">
        <v>2234</v>
      </c>
      <c r="F7407" s="7" t="s">
        <v>35</v>
      </c>
      <c r="G7407" s="7" t="s">
        <v>11</v>
      </c>
      <c r="H7407" s="13">
        <v>8</v>
      </c>
      <c r="I7407" s="13">
        <f>IF(G7407="Male",VLOOKUP(H7407,'Shoe size conversion table'!$B$6:$D$22,2),VLOOKUP(H7407,'Shoe size conversion table'!$J$6:$L$22,2))</f>
        <v>41</v>
      </c>
      <c r="J7407" s="13">
        <f>IF(G7407="Male",VLOOKUP(H7407,'Shoe size conversion table'!$B$6:$D$22,3),VLOOKUP(H7407,'Shoe size conversion table'!$J$6:$L$22,3))</f>
        <v>7.5</v>
      </c>
      <c r="K7407" s="11">
        <v>189</v>
      </c>
      <c r="L7407" s="12">
        <v>0</v>
      </c>
      <c r="M7407" s="7">
        <f t="shared" si="346"/>
        <v>2015</v>
      </c>
      <c r="N7407" s="7">
        <f t="shared" si="347"/>
        <v>12</v>
      </c>
      <c r="O7407" s="30">
        <f t="shared" si="348"/>
        <v>189</v>
      </c>
    </row>
    <row r="7408" spans="2:15" x14ac:dyDescent="0.2">
      <c r="B7408" s="13">
        <v>59019</v>
      </c>
      <c r="C7408" s="14">
        <v>42355.586111111203</v>
      </c>
      <c r="D7408" s="7" t="s">
        <v>8</v>
      </c>
      <c r="E7408" s="13">
        <v>2222</v>
      </c>
      <c r="F7408" s="7" t="s">
        <v>40</v>
      </c>
      <c r="G7408" s="7" t="s">
        <v>12</v>
      </c>
      <c r="H7408" s="13">
        <v>9</v>
      </c>
      <c r="I7408" s="13" t="str">
        <f>IF(G7408="Male",VLOOKUP(H7408,'Shoe size conversion table'!$B$6:$D$22,2),VLOOKUP(H7408,'Shoe size conversion table'!$J$6:$L$22,2))</f>
        <v>39-40</v>
      </c>
      <c r="J7408" s="13">
        <f>IF(G7408="Male",VLOOKUP(H7408,'Shoe size conversion table'!$B$6:$D$22,3),VLOOKUP(H7408,'Shoe size conversion table'!$J$6:$L$22,3))</f>
        <v>7</v>
      </c>
      <c r="K7408" s="11">
        <v>199</v>
      </c>
      <c r="L7408" s="12">
        <v>0.1</v>
      </c>
      <c r="M7408" s="7">
        <f t="shared" si="346"/>
        <v>2015</v>
      </c>
      <c r="N7408" s="7">
        <f t="shared" si="347"/>
        <v>12</v>
      </c>
      <c r="O7408" s="30">
        <f t="shared" si="348"/>
        <v>179.1</v>
      </c>
    </row>
    <row r="7409" spans="2:15" x14ac:dyDescent="0.2">
      <c r="B7409" s="13">
        <v>59020</v>
      </c>
      <c r="C7409" s="14">
        <v>42355.606111111258</v>
      </c>
      <c r="D7409" s="7" t="s">
        <v>10</v>
      </c>
      <c r="E7409" s="13">
        <v>2193</v>
      </c>
      <c r="F7409" s="7" t="s">
        <v>34</v>
      </c>
      <c r="G7409" s="7" t="s">
        <v>11</v>
      </c>
      <c r="H7409" s="13">
        <v>9</v>
      </c>
      <c r="I7409" s="13">
        <f>IF(G7409="Male",VLOOKUP(H7409,'Shoe size conversion table'!$B$6:$D$22,2),VLOOKUP(H7409,'Shoe size conversion table'!$J$6:$L$22,2))</f>
        <v>42</v>
      </c>
      <c r="J7409" s="13">
        <f>IF(G7409="Male",VLOOKUP(H7409,'Shoe size conversion table'!$B$6:$D$22,3),VLOOKUP(H7409,'Shoe size conversion table'!$J$6:$L$22,3))</f>
        <v>8.5</v>
      </c>
      <c r="K7409" s="11">
        <v>189</v>
      </c>
      <c r="L7409" s="12">
        <v>0</v>
      </c>
      <c r="M7409" s="7">
        <f t="shared" si="346"/>
        <v>2015</v>
      </c>
      <c r="N7409" s="7">
        <f t="shared" si="347"/>
        <v>12</v>
      </c>
      <c r="O7409" s="30">
        <f t="shared" si="348"/>
        <v>189</v>
      </c>
    </row>
    <row r="7410" spans="2:15" x14ac:dyDescent="0.2">
      <c r="B7410" s="13">
        <v>59021</v>
      </c>
      <c r="C7410" s="14">
        <v>42355.626111111203</v>
      </c>
      <c r="D7410" s="7" t="s">
        <v>7</v>
      </c>
      <c r="E7410" s="13">
        <v>2166</v>
      </c>
      <c r="F7410" s="7" t="s">
        <v>51</v>
      </c>
      <c r="G7410" s="7" t="s">
        <v>11</v>
      </c>
      <c r="H7410" s="13">
        <v>11</v>
      </c>
      <c r="I7410" s="13">
        <f>IF(G7410="Male",VLOOKUP(H7410,'Shoe size conversion table'!$B$6:$D$22,2),VLOOKUP(H7410,'Shoe size conversion table'!$J$6:$L$22,2))</f>
        <v>44</v>
      </c>
      <c r="J7410" s="13">
        <f>IF(G7410="Male",VLOOKUP(H7410,'Shoe size conversion table'!$B$6:$D$22,3),VLOOKUP(H7410,'Shoe size conversion table'!$J$6:$L$22,3))</f>
        <v>10.5</v>
      </c>
      <c r="K7410" s="11">
        <v>129</v>
      </c>
      <c r="L7410" s="12">
        <v>0</v>
      </c>
      <c r="M7410" s="7">
        <f t="shared" si="346"/>
        <v>2015</v>
      </c>
      <c r="N7410" s="7">
        <f t="shared" si="347"/>
        <v>12</v>
      </c>
      <c r="O7410" s="30">
        <f t="shared" si="348"/>
        <v>129</v>
      </c>
    </row>
    <row r="7411" spans="2:15" x14ac:dyDescent="0.2">
      <c r="B7411" s="13">
        <v>59022</v>
      </c>
      <c r="C7411" s="14">
        <v>42355.676111111206</v>
      </c>
      <c r="D7411" s="7" t="s">
        <v>9</v>
      </c>
      <c r="E7411" s="13">
        <v>2159</v>
      </c>
      <c r="F7411" s="7" t="s">
        <v>62</v>
      </c>
      <c r="G7411" s="7" t="s">
        <v>11</v>
      </c>
      <c r="H7411" s="13">
        <v>9.5</v>
      </c>
      <c r="I7411" s="13" t="str">
        <f>IF(G7411="Male",VLOOKUP(H7411,'Shoe size conversion table'!$B$6:$D$22,2),VLOOKUP(H7411,'Shoe size conversion table'!$J$6:$L$22,2))</f>
        <v>42-43</v>
      </c>
      <c r="J7411" s="13">
        <f>IF(G7411="Male",VLOOKUP(H7411,'Shoe size conversion table'!$B$6:$D$22,3),VLOOKUP(H7411,'Shoe size conversion table'!$J$6:$L$22,3))</f>
        <v>9</v>
      </c>
      <c r="K7411" s="11">
        <v>179</v>
      </c>
      <c r="L7411" s="12">
        <v>0</v>
      </c>
      <c r="M7411" s="7">
        <f t="shared" si="346"/>
        <v>2015</v>
      </c>
      <c r="N7411" s="7">
        <f t="shared" si="347"/>
        <v>12</v>
      </c>
      <c r="O7411" s="30">
        <f t="shared" si="348"/>
        <v>179</v>
      </c>
    </row>
    <row r="7412" spans="2:15" x14ac:dyDescent="0.2">
      <c r="B7412" s="13">
        <v>59023</v>
      </c>
      <c r="C7412" s="14">
        <v>42355.716111111258</v>
      </c>
      <c r="D7412" s="7" t="s">
        <v>7</v>
      </c>
      <c r="E7412" s="13">
        <v>2226</v>
      </c>
      <c r="F7412" s="7" t="s">
        <v>48</v>
      </c>
      <c r="G7412" s="7" t="s">
        <v>12</v>
      </c>
      <c r="H7412" s="13">
        <v>8</v>
      </c>
      <c r="I7412" s="13" t="str">
        <f>IF(G7412="Male",VLOOKUP(H7412,'Shoe size conversion table'!$B$6:$D$22,2),VLOOKUP(H7412,'Shoe size conversion table'!$J$6:$L$22,2))</f>
        <v>38-39</v>
      </c>
      <c r="J7412" s="13">
        <f>IF(G7412="Male",VLOOKUP(H7412,'Shoe size conversion table'!$B$6:$D$22,3),VLOOKUP(H7412,'Shoe size conversion table'!$J$6:$L$22,3))</f>
        <v>6</v>
      </c>
      <c r="K7412" s="11">
        <v>179</v>
      </c>
      <c r="L7412" s="12">
        <v>0</v>
      </c>
      <c r="M7412" s="7">
        <f t="shared" si="346"/>
        <v>2015</v>
      </c>
      <c r="N7412" s="7">
        <f t="shared" si="347"/>
        <v>12</v>
      </c>
      <c r="O7412" s="30">
        <f t="shared" si="348"/>
        <v>179</v>
      </c>
    </row>
    <row r="7413" spans="2:15" x14ac:dyDescent="0.2">
      <c r="B7413" s="13">
        <v>59024</v>
      </c>
      <c r="C7413" s="14">
        <v>42355.716111111258</v>
      </c>
      <c r="D7413" s="7" t="s">
        <v>10</v>
      </c>
      <c r="E7413" s="13">
        <v>2240</v>
      </c>
      <c r="F7413" s="7" t="s">
        <v>35</v>
      </c>
      <c r="G7413" s="7" t="s">
        <v>11</v>
      </c>
      <c r="H7413" s="13">
        <v>9.5</v>
      </c>
      <c r="I7413" s="13" t="str">
        <f>IF(G7413="Male",VLOOKUP(H7413,'Shoe size conversion table'!$B$6:$D$22,2),VLOOKUP(H7413,'Shoe size conversion table'!$J$6:$L$22,2))</f>
        <v>42-43</v>
      </c>
      <c r="J7413" s="13">
        <f>IF(G7413="Male",VLOOKUP(H7413,'Shoe size conversion table'!$B$6:$D$22,3),VLOOKUP(H7413,'Shoe size conversion table'!$J$6:$L$22,3))</f>
        <v>9</v>
      </c>
      <c r="K7413" s="11">
        <v>129</v>
      </c>
      <c r="L7413" s="12">
        <v>0</v>
      </c>
      <c r="M7413" s="7">
        <f t="shared" si="346"/>
        <v>2015</v>
      </c>
      <c r="N7413" s="7">
        <f t="shared" si="347"/>
        <v>12</v>
      </c>
      <c r="O7413" s="30">
        <f t="shared" si="348"/>
        <v>129</v>
      </c>
    </row>
    <row r="7414" spans="2:15" x14ac:dyDescent="0.2">
      <c r="B7414" s="13">
        <v>59025</v>
      </c>
      <c r="C7414" s="14">
        <v>42355.786111111258</v>
      </c>
      <c r="D7414" s="7" t="s">
        <v>7</v>
      </c>
      <c r="E7414" s="13">
        <v>2204</v>
      </c>
      <c r="F7414" s="7" t="s">
        <v>49</v>
      </c>
      <c r="G7414" s="7" t="s">
        <v>11</v>
      </c>
      <c r="H7414" s="13">
        <v>11</v>
      </c>
      <c r="I7414" s="13">
        <f>IF(G7414="Male",VLOOKUP(H7414,'Shoe size conversion table'!$B$6:$D$22,2),VLOOKUP(H7414,'Shoe size conversion table'!$J$6:$L$22,2))</f>
        <v>44</v>
      </c>
      <c r="J7414" s="13">
        <f>IF(G7414="Male",VLOOKUP(H7414,'Shoe size conversion table'!$B$6:$D$22,3),VLOOKUP(H7414,'Shoe size conversion table'!$J$6:$L$22,3))</f>
        <v>10.5</v>
      </c>
      <c r="K7414" s="11">
        <v>129</v>
      </c>
      <c r="L7414" s="12">
        <v>0</v>
      </c>
      <c r="M7414" s="7">
        <f t="shared" si="346"/>
        <v>2015</v>
      </c>
      <c r="N7414" s="7">
        <f t="shared" si="347"/>
        <v>12</v>
      </c>
      <c r="O7414" s="30">
        <f t="shared" si="348"/>
        <v>129</v>
      </c>
    </row>
    <row r="7415" spans="2:15" x14ac:dyDescent="0.2">
      <c r="B7415" s="13">
        <v>59026</v>
      </c>
      <c r="C7415" s="14">
        <v>42355.786111111258</v>
      </c>
      <c r="D7415" s="7" t="s">
        <v>8</v>
      </c>
      <c r="E7415" s="13">
        <v>2200</v>
      </c>
      <c r="F7415" s="7" t="s">
        <v>38</v>
      </c>
      <c r="G7415" s="7" t="s">
        <v>11</v>
      </c>
      <c r="H7415" s="13">
        <v>11</v>
      </c>
      <c r="I7415" s="13">
        <f>IF(G7415="Male",VLOOKUP(H7415,'Shoe size conversion table'!$B$6:$D$22,2),VLOOKUP(H7415,'Shoe size conversion table'!$J$6:$L$22,2))</f>
        <v>44</v>
      </c>
      <c r="J7415" s="13">
        <f>IF(G7415="Male",VLOOKUP(H7415,'Shoe size conversion table'!$B$6:$D$22,3),VLOOKUP(H7415,'Shoe size conversion table'!$J$6:$L$22,3))</f>
        <v>10.5</v>
      </c>
      <c r="K7415" s="11">
        <v>129</v>
      </c>
      <c r="L7415" s="12">
        <v>0</v>
      </c>
      <c r="M7415" s="7">
        <f t="shared" si="346"/>
        <v>2015</v>
      </c>
      <c r="N7415" s="7">
        <f t="shared" si="347"/>
        <v>12</v>
      </c>
      <c r="O7415" s="30">
        <f t="shared" si="348"/>
        <v>129</v>
      </c>
    </row>
    <row r="7416" spans="2:15" x14ac:dyDescent="0.2">
      <c r="B7416" s="13">
        <v>59027</v>
      </c>
      <c r="C7416" s="14">
        <v>42355.846111111212</v>
      </c>
      <c r="D7416" s="7" t="s">
        <v>10</v>
      </c>
      <c r="E7416" s="13">
        <v>2224</v>
      </c>
      <c r="F7416" s="7" t="s">
        <v>35</v>
      </c>
      <c r="G7416" s="7" t="s">
        <v>12</v>
      </c>
      <c r="H7416" s="13">
        <v>8</v>
      </c>
      <c r="I7416" s="13" t="str">
        <f>IF(G7416="Male",VLOOKUP(H7416,'Shoe size conversion table'!$B$6:$D$22,2),VLOOKUP(H7416,'Shoe size conversion table'!$J$6:$L$22,2))</f>
        <v>38-39</v>
      </c>
      <c r="J7416" s="13">
        <f>IF(G7416="Male",VLOOKUP(H7416,'Shoe size conversion table'!$B$6:$D$22,3),VLOOKUP(H7416,'Shoe size conversion table'!$J$6:$L$22,3))</f>
        <v>6</v>
      </c>
      <c r="K7416" s="11">
        <v>159</v>
      </c>
      <c r="L7416" s="12">
        <v>0</v>
      </c>
      <c r="M7416" s="7">
        <f t="shared" si="346"/>
        <v>2015</v>
      </c>
      <c r="N7416" s="7">
        <f t="shared" si="347"/>
        <v>12</v>
      </c>
      <c r="O7416" s="30">
        <f t="shared" si="348"/>
        <v>159</v>
      </c>
    </row>
    <row r="7417" spans="2:15" x14ac:dyDescent="0.2">
      <c r="B7417" s="13">
        <v>59028</v>
      </c>
      <c r="C7417" s="14">
        <v>42355.946111111312</v>
      </c>
      <c r="D7417" s="7" t="s">
        <v>7</v>
      </c>
      <c r="E7417" s="13">
        <v>2149</v>
      </c>
      <c r="F7417" s="7" t="s">
        <v>43</v>
      </c>
      <c r="G7417" s="7" t="s">
        <v>11</v>
      </c>
      <c r="H7417" s="13">
        <v>11</v>
      </c>
      <c r="I7417" s="13">
        <f>IF(G7417="Male",VLOOKUP(H7417,'Shoe size conversion table'!$B$6:$D$22,2),VLOOKUP(H7417,'Shoe size conversion table'!$J$6:$L$22,2))</f>
        <v>44</v>
      </c>
      <c r="J7417" s="13">
        <f>IF(G7417="Male",VLOOKUP(H7417,'Shoe size conversion table'!$B$6:$D$22,3),VLOOKUP(H7417,'Shoe size conversion table'!$J$6:$L$22,3))</f>
        <v>10.5</v>
      </c>
      <c r="K7417" s="11">
        <v>159</v>
      </c>
      <c r="L7417" s="12">
        <v>0</v>
      </c>
      <c r="M7417" s="7">
        <f t="shared" si="346"/>
        <v>2015</v>
      </c>
      <c r="N7417" s="7">
        <f t="shared" si="347"/>
        <v>12</v>
      </c>
      <c r="O7417" s="30">
        <f t="shared" si="348"/>
        <v>159</v>
      </c>
    </row>
    <row r="7418" spans="2:15" x14ac:dyDescent="0.2">
      <c r="B7418" s="13">
        <v>59029</v>
      </c>
      <c r="C7418" s="14">
        <v>42356.026111111314</v>
      </c>
      <c r="D7418" s="7" t="s">
        <v>10</v>
      </c>
      <c r="E7418" s="13">
        <v>2229</v>
      </c>
      <c r="F7418" s="7" t="s">
        <v>35</v>
      </c>
      <c r="G7418" s="7" t="s">
        <v>11</v>
      </c>
      <c r="H7418" s="13">
        <v>9.5</v>
      </c>
      <c r="I7418" s="13" t="str">
        <f>IF(G7418="Male",VLOOKUP(H7418,'Shoe size conversion table'!$B$6:$D$22,2),VLOOKUP(H7418,'Shoe size conversion table'!$J$6:$L$22,2))</f>
        <v>42-43</v>
      </c>
      <c r="J7418" s="13">
        <f>IF(G7418="Male",VLOOKUP(H7418,'Shoe size conversion table'!$B$6:$D$22,3),VLOOKUP(H7418,'Shoe size conversion table'!$J$6:$L$22,3))</f>
        <v>9</v>
      </c>
      <c r="K7418" s="11">
        <v>159</v>
      </c>
      <c r="L7418" s="12">
        <v>0</v>
      </c>
      <c r="M7418" s="7">
        <f t="shared" si="346"/>
        <v>2015</v>
      </c>
      <c r="N7418" s="7">
        <f t="shared" si="347"/>
        <v>12</v>
      </c>
      <c r="O7418" s="30">
        <f t="shared" si="348"/>
        <v>159</v>
      </c>
    </row>
    <row r="7419" spans="2:15" x14ac:dyDescent="0.2">
      <c r="B7419" s="13">
        <v>59030</v>
      </c>
      <c r="C7419" s="14">
        <v>42356.156111111108</v>
      </c>
      <c r="D7419" s="7" t="s">
        <v>10</v>
      </c>
      <c r="E7419" s="13">
        <v>2234</v>
      </c>
      <c r="F7419" s="7" t="s">
        <v>34</v>
      </c>
      <c r="G7419" s="7" t="s">
        <v>12</v>
      </c>
      <c r="H7419" s="13">
        <v>8.5</v>
      </c>
      <c r="I7419" s="13">
        <f>IF(G7419="Male",VLOOKUP(H7419,'Shoe size conversion table'!$B$6:$D$22,2),VLOOKUP(H7419,'Shoe size conversion table'!$J$6:$L$22,2))</f>
        <v>39</v>
      </c>
      <c r="J7419" s="13">
        <f>IF(G7419="Male",VLOOKUP(H7419,'Shoe size conversion table'!$B$6:$D$22,3),VLOOKUP(H7419,'Shoe size conversion table'!$J$6:$L$22,3))</f>
        <v>6.5</v>
      </c>
      <c r="K7419" s="11">
        <v>139</v>
      </c>
      <c r="L7419" s="12">
        <v>0</v>
      </c>
      <c r="M7419" s="7">
        <f t="shared" si="346"/>
        <v>2015</v>
      </c>
      <c r="N7419" s="7">
        <f t="shared" si="347"/>
        <v>12</v>
      </c>
      <c r="O7419" s="30">
        <f t="shared" si="348"/>
        <v>139</v>
      </c>
    </row>
    <row r="7420" spans="2:15" x14ac:dyDescent="0.2">
      <c r="B7420" s="13">
        <v>59031</v>
      </c>
      <c r="C7420" s="14">
        <v>42356.366111111107</v>
      </c>
      <c r="D7420" s="7" t="s">
        <v>7</v>
      </c>
      <c r="E7420" s="13">
        <v>2163</v>
      </c>
      <c r="F7420" s="7" t="s">
        <v>50</v>
      </c>
      <c r="G7420" s="7" t="s">
        <v>12</v>
      </c>
      <c r="H7420" s="13">
        <v>7</v>
      </c>
      <c r="I7420" s="13" t="str">
        <f>IF(G7420="Male",VLOOKUP(H7420,'Shoe size conversion table'!$B$6:$D$22,2),VLOOKUP(H7420,'Shoe size conversion table'!$J$6:$L$22,2))</f>
        <v>37-38</v>
      </c>
      <c r="J7420" s="13">
        <f>IF(G7420="Male",VLOOKUP(H7420,'Shoe size conversion table'!$B$6:$D$22,3),VLOOKUP(H7420,'Shoe size conversion table'!$J$6:$L$22,3))</f>
        <v>5</v>
      </c>
      <c r="K7420" s="11">
        <v>159</v>
      </c>
      <c r="L7420" s="12">
        <v>0</v>
      </c>
      <c r="M7420" s="7">
        <f t="shared" si="346"/>
        <v>2015</v>
      </c>
      <c r="N7420" s="7">
        <f t="shared" si="347"/>
        <v>12</v>
      </c>
      <c r="O7420" s="30">
        <f t="shared" si="348"/>
        <v>159</v>
      </c>
    </row>
    <row r="7421" spans="2:15" x14ac:dyDescent="0.2">
      <c r="B7421" s="13">
        <v>59031</v>
      </c>
      <c r="C7421" s="14">
        <v>42356.366111111107</v>
      </c>
      <c r="D7421" s="7" t="s">
        <v>7</v>
      </c>
      <c r="E7421" s="13">
        <v>2239</v>
      </c>
      <c r="F7421" s="7" t="s">
        <v>44</v>
      </c>
      <c r="G7421" s="7" t="s">
        <v>12</v>
      </c>
      <c r="H7421" s="13">
        <v>8</v>
      </c>
      <c r="I7421" s="13" t="str">
        <f>IF(G7421="Male",VLOOKUP(H7421,'Shoe size conversion table'!$B$6:$D$22,2),VLOOKUP(H7421,'Shoe size conversion table'!$J$6:$L$22,2))</f>
        <v>38-39</v>
      </c>
      <c r="J7421" s="13">
        <f>IF(G7421="Male",VLOOKUP(H7421,'Shoe size conversion table'!$B$6:$D$22,3),VLOOKUP(H7421,'Shoe size conversion table'!$J$6:$L$22,3))</f>
        <v>6</v>
      </c>
      <c r="K7421" s="11">
        <v>189</v>
      </c>
      <c r="L7421" s="12">
        <v>0.5</v>
      </c>
      <c r="M7421" s="7">
        <f t="shared" si="346"/>
        <v>2015</v>
      </c>
      <c r="N7421" s="7">
        <f t="shared" si="347"/>
        <v>12</v>
      </c>
      <c r="O7421" s="30">
        <f t="shared" si="348"/>
        <v>94.5</v>
      </c>
    </row>
    <row r="7422" spans="2:15" x14ac:dyDescent="0.2">
      <c r="B7422" s="13">
        <v>59031</v>
      </c>
      <c r="C7422" s="14">
        <v>42356.366111111107</v>
      </c>
      <c r="D7422" s="7" t="s">
        <v>7</v>
      </c>
      <c r="E7422" s="13">
        <v>2242</v>
      </c>
      <c r="F7422" s="7" t="s">
        <v>47</v>
      </c>
      <c r="G7422" s="7" t="s">
        <v>11</v>
      </c>
      <c r="H7422" s="13">
        <v>9.5</v>
      </c>
      <c r="I7422" s="13" t="str">
        <f>IF(G7422="Male",VLOOKUP(H7422,'Shoe size conversion table'!$B$6:$D$22,2),VLOOKUP(H7422,'Shoe size conversion table'!$J$6:$L$22,2))</f>
        <v>42-43</v>
      </c>
      <c r="J7422" s="13">
        <f>IF(G7422="Male",VLOOKUP(H7422,'Shoe size conversion table'!$B$6:$D$22,3),VLOOKUP(H7422,'Shoe size conversion table'!$J$6:$L$22,3))</f>
        <v>9</v>
      </c>
      <c r="K7422" s="11">
        <v>189</v>
      </c>
      <c r="L7422" s="12">
        <v>0</v>
      </c>
      <c r="M7422" s="7">
        <f t="shared" si="346"/>
        <v>2015</v>
      </c>
      <c r="N7422" s="7">
        <f t="shared" si="347"/>
        <v>12</v>
      </c>
      <c r="O7422" s="30">
        <f t="shared" si="348"/>
        <v>189</v>
      </c>
    </row>
    <row r="7423" spans="2:15" x14ac:dyDescent="0.2">
      <c r="B7423" s="13">
        <v>59032</v>
      </c>
      <c r="C7423" s="14">
        <v>42356.386111111206</v>
      </c>
      <c r="D7423" s="7" t="s">
        <v>8</v>
      </c>
      <c r="E7423" s="13">
        <v>2231</v>
      </c>
      <c r="F7423" s="7" t="s">
        <v>37</v>
      </c>
      <c r="G7423" s="7" t="s">
        <v>11</v>
      </c>
      <c r="H7423" s="13">
        <v>11.5</v>
      </c>
      <c r="I7423" s="13" t="str">
        <f>IF(G7423="Male",VLOOKUP(H7423,'Shoe size conversion table'!$B$6:$D$22,2),VLOOKUP(H7423,'Shoe size conversion table'!$J$6:$L$22,2))</f>
        <v>44-45</v>
      </c>
      <c r="J7423" s="13">
        <f>IF(G7423="Male",VLOOKUP(H7423,'Shoe size conversion table'!$B$6:$D$22,3),VLOOKUP(H7423,'Shoe size conversion table'!$J$6:$L$22,3))</f>
        <v>11</v>
      </c>
      <c r="K7423" s="11">
        <v>129</v>
      </c>
      <c r="L7423" s="12">
        <v>0.1</v>
      </c>
      <c r="M7423" s="7">
        <f t="shared" si="346"/>
        <v>2015</v>
      </c>
      <c r="N7423" s="7">
        <f t="shared" si="347"/>
        <v>12</v>
      </c>
      <c r="O7423" s="30">
        <f t="shared" si="348"/>
        <v>116.10000000000001</v>
      </c>
    </row>
    <row r="7424" spans="2:15" x14ac:dyDescent="0.2">
      <c r="B7424" s="13">
        <v>59033</v>
      </c>
      <c r="C7424" s="14">
        <v>42356.456111111111</v>
      </c>
      <c r="D7424" s="7" t="s">
        <v>10</v>
      </c>
      <c r="E7424" s="13">
        <v>2153</v>
      </c>
      <c r="F7424" s="7" t="s">
        <v>34</v>
      </c>
      <c r="G7424" s="7" t="s">
        <v>11</v>
      </c>
      <c r="H7424" s="13">
        <v>10.5</v>
      </c>
      <c r="I7424" s="13" t="str">
        <f>IF(G7424="Male",VLOOKUP(H7424,'Shoe size conversion table'!$B$6:$D$22,2),VLOOKUP(H7424,'Shoe size conversion table'!$J$6:$L$22,2))</f>
        <v>43-44</v>
      </c>
      <c r="J7424" s="13">
        <f>IF(G7424="Male",VLOOKUP(H7424,'Shoe size conversion table'!$B$6:$D$22,3),VLOOKUP(H7424,'Shoe size conversion table'!$J$6:$L$22,3))</f>
        <v>10</v>
      </c>
      <c r="K7424" s="11">
        <v>159</v>
      </c>
      <c r="L7424" s="12">
        <v>0</v>
      </c>
      <c r="M7424" s="7">
        <f t="shared" si="346"/>
        <v>2015</v>
      </c>
      <c r="N7424" s="7">
        <f t="shared" si="347"/>
        <v>12</v>
      </c>
      <c r="O7424" s="30">
        <f t="shared" si="348"/>
        <v>159</v>
      </c>
    </row>
    <row r="7425" spans="2:15" x14ac:dyDescent="0.2">
      <c r="B7425" s="13">
        <v>59034</v>
      </c>
      <c r="C7425" s="14">
        <v>42356.546111111311</v>
      </c>
      <c r="D7425" s="7" t="s">
        <v>7</v>
      </c>
      <c r="E7425" s="13">
        <v>2231</v>
      </c>
      <c r="F7425" s="7" t="s">
        <v>57</v>
      </c>
      <c r="G7425" s="7" t="s">
        <v>12</v>
      </c>
      <c r="H7425" s="13">
        <v>8</v>
      </c>
      <c r="I7425" s="13" t="str">
        <f>IF(G7425="Male",VLOOKUP(H7425,'Shoe size conversion table'!$B$6:$D$22,2),VLOOKUP(H7425,'Shoe size conversion table'!$J$6:$L$22,2))</f>
        <v>38-39</v>
      </c>
      <c r="J7425" s="13">
        <f>IF(G7425="Male",VLOOKUP(H7425,'Shoe size conversion table'!$B$6:$D$22,3),VLOOKUP(H7425,'Shoe size conversion table'!$J$6:$L$22,3))</f>
        <v>6</v>
      </c>
      <c r="K7425" s="11">
        <v>159</v>
      </c>
      <c r="L7425" s="12">
        <v>0.5</v>
      </c>
      <c r="M7425" s="7">
        <f t="shared" si="346"/>
        <v>2015</v>
      </c>
      <c r="N7425" s="7">
        <f t="shared" si="347"/>
        <v>12</v>
      </c>
      <c r="O7425" s="30">
        <f t="shared" si="348"/>
        <v>79.5</v>
      </c>
    </row>
    <row r="7426" spans="2:15" x14ac:dyDescent="0.2">
      <c r="B7426" s="13">
        <v>59035</v>
      </c>
      <c r="C7426" s="14">
        <v>42356.586111111203</v>
      </c>
      <c r="D7426" s="7" t="s">
        <v>8</v>
      </c>
      <c r="E7426" s="13">
        <v>2222</v>
      </c>
      <c r="F7426" s="7" t="s">
        <v>40</v>
      </c>
      <c r="G7426" s="7" t="s">
        <v>12</v>
      </c>
      <c r="H7426" s="13">
        <v>9</v>
      </c>
      <c r="I7426" s="13" t="str">
        <f>IF(G7426="Male",VLOOKUP(H7426,'Shoe size conversion table'!$B$6:$D$22,2),VLOOKUP(H7426,'Shoe size conversion table'!$J$6:$L$22,2))</f>
        <v>39-40</v>
      </c>
      <c r="J7426" s="13">
        <f>IF(G7426="Male",VLOOKUP(H7426,'Shoe size conversion table'!$B$6:$D$22,3),VLOOKUP(H7426,'Shoe size conversion table'!$J$6:$L$22,3))</f>
        <v>7</v>
      </c>
      <c r="K7426" s="11">
        <v>199</v>
      </c>
      <c r="L7426" s="12">
        <v>0.1</v>
      </c>
      <c r="M7426" s="7">
        <f t="shared" si="346"/>
        <v>2015</v>
      </c>
      <c r="N7426" s="7">
        <f t="shared" si="347"/>
        <v>12</v>
      </c>
      <c r="O7426" s="30">
        <f t="shared" si="348"/>
        <v>179.1</v>
      </c>
    </row>
    <row r="7427" spans="2:15" x14ac:dyDescent="0.2">
      <c r="B7427" s="13">
        <v>59036</v>
      </c>
      <c r="C7427" s="14">
        <v>42356.606111111258</v>
      </c>
      <c r="D7427" s="7" t="s">
        <v>10</v>
      </c>
      <c r="E7427" s="13">
        <v>2209</v>
      </c>
      <c r="F7427" s="7" t="s">
        <v>35</v>
      </c>
      <c r="G7427" s="7" t="s">
        <v>12</v>
      </c>
      <c r="H7427" s="13">
        <v>7.5</v>
      </c>
      <c r="I7427" s="13">
        <f>IF(G7427="Male",VLOOKUP(H7427,'Shoe size conversion table'!$B$6:$D$22,2),VLOOKUP(H7427,'Shoe size conversion table'!$J$6:$L$22,2))</f>
        <v>38</v>
      </c>
      <c r="J7427" s="13">
        <f>IF(G7427="Male",VLOOKUP(H7427,'Shoe size conversion table'!$B$6:$D$22,3),VLOOKUP(H7427,'Shoe size conversion table'!$J$6:$L$22,3))</f>
        <v>5.5</v>
      </c>
      <c r="K7427" s="11">
        <v>169</v>
      </c>
      <c r="L7427" s="12">
        <v>0</v>
      </c>
      <c r="M7427" s="7">
        <f t="shared" si="346"/>
        <v>2015</v>
      </c>
      <c r="N7427" s="7">
        <f t="shared" si="347"/>
        <v>12</v>
      </c>
      <c r="O7427" s="30">
        <f t="shared" si="348"/>
        <v>169</v>
      </c>
    </row>
    <row r="7428" spans="2:15" x14ac:dyDescent="0.2">
      <c r="B7428" s="13">
        <v>59037</v>
      </c>
      <c r="C7428" s="14">
        <v>42356.626111111203</v>
      </c>
      <c r="D7428" s="7" t="s">
        <v>7</v>
      </c>
      <c r="E7428" s="13">
        <v>2166</v>
      </c>
      <c r="F7428" s="7" t="s">
        <v>51</v>
      </c>
      <c r="G7428" s="7" t="s">
        <v>11</v>
      </c>
      <c r="H7428" s="13">
        <v>11</v>
      </c>
      <c r="I7428" s="13">
        <f>IF(G7428="Male",VLOOKUP(H7428,'Shoe size conversion table'!$B$6:$D$22,2),VLOOKUP(H7428,'Shoe size conversion table'!$J$6:$L$22,2))</f>
        <v>44</v>
      </c>
      <c r="J7428" s="13">
        <f>IF(G7428="Male",VLOOKUP(H7428,'Shoe size conversion table'!$B$6:$D$22,3),VLOOKUP(H7428,'Shoe size conversion table'!$J$6:$L$22,3))</f>
        <v>10.5</v>
      </c>
      <c r="K7428" s="11">
        <v>129</v>
      </c>
      <c r="L7428" s="12">
        <v>0</v>
      </c>
      <c r="M7428" s="7">
        <f t="shared" si="346"/>
        <v>2015</v>
      </c>
      <c r="N7428" s="7">
        <f t="shared" si="347"/>
        <v>12</v>
      </c>
      <c r="O7428" s="30">
        <f t="shared" si="348"/>
        <v>129</v>
      </c>
    </row>
    <row r="7429" spans="2:15" x14ac:dyDescent="0.2">
      <c r="B7429" s="13">
        <v>59038</v>
      </c>
      <c r="C7429" s="14">
        <v>42356.676111111206</v>
      </c>
      <c r="D7429" s="7" t="s">
        <v>9</v>
      </c>
      <c r="E7429" s="13">
        <v>2225</v>
      </c>
      <c r="F7429" s="7" t="s">
        <v>59</v>
      </c>
      <c r="G7429" s="7" t="s">
        <v>11</v>
      </c>
      <c r="H7429" s="13">
        <v>8.5</v>
      </c>
      <c r="I7429" s="13" t="str">
        <f>IF(G7429="Male",VLOOKUP(H7429,'Shoe size conversion table'!$B$6:$D$22,2),VLOOKUP(H7429,'Shoe size conversion table'!$J$6:$L$22,2))</f>
        <v>41-42</v>
      </c>
      <c r="J7429" s="13">
        <f>IF(G7429="Male",VLOOKUP(H7429,'Shoe size conversion table'!$B$6:$D$22,3),VLOOKUP(H7429,'Shoe size conversion table'!$J$6:$L$22,3))</f>
        <v>8</v>
      </c>
      <c r="K7429" s="11">
        <v>169</v>
      </c>
      <c r="L7429" s="12">
        <v>0</v>
      </c>
      <c r="M7429" s="7">
        <f t="shared" ref="M7429:M7492" si="349">YEAR(C7429)</f>
        <v>2015</v>
      </c>
      <c r="N7429" s="7">
        <f t="shared" si="347"/>
        <v>12</v>
      </c>
      <c r="O7429" s="30">
        <f t="shared" si="348"/>
        <v>169</v>
      </c>
    </row>
    <row r="7430" spans="2:15" x14ac:dyDescent="0.2">
      <c r="B7430" s="13">
        <v>59039</v>
      </c>
      <c r="C7430" s="14">
        <v>42356.716111111258</v>
      </c>
      <c r="D7430" s="7" t="s">
        <v>10</v>
      </c>
      <c r="E7430" s="13">
        <v>2186</v>
      </c>
      <c r="F7430" s="7" t="s">
        <v>35</v>
      </c>
      <c r="G7430" s="7" t="s">
        <v>11</v>
      </c>
      <c r="H7430" s="13">
        <v>10</v>
      </c>
      <c r="I7430" s="13">
        <f>IF(G7430="Male",VLOOKUP(H7430,'Shoe size conversion table'!$B$6:$D$22,2),VLOOKUP(H7430,'Shoe size conversion table'!$J$6:$L$22,2))</f>
        <v>43</v>
      </c>
      <c r="J7430" s="13">
        <f>IF(G7430="Male",VLOOKUP(H7430,'Shoe size conversion table'!$B$6:$D$22,3),VLOOKUP(H7430,'Shoe size conversion table'!$J$6:$L$22,3))</f>
        <v>9.5</v>
      </c>
      <c r="K7430" s="11">
        <v>189</v>
      </c>
      <c r="L7430" s="12">
        <v>0.5</v>
      </c>
      <c r="M7430" s="7">
        <f t="shared" si="349"/>
        <v>2015</v>
      </c>
      <c r="N7430" s="7">
        <f t="shared" ref="N7430:N7493" si="350">MONTH(C7430:C22397)</f>
        <v>12</v>
      </c>
      <c r="O7430" s="30">
        <f t="shared" ref="O7430:O7493" si="351">K7430*(1-L7430)</f>
        <v>94.5</v>
      </c>
    </row>
    <row r="7431" spans="2:15" x14ac:dyDescent="0.2">
      <c r="B7431" s="13">
        <v>59039</v>
      </c>
      <c r="C7431" s="14">
        <v>42356.716111111258</v>
      </c>
      <c r="D7431" s="7" t="s">
        <v>10</v>
      </c>
      <c r="E7431" s="13">
        <v>2226</v>
      </c>
      <c r="F7431" s="7" t="s">
        <v>35</v>
      </c>
      <c r="G7431" s="7" t="s">
        <v>11</v>
      </c>
      <c r="H7431" s="13">
        <v>9</v>
      </c>
      <c r="I7431" s="13">
        <f>IF(G7431="Male",VLOOKUP(H7431,'Shoe size conversion table'!$B$6:$D$22,2),VLOOKUP(H7431,'Shoe size conversion table'!$J$6:$L$22,2))</f>
        <v>42</v>
      </c>
      <c r="J7431" s="13">
        <f>IF(G7431="Male",VLOOKUP(H7431,'Shoe size conversion table'!$B$6:$D$22,3),VLOOKUP(H7431,'Shoe size conversion table'!$J$6:$L$22,3))</f>
        <v>8.5</v>
      </c>
      <c r="K7431" s="11">
        <v>129</v>
      </c>
      <c r="L7431" s="12">
        <v>0.2</v>
      </c>
      <c r="M7431" s="7">
        <f t="shared" si="349"/>
        <v>2015</v>
      </c>
      <c r="N7431" s="7">
        <f t="shared" si="350"/>
        <v>12</v>
      </c>
      <c r="O7431" s="30">
        <f t="shared" si="351"/>
        <v>103.2</v>
      </c>
    </row>
    <row r="7432" spans="2:15" x14ac:dyDescent="0.2">
      <c r="B7432" s="13">
        <v>59040</v>
      </c>
      <c r="C7432" s="14">
        <v>42356.786111111258</v>
      </c>
      <c r="D7432" s="7" t="s">
        <v>8</v>
      </c>
      <c r="E7432" s="13">
        <v>2239</v>
      </c>
      <c r="F7432" s="7" t="s">
        <v>42</v>
      </c>
      <c r="G7432" s="7" t="s">
        <v>11</v>
      </c>
      <c r="H7432" s="13">
        <v>15</v>
      </c>
      <c r="I7432" s="13">
        <f>IF(G7432="Male",VLOOKUP(H7432,'Shoe size conversion table'!$B$6:$D$22,2),VLOOKUP(H7432,'Shoe size conversion table'!$J$6:$L$22,2))</f>
        <v>48</v>
      </c>
      <c r="J7432" s="13">
        <f>IF(G7432="Male",VLOOKUP(H7432,'Shoe size conversion table'!$B$6:$D$22,3),VLOOKUP(H7432,'Shoe size conversion table'!$J$6:$L$22,3))</f>
        <v>14.5</v>
      </c>
      <c r="K7432" s="11">
        <v>159</v>
      </c>
      <c r="L7432" s="12">
        <v>0.3</v>
      </c>
      <c r="M7432" s="7">
        <f t="shared" si="349"/>
        <v>2015</v>
      </c>
      <c r="N7432" s="7">
        <f t="shared" si="350"/>
        <v>12</v>
      </c>
      <c r="O7432" s="30">
        <f t="shared" si="351"/>
        <v>111.3</v>
      </c>
    </row>
    <row r="7433" spans="2:15" x14ac:dyDescent="0.2">
      <c r="B7433" s="13">
        <v>59041</v>
      </c>
      <c r="C7433" s="14">
        <v>42356.946111111312</v>
      </c>
      <c r="D7433" s="7" t="s">
        <v>7</v>
      </c>
      <c r="E7433" s="13">
        <v>2182</v>
      </c>
      <c r="F7433" s="7" t="s">
        <v>57</v>
      </c>
      <c r="G7433" s="7" t="s">
        <v>11</v>
      </c>
      <c r="H7433" s="13">
        <v>10.5</v>
      </c>
      <c r="I7433" s="13" t="str">
        <f>IF(G7433="Male",VLOOKUP(H7433,'Shoe size conversion table'!$B$6:$D$22,2),VLOOKUP(H7433,'Shoe size conversion table'!$J$6:$L$22,2))</f>
        <v>43-44</v>
      </c>
      <c r="J7433" s="13">
        <f>IF(G7433="Male",VLOOKUP(H7433,'Shoe size conversion table'!$B$6:$D$22,3),VLOOKUP(H7433,'Shoe size conversion table'!$J$6:$L$22,3))</f>
        <v>10</v>
      </c>
      <c r="K7433" s="11">
        <v>199</v>
      </c>
      <c r="L7433" s="12">
        <v>0</v>
      </c>
      <c r="M7433" s="7">
        <f t="shared" si="349"/>
        <v>2015</v>
      </c>
      <c r="N7433" s="7">
        <f t="shared" si="350"/>
        <v>12</v>
      </c>
      <c r="O7433" s="30">
        <f t="shared" si="351"/>
        <v>199</v>
      </c>
    </row>
    <row r="7434" spans="2:15" x14ac:dyDescent="0.2">
      <c r="B7434" s="13">
        <v>59042</v>
      </c>
      <c r="C7434" s="14">
        <v>42357.026111111314</v>
      </c>
      <c r="D7434" s="7" t="s">
        <v>10</v>
      </c>
      <c r="E7434" s="13">
        <v>2158</v>
      </c>
      <c r="F7434" s="7" t="s">
        <v>34</v>
      </c>
      <c r="G7434" s="7" t="s">
        <v>11</v>
      </c>
      <c r="H7434" s="13">
        <v>10</v>
      </c>
      <c r="I7434" s="13">
        <f>IF(G7434="Male",VLOOKUP(H7434,'Shoe size conversion table'!$B$6:$D$22,2),VLOOKUP(H7434,'Shoe size conversion table'!$J$6:$L$22,2))</f>
        <v>43</v>
      </c>
      <c r="J7434" s="13">
        <f>IF(G7434="Male",VLOOKUP(H7434,'Shoe size conversion table'!$B$6:$D$22,3),VLOOKUP(H7434,'Shoe size conversion table'!$J$6:$L$22,3))</f>
        <v>9.5</v>
      </c>
      <c r="K7434" s="11">
        <v>149</v>
      </c>
      <c r="L7434" s="12">
        <v>0</v>
      </c>
      <c r="M7434" s="7">
        <f t="shared" si="349"/>
        <v>2015</v>
      </c>
      <c r="N7434" s="7">
        <f t="shared" si="350"/>
        <v>12</v>
      </c>
      <c r="O7434" s="30">
        <f t="shared" si="351"/>
        <v>149</v>
      </c>
    </row>
    <row r="7435" spans="2:15" x14ac:dyDescent="0.2">
      <c r="B7435" s="13">
        <v>59043</v>
      </c>
      <c r="C7435" s="14">
        <v>42357.306111111116</v>
      </c>
      <c r="D7435" s="7" t="s">
        <v>8</v>
      </c>
      <c r="E7435" s="13">
        <v>2220</v>
      </c>
      <c r="F7435" s="7" t="s">
        <v>38</v>
      </c>
      <c r="G7435" s="7" t="s">
        <v>12</v>
      </c>
      <c r="H7435" s="13">
        <v>7</v>
      </c>
      <c r="I7435" s="13" t="str">
        <f>IF(G7435="Male",VLOOKUP(H7435,'Shoe size conversion table'!$B$6:$D$22,2),VLOOKUP(H7435,'Shoe size conversion table'!$J$6:$L$22,2))</f>
        <v>37-38</v>
      </c>
      <c r="J7435" s="13">
        <f>IF(G7435="Male",VLOOKUP(H7435,'Shoe size conversion table'!$B$6:$D$22,3),VLOOKUP(H7435,'Shoe size conversion table'!$J$6:$L$22,3))</f>
        <v>5</v>
      </c>
      <c r="K7435" s="11">
        <v>139</v>
      </c>
      <c r="L7435" s="12">
        <v>0</v>
      </c>
      <c r="M7435" s="7">
        <f t="shared" si="349"/>
        <v>2015</v>
      </c>
      <c r="N7435" s="7">
        <f t="shared" si="350"/>
        <v>12</v>
      </c>
      <c r="O7435" s="30">
        <f t="shared" si="351"/>
        <v>139</v>
      </c>
    </row>
    <row r="7436" spans="2:15" x14ac:dyDescent="0.2">
      <c r="B7436" s="13">
        <v>59044</v>
      </c>
      <c r="C7436" s="14">
        <v>42357.356111111199</v>
      </c>
      <c r="D7436" s="7" t="s">
        <v>8</v>
      </c>
      <c r="E7436" s="13">
        <v>2186</v>
      </c>
      <c r="F7436" s="7" t="s">
        <v>40</v>
      </c>
      <c r="G7436" s="7" t="s">
        <v>12</v>
      </c>
      <c r="H7436" s="13">
        <v>8</v>
      </c>
      <c r="I7436" s="13" t="str">
        <f>IF(G7436="Male",VLOOKUP(H7436,'Shoe size conversion table'!$B$6:$D$22,2),VLOOKUP(H7436,'Shoe size conversion table'!$J$6:$L$22,2))</f>
        <v>38-39</v>
      </c>
      <c r="J7436" s="13">
        <f>IF(G7436="Male",VLOOKUP(H7436,'Shoe size conversion table'!$B$6:$D$22,3),VLOOKUP(H7436,'Shoe size conversion table'!$J$6:$L$22,3))</f>
        <v>6</v>
      </c>
      <c r="K7436" s="11">
        <v>179</v>
      </c>
      <c r="L7436" s="12">
        <v>0.5</v>
      </c>
      <c r="M7436" s="7">
        <f t="shared" si="349"/>
        <v>2015</v>
      </c>
      <c r="N7436" s="7">
        <f t="shared" si="350"/>
        <v>12</v>
      </c>
      <c r="O7436" s="30">
        <f t="shared" si="351"/>
        <v>89.5</v>
      </c>
    </row>
    <row r="7437" spans="2:15" x14ac:dyDescent="0.2">
      <c r="B7437" s="13">
        <v>59045</v>
      </c>
      <c r="C7437" s="14">
        <v>42357.386111111206</v>
      </c>
      <c r="D7437" s="7" t="s">
        <v>8</v>
      </c>
      <c r="E7437" s="13">
        <v>2215</v>
      </c>
      <c r="F7437" s="7" t="s">
        <v>39</v>
      </c>
      <c r="G7437" s="7" t="s">
        <v>11</v>
      </c>
      <c r="H7437" s="13">
        <v>10</v>
      </c>
      <c r="I7437" s="13">
        <f>IF(G7437="Male",VLOOKUP(H7437,'Shoe size conversion table'!$B$6:$D$22,2),VLOOKUP(H7437,'Shoe size conversion table'!$J$6:$L$22,2))</f>
        <v>43</v>
      </c>
      <c r="J7437" s="13">
        <f>IF(G7437="Male",VLOOKUP(H7437,'Shoe size conversion table'!$B$6:$D$22,3),VLOOKUP(H7437,'Shoe size conversion table'!$J$6:$L$22,3))</f>
        <v>9.5</v>
      </c>
      <c r="K7437" s="11">
        <v>149</v>
      </c>
      <c r="L7437" s="12">
        <v>0.3</v>
      </c>
      <c r="M7437" s="7">
        <f t="shared" si="349"/>
        <v>2015</v>
      </c>
      <c r="N7437" s="7">
        <f t="shared" si="350"/>
        <v>12</v>
      </c>
      <c r="O7437" s="30">
        <f t="shared" si="351"/>
        <v>104.3</v>
      </c>
    </row>
    <row r="7438" spans="2:15" x14ac:dyDescent="0.2">
      <c r="B7438" s="13">
        <v>59045</v>
      </c>
      <c r="C7438" s="14">
        <v>42357.386111111206</v>
      </c>
      <c r="D7438" s="7" t="s">
        <v>8</v>
      </c>
      <c r="E7438" s="13">
        <v>2181</v>
      </c>
      <c r="F7438" s="7" t="s">
        <v>37</v>
      </c>
      <c r="G7438" s="7" t="s">
        <v>11</v>
      </c>
      <c r="H7438" s="13">
        <v>10.5</v>
      </c>
      <c r="I7438" s="13" t="str">
        <f>IF(G7438="Male",VLOOKUP(H7438,'Shoe size conversion table'!$B$6:$D$22,2),VLOOKUP(H7438,'Shoe size conversion table'!$J$6:$L$22,2))</f>
        <v>43-44</v>
      </c>
      <c r="J7438" s="13">
        <f>IF(G7438="Male",VLOOKUP(H7438,'Shoe size conversion table'!$B$6:$D$22,3),VLOOKUP(H7438,'Shoe size conversion table'!$J$6:$L$22,3))</f>
        <v>10</v>
      </c>
      <c r="K7438" s="11">
        <v>169</v>
      </c>
      <c r="L7438" s="12">
        <v>0.5</v>
      </c>
      <c r="M7438" s="7">
        <f t="shared" si="349"/>
        <v>2015</v>
      </c>
      <c r="N7438" s="7">
        <f t="shared" si="350"/>
        <v>12</v>
      </c>
      <c r="O7438" s="30">
        <f t="shared" si="351"/>
        <v>84.5</v>
      </c>
    </row>
    <row r="7439" spans="2:15" x14ac:dyDescent="0.2">
      <c r="B7439" s="13">
        <v>59046</v>
      </c>
      <c r="C7439" s="14">
        <v>42357.546111111311</v>
      </c>
      <c r="D7439" s="7" t="s">
        <v>10</v>
      </c>
      <c r="E7439" s="13">
        <v>2215</v>
      </c>
      <c r="F7439" s="7" t="s">
        <v>34</v>
      </c>
      <c r="G7439" s="7" t="s">
        <v>11</v>
      </c>
      <c r="H7439" s="13">
        <v>9.5</v>
      </c>
      <c r="I7439" s="13" t="str">
        <f>IF(G7439="Male",VLOOKUP(H7439,'Shoe size conversion table'!$B$6:$D$22,2),VLOOKUP(H7439,'Shoe size conversion table'!$J$6:$L$22,2))</f>
        <v>42-43</v>
      </c>
      <c r="J7439" s="13">
        <f>IF(G7439="Male",VLOOKUP(H7439,'Shoe size conversion table'!$B$6:$D$22,3),VLOOKUP(H7439,'Shoe size conversion table'!$J$6:$L$22,3))</f>
        <v>9</v>
      </c>
      <c r="K7439" s="11">
        <v>139</v>
      </c>
      <c r="L7439" s="12">
        <v>0</v>
      </c>
      <c r="M7439" s="7">
        <f t="shared" si="349"/>
        <v>2015</v>
      </c>
      <c r="N7439" s="7">
        <f t="shared" si="350"/>
        <v>12</v>
      </c>
      <c r="O7439" s="30">
        <f t="shared" si="351"/>
        <v>139</v>
      </c>
    </row>
    <row r="7440" spans="2:15" x14ac:dyDescent="0.2">
      <c r="B7440" s="13">
        <v>59047</v>
      </c>
      <c r="C7440" s="14">
        <v>42357.57611111131</v>
      </c>
      <c r="D7440" s="7" t="s">
        <v>7</v>
      </c>
      <c r="E7440" s="13">
        <v>2197</v>
      </c>
      <c r="F7440" s="7" t="s">
        <v>45</v>
      </c>
      <c r="G7440" s="7" t="s">
        <v>11</v>
      </c>
      <c r="H7440" s="13">
        <v>7</v>
      </c>
      <c r="I7440" s="13">
        <f>IF(G7440="Male",VLOOKUP(H7440,'Shoe size conversion table'!$B$6:$D$22,2),VLOOKUP(H7440,'Shoe size conversion table'!$J$6:$L$22,2))</f>
        <v>40</v>
      </c>
      <c r="J7440" s="13">
        <f>IF(G7440="Male",VLOOKUP(H7440,'Shoe size conversion table'!$B$6:$D$22,3),VLOOKUP(H7440,'Shoe size conversion table'!$J$6:$L$22,3))</f>
        <v>6.5</v>
      </c>
      <c r="K7440" s="11">
        <v>139</v>
      </c>
      <c r="L7440" s="12">
        <v>0.2</v>
      </c>
      <c r="M7440" s="7">
        <f t="shared" si="349"/>
        <v>2015</v>
      </c>
      <c r="N7440" s="7">
        <f t="shared" si="350"/>
        <v>12</v>
      </c>
      <c r="O7440" s="30">
        <f t="shared" si="351"/>
        <v>111.2</v>
      </c>
    </row>
    <row r="7441" spans="2:15" x14ac:dyDescent="0.2">
      <c r="B7441" s="13">
        <v>59048</v>
      </c>
      <c r="C7441" s="14">
        <v>42357.586111111203</v>
      </c>
      <c r="D7441" s="7" t="s">
        <v>9</v>
      </c>
      <c r="E7441" s="13">
        <v>2228</v>
      </c>
      <c r="F7441" s="7" t="s">
        <v>61</v>
      </c>
      <c r="G7441" s="7" t="s">
        <v>11</v>
      </c>
      <c r="H7441" s="13">
        <v>8</v>
      </c>
      <c r="I7441" s="13">
        <f>IF(G7441="Male",VLOOKUP(H7441,'Shoe size conversion table'!$B$6:$D$22,2),VLOOKUP(H7441,'Shoe size conversion table'!$J$6:$L$22,2))</f>
        <v>41</v>
      </c>
      <c r="J7441" s="13">
        <f>IF(G7441="Male",VLOOKUP(H7441,'Shoe size conversion table'!$B$6:$D$22,3),VLOOKUP(H7441,'Shoe size conversion table'!$J$6:$L$22,3))</f>
        <v>7.5</v>
      </c>
      <c r="K7441" s="11">
        <v>149</v>
      </c>
      <c r="L7441" s="12">
        <v>0.2</v>
      </c>
      <c r="M7441" s="7">
        <f t="shared" si="349"/>
        <v>2015</v>
      </c>
      <c r="N7441" s="7">
        <f t="shared" si="350"/>
        <v>12</v>
      </c>
      <c r="O7441" s="30">
        <f t="shared" si="351"/>
        <v>119.2</v>
      </c>
    </row>
    <row r="7442" spans="2:15" x14ac:dyDescent="0.2">
      <c r="B7442" s="13">
        <v>59049</v>
      </c>
      <c r="C7442" s="14">
        <v>42357.606111111258</v>
      </c>
      <c r="D7442" s="7" t="s">
        <v>10</v>
      </c>
      <c r="E7442" s="13">
        <v>2151</v>
      </c>
      <c r="F7442" s="7" t="s">
        <v>35</v>
      </c>
      <c r="G7442" s="7" t="s">
        <v>11</v>
      </c>
      <c r="H7442" s="13">
        <v>9</v>
      </c>
      <c r="I7442" s="13">
        <f>IF(G7442="Male",VLOOKUP(H7442,'Shoe size conversion table'!$B$6:$D$22,2),VLOOKUP(H7442,'Shoe size conversion table'!$J$6:$L$22,2))</f>
        <v>42</v>
      </c>
      <c r="J7442" s="13">
        <f>IF(G7442="Male",VLOOKUP(H7442,'Shoe size conversion table'!$B$6:$D$22,3),VLOOKUP(H7442,'Shoe size conversion table'!$J$6:$L$22,3))</f>
        <v>8.5</v>
      </c>
      <c r="K7442" s="11">
        <v>139</v>
      </c>
      <c r="L7442" s="12">
        <v>0.2</v>
      </c>
      <c r="M7442" s="7">
        <f t="shared" si="349"/>
        <v>2015</v>
      </c>
      <c r="N7442" s="7">
        <f t="shared" si="350"/>
        <v>12</v>
      </c>
      <c r="O7442" s="30">
        <f t="shared" si="351"/>
        <v>111.2</v>
      </c>
    </row>
    <row r="7443" spans="2:15" x14ac:dyDescent="0.2">
      <c r="B7443" s="13">
        <v>59050</v>
      </c>
      <c r="C7443" s="14">
        <v>42357.626111111203</v>
      </c>
      <c r="D7443" s="7" t="s">
        <v>7</v>
      </c>
      <c r="E7443" s="13">
        <v>2199</v>
      </c>
      <c r="F7443" s="7" t="s">
        <v>51</v>
      </c>
      <c r="G7443" s="7" t="s">
        <v>11</v>
      </c>
      <c r="H7443" s="13">
        <v>10.5</v>
      </c>
      <c r="I7443" s="13" t="str">
        <f>IF(G7443="Male",VLOOKUP(H7443,'Shoe size conversion table'!$B$6:$D$22,2),VLOOKUP(H7443,'Shoe size conversion table'!$J$6:$L$22,2))</f>
        <v>43-44</v>
      </c>
      <c r="J7443" s="13">
        <f>IF(G7443="Male",VLOOKUP(H7443,'Shoe size conversion table'!$B$6:$D$22,3),VLOOKUP(H7443,'Shoe size conversion table'!$J$6:$L$22,3))</f>
        <v>10</v>
      </c>
      <c r="K7443" s="11">
        <v>139</v>
      </c>
      <c r="L7443" s="12">
        <v>0</v>
      </c>
      <c r="M7443" s="7">
        <f t="shared" si="349"/>
        <v>2015</v>
      </c>
      <c r="N7443" s="7">
        <f t="shared" si="350"/>
        <v>12</v>
      </c>
      <c r="O7443" s="30">
        <f t="shared" si="351"/>
        <v>139</v>
      </c>
    </row>
    <row r="7444" spans="2:15" x14ac:dyDescent="0.2">
      <c r="B7444" s="13">
        <v>59051</v>
      </c>
      <c r="C7444" s="14">
        <v>42357.636111111256</v>
      </c>
      <c r="D7444" s="7" t="s">
        <v>8</v>
      </c>
      <c r="E7444" s="13">
        <v>2188</v>
      </c>
      <c r="F7444" s="7" t="s">
        <v>40</v>
      </c>
      <c r="G7444" s="7" t="s">
        <v>11</v>
      </c>
      <c r="H7444" s="13">
        <v>15</v>
      </c>
      <c r="I7444" s="13">
        <f>IF(G7444="Male",VLOOKUP(H7444,'Shoe size conversion table'!$B$6:$D$22,2),VLOOKUP(H7444,'Shoe size conversion table'!$J$6:$L$22,2))</f>
        <v>48</v>
      </c>
      <c r="J7444" s="13">
        <f>IF(G7444="Male",VLOOKUP(H7444,'Shoe size conversion table'!$B$6:$D$22,3),VLOOKUP(H7444,'Shoe size conversion table'!$J$6:$L$22,3))</f>
        <v>14.5</v>
      </c>
      <c r="K7444" s="11">
        <v>129</v>
      </c>
      <c r="L7444" s="12">
        <v>0</v>
      </c>
      <c r="M7444" s="7">
        <f t="shared" si="349"/>
        <v>2015</v>
      </c>
      <c r="N7444" s="7">
        <f t="shared" si="350"/>
        <v>12</v>
      </c>
      <c r="O7444" s="30">
        <f t="shared" si="351"/>
        <v>129</v>
      </c>
    </row>
    <row r="7445" spans="2:15" x14ac:dyDescent="0.2">
      <c r="B7445" s="13">
        <v>59052</v>
      </c>
      <c r="C7445" s="14">
        <v>42357.786111111258</v>
      </c>
      <c r="D7445" s="7" t="s">
        <v>10</v>
      </c>
      <c r="E7445" s="13">
        <v>2170</v>
      </c>
      <c r="F7445" s="7" t="s">
        <v>35</v>
      </c>
      <c r="G7445" s="7" t="s">
        <v>12</v>
      </c>
      <c r="H7445" s="13">
        <v>7</v>
      </c>
      <c r="I7445" s="13" t="str">
        <f>IF(G7445="Male",VLOOKUP(H7445,'Shoe size conversion table'!$B$6:$D$22,2),VLOOKUP(H7445,'Shoe size conversion table'!$J$6:$L$22,2))</f>
        <v>37-38</v>
      </c>
      <c r="J7445" s="13">
        <f>IF(G7445="Male",VLOOKUP(H7445,'Shoe size conversion table'!$B$6:$D$22,3),VLOOKUP(H7445,'Shoe size conversion table'!$J$6:$L$22,3))</f>
        <v>5</v>
      </c>
      <c r="K7445" s="11">
        <v>139</v>
      </c>
      <c r="L7445" s="12">
        <v>0</v>
      </c>
      <c r="M7445" s="7">
        <f t="shared" si="349"/>
        <v>2015</v>
      </c>
      <c r="N7445" s="7">
        <f t="shared" si="350"/>
        <v>12</v>
      </c>
      <c r="O7445" s="30">
        <f t="shared" si="351"/>
        <v>139</v>
      </c>
    </row>
    <row r="7446" spans="2:15" x14ac:dyDescent="0.2">
      <c r="B7446" s="13">
        <v>59053</v>
      </c>
      <c r="C7446" s="14">
        <v>42357.946111111312</v>
      </c>
      <c r="D7446" s="7" t="s">
        <v>7</v>
      </c>
      <c r="E7446" s="13">
        <v>2161</v>
      </c>
      <c r="F7446" s="7" t="s">
        <v>44</v>
      </c>
      <c r="G7446" s="7" t="s">
        <v>11</v>
      </c>
      <c r="H7446" s="13">
        <v>9.5</v>
      </c>
      <c r="I7446" s="13" t="str">
        <f>IF(G7446="Male",VLOOKUP(H7446,'Shoe size conversion table'!$B$6:$D$22,2),VLOOKUP(H7446,'Shoe size conversion table'!$J$6:$L$22,2))</f>
        <v>42-43</v>
      </c>
      <c r="J7446" s="13">
        <f>IF(G7446="Male",VLOOKUP(H7446,'Shoe size conversion table'!$B$6:$D$22,3),VLOOKUP(H7446,'Shoe size conversion table'!$J$6:$L$22,3))</f>
        <v>9</v>
      </c>
      <c r="K7446" s="11">
        <v>169</v>
      </c>
      <c r="L7446" s="12">
        <v>0</v>
      </c>
      <c r="M7446" s="7">
        <f t="shared" si="349"/>
        <v>2015</v>
      </c>
      <c r="N7446" s="7">
        <f t="shared" si="350"/>
        <v>12</v>
      </c>
      <c r="O7446" s="30">
        <f t="shared" si="351"/>
        <v>169</v>
      </c>
    </row>
    <row r="7447" spans="2:15" x14ac:dyDescent="0.2">
      <c r="B7447" s="13">
        <v>59054</v>
      </c>
      <c r="C7447" s="14">
        <v>42358.096111111205</v>
      </c>
      <c r="D7447" s="7" t="s">
        <v>7</v>
      </c>
      <c r="E7447" s="13">
        <v>2188</v>
      </c>
      <c r="F7447" s="7" t="s">
        <v>53</v>
      </c>
      <c r="G7447" s="7" t="s">
        <v>12</v>
      </c>
      <c r="H7447" s="13">
        <v>9.5</v>
      </c>
      <c r="I7447" s="13">
        <f>IF(G7447="Male",VLOOKUP(H7447,'Shoe size conversion table'!$B$6:$D$22,2),VLOOKUP(H7447,'Shoe size conversion table'!$J$6:$L$22,2))</f>
        <v>40</v>
      </c>
      <c r="J7447" s="13">
        <f>IF(G7447="Male",VLOOKUP(H7447,'Shoe size conversion table'!$B$6:$D$22,3),VLOOKUP(H7447,'Shoe size conversion table'!$J$6:$L$22,3))</f>
        <v>7.5</v>
      </c>
      <c r="K7447" s="11">
        <v>159</v>
      </c>
      <c r="L7447" s="12">
        <v>0</v>
      </c>
      <c r="M7447" s="7">
        <f t="shared" si="349"/>
        <v>2015</v>
      </c>
      <c r="N7447" s="7">
        <f t="shared" si="350"/>
        <v>12</v>
      </c>
      <c r="O7447" s="30">
        <f t="shared" si="351"/>
        <v>159</v>
      </c>
    </row>
    <row r="7448" spans="2:15" x14ac:dyDescent="0.2">
      <c r="B7448" s="13">
        <v>59055</v>
      </c>
      <c r="C7448" s="14">
        <v>42358.106111111258</v>
      </c>
      <c r="D7448" s="7" t="s">
        <v>8</v>
      </c>
      <c r="E7448" s="13">
        <v>2198</v>
      </c>
      <c r="F7448" s="7" t="s">
        <v>40</v>
      </c>
      <c r="G7448" s="7" t="s">
        <v>11</v>
      </c>
      <c r="H7448" s="13">
        <v>10</v>
      </c>
      <c r="I7448" s="13">
        <f>IF(G7448="Male",VLOOKUP(H7448,'Shoe size conversion table'!$B$6:$D$22,2),VLOOKUP(H7448,'Shoe size conversion table'!$J$6:$L$22,2))</f>
        <v>43</v>
      </c>
      <c r="J7448" s="13">
        <f>IF(G7448="Male",VLOOKUP(H7448,'Shoe size conversion table'!$B$6:$D$22,3),VLOOKUP(H7448,'Shoe size conversion table'!$J$6:$L$22,3))</f>
        <v>9.5</v>
      </c>
      <c r="K7448" s="11">
        <v>139</v>
      </c>
      <c r="L7448" s="12">
        <v>0</v>
      </c>
      <c r="M7448" s="7">
        <f t="shared" si="349"/>
        <v>2015</v>
      </c>
      <c r="N7448" s="7">
        <f t="shared" si="350"/>
        <v>12</v>
      </c>
      <c r="O7448" s="30">
        <f t="shared" si="351"/>
        <v>139</v>
      </c>
    </row>
    <row r="7449" spans="2:15" x14ac:dyDescent="0.2">
      <c r="B7449" s="13">
        <v>59056</v>
      </c>
      <c r="C7449" s="14">
        <v>42358.146111111113</v>
      </c>
      <c r="D7449" s="7" t="s">
        <v>7</v>
      </c>
      <c r="E7449" s="13">
        <v>2222</v>
      </c>
      <c r="F7449" s="7" t="s">
        <v>48</v>
      </c>
      <c r="G7449" s="7" t="s">
        <v>11</v>
      </c>
      <c r="H7449" s="13">
        <v>10.5</v>
      </c>
      <c r="I7449" s="13" t="str">
        <f>IF(G7449="Male",VLOOKUP(H7449,'Shoe size conversion table'!$B$6:$D$22,2),VLOOKUP(H7449,'Shoe size conversion table'!$J$6:$L$22,2))</f>
        <v>43-44</v>
      </c>
      <c r="J7449" s="13">
        <f>IF(G7449="Male",VLOOKUP(H7449,'Shoe size conversion table'!$B$6:$D$22,3),VLOOKUP(H7449,'Shoe size conversion table'!$J$6:$L$22,3))</f>
        <v>10</v>
      </c>
      <c r="K7449" s="11">
        <v>149</v>
      </c>
      <c r="L7449" s="12">
        <v>0</v>
      </c>
      <c r="M7449" s="7">
        <f t="shared" si="349"/>
        <v>2015</v>
      </c>
      <c r="N7449" s="7">
        <f t="shared" si="350"/>
        <v>12</v>
      </c>
      <c r="O7449" s="30">
        <f t="shared" si="351"/>
        <v>149</v>
      </c>
    </row>
    <row r="7450" spans="2:15" x14ac:dyDescent="0.2">
      <c r="B7450" s="13">
        <v>59057</v>
      </c>
      <c r="C7450" s="14">
        <v>42358.196111111254</v>
      </c>
      <c r="D7450" s="7" t="s">
        <v>7</v>
      </c>
      <c r="E7450" s="13">
        <v>2212</v>
      </c>
      <c r="F7450" s="7" t="s">
        <v>51</v>
      </c>
      <c r="G7450" s="7" t="s">
        <v>11</v>
      </c>
      <c r="H7450" s="13">
        <v>9</v>
      </c>
      <c r="I7450" s="13">
        <f>IF(G7450="Male",VLOOKUP(H7450,'Shoe size conversion table'!$B$6:$D$22,2),VLOOKUP(H7450,'Shoe size conversion table'!$J$6:$L$22,2))</f>
        <v>42</v>
      </c>
      <c r="J7450" s="13">
        <f>IF(G7450="Male",VLOOKUP(H7450,'Shoe size conversion table'!$B$6:$D$22,3),VLOOKUP(H7450,'Shoe size conversion table'!$J$6:$L$22,3))</f>
        <v>8.5</v>
      </c>
      <c r="K7450" s="11">
        <v>129</v>
      </c>
      <c r="L7450" s="12">
        <v>0</v>
      </c>
      <c r="M7450" s="7">
        <f t="shared" si="349"/>
        <v>2015</v>
      </c>
      <c r="N7450" s="7">
        <f t="shared" si="350"/>
        <v>12</v>
      </c>
      <c r="O7450" s="30">
        <f t="shared" si="351"/>
        <v>129</v>
      </c>
    </row>
    <row r="7451" spans="2:15" x14ac:dyDescent="0.2">
      <c r="B7451" s="13">
        <v>59058</v>
      </c>
      <c r="C7451" s="14">
        <v>42358.406111111311</v>
      </c>
      <c r="D7451" s="7" t="s">
        <v>8</v>
      </c>
      <c r="E7451" s="13">
        <v>2197</v>
      </c>
      <c r="F7451" s="7" t="s">
        <v>40</v>
      </c>
      <c r="G7451" s="7" t="s">
        <v>12</v>
      </c>
      <c r="H7451" s="13">
        <v>10</v>
      </c>
      <c r="I7451" s="13" t="str">
        <f>IF(G7451="Male",VLOOKUP(H7451,'Shoe size conversion table'!$B$6:$D$22,2),VLOOKUP(H7451,'Shoe size conversion table'!$J$6:$L$22,2))</f>
        <v>40-41</v>
      </c>
      <c r="J7451" s="13">
        <f>IF(G7451="Male",VLOOKUP(H7451,'Shoe size conversion table'!$B$6:$D$22,3),VLOOKUP(H7451,'Shoe size conversion table'!$J$6:$L$22,3))</f>
        <v>8</v>
      </c>
      <c r="K7451" s="11">
        <v>169</v>
      </c>
      <c r="L7451" s="12">
        <v>0.5</v>
      </c>
      <c r="M7451" s="7">
        <f t="shared" si="349"/>
        <v>2015</v>
      </c>
      <c r="N7451" s="7">
        <f t="shared" si="350"/>
        <v>12</v>
      </c>
      <c r="O7451" s="30">
        <f t="shared" si="351"/>
        <v>84.5</v>
      </c>
    </row>
    <row r="7452" spans="2:15" x14ac:dyDescent="0.2">
      <c r="B7452" s="13">
        <v>59059</v>
      </c>
      <c r="C7452" s="14">
        <v>42358.546111111311</v>
      </c>
      <c r="D7452" s="7" t="s">
        <v>7</v>
      </c>
      <c r="E7452" s="13">
        <v>2210</v>
      </c>
      <c r="F7452" s="7" t="s">
        <v>51</v>
      </c>
      <c r="G7452" s="7" t="s">
        <v>11</v>
      </c>
      <c r="H7452" s="13">
        <v>7.5</v>
      </c>
      <c r="I7452" s="13" t="str">
        <f>IF(G7452="Male",VLOOKUP(H7452,'Shoe size conversion table'!$B$6:$D$22,2),VLOOKUP(H7452,'Shoe size conversion table'!$J$6:$L$22,2))</f>
        <v>40-41</v>
      </c>
      <c r="J7452" s="13">
        <f>IF(G7452="Male",VLOOKUP(H7452,'Shoe size conversion table'!$B$6:$D$22,3),VLOOKUP(H7452,'Shoe size conversion table'!$J$6:$L$22,3))</f>
        <v>7</v>
      </c>
      <c r="K7452" s="11">
        <v>199</v>
      </c>
      <c r="L7452" s="12">
        <v>0</v>
      </c>
      <c r="M7452" s="7">
        <f t="shared" si="349"/>
        <v>2015</v>
      </c>
      <c r="N7452" s="7">
        <f t="shared" si="350"/>
        <v>12</v>
      </c>
      <c r="O7452" s="30">
        <f t="shared" si="351"/>
        <v>199</v>
      </c>
    </row>
    <row r="7453" spans="2:15" x14ac:dyDescent="0.2">
      <c r="B7453" s="13">
        <v>59060</v>
      </c>
      <c r="C7453" s="14">
        <v>42358.546111111311</v>
      </c>
      <c r="D7453" s="7" t="s">
        <v>10</v>
      </c>
      <c r="E7453" s="13">
        <v>2229</v>
      </c>
      <c r="F7453" s="7" t="s">
        <v>35</v>
      </c>
      <c r="G7453" s="7" t="s">
        <v>11</v>
      </c>
      <c r="H7453" s="13">
        <v>9.5</v>
      </c>
      <c r="I7453" s="13" t="str">
        <f>IF(G7453="Male",VLOOKUP(H7453,'Shoe size conversion table'!$B$6:$D$22,2),VLOOKUP(H7453,'Shoe size conversion table'!$J$6:$L$22,2))</f>
        <v>42-43</v>
      </c>
      <c r="J7453" s="13">
        <f>IF(G7453="Male",VLOOKUP(H7453,'Shoe size conversion table'!$B$6:$D$22,3),VLOOKUP(H7453,'Shoe size conversion table'!$J$6:$L$22,3))</f>
        <v>9</v>
      </c>
      <c r="K7453" s="11">
        <v>159</v>
      </c>
      <c r="L7453" s="12">
        <v>0</v>
      </c>
      <c r="M7453" s="7">
        <f t="shared" si="349"/>
        <v>2015</v>
      </c>
      <c r="N7453" s="7">
        <f t="shared" si="350"/>
        <v>12</v>
      </c>
      <c r="O7453" s="30">
        <f t="shared" si="351"/>
        <v>159</v>
      </c>
    </row>
    <row r="7454" spans="2:15" x14ac:dyDescent="0.2">
      <c r="B7454" s="13">
        <v>59061</v>
      </c>
      <c r="C7454" s="14">
        <v>42358.57611111131</v>
      </c>
      <c r="D7454" s="7" t="s">
        <v>7</v>
      </c>
      <c r="E7454" s="13">
        <v>2226</v>
      </c>
      <c r="F7454" s="7" t="s">
        <v>50</v>
      </c>
      <c r="G7454" s="7" t="s">
        <v>12</v>
      </c>
      <c r="H7454" s="13">
        <v>9.5</v>
      </c>
      <c r="I7454" s="13">
        <f>IF(G7454="Male",VLOOKUP(H7454,'Shoe size conversion table'!$B$6:$D$22,2),VLOOKUP(H7454,'Shoe size conversion table'!$J$6:$L$22,2))</f>
        <v>40</v>
      </c>
      <c r="J7454" s="13">
        <f>IF(G7454="Male",VLOOKUP(H7454,'Shoe size conversion table'!$B$6:$D$22,3),VLOOKUP(H7454,'Shoe size conversion table'!$J$6:$L$22,3))</f>
        <v>7.5</v>
      </c>
      <c r="K7454" s="11">
        <v>179</v>
      </c>
      <c r="L7454" s="12">
        <v>0.1</v>
      </c>
      <c r="M7454" s="7">
        <f t="shared" si="349"/>
        <v>2015</v>
      </c>
      <c r="N7454" s="7">
        <f t="shared" si="350"/>
        <v>12</v>
      </c>
      <c r="O7454" s="30">
        <f t="shared" si="351"/>
        <v>161.1</v>
      </c>
    </row>
    <row r="7455" spans="2:15" x14ac:dyDescent="0.2">
      <c r="B7455" s="13">
        <v>59062</v>
      </c>
      <c r="C7455" s="14">
        <v>42358.636111111256</v>
      </c>
      <c r="D7455" s="7" t="s">
        <v>8</v>
      </c>
      <c r="E7455" s="13">
        <v>2222</v>
      </c>
      <c r="F7455" s="7" t="s">
        <v>37</v>
      </c>
      <c r="G7455" s="7" t="s">
        <v>12</v>
      </c>
      <c r="H7455" s="13">
        <v>7.5</v>
      </c>
      <c r="I7455" s="13">
        <f>IF(G7455="Male",VLOOKUP(H7455,'Shoe size conversion table'!$B$6:$D$22,2),VLOOKUP(H7455,'Shoe size conversion table'!$J$6:$L$22,2))</f>
        <v>38</v>
      </c>
      <c r="J7455" s="13">
        <f>IF(G7455="Male",VLOOKUP(H7455,'Shoe size conversion table'!$B$6:$D$22,3),VLOOKUP(H7455,'Shoe size conversion table'!$J$6:$L$22,3))</f>
        <v>5.5</v>
      </c>
      <c r="K7455" s="11">
        <v>129</v>
      </c>
      <c r="L7455" s="12">
        <v>0</v>
      </c>
      <c r="M7455" s="7">
        <f t="shared" si="349"/>
        <v>2015</v>
      </c>
      <c r="N7455" s="7">
        <f t="shared" si="350"/>
        <v>12</v>
      </c>
      <c r="O7455" s="30">
        <f t="shared" si="351"/>
        <v>129</v>
      </c>
    </row>
    <row r="7456" spans="2:15" x14ac:dyDescent="0.2">
      <c r="B7456" s="13">
        <v>59063</v>
      </c>
      <c r="C7456" s="14">
        <v>42358.766111111123</v>
      </c>
      <c r="D7456" s="7" t="s">
        <v>10</v>
      </c>
      <c r="E7456" s="13">
        <v>2203</v>
      </c>
      <c r="F7456" s="7" t="s">
        <v>35</v>
      </c>
      <c r="G7456" s="7" t="s">
        <v>12</v>
      </c>
      <c r="H7456" s="13">
        <v>8</v>
      </c>
      <c r="I7456" s="13" t="str">
        <f>IF(G7456="Male",VLOOKUP(H7456,'Shoe size conversion table'!$B$6:$D$22,2),VLOOKUP(H7456,'Shoe size conversion table'!$J$6:$L$22,2))</f>
        <v>38-39</v>
      </c>
      <c r="J7456" s="13">
        <f>IF(G7456="Male",VLOOKUP(H7456,'Shoe size conversion table'!$B$6:$D$22,3),VLOOKUP(H7456,'Shoe size conversion table'!$J$6:$L$22,3))</f>
        <v>6</v>
      </c>
      <c r="K7456" s="11">
        <v>129</v>
      </c>
      <c r="L7456" s="12">
        <v>0.5</v>
      </c>
      <c r="M7456" s="7">
        <f t="shared" si="349"/>
        <v>2015</v>
      </c>
      <c r="N7456" s="7">
        <f t="shared" si="350"/>
        <v>12</v>
      </c>
      <c r="O7456" s="30">
        <f t="shared" si="351"/>
        <v>64.5</v>
      </c>
    </row>
    <row r="7457" spans="2:15" x14ac:dyDescent="0.2">
      <c r="B7457" s="13">
        <v>59064</v>
      </c>
      <c r="C7457" s="14">
        <v>42358.766111111123</v>
      </c>
      <c r="D7457" s="7" t="s">
        <v>8</v>
      </c>
      <c r="E7457" s="13">
        <v>2174</v>
      </c>
      <c r="F7457" s="7" t="s">
        <v>40</v>
      </c>
      <c r="G7457" s="7" t="s">
        <v>11</v>
      </c>
      <c r="H7457" s="13">
        <v>11.5</v>
      </c>
      <c r="I7457" s="13" t="str">
        <f>IF(G7457="Male",VLOOKUP(H7457,'Shoe size conversion table'!$B$6:$D$22,2),VLOOKUP(H7457,'Shoe size conversion table'!$J$6:$L$22,2))</f>
        <v>44-45</v>
      </c>
      <c r="J7457" s="13">
        <f>IF(G7457="Male",VLOOKUP(H7457,'Shoe size conversion table'!$B$6:$D$22,3),VLOOKUP(H7457,'Shoe size conversion table'!$J$6:$L$22,3))</f>
        <v>11</v>
      </c>
      <c r="K7457" s="11">
        <v>189</v>
      </c>
      <c r="L7457" s="12">
        <v>0.1</v>
      </c>
      <c r="M7457" s="7">
        <f t="shared" si="349"/>
        <v>2015</v>
      </c>
      <c r="N7457" s="7">
        <f t="shared" si="350"/>
        <v>12</v>
      </c>
      <c r="O7457" s="30">
        <f t="shared" si="351"/>
        <v>170.1</v>
      </c>
    </row>
    <row r="7458" spans="2:15" x14ac:dyDescent="0.2">
      <c r="B7458" s="13">
        <v>59065</v>
      </c>
      <c r="C7458" s="14">
        <v>42358.916111111117</v>
      </c>
      <c r="D7458" s="7" t="s">
        <v>7</v>
      </c>
      <c r="E7458" s="13">
        <v>2187</v>
      </c>
      <c r="F7458" s="7" t="s">
        <v>48</v>
      </c>
      <c r="G7458" s="7" t="s">
        <v>12</v>
      </c>
      <c r="H7458" s="13">
        <v>9</v>
      </c>
      <c r="I7458" s="13" t="str">
        <f>IF(G7458="Male",VLOOKUP(H7458,'Shoe size conversion table'!$B$6:$D$22,2),VLOOKUP(H7458,'Shoe size conversion table'!$J$6:$L$22,2))</f>
        <v>39-40</v>
      </c>
      <c r="J7458" s="13">
        <f>IF(G7458="Male",VLOOKUP(H7458,'Shoe size conversion table'!$B$6:$D$22,3),VLOOKUP(H7458,'Shoe size conversion table'!$J$6:$L$22,3))</f>
        <v>7</v>
      </c>
      <c r="K7458" s="11">
        <v>139</v>
      </c>
      <c r="L7458" s="12">
        <v>0</v>
      </c>
      <c r="M7458" s="7">
        <f t="shared" si="349"/>
        <v>2015</v>
      </c>
      <c r="N7458" s="7">
        <f t="shared" si="350"/>
        <v>12</v>
      </c>
      <c r="O7458" s="30">
        <f t="shared" si="351"/>
        <v>139</v>
      </c>
    </row>
    <row r="7459" spans="2:15" x14ac:dyDescent="0.2">
      <c r="B7459" s="13">
        <v>59066</v>
      </c>
      <c r="C7459" s="14">
        <v>42358.996111111257</v>
      </c>
      <c r="D7459" s="7" t="s">
        <v>7</v>
      </c>
      <c r="E7459" s="13">
        <v>2189</v>
      </c>
      <c r="F7459" s="7" t="s">
        <v>49</v>
      </c>
      <c r="G7459" s="7" t="s">
        <v>12</v>
      </c>
      <c r="H7459" s="13">
        <v>8.5</v>
      </c>
      <c r="I7459" s="13">
        <f>IF(G7459="Male",VLOOKUP(H7459,'Shoe size conversion table'!$B$6:$D$22,2),VLOOKUP(H7459,'Shoe size conversion table'!$J$6:$L$22,2))</f>
        <v>39</v>
      </c>
      <c r="J7459" s="13">
        <f>IF(G7459="Male",VLOOKUP(H7459,'Shoe size conversion table'!$B$6:$D$22,3),VLOOKUP(H7459,'Shoe size conversion table'!$J$6:$L$22,3))</f>
        <v>6.5</v>
      </c>
      <c r="K7459" s="11">
        <v>199</v>
      </c>
      <c r="L7459" s="12">
        <v>0</v>
      </c>
      <c r="M7459" s="7">
        <f t="shared" si="349"/>
        <v>2015</v>
      </c>
      <c r="N7459" s="7">
        <f t="shared" si="350"/>
        <v>12</v>
      </c>
      <c r="O7459" s="30">
        <f t="shared" si="351"/>
        <v>199</v>
      </c>
    </row>
    <row r="7460" spans="2:15" x14ac:dyDescent="0.2">
      <c r="B7460" s="13">
        <v>59067</v>
      </c>
      <c r="C7460" s="14">
        <v>42359.106111111258</v>
      </c>
      <c r="D7460" s="7" t="s">
        <v>8</v>
      </c>
      <c r="E7460" s="13">
        <v>2185</v>
      </c>
      <c r="F7460" s="7" t="s">
        <v>38</v>
      </c>
      <c r="G7460" s="7" t="s">
        <v>12</v>
      </c>
      <c r="H7460" s="13">
        <v>6</v>
      </c>
      <c r="I7460" s="13" t="str">
        <f>IF(G7460="Male",VLOOKUP(H7460,'Shoe size conversion table'!$B$6:$D$22,2),VLOOKUP(H7460,'Shoe size conversion table'!$J$6:$L$22,2))</f>
        <v>36-37</v>
      </c>
      <c r="J7460" s="13">
        <f>IF(G7460="Male",VLOOKUP(H7460,'Shoe size conversion table'!$B$6:$D$22,3),VLOOKUP(H7460,'Shoe size conversion table'!$J$6:$L$22,3))</f>
        <v>4</v>
      </c>
      <c r="K7460" s="11">
        <v>169</v>
      </c>
      <c r="L7460" s="12">
        <v>0</v>
      </c>
      <c r="M7460" s="7">
        <f t="shared" si="349"/>
        <v>2015</v>
      </c>
      <c r="N7460" s="7">
        <f t="shared" si="350"/>
        <v>12</v>
      </c>
      <c r="O7460" s="30">
        <f t="shared" si="351"/>
        <v>169</v>
      </c>
    </row>
    <row r="7461" spans="2:15" x14ac:dyDescent="0.2">
      <c r="B7461" s="13">
        <v>59068</v>
      </c>
      <c r="C7461" s="14">
        <v>42359.196111111123</v>
      </c>
      <c r="D7461" s="7" t="s">
        <v>7</v>
      </c>
      <c r="E7461" s="13">
        <v>2222</v>
      </c>
      <c r="F7461" s="7" t="s">
        <v>49</v>
      </c>
      <c r="G7461" s="7" t="s">
        <v>12</v>
      </c>
      <c r="H7461" s="13">
        <v>9.5</v>
      </c>
      <c r="I7461" s="13">
        <f>IF(G7461="Male",VLOOKUP(H7461,'Shoe size conversion table'!$B$6:$D$22,2),VLOOKUP(H7461,'Shoe size conversion table'!$J$6:$L$22,2))</f>
        <v>40</v>
      </c>
      <c r="J7461" s="13">
        <f>IF(G7461="Male",VLOOKUP(H7461,'Shoe size conversion table'!$B$6:$D$22,3),VLOOKUP(H7461,'Shoe size conversion table'!$J$6:$L$22,3))</f>
        <v>7.5</v>
      </c>
      <c r="K7461" s="11">
        <v>149</v>
      </c>
      <c r="L7461" s="12">
        <v>0.1</v>
      </c>
      <c r="M7461" s="7">
        <f t="shared" si="349"/>
        <v>2015</v>
      </c>
      <c r="N7461" s="7">
        <f t="shared" si="350"/>
        <v>12</v>
      </c>
      <c r="O7461" s="30">
        <f t="shared" si="351"/>
        <v>134.1</v>
      </c>
    </row>
    <row r="7462" spans="2:15" x14ac:dyDescent="0.2">
      <c r="B7462" s="13">
        <v>59069</v>
      </c>
      <c r="C7462" s="14">
        <v>42359.196111111254</v>
      </c>
      <c r="D7462" s="7" t="s">
        <v>10</v>
      </c>
      <c r="E7462" s="13">
        <v>2175</v>
      </c>
      <c r="F7462" s="7" t="s">
        <v>36</v>
      </c>
      <c r="G7462" s="7" t="s">
        <v>12</v>
      </c>
      <c r="H7462" s="13">
        <v>8.5</v>
      </c>
      <c r="I7462" s="13">
        <f>IF(G7462="Male",VLOOKUP(H7462,'Shoe size conversion table'!$B$6:$D$22,2),VLOOKUP(H7462,'Shoe size conversion table'!$J$6:$L$22,2))</f>
        <v>39</v>
      </c>
      <c r="J7462" s="13">
        <f>IF(G7462="Male",VLOOKUP(H7462,'Shoe size conversion table'!$B$6:$D$22,3),VLOOKUP(H7462,'Shoe size conversion table'!$J$6:$L$22,3))</f>
        <v>6.5</v>
      </c>
      <c r="K7462" s="11">
        <v>159</v>
      </c>
      <c r="L7462" s="12">
        <v>0</v>
      </c>
      <c r="M7462" s="7">
        <f t="shared" si="349"/>
        <v>2015</v>
      </c>
      <c r="N7462" s="7">
        <f t="shared" si="350"/>
        <v>12</v>
      </c>
      <c r="O7462" s="30">
        <f t="shared" si="351"/>
        <v>159</v>
      </c>
    </row>
    <row r="7463" spans="2:15" x14ac:dyDescent="0.2">
      <c r="B7463" s="13">
        <v>59070</v>
      </c>
      <c r="C7463" s="14">
        <v>42359.356111111199</v>
      </c>
      <c r="D7463" s="7" t="s">
        <v>10</v>
      </c>
      <c r="E7463" s="13">
        <v>2152</v>
      </c>
      <c r="F7463" s="7" t="s">
        <v>35</v>
      </c>
      <c r="G7463" s="7" t="s">
        <v>11</v>
      </c>
      <c r="H7463" s="13">
        <v>9.5</v>
      </c>
      <c r="I7463" s="13" t="str">
        <f>IF(G7463="Male",VLOOKUP(H7463,'Shoe size conversion table'!$B$6:$D$22,2),VLOOKUP(H7463,'Shoe size conversion table'!$J$6:$L$22,2))</f>
        <v>42-43</v>
      </c>
      <c r="J7463" s="13">
        <f>IF(G7463="Male",VLOOKUP(H7463,'Shoe size conversion table'!$B$6:$D$22,3),VLOOKUP(H7463,'Shoe size conversion table'!$J$6:$L$22,3))</f>
        <v>9</v>
      </c>
      <c r="K7463" s="11">
        <v>189</v>
      </c>
      <c r="L7463" s="12">
        <v>0</v>
      </c>
      <c r="M7463" s="7">
        <f t="shared" si="349"/>
        <v>2015</v>
      </c>
      <c r="N7463" s="7">
        <f t="shared" si="350"/>
        <v>12</v>
      </c>
      <c r="O7463" s="30">
        <f t="shared" si="351"/>
        <v>189</v>
      </c>
    </row>
    <row r="7464" spans="2:15" x14ac:dyDescent="0.2">
      <c r="B7464" s="13">
        <v>59071</v>
      </c>
      <c r="C7464" s="14">
        <v>42359.466111111258</v>
      </c>
      <c r="D7464" s="7" t="s">
        <v>8</v>
      </c>
      <c r="E7464" s="13">
        <v>2205</v>
      </c>
      <c r="F7464" s="7" t="s">
        <v>40</v>
      </c>
      <c r="G7464" s="7" t="s">
        <v>11</v>
      </c>
      <c r="H7464" s="13">
        <v>10</v>
      </c>
      <c r="I7464" s="13">
        <f>IF(G7464="Male",VLOOKUP(H7464,'Shoe size conversion table'!$B$6:$D$22,2),VLOOKUP(H7464,'Shoe size conversion table'!$J$6:$L$22,2))</f>
        <v>43</v>
      </c>
      <c r="J7464" s="13">
        <f>IF(G7464="Male",VLOOKUP(H7464,'Shoe size conversion table'!$B$6:$D$22,3),VLOOKUP(H7464,'Shoe size conversion table'!$J$6:$L$22,3))</f>
        <v>9.5</v>
      </c>
      <c r="K7464" s="11">
        <v>169</v>
      </c>
      <c r="L7464" s="12">
        <v>0.2</v>
      </c>
      <c r="M7464" s="7">
        <f t="shared" si="349"/>
        <v>2015</v>
      </c>
      <c r="N7464" s="7">
        <f t="shared" si="350"/>
        <v>12</v>
      </c>
      <c r="O7464" s="30">
        <f t="shared" si="351"/>
        <v>135.20000000000002</v>
      </c>
    </row>
    <row r="7465" spans="2:15" x14ac:dyDescent="0.2">
      <c r="B7465" s="13">
        <v>59072</v>
      </c>
      <c r="C7465" s="14">
        <v>42359.486111111313</v>
      </c>
      <c r="D7465" s="7" t="s">
        <v>7</v>
      </c>
      <c r="E7465" s="13">
        <v>2239</v>
      </c>
      <c r="F7465" s="7" t="s">
        <v>52</v>
      </c>
      <c r="G7465" s="7" t="s">
        <v>12</v>
      </c>
      <c r="H7465" s="13">
        <v>8.5</v>
      </c>
      <c r="I7465" s="13">
        <f>IF(G7465="Male",VLOOKUP(H7465,'Shoe size conversion table'!$B$6:$D$22,2),VLOOKUP(H7465,'Shoe size conversion table'!$J$6:$L$22,2))</f>
        <v>39</v>
      </c>
      <c r="J7465" s="13">
        <f>IF(G7465="Male",VLOOKUP(H7465,'Shoe size conversion table'!$B$6:$D$22,3),VLOOKUP(H7465,'Shoe size conversion table'!$J$6:$L$22,3))</f>
        <v>6.5</v>
      </c>
      <c r="K7465" s="11">
        <v>159</v>
      </c>
      <c r="L7465" s="12">
        <v>0.3</v>
      </c>
      <c r="M7465" s="7">
        <f t="shared" si="349"/>
        <v>2015</v>
      </c>
      <c r="N7465" s="7">
        <f t="shared" si="350"/>
        <v>12</v>
      </c>
      <c r="O7465" s="30">
        <f t="shared" si="351"/>
        <v>111.3</v>
      </c>
    </row>
    <row r="7466" spans="2:15" x14ac:dyDescent="0.2">
      <c r="B7466" s="13">
        <v>59073</v>
      </c>
      <c r="C7466" s="14">
        <v>42359.546111111311</v>
      </c>
      <c r="D7466" s="7" t="s">
        <v>7</v>
      </c>
      <c r="E7466" s="13">
        <v>2149</v>
      </c>
      <c r="F7466" s="7" t="s">
        <v>43</v>
      </c>
      <c r="G7466" s="7" t="s">
        <v>11</v>
      </c>
      <c r="H7466" s="13">
        <v>11</v>
      </c>
      <c r="I7466" s="13">
        <f>IF(G7466="Male",VLOOKUP(H7466,'Shoe size conversion table'!$B$6:$D$22,2),VLOOKUP(H7466,'Shoe size conversion table'!$J$6:$L$22,2))</f>
        <v>44</v>
      </c>
      <c r="J7466" s="13">
        <f>IF(G7466="Male",VLOOKUP(H7466,'Shoe size conversion table'!$B$6:$D$22,3),VLOOKUP(H7466,'Shoe size conversion table'!$J$6:$L$22,3))</f>
        <v>10.5</v>
      </c>
      <c r="K7466" s="11">
        <v>159</v>
      </c>
      <c r="L7466" s="12">
        <v>0</v>
      </c>
      <c r="M7466" s="7">
        <f t="shared" si="349"/>
        <v>2015</v>
      </c>
      <c r="N7466" s="7">
        <f t="shared" si="350"/>
        <v>12</v>
      </c>
      <c r="O7466" s="30">
        <f t="shared" si="351"/>
        <v>159</v>
      </c>
    </row>
    <row r="7467" spans="2:15" x14ac:dyDescent="0.2">
      <c r="B7467" s="13">
        <v>59073</v>
      </c>
      <c r="C7467" s="14">
        <v>42359.546111111311</v>
      </c>
      <c r="D7467" s="7" t="s">
        <v>7</v>
      </c>
      <c r="E7467" s="13">
        <v>2201</v>
      </c>
      <c r="F7467" s="7" t="s">
        <v>54</v>
      </c>
      <c r="G7467" s="7" t="s">
        <v>11</v>
      </c>
      <c r="H7467" s="13">
        <v>9.5</v>
      </c>
      <c r="I7467" s="13" t="str">
        <f>IF(G7467="Male",VLOOKUP(H7467,'Shoe size conversion table'!$B$6:$D$22,2),VLOOKUP(H7467,'Shoe size conversion table'!$J$6:$L$22,2))</f>
        <v>42-43</v>
      </c>
      <c r="J7467" s="13">
        <f>IF(G7467="Male",VLOOKUP(H7467,'Shoe size conversion table'!$B$6:$D$22,3),VLOOKUP(H7467,'Shoe size conversion table'!$J$6:$L$22,3))</f>
        <v>9</v>
      </c>
      <c r="K7467" s="11">
        <v>179</v>
      </c>
      <c r="L7467" s="12">
        <v>0.3</v>
      </c>
      <c r="M7467" s="7">
        <f t="shared" si="349"/>
        <v>2015</v>
      </c>
      <c r="N7467" s="7">
        <f t="shared" si="350"/>
        <v>12</v>
      </c>
      <c r="O7467" s="30">
        <f t="shared" si="351"/>
        <v>125.3</v>
      </c>
    </row>
    <row r="7468" spans="2:15" x14ac:dyDescent="0.2">
      <c r="B7468" s="13">
        <v>59074</v>
      </c>
      <c r="C7468" s="14">
        <v>42359.546111111311</v>
      </c>
      <c r="D7468" s="7" t="s">
        <v>10</v>
      </c>
      <c r="E7468" s="13">
        <v>2238</v>
      </c>
      <c r="F7468" s="7" t="s">
        <v>36</v>
      </c>
      <c r="G7468" s="7" t="s">
        <v>12</v>
      </c>
      <c r="H7468" s="13">
        <v>8.5</v>
      </c>
      <c r="I7468" s="13">
        <f>IF(G7468="Male",VLOOKUP(H7468,'Shoe size conversion table'!$B$6:$D$22,2),VLOOKUP(H7468,'Shoe size conversion table'!$J$6:$L$22,2))</f>
        <v>39</v>
      </c>
      <c r="J7468" s="13">
        <f>IF(G7468="Male",VLOOKUP(H7468,'Shoe size conversion table'!$B$6:$D$22,3),VLOOKUP(H7468,'Shoe size conversion table'!$J$6:$L$22,3))</f>
        <v>6.5</v>
      </c>
      <c r="K7468" s="11">
        <v>149</v>
      </c>
      <c r="L7468" s="12">
        <v>0</v>
      </c>
      <c r="M7468" s="7">
        <f t="shared" si="349"/>
        <v>2015</v>
      </c>
      <c r="N7468" s="7">
        <f t="shared" si="350"/>
        <v>12</v>
      </c>
      <c r="O7468" s="30">
        <f t="shared" si="351"/>
        <v>149</v>
      </c>
    </row>
    <row r="7469" spans="2:15" x14ac:dyDescent="0.2">
      <c r="B7469" s="13">
        <v>59075</v>
      </c>
      <c r="C7469" s="14">
        <v>42359.676111111126</v>
      </c>
      <c r="D7469" s="7" t="s">
        <v>10</v>
      </c>
      <c r="E7469" s="13">
        <v>2232</v>
      </c>
      <c r="F7469" s="7" t="s">
        <v>34</v>
      </c>
      <c r="G7469" s="7" t="s">
        <v>12</v>
      </c>
      <c r="H7469" s="13">
        <v>8</v>
      </c>
      <c r="I7469" s="13" t="str">
        <f>IF(G7469="Male",VLOOKUP(H7469,'Shoe size conversion table'!$B$6:$D$22,2),VLOOKUP(H7469,'Shoe size conversion table'!$J$6:$L$22,2))</f>
        <v>38-39</v>
      </c>
      <c r="J7469" s="13">
        <f>IF(G7469="Male",VLOOKUP(H7469,'Shoe size conversion table'!$B$6:$D$22,3),VLOOKUP(H7469,'Shoe size conversion table'!$J$6:$L$22,3))</f>
        <v>6</v>
      </c>
      <c r="K7469" s="11">
        <v>139</v>
      </c>
      <c r="L7469" s="12">
        <v>0.1</v>
      </c>
      <c r="M7469" s="7">
        <f t="shared" si="349"/>
        <v>2015</v>
      </c>
      <c r="N7469" s="7">
        <f t="shared" si="350"/>
        <v>12</v>
      </c>
      <c r="O7469" s="30">
        <f t="shared" si="351"/>
        <v>125.10000000000001</v>
      </c>
    </row>
    <row r="7470" spans="2:15" x14ac:dyDescent="0.2">
      <c r="B7470" s="13">
        <v>59076</v>
      </c>
      <c r="C7470" s="14">
        <v>42359.766111111123</v>
      </c>
      <c r="D7470" s="7" t="s">
        <v>8</v>
      </c>
      <c r="E7470" s="13">
        <v>2150</v>
      </c>
      <c r="F7470" s="7" t="s">
        <v>41</v>
      </c>
      <c r="G7470" s="7" t="s">
        <v>11</v>
      </c>
      <c r="H7470" s="13">
        <v>8.5</v>
      </c>
      <c r="I7470" s="13" t="str">
        <f>IF(G7470="Male",VLOOKUP(H7470,'Shoe size conversion table'!$B$6:$D$22,2),VLOOKUP(H7470,'Shoe size conversion table'!$J$6:$L$22,2))</f>
        <v>41-42</v>
      </c>
      <c r="J7470" s="13">
        <f>IF(G7470="Male",VLOOKUP(H7470,'Shoe size conversion table'!$B$6:$D$22,3),VLOOKUP(H7470,'Shoe size conversion table'!$J$6:$L$22,3))</f>
        <v>8</v>
      </c>
      <c r="K7470" s="11">
        <v>169</v>
      </c>
      <c r="L7470" s="12">
        <v>0</v>
      </c>
      <c r="M7470" s="7">
        <f t="shared" si="349"/>
        <v>2015</v>
      </c>
      <c r="N7470" s="7">
        <f t="shared" si="350"/>
        <v>12</v>
      </c>
      <c r="O7470" s="30">
        <f t="shared" si="351"/>
        <v>169</v>
      </c>
    </row>
    <row r="7471" spans="2:15" x14ac:dyDescent="0.2">
      <c r="B7471" s="13">
        <v>59077</v>
      </c>
      <c r="C7471" s="14">
        <v>42359.786111111258</v>
      </c>
      <c r="D7471" s="7" t="s">
        <v>10</v>
      </c>
      <c r="E7471" s="13">
        <v>2179</v>
      </c>
      <c r="F7471" s="7" t="s">
        <v>34</v>
      </c>
      <c r="G7471" s="7" t="s">
        <v>12</v>
      </c>
      <c r="H7471" s="13">
        <v>7.5</v>
      </c>
      <c r="I7471" s="13">
        <f>IF(G7471="Male",VLOOKUP(H7471,'Shoe size conversion table'!$B$6:$D$22,2),VLOOKUP(H7471,'Shoe size conversion table'!$J$6:$L$22,2))</f>
        <v>38</v>
      </c>
      <c r="J7471" s="13">
        <f>IF(G7471="Male",VLOOKUP(H7471,'Shoe size conversion table'!$B$6:$D$22,3),VLOOKUP(H7471,'Shoe size conversion table'!$J$6:$L$22,3))</f>
        <v>5.5</v>
      </c>
      <c r="K7471" s="11">
        <v>199</v>
      </c>
      <c r="L7471" s="12">
        <v>0</v>
      </c>
      <c r="M7471" s="7">
        <f t="shared" si="349"/>
        <v>2015</v>
      </c>
      <c r="N7471" s="7">
        <f t="shared" si="350"/>
        <v>12</v>
      </c>
      <c r="O7471" s="30">
        <f t="shared" si="351"/>
        <v>199</v>
      </c>
    </row>
    <row r="7472" spans="2:15" x14ac:dyDescent="0.2">
      <c r="B7472" s="13">
        <v>59078</v>
      </c>
      <c r="C7472" s="14">
        <v>42359.786111111258</v>
      </c>
      <c r="D7472" s="7" t="s">
        <v>10</v>
      </c>
      <c r="E7472" s="13">
        <v>2158</v>
      </c>
      <c r="F7472" s="7" t="s">
        <v>36</v>
      </c>
      <c r="G7472" s="7" t="s">
        <v>11</v>
      </c>
      <c r="H7472" s="13">
        <v>10.5</v>
      </c>
      <c r="I7472" s="13" t="str">
        <f>IF(G7472="Male",VLOOKUP(H7472,'Shoe size conversion table'!$B$6:$D$22,2),VLOOKUP(H7472,'Shoe size conversion table'!$J$6:$L$22,2))</f>
        <v>43-44</v>
      </c>
      <c r="J7472" s="13">
        <f>IF(G7472="Male",VLOOKUP(H7472,'Shoe size conversion table'!$B$6:$D$22,3),VLOOKUP(H7472,'Shoe size conversion table'!$J$6:$L$22,3))</f>
        <v>10</v>
      </c>
      <c r="K7472" s="11">
        <v>159</v>
      </c>
      <c r="L7472" s="12">
        <v>0.1</v>
      </c>
      <c r="M7472" s="7">
        <f t="shared" si="349"/>
        <v>2015</v>
      </c>
      <c r="N7472" s="7">
        <f t="shared" si="350"/>
        <v>12</v>
      </c>
      <c r="O7472" s="30">
        <f t="shared" si="351"/>
        <v>143.1</v>
      </c>
    </row>
    <row r="7473" spans="2:15" x14ac:dyDescent="0.2">
      <c r="B7473" s="13">
        <v>59079</v>
      </c>
      <c r="C7473" s="14">
        <v>42359.836111111312</v>
      </c>
      <c r="D7473" s="7" t="s">
        <v>10</v>
      </c>
      <c r="E7473" s="13">
        <v>2154</v>
      </c>
      <c r="F7473" s="7" t="s">
        <v>35</v>
      </c>
      <c r="G7473" s="7" t="s">
        <v>11</v>
      </c>
      <c r="H7473" s="13">
        <v>10.5</v>
      </c>
      <c r="I7473" s="13" t="str">
        <f>IF(G7473="Male",VLOOKUP(H7473,'Shoe size conversion table'!$B$6:$D$22,2),VLOOKUP(H7473,'Shoe size conversion table'!$J$6:$L$22,2))</f>
        <v>43-44</v>
      </c>
      <c r="J7473" s="13">
        <f>IF(G7473="Male",VLOOKUP(H7473,'Shoe size conversion table'!$B$6:$D$22,3),VLOOKUP(H7473,'Shoe size conversion table'!$J$6:$L$22,3))</f>
        <v>10</v>
      </c>
      <c r="K7473" s="11">
        <v>169</v>
      </c>
      <c r="L7473" s="12">
        <v>0</v>
      </c>
      <c r="M7473" s="7">
        <f t="shared" si="349"/>
        <v>2015</v>
      </c>
      <c r="N7473" s="7">
        <f t="shared" si="350"/>
        <v>12</v>
      </c>
      <c r="O7473" s="30">
        <f t="shared" si="351"/>
        <v>169</v>
      </c>
    </row>
    <row r="7474" spans="2:15" x14ac:dyDescent="0.2">
      <c r="B7474" s="13">
        <v>59079</v>
      </c>
      <c r="C7474" s="14">
        <v>42359.836111111312</v>
      </c>
      <c r="D7474" s="7" t="s">
        <v>10</v>
      </c>
      <c r="E7474" s="13">
        <v>2227</v>
      </c>
      <c r="F7474" s="7" t="s">
        <v>36</v>
      </c>
      <c r="G7474" s="7" t="s">
        <v>11</v>
      </c>
      <c r="H7474" s="13">
        <v>9.5</v>
      </c>
      <c r="I7474" s="13" t="str">
        <f>IF(G7474="Male",VLOOKUP(H7474,'Shoe size conversion table'!$B$6:$D$22,2),VLOOKUP(H7474,'Shoe size conversion table'!$J$6:$L$22,2))</f>
        <v>42-43</v>
      </c>
      <c r="J7474" s="13">
        <f>IF(G7474="Male",VLOOKUP(H7474,'Shoe size conversion table'!$B$6:$D$22,3),VLOOKUP(H7474,'Shoe size conversion table'!$J$6:$L$22,3))</f>
        <v>9</v>
      </c>
      <c r="K7474" s="11">
        <v>129</v>
      </c>
      <c r="L7474" s="12">
        <v>0.1</v>
      </c>
      <c r="M7474" s="7">
        <f t="shared" si="349"/>
        <v>2015</v>
      </c>
      <c r="N7474" s="7">
        <f t="shared" si="350"/>
        <v>12</v>
      </c>
      <c r="O7474" s="30">
        <f t="shared" si="351"/>
        <v>116.10000000000001</v>
      </c>
    </row>
    <row r="7475" spans="2:15" x14ac:dyDescent="0.2">
      <c r="B7475" s="13">
        <v>59079</v>
      </c>
      <c r="C7475" s="14">
        <v>42359.836111111312</v>
      </c>
      <c r="D7475" s="7" t="s">
        <v>10</v>
      </c>
      <c r="E7475" s="13">
        <v>2152</v>
      </c>
      <c r="F7475" s="7" t="s">
        <v>34</v>
      </c>
      <c r="G7475" s="7" t="s">
        <v>11</v>
      </c>
      <c r="H7475" s="13">
        <v>9.5</v>
      </c>
      <c r="I7475" s="13" t="str">
        <f>IF(G7475="Male",VLOOKUP(H7475,'Shoe size conversion table'!$B$6:$D$22,2),VLOOKUP(H7475,'Shoe size conversion table'!$J$6:$L$22,2))</f>
        <v>42-43</v>
      </c>
      <c r="J7475" s="13">
        <f>IF(G7475="Male",VLOOKUP(H7475,'Shoe size conversion table'!$B$6:$D$22,3),VLOOKUP(H7475,'Shoe size conversion table'!$J$6:$L$22,3))</f>
        <v>9</v>
      </c>
      <c r="K7475" s="11">
        <v>149</v>
      </c>
      <c r="L7475" s="12">
        <v>0.2</v>
      </c>
      <c r="M7475" s="7">
        <f t="shared" si="349"/>
        <v>2015</v>
      </c>
      <c r="N7475" s="7">
        <f t="shared" si="350"/>
        <v>12</v>
      </c>
      <c r="O7475" s="30">
        <f t="shared" si="351"/>
        <v>119.2</v>
      </c>
    </row>
    <row r="7476" spans="2:15" x14ac:dyDescent="0.2">
      <c r="B7476" s="13">
        <v>59080</v>
      </c>
      <c r="C7476" s="14">
        <v>42359.846111111256</v>
      </c>
      <c r="D7476" s="7" t="s">
        <v>7</v>
      </c>
      <c r="E7476" s="13">
        <v>2162</v>
      </c>
      <c r="F7476" s="7" t="s">
        <v>48</v>
      </c>
      <c r="G7476" s="7" t="s">
        <v>12</v>
      </c>
      <c r="H7476" s="13">
        <v>8</v>
      </c>
      <c r="I7476" s="13" t="str">
        <f>IF(G7476="Male",VLOOKUP(H7476,'Shoe size conversion table'!$B$6:$D$22,2),VLOOKUP(H7476,'Shoe size conversion table'!$J$6:$L$22,2))</f>
        <v>38-39</v>
      </c>
      <c r="J7476" s="13">
        <f>IF(G7476="Male",VLOOKUP(H7476,'Shoe size conversion table'!$B$6:$D$22,3),VLOOKUP(H7476,'Shoe size conversion table'!$J$6:$L$22,3))</f>
        <v>6</v>
      </c>
      <c r="K7476" s="11">
        <v>189</v>
      </c>
      <c r="L7476" s="12">
        <v>0</v>
      </c>
      <c r="M7476" s="7">
        <f t="shared" si="349"/>
        <v>2015</v>
      </c>
      <c r="N7476" s="7">
        <f t="shared" si="350"/>
        <v>12</v>
      </c>
      <c r="O7476" s="30">
        <f t="shared" si="351"/>
        <v>189</v>
      </c>
    </row>
    <row r="7477" spans="2:15" x14ac:dyDescent="0.2">
      <c r="B7477" s="13">
        <v>59081</v>
      </c>
      <c r="C7477" s="14">
        <v>42359.8961111112</v>
      </c>
      <c r="D7477" s="7" t="s">
        <v>10</v>
      </c>
      <c r="E7477" s="13">
        <v>2153</v>
      </c>
      <c r="F7477" s="7" t="s">
        <v>36</v>
      </c>
      <c r="G7477" s="7" t="s">
        <v>11</v>
      </c>
      <c r="H7477" s="13">
        <v>9.5</v>
      </c>
      <c r="I7477" s="13" t="str">
        <f>IF(G7477="Male",VLOOKUP(H7477,'Shoe size conversion table'!$B$6:$D$22,2),VLOOKUP(H7477,'Shoe size conversion table'!$J$6:$L$22,2))</f>
        <v>42-43</v>
      </c>
      <c r="J7477" s="13">
        <f>IF(G7477="Male",VLOOKUP(H7477,'Shoe size conversion table'!$B$6:$D$22,3),VLOOKUP(H7477,'Shoe size conversion table'!$J$6:$L$22,3))</f>
        <v>9</v>
      </c>
      <c r="K7477" s="11">
        <v>189</v>
      </c>
      <c r="L7477" s="12">
        <v>0</v>
      </c>
      <c r="M7477" s="7">
        <f t="shared" si="349"/>
        <v>2015</v>
      </c>
      <c r="N7477" s="7">
        <f t="shared" si="350"/>
        <v>12</v>
      </c>
      <c r="O7477" s="30">
        <f t="shared" si="351"/>
        <v>189</v>
      </c>
    </row>
    <row r="7478" spans="2:15" x14ac:dyDescent="0.2">
      <c r="B7478" s="13">
        <v>59082</v>
      </c>
      <c r="C7478" s="14">
        <v>42359.996111111257</v>
      </c>
      <c r="D7478" s="7" t="s">
        <v>7</v>
      </c>
      <c r="E7478" s="13">
        <v>2164</v>
      </c>
      <c r="F7478" s="7" t="s">
        <v>56</v>
      </c>
      <c r="G7478" s="7" t="s">
        <v>12</v>
      </c>
      <c r="H7478" s="13">
        <v>8.5</v>
      </c>
      <c r="I7478" s="13">
        <f>IF(G7478="Male",VLOOKUP(H7478,'Shoe size conversion table'!$B$6:$D$22,2),VLOOKUP(H7478,'Shoe size conversion table'!$J$6:$L$22,2))</f>
        <v>39</v>
      </c>
      <c r="J7478" s="13">
        <f>IF(G7478="Male",VLOOKUP(H7478,'Shoe size conversion table'!$B$6:$D$22,3),VLOOKUP(H7478,'Shoe size conversion table'!$J$6:$L$22,3))</f>
        <v>6.5</v>
      </c>
      <c r="K7478" s="11">
        <v>199</v>
      </c>
      <c r="L7478" s="12">
        <v>0</v>
      </c>
      <c r="M7478" s="7">
        <f t="shared" si="349"/>
        <v>2015</v>
      </c>
      <c r="N7478" s="7">
        <f t="shared" si="350"/>
        <v>12</v>
      </c>
      <c r="O7478" s="30">
        <f t="shared" si="351"/>
        <v>199</v>
      </c>
    </row>
    <row r="7479" spans="2:15" x14ac:dyDescent="0.2">
      <c r="B7479" s="13">
        <v>59083</v>
      </c>
      <c r="C7479" s="14">
        <v>42360.006111111201</v>
      </c>
      <c r="D7479" s="7" t="s">
        <v>8</v>
      </c>
      <c r="E7479" s="13">
        <v>2211</v>
      </c>
      <c r="F7479" s="7" t="s">
        <v>39</v>
      </c>
      <c r="G7479" s="7" t="s">
        <v>12</v>
      </c>
      <c r="H7479" s="13">
        <v>8.5</v>
      </c>
      <c r="I7479" s="13">
        <f>IF(G7479="Male",VLOOKUP(H7479,'Shoe size conversion table'!$B$6:$D$22,2),VLOOKUP(H7479,'Shoe size conversion table'!$J$6:$L$22,2))</f>
        <v>39</v>
      </c>
      <c r="J7479" s="13">
        <f>IF(G7479="Male",VLOOKUP(H7479,'Shoe size conversion table'!$B$6:$D$22,3),VLOOKUP(H7479,'Shoe size conversion table'!$J$6:$L$22,3))</f>
        <v>6.5</v>
      </c>
      <c r="K7479" s="11">
        <v>149</v>
      </c>
      <c r="L7479" s="12">
        <v>0</v>
      </c>
      <c r="M7479" s="7">
        <f t="shared" si="349"/>
        <v>2015</v>
      </c>
      <c r="N7479" s="7">
        <f t="shared" si="350"/>
        <v>12</v>
      </c>
      <c r="O7479" s="30">
        <f t="shared" si="351"/>
        <v>149</v>
      </c>
    </row>
    <row r="7480" spans="2:15" x14ac:dyDescent="0.2">
      <c r="B7480" s="13">
        <v>59084</v>
      </c>
      <c r="C7480" s="14">
        <v>42360.026111111198</v>
      </c>
      <c r="D7480" s="7" t="s">
        <v>7</v>
      </c>
      <c r="E7480" s="13">
        <v>2234</v>
      </c>
      <c r="F7480" s="7" t="s">
        <v>46</v>
      </c>
      <c r="G7480" s="7" t="s">
        <v>11</v>
      </c>
      <c r="H7480" s="13">
        <v>9</v>
      </c>
      <c r="I7480" s="13">
        <f>IF(G7480="Male",VLOOKUP(H7480,'Shoe size conversion table'!$B$6:$D$22,2),VLOOKUP(H7480,'Shoe size conversion table'!$J$6:$L$22,2))</f>
        <v>42</v>
      </c>
      <c r="J7480" s="13">
        <f>IF(G7480="Male",VLOOKUP(H7480,'Shoe size conversion table'!$B$6:$D$22,3),VLOOKUP(H7480,'Shoe size conversion table'!$J$6:$L$22,3))</f>
        <v>8.5</v>
      </c>
      <c r="K7480" s="11">
        <v>129</v>
      </c>
      <c r="L7480" s="12">
        <v>0.3</v>
      </c>
      <c r="M7480" s="7">
        <f t="shared" si="349"/>
        <v>2015</v>
      </c>
      <c r="N7480" s="7">
        <f t="shared" si="350"/>
        <v>12</v>
      </c>
      <c r="O7480" s="30">
        <f t="shared" si="351"/>
        <v>90.3</v>
      </c>
    </row>
    <row r="7481" spans="2:15" x14ac:dyDescent="0.2">
      <c r="B7481" s="13">
        <v>59085</v>
      </c>
      <c r="C7481" s="14">
        <v>42360.04611111126</v>
      </c>
      <c r="D7481" s="7" t="s">
        <v>9</v>
      </c>
      <c r="E7481" s="13">
        <v>2165</v>
      </c>
      <c r="F7481" s="7" t="s">
        <v>61</v>
      </c>
      <c r="G7481" s="7" t="s">
        <v>12</v>
      </c>
      <c r="H7481" s="13">
        <v>8.5</v>
      </c>
      <c r="I7481" s="13">
        <f>IF(G7481="Male",VLOOKUP(H7481,'Shoe size conversion table'!$B$6:$D$22,2),VLOOKUP(H7481,'Shoe size conversion table'!$J$6:$L$22,2))</f>
        <v>39</v>
      </c>
      <c r="J7481" s="13">
        <f>IF(G7481="Male",VLOOKUP(H7481,'Shoe size conversion table'!$B$6:$D$22,3),VLOOKUP(H7481,'Shoe size conversion table'!$J$6:$L$22,3))</f>
        <v>6.5</v>
      </c>
      <c r="K7481" s="11">
        <v>179</v>
      </c>
      <c r="L7481" s="12">
        <v>0</v>
      </c>
      <c r="M7481" s="7">
        <f t="shared" si="349"/>
        <v>2015</v>
      </c>
      <c r="N7481" s="7">
        <f t="shared" si="350"/>
        <v>12</v>
      </c>
      <c r="O7481" s="30">
        <f t="shared" si="351"/>
        <v>179</v>
      </c>
    </row>
    <row r="7482" spans="2:15" x14ac:dyDescent="0.2">
      <c r="B7482" s="13">
        <v>59086</v>
      </c>
      <c r="C7482" s="14">
        <v>42360.056111111313</v>
      </c>
      <c r="D7482" s="7" t="s">
        <v>8</v>
      </c>
      <c r="E7482" s="13">
        <v>2173</v>
      </c>
      <c r="F7482" s="7" t="s">
        <v>40</v>
      </c>
      <c r="G7482" s="7" t="s">
        <v>12</v>
      </c>
      <c r="H7482" s="13">
        <v>9.5</v>
      </c>
      <c r="I7482" s="13">
        <f>IF(G7482="Male",VLOOKUP(H7482,'Shoe size conversion table'!$B$6:$D$22,2),VLOOKUP(H7482,'Shoe size conversion table'!$J$6:$L$22,2))</f>
        <v>40</v>
      </c>
      <c r="J7482" s="13">
        <f>IF(G7482="Male",VLOOKUP(H7482,'Shoe size conversion table'!$B$6:$D$22,3),VLOOKUP(H7482,'Shoe size conversion table'!$J$6:$L$22,3))</f>
        <v>7.5</v>
      </c>
      <c r="K7482" s="11">
        <v>199</v>
      </c>
      <c r="L7482" s="12">
        <v>0</v>
      </c>
      <c r="M7482" s="7">
        <f t="shared" si="349"/>
        <v>2015</v>
      </c>
      <c r="N7482" s="7">
        <f t="shared" si="350"/>
        <v>12</v>
      </c>
      <c r="O7482" s="30">
        <f t="shared" si="351"/>
        <v>199</v>
      </c>
    </row>
    <row r="7483" spans="2:15" x14ac:dyDescent="0.2">
      <c r="B7483" s="13">
        <v>59087</v>
      </c>
      <c r="C7483" s="14">
        <v>42360.11611111126</v>
      </c>
      <c r="D7483" s="7" t="s">
        <v>7</v>
      </c>
      <c r="E7483" s="13">
        <v>2217</v>
      </c>
      <c r="F7483" s="7" t="s">
        <v>55</v>
      </c>
      <c r="G7483" s="7" t="s">
        <v>12</v>
      </c>
      <c r="H7483" s="13">
        <v>8</v>
      </c>
      <c r="I7483" s="13" t="str">
        <f>IF(G7483="Male",VLOOKUP(H7483,'Shoe size conversion table'!$B$6:$D$22,2),VLOOKUP(H7483,'Shoe size conversion table'!$J$6:$L$22,2))</f>
        <v>38-39</v>
      </c>
      <c r="J7483" s="13">
        <f>IF(G7483="Male",VLOOKUP(H7483,'Shoe size conversion table'!$B$6:$D$22,3),VLOOKUP(H7483,'Shoe size conversion table'!$J$6:$L$22,3))</f>
        <v>6</v>
      </c>
      <c r="K7483" s="11">
        <v>129</v>
      </c>
      <c r="L7483" s="12">
        <v>0.2</v>
      </c>
      <c r="M7483" s="7">
        <f t="shared" si="349"/>
        <v>2015</v>
      </c>
      <c r="N7483" s="7">
        <f t="shared" si="350"/>
        <v>12</v>
      </c>
      <c r="O7483" s="30">
        <f t="shared" si="351"/>
        <v>103.2</v>
      </c>
    </row>
    <row r="7484" spans="2:15" x14ac:dyDescent="0.2">
      <c r="B7484" s="13">
        <v>59088</v>
      </c>
      <c r="C7484" s="14">
        <v>42360.14611111112</v>
      </c>
      <c r="D7484" s="7" t="s">
        <v>8</v>
      </c>
      <c r="E7484" s="13">
        <v>2163</v>
      </c>
      <c r="F7484" s="7" t="s">
        <v>40</v>
      </c>
      <c r="G7484" s="7" t="s">
        <v>11</v>
      </c>
      <c r="H7484" s="13">
        <v>7.5</v>
      </c>
      <c r="I7484" s="13" t="str">
        <f>IF(G7484="Male",VLOOKUP(H7484,'Shoe size conversion table'!$B$6:$D$22,2),VLOOKUP(H7484,'Shoe size conversion table'!$J$6:$L$22,2))</f>
        <v>40-41</v>
      </c>
      <c r="J7484" s="13">
        <f>IF(G7484="Male",VLOOKUP(H7484,'Shoe size conversion table'!$B$6:$D$22,3),VLOOKUP(H7484,'Shoe size conversion table'!$J$6:$L$22,3))</f>
        <v>7</v>
      </c>
      <c r="K7484" s="11">
        <v>169</v>
      </c>
      <c r="L7484" s="12">
        <v>0</v>
      </c>
      <c r="M7484" s="7">
        <f t="shared" si="349"/>
        <v>2015</v>
      </c>
      <c r="N7484" s="7">
        <f t="shared" si="350"/>
        <v>12</v>
      </c>
      <c r="O7484" s="30">
        <f t="shared" si="351"/>
        <v>169</v>
      </c>
    </row>
    <row r="7485" spans="2:15" x14ac:dyDescent="0.2">
      <c r="B7485" s="13">
        <v>59089</v>
      </c>
      <c r="C7485" s="14">
        <v>42360.196111111123</v>
      </c>
      <c r="D7485" s="7" t="s">
        <v>7</v>
      </c>
      <c r="E7485" s="13">
        <v>2195</v>
      </c>
      <c r="F7485" s="7" t="s">
        <v>56</v>
      </c>
      <c r="G7485" s="7" t="s">
        <v>11</v>
      </c>
      <c r="H7485" s="13">
        <v>12</v>
      </c>
      <c r="I7485" s="13">
        <f>IF(G7485="Male",VLOOKUP(H7485,'Shoe size conversion table'!$B$6:$D$22,2),VLOOKUP(H7485,'Shoe size conversion table'!$J$6:$L$22,2))</f>
        <v>45</v>
      </c>
      <c r="J7485" s="13">
        <f>IF(G7485="Male",VLOOKUP(H7485,'Shoe size conversion table'!$B$6:$D$22,3),VLOOKUP(H7485,'Shoe size conversion table'!$J$6:$L$22,3))</f>
        <v>11.5</v>
      </c>
      <c r="K7485" s="11">
        <v>169</v>
      </c>
      <c r="L7485" s="12">
        <v>0.1</v>
      </c>
      <c r="M7485" s="7">
        <f t="shared" si="349"/>
        <v>2015</v>
      </c>
      <c r="N7485" s="7">
        <f t="shared" si="350"/>
        <v>12</v>
      </c>
      <c r="O7485" s="30">
        <f t="shared" si="351"/>
        <v>152.1</v>
      </c>
    </row>
    <row r="7486" spans="2:15" x14ac:dyDescent="0.2">
      <c r="B7486" s="13">
        <v>59090</v>
      </c>
      <c r="C7486" s="14">
        <v>42360.61611111126</v>
      </c>
      <c r="D7486" s="7" t="s">
        <v>8</v>
      </c>
      <c r="E7486" s="13">
        <v>2166</v>
      </c>
      <c r="F7486" s="7" t="s">
        <v>37</v>
      </c>
      <c r="G7486" s="7" t="s">
        <v>11</v>
      </c>
      <c r="H7486" s="13">
        <v>9.5</v>
      </c>
      <c r="I7486" s="13" t="str">
        <f>IF(G7486="Male",VLOOKUP(H7486,'Shoe size conversion table'!$B$6:$D$22,2),VLOOKUP(H7486,'Shoe size conversion table'!$J$6:$L$22,2))</f>
        <v>42-43</v>
      </c>
      <c r="J7486" s="13">
        <f>IF(G7486="Male",VLOOKUP(H7486,'Shoe size conversion table'!$B$6:$D$22,3),VLOOKUP(H7486,'Shoe size conversion table'!$J$6:$L$22,3))</f>
        <v>9</v>
      </c>
      <c r="K7486" s="11">
        <v>149</v>
      </c>
      <c r="L7486" s="12">
        <v>0</v>
      </c>
      <c r="M7486" s="7">
        <f t="shared" si="349"/>
        <v>2015</v>
      </c>
      <c r="N7486" s="7">
        <f t="shared" si="350"/>
        <v>12</v>
      </c>
      <c r="O7486" s="30">
        <f t="shared" si="351"/>
        <v>149</v>
      </c>
    </row>
    <row r="7487" spans="2:15" x14ac:dyDescent="0.2">
      <c r="B7487" s="13">
        <v>59091</v>
      </c>
      <c r="C7487" s="14">
        <v>42360.676111111126</v>
      </c>
      <c r="D7487" s="7" t="s">
        <v>10</v>
      </c>
      <c r="E7487" s="13">
        <v>2193</v>
      </c>
      <c r="F7487" s="7" t="s">
        <v>35</v>
      </c>
      <c r="G7487" s="7" t="s">
        <v>11</v>
      </c>
      <c r="H7487" s="13">
        <v>9.5</v>
      </c>
      <c r="I7487" s="13" t="str">
        <f>IF(G7487="Male",VLOOKUP(H7487,'Shoe size conversion table'!$B$6:$D$22,2),VLOOKUP(H7487,'Shoe size conversion table'!$J$6:$L$22,2))</f>
        <v>42-43</v>
      </c>
      <c r="J7487" s="13">
        <f>IF(G7487="Male",VLOOKUP(H7487,'Shoe size conversion table'!$B$6:$D$22,3),VLOOKUP(H7487,'Shoe size conversion table'!$J$6:$L$22,3))</f>
        <v>9</v>
      </c>
      <c r="K7487" s="11">
        <v>139</v>
      </c>
      <c r="L7487" s="12">
        <v>0</v>
      </c>
      <c r="M7487" s="7">
        <f t="shared" si="349"/>
        <v>2015</v>
      </c>
      <c r="N7487" s="7">
        <f t="shared" si="350"/>
        <v>12</v>
      </c>
      <c r="O7487" s="30">
        <f t="shared" si="351"/>
        <v>139</v>
      </c>
    </row>
    <row r="7488" spans="2:15" x14ac:dyDescent="0.2">
      <c r="B7488" s="13">
        <v>59092</v>
      </c>
      <c r="C7488" s="14">
        <v>42360.766111111123</v>
      </c>
      <c r="D7488" s="7" t="s">
        <v>10</v>
      </c>
      <c r="E7488" s="13">
        <v>2184</v>
      </c>
      <c r="F7488" s="7" t="s">
        <v>35</v>
      </c>
      <c r="G7488" s="7" t="s">
        <v>12</v>
      </c>
      <c r="H7488" s="13">
        <v>6</v>
      </c>
      <c r="I7488" s="13" t="str">
        <f>IF(G7488="Male",VLOOKUP(H7488,'Shoe size conversion table'!$B$6:$D$22,2),VLOOKUP(H7488,'Shoe size conversion table'!$J$6:$L$22,2))</f>
        <v>36-37</v>
      </c>
      <c r="J7488" s="13">
        <f>IF(G7488="Male",VLOOKUP(H7488,'Shoe size conversion table'!$B$6:$D$22,3),VLOOKUP(H7488,'Shoe size conversion table'!$J$6:$L$22,3))</f>
        <v>4</v>
      </c>
      <c r="K7488" s="11">
        <v>159</v>
      </c>
      <c r="L7488" s="12">
        <v>0.3</v>
      </c>
      <c r="M7488" s="7">
        <f t="shared" si="349"/>
        <v>2015</v>
      </c>
      <c r="N7488" s="7">
        <f t="shared" si="350"/>
        <v>12</v>
      </c>
      <c r="O7488" s="30">
        <f t="shared" si="351"/>
        <v>111.3</v>
      </c>
    </row>
    <row r="7489" spans="2:15" x14ac:dyDescent="0.2">
      <c r="B7489" s="13">
        <v>59093</v>
      </c>
      <c r="C7489" s="14">
        <v>42360.786111111258</v>
      </c>
      <c r="D7489" s="7" t="s">
        <v>10</v>
      </c>
      <c r="E7489" s="13">
        <v>2178</v>
      </c>
      <c r="F7489" s="7" t="s">
        <v>34</v>
      </c>
      <c r="G7489" s="7" t="s">
        <v>11</v>
      </c>
      <c r="H7489" s="13">
        <v>8</v>
      </c>
      <c r="I7489" s="13">
        <f>IF(G7489="Male",VLOOKUP(H7489,'Shoe size conversion table'!$B$6:$D$22,2),VLOOKUP(H7489,'Shoe size conversion table'!$J$6:$L$22,2))</f>
        <v>41</v>
      </c>
      <c r="J7489" s="13">
        <f>IF(G7489="Male",VLOOKUP(H7489,'Shoe size conversion table'!$B$6:$D$22,3),VLOOKUP(H7489,'Shoe size conversion table'!$J$6:$L$22,3))</f>
        <v>7.5</v>
      </c>
      <c r="K7489" s="11">
        <v>159</v>
      </c>
      <c r="L7489" s="12">
        <v>0</v>
      </c>
      <c r="M7489" s="7">
        <f t="shared" si="349"/>
        <v>2015</v>
      </c>
      <c r="N7489" s="7">
        <f t="shared" si="350"/>
        <v>12</v>
      </c>
      <c r="O7489" s="30">
        <f t="shared" si="351"/>
        <v>159</v>
      </c>
    </row>
    <row r="7490" spans="2:15" x14ac:dyDescent="0.2">
      <c r="B7490" s="13">
        <v>59094</v>
      </c>
      <c r="C7490" s="14">
        <v>42360.816111111133</v>
      </c>
      <c r="D7490" s="7" t="s">
        <v>10</v>
      </c>
      <c r="E7490" s="13">
        <v>2236</v>
      </c>
      <c r="F7490" s="7" t="s">
        <v>35</v>
      </c>
      <c r="G7490" s="7" t="s">
        <v>12</v>
      </c>
      <c r="H7490" s="13">
        <v>8.5</v>
      </c>
      <c r="I7490" s="13">
        <f>IF(G7490="Male",VLOOKUP(H7490,'Shoe size conversion table'!$B$6:$D$22,2),VLOOKUP(H7490,'Shoe size conversion table'!$J$6:$L$22,2))</f>
        <v>39</v>
      </c>
      <c r="J7490" s="13">
        <f>IF(G7490="Male",VLOOKUP(H7490,'Shoe size conversion table'!$B$6:$D$22,3),VLOOKUP(H7490,'Shoe size conversion table'!$J$6:$L$22,3))</f>
        <v>6.5</v>
      </c>
      <c r="K7490" s="11">
        <v>199</v>
      </c>
      <c r="L7490" s="12">
        <v>0</v>
      </c>
      <c r="M7490" s="7">
        <f t="shared" si="349"/>
        <v>2015</v>
      </c>
      <c r="N7490" s="7">
        <f t="shared" si="350"/>
        <v>12</v>
      </c>
      <c r="O7490" s="30">
        <f t="shared" si="351"/>
        <v>199</v>
      </c>
    </row>
    <row r="7491" spans="2:15" x14ac:dyDescent="0.2">
      <c r="B7491" s="13">
        <v>59095</v>
      </c>
      <c r="C7491" s="14">
        <v>42360.836111111312</v>
      </c>
      <c r="D7491" s="7" t="s">
        <v>10</v>
      </c>
      <c r="E7491" s="13">
        <v>2232</v>
      </c>
      <c r="F7491" s="7" t="s">
        <v>34</v>
      </c>
      <c r="G7491" s="7" t="s">
        <v>11</v>
      </c>
      <c r="H7491" s="13">
        <v>9.5</v>
      </c>
      <c r="I7491" s="13" t="str">
        <f>IF(G7491="Male",VLOOKUP(H7491,'Shoe size conversion table'!$B$6:$D$22,2),VLOOKUP(H7491,'Shoe size conversion table'!$J$6:$L$22,2))</f>
        <v>42-43</v>
      </c>
      <c r="J7491" s="13">
        <f>IF(G7491="Male",VLOOKUP(H7491,'Shoe size conversion table'!$B$6:$D$22,3),VLOOKUP(H7491,'Shoe size conversion table'!$J$6:$L$22,3))</f>
        <v>9</v>
      </c>
      <c r="K7491" s="11">
        <v>159</v>
      </c>
      <c r="L7491" s="12">
        <v>0</v>
      </c>
      <c r="M7491" s="7">
        <f t="shared" si="349"/>
        <v>2015</v>
      </c>
      <c r="N7491" s="7">
        <f t="shared" si="350"/>
        <v>12</v>
      </c>
      <c r="O7491" s="30">
        <f t="shared" si="351"/>
        <v>159</v>
      </c>
    </row>
    <row r="7492" spans="2:15" x14ac:dyDescent="0.2">
      <c r="B7492" s="13">
        <v>59095</v>
      </c>
      <c r="C7492" s="14">
        <v>42360.836111111312</v>
      </c>
      <c r="D7492" s="7" t="s">
        <v>10</v>
      </c>
      <c r="E7492" s="13">
        <v>2151</v>
      </c>
      <c r="F7492" s="7" t="s">
        <v>35</v>
      </c>
      <c r="G7492" s="7" t="s">
        <v>11</v>
      </c>
      <c r="H7492" s="13">
        <v>11</v>
      </c>
      <c r="I7492" s="13">
        <f>IF(G7492="Male",VLOOKUP(H7492,'Shoe size conversion table'!$B$6:$D$22,2),VLOOKUP(H7492,'Shoe size conversion table'!$J$6:$L$22,2))</f>
        <v>44</v>
      </c>
      <c r="J7492" s="13">
        <f>IF(G7492="Male",VLOOKUP(H7492,'Shoe size conversion table'!$B$6:$D$22,3),VLOOKUP(H7492,'Shoe size conversion table'!$J$6:$L$22,3))</f>
        <v>10.5</v>
      </c>
      <c r="K7492" s="11">
        <v>129</v>
      </c>
      <c r="L7492" s="12">
        <v>0</v>
      </c>
      <c r="M7492" s="7">
        <f t="shared" si="349"/>
        <v>2015</v>
      </c>
      <c r="N7492" s="7">
        <f t="shared" si="350"/>
        <v>12</v>
      </c>
      <c r="O7492" s="30">
        <f t="shared" si="351"/>
        <v>129</v>
      </c>
    </row>
    <row r="7493" spans="2:15" x14ac:dyDescent="0.2">
      <c r="B7493" s="13">
        <v>59096</v>
      </c>
      <c r="C7493" s="14">
        <v>42360.836111111312</v>
      </c>
      <c r="D7493" s="7" t="s">
        <v>9</v>
      </c>
      <c r="E7493" s="13">
        <v>2228</v>
      </c>
      <c r="F7493" s="7" t="s">
        <v>60</v>
      </c>
      <c r="G7493" s="7" t="s">
        <v>12</v>
      </c>
      <c r="H7493" s="13">
        <v>7.5</v>
      </c>
      <c r="I7493" s="13">
        <f>IF(G7493="Male",VLOOKUP(H7493,'Shoe size conversion table'!$B$6:$D$22,2),VLOOKUP(H7493,'Shoe size conversion table'!$J$6:$L$22,2))</f>
        <v>38</v>
      </c>
      <c r="J7493" s="13">
        <f>IF(G7493="Male",VLOOKUP(H7493,'Shoe size conversion table'!$B$6:$D$22,3),VLOOKUP(H7493,'Shoe size conversion table'!$J$6:$L$22,3))</f>
        <v>5.5</v>
      </c>
      <c r="K7493" s="11">
        <v>199</v>
      </c>
      <c r="L7493" s="12">
        <v>0</v>
      </c>
      <c r="M7493" s="7">
        <f t="shared" ref="M7493:M7556" si="352">YEAR(C7493)</f>
        <v>2015</v>
      </c>
      <c r="N7493" s="7">
        <f t="shared" si="350"/>
        <v>12</v>
      </c>
      <c r="O7493" s="30">
        <f t="shared" si="351"/>
        <v>199</v>
      </c>
    </row>
    <row r="7494" spans="2:15" x14ac:dyDescent="0.2">
      <c r="B7494" s="13">
        <v>59097</v>
      </c>
      <c r="C7494" s="14">
        <v>42360.846111111256</v>
      </c>
      <c r="D7494" s="7" t="s">
        <v>10</v>
      </c>
      <c r="E7494" s="13">
        <v>2197</v>
      </c>
      <c r="F7494" s="7" t="s">
        <v>34</v>
      </c>
      <c r="G7494" s="7" t="s">
        <v>11</v>
      </c>
      <c r="H7494" s="13">
        <v>9.5</v>
      </c>
      <c r="I7494" s="13" t="str">
        <f>IF(G7494="Male",VLOOKUP(H7494,'Shoe size conversion table'!$B$6:$D$22,2),VLOOKUP(H7494,'Shoe size conversion table'!$J$6:$L$22,2))</f>
        <v>42-43</v>
      </c>
      <c r="J7494" s="13">
        <f>IF(G7494="Male",VLOOKUP(H7494,'Shoe size conversion table'!$B$6:$D$22,3),VLOOKUP(H7494,'Shoe size conversion table'!$J$6:$L$22,3))</f>
        <v>9</v>
      </c>
      <c r="K7494" s="11">
        <v>149</v>
      </c>
      <c r="L7494" s="12">
        <v>0</v>
      </c>
      <c r="M7494" s="7">
        <f t="shared" si="352"/>
        <v>2015</v>
      </c>
      <c r="N7494" s="7">
        <f t="shared" ref="N7494:N7557" si="353">MONTH(C7494:C22461)</f>
        <v>12</v>
      </c>
      <c r="O7494" s="30">
        <f t="shared" ref="O7494:O7557" si="354">K7494*(1-L7494)</f>
        <v>149</v>
      </c>
    </row>
    <row r="7495" spans="2:15" x14ac:dyDescent="0.2">
      <c r="B7495" s="13">
        <v>59098</v>
      </c>
      <c r="C7495" s="14">
        <v>42360.8961111112</v>
      </c>
      <c r="D7495" s="7" t="s">
        <v>8</v>
      </c>
      <c r="E7495" s="13">
        <v>2186</v>
      </c>
      <c r="F7495" s="7" t="s">
        <v>40</v>
      </c>
      <c r="G7495" s="7" t="s">
        <v>12</v>
      </c>
      <c r="H7495" s="13">
        <v>8</v>
      </c>
      <c r="I7495" s="13" t="str">
        <f>IF(G7495="Male",VLOOKUP(H7495,'Shoe size conversion table'!$B$6:$D$22,2),VLOOKUP(H7495,'Shoe size conversion table'!$J$6:$L$22,2))</f>
        <v>38-39</v>
      </c>
      <c r="J7495" s="13">
        <f>IF(G7495="Male",VLOOKUP(H7495,'Shoe size conversion table'!$B$6:$D$22,3),VLOOKUP(H7495,'Shoe size conversion table'!$J$6:$L$22,3))</f>
        <v>6</v>
      </c>
      <c r="K7495" s="11">
        <v>179</v>
      </c>
      <c r="L7495" s="12">
        <v>0.5</v>
      </c>
      <c r="M7495" s="7">
        <f t="shared" si="352"/>
        <v>2015</v>
      </c>
      <c r="N7495" s="7">
        <f t="shared" si="353"/>
        <v>12</v>
      </c>
      <c r="O7495" s="30">
        <f t="shared" si="354"/>
        <v>89.5</v>
      </c>
    </row>
    <row r="7496" spans="2:15" x14ac:dyDescent="0.2">
      <c r="B7496" s="13">
        <v>59099</v>
      </c>
      <c r="C7496" s="14">
        <v>42361.006111111201</v>
      </c>
      <c r="D7496" s="7" t="s">
        <v>8</v>
      </c>
      <c r="E7496" s="13">
        <v>2236</v>
      </c>
      <c r="F7496" s="7" t="s">
        <v>39</v>
      </c>
      <c r="G7496" s="7" t="s">
        <v>12</v>
      </c>
      <c r="H7496" s="13">
        <v>8.5</v>
      </c>
      <c r="I7496" s="13">
        <f>IF(G7496="Male",VLOOKUP(H7496,'Shoe size conversion table'!$B$6:$D$22,2),VLOOKUP(H7496,'Shoe size conversion table'!$J$6:$L$22,2))</f>
        <v>39</v>
      </c>
      <c r="J7496" s="13">
        <f>IF(G7496="Male",VLOOKUP(H7496,'Shoe size conversion table'!$B$6:$D$22,3),VLOOKUP(H7496,'Shoe size conversion table'!$J$6:$L$22,3))</f>
        <v>6.5</v>
      </c>
      <c r="K7496" s="11">
        <v>129</v>
      </c>
      <c r="L7496" s="12">
        <v>0</v>
      </c>
      <c r="M7496" s="7">
        <f t="shared" si="352"/>
        <v>2015</v>
      </c>
      <c r="N7496" s="7">
        <f t="shared" si="353"/>
        <v>12</v>
      </c>
      <c r="O7496" s="30">
        <f t="shared" si="354"/>
        <v>129</v>
      </c>
    </row>
    <row r="7497" spans="2:15" x14ac:dyDescent="0.2">
      <c r="B7497" s="13">
        <v>59100</v>
      </c>
      <c r="C7497" s="14">
        <v>42361.04611111126</v>
      </c>
      <c r="D7497" s="7" t="s">
        <v>7</v>
      </c>
      <c r="E7497" s="13">
        <v>2173</v>
      </c>
      <c r="F7497" s="7" t="s">
        <v>48</v>
      </c>
      <c r="G7497" s="7" t="s">
        <v>11</v>
      </c>
      <c r="H7497" s="13">
        <v>14</v>
      </c>
      <c r="I7497" s="13">
        <f>IF(G7497="Male",VLOOKUP(H7497,'Shoe size conversion table'!$B$6:$D$22,2),VLOOKUP(H7497,'Shoe size conversion table'!$J$6:$L$22,2))</f>
        <v>47</v>
      </c>
      <c r="J7497" s="13">
        <f>IF(G7497="Male",VLOOKUP(H7497,'Shoe size conversion table'!$B$6:$D$22,3),VLOOKUP(H7497,'Shoe size conversion table'!$J$6:$L$22,3))</f>
        <v>13.5</v>
      </c>
      <c r="K7497" s="11">
        <v>179</v>
      </c>
      <c r="L7497" s="12">
        <v>0</v>
      </c>
      <c r="M7497" s="7">
        <f t="shared" si="352"/>
        <v>2015</v>
      </c>
      <c r="N7497" s="7">
        <f t="shared" si="353"/>
        <v>12</v>
      </c>
      <c r="O7497" s="30">
        <f t="shared" si="354"/>
        <v>179</v>
      </c>
    </row>
    <row r="7498" spans="2:15" x14ac:dyDescent="0.2">
      <c r="B7498" s="13">
        <v>59101</v>
      </c>
      <c r="C7498" s="14">
        <v>42361.056111111313</v>
      </c>
      <c r="D7498" s="7" t="s">
        <v>8</v>
      </c>
      <c r="E7498" s="13">
        <v>2203</v>
      </c>
      <c r="F7498" s="7" t="s">
        <v>38</v>
      </c>
      <c r="G7498" s="7" t="s">
        <v>12</v>
      </c>
      <c r="H7498" s="13">
        <v>9.5</v>
      </c>
      <c r="I7498" s="13">
        <f>IF(G7498="Male",VLOOKUP(H7498,'Shoe size conversion table'!$B$6:$D$22,2),VLOOKUP(H7498,'Shoe size conversion table'!$J$6:$L$22,2))</f>
        <v>40</v>
      </c>
      <c r="J7498" s="13">
        <f>IF(G7498="Male",VLOOKUP(H7498,'Shoe size conversion table'!$B$6:$D$22,3),VLOOKUP(H7498,'Shoe size conversion table'!$J$6:$L$22,3))</f>
        <v>7.5</v>
      </c>
      <c r="K7498" s="11">
        <v>169</v>
      </c>
      <c r="L7498" s="12">
        <v>0</v>
      </c>
      <c r="M7498" s="7">
        <f t="shared" si="352"/>
        <v>2015</v>
      </c>
      <c r="N7498" s="7">
        <f t="shared" si="353"/>
        <v>12</v>
      </c>
      <c r="O7498" s="30">
        <f t="shared" si="354"/>
        <v>169</v>
      </c>
    </row>
    <row r="7499" spans="2:15" x14ac:dyDescent="0.2">
      <c r="B7499" s="13">
        <v>59102</v>
      </c>
      <c r="C7499" s="14">
        <v>42361.086111111203</v>
      </c>
      <c r="D7499" s="7" t="s">
        <v>9</v>
      </c>
      <c r="E7499" s="13">
        <v>2193</v>
      </c>
      <c r="F7499" s="7" t="s">
        <v>61</v>
      </c>
      <c r="G7499" s="7" t="s">
        <v>12</v>
      </c>
      <c r="H7499" s="13">
        <v>8.5</v>
      </c>
      <c r="I7499" s="13">
        <f>IF(G7499="Male",VLOOKUP(H7499,'Shoe size conversion table'!$B$6:$D$22,2),VLOOKUP(H7499,'Shoe size conversion table'!$J$6:$L$22,2))</f>
        <v>39</v>
      </c>
      <c r="J7499" s="13">
        <f>IF(G7499="Male",VLOOKUP(H7499,'Shoe size conversion table'!$B$6:$D$22,3),VLOOKUP(H7499,'Shoe size conversion table'!$J$6:$L$22,3))</f>
        <v>6.5</v>
      </c>
      <c r="K7499" s="11">
        <v>129</v>
      </c>
      <c r="L7499" s="12">
        <v>0</v>
      </c>
      <c r="M7499" s="7">
        <f t="shared" si="352"/>
        <v>2015</v>
      </c>
      <c r="N7499" s="7">
        <f t="shared" si="353"/>
        <v>12</v>
      </c>
      <c r="O7499" s="30">
        <f t="shared" si="354"/>
        <v>129</v>
      </c>
    </row>
    <row r="7500" spans="2:15" x14ac:dyDescent="0.2">
      <c r="B7500" s="13">
        <v>59103</v>
      </c>
      <c r="C7500" s="14">
        <v>42361.466111111258</v>
      </c>
      <c r="D7500" s="7" t="s">
        <v>8</v>
      </c>
      <c r="E7500" s="13">
        <v>2234</v>
      </c>
      <c r="F7500" s="7" t="s">
        <v>37</v>
      </c>
      <c r="G7500" s="7" t="s">
        <v>11</v>
      </c>
      <c r="H7500" s="13">
        <v>9.5</v>
      </c>
      <c r="I7500" s="13" t="str">
        <f>IF(G7500="Male",VLOOKUP(H7500,'Shoe size conversion table'!$B$6:$D$22,2),VLOOKUP(H7500,'Shoe size conversion table'!$J$6:$L$22,2))</f>
        <v>42-43</v>
      </c>
      <c r="J7500" s="13">
        <f>IF(G7500="Male",VLOOKUP(H7500,'Shoe size conversion table'!$B$6:$D$22,3),VLOOKUP(H7500,'Shoe size conversion table'!$J$6:$L$22,3))</f>
        <v>9</v>
      </c>
      <c r="K7500" s="11">
        <v>149</v>
      </c>
      <c r="L7500" s="12">
        <v>0.3</v>
      </c>
      <c r="M7500" s="7">
        <f t="shared" si="352"/>
        <v>2015</v>
      </c>
      <c r="N7500" s="7">
        <f t="shared" si="353"/>
        <v>12</v>
      </c>
      <c r="O7500" s="30">
        <f t="shared" si="354"/>
        <v>104.3</v>
      </c>
    </row>
    <row r="7501" spans="2:15" x14ac:dyDescent="0.2">
      <c r="B7501" s="13">
        <v>59104</v>
      </c>
      <c r="C7501" s="14">
        <v>42361.486111111313</v>
      </c>
      <c r="D7501" s="7" t="s">
        <v>7</v>
      </c>
      <c r="E7501" s="13">
        <v>2214</v>
      </c>
      <c r="F7501" s="7" t="s">
        <v>50</v>
      </c>
      <c r="G7501" s="7" t="s">
        <v>11</v>
      </c>
      <c r="H7501" s="13">
        <v>12</v>
      </c>
      <c r="I7501" s="13">
        <f>IF(G7501="Male",VLOOKUP(H7501,'Shoe size conversion table'!$B$6:$D$22,2),VLOOKUP(H7501,'Shoe size conversion table'!$J$6:$L$22,2))</f>
        <v>45</v>
      </c>
      <c r="J7501" s="13">
        <f>IF(G7501="Male",VLOOKUP(H7501,'Shoe size conversion table'!$B$6:$D$22,3),VLOOKUP(H7501,'Shoe size conversion table'!$J$6:$L$22,3))</f>
        <v>11.5</v>
      </c>
      <c r="K7501" s="11">
        <v>159</v>
      </c>
      <c r="L7501" s="12">
        <v>0.2</v>
      </c>
      <c r="M7501" s="7">
        <f t="shared" si="352"/>
        <v>2015</v>
      </c>
      <c r="N7501" s="7">
        <f t="shared" si="353"/>
        <v>12</v>
      </c>
      <c r="O7501" s="30">
        <f t="shared" si="354"/>
        <v>127.2</v>
      </c>
    </row>
    <row r="7502" spans="2:15" x14ac:dyDescent="0.2">
      <c r="B7502" s="13">
        <v>59105</v>
      </c>
      <c r="C7502" s="14">
        <v>42361.706111111198</v>
      </c>
      <c r="D7502" s="7" t="s">
        <v>9</v>
      </c>
      <c r="E7502" s="13">
        <v>2221</v>
      </c>
      <c r="F7502" s="7" t="s">
        <v>62</v>
      </c>
      <c r="G7502" s="7" t="s">
        <v>11</v>
      </c>
      <c r="H7502" s="13">
        <v>12</v>
      </c>
      <c r="I7502" s="13">
        <f>IF(G7502="Male",VLOOKUP(H7502,'Shoe size conversion table'!$B$6:$D$22,2),VLOOKUP(H7502,'Shoe size conversion table'!$J$6:$L$22,2))</f>
        <v>45</v>
      </c>
      <c r="J7502" s="13">
        <f>IF(G7502="Male",VLOOKUP(H7502,'Shoe size conversion table'!$B$6:$D$22,3),VLOOKUP(H7502,'Shoe size conversion table'!$J$6:$L$22,3))</f>
        <v>11.5</v>
      </c>
      <c r="K7502" s="11">
        <v>199</v>
      </c>
      <c r="L7502" s="12">
        <v>0.2</v>
      </c>
      <c r="M7502" s="7">
        <f t="shared" si="352"/>
        <v>2015</v>
      </c>
      <c r="N7502" s="7">
        <f t="shared" si="353"/>
        <v>12</v>
      </c>
      <c r="O7502" s="30">
        <f t="shared" si="354"/>
        <v>159.20000000000002</v>
      </c>
    </row>
    <row r="7503" spans="2:15" x14ac:dyDescent="0.2">
      <c r="B7503" s="13">
        <v>59106</v>
      </c>
      <c r="C7503" s="14">
        <v>42361.786111111258</v>
      </c>
      <c r="D7503" s="7" t="s">
        <v>10</v>
      </c>
      <c r="E7503" s="13">
        <v>2193</v>
      </c>
      <c r="F7503" s="7" t="s">
        <v>34</v>
      </c>
      <c r="G7503" s="7" t="s">
        <v>11</v>
      </c>
      <c r="H7503" s="13">
        <v>9</v>
      </c>
      <c r="I7503" s="13">
        <f>IF(G7503="Male",VLOOKUP(H7503,'Shoe size conversion table'!$B$6:$D$22,2),VLOOKUP(H7503,'Shoe size conversion table'!$J$6:$L$22,2))</f>
        <v>42</v>
      </c>
      <c r="J7503" s="13">
        <f>IF(G7503="Male",VLOOKUP(H7503,'Shoe size conversion table'!$B$6:$D$22,3),VLOOKUP(H7503,'Shoe size conversion table'!$J$6:$L$22,3))</f>
        <v>8.5</v>
      </c>
      <c r="K7503" s="11">
        <v>189</v>
      </c>
      <c r="L7503" s="12">
        <v>0</v>
      </c>
      <c r="M7503" s="7">
        <f t="shared" si="352"/>
        <v>2015</v>
      </c>
      <c r="N7503" s="7">
        <f t="shared" si="353"/>
        <v>12</v>
      </c>
      <c r="O7503" s="30">
        <f t="shared" si="354"/>
        <v>189</v>
      </c>
    </row>
    <row r="7504" spans="2:15" x14ac:dyDescent="0.2">
      <c r="B7504" s="13">
        <v>59107</v>
      </c>
      <c r="C7504" s="14">
        <v>42361.816111111133</v>
      </c>
      <c r="D7504" s="7" t="s">
        <v>7</v>
      </c>
      <c r="E7504" s="13">
        <v>2213</v>
      </c>
      <c r="F7504" s="7" t="s">
        <v>49</v>
      </c>
      <c r="G7504" s="7" t="s">
        <v>11</v>
      </c>
      <c r="H7504" s="13">
        <v>9.5</v>
      </c>
      <c r="I7504" s="13" t="str">
        <f>IF(G7504="Male",VLOOKUP(H7504,'Shoe size conversion table'!$B$6:$D$22,2),VLOOKUP(H7504,'Shoe size conversion table'!$J$6:$L$22,2))</f>
        <v>42-43</v>
      </c>
      <c r="J7504" s="13">
        <f>IF(G7504="Male",VLOOKUP(H7504,'Shoe size conversion table'!$B$6:$D$22,3),VLOOKUP(H7504,'Shoe size conversion table'!$J$6:$L$22,3))</f>
        <v>9</v>
      </c>
      <c r="K7504" s="11">
        <v>139</v>
      </c>
      <c r="L7504" s="12">
        <v>0</v>
      </c>
      <c r="M7504" s="7">
        <f t="shared" si="352"/>
        <v>2015</v>
      </c>
      <c r="N7504" s="7">
        <f t="shared" si="353"/>
        <v>12</v>
      </c>
      <c r="O7504" s="30">
        <f t="shared" si="354"/>
        <v>139</v>
      </c>
    </row>
    <row r="7505" spans="2:15" x14ac:dyDescent="0.2">
      <c r="B7505" s="13">
        <v>59108</v>
      </c>
      <c r="C7505" s="14">
        <v>42361.836111111312</v>
      </c>
      <c r="D7505" s="7" t="s">
        <v>10</v>
      </c>
      <c r="E7505" s="13">
        <v>2237</v>
      </c>
      <c r="F7505" s="7" t="s">
        <v>34</v>
      </c>
      <c r="G7505" s="7" t="s">
        <v>11</v>
      </c>
      <c r="H7505" s="13">
        <v>10.5</v>
      </c>
      <c r="I7505" s="13" t="str">
        <f>IF(G7505="Male",VLOOKUP(H7505,'Shoe size conversion table'!$B$6:$D$22,2),VLOOKUP(H7505,'Shoe size conversion table'!$J$6:$L$22,2))</f>
        <v>43-44</v>
      </c>
      <c r="J7505" s="13">
        <f>IF(G7505="Male",VLOOKUP(H7505,'Shoe size conversion table'!$B$6:$D$22,3),VLOOKUP(H7505,'Shoe size conversion table'!$J$6:$L$22,3))</f>
        <v>10</v>
      </c>
      <c r="K7505" s="11">
        <v>149</v>
      </c>
      <c r="L7505" s="12">
        <v>0.5</v>
      </c>
      <c r="M7505" s="7">
        <f t="shared" si="352"/>
        <v>2015</v>
      </c>
      <c r="N7505" s="7">
        <f t="shared" si="353"/>
        <v>12</v>
      </c>
      <c r="O7505" s="30">
        <f t="shared" si="354"/>
        <v>74.5</v>
      </c>
    </row>
    <row r="7506" spans="2:15" x14ac:dyDescent="0.2">
      <c r="B7506" s="13">
        <v>59108</v>
      </c>
      <c r="C7506" s="14">
        <v>42361.836111111312</v>
      </c>
      <c r="D7506" s="7" t="s">
        <v>10</v>
      </c>
      <c r="E7506" s="13">
        <v>2154</v>
      </c>
      <c r="F7506" s="7" t="s">
        <v>35</v>
      </c>
      <c r="G7506" s="7" t="s">
        <v>11</v>
      </c>
      <c r="H7506" s="13">
        <v>10.5</v>
      </c>
      <c r="I7506" s="13" t="str">
        <f>IF(G7506="Male",VLOOKUP(H7506,'Shoe size conversion table'!$B$6:$D$22,2),VLOOKUP(H7506,'Shoe size conversion table'!$J$6:$L$22,2))</f>
        <v>43-44</v>
      </c>
      <c r="J7506" s="13">
        <f>IF(G7506="Male",VLOOKUP(H7506,'Shoe size conversion table'!$B$6:$D$22,3),VLOOKUP(H7506,'Shoe size conversion table'!$J$6:$L$22,3))</f>
        <v>10</v>
      </c>
      <c r="K7506" s="11">
        <v>169</v>
      </c>
      <c r="L7506" s="12">
        <v>0</v>
      </c>
      <c r="M7506" s="7">
        <f t="shared" si="352"/>
        <v>2015</v>
      </c>
      <c r="N7506" s="7">
        <f t="shared" si="353"/>
        <v>12</v>
      </c>
      <c r="O7506" s="30">
        <f t="shared" si="354"/>
        <v>169</v>
      </c>
    </row>
    <row r="7507" spans="2:15" x14ac:dyDescent="0.2">
      <c r="B7507" s="13">
        <v>59108</v>
      </c>
      <c r="C7507" s="14">
        <v>42361.836111111312</v>
      </c>
      <c r="D7507" s="7" t="s">
        <v>10</v>
      </c>
      <c r="E7507" s="13">
        <v>2232</v>
      </c>
      <c r="F7507" s="7" t="s">
        <v>34</v>
      </c>
      <c r="G7507" s="7" t="s">
        <v>11</v>
      </c>
      <c r="H7507" s="13">
        <v>9.5</v>
      </c>
      <c r="I7507" s="13" t="str">
        <f>IF(G7507="Male",VLOOKUP(H7507,'Shoe size conversion table'!$B$6:$D$22,2),VLOOKUP(H7507,'Shoe size conversion table'!$J$6:$L$22,2))</f>
        <v>42-43</v>
      </c>
      <c r="J7507" s="13">
        <f>IF(G7507="Male",VLOOKUP(H7507,'Shoe size conversion table'!$B$6:$D$22,3),VLOOKUP(H7507,'Shoe size conversion table'!$J$6:$L$22,3))</f>
        <v>9</v>
      </c>
      <c r="K7507" s="11">
        <v>159</v>
      </c>
      <c r="L7507" s="12">
        <v>0</v>
      </c>
      <c r="M7507" s="7">
        <f t="shared" si="352"/>
        <v>2015</v>
      </c>
      <c r="N7507" s="7">
        <f t="shared" si="353"/>
        <v>12</v>
      </c>
      <c r="O7507" s="30">
        <f t="shared" si="354"/>
        <v>159</v>
      </c>
    </row>
    <row r="7508" spans="2:15" x14ac:dyDescent="0.2">
      <c r="B7508" s="13">
        <v>59108</v>
      </c>
      <c r="C7508" s="14">
        <v>42361.836111111312</v>
      </c>
      <c r="D7508" s="7" t="s">
        <v>10</v>
      </c>
      <c r="E7508" s="13">
        <v>2236</v>
      </c>
      <c r="F7508" s="7" t="s">
        <v>35</v>
      </c>
      <c r="G7508" s="7" t="s">
        <v>11</v>
      </c>
      <c r="H7508" s="13">
        <v>9.5</v>
      </c>
      <c r="I7508" s="13" t="str">
        <f>IF(G7508="Male",VLOOKUP(H7508,'Shoe size conversion table'!$B$6:$D$22,2),VLOOKUP(H7508,'Shoe size conversion table'!$J$6:$L$22,2))</f>
        <v>42-43</v>
      </c>
      <c r="J7508" s="13">
        <f>IF(G7508="Male",VLOOKUP(H7508,'Shoe size conversion table'!$B$6:$D$22,3),VLOOKUP(H7508,'Shoe size conversion table'!$J$6:$L$22,3))</f>
        <v>9</v>
      </c>
      <c r="K7508" s="11">
        <v>129</v>
      </c>
      <c r="L7508" s="12">
        <v>0.2</v>
      </c>
      <c r="M7508" s="7">
        <f t="shared" si="352"/>
        <v>2015</v>
      </c>
      <c r="N7508" s="7">
        <f t="shared" si="353"/>
        <v>12</v>
      </c>
      <c r="O7508" s="30">
        <f t="shared" si="354"/>
        <v>103.2</v>
      </c>
    </row>
    <row r="7509" spans="2:15" x14ac:dyDescent="0.2">
      <c r="B7509" s="13">
        <v>59109</v>
      </c>
      <c r="C7509" s="14">
        <v>42361.8961111112</v>
      </c>
      <c r="D7509" s="7" t="s">
        <v>10</v>
      </c>
      <c r="E7509" s="13">
        <v>2164</v>
      </c>
      <c r="F7509" s="7" t="s">
        <v>34</v>
      </c>
      <c r="G7509" s="7" t="s">
        <v>11</v>
      </c>
      <c r="H7509" s="13">
        <v>14</v>
      </c>
      <c r="I7509" s="13">
        <f>IF(G7509="Male",VLOOKUP(H7509,'Shoe size conversion table'!$B$6:$D$22,2),VLOOKUP(H7509,'Shoe size conversion table'!$J$6:$L$22,2))</f>
        <v>47</v>
      </c>
      <c r="J7509" s="13">
        <f>IF(G7509="Male",VLOOKUP(H7509,'Shoe size conversion table'!$B$6:$D$22,3),VLOOKUP(H7509,'Shoe size conversion table'!$J$6:$L$22,3))</f>
        <v>13.5</v>
      </c>
      <c r="K7509" s="11">
        <v>189</v>
      </c>
      <c r="L7509" s="12">
        <v>0.1</v>
      </c>
      <c r="M7509" s="7">
        <f t="shared" si="352"/>
        <v>2015</v>
      </c>
      <c r="N7509" s="7">
        <f t="shared" si="353"/>
        <v>12</v>
      </c>
      <c r="O7509" s="30">
        <f t="shared" si="354"/>
        <v>170.1</v>
      </c>
    </row>
    <row r="7510" spans="2:15" x14ac:dyDescent="0.2">
      <c r="B7510" s="13">
        <v>59110</v>
      </c>
      <c r="C7510" s="14">
        <v>42361.976111111311</v>
      </c>
      <c r="D7510" s="7" t="s">
        <v>7</v>
      </c>
      <c r="E7510" s="13">
        <v>2211</v>
      </c>
      <c r="F7510" s="7" t="s">
        <v>50</v>
      </c>
      <c r="G7510" s="7" t="s">
        <v>12</v>
      </c>
      <c r="H7510" s="13">
        <v>7.5</v>
      </c>
      <c r="I7510" s="13">
        <f>IF(G7510="Male",VLOOKUP(H7510,'Shoe size conversion table'!$B$6:$D$22,2),VLOOKUP(H7510,'Shoe size conversion table'!$J$6:$L$22,2))</f>
        <v>38</v>
      </c>
      <c r="J7510" s="13">
        <f>IF(G7510="Male",VLOOKUP(H7510,'Shoe size conversion table'!$B$6:$D$22,3),VLOOKUP(H7510,'Shoe size conversion table'!$J$6:$L$22,3))</f>
        <v>5.5</v>
      </c>
      <c r="K7510" s="11">
        <v>159</v>
      </c>
      <c r="L7510" s="12">
        <v>0</v>
      </c>
      <c r="M7510" s="7">
        <f t="shared" si="352"/>
        <v>2015</v>
      </c>
      <c r="N7510" s="7">
        <f t="shared" si="353"/>
        <v>12</v>
      </c>
      <c r="O7510" s="30">
        <f t="shared" si="354"/>
        <v>159</v>
      </c>
    </row>
    <row r="7511" spans="2:15" x14ac:dyDescent="0.2">
      <c r="B7511" s="13">
        <v>59111</v>
      </c>
      <c r="C7511" s="14">
        <v>42362.026111111198</v>
      </c>
      <c r="D7511" s="7" t="s">
        <v>7</v>
      </c>
      <c r="E7511" s="13">
        <v>2167</v>
      </c>
      <c r="F7511" s="7" t="s">
        <v>55</v>
      </c>
      <c r="G7511" s="7" t="s">
        <v>11</v>
      </c>
      <c r="H7511" s="13">
        <v>9.5</v>
      </c>
      <c r="I7511" s="13" t="str">
        <f>IF(G7511="Male",VLOOKUP(H7511,'Shoe size conversion table'!$B$6:$D$22,2),VLOOKUP(H7511,'Shoe size conversion table'!$J$6:$L$22,2))</f>
        <v>42-43</v>
      </c>
      <c r="J7511" s="13">
        <f>IF(G7511="Male",VLOOKUP(H7511,'Shoe size conversion table'!$B$6:$D$22,3),VLOOKUP(H7511,'Shoe size conversion table'!$J$6:$L$22,3))</f>
        <v>9</v>
      </c>
      <c r="K7511" s="11">
        <v>179</v>
      </c>
      <c r="L7511" s="12">
        <v>0.2</v>
      </c>
      <c r="M7511" s="7">
        <f t="shared" si="352"/>
        <v>2015</v>
      </c>
      <c r="N7511" s="7">
        <f t="shared" si="353"/>
        <v>12</v>
      </c>
      <c r="O7511" s="30">
        <f t="shared" si="354"/>
        <v>143.20000000000002</v>
      </c>
    </row>
    <row r="7512" spans="2:15" x14ac:dyDescent="0.2">
      <c r="B7512" s="13">
        <v>59112</v>
      </c>
      <c r="C7512" s="14">
        <v>42362.11611111126</v>
      </c>
      <c r="D7512" s="7" t="s">
        <v>7</v>
      </c>
      <c r="E7512" s="13">
        <v>2197</v>
      </c>
      <c r="F7512" s="7" t="s">
        <v>47</v>
      </c>
      <c r="G7512" s="7" t="s">
        <v>12</v>
      </c>
      <c r="H7512" s="13">
        <v>8</v>
      </c>
      <c r="I7512" s="13" t="str">
        <f>IF(G7512="Male",VLOOKUP(H7512,'Shoe size conversion table'!$B$6:$D$22,2),VLOOKUP(H7512,'Shoe size conversion table'!$J$6:$L$22,2))</f>
        <v>38-39</v>
      </c>
      <c r="J7512" s="13">
        <f>IF(G7512="Male",VLOOKUP(H7512,'Shoe size conversion table'!$B$6:$D$22,3),VLOOKUP(H7512,'Shoe size conversion table'!$J$6:$L$22,3))</f>
        <v>6</v>
      </c>
      <c r="K7512" s="11">
        <v>149</v>
      </c>
      <c r="L7512" s="12">
        <v>0</v>
      </c>
      <c r="M7512" s="7">
        <f t="shared" si="352"/>
        <v>2015</v>
      </c>
      <c r="N7512" s="7">
        <f t="shared" si="353"/>
        <v>12</v>
      </c>
      <c r="O7512" s="30">
        <f t="shared" si="354"/>
        <v>149</v>
      </c>
    </row>
    <row r="7513" spans="2:15" x14ac:dyDescent="0.2">
      <c r="B7513" s="13">
        <v>59113</v>
      </c>
      <c r="C7513" s="14">
        <v>42362.136111111256</v>
      </c>
      <c r="D7513" s="7" t="s">
        <v>10</v>
      </c>
      <c r="E7513" s="13">
        <v>2221</v>
      </c>
      <c r="F7513" s="7" t="s">
        <v>35</v>
      </c>
      <c r="G7513" s="7" t="s">
        <v>12</v>
      </c>
      <c r="H7513" s="13">
        <v>7.5</v>
      </c>
      <c r="I7513" s="13">
        <f>IF(G7513="Male",VLOOKUP(H7513,'Shoe size conversion table'!$B$6:$D$22,2),VLOOKUP(H7513,'Shoe size conversion table'!$J$6:$L$22,2))</f>
        <v>38</v>
      </c>
      <c r="J7513" s="13">
        <f>IF(G7513="Male",VLOOKUP(H7513,'Shoe size conversion table'!$B$6:$D$22,3),VLOOKUP(H7513,'Shoe size conversion table'!$J$6:$L$22,3))</f>
        <v>5.5</v>
      </c>
      <c r="K7513" s="11">
        <v>159</v>
      </c>
      <c r="L7513" s="12">
        <v>0</v>
      </c>
      <c r="M7513" s="7">
        <f t="shared" si="352"/>
        <v>2015</v>
      </c>
      <c r="N7513" s="7">
        <f t="shared" si="353"/>
        <v>12</v>
      </c>
      <c r="O7513" s="30">
        <f t="shared" si="354"/>
        <v>159</v>
      </c>
    </row>
    <row r="7514" spans="2:15" x14ac:dyDescent="0.2">
      <c r="B7514" s="13">
        <v>59114</v>
      </c>
      <c r="C7514" s="14">
        <v>42362.236111111313</v>
      </c>
      <c r="D7514" s="7" t="s">
        <v>7</v>
      </c>
      <c r="E7514" s="13">
        <v>2205</v>
      </c>
      <c r="F7514" s="7" t="s">
        <v>46</v>
      </c>
      <c r="G7514" s="7" t="s">
        <v>11</v>
      </c>
      <c r="H7514" s="13">
        <v>10</v>
      </c>
      <c r="I7514" s="13">
        <f>IF(G7514="Male",VLOOKUP(H7514,'Shoe size conversion table'!$B$6:$D$22,2),VLOOKUP(H7514,'Shoe size conversion table'!$J$6:$L$22,2))</f>
        <v>43</v>
      </c>
      <c r="J7514" s="13">
        <f>IF(G7514="Male",VLOOKUP(H7514,'Shoe size conversion table'!$B$6:$D$22,3),VLOOKUP(H7514,'Shoe size conversion table'!$J$6:$L$22,3))</f>
        <v>9.5</v>
      </c>
      <c r="K7514" s="11">
        <v>129</v>
      </c>
      <c r="L7514" s="12">
        <v>0</v>
      </c>
      <c r="M7514" s="7">
        <f t="shared" si="352"/>
        <v>2015</v>
      </c>
      <c r="N7514" s="7">
        <f t="shared" si="353"/>
        <v>12</v>
      </c>
      <c r="O7514" s="30">
        <f t="shared" si="354"/>
        <v>129</v>
      </c>
    </row>
    <row r="7515" spans="2:15" x14ac:dyDescent="0.2">
      <c r="B7515" s="13">
        <v>59115</v>
      </c>
      <c r="C7515" s="14">
        <v>42362.386111111133</v>
      </c>
      <c r="D7515" s="7" t="s">
        <v>8</v>
      </c>
      <c r="E7515" s="13">
        <v>2215</v>
      </c>
      <c r="F7515" s="7" t="s">
        <v>37</v>
      </c>
      <c r="G7515" s="7" t="s">
        <v>12</v>
      </c>
      <c r="H7515" s="13">
        <v>7.5</v>
      </c>
      <c r="I7515" s="13">
        <f>IF(G7515="Male",VLOOKUP(H7515,'Shoe size conversion table'!$B$6:$D$22,2),VLOOKUP(H7515,'Shoe size conversion table'!$J$6:$L$22,2))</f>
        <v>38</v>
      </c>
      <c r="J7515" s="13">
        <f>IF(G7515="Male",VLOOKUP(H7515,'Shoe size conversion table'!$B$6:$D$22,3),VLOOKUP(H7515,'Shoe size conversion table'!$J$6:$L$22,3))</f>
        <v>5.5</v>
      </c>
      <c r="K7515" s="11">
        <v>139</v>
      </c>
      <c r="L7515" s="12">
        <v>0</v>
      </c>
      <c r="M7515" s="7">
        <f t="shared" si="352"/>
        <v>2015</v>
      </c>
      <c r="N7515" s="7">
        <f t="shared" si="353"/>
        <v>12</v>
      </c>
      <c r="O7515" s="30">
        <f t="shared" si="354"/>
        <v>139</v>
      </c>
    </row>
    <row r="7516" spans="2:15" x14ac:dyDescent="0.2">
      <c r="B7516" s="13">
        <v>59116</v>
      </c>
      <c r="C7516" s="14">
        <v>42362.386111111256</v>
      </c>
      <c r="D7516" s="7" t="s">
        <v>10</v>
      </c>
      <c r="E7516" s="13">
        <v>2200</v>
      </c>
      <c r="F7516" s="7" t="s">
        <v>34</v>
      </c>
      <c r="G7516" s="7" t="s">
        <v>12</v>
      </c>
      <c r="H7516" s="13">
        <v>10.5</v>
      </c>
      <c r="I7516" s="13">
        <f>IF(G7516="Male",VLOOKUP(H7516,'Shoe size conversion table'!$B$6:$D$22,2),VLOOKUP(H7516,'Shoe size conversion table'!$J$6:$L$22,2))</f>
        <v>41</v>
      </c>
      <c r="J7516" s="13">
        <f>IF(G7516="Male",VLOOKUP(H7516,'Shoe size conversion table'!$B$6:$D$22,3),VLOOKUP(H7516,'Shoe size conversion table'!$J$6:$L$22,3))</f>
        <v>8.5</v>
      </c>
      <c r="K7516" s="11">
        <v>149</v>
      </c>
      <c r="L7516" s="12">
        <v>0.1</v>
      </c>
      <c r="M7516" s="7">
        <f t="shared" si="352"/>
        <v>2015</v>
      </c>
      <c r="N7516" s="7">
        <f t="shared" si="353"/>
        <v>12</v>
      </c>
      <c r="O7516" s="30">
        <f t="shared" si="354"/>
        <v>134.1</v>
      </c>
    </row>
    <row r="7517" spans="2:15" x14ac:dyDescent="0.2">
      <c r="B7517" s="13">
        <v>59117</v>
      </c>
      <c r="C7517" s="14">
        <v>42362.436111111201</v>
      </c>
      <c r="D7517" s="7" t="s">
        <v>9</v>
      </c>
      <c r="E7517" s="13">
        <v>2179</v>
      </c>
      <c r="F7517" s="7" t="s">
        <v>61</v>
      </c>
      <c r="G7517" s="7" t="s">
        <v>11</v>
      </c>
      <c r="H7517" s="13">
        <v>9.5</v>
      </c>
      <c r="I7517" s="13" t="str">
        <f>IF(G7517="Male",VLOOKUP(H7517,'Shoe size conversion table'!$B$6:$D$22,2),VLOOKUP(H7517,'Shoe size conversion table'!$J$6:$L$22,2))</f>
        <v>42-43</v>
      </c>
      <c r="J7517" s="13">
        <f>IF(G7517="Male",VLOOKUP(H7517,'Shoe size conversion table'!$B$6:$D$22,3),VLOOKUP(H7517,'Shoe size conversion table'!$J$6:$L$22,3))</f>
        <v>9</v>
      </c>
      <c r="K7517" s="11">
        <v>139</v>
      </c>
      <c r="L7517" s="12">
        <v>0.2</v>
      </c>
      <c r="M7517" s="7">
        <f t="shared" si="352"/>
        <v>2015</v>
      </c>
      <c r="N7517" s="7">
        <f t="shared" si="353"/>
        <v>12</v>
      </c>
      <c r="O7517" s="30">
        <f t="shared" si="354"/>
        <v>111.2</v>
      </c>
    </row>
    <row r="7518" spans="2:15" x14ac:dyDescent="0.2">
      <c r="B7518" s="13">
        <v>59118</v>
      </c>
      <c r="C7518" s="14">
        <v>42362.516111111254</v>
      </c>
      <c r="D7518" s="7" t="s">
        <v>8</v>
      </c>
      <c r="E7518" s="13">
        <v>2214</v>
      </c>
      <c r="F7518" s="7" t="s">
        <v>39</v>
      </c>
      <c r="G7518" s="7" t="s">
        <v>11</v>
      </c>
      <c r="H7518" s="13">
        <v>10</v>
      </c>
      <c r="I7518" s="13">
        <f>IF(G7518="Male",VLOOKUP(H7518,'Shoe size conversion table'!$B$6:$D$22,2),VLOOKUP(H7518,'Shoe size conversion table'!$J$6:$L$22,2))</f>
        <v>43</v>
      </c>
      <c r="J7518" s="13">
        <f>IF(G7518="Male",VLOOKUP(H7518,'Shoe size conversion table'!$B$6:$D$22,3),VLOOKUP(H7518,'Shoe size conversion table'!$J$6:$L$22,3))</f>
        <v>9.5</v>
      </c>
      <c r="K7518" s="11">
        <v>179</v>
      </c>
      <c r="L7518" s="12">
        <v>0.1</v>
      </c>
      <c r="M7518" s="7">
        <f t="shared" si="352"/>
        <v>2015</v>
      </c>
      <c r="N7518" s="7">
        <f t="shared" si="353"/>
        <v>12</v>
      </c>
      <c r="O7518" s="30">
        <f t="shared" si="354"/>
        <v>161.1</v>
      </c>
    </row>
    <row r="7519" spans="2:15" x14ac:dyDescent="0.2">
      <c r="B7519" s="13">
        <v>59119</v>
      </c>
      <c r="C7519" s="14">
        <v>42362.556111111204</v>
      </c>
      <c r="D7519" s="7" t="s">
        <v>10</v>
      </c>
      <c r="E7519" s="13">
        <v>2184</v>
      </c>
      <c r="F7519" s="7" t="s">
        <v>34</v>
      </c>
      <c r="G7519" s="7" t="s">
        <v>11</v>
      </c>
      <c r="H7519" s="13">
        <v>10.5</v>
      </c>
      <c r="I7519" s="13" t="str">
        <f>IF(G7519="Male",VLOOKUP(H7519,'Shoe size conversion table'!$B$6:$D$22,2),VLOOKUP(H7519,'Shoe size conversion table'!$J$6:$L$22,2))</f>
        <v>43-44</v>
      </c>
      <c r="J7519" s="13">
        <f>IF(G7519="Male",VLOOKUP(H7519,'Shoe size conversion table'!$B$6:$D$22,3),VLOOKUP(H7519,'Shoe size conversion table'!$J$6:$L$22,3))</f>
        <v>10</v>
      </c>
      <c r="K7519" s="11">
        <v>169</v>
      </c>
      <c r="L7519" s="12">
        <v>0.5</v>
      </c>
      <c r="M7519" s="7">
        <f t="shared" si="352"/>
        <v>2015</v>
      </c>
      <c r="N7519" s="7">
        <f t="shared" si="353"/>
        <v>12</v>
      </c>
      <c r="O7519" s="30">
        <f t="shared" si="354"/>
        <v>84.5</v>
      </c>
    </row>
    <row r="7520" spans="2:15" x14ac:dyDescent="0.2">
      <c r="B7520" s="13">
        <v>59120</v>
      </c>
      <c r="C7520" s="14">
        <v>42362.706111111198</v>
      </c>
      <c r="D7520" s="7" t="s">
        <v>9</v>
      </c>
      <c r="E7520" s="13">
        <v>2174</v>
      </c>
      <c r="F7520" s="7" t="s">
        <v>60</v>
      </c>
      <c r="G7520" s="7" t="s">
        <v>11</v>
      </c>
      <c r="H7520" s="13">
        <v>9</v>
      </c>
      <c r="I7520" s="13">
        <f>IF(G7520="Male",VLOOKUP(H7520,'Shoe size conversion table'!$B$6:$D$22,2),VLOOKUP(H7520,'Shoe size conversion table'!$J$6:$L$22,2))</f>
        <v>42</v>
      </c>
      <c r="J7520" s="13">
        <f>IF(G7520="Male",VLOOKUP(H7520,'Shoe size conversion table'!$B$6:$D$22,3),VLOOKUP(H7520,'Shoe size conversion table'!$J$6:$L$22,3))</f>
        <v>8.5</v>
      </c>
      <c r="K7520" s="11">
        <v>189</v>
      </c>
      <c r="L7520" s="12">
        <v>0</v>
      </c>
      <c r="M7520" s="7">
        <f t="shared" si="352"/>
        <v>2015</v>
      </c>
      <c r="N7520" s="7">
        <f t="shared" si="353"/>
        <v>12</v>
      </c>
      <c r="O7520" s="30">
        <f t="shared" si="354"/>
        <v>189</v>
      </c>
    </row>
    <row r="7521" spans="2:15" x14ac:dyDescent="0.2">
      <c r="B7521" s="13">
        <v>59121</v>
      </c>
      <c r="C7521" s="14">
        <v>42362.786111111134</v>
      </c>
      <c r="D7521" s="7" t="s">
        <v>7</v>
      </c>
      <c r="E7521" s="13">
        <v>2213</v>
      </c>
      <c r="F7521" s="7" t="s">
        <v>49</v>
      </c>
      <c r="G7521" s="7" t="s">
        <v>11</v>
      </c>
      <c r="H7521" s="13">
        <v>10.5</v>
      </c>
      <c r="I7521" s="13" t="str">
        <f>IF(G7521="Male",VLOOKUP(H7521,'Shoe size conversion table'!$B$6:$D$22,2),VLOOKUP(H7521,'Shoe size conversion table'!$J$6:$L$22,2))</f>
        <v>43-44</v>
      </c>
      <c r="J7521" s="13">
        <f>IF(G7521="Male",VLOOKUP(H7521,'Shoe size conversion table'!$B$6:$D$22,3),VLOOKUP(H7521,'Shoe size conversion table'!$J$6:$L$22,3))</f>
        <v>10</v>
      </c>
      <c r="K7521" s="11">
        <v>149</v>
      </c>
      <c r="L7521" s="12">
        <v>0.3</v>
      </c>
      <c r="M7521" s="7">
        <f t="shared" si="352"/>
        <v>2015</v>
      </c>
      <c r="N7521" s="7">
        <f t="shared" si="353"/>
        <v>12</v>
      </c>
      <c r="O7521" s="30">
        <f t="shared" si="354"/>
        <v>104.3</v>
      </c>
    </row>
    <row r="7522" spans="2:15" x14ac:dyDescent="0.2">
      <c r="B7522" s="13">
        <v>59122</v>
      </c>
      <c r="C7522" s="14">
        <v>42362.816111111133</v>
      </c>
      <c r="D7522" s="7" t="s">
        <v>10</v>
      </c>
      <c r="E7522" s="13">
        <v>2203</v>
      </c>
      <c r="F7522" s="7" t="s">
        <v>34</v>
      </c>
      <c r="G7522" s="7" t="s">
        <v>12</v>
      </c>
      <c r="H7522" s="13">
        <v>8.5</v>
      </c>
      <c r="I7522" s="13">
        <f>IF(G7522="Male",VLOOKUP(H7522,'Shoe size conversion table'!$B$6:$D$22,2),VLOOKUP(H7522,'Shoe size conversion table'!$J$6:$L$22,2))</f>
        <v>39</v>
      </c>
      <c r="J7522" s="13">
        <f>IF(G7522="Male",VLOOKUP(H7522,'Shoe size conversion table'!$B$6:$D$22,3),VLOOKUP(H7522,'Shoe size conversion table'!$J$6:$L$22,3))</f>
        <v>6.5</v>
      </c>
      <c r="K7522" s="11">
        <v>179</v>
      </c>
      <c r="L7522" s="12">
        <v>0.3</v>
      </c>
      <c r="M7522" s="7">
        <f t="shared" si="352"/>
        <v>2015</v>
      </c>
      <c r="N7522" s="7">
        <f t="shared" si="353"/>
        <v>12</v>
      </c>
      <c r="O7522" s="30">
        <f t="shared" si="354"/>
        <v>125.3</v>
      </c>
    </row>
    <row r="7523" spans="2:15" x14ac:dyDescent="0.2">
      <c r="B7523" s="13">
        <v>59123</v>
      </c>
      <c r="C7523" s="14">
        <v>42363.136111111256</v>
      </c>
      <c r="D7523" s="7" t="s">
        <v>10</v>
      </c>
      <c r="E7523" s="13">
        <v>2179</v>
      </c>
      <c r="F7523" s="7" t="s">
        <v>34</v>
      </c>
      <c r="G7523" s="7" t="s">
        <v>12</v>
      </c>
      <c r="H7523" s="13">
        <v>7.5</v>
      </c>
      <c r="I7523" s="13">
        <f>IF(G7523="Male",VLOOKUP(H7523,'Shoe size conversion table'!$B$6:$D$22,2),VLOOKUP(H7523,'Shoe size conversion table'!$J$6:$L$22,2))</f>
        <v>38</v>
      </c>
      <c r="J7523" s="13">
        <f>IF(G7523="Male",VLOOKUP(H7523,'Shoe size conversion table'!$B$6:$D$22,3),VLOOKUP(H7523,'Shoe size conversion table'!$J$6:$L$22,3))</f>
        <v>5.5</v>
      </c>
      <c r="K7523" s="11">
        <v>199</v>
      </c>
      <c r="L7523" s="12">
        <v>0</v>
      </c>
      <c r="M7523" s="7">
        <f t="shared" si="352"/>
        <v>2015</v>
      </c>
      <c r="N7523" s="7">
        <f t="shared" si="353"/>
        <v>12</v>
      </c>
      <c r="O7523" s="30">
        <f t="shared" si="354"/>
        <v>199</v>
      </c>
    </row>
    <row r="7524" spans="2:15" x14ac:dyDescent="0.2">
      <c r="B7524" s="13">
        <v>59124</v>
      </c>
      <c r="C7524" s="14">
        <v>42363.196111111138</v>
      </c>
      <c r="D7524" s="7" t="s">
        <v>7</v>
      </c>
      <c r="E7524" s="13">
        <v>2197</v>
      </c>
      <c r="F7524" s="7" t="s">
        <v>52</v>
      </c>
      <c r="G7524" s="7" t="s">
        <v>11</v>
      </c>
      <c r="H7524" s="13">
        <v>10.5</v>
      </c>
      <c r="I7524" s="13" t="str">
        <f>IF(G7524="Male",VLOOKUP(H7524,'Shoe size conversion table'!$B$6:$D$22,2),VLOOKUP(H7524,'Shoe size conversion table'!$J$6:$L$22,2))</f>
        <v>43-44</v>
      </c>
      <c r="J7524" s="13">
        <f>IF(G7524="Male",VLOOKUP(H7524,'Shoe size conversion table'!$B$6:$D$22,3),VLOOKUP(H7524,'Shoe size conversion table'!$J$6:$L$22,3))</f>
        <v>10</v>
      </c>
      <c r="K7524" s="11">
        <v>149</v>
      </c>
      <c r="L7524" s="12">
        <v>0</v>
      </c>
      <c r="M7524" s="7">
        <f t="shared" si="352"/>
        <v>2015</v>
      </c>
      <c r="N7524" s="7">
        <f t="shared" si="353"/>
        <v>12</v>
      </c>
      <c r="O7524" s="30">
        <f t="shared" si="354"/>
        <v>149</v>
      </c>
    </row>
    <row r="7525" spans="2:15" x14ac:dyDescent="0.2">
      <c r="B7525" s="13">
        <v>59125</v>
      </c>
      <c r="C7525" s="14">
        <v>42363.32611111131</v>
      </c>
      <c r="D7525" s="7" t="s">
        <v>10</v>
      </c>
      <c r="E7525" s="13">
        <v>2210</v>
      </c>
      <c r="F7525" s="7" t="s">
        <v>34</v>
      </c>
      <c r="G7525" s="7" t="s">
        <v>12</v>
      </c>
      <c r="H7525" s="13">
        <v>9.5</v>
      </c>
      <c r="I7525" s="13">
        <f>IF(G7525="Male",VLOOKUP(H7525,'Shoe size conversion table'!$B$6:$D$22,2),VLOOKUP(H7525,'Shoe size conversion table'!$J$6:$L$22,2))</f>
        <v>40</v>
      </c>
      <c r="J7525" s="13">
        <f>IF(G7525="Male",VLOOKUP(H7525,'Shoe size conversion table'!$B$6:$D$22,3),VLOOKUP(H7525,'Shoe size conversion table'!$J$6:$L$22,3))</f>
        <v>7.5</v>
      </c>
      <c r="K7525" s="11">
        <v>189</v>
      </c>
      <c r="L7525" s="12">
        <v>0.5</v>
      </c>
      <c r="M7525" s="7">
        <f t="shared" si="352"/>
        <v>2015</v>
      </c>
      <c r="N7525" s="7">
        <f t="shared" si="353"/>
        <v>12</v>
      </c>
      <c r="O7525" s="30">
        <f t="shared" si="354"/>
        <v>94.5</v>
      </c>
    </row>
    <row r="7526" spans="2:15" x14ac:dyDescent="0.2">
      <c r="B7526" s="13">
        <v>59126</v>
      </c>
      <c r="C7526" s="14">
        <v>42363.426111111257</v>
      </c>
      <c r="D7526" s="7" t="s">
        <v>7</v>
      </c>
      <c r="E7526" s="13">
        <v>2166</v>
      </c>
      <c r="F7526" s="7" t="s">
        <v>49</v>
      </c>
      <c r="G7526" s="7" t="s">
        <v>11</v>
      </c>
      <c r="H7526" s="13">
        <v>10</v>
      </c>
      <c r="I7526" s="13">
        <f>IF(G7526="Male",VLOOKUP(H7526,'Shoe size conversion table'!$B$6:$D$22,2),VLOOKUP(H7526,'Shoe size conversion table'!$J$6:$L$22,2))</f>
        <v>43</v>
      </c>
      <c r="J7526" s="13">
        <f>IF(G7526="Male",VLOOKUP(H7526,'Shoe size conversion table'!$B$6:$D$22,3),VLOOKUP(H7526,'Shoe size conversion table'!$J$6:$L$22,3))</f>
        <v>9.5</v>
      </c>
      <c r="K7526" s="11">
        <v>169</v>
      </c>
      <c r="L7526" s="12">
        <v>0.2</v>
      </c>
      <c r="M7526" s="7">
        <f t="shared" si="352"/>
        <v>2015</v>
      </c>
      <c r="N7526" s="7">
        <f t="shared" si="353"/>
        <v>12</v>
      </c>
      <c r="O7526" s="30">
        <f t="shared" si="354"/>
        <v>135.20000000000002</v>
      </c>
    </row>
    <row r="7527" spans="2:15" x14ac:dyDescent="0.2">
      <c r="B7527" s="13">
        <v>59127</v>
      </c>
      <c r="C7527" s="14">
        <v>42363.556111111204</v>
      </c>
      <c r="D7527" s="7" t="s">
        <v>7</v>
      </c>
      <c r="E7527" s="13">
        <v>2149</v>
      </c>
      <c r="F7527" s="7" t="s">
        <v>48</v>
      </c>
      <c r="G7527" s="7" t="s">
        <v>12</v>
      </c>
      <c r="H7527" s="13">
        <v>8</v>
      </c>
      <c r="I7527" s="13" t="str">
        <f>IF(G7527="Male",VLOOKUP(H7527,'Shoe size conversion table'!$B$6:$D$22,2),VLOOKUP(H7527,'Shoe size conversion table'!$J$6:$L$22,2))</f>
        <v>38-39</v>
      </c>
      <c r="J7527" s="13">
        <f>IF(G7527="Male",VLOOKUP(H7527,'Shoe size conversion table'!$B$6:$D$22,3),VLOOKUP(H7527,'Shoe size conversion table'!$J$6:$L$22,3))</f>
        <v>6</v>
      </c>
      <c r="K7527" s="11">
        <v>159</v>
      </c>
      <c r="L7527" s="12">
        <v>0</v>
      </c>
      <c r="M7527" s="7">
        <f t="shared" si="352"/>
        <v>2015</v>
      </c>
      <c r="N7527" s="7">
        <f t="shared" si="353"/>
        <v>12</v>
      </c>
      <c r="O7527" s="30">
        <f t="shared" si="354"/>
        <v>159</v>
      </c>
    </row>
    <row r="7528" spans="2:15" x14ac:dyDescent="0.2">
      <c r="B7528" s="13">
        <v>59128</v>
      </c>
      <c r="C7528" s="14">
        <v>42363.646111111135</v>
      </c>
      <c r="D7528" s="7" t="s">
        <v>7</v>
      </c>
      <c r="E7528" s="13">
        <v>2179</v>
      </c>
      <c r="F7528" s="7" t="s">
        <v>49</v>
      </c>
      <c r="G7528" s="7" t="s">
        <v>12</v>
      </c>
      <c r="H7528" s="13">
        <v>8</v>
      </c>
      <c r="I7528" s="13" t="str">
        <f>IF(G7528="Male",VLOOKUP(H7528,'Shoe size conversion table'!$B$6:$D$22,2),VLOOKUP(H7528,'Shoe size conversion table'!$J$6:$L$22,2))</f>
        <v>38-39</v>
      </c>
      <c r="J7528" s="13">
        <f>IF(G7528="Male",VLOOKUP(H7528,'Shoe size conversion table'!$B$6:$D$22,3),VLOOKUP(H7528,'Shoe size conversion table'!$J$6:$L$22,3))</f>
        <v>6</v>
      </c>
      <c r="K7528" s="11">
        <v>139</v>
      </c>
      <c r="L7528" s="12">
        <v>0</v>
      </c>
      <c r="M7528" s="7">
        <f t="shared" si="352"/>
        <v>2015</v>
      </c>
      <c r="N7528" s="7">
        <f t="shared" si="353"/>
        <v>12</v>
      </c>
      <c r="O7528" s="30">
        <f t="shared" si="354"/>
        <v>139</v>
      </c>
    </row>
    <row r="7529" spans="2:15" x14ac:dyDescent="0.2">
      <c r="B7529" s="13">
        <v>59129</v>
      </c>
      <c r="C7529" s="14">
        <v>42363.706111111256</v>
      </c>
      <c r="D7529" s="7" t="s">
        <v>9</v>
      </c>
      <c r="E7529" s="13">
        <v>2240</v>
      </c>
      <c r="F7529" s="7" t="s">
        <v>60</v>
      </c>
      <c r="G7529" s="7" t="s">
        <v>12</v>
      </c>
      <c r="H7529" s="13">
        <v>5.5</v>
      </c>
      <c r="I7529" s="13">
        <f>IF(G7529="Male",VLOOKUP(H7529,'Shoe size conversion table'!$B$6:$D$22,2),VLOOKUP(H7529,'Shoe size conversion table'!$J$6:$L$22,2))</f>
        <v>36</v>
      </c>
      <c r="J7529" s="13">
        <f>IF(G7529="Male",VLOOKUP(H7529,'Shoe size conversion table'!$B$6:$D$22,3),VLOOKUP(H7529,'Shoe size conversion table'!$J$6:$L$22,3))</f>
        <v>3.5</v>
      </c>
      <c r="K7529" s="11">
        <v>189</v>
      </c>
      <c r="L7529" s="12">
        <v>0.1</v>
      </c>
      <c r="M7529" s="7">
        <f t="shared" si="352"/>
        <v>2015</v>
      </c>
      <c r="N7529" s="7">
        <f t="shared" si="353"/>
        <v>12</v>
      </c>
      <c r="O7529" s="30">
        <f t="shared" si="354"/>
        <v>170.1</v>
      </c>
    </row>
    <row r="7530" spans="2:15" x14ac:dyDescent="0.2">
      <c r="B7530" s="13">
        <v>59130</v>
      </c>
      <c r="C7530" s="14">
        <v>42363.786111111134</v>
      </c>
      <c r="D7530" s="7" t="s">
        <v>10</v>
      </c>
      <c r="E7530" s="13">
        <v>2187</v>
      </c>
      <c r="F7530" s="7" t="s">
        <v>34</v>
      </c>
      <c r="G7530" s="7" t="s">
        <v>12</v>
      </c>
      <c r="H7530" s="13">
        <v>8.5</v>
      </c>
      <c r="I7530" s="13">
        <f>IF(G7530="Male",VLOOKUP(H7530,'Shoe size conversion table'!$B$6:$D$22,2),VLOOKUP(H7530,'Shoe size conversion table'!$J$6:$L$22,2))</f>
        <v>39</v>
      </c>
      <c r="J7530" s="13">
        <f>IF(G7530="Male",VLOOKUP(H7530,'Shoe size conversion table'!$B$6:$D$22,3),VLOOKUP(H7530,'Shoe size conversion table'!$J$6:$L$22,3))</f>
        <v>6.5</v>
      </c>
      <c r="K7530" s="11">
        <v>149</v>
      </c>
      <c r="L7530" s="12">
        <v>0.1</v>
      </c>
      <c r="M7530" s="7">
        <f t="shared" si="352"/>
        <v>2015</v>
      </c>
      <c r="N7530" s="7">
        <f t="shared" si="353"/>
        <v>12</v>
      </c>
      <c r="O7530" s="30">
        <f t="shared" si="354"/>
        <v>134.1</v>
      </c>
    </row>
    <row r="7531" spans="2:15" x14ac:dyDescent="0.2">
      <c r="B7531" s="13">
        <v>59131</v>
      </c>
      <c r="C7531" s="14">
        <v>42363.786111111134</v>
      </c>
      <c r="D7531" s="7" t="s">
        <v>7</v>
      </c>
      <c r="E7531" s="13">
        <v>2186</v>
      </c>
      <c r="F7531" s="7" t="s">
        <v>49</v>
      </c>
      <c r="G7531" s="7" t="s">
        <v>11</v>
      </c>
      <c r="H7531" s="13">
        <v>9.5</v>
      </c>
      <c r="I7531" s="13" t="str">
        <f>IF(G7531="Male",VLOOKUP(H7531,'Shoe size conversion table'!$B$6:$D$22,2),VLOOKUP(H7531,'Shoe size conversion table'!$J$6:$L$22,2))</f>
        <v>42-43</v>
      </c>
      <c r="J7531" s="13">
        <f>IF(G7531="Male",VLOOKUP(H7531,'Shoe size conversion table'!$B$6:$D$22,3),VLOOKUP(H7531,'Shoe size conversion table'!$J$6:$L$22,3))</f>
        <v>9</v>
      </c>
      <c r="K7531" s="11">
        <v>139</v>
      </c>
      <c r="L7531" s="12">
        <v>0.2</v>
      </c>
      <c r="M7531" s="7">
        <f t="shared" si="352"/>
        <v>2015</v>
      </c>
      <c r="N7531" s="7">
        <f t="shared" si="353"/>
        <v>12</v>
      </c>
      <c r="O7531" s="30">
        <f t="shared" si="354"/>
        <v>111.2</v>
      </c>
    </row>
    <row r="7532" spans="2:15" x14ac:dyDescent="0.2">
      <c r="B7532" s="13">
        <v>59132</v>
      </c>
      <c r="C7532" s="14">
        <v>42363.836111111312</v>
      </c>
      <c r="D7532" s="7" t="s">
        <v>10</v>
      </c>
      <c r="E7532" s="13">
        <v>2227</v>
      </c>
      <c r="F7532" s="7" t="s">
        <v>36</v>
      </c>
      <c r="G7532" s="7" t="s">
        <v>11</v>
      </c>
      <c r="H7532" s="13">
        <v>9.5</v>
      </c>
      <c r="I7532" s="13" t="str">
        <f>IF(G7532="Male",VLOOKUP(H7532,'Shoe size conversion table'!$B$6:$D$22,2),VLOOKUP(H7532,'Shoe size conversion table'!$J$6:$L$22,2))</f>
        <v>42-43</v>
      </c>
      <c r="J7532" s="13">
        <f>IF(G7532="Male",VLOOKUP(H7532,'Shoe size conversion table'!$B$6:$D$22,3),VLOOKUP(H7532,'Shoe size conversion table'!$J$6:$L$22,3))</f>
        <v>9</v>
      </c>
      <c r="K7532" s="11">
        <v>129</v>
      </c>
      <c r="L7532" s="12">
        <v>0.1</v>
      </c>
      <c r="M7532" s="7">
        <f t="shared" si="352"/>
        <v>2015</v>
      </c>
      <c r="N7532" s="7">
        <f t="shared" si="353"/>
        <v>12</v>
      </c>
      <c r="O7532" s="30">
        <f t="shared" si="354"/>
        <v>116.10000000000001</v>
      </c>
    </row>
    <row r="7533" spans="2:15" x14ac:dyDescent="0.2">
      <c r="B7533" s="13">
        <v>59133</v>
      </c>
      <c r="C7533" s="14">
        <v>42363.906111111202</v>
      </c>
      <c r="D7533" s="7" t="s">
        <v>10</v>
      </c>
      <c r="E7533" s="13">
        <v>2170</v>
      </c>
      <c r="F7533" s="7" t="s">
        <v>36</v>
      </c>
      <c r="G7533" s="7" t="s">
        <v>12</v>
      </c>
      <c r="H7533" s="13">
        <v>7</v>
      </c>
      <c r="I7533" s="13" t="str">
        <f>IF(G7533="Male",VLOOKUP(H7533,'Shoe size conversion table'!$B$6:$D$22,2),VLOOKUP(H7533,'Shoe size conversion table'!$J$6:$L$22,2))</f>
        <v>37-38</v>
      </c>
      <c r="J7533" s="13">
        <f>IF(G7533="Male",VLOOKUP(H7533,'Shoe size conversion table'!$B$6:$D$22,3),VLOOKUP(H7533,'Shoe size conversion table'!$J$6:$L$22,3))</f>
        <v>5</v>
      </c>
      <c r="K7533" s="11">
        <v>139</v>
      </c>
      <c r="L7533" s="12">
        <v>0.3</v>
      </c>
      <c r="M7533" s="7">
        <f t="shared" si="352"/>
        <v>2015</v>
      </c>
      <c r="N7533" s="7">
        <f t="shared" si="353"/>
        <v>12</v>
      </c>
      <c r="O7533" s="30">
        <f t="shared" si="354"/>
        <v>97.3</v>
      </c>
    </row>
    <row r="7534" spans="2:15" x14ac:dyDescent="0.2">
      <c r="B7534" s="13">
        <v>59134</v>
      </c>
      <c r="C7534" s="14">
        <v>42363.906111111311</v>
      </c>
      <c r="D7534" s="7" t="s">
        <v>7</v>
      </c>
      <c r="E7534" s="13">
        <v>2148</v>
      </c>
      <c r="F7534" s="7" t="s">
        <v>53</v>
      </c>
      <c r="G7534" s="7" t="s">
        <v>12</v>
      </c>
      <c r="H7534" s="13">
        <v>8.5</v>
      </c>
      <c r="I7534" s="13">
        <f>IF(G7534="Male",VLOOKUP(H7534,'Shoe size conversion table'!$B$6:$D$22,2),VLOOKUP(H7534,'Shoe size conversion table'!$J$6:$L$22,2))</f>
        <v>39</v>
      </c>
      <c r="J7534" s="13">
        <f>IF(G7534="Male",VLOOKUP(H7534,'Shoe size conversion table'!$B$6:$D$22,3),VLOOKUP(H7534,'Shoe size conversion table'!$J$6:$L$22,3))</f>
        <v>6.5</v>
      </c>
      <c r="K7534" s="11">
        <v>159</v>
      </c>
      <c r="L7534" s="12">
        <v>0.3</v>
      </c>
      <c r="M7534" s="7">
        <f t="shared" si="352"/>
        <v>2015</v>
      </c>
      <c r="N7534" s="7">
        <f t="shared" si="353"/>
        <v>12</v>
      </c>
      <c r="O7534" s="30">
        <f t="shared" si="354"/>
        <v>111.3</v>
      </c>
    </row>
    <row r="7535" spans="2:15" x14ac:dyDescent="0.2">
      <c r="B7535" s="13">
        <v>59135</v>
      </c>
      <c r="C7535" s="14">
        <v>42364.236111111313</v>
      </c>
      <c r="D7535" s="7" t="s">
        <v>7</v>
      </c>
      <c r="E7535" s="13">
        <v>2201</v>
      </c>
      <c r="F7535" s="7" t="s">
        <v>54</v>
      </c>
      <c r="G7535" s="7" t="s">
        <v>11</v>
      </c>
      <c r="H7535" s="13">
        <v>9.5</v>
      </c>
      <c r="I7535" s="13" t="str">
        <f>IF(G7535="Male",VLOOKUP(H7535,'Shoe size conversion table'!$B$6:$D$22,2),VLOOKUP(H7535,'Shoe size conversion table'!$J$6:$L$22,2))</f>
        <v>42-43</v>
      </c>
      <c r="J7535" s="13">
        <f>IF(G7535="Male",VLOOKUP(H7535,'Shoe size conversion table'!$B$6:$D$22,3),VLOOKUP(H7535,'Shoe size conversion table'!$J$6:$L$22,3))</f>
        <v>9</v>
      </c>
      <c r="K7535" s="11">
        <v>179</v>
      </c>
      <c r="L7535" s="12">
        <v>0.3</v>
      </c>
      <c r="M7535" s="7">
        <f t="shared" si="352"/>
        <v>2015</v>
      </c>
      <c r="N7535" s="7">
        <f t="shared" si="353"/>
        <v>12</v>
      </c>
      <c r="O7535" s="30">
        <f t="shared" si="354"/>
        <v>125.3</v>
      </c>
    </row>
    <row r="7536" spans="2:15" x14ac:dyDescent="0.2">
      <c r="B7536" s="13">
        <v>59136</v>
      </c>
      <c r="C7536" s="14">
        <v>42364.32611111131</v>
      </c>
      <c r="D7536" s="7" t="s">
        <v>10</v>
      </c>
      <c r="E7536" s="13">
        <v>2210</v>
      </c>
      <c r="F7536" s="7" t="s">
        <v>34</v>
      </c>
      <c r="G7536" s="7" t="s">
        <v>12</v>
      </c>
      <c r="H7536" s="13">
        <v>9.5</v>
      </c>
      <c r="I7536" s="13">
        <f>IF(G7536="Male",VLOOKUP(H7536,'Shoe size conversion table'!$B$6:$D$22,2),VLOOKUP(H7536,'Shoe size conversion table'!$J$6:$L$22,2))</f>
        <v>40</v>
      </c>
      <c r="J7536" s="13">
        <f>IF(G7536="Male",VLOOKUP(H7536,'Shoe size conversion table'!$B$6:$D$22,3),VLOOKUP(H7536,'Shoe size conversion table'!$J$6:$L$22,3))</f>
        <v>7.5</v>
      </c>
      <c r="K7536" s="11">
        <v>189</v>
      </c>
      <c r="L7536" s="12">
        <v>0.5</v>
      </c>
      <c r="M7536" s="7">
        <f t="shared" si="352"/>
        <v>2015</v>
      </c>
      <c r="N7536" s="7">
        <f t="shared" si="353"/>
        <v>12</v>
      </c>
      <c r="O7536" s="30">
        <f t="shared" si="354"/>
        <v>94.5</v>
      </c>
    </row>
    <row r="7537" spans="2:15" x14ac:dyDescent="0.2">
      <c r="B7537" s="13">
        <v>59137</v>
      </c>
      <c r="C7537" s="14">
        <v>42364.416111111255</v>
      </c>
      <c r="D7537" s="7" t="s">
        <v>7</v>
      </c>
      <c r="E7537" s="13">
        <v>2184</v>
      </c>
      <c r="F7537" s="7" t="s">
        <v>45</v>
      </c>
      <c r="G7537" s="7" t="s">
        <v>12</v>
      </c>
      <c r="H7537" s="13">
        <v>9</v>
      </c>
      <c r="I7537" s="13" t="str">
        <f>IF(G7537="Male",VLOOKUP(H7537,'Shoe size conversion table'!$B$6:$D$22,2),VLOOKUP(H7537,'Shoe size conversion table'!$J$6:$L$22,2))</f>
        <v>39-40</v>
      </c>
      <c r="J7537" s="13">
        <f>IF(G7537="Male",VLOOKUP(H7537,'Shoe size conversion table'!$B$6:$D$22,3),VLOOKUP(H7537,'Shoe size conversion table'!$J$6:$L$22,3))</f>
        <v>7</v>
      </c>
      <c r="K7537" s="11">
        <v>189</v>
      </c>
      <c r="L7537" s="12">
        <v>0</v>
      </c>
      <c r="M7537" s="7">
        <f t="shared" si="352"/>
        <v>2015</v>
      </c>
      <c r="N7537" s="7">
        <f t="shared" si="353"/>
        <v>12</v>
      </c>
      <c r="O7537" s="30">
        <f t="shared" si="354"/>
        <v>189</v>
      </c>
    </row>
    <row r="7538" spans="2:15" x14ac:dyDescent="0.2">
      <c r="B7538" s="13">
        <v>59138</v>
      </c>
      <c r="C7538" s="14">
        <v>42364.426111111257</v>
      </c>
      <c r="D7538" s="7" t="s">
        <v>9</v>
      </c>
      <c r="E7538" s="13">
        <v>2178</v>
      </c>
      <c r="F7538" s="7" t="s">
        <v>59</v>
      </c>
      <c r="G7538" s="7" t="s">
        <v>12</v>
      </c>
      <c r="H7538" s="13">
        <v>8.5</v>
      </c>
      <c r="I7538" s="13">
        <f>IF(G7538="Male",VLOOKUP(H7538,'Shoe size conversion table'!$B$6:$D$22,2),VLOOKUP(H7538,'Shoe size conversion table'!$J$6:$L$22,2))</f>
        <v>39</v>
      </c>
      <c r="J7538" s="13">
        <f>IF(G7538="Male",VLOOKUP(H7538,'Shoe size conversion table'!$B$6:$D$22,3),VLOOKUP(H7538,'Shoe size conversion table'!$J$6:$L$22,3))</f>
        <v>6.5</v>
      </c>
      <c r="K7538" s="11">
        <v>139</v>
      </c>
      <c r="L7538" s="12">
        <v>0</v>
      </c>
      <c r="M7538" s="7">
        <f t="shared" si="352"/>
        <v>2015</v>
      </c>
      <c r="N7538" s="7">
        <f t="shared" si="353"/>
        <v>12</v>
      </c>
      <c r="O7538" s="30">
        <f t="shared" si="354"/>
        <v>139</v>
      </c>
    </row>
    <row r="7539" spans="2:15" x14ac:dyDescent="0.2">
      <c r="B7539" s="13">
        <v>59139</v>
      </c>
      <c r="C7539" s="14">
        <v>42364.426111111257</v>
      </c>
      <c r="D7539" s="7" t="s">
        <v>7</v>
      </c>
      <c r="E7539" s="13">
        <v>2152</v>
      </c>
      <c r="F7539" s="7" t="s">
        <v>43</v>
      </c>
      <c r="G7539" s="7" t="s">
        <v>11</v>
      </c>
      <c r="H7539" s="13">
        <v>9.5</v>
      </c>
      <c r="I7539" s="13" t="str">
        <f>IF(G7539="Male",VLOOKUP(H7539,'Shoe size conversion table'!$B$6:$D$22,2),VLOOKUP(H7539,'Shoe size conversion table'!$J$6:$L$22,2))</f>
        <v>42-43</v>
      </c>
      <c r="J7539" s="13">
        <f>IF(G7539="Male",VLOOKUP(H7539,'Shoe size conversion table'!$B$6:$D$22,3),VLOOKUP(H7539,'Shoe size conversion table'!$J$6:$L$22,3))</f>
        <v>9</v>
      </c>
      <c r="K7539" s="11">
        <v>139</v>
      </c>
      <c r="L7539" s="12">
        <v>0</v>
      </c>
      <c r="M7539" s="7">
        <f t="shared" si="352"/>
        <v>2015</v>
      </c>
      <c r="N7539" s="7">
        <f t="shared" si="353"/>
        <v>12</v>
      </c>
      <c r="O7539" s="30">
        <f t="shared" si="354"/>
        <v>139</v>
      </c>
    </row>
    <row r="7540" spans="2:15" x14ac:dyDescent="0.2">
      <c r="B7540" s="13">
        <v>59140</v>
      </c>
      <c r="C7540" s="14">
        <v>42364.516111111254</v>
      </c>
      <c r="D7540" s="7" t="s">
        <v>8</v>
      </c>
      <c r="E7540" s="13">
        <v>2205</v>
      </c>
      <c r="F7540" s="7" t="s">
        <v>40</v>
      </c>
      <c r="G7540" s="7" t="s">
        <v>11</v>
      </c>
      <c r="H7540" s="13">
        <v>10</v>
      </c>
      <c r="I7540" s="13">
        <f>IF(G7540="Male",VLOOKUP(H7540,'Shoe size conversion table'!$B$6:$D$22,2),VLOOKUP(H7540,'Shoe size conversion table'!$J$6:$L$22,2))</f>
        <v>43</v>
      </c>
      <c r="J7540" s="13">
        <f>IF(G7540="Male",VLOOKUP(H7540,'Shoe size conversion table'!$B$6:$D$22,3),VLOOKUP(H7540,'Shoe size conversion table'!$J$6:$L$22,3))</f>
        <v>9.5</v>
      </c>
      <c r="K7540" s="11">
        <v>169</v>
      </c>
      <c r="L7540" s="12">
        <v>0.2</v>
      </c>
      <c r="M7540" s="7">
        <f t="shared" si="352"/>
        <v>2015</v>
      </c>
      <c r="N7540" s="7">
        <f t="shared" si="353"/>
        <v>12</v>
      </c>
      <c r="O7540" s="30">
        <f t="shared" si="354"/>
        <v>135.20000000000002</v>
      </c>
    </row>
    <row r="7541" spans="2:15" x14ac:dyDescent="0.2">
      <c r="B7541" s="13">
        <v>59141</v>
      </c>
      <c r="C7541" s="14">
        <v>42364.786111111134</v>
      </c>
      <c r="D7541" s="7" t="s">
        <v>7</v>
      </c>
      <c r="E7541" s="13">
        <v>2203</v>
      </c>
      <c r="F7541" s="7" t="s">
        <v>49</v>
      </c>
      <c r="G7541" s="7" t="s">
        <v>11</v>
      </c>
      <c r="H7541" s="13">
        <v>9.5</v>
      </c>
      <c r="I7541" s="13" t="str">
        <f>IF(G7541="Male",VLOOKUP(H7541,'Shoe size conversion table'!$B$6:$D$22,2),VLOOKUP(H7541,'Shoe size conversion table'!$J$6:$L$22,2))</f>
        <v>42-43</v>
      </c>
      <c r="J7541" s="13">
        <f>IF(G7541="Male",VLOOKUP(H7541,'Shoe size conversion table'!$B$6:$D$22,3),VLOOKUP(H7541,'Shoe size conversion table'!$J$6:$L$22,3))</f>
        <v>9</v>
      </c>
      <c r="K7541" s="11">
        <v>189</v>
      </c>
      <c r="L7541" s="12">
        <v>0</v>
      </c>
      <c r="M7541" s="7">
        <f t="shared" si="352"/>
        <v>2015</v>
      </c>
      <c r="N7541" s="7">
        <f t="shared" si="353"/>
        <v>12</v>
      </c>
      <c r="O7541" s="30">
        <f t="shared" si="354"/>
        <v>189</v>
      </c>
    </row>
    <row r="7542" spans="2:15" x14ac:dyDescent="0.2">
      <c r="B7542" s="13">
        <v>59142</v>
      </c>
      <c r="C7542" s="14">
        <v>42364.806111111204</v>
      </c>
      <c r="D7542" s="7" t="s">
        <v>9</v>
      </c>
      <c r="E7542" s="13">
        <v>2206</v>
      </c>
      <c r="F7542" s="7" t="s">
        <v>60</v>
      </c>
      <c r="G7542" s="7" t="s">
        <v>11</v>
      </c>
      <c r="H7542" s="13">
        <v>10</v>
      </c>
      <c r="I7542" s="13">
        <f>IF(G7542="Male",VLOOKUP(H7542,'Shoe size conversion table'!$B$6:$D$22,2),VLOOKUP(H7542,'Shoe size conversion table'!$J$6:$L$22,2))</f>
        <v>43</v>
      </c>
      <c r="J7542" s="13">
        <f>IF(G7542="Male",VLOOKUP(H7542,'Shoe size conversion table'!$B$6:$D$22,3),VLOOKUP(H7542,'Shoe size conversion table'!$J$6:$L$22,3))</f>
        <v>9.5</v>
      </c>
      <c r="K7542" s="11">
        <v>149</v>
      </c>
      <c r="L7542" s="12">
        <v>0</v>
      </c>
      <c r="M7542" s="7">
        <f t="shared" si="352"/>
        <v>2015</v>
      </c>
      <c r="N7542" s="7">
        <f t="shared" si="353"/>
        <v>12</v>
      </c>
      <c r="O7542" s="30">
        <f t="shared" si="354"/>
        <v>149</v>
      </c>
    </row>
    <row r="7543" spans="2:15" x14ac:dyDescent="0.2">
      <c r="B7543" s="13">
        <v>59143</v>
      </c>
      <c r="C7543" s="14">
        <v>42364.906111111311</v>
      </c>
      <c r="D7543" s="7" t="s">
        <v>7</v>
      </c>
      <c r="E7543" s="13">
        <v>2149</v>
      </c>
      <c r="F7543" s="7" t="s">
        <v>50</v>
      </c>
      <c r="G7543" s="7" t="s">
        <v>11</v>
      </c>
      <c r="H7543" s="13">
        <v>9.5</v>
      </c>
      <c r="I7543" s="13" t="str">
        <f>IF(G7543="Male",VLOOKUP(H7543,'Shoe size conversion table'!$B$6:$D$22,2),VLOOKUP(H7543,'Shoe size conversion table'!$J$6:$L$22,2))</f>
        <v>42-43</v>
      </c>
      <c r="J7543" s="13">
        <f>IF(G7543="Male",VLOOKUP(H7543,'Shoe size conversion table'!$B$6:$D$22,3),VLOOKUP(H7543,'Shoe size conversion table'!$J$6:$L$22,3))</f>
        <v>9</v>
      </c>
      <c r="K7543" s="11">
        <v>159</v>
      </c>
      <c r="L7543" s="12">
        <v>0.2</v>
      </c>
      <c r="M7543" s="7">
        <f t="shared" si="352"/>
        <v>2015</v>
      </c>
      <c r="N7543" s="7">
        <f t="shared" si="353"/>
        <v>12</v>
      </c>
      <c r="O7543" s="30">
        <f t="shared" si="354"/>
        <v>127.2</v>
      </c>
    </row>
    <row r="7544" spans="2:15" x14ac:dyDescent="0.2">
      <c r="B7544" s="13">
        <v>59144</v>
      </c>
      <c r="C7544" s="14">
        <v>42365.086111111203</v>
      </c>
      <c r="D7544" s="7" t="s">
        <v>8</v>
      </c>
      <c r="E7544" s="13">
        <v>2212</v>
      </c>
      <c r="F7544" s="7" t="s">
        <v>37</v>
      </c>
      <c r="G7544" s="7" t="s">
        <v>12</v>
      </c>
      <c r="H7544" s="13">
        <v>8</v>
      </c>
      <c r="I7544" s="13" t="str">
        <f>IF(G7544="Male",VLOOKUP(H7544,'Shoe size conversion table'!$B$6:$D$22,2),VLOOKUP(H7544,'Shoe size conversion table'!$J$6:$L$22,2))</f>
        <v>38-39</v>
      </c>
      <c r="J7544" s="13">
        <f>IF(G7544="Male",VLOOKUP(H7544,'Shoe size conversion table'!$B$6:$D$22,3),VLOOKUP(H7544,'Shoe size conversion table'!$J$6:$L$22,3))</f>
        <v>6</v>
      </c>
      <c r="K7544" s="11">
        <v>129</v>
      </c>
      <c r="L7544" s="12">
        <v>0.5</v>
      </c>
      <c r="M7544" s="7">
        <f t="shared" si="352"/>
        <v>2015</v>
      </c>
      <c r="N7544" s="7">
        <f t="shared" si="353"/>
        <v>12</v>
      </c>
      <c r="O7544" s="30">
        <f t="shared" si="354"/>
        <v>64.5</v>
      </c>
    </row>
    <row r="7545" spans="2:15" x14ac:dyDescent="0.2">
      <c r="B7545" s="13">
        <v>59145</v>
      </c>
      <c r="C7545" s="14">
        <v>42365.156111111137</v>
      </c>
      <c r="D7545" s="7" t="s">
        <v>10</v>
      </c>
      <c r="E7545" s="13">
        <v>2189</v>
      </c>
      <c r="F7545" s="7" t="s">
        <v>35</v>
      </c>
      <c r="G7545" s="7" t="s">
        <v>12</v>
      </c>
      <c r="H7545" s="13">
        <v>8</v>
      </c>
      <c r="I7545" s="13" t="str">
        <f>IF(G7545="Male",VLOOKUP(H7545,'Shoe size conversion table'!$B$6:$D$22,2),VLOOKUP(H7545,'Shoe size conversion table'!$J$6:$L$22,2))</f>
        <v>38-39</v>
      </c>
      <c r="J7545" s="13">
        <f>IF(G7545="Male",VLOOKUP(H7545,'Shoe size conversion table'!$B$6:$D$22,3),VLOOKUP(H7545,'Shoe size conversion table'!$J$6:$L$22,3))</f>
        <v>6</v>
      </c>
      <c r="K7545" s="11">
        <v>169</v>
      </c>
      <c r="L7545" s="12">
        <v>0</v>
      </c>
      <c r="M7545" s="7">
        <f t="shared" si="352"/>
        <v>2015</v>
      </c>
      <c r="N7545" s="7">
        <f t="shared" si="353"/>
        <v>12</v>
      </c>
      <c r="O7545" s="30">
        <f t="shared" si="354"/>
        <v>169</v>
      </c>
    </row>
    <row r="7546" spans="2:15" x14ac:dyDescent="0.2">
      <c r="B7546" s="13">
        <v>59146</v>
      </c>
      <c r="C7546" s="14">
        <v>42365.286111111258</v>
      </c>
      <c r="D7546" s="7" t="s">
        <v>8</v>
      </c>
      <c r="E7546" s="13">
        <v>2185</v>
      </c>
      <c r="F7546" s="7" t="s">
        <v>39</v>
      </c>
      <c r="G7546" s="7" t="s">
        <v>11</v>
      </c>
      <c r="H7546" s="13">
        <v>7.5</v>
      </c>
      <c r="I7546" s="13" t="str">
        <f>IF(G7546="Male",VLOOKUP(H7546,'Shoe size conversion table'!$B$6:$D$22,2),VLOOKUP(H7546,'Shoe size conversion table'!$J$6:$L$22,2))</f>
        <v>40-41</v>
      </c>
      <c r="J7546" s="13">
        <f>IF(G7546="Male",VLOOKUP(H7546,'Shoe size conversion table'!$B$6:$D$22,3),VLOOKUP(H7546,'Shoe size conversion table'!$J$6:$L$22,3))</f>
        <v>7</v>
      </c>
      <c r="K7546" s="11">
        <v>169</v>
      </c>
      <c r="L7546" s="12">
        <v>0</v>
      </c>
      <c r="M7546" s="7">
        <f t="shared" si="352"/>
        <v>2015</v>
      </c>
      <c r="N7546" s="7">
        <f t="shared" si="353"/>
        <v>12</v>
      </c>
      <c r="O7546" s="30">
        <f t="shared" si="354"/>
        <v>169</v>
      </c>
    </row>
    <row r="7547" spans="2:15" x14ac:dyDescent="0.2">
      <c r="B7547" s="13">
        <v>59147</v>
      </c>
      <c r="C7547" s="14">
        <v>42365.32611111131</v>
      </c>
      <c r="D7547" s="7" t="s">
        <v>7</v>
      </c>
      <c r="E7547" s="13">
        <v>2203</v>
      </c>
      <c r="F7547" s="7" t="s">
        <v>50</v>
      </c>
      <c r="G7547" s="7" t="s">
        <v>11</v>
      </c>
      <c r="H7547" s="13">
        <v>8</v>
      </c>
      <c r="I7547" s="13">
        <f>IF(G7547="Male",VLOOKUP(H7547,'Shoe size conversion table'!$B$6:$D$22,2),VLOOKUP(H7547,'Shoe size conversion table'!$J$6:$L$22,2))</f>
        <v>41</v>
      </c>
      <c r="J7547" s="13">
        <f>IF(G7547="Male",VLOOKUP(H7547,'Shoe size conversion table'!$B$6:$D$22,3),VLOOKUP(H7547,'Shoe size conversion table'!$J$6:$L$22,3))</f>
        <v>7.5</v>
      </c>
      <c r="K7547" s="11">
        <v>129</v>
      </c>
      <c r="L7547" s="12">
        <v>0.5</v>
      </c>
      <c r="M7547" s="7">
        <f t="shared" si="352"/>
        <v>2015</v>
      </c>
      <c r="N7547" s="7">
        <f t="shared" si="353"/>
        <v>12</v>
      </c>
      <c r="O7547" s="30">
        <f t="shared" si="354"/>
        <v>64.5</v>
      </c>
    </row>
    <row r="7548" spans="2:15" x14ac:dyDescent="0.2">
      <c r="B7548" s="13">
        <v>59148</v>
      </c>
      <c r="C7548" s="14">
        <v>42365.356111111258</v>
      </c>
      <c r="D7548" s="7" t="s">
        <v>7</v>
      </c>
      <c r="E7548" s="13">
        <v>2232</v>
      </c>
      <c r="F7548" s="7" t="s">
        <v>48</v>
      </c>
      <c r="G7548" s="7" t="s">
        <v>12</v>
      </c>
      <c r="H7548" s="13">
        <v>7.5</v>
      </c>
      <c r="I7548" s="13">
        <f>IF(G7548="Male",VLOOKUP(H7548,'Shoe size conversion table'!$B$6:$D$22,2),VLOOKUP(H7548,'Shoe size conversion table'!$J$6:$L$22,2))</f>
        <v>38</v>
      </c>
      <c r="J7548" s="13">
        <f>IF(G7548="Male",VLOOKUP(H7548,'Shoe size conversion table'!$B$6:$D$22,3),VLOOKUP(H7548,'Shoe size conversion table'!$J$6:$L$22,3))</f>
        <v>5.5</v>
      </c>
      <c r="K7548" s="11">
        <v>169</v>
      </c>
      <c r="L7548" s="12">
        <v>0.2</v>
      </c>
      <c r="M7548" s="7">
        <f t="shared" si="352"/>
        <v>2015</v>
      </c>
      <c r="N7548" s="7">
        <f t="shared" si="353"/>
        <v>12</v>
      </c>
      <c r="O7548" s="30">
        <f t="shared" si="354"/>
        <v>135.20000000000002</v>
      </c>
    </row>
    <row r="7549" spans="2:15" x14ac:dyDescent="0.2">
      <c r="B7549" s="13">
        <v>59149</v>
      </c>
      <c r="C7549" s="14">
        <v>42365.616111111201</v>
      </c>
      <c r="D7549" s="7" t="s">
        <v>7</v>
      </c>
      <c r="E7549" s="13">
        <v>2234</v>
      </c>
      <c r="F7549" s="7" t="s">
        <v>46</v>
      </c>
      <c r="G7549" s="7" t="s">
        <v>11</v>
      </c>
      <c r="H7549" s="13">
        <v>9</v>
      </c>
      <c r="I7549" s="13">
        <f>IF(G7549="Male",VLOOKUP(H7549,'Shoe size conversion table'!$B$6:$D$22,2),VLOOKUP(H7549,'Shoe size conversion table'!$J$6:$L$22,2))</f>
        <v>42</v>
      </c>
      <c r="J7549" s="13">
        <f>IF(G7549="Male",VLOOKUP(H7549,'Shoe size conversion table'!$B$6:$D$22,3),VLOOKUP(H7549,'Shoe size conversion table'!$J$6:$L$22,3))</f>
        <v>8.5</v>
      </c>
      <c r="K7549" s="11">
        <v>129</v>
      </c>
      <c r="L7549" s="12">
        <v>0.3</v>
      </c>
      <c r="M7549" s="7">
        <f t="shared" si="352"/>
        <v>2015</v>
      </c>
      <c r="N7549" s="7">
        <f t="shared" si="353"/>
        <v>12</v>
      </c>
      <c r="O7549" s="30">
        <f t="shared" si="354"/>
        <v>90.3</v>
      </c>
    </row>
    <row r="7550" spans="2:15" x14ac:dyDescent="0.2">
      <c r="B7550" s="13">
        <v>59150</v>
      </c>
      <c r="C7550" s="14">
        <v>42365.706111111256</v>
      </c>
      <c r="D7550" s="7" t="s">
        <v>8</v>
      </c>
      <c r="E7550" s="13">
        <v>2208</v>
      </c>
      <c r="F7550" s="7" t="s">
        <v>42</v>
      </c>
      <c r="G7550" s="7" t="s">
        <v>11</v>
      </c>
      <c r="H7550" s="13">
        <v>9.5</v>
      </c>
      <c r="I7550" s="13" t="str">
        <f>IF(G7550="Male",VLOOKUP(H7550,'Shoe size conversion table'!$B$6:$D$22,2),VLOOKUP(H7550,'Shoe size conversion table'!$J$6:$L$22,2))</f>
        <v>42-43</v>
      </c>
      <c r="J7550" s="13">
        <f>IF(G7550="Male",VLOOKUP(H7550,'Shoe size conversion table'!$B$6:$D$22,3),VLOOKUP(H7550,'Shoe size conversion table'!$J$6:$L$22,3))</f>
        <v>9</v>
      </c>
      <c r="K7550" s="11">
        <v>199</v>
      </c>
      <c r="L7550" s="12">
        <v>0</v>
      </c>
      <c r="M7550" s="7">
        <f t="shared" si="352"/>
        <v>2015</v>
      </c>
      <c r="N7550" s="7">
        <f t="shared" si="353"/>
        <v>12</v>
      </c>
      <c r="O7550" s="30">
        <f t="shared" si="354"/>
        <v>199</v>
      </c>
    </row>
    <row r="7551" spans="2:15" x14ac:dyDescent="0.2">
      <c r="B7551" s="13">
        <v>59151</v>
      </c>
      <c r="C7551" s="14">
        <v>42365.726111111137</v>
      </c>
      <c r="D7551" s="7" t="s">
        <v>10</v>
      </c>
      <c r="E7551" s="13">
        <v>2216</v>
      </c>
      <c r="F7551" s="7" t="s">
        <v>35</v>
      </c>
      <c r="G7551" s="7" t="s">
        <v>12</v>
      </c>
      <c r="H7551" s="13">
        <v>5.5</v>
      </c>
      <c r="I7551" s="13">
        <f>IF(G7551="Male",VLOOKUP(H7551,'Shoe size conversion table'!$B$6:$D$22,2),VLOOKUP(H7551,'Shoe size conversion table'!$J$6:$L$22,2))</f>
        <v>36</v>
      </c>
      <c r="J7551" s="13">
        <f>IF(G7551="Male",VLOOKUP(H7551,'Shoe size conversion table'!$B$6:$D$22,3),VLOOKUP(H7551,'Shoe size conversion table'!$J$6:$L$22,3))</f>
        <v>3.5</v>
      </c>
      <c r="K7551" s="11">
        <v>139</v>
      </c>
      <c r="L7551" s="12">
        <v>0</v>
      </c>
      <c r="M7551" s="7">
        <f t="shared" si="352"/>
        <v>2015</v>
      </c>
      <c r="N7551" s="7">
        <f t="shared" si="353"/>
        <v>12</v>
      </c>
      <c r="O7551" s="30">
        <f t="shared" si="354"/>
        <v>139</v>
      </c>
    </row>
    <row r="7552" spans="2:15" x14ac:dyDescent="0.2">
      <c r="B7552" s="13">
        <v>59152</v>
      </c>
      <c r="C7552" s="14">
        <v>42365.746111111206</v>
      </c>
      <c r="D7552" s="7" t="s">
        <v>8</v>
      </c>
      <c r="E7552" s="13">
        <v>2241</v>
      </c>
      <c r="F7552" s="7" t="s">
        <v>42</v>
      </c>
      <c r="G7552" s="7" t="s">
        <v>11</v>
      </c>
      <c r="H7552" s="13">
        <v>6</v>
      </c>
      <c r="I7552" s="13">
        <f>IF(G7552="Male",VLOOKUP(H7552,'Shoe size conversion table'!$B$6:$D$22,2),VLOOKUP(H7552,'Shoe size conversion table'!$J$6:$L$22,2))</f>
        <v>39</v>
      </c>
      <c r="J7552" s="13">
        <f>IF(G7552="Male",VLOOKUP(H7552,'Shoe size conversion table'!$B$6:$D$22,3),VLOOKUP(H7552,'Shoe size conversion table'!$J$6:$L$22,3))</f>
        <v>5.5</v>
      </c>
      <c r="K7552" s="11">
        <v>199</v>
      </c>
      <c r="L7552" s="12">
        <v>0</v>
      </c>
      <c r="M7552" s="7">
        <f t="shared" si="352"/>
        <v>2015</v>
      </c>
      <c r="N7552" s="7">
        <f t="shared" si="353"/>
        <v>12</v>
      </c>
      <c r="O7552" s="30">
        <f t="shared" si="354"/>
        <v>199</v>
      </c>
    </row>
    <row r="7553" spans="2:15" x14ac:dyDescent="0.2">
      <c r="B7553" s="13">
        <v>59152</v>
      </c>
      <c r="C7553" s="14">
        <v>42365.746111111206</v>
      </c>
      <c r="D7553" s="7" t="s">
        <v>8</v>
      </c>
      <c r="E7553" s="13">
        <v>2176</v>
      </c>
      <c r="F7553" s="7" t="s">
        <v>42</v>
      </c>
      <c r="G7553" s="7" t="s">
        <v>11</v>
      </c>
      <c r="H7553" s="13">
        <v>9.5</v>
      </c>
      <c r="I7553" s="13" t="str">
        <f>IF(G7553="Male",VLOOKUP(H7553,'Shoe size conversion table'!$B$6:$D$22,2),VLOOKUP(H7553,'Shoe size conversion table'!$J$6:$L$22,2))</f>
        <v>42-43</v>
      </c>
      <c r="J7553" s="13">
        <f>IF(G7553="Male",VLOOKUP(H7553,'Shoe size conversion table'!$B$6:$D$22,3),VLOOKUP(H7553,'Shoe size conversion table'!$J$6:$L$22,3))</f>
        <v>9</v>
      </c>
      <c r="K7553" s="11">
        <v>189</v>
      </c>
      <c r="L7553" s="12">
        <v>0.1</v>
      </c>
      <c r="M7553" s="7">
        <f t="shared" si="352"/>
        <v>2015</v>
      </c>
      <c r="N7553" s="7">
        <f t="shared" si="353"/>
        <v>12</v>
      </c>
      <c r="O7553" s="30">
        <f t="shared" si="354"/>
        <v>170.1</v>
      </c>
    </row>
    <row r="7554" spans="2:15" x14ac:dyDescent="0.2">
      <c r="B7554" s="13">
        <v>59153</v>
      </c>
      <c r="C7554" s="14">
        <v>42365.766111111137</v>
      </c>
      <c r="D7554" s="7" t="s">
        <v>7</v>
      </c>
      <c r="E7554" s="13">
        <v>2207</v>
      </c>
      <c r="F7554" s="7" t="s">
        <v>48</v>
      </c>
      <c r="G7554" s="7" t="s">
        <v>12</v>
      </c>
      <c r="H7554" s="13">
        <v>9</v>
      </c>
      <c r="I7554" s="13" t="str">
        <f>IF(G7554="Male",VLOOKUP(H7554,'Shoe size conversion table'!$B$6:$D$22,2),VLOOKUP(H7554,'Shoe size conversion table'!$J$6:$L$22,2))</f>
        <v>39-40</v>
      </c>
      <c r="J7554" s="13">
        <f>IF(G7554="Male",VLOOKUP(H7554,'Shoe size conversion table'!$B$6:$D$22,3),VLOOKUP(H7554,'Shoe size conversion table'!$J$6:$L$22,3))</f>
        <v>7</v>
      </c>
      <c r="K7554" s="11">
        <v>169</v>
      </c>
      <c r="L7554" s="12">
        <v>0.1</v>
      </c>
      <c r="M7554" s="7">
        <f t="shared" si="352"/>
        <v>2015</v>
      </c>
      <c r="N7554" s="7">
        <f t="shared" si="353"/>
        <v>12</v>
      </c>
      <c r="O7554" s="30">
        <f t="shared" si="354"/>
        <v>152.1</v>
      </c>
    </row>
    <row r="7555" spans="2:15" x14ac:dyDescent="0.2">
      <c r="B7555" s="13">
        <v>59154</v>
      </c>
      <c r="C7555" s="14">
        <v>42365.806111111204</v>
      </c>
      <c r="D7555" s="7" t="s">
        <v>9</v>
      </c>
      <c r="E7555" s="13">
        <v>2222</v>
      </c>
      <c r="F7555" s="7" t="s">
        <v>59</v>
      </c>
      <c r="G7555" s="7" t="s">
        <v>11</v>
      </c>
      <c r="H7555" s="13">
        <v>9</v>
      </c>
      <c r="I7555" s="13">
        <f>IF(G7555="Male",VLOOKUP(H7555,'Shoe size conversion table'!$B$6:$D$22,2),VLOOKUP(H7555,'Shoe size conversion table'!$J$6:$L$22,2))</f>
        <v>42</v>
      </c>
      <c r="J7555" s="13">
        <f>IF(G7555="Male",VLOOKUP(H7555,'Shoe size conversion table'!$B$6:$D$22,3),VLOOKUP(H7555,'Shoe size conversion table'!$J$6:$L$22,3))</f>
        <v>8.5</v>
      </c>
      <c r="K7555" s="11">
        <v>159</v>
      </c>
      <c r="L7555" s="12">
        <v>0.1</v>
      </c>
      <c r="M7555" s="7">
        <f t="shared" si="352"/>
        <v>2015</v>
      </c>
      <c r="N7555" s="7">
        <f t="shared" si="353"/>
        <v>12</v>
      </c>
      <c r="O7555" s="30">
        <f t="shared" si="354"/>
        <v>143.1</v>
      </c>
    </row>
    <row r="7556" spans="2:15" x14ac:dyDescent="0.2">
      <c r="B7556" s="13">
        <v>59155</v>
      </c>
      <c r="C7556" s="14">
        <v>42366.086111111203</v>
      </c>
      <c r="D7556" s="7" t="s">
        <v>10</v>
      </c>
      <c r="E7556" s="13">
        <v>2153</v>
      </c>
      <c r="F7556" s="7" t="s">
        <v>36</v>
      </c>
      <c r="G7556" s="7" t="s">
        <v>11</v>
      </c>
      <c r="H7556" s="13">
        <v>9.5</v>
      </c>
      <c r="I7556" s="13" t="str">
        <f>IF(G7556="Male",VLOOKUP(H7556,'Shoe size conversion table'!$B$6:$D$22,2),VLOOKUP(H7556,'Shoe size conversion table'!$J$6:$L$22,2))</f>
        <v>42-43</v>
      </c>
      <c r="J7556" s="13">
        <f>IF(G7556="Male",VLOOKUP(H7556,'Shoe size conversion table'!$B$6:$D$22,3),VLOOKUP(H7556,'Shoe size conversion table'!$J$6:$L$22,3))</f>
        <v>9</v>
      </c>
      <c r="K7556" s="11">
        <v>189</v>
      </c>
      <c r="L7556" s="12">
        <v>0</v>
      </c>
      <c r="M7556" s="7">
        <f t="shared" si="352"/>
        <v>2015</v>
      </c>
      <c r="N7556" s="7">
        <f t="shared" si="353"/>
        <v>12</v>
      </c>
      <c r="O7556" s="30">
        <f t="shared" si="354"/>
        <v>189</v>
      </c>
    </row>
    <row r="7557" spans="2:15" x14ac:dyDescent="0.2">
      <c r="B7557" s="13">
        <v>59156</v>
      </c>
      <c r="C7557" s="14">
        <v>42366.136111111256</v>
      </c>
      <c r="D7557" s="7" t="s">
        <v>10</v>
      </c>
      <c r="E7557" s="13">
        <v>2184</v>
      </c>
      <c r="F7557" s="7" t="s">
        <v>35</v>
      </c>
      <c r="G7557" s="7" t="s">
        <v>12</v>
      </c>
      <c r="H7557" s="13">
        <v>8.5</v>
      </c>
      <c r="I7557" s="13">
        <f>IF(G7557="Male",VLOOKUP(H7557,'Shoe size conversion table'!$B$6:$D$22,2),VLOOKUP(H7557,'Shoe size conversion table'!$J$6:$L$22,2))</f>
        <v>39</v>
      </c>
      <c r="J7557" s="13">
        <f>IF(G7557="Male",VLOOKUP(H7557,'Shoe size conversion table'!$B$6:$D$22,3),VLOOKUP(H7557,'Shoe size conversion table'!$J$6:$L$22,3))</f>
        <v>6.5</v>
      </c>
      <c r="K7557" s="11">
        <v>179</v>
      </c>
      <c r="L7557" s="12">
        <v>0.5</v>
      </c>
      <c r="M7557" s="7">
        <f t="shared" ref="M7557:M7620" si="355">YEAR(C7557)</f>
        <v>2015</v>
      </c>
      <c r="N7557" s="7">
        <f t="shared" si="353"/>
        <v>12</v>
      </c>
      <c r="O7557" s="30">
        <f t="shared" si="354"/>
        <v>89.5</v>
      </c>
    </row>
    <row r="7558" spans="2:15" x14ac:dyDescent="0.2">
      <c r="B7558" s="13">
        <v>59157</v>
      </c>
      <c r="C7558" s="14">
        <v>42366.156111111137</v>
      </c>
      <c r="D7558" s="7" t="s">
        <v>10</v>
      </c>
      <c r="E7558" s="13">
        <v>2177</v>
      </c>
      <c r="F7558" s="7" t="s">
        <v>36</v>
      </c>
      <c r="G7558" s="7" t="s">
        <v>11</v>
      </c>
      <c r="H7558" s="13">
        <v>9.5</v>
      </c>
      <c r="I7558" s="13" t="str">
        <f>IF(G7558="Male",VLOOKUP(H7558,'Shoe size conversion table'!$B$6:$D$22,2),VLOOKUP(H7558,'Shoe size conversion table'!$J$6:$L$22,2))</f>
        <v>42-43</v>
      </c>
      <c r="J7558" s="13">
        <f>IF(G7558="Male",VLOOKUP(H7558,'Shoe size conversion table'!$B$6:$D$22,3),VLOOKUP(H7558,'Shoe size conversion table'!$J$6:$L$22,3))</f>
        <v>9</v>
      </c>
      <c r="K7558" s="11">
        <v>199</v>
      </c>
      <c r="L7558" s="12">
        <v>0</v>
      </c>
      <c r="M7558" s="7">
        <f t="shared" si="355"/>
        <v>2015</v>
      </c>
      <c r="N7558" s="7">
        <f t="shared" ref="N7558:N7621" si="356">MONTH(C7558:C22525)</f>
        <v>12</v>
      </c>
      <c r="O7558" s="30">
        <f t="shared" ref="O7558:O7621" si="357">K7558*(1-L7558)</f>
        <v>199</v>
      </c>
    </row>
    <row r="7559" spans="2:15" x14ac:dyDescent="0.2">
      <c r="B7559" s="13">
        <v>59158</v>
      </c>
      <c r="C7559" s="14">
        <v>42366.286111111258</v>
      </c>
      <c r="D7559" s="7" t="s">
        <v>8</v>
      </c>
      <c r="E7559" s="13">
        <v>2178</v>
      </c>
      <c r="F7559" s="7" t="s">
        <v>42</v>
      </c>
      <c r="G7559" s="7" t="s">
        <v>11</v>
      </c>
      <c r="H7559" s="13">
        <v>9.5</v>
      </c>
      <c r="I7559" s="13" t="str">
        <f>IF(G7559="Male",VLOOKUP(H7559,'Shoe size conversion table'!$B$6:$D$22,2),VLOOKUP(H7559,'Shoe size conversion table'!$J$6:$L$22,2))</f>
        <v>42-43</v>
      </c>
      <c r="J7559" s="13">
        <f>IF(G7559="Male",VLOOKUP(H7559,'Shoe size conversion table'!$B$6:$D$22,3),VLOOKUP(H7559,'Shoe size conversion table'!$J$6:$L$22,3))</f>
        <v>9</v>
      </c>
      <c r="K7559" s="11">
        <v>139</v>
      </c>
      <c r="L7559" s="12">
        <v>0.1</v>
      </c>
      <c r="M7559" s="7">
        <f t="shared" si="355"/>
        <v>2015</v>
      </c>
      <c r="N7559" s="7">
        <f t="shared" si="356"/>
        <v>12</v>
      </c>
      <c r="O7559" s="30">
        <f t="shared" si="357"/>
        <v>125.10000000000001</v>
      </c>
    </row>
    <row r="7560" spans="2:15" x14ac:dyDescent="0.2">
      <c r="B7560" s="13">
        <v>59159</v>
      </c>
      <c r="C7560" s="14">
        <v>42366.316111111206</v>
      </c>
      <c r="D7560" s="7" t="s">
        <v>7</v>
      </c>
      <c r="E7560" s="13">
        <v>2207</v>
      </c>
      <c r="F7560" s="7" t="s">
        <v>51</v>
      </c>
      <c r="G7560" s="7" t="s">
        <v>11</v>
      </c>
      <c r="H7560" s="13">
        <v>15</v>
      </c>
      <c r="I7560" s="13">
        <f>IF(G7560="Male",VLOOKUP(H7560,'Shoe size conversion table'!$B$6:$D$22,2),VLOOKUP(H7560,'Shoe size conversion table'!$J$6:$L$22,2))</f>
        <v>48</v>
      </c>
      <c r="J7560" s="13">
        <f>IF(G7560="Male",VLOOKUP(H7560,'Shoe size conversion table'!$B$6:$D$22,3),VLOOKUP(H7560,'Shoe size conversion table'!$J$6:$L$22,3))</f>
        <v>14.5</v>
      </c>
      <c r="K7560" s="11">
        <v>149</v>
      </c>
      <c r="L7560" s="12">
        <v>0.3</v>
      </c>
      <c r="M7560" s="7">
        <f t="shared" si="355"/>
        <v>2015</v>
      </c>
      <c r="N7560" s="7">
        <f t="shared" si="356"/>
        <v>12</v>
      </c>
      <c r="O7560" s="30">
        <f t="shared" si="357"/>
        <v>104.3</v>
      </c>
    </row>
    <row r="7561" spans="2:15" x14ac:dyDescent="0.2">
      <c r="B7561" s="13">
        <v>59159</v>
      </c>
      <c r="C7561" s="14">
        <v>42366.316111111206</v>
      </c>
      <c r="D7561" s="7" t="s">
        <v>7</v>
      </c>
      <c r="E7561" s="13">
        <v>2209</v>
      </c>
      <c r="F7561" s="7" t="s">
        <v>51</v>
      </c>
      <c r="G7561" s="7" t="s">
        <v>11</v>
      </c>
      <c r="H7561" s="13">
        <v>9</v>
      </c>
      <c r="I7561" s="13">
        <f>IF(G7561="Male",VLOOKUP(H7561,'Shoe size conversion table'!$B$6:$D$22,2),VLOOKUP(H7561,'Shoe size conversion table'!$J$6:$L$22,2))</f>
        <v>42</v>
      </c>
      <c r="J7561" s="13">
        <f>IF(G7561="Male",VLOOKUP(H7561,'Shoe size conversion table'!$B$6:$D$22,3),VLOOKUP(H7561,'Shoe size conversion table'!$J$6:$L$22,3))</f>
        <v>8.5</v>
      </c>
      <c r="K7561" s="11">
        <v>189</v>
      </c>
      <c r="L7561" s="12">
        <v>0</v>
      </c>
      <c r="M7561" s="7">
        <f t="shared" si="355"/>
        <v>2015</v>
      </c>
      <c r="N7561" s="7">
        <f t="shared" si="356"/>
        <v>12</v>
      </c>
      <c r="O7561" s="30">
        <f t="shared" si="357"/>
        <v>189</v>
      </c>
    </row>
    <row r="7562" spans="2:15" x14ac:dyDescent="0.2">
      <c r="B7562" s="13">
        <v>59159</v>
      </c>
      <c r="C7562" s="14">
        <v>42366.316111111206</v>
      </c>
      <c r="D7562" s="7" t="s">
        <v>7</v>
      </c>
      <c r="E7562" s="13">
        <v>2184</v>
      </c>
      <c r="F7562" s="7" t="s">
        <v>52</v>
      </c>
      <c r="G7562" s="7" t="s">
        <v>11</v>
      </c>
      <c r="H7562" s="13">
        <v>9</v>
      </c>
      <c r="I7562" s="13">
        <f>IF(G7562="Male",VLOOKUP(H7562,'Shoe size conversion table'!$B$6:$D$22,2),VLOOKUP(H7562,'Shoe size conversion table'!$J$6:$L$22,2))</f>
        <v>42</v>
      </c>
      <c r="J7562" s="13">
        <f>IF(G7562="Male",VLOOKUP(H7562,'Shoe size conversion table'!$B$6:$D$22,3),VLOOKUP(H7562,'Shoe size conversion table'!$J$6:$L$22,3))</f>
        <v>8.5</v>
      </c>
      <c r="K7562" s="11">
        <v>159</v>
      </c>
      <c r="L7562" s="12">
        <v>0</v>
      </c>
      <c r="M7562" s="7">
        <f t="shared" si="355"/>
        <v>2015</v>
      </c>
      <c r="N7562" s="7">
        <f t="shared" si="356"/>
        <v>12</v>
      </c>
      <c r="O7562" s="30">
        <f t="shared" si="357"/>
        <v>159</v>
      </c>
    </row>
    <row r="7563" spans="2:15" x14ac:dyDescent="0.2">
      <c r="B7563" s="13">
        <v>59159</v>
      </c>
      <c r="C7563" s="14">
        <v>42366.316111111206</v>
      </c>
      <c r="D7563" s="7" t="s">
        <v>7</v>
      </c>
      <c r="E7563" s="13">
        <v>2221</v>
      </c>
      <c r="F7563" s="7" t="s">
        <v>57</v>
      </c>
      <c r="G7563" s="7" t="s">
        <v>11</v>
      </c>
      <c r="H7563" s="13">
        <v>11</v>
      </c>
      <c r="I7563" s="13">
        <f>IF(G7563="Male",VLOOKUP(H7563,'Shoe size conversion table'!$B$6:$D$22,2),VLOOKUP(H7563,'Shoe size conversion table'!$J$6:$L$22,2))</f>
        <v>44</v>
      </c>
      <c r="J7563" s="13">
        <f>IF(G7563="Male",VLOOKUP(H7563,'Shoe size conversion table'!$B$6:$D$22,3),VLOOKUP(H7563,'Shoe size conversion table'!$J$6:$L$22,3))</f>
        <v>10.5</v>
      </c>
      <c r="K7563" s="11">
        <v>149</v>
      </c>
      <c r="L7563" s="12">
        <v>0.5</v>
      </c>
      <c r="M7563" s="7">
        <f t="shared" si="355"/>
        <v>2015</v>
      </c>
      <c r="N7563" s="7">
        <f t="shared" si="356"/>
        <v>12</v>
      </c>
      <c r="O7563" s="30">
        <f t="shared" si="357"/>
        <v>74.5</v>
      </c>
    </row>
    <row r="7564" spans="2:15" x14ac:dyDescent="0.2">
      <c r="B7564" s="13">
        <v>59160</v>
      </c>
      <c r="C7564" s="14">
        <v>42366.396111111309</v>
      </c>
      <c r="D7564" s="7" t="s">
        <v>10</v>
      </c>
      <c r="E7564" s="13">
        <v>2175</v>
      </c>
      <c r="F7564" s="7" t="s">
        <v>35</v>
      </c>
      <c r="G7564" s="7" t="s">
        <v>11</v>
      </c>
      <c r="H7564" s="13">
        <v>13</v>
      </c>
      <c r="I7564" s="13">
        <f>IF(G7564="Male",VLOOKUP(H7564,'Shoe size conversion table'!$B$6:$D$22,2),VLOOKUP(H7564,'Shoe size conversion table'!$J$6:$L$22,2))</f>
        <v>46</v>
      </c>
      <c r="J7564" s="13">
        <f>IF(G7564="Male",VLOOKUP(H7564,'Shoe size conversion table'!$B$6:$D$22,3),VLOOKUP(H7564,'Shoe size conversion table'!$J$6:$L$22,3))</f>
        <v>12.5</v>
      </c>
      <c r="K7564" s="11">
        <v>169</v>
      </c>
      <c r="L7564" s="12">
        <v>0</v>
      </c>
      <c r="M7564" s="7">
        <f t="shared" si="355"/>
        <v>2015</v>
      </c>
      <c r="N7564" s="7">
        <f t="shared" si="356"/>
        <v>12</v>
      </c>
      <c r="O7564" s="30">
        <f t="shared" si="357"/>
        <v>169</v>
      </c>
    </row>
    <row r="7565" spans="2:15" x14ac:dyDescent="0.2">
      <c r="B7565" s="13">
        <v>59161</v>
      </c>
      <c r="C7565" s="14">
        <v>42366.406111111137</v>
      </c>
      <c r="D7565" s="7" t="s">
        <v>10</v>
      </c>
      <c r="E7565" s="13">
        <v>2231</v>
      </c>
      <c r="F7565" s="7" t="s">
        <v>34</v>
      </c>
      <c r="G7565" s="7" t="s">
        <v>12</v>
      </c>
      <c r="H7565" s="13">
        <v>8</v>
      </c>
      <c r="I7565" s="13" t="str">
        <f>IF(G7565="Male",VLOOKUP(H7565,'Shoe size conversion table'!$B$6:$D$22,2),VLOOKUP(H7565,'Shoe size conversion table'!$J$6:$L$22,2))</f>
        <v>38-39</v>
      </c>
      <c r="J7565" s="13">
        <f>IF(G7565="Male",VLOOKUP(H7565,'Shoe size conversion table'!$B$6:$D$22,3),VLOOKUP(H7565,'Shoe size conversion table'!$J$6:$L$22,3))</f>
        <v>6</v>
      </c>
      <c r="K7565" s="11">
        <v>199</v>
      </c>
      <c r="L7565" s="12">
        <v>0</v>
      </c>
      <c r="M7565" s="7">
        <f t="shared" si="355"/>
        <v>2015</v>
      </c>
      <c r="N7565" s="7">
        <f t="shared" si="356"/>
        <v>12</v>
      </c>
      <c r="O7565" s="30">
        <f t="shared" si="357"/>
        <v>199</v>
      </c>
    </row>
    <row r="7566" spans="2:15" x14ac:dyDescent="0.2">
      <c r="B7566" s="13">
        <v>59162</v>
      </c>
      <c r="C7566" s="14">
        <v>42366.416111111255</v>
      </c>
      <c r="D7566" s="7" t="s">
        <v>7</v>
      </c>
      <c r="E7566" s="13">
        <v>2152</v>
      </c>
      <c r="F7566" s="7" t="s">
        <v>43</v>
      </c>
      <c r="G7566" s="7" t="s">
        <v>11</v>
      </c>
      <c r="H7566" s="13">
        <v>9.5</v>
      </c>
      <c r="I7566" s="13" t="str">
        <f>IF(G7566="Male",VLOOKUP(H7566,'Shoe size conversion table'!$B$6:$D$22,2),VLOOKUP(H7566,'Shoe size conversion table'!$J$6:$L$22,2))</f>
        <v>42-43</v>
      </c>
      <c r="J7566" s="13">
        <f>IF(G7566="Male",VLOOKUP(H7566,'Shoe size conversion table'!$B$6:$D$22,3),VLOOKUP(H7566,'Shoe size conversion table'!$J$6:$L$22,3))</f>
        <v>9</v>
      </c>
      <c r="K7566" s="11">
        <v>139</v>
      </c>
      <c r="L7566" s="12">
        <v>0</v>
      </c>
      <c r="M7566" s="7">
        <f t="shared" si="355"/>
        <v>2015</v>
      </c>
      <c r="N7566" s="7">
        <f t="shared" si="356"/>
        <v>12</v>
      </c>
      <c r="O7566" s="30">
        <f t="shared" si="357"/>
        <v>139</v>
      </c>
    </row>
    <row r="7567" spans="2:15" x14ac:dyDescent="0.2">
      <c r="B7567" s="13">
        <v>59163</v>
      </c>
      <c r="C7567" s="14">
        <v>42366.426111111257</v>
      </c>
      <c r="D7567" s="7" t="s">
        <v>7</v>
      </c>
      <c r="E7567" s="13">
        <v>2173</v>
      </c>
      <c r="F7567" s="7" t="s">
        <v>48</v>
      </c>
      <c r="G7567" s="7" t="s">
        <v>11</v>
      </c>
      <c r="H7567" s="13">
        <v>14</v>
      </c>
      <c r="I7567" s="13">
        <f>IF(G7567="Male",VLOOKUP(H7567,'Shoe size conversion table'!$B$6:$D$22,2),VLOOKUP(H7567,'Shoe size conversion table'!$J$6:$L$22,2))</f>
        <v>47</v>
      </c>
      <c r="J7567" s="13">
        <f>IF(G7567="Male",VLOOKUP(H7567,'Shoe size conversion table'!$B$6:$D$22,3),VLOOKUP(H7567,'Shoe size conversion table'!$J$6:$L$22,3))</f>
        <v>13.5</v>
      </c>
      <c r="K7567" s="11">
        <v>179</v>
      </c>
      <c r="L7567" s="12">
        <v>0</v>
      </c>
      <c r="M7567" s="7">
        <f t="shared" si="355"/>
        <v>2015</v>
      </c>
      <c r="N7567" s="7">
        <f t="shared" si="356"/>
        <v>12</v>
      </c>
      <c r="O7567" s="30">
        <f t="shared" si="357"/>
        <v>179</v>
      </c>
    </row>
    <row r="7568" spans="2:15" x14ac:dyDescent="0.2">
      <c r="B7568" s="13">
        <v>59164</v>
      </c>
      <c r="C7568" s="14">
        <v>42366.446111111312</v>
      </c>
      <c r="D7568" s="7" t="s">
        <v>7</v>
      </c>
      <c r="E7568" s="13">
        <v>2174</v>
      </c>
      <c r="F7568" s="7" t="s">
        <v>49</v>
      </c>
      <c r="G7568" s="7" t="s">
        <v>11</v>
      </c>
      <c r="H7568" s="13">
        <v>10</v>
      </c>
      <c r="I7568" s="13">
        <f>IF(G7568="Male",VLOOKUP(H7568,'Shoe size conversion table'!$B$6:$D$22,2),VLOOKUP(H7568,'Shoe size conversion table'!$J$6:$L$22,2))</f>
        <v>43</v>
      </c>
      <c r="J7568" s="13">
        <f>IF(G7568="Male",VLOOKUP(H7568,'Shoe size conversion table'!$B$6:$D$22,3),VLOOKUP(H7568,'Shoe size conversion table'!$J$6:$L$22,3))</f>
        <v>9.5</v>
      </c>
      <c r="K7568" s="11">
        <v>169</v>
      </c>
      <c r="L7568" s="12">
        <v>0</v>
      </c>
      <c r="M7568" s="7">
        <f t="shared" si="355"/>
        <v>2015</v>
      </c>
      <c r="N7568" s="7">
        <f t="shared" si="356"/>
        <v>12</v>
      </c>
      <c r="O7568" s="30">
        <f t="shared" si="357"/>
        <v>169</v>
      </c>
    </row>
    <row r="7569" spans="2:15" x14ac:dyDescent="0.2">
      <c r="B7569" s="13">
        <v>59165</v>
      </c>
      <c r="C7569" s="14">
        <v>42366.746111111206</v>
      </c>
      <c r="D7569" s="7" t="s">
        <v>8</v>
      </c>
      <c r="E7569" s="13">
        <v>2176</v>
      </c>
      <c r="F7569" s="7" t="s">
        <v>42</v>
      </c>
      <c r="G7569" s="7" t="s">
        <v>11</v>
      </c>
      <c r="H7569" s="13">
        <v>9.5</v>
      </c>
      <c r="I7569" s="13" t="str">
        <f>IF(G7569="Male",VLOOKUP(H7569,'Shoe size conversion table'!$B$6:$D$22,2),VLOOKUP(H7569,'Shoe size conversion table'!$J$6:$L$22,2))</f>
        <v>42-43</v>
      </c>
      <c r="J7569" s="13">
        <f>IF(G7569="Male",VLOOKUP(H7569,'Shoe size conversion table'!$B$6:$D$22,3),VLOOKUP(H7569,'Shoe size conversion table'!$J$6:$L$22,3))</f>
        <v>9</v>
      </c>
      <c r="K7569" s="11">
        <v>189</v>
      </c>
      <c r="L7569" s="12">
        <v>0.1</v>
      </c>
      <c r="M7569" s="7">
        <f t="shared" si="355"/>
        <v>2015</v>
      </c>
      <c r="N7569" s="7">
        <f t="shared" si="356"/>
        <v>12</v>
      </c>
      <c r="O7569" s="30">
        <f t="shared" si="357"/>
        <v>170.1</v>
      </c>
    </row>
    <row r="7570" spans="2:15" x14ac:dyDescent="0.2">
      <c r="B7570" s="13">
        <v>59165</v>
      </c>
      <c r="C7570" s="14">
        <v>42366.746111111206</v>
      </c>
      <c r="D7570" s="7" t="s">
        <v>8</v>
      </c>
      <c r="E7570" s="13">
        <v>2170</v>
      </c>
      <c r="F7570" s="7" t="s">
        <v>38</v>
      </c>
      <c r="G7570" s="7" t="s">
        <v>12</v>
      </c>
      <c r="H7570" s="13">
        <v>9</v>
      </c>
      <c r="I7570" s="13" t="str">
        <f>IF(G7570="Male",VLOOKUP(H7570,'Shoe size conversion table'!$B$6:$D$22,2),VLOOKUP(H7570,'Shoe size conversion table'!$J$6:$L$22,2))</f>
        <v>39-40</v>
      </c>
      <c r="J7570" s="13">
        <f>IF(G7570="Male",VLOOKUP(H7570,'Shoe size conversion table'!$B$6:$D$22,3),VLOOKUP(H7570,'Shoe size conversion table'!$J$6:$L$22,3))</f>
        <v>7</v>
      </c>
      <c r="K7570" s="11">
        <v>179</v>
      </c>
      <c r="L7570" s="12">
        <v>0</v>
      </c>
      <c r="M7570" s="7">
        <f t="shared" si="355"/>
        <v>2015</v>
      </c>
      <c r="N7570" s="7">
        <f t="shared" si="356"/>
        <v>12</v>
      </c>
      <c r="O7570" s="30">
        <f t="shared" si="357"/>
        <v>179</v>
      </c>
    </row>
    <row r="7571" spans="2:15" x14ac:dyDescent="0.2">
      <c r="B7571" s="13">
        <v>59166</v>
      </c>
      <c r="C7571" s="14">
        <v>42366.766111111137</v>
      </c>
      <c r="D7571" s="7" t="s">
        <v>7</v>
      </c>
      <c r="E7571" s="13">
        <v>2242</v>
      </c>
      <c r="F7571" s="7" t="s">
        <v>48</v>
      </c>
      <c r="G7571" s="7" t="s">
        <v>12</v>
      </c>
      <c r="H7571" s="13">
        <v>9</v>
      </c>
      <c r="I7571" s="13" t="str">
        <f>IF(G7571="Male",VLOOKUP(H7571,'Shoe size conversion table'!$B$6:$D$22,2),VLOOKUP(H7571,'Shoe size conversion table'!$J$6:$L$22,2))</f>
        <v>39-40</v>
      </c>
      <c r="J7571" s="13">
        <f>IF(G7571="Male",VLOOKUP(H7571,'Shoe size conversion table'!$B$6:$D$22,3),VLOOKUP(H7571,'Shoe size conversion table'!$J$6:$L$22,3))</f>
        <v>7</v>
      </c>
      <c r="K7571" s="11">
        <v>199</v>
      </c>
      <c r="L7571" s="12">
        <v>0</v>
      </c>
      <c r="M7571" s="7">
        <f t="shared" si="355"/>
        <v>2015</v>
      </c>
      <c r="N7571" s="7">
        <f t="shared" si="356"/>
        <v>12</v>
      </c>
      <c r="O7571" s="30">
        <f t="shared" si="357"/>
        <v>199</v>
      </c>
    </row>
    <row r="7572" spans="2:15" x14ac:dyDescent="0.2">
      <c r="B7572" s="13">
        <v>59167</v>
      </c>
      <c r="C7572" s="14">
        <v>42366.806111111204</v>
      </c>
      <c r="D7572" s="7" t="s">
        <v>9</v>
      </c>
      <c r="E7572" s="13">
        <v>2190</v>
      </c>
      <c r="F7572" s="7" t="s">
        <v>62</v>
      </c>
      <c r="G7572" s="7" t="s">
        <v>12</v>
      </c>
      <c r="H7572" s="13">
        <v>9</v>
      </c>
      <c r="I7572" s="13" t="str">
        <f>IF(G7572="Male",VLOOKUP(H7572,'Shoe size conversion table'!$B$6:$D$22,2),VLOOKUP(H7572,'Shoe size conversion table'!$J$6:$L$22,2))</f>
        <v>39-40</v>
      </c>
      <c r="J7572" s="13">
        <f>IF(G7572="Male",VLOOKUP(H7572,'Shoe size conversion table'!$B$6:$D$22,3),VLOOKUP(H7572,'Shoe size conversion table'!$J$6:$L$22,3))</f>
        <v>7</v>
      </c>
      <c r="K7572" s="11">
        <v>149</v>
      </c>
      <c r="L7572" s="12">
        <v>0</v>
      </c>
      <c r="M7572" s="7">
        <f t="shared" si="355"/>
        <v>2015</v>
      </c>
      <c r="N7572" s="7">
        <f t="shared" si="356"/>
        <v>12</v>
      </c>
      <c r="O7572" s="30">
        <f t="shared" si="357"/>
        <v>149</v>
      </c>
    </row>
    <row r="7573" spans="2:15" x14ac:dyDescent="0.2">
      <c r="B7573" s="13">
        <v>59168</v>
      </c>
      <c r="C7573" s="14">
        <v>42367.136111111256</v>
      </c>
      <c r="D7573" s="7" t="s">
        <v>10</v>
      </c>
      <c r="E7573" s="13">
        <v>2147</v>
      </c>
      <c r="F7573" s="7" t="s">
        <v>35</v>
      </c>
      <c r="G7573" s="7" t="s">
        <v>12</v>
      </c>
      <c r="H7573" s="13">
        <v>8.5</v>
      </c>
      <c r="I7573" s="13">
        <f>IF(G7573="Male",VLOOKUP(H7573,'Shoe size conversion table'!$B$6:$D$22,2),VLOOKUP(H7573,'Shoe size conversion table'!$J$6:$L$22,2))</f>
        <v>39</v>
      </c>
      <c r="J7573" s="13">
        <f>IF(G7573="Male",VLOOKUP(H7573,'Shoe size conversion table'!$B$6:$D$22,3),VLOOKUP(H7573,'Shoe size conversion table'!$J$6:$L$22,3))</f>
        <v>6.5</v>
      </c>
      <c r="K7573" s="11">
        <v>129</v>
      </c>
      <c r="L7573" s="12">
        <v>0.3</v>
      </c>
      <c r="M7573" s="7">
        <f t="shared" si="355"/>
        <v>2015</v>
      </c>
      <c r="N7573" s="7">
        <f t="shared" si="356"/>
        <v>12</v>
      </c>
      <c r="O7573" s="30">
        <f t="shared" si="357"/>
        <v>90.3</v>
      </c>
    </row>
    <row r="7574" spans="2:15" x14ac:dyDescent="0.2">
      <c r="B7574" s="13">
        <v>59169</v>
      </c>
      <c r="C7574" s="14">
        <v>42367.176111111257</v>
      </c>
      <c r="D7574" s="7" t="s">
        <v>10</v>
      </c>
      <c r="E7574" s="13">
        <v>2225</v>
      </c>
      <c r="F7574" s="7" t="s">
        <v>34</v>
      </c>
      <c r="G7574" s="7" t="s">
        <v>11</v>
      </c>
      <c r="H7574" s="13">
        <v>9</v>
      </c>
      <c r="I7574" s="13">
        <f>IF(G7574="Male",VLOOKUP(H7574,'Shoe size conversion table'!$B$6:$D$22,2),VLOOKUP(H7574,'Shoe size conversion table'!$J$6:$L$22,2))</f>
        <v>42</v>
      </c>
      <c r="J7574" s="13">
        <f>IF(G7574="Male",VLOOKUP(H7574,'Shoe size conversion table'!$B$6:$D$22,3),VLOOKUP(H7574,'Shoe size conversion table'!$J$6:$L$22,3))</f>
        <v>8.5</v>
      </c>
      <c r="K7574" s="11">
        <v>139</v>
      </c>
      <c r="L7574" s="12">
        <v>0.5</v>
      </c>
      <c r="M7574" s="7">
        <f t="shared" si="355"/>
        <v>2015</v>
      </c>
      <c r="N7574" s="7">
        <f t="shared" si="356"/>
        <v>12</v>
      </c>
      <c r="O7574" s="30">
        <f t="shared" si="357"/>
        <v>69.5</v>
      </c>
    </row>
    <row r="7575" spans="2:15" x14ac:dyDescent="0.2">
      <c r="B7575" s="13">
        <v>59170</v>
      </c>
      <c r="C7575" s="14">
        <v>42367.216111111135</v>
      </c>
      <c r="D7575" s="7" t="s">
        <v>10</v>
      </c>
      <c r="E7575" s="13">
        <v>2171</v>
      </c>
      <c r="F7575" s="7" t="s">
        <v>34</v>
      </c>
      <c r="G7575" s="7" t="s">
        <v>12</v>
      </c>
      <c r="H7575" s="13">
        <v>8.5</v>
      </c>
      <c r="I7575" s="13">
        <f>IF(G7575="Male",VLOOKUP(H7575,'Shoe size conversion table'!$B$6:$D$22,2),VLOOKUP(H7575,'Shoe size conversion table'!$J$6:$L$22,2))</f>
        <v>39</v>
      </c>
      <c r="J7575" s="13">
        <f>IF(G7575="Male",VLOOKUP(H7575,'Shoe size conversion table'!$B$6:$D$22,3),VLOOKUP(H7575,'Shoe size conversion table'!$J$6:$L$22,3))</f>
        <v>6.5</v>
      </c>
      <c r="K7575" s="11">
        <v>159</v>
      </c>
      <c r="L7575" s="12">
        <v>0</v>
      </c>
      <c r="M7575" s="7">
        <f t="shared" si="355"/>
        <v>2015</v>
      </c>
      <c r="N7575" s="7">
        <f t="shared" si="356"/>
        <v>12</v>
      </c>
      <c r="O7575" s="30">
        <f t="shared" si="357"/>
        <v>159</v>
      </c>
    </row>
    <row r="7576" spans="2:15" x14ac:dyDescent="0.2">
      <c r="B7576" s="13">
        <v>59171</v>
      </c>
      <c r="C7576" s="14">
        <v>42367.286111111258</v>
      </c>
      <c r="D7576" s="7" t="s">
        <v>10</v>
      </c>
      <c r="E7576" s="13">
        <v>2242</v>
      </c>
      <c r="F7576" s="7" t="s">
        <v>35</v>
      </c>
      <c r="G7576" s="7" t="s">
        <v>12</v>
      </c>
      <c r="H7576" s="13">
        <v>7</v>
      </c>
      <c r="I7576" s="13" t="str">
        <f>IF(G7576="Male",VLOOKUP(H7576,'Shoe size conversion table'!$B$6:$D$22,2),VLOOKUP(H7576,'Shoe size conversion table'!$J$6:$L$22,2))</f>
        <v>37-38</v>
      </c>
      <c r="J7576" s="13">
        <f>IF(G7576="Male",VLOOKUP(H7576,'Shoe size conversion table'!$B$6:$D$22,3),VLOOKUP(H7576,'Shoe size conversion table'!$J$6:$L$22,3))</f>
        <v>5</v>
      </c>
      <c r="K7576" s="11">
        <v>189</v>
      </c>
      <c r="L7576" s="12">
        <v>0.1</v>
      </c>
      <c r="M7576" s="7">
        <f t="shared" si="355"/>
        <v>2015</v>
      </c>
      <c r="N7576" s="7">
        <f t="shared" si="356"/>
        <v>12</v>
      </c>
      <c r="O7576" s="30">
        <f t="shared" si="357"/>
        <v>170.1</v>
      </c>
    </row>
    <row r="7577" spans="2:15" x14ac:dyDescent="0.2">
      <c r="B7577" s="13">
        <v>59172</v>
      </c>
      <c r="C7577" s="14">
        <v>42367.316111111206</v>
      </c>
      <c r="D7577" s="7" t="s">
        <v>7</v>
      </c>
      <c r="E7577" s="13">
        <v>2166</v>
      </c>
      <c r="F7577" s="7" t="s">
        <v>51</v>
      </c>
      <c r="G7577" s="7" t="s">
        <v>11</v>
      </c>
      <c r="H7577" s="13">
        <v>11</v>
      </c>
      <c r="I7577" s="13">
        <f>IF(G7577="Male",VLOOKUP(H7577,'Shoe size conversion table'!$B$6:$D$22,2),VLOOKUP(H7577,'Shoe size conversion table'!$J$6:$L$22,2))</f>
        <v>44</v>
      </c>
      <c r="J7577" s="13">
        <f>IF(G7577="Male",VLOOKUP(H7577,'Shoe size conversion table'!$B$6:$D$22,3),VLOOKUP(H7577,'Shoe size conversion table'!$J$6:$L$22,3))</f>
        <v>10.5</v>
      </c>
      <c r="K7577" s="11">
        <v>129</v>
      </c>
      <c r="L7577" s="12">
        <v>0</v>
      </c>
      <c r="M7577" s="7">
        <f t="shared" si="355"/>
        <v>2015</v>
      </c>
      <c r="N7577" s="7">
        <f t="shared" si="356"/>
        <v>12</v>
      </c>
      <c r="O7577" s="30">
        <f t="shared" si="357"/>
        <v>129</v>
      </c>
    </row>
    <row r="7578" spans="2:15" x14ac:dyDescent="0.2">
      <c r="B7578" s="13">
        <v>59172</v>
      </c>
      <c r="C7578" s="14">
        <v>42367.316111111206</v>
      </c>
      <c r="D7578" s="7" t="s">
        <v>7</v>
      </c>
      <c r="E7578" s="13">
        <v>2185</v>
      </c>
      <c r="F7578" s="7" t="s">
        <v>51</v>
      </c>
      <c r="G7578" s="7" t="s">
        <v>11</v>
      </c>
      <c r="H7578" s="13">
        <v>10</v>
      </c>
      <c r="I7578" s="13">
        <f>IF(G7578="Male",VLOOKUP(H7578,'Shoe size conversion table'!$B$6:$D$22,2),VLOOKUP(H7578,'Shoe size conversion table'!$J$6:$L$22,2))</f>
        <v>43</v>
      </c>
      <c r="J7578" s="13">
        <f>IF(G7578="Male",VLOOKUP(H7578,'Shoe size conversion table'!$B$6:$D$22,3),VLOOKUP(H7578,'Shoe size conversion table'!$J$6:$L$22,3))</f>
        <v>9.5</v>
      </c>
      <c r="K7578" s="11">
        <v>159</v>
      </c>
      <c r="L7578" s="12">
        <v>0.3</v>
      </c>
      <c r="M7578" s="7">
        <f t="shared" si="355"/>
        <v>2015</v>
      </c>
      <c r="N7578" s="7">
        <f t="shared" si="356"/>
        <v>12</v>
      </c>
      <c r="O7578" s="30">
        <f t="shared" si="357"/>
        <v>111.3</v>
      </c>
    </row>
    <row r="7579" spans="2:15" x14ac:dyDescent="0.2">
      <c r="B7579" s="13">
        <v>59172</v>
      </c>
      <c r="C7579" s="14">
        <v>42367.316111111206</v>
      </c>
      <c r="D7579" s="7" t="s">
        <v>7</v>
      </c>
      <c r="E7579" s="13">
        <v>2155</v>
      </c>
      <c r="F7579" s="7" t="s">
        <v>52</v>
      </c>
      <c r="G7579" s="7" t="s">
        <v>12</v>
      </c>
      <c r="H7579" s="13">
        <v>9.5</v>
      </c>
      <c r="I7579" s="13">
        <f>IF(G7579="Male",VLOOKUP(H7579,'Shoe size conversion table'!$B$6:$D$22,2),VLOOKUP(H7579,'Shoe size conversion table'!$J$6:$L$22,2))</f>
        <v>40</v>
      </c>
      <c r="J7579" s="13">
        <f>IF(G7579="Male",VLOOKUP(H7579,'Shoe size conversion table'!$B$6:$D$22,3),VLOOKUP(H7579,'Shoe size conversion table'!$J$6:$L$22,3))</f>
        <v>7.5</v>
      </c>
      <c r="K7579" s="11">
        <v>179</v>
      </c>
      <c r="L7579" s="12">
        <v>0</v>
      </c>
      <c r="M7579" s="7">
        <f t="shared" si="355"/>
        <v>2015</v>
      </c>
      <c r="N7579" s="7">
        <f t="shared" si="356"/>
        <v>12</v>
      </c>
      <c r="O7579" s="30">
        <f t="shared" si="357"/>
        <v>179</v>
      </c>
    </row>
    <row r="7580" spans="2:15" x14ac:dyDescent="0.2">
      <c r="B7580" s="13">
        <v>59173</v>
      </c>
      <c r="C7580" s="14">
        <v>42367.356111111134</v>
      </c>
      <c r="D7580" s="7" t="s">
        <v>8</v>
      </c>
      <c r="E7580" s="13">
        <v>2203</v>
      </c>
      <c r="F7580" s="7" t="s">
        <v>41</v>
      </c>
      <c r="G7580" s="7" t="s">
        <v>11</v>
      </c>
      <c r="H7580" s="13">
        <v>9</v>
      </c>
      <c r="I7580" s="13">
        <f>IF(G7580="Male",VLOOKUP(H7580,'Shoe size conversion table'!$B$6:$D$22,2),VLOOKUP(H7580,'Shoe size conversion table'!$J$6:$L$22,2))</f>
        <v>42</v>
      </c>
      <c r="J7580" s="13">
        <f>IF(G7580="Male",VLOOKUP(H7580,'Shoe size conversion table'!$B$6:$D$22,3),VLOOKUP(H7580,'Shoe size conversion table'!$J$6:$L$22,3))</f>
        <v>8.5</v>
      </c>
      <c r="K7580" s="11">
        <v>139</v>
      </c>
      <c r="L7580" s="12">
        <v>0</v>
      </c>
      <c r="M7580" s="7">
        <f t="shared" si="355"/>
        <v>2015</v>
      </c>
      <c r="N7580" s="7">
        <f t="shared" si="356"/>
        <v>12</v>
      </c>
      <c r="O7580" s="30">
        <f t="shared" si="357"/>
        <v>139</v>
      </c>
    </row>
    <row r="7581" spans="2:15" x14ac:dyDescent="0.2">
      <c r="B7581" s="13">
        <v>59174</v>
      </c>
      <c r="C7581" s="14">
        <v>42367.406111111137</v>
      </c>
      <c r="D7581" s="7" t="s">
        <v>10</v>
      </c>
      <c r="E7581" s="13">
        <v>2189</v>
      </c>
      <c r="F7581" s="7" t="s">
        <v>35</v>
      </c>
      <c r="G7581" s="7" t="s">
        <v>12</v>
      </c>
      <c r="H7581" s="13">
        <v>8</v>
      </c>
      <c r="I7581" s="13" t="str">
        <f>IF(G7581="Male",VLOOKUP(H7581,'Shoe size conversion table'!$B$6:$D$22,2),VLOOKUP(H7581,'Shoe size conversion table'!$J$6:$L$22,2))</f>
        <v>38-39</v>
      </c>
      <c r="J7581" s="13">
        <f>IF(G7581="Male",VLOOKUP(H7581,'Shoe size conversion table'!$B$6:$D$22,3),VLOOKUP(H7581,'Shoe size conversion table'!$J$6:$L$22,3))</f>
        <v>6</v>
      </c>
      <c r="K7581" s="11">
        <v>169</v>
      </c>
      <c r="L7581" s="12">
        <v>0</v>
      </c>
      <c r="M7581" s="7">
        <f t="shared" si="355"/>
        <v>2015</v>
      </c>
      <c r="N7581" s="7">
        <f t="shared" si="356"/>
        <v>12</v>
      </c>
      <c r="O7581" s="30">
        <f t="shared" si="357"/>
        <v>169</v>
      </c>
    </row>
    <row r="7582" spans="2:15" x14ac:dyDescent="0.2">
      <c r="B7582" s="13">
        <v>59175</v>
      </c>
      <c r="C7582" s="14">
        <v>42367.426111111257</v>
      </c>
      <c r="D7582" s="7" t="s">
        <v>10</v>
      </c>
      <c r="E7582" s="13">
        <v>2242</v>
      </c>
      <c r="F7582" s="7" t="s">
        <v>35</v>
      </c>
      <c r="G7582" s="7" t="s">
        <v>11</v>
      </c>
      <c r="H7582" s="13">
        <v>9.5</v>
      </c>
      <c r="I7582" s="13" t="str">
        <f>IF(G7582="Male",VLOOKUP(H7582,'Shoe size conversion table'!$B$6:$D$22,2),VLOOKUP(H7582,'Shoe size conversion table'!$J$6:$L$22,2))</f>
        <v>42-43</v>
      </c>
      <c r="J7582" s="13">
        <f>IF(G7582="Male",VLOOKUP(H7582,'Shoe size conversion table'!$B$6:$D$22,3),VLOOKUP(H7582,'Shoe size conversion table'!$J$6:$L$22,3))</f>
        <v>9</v>
      </c>
      <c r="K7582" s="11">
        <v>169</v>
      </c>
      <c r="L7582" s="12">
        <v>0</v>
      </c>
      <c r="M7582" s="7">
        <f t="shared" si="355"/>
        <v>2015</v>
      </c>
      <c r="N7582" s="7">
        <f t="shared" si="356"/>
        <v>12</v>
      </c>
      <c r="O7582" s="30">
        <f t="shared" si="357"/>
        <v>169</v>
      </c>
    </row>
    <row r="7583" spans="2:15" x14ac:dyDescent="0.2">
      <c r="B7583" s="13">
        <v>59176</v>
      </c>
      <c r="C7583" s="14">
        <v>42367.446111111312</v>
      </c>
      <c r="D7583" s="7" t="s">
        <v>7</v>
      </c>
      <c r="E7583" s="13">
        <v>2151</v>
      </c>
      <c r="F7583" s="7" t="s">
        <v>50</v>
      </c>
      <c r="G7583" s="7" t="s">
        <v>11</v>
      </c>
      <c r="H7583" s="13">
        <v>9</v>
      </c>
      <c r="I7583" s="13">
        <f>IF(G7583="Male",VLOOKUP(H7583,'Shoe size conversion table'!$B$6:$D$22,2),VLOOKUP(H7583,'Shoe size conversion table'!$J$6:$L$22,2))</f>
        <v>42</v>
      </c>
      <c r="J7583" s="13">
        <f>IF(G7583="Male",VLOOKUP(H7583,'Shoe size conversion table'!$B$6:$D$22,3),VLOOKUP(H7583,'Shoe size conversion table'!$J$6:$L$22,3))</f>
        <v>8.5</v>
      </c>
      <c r="K7583" s="11">
        <v>159</v>
      </c>
      <c r="L7583" s="12">
        <v>0.5</v>
      </c>
      <c r="M7583" s="7">
        <f t="shared" si="355"/>
        <v>2015</v>
      </c>
      <c r="N7583" s="7">
        <f t="shared" si="356"/>
        <v>12</v>
      </c>
      <c r="O7583" s="30">
        <f t="shared" si="357"/>
        <v>79.5</v>
      </c>
    </row>
    <row r="7584" spans="2:15" x14ac:dyDescent="0.2">
      <c r="B7584" s="13">
        <v>59177</v>
      </c>
      <c r="C7584" s="14">
        <v>42367.606111111258</v>
      </c>
      <c r="D7584" s="7" t="s">
        <v>7</v>
      </c>
      <c r="E7584" s="13">
        <v>2184</v>
      </c>
      <c r="F7584" s="7" t="s">
        <v>47</v>
      </c>
      <c r="G7584" s="7" t="s">
        <v>11</v>
      </c>
      <c r="H7584" s="13">
        <v>9.5</v>
      </c>
      <c r="I7584" s="13" t="str">
        <f>IF(G7584="Male",VLOOKUP(H7584,'Shoe size conversion table'!$B$6:$D$22,2),VLOOKUP(H7584,'Shoe size conversion table'!$J$6:$L$22,2))</f>
        <v>42-43</v>
      </c>
      <c r="J7584" s="13">
        <f>IF(G7584="Male",VLOOKUP(H7584,'Shoe size conversion table'!$B$6:$D$22,3),VLOOKUP(H7584,'Shoe size conversion table'!$J$6:$L$22,3))</f>
        <v>9</v>
      </c>
      <c r="K7584" s="11">
        <v>189</v>
      </c>
      <c r="L7584" s="12">
        <v>0.5</v>
      </c>
      <c r="M7584" s="7">
        <f t="shared" si="355"/>
        <v>2015</v>
      </c>
      <c r="N7584" s="7">
        <f t="shared" si="356"/>
        <v>12</v>
      </c>
      <c r="O7584" s="30">
        <f t="shared" si="357"/>
        <v>94.5</v>
      </c>
    </row>
    <row r="7585" spans="2:15" x14ac:dyDescent="0.2">
      <c r="B7585" s="13">
        <v>59178</v>
      </c>
      <c r="C7585" s="14">
        <v>42367.746111111206</v>
      </c>
      <c r="D7585" s="7" t="s">
        <v>8</v>
      </c>
      <c r="E7585" s="13">
        <v>2215</v>
      </c>
      <c r="F7585" s="7" t="s">
        <v>41</v>
      </c>
      <c r="G7585" s="7" t="s">
        <v>12</v>
      </c>
      <c r="H7585" s="13">
        <v>7</v>
      </c>
      <c r="I7585" s="13" t="str">
        <f>IF(G7585="Male",VLOOKUP(H7585,'Shoe size conversion table'!$B$6:$D$22,2),VLOOKUP(H7585,'Shoe size conversion table'!$J$6:$L$22,2))</f>
        <v>37-38</v>
      </c>
      <c r="J7585" s="13">
        <f>IF(G7585="Male",VLOOKUP(H7585,'Shoe size conversion table'!$B$6:$D$22,3),VLOOKUP(H7585,'Shoe size conversion table'!$J$6:$L$22,3))</f>
        <v>5</v>
      </c>
      <c r="K7585" s="11">
        <v>149</v>
      </c>
      <c r="L7585" s="12">
        <v>0.2</v>
      </c>
      <c r="M7585" s="7">
        <f t="shared" si="355"/>
        <v>2015</v>
      </c>
      <c r="N7585" s="7">
        <f t="shared" si="356"/>
        <v>12</v>
      </c>
      <c r="O7585" s="30">
        <f t="shared" si="357"/>
        <v>119.2</v>
      </c>
    </row>
    <row r="7586" spans="2:15" x14ac:dyDescent="0.2">
      <c r="B7586" s="13">
        <v>59178</v>
      </c>
      <c r="C7586" s="14">
        <v>42367.746111111206</v>
      </c>
      <c r="D7586" s="7" t="s">
        <v>8</v>
      </c>
      <c r="E7586" s="13">
        <v>2193</v>
      </c>
      <c r="F7586" s="7" t="s">
        <v>38</v>
      </c>
      <c r="G7586" s="7" t="s">
        <v>11</v>
      </c>
      <c r="H7586" s="13">
        <v>8.5</v>
      </c>
      <c r="I7586" s="13" t="str">
        <f>IF(G7586="Male",VLOOKUP(H7586,'Shoe size conversion table'!$B$6:$D$22,2),VLOOKUP(H7586,'Shoe size conversion table'!$J$6:$L$22,2))</f>
        <v>41-42</v>
      </c>
      <c r="J7586" s="13">
        <f>IF(G7586="Male",VLOOKUP(H7586,'Shoe size conversion table'!$B$6:$D$22,3),VLOOKUP(H7586,'Shoe size conversion table'!$J$6:$L$22,3))</f>
        <v>8</v>
      </c>
      <c r="K7586" s="11">
        <v>199</v>
      </c>
      <c r="L7586" s="12">
        <v>0.5</v>
      </c>
      <c r="M7586" s="7">
        <f t="shared" si="355"/>
        <v>2015</v>
      </c>
      <c r="N7586" s="7">
        <f t="shared" si="356"/>
        <v>12</v>
      </c>
      <c r="O7586" s="30">
        <f t="shared" si="357"/>
        <v>99.5</v>
      </c>
    </row>
    <row r="7587" spans="2:15" x14ac:dyDescent="0.2">
      <c r="B7587" s="13">
        <v>59178</v>
      </c>
      <c r="C7587" s="14">
        <v>42367.746111111206</v>
      </c>
      <c r="D7587" s="7" t="s">
        <v>8</v>
      </c>
      <c r="E7587" s="13">
        <v>2169</v>
      </c>
      <c r="F7587" s="7" t="s">
        <v>39</v>
      </c>
      <c r="G7587" s="7" t="s">
        <v>12</v>
      </c>
      <c r="H7587" s="13">
        <v>9</v>
      </c>
      <c r="I7587" s="13" t="str">
        <f>IF(G7587="Male",VLOOKUP(H7587,'Shoe size conversion table'!$B$6:$D$22,2),VLOOKUP(H7587,'Shoe size conversion table'!$J$6:$L$22,2))</f>
        <v>39-40</v>
      </c>
      <c r="J7587" s="13">
        <f>IF(G7587="Male",VLOOKUP(H7587,'Shoe size conversion table'!$B$6:$D$22,3),VLOOKUP(H7587,'Shoe size conversion table'!$J$6:$L$22,3))</f>
        <v>7</v>
      </c>
      <c r="K7587" s="11">
        <v>179</v>
      </c>
      <c r="L7587" s="12">
        <v>0.1</v>
      </c>
      <c r="M7587" s="7">
        <f t="shared" si="355"/>
        <v>2015</v>
      </c>
      <c r="N7587" s="7">
        <f t="shared" si="356"/>
        <v>12</v>
      </c>
      <c r="O7587" s="30">
        <f t="shared" si="357"/>
        <v>161.1</v>
      </c>
    </row>
    <row r="7588" spans="2:15" x14ac:dyDescent="0.2">
      <c r="B7588" s="13">
        <v>59179</v>
      </c>
      <c r="C7588" s="14">
        <v>42367.746111111315</v>
      </c>
      <c r="D7588" s="7" t="s">
        <v>9</v>
      </c>
      <c r="E7588" s="13">
        <v>2226</v>
      </c>
      <c r="F7588" s="7" t="s">
        <v>59</v>
      </c>
      <c r="G7588" s="7" t="s">
        <v>12</v>
      </c>
      <c r="H7588" s="13">
        <v>7.5</v>
      </c>
      <c r="I7588" s="13">
        <f>IF(G7588="Male",VLOOKUP(H7588,'Shoe size conversion table'!$B$6:$D$22,2),VLOOKUP(H7588,'Shoe size conversion table'!$J$6:$L$22,2))</f>
        <v>38</v>
      </c>
      <c r="J7588" s="13">
        <f>IF(G7588="Male",VLOOKUP(H7588,'Shoe size conversion table'!$B$6:$D$22,3),VLOOKUP(H7588,'Shoe size conversion table'!$J$6:$L$22,3))</f>
        <v>5.5</v>
      </c>
      <c r="K7588" s="11">
        <v>179</v>
      </c>
      <c r="L7588" s="12">
        <v>0</v>
      </c>
      <c r="M7588" s="7">
        <f t="shared" si="355"/>
        <v>2015</v>
      </c>
      <c r="N7588" s="7">
        <f t="shared" si="356"/>
        <v>12</v>
      </c>
      <c r="O7588" s="30">
        <f t="shared" si="357"/>
        <v>179</v>
      </c>
    </row>
    <row r="7589" spans="2:15" x14ac:dyDescent="0.2">
      <c r="B7589" s="13">
        <v>59180</v>
      </c>
      <c r="C7589" s="14">
        <v>42368.086111111203</v>
      </c>
      <c r="D7589" s="7" t="s">
        <v>8</v>
      </c>
      <c r="E7589" s="13">
        <v>2240</v>
      </c>
      <c r="F7589" s="7" t="s">
        <v>38</v>
      </c>
      <c r="G7589" s="7" t="s">
        <v>11</v>
      </c>
      <c r="H7589" s="13">
        <v>9.5</v>
      </c>
      <c r="I7589" s="13" t="str">
        <f>IF(G7589="Male",VLOOKUP(H7589,'Shoe size conversion table'!$B$6:$D$22,2),VLOOKUP(H7589,'Shoe size conversion table'!$J$6:$L$22,2))</f>
        <v>42-43</v>
      </c>
      <c r="J7589" s="13">
        <f>IF(G7589="Male",VLOOKUP(H7589,'Shoe size conversion table'!$B$6:$D$22,3),VLOOKUP(H7589,'Shoe size conversion table'!$J$6:$L$22,3))</f>
        <v>9</v>
      </c>
      <c r="K7589" s="11">
        <v>199</v>
      </c>
      <c r="L7589" s="12">
        <v>0.3</v>
      </c>
      <c r="M7589" s="7">
        <f t="shared" si="355"/>
        <v>2015</v>
      </c>
      <c r="N7589" s="7">
        <f t="shared" si="356"/>
        <v>12</v>
      </c>
      <c r="O7589" s="30">
        <f t="shared" si="357"/>
        <v>139.29999999999998</v>
      </c>
    </row>
    <row r="7590" spans="2:15" x14ac:dyDescent="0.2">
      <c r="B7590" s="13">
        <v>59181</v>
      </c>
      <c r="C7590" s="14">
        <v>42368.166111111306</v>
      </c>
      <c r="D7590" s="7" t="s">
        <v>8</v>
      </c>
      <c r="E7590" s="13">
        <v>2174</v>
      </c>
      <c r="F7590" s="7" t="s">
        <v>38</v>
      </c>
      <c r="G7590" s="7" t="s">
        <v>11</v>
      </c>
      <c r="H7590" s="13">
        <v>9</v>
      </c>
      <c r="I7590" s="13">
        <f>IF(G7590="Male",VLOOKUP(H7590,'Shoe size conversion table'!$B$6:$D$22,2),VLOOKUP(H7590,'Shoe size conversion table'!$J$6:$L$22,2))</f>
        <v>42</v>
      </c>
      <c r="J7590" s="13">
        <f>IF(G7590="Male",VLOOKUP(H7590,'Shoe size conversion table'!$B$6:$D$22,3),VLOOKUP(H7590,'Shoe size conversion table'!$J$6:$L$22,3))</f>
        <v>8.5</v>
      </c>
      <c r="K7590" s="11">
        <v>159</v>
      </c>
      <c r="L7590" s="12">
        <v>0.2</v>
      </c>
      <c r="M7590" s="7">
        <f t="shared" si="355"/>
        <v>2015</v>
      </c>
      <c r="N7590" s="7">
        <f t="shared" si="356"/>
        <v>12</v>
      </c>
      <c r="O7590" s="30">
        <f t="shared" si="357"/>
        <v>127.2</v>
      </c>
    </row>
    <row r="7591" spans="2:15" x14ac:dyDescent="0.2">
      <c r="B7591" s="13">
        <v>59182</v>
      </c>
      <c r="C7591" s="14">
        <v>42368.316111111206</v>
      </c>
      <c r="D7591" s="7" t="s">
        <v>7</v>
      </c>
      <c r="E7591" s="13">
        <v>2200</v>
      </c>
      <c r="F7591" s="7" t="s">
        <v>47</v>
      </c>
      <c r="G7591" s="7" t="s">
        <v>12</v>
      </c>
      <c r="H7591" s="13">
        <v>9</v>
      </c>
      <c r="I7591" s="13" t="str">
        <f>IF(G7591="Male",VLOOKUP(H7591,'Shoe size conversion table'!$B$6:$D$22,2),VLOOKUP(H7591,'Shoe size conversion table'!$J$6:$L$22,2))</f>
        <v>39-40</v>
      </c>
      <c r="J7591" s="13">
        <f>IF(G7591="Male",VLOOKUP(H7591,'Shoe size conversion table'!$B$6:$D$22,3),VLOOKUP(H7591,'Shoe size conversion table'!$J$6:$L$22,3))</f>
        <v>7</v>
      </c>
      <c r="K7591" s="11">
        <v>129</v>
      </c>
      <c r="L7591" s="12">
        <v>0.2</v>
      </c>
      <c r="M7591" s="7">
        <f t="shared" si="355"/>
        <v>2015</v>
      </c>
      <c r="N7591" s="7">
        <f t="shared" si="356"/>
        <v>12</v>
      </c>
      <c r="O7591" s="30">
        <f t="shared" si="357"/>
        <v>103.2</v>
      </c>
    </row>
    <row r="7592" spans="2:15" x14ac:dyDescent="0.2">
      <c r="B7592" s="13">
        <v>59183</v>
      </c>
      <c r="C7592" s="14">
        <v>42368.326111111201</v>
      </c>
      <c r="D7592" s="7" t="s">
        <v>7</v>
      </c>
      <c r="E7592" s="13">
        <v>2230</v>
      </c>
      <c r="F7592" s="7" t="s">
        <v>51</v>
      </c>
      <c r="G7592" s="7" t="s">
        <v>11</v>
      </c>
      <c r="H7592" s="13">
        <v>11.5</v>
      </c>
      <c r="I7592" s="13" t="str">
        <f>IF(G7592="Male",VLOOKUP(H7592,'Shoe size conversion table'!$B$6:$D$22,2),VLOOKUP(H7592,'Shoe size conversion table'!$J$6:$L$22,2))</f>
        <v>44-45</v>
      </c>
      <c r="J7592" s="13">
        <f>IF(G7592="Male",VLOOKUP(H7592,'Shoe size conversion table'!$B$6:$D$22,3),VLOOKUP(H7592,'Shoe size conversion table'!$J$6:$L$22,3))</f>
        <v>11</v>
      </c>
      <c r="K7592" s="11">
        <v>199</v>
      </c>
      <c r="L7592" s="12">
        <v>0.2</v>
      </c>
      <c r="M7592" s="7">
        <f t="shared" si="355"/>
        <v>2015</v>
      </c>
      <c r="N7592" s="7">
        <f t="shared" si="356"/>
        <v>12</v>
      </c>
      <c r="O7592" s="30">
        <f t="shared" si="357"/>
        <v>159.20000000000002</v>
      </c>
    </row>
    <row r="7593" spans="2:15" x14ac:dyDescent="0.2">
      <c r="B7593" s="13">
        <v>59184</v>
      </c>
      <c r="C7593" s="14">
        <v>42368.696111111254</v>
      </c>
      <c r="D7593" s="7" t="s">
        <v>8</v>
      </c>
      <c r="E7593" s="13">
        <v>2214</v>
      </c>
      <c r="F7593" s="7" t="s">
        <v>39</v>
      </c>
      <c r="G7593" s="7" t="s">
        <v>11</v>
      </c>
      <c r="H7593" s="13">
        <v>10</v>
      </c>
      <c r="I7593" s="13">
        <f>IF(G7593="Male",VLOOKUP(H7593,'Shoe size conversion table'!$B$6:$D$22,2),VLOOKUP(H7593,'Shoe size conversion table'!$J$6:$L$22,2))</f>
        <v>43</v>
      </c>
      <c r="J7593" s="13">
        <f>IF(G7593="Male",VLOOKUP(H7593,'Shoe size conversion table'!$B$6:$D$22,3),VLOOKUP(H7593,'Shoe size conversion table'!$J$6:$L$22,3))</f>
        <v>9.5</v>
      </c>
      <c r="K7593" s="11">
        <v>179</v>
      </c>
      <c r="L7593" s="12">
        <v>0.1</v>
      </c>
      <c r="M7593" s="7">
        <f t="shared" si="355"/>
        <v>2015</v>
      </c>
      <c r="N7593" s="7">
        <f t="shared" si="356"/>
        <v>12</v>
      </c>
      <c r="O7593" s="30">
        <f t="shared" si="357"/>
        <v>161.1</v>
      </c>
    </row>
    <row r="7594" spans="2:15" x14ac:dyDescent="0.2">
      <c r="B7594" s="13">
        <v>59185</v>
      </c>
      <c r="C7594" s="14">
        <v>42368.746111111206</v>
      </c>
      <c r="D7594" s="7" t="s">
        <v>9</v>
      </c>
      <c r="E7594" s="13">
        <v>2179</v>
      </c>
      <c r="F7594" s="7" t="s">
        <v>61</v>
      </c>
      <c r="G7594" s="7" t="s">
        <v>11</v>
      </c>
      <c r="H7594" s="13">
        <v>9.5</v>
      </c>
      <c r="I7594" s="13" t="str">
        <f>IF(G7594="Male",VLOOKUP(H7594,'Shoe size conversion table'!$B$6:$D$22,2),VLOOKUP(H7594,'Shoe size conversion table'!$J$6:$L$22,2))</f>
        <v>42-43</v>
      </c>
      <c r="J7594" s="13">
        <f>IF(G7594="Male",VLOOKUP(H7594,'Shoe size conversion table'!$B$6:$D$22,3),VLOOKUP(H7594,'Shoe size conversion table'!$J$6:$L$22,3))</f>
        <v>9</v>
      </c>
      <c r="K7594" s="11">
        <v>139</v>
      </c>
      <c r="L7594" s="12">
        <v>0.2</v>
      </c>
      <c r="M7594" s="7">
        <f t="shared" si="355"/>
        <v>2015</v>
      </c>
      <c r="N7594" s="7">
        <f t="shared" si="356"/>
        <v>12</v>
      </c>
      <c r="O7594" s="30">
        <f t="shared" si="357"/>
        <v>111.2</v>
      </c>
    </row>
    <row r="7595" spans="2:15" x14ac:dyDescent="0.2">
      <c r="B7595" s="13">
        <v>59186</v>
      </c>
      <c r="C7595" s="14">
        <v>42368.746111111315</v>
      </c>
      <c r="D7595" s="7" t="s">
        <v>10</v>
      </c>
      <c r="E7595" s="13">
        <v>2236</v>
      </c>
      <c r="F7595" s="7" t="s">
        <v>35</v>
      </c>
      <c r="G7595" s="7" t="s">
        <v>11</v>
      </c>
      <c r="H7595" s="13">
        <v>9.5</v>
      </c>
      <c r="I7595" s="13" t="str">
        <f>IF(G7595="Male",VLOOKUP(H7595,'Shoe size conversion table'!$B$6:$D$22,2),VLOOKUP(H7595,'Shoe size conversion table'!$J$6:$L$22,2))</f>
        <v>42-43</v>
      </c>
      <c r="J7595" s="13">
        <f>IF(G7595="Male",VLOOKUP(H7595,'Shoe size conversion table'!$B$6:$D$22,3),VLOOKUP(H7595,'Shoe size conversion table'!$J$6:$L$22,3))</f>
        <v>9</v>
      </c>
      <c r="K7595" s="11">
        <v>129</v>
      </c>
      <c r="L7595" s="12">
        <v>0.2</v>
      </c>
      <c r="M7595" s="7">
        <f t="shared" si="355"/>
        <v>2015</v>
      </c>
      <c r="N7595" s="7">
        <f t="shared" si="356"/>
        <v>12</v>
      </c>
      <c r="O7595" s="30">
        <f t="shared" si="357"/>
        <v>103.2</v>
      </c>
    </row>
    <row r="7596" spans="2:15" x14ac:dyDescent="0.2">
      <c r="B7596" s="13">
        <v>59187</v>
      </c>
      <c r="C7596" s="14">
        <v>42368.786111111134</v>
      </c>
      <c r="D7596" s="7" t="s">
        <v>10</v>
      </c>
      <c r="E7596" s="13">
        <v>2192</v>
      </c>
      <c r="F7596" s="7" t="s">
        <v>35</v>
      </c>
      <c r="G7596" s="7" t="s">
        <v>12</v>
      </c>
      <c r="H7596" s="13">
        <v>6.5</v>
      </c>
      <c r="I7596" s="13">
        <f>IF(G7596="Male",VLOOKUP(H7596,'Shoe size conversion table'!$B$6:$D$22,2),VLOOKUP(H7596,'Shoe size conversion table'!$J$6:$L$22,2))</f>
        <v>37</v>
      </c>
      <c r="J7596" s="13">
        <f>IF(G7596="Male",VLOOKUP(H7596,'Shoe size conversion table'!$B$6:$D$22,3),VLOOKUP(H7596,'Shoe size conversion table'!$J$6:$L$22,3))</f>
        <v>4.5</v>
      </c>
      <c r="K7596" s="11">
        <v>169</v>
      </c>
      <c r="L7596" s="12">
        <v>0.2</v>
      </c>
      <c r="M7596" s="7">
        <f t="shared" si="355"/>
        <v>2015</v>
      </c>
      <c r="N7596" s="7">
        <f t="shared" si="356"/>
        <v>12</v>
      </c>
      <c r="O7596" s="30">
        <f t="shared" si="357"/>
        <v>135.20000000000002</v>
      </c>
    </row>
    <row r="7597" spans="2:15" x14ac:dyDescent="0.2">
      <c r="B7597" s="13">
        <v>59188</v>
      </c>
      <c r="C7597" s="14">
        <v>42369.086111111203</v>
      </c>
      <c r="D7597" s="7" t="s">
        <v>8</v>
      </c>
      <c r="E7597" s="13">
        <v>2176</v>
      </c>
      <c r="F7597" s="7" t="s">
        <v>42</v>
      </c>
      <c r="G7597" s="7" t="s">
        <v>11</v>
      </c>
      <c r="H7597" s="13">
        <v>9.5</v>
      </c>
      <c r="I7597" s="13" t="str">
        <f>IF(G7597="Male",VLOOKUP(H7597,'Shoe size conversion table'!$B$6:$D$22,2),VLOOKUP(H7597,'Shoe size conversion table'!$J$6:$L$22,2))</f>
        <v>42-43</v>
      </c>
      <c r="J7597" s="13">
        <f>IF(G7597="Male",VLOOKUP(H7597,'Shoe size conversion table'!$B$6:$D$22,3),VLOOKUP(H7597,'Shoe size conversion table'!$J$6:$L$22,3))</f>
        <v>9</v>
      </c>
      <c r="K7597" s="11">
        <v>189</v>
      </c>
      <c r="L7597" s="12">
        <v>0.1</v>
      </c>
      <c r="M7597" s="7">
        <f t="shared" si="355"/>
        <v>2015</v>
      </c>
      <c r="N7597" s="7">
        <f t="shared" si="356"/>
        <v>12</v>
      </c>
      <c r="O7597" s="30">
        <f t="shared" si="357"/>
        <v>170.1</v>
      </c>
    </row>
    <row r="7598" spans="2:15" x14ac:dyDescent="0.2">
      <c r="B7598" s="13">
        <v>59189</v>
      </c>
      <c r="C7598" s="14">
        <v>42369.166111111314</v>
      </c>
      <c r="D7598" s="7" t="s">
        <v>7</v>
      </c>
      <c r="E7598" s="13">
        <v>2226</v>
      </c>
      <c r="F7598" s="7" t="s">
        <v>51</v>
      </c>
      <c r="G7598" s="7" t="s">
        <v>11</v>
      </c>
      <c r="H7598" s="13">
        <v>11.5</v>
      </c>
      <c r="I7598" s="13" t="str">
        <f>IF(G7598="Male",VLOOKUP(H7598,'Shoe size conversion table'!$B$6:$D$22,2),VLOOKUP(H7598,'Shoe size conversion table'!$J$6:$L$22,2))</f>
        <v>44-45</v>
      </c>
      <c r="J7598" s="13">
        <f>IF(G7598="Male",VLOOKUP(H7598,'Shoe size conversion table'!$B$6:$D$22,3),VLOOKUP(H7598,'Shoe size conversion table'!$J$6:$L$22,3))</f>
        <v>11</v>
      </c>
      <c r="K7598" s="11">
        <v>179</v>
      </c>
      <c r="L7598" s="12">
        <v>0</v>
      </c>
      <c r="M7598" s="7">
        <f t="shared" si="355"/>
        <v>2015</v>
      </c>
      <c r="N7598" s="7">
        <f t="shared" si="356"/>
        <v>12</v>
      </c>
      <c r="O7598" s="30">
        <f t="shared" si="357"/>
        <v>179</v>
      </c>
    </row>
    <row r="7599" spans="2:15" x14ac:dyDescent="0.2">
      <c r="B7599" s="13">
        <v>59190</v>
      </c>
      <c r="C7599" s="14">
        <v>42369.216111111135</v>
      </c>
      <c r="D7599" s="7" t="s">
        <v>7</v>
      </c>
      <c r="E7599" s="13">
        <v>2213</v>
      </c>
      <c r="F7599" s="7" t="s">
        <v>49</v>
      </c>
      <c r="G7599" s="7" t="s">
        <v>11</v>
      </c>
      <c r="H7599" s="13">
        <v>10.5</v>
      </c>
      <c r="I7599" s="13" t="str">
        <f>IF(G7599="Male",VLOOKUP(H7599,'Shoe size conversion table'!$B$6:$D$22,2),VLOOKUP(H7599,'Shoe size conversion table'!$J$6:$L$22,2))</f>
        <v>43-44</v>
      </c>
      <c r="J7599" s="13">
        <f>IF(G7599="Male",VLOOKUP(H7599,'Shoe size conversion table'!$B$6:$D$22,3),VLOOKUP(H7599,'Shoe size conversion table'!$J$6:$L$22,3))</f>
        <v>10</v>
      </c>
      <c r="K7599" s="11">
        <v>149</v>
      </c>
      <c r="L7599" s="12">
        <v>0.3</v>
      </c>
      <c r="M7599" s="7">
        <f t="shared" si="355"/>
        <v>2015</v>
      </c>
      <c r="N7599" s="7">
        <f t="shared" si="356"/>
        <v>12</v>
      </c>
      <c r="O7599" s="30">
        <f t="shared" si="357"/>
        <v>104.3</v>
      </c>
    </row>
    <row r="7600" spans="2:15" x14ac:dyDescent="0.2">
      <c r="B7600" s="13">
        <v>59191</v>
      </c>
      <c r="C7600" s="14">
        <v>42369.336111111254</v>
      </c>
      <c r="D7600" s="7" t="s">
        <v>7</v>
      </c>
      <c r="E7600" s="13">
        <v>2211</v>
      </c>
      <c r="F7600" s="7" t="s">
        <v>43</v>
      </c>
      <c r="G7600" s="7" t="s">
        <v>12</v>
      </c>
      <c r="H7600" s="13">
        <v>8.5</v>
      </c>
      <c r="I7600" s="13">
        <f>IF(G7600="Male",VLOOKUP(H7600,'Shoe size conversion table'!$B$6:$D$22,2),VLOOKUP(H7600,'Shoe size conversion table'!$J$6:$L$22,2))</f>
        <v>39</v>
      </c>
      <c r="J7600" s="13">
        <f>IF(G7600="Male",VLOOKUP(H7600,'Shoe size conversion table'!$B$6:$D$22,3),VLOOKUP(H7600,'Shoe size conversion table'!$J$6:$L$22,3))</f>
        <v>6.5</v>
      </c>
      <c r="K7600" s="11">
        <v>129</v>
      </c>
      <c r="L7600" s="12">
        <v>0</v>
      </c>
      <c r="M7600" s="7">
        <f t="shared" si="355"/>
        <v>2015</v>
      </c>
      <c r="N7600" s="7">
        <f t="shared" si="356"/>
        <v>12</v>
      </c>
      <c r="O7600" s="30">
        <f t="shared" si="357"/>
        <v>129</v>
      </c>
    </row>
    <row r="7601" spans="2:15" x14ac:dyDescent="0.2">
      <c r="B7601" s="13">
        <v>59192</v>
      </c>
      <c r="C7601" s="14">
        <v>42369.356111111134</v>
      </c>
      <c r="D7601" s="7" t="s">
        <v>7</v>
      </c>
      <c r="E7601" s="13">
        <v>2179</v>
      </c>
      <c r="F7601" s="7" t="s">
        <v>44</v>
      </c>
      <c r="G7601" s="7" t="s">
        <v>12</v>
      </c>
      <c r="H7601" s="13">
        <v>7</v>
      </c>
      <c r="I7601" s="13" t="str">
        <f>IF(G7601="Male",VLOOKUP(H7601,'Shoe size conversion table'!$B$6:$D$22,2),VLOOKUP(H7601,'Shoe size conversion table'!$J$6:$L$22,2))</f>
        <v>37-38</v>
      </c>
      <c r="J7601" s="13">
        <f>IF(G7601="Male",VLOOKUP(H7601,'Shoe size conversion table'!$B$6:$D$22,3),VLOOKUP(H7601,'Shoe size conversion table'!$J$6:$L$22,3))</f>
        <v>5</v>
      </c>
      <c r="K7601" s="11">
        <v>159</v>
      </c>
      <c r="L7601" s="12">
        <v>0.5</v>
      </c>
      <c r="M7601" s="7">
        <f t="shared" si="355"/>
        <v>2015</v>
      </c>
      <c r="N7601" s="7">
        <f t="shared" si="356"/>
        <v>12</v>
      </c>
      <c r="O7601" s="30">
        <f t="shared" si="357"/>
        <v>79.5</v>
      </c>
    </row>
    <row r="7602" spans="2:15" x14ac:dyDescent="0.2">
      <c r="B7602" s="13">
        <v>59193</v>
      </c>
      <c r="C7602" s="14">
        <v>42369.486111111313</v>
      </c>
      <c r="D7602" s="7" t="s">
        <v>7</v>
      </c>
      <c r="E7602" s="13">
        <v>2148</v>
      </c>
      <c r="F7602" s="7" t="s">
        <v>50</v>
      </c>
      <c r="G7602" s="7" t="s">
        <v>11</v>
      </c>
      <c r="H7602" s="13">
        <v>8</v>
      </c>
      <c r="I7602" s="13">
        <f>IF(G7602="Male",VLOOKUP(H7602,'Shoe size conversion table'!$B$6:$D$22,2),VLOOKUP(H7602,'Shoe size conversion table'!$J$6:$L$22,2))</f>
        <v>41</v>
      </c>
      <c r="J7602" s="13">
        <f>IF(G7602="Male",VLOOKUP(H7602,'Shoe size conversion table'!$B$6:$D$22,3),VLOOKUP(H7602,'Shoe size conversion table'!$J$6:$L$22,3))</f>
        <v>7.5</v>
      </c>
      <c r="K7602" s="11">
        <v>139</v>
      </c>
      <c r="L7602" s="12">
        <v>0</v>
      </c>
      <c r="M7602" s="7">
        <f t="shared" si="355"/>
        <v>2015</v>
      </c>
      <c r="N7602" s="7">
        <f t="shared" si="356"/>
        <v>12</v>
      </c>
      <c r="O7602" s="30">
        <f t="shared" si="357"/>
        <v>139</v>
      </c>
    </row>
    <row r="7603" spans="2:15" x14ac:dyDescent="0.2">
      <c r="B7603" s="13">
        <v>59194</v>
      </c>
      <c r="C7603" s="14">
        <v>42369.516111111203</v>
      </c>
      <c r="D7603" s="7" t="s">
        <v>10</v>
      </c>
      <c r="E7603" s="13">
        <v>2209</v>
      </c>
      <c r="F7603" s="7" t="s">
        <v>34</v>
      </c>
      <c r="G7603" s="7" t="s">
        <v>12</v>
      </c>
      <c r="H7603" s="13">
        <v>8.5</v>
      </c>
      <c r="I7603" s="13">
        <f>IF(G7603="Male",VLOOKUP(H7603,'Shoe size conversion table'!$B$6:$D$22,2),VLOOKUP(H7603,'Shoe size conversion table'!$J$6:$L$22,2))</f>
        <v>39</v>
      </c>
      <c r="J7603" s="13">
        <f>IF(G7603="Male",VLOOKUP(H7603,'Shoe size conversion table'!$B$6:$D$22,3),VLOOKUP(H7603,'Shoe size conversion table'!$J$6:$L$22,3))</f>
        <v>6.5</v>
      </c>
      <c r="K7603" s="11">
        <v>159</v>
      </c>
      <c r="L7603" s="12">
        <v>0</v>
      </c>
      <c r="M7603" s="7">
        <f t="shared" si="355"/>
        <v>2015</v>
      </c>
      <c r="N7603" s="7">
        <f t="shared" si="356"/>
        <v>12</v>
      </c>
      <c r="O7603" s="30">
        <f t="shared" si="357"/>
        <v>159</v>
      </c>
    </row>
    <row r="7604" spans="2:15" x14ac:dyDescent="0.2">
      <c r="B7604" s="13">
        <v>59195</v>
      </c>
      <c r="C7604" s="14">
        <v>42369.646111111135</v>
      </c>
      <c r="D7604" s="7" t="s">
        <v>10</v>
      </c>
      <c r="E7604" s="13">
        <v>2238</v>
      </c>
      <c r="F7604" s="7" t="s">
        <v>35</v>
      </c>
      <c r="G7604" s="7" t="s">
        <v>12</v>
      </c>
      <c r="H7604" s="13">
        <v>8.5</v>
      </c>
      <c r="I7604" s="13">
        <f>IF(G7604="Male",VLOOKUP(H7604,'Shoe size conversion table'!$B$6:$D$22,2),VLOOKUP(H7604,'Shoe size conversion table'!$J$6:$L$22,2))</f>
        <v>39</v>
      </c>
      <c r="J7604" s="13">
        <f>IF(G7604="Male",VLOOKUP(H7604,'Shoe size conversion table'!$B$6:$D$22,3),VLOOKUP(H7604,'Shoe size conversion table'!$J$6:$L$22,3))</f>
        <v>6.5</v>
      </c>
      <c r="K7604" s="11">
        <v>149</v>
      </c>
      <c r="L7604" s="12">
        <v>0</v>
      </c>
      <c r="M7604" s="7">
        <f t="shared" si="355"/>
        <v>2015</v>
      </c>
      <c r="N7604" s="7">
        <f t="shared" si="356"/>
        <v>12</v>
      </c>
      <c r="O7604" s="30">
        <f t="shared" si="357"/>
        <v>149</v>
      </c>
    </row>
    <row r="7605" spans="2:15" x14ac:dyDescent="0.2">
      <c r="B7605" s="13">
        <v>59196</v>
      </c>
      <c r="C7605" s="14">
        <v>42369.676111111257</v>
      </c>
      <c r="D7605" s="7" t="s">
        <v>7</v>
      </c>
      <c r="E7605" s="13">
        <v>2173</v>
      </c>
      <c r="F7605" s="7" t="s">
        <v>55</v>
      </c>
      <c r="G7605" s="7" t="s">
        <v>12</v>
      </c>
      <c r="H7605" s="13">
        <v>9</v>
      </c>
      <c r="I7605" s="13" t="str">
        <f>IF(G7605="Male",VLOOKUP(H7605,'Shoe size conversion table'!$B$6:$D$22,2),VLOOKUP(H7605,'Shoe size conversion table'!$J$6:$L$22,2))</f>
        <v>39-40</v>
      </c>
      <c r="J7605" s="13">
        <f>IF(G7605="Male",VLOOKUP(H7605,'Shoe size conversion table'!$B$6:$D$22,3),VLOOKUP(H7605,'Shoe size conversion table'!$J$6:$L$22,3))</f>
        <v>7</v>
      </c>
      <c r="K7605" s="11">
        <v>179</v>
      </c>
      <c r="L7605" s="12">
        <v>0</v>
      </c>
      <c r="M7605" s="7">
        <f t="shared" si="355"/>
        <v>2015</v>
      </c>
      <c r="N7605" s="7">
        <f t="shared" si="356"/>
        <v>12</v>
      </c>
      <c r="O7605" s="30">
        <f t="shared" si="357"/>
        <v>179</v>
      </c>
    </row>
    <row r="7606" spans="2:15" x14ac:dyDescent="0.2">
      <c r="B7606" s="13">
        <v>59197</v>
      </c>
      <c r="C7606" s="14">
        <v>42370.206111111132</v>
      </c>
      <c r="D7606" s="7" t="s">
        <v>10</v>
      </c>
      <c r="E7606" s="13">
        <v>2204</v>
      </c>
      <c r="F7606" s="7" t="s">
        <v>34</v>
      </c>
      <c r="G7606" s="7" t="s">
        <v>11</v>
      </c>
      <c r="H7606" s="13">
        <v>10.5</v>
      </c>
      <c r="I7606" s="13" t="str">
        <f>IF(G7606="Male",VLOOKUP(H7606,'Shoe size conversion table'!$B$6:$D$22,2),VLOOKUP(H7606,'Shoe size conversion table'!$J$6:$L$22,2))</f>
        <v>43-44</v>
      </c>
      <c r="J7606" s="13">
        <f>IF(G7606="Male",VLOOKUP(H7606,'Shoe size conversion table'!$B$6:$D$22,3),VLOOKUP(H7606,'Shoe size conversion table'!$J$6:$L$22,3))</f>
        <v>10</v>
      </c>
      <c r="K7606" s="11">
        <v>169</v>
      </c>
      <c r="L7606" s="12">
        <v>0</v>
      </c>
      <c r="M7606" s="7">
        <f t="shared" si="355"/>
        <v>2016</v>
      </c>
      <c r="N7606" s="7">
        <f t="shared" si="356"/>
        <v>1</v>
      </c>
      <c r="O7606" s="30">
        <f t="shared" si="357"/>
        <v>169</v>
      </c>
    </row>
    <row r="7607" spans="2:15" x14ac:dyDescent="0.2">
      <c r="B7607" s="13">
        <v>59198</v>
      </c>
      <c r="C7607" s="14">
        <v>42370.286111111134</v>
      </c>
      <c r="D7607" s="7" t="s">
        <v>10</v>
      </c>
      <c r="E7607" s="13">
        <v>2158</v>
      </c>
      <c r="F7607" s="7" t="s">
        <v>36</v>
      </c>
      <c r="G7607" s="7" t="s">
        <v>11</v>
      </c>
      <c r="H7607" s="13">
        <v>9</v>
      </c>
      <c r="I7607" s="13">
        <f>IF(G7607="Male",VLOOKUP(H7607,'Shoe size conversion table'!$B$6:$D$22,2),VLOOKUP(H7607,'Shoe size conversion table'!$J$6:$L$22,2))</f>
        <v>42</v>
      </c>
      <c r="J7607" s="13">
        <f>IF(G7607="Male",VLOOKUP(H7607,'Shoe size conversion table'!$B$6:$D$22,3),VLOOKUP(H7607,'Shoe size conversion table'!$J$6:$L$22,3))</f>
        <v>8.5</v>
      </c>
      <c r="K7607" s="11">
        <v>149</v>
      </c>
      <c r="L7607" s="12">
        <v>0.1</v>
      </c>
      <c r="M7607" s="7">
        <f t="shared" si="355"/>
        <v>2016</v>
      </c>
      <c r="N7607" s="7">
        <f t="shared" si="356"/>
        <v>1</v>
      </c>
      <c r="O7607" s="30">
        <f t="shared" si="357"/>
        <v>134.1</v>
      </c>
    </row>
    <row r="7608" spans="2:15" x14ac:dyDescent="0.2">
      <c r="B7608" s="13">
        <v>59199</v>
      </c>
      <c r="C7608" s="14">
        <v>42370.646111111135</v>
      </c>
      <c r="D7608" s="7" t="s">
        <v>10</v>
      </c>
      <c r="E7608" s="13">
        <v>2173</v>
      </c>
      <c r="F7608" s="7" t="s">
        <v>34</v>
      </c>
      <c r="G7608" s="7" t="s">
        <v>12</v>
      </c>
      <c r="H7608" s="13">
        <v>8.5</v>
      </c>
      <c r="I7608" s="13">
        <f>IF(G7608="Male",VLOOKUP(H7608,'Shoe size conversion table'!$B$6:$D$22,2),VLOOKUP(H7608,'Shoe size conversion table'!$J$6:$L$22,2))</f>
        <v>39</v>
      </c>
      <c r="J7608" s="13">
        <f>IF(G7608="Male",VLOOKUP(H7608,'Shoe size conversion table'!$B$6:$D$22,3),VLOOKUP(H7608,'Shoe size conversion table'!$J$6:$L$22,3))</f>
        <v>6.5</v>
      </c>
      <c r="K7608" s="11">
        <v>149</v>
      </c>
      <c r="L7608" s="12">
        <v>0.2</v>
      </c>
      <c r="M7608" s="7">
        <f t="shared" si="355"/>
        <v>2016</v>
      </c>
      <c r="N7608" s="7">
        <f t="shared" si="356"/>
        <v>1</v>
      </c>
      <c r="O7608" s="30">
        <f t="shared" si="357"/>
        <v>119.2</v>
      </c>
    </row>
    <row r="7609" spans="2:15" x14ac:dyDescent="0.2">
      <c r="B7609" s="13">
        <v>59200</v>
      </c>
      <c r="C7609" s="14">
        <v>42370.666111111132</v>
      </c>
      <c r="D7609" s="7" t="s">
        <v>8</v>
      </c>
      <c r="E7609" s="13">
        <v>2192</v>
      </c>
      <c r="F7609" s="7" t="s">
        <v>42</v>
      </c>
      <c r="G7609" s="7" t="s">
        <v>12</v>
      </c>
      <c r="H7609" s="13">
        <v>7.5</v>
      </c>
      <c r="I7609" s="13">
        <f>IF(G7609="Male",VLOOKUP(H7609,'Shoe size conversion table'!$B$6:$D$22,2),VLOOKUP(H7609,'Shoe size conversion table'!$J$6:$L$22,2))</f>
        <v>38</v>
      </c>
      <c r="J7609" s="13">
        <f>IF(G7609="Male",VLOOKUP(H7609,'Shoe size conversion table'!$B$6:$D$22,3),VLOOKUP(H7609,'Shoe size conversion table'!$J$6:$L$22,3))</f>
        <v>5.5</v>
      </c>
      <c r="K7609" s="11">
        <v>199</v>
      </c>
      <c r="L7609" s="12">
        <v>0</v>
      </c>
      <c r="M7609" s="7">
        <f t="shared" si="355"/>
        <v>2016</v>
      </c>
      <c r="N7609" s="7">
        <f t="shared" si="356"/>
        <v>1</v>
      </c>
      <c r="O7609" s="30">
        <f t="shared" si="357"/>
        <v>199</v>
      </c>
    </row>
    <row r="7610" spans="2:15" x14ac:dyDescent="0.2">
      <c r="B7610" s="13">
        <v>59201</v>
      </c>
      <c r="C7610" s="14">
        <v>42370.976111111137</v>
      </c>
      <c r="D7610" s="7" t="s">
        <v>10</v>
      </c>
      <c r="E7610" s="13">
        <v>2154</v>
      </c>
      <c r="F7610" s="7" t="s">
        <v>36</v>
      </c>
      <c r="G7610" s="7" t="s">
        <v>11</v>
      </c>
      <c r="H7610" s="13">
        <v>9</v>
      </c>
      <c r="I7610" s="13">
        <f>IF(G7610="Male",VLOOKUP(H7610,'Shoe size conversion table'!$B$6:$D$22,2),VLOOKUP(H7610,'Shoe size conversion table'!$J$6:$L$22,2))</f>
        <v>42</v>
      </c>
      <c r="J7610" s="13">
        <f>IF(G7610="Male",VLOOKUP(H7610,'Shoe size conversion table'!$B$6:$D$22,3),VLOOKUP(H7610,'Shoe size conversion table'!$J$6:$L$22,3))</f>
        <v>8.5</v>
      </c>
      <c r="K7610" s="11">
        <v>189</v>
      </c>
      <c r="L7610" s="12">
        <v>0.1</v>
      </c>
      <c r="M7610" s="7">
        <f t="shared" si="355"/>
        <v>2016</v>
      </c>
      <c r="N7610" s="7">
        <f t="shared" si="356"/>
        <v>1</v>
      </c>
      <c r="O7610" s="30">
        <f t="shared" si="357"/>
        <v>170.1</v>
      </c>
    </row>
    <row r="7611" spans="2:15" x14ac:dyDescent="0.2">
      <c r="B7611" s="13">
        <v>59202</v>
      </c>
      <c r="C7611" s="14">
        <v>42371.11611111126</v>
      </c>
      <c r="D7611" s="7" t="s">
        <v>10</v>
      </c>
      <c r="E7611" s="13">
        <v>2205</v>
      </c>
      <c r="F7611" s="7" t="s">
        <v>34</v>
      </c>
      <c r="G7611" s="7" t="s">
        <v>12</v>
      </c>
      <c r="H7611" s="13">
        <v>7.5</v>
      </c>
      <c r="I7611" s="13">
        <f>IF(G7611="Male",VLOOKUP(H7611,'Shoe size conversion table'!$B$6:$D$22,2),VLOOKUP(H7611,'Shoe size conversion table'!$J$6:$L$22,2))</f>
        <v>38</v>
      </c>
      <c r="J7611" s="13">
        <f>IF(G7611="Male",VLOOKUP(H7611,'Shoe size conversion table'!$B$6:$D$22,3),VLOOKUP(H7611,'Shoe size conversion table'!$J$6:$L$22,3))</f>
        <v>5.5</v>
      </c>
      <c r="K7611" s="11">
        <v>159</v>
      </c>
      <c r="L7611" s="12">
        <v>0</v>
      </c>
      <c r="M7611" s="7">
        <f t="shared" si="355"/>
        <v>2016</v>
      </c>
      <c r="N7611" s="7">
        <f t="shared" si="356"/>
        <v>1</v>
      </c>
      <c r="O7611" s="30">
        <f t="shared" si="357"/>
        <v>159</v>
      </c>
    </row>
    <row r="7612" spans="2:15" x14ac:dyDescent="0.2">
      <c r="B7612" s="13">
        <v>59203</v>
      </c>
      <c r="C7612" s="14">
        <v>42371.186111111136</v>
      </c>
      <c r="D7612" s="7" t="s">
        <v>9</v>
      </c>
      <c r="E7612" s="13">
        <v>2215</v>
      </c>
      <c r="F7612" s="7" t="s">
        <v>62</v>
      </c>
      <c r="G7612" s="7" t="s">
        <v>12</v>
      </c>
      <c r="H7612" s="13">
        <v>5</v>
      </c>
      <c r="I7612" s="13" t="str">
        <f>IF(G7612="Male",VLOOKUP(H7612,'Shoe size conversion table'!$B$6:$D$22,2),VLOOKUP(H7612,'Shoe size conversion table'!$J$6:$L$22,2))</f>
        <v>35-36</v>
      </c>
      <c r="J7612" s="13">
        <f>IF(G7612="Male",VLOOKUP(H7612,'Shoe size conversion table'!$B$6:$D$22,3),VLOOKUP(H7612,'Shoe size conversion table'!$J$6:$L$22,3))</f>
        <v>3</v>
      </c>
      <c r="K7612" s="11">
        <v>199</v>
      </c>
      <c r="L7612" s="12">
        <v>0.1</v>
      </c>
      <c r="M7612" s="7">
        <f t="shared" si="355"/>
        <v>2016</v>
      </c>
      <c r="N7612" s="7">
        <f t="shared" si="356"/>
        <v>1</v>
      </c>
      <c r="O7612" s="30">
        <f t="shared" si="357"/>
        <v>179.1</v>
      </c>
    </row>
    <row r="7613" spans="2:15" x14ac:dyDescent="0.2">
      <c r="B7613" s="13">
        <v>59204</v>
      </c>
      <c r="C7613" s="14">
        <v>42371.186111111136</v>
      </c>
      <c r="D7613" s="7" t="s">
        <v>8</v>
      </c>
      <c r="E7613" s="13">
        <v>2156</v>
      </c>
      <c r="F7613" s="7" t="s">
        <v>38</v>
      </c>
      <c r="G7613" s="7" t="s">
        <v>11</v>
      </c>
      <c r="H7613" s="13">
        <v>10</v>
      </c>
      <c r="I7613" s="13">
        <f>IF(G7613="Male",VLOOKUP(H7613,'Shoe size conversion table'!$B$6:$D$22,2),VLOOKUP(H7613,'Shoe size conversion table'!$J$6:$L$22,2))</f>
        <v>43</v>
      </c>
      <c r="J7613" s="13">
        <f>IF(G7613="Male",VLOOKUP(H7613,'Shoe size conversion table'!$B$6:$D$22,3),VLOOKUP(H7613,'Shoe size conversion table'!$J$6:$L$22,3))</f>
        <v>9.5</v>
      </c>
      <c r="K7613" s="11">
        <v>159</v>
      </c>
      <c r="L7613" s="12">
        <v>0</v>
      </c>
      <c r="M7613" s="7">
        <f t="shared" si="355"/>
        <v>2016</v>
      </c>
      <c r="N7613" s="7">
        <f t="shared" si="356"/>
        <v>1</v>
      </c>
      <c r="O7613" s="30">
        <f t="shared" si="357"/>
        <v>159</v>
      </c>
    </row>
    <row r="7614" spans="2:15" x14ac:dyDescent="0.2">
      <c r="B7614" s="13">
        <v>59205</v>
      </c>
      <c r="C7614" s="14">
        <v>42371.196111111254</v>
      </c>
      <c r="D7614" s="7" t="s">
        <v>10</v>
      </c>
      <c r="E7614" s="13">
        <v>2210</v>
      </c>
      <c r="F7614" s="7" t="s">
        <v>34</v>
      </c>
      <c r="G7614" s="7" t="s">
        <v>11</v>
      </c>
      <c r="H7614" s="13">
        <v>11</v>
      </c>
      <c r="I7614" s="13">
        <f>IF(G7614="Male",VLOOKUP(H7614,'Shoe size conversion table'!$B$6:$D$22,2),VLOOKUP(H7614,'Shoe size conversion table'!$J$6:$L$22,2))</f>
        <v>44</v>
      </c>
      <c r="J7614" s="13">
        <f>IF(G7614="Male",VLOOKUP(H7614,'Shoe size conversion table'!$B$6:$D$22,3),VLOOKUP(H7614,'Shoe size conversion table'!$J$6:$L$22,3))</f>
        <v>10.5</v>
      </c>
      <c r="K7614" s="11">
        <v>199</v>
      </c>
      <c r="L7614" s="12">
        <v>0</v>
      </c>
      <c r="M7614" s="7">
        <f t="shared" si="355"/>
        <v>2016</v>
      </c>
      <c r="N7614" s="7">
        <f t="shared" si="356"/>
        <v>1</v>
      </c>
      <c r="O7614" s="30">
        <f t="shared" si="357"/>
        <v>199</v>
      </c>
    </row>
    <row r="7615" spans="2:15" x14ac:dyDescent="0.2">
      <c r="B7615" s="13">
        <v>59206</v>
      </c>
      <c r="C7615" s="14">
        <v>42371.206111111132</v>
      </c>
      <c r="D7615" s="7" t="s">
        <v>7</v>
      </c>
      <c r="E7615" s="13">
        <v>2186</v>
      </c>
      <c r="F7615" s="7" t="s">
        <v>49</v>
      </c>
      <c r="G7615" s="7" t="s">
        <v>12</v>
      </c>
      <c r="H7615" s="13">
        <v>8</v>
      </c>
      <c r="I7615" s="13" t="str">
        <f>IF(G7615="Male",VLOOKUP(H7615,'Shoe size conversion table'!$B$6:$D$22,2),VLOOKUP(H7615,'Shoe size conversion table'!$J$6:$L$22,2))</f>
        <v>38-39</v>
      </c>
      <c r="J7615" s="13">
        <f>IF(G7615="Male",VLOOKUP(H7615,'Shoe size conversion table'!$B$6:$D$22,3),VLOOKUP(H7615,'Shoe size conversion table'!$J$6:$L$22,3))</f>
        <v>6</v>
      </c>
      <c r="K7615" s="11">
        <v>189</v>
      </c>
      <c r="L7615" s="12">
        <v>0.3</v>
      </c>
      <c r="M7615" s="7">
        <f t="shared" si="355"/>
        <v>2016</v>
      </c>
      <c r="N7615" s="7">
        <f t="shared" si="356"/>
        <v>1</v>
      </c>
      <c r="O7615" s="30">
        <f t="shared" si="357"/>
        <v>132.29999999999998</v>
      </c>
    </row>
    <row r="7616" spans="2:15" x14ac:dyDescent="0.2">
      <c r="B7616" s="13">
        <v>59207</v>
      </c>
      <c r="C7616" s="14">
        <v>42371.286111111134</v>
      </c>
      <c r="D7616" s="7" t="s">
        <v>10</v>
      </c>
      <c r="E7616" s="13">
        <v>2165</v>
      </c>
      <c r="F7616" s="7" t="s">
        <v>35</v>
      </c>
      <c r="G7616" s="7" t="s">
        <v>11</v>
      </c>
      <c r="H7616" s="13">
        <v>6</v>
      </c>
      <c r="I7616" s="13">
        <f>IF(G7616="Male",VLOOKUP(H7616,'Shoe size conversion table'!$B$6:$D$22,2),VLOOKUP(H7616,'Shoe size conversion table'!$J$6:$L$22,2))</f>
        <v>39</v>
      </c>
      <c r="J7616" s="13">
        <f>IF(G7616="Male",VLOOKUP(H7616,'Shoe size conversion table'!$B$6:$D$22,3),VLOOKUP(H7616,'Shoe size conversion table'!$J$6:$L$22,3))</f>
        <v>5.5</v>
      </c>
      <c r="K7616" s="11">
        <v>129</v>
      </c>
      <c r="L7616" s="12">
        <v>0</v>
      </c>
      <c r="M7616" s="7">
        <f t="shared" si="355"/>
        <v>2016</v>
      </c>
      <c r="N7616" s="7">
        <f t="shared" si="356"/>
        <v>1</v>
      </c>
      <c r="O7616" s="30">
        <f t="shared" si="357"/>
        <v>129</v>
      </c>
    </row>
    <row r="7617" spans="2:15" x14ac:dyDescent="0.2">
      <c r="B7617" s="13">
        <v>59208</v>
      </c>
      <c r="C7617" s="14">
        <v>42371.416111111314</v>
      </c>
      <c r="D7617" s="7" t="s">
        <v>10</v>
      </c>
      <c r="E7617" s="13">
        <v>2195</v>
      </c>
      <c r="F7617" s="7" t="s">
        <v>34</v>
      </c>
      <c r="G7617" s="7" t="s">
        <v>12</v>
      </c>
      <c r="H7617" s="13">
        <v>8.5</v>
      </c>
      <c r="I7617" s="13">
        <f>IF(G7617="Male",VLOOKUP(H7617,'Shoe size conversion table'!$B$6:$D$22,2),VLOOKUP(H7617,'Shoe size conversion table'!$J$6:$L$22,2))</f>
        <v>39</v>
      </c>
      <c r="J7617" s="13">
        <f>IF(G7617="Male",VLOOKUP(H7617,'Shoe size conversion table'!$B$6:$D$22,3),VLOOKUP(H7617,'Shoe size conversion table'!$J$6:$L$22,3))</f>
        <v>6.5</v>
      </c>
      <c r="K7617" s="11">
        <v>179</v>
      </c>
      <c r="L7617" s="12">
        <v>0</v>
      </c>
      <c r="M7617" s="7">
        <f t="shared" si="355"/>
        <v>2016</v>
      </c>
      <c r="N7617" s="7">
        <f t="shared" si="356"/>
        <v>1</v>
      </c>
      <c r="O7617" s="30">
        <f t="shared" si="357"/>
        <v>179</v>
      </c>
    </row>
    <row r="7618" spans="2:15" x14ac:dyDescent="0.2">
      <c r="B7618" s="13">
        <v>59209</v>
      </c>
      <c r="C7618" s="14">
        <v>42371.446111111312</v>
      </c>
      <c r="D7618" s="7" t="s">
        <v>7</v>
      </c>
      <c r="E7618" s="13">
        <v>2193</v>
      </c>
      <c r="F7618" s="7" t="s">
        <v>50</v>
      </c>
      <c r="G7618" s="7" t="s">
        <v>12</v>
      </c>
      <c r="H7618" s="13">
        <v>9</v>
      </c>
      <c r="I7618" s="13" t="str">
        <f>IF(G7618="Male",VLOOKUP(H7618,'Shoe size conversion table'!$B$6:$D$22,2),VLOOKUP(H7618,'Shoe size conversion table'!$J$6:$L$22,2))</f>
        <v>39-40</v>
      </c>
      <c r="J7618" s="13">
        <f>IF(G7618="Male",VLOOKUP(H7618,'Shoe size conversion table'!$B$6:$D$22,3),VLOOKUP(H7618,'Shoe size conversion table'!$J$6:$L$22,3))</f>
        <v>7</v>
      </c>
      <c r="K7618" s="11">
        <v>159</v>
      </c>
      <c r="L7618" s="12">
        <v>0.2</v>
      </c>
      <c r="M7618" s="7">
        <f t="shared" si="355"/>
        <v>2016</v>
      </c>
      <c r="N7618" s="7">
        <f t="shared" si="356"/>
        <v>1</v>
      </c>
      <c r="O7618" s="30">
        <f t="shared" si="357"/>
        <v>127.2</v>
      </c>
    </row>
    <row r="7619" spans="2:15" x14ac:dyDescent="0.2">
      <c r="B7619" s="13">
        <v>59210</v>
      </c>
      <c r="C7619" s="14">
        <v>42371.576111111135</v>
      </c>
      <c r="D7619" s="7" t="s">
        <v>10</v>
      </c>
      <c r="E7619" s="13">
        <v>2172</v>
      </c>
      <c r="F7619" s="7" t="s">
        <v>35</v>
      </c>
      <c r="G7619" s="7" t="s">
        <v>12</v>
      </c>
      <c r="H7619" s="13">
        <v>9</v>
      </c>
      <c r="I7619" s="13" t="str">
        <f>IF(G7619="Male",VLOOKUP(H7619,'Shoe size conversion table'!$B$6:$D$22,2),VLOOKUP(H7619,'Shoe size conversion table'!$J$6:$L$22,2))</f>
        <v>39-40</v>
      </c>
      <c r="J7619" s="13">
        <f>IF(G7619="Male",VLOOKUP(H7619,'Shoe size conversion table'!$B$6:$D$22,3),VLOOKUP(H7619,'Shoe size conversion table'!$J$6:$L$22,3))</f>
        <v>7</v>
      </c>
      <c r="K7619" s="11">
        <v>159</v>
      </c>
      <c r="L7619" s="12">
        <v>0</v>
      </c>
      <c r="M7619" s="7">
        <f t="shared" si="355"/>
        <v>2016</v>
      </c>
      <c r="N7619" s="7">
        <f t="shared" si="356"/>
        <v>1</v>
      </c>
      <c r="O7619" s="30">
        <f t="shared" si="357"/>
        <v>159</v>
      </c>
    </row>
    <row r="7620" spans="2:15" x14ac:dyDescent="0.2">
      <c r="B7620" s="13">
        <v>59211</v>
      </c>
      <c r="C7620" s="14">
        <v>42371.57611111131</v>
      </c>
      <c r="D7620" s="7" t="s">
        <v>10</v>
      </c>
      <c r="E7620" s="13">
        <v>2152</v>
      </c>
      <c r="F7620" s="7" t="s">
        <v>35</v>
      </c>
      <c r="G7620" s="7" t="s">
        <v>12</v>
      </c>
      <c r="H7620" s="13">
        <v>8.5</v>
      </c>
      <c r="I7620" s="13">
        <f>IF(G7620="Male",VLOOKUP(H7620,'Shoe size conversion table'!$B$6:$D$22,2),VLOOKUP(H7620,'Shoe size conversion table'!$J$6:$L$22,2))</f>
        <v>39</v>
      </c>
      <c r="J7620" s="13">
        <f>IF(G7620="Male",VLOOKUP(H7620,'Shoe size conversion table'!$B$6:$D$22,3),VLOOKUP(H7620,'Shoe size conversion table'!$J$6:$L$22,3))</f>
        <v>6.5</v>
      </c>
      <c r="K7620" s="11">
        <v>139</v>
      </c>
      <c r="L7620" s="12">
        <v>0</v>
      </c>
      <c r="M7620" s="7">
        <f t="shared" si="355"/>
        <v>2016</v>
      </c>
      <c r="N7620" s="7">
        <f t="shared" si="356"/>
        <v>1</v>
      </c>
      <c r="O7620" s="30">
        <f t="shared" si="357"/>
        <v>139</v>
      </c>
    </row>
    <row r="7621" spans="2:15" x14ac:dyDescent="0.2">
      <c r="B7621" s="13">
        <v>59212</v>
      </c>
      <c r="C7621" s="14">
        <v>42371.646111111135</v>
      </c>
      <c r="D7621" s="7" t="s">
        <v>10</v>
      </c>
      <c r="E7621" s="13">
        <v>2236</v>
      </c>
      <c r="F7621" s="7" t="s">
        <v>35</v>
      </c>
      <c r="G7621" s="7" t="s">
        <v>12</v>
      </c>
      <c r="H7621" s="13">
        <v>8.5</v>
      </c>
      <c r="I7621" s="13">
        <f>IF(G7621="Male",VLOOKUP(H7621,'Shoe size conversion table'!$B$6:$D$22,2),VLOOKUP(H7621,'Shoe size conversion table'!$J$6:$L$22,2))</f>
        <v>39</v>
      </c>
      <c r="J7621" s="13">
        <f>IF(G7621="Male",VLOOKUP(H7621,'Shoe size conversion table'!$B$6:$D$22,3),VLOOKUP(H7621,'Shoe size conversion table'!$J$6:$L$22,3))</f>
        <v>6.5</v>
      </c>
      <c r="K7621" s="11">
        <v>199</v>
      </c>
      <c r="L7621" s="12">
        <v>0</v>
      </c>
      <c r="M7621" s="7">
        <f t="shared" ref="M7621:M7684" si="358">YEAR(C7621)</f>
        <v>2016</v>
      </c>
      <c r="N7621" s="7">
        <f t="shared" si="356"/>
        <v>1</v>
      </c>
      <c r="O7621" s="30">
        <f t="shared" si="357"/>
        <v>199</v>
      </c>
    </row>
    <row r="7622" spans="2:15" x14ac:dyDescent="0.2">
      <c r="B7622" s="13">
        <v>59213</v>
      </c>
      <c r="C7622" s="14">
        <v>42371.676111111257</v>
      </c>
      <c r="D7622" s="7" t="s">
        <v>7</v>
      </c>
      <c r="E7622" s="13">
        <v>2228</v>
      </c>
      <c r="F7622" s="7" t="s">
        <v>49</v>
      </c>
      <c r="G7622" s="7" t="s">
        <v>11</v>
      </c>
      <c r="H7622" s="13">
        <v>9.5</v>
      </c>
      <c r="I7622" s="13" t="str">
        <f>IF(G7622="Male",VLOOKUP(H7622,'Shoe size conversion table'!$B$6:$D$22,2),VLOOKUP(H7622,'Shoe size conversion table'!$J$6:$L$22,2))</f>
        <v>42-43</v>
      </c>
      <c r="J7622" s="13">
        <f>IF(G7622="Male",VLOOKUP(H7622,'Shoe size conversion table'!$B$6:$D$22,3),VLOOKUP(H7622,'Shoe size conversion table'!$J$6:$L$22,3))</f>
        <v>9</v>
      </c>
      <c r="K7622" s="11">
        <v>179</v>
      </c>
      <c r="L7622" s="12">
        <v>0.3</v>
      </c>
      <c r="M7622" s="7">
        <f t="shared" si="358"/>
        <v>2016</v>
      </c>
      <c r="N7622" s="7">
        <f t="shared" ref="N7622:N7685" si="359">MONTH(C7622:C22589)</f>
        <v>1</v>
      </c>
      <c r="O7622" s="30">
        <f t="shared" ref="O7622:O7685" si="360">K7622*(1-L7622)</f>
        <v>125.3</v>
      </c>
    </row>
    <row r="7623" spans="2:15" x14ac:dyDescent="0.2">
      <c r="B7623" s="13">
        <v>59214</v>
      </c>
      <c r="C7623" s="14">
        <v>42371.706111111132</v>
      </c>
      <c r="D7623" s="7" t="s">
        <v>7</v>
      </c>
      <c r="E7623" s="13">
        <v>2177</v>
      </c>
      <c r="F7623" s="7" t="s">
        <v>48</v>
      </c>
      <c r="G7623" s="7" t="s">
        <v>12</v>
      </c>
      <c r="H7623" s="13">
        <v>10.5</v>
      </c>
      <c r="I7623" s="13">
        <f>IF(G7623="Male",VLOOKUP(H7623,'Shoe size conversion table'!$B$6:$D$22,2),VLOOKUP(H7623,'Shoe size conversion table'!$J$6:$L$22,2))</f>
        <v>41</v>
      </c>
      <c r="J7623" s="13">
        <f>IF(G7623="Male",VLOOKUP(H7623,'Shoe size conversion table'!$B$6:$D$22,3),VLOOKUP(H7623,'Shoe size conversion table'!$J$6:$L$22,3))</f>
        <v>8.5</v>
      </c>
      <c r="K7623" s="11">
        <v>189</v>
      </c>
      <c r="L7623" s="12">
        <v>0.2</v>
      </c>
      <c r="M7623" s="7">
        <f t="shared" si="358"/>
        <v>2016</v>
      </c>
      <c r="N7623" s="7">
        <f t="shared" si="359"/>
        <v>1</v>
      </c>
      <c r="O7623" s="30">
        <f t="shared" si="360"/>
        <v>151.20000000000002</v>
      </c>
    </row>
    <row r="7624" spans="2:15" x14ac:dyDescent="0.2">
      <c r="B7624" s="13">
        <v>59214</v>
      </c>
      <c r="C7624" s="14">
        <v>42371.706111111132</v>
      </c>
      <c r="D7624" s="7" t="s">
        <v>7</v>
      </c>
      <c r="E7624" s="13">
        <v>2236</v>
      </c>
      <c r="F7624" s="7" t="s">
        <v>56</v>
      </c>
      <c r="G7624" s="7" t="s">
        <v>11</v>
      </c>
      <c r="H7624" s="13">
        <v>8.5</v>
      </c>
      <c r="I7624" s="13" t="str">
        <f>IF(G7624="Male",VLOOKUP(H7624,'Shoe size conversion table'!$B$6:$D$22,2),VLOOKUP(H7624,'Shoe size conversion table'!$J$6:$L$22,2))</f>
        <v>41-42</v>
      </c>
      <c r="J7624" s="13">
        <f>IF(G7624="Male",VLOOKUP(H7624,'Shoe size conversion table'!$B$6:$D$22,3),VLOOKUP(H7624,'Shoe size conversion table'!$J$6:$L$22,3))</f>
        <v>8</v>
      </c>
      <c r="K7624" s="11">
        <v>189</v>
      </c>
      <c r="L7624" s="12">
        <v>0.2</v>
      </c>
      <c r="M7624" s="7">
        <f t="shared" si="358"/>
        <v>2016</v>
      </c>
      <c r="N7624" s="7">
        <f t="shared" si="359"/>
        <v>1</v>
      </c>
      <c r="O7624" s="30">
        <f t="shared" si="360"/>
        <v>151.20000000000002</v>
      </c>
    </row>
    <row r="7625" spans="2:15" x14ac:dyDescent="0.2">
      <c r="B7625" s="13">
        <v>59215</v>
      </c>
      <c r="C7625" s="14">
        <v>42371.976111111137</v>
      </c>
      <c r="D7625" s="7" t="s">
        <v>10</v>
      </c>
      <c r="E7625" s="13">
        <v>2231</v>
      </c>
      <c r="F7625" s="7" t="s">
        <v>34</v>
      </c>
      <c r="G7625" s="7" t="s">
        <v>12</v>
      </c>
      <c r="H7625" s="13">
        <v>8</v>
      </c>
      <c r="I7625" s="13" t="str">
        <f>IF(G7625="Male",VLOOKUP(H7625,'Shoe size conversion table'!$B$6:$D$22,2),VLOOKUP(H7625,'Shoe size conversion table'!$J$6:$L$22,2))</f>
        <v>38-39</v>
      </c>
      <c r="J7625" s="13">
        <f>IF(G7625="Male",VLOOKUP(H7625,'Shoe size conversion table'!$B$6:$D$22,3),VLOOKUP(H7625,'Shoe size conversion table'!$J$6:$L$22,3))</f>
        <v>6</v>
      </c>
      <c r="K7625" s="11">
        <v>189</v>
      </c>
      <c r="L7625" s="12">
        <v>0.3</v>
      </c>
      <c r="M7625" s="7">
        <f t="shared" si="358"/>
        <v>2016</v>
      </c>
      <c r="N7625" s="7">
        <f t="shared" si="359"/>
        <v>1</v>
      </c>
      <c r="O7625" s="30">
        <f t="shared" si="360"/>
        <v>132.29999999999998</v>
      </c>
    </row>
    <row r="7626" spans="2:15" x14ac:dyDescent="0.2">
      <c r="B7626" s="13">
        <v>59216</v>
      </c>
      <c r="C7626" s="14">
        <v>42372.086111111261</v>
      </c>
      <c r="D7626" s="7" t="s">
        <v>10</v>
      </c>
      <c r="E7626" s="13">
        <v>2174</v>
      </c>
      <c r="F7626" s="7" t="s">
        <v>34</v>
      </c>
      <c r="G7626" s="7" t="s">
        <v>11</v>
      </c>
      <c r="H7626" s="13">
        <v>9.5</v>
      </c>
      <c r="I7626" s="13" t="str">
        <f>IF(G7626="Male",VLOOKUP(H7626,'Shoe size conversion table'!$B$6:$D$22,2),VLOOKUP(H7626,'Shoe size conversion table'!$J$6:$L$22,2))</f>
        <v>42-43</v>
      </c>
      <c r="J7626" s="13">
        <f>IF(G7626="Male",VLOOKUP(H7626,'Shoe size conversion table'!$B$6:$D$22,3),VLOOKUP(H7626,'Shoe size conversion table'!$J$6:$L$22,3))</f>
        <v>9</v>
      </c>
      <c r="K7626" s="11">
        <v>129</v>
      </c>
      <c r="L7626" s="12">
        <v>0</v>
      </c>
      <c r="M7626" s="7">
        <f t="shared" si="358"/>
        <v>2016</v>
      </c>
      <c r="N7626" s="7">
        <f t="shared" si="359"/>
        <v>1</v>
      </c>
      <c r="O7626" s="30">
        <f t="shared" si="360"/>
        <v>129</v>
      </c>
    </row>
    <row r="7627" spans="2:15" x14ac:dyDescent="0.2">
      <c r="B7627" s="13">
        <v>59217</v>
      </c>
      <c r="C7627" s="14">
        <v>42372.11611111126</v>
      </c>
      <c r="D7627" s="7" t="s">
        <v>10</v>
      </c>
      <c r="E7627" s="13">
        <v>2210</v>
      </c>
      <c r="F7627" s="7" t="s">
        <v>35</v>
      </c>
      <c r="G7627" s="7" t="s">
        <v>11</v>
      </c>
      <c r="H7627" s="13">
        <v>10.5</v>
      </c>
      <c r="I7627" s="13" t="str">
        <f>IF(G7627="Male",VLOOKUP(H7627,'Shoe size conversion table'!$B$6:$D$22,2),VLOOKUP(H7627,'Shoe size conversion table'!$J$6:$L$22,2))</f>
        <v>43-44</v>
      </c>
      <c r="J7627" s="13">
        <f>IF(G7627="Male",VLOOKUP(H7627,'Shoe size conversion table'!$B$6:$D$22,3),VLOOKUP(H7627,'Shoe size conversion table'!$J$6:$L$22,3))</f>
        <v>10</v>
      </c>
      <c r="K7627" s="11">
        <v>179</v>
      </c>
      <c r="L7627" s="12">
        <v>0.5</v>
      </c>
      <c r="M7627" s="7">
        <f t="shared" si="358"/>
        <v>2016</v>
      </c>
      <c r="N7627" s="7">
        <f t="shared" si="359"/>
        <v>1</v>
      </c>
      <c r="O7627" s="30">
        <f t="shared" si="360"/>
        <v>89.5</v>
      </c>
    </row>
    <row r="7628" spans="2:15" x14ac:dyDescent="0.2">
      <c r="B7628" s="13">
        <v>59218</v>
      </c>
      <c r="C7628" s="14">
        <v>42372.166111111132</v>
      </c>
      <c r="D7628" s="7" t="s">
        <v>8</v>
      </c>
      <c r="E7628" s="13">
        <v>2223</v>
      </c>
      <c r="F7628" s="7" t="s">
        <v>41</v>
      </c>
      <c r="G7628" s="7" t="s">
        <v>11</v>
      </c>
      <c r="H7628" s="13">
        <v>11</v>
      </c>
      <c r="I7628" s="13">
        <f>IF(G7628="Male",VLOOKUP(H7628,'Shoe size conversion table'!$B$6:$D$22,2),VLOOKUP(H7628,'Shoe size conversion table'!$J$6:$L$22,2))</f>
        <v>44</v>
      </c>
      <c r="J7628" s="13">
        <f>IF(G7628="Male",VLOOKUP(H7628,'Shoe size conversion table'!$B$6:$D$22,3),VLOOKUP(H7628,'Shoe size conversion table'!$J$6:$L$22,3))</f>
        <v>10.5</v>
      </c>
      <c r="K7628" s="11">
        <v>129</v>
      </c>
      <c r="L7628" s="12">
        <v>0.2</v>
      </c>
      <c r="M7628" s="7">
        <f t="shared" si="358"/>
        <v>2016</v>
      </c>
      <c r="N7628" s="7">
        <f t="shared" si="359"/>
        <v>1</v>
      </c>
      <c r="O7628" s="30">
        <f t="shared" si="360"/>
        <v>103.2</v>
      </c>
    </row>
    <row r="7629" spans="2:15" x14ac:dyDescent="0.2">
      <c r="B7629" s="13">
        <v>59219</v>
      </c>
      <c r="C7629" s="14">
        <v>42372.166111111314</v>
      </c>
      <c r="D7629" s="7" t="s">
        <v>7</v>
      </c>
      <c r="E7629" s="13">
        <v>2188</v>
      </c>
      <c r="F7629" s="7" t="s">
        <v>50</v>
      </c>
      <c r="G7629" s="7" t="s">
        <v>12</v>
      </c>
      <c r="H7629" s="13">
        <v>9.5</v>
      </c>
      <c r="I7629" s="13">
        <f>IF(G7629="Male",VLOOKUP(H7629,'Shoe size conversion table'!$B$6:$D$22,2),VLOOKUP(H7629,'Shoe size conversion table'!$J$6:$L$22,2))</f>
        <v>40</v>
      </c>
      <c r="J7629" s="13">
        <f>IF(G7629="Male",VLOOKUP(H7629,'Shoe size conversion table'!$B$6:$D$22,3),VLOOKUP(H7629,'Shoe size conversion table'!$J$6:$L$22,3))</f>
        <v>7.5</v>
      </c>
      <c r="K7629" s="11">
        <v>199</v>
      </c>
      <c r="L7629" s="12">
        <v>0.2</v>
      </c>
      <c r="M7629" s="7">
        <f t="shared" si="358"/>
        <v>2016</v>
      </c>
      <c r="N7629" s="7">
        <f t="shared" si="359"/>
        <v>1</v>
      </c>
      <c r="O7629" s="30">
        <f t="shared" si="360"/>
        <v>159.20000000000002</v>
      </c>
    </row>
    <row r="7630" spans="2:15" x14ac:dyDescent="0.2">
      <c r="B7630" s="13">
        <v>59220</v>
      </c>
      <c r="C7630" s="14">
        <v>42372.186111111136</v>
      </c>
      <c r="D7630" s="7" t="s">
        <v>8</v>
      </c>
      <c r="E7630" s="13">
        <v>2173</v>
      </c>
      <c r="F7630" s="7" t="s">
        <v>42</v>
      </c>
      <c r="G7630" s="7" t="s">
        <v>11</v>
      </c>
      <c r="H7630" s="13">
        <v>10.5</v>
      </c>
      <c r="I7630" s="13" t="str">
        <f>IF(G7630="Male",VLOOKUP(H7630,'Shoe size conversion table'!$B$6:$D$22,2),VLOOKUP(H7630,'Shoe size conversion table'!$J$6:$L$22,2))</f>
        <v>43-44</v>
      </c>
      <c r="J7630" s="13">
        <f>IF(G7630="Male",VLOOKUP(H7630,'Shoe size conversion table'!$B$6:$D$22,3),VLOOKUP(H7630,'Shoe size conversion table'!$J$6:$L$22,3))</f>
        <v>10</v>
      </c>
      <c r="K7630" s="11">
        <v>149</v>
      </c>
      <c r="L7630" s="12">
        <v>0.2</v>
      </c>
      <c r="M7630" s="7">
        <f t="shared" si="358"/>
        <v>2016</v>
      </c>
      <c r="N7630" s="7">
        <f t="shared" si="359"/>
        <v>1</v>
      </c>
      <c r="O7630" s="30">
        <f t="shared" si="360"/>
        <v>119.2</v>
      </c>
    </row>
    <row r="7631" spans="2:15" x14ac:dyDescent="0.2">
      <c r="B7631" s="13">
        <v>59220</v>
      </c>
      <c r="C7631" s="14">
        <v>42372.186111111136</v>
      </c>
      <c r="D7631" s="7" t="s">
        <v>8</v>
      </c>
      <c r="E7631" s="13">
        <v>2202</v>
      </c>
      <c r="F7631" s="7" t="s">
        <v>39</v>
      </c>
      <c r="G7631" s="7" t="s">
        <v>11</v>
      </c>
      <c r="H7631" s="13">
        <v>10.5</v>
      </c>
      <c r="I7631" s="13" t="str">
        <f>IF(G7631="Male",VLOOKUP(H7631,'Shoe size conversion table'!$B$6:$D$22,2),VLOOKUP(H7631,'Shoe size conversion table'!$J$6:$L$22,2))</f>
        <v>43-44</v>
      </c>
      <c r="J7631" s="13">
        <f>IF(G7631="Male",VLOOKUP(H7631,'Shoe size conversion table'!$B$6:$D$22,3),VLOOKUP(H7631,'Shoe size conversion table'!$J$6:$L$22,3))</f>
        <v>10</v>
      </c>
      <c r="K7631" s="11">
        <v>129</v>
      </c>
      <c r="L7631" s="12">
        <v>0.5</v>
      </c>
      <c r="M7631" s="7">
        <f t="shared" si="358"/>
        <v>2016</v>
      </c>
      <c r="N7631" s="7">
        <f t="shared" si="359"/>
        <v>1</v>
      </c>
      <c r="O7631" s="30">
        <f t="shared" si="360"/>
        <v>64.5</v>
      </c>
    </row>
    <row r="7632" spans="2:15" x14ac:dyDescent="0.2">
      <c r="B7632" s="13">
        <v>59221</v>
      </c>
      <c r="C7632" s="14">
        <v>42372.286111111134</v>
      </c>
      <c r="D7632" s="7" t="s">
        <v>7</v>
      </c>
      <c r="E7632" s="13">
        <v>2178</v>
      </c>
      <c r="F7632" s="7" t="s">
        <v>49</v>
      </c>
      <c r="G7632" s="7" t="s">
        <v>12</v>
      </c>
      <c r="H7632" s="13">
        <v>8</v>
      </c>
      <c r="I7632" s="13" t="str">
        <f>IF(G7632="Male",VLOOKUP(H7632,'Shoe size conversion table'!$B$6:$D$22,2),VLOOKUP(H7632,'Shoe size conversion table'!$J$6:$L$22,2))</f>
        <v>38-39</v>
      </c>
      <c r="J7632" s="13">
        <f>IF(G7632="Male",VLOOKUP(H7632,'Shoe size conversion table'!$B$6:$D$22,3),VLOOKUP(H7632,'Shoe size conversion table'!$J$6:$L$22,3))</f>
        <v>6</v>
      </c>
      <c r="K7632" s="11">
        <v>149</v>
      </c>
      <c r="L7632" s="12">
        <v>0.2</v>
      </c>
      <c r="M7632" s="7">
        <f t="shared" si="358"/>
        <v>2016</v>
      </c>
      <c r="N7632" s="7">
        <f t="shared" si="359"/>
        <v>1</v>
      </c>
      <c r="O7632" s="30">
        <f t="shared" si="360"/>
        <v>119.2</v>
      </c>
    </row>
    <row r="7633" spans="2:15" x14ac:dyDescent="0.2">
      <c r="B7633" s="13">
        <v>59222</v>
      </c>
      <c r="C7633" s="14">
        <v>42372.346111111307</v>
      </c>
      <c r="D7633" s="7" t="s">
        <v>8</v>
      </c>
      <c r="E7633" s="13">
        <v>2214</v>
      </c>
      <c r="F7633" s="7" t="s">
        <v>42</v>
      </c>
      <c r="G7633" s="7" t="s">
        <v>11</v>
      </c>
      <c r="H7633" s="13">
        <v>7.5</v>
      </c>
      <c r="I7633" s="13" t="str">
        <f>IF(G7633="Male",VLOOKUP(H7633,'Shoe size conversion table'!$B$6:$D$22,2),VLOOKUP(H7633,'Shoe size conversion table'!$J$6:$L$22,2))</f>
        <v>40-41</v>
      </c>
      <c r="J7633" s="13">
        <f>IF(G7633="Male",VLOOKUP(H7633,'Shoe size conversion table'!$B$6:$D$22,3),VLOOKUP(H7633,'Shoe size conversion table'!$J$6:$L$22,3))</f>
        <v>7</v>
      </c>
      <c r="K7633" s="11">
        <v>199</v>
      </c>
      <c r="L7633" s="12">
        <v>0.2</v>
      </c>
      <c r="M7633" s="7">
        <f t="shared" si="358"/>
        <v>2016</v>
      </c>
      <c r="N7633" s="7">
        <f t="shared" si="359"/>
        <v>1</v>
      </c>
      <c r="O7633" s="30">
        <f t="shared" si="360"/>
        <v>159.20000000000002</v>
      </c>
    </row>
    <row r="7634" spans="2:15" x14ac:dyDescent="0.2">
      <c r="B7634" s="13">
        <v>59223</v>
      </c>
      <c r="C7634" s="14">
        <v>42372.556111111131</v>
      </c>
      <c r="D7634" s="7" t="s">
        <v>7</v>
      </c>
      <c r="E7634" s="13">
        <v>2158</v>
      </c>
      <c r="F7634" s="7" t="s">
        <v>53</v>
      </c>
      <c r="G7634" s="7" t="s">
        <v>11</v>
      </c>
      <c r="H7634" s="13">
        <v>8</v>
      </c>
      <c r="I7634" s="13">
        <f>IF(G7634="Male",VLOOKUP(H7634,'Shoe size conversion table'!$B$6:$D$22,2),VLOOKUP(H7634,'Shoe size conversion table'!$J$6:$L$22,2))</f>
        <v>41</v>
      </c>
      <c r="J7634" s="13">
        <f>IF(G7634="Male",VLOOKUP(H7634,'Shoe size conversion table'!$B$6:$D$22,3),VLOOKUP(H7634,'Shoe size conversion table'!$J$6:$L$22,3))</f>
        <v>7.5</v>
      </c>
      <c r="K7634" s="11">
        <v>159</v>
      </c>
      <c r="L7634" s="12">
        <v>0</v>
      </c>
      <c r="M7634" s="7">
        <f t="shared" si="358"/>
        <v>2016</v>
      </c>
      <c r="N7634" s="7">
        <f t="shared" si="359"/>
        <v>1</v>
      </c>
      <c r="O7634" s="30">
        <f t="shared" si="360"/>
        <v>159</v>
      </c>
    </row>
    <row r="7635" spans="2:15" x14ac:dyDescent="0.2">
      <c r="B7635" s="13">
        <v>59224</v>
      </c>
      <c r="C7635" s="14">
        <v>42372.576111111135</v>
      </c>
      <c r="D7635" s="7" t="s">
        <v>9</v>
      </c>
      <c r="E7635" s="13">
        <v>2230</v>
      </c>
      <c r="F7635" s="7" t="s">
        <v>61</v>
      </c>
      <c r="G7635" s="7" t="s">
        <v>11</v>
      </c>
      <c r="H7635" s="13">
        <v>10.5</v>
      </c>
      <c r="I7635" s="13" t="str">
        <f>IF(G7635="Male",VLOOKUP(H7635,'Shoe size conversion table'!$B$6:$D$22,2),VLOOKUP(H7635,'Shoe size conversion table'!$J$6:$L$22,2))</f>
        <v>43-44</v>
      </c>
      <c r="J7635" s="13">
        <f>IF(G7635="Male",VLOOKUP(H7635,'Shoe size conversion table'!$B$6:$D$22,3),VLOOKUP(H7635,'Shoe size conversion table'!$J$6:$L$22,3))</f>
        <v>10</v>
      </c>
      <c r="K7635" s="11">
        <v>139</v>
      </c>
      <c r="L7635" s="12">
        <v>0.2</v>
      </c>
      <c r="M7635" s="7">
        <f t="shared" si="358"/>
        <v>2016</v>
      </c>
      <c r="N7635" s="7">
        <f t="shared" si="359"/>
        <v>1</v>
      </c>
      <c r="O7635" s="30">
        <f t="shared" si="360"/>
        <v>111.2</v>
      </c>
    </row>
    <row r="7636" spans="2:15" x14ac:dyDescent="0.2">
      <c r="B7636" s="13">
        <v>59225</v>
      </c>
      <c r="C7636" s="14">
        <v>42372.57611111131</v>
      </c>
      <c r="D7636" s="7" t="s">
        <v>7</v>
      </c>
      <c r="E7636" s="13">
        <v>2236</v>
      </c>
      <c r="F7636" s="7" t="s">
        <v>49</v>
      </c>
      <c r="G7636" s="7" t="s">
        <v>11</v>
      </c>
      <c r="H7636" s="13">
        <v>8</v>
      </c>
      <c r="I7636" s="13">
        <f>IF(G7636="Male",VLOOKUP(H7636,'Shoe size conversion table'!$B$6:$D$22,2),VLOOKUP(H7636,'Shoe size conversion table'!$J$6:$L$22,2))</f>
        <v>41</v>
      </c>
      <c r="J7636" s="13">
        <f>IF(G7636="Male",VLOOKUP(H7636,'Shoe size conversion table'!$B$6:$D$22,3),VLOOKUP(H7636,'Shoe size conversion table'!$J$6:$L$22,3))</f>
        <v>7.5</v>
      </c>
      <c r="K7636" s="11">
        <v>129</v>
      </c>
      <c r="L7636" s="12">
        <v>0</v>
      </c>
      <c r="M7636" s="7">
        <f t="shared" si="358"/>
        <v>2016</v>
      </c>
      <c r="N7636" s="7">
        <f t="shared" si="359"/>
        <v>1</v>
      </c>
      <c r="O7636" s="30">
        <f t="shared" si="360"/>
        <v>129</v>
      </c>
    </row>
    <row r="7637" spans="2:15" x14ac:dyDescent="0.2">
      <c r="B7637" s="13">
        <v>59226</v>
      </c>
      <c r="C7637" s="14">
        <v>42372.706111111132</v>
      </c>
      <c r="D7637" s="7" t="s">
        <v>7</v>
      </c>
      <c r="E7637" s="13">
        <v>2207</v>
      </c>
      <c r="F7637" s="7" t="s">
        <v>50</v>
      </c>
      <c r="G7637" s="7" t="s">
        <v>11</v>
      </c>
      <c r="H7637" s="13">
        <v>14</v>
      </c>
      <c r="I7637" s="13">
        <f>IF(G7637="Male",VLOOKUP(H7637,'Shoe size conversion table'!$B$6:$D$22,2),VLOOKUP(H7637,'Shoe size conversion table'!$J$6:$L$22,2))</f>
        <v>47</v>
      </c>
      <c r="J7637" s="13">
        <f>IF(G7637="Male",VLOOKUP(H7637,'Shoe size conversion table'!$B$6:$D$22,3),VLOOKUP(H7637,'Shoe size conversion table'!$J$6:$L$22,3))</f>
        <v>13.5</v>
      </c>
      <c r="K7637" s="11">
        <v>169</v>
      </c>
      <c r="L7637" s="12">
        <v>0</v>
      </c>
      <c r="M7637" s="7">
        <f t="shared" si="358"/>
        <v>2016</v>
      </c>
      <c r="N7637" s="7">
        <f t="shared" si="359"/>
        <v>1</v>
      </c>
      <c r="O7637" s="30">
        <f t="shared" si="360"/>
        <v>169</v>
      </c>
    </row>
    <row r="7638" spans="2:15" x14ac:dyDescent="0.2">
      <c r="B7638" s="13">
        <v>59226</v>
      </c>
      <c r="C7638" s="14">
        <v>42372.706111111132</v>
      </c>
      <c r="D7638" s="7" t="s">
        <v>7</v>
      </c>
      <c r="E7638" s="13">
        <v>2198</v>
      </c>
      <c r="F7638" s="7" t="s">
        <v>49</v>
      </c>
      <c r="G7638" s="7" t="s">
        <v>12</v>
      </c>
      <c r="H7638" s="13">
        <v>11</v>
      </c>
      <c r="I7638" s="13" t="str">
        <f>IF(G7638="Male",VLOOKUP(H7638,'Shoe size conversion table'!$B$6:$D$22,2),VLOOKUP(H7638,'Shoe size conversion table'!$J$6:$L$22,2))</f>
        <v>41-42</v>
      </c>
      <c r="J7638" s="13">
        <f>IF(G7638="Male",VLOOKUP(H7638,'Shoe size conversion table'!$B$6:$D$22,3),VLOOKUP(H7638,'Shoe size conversion table'!$J$6:$L$22,3))</f>
        <v>9</v>
      </c>
      <c r="K7638" s="11">
        <v>129</v>
      </c>
      <c r="L7638" s="12">
        <v>0.3</v>
      </c>
      <c r="M7638" s="7">
        <f t="shared" si="358"/>
        <v>2016</v>
      </c>
      <c r="N7638" s="7">
        <f t="shared" si="359"/>
        <v>1</v>
      </c>
      <c r="O7638" s="30">
        <f t="shared" si="360"/>
        <v>90.3</v>
      </c>
    </row>
    <row r="7639" spans="2:15" x14ac:dyDescent="0.2">
      <c r="B7639" s="13">
        <v>59227</v>
      </c>
      <c r="C7639" s="14">
        <v>42372.976111111137</v>
      </c>
      <c r="D7639" s="7" t="s">
        <v>10</v>
      </c>
      <c r="E7639" s="13">
        <v>2208</v>
      </c>
      <c r="F7639" s="7" t="s">
        <v>34</v>
      </c>
      <c r="G7639" s="7" t="s">
        <v>11</v>
      </c>
      <c r="H7639" s="13">
        <v>11</v>
      </c>
      <c r="I7639" s="13">
        <f>IF(G7639="Male",VLOOKUP(H7639,'Shoe size conversion table'!$B$6:$D$22,2),VLOOKUP(H7639,'Shoe size conversion table'!$J$6:$L$22,2))</f>
        <v>44</v>
      </c>
      <c r="J7639" s="13">
        <f>IF(G7639="Male",VLOOKUP(H7639,'Shoe size conversion table'!$B$6:$D$22,3),VLOOKUP(H7639,'Shoe size conversion table'!$J$6:$L$22,3))</f>
        <v>10.5</v>
      </c>
      <c r="K7639" s="11">
        <v>199</v>
      </c>
      <c r="L7639" s="12">
        <v>0.3</v>
      </c>
      <c r="M7639" s="7">
        <f t="shared" si="358"/>
        <v>2016</v>
      </c>
      <c r="N7639" s="7">
        <f t="shared" si="359"/>
        <v>1</v>
      </c>
      <c r="O7639" s="30">
        <f t="shared" si="360"/>
        <v>139.29999999999998</v>
      </c>
    </row>
    <row r="7640" spans="2:15" x14ac:dyDescent="0.2">
      <c r="B7640" s="13">
        <v>59228</v>
      </c>
      <c r="C7640" s="14">
        <v>42373.026111111132</v>
      </c>
      <c r="D7640" s="7" t="s">
        <v>7</v>
      </c>
      <c r="E7640" s="13">
        <v>2186</v>
      </c>
      <c r="F7640" s="7" t="s">
        <v>47</v>
      </c>
      <c r="G7640" s="7" t="s">
        <v>11</v>
      </c>
      <c r="H7640" s="13">
        <v>10.5</v>
      </c>
      <c r="I7640" s="13" t="str">
        <f>IF(G7640="Male",VLOOKUP(H7640,'Shoe size conversion table'!$B$6:$D$22,2),VLOOKUP(H7640,'Shoe size conversion table'!$J$6:$L$22,2))</f>
        <v>43-44</v>
      </c>
      <c r="J7640" s="13">
        <f>IF(G7640="Male",VLOOKUP(H7640,'Shoe size conversion table'!$B$6:$D$22,3),VLOOKUP(H7640,'Shoe size conversion table'!$J$6:$L$22,3))</f>
        <v>10</v>
      </c>
      <c r="K7640" s="11">
        <v>159</v>
      </c>
      <c r="L7640" s="12">
        <v>0</v>
      </c>
      <c r="M7640" s="7">
        <f t="shared" si="358"/>
        <v>2016</v>
      </c>
      <c r="N7640" s="7">
        <f t="shared" si="359"/>
        <v>1</v>
      </c>
      <c r="O7640" s="30">
        <f t="shared" si="360"/>
        <v>159</v>
      </c>
    </row>
    <row r="7641" spans="2:15" x14ac:dyDescent="0.2">
      <c r="B7641" s="13">
        <v>59229</v>
      </c>
      <c r="C7641" s="14">
        <v>42373.086111111261</v>
      </c>
      <c r="D7641" s="7" t="s">
        <v>10</v>
      </c>
      <c r="E7641" s="13">
        <v>2173</v>
      </c>
      <c r="F7641" s="7" t="s">
        <v>35</v>
      </c>
      <c r="G7641" s="7" t="s">
        <v>12</v>
      </c>
      <c r="H7641" s="13">
        <v>8</v>
      </c>
      <c r="I7641" s="13" t="str">
        <f>IF(G7641="Male",VLOOKUP(H7641,'Shoe size conversion table'!$B$6:$D$22,2),VLOOKUP(H7641,'Shoe size conversion table'!$J$6:$L$22,2))</f>
        <v>38-39</v>
      </c>
      <c r="J7641" s="13">
        <f>IF(G7641="Male",VLOOKUP(H7641,'Shoe size conversion table'!$B$6:$D$22,3),VLOOKUP(H7641,'Shoe size conversion table'!$J$6:$L$22,3))</f>
        <v>6</v>
      </c>
      <c r="K7641" s="11">
        <v>189</v>
      </c>
      <c r="L7641" s="12">
        <v>0</v>
      </c>
      <c r="M7641" s="7">
        <f t="shared" si="358"/>
        <v>2016</v>
      </c>
      <c r="N7641" s="7">
        <f t="shared" si="359"/>
        <v>1</v>
      </c>
      <c r="O7641" s="30">
        <f t="shared" si="360"/>
        <v>189</v>
      </c>
    </row>
    <row r="7642" spans="2:15" x14ac:dyDescent="0.2">
      <c r="B7642" s="13">
        <v>59230</v>
      </c>
      <c r="C7642" s="14">
        <v>42373.086111111261</v>
      </c>
      <c r="D7642" s="7" t="s">
        <v>7</v>
      </c>
      <c r="E7642" s="13">
        <v>2173</v>
      </c>
      <c r="F7642" s="7" t="s">
        <v>44</v>
      </c>
      <c r="G7642" s="7" t="s">
        <v>11</v>
      </c>
      <c r="H7642" s="13">
        <v>10.5</v>
      </c>
      <c r="I7642" s="13" t="str">
        <f>IF(G7642="Male",VLOOKUP(H7642,'Shoe size conversion table'!$B$6:$D$22,2),VLOOKUP(H7642,'Shoe size conversion table'!$J$6:$L$22,2))</f>
        <v>43-44</v>
      </c>
      <c r="J7642" s="13">
        <f>IF(G7642="Male",VLOOKUP(H7642,'Shoe size conversion table'!$B$6:$D$22,3),VLOOKUP(H7642,'Shoe size conversion table'!$J$6:$L$22,3))</f>
        <v>10</v>
      </c>
      <c r="K7642" s="11">
        <v>169</v>
      </c>
      <c r="L7642" s="12">
        <v>0.3</v>
      </c>
      <c r="M7642" s="7">
        <f t="shared" si="358"/>
        <v>2016</v>
      </c>
      <c r="N7642" s="7">
        <f t="shared" si="359"/>
        <v>1</v>
      </c>
      <c r="O7642" s="30">
        <f t="shared" si="360"/>
        <v>118.3</v>
      </c>
    </row>
    <row r="7643" spans="2:15" x14ac:dyDescent="0.2">
      <c r="B7643" s="13">
        <v>59231</v>
      </c>
      <c r="C7643" s="14">
        <v>42373.166111111132</v>
      </c>
      <c r="D7643" s="7" t="s">
        <v>8</v>
      </c>
      <c r="E7643" s="13">
        <v>2191</v>
      </c>
      <c r="F7643" s="7" t="s">
        <v>37</v>
      </c>
      <c r="G7643" s="7" t="s">
        <v>12</v>
      </c>
      <c r="H7643" s="13">
        <v>7</v>
      </c>
      <c r="I7643" s="13" t="str">
        <f>IF(G7643="Male",VLOOKUP(H7643,'Shoe size conversion table'!$B$6:$D$22,2),VLOOKUP(H7643,'Shoe size conversion table'!$J$6:$L$22,2))</f>
        <v>37-38</v>
      </c>
      <c r="J7643" s="13">
        <f>IF(G7643="Male",VLOOKUP(H7643,'Shoe size conversion table'!$B$6:$D$22,3),VLOOKUP(H7643,'Shoe size conversion table'!$J$6:$L$22,3))</f>
        <v>5</v>
      </c>
      <c r="K7643" s="11">
        <v>169</v>
      </c>
      <c r="L7643" s="12">
        <v>0.2</v>
      </c>
      <c r="M7643" s="7">
        <f t="shared" si="358"/>
        <v>2016</v>
      </c>
      <c r="N7643" s="7">
        <f t="shared" si="359"/>
        <v>1</v>
      </c>
      <c r="O7643" s="30">
        <f t="shared" si="360"/>
        <v>135.20000000000002</v>
      </c>
    </row>
    <row r="7644" spans="2:15" x14ac:dyDescent="0.2">
      <c r="B7644" s="13">
        <v>59232</v>
      </c>
      <c r="C7644" s="14">
        <v>42373.186111111136</v>
      </c>
      <c r="D7644" s="7" t="s">
        <v>9</v>
      </c>
      <c r="E7644" s="13">
        <v>2229</v>
      </c>
      <c r="F7644" s="7" t="s">
        <v>61</v>
      </c>
      <c r="G7644" s="7" t="s">
        <v>12</v>
      </c>
      <c r="H7644" s="13">
        <v>4.5</v>
      </c>
      <c r="I7644" s="13">
        <f>IF(G7644="Male",VLOOKUP(H7644,'Shoe size conversion table'!$B$6:$D$22,2),VLOOKUP(H7644,'Shoe size conversion table'!$J$6:$L$22,2))</f>
        <v>35</v>
      </c>
      <c r="J7644" s="13">
        <f>IF(G7644="Male",VLOOKUP(H7644,'Shoe size conversion table'!$B$6:$D$22,3),VLOOKUP(H7644,'Shoe size conversion table'!$J$6:$L$22,3))</f>
        <v>2.5</v>
      </c>
      <c r="K7644" s="11">
        <v>139</v>
      </c>
      <c r="L7644" s="12">
        <v>0.2</v>
      </c>
      <c r="M7644" s="7">
        <f t="shared" si="358"/>
        <v>2016</v>
      </c>
      <c r="N7644" s="7">
        <f t="shared" si="359"/>
        <v>1</v>
      </c>
      <c r="O7644" s="30">
        <f t="shared" si="360"/>
        <v>111.2</v>
      </c>
    </row>
    <row r="7645" spans="2:15" x14ac:dyDescent="0.2">
      <c r="B7645" s="13">
        <v>59232</v>
      </c>
      <c r="C7645" s="14">
        <v>42373.186111111136</v>
      </c>
      <c r="D7645" s="7" t="s">
        <v>9</v>
      </c>
      <c r="E7645" s="13">
        <v>2209</v>
      </c>
      <c r="F7645" s="7" t="s">
        <v>60</v>
      </c>
      <c r="G7645" s="7" t="s">
        <v>12</v>
      </c>
      <c r="H7645" s="13">
        <v>5</v>
      </c>
      <c r="I7645" s="13" t="str">
        <f>IF(G7645="Male",VLOOKUP(H7645,'Shoe size conversion table'!$B$6:$D$22,2),VLOOKUP(H7645,'Shoe size conversion table'!$J$6:$L$22,2))</f>
        <v>35-36</v>
      </c>
      <c r="J7645" s="13">
        <f>IF(G7645="Male",VLOOKUP(H7645,'Shoe size conversion table'!$B$6:$D$22,3),VLOOKUP(H7645,'Shoe size conversion table'!$J$6:$L$22,3))</f>
        <v>3</v>
      </c>
      <c r="K7645" s="11">
        <v>129</v>
      </c>
      <c r="L7645" s="12">
        <v>0.3</v>
      </c>
      <c r="M7645" s="7">
        <f t="shared" si="358"/>
        <v>2016</v>
      </c>
      <c r="N7645" s="7">
        <f t="shared" si="359"/>
        <v>1</v>
      </c>
      <c r="O7645" s="30">
        <f t="shared" si="360"/>
        <v>90.3</v>
      </c>
    </row>
    <row r="7646" spans="2:15" x14ac:dyDescent="0.2">
      <c r="B7646" s="13">
        <v>59233</v>
      </c>
      <c r="C7646" s="14">
        <v>42373.226111111137</v>
      </c>
      <c r="D7646" s="7" t="s">
        <v>10</v>
      </c>
      <c r="E7646" s="13">
        <v>2228</v>
      </c>
      <c r="F7646" s="7" t="s">
        <v>35</v>
      </c>
      <c r="G7646" s="7" t="s">
        <v>12</v>
      </c>
      <c r="H7646" s="13">
        <v>7.5</v>
      </c>
      <c r="I7646" s="13">
        <f>IF(G7646="Male",VLOOKUP(H7646,'Shoe size conversion table'!$B$6:$D$22,2),VLOOKUP(H7646,'Shoe size conversion table'!$J$6:$L$22,2))</f>
        <v>38</v>
      </c>
      <c r="J7646" s="13">
        <f>IF(G7646="Male",VLOOKUP(H7646,'Shoe size conversion table'!$B$6:$D$22,3),VLOOKUP(H7646,'Shoe size conversion table'!$J$6:$L$22,3))</f>
        <v>5.5</v>
      </c>
      <c r="K7646" s="11">
        <v>129</v>
      </c>
      <c r="L7646" s="12">
        <v>0.1</v>
      </c>
      <c r="M7646" s="7">
        <f t="shared" si="358"/>
        <v>2016</v>
      </c>
      <c r="N7646" s="7">
        <f t="shared" si="359"/>
        <v>1</v>
      </c>
      <c r="O7646" s="30">
        <f t="shared" si="360"/>
        <v>116.10000000000001</v>
      </c>
    </row>
    <row r="7647" spans="2:15" x14ac:dyDescent="0.2">
      <c r="B7647" s="13">
        <v>59234</v>
      </c>
      <c r="C7647" s="14">
        <v>42373.316111111133</v>
      </c>
      <c r="D7647" s="7" t="s">
        <v>8</v>
      </c>
      <c r="E7647" s="13">
        <v>2190</v>
      </c>
      <c r="F7647" s="7" t="s">
        <v>38</v>
      </c>
      <c r="G7647" s="7" t="s">
        <v>11</v>
      </c>
      <c r="H7647" s="13">
        <v>9</v>
      </c>
      <c r="I7647" s="13">
        <f>IF(G7647="Male",VLOOKUP(H7647,'Shoe size conversion table'!$B$6:$D$22,2),VLOOKUP(H7647,'Shoe size conversion table'!$J$6:$L$22,2))</f>
        <v>42</v>
      </c>
      <c r="J7647" s="13">
        <f>IF(G7647="Male",VLOOKUP(H7647,'Shoe size conversion table'!$B$6:$D$22,3),VLOOKUP(H7647,'Shoe size conversion table'!$J$6:$L$22,3))</f>
        <v>8.5</v>
      </c>
      <c r="K7647" s="11">
        <v>199</v>
      </c>
      <c r="L7647" s="12">
        <v>0</v>
      </c>
      <c r="M7647" s="7">
        <f t="shared" si="358"/>
        <v>2016</v>
      </c>
      <c r="N7647" s="7">
        <f t="shared" si="359"/>
        <v>1</v>
      </c>
      <c r="O7647" s="30">
        <f t="shared" si="360"/>
        <v>199</v>
      </c>
    </row>
    <row r="7648" spans="2:15" x14ac:dyDescent="0.2">
      <c r="B7648" s="13">
        <v>59235</v>
      </c>
      <c r="C7648" s="14">
        <v>42373.326111111302</v>
      </c>
      <c r="D7648" s="7" t="s">
        <v>8</v>
      </c>
      <c r="E7648" s="13">
        <v>2227</v>
      </c>
      <c r="F7648" s="7" t="s">
        <v>38</v>
      </c>
      <c r="G7648" s="7" t="s">
        <v>12</v>
      </c>
      <c r="H7648" s="13">
        <v>7.5</v>
      </c>
      <c r="I7648" s="13">
        <f>IF(G7648="Male",VLOOKUP(H7648,'Shoe size conversion table'!$B$6:$D$22,2),VLOOKUP(H7648,'Shoe size conversion table'!$J$6:$L$22,2))</f>
        <v>38</v>
      </c>
      <c r="J7648" s="13">
        <f>IF(G7648="Male",VLOOKUP(H7648,'Shoe size conversion table'!$B$6:$D$22,3),VLOOKUP(H7648,'Shoe size conversion table'!$J$6:$L$22,3))</f>
        <v>5.5</v>
      </c>
      <c r="K7648" s="11">
        <v>149</v>
      </c>
      <c r="L7648" s="12">
        <v>0</v>
      </c>
      <c r="M7648" s="7">
        <f t="shared" si="358"/>
        <v>2016</v>
      </c>
      <c r="N7648" s="7">
        <f t="shared" si="359"/>
        <v>1</v>
      </c>
      <c r="O7648" s="30">
        <f t="shared" si="360"/>
        <v>149</v>
      </c>
    </row>
    <row r="7649" spans="2:15" x14ac:dyDescent="0.2">
      <c r="B7649" s="13">
        <v>59236</v>
      </c>
      <c r="C7649" s="14">
        <v>42373.346111111307</v>
      </c>
      <c r="D7649" s="7" t="s">
        <v>10</v>
      </c>
      <c r="E7649" s="13">
        <v>2229</v>
      </c>
      <c r="F7649" s="7" t="s">
        <v>34</v>
      </c>
      <c r="G7649" s="7" t="s">
        <v>12</v>
      </c>
      <c r="H7649" s="13">
        <v>6.5</v>
      </c>
      <c r="I7649" s="13">
        <f>IF(G7649="Male",VLOOKUP(H7649,'Shoe size conversion table'!$B$6:$D$22,2),VLOOKUP(H7649,'Shoe size conversion table'!$J$6:$L$22,2))</f>
        <v>37</v>
      </c>
      <c r="J7649" s="13">
        <f>IF(G7649="Male",VLOOKUP(H7649,'Shoe size conversion table'!$B$6:$D$22,3),VLOOKUP(H7649,'Shoe size conversion table'!$J$6:$L$22,3))</f>
        <v>4.5</v>
      </c>
      <c r="K7649" s="11">
        <v>149</v>
      </c>
      <c r="L7649" s="12">
        <v>0.5</v>
      </c>
      <c r="M7649" s="7">
        <f t="shared" si="358"/>
        <v>2016</v>
      </c>
      <c r="N7649" s="7">
        <f t="shared" si="359"/>
        <v>1</v>
      </c>
      <c r="O7649" s="30">
        <f t="shared" si="360"/>
        <v>74.5</v>
      </c>
    </row>
    <row r="7650" spans="2:15" x14ac:dyDescent="0.2">
      <c r="B7650" s="13">
        <v>59237</v>
      </c>
      <c r="C7650" s="14">
        <v>42373.446111111312</v>
      </c>
      <c r="D7650" s="7" t="s">
        <v>7</v>
      </c>
      <c r="E7650" s="13">
        <v>2181</v>
      </c>
      <c r="F7650" s="7" t="s">
        <v>50</v>
      </c>
      <c r="G7650" s="7" t="s">
        <v>12</v>
      </c>
      <c r="H7650" s="13">
        <v>9</v>
      </c>
      <c r="I7650" s="13" t="str">
        <f>IF(G7650="Male",VLOOKUP(H7650,'Shoe size conversion table'!$B$6:$D$22,2),VLOOKUP(H7650,'Shoe size conversion table'!$J$6:$L$22,2))</f>
        <v>39-40</v>
      </c>
      <c r="J7650" s="13">
        <f>IF(G7650="Male",VLOOKUP(H7650,'Shoe size conversion table'!$B$6:$D$22,3),VLOOKUP(H7650,'Shoe size conversion table'!$J$6:$L$22,3))</f>
        <v>7</v>
      </c>
      <c r="K7650" s="11">
        <v>129</v>
      </c>
      <c r="L7650" s="12">
        <v>0</v>
      </c>
      <c r="M7650" s="7">
        <f t="shared" si="358"/>
        <v>2016</v>
      </c>
      <c r="N7650" s="7">
        <f t="shared" si="359"/>
        <v>1</v>
      </c>
      <c r="O7650" s="30">
        <f t="shared" si="360"/>
        <v>129</v>
      </c>
    </row>
    <row r="7651" spans="2:15" x14ac:dyDescent="0.2">
      <c r="B7651" s="13">
        <v>59238</v>
      </c>
      <c r="C7651" s="14">
        <v>42373.556111111131</v>
      </c>
      <c r="D7651" s="7" t="s">
        <v>7</v>
      </c>
      <c r="E7651" s="13">
        <v>2148</v>
      </c>
      <c r="F7651" s="7" t="s">
        <v>48</v>
      </c>
      <c r="G7651" s="7" t="s">
        <v>12</v>
      </c>
      <c r="H7651" s="13">
        <v>11</v>
      </c>
      <c r="I7651" s="13" t="str">
        <f>IF(G7651="Male",VLOOKUP(H7651,'Shoe size conversion table'!$B$6:$D$22,2),VLOOKUP(H7651,'Shoe size conversion table'!$J$6:$L$22,2))</f>
        <v>41-42</v>
      </c>
      <c r="J7651" s="13">
        <f>IF(G7651="Male",VLOOKUP(H7651,'Shoe size conversion table'!$B$6:$D$22,3),VLOOKUP(H7651,'Shoe size conversion table'!$J$6:$L$22,3))</f>
        <v>9</v>
      </c>
      <c r="K7651" s="11">
        <v>139</v>
      </c>
      <c r="L7651" s="12">
        <v>0.2</v>
      </c>
      <c r="M7651" s="7">
        <f t="shared" si="358"/>
        <v>2016</v>
      </c>
      <c r="N7651" s="7">
        <f t="shared" si="359"/>
        <v>1</v>
      </c>
      <c r="O7651" s="30">
        <f t="shared" si="360"/>
        <v>111.2</v>
      </c>
    </row>
    <row r="7652" spans="2:15" x14ac:dyDescent="0.2">
      <c r="B7652" s="13">
        <v>59239</v>
      </c>
      <c r="C7652" s="14">
        <v>42373.57611111131</v>
      </c>
      <c r="D7652" s="7" t="s">
        <v>10</v>
      </c>
      <c r="E7652" s="13">
        <v>2239</v>
      </c>
      <c r="F7652" s="7" t="s">
        <v>34</v>
      </c>
      <c r="G7652" s="7" t="s">
        <v>12</v>
      </c>
      <c r="H7652" s="13">
        <v>8.5</v>
      </c>
      <c r="I7652" s="13">
        <f>IF(G7652="Male",VLOOKUP(H7652,'Shoe size conversion table'!$B$6:$D$22,2),VLOOKUP(H7652,'Shoe size conversion table'!$J$6:$L$22,2))</f>
        <v>39</v>
      </c>
      <c r="J7652" s="13">
        <f>IF(G7652="Male",VLOOKUP(H7652,'Shoe size conversion table'!$B$6:$D$22,3),VLOOKUP(H7652,'Shoe size conversion table'!$J$6:$L$22,3))</f>
        <v>6.5</v>
      </c>
      <c r="K7652" s="11">
        <v>189</v>
      </c>
      <c r="L7652" s="12">
        <v>0</v>
      </c>
      <c r="M7652" s="7">
        <f t="shared" si="358"/>
        <v>2016</v>
      </c>
      <c r="N7652" s="7">
        <f t="shared" si="359"/>
        <v>1</v>
      </c>
      <c r="O7652" s="30">
        <f t="shared" si="360"/>
        <v>189</v>
      </c>
    </row>
    <row r="7653" spans="2:15" x14ac:dyDescent="0.2">
      <c r="B7653" s="13">
        <v>59240</v>
      </c>
      <c r="C7653" s="14">
        <v>42373.706111111132</v>
      </c>
      <c r="D7653" s="7" t="s">
        <v>7</v>
      </c>
      <c r="E7653" s="13">
        <v>2168</v>
      </c>
      <c r="F7653" s="7" t="s">
        <v>50</v>
      </c>
      <c r="G7653" s="7" t="s">
        <v>12</v>
      </c>
      <c r="H7653" s="13">
        <v>10.5</v>
      </c>
      <c r="I7653" s="13">
        <f>IF(G7653="Male",VLOOKUP(H7653,'Shoe size conversion table'!$B$6:$D$22,2),VLOOKUP(H7653,'Shoe size conversion table'!$J$6:$L$22,2))</f>
        <v>41</v>
      </c>
      <c r="J7653" s="13">
        <f>IF(G7653="Male",VLOOKUP(H7653,'Shoe size conversion table'!$B$6:$D$22,3),VLOOKUP(H7653,'Shoe size conversion table'!$J$6:$L$22,3))</f>
        <v>8.5</v>
      </c>
      <c r="K7653" s="11">
        <v>199</v>
      </c>
      <c r="L7653" s="12">
        <v>0</v>
      </c>
      <c r="M7653" s="7">
        <f t="shared" si="358"/>
        <v>2016</v>
      </c>
      <c r="N7653" s="7">
        <f t="shared" si="359"/>
        <v>1</v>
      </c>
      <c r="O7653" s="30">
        <f t="shared" si="360"/>
        <v>199</v>
      </c>
    </row>
    <row r="7654" spans="2:15" x14ac:dyDescent="0.2">
      <c r="B7654" s="13">
        <v>59240</v>
      </c>
      <c r="C7654" s="14">
        <v>42373.706111111132</v>
      </c>
      <c r="D7654" s="7" t="s">
        <v>7</v>
      </c>
      <c r="E7654" s="13">
        <v>2211</v>
      </c>
      <c r="F7654" s="7" t="s">
        <v>45</v>
      </c>
      <c r="G7654" s="7" t="s">
        <v>11</v>
      </c>
      <c r="H7654" s="13">
        <v>14</v>
      </c>
      <c r="I7654" s="13">
        <f>IF(G7654="Male",VLOOKUP(H7654,'Shoe size conversion table'!$B$6:$D$22,2),VLOOKUP(H7654,'Shoe size conversion table'!$J$6:$L$22,2))</f>
        <v>47</v>
      </c>
      <c r="J7654" s="13">
        <f>IF(G7654="Male",VLOOKUP(H7654,'Shoe size conversion table'!$B$6:$D$22,3),VLOOKUP(H7654,'Shoe size conversion table'!$J$6:$L$22,3))</f>
        <v>13.5</v>
      </c>
      <c r="K7654" s="11">
        <v>169</v>
      </c>
      <c r="L7654" s="12">
        <v>0.3</v>
      </c>
      <c r="M7654" s="7">
        <f t="shared" si="358"/>
        <v>2016</v>
      </c>
      <c r="N7654" s="7">
        <f t="shared" si="359"/>
        <v>1</v>
      </c>
      <c r="O7654" s="30">
        <f t="shared" si="360"/>
        <v>118.3</v>
      </c>
    </row>
    <row r="7655" spans="2:15" x14ac:dyDescent="0.2">
      <c r="B7655" s="13">
        <v>59241</v>
      </c>
      <c r="C7655" s="14">
        <v>42373.876111111131</v>
      </c>
      <c r="D7655" s="7" t="s">
        <v>7</v>
      </c>
      <c r="E7655" s="13">
        <v>2184</v>
      </c>
      <c r="F7655" s="7" t="s">
        <v>55</v>
      </c>
      <c r="G7655" s="7" t="s">
        <v>12</v>
      </c>
      <c r="H7655" s="13">
        <v>8</v>
      </c>
      <c r="I7655" s="13" t="str">
        <f>IF(G7655="Male",VLOOKUP(H7655,'Shoe size conversion table'!$B$6:$D$22,2),VLOOKUP(H7655,'Shoe size conversion table'!$J$6:$L$22,2))</f>
        <v>38-39</v>
      </c>
      <c r="J7655" s="13">
        <f>IF(G7655="Male",VLOOKUP(H7655,'Shoe size conversion table'!$B$6:$D$22,3),VLOOKUP(H7655,'Shoe size conversion table'!$J$6:$L$22,3))</f>
        <v>6</v>
      </c>
      <c r="K7655" s="11">
        <v>149</v>
      </c>
      <c r="L7655" s="12">
        <v>0</v>
      </c>
      <c r="M7655" s="7">
        <f t="shared" si="358"/>
        <v>2016</v>
      </c>
      <c r="N7655" s="7">
        <f t="shared" si="359"/>
        <v>1</v>
      </c>
      <c r="O7655" s="30">
        <f t="shared" si="360"/>
        <v>149</v>
      </c>
    </row>
    <row r="7656" spans="2:15" x14ac:dyDescent="0.2">
      <c r="B7656" s="13">
        <v>59242</v>
      </c>
      <c r="C7656" s="14">
        <v>42373.95611111114</v>
      </c>
      <c r="D7656" s="7" t="s">
        <v>7</v>
      </c>
      <c r="E7656" s="13">
        <v>2231</v>
      </c>
      <c r="F7656" s="7" t="s">
        <v>45</v>
      </c>
      <c r="G7656" s="7" t="s">
        <v>12</v>
      </c>
      <c r="H7656" s="13">
        <v>9</v>
      </c>
      <c r="I7656" s="13" t="str">
        <f>IF(G7656="Male",VLOOKUP(H7656,'Shoe size conversion table'!$B$6:$D$22,2),VLOOKUP(H7656,'Shoe size conversion table'!$J$6:$L$22,2))</f>
        <v>39-40</v>
      </c>
      <c r="J7656" s="13">
        <f>IF(G7656="Male",VLOOKUP(H7656,'Shoe size conversion table'!$B$6:$D$22,3),VLOOKUP(H7656,'Shoe size conversion table'!$J$6:$L$22,3))</f>
        <v>7</v>
      </c>
      <c r="K7656" s="11">
        <v>129</v>
      </c>
      <c r="L7656" s="12">
        <v>0.5</v>
      </c>
      <c r="M7656" s="7">
        <f t="shared" si="358"/>
        <v>2016</v>
      </c>
      <c r="N7656" s="7">
        <f t="shared" si="359"/>
        <v>1</v>
      </c>
      <c r="O7656" s="30">
        <f t="shared" si="360"/>
        <v>64.5</v>
      </c>
    </row>
    <row r="7657" spans="2:15" x14ac:dyDescent="0.2">
      <c r="B7657" s="13">
        <v>59243</v>
      </c>
      <c r="C7657" s="14">
        <v>42374.006111111266</v>
      </c>
      <c r="D7657" s="7" t="s">
        <v>7</v>
      </c>
      <c r="E7657" s="13">
        <v>2214</v>
      </c>
      <c r="F7657" s="7" t="s">
        <v>48</v>
      </c>
      <c r="G7657" s="7" t="s">
        <v>11</v>
      </c>
      <c r="H7657" s="13">
        <v>8.5</v>
      </c>
      <c r="I7657" s="13" t="str">
        <f>IF(G7657="Male",VLOOKUP(H7657,'Shoe size conversion table'!$B$6:$D$22,2),VLOOKUP(H7657,'Shoe size conversion table'!$J$6:$L$22,2))</f>
        <v>41-42</v>
      </c>
      <c r="J7657" s="13">
        <f>IF(G7657="Male",VLOOKUP(H7657,'Shoe size conversion table'!$B$6:$D$22,3),VLOOKUP(H7657,'Shoe size conversion table'!$J$6:$L$22,3))</f>
        <v>8</v>
      </c>
      <c r="K7657" s="11">
        <v>189</v>
      </c>
      <c r="L7657" s="12">
        <v>0.1</v>
      </c>
      <c r="M7657" s="7">
        <f t="shared" si="358"/>
        <v>2016</v>
      </c>
      <c r="N7657" s="7">
        <f t="shared" si="359"/>
        <v>1</v>
      </c>
      <c r="O7657" s="30">
        <f t="shared" si="360"/>
        <v>170.1</v>
      </c>
    </row>
    <row r="7658" spans="2:15" x14ac:dyDescent="0.2">
      <c r="B7658" s="13">
        <v>59244</v>
      </c>
      <c r="C7658" s="14">
        <v>42374.086111111261</v>
      </c>
      <c r="D7658" s="7" t="s">
        <v>10</v>
      </c>
      <c r="E7658" s="13">
        <v>2242</v>
      </c>
      <c r="F7658" s="7" t="s">
        <v>36</v>
      </c>
      <c r="G7658" s="7" t="s">
        <v>12</v>
      </c>
      <c r="H7658" s="13">
        <v>8</v>
      </c>
      <c r="I7658" s="13" t="str">
        <f>IF(G7658="Male",VLOOKUP(H7658,'Shoe size conversion table'!$B$6:$D$22,2),VLOOKUP(H7658,'Shoe size conversion table'!$J$6:$L$22,2))</f>
        <v>38-39</v>
      </c>
      <c r="J7658" s="13">
        <f>IF(G7658="Male",VLOOKUP(H7658,'Shoe size conversion table'!$B$6:$D$22,3),VLOOKUP(H7658,'Shoe size conversion table'!$J$6:$L$22,3))</f>
        <v>6</v>
      </c>
      <c r="K7658" s="11">
        <v>159</v>
      </c>
      <c r="L7658" s="12">
        <v>0</v>
      </c>
      <c r="M7658" s="7">
        <f t="shared" si="358"/>
        <v>2016</v>
      </c>
      <c r="N7658" s="7">
        <f t="shared" si="359"/>
        <v>1</v>
      </c>
      <c r="O7658" s="30">
        <f t="shared" si="360"/>
        <v>159</v>
      </c>
    </row>
    <row r="7659" spans="2:15" x14ac:dyDescent="0.2">
      <c r="B7659" s="13">
        <v>59245</v>
      </c>
      <c r="C7659" s="14">
        <v>42374.096111111299</v>
      </c>
      <c r="D7659" s="7" t="s">
        <v>10</v>
      </c>
      <c r="E7659" s="13">
        <v>2165</v>
      </c>
      <c r="F7659" s="7" t="s">
        <v>36</v>
      </c>
      <c r="G7659" s="7" t="s">
        <v>12</v>
      </c>
      <c r="H7659" s="13">
        <v>8.5</v>
      </c>
      <c r="I7659" s="13">
        <f>IF(G7659="Male",VLOOKUP(H7659,'Shoe size conversion table'!$B$6:$D$22,2),VLOOKUP(H7659,'Shoe size conversion table'!$J$6:$L$22,2))</f>
        <v>39</v>
      </c>
      <c r="J7659" s="13">
        <f>IF(G7659="Male",VLOOKUP(H7659,'Shoe size conversion table'!$B$6:$D$22,3),VLOOKUP(H7659,'Shoe size conversion table'!$J$6:$L$22,3))</f>
        <v>6.5</v>
      </c>
      <c r="K7659" s="11">
        <v>149</v>
      </c>
      <c r="L7659" s="12">
        <v>0</v>
      </c>
      <c r="M7659" s="7">
        <f t="shared" si="358"/>
        <v>2016</v>
      </c>
      <c r="N7659" s="7">
        <f t="shared" si="359"/>
        <v>1</v>
      </c>
      <c r="O7659" s="30">
        <f t="shared" si="360"/>
        <v>149</v>
      </c>
    </row>
    <row r="7660" spans="2:15" x14ac:dyDescent="0.2">
      <c r="B7660" s="13">
        <v>59246</v>
      </c>
      <c r="C7660" s="14">
        <v>42374.126111111131</v>
      </c>
      <c r="D7660" s="7" t="s">
        <v>10</v>
      </c>
      <c r="E7660" s="13">
        <v>2164</v>
      </c>
      <c r="F7660" s="7" t="s">
        <v>34</v>
      </c>
      <c r="G7660" s="7" t="s">
        <v>11</v>
      </c>
      <c r="H7660" s="13">
        <v>9.5</v>
      </c>
      <c r="I7660" s="13" t="str">
        <f>IF(G7660="Male",VLOOKUP(H7660,'Shoe size conversion table'!$B$6:$D$22,2),VLOOKUP(H7660,'Shoe size conversion table'!$J$6:$L$22,2))</f>
        <v>42-43</v>
      </c>
      <c r="J7660" s="13">
        <f>IF(G7660="Male",VLOOKUP(H7660,'Shoe size conversion table'!$B$6:$D$22,3),VLOOKUP(H7660,'Shoe size conversion table'!$J$6:$L$22,3))</f>
        <v>9</v>
      </c>
      <c r="K7660" s="11">
        <v>179</v>
      </c>
      <c r="L7660" s="12">
        <v>0.3</v>
      </c>
      <c r="M7660" s="7">
        <f t="shared" si="358"/>
        <v>2016</v>
      </c>
      <c r="N7660" s="7">
        <f t="shared" si="359"/>
        <v>1</v>
      </c>
      <c r="O7660" s="30">
        <f t="shared" si="360"/>
        <v>125.3</v>
      </c>
    </row>
    <row r="7661" spans="2:15" x14ac:dyDescent="0.2">
      <c r="B7661" s="13">
        <v>59247</v>
      </c>
      <c r="C7661" s="14">
        <v>42374.166111111132</v>
      </c>
      <c r="D7661" s="7" t="s">
        <v>8</v>
      </c>
      <c r="E7661" s="13">
        <v>2220</v>
      </c>
      <c r="F7661" s="7" t="s">
        <v>38</v>
      </c>
      <c r="G7661" s="7" t="s">
        <v>12</v>
      </c>
      <c r="H7661" s="13">
        <v>7</v>
      </c>
      <c r="I7661" s="13" t="str">
        <f>IF(G7661="Male",VLOOKUP(H7661,'Shoe size conversion table'!$B$6:$D$22,2),VLOOKUP(H7661,'Shoe size conversion table'!$J$6:$L$22,2))</f>
        <v>37-38</v>
      </c>
      <c r="J7661" s="13">
        <f>IF(G7661="Male",VLOOKUP(H7661,'Shoe size conversion table'!$B$6:$D$22,3),VLOOKUP(H7661,'Shoe size conversion table'!$J$6:$L$22,3))</f>
        <v>5</v>
      </c>
      <c r="K7661" s="11">
        <v>139</v>
      </c>
      <c r="L7661" s="12">
        <v>0</v>
      </c>
      <c r="M7661" s="7">
        <f t="shared" si="358"/>
        <v>2016</v>
      </c>
      <c r="N7661" s="7">
        <f t="shared" si="359"/>
        <v>1</v>
      </c>
      <c r="O7661" s="30">
        <f t="shared" si="360"/>
        <v>139</v>
      </c>
    </row>
    <row r="7662" spans="2:15" x14ac:dyDescent="0.2">
      <c r="B7662" s="13">
        <v>59248</v>
      </c>
      <c r="C7662" s="14">
        <v>42374.316111111133</v>
      </c>
      <c r="D7662" s="7" t="s">
        <v>8</v>
      </c>
      <c r="E7662" s="13">
        <v>2226</v>
      </c>
      <c r="F7662" s="7" t="s">
        <v>38</v>
      </c>
      <c r="G7662" s="7" t="s">
        <v>12</v>
      </c>
      <c r="H7662" s="13">
        <v>7.5</v>
      </c>
      <c r="I7662" s="13">
        <f>IF(G7662="Male",VLOOKUP(H7662,'Shoe size conversion table'!$B$6:$D$22,2),VLOOKUP(H7662,'Shoe size conversion table'!$J$6:$L$22,2))</f>
        <v>38</v>
      </c>
      <c r="J7662" s="13">
        <f>IF(G7662="Male",VLOOKUP(H7662,'Shoe size conversion table'!$B$6:$D$22,3),VLOOKUP(H7662,'Shoe size conversion table'!$J$6:$L$22,3))</f>
        <v>5.5</v>
      </c>
      <c r="K7662" s="11">
        <v>189</v>
      </c>
      <c r="L7662" s="12">
        <v>0.3</v>
      </c>
      <c r="M7662" s="7">
        <f t="shared" si="358"/>
        <v>2016</v>
      </c>
      <c r="N7662" s="7">
        <f t="shared" si="359"/>
        <v>1</v>
      </c>
      <c r="O7662" s="30">
        <f t="shared" si="360"/>
        <v>132.29999999999998</v>
      </c>
    </row>
    <row r="7663" spans="2:15" x14ac:dyDescent="0.2">
      <c r="B7663" s="13">
        <v>59249</v>
      </c>
      <c r="C7663" s="14">
        <v>42374.346111111307</v>
      </c>
      <c r="D7663" s="7" t="s">
        <v>8</v>
      </c>
      <c r="E7663" s="13">
        <v>2198</v>
      </c>
      <c r="F7663" s="7" t="s">
        <v>37</v>
      </c>
      <c r="G7663" s="7" t="s">
        <v>11</v>
      </c>
      <c r="H7663" s="13">
        <v>13</v>
      </c>
      <c r="I7663" s="13">
        <f>IF(G7663="Male",VLOOKUP(H7663,'Shoe size conversion table'!$B$6:$D$22,2),VLOOKUP(H7663,'Shoe size conversion table'!$J$6:$L$22,2))</f>
        <v>46</v>
      </c>
      <c r="J7663" s="13">
        <f>IF(G7663="Male",VLOOKUP(H7663,'Shoe size conversion table'!$B$6:$D$22,3),VLOOKUP(H7663,'Shoe size conversion table'!$J$6:$L$22,3))</f>
        <v>12.5</v>
      </c>
      <c r="K7663" s="11">
        <v>169</v>
      </c>
      <c r="L7663" s="12">
        <v>0</v>
      </c>
      <c r="M7663" s="7">
        <f t="shared" si="358"/>
        <v>2016</v>
      </c>
      <c r="N7663" s="7">
        <f t="shared" si="359"/>
        <v>1</v>
      </c>
      <c r="O7663" s="30">
        <f t="shared" si="360"/>
        <v>169</v>
      </c>
    </row>
    <row r="7664" spans="2:15" x14ac:dyDescent="0.2">
      <c r="B7664" s="13">
        <v>59250</v>
      </c>
      <c r="C7664" s="14">
        <v>42374.476111111268</v>
      </c>
      <c r="D7664" s="7" t="s">
        <v>7</v>
      </c>
      <c r="E7664" s="13">
        <v>2151</v>
      </c>
      <c r="F7664" s="7" t="s">
        <v>48</v>
      </c>
      <c r="G7664" s="7" t="s">
        <v>12</v>
      </c>
      <c r="H7664" s="13">
        <v>8</v>
      </c>
      <c r="I7664" s="13" t="str">
        <f>IF(G7664="Male",VLOOKUP(H7664,'Shoe size conversion table'!$B$6:$D$22,2),VLOOKUP(H7664,'Shoe size conversion table'!$J$6:$L$22,2))</f>
        <v>38-39</v>
      </c>
      <c r="J7664" s="13">
        <f>IF(G7664="Male",VLOOKUP(H7664,'Shoe size conversion table'!$B$6:$D$22,3),VLOOKUP(H7664,'Shoe size conversion table'!$J$6:$L$22,3))</f>
        <v>6</v>
      </c>
      <c r="K7664" s="11">
        <v>169</v>
      </c>
      <c r="L7664" s="12">
        <v>0.2</v>
      </c>
      <c r="M7664" s="7">
        <f t="shared" si="358"/>
        <v>2016</v>
      </c>
      <c r="N7664" s="7">
        <f t="shared" si="359"/>
        <v>1</v>
      </c>
      <c r="O7664" s="30">
        <f t="shared" si="360"/>
        <v>135.20000000000002</v>
      </c>
    </row>
    <row r="7665" spans="2:15" x14ac:dyDescent="0.2">
      <c r="B7665" s="13">
        <v>59251</v>
      </c>
      <c r="C7665" s="14">
        <v>42374.556111111131</v>
      </c>
      <c r="D7665" s="7" t="s">
        <v>7</v>
      </c>
      <c r="E7665" s="13">
        <v>2236</v>
      </c>
      <c r="F7665" s="7" t="s">
        <v>56</v>
      </c>
      <c r="G7665" s="7" t="s">
        <v>11</v>
      </c>
      <c r="H7665" s="13">
        <v>8.5</v>
      </c>
      <c r="I7665" s="13" t="str">
        <f>IF(G7665="Male",VLOOKUP(H7665,'Shoe size conversion table'!$B$6:$D$22,2),VLOOKUP(H7665,'Shoe size conversion table'!$J$6:$L$22,2))</f>
        <v>41-42</v>
      </c>
      <c r="J7665" s="13">
        <f>IF(G7665="Male",VLOOKUP(H7665,'Shoe size conversion table'!$B$6:$D$22,3),VLOOKUP(H7665,'Shoe size conversion table'!$J$6:$L$22,3))</f>
        <v>8</v>
      </c>
      <c r="K7665" s="11">
        <v>189</v>
      </c>
      <c r="L7665" s="12">
        <v>0.2</v>
      </c>
      <c r="M7665" s="7">
        <f t="shared" si="358"/>
        <v>2016</v>
      </c>
      <c r="N7665" s="7">
        <f t="shared" si="359"/>
        <v>1</v>
      </c>
      <c r="O7665" s="30">
        <f t="shared" si="360"/>
        <v>151.20000000000002</v>
      </c>
    </row>
    <row r="7666" spans="2:15" x14ac:dyDescent="0.2">
      <c r="B7666" s="13">
        <v>59252</v>
      </c>
      <c r="C7666" s="14">
        <v>42374.726111111304</v>
      </c>
      <c r="D7666" s="7" t="s">
        <v>10</v>
      </c>
      <c r="E7666" s="13">
        <v>2181</v>
      </c>
      <c r="F7666" s="7" t="s">
        <v>36</v>
      </c>
      <c r="G7666" s="7" t="s">
        <v>12</v>
      </c>
      <c r="H7666" s="13">
        <v>10</v>
      </c>
      <c r="I7666" s="13" t="str">
        <f>IF(G7666="Male",VLOOKUP(H7666,'Shoe size conversion table'!$B$6:$D$22,2),VLOOKUP(H7666,'Shoe size conversion table'!$J$6:$L$22,2))</f>
        <v>40-41</v>
      </c>
      <c r="J7666" s="13">
        <f>IF(G7666="Male",VLOOKUP(H7666,'Shoe size conversion table'!$B$6:$D$22,3),VLOOKUP(H7666,'Shoe size conversion table'!$J$6:$L$22,3))</f>
        <v>8</v>
      </c>
      <c r="K7666" s="11">
        <v>149</v>
      </c>
      <c r="L7666" s="12">
        <v>0</v>
      </c>
      <c r="M7666" s="7">
        <f t="shared" si="358"/>
        <v>2016</v>
      </c>
      <c r="N7666" s="7">
        <f t="shared" si="359"/>
        <v>1</v>
      </c>
      <c r="O7666" s="30">
        <f t="shared" si="360"/>
        <v>149</v>
      </c>
    </row>
    <row r="7667" spans="2:15" x14ac:dyDescent="0.2">
      <c r="B7667" s="13">
        <v>59253</v>
      </c>
      <c r="C7667" s="14">
        <v>42374.756111111128</v>
      </c>
      <c r="D7667" s="7" t="s">
        <v>9</v>
      </c>
      <c r="E7667" s="13">
        <v>2155</v>
      </c>
      <c r="F7667" s="7" t="s">
        <v>58</v>
      </c>
      <c r="G7667" s="7" t="s">
        <v>12</v>
      </c>
      <c r="H7667" s="13">
        <v>9</v>
      </c>
      <c r="I7667" s="13" t="str">
        <f>IF(G7667="Male",VLOOKUP(H7667,'Shoe size conversion table'!$B$6:$D$22,2),VLOOKUP(H7667,'Shoe size conversion table'!$J$6:$L$22,2))</f>
        <v>39-40</v>
      </c>
      <c r="J7667" s="13">
        <f>IF(G7667="Male",VLOOKUP(H7667,'Shoe size conversion table'!$B$6:$D$22,3),VLOOKUP(H7667,'Shoe size conversion table'!$J$6:$L$22,3))</f>
        <v>7</v>
      </c>
      <c r="K7667" s="11">
        <v>159</v>
      </c>
      <c r="L7667" s="12">
        <v>0.3</v>
      </c>
      <c r="M7667" s="7">
        <f t="shared" si="358"/>
        <v>2016</v>
      </c>
      <c r="N7667" s="7">
        <f t="shared" si="359"/>
        <v>1</v>
      </c>
      <c r="O7667" s="30">
        <f t="shared" si="360"/>
        <v>111.3</v>
      </c>
    </row>
    <row r="7668" spans="2:15" x14ac:dyDescent="0.2">
      <c r="B7668" s="13">
        <v>59254</v>
      </c>
      <c r="C7668" s="14">
        <v>42374.856111111134</v>
      </c>
      <c r="D7668" s="7" t="s">
        <v>9</v>
      </c>
      <c r="E7668" s="13">
        <v>2184</v>
      </c>
      <c r="F7668" s="7" t="s">
        <v>59</v>
      </c>
      <c r="G7668" s="7" t="s">
        <v>11</v>
      </c>
      <c r="H7668" s="13">
        <v>9</v>
      </c>
      <c r="I7668" s="13">
        <f>IF(G7668="Male",VLOOKUP(H7668,'Shoe size conversion table'!$B$6:$D$22,2),VLOOKUP(H7668,'Shoe size conversion table'!$J$6:$L$22,2))</f>
        <v>42</v>
      </c>
      <c r="J7668" s="13">
        <f>IF(G7668="Male",VLOOKUP(H7668,'Shoe size conversion table'!$B$6:$D$22,3),VLOOKUP(H7668,'Shoe size conversion table'!$J$6:$L$22,3))</f>
        <v>8.5</v>
      </c>
      <c r="K7668" s="11">
        <v>129</v>
      </c>
      <c r="L7668" s="12">
        <v>0.2</v>
      </c>
      <c r="M7668" s="7">
        <f t="shared" si="358"/>
        <v>2016</v>
      </c>
      <c r="N7668" s="7">
        <f t="shared" si="359"/>
        <v>1</v>
      </c>
      <c r="O7668" s="30">
        <f t="shared" si="360"/>
        <v>103.2</v>
      </c>
    </row>
    <row r="7669" spans="2:15" x14ac:dyDescent="0.2">
      <c r="B7669" s="13">
        <v>59255</v>
      </c>
      <c r="C7669" s="14">
        <v>42374.876111111131</v>
      </c>
      <c r="D7669" s="7" t="s">
        <v>7</v>
      </c>
      <c r="E7669" s="13">
        <v>2152</v>
      </c>
      <c r="F7669" s="7" t="s">
        <v>51</v>
      </c>
      <c r="G7669" s="7" t="s">
        <v>11</v>
      </c>
      <c r="H7669" s="13">
        <v>11.5</v>
      </c>
      <c r="I7669" s="13" t="str">
        <f>IF(G7669="Male",VLOOKUP(H7669,'Shoe size conversion table'!$B$6:$D$22,2),VLOOKUP(H7669,'Shoe size conversion table'!$J$6:$L$22,2))</f>
        <v>44-45</v>
      </c>
      <c r="J7669" s="13">
        <f>IF(G7669="Male",VLOOKUP(H7669,'Shoe size conversion table'!$B$6:$D$22,3),VLOOKUP(H7669,'Shoe size conversion table'!$J$6:$L$22,3))</f>
        <v>11</v>
      </c>
      <c r="K7669" s="11">
        <v>149</v>
      </c>
      <c r="L7669" s="12">
        <v>0.5</v>
      </c>
      <c r="M7669" s="7">
        <f t="shared" si="358"/>
        <v>2016</v>
      </c>
      <c r="N7669" s="7">
        <f t="shared" si="359"/>
        <v>1</v>
      </c>
      <c r="O7669" s="30">
        <f t="shared" si="360"/>
        <v>74.5</v>
      </c>
    </row>
    <row r="7670" spans="2:15" x14ac:dyDescent="0.2">
      <c r="B7670" s="13">
        <v>59256</v>
      </c>
      <c r="C7670" s="14">
        <v>42374.966111111135</v>
      </c>
      <c r="D7670" s="7" t="s">
        <v>10</v>
      </c>
      <c r="E7670" s="13">
        <v>2160</v>
      </c>
      <c r="F7670" s="7" t="s">
        <v>35</v>
      </c>
      <c r="G7670" s="7" t="s">
        <v>12</v>
      </c>
      <c r="H7670" s="13">
        <v>8</v>
      </c>
      <c r="I7670" s="13" t="str">
        <f>IF(G7670="Male",VLOOKUP(H7670,'Shoe size conversion table'!$B$6:$D$22,2),VLOOKUP(H7670,'Shoe size conversion table'!$J$6:$L$22,2))</f>
        <v>38-39</v>
      </c>
      <c r="J7670" s="13">
        <f>IF(G7670="Male",VLOOKUP(H7670,'Shoe size conversion table'!$B$6:$D$22,3),VLOOKUP(H7670,'Shoe size conversion table'!$J$6:$L$22,3))</f>
        <v>6</v>
      </c>
      <c r="K7670" s="11">
        <v>199</v>
      </c>
      <c r="L7670" s="12">
        <v>0.1</v>
      </c>
      <c r="M7670" s="7">
        <f t="shared" si="358"/>
        <v>2016</v>
      </c>
      <c r="N7670" s="7">
        <f t="shared" si="359"/>
        <v>1</v>
      </c>
      <c r="O7670" s="30">
        <f t="shared" si="360"/>
        <v>179.1</v>
      </c>
    </row>
    <row r="7671" spans="2:15" x14ac:dyDescent="0.2">
      <c r="B7671" s="13">
        <v>59257</v>
      </c>
      <c r="C7671" s="14">
        <v>42375.006111111266</v>
      </c>
      <c r="D7671" s="7" t="s">
        <v>7</v>
      </c>
      <c r="E7671" s="13">
        <v>2214</v>
      </c>
      <c r="F7671" s="7" t="s">
        <v>48</v>
      </c>
      <c r="G7671" s="7" t="s">
        <v>11</v>
      </c>
      <c r="H7671" s="13">
        <v>8.5</v>
      </c>
      <c r="I7671" s="13" t="str">
        <f>IF(G7671="Male",VLOOKUP(H7671,'Shoe size conversion table'!$B$6:$D$22,2),VLOOKUP(H7671,'Shoe size conversion table'!$J$6:$L$22,2))</f>
        <v>41-42</v>
      </c>
      <c r="J7671" s="13">
        <f>IF(G7671="Male",VLOOKUP(H7671,'Shoe size conversion table'!$B$6:$D$22,3),VLOOKUP(H7671,'Shoe size conversion table'!$J$6:$L$22,3))</f>
        <v>8</v>
      </c>
      <c r="K7671" s="11">
        <v>189</v>
      </c>
      <c r="L7671" s="12">
        <v>0.1</v>
      </c>
      <c r="M7671" s="7">
        <f t="shared" si="358"/>
        <v>2016</v>
      </c>
      <c r="N7671" s="7">
        <f t="shared" si="359"/>
        <v>1</v>
      </c>
      <c r="O7671" s="30">
        <f t="shared" si="360"/>
        <v>170.1</v>
      </c>
    </row>
    <row r="7672" spans="2:15" x14ac:dyDescent="0.2">
      <c r="B7672" s="13">
        <v>59258</v>
      </c>
      <c r="C7672" s="14">
        <v>42375.126111111131</v>
      </c>
      <c r="D7672" s="7" t="s">
        <v>10</v>
      </c>
      <c r="E7672" s="13">
        <v>2181</v>
      </c>
      <c r="F7672" s="7" t="s">
        <v>34</v>
      </c>
      <c r="G7672" s="7" t="s">
        <v>11</v>
      </c>
      <c r="H7672" s="13">
        <v>10.5</v>
      </c>
      <c r="I7672" s="13" t="str">
        <f>IF(G7672="Male",VLOOKUP(H7672,'Shoe size conversion table'!$B$6:$D$22,2),VLOOKUP(H7672,'Shoe size conversion table'!$J$6:$L$22,2))</f>
        <v>43-44</v>
      </c>
      <c r="J7672" s="13">
        <f>IF(G7672="Male",VLOOKUP(H7672,'Shoe size conversion table'!$B$6:$D$22,3),VLOOKUP(H7672,'Shoe size conversion table'!$J$6:$L$22,3))</f>
        <v>10</v>
      </c>
      <c r="K7672" s="11">
        <v>159</v>
      </c>
      <c r="L7672" s="12">
        <v>0</v>
      </c>
      <c r="M7672" s="7">
        <f t="shared" si="358"/>
        <v>2016</v>
      </c>
      <c r="N7672" s="7">
        <f t="shared" si="359"/>
        <v>1</v>
      </c>
      <c r="O7672" s="30">
        <f t="shared" si="360"/>
        <v>159</v>
      </c>
    </row>
    <row r="7673" spans="2:15" x14ac:dyDescent="0.2">
      <c r="B7673" s="13">
        <v>59259</v>
      </c>
      <c r="C7673" s="14">
        <v>42375.316111111133</v>
      </c>
      <c r="D7673" s="7" t="s">
        <v>8</v>
      </c>
      <c r="E7673" s="13">
        <v>2232</v>
      </c>
      <c r="F7673" s="7" t="s">
        <v>38</v>
      </c>
      <c r="G7673" s="7" t="s">
        <v>11</v>
      </c>
      <c r="H7673" s="13">
        <v>8</v>
      </c>
      <c r="I7673" s="13">
        <f>IF(G7673="Male",VLOOKUP(H7673,'Shoe size conversion table'!$B$6:$D$22,2),VLOOKUP(H7673,'Shoe size conversion table'!$J$6:$L$22,2))</f>
        <v>41</v>
      </c>
      <c r="J7673" s="13">
        <f>IF(G7673="Male",VLOOKUP(H7673,'Shoe size conversion table'!$B$6:$D$22,3),VLOOKUP(H7673,'Shoe size conversion table'!$J$6:$L$22,3))</f>
        <v>7.5</v>
      </c>
      <c r="K7673" s="11">
        <v>159</v>
      </c>
      <c r="L7673" s="12">
        <v>0.1</v>
      </c>
      <c r="M7673" s="7">
        <f t="shared" si="358"/>
        <v>2016</v>
      </c>
      <c r="N7673" s="7">
        <f t="shared" si="359"/>
        <v>1</v>
      </c>
      <c r="O7673" s="30">
        <f t="shared" si="360"/>
        <v>143.1</v>
      </c>
    </row>
    <row r="7674" spans="2:15" x14ac:dyDescent="0.2">
      <c r="B7674" s="13">
        <v>59260</v>
      </c>
      <c r="C7674" s="14">
        <v>42375.326111111302</v>
      </c>
      <c r="D7674" s="7" t="s">
        <v>8</v>
      </c>
      <c r="E7674" s="13">
        <v>2178</v>
      </c>
      <c r="F7674" s="7" t="s">
        <v>37</v>
      </c>
      <c r="G7674" s="7" t="s">
        <v>12</v>
      </c>
      <c r="H7674" s="13">
        <v>7.5</v>
      </c>
      <c r="I7674" s="13">
        <f>IF(G7674="Male",VLOOKUP(H7674,'Shoe size conversion table'!$B$6:$D$22,2),VLOOKUP(H7674,'Shoe size conversion table'!$J$6:$L$22,2))</f>
        <v>38</v>
      </c>
      <c r="J7674" s="13">
        <f>IF(G7674="Male",VLOOKUP(H7674,'Shoe size conversion table'!$B$6:$D$22,3),VLOOKUP(H7674,'Shoe size conversion table'!$J$6:$L$22,3))</f>
        <v>5.5</v>
      </c>
      <c r="K7674" s="11">
        <v>139</v>
      </c>
      <c r="L7674" s="12">
        <v>0</v>
      </c>
      <c r="M7674" s="7">
        <f t="shared" si="358"/>
        <v>2016</v>
      </c>
      <c r="N7674" s="7">
        <f t="shared" si="359"/>
        <v>1</v>
      </c>
      <c r="O7674" s="30">
        <f t="shared" si="360"/>
        <v>139</v>
      </c>
    </row>
    <row r="7675" spans="2:15" x14ac:dyDescent="0.2">
      <c r="B7675" s="13">
        <v>59261</v>
      </c>
      <c r="C7675" s="14">
        <v>42375.356111111134</v>
      </c>
      <c r="D7675" s="7" t="s">
        <v>9</v>
      </c>
      <c r="E7675" s="13">
        <v>2181</v>
      </c>
      <c r="F7675" s="7" t="s">
        <v>60</v>
      </c>
      <c r="G7675" s="7" t="s">
        <v>12</v>
      </c>
      <c r="H7675" s="13">
        <v>10</v>
      </c>
      <c r="I7675" s="13" t="str">
        <f>IF(G7675="Male",VLOOKUP(H7675,'Shoe size conversion table'!$B$6:$D$22,2),VLOOKUP(H7675,'Shoe size conversion table'!$J$6:$L$22,2))</f>
        <v>40-41</v>
      </c>
      <c r="J7675" s="13">
        <f>IF(G7675="Male",VLOOKUP(H7675,'Shoe size conversion table'!$B$6:$D$22,3),VLOOKUP(H7675,'Shoe size conversion table'!$J$6:$L$22,3))</f>
        <v>8</v>
      </c>
      <c r="K7675" s="11">
        <v>139</v>
      </c>
      <c r="L7675" s="12">
        <v>0</v>
      </c>
      <c r="M7675" s="7">
        <f t="shared" si="358"/>
        <v>2016</v>
      </c>
      <c r="N7675" s="7">
        <f t="shared" si="359"/>
        <v>1</v>
      </c>
      <c r="O7675" s="30">
        <f t="shared" si="360"/>
        <v>139</v>
      </c>
    </row>
    <row r="7676" spans="2:15" x14ac:dyDescent="0.2">
      <c r="B7676" s="13">
        <v>59262</v>
      </c>
      <c r="C7676" s="14">
        <v>42375.476111111268</v>
      </c>
      <c r="D7676" s="7" t="s">
        <v>10</v>
      </c>
      <c r="E7676" s="13">
        <v>2183</v>
      </c>
      <c r="F7676" s="7" t="s">
        <v>34</v>
      </c>
      <c r="G7676" s="7" t="s">
        <v>11</v>
      </c>
      <c r="H7676" s="13">
        <v>7.5</v>
      </c>
      <c r="I7676" s="13" t="str">
        <f>IF(G7676="Male",VLOOKUP(H7676,'Shoe size conversion table'!$B$6:$D$22,2),VLOOKUP(H7676,'Shoe size conversion table'!$J$6:$L$22,2))</f>
        <v>40-41</v>
      </c>
      <c r="J7676" s="13">
        <f>IF(G7676="Male",VLOOKUP(H7676,'Shoe size conversion table'!$B$6:$D$22,3),VLOOKUP(H7676,'Shoe size conversion table'!$J$6:$L$22,3))</f>
        <v>7</v>
      </c>
      <c r="K7676" s="11">
        <v>159</v>
      </c>
      <c r="L7676" s="12">
        <v>0</v>
      </c>
      <c r="M7676" s="7">
        <f t="shared" si="358"/>
        <v>2016</v>
      </c>
      <c r="N7676" s="7">
        <f t="shared" si="359"/>
        <v>1</v>
      </c>
      <c r="O7676" s="30">
        <f t="shared" si="360"/>
        <v>159</v>
      </c>
    </row>
    <row r="7677" spans="2:15" x14ac:dyDescent="0.2">
      <c r="B7677" s="13">
        <v>59263</v>
      </c>
      <c r="C7677" s="14">
        <v>42375.566111111133</v>
      </c>
      <c r="D7677" s="7" t="s">
        <v>8</v>
      </c>
      <c r="E7677" s="13">
        <v>2240</v>
      </c>
      <c r="F7677" s="7" t="s">
        <v>37</v>
      </c>
      <c r="G7677" s="7" t="s">
        <v>11</v>
      </c>
      <c r="H7677" s="13">
        <v>10</v>
      </c>
      <c r="I7677" s="13">
        <f>IF(G7677="Male",VLOOKUP(H7677,'Shoe size conversion table'!$B$6:$D$22,2),VLOOKUP(H7677,'Shoe size conversion table'!$J$6:$L$22,2))</f>
        <v>43</v>
      </c>
      <c r="J7677" s="13">
        <f>IF(G7677="Male",VLOOKUP(H7677,'Shoe size conversion table'!$B$6:$D$22,3),VLOOKUP(H7677,'Shoe size conversion table'!$J$6:$L$22,3))</f>
        <v>9.5</v>
      </c>
      <c r="K7677" s="11">
        <v>129</v>
      </c>
      <c r="L7677" s="12">
        <v>0</v>
      </c>
      <c r="M7677" s="7">
        <f t="shared" si="358"/>
        <v>2016</v>
      </c>
      <c r="N7677" s="7">
        <f t="shared" si="359"/>
        <v>1</v>
      </c>
      <c r="O7677" s="30">
        <f t="shared" si="360"/>
        <v>129</v>
      </c>
    </row>
    <row r="7678" spans="2:15" x14ac:dyDescent="0.2">
      <c r="B7678" s="13">
        <v>59264</v>
      </c>
      <c r="C7678" s="14">
        <v>42375.736111111131</v>
      </c>
      <c r="D7678" s="7" t="s">
        <v>10</v>
      </c>
      <c r="E7678" s="13">
        <v>2156</v>
      </c>
      <c r="F7678" s="7" t="s">
        <v>35</v>
      </c>
      <c r="G7678" s="7" t="s">
        <v>11</v>
      </c>
      <c r="H7678" s="13">
        <v>9</v>
      </c>
      <c r="I7678" s="13">
        <f>IF(G7678="Male",VLOOKUP(H7678,'Shoe size conversion table'!$B$6:$D$22,2),VLOOKUP(H7678,'Shoe size conversion table'!$J$6:$L$22,2))</f>
        <v>42</v>
      </c>
      <c r="J7678" s="13">
        <f>IF(G7678="Male",VLOOKUP(H7678,'Shoe size conversion table'!$B$6:$D$22,3),VLOOKUP(H7678,'Shoe size conversion table'!$J$6:$L$22,3))</f>
        <v>8.5</v>
      </c>
      <c r="K7678" s="11">
        <v>149</v>
      </c>
      <c r="L7678" s="12">
        <v>0.2</v>
      </c>
      <c r="M7678" s="7">
        <f t="shared" si="358"/>
        <v>2016</v>
      </c>
      <c r="N7678" s="7">
        <f t="shared" si="359"/>
        <v>1</v>
      </c>
      <c r="O7678" s="30">
        <f t="shared" si="360"/>
        <v>119.2</v>
      </c>
    </row>
    <row r="7679" spans="2:15" x14ac:dyDescent="0.2">
      <c r="B7679" s="13">
        <v>59265</v>
      </c>
      <c r="C7679" s="14">
        <v>42375.756111111128</v>
      </c>
      <c r="D7679" s="7" t="s">
        <v>9</v>
      </c>
      <c r="E7679" s="13">
        <v>2195</v>
      </c>
      <c r="F7679" s="7" t="s">
        <v>59</v>
      </c>
      <c r="G7679" s="7" t="s">
        <v>11</v>
      </c>
      <c r="H7679" s="13">
        <v>10</v>
      </c>
      <c r="I7679" s="13">
        <f>IF(G7679="Male",VLOOKUP(H7679,'Shoe size conversion table'!$B$6:$D$22,2),VLOOKUP(H7679,'Shoe size conversion table'!$J$6:$L$22,2))</f>
        <v>43</v>
      </c>
      <c r="J7679" s="13">
        <f>IF(G7679="Male",VLOOKUP(H7679,'Shoe size conversion table'!$B$6:$D$22,3),VLOOKUP(H7679,'Shoe size conversion table'!$J$6:$L$22,3))</f>
        <v>9.5</v>
      </c>
      <c r="K7679" s="11">
        <v>199</v>
      </c>
      <c r="L7679" s="12">
        <v>0</v>
      </c>
      <c r="M7679" s="7">
        <f t="shared" si="358"/>
        <v>2016</v>
      </c>
      <c r="N7679" s="7">
        <f t="shared" si="359"/>
        <v>1</v>
      </c>
      <c r="O7679" s="30">
        <f t="shared" si="360"/>
        <v>199</v>
      </c>
    </row>
    <row r="7680" spans="2:15" x14ac:dyDescent="0.2">
      <c r="B7680" s="13">
        <v>59266</v>
      </c>
      <c r="C7680" s="14">
        <v>42375.786111111134</v>
      </c>
      <c r="D7680" s="7" t="s">
        <v>7</v>
      </c>
      <c r="E7680" s="13">
        <v>2240</v>
      </c>
      <c r="F7680" s="7" t="s">
        <v>56</v>
      </c>
      <c r="G7680" s="7" t="s">
        <v>11</v>
      </c>
      <c r="H7680" s="13">
        <v>13</v>
      </c>
      <c r="I7680" s="13">
        <f>IF(G7680="Male",VLOOKUP(H7680,'Shoe size conversion table'!$B$6:$D$22,2),VLOOKUP(H7680,'Shoe size conversion table'!$J$6:$L$22,2))</f>
        <v>46</v>
      </c>
      <c r="J7680" s="13">
        <f>IF(G7680="Male",VLOOKUP(H7680,'Shoe size conversion table'!$B$6:$D$22,3),VLOOKUP(H7680,'Shoe size conversion table'!$J$6:$L$22,3))</f>
        <v>12.5</v>
      </c>
      <c r="K7680" s="11">
        <v>169</v>
      </c>
      <c r="L7680" s="12">
        <v>0.5</v>
      </c>
      <c r="M7680" s="7">
        <f t="shared" si="358"/>
        <v>2016</v>
      </c>
      <c r="N7680" s="7">
        <f t="shared" si="359"/>
        <v>1</v>
      </c>
      <c r="O7680" s="30">
        <f t="shared" si="360"/>
        <v>84.5</v>
      </c>
    </row>
    <row r="7681" spans="2:15" x14ac:dyDescent="0.2">
      <c r="B7681" s="13">
        <v>59267</v>
      </c>
      <c r="C7681" s="14">
        <v>42375.786111111134</v>
      </c>
      <c r="D7681" s="7" t="s">
        <v>9</v>
      </c>
      <c r="E7681" s="13">
        <v>2227</v>
      </c>
      <c r="F7681" s="7" t="s">
        <v>61</v>
      </c>
      <c r="G7681" s="7" t="s">
        <v>11</v>
      </c>
      <c r="H7681" s="13">
        <v>10.5</v>
      </c>
      <c r="I7681" s="13" t="str">
        <f>IF(G7681="Male",VLOOKUP(H7681,'Shoe size conversion table'!$B$6:$D$22,2),VLOOKUP(H7681,'Shoe size conversion table'!$J$6:$L$22,2))</f>
        <v>43-44</v>
      </c>
      <c r="J7681" s="13">
        <f>IF(G7681="Male",VLOOKUP(H7681,'Shoe size conversion table'!$B$6:$D$22,3),VLOOKUP(H7681,'Shoe size conversion table'!$J$6:$L$22,3))</f>
        <v>10</v>
      </c>
      <c r="K7681" s="11">
        <v>179</v>
      </c>
      <c r="L7681" s="12">
        <v>0</v>
      </c>
      <c r="M7681" s="7">
        <f t="shared" si="358"/>
        <v>2016</v>
      </c>
      <c r="N7681" s="7">
        <f t="shared" si="359"/>
        <v>1</v>
      </c>
      <c r="O7681" s="30">
        <f t="shared" si="360"/>
        <v>179</v>
      </c>
    </row>
    <row r="7682" spans="2:15" x14ac:dyDescent="0.2">
      <c r="B7682" s="13">
        <v>59268</v>
      </c>
      <c r="C7682" s="14">
        <v>42375.876111111131</v>
      </c>
      <c r="D7682" s="7" t="s">
        <v>7</v>
      </c>
      <c r="E7682" s="13">
        <v>2214</v>
      </c>
      <c r="F7682" s="7" t="s">
        <v>48</v>
      </c>
      <c r="G7682" s="7" t="s">
        <v>12</v>
      </c>
      <c r="H7682" s="13">
        <v>8</v>
      </c>
      <c r="I7682" s="13" t="str">
        <f>IF(G7682="Male",VLOOKUP(H7682,'Shoe size conversion table'!$B$6:$D$22,2),VLOOKUP(H7682,'Shoe size conversion table'!$J$6:$L$22,2))</f>
        <v>38-39</v>
      </c>
      <c r="J7682" s="13">
        <f>IF(G7682="Male",VLOOKUP(H7682,'Shoe size conversion table'!$B$6:$D$22,3),VLOOKUP(H7682,'Shoe size conversion table'!$J$6:$L$22,3))</f>
        <v>6</v>
      </c>
      <c r="K7682" s="11">
        <v>189</v>
      </c>
      <c r="L7682" s="12">
        <v>0.2</v>
      </c>
      <c r="M7682" s="7">
        <f t="shared" si="358"/>
        <v>2016</v>
      </c>
      <c r="N7682" s="7">
        <f t="shared" si="359"/>
        <v>1</v>
      </c>
      <c r="O7682" s="30">
        <f t="shared" si="360"/>
        <v>151.20000000000002</v>
      </c>
    </row>
    <row r="7683" spans="2:15" x14ac:dyDescent="0.2">
      <c r="B7683" s="13">
        <v>59268</v>
      </c>
      <c r="C7683" s="14">
        <v>42375.876111111138</v>
      </c>
      <c r="D7683" s="7" t="s">
        <v>7</v>
      </c>
      <c r="E7683" s="13">
        <v>2230</v>
      </c>
      <c r="F7683" s="7" t="s">
        <v>51</v>
      </c>
      <c r="G7683" s="7" t="s">
        <v>12</v>
      </c>
      <c r="H7683" s="13">
        <v>7.5</v>
      </c>
      <c r="I7683" s="13">
        <f>IF(G7683="Male",VLOOKUP(H7683,'Shoe size conversion table'!$B$6:$D$22,2),VLOOKUP(H7683,'Shoe size conversion table'!$J$6:$L$22,2))</f>
        <v>38</v>
      </c>
      <c r="J7683" s="13">
        <f>IF(G7683="Male",VLOOKUP(H7683,'Shoe size conversion table'!$B$6:$D$22,3),VLOOKUP(H7683,'Shoe size conversion table'!$J$6:$L$22,3))</f>
        <v>5.5</v>
      </c>
      <c r="K7683" s="11">
        <v>179</v>
      </c>
      <c r="L7683" s="12">
        <v>0</v>
      </c>
      <c r="M7683" s="7">
        <f t="shared" si="358"/>
        <v>2016</v>
      </c>
      <c r="N7683" s="7">
        <f t="shared" si="359"/>
        <v>1</v>
      </c>
      <c r="O7683" s="30">
        <f t="shared" si="360"/>
        <v>179</v>
      </c>
    </row>
    <row r="7684" spans="2:15" x14ac:dyDescent="0.2">
      <c r="B7684" s="13">
        <v>59269</v>
      </c>
      <c r="C7684" s="14">
        <v>42376.096111111299</v>
      </c>
      <c r="D7684" s="7" t="s">
        <v>10</v>
      </c>
      <c r="E7684" s="13">
        <v>2147</v>
      </c>
      <c r="F7684" s="7" t="s">
        <v>34</v>
      </c>
      <c r="G7684" s="7" t="s">
        <v>12</v>
      </c>
      <c r="H7684" s="13">
        <v>8.5</v>
      </c>
      <c r="I7684" s="13">
        <f>IF(G7684="Male",VLOOKUP(H7684,'Shoe size conversion table'!$B$6:$D$22,2),VLOOKUP(H7684,'Shoe size conversion table'!$J$6:$L$22,2))</f>
        <v>39</v>
      </c>
      <c r="J7684" s="13">
        <f>IF(G7684="Male",VLOOKUP(H7684,'Shoe size conversion table'!$B$6:$D$22,3),VLOOKUP(H7684,'Shoe size conversion table'!$J$6:$L$22,3))</f>
        <v>6.5</v>
      </c>
      <c r="K7684" s="11">
        <v>149</v>
      </c>
      <c r="L7684" s="12">
        <v>0.2</v>
      </c>
      <c r="M7684" s="7">
        <f t="shared" si="358"/>
        <v>2016</v>
      </c>
      <c r="N7684" s="7">
        <f t="shared" si="359"/>
        <v>1</v>
      </c>
      <c r="O7684" s="30">
        <f t="shared" si="360"/>
        <v>119.2</v>
      </c>
    </row>
    <row r="7685" spans="2:15" x14ac:dyDescent="0.2">
      <c r="B7685" s="13">
        <v>59270</v>
      </c>
      <c r="C7685" s="14">
        <v>42376.126111111131</v>
      </c>
      <c r="D7685" s="7" t="s">
        <v>10</v>
      </c>
      <c r="E7685" s="13">
        <v>2232</v>
      </c>
      <c r="F7685" s="7" t="s">
        <v>34</v>
      </c>
      <c r="G7685" s="7" t="s">
        <v>12</v>
      </c>
      <c r="H7685" s="13">
        <v>8</v>
      </c>
      <c r="I7685" s="13" t="str">
        <f>IF(G7685="Male",VLOOKUP(H7685,'Shoe size conversion table'!$B$6:$D$22,2),VLOOKUP(H7685,'Shoe size conversion table'!$J$6:$L$22,2))</f>
        <v>38-39</v>
      </c>
      <c r="J7685" s="13">
        <f>IF(G7685="Male",VLOOKUP(H7685,'Shoe size conversion table'!$B$6:$D$22,3),VLOOKUP(H7685,'Shoe size conversion table'!$J$6:$L$22,3))</f>
        <v>6</v>
      </c>
      <c r="K7685" s="11">
        <v>139</v>
      </c>
      <c r="L7685" s="12">
        <v>0.1</v>
      </c>
      <c r="M7685" s="7">
        <f t="shared" ref="M7685:M7748" si="361">YEAR(C7685)</f>
        <v>2016</v>
      </c>
      <c r="N7685" s="7">
        <f t="shared" si="359"/>
        <v>1</v>
      </c>
      <c r="O7685" s="30">
        <f t="shared" si="360"/>
        <v>125.10000000000001</v>
      </c>
    </row>
    <row r="7686" spans="2:15" x14ac:dyDescent="0.2">
      <c r="B7686" s="13">
        <v>59271</v>
      </c>
      <c r="C7686" s="14">
        <v>42376.146111111135</v>
      </c>
      <c r="D7686" s="7" t="s">
        <v>9</v>
      </c>
      <c r="E7686" s="13">
        <v>2164</v>
      </c>
      <c r="F7686" s="7" t="s">
        <v>59</v>
      </c>
      <c r="G7686" s="7" t="s">
        <v>12</v>
      </c>
      <c r="H7686" s="13">
        <v>11</v>
      </c>
      <c r="I7686" s="13" t="str">
        <f>IF(G7686="Male",VLOOKUP(H7686,'Shoe size conversion table'!$B$6:$D$22,2),VLOOKUP(H7686,'Shoe size conversion table'!$J$6:$L$22,2))</f>
        <v>41-42</v>
      </c>
      <c r="J7686" s="13">
        <f>IF(G7686="Male",VLOOKUP(H7686,'Shoe size conversion table'!$B$6:$D$22,3),VLOOKUP(H7686,'Shoe size conversion table'!$J$6:$L$22,3))</f>
        <v>9</v>
      </c>
      <c r="K7686" s="11">
        <v>159</v>
      </c>
      <c r="L7686" s="12">
        <v>0.5</v>
      </c>
      <c r="M7686" s="7">
        <f t="shared" si="361"/>
        <v>2016</v>
      </c>
      <c r="N7686" s="7">
        <f t="shared" ref="N7686:N7749" si="362">MONTH(C7686:C22653)</f>
        <v>1</v>
      </c>
      <c r="O7686" s="30">
        <f t="shared" ref="O7686:O7749" si="363">K7686*(1-L7686)</f>
        <v>79.5</v>
      </c>
    </row>
    <row r="7687" spans="2:15" x14ac:dyDescent="0.2">
      <c r="B7687" s="13">
        <v>59272</v>
      </c>
      <c r="C7687" s="14">
        <v>42376.416111111299</v>
      </c>
      <c r="D7687" s="7" t="s">
        <v>7</v>
      </c>
      <c r="E7687" s="13">
        <v>2233</v>
      </c>
      <c r="F7687" s="7" t="s">
        <v>50</v>
      </c>
      <c r="G7687" s="7" t="s">
        <v>12</v>
      </c>
      <c r="H7687" s="13">
        <v>8</v>
      </c>
      <c r="I7687" s="13" t="str">
        <f>IF(G7687="Male",VLOOKUP(H7687,'Shoe size conversion table'!$B$6:$D$22,2),VLOOKUP(H7687,'Shoe size conversion table'!$J$6:$L$22,2))</f>
        <v>38-39</v>
      </c>
      <c r="J7687" s="13">
        <f>IF(G7687="Male",VLOOKUP(H7687,'Shoe size conversion table'!$B$6:$D$22,3),VLOOKUP(H7687,'Shoe size conversion table'!$J$6:$L$22,3))</f>
        <v>6</v>
      </c>
      <c r="K7687" s="11">
        <v>149</v>
      </c>
      <c r="L7687" s="12">
        <v>0</v>
      </c>
      <c r="M7687" s="7">
        <f t="shared" si="361"/>
        <v>2016</v>
      </c>
      <c r="N7687" s="7">
        <f t="shared" si="362"/>
        <v>1</v>
      </c>
      <c r="O7687" s="30">
        <f t="shared" si="363"/>
        <v>149</v>
      </c>
    </row>
    <row r="7688" spans="2:15" x14ac:dyDescent="0.2">
      <c r="B7688" s="13">
        <v>59273</v>
      </c>
      <c r="C7688" s="14">
        <v>42376.486111111299</v>
      </c>
      <c r="D7688" s="7" t="s">
        <v>8</v>
      </c>
      <c r="E7688" s="13">
        <v>2185</v>
      </c>
      <c r="F7688" s="7" t="s">
        <v>41</v>
      </c>
      <c r="G7688" s="7" t="s">
        <v>11</v>
      </c>
      <c r="H7688" s="13">
        <v>11</v>
      </c>
      <c r="I7688" s="13">
        <f>IF(G7688="Male",VLOOKUP(H7688,'Shoe size conversion table'!$B$6:$D$22,2),VLOOKUP(H7688,'Shoe size conversion table'!$J$6:$L$22,2))</f>
        <v>44</v>
      </c>
      <c r="J7688" s="13">
        <f>IF(G7688="Male",VLOOKUP(H7688,'Shoe size conversion table'!$B$6:$D$22,3),VLOOKUP(H7688,'Shoe size conversion table'!$J$6:$L$22,3))</f>
        <v>10.5</v>
      </c>
      <c r="K7688" s="11">
        <v>199</v>
      </c>
      <c r="L7688" s="12">
        <v>0.3</v>
      </c>
      <c r="M7688" s="7">
        <f t="shared" si="361"/>
        <v>2016</v>
      </c>
      <c r="N7688" s="7">
        <f t="shared" si="362"/>
        <v>1</v>
      </c>
      <c r="O7688" s="30">
        <f t="shared" si="363"/>
        <v>139.29999999999998</v>
      </c>
    </row>
    <row r="7689" spans="2:15" x14ac:dyDescent="0.2">
      <c r="B7689" s="13">
        <v>59274</v>
      </c>
      <c r="C7689" s="14">
        <v>42376.506111111128</v>
      </c>
      <c r="D7689" s="7" t="s">
        <v>8</v>
      </c>
      <c r="E7689" s="13">
        <v>2216</v>
      </c>
      <c r="F7689" s="7" t="s">
        <v>37</v>
      </c>
      <c r="G7689" s="7" t="s">
        <v>11</v>
      </c>
      <c r="H7689" s="13">
        <v>9</v>
      </c>
      <c r="I7689" s="13">
        <f>IF(G7689="Male",VLOOKUP(H7689,'Shoe size conversion table'!$B$6:$D$22,2),VLOOKUP(H7689,'Shoe size conversion table'!$J$6:$L$22,2))</f>
        <v>42</v>
      </c>
      <c r="J7689" s="13">
        <f>IF(G7689="Male",VLOOKUP(H7689,'Shoe size conversion table'!$B$6:$D$22,3),VLOOKUP(H7689,'Shoe size conversion table'!$J$6:$L$22,3))</f>
        <v>8.5</v>
      </c>
      <c r="K7689" s="11">
        <v>129</v>
      </c>
      <c r="L7689" s="12">
        <v>0.5</v>
      </c>
      <c r="M7689" s="7">
        <f t="shared" si="361"/>
        <v>2016</v>
      </c>
      <c r="N7689" s="7">
        <f t="shared" si="362"/>
        <v>1</v>
      </c>
      <c r="O7689" s="30">
        <f t="shared" si="363"/>
        <v>64.5</v>
      </c>
    </row>
    <row r="7690" spans="2:15" x14ac:dyDescent="0.2">
      <c r="B7690" s="13">
        <v>59275</v>
      </c>
      <c r="C7690" s="14">
        <v>42376.566111111133</v>
      </c>
      <c r="D7690" s="7" t="s">
        <v>8</v>
      </c>
      <c r="E7690" s="13">
        <v>2153</v>
      </c>
      <c r="F7690" s="7" t="s">
        <v>38</v>
      </c>
      <c r="G7690" s="7" t="s">
        <v>11</v>
      </c>
      <c r="H7690" s="13">
        <v>11</v>
      </c>
      <c r="I7690" s="13">
        <f>IF(G7690="Male",VLOOKUP(H7690,'Shoe size conversion table'!$B$6:$D$22,2),VLOOKUP(H7690,'Shoe size conversion table'!$J$6:$L$22,2))</f>
        <v>44</v>
      </c>
      <c r="J7690" s="13">
        <f>IF(G7690="Male",VLOOKUP(H7690,'Shoe size conversion table'!$B$6:$D$22,3),VLOOKUP(H7690,'Shoe size conversion table'!$J$6:$L$22,3))</f>
        <v>10.5</v>
      </c>
      <c r="K7690" s="11">
        <v>169</v>
      </c>
      <c r="L7690" s="12">
        <v>0.3</v>
      </c>
      <c r="M7690" s="7">
        <f t="shared" si="361"/>
        <v>2016</v>
      </c>
      <c r="N7690" s="7">
        <f t="shared" si="362"/>
        <v>1</v>
      </c>
      <c r="O7690" s="30">
        <f t="shared" si="363"/>
        <v>118.3</v>
      </c>
    </row>
    <row r="7691" spans="2:15" x14ac:dyDescent="0.2">
      <c r="B7691" s="13">
        <v>59276</v>
      </c>
      <c r="C7691" s="14">
        <v>42376.736111111131</v>
      </c>
      <c r="D7691" s="7" t="s">
        <v>10</v>
      </c>
      <c r="E7691" s="13">
        <v>2240</v>
      </c>
      <c r="F7691" s="7" t="s">
        <v>34</v>
      </c>
      <c r="G7691" s="7" t="s">
        <v>11</v>
      </c>
      <c r="H7691" s="13">
        <v>9</v>
      </c>
      <c r="I7691" s="13">
        <f>IF(G7691="Male",VLOOKUP(H7691,'Shoe size conversion table'!$B$6:$D$22,2),VLOOKUP(H7691,'Shoe size conversion table'!$J$6:$L$22,2))</f>
        <v>42</v>
      </c>
      <c r="J7691" s="13">
        <f>IF(G7691="Male",VLOOKUP(H7691,'Shoe size conversion table'!$B$6:$D$22,3),VLOOKUP(H7691,'Shoe size conversion table'!$J$6:$L$22,3))</f>
        <v>8.5</v>
      </c>
      <c r="K7691" s="11">
        <v>129</v>
      </c>
      <c r="L7691" s="12">
        <v>0.5</v>
      </c>
      <c r="M7691" s="7">
        <f t="shared" si="361"/>
        <v>2016</v>
      </c>
      <c r="N7691" s="7">
        <f t="shared" si="362"/>
        <v>1</v>
      </c>
      <c r="O7691" s="30">
        <f t="shared" si="363"/>
        <v>64.5</v>
      </c>
    </row>
    <row r="7692" spans="2:15" x14ac:dyDescent="0.2">
      <c r="B7692" s="13">
        <v>59277</v>
      </c>
      <c r="C7692" s="14">
        <v>42376.746111111133</v>
      </c>
      <c r="D7692" s="7" t="s">
        <v>9</v>
      </c>
      <c r="E7692" s="13">
        <v>2228</v>
      </c>
      <c r="F7692" s="7" t="s">
        <v>60</v>
      </c>
      <c r="G7692" s="7" t="s">
        <v>12</v>
      </c>
      <c r="H7692" s="13">
        <v>8.5</v>
      </c>
      <c r="I7692" s="13">
        <f>IF(G7692="Male",VLOOKUP(H7692,'Shoe size conversion table'!$B$6:$D$22,2),VLOOKUP(H7692,'Shoe size conversion table'!$J$6:$L$22,2))</f>
        <v>39</v>
      </c>
      <c r="J7692" s="13">
        <f>IF(G7692="Male",VLOOKUP(H7692,'Shoe size conversion table'!$B$6:$D$22,3),VLOOKUP(H7692,'Shoe size conversion table'!$J$6:$L$22,3))</f>
        <v>6.5</v>
      </c>
      <c r="K7692" s="11">
        <v>189</v>
      </c>
      <c r="L7692" s="12">
        <v>0</v>
      </c>
      <c r="M7692" s="7">
        <f t="shared" si="361"/>
        <v>2016</v>
      </c>
      <c r="N7692" s="7">
        <f t="shared" si="362"/>
        <v>1</v>
      </c>
      <c r="O7692" s="30">
        <f t="shared" si="363"/>
        <v>189</v>
      </c>
    </row>
    <row r="7693" spans="2:15" x14ac:dyDescent="0.2">
      <c r="B7693" s="13">
        <v>59278</v>
      </c>
      <c r="C7693" s="14">
        <v>42376.756111111128</v>
      </c>
      <c r="D7693" s="7" t="s">
        <v>9</v>
      </c>
      <c r="E7693" s="13">
        <v>2237</v>
      </c>
      <c r="F7693" s="7" t="s">
        <v>61</v>
      </c>
      <c r="G7693" s="7" t="s">
        <v>12</v>
      </c>
      <c r="H7693" s="13">
        <v>9</v>
      </c>
      <c r="I7693" s="13" t="str">
        <f>IF(G7693="Male",VLOOKUP(H7693,'Shoe size conversion table'!$B$6:$D$22,2),VLOOKUP(H7693,'Shoe size conversion table'!$J$6:$L$22,2))</f>
        <v>39-40</v>
      </c>
      <c r="J7693" s="13">
        <f>IF(G7693="Male",VLOOKUP(H7693,'Shoe size conversion table'!$B$6:$D$22,3),VLOOKUP(H7693,'Shoe size conversion table'!$J$6:$L$22,3))</f>
        <v>7</v>
      </c>
      <c r="K7693" s="11">
        <v>199</v>
      </c>
      <c r="L7693" s="12">
        <v>0</v>
      </c>
      <c r="M7693" s="7">
        <f t="shared" si="361"/>
        <v>2016</v>
      </c>
      <c r="N7693" s="7">
        <f t="shared" si="362"/>
        <v>1</v>
      </c>
      <c r="O7693" s="30">
        <f t="shared" si="363"/>
        <v>199</v>
      </c>
    </row>
    <row r="7694" spans="2:15" x14ac:dyDescent="0.2">
      <c r="B7694" s="13">
        <v>59279</v>
      </c>
      <c r="C7694" s="14">
        <v>42376.766111111298</v>
      </c>
      <c r="D7694" s="7" t="s">
        <v>10</v>
      </c>
      <c r="E7694" s="13">
        <v>2159</v>
      </c>
      <c r="F7694" s="7" t="s">
        <v>34</v>
      </c>
      <c r="G7694" s="7" t="s">
        <v>12</v>
      </c>
      <c r="H7694" s="13">
        <v>8</v>
      </c>
      <c r="I7694" s="13" t="str">
        <f>IF(G7694="Male",VLOOKUP(H7694,'Shoe size conversion table'!$B$6:$D$22,2),VLOOKUP(H7694,'Shoe size conversion table'!$J$6:$L$22,2))</f>
        <v>38-39</v>
      </c>
      <c r="J7694" s="13">
        <f>IF(G7694="Male",VLOOKUP(H7694,'Shoe size conversion table'!$B$6:$D$22,3),VLOOKUP(H7694,'Shoe size conversion table'!$J$6:$L$22,3))</f>
        <v>6</v>
      </c>
      <c r="K7694" s="11">
        <v>199</v>
      </c>
      <c r="L7694" s="12">
        <v>0</v>
      </c>
      <c r="M7694" s="7">
        <f t="shared" si="361"/>
        <v>2016</v>
      </c>
      <c r="N7694" s="7">
        <f t="shared" si="362"/>
        <v>1</v>
      </c>
      <c r="O7694" s="30">
        <f t="shared" si="363"/>
        <v>199</v>
      </c>
    </row>
    <row r="7695" spans="2:15" x14ac:dyDescent="0.2">
      <c r="B7695" s="13">
        <v>59280</v>
      </c>
      <c r="C7695" s="14">
        <v>42376.776111111125</v>
      </c>
      <c r="D7695" s="7" t="s">
        <v>7</v>
      </c>
      <c r="E7695" s="13">
        <v>2194</v>
      </c>
      <c r="F7695" s="7" t="s">
        <v>51</v>
      </c>
      <c r="G7695" s="7" t="s">
        <v>11</v>
      </c>
      <c r="H7695" s="13">
        <v>9</v>
      </c>
      <c r="I7695" s="13">
        <f>IF(G7695="Male",VLOOKUP(H7695,'Shoe size conversion table'!$B$6:$D$22,2),VLOOKUP(H7695,'Shoe size conversion table'!$J$6:$L$22,2))</f>
        <v>42</v>
      </c>
      <c r="J7695" s="13">
        <f>IF(G7695="Male",VLOOKUP(H7695,'Shoe size conversion table'!$B$6:$D$22,3),VLOOKUP(H7695,'Shoe size conversion table'!$J$6:$L$22,3))</f>
        <v>8.5</v>
      </c>
      <c r="K7695" s="11">
        <v>159</v>
      </c>
      <c r="L7695" s="12">
        <v>0</v>
      </c>
      <c r="M7695" s="7">
        <f t="shared" si="361"/>
        <v>2016</v>
      </c>
      <c r="N7695" s="7">
        <f t="shared" si="362"/>
        <v>1</v>
      </c>
      <c r="O7695" s="30">
        <f t="shared" si="363"/>
        <v>159</v>
      </c>
    </row>
    <row r="7696" spans="2:15" x14ac:dyDescent="0.2">
      <c r="B7696" s="13">
        <v>59281</v>
      </c>
      <c r="C7696" s="14">
        <v>42376.786111111134</v>
      </c>
      <c r="D7696" s="7" t="s">
        <v>7</v>
      </c>
      <c r="E7696" s="13">
        <v>2227</v>
      </c>
      <c r="F7696" s="7" t="s">
        <v>48</v>
      </c>
      <c r="G7696" s="7" t="s">
        <v>12</v>
      </c>
      <c r="H7696" s="13">
        <v>9</v>
      </c>
      <c r="I7696" s="13" t="str">
        <f>IF(G7696="Male",VLOOKUP(H7696,'Shoe size conversion table'!$B$6:$D$22,2),VLOOKUP(H7696,'Shoe size conversion table'!$J$6:$L$22,2))</f>
        <v>39-40</v>
      </c>
      <c r="J7696" s="13">
        <f>IF(G7696="Male",VLOOKUP(H7696,'Shoe size conversion table'!$B$6:$D$22,3),VLOOKUP(H7696,'Shoe size conversion table'!$J$6:$L$22,3))</f>
        <v>7</v>
      </c>
      <c r="K7696" s="11">
        <v>129</v>
      </c>
      <c r="L7696" s="12">
        <v>0</v>
      </c>
      <c r="M7696" s="7">
        <f t="shared" si="361"/>
        <v>2016</v>
      </c>
      <c r="N7696" s="7">
        <f t="shared" si="362"/>
        <v>1</v>
      </c>
      <c r="O7696" s="30">
        <f t="shared" si="363"/>
        <v>129</v>
      </c>
    </row>
    <row r="7697" spans="2:15" x14ac:dyDescent="0.2">
      <c r="B7697" s="13">
        <v>59281</v>
      </c>
      <c r="C7697" s="14">
        <v>42376.786111111134</v>
      </c>
      <c r="D7697" s="7" t="s">
        <v>7</v>
      </c>
      <c r="E7697" s="13">
        <v>2183</v>
      </c>
      <c r="F7697" s="7" t="s">
        <v>56</v>
      </c>
      <c r="G7697" s="7" t="s">
        <v>11</v>
      </c>
      <c r="H7697" s="13">
        <v>10</v>
      </c>
      <c r="I7697" s="13">
        <f>IF(G7697="Male",VLOOKUP(H7697,'Shoe size conversion table'!$B$6:$D$22,2),VLOOKUP(H7697,'Shoe size conversion table'!$J$6:$L$22,2))</f>
        <v>43</v>
      </c>
      <c r="J7697" s="13">
        <f>IF(G7697="Male",VLOOKUP(H7697,'Shoe size conversion table'!$B$6:$D$22,3),VLOOKUP(H7697,'Shoe size conversion table'!$J$6:$L$22,3))</f>
        <v>9.5</v>
      </c>
      <c r="K7697" s="11">
        <v>159</v>
      </c>
      <c r="L7697" s="12">
        <v>0</v>
      </c>
      <c r="M7697" s="7">
        <f t="shared" si="361"/>
        <v>2016</v>
      </c>
      <c r="N7697" s="7">
        <f t="shared" si="362"/>
        <v>1</v>
      </c>
      <c r="O7697" s="30">
        <f t="shared" si="363"/>
        <v>159</v>
      </c>
    </row>
    <row r="7698" spans="2:15" x14ac:dyDescent="0.2">
      <c r="B7698" s="13">
        <v>59282</v>
      </c>
      <c r="C7698" s="14">
        <v>42376.856111111134</v>
      </c>
      <c r="D7698" s="7" t="s">
        <v>9</v>
      </c>
      <c r="E7698" s="13">
        <v>2230</v>
      </c>
      <c r="F7698" s="7" t="s">
        <v>61</v>
      </c>
      <c r="G7698" s="7" t="s">
        <v>11</v>
      </c>
      <c r="H7698" s="13">
        <v>10.5</v>
      </c>
      <c r="I7698" s="13" t="str">
        <f>IF(G7698="Male",VLOOKUP(H7698,'Shoe size conversion table'!$B$6:$D$22,2),VLOOKUP(H7698,'Shoe size conversion table'!$J$6:$L$22,2))</f>
        <v>43-44</v>
      </c>
      <c r="J7698" s="13">
        <f>IF(G7698="Male",VLOOKUP(H7698,'Shoe size conversion table'!$B$6:$D$22,3),VLOOKUP(H7698,'Shoe size conversion table'!$J$6:$L$22,3))</f>
        <v>10</v>
      </c>
      <c r="K7698" s="11">
        <v>139</v>
      </c>
      <c r="L7698" s="12">
        <v>0.2</v>
      </c>
      <c r="M7698" s="7">
        <f t="shared" si="361"/>
        <v>2016</v>
      </c>
      <c r="N7698" s="7">
        <f t="shared" si="362"/>
        <v>1</v>
      </c>
      <c r="O7698" s="30">
        <f t="shared" si="363"/>
        <v>111.2</v>
      </c>
    </row>
    <row r="7699" spans="2:15" x14ac:dyDescent="0.2">
      <c r="B7699" s="13">
        <v>59283</v>
      </c>
      <c r="C7699" s="14">
        <v>42377.02611111127</v>
      </c>
      <c r="D7699" s="7" t="s">
        <v>8</v>
      </c>
      <c r="E7699" s="13">
        <v>2229</v>
      </c>
      <c r="F7699" s="7" t="s">
        <v>39</v>
      </c>
      <c r="G7699" s="7" t="s">
        <v>12</v>
      </c>
      <c r="H7699" s="13">
        <v>7</v>
      </c>
      <c r="I7699" s="13" t="str">
        <f>IF(G7699="Male",VLOOKUP(H7699,'Shoe size conversion table'!$B$6:$D$22,2),VLOOKUP(H7699,'Shoe size conversion table'!$J$6:$L$22,2))</f>
        <v>37-38</v>
      </c>
      <c r="J7699" s="13">
        <f>IF(G7699="Male",VLOOKUP(H7699,'Shoe size conversion table'!$B$6:$D$22,3),VLOOKUP(H7699,'Shoe size conversion table'!$J$6:$L$22,3))</f>
        <v>5</v>
      </c>
      <c r="K7699" s="11">
        <v>149</v>
      </c>
      <c r="L7699" s="12">
        <v>0</v>
      </c>
      <c r="M7699" s="7">
        <f t="shared" si="361"/>
        <v>2016</v>
      </c>
      <c r="N7699" s="7">
        <f t="shared" si="362"/>
        <v>1</v>
      </c>
      <c r="O7699" s="30">
        <f t="shared" si="363"/>
        <v>149</v>
      </c>
    </row>
    <row r="7700" spans="2:15" x14ac:dyDescent="0.2">
      <c r="B7700" s="13">
        <v>59284</v>
      </c>
      <c r="C7700" s="14">
        <v>42377.036111111302</v>
      </c>
      <c r="D7700" s="7" t="s">
        <v>10</v>
      </c>
      <c r="E7700" s="13">
        <v>2194</v>
      </c>
      <c r="F7700" s="7" t="s">
        <v>34</v>
      </c>
      <c r="G7700" s="7" t="s">
        <v>11</v>
      </c>
      <c r="H7700" s="13">
        <v>10</v>
      </c>
      <c r="I7700" s="13">
        <f>IF(G7700="Male",VLOOKUP(H7700,'Shoe size conversion table'!$B$6:$D$22,2),VLOOKUP(H7700,'Shoe size conversion table'!$J$6:$L$22,2))</f>
        <v>43</v>
      </c>
      <c r="J7700" s="13">
        <f>IF(G7700="Male",VLOOKUP(H7700,'Shoe size conversion table'!$B$6:$D$22,3),VLOOKUP(H7700,'Shoe size conversion table'!$J$6:$L$22,3))</f>
        <v>9.5</v>
      </c>
      <c r="K7700" s="11">
        <v>159</v>
      </c>
      <c r="L7700" s="12">
        <v>0.5</v>
      </c>
      <c r="M7700" s="7">
        <f t="shared" si="361"/>
        <v>2016</v>
      </c>
      <c r="N7700" s="7">
        <f t="shared" si="362"/>
        <v>1</v>
      </c>
      <c r="O7700" s="30">
        <f t="shared" si="363"/>
        <v>79.5</v>
      </c>
    </row>
    <row r="7701" spans="2:15" x14ac:dyDescent="0.2">
      <c r="B7701" s="13">
        <v>59285</v>
      </c>
      <c r="C7701" s="14">
        <v>42377.126111111269</v>
      </c>
      <c r="D7701" s="7" t="s">
        <v>7</v>
      </c>
      <c r="E7701" s="13">
        <v>2214</v>
      </c>
      <c r="F7701" s="7" t="s">
        <v>48</v>
      </c>
      <c r="G7701" s="7" t="s">
        <v>11</v>
      </c>
      <c r="H7701" s="13">
        <v>10.5</v>
      </c>
      <c r="I7701" s="13" t="str">
        <f>IF(G7701="Male",VLOOKUP(H7701,'Shoe size conversion table'!$B$6:$D$22,2),VLOOKUP(H7701,'Shoe size conversion table'!$J$6:$L$22,2))</f>
        <v>43-44</v>
      </c>
      <c r="J7701" s="13">
        <f>IF(G7701="Male",VLOOKUP(H7701,'Shoe size conversion table'!$B$6:$D$22,3),VLOOKUP(H7701,'Shoe size conversion table'!$J$6:$L$22,3))</f>
        <v>10</v>
      </c>
      <c r="K7701" s="11">
        <v>179</v>
      </c>
      <c r="L7701" s="12">
        <v>0</v>
      </c>
      <c r="M7701" s="7">
        <f t="shared" si="361"/>
        <v>2016</v>
      </c>
      <c r="N7701" s="7">
        <f t="shared" si="362"/>
        <v>1</v>
      </c>
      <c r="O7701" s="30">
        <f t="shared" si="363"/>
        <v>179</v>
      </c>
    </row>
    <row r="7702" spans="2:15" x14ac:dyDescent="0.2">
      <c r="B7702" s="13">
        <v>59286</v>
      </c>
      <c r="C7702" s="14">
        <v>42377.146111111135</v>
      </c>
      <c r="D7702" s="7" t="s">
        <v>7</v>
      </c>
      <c r="E7702" s="13">
        <v>2217</v>
      </c>
      <c r="F7702" s="7" t="s">
        <v>52</v>
      </c>
      <c r="G7702" s="7" t="s">
        <v>11</v>
      </c>
      <c r="H7702" s="13">
        <v>8.5</v>
      </c>
      <c r="I7702" s="13" t="str">
        <f>IF(G7702="Male",VLOOKUP(H7702,'Shoe size conversion table'!$B$6:$D$22,2),VLOOKUP(H7702,'Shoe size conversion table'!$J$6:$L$22,2))</f>
        <v>41-42</v>
      </c>
      <c r="J7702" s="13">
        <f>IF(G7702="Male",VLOOKUP(H7702,'Shoe size conversion table'!$B$6:$D$22,3),VLOOKUP(H7702,'Shoe size conversion table'!$J$6:$L$22,3))</f>
        <v>8</v>
      </c>
      <c r="K7702" s="11">
        <v>159</v>
      </c>
      <c r="L7702" s="12">
        <v>0</v>
      </c>
      <c r="M7702" s="7">
        <f t="shared" si="361"/>
        <v>2016</v>
      </c>
      <c r="N7702" s="7">
        <f t="shared" si="362"/>
        <v>1</v>
      </c>
      <c r="O7702" s="30">
        <f t="shared" si="363"/>
        <v>159</v>
      </c>
    </row>
    <row r="7703" spans="2:15" x14ac:dyDescent="0.2">
      <c r="B7703" s="13">
        <v>59287</v>
      </c>
      <c r="C7703" s="14">
        <v>42377.26611111113</v>
      </c>
      <c r="D7703" s="7" t="s">
        <v>10</v>
      </c>
      <c r="E7703" s="13">
        <v>2222</v>
      </c>
      <c r="F7703" s="7" t="s">
        <v>36</v>
      </c>
      <c r="G7703" s="7" t="s">
        <v>12</v>
      </c>
      <c r="H7703" s="13">
        <v>7.5</v>
      </c>
      <c r="I7703" s="13">
        <f>IF(G7703="Male",VLOOKUP(H7703,'Shoe size conversion table'!$B$6:$D$22,2),VLOOKUP(H7703,'Shoe size conversion table'!$J$6:$L$22,2))</f>
        <v>38</v>
      </c>
      <c r="J7703" s="13">
        <f>IF(G7703="Male",VLOOKUP(H7703,'Shoe size conversion table'!$B$6:$D$22,3),VLOOKUP(H7703,'Shoe size conversion table'!$J$6:$L$22,3))</f>
        <v>5.5</v>
      </c>
      <c r="K7703" s="11">
        <v>129</v>
      </c>
      <c r="L7703" s="12">
        <v>0.5</v>
      </c>
      <c r="M7703" s="7">
        <f t="shared" si="361"/>
        <v>2016</v>
      </c>
      <c r="N7703" s="7">
        <f t="shared" si="362"/>
        <v>1</v>
      </c>
      <c r="O7703" s="30">
        <f t="shared" si="363"/>
        <v>64.5</v>
      </c>
    </row>
    <row r="7704" spans="2:15" x14ac:dyDescent="0.2">
      <c r="B7704" s="13">
        <v>59288</v>
      </c>
      <c r="C7704" s="14">
        <v>42377.486111111131</v>
      </c>
      <c r="D7704" s="7" t="s">
        <v>7</v>
      </c>
      <c r="E7704" s="13">
        <v>2209</v>
      </c>
      <c r="F7704" s="7" t="s">
        <v>55</v>
      </c>
      <c r="G7704" s="7" t="s">
        <v>11</v>
      </c>
      <c r="H7704" s="13">
        <v>9</v>
      </c>
      <c r="I7704" s="13">
        <f>IF(G7704="Male",VLOOKUP(H7704,'Shoe size conversion table'!$B$6:$D$22,2),VLOOKUP(H7704,'Shoe size conversion table'!$J$6:$L$22,2))</f>
        <v>42</v>
      </c>
      <c r="J7704" s="13">
        <f>IF(G7704="Male",VLOOKUP(H7704,'Shoe size conversion table'!$B$6:$D$22,3),VLOOKUP(H7704,'Shoe size conversion table'!$J$6:$L$22,3))</f>
        <v>8.5</v>
      </c>
      <c r="K7704" s="11">
        <v>199</v>
      </c>
      <c r="L7704" s="12">
        <v>0</v>
      </c>
      <c r="M7704" s="7">
        <f t="shared" si="361"/>
        <v>2016</v>
      </c>
      <c r="N7704" s="7">
        <f t="shared" si="362"/>
        <v>1</v>
      </c>
      <c r="O7704" s="30">
        <f t="shared" si="363"/>
        <v>199</v>
      </c>
    </row>
    <row r="7705" spans="2:15" x14ac:dyDescent="0.2">
      <c r="B7705" s="13">
        <v>59289</v>
      </c>
      <c r="C7705" s="14">
        <v>42377.486111111299</v>
      </c>
      <c r="D7705" s="7" t="s">
        <v>8</v>
      </c>
      <c r="E7705" s="13">
        <v>2214</v>
      </c>
      <c r="F7705" s="7" t="s">
        <v>42</v>
      </c>
      <c r="G7705" s="7" t="s">
        <v>11</v>
      </c>
      <c r="H7705" s="13">
        <v>7.5</v>
      </c>
      <c r="I7705" s="13" t="str">
        <f>IF(G7705="Male",VLOOKUP(H7705,'Shoe size conversion table'!$B$6:$D$22,2),VLOOKUP(H7705,'Shoe size conversion table'!$J$6:$L$22,2))</f>
        <v>40-41</v>
      </c>
      <c r="J7705" s="13">
        <f>IF(G7705="Male",VLOOKUP(H7705,'Shoe size conversion table'!$B$6:$D$22,3),VLOOKUP(H7705,'Shoe size conversion table'!$J$6:$L$22,3))</f>
        <v>7</v>
      </c>
      <c r="K7705" s="11">
        <v>199</v>
      </c>
      <c r="L7705" s="12">
        <v>0.2</v>
      </c>
      <c r="M7705" s="7">
        <f t="shared" si="361"/>
        <v>2016</v>
      </c>
      <c r="N7705" s="7">
        <f t="shared" si="362"/>
        <v>1</v>
      </c>
      <c r="O7705" s="30">
        <f t="shared" si="363"/>
        <v>159.20000000000002</v>
      </c>
    </row>
    <row r="7706" spans="2:15" x14ac:dyDescent="0.2">
      <c r="B7706" s="13">
        <v>59290</v>
      </c>
      <c r="C7706" s="14">
        <v>42377.506111111128</v>
      </c>
      <c r="D7706" s="7" t="s">
        <v>8</v>
      </c>
      <c r="E7706" s="13">
        <v>2240</v>
      </c>
      <c r="F7706" s="7" t="s">
        <v>37</v>
      </c>
      <c r="G7706" s="7" t="s">
        <v>11</v>
      </c>
      <c r="H7706" s="13">
        <v>10</v>
      </c>
      <c r="I7706" s="13">
        <f>IF(G7706="Male",VLOOKUP(H7706,'Shoe size conversion table'!$B$6:$D$22,2),VLOOKUP(H7706,'Shoe size conversion table'!$J$6:$L$22,2))</f>
        <v>43</v>
      </c>
      <c r="J7706" s="13">
        <f>IF(G7706="Male",VLOOKUP(H7706,'Shoe size conversion table'!$B$6:$D$22,3),VLOOKUP(H7706,'Shoe size conversion table'!$J$6:$L$22,3))</f>
        <v>9.5</v>
      </c>
      <c r="K7706" s="11">
        <v>129</v>
      </c>
      <c r="L7706" s="12">
        <v>0</v>
      </c>
      <c r="M7706" s="7">
        <f t="shared" si="361"/>
        <v>2016</v>
      </c>
      <c r="N7706" s="7">
        <f t="shared" si="362"/>
        <v>1</v>
      </c>
      <c r="O7706" s="30">
        <f t="shared" si="363"/>
        <v>129</v>
      </c>
    </row>
    <row r="7707" spans="2:15" x14ac:dyDescent="0.2">
      <c r="B7707" s="13">
        <v>59290</v>
      </c>
      <c r="C7707" s="14">
        <v>42377.506111111128</v>
      </c>
      <c r="D7707" s="7" t="s">
        <v>8</v>
      </c>
      <c r="E7707" s="13">
        <v>2216</v>
      </c>
      <c r="F7707" s="7" t="s">
        <v>37</v>
      </c>
      <c r="G7707" s="7" t="s">
        <v>11</v>
      </c>
      <c r="H7707" s="13">
        <v>9</v>
      </c>
      <c r="I7707" s="13">
        <f>IF(G7707="Male",VLOOKUP(H7707,'Shoe size conversion table'!$B$6:$D$22,2),VLOOKUP(H7707,'Shoe size conversion table'!$J$6:$L$22,2))</f>
        <v>42</v>
      </c>
      <c r="J7707" s="13">
        <f>IF(G7707="Male",VLOOKUP(H7707,'Shoe size conversion table'!$B$6:$D$22,3),VLOOKUP(H7707,'Shoe size conversion table'!$J$6:$L$22,3))</f>
        <v>8.5</v>
      </c>
      <c r="K7707" s="11">
        <v>129</v>
      </c>
      <c r="L7707" s="12">
        <v>0.5</v>
      </c>
      <c r="M7707" s="7">
        <f t="shared" si="361"/>
        <v>2016</v>
      </c>
      <c r="N7707" s="7">
        <f t="shared" si="362"/>
        <v>1</v>
      </c>
      <c r="O7707" s="30">
        <f t="shared" si="363"/>
        <v>64.5</v>
      </c>
    </row>
    <row r="7708" spans="2:15" x14ac:dyDescent="0.2">
      <c r="B7708" s="13">
        <v>59290</v>
      </c>
      <c r="C7708" s="14">
        <v>42377.506111111128</v>
      </c>
      <c r="D7708" s="7" t="s">
        <v>8</v>
      </c>
      <c r="E7708" s="13">
        <v>2181</v>
      </c>
      <c r="F7708" s="7" t="s">
        <v>37</v>
      </c>
      <c r="G7708" s="7" t="s">
        <v>11</v>
      </c>
      <c r="H7708" s="13">
        <v>8.5</v>
      </c>
      <c r="I7708" s="13" t="str">
        <f>IF(G7708="Male",VLOOKUP(H7708,'Shoe size conversion table'!$B$6:$D$22,2),VLOOKUP(H7708,'Shoe size conversion table'!$J$6:$L$22,2))</f>
        <v>41-42</v>
      </c>
      <c r="J7708" s="13">
        <f>IF(G7708="Male",VLOOKUP(H7708,'Shoe size conversion table'!$B$6:$D$22,3),VLOOKUP(H7708,'Shoe size conversion table'!$J$6:$L$22,3))</f>
        <v>8</v>
      </c>
      <c r="K7708" s="11">
        <v>169</v>
      </c>
      <c r="L7708" s="12">
        <v>0.2</v>
      </c>
      <c r="M7708" s="7">
        <f t="shared" si="361"/>
        <v>2016</v>
      </c>
      <c r="N7708" s="7">
        <f t="shared" si="362"/>
        <v>1</v>
      </c>
      <c r="O7708" s="30">
        <f t="shared" si="363"/>
        <v>135.20000000000002</v>
      </c>
    </row>
    <row r="7709" spans="2:15" x14ac:dyDescent="0.2">
      <c r="B7709" s="13">
        <v>59291</v>
      </c>
      <c r="C7709" s="14">
        <v>42377.586111111275</v>
      </c>
      <c r="D7709" s="7" t="s">
        <v>10</v>
      </c>
      <c r="E7709" s="13">
        <v>2223</v>
      </c>
      <c r="F7709" s="7" t="s">
        <v>35</v>
      </c>
      <c r="G7709" s="7" t="s">
        <v>11</v>
      </c>
      <c r="H7709" s="13">
        <v>6</v>
      </c>
      <c r="I7709" s="13">
        <f>IF(G7709="Male",VLOOKUP(H7709,'Shoe size conversion table'!$B$6:$D$22,2),VLOOKUP(H7709,'Shoe size conversion table'!$J$6:$L$22,2))</f>
        <v>39</v>
      </c>
      <c r="J7709" s="13">
        <f>IF(G7709="Male",VLOOKUP(H7709,'Shoe size conversion table'!$B$6:$D$22,3),VLOOKUP(H7709,'Shoe size conversion table'!$J$6:$L$22,3))</f>
        <v>5.5</v>
      </c>
      <c r="K7709" s="11">
        <v>139</v>
      </c>
      <c r="L7709" s="12">
        <v>0.2</v>
      </c>
      <c r="M7709" s="7">
        <f t="shared" si="361"/>
        <v>2016</v>
      </c>
      <c r="N7709" s="7">
        <f t="shared" si="362"/>
        <v>1</v>
      </c>
      <c r="O7709" s="30">
        <f t="shared" si="363"/>
        <v>111.2</v>
      </c>
    </row>
    <row r="7710" spans="2:15" x14ac:dyDescent="0.2">
      <c r="B7710" s="13">
        <v>59292</v>
      </c>
      <c r="C7710" s="14">
        <v>42377.736111111131</v>
      </c>
      <c r="D7710" s="7" t="s">
        <v>10</v>
      </c>
      <c r="E7710" s="13">
        <v>2154</v>
      </c>
      <c r="F7710" s="7" t="s">
        <v>36</v>
      </c>
      <c r="G7710" s="7" t="s">
        <v>11</v>
      </c>
      <c r="H7710" s="13">
        <v>9</v>
      </c>
      <c r="I7710" s="13">
        <f>IF(G7710="Male",VLOOKUP(H7710,'Shoe size conversion table'!$B$6:$D$22,2),VLOOKUP(H7710,'Shoe size conversion table'!$J$6:$L$22,2))</f>
        <v>42</v>
      </c>
      <c r="J7710" s="13">
        <f>IF(G7710="Male",VLOOKUP(H7710,'Shoe size conversion table'!$B$6:$D$22,3),VLOOKUP(H7710,'Shoe size conversion table'!$J$6:$L$22,3))</f>
        <v>8.5</v>
      </c>
      <c r="K7710" s="11">
        <v>189</v>
      </c>
      <c r="L7710" s="12">
        <v>0.1</v>
      </c>
      <c r="M7710" s="7">
        <f t="shared" si="361"/>
        <v>2016</v>
      </c>
      <c r="N7710" s="7">
        <f t="shared" si="362"/>
        <v>1</v>
      </c>
      <c r="O7710" s="30">
        <f t="shared" si="363"/>
        <v>170.1</v>
      </c>
    </row>
    <row r="7711" spans="2:15" x14ac:dyDescent="0.2">
      <c r="B7711" s="13">
        <v>59293</v>
      </c>
      <c r="C7711" s="14">
        <v>42377.746111111133</v>
      </c>
      <c r="D7711" s="7" t="s">
        <v>7</v>
      </c>
      <c r="E7711" s="13">
        <v>2155</v>
      </c>
      <c r="F7711" s="7" t="s">
        <v>48</v>
      </c>
      <c r="G7711" s="7" t="s">
        <v>11</v>
      </c>
      <c r="H7711" s="13">
        <v>10.5</v>
      </c>
      <c r="I7711" s="13" t="str">
        <f>IF(G7711="Male",VLOOKUP(H7711,'Shoe size conversion table'!$B$6:$D$22,2),VLOOKUP(H7711,'Shoe size conversion table'!$J$6:$L$22,2))</f>
        <v>43-44</v>
      </c>
      <c r="J7711" s="13">
        <f>IF(G7711="Male",VLOOKUP(H7711,'Shoe size conversion table'!$B$6:$D$22,3),VLOOKUP(H7711,'Shoe size conversion table'!$J$6:$L$22,3))</f>
        <v>10</v>
      </c>
      <c r="K7711" s="11">
        <v>169</v>
      </c>
      <c r="L7711" s="12">
        <v>0</v>
      </c>
      <c r="M7711" s="7">
        <f t="shared" si="361"/>
        <v>2016</v>
      </c>
      <c r="N7711" s="7">
        <f t="shared" si="362"/>
        <v>1</v>
      </c>
      <c r="O7711" s="30">
        <f t="shared" si="363"/>
        <v>169</v>
      </c>
    </row>
    <row r="7712" spans="2:15" x14ac:dyDescent="0.2">
      <c r="B7712" s="13">
        <v>59294</v>
      </c>
      <c r="C7712" s="14">
        <v>42377.776111111125</v>
      </c>
      <c r="D7712" s="7" t="s">
        <v>7</v>
      </c>
      <c r="E7712" s="13">
        <v>2241</v>
      </c>
      <c r="F7712" s="7" t="s">
        <v>51</v>
      </c>
      <c r="G7712" s="7" t="s">
        <v>11</v>
      </c>
      <c r="H7712" s="13">
        <v>9.5</v>
      </c>
      <c r="I7712" s="13" t="str">
        <f>IF(G7712="Male",VLOOKUP(H7712,'Shoe size conversion table'!$B$6:$D$22,2),VLOOKUP(H7712,'Shoe size conversion table'!$J$6:$L$22,2))</f>
        <v>42-43</v>
      </c>
      <c r="J7712" s="13">
        <f>IF(G7712="Male",VLOOKUP(H7712,'Shoe size conversion table'!$B$6:$D$22,3),VLOOKUP(H7712,'Shoe size conversion table'!$J$6:$L$22,3))</f>
        <v>9</v>
      </c>
      <c r="K7712" s="11">
        <v>199</v>
      </c>
      <c r="L7712" s="12">
        <v>0</v>
      </c>
      <c r="M7712" s="7">
        <f t="shared" si="361"/>
        <v>2016</v>
      </c>
      <c r="N7712" s="7">
        <f t="shared" si="362"/>
        <v>1</v>
      </c>
      <c r="O7712" s="30">
        <f t="shared" si="363"/>
        <v>199</v>
      </c>
    </row>
    <row r="7713" spans="2:15" x14ac:dyDescent="0.2">
      <c r="B7713" s="13">
        <v>59295</v>
      </c>
      <c r="C7713" s="14">
        <v>42377.78611111112</v>
      </c>
      <c r="D7713" s="7" t="s">
        <v>7</v>
      </c>
      <c r="E7713" s="13">
        <v>2212</v>
      </c>
      <c r="F7713" s="7" t="s">
        <v>49</v>
      </c>
      <c r="G7713" s="7" t="s">
        <v>12</v>
      </c>
      <c r="H7713" s="13">
        <v>7</v>
      </c>
      <c r="I7713" s="13" t="str">
        <f>IF(G7713="Male",VLOOKUP(H7713,'Shoe size conversion table'!$B$6:$D$22,2),VLOOKUP(H7713,'Shoe size conversion table'!$J$6:$L$22,2))</f>
        <v>37-38</v>
      </c>
      <c r="J7713" s="13">
        <f>IF(G7713="Male",VLOOKUP(H7713,'Shoe size conversion table'!$B$6:$D$22,3),VLOOKUP(H7713,'Shoe size conversion table'!$J$6:$L$22,3))</f>
        <v>5</v>
      </c>
      <c r="K7713" s="11">
        <v>139</v>
      </c>
      <c r="L7713" s="12">
        <v>0.5</v>
      </c>
      <c r="M7713" s="7">
        <f t="shared" si="361"/>
        <v>2016</v>
      </c>
      <c r="N7713" s="7">
        <f t="shared" si="362"/>
        <v>1</v>
      </c>
      <c r="O7713" s="30">
        <f t="shared" si="363"/>
        <v>69.5</v>
      </c>
    </row>
    <row r="7714" spans="2:15" x14ac:dyDescent="0.2">
      <c r="B7714" s="13">
        <v>59296</v>
      </c>
      <c r="C7714" s="14">
        <v>42377.786111111134</v>
      </c>
      <c r="D7714" s="7" t="s">
        <v>9</v>
      </c>
      <c r="E7714" s="13">
        <v>2180</v>
      </c>
      <c r="F7714" s="7" t="s">
        <v>61</v>
      </c>
      <c r="G7714" s="7" t="s">
        <v>11</v>
      </c>
      <c r="H7714" s="13">
        <v>9</v>
      </c>
      <c r="I7714" s="13">
        <f>IF(G7714="Male",VLOOKUP(H7714,'Shoe size conversion table'!$B$6:$D$22,2),VLOOKUP(H7714,'Shoe size conversion table'!$J$6:$L$22,2))</f>
        <v>42</v>
      </c>
      <c r="J7714" s="13">
        <f>IF(G7714="Male",VLOOKUP(H7714,'Shoe size conversion table'!$B$6:$D$22,3),VLOOKUP(H7714,'Shoe size conversion table'!$J$6:$L$22,3))</f>
        <v>8.5</v>
      </c>
      <c r="K7714" s="11">
        <v>129</v>
      </c>
      <c r="L7714" s="12">
        <v>0</v>
      </c>
      <c r="M7714" s="7">
        <f t="shared" si="361"/>
        <v>2016</v>
      </c>
      <c r="N7714" s="7">
        <f t="shared" si="362"/>
        <v>1</v>
      </c>
      <c r="O7714" s="30">
        <f t="shared" si="363"/>
        <v>129</v>
      </c>
    </row>
    <row r="7715" spans="2:15" x14ac:dyDescent="0.2">
      <c r="B7715" s="13">
        <v>59296</v>
      </c>
      <c r="C7715" s="14">
        <v>42377.786111111134</v>
      </c>
      <c r="D7715" s="7" t="s">
        <v>9</v>
      </c>
      <c r="E7715" s="13">
        <v>2167</v>
      </c>
      <c r="F7715" s="7" t="s">
        <v>58</v>
      </c>
      <c r="G7715" s="7" t="s">
        <v>12</v>
      </c>
      <c r="H7715" s="13">
        <v>9.5</v>
      </c>
      <c r="I7715" s="13">
        <f>IF(G7715="Male",VLOOKUP(H7715,'Shoe size conversion table'!$B$6:$D$22,2),VLOOKUP(H7715,'Shoe size conversion table'!$J$6:$L$22,2))</f>
        <v>40</v>
      </c>
      <c r="J7715" s="13">
        <f>IF(G7715="Male",VLOOKUP(H7715,'Shoe size conversion table'!$B$6:$D$22,3),VLOOKUP(H7715,'Shoe size conversion table'!$J$6:$L$22,3))</f>
        <v>7.5</v>
      </c>
      <c r="K7715" s="11">
        <v>129</v>
      </c>
      <c r="L7715" s="12">
        <v>0</v>
      </c>
      <c r="M7715" s="7">
        <f t="shared" si="361"/>
        <v>2016</v>
      </c>
      <c r="N7715" s="7">
        <f t="shared" si="362"/>
        <v>1</v>
      </c>
      <c r="O7715" s="30">
        <f t="shared" si="363"/>
        <v>129</v>
      </c>
    </row>
    <row r="7716" spans="2:15" x14ac:dyDescent="0.2">
      <c r="B7716" s="13">
        <v>59297</v>
      </c>
      <c r="C7716" s="14">
        <v>42377.836111111123</v>
      </c>
      <c r="D7716" s="7" t="s">
        <v>10</v>
      </c>
      <c r="E7716" s="13">
        <v>2192</v>
      </c>
      <c r="F7716" s="7" t="s">
        <v>35</v>
      </c>
      <c r="G7716" s="7" t="s">
        <v>11</v>
      </c>
      <c r="H7716" s="13">
        <v>9.5</v>
      </c>
      <c r="I7716" s="13" t="str">
        <f>IF(G7716="Male",VLOOKUP(H7716,'Shoe size conversion table'!$B$6:$D$22,2),VLOOKUP(H7716,'Shoe size conversion table'!$J$6:$L$22,2))</f>
        <v>42-43</v>
      </c>
      <c r="J7716" s="13">
        <f>IF(G7716="Male",VLOOKUP(H7716,'Shoe size conversion table'!$B$6:$D$22,3),VLOOKUP(H7716,'Shoe size conversion table'!$J$6:$L$22,3))</f>
        <v>9</v>
      </c>
      <c r="K7716" s="11">
        <v>189</v>
      </c>
      <c r="L7716" s="12">
        <v>0.2</v>
      </c>
      <c r="M7716" s="7">
        <f t="shared" si="361"/>
        <v>2016</v>
      </c>
      <c r="N7716" s="7">
        <f t="shared" si="362"/>
        <v>1</v>
      </c>
      <c r="O7716" s="30">
        <f t="shared" si="363"/>
        <v>151.20000000000002</v>
      </c>
    </row>
    <row r="7717" spans="2:15" x14ac:dyDescent="0.2">
      <c r="B7717" s="13">
        <v>59298</v>
      </c>
      <c r="C7717" s="14">
        <v>42377.946111111298</v>
      </c>
      <c r="D7717" s="7" t="s">
        <v>10</v>
      </c>
      <c r="E7717" s="13">
        <v>2219</v>
      </c>
      <c r="F7717" s="7" t="s">
        <v>35</v>
      </c>
      <c r="G7717" s="7" t="s">
        <v>12</v>
      </c>
      <c r="H7717" s="13">
        <v>8</v>
      </c>
      <c r="I7717" s="13" t="str">
        <f>IF(G7717="Male",VLOOKUP(H7717,'Shoe size conversion table'!$B$6:$D$22,2),VLOOKUP(H7717,'Shoe size conversion table'!$J$6:$L$22,2))</f>
        <v>38-39</v>
      </c>
      <c r="J7717" s="13">
        <f>IF(G7717="Male",VLOOKUP(H7717,'Shoe size conversion table'!$B$6:$D$22,3),VLOOKUP(H7717,'Shoe size conversion table'!$J$6:$L$22,3))</f>
        <v>6</v>
      </c>
      <c r="K7717" s="11">
        <v>169</v>
      </c>
      <c r="L7717" s="12">
        <v>0</v>
      </c>
      <c r="M7717" s="7">
        <f t="shared" si="361"/>
        <v>2016</v>
      </c>
      <c r="N7717" s="7">
        <f t="shared" si="362"/>
        <v>1</v>
      </c>
      <c r="O7717" s="30">
        <f t="shared" si="363"/>
        <v>169</v>
      </c>
    </row>
    <row r="7718" spans="2:15" x14ac:dyDescent="0.2">
      <c r="B7718" s="13">
        <v>59299</v>
      </c>
      <c r="C7718" s="14">
        <v>42378.146111111135</v>
      </c>
      <c r="D7718" s="7" t="s">
        <v>7</v>
      </c>
      <c r="E7718" s="13">
        <v>2158</v>
      </c>
      <c r="F7718" s="7" t="s">
        <v>53</v>
      </c>
      <c r="G7718" s="7" t="s">
        <v>11</v>
      </c>
      <c r="H7718" s="13">
        <v>8</v>
      </c>
      <c r="I7718" s="13">
        <f>IF(G7718="Male",VLOOKUP(H7718,'Shoe size conversion table'!$B$6:$D$22,2),VLOOKUP(H7718,'Shoe size conversion table'!$J$6:$L$22,2))</f>
        <v>41</v>
      </c>
      <c r="J7718" s="13">
        <f>IF(G7718="Male",VLOOKUP(H7718,'Shoe size conversion table'!$B$6:$D$22,3),VLOOKUP(H7718,'Shoe size conversion table'!$J$6:$L$22,3))</f>
        <v>7.5</v>
      </c>
      <c r="K7718" s="11">
        <v>159</v>
      </c>
      <c r="L7718" s="12">
        <v>0</v>
      </c>
      <c r="M7718" s="7">
        <f t="shared" si="361"/>
        <v>2016</v>
      </c>
      <c r="N7718" s="7">
        <f t="shared" si="362"/>
        <v>1</v>
      </c>
      <c r="O7718" s="30">
        <f t="shared" si="363"/>
        <v>159</v>
      </c>
    </row>
    <row r="7719" spans="2:15" x14ac:dyDescent="0.2">
      <c r="B7719" s="13">
        <v>59300</v>
      </c>
      <c r="C7719" s="14">
        <v>42378.246111111119</v>
      </c>
      <c r="D7719" s="7" t="s">
        <v>7</v>
      </c>
      <c r="E7719" s="13">
        <v>2238</v>
      </c>
      <c r="F7719" s="7" t="s">
        <v>51</v>
      </c>
      <c r="G7719" s="7" t="s">
        <v>11</v>
      </c>
      <c r="H7719" s="13">
        <v>9</v>
      </c>
      <c r="I7719" s="13">
        <f>IF(G7719="Male",VLOOKUP(H7719,'Shoe size conversion table'!$B$6:$D$22,2),VLOOKUP(H7719,'Shoe size conversion table'!$J$6:$L$22,2))</f>
        <v>42</v>
      </c>
      <c r="J7719" s="13">
        <f>IF(G7719="Male",VLOOKUP(H7719,'Shoe size conversion table'!$B$6:$D$22,3),VLOOKUP(H7719,'Shoe size conversion table'!$J$6:$L$22,3))</f>
        <v>8.5</v>
      </c>
      <c r="K7719" s="11">
        <v>179</v>
      </c>
      <c r="L7719" s="12">
        <v>0</v>
      </c>
      <c r="M7719" s="7">
        <f t="shared" si="361"/>
        <v>2016</v>
      </c>
      <c r="N7719" s="7">
        <f t="shared" si="362"/>
        <v>1</v>
      </c>
      <c r="O7719" s="30">
        <f t="shared" si="363"/>
        <v>179</v>
      </c>
    </row>
    <row r="7720" spans="2:15" x14ac:dyDescent="0.2">
      <c r="B7720" s="13">
        <v>59301</v>
      </c>
      <c r="C7720" s="14">
        <v>42378.326111111273</v>
      </c>
      <c r="D7720" s="7" t="s">
        <v>8</v>
      </c>
      <c r="E7720" s="13">
        <v>2178</v>
      </c>
      <c r="F7720" s="7" t="s">
        <v>38</v>
      </c>
      <c r="G7720" s="7" t="s">
        <v>11</v>
      </c>
      <c r="H7720" s="13">
        <v>9.5</v>
      </c>
      <c r="I7720" s="13" t="str">
        <f>IF(G7720="Male",VLOOKUP(H7720,'Shoe size conversion table'!$B$6:$D$22,2),VLOOKUP(H7720,'Shoe size conversion table'!$J$6:$L$22,2))</f>
        <v>42-43</v>
      </c>
      <c r="J7720" s="13">
        <f>IF(G7720="Male",VLOOKUP(H7720,'Shoe size conversion table'!$B$6:$D$22,3),VLOOKUP(H7720,'Shoe size conversion table'!$J$6:$L$22,3))</f>
        <v>9</v>
      </c>
      <c r="K7720" s="11">
        <v>139</v>
      </c>
      <c r="L7720" s="12">
        <v>0.3</v>
      </c>
      <c r="M7720" s="7">
        <f t="shared" si="361"/>
        <v>2016</v>
      </c>
      <c r="N7720" s="7">
        <f t="shared" si="362"/>
        <v>1</v>
      </c>
      <c r="O7720" s="30">
        <f t="shared" si="363"/>
        <v>97.3</v>
      </c>
    </row>
    <row r="7721" spans="2:15" x14ac:dyDescent="0.2">
      <c r="B7721" s="13">
        <v>59302</v>
      </c>
      <c r="C7721" s="14">
        <v>42378.386111111271</v>
      </c>
      <c r="D7721" s="7" t="s">
        <v>10</v>
      </c>
      <c r="E7721" s="13">
        <v>2174</v>
      </c>
      <c r="F7721" s="7" t="s">
        <v>34</v>
      </c>
      <c r="G7721" s="7" t="s">
        <v>11</v>
      </c>
      <c r="H7721" s="13">
        <v>9.5</v>
      </c>
      <c r="I7721" s="13" t="str">
        <f>IF(G7721="Male",VLOOKUP(H7721,'Shoe size conversion table'!$B$6:$D$22,2),VLOOKUP(H7721,'Shoe size conversion table'!$J$6:$L$22,2))</f>
        <v>42-43</v>
      </c>
      <c r="J7721" s="13">
        <f>IF(G7721="Male",VLOOKUP(H7721,'Shoe size conversion table'!$B$6:$D$22,3),VLOOKUP(H7721,'Shoe size conversion table'!$J$6:$L$22,3))</f>
        <v>9</v>
      </c>
      <c r="K7721" s="11">
        <v>129</v>
      </c>
      <c r="L7721" s="12">
        <v>0</v>
      </c>
      <c r="M7721" s="7">
        <f t="shared" si="361"/>
        <v>2016</v>
      </c>
      <c r="N7721" s="7">
        <f t="shared" si="362"/>
        <v>1</v>
      </c>
      <c r="O7721" s="30">
        <f t="shared" si="363"/>
        <v>129</v>
      </c>
    </row>
    <row r="7722" spans="2:15" x14ac:dyDescent="0.2">
      <c r="B7722" s="13">
        <v>59303</v>
      </c>
      <c r="C7722" s="14">
        <v>42378.416111111132</v>
      </c>
      <c r="D7722" s="7" t="s">
        <v>7</v>
      </c>
      <c r="E7722" s="13">
        <v>2152</v>
      </c>
      <c r="F7722" s="7" t="s">
        <v>48</v>
      </c>
      <c r="G7722" s="7" t="s">
        <v>12</v>
      </c>
      <c r="H7722" s="13">
        <v>10.5</v>
      </c>
      <c r="I7722" s="13">
        <f>IF(G7722="Male",VLOOKUP(H7722,'Shoe size conversion table'!$B$6:$D$22,2),VLOOKUP(H7722,'Shoe size conversion table'!$J$6:$L$22,2))</f>
        <v>41</v>
      </c>
      <c r="J7722" s="13">
        <f>IF(G7722="Male",VLOOKUP(H7722,'Shoe size conversion table'!$B$6:$D$22,3),VLOOKUP(H7722,'Shoe size conversion table'!$J$6:$L$22,3))</f>
        <v>8.5</v>
      </c>
      <c r="K7722" s="11">
        <v>139</v>
      </c>
      <c r="L7722" s="12">
        <v>0.1</v>
      </c>
      <c r="M7722" s="7">
        <f t="shared" si="361"/>
        <v>2016</v>
      </c>
      <c r="N7722" s="7">
        <f t="shared" si="362"/>
        <v>1</v>
      </c>
      <c r="O7722" s="30">
        <f t="shared" si="363"/>
        <v>125.10000000000001</v>
      </c>
    </row>
    <row r="7723" spans="2:15" x14ac:dyDescent="0.2">
      <c r="B7723" s="13">
        <v>59304</v>
      </c>
      <c r="C7723" s="14">
        <v>42378.426111111272</v>
      </c>
      <c r="D7723" s="7" t="s">
        <v>9</v>
      </c>
      <c r="E7723" s="13">
        <v>2203</v>
      </c>
      <c r="F7723" s="7" t="s">
        <v>58</v>
      </c>
      <c r="G7723" s="7" t="s">
        <v>12</v>
      </c>
      <c r="H7723" s="13">
        <v>8.5</v>
      </c>
      <c r="I7723" s="13">
        <f>IF(G7723="Male",VLOOKUP(H7723,'Shoe size conversion table'!$B$6:$D$22,2),VLOOKUP(H7723,'Shoe size conversion table'!$J$6:$L$22,2))</f>
        <v>39</v>
      </c>
      <c r="J7723" s="13">
        <f>IF(G7723="Male",VLOOKUP(H7723,'Shoe size conversion table'!$B$6:$D$22,3),VLOOKUP(H7723,'Shoe size conversion table'!$J$6:$L$22,3))</f>
        <v>6.5</v>
      </c>
      <c r="K7723" s="11">
        <v>189</v>
      </c>
      <c r="L7723" s="12">
        <v>0</v>
      </c>
      <c r="M7723" s="7">
        <f t="shared" si="361"/>
        <v>2016</v>
      </c>
      <c r="N7723" s="7">
        <f t="shared" si="362"/>
        <v>1</v>
      </c>
      <c r="O7723" s="30">
        <f t="shared" si="363"/>
        <v>189</v>
      </c>
    </row>
    <row r="7724" spans="2:15" x14ac:dyDescent="0.2">
      <c r="B7724" s="13">
        <v>59305</v>
      </c>
      <c r="C7724" s="14">
        <v>42378.446111111298</v>
      </c>
      <c r="D7724" s="7" t="s">
        <v>7</v>
      </c>
      <c r="E7724" s="13">
        <v>2193</v>
      </c>
      <c r="F7724" s="7" t="s">
        <v>48</v>
      </c>
      <c r="G7724" s="7" t="s">
        <v>11</v>
      </c>
      <c r="H7724" s="13">
        <v>7.5</v>
      </c>
      <c r="I7724" s="13" t="str">
        <f>IF(G7724="Male",VLOOKUP(H7724,'Shoe size conversion table'!$B$6:$D$22,2),VLOOKUP(H7724,'Shoe size conversion table'!$J$6:$L$22,2))</f>
        <v>40-41</v>
      </c>
      <c r="J7724" s="13">
        <f>IF(G7724="Male",VLOOKUP(H7724,'Shoe size conversion table'!$B$6:$D$22,3),VLOOKUP(H7724,'Shoe size conversion table'!$J$6:$L$22,3))</f>
        <v>7</v>
      </c>
      <c r="K7724" s="11">
        <v>149</v>
      </c>
      <c r="L7724" s="12">
        <v>0.3</v>
      </c>
      <c r="M7724" s="7">
        <f t="shared" si="361"/>
        <v>2016</v>
      </c>
      <c r="N7724" s="7">
        <f t="shared" si="362"/>
        <v>1</v>
      </c>
      <c r="O7724" s="30">
        <f t="shared" si="363"/>
        <v>104.3</v>
      </c>
    </row>
    <row r="7725" spans="2:15" x14ac:dyDescent="0.2">
      <c r="B7725" s="13">
        <v>59306</v>
      </c>
      <c r="C7725" s="14">
        <v>42378.486111111131</v>
      </c>
      <c r="D7725" s="7" t="s">
        <v>9</v>
      </c>
      <c r="E7725" s="13">
        <v>2164</v>
      </c>
      <c r="F7725" s="7" t="s">
        <v>59</v>
      </c>
      <c r="G7725" s="7" t="s">
        <v>12</v>
      </c>
      <c r="H7725" s="13">
        <v>11</v>
      </c>
      <c r="I7725" s="13" t="str">
        <f>IF(G7725="Male",VLOOKUP(H7725,'Shoe size conversion table'!$B$6:$D$22,2),VLOOKUP(H7725,'Shoe size conversion table'!$J$6:$L$22,2))</f>
        <v>41-42</v>
      </c>
      <c r="J7725" s="13">
        <f>IF(G7725="Male",VLOOKUP(H7725,'Shoe size conversion table'!$B$6:$D$22,3),VLOOKUP(H7725,'Shoe size conversion table'!$J$6:$L$22,3))</f>
        <v>9</v>
      </c>
      <c r="K7725" s="11">
        <v>159</v>
      </c>
      <c r="L7725" s="12">
        <v>0.5</v>
      </c>
      <c r="M7725" s="7">
        <f t="shared" si="361"/>
        <v>2016</v>
      </c>
      <c r="N7725" s="7">
        <f t="shared" si="362"/>
        <v>1</v>
      </c>
      <c r="O7725" s="30">
        <f t="shared" si="363"/>
        <v>79.5</v>
      </c>
    </row>
    <row r="7726" spans="2:15" x14ac:dyDescent="0.2">
      <c r="B7726" s="13">
        <v>59307</v>
      </c>
      <c r="C7726" s="14">
        <v>42378.506111111128</v>
      </c>
      <c r="D7726" s="7" t="s">
        <v>8</v>
      </c>
      <c r="E7726" s="13">
        <v>2153</v>
      </c>
      <c r="F7726" s="7" t="s">
        <v>38</v>
      </c>
      <c r="G7726" s="7" t="s">
        <v>11</v>
      </c>
      <c r="H7726" s="13">
        <v>11</v>
      </c>
      <c r="I7726" s="13">
        <f>IF(G7726="Male",VLOOKUP(H7726,'Shoe size conversion table'!$B$6:$D$22,2),VLOOKUP(H7726,'Shoe size conversion table'!$J$6:$L$22,2))</f>
        <v>44</v>
      </c>
      <c r="J7726" s="13">
        <f>IF(G7726="Male",VLOOKUP(H7726,'Shoe size conversion table'!$B$6:$D$22,3),VLOOKUP(H7726,'Shoe size conversion table'!$J$6:$L$22,3))</f>
        <v>10.5</v>
      </c>
      <c r="K7726" s="11">
        <v>169</v>
      </c>
      <c r="L7726" s="12">
        <v>0.3</v>
      </c>
      <c r="M7726" s="7">
        <f t="shared" si="361"/>
        <v>2016</v>
      </c>
      <c r="N7726" s="7">
        <f t="shared" si="362"/>
        <v>1</v>
      </c>
      <c r="O7726" s="30">
        <f t="shared" si="363"/>
        <v>118.3</v>
      </c>
    </row>
    <row r="7727" spans="2:15" x14ac:dyDescent="0.2">
      <c r="B7727" s="13">
        <v>59307</v>
      </c>
      <c r="C7727" s="14">
        <v>42378.506111111128</v>
      </c>
      <c r="D7727" s="7" t="s">
        <v>8</v>
      </c>
      <c r="E7727" s="13">
        <v>2216</v>
      </c>
      <c r="F7727" s="7" t="s">
        <v>37</v>
      </c>
      <c r="G7727" s="7" t="s">
        <v>11</v>
      </c>
      <c r="H7727" s="13">
        <v>9</v>
      </c>
      <c r="I7727" s="13">
        <f>IF(G7727="Male",VLOOKUP(H7727,'Shoe size conversion table'!$B$6:$D$22,2),VLOOKUP(H7727,'Shoe size conversion table'!$J$6:$L$22,2))</f>
        <v>42</v>
      </c>
      <c r="J7727" s="13">
        <f>IF(G7727="Male",VLOOKUP(H7727,'Shoe size conversion table'!$B$6:$D$22,3),VLOOKUP(H7727,'Shoe size conversion table'!$J$6:$L$22,3))</f>
        <v>8.5</v>
      </c>
      <c r="K7727" s="11">
        <v>129</v>
      </c>
      <c r="L7727" s="12">
        <v>0.5</v>
      </c>
      <c r="M7727" s="7">
        <f t="shared" si="361"/>
        <v>2016</v>
      </c>
      <c r="N7727" s="7">
        <f t="shared" si="362"/>
        <v>1</v>
      </c>
      <c r="O7727" s="30">
        <f t="shared" si="363"/>
        <v>64.5</v>
      </c>
    </row>
    <row r="7728" spans="2:15" x14ac:dyDescent="0.2">
      <c r="B7728" s="13">
        <v>59308</v>
      </c>
      <c r="C7728" s="14">
        <v>42378.746111111133</v>
      </c>
      <c r="D7728" s="7" t="s">
        <v>9</v>
      </c>
      <c r="E7728" s="13">
        <v>2231</v>
      </c>
      <c r="F7728" s="7" t="s">
        <v>60</v>
      </c>
      <c r="G7728" s="7" t="s">
        <v>12</v>
      </c>
      <c r="H7728" s="13">
        <v>8.5</v>
      </c>
      <c r="I7728" s="13">
        <f>IF(G7728="Male",VLOOKUP(H7728,'Shoe size conversion table'!$B$6:$D$22,2),VLOOKUP(H7728,'Shoe size conversion table'!$J$6:$L$22,2))</f>
        <v>39</v>
      </c>
      <c r="J7728" s="13">
        <f>IF(G7728="Male",VLOOKUP(H7728,'Shoe size conversion table'!$B$6:$D$22,3),VLOOKUP(H7728,'Shoe size conversion table'!$J$6:$L$22,3))</f>
        <v>6.5</v>
      </c>
      <c r="K7728" s="11">
        <v>179</v>
      </c>
      <c r="L7728" s="12">
        <v>0</v>
      </c>
      <c r="M7728" s="7">
        <f t="shared" si="361"/>
        <v>2016</v>
      </c>
      <c r="N7728" s="7">
        <f t="shared" si="362"/>
        <v>1</v>
      </c>
      <c r="O7728" s="30">
        <f t="shared" si="363"/>
        <v>179</v>
      </c>
    </row>
    <row r="7729" spans="2:15" x14ac:dyDescent="0.2">
      <c r="B7729" s="13">
        <v>59308</v>
      </c>
      <c r="C7729" s="14">
        <v>42378.746111111133</v>
      </c>
      <c r="D7729" s="7" t="s">
        <v>9</v>
      </c>
      <c r="E7729" s="13">
        <v>2216</v>
      </c>
      <c r="F7729" s="7" t="s">
        <v>62</v>
      </c>
      <c r="G7729" s="7" t="s">
        <v>11</v>
      </c>
      <c r="H7729" s="13">
        <v>10.5</v>
      </c>
      <c r="I7729" s="13" t="str">
        <f>IF(G7729="Male",VLOOKUP(H7729,'Shoe size conversion table'!$B$6:$D$22,2),VLOOKUP(H7729,'Shoe size conversion table'!$J$6:$L$22,2))</f>
        <v>43-44</v>
      </c>
      <c r="J7729" s="13">
        <f>IF(G7729="Male",VLOOKUP(H7729,'Shoe size conversion table'!$B$6:$D$22,3),VLOOKUP(H7729,'Shoe size conversion table'!$J$6:$L$22,3))</f>
        <v>10</v>
      </c>
      <c r="K7729" s="11">
        <v>199</v>
      </c>
      <c r="L7729" s="12">
        <v>0</v>
      </c>
      <c r="M7729" s="7">
        <f t="shared" si="361"/>
        <v>2016</v>
      </c>
      <c r="N7729" s="7">
        <f t="shared" si="362"/>
        <v>1</v>
      </c>
      <c r="O7729" s="30">
        <f t="shared" si="363"/>
        <v>199</v>
      </c>
    </row>
    <row r="7730" spans="2:15" x14ac:dyDescent="0.2">
      <c r="B7730" s="13">
        <v>59308</v>
      </c>
      <c r="C7730" s="14">
        <v>42378.746111111133</v>
      </c>
      <c r="D7730" s="7" t="s">
        <v>9</v>
      </c>
      <c r="E7730" s="13">
        <v>2205</v>
      </c>
      <c r="F7730" s="7" t="s">
        <v>60</v>
      </c>
      <c r="G7730" s="7" t="s">
        <v>11</v>
      </c>
      <c r="H7730" s="13">
        <v>8.5</v>
      </c>
      <c r="I7730" s="13" t="str">
        <f>IF(G7730="Male",VLOOKUP(H7730,'Shoe size conversion table'!$B$6:$D$22,2),VLOOKUP(H7730,'Shoe size conversion table'!$J$6:$L$22,2))</f>
        <v>41-42</v>
      </c>
      <c r="J7730" s="13">
        <f>IF(G7730="Male",VLOOKUP(H7730,'Shoe size conversion table'!$B$6:$D$22,3),VLOOKUP(H7730,'Shoe size conversion table'!$J$6:$L$22,3))</f>
        <v>8</v>
      </c>
      <c r="K7730" s="11">
        <v>129</v>
      </c>
      <c r="L7730" s="12">
        <v>0.2</v>
      </c>
      <c r="M7730" s="7">
        <f t="shared" si="361"/>
        <v>2016</v>
      </c>
      <c r="N7730" s="7">
        <f t="shared" si="362"/>
        <v>1</v>
      </c>
      <c r="O7730" s="30">
        <f t="shared" si="363"/>
        <v>103.2</v>
      </c>
    </row>
    <row r="7731" spans="2:15" x14ac:dyDescent="0.2">
      <c r="B7731" s="13">
        <v>59308</v>
      </c>
      <c r="C7731" s="14">
        <v>42378.746111111133</v>
      </c>
      <c r="D7731" s="7" t="s">
        <v>9</v>
      </c>
      <c r="E7731" s="13">
        <v>2241</v>
      </c>
      <c r="F7731" s="7" t="s">
        <v>58</v>
      </c>
      <c r="G7731" s="7" t="s">
        <v>11</v>
      </c>
      <c r="H7731" s="13">
        <v>9.5</v>
      </c>
      <c r="I7731" s="13" t="str">
        <f>IF(G7731="Male",VLOOKUP(H7731,'Shoe size conversion table'!$B$6:$D$22,2),VLOOKUP(H7731,'Shoe size conversion table'!$J$6:$L$22,2))</f>
        <v>42-43</v>
      </c>
      <c r="J7731" s="13">
        <f>IF(G7731="Male",VLOOKUP(H7731,'Shoe size conversion table'!$B$6:$D$22,3),VLOOKUP(H7731,'Shoe size conversion table'!$J$6:$L$22,3))</f>
        <v>9</v>
      </c>
      <c r="K7731" s="11">
        <v>199</v>
      </c>
      <c r="L7731" s="12">
        <v>0.1</v>
      </c>
      <c r="M7731" s="7">
        <f t="shared" si="361"/>
        <v>2016</v>
      </c>
      <c r="N7731" s="7">
        <f t="shared" si="362"/>
        <v>1</v>
      </c>
      <c r="O7731" s="30">
        <f t="shared" si="363"/>
        <v>179.1</v>
      </c>
    </row>
    <row r="7732" spans="2:15" x14ac:dyDescent="0.2">
      <c r="B7732" s="13">
        <v>59309</v>
      </c>
      <c r="C7732" s="14">
        <v>42378.78611111112</v>
      </c>
      <c r="D7732" s="7" t="s">
        <v>7</v>
      </c>
      <c r="E7732" s="13">
        <v>2149</v>
      </c>
      <c r="F7732" s="7" t="s">
        <v>49</v>
      </c>
      <c r="G7732" s="7" t="s">
        <v>12</v>
      </c>
      <c r="H7732" s="13">
        <v>7</v>
      </c>
      <c r="I7732" s="13" t="str">
        <f>IF(G7732="Male",VLOOKUP(H7732,'Shoe size conversion table'!$B$6:$D$22,2),VLOOKUP(H7732,'Shoe size conversion table'!$J$6:$L$22,2))</f>
        <v>37-38</v>
      </c>
      <c r="J7732" s="13">
        <f>IF(G7732="Male",VLOOKUP(H7732,'Shoe size conversion table'!$B$6:$D$22,3),VLOOKUP(H7732,'Shoe size conversion table'!$J$6:$L$22,3))</f>
        <v>5</v>
      </c>
      <c r="K7732" s="11">
        <v>139</v>
      </c>
      <c r="L7732" s="12">
        <v>0.5</v>
      </c>
      <c r="M7732" s="7">
        <f t="shared" si="361"/>
        <v>2016</v>
      </c>
      <c r="N7732" s="7">
        <f t="shared" si="362"/>
        <v>1</v>
      </c>
      <c r="O7732" s="30">
        <f t="shared" si="363"/>
        <v>69.5</v>
      </c>
    </row>
    <row r="7733" spans="2:15" x14ac:dyDescent="0.2">
      <c r="B7733" s="13">
        <v>59310</v>
      </c>
      <c r="C7733" s="14">
        <v>42378.836111111123</v>
      </c>
      <c r="D7733" s="7" t="s">
        <v>9</v>
      </c>
      <c r="E7733" s="13">
        <v>2226</v>
      </c>
      <c r="F7733" s="7" t="s">
        <v>59</v>
      </c>
      <c r="G7733" s="7" t="s">
        <v>12</v>
      </c>
      <c r="H7733" s="13">
        <v>8</v>
      </c>
      <c r="I7733" s="13" t="str">
        <f>IF(G7733="Male",VLOOKUP(H7733,'Shoe size conversion table'!$B$6:$D$22,2),VLOOKUP(H7733,'Shoe size conversion table'!$J$6:$L$22,2))</f>
        <v>38-39</v>
      </c>
      <c r="J7733" s="13">
        <f>IF(G7733="Male",VLOOKUP(H7733,'Shoe size conversion table'!$B$6:$D$22,3),VLOOKUP(H7733,'Shoe size conversion table'!$J$6:$L$22,3))</f>
        <v>6</v>
      </c>
      <c r="K7733" s="11">
        <v>169</v>
      </c>
      <c r="L7733" s="12">
        <v>0.3</v>
      </c>
      <c r="M7733" s="7">
        <f t="shared" si="361"/>
        <v>2016</v>
      </c>
      <c r="N7733" s="7">
        <f t="shared" si="362"/>
        <v>1</v>
      </c>
      <c r="O7733" s="30">
        <f t="shared" si="363"/>
        <v>118.3</v>
      </c>
    </row>
    <row r="7734" spans="2:15" x14ac:dyDescent="0.2">
      <c r="B7734" s="13">
        <v>59311</v>
      </c>
      <c r="C7734" s="14">
        <v>42378.916111111117</v>
      </c>
      <c r="D7734" s="7" t="s">
        <v>9</v>
      </c>
      <c r="E7734" s="13">
        <v>2242</v>
      </c>
      <c r="F7734" s="7" t="s">
        <v>61</v>
      </c>
      <c r="G7734" s="7" t="s">
        <v>11</v>
      </c>
      <c r="H7734" s="13">
        <v>9.5</v>
      </c>
      <c r="I7734" s="13" t="str">
        <f>IF(G7734="Male",VLOOKUP(H7734,'Shoe size conversion table'!$B$6:$D$22,2),VLOOKUP(H7734,'Shoe size conversion table'!$J$6:$L$22,2))</f>
        <v>42-43</v>
      </c>
      <c r="J7734" s="13">
        <f>IF(G7734="Male",VLOOKUP(H7734,'Shoe size conversion table'!$B$6:$D$22,3),VLOOKUP(H7734,'Shoe size conversion table'!$J$6:$L$22,3))</f>
        <v>9</v>
      </c>
      <c r="K7734" s="11">
        <v>139</v>
      </c>
      <c r="L7734" s="12">
        <v>0.3</v>
      </c>
      <c r="M7734" s="7">
        <f t="shared" si="361"/>
        <v>2016</v>
      </c>
      <c r="N7734" s="7">
        <f t="shared" si="362"/>
        <v>1</v>
      </c>
      <c r="O7734" s="30">
        <f t="shared" si="363"/>
        <v>97.3</v>
      </c>
    </row>
    <row r="7735" spans="2:15" x14ac:dyDescent="0.2">
      <c r="B7735" s="13">
        <v>59312</v>
      </c>
      <c r="C7735" s="14">
        <v>42379.016111111298</v>
      </c>
      <c r="D7735" s="7" t="s">
        <v>10</v>
      </c>
      <c r="E7735" s="13">
        <v>2219</v>
      </c>
      <c r="F7735" s="7" t="s">
        <v>35</v>
      </c>
      <c r="G7735" s="7" t="s">
        <v>11</v>
      </c>
      <c r="H7735" s="13">
        <v>9.5</v>
      </c>
      <c r="I7735" s="13" t="str">
        <f>IF(G7735="Male",VLOOKUP(H7735,'Shoe size conversion table'!$B$6:$D$22,2),VLOOKUP(H7735,'Shoe size conversion table'!$J$6:$L$22,2))</f>
        <v>42-43</v>
      </c>
      <c r="J7735" s="13">
        <f>IF(G7735="Male",VLOOKUP(H7735,'Shoe size conversion table'!$B$6:$D$22,3),VLOOKUP(H7735,'Shoe size conversion table'!$J$6:$L$22,3))</f>
        <v>9</v>
      </c>
      <c r="K7735" s="11">
        <v>129</v>
      </c>
      <c r="L7735" s="12">
        <v>0</v>
      </c>
      <c r="M7735" s="7">
        <f t="shared" si="361"/>
        <v>2016</v>
      </c>
      <c r="N7735" s="7">
        <f t="shared" si="362"/>
        <v>1</v>
      </c>
      <c r="O7735" s="30">
        <f t="shared" si="363"/>
        <v>129</v>
      </c>
    </row>
    <row r="7736" spans="2:15" x14ac:dyDescent="0.2">
      <c r="B7736" s="13">
        <v>59313</v>
      </c>
      <c r="C7736" s="14">
        <v>42379.02611111127</v>
      </c>
      <c r="D7736" s="7" t="s">
        <v>8</v>
      </c>
      <c r="E7736" s="13">
        <v>2228</v>
      </c>
      <c r="F7736" s="7" t="s">
        <v>40</v>
      </c>
      <c r="G7736" s="7" t="s">
        <v>12</v>
      </c>
      <c r="H7736" s="13">
        <v>7</v>
      </c>
      <c r="I7736" s="13" t="str">
        <f>IF(G7736="Male",VLOOKUP(H7736,'Shoe size conversion table'!$B$6:$D$22,2),VLOOKUP(H7736,'Shoe size conversion table'!$J$6:$L$22,2))</f>
        <v>37-38</v>
      </c>
      <c r="J7736" s="13">
        <f>IF(G7736="Male",VLOOKUP(H7736,'Shoe size conversion table'!$B$6:$D$22,3),VLOOKUP(H7736,'Shoe size conversion table'!$J$6:$L$22,3))</f>
        <v>5</v>
      </c>
      <c r="K7736" s="11">
        <v>149</v>
      </c>
      <c r="L7736" s="12">
        <v>0</v>
      </c>
      <c r="M7736" s="7">
        <f t="shared" si="361"/>
        <v>2016</v>
      </c>
      <c r="N7736" s="7">
        <f t="shared" si="362"/>
        <v>1</v>
      </c>
      <c r="O7736" s="30">
        <f t="shared" si="363"/>
        <v>149</v>
      </c>
    </row>
    <row r="7737" spans="2:15" x14ac:dyDescent="0.2">
      <c r="B7737" s="13">
        <v>59314</v>
      </c>
      <c r="C7737" s="14">
        <v>42379.046111111296</v>
      </c>
      <c r="D7737" s="7" t="s">
        <v>8</v>
      </c>
      <c r="E7737" s="13">
        <v>2232</v>
      </c>
      <c r="F7737" s="7" t="s">
        <v>40</v>
      </c>
      <c r="G7737" s="7" t="s">
        <v>11</v>
      </c>
      <c r="H7737" s="13">
        <v>9</v>
      </c>
      <c r="I7737" s="13">
        <f>IF(G7737="Male",VLOOKUP(H7737,'Shoe size conversion table'!$B$6:$D$22,2),VLOOKUP(H7737,'Shoe size conversion table'!$J$6:$L$22,2))</f>
        <v>42</v>
      </c>
      <c r="J7737" s="13">
        <f>IF(G7737="Male",VLOOKUP(H7737,'Shoe size conversion table'!$B$6:$D$22,3),VLOOKUP(H7737,'Shoe size conversion table'!$J$6:$L$22,3))</f>
        <v>8.5</v>
      </c>
      <c r="K7737" s="11">
        <v>199</v>
      </c>
      <c r="L7737" s="12">
        <v>0.5</v>
      </c>
      <c r="M7737" s="7">
        <f t="shared" si="361"/>
        <v>2016</v>
      </c>
      <c r="N7737" s="7">
        <f t="shared" si="362"/>
        <v>1</v>
      </c>
      <c r="O7737" s="30">
        <f t="shared" si="363"/>
        <v>99.5</v>
      </c>
    </row>
    <row r="7738" spans="2:15" x14ac:dyDescent="0.2">
      <c r="B7738" s="13">
        <v>59315</v>
      </c>
      <c r="C7738" s="14">
        <v>42379.066111111271</v>
      </c>
      <c r="D7738" s="7" t="s">
        <v>7</v>
      </c>
      <c r="E7738" s="13">
        <v>2225</v>
      </c>
      <c r="F7738" s="7" t="s">
        <v>54</v>
      </c>
      <c r="G7738" s="7" t="s">
        <v>12</v>
      </c>
      <c r="H7738" s="13">
        <v>9</v>
      </c>
      <c r="I7738" s="13" t="str">
        <f>IF(G7738="Male",VLOOKUP(H7738,'Shoe size conversion table'!$B$6:$D$22,2),VLOOKUP(H7738,'Shoe size conversion table'!$J$6:$L$22,2))</f>
        <v>39-40</v>
      </c>
      <c r="J7738" s="13">
        <f>IF(G7738="Male",VLOOKUP(H7738,'Shoe size conversion table'!$B$6:$D$22,3),VLOOKUP(H7738,'Shoe size conversion table'!$J$6:$L$22,3))</f>
        <v>7</v>
      </c>
      <c r="K7738" s="11">
        <v>159</v>
      </c>
      <c r="L7738" s="12">
        <v>0</v>
      </c>
      <c r="M7738" s="7">
        <f t="shared" si="361"/>
        <v>2016</v>
      </c>
      <c r="N7738" s="7">
        <f t="shared" si="362"/>
        <v>1</v>
      </c>
      <c r="O7738" s="30">
        <f t="shared" si="363"/>
        <v>159</v>
      </c>
    </row>
    <row r="7739" spans="2:15" x14ac:dyDescent="0.2">
      <c r="B7739" s="13">
        <v>59316</v>
      </c>
      <c r="C7739" s="14">
        <v>42379.246111111119</v>
      </c>
      <c r="D7739" s="7" t="s">
        <v>7</v>
      </c>
      <c r="E7739" s="13">
        <v>2194</v>
      </c>
      <c r="F7739" s="7" t="s">
        <v>51</v>
      </c>
      <c r="G7739" s="7" t="s">
        <v>11</v>
      </c>
      <c r="H7739" s="13">
        <v>9</v>
      </c>
      <c r="I7739" s="13">
        <f>IF(G7739="Male",VLOOKUP(H7739,'Shoe size conversion table'!$B$6:$D$22,2),VLOOKUP(H7739,'Shoe size conversion table'!$J$6:$L$22,2))</f>
        <v>42</v>
      </c>
      <c r="J7739" s="13">
        <f>IF(G7739="Male",VLOOKUP(H7739,'Shoe size conversion table'!$B$6:$D$22,3),VLOOKUP(H7739,'Shoe size conversion table'!$J$6:$L$22,3))</f>
        <v>8.5</v>
      </c>
      <c r="K7739" s="11">
        <v>159</v>
      </c>
      <c r="L7739" s="12">
        <v>0</v>
      </c>
      <c r="M7739" s="7">
        <f t="shared" si="361"/>
        <v>2016</v>
      </c>
      <c r="N7739" s="7">
        <f t="shared" si="362"/>
        <v>1</v>
      </c>
      <c r="O7739" s="30">
        <f t="shared" si="363"/>
        <v>159</v>
      </c>
    </row>
    <row r="7740" spans="2:15" x14ac:dyDescent="0.2">
      <c r="B7740" s="13">
        <v>59316</v>
      </c>
      <c r="C7740" s="14">
        <v>42379.246111111119</v>
      </c>
      <c r="D7740" s="7" t="s">
        <v>7</v>
      </c>
      <c r="E7740" s="13">
        <v>2238</v>
      </c>
      <c r="F7740" s="7" t="s">
        <v>51</v>
      </c>
      <c r="G7740" s="7" t="s">
        <v>11</v>
      </c>
      <c r="H7740" s="13">
        <v>9</v>
      </c>
      <c r="I7740" s="13">
        <f>IF(G7740="Male",VLOOKUP(H7740,'Shoe size conversion table'!$B$6:$D$22,2),VLOOKUP(H7740,'Shoe size conversion table'!$J$6:$L$22,2))</f>
        <v>42</v>
      </c>
      <c r="J7740" s="13">
        <f>IF(G7740="Male",VLOOKUP(H7740,'Shoe size conversion table'!$B$6:$D$22,3),VLOOKUP(H7740,'Shoe size conversion table'!$J$6:$L$22,3))</f>
        <v>8.5</v>
      </c>
      <c r="K7740" s="11">
        <v>179</v>
      </c>
      <c r="L7740" s="12">
        <v>0</v>
      </c>
      <c r="M7740" s="7">
        <f t="shared" si="361"/>
        <v>2016</v>
      </c>
      <c r="N7740" s="7">
        <f t="shared" si="362"/>
        <v>1</v>
      </c>
      <c r="O7740" s="30">
        <f t="shared" si="363"/>
        <v>179</v>
      </c>
    </row>
    <row r="7741" spans="2:15" x14ac:dyDescent="0.2">
      <c r="B7741" s="13">
        <v>59317</v>
      </c>
      <c r="C7741" s="14">
        <v>42379.246111111301</v>
      </c>
      <c r="D7741" s="7" t="s">
        <v>7</v>
      </c>
      <c r="E7741" s="13">
        <v>2158</v>
      </c>
      <c r="F7741" s="7" t="s">
        <v>45</v>
      </c>
      <c r="G7741" s="7" t="s">
        <v>12</v>
      </c>
      <c r="H7741" s="13">
        <v>9</v>
      </c>
      <c r="I7741" s="13" t="str">
        <f>IF(G7741="Male",VLOOKUP(H7741,'Shoe size conversion table'!$B$6:$D$22,2),VLOOKUP(H7741,'Shoe size conversion table'!$J$6:$L$22,2))</f>
        <v>39-40</v>
      </c>
      <c r="J7741" s="13">
        <f>IF(G7741="Male",VLOOKUP(H7741,'Shoe size conversion table'!$B$6:$D$22,3),VLOOKUP(H7741,'Shoe size conversion table'!$J$6:$L$22,3))</f>
        <v>7</v>
      </c>
      <c r="K7741" s="11">
        <v>189</v>
      </c>
      <c r="L7741" s="12">
        <v>0.5</v>
      </c>
      <c r="M7741" s="7">
        <f t="shared" si="361"/>
        <v>2016</v>
      </c>
      <c r="N7741" s="7">
        <f t="shared" si="362"/>
        <v>1</v>
      </c>
      <c r="O7741" s="30">
        <f t="shared" si="363"/>
        <v>94.5</v>
      </c>
    </row>
    <row r="7742" spans="2:15" x14ac:dyDescent="0.2">
      <c r="B7742" s="13">
        <v>59318</v>
      </c>
      <c r="C7742" s="14">
        <v>42379.326111111273</v>
      </c>
      <c r="D7742" s="7" t="s">
        <v>7</v>
      </c>
      <c r="E7742" s="13">
        <v>2207</v>
      </c>
      <c r="F7742" s="7" t="s">
        <v>48</v>
      </c>
      <c r="G7742" s="7" t="s">
        <v>12</v>
      </c>
      <c r="H7742" s="13">
        <v>6.5</v>
      </c>
      <c r="I7742" s="13">
        <f>IF(G7742="Male",VLOOKUP(H7742,'Shoe size conversion table'!$B$6:$D$22,2),VLOOKUP(H7742,'Shoe size conversion table'!$J$6:$L$22,2))</f>
        <v>37</v>
      </c>
      <c r="J7742" s="13">
        <f>IF(G7742="Male",VLOOKUP(H7742,'Shoe size conversion table'!$B$6:$D$22,3),VLOOKUP(H7742,'Shoe size conversion table'!$J$6:$L$22,3))</f>
        <v>4.5</v>
      </c>
      <c r="K7742" s="11">
        <v>129</v>
      </c>
      <c r="L7742" s="12">
        <v>0.2</v>
      </c>
      <c r="M7742" s="7">
        <f t="shared" si="361"/>
        <v>2016</v>
      </c>
      <c r="N7742" s="7">
        <f t="shared" si="362"/>
        <v>1</v>
      </c>
      <c r="O7742" s="30">
        <f t="shared" si="363"/>
        <v>103.2</v>
      </c>
    </row>
    <row r="7743" spans="2:15" x14ac:dyDescent="0.2">
      <c r="B7743" s="13">
        <v>59319</v>
      </c>
      <c r="C7743" s="14">
        <v>42379.33611111113</v>
      </c>
      <c r="D7743" s="7" t="s">
        <v>7</v>
      </c>
      <c r="E7743" s="13">
        <v>2177</v>
      </c>
      <c r="F7743" s="7" t="s">
        <v>47</v>
      </c>
      <c r="G7743" s="7" t="s">
        <v>11</v>
      </c>
      <c r="H7743" s="13">
        <v>8.5</v>
      </c>
      <c r="I7743" s="13" t="str">
        <f>IF(G7743="Male",VLOOKUP(H7743,'Shoe size conversion table'!$B$6:$D$22,2),VLOOKUP(H7743,'Shoe size conversion table'!$J$6:$L$22,2))</f>
        <v>41-42</v>
      </c>
      <c r="J7743" s="13">
        <f>IF(G7743="Male",VLOOKUP(H7743,'Shoe size conversion table'!$B$6:$D$22,3),VLOOKUP(H7743,'Shoe size conversion table'!$J$6:$L$22,3))</f>
        <v>8</v>
      </c>
      <c r="K7743" s="11">
        <v>149</v>
      </c>
      <c r="L7743" s="12">
        <v>0.2</v>
      </c>
      <c r="M7743" s="7">
        <f t="shared" si="361"/>
        <v>2016</v>
      </c>
      <c r="N7743" s="7">
        <f t="shared" si="362"/>
        <v>1</v>
      </c>
      <c r="O7743" s="30">
        <f t="shared" si="363"/>
        <v>119.2</v>
      </c>
    </row>
    <row r="7744" spans="2:15" x14ac:dyDescent="0.2">
      <c r="B7744" s="13">
        <v>59320</v>
      </c>
      <c r="C7744" s="14">
        <v>42379.386111111271</v>
      </c>
      <c r="D7744" s="7" t="s">
        <v>10</v>
      </c>
      <c r="E7744" s="13">
        <v>2173</v>
      </c>
      <c r="F7744" s="7" t="s">
        <v>35</v>
      </c>
      <c r="G7744" s="7" t="s">
        <v>12</v>
      </c>
      <c r="H7744" s="13">
        <v>8</v>
      </c>
      <c r="I7744" s="13" t="str">
        <f>IF(G7744="Male",VLOOKUP(H7744,'Shoe size conversion table'!$B$6:$D$22,2),VLOOKUP(H7744,'Shoe size conversion table'!$J$6:$L$22,2))</f>
        <v>38-39</v>
      </c>
      <c r="J7744" s="13">
        <f>IF(G7744="Male",VLOOKUP(H7744,'Shoe size conversion table'!$B$6:$D$22,3),VLOOKUP(H7744,'Shoe size conversion table'!$J$6:$L$22,3))</f>
        <v>6</v>
      </c>
      <c r="K7744" s="11">
        <v>189</v>
      </c>
      <c r="L7744" s="12">
        <v>0</v>
      </c>
      <c r="M7744" s="7">
        <f t="shared" si="361"/>
        <v>2016</v>
      </c>
      <c r="N7744" s="7">
        <f t="shared" si="362"/>
        <v>1</v>
      </c>
      <c r="O7744" s="30">
        <f t="shared" si="363"/>
        <v>189</v>
      </c>
    </row>
    <row r="7745" spans="2:15" x14ac:dyDescent="0.2">
      <c r="B7745" s="13">
        <v>59321</v>
      </c>
      <c r="C7745" s="14">
        <v>42379.416111111132</v>
      </c>
      <c r="D7745" s="7" t="s">
        <v>7</v>
      </c>
      <c r="E7745" s="13">
        <v>2222</v>
      </c>
      <c r="F7745" s="7" t="s">
        <v>49</v>
      </c>
      <c r="G7745" s="7" t="s">
        <v>12</v>
      </c>
      <c r="H7745" s="13">
        <v>10.5</v>
      </c>
      <c r="I7745" s="13">
        <f>IF(G7745="Male",VLOOKUP(H7745,'Shoe size conversion table'!$B$6:$D$22,2),VLOOKUP(H7745,'Shoe size conversion table'!$J$6:$L$22,2))</f>
        <v>41</v>
      </c>
      <c r="J7745" s="13">
        <f>IF(G7745="Male",VLOOKUP(H7745,'Shoe size conversion table'!$B$6:$D$22,3),VLOOKUP(H7745,'Shoe size conversion table'!$J$6:$L$22,3))</f>
        <v>8.5</v>
      </c>
      <c r="K7745" s="11">
        <v>169</v>
      </c>
      <c r="L7745" s="12">
        <v>0.1</v>
      </c>
      <c r="M7745" s="7">
        <f t="shared" si="361"/>
        <v>2016</v>
      </c>
      <c r="N7745" s="7">
        <f t="shared" si="362"/>
        <v>1</v>
      </c>
      <c r="O7745" s="30">
        <f t="shared" si="363"/>
        <v>152.1</v>
      </c>
    </row>
    <row r="7746" spans="2:15" x14ac:dyDescent="0.2">
      <c r="B7746" s="13">
        <v>59322</v>
      </c>
      <c r="C7746" s="14">
        <v>42379.426111111272</v>
      </c>
      <c r="D7746" s="7" t="s">
        <v>7</v>
      </c>
      <c r="E7746" s="13">
        <v>2214</v>
      </c>
      <c r="F7746" s="7" t="s">
        <v>48</v>
      </c>
      <c r="G7746" s="7" t="s">
        <v>11</v>
      </c>
      <c r="H7746" s="13">
        <v>10.5</v>
      </c>
      <c r="I7746" s="13" t="str">
        <f>IF(G7746="Male",VLOOKUP(H7746,'Shoe size conversion table'!$B$6:$D$22,2),VLOOKUP(H7746,'Shoe size conversion table'!$J$6:$L$22,2))</f>
        <v>43-44</v>
      </c>
      <c r="J7746" s="13">
        <f>IF(G7746="Male",VLOOKUP(H7746,'Shoe size conversion table'!$B$6:$D$22,3),VLOOKUP(H7746,'Shoe size conversion table'!$J$6:$L$22,3))</f>
        <v>10</v>
      </c>
      <c r="K7746" s="11">
        <v>179</v>
      </c>
      <c r="L7746" s="12">
        <v>0</v>
      </c>
      <c r="M7746" s="7">
        <f t="shared" si="361"/>
        <v>2016</v>
      </c>
      <c r="N7746" s="7">
        <f t="shared" si="362"/>
        <v>1</v>
      </c>
      <c r="O7746" s="30">
        <f t="shared" si="363"/>
        <v>179</v>
      </c>
    </row>
    <row r="7747" spans="2:15" x14ac:dyDescent="0.2">
      <c r="B7747" s="13">
        <v>59323</v>
      </c>
      <c r="C7747" s="14">
        <v>42379.446111111298</v>
      </c>
      <c r="D7747" s="7" t="s">
        <v>7</v>
      </c>
      <c r="E7747" s="13">
        <v>2193</v>
      </c>
      <c r="F7747" s="7" t="s">
        <v>48</v>
      </c>
      <c r="G7747" s="7" t="s">
        <v>11</v>
      </c>
      <c r="H7747" s="13">
        <v>10</v>
      </c>
      <c r="I7747" s="13">
        <f>IF(G7747="Male",VLOOKUP(H7747,'Shoe size conversion table'!$B$6:$D$22,2),VLOOKUP(H7747,'Shoe size conversion table'!$J$6:$L$22,2))</f>
        <v>43</v>
      </c>
      <c r="J7747" s="13">
        <f>IF(G7747="Male",VLOOKUP(H7747,'Shoe size conversion table'!$B$6:$D$22,3),VLOOKUP(H7747,'Shoe size conversion table'!$J$6:$L$22,3))</f>
        <v>9.5</v>
      </c>
      <c r="K7747" s="11">
        <v>179</v>
      </c>
      <c r="L7747" s="12">
        <v>0</v>
      </c>
      <c r="M7747" s="7">
        <f t="shared" si="361"/>
        <v>2016</v>
      </c>
      <c r="N7747" s="7">
        <f t="shared" si="362"/>
        <v>1</v>
      </c>
      <c r="O7747" s="30">
        <f t="shared" si="363"/>
        <v>179</v>
      </c>
    </row>
    <row r="7748" spans="2:15" x14ac:dyDescent="0.2">
      <c r="B7748" s="13">
        <v>59324</v>
      </c>
      <c r="C7748" s="14">
        <v>42379.486111111131</v>
      </c>
      <c r="D7748" s="7" t="s">
        <v>7</v>
      </c>
      <c r="E7748" s="13">
        <v>2217</v>
      </c>
      <c r="F7748" s="7" t="s">
        <v>52</v>
      </c>
      <c r="G7748" s="7" t="s">
        <v>11</v>
      </c>
      <c r="H7748" s="13">
        <v>8.5</v>
      </c>
      <c r="I7748" s="13" t="str">
        <f>IF(G7748="Male",VLOOKUP(H7748,'Shoe size conversion table'!$B$6:$D$22,2),VLOOKUP(H7748,'Shoe size conversion table'!$J$6:$L$22,2))</f>
        <v>41-42</v>
      </c>
      <c r="J7748" s="13">
        <f>IF(G7748="Male",VLOOKUP(H7748,'Shoe size conversion table'!$B$6:$D$22,3),VLOOKUP(H7748,'Shoe size conversion table'!$J$6:$L$22,3))</f>
        <v>8</v>
      </c>
      <c r="K7748" s="11">
        <v>159</v>
      </c>
      <c r="L7748" s="12">
        <v>0</v>
      </c>
      <c r="M7748" s="7">
        <f t="shared" si="361"/>
        <v>2016</v>
      </c>
      <c r="N7748" s="7">
        <f t="shared" si="362"/>
        <v>1</v>
      </c>
      <c r="O7748" s="30">
        <f t="shared" si="363"/>
        <v>159</v>
      </c>
    </row>
    <row r="7749" spans="2:15" x14ac:dyDescent="0.2">
      <c r="B7749" s="13">
        <v>59325</v>
      </c>
      <c r="C7749" s="14">
        <v>42379.586111111275</v>
      </c>
      <c r="D7749" s="7" t="s">
        <v>10</v>
      </c>
      <c r="E7749" s="13">
        <v>2183</v>
      </c>
      <c r="F7749" s="7" t="s">
        <v>34</v>
      </c>
      <c r="G7749" s="7" t="s">
        <v>11</v>
      </c>
      <c r="H7749" s="13">
        <v>7.5</v>
      </c>
      <c r="I7749" s="13" t="str">
        <f>IF(G7749="Male",VLOOKUP(H7749,'Shoe size conversion table'!$B$6:$D$22,2),VLOOKUP(H7749,'Shoe size conversion table'!$J$6:$L$22,2))</f>
        <v>40-41</v>
      </c>
      <c r="J7749" s="13">
        <f>IF(G7749="Male",VLOOKUP(H7749,'Shoe size conversion table'!$B$6:$D$22,3),VLOOKUP(H7749,'Shoe size conversion table'!$J$6:$L$22,3))</f>
        <v>7</v>
      </c>
      <c r="K7749" s="11">
        <v>159</v>
      </c>
      <c r="L7749" s="12">
        <v>0</v>
      </c>
      <c r="M7749" s="7">
        <f t="shared" ref="M7749:M7812" si="364">YEAR(C7749)</f>
        <v>2016</v>
      </c>
      <c r="N7749" s="7">
        <f t="shared" si="362"/>
        <v>1</v>
      </c>
      <c r="O7749" s="30">
        <f t="shared" si="363"/>
        <v>159</v>
      </c>
    </row>
    <row r="7750" spans="2:15" x14ac:dyDescent="0.2">
      <c r="B7750" s="13">
        <v>59326</v>
      </c>
      <c r="C7750" s="14">
        <v>42379.64611111112</v>
      </c>
      <c r="D7750" s="7" t="s">
        <v>10</v>
      </c>
      <c r="E7750" s="13">
        <v>2187</v>
      </c>
      <c r="F7750" s="7" t="s">
        <v>36</v>
      </c>
      <c r="G7750" s="7" t="s">
        <v>11</v>
      </c>
      <c r="H7750" s="13">
        <v>8.5</v>
      </c>
      <c r="I7750" s="13" t="str">
        <f>IF(G7750="Male",VLOOKUP(H7750,'Shoe size conversion table'!$B$6:$D$22,2),VLOOKUP(H7750,'Shoe size conversion table'!$J$6:$L$22,2))</f>
        <v>41-42</v>
      </c>
      <c r="J7750" s="13">
        <f>IF(G7750="Male",VLOOKUP(H7750,'Shoe size conversion table'!$B$6:$D$22,3),VLOOKUP(H7750,'Shoe size conversion table'!$J$6:$L$22,3))</f>
        <v>8</v>
      </c>
      <c r="K7750" s="11">
        <v>159</v>
      </c>
      <c r="L7750" s="12">
        <v>0</v>
      </c>
      <c r="M7750" s="7">
        <f t="shared" si="364"/>
        <v>2016</v>
      </c>
      <c r="N7750" s="7">
        <f t="shared" ref="N7750:N7813" si="365">MONTH(C7750:C22717)</f>
        <v>1</v>
      </c>
      <c r="O7750" s="30">
        <f t="shared" ref="O7750:O7813" si="366">K7750*(1-L7750)</f>
        <v>159</v>
      </c>
    </row>
    <row r="7751" spans="2:15" x14ac:dyDescent="0.2">
      <c r="B7751" s="13">
        <v>59327</v>
      </c>
      <c r="C7751" s="14">
        <v>42379.736111111131</v>
      </c>
      <c r="D7751" s="7" t="s">
        <v>7</v>
      </c>
      <c r="E7751" s="13">
        <v>2157</v>
      </c>
      <c r="F7751" s="7" t="s">
        <v>49</v>
      </c>
      <c r="G7751" s="7" t="s">
        <v>12</v>
      </c>
      <c r="H7751" s="13">
        <v>6.5</v>
      </c>
      <c r="I7751" s="13">
        <f>IF(G7751="Male",VLOOKUP(H7751,'Shoe size conversion table'!$B$6:$D$22,2),VLOOKUP(H7751,'Shoe size conversion table'!$J$6:$L$22,2))</f>
        <v>37</v>
      </c>
      <c r="J7751" s="13">
        <f>IF(G7751="Male",VLOOKUP(H7751,'Shoe size conversion table'!$B$6:$D$22,3),VLOOKUP(H7751,'Shoe size conversion table'!$J$6:$L$22,3))</f>
        <v>4.5</v>
      </c>
      <c r="K7751" s="11">
        <v>139</v>
      </c>
      <c r="L7751" s="12">
        <v>0</v>
      </c>
      <c r="M7751" s="7">
        <f t="shared" si="364"/>
        <v>2016</v>
      </c>
      <c r="N7751" s="7">
        <f t="shared" si="365"/>
        <v>1</v>
      </c>
      <c r="O7751" s="30">
        <f t="shared" si="366"/>
        <v>139</v>
      </c>
    </row>
    <row r="7752" spans="2:15" x14ac:dyDescent="0.2">
      <c r="B7752" s="13">
        <v>59328</v>
      </c>
      <c r="C7752" s="14">
        <v>42379.746111111133</v>
      </c>
      <c r="D7752" s="7" t="s">
        <v>9</v>
      </c>
      <c r="E7752" s="13">
        <v>2180</v>
      </c>
      <c r="F7752" s="7" t="s">
        <v>61</v>
      </c>
      <c r="G7752" s="7" t="s">
        <v>11</v>
      </c>
      <c r="H7752" s="13">
        <v>10.5</v>
      </c>
      <c r="I7752" s="13" t="str">
        <f>IF(G7752="Male",VLOOKUP(H7752,'Shoe size conversion table'!$B$6:$D$22,2),VLOOKUP(H7752,'Shoe size conversion table'!$J$6:$L$22,2))</f>
        <v>43-44</v>
      </c>
      <c r="J7752" s="13">
        <f>IF(G7752="Male",VLOOKUP(H7752,'Shoe size conversion table'!$B$6:$D$22,3),VLOOKUP(H7752,'Shoe size conversion table'!$J$6:$L$22,3))</f>
        <v>10</v>
      </c>
      <c r="K7752" s="11">
        <v>159</v>
      </c>
      <c r="L7752" s="12">
        <v>0</v>
      </c>
      <c r="M7752" s="7">
        <f t="shared" si="364"/>
        <v>2016</v>
      </c>
      <c r="N7752" s="7">
        <f t="shared" si="365"/>
        <v>1</v>
      </c>
      <c r="O7752" s="30">
        <f t="shared" si="366"/>
        <v>159</v>
      </c>
    </row>
    <row r="7753" spans="2:15" x14ac:dyDescent="0.2">
      <c r="B7753" s="13">
        <v>59328</v>
      </c>
      <c r="C7753" s="14">
        <v>42379.746111111133</v>
      </c>
      <c r="D7753" s="7" t="s">
        <v>9</v>
      </c>
      <c r="E7753" s="13">
        <v>2216</v>
      </c>
      <c r="F7753" s="7" t="s">
        <v>62</v>
      </c>
      <c r="G7753" s="7" t="s">
        <v>11</v>
      </c>
      <c r="H7753" s="13">
        <v>10.5</v>
      </c>
      <c r="I7753" s="13" t="str">
        <f>IF(G7753="Male",VLOOKUP(H7753,'Shoe size conversion table'!$B$6:$D$22,2),VLOOKUP(H7753,'Shoe size conversion table'!$J$6:$L$22,2))</f>
        <v>43-44</v>
      </c>
      <c r="J7753" s="13">
        <f>IF(G7753="Male",VLOOKUP(H7753,'Shoe size conversion table'!$B$6:$D$22,3),VLOOKUP(H7753,'Shoe size conversion table'!$J$6:$L$22,3))</f>
        <v>10</v>
      </c>
      <c r="K7753" s="11">
        <v>199</v>
      </c>
      <c r="L7753" s="12">
        <v>0</v>
      </c>
      <c r="M7753" s="7">
        <f t="shared" si="364"/>
        <v>2016</v>
      </c>
      <c r="N7753" s="7">
        <f t="shared" si="365"/>
        <v>1</v>
      </c>
      <c r="O7753" s="30">
        <f t="shared" si="366"/>
        <v>199</v>
      </c>
    </row>
    <row r="7754" spans="2:15" x14ac:dyDescent="0.2">
      <c r="B7754" s="13">
        <v>59328</v>
      </c>
      <c r="C7754" s="14">
        <v>42379.746111111133</v>
      </c>
      <c r="D7754" s="7" t="s">
        <v>9</v>
      </c>
      <c r="E7754" s="13">
        <v>2205</v>
      </c>
      <c r="F7754" s="7" t="s">
        <v>60</v>
      </c>
      <c r="G7754" s="7" t="s">
        <v>11</v>
      </c>
      <c r="H7754" s="13">
        <v>8.5</v>
      </c>
      <c r="I7754" s="13" t="str">
        <f>IF(G7754="Male",VLOOKUP(H7754,'Shoe size conversion table'!$B$6:$D$22,2),VLOOKUP(H7754,'Shoe size conversion table'!$J$6:$L$22,2))</f>
        <v>41-42</v>
      </c>
      <c r="J7754" s="13">
        <f>IF(G7754="Male",VLOOKUP(H7754,'Shoe size conversion table'!$B$6:$D$22,3),VLOOKUP(H7754,'Shoe size conversion table'!$J$6:$L$22,3))</f>
        <v>8</v>
      </c>
      <c r="K7754" s="11">
        <v>129</v>
      </c>
      <c r="L7754" s="12">
        <v>0.2</v>
      </c>
      <c r="M7754" s="7">
        <f t="shared" si="364"/>
        <v>2016</v>
      </c>
      <c r="N7754" s="7">
        <f t="shared" si="365"/>
        <v>1</v>
      </c>
      <c r="O7754" s="30">
        <f t="shared" si="366"/>
        <v>103.2</v>
      </c>
    </row>
    <row r="7755" spans="2:15" x14ac:dyDescent="0.2">
      <c r="B7755" s="13">
        <v>59329</v>
      </c>
      <c r="C7755" s="14">
        <v>42379.78611111112</v>
      </c>
      <c r="D7755" s="7" t="s">
        <v>8</v>
      </c>
      <c r="E7755" s="13">
        <v>2181</v>
      </c>
      <c r="F7755" s="7" t="s">
        <v>37</v>
      </c>
      <c r="G7755" s="7" t="s">
        <v>11</v>
      </c>
      <c r="H7755" s="13">
        <v>8.5</v>
      </c>
      <c r="I7755" s="13" t="str">
        <f>IF(G7755="Male",VLOOKUP(H7755,'Shoe size conversion table'!$B$6:$D$22,2),VLOOKUP(H7755,'Shoe size conversion table'!$J$6:$L$22,2))</f>
        <v>41-42</v>
      </c>
      <c r="J7755" s="13">
        <f>IF(G7755="Male",VLOOKUP(H7755,'Shoe size conversion table'!$B$6:$D$22,3),VLOOKUP(H7755,'Shoe size conversion table'!$J$6:$L$22,3))</f>
        <v>8</v>
      </c>
      <c r="K7755" s="11">
        <v>169</v>
      </c>
      <c r="L7755" s="12">
        <v>0.2</v>
      </c>
      <c r="M7755" s="7">
        <f t="shared" si="364"/>
        <v>2016</v>
      </c>
      <c r="N7755" s="7">
        <f t="shared" si="365"/>
        <v>1</v>
      </c>
      <c r="O7755" s="30">
        <f t="shared" si="366"/>
        <v>135.20000000000002</v>
      </c>
    </row>
    <row r="7756" spans="2:15" x14ac:dyDescent="0.2">
      <c r="B7756" s="13">
        <v>59329</v>
      </c>
      <c r="C7756" s="14">
        <v>42379.78611111112</v>
      </c>
      <c r="D7756" s="7" t="s">
        <v>8</v>
      </c>
      <c r="E7756" s="13">
        <v>2170</v>
      </c>
      <c r="F7756" s="7" t="s">
        <v>42</v>
      </c>
      <c r="G7756" s="7" t="s">
        <v>12</v>
      </c>
      <c r="H7756" s="13">
        <v>7.5</v>
      </c>
      <c r="I7756" s="13">
        <f>IF(G7756="Male",VLOOKUP(H7756,'Shoe size conversion table'!$B$6:$D$22,2),VLOOKUP(H7756,'Shoe size conversion table'!$J$6:$L$22,2))</f>
        <v>38</v>
      </c>
      <c r="J7756" s="13">
        <f>IF(G7756="Male",VLOOKUP(H7756,'Shoe size conversion table'!$B$6:$D$22,3),VLOOKUP(H7756,'Shoe size conversion table'!$J$6:$L$22,3))</f>
        <v>5.5</v>
      </c>
      <c r="K7756" s="11">
        <v>129</v>
      </c>
      <c r="L7756" s="12">
        <v>0.3</v>
      </c>
      <c r="M7756" s="7">
        <f t="shared" si="364"/>
        <v>2016</v>
      </c>
      <c r="N7756" s="7">
        <f t="shared" si="365"/>
        <v>1</v>
      </c>
      <c r="O7756" s="30">
        <f t="shared" si="366"/>
        <v>90.3</v>
      </c>
    </row>
    <row r="7757" spans="2:15" x14ac:dyDescent="0.2">
      <c r="B7757" s="13">
        <v>59330</v>
      </c>
      <c r="C7757" s="14">
        <v>42379.806111111298</v>
      </c>
      <c r="D7757" s="7" t="s">
        <v>8</v>
      </c>
      <c r="E7757" s="13">
        <v>2185</v>
      </c>
      <c r="F7757" s="7" t="s">
        <v>41</v>
      </c>
      <c r="G7757" s="7" t="s">
        <v>11</v>
      </c>
      <c r="H7757" s="13">
        <v>11</v>
      </c>
      <c r="I7757" s="13">
        <f>IF(G7757="Male",VLOOKUP(H7757,'Shoe size conversion table'!$B$6:$D$22,2),VLOOKUP(H7757,'Shoe size conversion table'!$J$6:$L$22,2))</f>
        <v>44</v>
      </c>
      <c r="J7757" s="13">
        <f>IF(G7757="Male",VLOOKUP(H7757,'Shoe size conversion table'!$B$6:$D$22,3),VLOOKUP(H7757,'Shoe size conversion table'!$J$6:$L$22,3))</f>
        <v>10.5</v>
      </c>
      <c r="K7757" s="11">
        <v>199</v>
      </c>
      <c r="L7757" s="12">
        <v>0.3</v>
      </c>
      <c r="M7757" s="7">
        <f t="shared" si="364"/>
        <v>2016</v>
      </c>
      <c r="N7757" s="7">
        <f t="shared" si="365"/>
        <v>1</v>
      </c>
      <c r="O7757" s="30">
        <f t="shared" si="366"/>
        <v>139.29999999999998</v>
      </c>
    </row>
    <row r="7758" spans="2:15" x14ac:dyDescent="0.2">
      <c r="B7758" s="13">
        <v>59331</v>
      </c>
      <c r="C7758" s="14">
        <v>42379.8161111113</v>
      </c>
      <c r="D7758" s="7" t="s">
        <v>7</v>
      </c>
      <c r="E7758" s="13">
        <v>2174</v>
      </c>
      <c r="F7758" s="7" t="s">
        <v>50</v>
      </c>
      <c r="G7758" s="7" t="s">
        <v>12</v>
      </c>
      <c r="H7758" s="13">
        <v>9</v>
      </c>
      <c r="I7758" s="13" t="str">
        <f>IF(G7758="Male",VLOOKUP(H7758,'Shoe size conversion table'!$B$6:$D$22,2),VLOOKUP(H7758,'Shoe size conversion table'!$J$6:$L$22,2))</f>
        <v>39-40</v>
      </c>
      <c r="J7758" s="13">
        <f>IF(G7758="Male",VLOOKUP(H7758,'Shoe size conversion table'!$B$6:$D$22,3),VLOOKUP(H7758,'Shoe size conversion table'!$J$6:$L$22,3))</f>
        <v>7</v>
      </c>
      <c r="K7758" s="11">
        <v>169</v>
      </c>
      <c r="L7758" s="12">
        <v>0.1</v>
      </c>
      <c r="M7758" s="7">
        <f t="shared" si="364"/>
        <v>2016</v>
      </c>
      <c r="N7758" s="7">
        <f t="shared" si="365"/>
        <v>1</v>
      </c>
      <c r="O7758" s="30">
        <f t="shared" si="366"/>
        <v>152.1</v>
      </c>
    </row>
    <row r="7759" spans="2:15" x14ac:dyDescent="0.2">
      <c r="B7759" s="13">
        <v>59332</v>
      </c>
      <c r="C7759" s="14">
        <v>42379.916111111117</v>
      </c>
      <c r="D7759" s="7" t="s">
        <v>10</v>
      </c>
      <c r="E7759" s="13">
        <v>2166</v>
      </c>
      <c r="F7759" s="7" t="s">
        <v>34</v>
      </c>
      <c r="G7759" s="7" t="s">
        <v>12</v>
      </c>
      <c r="H7759" s="13">
        <v>9</v>
      </c>
      <c r="I7759" s="13" t="str">
        <f>IF(G7759="Male",VLOOKUP(H7759,'Shoe size conversion table'!$B$6:$D$22,2),VLOOKUP(H7759,'Shoe size conversion table'!$J$6:$L$22,2))</f>
        <v>39-40</v>
      </c>
      <c r="J7759" s="13">
        <f>IF(G7759="Male",VLOOKUP(H7759,'Shoe size conversion table'!$B$6:$D$22,3),VLOOKUP(H7759,'Shoe size conversion table'!$J$6:$L$22,3))</f>
        <v>7</v>
      </c>
      <c r="K7759" s="11">
        <v>179</v>
      </c>
      <c r="L7759" s="12">
        <v>0.3</v>
      </c>
      <c r="M7759" s="7">
        <f t="shared" si="364"/>
        <v>2016</v>
      </c>
      <c r="N7759" s="7">
        <f t="shared" si="365"/>
        <v>1</v>
      </c>
      <c r="O7759" s="30">
        <f t="shared" si="366"/>
        <v>125.3</v>
      </c>
    </row>
    <row r="7760" spans="2:15" x14ac:dyDescent="0.2">
      <c r="B7760" s="13">
        <v>59333</v>
      </c>
      <c r="C7760" s="14">
        <v>42380.006111111295</v>
      </c>
      <c r="D7760" s="7" t="s">
        <v>7</v>
      </c>
      <c r="E7760" s="13">
        <v>2233</v>
      </c>
      <c r="F7760" s="7" t="s">
        <v>50</v>
      </c>
      <c r="G7760" s="7" t="s">
        <v>12</v>
      </c>
      <c r="H7760" s="13">
        <v>8</v>
      </c>
      <c r="I7760" s="13" t="str">
        <f>IF(G7760="Male",VLOOKUP(H7760,'Shoe size conversion table'!$B$6:$D$22,2),VLOOKUP(H7760,'Shoe size conversion table'!$J$6:$L$22,2))</f>
        <v>38-39</v>
      </c>
      <c r="J7760" s="13">
        <f>IF(G7760="Male",VLOOKUP(H7760,'Shoe size conversion table'!$B$6:$D$22,3),VLOOKUP(H7760,'Shoe size conversion table'!$J$6:$L$22,3))</f>
        <v>6</v>
      </c>
      <c r="K7760" s="11">
        <v>149</v>
      </c>
      <c r="L7760" s="12">
        <v>0</v>
      </c>
      <c r="M7760" s="7">
        <f t="shared" si="364"/>
        <v>2016</v>
      </c>
      <c r="N7760" s="7">
        <f t="shared" si="365"/>
        <v>1</v>
      </c>
      <c r="O7760" s="30">
        <f t="shared" si="366"/>
        <v>149</v>
      </c>
    </row>
    <row r="7761" spans="2:15" x14ac:dyDescent="0.2">
      <c r="B7761" s="13">
        <v>59334</v>
      </c>
      <c r="C7761" s="14">
        <v>42380.166111111299</v>
      </c>
      <c r="D7761" s="7" t="s">
        <v>9</v>
      </c>
      <c r="E7761" s="13">
        <v>2153</v>
      </c>
      <c r="F7761" s="7" t="s">
        <v>62</v>
      </c>
      <c r="G7761" s="7" t="s">
        <v>11</v>
      </c>
      <c r="H7761" s="13">
        <v>9.5</v>
      </c>
      <c r="I7761" s="13" t="str">
        <f>IF(G7761="Male",VLOOKUP(H7761,'Shoe size conversion table'!$B$6:$D$22,2),VLOOKUP(H7761,'Shoe size conversion table'!$J$6:$L$22,2))</f>
        <v>42-43</v>
      </c>
      <c r="J7761" s="13">
        <f>IF(G7761="Male",VLOOKUP(H7761,'Shoe size conversion table'!$B$6:$D$22,3),VLOOKUP(H7761,'Shoe size conversion table'!$J$6:$L$22,3))</f>
        <v>9</v>
      </c>
      <c r="K7761" s="11">
        <v>189</v>
      </c>
      <c r="L7761" s="12">
        <v>0</v>
      </c>
      <c r="M7761" s="7">
        <f t="shared" si="364"/>
        <v>2016</v>
      </c>
      <c r="N7761" s="7">
        <f t="shared" si="365"/>
        <v>1</v>
      </c>
      <c r="O7761" s="30">
        <f t="shared" si="366"/>
        <v>189</v>
      </c>
    </row>
    <row r="7762" spans="2:15" x14ac:dyDescent="0.2">
      <c r="B7762" s="13">
        <v>59335</v>
      </c>
      <c r="C7762" s="14">
        <v>42380.186111111121</v>
      </c>
      <c r="D7762" s="7" t="s">
        <v>9</v>
      </c>
      <c r="E7762" s="13">
        <v>2221</v>
      </c>
      <c r="F7762" s="7" t="s">
        <v>62</v>
      </c>
      <c r="G7762" s="7" t="s">
        <v>12</v>
      </c>
      <c r="H7762" s="13">
        <v>7.5</v>
      </c>
      <c r="I7762" s="13">
        <f>IF(G7762="Male",VLOOKUP(H7762,'Shoe size conversion table'!$B$6:$D$22,2),VLOOKUP(H7762,'Shoe size conversion table'!$J$6:$L$22,2))</f>
        <v>38</v>
      </c>
      <c r="J7762" s="13">
        <f>IF(G7762="Male",VLOOKUP(H7762,'Shoe size conversion table'!$B$6:$D$22,3),VLOOKUP(H7762,'Shoe size conversion table'!$J$6:$L$22,3))</f>
        <v>5.5</v>
      </c>
      <c r="K7762" s="11">
        <v>149</v>
      </c>
      <c r="L7762" s="12">
        <v>0.2</v>
      </c>
      <c r="M7762" s="7">
        <f t="shared" si="364"/>
        <v>2016</v>
      </c>
      <c r="N7762" s="7">
        <f t="shared" si="365"/>
        <v>1</v>
      </c>
      <c r="O7762" s="30">
        <f t="shared" si="366"/>
        <v>119.2</v>
      </c>
    </row>
    <row r="7763" spans="2:15" x14ac:dyDescent="0.2">
      <c r="B7763" s="13">
        <v>59336</v>
      </c>
      <c r="C7763" s="14">
        <v>42380.206111111271</v>
      </c>
      <c r="D7763" s="7" t="s">
        <v>7</v>
      </c>
      <c r="E7763" s="13">
        <v>2183</v>
      </c>
      <c r="F7763" s="7" t="s">
        <v>57</v>
      </c>
      <c r="G7763" s="7" t="s">
        <v>11</v>
      </c>
      <c r="H7763" s="13">
        <v>12</v>
      </c>
      <c r="I7763" s="13">
        <f>IF(G7763="Male",VLOOKUP(H7763,'Shoe size conversion table'!$B$6:$D$22,2),VLOOKUP(H7763,'Shoe size conversion table'!$J$6:$L$22,2))</f>
        <v>45</v>
      </c>
      <c r="J7763" s="13">
        <f>IF(G7763="Male",VLOOKUP(H7763,'Shoe size conversion table'!$B$6:$D$22,3),VLOOKUP(H7763,'Shoe size conversion table'!$J$6:$L$22,3))</f>
        <v>11.5</v>
      </c>
      <c r="K7763" s="11">
        <v>179</v>
      </c>
      <c r="L7763" s="12">
        <v>0</v>
      </c>
      <c r="M7763" s="7">
        <f t="shared" si="364"/>
        <v>2016</v>
      </c>
      <c r="N7763" s="7">
        <f t="shared" si="365"/>
        <v>1</v>
      </c>
      <c r="O7763" s="30">
        <f t="shared" si="366"/>
        <v>179</v>
      </c>
    </row>
    <row r="7764" spans="2:15" x14ac:dyDescent="0.2">
      <c r="B7764" s="13">
        <v>59337</v>
      </c>
      <c r="C7764" s="14">
        <v>42380.246111111301</v>
      </c>
      <c r="D7764" s="7" t="s">
        <v>7</v>
      </c>
      <c r="E7764" s="13">
        <v>2157</v>
      </c>
      <c r="F7764" s="7" t="s">
        <v>53</v>
      </c>
      <c r="G7764" s="7" t="s">
        <v>11</v>
      </c>
      <c r="H7764" s="13">
        <v>9</v>
      </c>
      <c r="I7764" s="13">
        <f>IF(G7764="Male",VLOOKUP(H7764,'Shoe size conversion table'!$B$6:$D$22,2),VLOOKUP(H7764,'Shoe size conversion table'!$J$6:$L$22,2))</f>
        <v>42</v>
      </c>
      <c r="J7764" s="13">
        <f>IF(G7764="Male",VLOOKUP(H7764,'Shoe size conversion table'!$B$6:$D$22,3),VLOOKUP(H7764,'Shoe size conversion table'!$J$6:$L$22,3))</f>
        <v>8.5</v>
      </c>
      <c r="K7764" s="11">
        <v>199</v>
      </c>
      <c r="L7764" s="12">
        <v>0</v>
      </c>
      <c r="M7764" s="7">
        <f t="shared" si="364"/>
        <v>2016</v>
      </c>
      <c r="N7764" s="7">
        <f t="shared" si="365"/>
        <v>1</v>
      </c>
      <c r="O7764" s="30">
        <f t="shared" si="366"/>
        <v>199</v>
      </c>
    </row>
    <row r="7765" spans="2:15" x14ac:dyDescent="0.2">
      <c r="B7765" s="13">
        <v>59338</v>
      </c>
      <c r="C7765" s="14">
        <v>42380.33611111113</v>
      </c>
      <c r="D7765" s="7" t="s">
        <v>7</v>
      </c>
      <c r="E7765" s="13">
        <v>2227</v>
      </c>
      <c r="F7765" s="7" t="s">
        <v>52</v>
      </c>
      <c r="G7765" s="7" t="s">
        <v>11</v>
      </c>
      <c r="H7765" s="13">
        <v>9.5</v>
      </c>
      <c r="I7765" s="13" t="str">
        <f>IF(G7765="Male",VLOOKUP(H7765,'Shoe size conversion table'!$B$6:$D$22,2),VLOOKUP(H7765,'Shoe size conversion table'!$J$6:$L$22,2))</f>
        <v>42-43</v>
      </c>
      <c r="J7765" s="13">
        <f>IF(G7765="Male",VLOOKUP(H7765,'Shoe size conversion table'!$B$6:$D$22,3),VLOOKUP(H7765,'Shoe size conversion table'!$J$6:$L$22,3))</f>
        <v>9</v>
      </c>
      <c r="K7765" s="11">
        <v>189</v>
      </c>
      <c r="L7765" s="12">
        <v>0</v>
      </c>
      <c r="M7765" s="7">
        <f t="shared" si="364"/>
        <v>2016</v>
      </c>
      <c r="N7765" s="7">
        <f t="shared" si="365"/>
        <v>1</v>
      </c>
      <c r="O7765" s="30">
        <f t="shared" si="366"/>
        <v>189</v>
      </c>
    </row>
    <row r="7766" spans="2:15" x14ac:dyDescent="0.2">
      <c r="B7766" s="13">
        <v>59339</v>
      </c>
      <c r="C7766" s="14">
        <v>42380.376111111298</v>
      </c>
      <c r="D7766" s="7" t="s">
        <v>7</v>
      </c>
      <c r="E7766" s="13">
        <v>2209</v>
      </c>
      <c r="F7766" s="7" t="s">
        <v>56</v>
      </c>
      <c r="G7766" s="7" t="s">
        <v>12</v>
      </c>
      <c r="H7766" s="13">
        <v>8</v>
      </c>
      <c r="I7766" s="13" t="str">
        <f>IF(G7766="Male",VLOOKUP(H7766,'Shoe size conversion table'!$B$6:$D$22,2),VLOOKUP(H7766,'Shoe size conversion table'!$J$6:$L$22,2))</f>
        <v>38-39</v>
      </c>
      <c r="J7766" s="13">
        <f>IF(G7766="Male",VLOOKUP(H7766,'Shoe size conversion table'!$B$6:$D$22,3),VLOOKUP(H7766,'Shoe size conversion table'!$J$6:$L$22,3))</f>
        <v>6</v>
      </c>
      <c r="K7766" s="11">
        <v>139</v>
      </c>
      <c r="L7766" s="12">
        <v>0.2</v>
      </c>
      <c r="M7766" s="7">
        <f t="shared" si="364"/>
        <v>2016</v>
      </c>
      <c r="N7766" s="7">
        <f t="shared" si="365"/>
        <v>1</v>
      </c>
      <c r="O7766" s="30">
        <f t="shared" si="366"/>
        <v>111.2</v>
      </c>
    </row>
    <row r="7767" spans="2:15" x14ac:dyDescent="0.2">
      <c r="B7767" s="13">
        <v>59340</v>
      </c>
      <c r="C7767" s="14">
        <v>42380.416111111132</v>
      </c>
      <c r="D7767" s="7" t="s">
        <v>7</v>
      </c>
      <c r="E7767" s="13">
        <v>2203</v>
      </c>
      <c r="F7767" s="7" t="s">
        <v>49</v>
      </c>
      <c r="G7767" s="7" t="s">
        <v>12</v>
      </c>
      <c r="H7767" s="13">
        <v>10.5</v>
      </c>
      <c r="I7767" s="13">
        <f>IF(G7767="Male",VLOOKUP(H7767,'Shoe size conversion table'!$B$6:$D$22,2),VLOOKUP(H7767,'Shoe size conversion table'!$J$6:$L$22,2))</f>
        <v>41</v>
      </c>
      <c r="J7767" s="13">
        <f>IF(G7767="Male",VLOOKUP(H7767,'Shoe size conversion table'!$B$6:$D$22,3),VLOOKUP(H7767,'Shoe size conversion table'!$J$6:$L$22,3))</f>
        <v>8.5</v>
      </c>
      <c r="K7767" s="11">
        <v>159</v>
      </c>
      <c r="L7767" s="12">
        <v>0</v>
      </c>
      <c r="M7767" s="7">
        <f t="shared" si="364"/>
        <v>2016</v>
      </c>
      <c r="N7767" s="7">
        <f t="shared" si="365"/>
        <v>1</v>
      </c>
      <c r="O7767" s="30">
        <f t="shared" si="366"/>
        <v>159</v>
      </c>
    </row>
    <row r="7768" spans="2:15" x14ac:dyDescent="0.2">
      <c r="B7768" s="13">
        <v>59341</v>
      </c>
      <c r="C7768" s="14">
        <v>42380.556111111269</v>
      </c>
      <c r="D7768" s="7" t="s">
        <v>7</v>
      </c>
      <c r="E7768" s="13">
        <v>2147</v>
      </c>
      <c r="F7768" s="7" t="s">
        <v>51</v>
      </c>
      <c r="G7768" s="7" t="s">
        <v>11</v>
      </c>
      <c r="H7768" s="13">
        <v>9.5</v>
      </c>
      <c r="I7768" s="13" t="str">
        <f>IF(G7768="Male",VLOOKUP(H7768,'Shoe size conversion table'!$B$6:$D$22,2),VLOOKUP(H7768,'Shoe size conversion table'!$J$6:$L$22,2))</f>
        <v>42-43</v>
      </c>
      <c r="J7768" s="13">
        <f>IF(G7768="Male",VLOOKUP(H7768,'Shoe size conversion table'!$B$6:$D$22,3),VLOOKUP(H7768,'Shoe size conversion table'!$J$6:$L$22,3))</f>
        <v>9</v>
      </c>
      <c r="K7768" s="11">
        <v>129</v>
      </c>
      <c r="L7768" s="12">
        <v>0</v>
      </c>
      <c r="M7768" s="7">
        <f t="shared" si="364"/>
        <v>2016</v>
      </c>
      <c r="N7768" s="7">
        <f t="shared" si="365"/>
        <v>1</v>
      </c>
      <c r="O7768" s="30">
        <f t="shared" si="366"/>
        <v>129</v>
      </c>
    </row>
    <row r="7769" spans="2:15" x14ac:dyDescent="0.2">
      <c r="B7769" s="13">
        <v>59342</v>
      </c>
      <c r="C7769" s="14">
        <v>42380.576111111273</v>
      </c>
      <c r="D7769" s="7" t="s">
        <v>10</v>
      </c>
      <c r="E7769" s="13">
        <v>2175</v>
      </c>
      <c r="F7769" s="7" t="s">
        <v>35</v>
      </c>
      <c r="G7769" s="7" t="s">
        <v>11</v>
      </c>
      <c r="H7769" s="13">
        <v>9.5</v>
      </c>
      <c r="I7769" s="13" t="str">
        <f>IF(G7769="Male",VLOOKUP(H7769,'Shoe size conversion table'!$B$6:$D$22,2),VLOOKUP(H7769,'Shoe size conversion table'!$J$6:$L$22,2))</f>
        <v>42-43</v>
      </c>
      <c r="J7769" s="13">
        <f>IF(G7769="Male",VLOOKUP(H7769,'Shoe size conversion table'!$B$6:$D$22,3),VLOOKUP(H7769,'Shoe size conversion table'!$J$6:$L$22,3))</f>
        <v>9</v>
      </c>
      <c r="K7769" s="11">
        <v>139</v>
      </c>
      <c r="L7769" s="12">
        <v>0.2</v>
      </c>
      <c r="M7769" s="7">
        <f t="shared" si="364"/>
        <v>2016</v>
      </c>
      <c r="N7769" s="7">
        <f t="shared" si="365"/>
        <v>1</v>
      </c>
      <c r="O7769" s="30">
        <f t="shared" si="366"/>
        <v>111.2</v>
      </c>
    </row>
    <row r="7770" spans="2:15" x14ac:dyDescent="0.2">
      <c r="B7770" s="13">
        <v>59343</v>
      </c>
      <c r="C7770" s="14">
        <v>42380.606111111134</v>
      </c>
      <c r="D7770" s="7" t="s">
        <v>9</v>
      </c>
      <c r="E7770" s="13">
        <v>2229</v>
      </c>
      <c r="F7770" s="7" t="s">
        <v>61</v>
      </c>
      <c r="G7770" s="7" t="s">
        <v>11</v>
      </c>
      <c r="H7770" s="13">
        <v>7</v>
      </c>
      <c r="I7770" s="13">
        <f>IF(G7770="Male",VLOOKUP(H7770,'Shoe size conversion table'!$B$6:$D$22,2),VLOOKUP(H7770,'Shoe size conversion table'!$J$6:$L$22,2))</f>
        <v>40</v>
      </c>
      <c r="J7770" s="13">
        <f>IF(G7770="Male",VLOOKUP(H7770,'Shoe size conversion table'!$B$6:$D$22,3),VLOOKUP(H7770,'Shoe size conversion table'!$J$6:$L$22,3))</f>
        <v>6.5</v>
      </c>
      <c r="K7770" s="11">
        <v>169</v>
      </c>
      <c r="L7770" s="12">
        <v>0</v>
      </c>
      <c r="M7770" s="7">
        <f t="shared" si="364"/>
        <v>2016</v>
      </c>
      <c r="N7770" s="7">
        <f t="shared" si="365"/>
        <v>1</v>
      </c>
      <c r="O7770" s="30">
        <f t="shared" si="366"/>
        <v>169</v>
      </c>
    </row>
    <row r="7771" spans="2:15" x14ac:dyDescent="0.2">
      <c r="B7771" s="13">
        <v>59344</v>
      </c>
      <c r="C7771" s="14">
        <v>42380.736111111131</v>
      </c>
      <c r="D7771" s="7" t="s">
        <v>7</v>
      </c>
      <c r="E7771" s="13">
        <v>2221</v>
      </c>
      <c r="F7771" s="7" t="s">
        <v>49</v>
      </c>
      <c r="G7771" s="7" t="s">
        <v>12</v>
      </c>
      <c r="H7771" s="13">
        <v>6.5</v>
      </c>
      <c r="I7771" s="13">
        <f>IF(G7771="Male",VLOOKUP(H7771,'Shoe size conversion table'!$B$6:$D$22,2),VLOOKUP(H7771,'Shoe size conversion table'!$J$6:$L$22,2))</f>
        <v>37</v>
      </c>
      <c r="J7771" s="13">
        <f>IF(G7771="Male",VLOOKUP(H7771,'Shoe size conversion table'!$B$6:$D$22,3),VLOOKUP(H7771,'Shoe size conversion table'!$J$6:$L$22,3))</f>
        <v>4.5</v>
      </c>
      <c r="K7771" s="11">
        <v>179</v>
      </c>
      <c r="L7771" s="12">
        <v>0.2</v>
      </c>
      <c r="M7771" s="7">
        <f t="shared" si="364"/>
        <v>2016</v>
      </c>
      <c r="N7771" s="7">
        <f t="shared" si="365"/>
        <v>1</v>
      </c>
      <c r="O7771" s="30">
        <f t="shared" si="366"/>
        <v>143.20000000000002</v>
      </c>
    </row>
    <row r="7772" spans="2:15" x14ac:dyDescent="0.2">
      <c r="B7772" s="13">
        <v>59345</v>
      </c>
      <c r="C7772" s="14">
        <v>42380.746111111133</v>
      </c>
      <c r="D7772" s="7" t="s">
        <v>9</v>
      </c>
      <c r="E7772" s="13">
        <v>2227</v>
      </c>
      <c r="F7772" s="7" t="s">
        <v>61</v>
      </c>
      <c r="G7772" s="7" t="s">
        <v>11</v>
      </c>
      <c r="H7772" s="13">
        <v>10.5</v>
      </c>
      <c r="I7772" s="13" t="str">
        <f>IF(G7772="Male",VLOOKUP(H7772,'Shoe size conversion table'!$B$6:$D$22,2),VLOOKUP(H7772,'Shoe size conversion table'!$J$6:$L$22,2))</f>
        <v>43-44</v>
      </c>
      <c r="J7772" s="13">
        <f>IF(G7772="Male",VLOOKUP(H7772,'Shoe size conversion table'!$B$6:$D$22,3),VLOOKUP(H7772,'Shoe size conversion table'!$J$6:$L$22,3))</f>
        <v>10</v>
      </c>
      <c r="K7772" s="11">
        <v>179</v>
      </c>
      <c r="L7772" s="12">
        <v>0</v>
      </c>
      <c r="M7772" s="7">
        <f t="shared" si="364"/>
        <v>2016</v>
      </c>
      <c r="N7772" s="7">
        <f t="shared" si="365"/>
        <v>1</v>
      </c>
      <c r="O7772" s="30">
        <f t="shared" si="366"/>
        <v>179</v>
      </c>
    </row>
    <row r="7773" spans="2:15" x14ac:dyDescent="0.2">
      <c r="B7773" s="13">
        <v>59345</v>
      </c>
      <c r="C7773" s="14">
        <v>42380.746111111133</v>
      </c>
      <c r="D7773" s="7" t="s">
        <v>9</v>
      </c>
      <c r="E7773" s="13">
        <v>2180</v>
      </c>
      <c r="F7773" s="7" t="s">
        <v>61</v>
      </c>
      <c r="G7773" s="7" t="s">
        <v>11</v>
      </c>
      <c r="H7773" s="13">
        <v>10.5</v>
      </c>
      <c r="I7773" s="13" t="str">
        <f>IF(G7773="Male",VLOOKUP(H7773,'Shoe size conversion table'!$B$6:$D$22,2),VLOOKUP(H7773,'Shoe size conversion table'!$J$6:$L$22,2))</f>
        <v>43-44</v>
      </c>
      <c r="J7773" s="13">
        <f>IF(G7773="Male",VLOOKUP(H7773,'Shoe size conversion table'!$B$6:$D$22,3),VLOOKUP(H7773,'Shoe size conversion table'!$J$6:$L$22,3))</f>
        <v>10</v>
      </c>
      <c r="K7773" s="11">
        <v>159</v>
      </c>
      <c r="L7773" s="12">
        <v>0</v>
      </c>
      <c r="M7773" s="7">
        <f t="shared" si="364"/>
        <v>2016</v>
      </c>
      <c r="N7773" s="7">
        <f t="shared" si="365"/>
        <v>1</v>
      </c>
      <c r="O7773" s="30">
        <f t="shared" si="366"/>
        <v>159</v>
      </c>
    </row>
    <row r="7774" spans="2:15" x14ac:dyDescent="0.2">
      <c r="B7774" s="13">
        <v>59345</v>
      </c>
      <c r="C7774" s="14">
        <v>42380.746111111133</v>
      </c>
      <c r="D7774" s="7" t="s">
        <v>9</v>
      </c>
      <c r="E7774" s="13">
        <v>2216</v>
      </c>
      <c r="F7774" s="7" t="s">
        <v>62</v>
      </c>
      <c r="G7774" s="7" t="s">
        <v>11</v>
      </c>
      <c r="H7774" s="13">
        <v>10.5</v>
      </c>
      <c r="I7774" s="13" t="str">
        <f>IF(G7774="Male",VLOOKUP(H7774,'Shoe size conversion table'!$B$6:$D$22,2),VLOOKUP(H7774,'Shoe size conversion table'!$J$6:$L$22,2))</f>
        <v>43-44</v>
      </c>
      <c r="J7774" s="13">
        <f>IF(G7774="Male",VLOOKUP(H7774,'Shoe size conversion table'!$B$6:$D$22,3),VLOOKUP(H7774,'Shoe size conversion table'!$J$6:$L$22,3))</f>
        <v>10</v>
      </c>
      <c r="K7774" s="11">
        <v>199</v>
      </c>
      <c r="L7774" s="12">
        <v>0</v>
      </c>
      <c r="M7774" s="7">
        <f t="shared" si="364"/>
        <v>2016</v>
      </c>
      <c r="N7774" s="7">
        <f t="shared" si="365"/>
        <v>1</v>
      </c>
      <c r="O7774" s="30">
        <f t="shared" si="366"/>
        <v>199</v>
      </c>
    </row>
    <row r="7775" spans="2:15" x14ac:dyDescent="0.2">
      <c r="B7775" s="13">
        <v>59346</v>
      </c>
      <c r="C7775" s="14">
        <v>42380.8161111113</v>
      </c>
      <c r="D7775" s="7" t="s">
        <v>9</v>
      </c>
      <c r="E7775" s="13">
        <v>2192</v>
      </c>
      <c r="F7775" s="7" t="s">
        <v>58</v>
      </c>
      <c r="G7775" s="7" t="s">
        <v>11</v>
      </c>
      <c r="H7775" s="13">
        <v>9</v>
      </c>
      <c r="I7775" s="13">
        <f>IF(G7775="Male",VLOOKUP(H7775,'Shoe size conversion table'!$B$6:$D$22,2),VLOOKUP(H7775,'Shoe size conversion table'!$J$6:$L$22,2))</f>
        <v>42</v>
      </c>
      <c r="J7775" s="13">
        <f>IF(G7775="Male",VLOOKUP(H7775,'Shoe size conversion table'!$B$6:$D$22,3),VLOOKUP(H7775,'Shoe size conversion table'!$J$6:$L$22,3))</f>
        <v>8.5</v>
      </c>
      <c r="K7775" s="11">
        <v>189</v>
      </c>
      <c r="L7775" s="12">
        <v>0</v>
      </c>
      <c r="M7775" s="7">
        <f t="shared" si="364"/>
        <v>2016</v>
      </c>
      <c r="N7775" s="7">
        <f t="shared" si="365"/>
        <v>1</v>
      </c>
      <c r="O7775" s="30">
        <f t="shared" si="366"/>
        <v>189</v>
      </c>
    </row>
    <row r="7776" spans="2:15" x14ac:dyDescent="0.2">
      <c r="B7776" s="13">
        <v>59347</v>
      </c>
      <c r="C7776" s="14">
        <v>42380.906111111137</v>
      </c>
      <c r="D7776" s="7" t="s">
        <v>10</v>
      </c>
      <c r="E7776" s="13">
        <v>2181</v>
      </c>
      <c r="F7776" s="7" t="s">
        <v>34</v>
      </c>
      <c r="G7776" s="7" t="s">
        <v>11</v>
      </c>
      <c r="H7776" s="13">
        <v>10.5</v>
      </c>
      <c r="I7776" s="13" t="str">
        <f>IF(G7776="Male",VLOOKUP(H7776,'Shoe size conversion table'!$B$6:$D$22,2),VLOOKUP(H7776,'Shoe size conversion table'!$J$6:$L$22,2))</f>
        <v>43-44</v>
      </c>
      <c r="J7776" s="13">
        <f>IF(G7776="Male",VLOOKUP(H7776,'Shoe size conversion table'!$B$6:$D$22,3),VLOOKUP(H7776,'Shoe size conversion table'!$J$6:$L$22,3))</f>
        <v>10</v>
      </c>
      <c r="K7776" s="11">
        <v>149</v>
      </c>
      <c r="L7776" s="12">
        <v>0.3</v>
      </c>
      <c r="M7776" s="7">
        <f t="shared" si="364"/>
        <v>2016</v>
      </c>
      <c r="N7776" s="7">
        <f t="shared" si="365"/>
        <v>1</v>
      </c>
      <c r="O7776" s="30">
        <f t="shared" si="366"/>
        <v>104.3</v>
      </c>
    </row>
    <row r="7777" spans="2:15" x14ac:dyDescent="0.2">
      <c r="B7777" s="13">
        <v>59348</v>
      </c>
      <c r="C7777" s="14">
        <v>42380.916111111117</v>
      </c>
      <c r="D7777" s="7" t="s">
        <v>9</v>
      </c>
      <c r="E7777" s="13">
        <v>2179</v>
      </c>
      <c r="F7777" s="7" t="s">
        <v>62</v>
      </c>
      <c r="G7777" s="7" t="s">
        <v>11</v>
      </c>
      <c r="H7777" s="13">
        <v>9</v>
      </c>
      <c r="I7777" s="13">
        <f>IF(G7777="Male",VLOOKUP(H7777,'Shoe size conversion table'!$B$6:$D$22,2),VLOOKUP(H7777,'Shoe size conversion table'!$J$6:$L$22,2))</f>
        <v>42</v>
      </c>
      <c r="J7777" s="13">
        <f>IF(G7777="Male",VLOOKUP(H7777,'Shoe size conversion table'!$B$6:$D$22,3),VLOOKUP(H7777,'Shoe size conversion table'!$J$6:$L$22,3))</f>
        <v>8.5</v>
      </c>
      <c r="K7777" s="11">
        <v>139</v>
      </c>
      <c r="L7777" s="12">
        <v>0.5</v>
      </c>
      <c r="M7777" s="7">
        <f t="shared" si="364"/>
        <v>2016</v>
      </c>
      <c r="N7777" s="7">
        <f t="shared" si="365"/>
        <v>1</v>
      </c>
      <c r="O7777" s="30">
        <f t="shared" si="366"/>
        <v>69.5</v>
      </c>
    </row>
    <row r="7778" spans="2:15" x14ac:dyDescent="0.2">
      <c r="B7778" s="13">
        <v>59349</v>
      </c>
      <c r="C7778" s="14">
        <v>42381.006111111295</v>
      </c>
      <c r="D7778" s="7" t="s">
        <v>10</v>
      </c>
      <c r="E7778" s="13">
        <v>2215</v>
      </c>
      <c r="F7778" s="7" t="s">
        <v>35</v>
      </c>
      <c r="G7778" s="7" t="s">
        <v>11</v>
      </c>
      <c r="H7778" s="13">
        <v>10.5</v>
      </c>
      <c r="I7778" s="13" t="str">
        <f>IF(G7778="Male",VLOOKUP(H7778,'Shoe size conversion table'!$B$6:$D$22,2),VLOOKUP(H7778,'Shoe size conversion table'!$J$6:$L$22,2))</f>
        <v>43-44</v>
      </c>
      <c r="J7778" s="13">
        <f>IF(G7778="Male",VLOOKUP(H7778,'Shoe size conversion table'!$B$6:$D$22,3),VLOOKUP(H7778,'Shoe size conversion table'!$J$6:$L$22,3))</f>
        <v>10</v>
      </c>
      <c r="K7778" s="11">
        <v>189</v>
      </c>
      <c r="L7778" s="12">
        <v>0.2</v>
      </c>
      <c r="M7778" s="7">
        <f t="shared" si="364"/>
        <v>2016</v>
      </c>
      <c r="N7778" s="7">
        <f t="shared" si="365"/>
        <v>1</v>
      </c>
      <c r="O7778" s="30">
        <f t="shared" si="366"/>
        <v>151.20000000000002</v>
      </c>
    </row>
    <row r="7779" spans="2:15" x14ac:dyDescent="0.2">
      <c r="B7779" s="13">
        <v>59350</v>
      </c>
      <c r="C7779" s="14">
        <v>42381.016111111298</v>
      </c>
      <c r="D7779" s="7" t="s">
        <v>7</v>
      </c>
      <c r="E7779" s="13">
        <v>2159</v>
      </c>
      <c r="F7779" s="7" t="s">
        <v>46</v>
      </c>
      <c r="G7779" s="7" t="s">
        <v>12</v>
      </c>
      <c r="H7779" s="13">
        <v>8</v>
      </c>
      <c r="I7779" s="13" t="str">
        <f>IF(G7779="Male",VLOOKUP(H7779,'Shoe size conversion table'!$B$6:$D$22,2),VLOOKUP(H7779,'Shoe size conversion table'!$J$6:$L$22,2))</f>
        <v>38-39</v>
      </c>
      <c r="J7779" s="13">
        <f>IF(G7779="Male",VLOOKUP(H7779,'Shoe size conversion table'!$B$6:$D$22,3),VLOOKUP(H7779,'Shoe size conversion table'!$J$6:$L$22,3))</f>
        <v>6</v>
      </c>
      <c r="K7779" s="11">
        <v>159</v>
      </c>
      <c r="L7779" s="12">
        <v>0</v>
      </c>
      <c r="M7779" s="7">
        <f t="shared" si="364"/>
        <v>2016</v>
      </c>
      <c r="N7779" s="7">
        <f t="shared" si="365"/>
        <v>1</v>
      </c>
      <c r="O7779" s="30">
        <f t="shared" si="366"/>
        <v>159</v>
      </c>
    </row>
    <row r="7780" spans="2:15" x14ac:dyDescent="0.2">
      <c r="B7780" s="13">
        <v>59351</v>
      </c>
      <c r="C7780" s="14">
        <v>42381.0261111113</v>
      </c>
      <c r="D7780" s="7" t="s">
        <v>10</v>
      </c>
      <c r="E7780" s="13">
        <v>2225</v>
      </c>
      <c r="F7780" s="7" t="s">
        <v>34</v>
      </c>
      <c r="G7780" s="7" t="s">
        <v>11</v>
      </c>
      <c r="H7780" s="13">
        <v>12</v>
      </c>
      <c r="I7780" s="13">
        <f>IF(G7780="Male",VLOOKUP(H7780,'Shoe size conversion table'!$B$6:$D$22,2),VLOOKUP(H7780,'Shoe size conversion table'!$J$6:$L$22,2))</f>
        <v>45</v>
      </c>
      <c r="J7780" s="13">
        <f>IF(G7780="Male",VLOOKUP(H7780,'Shoe size conversion table'!$B$6:$D$22,3),VLOOKUP(H7780,'Shoe size conversion table'!$J$6:$L$22,3))</f>
        <v>11.5</v>
      </c>
      <c r="K7780" s="11">
        <v>139</v>
      </c>
      <c r="L7780" s="12">
        <v>0</v>
      </c>
      <c r="M7780" s="7">
        <f t="shared" si="364"/>
        <v>2016</v>
      </c>
      <c r="N7780" s="7">
        <f t="shared" si="365"/>
        <v>1</v>
      </c>
      <c r="O7780" s="30">
        <f t="shared" si="366"/>
        <v>139</v>
      </c>
    </row>
    <row r="7781" spans="2:15" x14ac:dyDescent="0.2">
      <c r="B7781" s="13">
        <v>59352</v>
      </c>
      <c r="C7781" s="14">
        <v>42381.066111111271</v>
      </c>
      <c r="D7781" s="7" t="s">
        <v>7</v>
      </c>
      <c r="E7781" s="13">
        <v>2220</v>
      </c>
      <c r="F7781" s="7" t="s">
        <v>45</v>
      </c>
      <c r="G7781" s="7" t="s">
        <v>12</v>
      </c>
      <c r="H7781" s="13">
        <v>8</v>
      </c>
      <c r="I7781" s="13" t="str">
        <f>IF(G7781="Male",VLOOKUP(H7781,'Shoe size conversion table'!$B$6:$D$22,2),VLOOKUP(H7781,'Shoe size conversion table'!$J$6:$L$22,2))</f>
        <v>38-39</v>
      </c>
      <c r="J7781" s="13">
        <f>IF(G7781="Male",VLOOKUP(H7781,'Shoe size conversion table'!$B$6:$D$22,3),VLOOKUP(H7781,'Shoe size conversion table'!$J$6:$L$22,3))</f>
        <v>6</v>
      </c>
      <c r="K7781" s="11">
        <v>189</v>
      </c>
      <c r="L7781" s="12">
        <v>0</v>
      </c>
      <c r="M7781" s="7">
        <f t="shared" si="364"/>
        <v>2016</v>
      </c>
      <c r="N7781" s="7">
        <f t="shared" si="365"/>
        <v>1</v>
      </c>
      <c r="O7781" s="30">
        <f t="shared" si="366"/>
        <v>189</v>
      </c>
    </row>
    <row r="7782" spans="2:15" x14ac:dyDescent="0.2">
      <c r="B7782" s="13">
        <v>59353</v>
      </c>
      <c r="C7782" s="14">
        <v>42381.146111111135</v>
      </c>
      <c r="D7782" s="7" t="s">
        <v>10</v>
      </c>
      <c r="E7782" s="13">
        <v>2183</v>
      </c>
      <c r="F7782" s="7" t="s">
        <v>35</v>
      </c>
      <c r="G7782" s="7" t="s">
        <v>11</v>
      </c>
      <c r="H7782" s="13">
        <v>8</v>
      </c>
      <c r="I7782" s="13">
        <f>IF(G7782="Male",VLOOKUP(H7782,'Shoe size conversion table'!$B$6:$D$22,2),VLOOKUP(H7782,'Shoe size conversion table'!$J$6:$L$22,2))</f>
        <v>41</v>
      </c>
      <c r="J7782" s="13">
        <f>IF(G7782="Male",VLOOKUP(H7782,'Shoe size conversion table'!$B$6:$D$22,3),VLOOKUP(H7782,'Shoe size conversion table'!$J$6:$L$22,3))</f>
        <v>7.5</v>
      </c>
      <c r="K7782" s="11">
        <v>189</v>
      </c>
      <c r="L7782" s="12">
        <v>0.3</v>
      </c>
      <c r="M7782" s="7">
        <f t="shared" si="364"/>
        <v>2016</v>
      </c>
      <c r="N7782" s="7">
        <f t="shared" si="365"/>
        <v>1</v>
      </c>
      <c r="O7782" s="30">
        <f t="shared" si="366"/>
        <v>132.29999999999998</v>
      </c>
    </row>
    <row r="7783" spans="2:15" x14ac:dyDescent="0.2">
      <c r="B7783" s="13">
        <v>59354</v>
      </c>
      <c r="C7783" s="14">
        <v>42381.146111111135</v>
      </c>
      <c r="D7783" s="7" t="s">
        <v>8</v>
      </c>
      <c r="E7783" s="13">
        <v>2189</v>
      </c>
      <c r="F7783" s="7" t="s">
        <v>39</v>
      </c>
      <c r="G7783" s="7" t="s">
        <v>11</v>
      </c>
      <c r="H7783" s="13">
        <v>8.5</v>
      </c>
      <c r="I7783" s="13" t="str">
        <f>IF(G7783="Male",VLOOKUP(H7783,'Shoe size conversion table'!$B$6:$D$22,2),VLOOKUP(H7783,'Shoe size conversion table'!$J$6:$L$22,2))</f>
        <v>41-42</v>
      </c>
      <c r="J7783" s="13">
        <f>IF(G7783="Male",VLOOKUP(H7783,'Shoe size conversion table'!$B$6:$D$22,3),VLOOKUP(H7783,'Shoe size conversion table'!$J$6:$L$22,3))</f>
        <v>8</v>
      </c>
      <c r="K7783" s="11">
        <v>139</v>
      </c>
      <c r="L7783" s="12">
        <v>0.5</v>
      </c>
      <c r="M7783" s="7">
        <f t="shared" si="364"/>
        <v>2016</v>
      </c>
      <c r="N7783" s="7">
        <f t="shared" si="365"/>
        <v>1</v>
      </c>
      <c r="O7783" s="30">
        <f t="shared" si="366"/>
        <v>69.5</v>
      </c>
    </row>
    <row r="7784" spans="2:15" x14ac:dyDescent="0.2">
      <c r="B7784" s="13">
        <v>59354</v>
      </c>
      <c r="C7784" s="14">
        <v>42381.146111111135</v>
      </c>
      <c r="D7784" s="7" t="s">
        <v>8</v>
      </c>
      <c r="E7784" s="13">
        <v>2213</v>
      </c>
      <c r="F7784" s="7" t="s">
        <v>38</v>
      </c>
      <c r="G7784" s="7" t="s">
        <v>11</v>
      </c>
      <c r="H7784" s="13">
        <v>14</v>
      </c>
      <c r="I7784" s="13">
        <f>IF(G7784="Male",VLOOKUP(H7784,'Shoe size conversion table'!$B$6:$D$22,2),VLOOKUP(H7784,'Shoe size conversion table'!$J$6:$L$22,2))</f>
        <v>47</v>
      </c>
      <c r="J7784" s="13">
        <f>IF(G7784="Male",VLOOKUP(H7784,'Shoe size conversion table'!$B$6:$D$22,3),VLOOKUP(H7784,'Shoe size conversion table'!$J$6:$L$22,3))</f>
        <v>13.5</v>
      </c>
      <c r="K7784" s="11">
        <v>189</v>
      </c>
      <c r="L7784" s="12">
        <v>0</v>
      </c>
      <c r="M7784" s="7">
        <f t="shared" si="364"/>
        <v>2016</v>
      </c>
      <c r="N7784" s="7">
        <f t="shared" si="365"/>
        <v>1</v>
      </c>
      <c r="O7784" s="30">
        <f t="shared" si="366"/>
        <v>189</v>
      </c>
    </row>
    <row r="7785" spans="2:15" x14ac:dyDescent="0.2">
      <c r="B7785" s="13">
        <v>59355</v>
      </c>
      <c r="C7785" s="14">
        <v>42381.186111111274</v>
      </c>
      <c r="D7785" s="7" t="s">
        <v>8</v>
      </c>
      <c r="E7785" s="13">
        <v>2196</v>
      </c>
      <c r="F7785" s="7" t="s">
        <v>41</v>
      </c>
      <c r="G7785" s="7" t="s">
        <v>11</v>
      </c>
      <c r="H7785" s="13">
        <v>10</v>
      </c>
      <c r="I7785" s="13">
        <f>IF(G7785="Male",VLOOKUP(H7785,'Shoe size conversion table'!$B$6:$D$22,2),VLOOKUP(H7785,'Shoe size conversion table'!$J$6:$L$22,2))</f>
        <v>43</v>
      </c>
      <c r="J7785" s="13">
        <f>IF(G7785="Male",VLOOKUP(H7785,'Shoe size conversion table'!$B$6:$D$22,3),VLOOKUP(H7785,'Shoe size conversion table'!$J$6:$L$22,3))</f>
        <v>9.5</v>
      </c>
      <c r="K7785" s="11">
        <v>129</v>
      </c>
      <c r="L7785" s="12">
        <v>0.5</v>
      </c>
      <c r="M7785" s="7">
        <f t="shared" si="364"/>
        <v>2016</v>
      </c>
      <c r="N7785" s="7">
        <f t="shared" si="365"/>
        <v>1</v>
      </c>
      <c r="O7785" s="30">
        <f t="shared" si="366"/>
        <v>64.5</v>
      </c>
    </row>
    <row r="7786" spans="2:15" x14ac:dyDescent="0.2">
      <c r="B7786" s="13">
        <v>59356</v>
      </c>
      <c r="C7786" s="14">
        <v>42381.186111111274</v>
      </c>
      <c r="D7786" s="7" t="s">
        <v>7</v>
      </c>
      <c r="E7786" s="13">
        <v>2232</v>
      </c>
      <c r="F7786" s="7" t="s">
        <v>45</v>
      </c>
      <c r="G7786" s="7" t="s">
        <v>12</v>
      </c>
      <c r="H7786" s="13">
        <v>5.5</v>
      </c>
      <c r="I7786" s="13">
        <f>IF(G7786="Male",VLOOKUP(H7786,'Shoe size conversion table'!$B$6:$D$22,2),VLOOKUP(H7786,'Shoe size conversion table'!$J$6:$L$22,2))</f>
        <v>36</v>
      </c>
      <c r="J7786" s="13">
        <f>IF(G7786="Male",VLOOKUP(H7786,'Shoe size conversion table'!$B$6:$D$22,3),VLOOKUP(H7786,'Shoe size conversion table'!$J$6:$L$22,3))</f>
        <v>3.5</v>
      </c>
      <c r="K7786" s="11">
        <v>179</v>
      </c>
      <c r="L7786" s="12">
        <v>0</v>
      </c>
      <c r="M7786" s="7">
        <f t="shared" si="364"/>
        <v>2016</v>
      </c>
      <c r="N7786" s="7">
        <f t="shared" si="365"/>
        <v>1</v>
      </c>
      <c r="O7786" s="30">
        <f t="shared" si="366"/>
        <v>179</v>
      </c>
    </row>
    <row r="7787" spans="2:15" x14ac:dyDescent="0.2">
      <c r="B7787" s="13">
        <v>59357</v>
      </c>
      <c r="C7787" s="14">
        <v>42381.206111111271</v>
      </c>
      <c r="D7787" s="7" t="s">
        <v>7</v>
      </c>
      <c r="E7787" s="13">
        <v>2225</v>
      </c>
      <c r="F7787" s="7" t="s">
        <v>54</v>
      </c>
      <c r="G7787" s="7" t="s">
        <v>12</v>
      </c>
      <c r="H7787" s="13">
        <v>9</v>
      </c>
      <c r="I7787" s="13" t="str">
        <f>IF(G7787="Male",VLOOKUP(H7787,'Shoe size conversion table'!$B$6:$D$22,2),VLOOKUP(H7787,'Shoe size conversion table'!$J$6:$L$22,2))</f>
        <v>39-40</v>
      </c>
      <c r="J7787" s="13">
        <f>IF(G7787="Male",VLOOKUP(H7787,'Shoe size conversion table'!$B$6:$D$22,3),VLOOKUP(H7787,'Shoe size conversion table'!$J$6:$L$22,3))</f>
        <v>7</v>
      </c>
      <c r="K7787" s="11">
        <v>159</v>
      </c>
      <c r="L7787" s="12">
        <v>0</v>
      </c>
      <c r="M7787" s="7">
        <f t="shared" si="364"/>
        <v>2016</v>
      </c>
      <c r="N7787" s="7">
        <f t="shared" si="365"/>
        <v>1</v>
      </c>
      <c r="O7787" s="30">
        <f t="shared" si="366"/>
        <v>159</v>
      </c>
    </row>
    <row r="7788" spans="2:15" x14ac:dyDescent="0.2">
      <c r="B7788" s="13">
        <v>59358</v>
      </c>
      <c r="C7788" s="14">
        <v>42381.3161111113</v>
      </c>
      <c r="D7788" s="7" t="s">
        <v>7</v>
      </c>
      <c r="E7788" s="13">
        <v>2173</v>
      </c>
      <c r="F7788" s="7" t="s">
        <v>50</v>
      </c>
      <c r="G7788" s="7" t="s">
        <v>11</v>
      </c>
      <c r="H7788" s="13">
        <v>10.5</v>
      </c>
      <c r="I7788" s="13" t="str">
        <f>IF(G7788="Male",VLOOKUP(H7788,'Shoe size conversion table'!$B$6:$D$22,2),VLOOKUP(H7788,'Shoe size conversion table'!$J$6:$L$22,2))</f>
        <v>43-44</v>
      </c>
      <c r="J7788" s="13">
        <f>IF(G7788="Male",VLOOKUP(H7788,'Shoe size conversion table'!$B$6:$D$22,3),VLOOKUP(H7788,'Shoe size conversion table'!$J$6:$L$22,3))</f>
        <v>10</v>
      </c>
      <c r="K7788" s="11">
        <v>179</v>
      </c>
      <c r="L7788" s="12">
        <v>0.3</v>
      </c>
      <c r="M7788" s="7">
        <f t="shared" si="364"/>
        <v>2016</v>
      </c>
      <c r="N7788" s="7">
        <f t="shared" si="365"/>
        <v>1</v>
      </c>
      <c r="O7788" s="30">
        <f t="shared" si="366"/>
        <v>125.3</v>
      </c>
    </row>
    <row r="7789" spans="2:15" x14ac:dyDescent="0.2">
      <c r="B7789" s="13">
        <v>59359</v>
      </c>
      <c r="C7789" s="14">
        <v>42381.33611111113</v>
      </c>
      <c r="D7789" s="7" t="s">
        <v>7</v>
      </c>
      <c r="E7789" s="13">
        <v>2189</v>
      </c>
      <c r="F7789" s="7" t="s">
        <v>47</v>
      </c>
      <c r="G7789" s="7" t="s">
        <v>12</v>
      </c>
      <c r="H7789" s="13">
        <v>9</v>
      </c>
      <c r="I7789" s="13" t="str">
        <f>IF(G7789="Male",VLOOKUP(H7789,'Shoe size conversion table'!$B$6:$D$22,2),VLOOKUP(H7789,'Shoe size conversion table'!$J$6:$L$22,2))</f>
        <v>39-40</v>
      </c>
      <c r="J7789" s="13">
        <f>IF(G7789="Male",VLOOKUP(H7789,'Shoe size conversion table'!$B$6:$D$22,3),VLOOKUP(H7789,'Shoe size conversion table'!$J$6:$L$22,3))</f>
        <v>7</v>
      </c>
      <c r="K7789" s="11">
        <v>199</v>
      </c>
      <c r="L7789" s="12">
        <v>0</v>
      </c>
      <c r="M7789" s="7">
        <f t="shared" si="364"/>
        <v>2016</v>
      </c>
      <c r="N7789" s="7">
        <f t="shared" si="365"/>
        <v>1</v>
      </c>
      <c r="O7789" s="30">
        <f t="shared" si="366"/>
        <v>199</v>
      </c>
    </row>
    <row r="7790" spans="2:15" x14ac:dyDescent="0.2">
      <c r="B7790" s="13">
        <v>59360</v>
      </c>
      <c r="C7790" s="14">
        <v>42381.336111111275</v>
      </c>
      <c r="D7790" s="7" t="s">
        <v>10</v>
      </c>
      <c r="E7790" s="13">
        <v>2165</v>
      </c>
      <c r="F7790" s="7" t="s">
        <v>35</v>
      </c>
      <c r="G7790" s="7" t="s">
        <v>11</v>
      </c>
      <c r="H7790" s="13">
        <v>9.5</v>
      </c>
      <c r="I7790" s="13" t="str">
        <f>IF(G7790="Male",VLOOKUP(H7790,'Shoe size conversion table'!$B$6:$D$22,2),VLOOKUP(H7790,'Shoe size conversion table'!$J$6:$L$22,2))</f>
        <v>42-43</v>
      </c>
      <c r="J7790" s="13">
        <f>IF(G7790="Male",VLOOKUP(H7790,'Shoe size conversion table'!$B$6:$D$22,3),VLOOKUP(H7790,'Shoe size conversion table'!$J$6:$L$22,3))</f>
        <v>9</v>
      </c>
      <c r="K7790" s="11">
        <v>149</v>
      </c>
      <c r="L7790" s="12">
        <v>0</v>
      </c>
      <c r="M7790" s="7">
        <f t="shared" si="364"/>
        <v>2016</v>
      </c>
      <c r="N7790" s="7">
        <f t="shared" si="365"/>
        <v>1</v>
      </c>
      <c r="O7790" s="30">
        <f t="shared" si="366"/>
        <v>149</v>
      </c>
    </row>
    <row r="7791" spans="2:15" x14ac:dyDescent="0.2">
      <c r="B7791" s="13">
        <v>59361</v>
      </c>
      <c r="C7791" s="14">
        <v>42381.406111111122</v>
      </c>
      <c r="D7791" s="7" t="s">
        <v>9</v>
      </c>
      <c r="E7791" s="13">
        <v>2237</v>
      </c>
      <c r="F7791" s="7" t="s">
        <v>60</v>
      </c>
      <c r="G7791" s="7" t="s">
        <v>12</v>
      </c>
      <c r="H7791" s="13">
        <v>10</v>
      </c>
      <c r="I7791" s="13" t="str">
        <f>IF(G7791="Male",VLOOKUP(H7791,'Shoe size conversion table'!$B$6:$D$22,2),VLOOKUP(H7791,'Shoe size conversion table'!$J$6:$L$22,2))</f>
        <v>40-41</v>
      </c>
      <c r="J7791" s="13">
        <f>IF(G7791="Male",VLOOKUP(H7791,'Shoe size conversion table'!$B$6:$D$22,3),VLOOKUP(H7791,'Shoe size conversion table'!$J$6:$L$22,3))</f>
        <v>8</v>
      </c>
      <c r="K7791" s="11">
        <v>199</v>
      </c>
      <c r="L7791" s="12">
        <v>0</v>
      </c>
      <c r="M7791" s="7">
        <f t="shared" si="364"/>
        <v>2016</v>
      </c>
      <c r="N7791" s="7">
        <f t="shared" si="365"/>
        <v>1</v>
      </c>
      <c r="O7791" s="30">
        <f t="shared" si="366"/>
        <v>199</v>
      </c>
    </row>
    <row r="7792" spans="2:15" x14ac:dyDescent="0.2">
      <c r="B7792" s="13">
        <v>59362</v>
      </c>
      <c r="C7792" s="14">
        <v>42381.506111111121</v>
      </c>
      <c r="D7792" s="7" t="s">
        <v>10</v>
      </c>
      <c r="E7792" s="13">
        <v>2183</v>
      </c>
      <c r="F7792" s="7" t="s">
        <v>35</v>
      </c>
      <c r="G7792" s="7" t="s">
        <v>11</v>
      </c>
      <c r="H7792" s="13">
        <v>9.5</v>
      </c>
      <c r="I7792" s="13" t="str">
        <f>IF(G7792="Male",VLOOKUP(H7792,'Shoe size conversion table'!$B$6:$D$22,2),VLOOKUP(H7792,'Shoe size conversion table'!$J$6:$L$22,2))</f>
        <v>42-43</v>
      </c>
      <c r="J7792" s="13">
        <f>IF(G7792="Male",VLOOKUP(H7792,'Shoe size conversion table'!$B$6:$D$22,3),VLOOKUP(H7792,'Shoe size conversion table'!$J$6:$L$22,3))</f>
        <v>9</v>
      </c>
      <c r="K7792" s="11">
        <v>139</v>
      </c>
      <c r="L7792" s="12">
        <v>0</v>
      </c>
      <c r="M7792" s="7">
        <f t="shared" si="364"/>
        <v>2016</v>
      </c>
      <c r="N7792" s="7">
        <f t="shared" si="365"/>
        <v>1</v>
      </c>
      <c r="O7792" s="30">
        <f t="shared" si="366"/>
        <v>139</v>
      </c>
    </row>
    <row r="7793" spans="2:15" x14ac:dyDescent="0.2">
      <c r="B7793" s="13">
        <v>59363</v>
      </c>
      <c r="C7793" s="14">
        <v>42381.556111111269</v>
      </c>
      <c r="D7793" s="7" t="s">
        <v>8</v>
      </c>
      <c r="E7793" s="13">
        <v>2173</v>
      </c>
      <c r="F7793" s="7" t="s">
        <v>38</v>
      </c>
      <c r="G7793" s="7" t="s">
        <v>12</v>
      </c>
      <c r="H7793" s="13">
        <v>8.5</v>
      </c>
      <c r="I7793" s="13">
        <f>IF(G7793="Male",VLOOKUP(H7793,'Shoe size conversion table'!$B$6:$D$22,2),VLOOKUP(H7793,'Shoe size conversion table'!$J$6:$L$22,2))</f>
        <v>39</v>
      </c>
      <c r="J7793" s="13">
        <f>IF(G7793="Male",VLOOKUP(H7793,'Shoe size conversion table'!$B$6:$D$22,3),VLOOKUP(H7793,'Shoe size conversion table'!$J$6:$L$22,3))</f>
        <v>6.5</v>
      </c>
      <c r="K7793" s="11">
        <v>149</v>
      </c>
      <c r="L7793" s="12">
        <v>0</v>
      </c>
      <c r="M7793" s="7">
        <f t="shared" si="364"/>
        <v>2016</v>
      </c>
      <c r="N7793" s="7">
        <f t="shared" si="365"/>
        <v>1</v>
      </c>
      <c r="O7793" s="30">
        <f t="shared" si="366"/>
        <v>149</v>
      </c>
    </row>
    <row r="7794" spans="2:15" x14ac:dyDescent="0.2">
      <c r="B7794" s="13">
        <v>59364</v>
      </c>
      <c r="C7794" s="14">
        <v>42381.606111111134</v>
      </c>
      <c r="D7794" s="7" t="s">
        <v>8</v>
      </c>
      <c r="E7794" s="13">
        <v>2170</v>
      </c>
      <c r="F7794" s="7" t="s">
        <v>38</v>
      </c>
      <c r="G7794" s="7" t="s">
        <v>12</v>
      </c>
      <c r="H7794" s="13">
        <v>9</v>
      </c>
      <c r="I7794" s="13" t="str">
        <f>IF(G7794="Male",VLOOKUP(H7794,'Shoe size conversion table'!$B$6:$D$22,2),VLOOKUP(H7794,'Shoe size conversion table'!$J$6:$L$22,2))</f>
        <v>39-40</v>
      </c>
      <c r="J7794" s="13">
        <f>IF(G7794="Male",VLOOKUP(H7794,'Shoe size conversion table'!$B$6:$D$22,3),VLOOKUP(H7794,'Shoe size conversion table'!$J$6:$L$22,3))</f>
        <v>7</v>
      </c>
      <c r="K7794" s="11">
        <v>179</v>
      </c>
      <c r="L7794" s="12">
        <v>0</v>
      </c>
      <c r="M7794" s="7">
        <f t="shared" si="364"/>
        <v>2016</v>
      </c>
      <c r="N7794" s="7">
        <f t="shared" si="365"/>
        <v>1</v>
      </c>
      <c r="O7794" s="30">
        <f t="shared" si="366"/>
        <v>179</v>
      </c>
    </row>
    <row r="7795" spans="2:15" x14ac:dyDescent="0.2">
      <c r="B7795" s="13">
        <v>59365</v>
      </c>
      <c r="C7795" s="14">
        <v>42381.64611111112</v>
      </c>
      <c r="D7795" s="7" t="s">
        <v>7</v>
      </c>
      <c r="E7795" s="13">
        <v>2171</v>
      </c>
      <c r="F7795" s="7" t="s">
        <v>47</v>
      </c>
      <c r="G7795" s="7" t="s">
        <v>12</v>
      </c>
      <c r="H7795" s="13">
        <v>7.5</v>
      </c>
      <c r="I7795" s="13">
        <f>IF(G7795="Male",VLOOKUP(H7795,'Shoe size conversion table'!$B$6:$D$22,2),VLOOKUP(H7795,'Shoe size conversion table'!$J$6:$L$22,2))</f>
        <v>38</v>
      </c>
      <c r="J7795" s="13">
        <f>IF(G7795="Male",VLOOKUP(H7795,'Shoe size conversion table'!$B$6:$D$22,3),VLOOKUP(H7795,'Shoe size conversion table'!$J$6:$L$22,3))</f>
        <v>5.5</v>
      </c>
      <c r="K7795" s="11">
        <v>179</v>
      </c>
      <c r="L7795" s="12">
        <v>0.3</v>
      </c>
      <c r="M7795" s="7">
        <f t="shared" si="364"/>
        <v>2016</v>
      </c>
      <c r="N7795" s="7">
        <f t="shared" si="365"/>
        <v>1</v>
      </c>
      <c r="O7795" s="30">
        <f t="shared" si="366"/>
        <v>125.3</v>
      </c>
    </row>
    <row r="7796" spans="2:15" x14ac:dyDescent="0.2">
      <c r="B7796" s="13">
        <v>59366</v>
      </c>
      <c r="C7796" s="14">
        <v>42381.706111111132</v>
      </c>
      <c r="D7796" s="7" t="s">
        <v>10</v>
      </c>
      <c r="E7796" s="13">
        <v>2170</v>
      </c>
      <c r="F7796" s="7" t="s">
        <v>35</v>
      </c>
      <c r="G7796" s="7" t="s">
        <v>11</v>
      </c>
      <c r="H7796" s="13">
        <v>10</v>
      </c>
      <c r="I7796" s="13">
        <f>IF(G7796="Male",VLOOKUP(H7796,'Shoe size conversion table'!$B$6:$D$22,2),VLOOKUP(H7796,'Shoe size conversion table'!$J$6:$L$22,2))</f>
        <v>43</v>
      </c>
      <c r="J7796" s="13">
        <f>IF(G7796="Male",VLOOKUP(H7796,'Shoe size conversion table'!$B$6:$D$22,3),VLOOKUP(H7796,'Shoe size conversion table'!$J$6:$L$22,3))</f>
        <v>9.5</v>
      </c>
      <c r="K7796" s="11">
        <v>199</v>
      </c>
      <c r="L7796" s="12">
        <v>0</v>
      </c>
      <c r="M7796" s="7">
        <f t="shared" si="364"/>
        <v>2016</v>
      </c>
      <c r="N7796" s="7">
        <f t="shared" si="365"/>
        <v>1</v>
      </c>
      <c r="O7796" s="30">
        <f t="shared" si="366"/>
        <v>199</v>
      </c>
    </row>
    <row r="7797" spans="2:15" x14ac:dyDescent="0.2">
      <c r="B7797" s="13">
        <v>59367</v>
      </c>
      <c r="C7797" s="14">
        <v>42381.726111111122</v>
      </c>
      <c r="D7797" s="7" t="s">
        <v>10</v>
      </c>
      <c r="E7797" s="13">
        <v>2241</v>
      </c>
      <c r="F7797" s="7" t="s">
        <v>36</v>
      </c>
      <c r="G7797" s="7" t="s">
        <v>12</v>
      </c>
      <c r="H7797" s="13">
        <v>8</v>
      </c>
      <c r="I7797" s="13" t="str">
        <f>IF(G7797="Male",VLOOKUP(H7797,'Shoe size conversion table'!$B$6:$D$22,2),VLOOKUP(H7797,'Shoe size conversion table'!$J$6:$L$22,2))</f>
        <v>38-39</v>
      </c>
      <c r="J7797" s="13">
        <f>IF(G7797="Male",VLOOKUP(H7797,'Shoe size conversion table'!$B$6:$D$22,3),VLOOKUP(H7797,'Shoe size conversion table'!$J$6:$L$22,3))</f>
        <v>6</v>
      </c>
      <c r="K7797" s="11">
        <v>189</v>
      </c>
      <c r="L7797" s="12">
        <v>0</v>
      </c>
      <c r="M7797" s="7">
        <f t="shared" si="364"/>
        <v>2016</v>
      </c>
      <c r="N7797" s="7">
        <f t="shared" si="365"/>
        <v>1</v>
      </c>
      <c r="O7797" s="30">
        <f t="shared" si="366"/>
        <v>189</v>
      </c>
    </row>
    <row r="7798" spans="2:15" x14ac:dyDescent="0.2">
      <c r="B7798" s="13">
        <v>59368</v>
      </c>
      <c r="C7798" s="14">
        <v>42381.736111111131</v>
      </c>
      <c r="D7798" s="7" t="s">
        <v>7</v>
      </c>
      <c r="E7798" s="13">
        <v>2219</v>
      </c>
      <c r="F7798" s="7" t="s">
        <v>49</v>
      </c>
      <c r="G7798" s="7" t="s">
        <v>12</v>
      </c>
      <c r="H7798" s="13">
        <v>6.5</v>
      </c>
      <c r="I7798" s="13">
        <f>IF(G7798="Male",VLOOKUP(H7798,'Shoe size conversion table'!$B$6:$D$22,2),VLOOKUP(H7798,'Shoe size conversion table'!$J$6:$L$22,2))</f>
        <v>37</v>
      </c>
      <c r="J7798" s="13">
        <f>IF(G7798="Male",VLOOKUP(H7798,'Shoe size conversion table'!$B$6:$D$22,3),VLOOKUP(H7798,'Shoe size conversion table'!$J$6:$L$22,3))</f>
        <v>4.5</v>
      </c>
      <c r="K7798" s="11">
        <v>199</v>
      </c>
      <c r="L7798" s="12">
        <v>0</v>
      </c>
      <c r="M7798" s="7">
        <f t="shared" si="364"/>
        <v>2016</v>
      </c>
      <c r="N7798" s="7">
        <f t="shared" si="365"/>
        <v>1</v>
      </c>
      <c r="O7798" s="30">
        <f t="shared" si="366"/>
        <v>199</v>
      </c>
    </row>
    <row r="7799" spans="2:15" x14ac:dyDescent="0.2">
      <c r="B7799" s="13">
        <v>59369</v>
      </c>
      <c r="C7799" s="14">
        <v>42381.886111111133</v>
      </c>
      <c r="D7799" s="7" t="s">
        <v>7</v>
      </c>
      <c r="E7799" s="13">
        <v>2204</v>
      </c>
      <c r="F7799" s="7" t="s">
        <v>48</v>
      </c>
      <c r="G7799" s="7" t="s">
        <v>12</v>
      </c>
      <c r="H7799" s="13">
        <v>9</v>
      </c>
      <c r="I7799" s="13" t="str">
        <f>IF(G7799="Male",VLOOKUP(H7799,'Shoe size conversion table'!$B$6:$D$22,2),VLOOKUP(H7799,'Shoe size conversion table'!$J$6:$L$22,2))</f>
        <v>39-40</v>
      </c>
      <c r="J7799" s="13">
        <f>IF(G7799="Male",VLOOKUP(H7799,'Shoe size conversion table'!$B$6:$D$22,3),VLOOKUP(H7799,'Shoe size conversion table'!$J$6:$L$22,3))</f>
        <v>7</v>
      </c>
      <c r="K7799" s="11">
        <v>189</v>
      </c>
      <c r="L7799" s="12">
        <v>0</v>
      </c>
      <c r="M7799" s="7">
        <f t="shared" si="364"/>
        <v>2016</v>
      </c>
      <c r="N7799" s="7">
        <f t="shared" si="365"/>
        <v>1</v>
      </c>
      <c r="O7799" s="30">
        <f t="shared" si="366"/>
        <v>189</v>
      </c>
    </row>
    <row r="7800" spans="2:15" x14ac:dyDescent="0.2">
      <c r="B7800" s="13">
        <v>59370</v>
      </c>
      <c r="C7800" s="14">
        <v>42381.886111111133</v>
      </c>
      <c r="D7800" s="7" t="s">
        <v>9</v>
      </c>
      <c r="E7800" s="13">
        <v>2157</v>
      </c>
      <c r="F7800" s="7" t="s">
        <v>59</v>
      </c>
      <c r="G7800" s="7" t="s">
        <v>11</v>
      </c>
      <c r="H7800" s="13">
        <v>9</v>
      </c>
      <c r="I7800" s="13">
        <f>IF(G7800="Male",VLOOKUP(H7800,'Shoe size conversion table'!$B$6:$D$22,2),VLOOKUP(H7800,'Shoe size conversion table'!$J$6:$L$22,2))</f>
        <v>42</v>
      </c>
      <c r="J7800" s="13">
        <f>IF(G7800="Male",VLOOKUP(H7800,'Shoe size conversion table'!$B$6:$D$22,3),VLOOKUP(H7800,'Shoe size conversion table'!$J$6:$L$22,3))</f>
        <v>8.5</v>
      </c>
      <c r="K7800" s="11">
        <v>139</v>
      </c>
      <c r="L7800" s="12">
        <v>0</v>
      </c>
      <c r="M7800" s="7">
        <f t="shared" si="364"/>
        <v>2016</v>
      </c>
      <c r="N7800" s="7">
        <f t="shared" si="365"/>
        <v>1</v>
      </c>
      <c r="O7800" s="30">
        <f t="shared" si="366"/>
        <v>139</v>
      </c>
    </row>
    <row r="7801" spans="2:15" x14ac:dyDescent="0.2">
      <c r="B7801" s="13">
        <v>59370</v>
      </c>
      <c r="C7801" s="14">
        <v>42381.886111111133</v>
      </c>
      <c r="D7801" s="7" t="s">
        <v>9</v>
      </c>
      <c r="E7801" s="13">
        <v>2236</v>
      </c>
      <c r="F7801" s="7" t="s">
        <v>61</v>
      </c>
      <c r="G7801" s="7" t="s">
        <v>11</v>
      </c>
      <c r="H7801" s="13">
        <v>10</v>
      </c>
      <c r="I7801" s="13">
        <f>IF(G7801="Male",VLOOKUP(H7801,'Shoe size conversion table'!$B$6:$D$22,2),VLOOKUP(H7801,'Shoe size conversion table'!$J$6:$L$22,2))</f>
        <v>43</v>
      </c>
      <c r="J7801" s="13">
        <f>IF(G7801="Male",VLOOKUP(H7801,'Shoe size conversion table'!$B$6:$D$22,3),VLOOKUP(H7801,'Shoe size conversion table'!$J$6:$L$22,3))</f>
        <v>9.5</v>
      </c>
      <c r="K7801" s="11">
        <v>169</v>
      </c>
      <c r="L7801" s="12">
        <v>0</v>
      </c>
      <c r="M7801" s="7">
        <f t="shared" si="364"/>
        <v>2016</v>
      </c>
      <c r="N7801" s="7">
        <f t="shared" si="365"/>
        <v>1</v>
      </c>
      <c r="O7801" s="30">
        <f t="shared" si="366"/>
        <v>169</v>
      </c>
    </row>
    <row r="7802" spans="2:15" x14ac:dyDescent="0.2">
      <c r="B7802" s="13">
        <v>59371</v>
      </c>
      <c r="C7802" s="14">
        <v>42381.906111111137</v>
      </c>
      <c r="D7802" s="7" t="s">
        <v>10</v>
      </c>
      <c r="E7802" s="13">
        <v>2156</v>
      </c>
      <c r="F7802" s="7" t="s">
        <v>35</v>
      </c>
      <c r="G7802" s="7" t="s">
        <v>11</v>
      </c>
      <c r="H7802" s="13">
        <v>9</v>
      </c>
      <c r="I7802" s="13">
        <f>IF(G7802="Male",VLOOKUP(H7802,'Shoe size conversion table'!$B$6:$D$22,2),VLOOKUP(H7802,'Shoe size conversion table'!$J$6:$L$22,2))</f>
        <v>42</v>
      </c>
      <c r="J7802" s="13">
        <f>IF(G7802="Male",VLOOKUP(H7802,'Shoe size conversion table'!$B$6:$D$22,3),VLOOKUP(H7802,'Shoe size conversion table'!$J$6:$L$22,3))</f>
        <v>8.5</v>
      </c>
      <c r="K7802" s="11">
        <v>149</v>
      </c>
      <c r="L7802" s="12">
        <v>0.2</v>
      </c>
      <c r="M7802" s="7">
        <f t="shared" si="364"/>
        <v>2016</v>
      </c>
      <c r="N7802" s="7">
        <f t="shared" si="365"/>
        <v>1</v>
      </c>
      <c r="O7802" s="30">
        <f t="shared" si="366"/>
        <v>119.2</v>
      </c>
    </row>
    <row r="7803" spans="2:15" x14ac:dyDescent="0.2">
      <c r="B7803" s="13">
        <v>59372</v>
      </c>
      <c r="C7803" s="14">
        <v>42381.986111111277</v>
      </c>
      <c r="D7803" s="7" t="s">
        <v>7</v>
      </c>
      <c r="E7803" s="13">
        <v>2158</v>
      </c>
      <c r="F7803" s="7" t="s">
        <v>51</v>
      </c>
      <c r="G7803" s="7" t="s">
        <v>12</v>
      </c>
      <c r="H7803" s="13">
        <v>9</v>
      </c>
      <c r="I7803" s="13" t="str">
        <f>IF(G7803="Male",VLOOKUP(H7803,'Shoe size conversion table'!$B$6:$D$22,2),VLOOKUP(H7803,'Shoe size conversion table'!$J$6:$L$22,2))</f>
        <v>39-40</v>
      </c>
      <c r="J7803" s="13">
        <f>IF(G7803="Male",VLOOKUP(H7803,'Shoe size conversion table'!$B$6:$D$22,3),VLOOKUP(H7803,'Shoe size conversion table'!$J$6:$L$22,3))</f>
        <v>7</v>
      </c>
      <c r="K7803" s="11">
        <v>169</v>
      </c>
      <c r="L7803" s="12">
        <v>0</v>
      </c>
      <c r="M7803" s="7">
        <f t="shared" si="364"/>
        <v>2016</v>
      </c>
      <c r="N7803" s="7">
        <f t="shared" si="365"/>
        <v>1</v>
      </c>
      <c r="O7803" s="30">
        <f t="shared" si="366"/>
        <v>169</v>
      </c>
    </row>
    <row r="7804" spans="2:15" x14ac:dyDescent="0.2">
      <c r="B7804" s="13">
        <v>59373</v>
      </c>
      <c r="C7804" s="14">
        <v>42382.0261111113</v>
      </c>
      <c r="D7804" s="7" t="s">
        <v>10</v>
      </c>
      <c r="E7804" s="13">
        <v>2194</v>
      </c>
      <c r="F7804" s="7" t="s">
        <v>34</v>
      </c>
      <c r="G7804" s="7" t="s">
        <v>11</v>
      </c>
      <c r="H7804" s="13">
        <v>10</v>
      </c>
      <c r="I7804" s="13">
        <f>IF(G7804="Male",VLOOKUP(H7804,'Shoe size conversion table'!$B$6:$D$22,2),VLOOKUP(H7804,'Shoe size conversion table'!$J$6:$L$22,2))</f>
        <v>43</v>
      </c>
      <c r="J7804" s="13">
        <f>IF(G7804="Male",VLOOKUP(H7804,'Shoe size conversion table'!$B$6:$D$22,3),VLOOKUP(H7804,'Shoe size conversion table'!$J$6:$L$22,3))</f>
        <v>9.5</v>
      </c>
      <c r="K7804" s="11">
        <v>159</v>
      </c>
      <c r="L7804" s="12">
        <v>0.5</v>
      </c>
      <c r="M7804" s="7">
        <f t="shared" si="364"/>
        <v>2016</v>
      </c>
      <c r="N7804" s="7">
        <f t="shared" si="365"/>
        <v>1</v>
      </c>
      <c r="O7804" s="30">
        <f t="shared" si="366"/>
        <v>79.5</v>
      </c>
    </row>
    <row r="7805" spans="2:15" x14ac:dyDescent="0.2">
      <c r="B7805" s="13">
        <v>59374</v>
      </c>
      <c r="C7805" s="14">
        <v>42382.106111111301</v>
      </c>
      <c r="D7805" s="7" t="s">
        <v>7</v>
      </c>
      <c r="E7805" s="13">
        <v>2205</v>
      </c>
      <c r="F7805" s="7" t="s">
        <v>49</v>
      </c>
      <c r="G7805" s="7" t="s">
        <v>12</v>
      </c>
      <c r="H7805" s="13">
        <v>8</v>
      </c>
      <c r="I7805" s="13" t="str">
        <f>IF(G7805="Male",VLOOKUP(H7805,'Shoe size conversion table'!$B$6:$D$22,2),VLOOKUP(H7805,'Shoe size conversion table'!$J$6:$L$22,2))</f>
        <v>38-39</v>
      </c>
      <c r="J7805" s="13">
        <f>IF(G7805="Male",VLOOKUP(H7805,'Shoe size conversion table'!$B$6:$D$22,3),VLOOKUP(H7805,'Shoe size conversion table'!$J$6:$L$22,3))</f>
        <v>6</v>
      </c>
      <c r="K7805" s="11">
        <v>169</v>
      </c>
      <c r="L7805" s="12">
        <v>0</v>
      </c>
      <c r="M7805" s="7">
        <f t="shared" si="364"/>
        <v>2016</v>
      </c>
      <c r="N7805" s="7">
        <f t="shared" si="365"/>
        <v>1</v>
      </c>
      <c r="O7805" s="30">
        <f t="shared" si="366"/>
        <v>169</v>
      </c>
    </row>
    <row r="7806" spans="2:15" x14ac:dyDescent="0.2">
      <c r="B7806" s="13">
        <v>59375</v>
      </c>
      <c r="C7806" s="14">
        <v>42382.146111111135</v>
      </c>
      <c r="D7806" s="7" t="s">
        <v>10</v>
      </c>
      <c r="E7806" s="13">
        <v>2181</v>
      </c>
      <c r="F7806" s="7" t="s">
        <v>36</v>
      </c>
      <c r="G7806" s="7" t="s">
        <v>11</v>
      </c>
      <c r="H7806" s="13">
        <v>9.5</v>
      </c>
      <c r="I7806" s="13" t="str">
        <f>IF(G7806="Male",VLOOKUP(H7806,'Shoe size conversion table'!$B$6:$D$22,2),VLOOKUP(H7806,'Shoe size conversion table'!$J$6:$L$22,2))</f>
        <v>42-43</v>
      </c>
      <c r="J7806" s="13">
        <f>IF(G7806="Male",VLOOKUP(H7806,'Shoe size conversion table'!$B$6:$D$22,3),VLOOKUP(H7806,'Shoe size conversion table'!$J$6:$L$22,3))</f>
        <v>9</v>
      </c>
      <c r="K7806" s="11">
        <v>139</v>
      </c>
      <c r="L7806" s="12">
        <v>0.1</v>
      </c>
      <c r="M7806" s="7">
        <f t="shared" si="364"/>
        <v>2016</v>
      </c>
      <c r="N7806" s="7">
        <f t="shared" si="365"/>
        <v>1</v>
      </c>
      <c r="O7806" s="30">
        <f t="shared" si="366"/>
        <v>125.10000000000001</v>
      </c>
    </row>
    <row r="7807" spans="2:15" x14ac:dyDescent="0.2">
      <c r="B7807" s="13">
        <v>59376</v>
      </c>
      <c r="C7807" s="14">
        <v>42382.146111111135</v>
      </c>
      <c r="D7807" s="7" t="s">
        <v>8</v>
      </c>
      <c r="E7807" s="13">
        <v>2216</v>
      </c>
      <c r="F7807" s="7" t="s">
        <v>39</v>
      </c>
      <c r="G7807" s="7" t="s">
        <v>12</v>
      </c>
      <c r="H7807" s="13">
        <v>7.5</v>
      </c>
      <c r="I7807" s="13">
        <f>IF(G7807="Male",VLOOKUP(H7807,'Shoe size conversion table'!$B$6:$D$22,2),VLOOKUP(H7807,'Shoe size conversion table'!$J$6:$L$22,2))</f>
        <v>38</v>
      </c>
      <c r="J7807" s="13">
        <f>IF(G7807="Male",VLOOKUP(H7807,'Shoe size conversion table'!$B$6:$D$22,3),VLOOKUP(H7807,'Shoe size conversion table'!$J$6:$L$22,3))</f>
        <v>5.5</v>
      </c>
      <c r="K7807" s="11">
        <v>169</v>
      </c>
      <c r="L7807" s="12">
        <v>0</v>
      </c>
      <c r="M7807" s="7">
        <f t="shared" si="364"/>
        <v>2016</v>
      </c>
      <c r="N7807" s="7">
        <f t="shared" si="365"/>
        <v>1</v>
      </c>
      <c r="O7807" s="30">
        <f t="shared" si="366"/>
        <v>169</v>
      </c>
    </row>
    <row r="7808" spans="2:15" x14ac:dyDescent="0.2">
      <c r="B7808" s="13">
        <v>59376</v>
      </c>
      <c r="C7808" s="14">
        <v>42382.146111111135</v>
      </c>
      <c r="D7808" s="7" t="s">
        <v>8</v>
      </c>
      <c r="E7808" s="13">
        <v>2189</v>
      </c>
      <c r="F7808" s="7" t="s">
        <v>38</v>
      </c>
      <c r="G7808" s="7" t="s">
        <v>12</v>
      </c>
      <c r="H7808" s="13">
        <v>7.5</v>
      </c>
      <c r="I7808" s="13">
        <f>IF(G7808="Male",VLOOKUP(H7808,'Shoe size conversion table'!$B$6:$D$22,2),VLOOKUP(H7808,'Shoe size conversion table'!$J$6:$L$22,2))</f>
        <v>38</v>
      </c>
      <c r="J7808" s="13">
        <f>IF(G7808="Male",VLOOKUP(H7808,'Shoe size conversion table'!$B$6:$D$22,3),VLOOKUP(H7808,'Shoe size conversion table'!$J$6:$L$22,3))</f>
        <v>5.5</v>
      </c>
      <c r="K7808" s="11">
        <v>159</v>
      </c>
      <c r="L7808" s="12">
        <v>0.2</v>
      </c>
      <c r="M7808" s="7">
        <f t="shared" si="364"/>
        <v>2016</v>
      </c>
      <c r="N7808" s="7">
        <f t="shared" si="365"/>
        <v>1</v>
      </c>
      <c r="O7808" s="30">
        <f t="shared" si="366"/>
        <v>127.2</v>
      </c>
    </row>
    <row r="7809" spans="2:15" x14ac:dyDescent="0.2">
      <c r="B7809" s="13">
        <v>59377</v>
      </c>
      <c r="C7809" s="14">
        <v>42382.186111111274</v>
      </c>
      <c r="D7809" s="7" t="s">
        <v>8</v>
      </c>
      <c r="E7809" s="13">
        <v>2166</v>
      </c>
      <c r="F7809" s="7" t="s">
        <v>37</v>
      </c>
      <c r="G7809" s="7" t="s">
        <v>11</v>
      </c>
      <c r="H7809" s="13">
        <v>9.5</v>
      </c>
      <c r="I7809" s="13" t="str">
        <f>IF(G7809="Male",VLOOKUP(H7809,'Shoe size conversion table'!$B$6:$D$22,2),VLOOKUP(H7809,'Shoe size conversion table'!$J$6:$L$22,2))</f>
        <v>42-43</v>
      </c>
      <c r="J7809" s="13">
        <f>IF(G7809="Male",VLOOKUP(H7809,'Shoe size conversion table'!$B$6:$D$22,3),VLOOKUP(H7809,'Shoe size conversion table'!$J$6:$L$22,3))</f>
        <v>9</v>
      </c>
      <c r="K7809" s="11">
        <v>149</v>
      </c>
      <c r="L7809" s="12">
        <v>0</v>
      </c>
      <c r="M7809" s="7">
        <f t="shared" si="364"/>
        <v>2016</v>
      </c>
      <c r="N7809" s="7">
        <f t="shared" si="365"/>
        <v>1</v>
      </c>
      <c r="O7809" s="30">
        <f t="shared" si="366"/>
        <v>149</v>
      </c>
    </row>
    <row r="7810" spans="2:15" x14ac:dyDescent="0.2">
      <c r="B7810" s="13">
        <v>59378</v>
      </c>
      <c r="C7810" s="14">
        <v>42382.186111111274</v>
      </c>
      <c r="D7810" s="7" t="s">
        <v>7</v>
      </c>
      <c r="E7810" s="13">
        <v>2209</v>
      </c>
      <c r="F7810" s="7" t="s">
        <v>47</v>
      </c>
      <c r="G7810" s="7" t="s">
        <v>12</v>
      </c>
      <c r="H7810" s="13">
        <v>5.5</v>
      </c>
      <c r="I7810" s="13">
        <f>IF(G7810="Male",VLOOKUP(H7810,'Shoe size conversion table'!$B$6:$D$22,2),VLOOKUP(H7810,'Shoe size conversion table'!$J$6:$L$22,2))</f>
        <v>36</v>
      </c>
      <c r="J7810" s="13">
        <f>IF(G7810="Male",VLOOKUP(H7810,'Shoe size conversion table'!$B$6:$D$22,3),VLOOKUP(H7810,'Shoe size conversion table'!$J$6:$L$22,3))</f>
        <v>3.5</v>
      </c>
      <c r="K7810" s="11">
        <v>179</v>
      </c>
      <c r="L7810" s="12">
        <v>0.3</v>
      </c>
      <c r="M7810" s="7">
        <f t="shared" si="364"/>
        <v>2016</v>
      </c>
      <c r="N7810" s="7">
        <f t="shared" si="365"/>
        <v>1</v>
      </c>
      <c r="O7810" s="30">
        <f t="shared" si="366"/>
        <v>125.3</v>
      </c>
    </row>
    <row r="7811" spans="2:15" x14ac:dyDescent="0.2">
      <c r="B7811" s="13">
        <v>59379</v>
      </c>
      <c r="C7811" s="14">
        <v>42382.3161111113</v>
      </c>
      <c r="D7811" s="7" t="s">
        <v>7</v>
      </c>
      <c r="E7811" s="13">
        <v>2176</v>
      </c>
      <c r="F7811" s="7" t="s">
        <v>50</v>
      </c>
      <c r="G7811" s="7" t="s">
        <v>11</v>
      </c>
      <c r="H7811" s="13">
        <v>10.5</v>
      </c>
      <c r="I7811" s="13" t="str">
        <f>IF(G7811="Male",VLOOKUP(H7811,'Shoe size conversion table'!$B$6:$D$22,2),VLOOKUP(H7811,'Shoe size conversion table'!$J$6:$L$22,2))</f>
        <v>43-44</v>
      </c>
      <c r="J7811" s="13">
        <f>IF(G7811="Male",VLOOKUP(H7811,'Shoe size conversion table'!$B$6:$D$22,3),VLOOKUP(H7811,'Shoe size conversion table'!$J$6:$L$22,3))</f>
        <v>10</v>
      </c>
      <c r="K7811" s="11">
        <v>139</v>
      </c>
      <c r="L7811" s="12">
        <v>0.5</v>
      </c>
      <c r="M7811" s="7">
        <f t="shared" si="364"/>
        <v>2016</v>
      </c>
      <c r="N7811" s="7">
        <f t="shared" si="365"/>
        <v>1</v>
      </c>
      <c r="O7811" s="30">
        <f t="shared" si="366"/>
        <v>69.5</v>
      </c>
    </row>
    <row r="7812" spans="2:15" x14ac:dyDescent="0.2">
      <c r="B7812" s="13">
        <v>59380</v>
      </c>
      <c r="C7812" s="14">
        <v>42382.33611111113</v>
      </c>
      <c r="D7812" s="7" t="s">
        <v>7</v>
      </c>
      <c r="E7812" s="13">
        <v>2150</v>
      </c>
      <c r="F7812" s="7" t="s">
        <v>44</v>
      </c>
      <c r="G7812" s="7" t="s">
        <v>11</v>
      </c>
      <c r="H7812" s="13">
        <v>9</v>
      </c>
      <c r="I7812" s="13">
        <f>IF(G7812="Male",VLOOKUP(H7812,'Shoe size conversion table'!$B$6:$D$22,2),VLOOKUP(H7812,'Shoe size conversion table'!$J$6:$L$22,2))</f>
        <v>42</v>
      </c>
      <c r="J7812" s="13">
        <f>IF(G7812="Male",VLOOKUP(H7812,'Shoe size conversion table'!$B$6:$D$22,3),VLOOKUP(H7812,'Shoe size conversion table'!$J$6:$L$22,3))</f>
        <v>8.5</v>
      </c>
      <c r="K7812" s="11">
        <v>149</v>
      </c>
      <c r="L7812" s="12">
        <v>0.5</v>
      </c>
      <c r="M7812" s="7">
        <f t="shared" si="364"/>
        <v>2016</v>
      </c>
      <c r="N7812" s="7">
        <f t="shared" si="365"/>
        <v>1</v>
      </c>
      <c r="O7812" s="30">
        <f t="shared" si="366"/>
        <v>74.5</v>
      </c>
    </row>
    <row r="7813" spans="2:15" x14ac:dyDescent="0.2">
      <c r="B7813" s="13">
        <v>59381</v>
      </c>
      <c r="C7813" s="14">
        <v>42382.336111111275</v>
      </c>
      <c r="D7813" s="7" t="s">
        <v>10</v>
      </c>
      <c r="E7813" s="13">
        <v>2238</v>
      </c>
      <c r="F7813" s="7" t="s">
        <v>34</v>
      </c>
      <c r="G7813" s="7" t="s">
        <v>11</v>
      </c>
      <c r="H7813" s="13">
        <v>11.5</v>
      </c>
      <c r="I7813" s="13" t="str">
        <f>IF(G7813="Male",VLOOKUP(H7813,'Shoe size conversion table'!$B$6:$D$22,2),VLOOKUP(H7813,'Shoe size conversion table'!$J$6:$L$22,2))</f>
        <v>44-45</v>
      </c>
      <c r="J7813" s="13">
        <f>IF(G7813="Male",VLOOKUP(H7813,'Shoe size conversion table'!$B$6:$D$22,3),VLOOKUP(H7813,'Shoe size conversion table'!$J$6:$L$22,3))</f>
        <v>11</v>
      </c>
      <c r="K7813" s="11">
        <v>129</v>
      </c>
      <c r="L7813" s="12">
        <v>0.1</v>
      </c>
      <c r="M7813" s="7">
        <f t="shared" ref="M7813:M7876" si="367">YEAR(C7813)</f>
        <v>2016</v>
      </c>
      <c r="N7813" s="7">
        <f t="shared" si="365"/>
        <v>1</v>
      </c>
      <c r="O7813" s="30">
        <f t="shared" si="366"/>
        <v>116.10000000000001</v>
      </c>
    </row>
    <row r="7814" spans="2:15" x14ac:dyDescent="0.2">
      <c r="B7814" s="13">
        <v>59382</v>
      </c>
      <c r="C7814" s="14">
        <v>42382.406111111275</v>
      </c>
      <c r="D7814" s="7" t="s">
        <v>10</v>
      </c>
      <c r="E7814" s="13">
        <v>2199</v>
      </c>
      <c r="F7814" s="7" t="s">
        <v>34</v>
      </c>
      <c r="G7814" s="7" t="s">
        <v>11</v>
      </c>
      <c r="H7814" s="13">
        <v>11.5</v>
      </c>
      <c r="I7814" s="13" t="str">
        <f>IF(G7814="Male",VLOOKUP(H7814,'Shoe size conversion table'!$B$6:$D$22,2),VLOOKUP(H7814,'Shoe size conversion table'!$J$6:$L$22,2))</f>
        <v>44-45</v>
      </c>
      <c r="J7814" s="13">
        <f>IF(G7814="Male",VLOOKUP(H7814,'Shoe size conversion table'!$B$6:$D$22,3),VLOOKUP(H7814,'Shoe size conversion table'!$J$6:$L$22,3))</f>
        <v>11</v>
      </c>
      <c r="K7814" s="11">
        <v>129</v>
      </c>
      <c r="L7814" s="12">
        <v>0.1</v>
      </c>
      <c r="M7814" s="7">
        <f t="shared" si="367"/>
        <v>2016</v>
      </c>
      <c r="N7814" s="7">
        <f t="shared" ref="N7814:N7877" si="368">MONTH(C7814:C22781)</f>
        <v>1</v>
      </c>
      <c r="O7814" s="30">
        <f t="shared" ref="O7814:O7877" si="369">K7814*(1-L7814)</f>
        <v>116.10000000000001</v>
      </c>
    </row>
    <row r="7815" spans="2:15" x14ac:dyDescent="0.2">
      <c r="B7815" s="13">
        <v>59383</v>
      </c>
      <c r="C7815" s="14">
        <v>42382.506111111121</v>
      </c>
      <c r="D7815" s="7" t="s">
        <v>10</v>
      </c>
      <c r="E7815" s="13">
        <v>2171</v>
      </c>
      <c r="F7815" s="7" t="s">
        <v>35</v>
      </c>
      <c r="G7815" s="7" t="s">
        <v>11</v>
      </c>
      <c r="H7815" s="13">
        <v>8</v>
      </c>
      <c r="I7815" s="13">
        <f>IF(G7815="Male",VLOOKUP(H7815,'Shoe size conversion table'!$B$6:$D$22,2),VLOOKUP(H7815,'Shoe size conversion table'!$J$6:$L$22,2))</f>
        <v>41</v>
      </c>
      <c r="J7815" s="13">
        <f>IF(G7815="Male",VLOOKUP(H7815,'Shoe size conversion table'!$B$6:$D$22,3),VLOOKUP(H7815,'Shoe size conversion table'!$J$6:$L$22,3))</f>
        <v>7.5</v>
      </c>
      <c r="K7815" s="11">
        <v>189</v>
      </c>
      <c r="L7815" s="12">
        <v>0</v>
      </c>
      <c r="M7815" s="7">
        <f t="shared" si="367"/>
        <v>2016</v>
      </c>
      <c r="N7815" s="7">
        <f t="shared" si="368"/>
        <v>1</v>
      </c>
      <c r="O7815" s="30">
        <f t="shared" si="369"/>
        <v>189</v>
      </c>
    </row>
    <row r="7816" spans="2:15" x14ac:dyDescent="0.2">
      <c r="B7816" s="13">
        <v>59384</v>
      </c>
      <c r="C7816" s="14">
        <v>42382.546111111304</v>
      </c>
      <c r="D7816" s="7" t="s">
        <v>7</v>
      </c>
      <c r="E7816" s="13">
        <v>2182</v>
      </c>
      <c r="F7816" s="7" t="s">
        <v>48</v>
      </c>
      <c r="G7816" s="7" t="s">
        <v>11</v>
      </c>
      <c r="H7816" s="13">
        <v>10</v>
      </c>
      <c r="I7816" s="13">
        <f>IF(G7816="Male",VLOOKUP(H7816,'Shoe size conversion table'!$B$6:$D$22,2),VLOOKUP(H7816,'Shoe size conversion table'!$J$6:$L$22,2))</f>
        <v>43</v>
      </c>
      <c r="J7816" s="13">
        <f>IF(G7816="Male",VLOOKUP(H7816,'Shoe size conversion table'!$B$6:$D$22,3),VLOOKUP(H7816,'Shoe size conversion table'!$J$6:$L$22,3))</f>
        <v>9.5</v>
      </c>
      <c r="K7816" s="11">
        <v>199</v>
      </c>
      <c r="L7816" s="12">
        <v>0.5</v>
      </c>
      <c r="M7816" s="7">
        <f t="shared" si="367"/>
        <v>2016</v>
      </c>
      <c r="N7816" s="7">
        <f t="shared" si="368"/>
        <v>1</v>
      </c>
      <c r="O7816" s="30">
        <f t="shared" si="369"/>
        <v>99.5</v>
      </c>
    </row>
    <row r="7817" spans="2:15" x14ac:dyDescent="0.2">
      <c r="B7817" s="13">
        <v>59385</v>
      </c>
      <c r="C7817" s="14">
        <v>42382.576111111273</v>
      </c>
      <c r="D7817" s="7" t="s">
        <v>10</v>
      </c>
      <c r="E7817" s="13">
        <v>2167</v>
      </c>
      <c r="F7817" s="7" t="s">
        <v>34</v>
      </c>
      <c r="G7817" s="7" t="s">
        <v>12</v>
      </c>
      <c r="H7817" s="13">
        <v>8</v>
      </c>
      <c r="I7817" s="13" t="str">
        <f>IF(G7817="Male",VLOOKUP(H7817,'Shoe size conversion table'!$B$6:$D$22,2),VLOOKUP(H7817,'Shoe size conversion table'!$J$6:$L$22,2))</f>
        <v>38-39</v>
      </c>
      <c r="J7817" s="13">
        <f>IF(G7817="Male",VLOOKUP(H7817,'Shoe size conversion table'!$B$6:$D$22,3),VLOOKUP(H7817,'Shoe size conversion table'!$J$6:$L$22,3))</f>
        <v>6</v>
      </c>
      <c r="K7817" s="11">
        <v>139</v>
      </c>
      <c r="L7817" s="12">
        <v>0.1</v>
      </c>
      <c r="M7817" s="7">
        <f t="shared" si="367"/>
        <v>2016</v>
      </c>
      <c r="N7817" s="7">
        <f t="shared" si="368"/>
        <v>1</v>
      </c>
      <c r="O7817" s="30">
        <f t="shared" si="369"/>
        <v>125.10000000000001</v>
      </c>
    </row>
    <row r="7818" spans="2:15" x14ac:dyDescent="0.2">
      <c r="B7818" s="13">
        <v>59386</v>
      </c>
      <c r="C7818" s="14">
        <v>42382.606111111134</v>
      </c>
      <c r="D7818" s="7" t="s">
        <v>8</v>
      </c>
      <c r="E7818" s="13">
        <v>2169</v>
      </c>
      <c r="F7818" s="7" t="s">
        <v>39</v>
      </c>
      <c r="G7818" s="7" t="s">
        <v>12</v>
      </c>
      <c r="H7818" s="13">
        <v>9</v>
      </c>
      <c r="I7818" s="13" t="str">
        <f>IF(G7818="Male",VLOOKUP(H7818,'Shoe size conversion table'!$B$6:$D$22,2),VLOOKUP(H7818,'Shoe size conversion table'!$J$6:$L$22,2))</f>
        <v>39-40</v>
      </c>
      <c r="J7818" s="13">
        <f>IF(G7818="Male",VLOOKUP(H7818,'Shoe size conversion table'!$B$6:$D$22,3),VLOOKUP(H7818,'Shoe size conversion table'!$J$6:$L$22,3))</f>
        <v>7</v>
      </c>
      <c r="K7818" s="11">
        <v>179</v>
      </c>
      <c r="L7818" s="12">
        <v>0.1</v>
      </c>
      <c r="M7818" s="7">
        <f t="shared" si="367"/>
        <v>2016</v>
      </c>
      <c r="N7818" s="7">
        <f t="shared" si="368"/>
        <v>1</v>
      </c>
      <c r="O7818" s="30">
        <f t="shared" si="369"/>
        <v>161.1</v>
      </c>
    </row>
    <row r="7819" spans="2:15" x14ac:dyDescent="0.2">
      <c r="B7819" s="13">
        <v>59387</v>
      </c>
      <c r="C7819" s="14">
        <v>42382.686111111274</v>
      </c>
      <c r="D7819" s="7" t="s">
        <v>7</v>
      </c>
      <c r="E7819" s="13">
        <v>2212</v>
      </c>
      <c r="F7819" s="7" t="s">
        <v>57</v>
      </c>
      <c r="G7819" s="7" t="s">
        <v>12</v>
      </c>
      <c r="H7819" s="13">
        <v>6.5</v>
      </c>
      <c r="I7819" s="13">
        <f>IF(G7819="Male",VLOOKUP(H7819,'Shoe size conversion table'!$B$6:$D$22,2),VLOOKUP(H7819,'Shoe size conversion table'!$J$6:$L$22,2))</f>
        <v>37</v>
      </c>
      <c r="J7819" s="13">
        <f>IF(G7819="Male",VLOOKUP(H7819,'Shoe size conversion table'!$B$6:$D$22,3),VLOOKUP(H7819,'Shoe size conversion table'!$J$6:$L$22,3))</f>
        <v>4.5</v>
      </c>
      <c r="K7819" s="11">
        <v>159</v>
      </c>
      <c r="L7819" s="12">
        <v>0</v>
      </c>
      <c r="M7819" s="7">
        <f t="shared" si="367"/>
        <v>2016</v>
      </c>
      <c r="N7819" s="7">
        <f t="shared" si="368"/>
        <v>1</v>
      </c>
      <c r="O7819" s="30">
        <f t="shared" si="369"/>
        <v>159</v>
      </c>
    </row>
    <row r="7820" spans="2:15" x14ac:dyDescent="0.2">
      <c r="B7820" s="13">
        <v>59388</v>
      </c>
      <c r="C7820" s="14">
        <v>42382.706111111132</v>
      </c>
      <c r="D7820" s="7" t="s">
        <v>10</v>
      </c>
      <c r="E7820" s="13">
        <v>2181</v>
      </c>
      <c r="F7820" s="7" t="s">
        <v>34</v>
      </c>
      <c r="G7820" s="7" t="s">
        <v>11</v>
      </c>
      <c r="H7820" s="13">
        <v>10.5</v>
      </c>
      <c r="I7820" s="13" t="str">
        <f>IF(G7820="Male",VLOOKUP(H7820,'Shoe size conversion table'!$B$6:$D$22,2),VLOOKUP(H7820,'Shoe size conversion table'!$J$6:$L$22,2))</f>
        <v>43-44</v>
      </c>
      <c r="J7820" s="13">
        <f>IF(G7820="Male",VLOOKUP(H7820,'Shoe size conversion table'!$B$6:$D$22,3),VLOOKUP(H7820,'Shoe size conversion table'!$J$6:$L$22,3))</f>
        <v>10</v>
      </c>
      <c r="K7820" s="11">
        <v>149</v>
      </c>
      <c r="L7820" s="12">
        <v>0.3</v>
      </c>
      <c r="M7820" s="7">
        <f t="shared" si="367"/>
        <v>2016</v>
      </c>
      <c r="N7820" s="7">
        <f t="shared" si="368"/>
        <v>1</v>
      </c>
      <c r="O7820" s="30">
        <f t="shared" si="369"/>
        <v>104.3</v>
      </c>
    </row>
    <row r="7821" spans="2:15" x14ac:dyDescent="0.2">
      <c r="B7821" s="13">
        <v>59389</v>
      </c>
      <c r="C7821" s="14">
        <v>42382.886111111133</v>
      </c>
      <c r="D7821" s="7" t="s">
        <v>9</v>
      </c>
      <c r="E7821" s="13">
        <v>2241</v>
      </c>
      <c r="F7821" s="7" t="s">
        <v>58</v>
      </c>
      <c r="G7821" s="7" t="s">
        <v>11</v>
      </c>
      <c r="H7821" s="13">
        <v>9.5</v>
      </c>
      <c r="I7821" s="13" t="str">
        <f>IF(G7821="Male",VLOOKUP(H7821,'Shoe size conversion table'!$B$6:$D$22,2),VLOOKUP(H7821,'Shoe size conversion table'!$J$6:$L$22,2))</f>
        <v>42-43</v>
      </c>
      <c r="J7821" s="13">
        <f>IF(G7821="Male",VLOOKUP(H7821,'Shoe size conversion table'!$B$6:$D$22,3),VLOOKUP(H7821,'Shoe size conversion table'!$J$6:$L$22,3))</f>
        <v>9</v>
      </c>
      <c r="K7821" s="11">
        <v>199</v>
      </c>
      <c r="L7821" s="12">
        <v>0.1</v>
      </c>
      <c r="M7821" s="7">
        <f t="shared" si="367"/>
        <v>2016</v>
      </c>
      <c r="N7821" s="7">
        <f t="shared" si="368"/>
        <v>1</v>
      </c>
      <c r="O7821" s="30">
        <f t="shared" si="369"/>
        <v>179.1</v>
      </c>
    </row>
    <row r="7822" spans="2:15" x14ac:dyDescent="0.2">
      <c r="B7822" s="13">
        <v>59389</v>
      </c>
      <c r="C7822" s="14">
        <v>42382.886111111133</v>
      </c>
      <c r="D7822" s="7" t="s">
        <v>9</v>
      </c>
      <c r="E7822" s="13">
        <v>2157</v>
      </c>
      <c r="F7822" s="7" t="s">
        <v>59</v>
      </c>
      <c r="G7822" s="7" t="s">
        <v>11</v>
      </c>
      <c r="H7822" s="13">
        <v>9</v>
      </c>
      <c r="I7822" s="13">
        <f>IF(G7822="Male",VLOOKUP(H7822,'Shoe size conversion table'!$B$6:$D$22,2),VLOOKUP(H7822,'Shoe size conversion table'!$J$6:$L$22,2))</f>
        <v>42</v>
      </c>
      <c r="J7822" s="13">
        <f>IF(G7822="Male",VLOOKUP(H7822,'Shoe size conversion table'!$B$6:$D$22,3),VLOOKUP(H7822,'Shoe size conversion table'!$J$6:$L$22,3))</f>
        <v>8.5</v>
      </c>
      <c r="K7822" s="11">
        <v>139</v>
      </c>
      <c r="L7822" s="12">
        <v>0</v>
      </c>
      <c r="M7822" s="7">
        <f t="shared" si="367"/>
        <v>2016</v>
      </c>
      <c r="N7822" s="7">
        <f t="shared" si="368"/>
        <v>1</v>
      </c>
      <c r="O7822" s="30">
        <f t="shared" si="369"/>
        <v>139</v>
      </c>
    </row>
    <row r="7823" spans="2:15" x14ac:dyDescent="0.2">
      <c r="B7823" s="13">
        <v>59389</v>
      </c>
      <c r="C7823" s="14">
        <v>42382.886111111133</v>
      </c>
      <c r="D7823" s="7" t="s">
        <v>9</v>
      </c>
      <c r="E7823" s="13">
        <v>2236</v>
      </c>
      <c r="F7823" s="7" t="s">
        <v>61</v>
      </c>
      <c r="G7823" s="7" t="s">
        <v>11</v>
      </c>
      <c r="H7823" s="13">
        <v>10</v>
      </c>
      <c r="I7823" s="13">
        <f>IF(G7823="Male",VLOOKUP(H7823,'Shoe size conversion table'!$B$6:$D$22,2),VLOOKUP(H7823,'Shoe size conversion table'!$J$6:$L$22,2))</f>
        <v>43</v>
      </c>
      <c r="J7823" s="13">
        <f>IF(G7823="Male",VLOOKUP(H7823,'Shoe size conversion table'!$B$6:$D$22,3),VLOOKUP(H7823,'Shoe size conversion table'!$J$6:$L$22,3))</f>
        <v>9.5</v>
      </c>
      <c r="K7823" s="11">
        <v>169</v>
      </c>
      <c r="L7823" s="12">
        <v>0</v>
      </c>
      <c r="M7823" s="7">
        <f t="shared" si="367"/>
        <v>2016</v>
      </c>
      <c r="N7823" s="7">
        <f t="shared" si="368"/>
        <v>1</v>
      </c>
      <c r="O7823" s="30">
        <f t="shared" si="369"/>
        <v>169</v>
      </c>
    </row>
    <row r="7824" spans="2:15" x14ac:dyDescent="0.2">
      <c r="B7824" s="13">
        <v>59390</v>
      </c>
      <c r="C7824" s="14">
        <v>42382.906111111137</v>
      </c>
      <c r="D7824" s="7" t="s">
        <v>10</v>
      </c>
      <c r="E7824" s="13">
        <v>2240</v>
      </c>
      <c r="F7824" s="7" t="s">
        <v>34</v>
      </c>
      <c r="G7824" s="7" t="s">
        <v>11</v>
      </c>
      <c r="H7824" s="13">
        <v>9</v>
      </c>
      <c r="I7824" s="13">
        <f>IF(G7824="Male",VLOOKUP(H7824,'Shoe size conversion table'!$B$6:$D$22,2),VLOOKUP(H7824,'Shoe size conversion table'!$J$6:$L$22,2))</f>
        <v>42</v>
      </c>
      <c r="J7824" s="13">
        <f>IF(G7824="Male",VLOOKUP(H7824,'Shoe size conversion table'!$B$6:$D$22,3),VLOOKUP(H7824,'Shoe size conversion table'!$J$6:$L$22,3))</f>
        <v>8.5</v>
      </c>
      <c r="K7824" s="11">
        <v>129</v>
      </c>
      <c r="L7824" s="12">
        <v>0.5</v>
      </c>
      <c r="M7824" s="7">
        <f t="shared" si="367"/>
        <v>2016</v>
      </c>
      <c r="N7824" s="7">
        <f t="shared" si="368"/>
        <v>1</v>
      </c>
      <c r="O7824" s="30">
        <f t="shared" si="369"/>
        <v>64.5</v>
      </c>
    </row>
    <row r="7825" spans="2:15" x14ac:dyDescent="0.2">
      <c r="B7825" s="13">
        <v>59391</v>
      </c>
      <c r="C7825" s="14">
        <v>42382.986111111277</v>
      </c>
      <c r="D7825" s="7" t="s">
        <v>7</v>
      </c>
      <c r="E7825" s="13">
        <v>2210</v>
      </c>
      <c r="F7825" s="7" t="s">
        <v>56</v>
      </c>
      <c r="G7825" s="7" t="s">
        <v>12</v>
      </c>
      <c r="H7825" s="13">
        <v>9</v>
      </c>
      <c r="I7825" s="13" t="str">
        <f>IF(G7825="Male",VLOOKUP(H7825,'Shoe size conversion table'!$B$6:$D$22,2),VLOOKUP(H7825,'Shoe size conversion table'!$J$6:$L$22,2))</f>
        <v>39-40</v>
      </c>
      <c r="J7825" s="13">
        <f>IF(G7825="Male",VLOOKUP(H7825,'Shoe size conversion table'!$B$6:$D$22,3),VLOOKUP(H7825,'Shoe size conversion table'!$J$6:$L$22,3))</f>
        <v>7</v>
      </c>
      <c r="K7825" s="11">
        <v>149</v>
      </c>
      <c r="L7825" s="12">
        <v>0</v>
      </c>
      <c r="M7825" s="7">
        <f t="shared" si="367"/>
        <v>2016</v>
      </c>
      <c r="N7825" s="7">
        <f t="shared" si="368"/>
        <v>1</v>
      </c>
      <c r="O7825" s="30">
        <f t="shared" si="369"/>
        <v>149</v>
      </c>
    </row>
    <row r="7826" spans="2:15" x14ac:dyDescent="0.2">
      <c r="B7826" s="13">
        <v>59392</v>
      </c>
      <c r="C7826" s="14">
        <v>42383.066111111133</v>
      </c>
      <c r="D7826" s="7" t="s">
        <v>7</v>
      </c>
      <c r="E7826" s="13">
        <v>2190</v>
      </c>
      <c r="F7826" s="7" t="s">
        <v>49</v>
      </c>
      <c r="G7826" s="7" t="s">
        <v>11</v>
      </c>
      <c r="H7826" s="13">
        <v>10</v>
      </c>
      <c r="I7826" s="13">
        <f>IF(G7826="Male",VLOOKUP(H7826,'Shoe size conversion table'!$B$6:$D$22,2),VLOOKUP(H7826,'Shoe size conversion table'!$J$6:$L$22,2))</f>
        <v>43</v>
      </c>
      <c r="J7826" s="13">
        <f>IF(G7826="Male",VLOOKUP(H7826,'Shoe size conversion table'!$B$6:$D$22,3),VLOOKUP(H7826,'Shoe size conversion table'!$J$6:$L$22,3))</f>
        <v>9.5</v>
      </c>
      <c r="K7826" s="11">
        <v>149</v>
      </c>
      <c r="L7826" s="12">
        <v>0</v>
      </c>
      <c r="M7826" s="7">
        <f t="shared" si="367"/>
        <v>2016</v>
      </c>
      <c r="N7826" s="7">
        <f t="shared" si="368"/>
        <v>1</v>
      </c>
      <c r="O7826" s="30">
        <f t="shared" si="369"/>
        <v>149</v>
      </c>
    </row>
    <row r="7827" spans="2:15" x14ac:dyDescent="0.2">
      <c r="B7827" s="13">
        <v>59393</v>
      </c>
      <c r="C7827" s="14">
        <v>42383.086111111304</v>
      </c>
      <c r="D7827" s="7" t="s">
        <v>7</v>
      </c>
      <c r="E7827" s="13">
        <v>2214</v>
      </c>
      <c r="F7827" s="7" t="s">
        <v>49</v>
      </c>
      <c r="G7827" s="7" t="s">
        <v>12</v>
      </c>
      <c r="H7827" s="13">
        <v>6.5</v>
      </c>
      <c r="I7827" s="13">
        <f>IF(G7827="Male",VLOOKUP(H7827,'Shoe size conversion table'!$B$6:$D$22,2),VLOOKUP(H7827,'Shoe size conversion table'!$J$6:$L$22,2))</f>
        <v>37</v>
      </c>
      <c r="J7827" s="13">
        <f>IF(G7827="Male",VLOOKUP(H7827,'Shoe size conversion table'!$B$6:$D$22,3),VLOOKUP(H7827,'Shoe size conversion table'!$J$6:$L$22,3))</f>
        <v>4.5</v>
      </c>
      <c r="K7827" s="11">
        <v>169</v>
      </c>
      <c r="L7827" s="12">
        <v>0</v>
      </c>
      <c r="M7827" s="7">
        <f t="shared" si="367"/>
        <v>2016</v>
      </c>
      <c r="N7827" s="7">
        <f t="shared" si="368"/>
        <v>1</v>
      </c>
      <c r="O7827" s="30">
        <f t="shared" si="369"/>
        <v>169</v>
      </c>
    </row>
    <row r="7828" spans="2:15" x14ac:dyDescent="0.2">
      <c r="B7828" s="13">
        <v>59394</v>
      </c>
      <c r="C7828" s="14">
        <v>42383.106111111301</v>
      </c>
      <c r="D7828" s="7" t="s">
        <v>7</v>
      </c>
      <c r="E7828" s="13">
        <v>2209</v>
      </c>
      <c r="F7828" s="7" t="s">
        <v>56</v>
      </c>
      <c r="G7828" s="7" t="s">
        <v>12</v>
      </c>
      <c r="H7828" s="13">
        <v>8</v>
      </c>
      <c r="I7828" s="13" t="str">
        <f>IF(G7828="Male",VLOOKUP(H7828,'Shoe size conversion table'!$B$6:$D$22,2),VLOOKUP(H7828,'Shoe size conversion table'!$J$6:$L$22,2))</f>
        <v>38-39</v>
      </c>
      <c r="J7828" s="13">
        <f>IF(G7828="Male",VLOOKUP(H7828,'Shoe size conversion table'!$B$6:$D$22,3),VLOOKUP(H7828,'Shoe size conversion table'!$J$6:$L$22,3))</f>
        <v>6</v>
      </c>
      <c r="K7828" s="11">
        <v>139</v>
      </c>
      <c r="L7828" s="12">
        <v>0.2</v>
      </c>
      <c r="M7828" s="7">
        <f t="shared" si="367"/>
        <v>2016</v>
      </c>
      <c r="N7828" s="7">
        <f t="shared" si="368"/>
        <v>1</v>
      </c>
      <c r="O7828" s="30">
        <f t="shared" si="369"/>
        <v>111.2</v>
      </c>
    </row>
    <row r="7829" spans="2:15" x14ac:dyDescent="0.2">
      <c r="B7829" s="13">
        <v>59395</v>
      </c>
      <c r="C7829" s="14">
        <v>42383.146111111135</v>
      </c>
      <c r="D7829" s="7" t="s">
        <v>8</v>
      </c>
      <c r="E7829" s="13">
        <v>2190</v>
      </c>
      <c r="F7829" s="7" t="s">
        <v>38</v>
      </c>
      <c r="G7829" s="7" t="s">
        <v>11</v>
      </c>
      <c r="H7829" s="13">
        <v>9</v>
      </c>
      <c r="I7829" s="13">
        <f>IF(G7829="Male",VLOOKUP(H7829,'Shoe size conversion table'!$B$6:$D$22,2),VLOOKUP(H7829,'Shoe size conversion table'!$J$6:$L$22,2))</f>
        <v>42</v>
      </c>
      <c r="J7829" s="13">
        <f>IF(G7829="Male",VLOOKUP(H7829,'Shoe size conversion table'!$B$6:$D$22,3),VLOOKUP(H7829,'Shoe size conversion table'!$J$6:$L$22,3))</f>
        <v>8.5</v>
      </c>
      <c r="K7829" s="11">
        <v>199</v>
      </c>
      <c r="L7829" s="12">
        <v>0</v>
      </c>
      <c r="M7829" s="7">
        <f t="shared" si="367"/>
        <v>2016</v>
      </c>
      <c r="N7829" s="7">
        <f t="shared" si="368"/>
        <v>1</v>
      </c>
      <c r="O7829" s="30">
        <f t="shared" si="369"/>
        <v>199</v>
      </c>
    </row>
    <row r="7830" spans="2:15" x14ac:dyDescent="0.2">
      <c r="B7830" s="13">
        <v>59395</v>
      </c>
      <c r="C7830" s="14">
        <v>42383.146111111135</v>
      </c>
      <c r="D7830" s="7" t="s">
        <v>8</v>
      </c>
      <c r="E7830" s="13">
        <v>2189</v>
      </c>
      <c r="F7830" s="7" t="s">
        <v>39</v>
      </c>
      <c r="G7830" s="7" t="s">
        <v>11</v>
      </c>
      <c r="H7830" s="13">
        <v>8.5</v>
      </c>
      <c r="I7830" s="13" t="str">
        <f>IF(G7830="Male",VLOOKUP(H7830,'Shoe size conversion table'!$B$6:$D$22,2),VLOOKUP(H7830,'Shoe size conversion table'!$J$6:$L$22,2))</f>
        <v>41-42</v>
      </c>
      <c r="J7830" s="13">
        <f>IF(G7830="Male",VLOOKUP(H7830,'Shoe size conversion table'!$B$6:$D$22,3),VLOOKUP(H7830,'Shoe size conversion table'!$J$6:$L$22,3))</f>
        <v>8</v>
      </c>
      <c r="K7830" s="11">
        <v>139</v>
      </c>
      <c r="L7830" s="12">
        <v>0.5</v>
      </c>
      <c r="M7830" s="7">
        <f t="shared" si="367"/>
        <v>2016</v>
      </c>
      <c r="N7830" s="7">
        <f t="shared" si="368"/>
        <v>1</v>
      </c>
      <c r="O7830" s="30">
        <f t="shared" si="369"/>
        <v>69.5</v>
      </c>
    </row>
    <row r="7831" spans="2:15" x14ac:dyDescent="0.2">
      <c r="B7831" s="13">
        <v>59395</v>
      </c>
      <c r="C7831" s="14">
        <v>42383.146111111135</v>
      </c>
      <c r="D7831" s="7" t="s">
        <v>8</v>
      </c>
      <c r="E7831" s="13">
        <v>2199</v>
      </c>
      <c r="F7831" s="7" t="s">
        <v>41</v>
      </c>
      <c r="G7831" s="7" t="s">
        <v>12</v>
      </c>
      <c r="H7831" s="13">
        <v>8</v>
      </c>
      <c r="I7831" s="13" t="str">
        <f>IF(G7831="Male",VLOOKUP(H7831,'Shoe size conversion table'!$B$6:$D$22,2),VLOOKUP(H7831,'Shoe size conversion table'!$J$6:$L$22,2))</f>
        <v>38-39</v>
      </c>
      <c r="J7831" s="13">
        <f>IF(G7831="Male",VLOOKUP(H7831,'Shoe size conversion table'!$B$6:$D$22,3),VLOOKUP(H7831,'Shoe size conversion table'!$J$6:$L$22,3))</f>
        <v>6</v>
      </c>
      <c r="K7831" s="11">
        <v>189</v>
      </c>
      <c r="L7831" s="12">
        <v>0.3</v>
      </c>
      <c r="M7831" s="7">
        <f t="shared" si="367"/>
        <v>2016</v>
      </c>
      <c r="N7831" s="7">
        <f t="shared" si="368"/>
        <v>1</v>
      </c>
      <c r="O7831" s="30">
        <f t="shared" si="369"/>
        <v>132.29999999999998</v>
      </c>
    </row>
    <row r="7832" spans="2:15" x14ac:dyDescent="0.2">
      <c r="B7832" s="13">
        <v>59396</v>
      </c>
      <c r="C7832" s="14">
        <v>42383.186111111274</v>
      </c>
      <c r="D7832" s="7" t="s">
        <v>8</v>
      </c>
      <c r="E7832" s="13">
        <v>2201</v>
      </c>
      <c r="F7832" s="7" t="s">
        <v>40</v>
      </c>
      <c r="G7832" s="7" t="s">
        <v>12</v>
      </c>
      <c r="H7832" s="13">
        <v>7.5</v>
      </c>
      <c r="I7832" s="13">
        <f>IF(G7832="Male",VLOOKUP(H7832,'Shoe size conversion table'!$B$6:$D$22,2),VLOOKUP(H7832,'Shoe size conversion table'!$J$6:$L$22,2))</f>
        <v>38</v>
      </c>
      <c r="J7832" s="13">
        <f>IF(G7832="Male",VLOOKUP(H7832,'Shoe size conversion table'!$B$6:$D$22,3),VLOOKUP(H7832,'Shoe size conversion table'!$J$6:$L$22,3))</f>
        <v>5.5</v>
      </c>
      <c r="K7832" s="11">
        <v>169</v>
      </c>
      <c r="L7832" s="12">
        <v>0.2</v>
      </c>
      <c r="M7832" s="7">
        <f t="shared" si="367"/>
        <v>2016</v>
      </c>
      <c r="N7832" s="7">
        <f t="shared" si="368"/>
        <v>1</v>
      </c>
      <c r="O7832" s="30">
        <f t="shared" si="369"/>
        <v>135.20000000000002</v>
      </c>
    </row>
    <row r="7833" spans="2:15" x14ac:dyDescent="0.2">
      <c r="B7833" s="13">
        <v>59397</v>
      </c>
      <c r="C7833" s="14">
        <v>42383.316111111119</v>
      </c>
      <c r="D7833" s="7" t="s">
        <v>9</v>
      </c>
      <c r="E7833" s="13">
        <v>2237</v>
      </c>
      <c r="F7833" s="7" t="s">
        <v>60</v>
      </c>
      <c r="G7833" s="7" t="s">
        <v>12</v>
      </c>
      <c r="H7833" s="13">
        <v>10</v>
      </c>
      <c r="I7833" s="13" t="str">
        <f>IF(G7833="Male",VLOOKUP(H7833,'Shoe size conversion table'!$B$6:$D$22,2),VLOOKUP(H7833,'Shoe size conversion table'!$J$6:$L$22,2))</f>
        <v>40-41</v>
      </c>
      <c r="J7833" s="13">
        <f>IF(G7833="Male",VLOOKUP(H7833,'Shoe size conversion table'!$B$6:$D$22,3),VLOOKUP(H7833,'Shoe size conversion table'!$J$6:$L$22,3))</f>
        <v>8</v>
      </c>
      <c r="K7833" s="11">
        <v>199</v>
      </c>
      <c r="L7833" s="12">
        <v>0</v>
      </c>
      <c r="M7833" s="7">
        <f t="shared" si="367"/>
        <v>2016</v>
      </c>
      <c r="N7833" s="7">
        <f t="shared" si="368"/>
        <v>1</v>
      </c>
      <c r="O7833" s="30">
        <f t="shared" si="369"/>
        <v>199</v>
      </c>
    </row>
    <row r="7834" spans="2:15" x14ac:dyDescent="0.2">
      <c r="B7834" s="13">
        <v>59398</v>
      </c>
      <c r="C7834" s="14">
        <v>42383.3161111113</v>
      </c>
      <c r="D7834" s="7" t="s">
        <v>7</v>
      </c>
      <c r="E7834" s="13">
        <v>2157</v>
      </c>
      <c r="F7834" s="7" t="s">
        <v>50</v>
      </c>
      <c r="G7834" s="7" t="s">
        <v>11</v>
      </c>
      <c r="H7834" s="13">
        <v>10</v>
      </c>
      <c r="I7834" s="13">
        <f>IF(G7834="Male",VLOOKUP(H7834,'Shoe size conversion table'!$B$6:$D$22,2),VLOOKUP(H7834,'Shoe size conversion table'!$J$6:$L$22,2))</f>
        <v>43</v>
      </c>
      <c r="J7834" s="13">
        <f>IF(G7834="Male",VLOOKUP(H7834,'Shoe size conversion table'!$B$6:$D$22,3),VLOOKUP(H7834,'Shoe size conversion table'!$J$6:$L$22,3))</f>
        <v>9.5</v>
      </c>
      <c r="K7834" s="11">
        <v>199</v>
      </c>
      <c r="L7834" s="12">
        <v>0</v>
      </c>
      <c r="M7834" s="7">
        <f t="shared" si="367"/>
        <v>2016</v>
      </c>
      <c r="N7834" s="7">
        <f t="shared" si="368"/>
        <v>1</v>
      </c>
      <c r="O7834" s="30">
        <f t="shared" si="369"/>
        <v>199</v>
      </c>
    </row>
    <row r="7835" spans="2:15" x14ac:dyDescent="0.2">
      <c r="B7835" s="13">
        <v>59399</v>
      </c>
      <c r="C7835" s="14">
        <v>42383.33611111113</v>
      </c>
      <c r="D7835" s="7" t="s">
        <v>7</v>
      </c>
      <c r="E7835" s="13">
        <v>2183</v>
      </c>
      <c r="F7835" s="7" t="s">
        <v>48</v>
      </c>
      <c r="G7835" s="7" t="s">
        <v>11</v>
      </c>
      <c r="H7835" s="13">
        <v>10</v>
      </c>
      <c r="I7835" s="13">
        <f>IF(G7835="Male",VLOOKUP(H7835,'Shoe size conversion table'!$B$6:$D$22,2),VLOOKUP(H7835,'Shoe size conversion table'!$J$6:$L$22,2))</f>
        <v>43</v>
      </c>
      <c r="J7835" s="13">
        <f>IF(G7835="Male",VLOOKUP(H7835,'Shoe size conversion table'!$B$6:$D$22,3),VLOOKUP(H7835,'Shoe size conversion table'!$J$6:$L$22,3))</f>
        <v>9.5</v>
      </c>
      <c r="K7835" s="11">
        <v>169</v>
      </c>
      <c r="L7835" s="12">
        <v>0</v>
      </c>
      <c r="M7835" s="7">
        <f t="shared" si="367"/>
        <v>2016</v>
      </c>
      <c r="N7835" s="7">
        <f t="shared" si="368"/>
        <v>1</v>
      </c>
      <c r="O7835" s="30">
        <f t="shared" si="369"/>
        <v>169</v>
      </c>
    </row>
    <row r="7836" spans="2:15" x14ac:dyDescent="0.2">
      <c r="B7836" s="13">
        <v>59400</v>
      </c>
      <c r="C7836" s="14">
        <v>42383.336111111275</v>
      </c>
      <c r="D7836" s="7" t="s">
        <v>10</v>
      </c>
      <c r="E7836" s="13">
        <v>2199</v>
      </c>
      <c r="F7836" s="7" t="s">
        <v>35</v>
      </c>
      <c r="G7836" s="7" t="s">
        <v>11</v>
      </c>
      <c r="H7836" s="13">
        <v>11.5</v>
      </c>
      <c r="I7836" s="13" t="str">
        <f>IF(G7836="Male",VLOOKUP(H7836,'Shoe size conversion table'!$B$6:$D$22,2),VLOOKUP(H7836,'Shoe size conversion table'!$J$6:$L$22,2))</f>
        <v>44-45</v>
      </c>
      <c r="J7836" s="13">
        <f>IF(G7836="Male",VLOOKUP(H7836,'Shoe size conversion table'!$B$6:$D$22,3),VLOOKUP(H7836,'Shoe size conversion table'!$J$6:$L$22,3))</f>
        <v>11</v>
      </c>
      <c r="K7836" s="11">
        <v>189</v>
      </c>
      <c r="L7836" s="12">
        <v>0</v>
      </c>
      <c r="M7836" s="7">
        <f t="shared" si="367"/>
        <v>2016</v>
      </c>
      <c r="N7836" s="7">
        <f t="shared" si="368"/>
        <v>1</v>
      </c>
      <c r="O7836" s="30">
        <f t="shared" si="369"/>
        <v>189</v>
      </c>
    </row>
    <row r="7837" spans="2:15" x14ac:dyDescent="0.2">
      <c r="B7837" s="13">
        <v>59401</v>
      </c>
      <c r="C7837" s="14">
        <v>42383.366111111274</v>
      </c>
      <c r="D7837" s="7" t="s">
        <v>10</v>
      </c>
      <c r="E7837" s="13">
        <v>2227</v>
      </c>
      <c r="F7837" s="7" t="s">
        <v>34</v>
      </c>
      <c r="G7837" s="7" t="s">
        <v>11</v>
      </c>
      <c r="H7837" s="13">
        <v>8.5</v>
      </c>
      <c r="I7837" s="13" t="str">
        <f>IF(G7837="Male",VLOOKUP(H7837,'Shoe size conversion table'!$B$6:$D$22,2),VLOOKUP(H7837,'Shoe size conversion table'!$J$6:$L$22,2))</f>
        <v>41-42</v>
      </c>
      <c r="J7837" s="13">
        <f>IF(G7837="Male",VLOOKUP(H7837,'Shoe size conversion table'!$B$6:$D$22,3),VLOOKUP(H7837,'Shoe size conversion table'!$J$6:$L$22,3))</f>
        <v>8</v>
      </c>
      <c r="K7837" s="11">
        <v>179</v>
      </c>
      <c r="L7837" s="12">
        <v>0</v>
      </c>
      <c r="M7837" s="7">
        <f t="shared" si="367"/>
        <v>2016</v>
      </c>
      <c r="N7837" s="7">
        <f t="shared" si="368"/>
        <v>1</v>
      </c>
      <c r="O7837" s="30">
        <f t="shared" si="369"/>
        <v>179</v>
      </c>
    </row>
    <row r="7838" spans="2:15" x14ac:dyDescent="0.2">
      <c r="B7838" s="13">
        <v>59401</v>
      </c>
      <c r="C7838" s="14">
        <v>42383.366111111274</v>
      </c>
      <c r="D7838" s="7" t="s">
        <v>10</v>
      </c>
      <c r="E7838" s="13">
        <v>2192</v>
      </c>
      <c r="F7838" s="7" t="s">
        <v>34</v>
      </c>
      <c r="G7838" s="7" t="s">
        <v>12</v>
      </c>
      <c r="H7838" s="13">
        <v>8.5</v>
      </c>
      <c r="I7838" s="13">
        <f>IF(G7838="Male",VLOOKUP(H7838,'Shoe size conversion table'!$B$6:$D$22,2),VLOOKUP(H7838,'Shoe size conversion table'!$J$6:$L$22,2))</f>
        <v>39</v>
      </c>
      <c r="J7838" s="13">
        <f>IF(G7838="Male",VLOOKUP(H7838,'Shoe size conversion table'!$B$6:$D$22,3),VLOOKUP(H7838,'Shoe size conversion table'!$J$6:$L$22,3))</f>
        <v>6.5</v>
      </c>
      <c r="K7838" s="11">
        <v>149</v>
      </c>
      <c r="L7838" s="12">
        <v>0</v>
      </c>
      <c r="M7838" s="7">
        <f t="shared" si="367"/>
        <v>2016</v>
      </c>
      <c r="N7838" s="7">
        <f t="shared" si="368"/>
        <v>1</v>
      </c>
      <c r="O7838" s="30">
        <f t="shared" si="369"/>
        <v>149</v>
      </c>
    </row>
    <row r="7839" spans="2:15" x14ac:dyDescent="0.2">
      <c r="B7839" s="13">
        <v>59402</v>
      </c>
      <c r="C7839" s="14">
        <v>42383.426111111272</v>
      </c>
      <c r="D7839" s="7" t="s">
        <v>7</v>
      </c>
      <c r="E7839" s="13">
        <v>2206</v>
      </c>
      <c r="F7839" s="7" t="s">
        <v>56</v>
      </c>
      <c r="G7839" s="7" t="s">
        <v>11</v>
      </c>
      <c r="H7839" s="13">
        <v>8.5</v>
      </c>
      <c r="I7839" s="13" t="str">
        <f>IF(G7839="Male",VLOOKUP(H7839,'Shoe size conversion table'!$B$6:$D$22,2),VLOOKUP(H7839,'Shoe size conversion table'!$J$6:$L$22,2))</f>
        <v>41-42</v>
      </c>
      <c r="J7839" s="13">
        <f>IF(G7839="Male",VLOOKUP(H7839,'Shoe size conversion table'!$B$6:$D$22,3),VLOOKUP(H7839,'Shoe size conversion table'!$J$6:$L$22,3))</f>
        <v>8</v>
      </c>
      <c r="K7839" s="11">
        <v>189</v>
      </c>
      <c r="L7839" s="12">
        <v>0</v>
      </c>
      <c r="M7839" s="7">
        <f t="shared" si="367"/>
        <v>2016</v>
      </c>
      <c r="N7839" s="7">
        <f t="shared" si="368"/>
        <v>1</v>
      </c>
      <c r="O7839" s="30">
        <f t="shared" si="369"/>
        <v>189</v>
      </c>
    </row>
    <row r="7840" spans="2:15" x14ac:dyDescent="0.2">
      <c r="B7840" s="13">
        <v>59403</v>
      </c>
      <c r="C7840" s="14">
        <v>42383.526111111118</v>
      </c>
      <c r="D7840" s="7" t="s">
        <v>8</v>
      </c>
      <c r="E7840" s="13">
        <v>2214</v>
      </c>
      <c r="F7840" s="7" t="s">
        <v>38</v>
      </c>
      <c r="G7840" s="7" t="s">
        <v>12</v>
      </c>
      <c r="H7840" s="13">
        <v>9.5</v>
      </c>
      <c r="I7840" s="13">
        <f>IF(G7840="Male",VLOOKUP(H7840,'Shoe size conversion table'!$B$6:$D$22,2),VLOOKUP(H7840,'Shoe size conversion table'!$J$6:$L$22,2))</f>
        <v>40</v>
      </c>
      <c r="J7840" s="13">
        <f>IF(G7840="Male",VLOOKUP(H7840,'Shoe size conversion table'!$B$6:$D$22,3),VLOOKUP(H7840,'Shoe size conversion table'!$J$6:$L$22,3))</f>
        <v>7.5</v>
      </c>
      <c r="K7840" s="11">
        <v>159</v>
      </c>
      <c r="L7840" s="12">
        <v>0.3</v>
      </c>
      <c r="M7840" s="7">
        <f t="shared" si="367"/>
        <v>2016</v>
      </c>
      <c r="N7840" s="7">
        <f t="shared" si="368"/>
        <v>1</v>
      </c>
      <c r="O7840" s="30">
        <f t="shared" si="369"/>
        <v>111.3</v>
      </c>
    </row>
    <row r="7841" spans="2:15" x14ac:dyDescent="0.2">
      <c r="B7841" s="13">
        <v>59404</v>
      </c>
      <c r="C7841" s="14">
        <v>42383.546111111304</v>
      </c>
      <c r="D7841" s="7" t="s">
        <v>10</v>
      </c>
      <c r="E7841" s="13">
        <v>2234</v>
      </c>
      <c r="F7841" s="7" t="s">
        <v>34</v>
      </c>
      <c r="G7841" s="7" t="s">
        <v>12</v>
      </c>
      <c r="H7841" s="13">
        <v>9.5</v>
      </c>
      <c r="I7841" s="13">
        <f>IF(G7841="Male",VLOOKUP(H7841,'Shoe size conversion table'!$B$6:$D$22,2),VLOOKUP(H7841,'Shoe size conversion table'!$J$6:$L$22,2))</f>
        <v>40</v>
      </c>
      <c r="J7841" s="13">
        <f>IF(G7841="Male",VLOOKUP(H7841,'Shoe size conversion table'!$B$6:$D$22,3),VLOOKUP(H7841,'Shoe size conversion table'!$J$6:$L$22,3))</f>
        <v>7.5</v>
      </c>
      <c r="K7841" s="11">
        <v>189</v>
      </c>
      <c r="L7841" s="12">
        <v>0.5</v>
      </c>
      <c r="M7841" s="7">
        <f t="shared" si="367"/>
        <v>2016</v>
      </c>
      <c r="N7841" s="7">
        <f t="shared" si="368"/>
        <v>1</v>
      </c>
      <c r="O7841" s="30">
        <f t="shared" si="369"/>
        <v>94.5</v>
      </c>
    </row>
    <row r="7842" spans="2:15" x14ac:dyDescent="0.2">
      <c r="B7842" s="13">
        <v>59405</v>
      </c>
      <c r="C7842" s="14">
        <v>42383.556111111116</v>
      </c>
      <c r="D7842" s="7" t="s">
        <v>10</v>
      </c>
      <c r="E7842" s="13">
        <v>2150</v>
      </c>
      <c r="F7842" s="7" t="s">
        <v>35</v>
      </c>
      <c r="G7842" s="7" t="s">
        <v>12</v>
      </c>
      <c r="H7842" s="13">
        <v>6.5</v>
      </c>
      <c r="I7842" s="13">
        <f>IF(G7842="Male",VLOOKUP(H7842,'Shoe size conversion table'!$B$6:$D$22,2),VLOOKUP(H7842,'Shoe size conversion table'!$J$6:$L$22,2))</f>
        <v>37</v>
      </c>
      <c r="J7842" s="13">
        <f>IF(G7842="Male",VLOOKUP(H7842,'Shoe size conversion table'!$B$6:$D$22,3),VLOOKUP(H7842,'Shoe size conversion table'!$J$6:$L$22,3))</f>
        <v>4.5</v>
      </c>
      <c r="K7842" s="11">
        <v>159</v>
      </c>
      <c r="L7842" s="12">
        <v>0.1</v>
      </c>
      <c r="M7842" s="7">
        <f t="shared" si="367"/>
        <v>2016</v>
      </c>
      <c r="N7842" s="7">
        <f t="shared" si="368"/>
        <v>1</v>
      </c>
      <c r="O7842" s="30">
        <f t="shared" si="369"/>
        <v>143.1</v>
      </c>
    </row>
    <row r="7843" spans="2:15" x14ac:dyDescent="0.2">
      <c r="B7843" s="13">
        <v>59406</v>
      </c>
      <c r="C7843" s="14">
        <v>42383.706111111132</v>
      </c>
      <c r="D7843" s="7" t="s">
        <v>10</v>
      </c>
      <c r="E7843" s="13">
        <v>2156</v>
      </c>
      <c r="F7843" s="7" t="s">
        <v>35</v>
      </c>
      <c r="G7843" s="7" t="s">
        <v>11</v>
      </c>
      <c r="H7843" s="13">
        <v>9</v>
      </c>
      <c r="I7843" s="13">
        <f>IF(G7843="Male",VLOOKUP(H7843,'Shoe size conversion table'!$B$6:$D$22,2),VLOOKUP(H7843,'Shoe size conversion table'!$J$6:$L$22,2))</f>
        <v>42</v>
      </c>
      <c r="J7843" s="13">
        <f>IF(G7843="Male",VLOOKUP(H7843,'Shoe size conversion table'!$B$6:$D$22,3),VLOOKUP(H7843,'Shoe size conversion table'!$J$6:$L$22,3))</f>
        <v>8.5</v>
      </c>
      <c r="K7843" s="11">
        <v>149</v>
      </c>
      <c r="L7843" s="12">
        <v>0.2</v>
      </c>
      <c r="M7843" s="7">
        <f t="shared" si="367"/>
        <v>2016</v>
      </c>
      <c r="N7843" s="7">
        <f t="shared" si="368"/>
        <v>1</v>
      </c>
      <c r="O7843" s="30">
        <f t="shared" si="369"/>
        <v>119.2</v>
      </c>
    </row>
    <row r="7844" spans="2:15" x14ac:dyDescent="0.2">
      <c r="B7844" s="13">
        <v>59407</v>
      </c>
      <c r="C7844" s="14">
        <v>42383.816111111271</v>
      </c>
      <c r="D7844" s="7" t="s">
        <v>7</v>
      </c>
      <c r="E7844" s="13">
        <v>2158</v>
      </c>
      <c r="F7844" s="7" t="s">
        <v>44</v>
      </c>
      <c r="G7844" s="7" t="s">
        <v>12</v>
      </c>
      <c r="H7844" s="13">
        <v>5.5</v>
      </c>
      <c r="I7844" s="13">
        <f>IF(G7844="Male",VLOOKUP(H7844,'Shoe size conversion table'!$B$6:$D$22,2),VLOOKUP(H7844,'Shoe size conversion table'!$J$6:$L$22,2))</f>
        <v>36</v>
      </c>
      <c r="J7844" s="13">
        <f>IF(G7844="Male",VLOOKUP(H7844,'Shoe size conversion table'!$B$6:$D$22,3),VLOOKUP(H7844,'Shoe size conversion table'!$J$6:$L$22,3))</f>
        <v>3.5</v>
      </c>
      <c r="K7844" s="11">
        <v>139</v>
      </c>
      <c r="L7844" s="12">
        <v>0</v>
      </c>
      <c r="M7844" s="7">
        <f t="shared" si="367"/>
        <v>2016</v>
      </c>
      <c r="N7844" s="7">
        <f t="shared" si="368"/>
        <v>1</v>
      </c>
      <c r="O7844" s="30">
        <f t="shared" si="369"/>
        <v>139</v>
      </c>
    </row>
    <row r="7845" spans="2:15" x14ac:dyDescent="0.2">
      <c r="B7845" s="13">
        <v>59408</v>
      </c>
      <c r="C7845" s="14">
        <v>42383.886111111133</v>
      </c>
      <c r="D7845" s="7" t="s">
        <v>9</v>
      </c>
      <c r="E7845" s="13">
        <v>2205</v>
      </c>
      <c r="F7845" s="7" t="s">
        <v>60</v>
      </c>
      <c r="G7845" s="7" t="s">
        <v>11</v>
      </c>
      <c r="H7845" s="13">
        <v>8.5</v>
      </c>
      <c r="I7845" s="13" t="str">
        <f>IF(G7845="Male",VLOOKUP(H7845,'Shoe size conversion table'!$B$6:$D$22,2),VLOOKUP(H7845,'Shoe size conversion table'!$J$6:$L$22,2))</f>
        <v>41-42</v>
      </c>
      <c r="J7845" s="13">
        <f>IF(G7845="Male",VLOOKUP(H7845,'Shoe size conversion table'!$B$6:$D$22,3),VLOOKUP(H7845,'Shoe size conversion table'!$J$6:$L$22,3))</f>
        <v>8</v>
      </c>
      <c r="K7845" s="11">
        <v>129</v>
      </c>
      <c r="L7845" s="12">
        <v>0.2</v>
      </c>
      <c r="M7845" s="7">
        <f t="shared" si="367"/>
        <v>2016</v>
      </c>
      <c r="N7845" s="7">
        <f t="shared" si="368"/>
        <v>1</v>
      </c>
      <c r="O7845" s="30">
        <f t="shared" si="369"/>
        <v>103.2</v>
      </c>
    </row>
    <row r="7846" spans="2:15" x14ac:dyDescent="0.2">
      <c r="B7846" s="13">
        <v>59408</v>
      </c>
      <c r="C7846" s="14">
        <v>42383.886111111133</v>
      </c>
      <c r="D7846" s="7" t="s">
        <v>9</v>
      </c>
      <c r="E7846" s="13">
        <v>2241</v>
      </c>
      <c r="F7846" s="7" t="s">
        <v>58</v>
      </c>
      <c r="G7846" s="7" t="s">
        <v>11</v>
      </c>
      <c r="H7846" s="13">
        <v>9.5</v>
      </c>
      <c r="I7846" s="13" t="str">
        <f>IF(G7846="Male",VLOOKUP(H7846,'Shoe size conversion table'!$B$6:$D$22,2),VLOOKUP(H7846,'Shoe size conversion table'!$J$6:$L$22,2))</f>
        <v>42-43</v>
      </c>
      <c r="J7846" s="13">
        <f>IF(G7846="Male",VLOOKUP(H7846,'Shoe size conversion table'!$B$6:$D$22,3),VLOOKUP(H7846,'Shoe size conversion table'!$J$6:$L$22,3))</f>
        <v>9</v>
      </c>
      <c r="K7846" s="11">
        <v>199</v>
      </c>
      <c r="L7846" s="12">
        <v>0.1</v>
      </c>
      <c r="M7846" s="7">
        <f t="shared" si="367"/>
        <v>2016</v>
      </c>
      <c r="N7846" s="7">
        <f t="shared" si="368"/>
        <v>1</v>
      </c>
      <c r="O7846" s="30">
        <f t="shared" si="369"/>
        <v>179.1</v>
      </c>
    </row>
    <row r="7847" spans="2:15" x14ac:dyDescent="0.2">
      <c r="B7847" s="13">
        <v>59408</v>
      </c>
      <c r="C7847" s="14">
        <v>42383.886111111133</v>
      </c>
      <c r="D7847" s="7" t="s">
        <v>9</v>
      </c>
      <c r="E7847" s="13">
        <v>2157</v>
      </c>
      <c r="F7847" s="7" t="s">
        <v>59</v>
      </c>
      <c r="G7847" s="7" t="s">
        <v>11</v>
      </c>
      <c r="H7847" s="13">
        <v>9</v>
      </c>
      <c r="I7847" s="13">
        <f>IF(G7847="Male",VLOOKUP(H7847,'Shoe size conversion table'!$B$6:$D$22,2),VLOOKUP(H7847,'Shoe size conversion table'!$J$6:$L$22,2))</f>
        <v>42</v>
      </c>
      <c r="J7847" s="13">
        <f>IF(G7847="Male",VLOOKUP(H7847,'Shoe size conversion table'!$B$6:$D$22,3),VLOOKUP(H7847,'Shoe size conversion table'!$J$6:$L$22,3))</f>
        <v>8.5</v>
      </c>
      <c r="K7847" s="11">
        <v>139</v>
      </c>
      <c r="L7847" s="12">
        <v>0</v>
      </c>
      <c r="M7847" s="7">
        <f t="shared" si="367"/>
        <v>2016</v>
      </c>
      <c r="N7847" s="7">
        <f t="shared" si="368"/>
        <v>1</v>
      </c>
      <c r="O7847" s="30">
        <f t="shared" si="369"/>
        <v>139</v>
      </c>
    </row>
    <row r="7848" spans="2:15" x14ac:dyDescent="0.2">
      <c r="B7848" s="13">
        <v>59409</v>
      </c>
      <c r="C7848" s="14">
        <v>42383.90611111113</v>
      </c>
      <c r="D7848" s="7" t="s">
        <v>10</v>
      </c>
      <c r="E7848" s="13">
        <v>2224</v>
      </c>
      <c r="F7848" s="7" t="s">
        <v>35</v>
      </c>
      <c r="G7848" s="7" t="s">
        <v>12</v>
      </c>
      <c r="H7848" s="13">
        <v>11</v>
      </c>
      <c r="I7848" s="13" t="str">
        <f>IF(G7848="Male",VLOOKUP(H7848,'Shoe size conversion table'!$B$6:$D$22,2),VLOOKUP(H7848,'Shoe size conversion table'!$J$6:$L$22,2))</f>
        <v>41-42</v>
      </c>
      <c r="J7848" s="13">
        <f>IF(G7848="Male",VLOOKUP(H7848,'Shoe size conversion table'!$B$6:$D$22,3),VLOOKUP(H7848,'Shoe size conversion table'!$J$6:$L$22,3))</f>
        <v>9</v>
      </c>
      <c r="K7848" s="11">
        <v>139</v>
      </c>
      <c r="L7848" s="12">
        <v>0.2</v>
      </c>
      <c r="M7848" s="7">
        <f t="shared" si="367"/>
        <v>2016</v>
      </c>
      <c r="N7848" s="7">
        <f t="shared" si="368"/>
        <v>1</v>
      </c>
      <c r="O7848" s="30">
        <f t="shared" si="369"/>
        <v>111.2</v>
      </c>
    </row>
    <row r="7849" spans="2:15" x14ac:dyDescent="0.2">
      <c r="B7849" s="13">
        <v>59410</v>
      </c>
      <c r="C7849" s="14">
        <v>42384.066111111133</v>
      </c>
      <c r="D7849" s="7" t="s">
        <v>7</v>
      </c>
      <c r="E7849" s="13">
        <v>2185</v>
      </c>
      <c r="F7849" s="7" t="s">
        <v>50</v>
      </c>
      <c r="G7849" s="7" t="s">
        <v>12</v>
      </c>
      <c r="H7849" s="13">
        <v>11</v>
      </c>
      <c r="I7849" s="13" t="str">
        <f>IF(G7849="Male",VLOOKUP(H7849,'Shoe size conversion table'!$B$6:$D$22,2),VLOOKUP(H7849,'Shoe size conversion table'!$J$6:$L$22,2))</f>
        <v>41-42</v>
      </c>
      <c r="J7849" s="13">
        <f>IF(G7849="Male",VLOOKUP(H7849,'Shoe size conversion table'!$B$6:$D$22,3),VLOOKUP(H7849,'Shoe size conversion table'!$J$6:$L$22,3))</f>
        <v>9</v>
      </c>
      <c r="K7849" s="11">
        <v>169</v>
      </c>
      <c r="L7849" s="12">
        <v>0.3</v>
      </c>
      <c r="M7849" s="7">
        <f t="shared" si="367"/>
        <v>2016</v>
      </c>
      <c r="N7849" s="7">
        <f t="shared" si="368"/>
        <v>1</v>
      </c>
      <c r="O7849" s="30">
        <f t="shared" si="369"/>
        <v>118.3</v>
      </c>
    </row>
    <row r="7850" spans="2:15" x14ac:dyDescent="0.2">
      <c r="B7850" s="13">
        <v>59411</v>
      </c>
      <c r="C7850" s="14">
        <v>42384.086111111304</v>
      </c>
      <c r="D7850" s="7" t="s">
        <v>10</v>
      </c>
      <c r="E7850" s="13">
        <v>2167</v>
      </c>
      <c r="F7850" s="7" t="s">
        <v>34</v>
      </c>
      <c r="G7850" s="7" t="s">
        <v>12</v>
      </c>
      <c r="H7850" s="13">
        <v>6.5</v>
      </c>
      <c r="I7850" s="13">
        <f>IF(G7850="Male",VLOOKUP(H7850,'Shoe size conversion table'!$B$6:$D$22,2),VLOOKUP(H7850,'Shoe size conversion table'!$J$6:$L$22,2))</f>
        <v>37</v>
      </c>
      <c r="J7850" s="13">
        <f>IF(G7850="Male",VLOOKUP(H7850,'Shoe size conversion table'!$B$6:$D$22,3),VLOOKUP(H7850,'Shoe size conversion table'!$J$6:$L$22,3))</f>
        <v>4.5</v>
      </c>
      <c r="K7850" s="11">
        <v>189</v>
      </c>
      <c r="L7850" s="12">
        <v>0.5</v>
      </c>
      <c r="M7850" s="7">
        <f t="shared" si="367"/>
        <v>2016</v>
      </c>
      <c r="N7850" s="7">
        <f t="shared" si="368"/>
        <v>1</v>
      </c>
      <c r="O7850" s="30">
        <f t="shared" si="369"/>
        <v>94.5</v>
      </c>
    </row>
    <row r="7851" spans="2:15" x14ac:dyDescent="0.2">
      <c r="B7851" s="13">
        <v>59412</v>
      </c>
      <c r="C7851" s="14">
        <v>42384.106111111301</v>
      </c>
      <c r="D7851" s="7" t="s">
        <v>10</v>
      </c>
      <c r="E7851" s="13">
        <v>2218</v>
      </c>
      <c r="F7851" s="7" t="s">
        <v>34</v>
      </c>
      <c r="G7851" s="7" t="s">
        <v>11</v>
      </c>
      <c r="H7851" s="13">
        <v>10</v>
      </c>
      <c r="I7851" s="13">
        <f>IF(G7851="Male",VLOOKUP(H7851,'Shoe size conversion table'!$B$6:$D$22,2),VLOOKUP(H7851,'Shoe size conversion table'!$J$6:$L$22,2))</f>
        <v>43</v>
      </c>
      <c r="J7851" s="13">
        <f>IF(G7851="Male",VLOOKUP(H7851,'Shoe size conversion table'!$B$6:$D$22,3),VLOOKUP(H7851,'Shoe size conversion table'!$J$6:$L$22,3))</f>
        <v>9.5</v>
      </c>
      <c r="K7851" s="11">
        <v>159</v>
      </c>
      <c r="L7851" s="12">
        <v>0.1</v>
      </c>
      <c r="M7851" s="7">
        <f t="shared" si="367"/>
        <v>2016</v>
      </c>
      <c r="N7851" s="7">
        <f t="shared" si="368"/>
        <v>1</v>
      </c>
      <c r="O7851" s="30">
        <f t="shared" si="369"/>
        <v>143.1</v>
      </c>
    </row>
    <row r="7852" spans="2:15" x14ac:dyDescent="0.2">
      <c r="B7852" s="13">
        <v>59413</v>
      </c>
      <c r="C7852" s="14">
        <v>42384.126111111298</v>
      </c>
      <c r="D7852" s="7" t="s">
        <v>10</v>
      </c>
      <c r="E7852" s="13">
        <v>2179</v>
      </c>
      <c r="F7852" s="7" t="s">
        <v>34</v>
      </c>
      <c r="G7852" s="7" t="s">
        <v>11</v>
      </c>
      <c r="H7852" s="13">
        <v>10.5</v>
      </c>
      <c r="I7852" s="13" t="str">
        <f>IF(G7852="Male",VLOOKUP(H7852,'Shoe size conversion table'!$B$6:$D$22,2),VLOOKUP(H7852,'Shoe size conversion table'!$J$6:$L$22,2))</f>
        <v>43-44</v>
      </c>
      <c r="J7852" s="13">
        <f>IF(G7852="Male",VLOOKUP(H7852,'Shoe size conversion table'!$B$6:$D$22,3),VLOOKUP(H7852,'Shoe size conversion table'!$J$6:$L$22,3))</f>
        <v>10</v>
      </c>
      <c r="K7852" s="11">
        <v>159</v>
      </c>
      <c r="L7852" s="12">
        <v>0</v>
      </c>
      <c r="M7852" s="7">
        <f t="shared" si="367"/>
        <v>2016</v>
      </c>
      <c r="N7852" s="7">
        <f t="shared" si="368"/>
        <v>1</v>
      </c>
      <c r="O7852" s="30">
        <f t="shared" si="369"/>
        <v>159</v>
      </c>
    </row>
    <row r="7853" spans="2:15" x14ac:dyDescent="0.2">
      <c r="B7853" s="13">
        <v>59414</v>
      </c>
      <c r="C7853" s="14">
        <v>42384.21611111112</v>
      </c>
      <c r="D7853" s="7" t="s">
        <v>7</v>
      </c>
      <c r="E7853" s="13">
        <v>2171</v>
      </c>
      <c r="F7853" s="7" t="s">
        <v>47</v>
      </c>
      <c r="G7853" s="7" t="s">
        <v>11</v>
      </c>
      <c r="H7853" s="13">
        <v>6</v>
      </c>
      <c r="I7853" s="13">
        <f>IF(G7853="Male",VLOOKUP(H7853,'Shoe size conversion table'!$B$6:$D$22,2),VLOOKUP(H7853,'Shoe size conversion table'!$J$6:$L$22,2))</f>
        <v>39</v>
      </c>
      <c r="J7853" s="13">
        <f>IF(G7853="Male",VLOOKUP(H7853,'Shoe size conversion table'!$B$6:$D$22,3),VLOOKUP(H7853,'Shoe size conversion table'!$J$6:$L$22,3))</f>
        <v>5.5</v>
      </c>
      <c r="K7853" s="11">
        <v>159</v>
      </c>
      <c r="L7853" s="12">
        <v>0.1</v>
      </c>
      <c r="M7853" s="7">
        <f t="shared" si="367"/>
        <v>2016</v>
      </c>
      <c r="N7853" s="7">
        <f t="shared" si="368"/>
        <v>1</v>
      </c>
      <c r="O7853" s="30">
        <f t="shared" si="369"/>
        <v>143.1</v>
      </c>
    </row>
    <row r="7854" spans="2:15" x14ac:dyDescent="0.2">
      <c r="B7854" s="13">
        <v>59415</v>
      </c>
      <c r="C7854" s="14">
        <v>42384.286111111302</v>
      </c>
      <c r="D7854" s="7" t="s">
        <v>9</v>
      </c>
      <c r="E7854" s="13">
        <v>2204</v>
      </c>
      <c r="F7854" s="7" t="s">
        <v>59</v>
      </c>
      <c r="G7854" s="7" t="s">
        <v>12</v>
      </c>
      <c r="H7854" s="13">
        <v>7.5</v>
      </c>
      <c r="I7854" s="13">
        <f>IF(G7854="Male",VLOOKUP(H7854,'Shoe size conversion table'!$B$6:$D$22,2),VLOOKUP(H7854,'Shoe size conversion table'!$J$6:$L$22,2))</f>
        <v>38</v>
      </c>
      <c r="J7854" s="13">
        <f>IF(G7854="Male",VLOOKUP(H7854,'Shoe size conversion table'!$B$6:$D$22,3),VLOOKUP(H7854,'Shoe size conversion table'!$J$6:$L$22,3))</f>
        <v>5.5</v>
      </c>
      <c r="K7854" s="11">
        <v>179</v>
      </c>
      <c r="L7854" s="12">
        <v>0</v>
      </c>
      <c r="M7854" s="7">
        <f t="shared" si="367"/>
        <v>2016</v>
      </c>
      <c r="N7854" s="7">
        <f t="shared" si="368"/>
        <v>1</v>
      </c>
      <c r="O7854" s="30">
        <f t="shared" si="369"/>
        <v>179</v>
      </c>
    </row>
    <row r="7855" spans="2:15" x14ac:dyDescent="0.2">
      <c r="B7855" s="13">
        <v>59416</v>
      </c>
      <c r="C7855" s="14">
        <v>42384.306111111116</v>
      </c>
      <c r="D7855" s="7" t="s">
        <v>10</v>
      </c>
      <c r="E7855" s="13">
        <v>2241</v>
      </c>
      <c r="F7855" s="7" t="s">
        <v>36</v>
      </c>
      <c r="G7855" s="7" t="s">
        <v>12</v>
      </c>
      <c r="H7855" s="13">
        <v>8</v>
      </c>
      <c r="I7855" s="13" t="str">
        <f>IF(G7855="Male",VLOOKUP(H7855,'Shoe size conversion table'!$B$6:$D$22,2),VLOOKUP(H7855,'Shoe size conversion table'!$J$6:$L$22,2))</f>
        <v>38-39</v>
      </c>
      <c r="J7855" s="13">
        <f>IF(G7855="Male",VLOOKUP(H7855,'Shoe size conversion table'!$B$6:$D$22,3),VLOOKUP(H7855,'Shoe size conversion table'!$J$6:$L$22,3))</f>
        <v>6</v>
      </c>
      <c r="K7855" s="11">
        <v>189</v>
      </c>
      <c r="L7855" s="12">
        <v>0</v>
      </c>
      <c r="M7855" s="7">
        <f t="shared" si="367"/>
        <v>2016</v>
      </c>
      <c r="N7855" s="7">
        <f t="shared" si="368"/>
        <v>1</v>
      </c>
      <c r="O7855" s="30">
        <f t="shared" si="369"/>
        <v>189</v>
      </c>
    </row>
    <row r="7856" spans="2:15" x14ac:dyDescent="0.2">
      <c r="B7856" s="13">
        <v>59417</v>
      </c>
      <c r="C7856" s="14">
        <v>42384.316111111119</v>
      </c>
      <c r="D7856" s="7" t="s">
        <v>7</v>
      </c>
      <c r="E7856" s="13">
        <v>2151</v>
      </c>
      <c r="F7856" s="7" t="s">
        <v>54</v>
      </c>
      <c r="G7856" s="7" t="s">
        <v>11</v>
      </c>
      <c r="H7856" s="13">
        <v>9.5</v>
      </c>
      <c r="I7856" s="13" t="str">
        <f>IF(G7856="Male",VLOOKUP(H7856,'Shoe size conversion table'!$B$6:$D$22,2),VLOOKUP(H7856,'Shoe size conversion table'!$J$6:$L$22,2))</f>
        <v>42-43</v>
      </c>
      <c r="J7856" s="13">
        <f>IF(G7856="Male",VLOOKUP(H7856,'Shoe size conversion table'!$B$6:$D$22,3),VLOOKUP(H7856,'Shoe size conversion table'!$J$6:$L$22,3))</f>
        <v>9</v>
      </c>
      <c r="K7856" s="11">
        <v>149</v>
      </c>
      <c r="L7856" s="12">
        <v>0</v>
      </c>
      <c r="M7856" s="7">
        <f t="shared" si="367"/>
        <v>2016</v>
      </c>
      <c r="N7856" s="7">
        <f t="shared" si="368"/>
        <v>1</v>
      </c>
      <c r="O7856" s="30">
        <f t="shared" si="369"/>
        <v>149</v>
      </c>
    </row>
    <row r="7857" spans="2:15" x14ac:dyDescent="0.2">
      <c r="B7857" s="13">
        <v>59418</v>
      </c>
      <c r="C7857" s="14">
        <v>42384.33611111113</v>
      </c>
      <c r="D7857" s="7" t="s">
        <v>7</v>
      </c>
      <c r="E7857" s="13">
        <v>2222</v>
      </c>
      <c r="F7857" s="7" t="s">
        <v>49</v>
      </c>
      <c r="G7857" s="7" t="s">
        <v>12</v>
      </c>
      <c r="H7857" s="13">
        <v>9.5</v>
      </c>
      <c r="I7857" s="13">
        <f>IF(G7857="Male",VLOOKUP(H7857,'Shoe size conversion table'!$B$6:$D$22,2),VLOOKUP(H7857,'Shoe size conversion table'!$J$6:$L$22,2))</f>
        <v>40</v>
      </c>
      <c r="J7857" s="13">
        <f>IF(G7857="Male",VLOOKUP(H7857,'Shoe size conversion table'!$B$6:$D$22,3),VLOOKUP(H7857,'Shoe size conversion table'!$J$6:$L$22,3))</f>
        <v>7.5</v>
      </c>
      <c r="K7857" s="11">
        <v>149</v>
      </c>
      <c r="L7857" s="12">
        <v>0.1</v>
      </c>
      <c r="M7857" s="7">
        <f t="shared" si="367"/>
        <v>2016</v>
      </c>
      <c r="N7857" s="7">
        <f t="shared" si="368"/>
        <v>1</v>
      </c>
      <c r="O7857" s="30">
        <f t="shared" si="369"/>
        <v>134.1</v>
      </c>
    </row>
    <row r="7858" spans="2:15" x14ac:dyDescent="0.2">
      <c r="B7858" s="13">
        <v>59419</v>
      </c>
      <c r="C7858" s="14">
        <v>42384.366111111274</v>
      </c>
      <c r="D7858" s="7" t="s">
        <v>10</v>
      </c>
      <c r="E7858" s="13">
        <v>2190</v>
      </c>
      <c r="F7858" s="7" t="s">
        <v>34</v>
      </c>
      <c r="G7858" s="7" t="s">
        <v>11</v>
      </c>
      <c r="H7858" s="13">
        <v>7.5</v>
      </c>
      <c r="I7858" s="13" t="str">
        <f>IF(G7858="Male",VLOOKUP(H7858,'Shoe size conversion table'!$B$6:$D$22,2),VLOOKUP(H7858,'Shoe size conversion table'!$J$6:$L$22,2))</f>
        <v>40-41</v>
      </c>
      <c r="J7858" s="13">
        <f>IF(G7858="Male",VLOOKUP(H7858,'Shoe size conversion table'!$B$6:$D$22,3),VLOOKUP(H7858,'Shoe size conversion table'!$J$6:$L$22,3))</f>
        <v>7</v>
      </c>
      <c r="K7858" s="11">
        <v>179</v>
      </c>
      <c r="L7858" s="12">
        <v>0</v>
      </c>
      <c r="M7858" s="7">
        <f t="shared" si="367"/>
        <v>2016</v>
      </c>
      <c r="N7858" s="7">
        <f t="shared" si="368"/>
        <v>1</v>
      </c>
      <c r="O7858" s="30">
        <f t="shared" si="369"/>
        <v>179</v>
      </c>
    </row>
    <row r="7859" spans="2:15" x14ac:dyDescent="0.2">
      <c r="B7859" s="13">
        <v>59419</v>
      </c>
      <c r="C7859" s="14">
        <v>42384.366111111274</v>
      </c>
      <c r="D7859" s="7" t="s">
        <v>10</v>
      </c>
      <c r="E7859" s="13">
        <v>2152</v>
      </c>
      <c r="F7859" s="7" t="s">
        <v>34</v>
      </c>
      <c r="G7859" s="7" t="s">
        <v>12</v>
      </c>
      <c r="H7859" s="13">
        <v>8.5</v>
      </c>
      <c r="I7859" s="13">
        <f>IF(G7859="Male",VLOOKUP(H7859,'Shoe size conversion table'!$B$6:$D$22,2),VLOOKUP(H7859,'Shoe size conversion table'!$J$6:$L$22,2))</f>
        <v>39</v>
      </c>
      <c r="J7859" s="13">
        <f>IF(G7859="Male",VLOOKUP(H7859,'Shoe size conversion table'!$B$6:$D$22,3),VLOOKUP(H7859,'Shoe size conversion table'!$J$6:$L$22,3))</f>
        <v>6.5</v>
      </c>
      <c r="K7859" s="11">
        <v>189</v>
      </c>
      <c r="L7859" s="12">
        <v>0.3</v>
      </c>
      <c r="M7859" s="7">
        <f t="shared" si="367"/>
        <v>2016</v>
      </c>
      <c r="N7859" s="7">
        <f t="shared" si="368"/>
        <v>1</v>
      </c>
      <c r="O7859" s="30">
        <f t="shared" si="369"/>
        <v>132.29999999999998</v>
      </c>
    </row>
    <row r="7860" spans="2:15" x14ac:dyDescent="0.2">
      <c r="B7860" s="13">
        <v>59420</v>
      </c>
      <c r="C7860" s="14">
        <v>42384.406111111275</v>
      </c>
      <c r="D7860" s="7" t="s">
        <v>10</v>
      </c>
      <c r="E7860" s="13">
        <v>2238</v>
      </c>
      <c r="F7860" s="7" t="s">
        <v>34</v>
      </c>
      <c r="G7860" s="7" t="s">
        <v>11</v>
      </c>
      <c r="H7860" s="13">
        <v>11.5</v>
      </c>
      <c r="I7860" s="13" t="str">
        <f>IF(G7860="Male",VLOOKUP(H7860,'Shoe size conversion table'!$B$6:$D$22,2),VLOOKUP(H7860,'Shoe size conversion table'!$J$6:$L$22,2))</f>
        <v>44-45</v>
      </c>
      <c r="J7860" s="13">
        <f>IF(G7860="Male",VLOOKUP(H7860,'Shoe size conversion table'!$B$6:$D$22,3),VLOOKUP(H7860,'Shoe size conversion table'!$J$6:$L$22,3))</f>
        <v>11</v>
      </c>
      <c r="K7860" s="11">
        <v>129</v>
      </c>
      <c r="L7860" s="12">
        <v>0.1</v>
      </c>
      <c r="M7860" s="7">
        <f t="shared" si="367"/>
        <v>2016</v>
      </c>
      <c r="N7860" s="7">
        <f t="shared" si="368"/>
        <v>1</v>
      </c>
      <c r="O7860" s="30">
        <f t="shared" si="369"/>
        <v>116.10000000000001</v>
      </c>
    </row>
    <row r="7861" spans="2:15" x14ac:dyDescent="0.2">
      <c r="B7861" s="13">
        <v>59421</v>
      </c>
      <c r="C7861" s="14">
        <v>42384.426111111272</v>
      </c>
      <c r="D7861" s="7" t="s">
        <v>7</v>
      </c>
      <c r="E7861" s="13">
        <v>2158</v>
      </c>
      <c r="F7861" s="7" t="s">
        <v>52</v>
      </c>
      <c r="G7861" s="7" t="s">
        <v>11</v>
      </c>
      <c r="H7861" s="13">
        <v>9.5</v>
      </c>
      <c r="I7861" s="13" t="str">
        <f>IF(G7861="Male",VLOOKUP(H7861,'Shoe size conversion table'!$B$6:$D$22,2),VLOOKUP(H7861,'Shoe size conversion table'!$J$6:$L$22,2))</f>
        <v>42-43</v>
      </c>
      <c r="J7861" s="13">
        <f>IF(G7861="Male",VLOOKUP(H7861,'Shoe size conversion table'!$B$6:$D$22,3),VLOOKUP(H7861,'Shoe size conversion table'!$J$6:$L$22,3))</f>
        <v>9</v>
      </c>
      <c r="K7861" s="11">
        <v>149</v>
      </c>
      <c r="L7861" s="12">
        <v>0</v>
      </c>
      <c r="M7861" s="7">
        <f t="shared" si="367"/>
        <v>2016</v>
      </c>
      <c r="N7861" s="7">
        <f t="shared" si="368"/>
        <v>1</v>
      </c>
      <c r="O7861" s="30">
        <f t="shared" si="369"/>
        <v>149</v>
      </c>
    </row>
    <row r="7862" spans="2:15" x14ac:dyDescent="0.2">
      <c r="B7862" s="13">
        <v>59422</v>
      </c>
      <c r="C7862" s="14">
        <v>42384.486111111299</v>
      </c>
      <c r="D7862" s="7" t="s">
        <v>7</v>
      </c>
      <c r="E7862" s="13">
        <v>2187</v>
      </c>
      <c r="F7862" s="7" t="s">
        <v>50</v>
      </c>
      <c r="G7862" s="7" t="s">
        <v>11</v>
      </c>
      <c r="H7862" s="13">
        <v>10</v>
      </c>
      <c r="I7862" s="13">
        <f>IF(G7862="Male",VLOOKUP(H7862,'Shoe size conversion table'!$B$6:$D$22,2),VLOOKUP(H7862,'Shoe size conversion table'!$J$6:$L$22,2))</f>
        <v>43</v>
      </c>
      <c r="J7862" s="13">
        <f>IF(G7862="Male",VLOOKUP(H7862,'Shoe size conversion table'!$B$6:$D$22,3),VLOOKUP(H7862,'Shoe size conversion table'!$J$6:$L$22,3))</f>
        <v>9.5</v>
      </c>
      <c r="K7862" s="11">
        <v>129</v>
      </c>
      <c r="L7862" s="12">
        <v>0</v>
      </c>
      <c r="M7862" s="7">
        <f t="shared" si="367"/>
        <v>2016</v>
      </c>
      <c r="N7862" s="7">
        <f t="shared" si="368"/>
        <v>1</v>
      </c>
      <c r="O7862" s="30">
        <f t="shared" si="369"/>
        <v>129</v>
      </c>
    </row>
    <row r="7863" spans="2:15" x14ac:dyDescent="0.2">
      <c r="B7863" s="13">
        <v>59423</v>
      </c>
      <c r="C7863" s="14">
        <v>42384.526111111118</v>
      </c>
      <c r="D7863" s="7" t="s">
        <v>8</v>
      </c>
      <c r="E7863" s="13">
        <v>2217</v>
      </c>
      <c r="F7863" s="7" t="s">
        <v>42</v>
      </c>
      <c r="G7863" s="7" t="s">
        <v>12</v>
      </c>
      <c r="H7863" s="13">
        <v>9.5</v>
      </c>
      <c r="I7863" s="13">
        <f>IF(G7863="Male",VLOOKUP(H7863,'Shoe size conversion table'!$B$6:$D$22,2),VLOOKUP(H7863,'Shoe size conversion table'!$J$6:$L$22,2))</f>
        <v>40</v>
      </c>
      <c r="J7863" s="13">
        <f>IF(G7863="Male",VLOOKUP(H7863,'Shoe size conversion table'!$B$6:$D$22,3),VLOOKUP(H7863,'Shoe size conversion table'!$J$6:$L$22,3))</f>
        <v>7.5</v>
      </c>
      <c r="K7863" s="11">
        <v>199</v>
      </c>
      <c r="L7863" s="12">
        <v>0</v>
      </c>
      <c r="M7863" s="7">
        <f t="shared" si="367"/>
        <v>2016</v>
      </c>
      <c r="N7863" s="7">
        <f t="shared" si="368"/>
        <v>1</v>
      </c>
      <c r="O7863" s="30">
        <f t="shared" si="369"/>
        <v>199</v>
      </c>
    </row>
    <row r="7864" spans="2:15" x14ac:dyDescent="0.2">
      <c r="B7864" s="13">
        <v>59424</v>
      </c>
      <c r="C7864" s="14">
        <v>42384.546111111304</v>
      </c>
      <c r="D7864" s="7" t="s">
        <v>7</v>
      </c>
      <c r="E7864" s="13">
        <v>2207</v>
      </c>
      <c r="F7864" s="7" t="s">
        <v>57</v>
      </c>
      <c r="G7864" s="7" t="s">
        <v>11</v>
      </c>
      <c r="H7864" s="13">
        <v>10</v>
      </c>
      <c r="I7864" s="13">
        <f>IF(G7864="Male",VLOOKUP(H7864,'Shoe size conversion table'!$B$6:$D$22,2),VLOOKUP(H7864,'Shoe size conversion table'!$J$6:$L$22,2))</f>
        <v>43</v>
      </c>
      <c r="J7864" s="13">
        <f>IF(G7864="Male",VLOOKUP(H7864,'Shoe size conversion table'!$B$6:$D$22,3),VLOOKUP(H7864,'Shoe size conversion table'!$J$6:$L$22,3))</f>
        <v>9.5</v>
      </c>
      <c r="K7864" s="11">
        <v>199</v>
      </c>
      <c r="L7864" s="12">
        <v>0.3</v>
      </c>
      <c r="M7864" s="7">
        <f t="shared" si="367"/>
        <v>2016</v>
      </c>
      <c r="N7864" s="7">
        <f t="shared" si="368"/>
        <v>1</v>
      </c>
      <c r="O7864" s="30">
        <f t="shared" si="369"/>
        <v>139.29999999999998</v>
      </c>
    </row>
    <row r="7865" spans="2:15" x14ac:dyDescent="0.2">
      <c r="B7865" s="13">
        <v>59425</v>
      </c>
      <c r="C7865" s="14">
        <v>42384.556111111116</v>
      </c>
      <c r="D7865" s="7" t="s">
        <v>8</v>
      </c>
      <c r="E7865" s="13">
        <v>2215</v>
      </c>
      <c r="F7865" s="7" t="s">
        <v>39</v>
      </c>
      <c r="G7865" s="7" t="s">
        <v>11</v>
      </c>
      <c r="H7865" s="13">
        <v>9</v>
      </c>
      <c r="I7865" s="13">
        <f>IF(G7865="Male",VLOOKUP(H7865,'Shoe size conversion table'!$B$6:$D$22,2),VLOOKUP(H7865,'Shoe size conversion table'!$J$6:$L$22,2))</f>
        <v>42</v>
      </c>
      <c r="J7865" s="13">
        <f>IF(G7865="Male",VLOOKUP(H7865,'Shoe size conversion table'!$B$6:$D$22,3),VLOOKUP(H7865,'Shoe size conversion table'!$J$6:$L$22,3))</f>
        <v>8.5</v>
      </c>
      <c r="K7865" s="11">
        <v>159</v>
      </c>
      <c r="L7865" s="12">
        <v>0.3</v>
      </c>
      <c r="M7865" s="7">
        <f t="shared" si="367"/>
        <v>2016</v>
      </c>
      <c r="N7865" s="7">
        <f t="shared" si="368"/>
        <v>1</v>
      </c>
      <c r="O7865" s="30">
        <f t="shared" si="369"/>
        <v>111.3</v>
      </c>
    </row>
    <row r="7866" spans="2:15" x14ac:dyDescent="0.2">
      <c r="B7866" s="13">
        <v>59426</v>
      </c>
      <c r="C7866" s="14">
        <v>42384.566111111271</v>
      </c>
      <c r="D7866" s="7" t="s">
        <v>10</v>
      </c>
      <c r="E7866" s="13">
        <v>2199</v>
      </c>
      <c r="F7866" s="7" t="s">
        <v>34</v>
      </c>
      <c r="G7866" s="7" t="s">
        <v>11</v>
      </c>
      <c r="H7866" s="13">
        <v>11.5</v>
      </c>
      <c r="I7866" s="13" t="str">
        <f>IF(G7866="Male",VLOOKUP(H7866,'Shoe size conversion table'!$B$6:$D$22,2),VLOOKUP(H7866,'Shoe size conversion table'!$J$6:$L$22,2))</f>
        <v>44-45</v>
      </c>
      <c r="J7866" s="13">
        <f>IF(G7866="Male",VLOOKUP(H7866,'Shoe size conversion table'!$B$6:$D$22,3),VLOOKUP(H7866,'Shoe size conversion table'!$J$6:$L$22,3))</f>
        <v>11</v>
      </c>
      <c r="K7866" s="11">
        <v>129</v>
      </c>
      <c r="L7866" s="12">
        <v>0.1</v>
      </c>
      <c r="M7866" s="7">
        <f t="shared" si="367"/>
        <v>2016</v>
      </c>
      <c r="N7866" s="7">
        <f t="shared" si="368"/>
        <v>1</v>
      </c>
      <c r="O7866" s="30">
        <f t="shared" si="369"/>
        <v>116.10000000000001</v>
      </c>
    </row>
    <row r="7867" spans="2:15" x14ac:dyDescent="0.2">
      <c r="B7867" s="13">
        <v>59427</v>
      </c>
      <c r="C7867" s="14">
        <v>42384.726111111304</v>
      </c>
      <c r="D7867" s="7" t="s">
        <v>10</v>
      </c>
      <c r="E7867" s="13">
        <v>2185</v>
      </c>
      <c r="F7867" s="7" t="s">
        <v>34</v>
      </c>
      <c r="G7867" s="7" t="s">
        <v>12</v>
      </c>
      <c r="H7867" s="13">
        <v>10.5</v>
      </c>
      <c r="I7867" s="13">
        <f>IF(G7867="Male",VLOOKUP(H7867,'Shoe size conversion table'!$B$6:$D$22,2),VLOOKUP(H7867,'Shoe size conversion table'!$J$6:$L$22,2))</f>
        <v>41</v>
      </c>
      <c r="J7867" s="13">
        <f>IF(G7867="Male",VLOOKUP(H7867,'Shoe size conversion table'!$B$6:$D$22,3),VLOOKUP(H7867,'Shoe size conversion table'!$J$6:$L$22,3))</f>
        <v>8.5</v>
      </c>
      <c r="K7867" s="11">
        <v>189</v>
      </c>
      <c r="L7867" s="12">
        <v>0.3</v>
      </c>
      <c r="M7867" s="7">
        <f t="shared" si="367"/>
        <v>2016</v>
      </c>
      <c r="N7867" s="7">
        <f t="shared" si="368"/>
        <v>1</v>
      </c>
      <c r="O7867" s="30">
        <f t="shared" si="369"/>
        <v>132.29999999999998</v>
      </c>
    </row>
    <row r="7868" spans="2:15" x14ac:dyDescent="0.2">
      <c r="B7868" s="13">
        <v>59428</v>
      </c>
      <c r="C7868" s="14">
        <v>42384.876111111131</v>
      </c>
      <c r="D7868" s="7" t="s">
        <v>7</v>
      </c>
      <c r="E7868" s="13">
        <v>2241</v>
      </c>
      <c r="F7868" s="7" t="s">
        <v>49</v>
      </c>
      <c r="G7868" s="7" t="s">
        <v>11</v>
      </c>
      <c r="H7868" s="13">
        <v>6</v>
      </c>
      <c r="I7868" s="13">
        <f>IF(G7868="Male",VLOOKUP(H7868,'Shoe size conversion table'!$B$6:$D$22,2),VLOOKUP(H7868,'Shoe size conversion table'!$J$6:$L$22,2))</f>
        <v>39</v>
      </c>
      <c r="J7868" s="13">
        <f>IF(G7868="Male",VLOOKUP(H7868,'Shoe size conversion table'!$B$6:$D$22,3),VLOOKUP(H7868,'Shoe size conversion table'!$J$6:$L$22,3))</f>
        <v>5.5</v>
      </c>
      <c r="K7868" s="11">
        <v>199</v>
      </c>
      <c r="L7868" s="12">
        <v>0.5</v>
      </c>
      <c r="M7868" s="7">
        <f t="shared" si="367"/>
        <v>2016</v>
      </c>
      <c r="N7868" s="7">
        <f t="shared" si="368"/>
        <v>1</v>
      </c>
      <c r="O7868" s="30">
        <f t="shared" si="369"/>
        <v>99.5</v>
      </c>
    </row>
    <row r="7869" spans="2:15" x14ac:dyDescent="0.2">
      <c r="B7869" s="13">
        <v>59429</v>
      </c>
      <c r="C7869" s="14">
        <v>42384.90611111113</v>
      </c>
      <c r="D7869" s="7" t="s">
        <v>10</v>
      </c>
      <c r="E7869" s="13">
        <v>2181</v>
      </c>
      <c r="F7869" s="7" t="s">
        <v>34</v>
      </c>
      <c r="G7869" s="7" t="s">
        <v>12</v>
      </c>
      <c r="H7869" s="13">
        <v>11</v>
      </c>
      <c r="I7869" s="13" t="str">
        <f>IF(G7869="Male",VLOOKUP(H7869,'Shoe size conversion table'!$B$6:$D$22,2),VLOOKUP(H7869,'Shoe size conversion table'!$J$6:$L$22,2))</f>
        <v>41-42</v>
      </c>
      <c r="J7869" s="13">
        <f>IF(G7869="Male",VLOOKUP(H7869,'Shoe size conversion table'!$B$6:$D$22,3),VLOOKUP(H7869,'Shoe size conversion table'!$J$6:$L$22,3))</f>
        <v>9</v>
      </c>
      <c r="K7869" s="11">
        <v>139</v>
      </c>
      <c r="L7869" s="12">
        <v>0</v>
      </c>
      <c r="M7869" s="7">
        <f t="shared" si="367"/>
        <v>2016</v>
      </c>
      <c r="N7869" s="7">
        <f t="shared" si="368"/>
        <v>1</v>
      </c>
      <c r="O7869" s="30">
        <f t="shared" si="369"/>
        <v>139</v>
      </c>
    </row>
    <row r="7870" spans="2:15" x14ac:dyDescent="0.2">
      <c r="B7870" s="13">
        <v>59430</v>
      </c>
      <c r="C7870" s="14">
        <v>42384.936111111128</v>
      </c>
      <c r="D7870" s="7" t="s">
        <v>9</v>
      </c>
      <c r="E7870" s="13">
        <v>2186</v>
      </c>
      <c r="F7870" s="7" t="s">
        <v>62</v>
      </c>
      <c r="G7870" s="7" t="s">
        <v>11</v>
      </c>
      <c r="H7870" s="13">
        <v>9</v>
      </c>
      <c r="I7870" s="13">
        <f>IF(G7870="Male",VLOOKUP(H7870,'Shoe size conversion table'!$B$6:$D$22,2),VLOOKUP(H7870,'Shoe size conversion table'!$J$6:$L$22,2))</f>
        <v>42</v>
      </c>
      <c r="J7870" s="13">
        <f>IF(G7870="Male",VLOOKUP(H7870,'Shoe size conversion table'!$B$6:$D$22,3),VLOOKUP(H7870,'Shoe size conversion table'!$J$6:$L$22,3))</f>
        <v>8.5</v>
      </c>
      <c r="K7870" s="11">
        <v>179</v>
      </c>
      <c r="L7870" s="12">
        <v>0</v>
      </c>
      <c r="M7870" s="7">
        <f t="shared" si="367"/>
        <v>2016</v>
      </c>
      <c r="N7870" s="7">
        <f t="shared" si="368"/>
        <v>1</v>
      </c>
      <c r="O7870" s="30">
        <f t="shared" si="369"/>
        <v>179</v>
      </c>
    </row>
    <row r="7871" spans="2:15" x14ac:dyDescent="0.2">
      <c r="B7871" s="13">
        <v>59431</v>
      </c>
      <c r="C7871" s="14">
        <v>42384.936111111274</v>
      </c>
      <c r="D7871" s="7" t="s">
        <v>7</v>
      </c>
      <c r="E7871" s="13">
        <v>2227</v>
      </c>
      <c r="F7871" s="7" t="s">
        <v>55</v>
      </c>
      <c r="G7871" s="7" t="s">
        <v>12</v>
      </c>
      <c r="H7871" s="13">
        <v>5.5</v>
      </c>
      <c r="I7871" s="13">
        <f>IF(G7871="Male",VLOOKUP(H7871,'Shoe size conversion table'!$B$6:$D$22,2),VLOOKUP(H7871,'Shoe size conversion table'!$J$6:$L$22,2))</f>
        <v>36</v>
      </c>
      <c r="J7871" s="13">
        <f>IF(G7871="Male",VLOOKUP(H7871,'Shoe size conversion table'!$B$6:$D$22,3),VLOOKUP(H7871,'Shoe size conversion table'!$J$6:$L$22,3))</f>
        <v>3.5</v>
      </c>
      <c r="K7871" s="11">
        <v>199</v>
      </c>
      <c r="L7871" s="12">
        <v>0.2</v>
      </c>
      <c r="M7871" s="7">
        <f t="shared" si="367"/>
        <v>2016</v>
      </c>
      <c r="N7871" s="7">
        <f t="shared" si="368"/>
        <v>1</v>
      </c>
      <c r="O7871" s="30">
        <f t="shared" si="369"/>
        <v>159.20000000000002</v>
      </c>
    </row>
    <row r="7872" spans="2:15" x14ac:dyDescent="0.2">
      <c r="B7872" s="13">
        <v>59432</v>
      </c>
      <c r="C7872" s="14">
        <v>42385.066111111133</v>
      </c>
      <c r="D7872" s="7" t="s">
        <v>7</v>
      </c>
      <c r="E7872" s="13">
        <v>2209</v>
      </c>
      <c r="F7872" s="7" t="s">
        <v>55</v>
      </c>
      <c r="G7872" s="7" t="s">
        <v>11</v>
      </c>
      <c r="H7872" s="13">
        <v>9</v>
      </c>
      <c r="I7872" s="13">
        <f>IF(G7872="Male",VLOOKUP(H7872,'Shoe size conversion table'!$B$6:$D$22,2),VLOOKUP(H7872,'Shoe size conversion table'!$J$6:$L$22,2))</f>
        <v>42</v>
      </c>
      <c r="J7872" s="13">
        <f>IF(G7872="Male",VLOOKUP(H7872,'Shoe size conversion table'!$B$6:$D$22,3),VLOOKUP(H7872,'Shoe size conversion table'!$J$6:$L$22,3))</f>
        <v>8.5</v>
      </c>
      <c r="K7872" s="11">
        <v>199</v>
      </c>
      <c r="L7872" s="12">
        <v>0</v>
      </c>
      <c r="M7872" s="7">
        <f t="shared" si="367"/>
        <v>2016</v>
      </c>
      <c r="N7872" s="7">
        <f t="shared" si="368"/>
        <v>1</v>
      </c>
      <c r="O7872" s="30">
        <f t="shared" si="369"/>
        <v>199</v>
      </c>
    </row>
    <row r="7873" spans="2:15" x14ac:dyDescent="0.2">
      <c r="B7873" s="13">
        <v>59433</v>
      </c>
      <c r="C7873" s="14">
        <v>42385.086111111304</v>
      </c>
      <c r="D7873" s="7" t="s">
        <v>8</v>
      </c>
      <c r="E7873" s="13">
        <v>2231</v>
      </c>
      <c r="F7873" s="7" t="s">
        <v>38</v>
      </c>
      <c r="G7873" s="7" t="s">
        <v>11</v>
      </c>
      <c r="H7873" s="13">
        <v>9</v>
      </c>
      <c r="I7873" s="13">
        <f>IF(G7873="Male",VLOOKUP(H7873,'Shoe size conversion table'!$B$6:$D$22,2),VLOOKUP(H7873,'Shoe size conversion table'!$J$6:$L$22,2))</f>
        <v>42</v>
      </c>
      <c r="J7873" s="13">
        <f>IF(G7873="Male",VLOOKUP(H7873,'Shoe size conversion table'!$B$6:$D$22,3),VLOOKUP(H7873,'Shoe size conversion table'!$J$6:$L$22,3))</f>
        <v>8.5</v>
      </c>
      <c r="K7873" s="11">
        <v>169</v>
      </c>
      <c r="L7873" s="12">
        <v>0</v>
      </c>
      <c r="M7873" s="7">
        <f t="shared" si="367"/>
        <v>2016</v>
      </c>
      <c r="N7873" s="7">
        <f t="shared" si="368"/>
        <v>1</v>
      </c>
      <c r="O7873" s="30">
        <f t="shared" si="369"/>
        <v>169</v>
      </c>
    </row>
    <row r="7874" spans="2:15" x14ac:dyDescent="0.2">
      <c r="B7874" s="13">
        <v>59434</v>
      </c>
      <c r="C7874" s="14">
        <v>42385.096111111117</v>
      </c>
      <c r="D7874" s="7" t="s">
        <v>7</v>
      </c>
      <c r="E7874" s="13">
        <v>2154</v>
      </c>
      <c r="F7874" s="7" t="s">
        <v>55</v>
      </c>
      <c r="G7874" s="7" t="s">
        <v>11</v>
      </c>
      <c r="H7874" s="13">
        <v>11.5</v>
      </c>
      <c r="I7874" s="13" t="str">
        <f>IF(G7874="Male",VLOOKUP(H7874,'Shoe size conversion table'!$B$6:$D$22,2),VLOOKUP(H7874,'Shoe size conversion table'!$J$6:$L$22,2))</f>
        <v>44-45</v>
      </c>
      <c r="J7874" s="13">
        <f>IF(G7874="Male",VLOOKUP(H7874,'Shoe size conversion table'!$B$6:$D$22,3),VLOOKUP(H7874,'Shoe size conversion table'!$J$6:$L$22,3))</f>
        <v>11</v>
      </c>
      <c r="K7874" s="11">
        <v>129</v>
      </c>
      <c r="L7874" s="12">
        <v>0.3</v>
      </c>
      <c r="M7874" s="7">
        <f t="shared" si="367"/>
        <v>2016</v>
      </c>
      <c r="N7874" s="7">
        <f t="shared" si="368"/>
        <v>1</v>
      </c>
      <c r="O7874" s="30">
        <f t="shared" si="369"/>
        <v>90.3</v>
      </c>
    </row>
    <row r="7875" spans="2:15" x14ac:dyDescent="0.2">
      <c r="B7875" s="13">
        <v>59435</v>
      </c>
      <c r="C7875" s="14">
        <v>42385.126111111298</v>
      </c>
      <c r="D7875" s="7" t="s">
        <v>10</v>
      </c>
      <c r="E7875" s="13">
        <v>2197</v>
      </c>
      <c r="F7875" s="7" t="s">
        <v>35</v>
      </c>
      <c r="G7875" s="7" t="s">
        <v>11</v>
      </c>
      <c r="H7875" s="13">
        <v>8</v>
      </c>
      <c r="I7875" s="13">
        <f>IF(G7875="Male",VLOOKUP(H7875,'Shoe size conversion table'!$B$6:$D$22,2),VLOOKUP(H7875,'Shoe size conversion table'!$J$6:$L$22,2))</f>
        <v>41</v>
      </c>
      <c r="J7875" s="13">
        <f>IF(G7875="Male",VLOOKUP(H7875,'Shoe size conversion table'!$B$6:$D$22,3),VLOOKUP(H7875,'Shoe size conversion table'!$J$6:$L$22,3))</f>
        <v>7.5</v>
      </c>
      <c r="K7875" s="11">
        <v>159</v>
      </c>
      <c r="L7875" s="12">
        <v>0.1</v>
      </c>
      <c r="M7875" s="7">
        <f t="shared" si="367"/>
        <v>2016</v>
      </c>
      <c r="N7875" s="7">
        <f t="shared" si="368"/>
        <v>1</v>
      </c>
      <c r="O7875" s="30">
        <f t="shared" si="369"/>
        <v>143.1</v>
      </c>
    </row>
    <row r="7876" spans="2:15" x14ac:dyDescent="0.2">
      <c r="B7876" s="13">
        <v>59436</v>
      </c>
      <c r="C7876" s="14">
        <v>42385.21611111112</v>
      </c>
      <c r="D7876" s="7" t="s">
        <v>7</v>
      </c>
      <c r="E7876" s="13">
        <v>2183</v>
      </c>
      <c r="F7876" s="7" t="s">
        <v>46</v>
      </c>
      <c r="G7876" s="7" t="s">
        <v>12</v>
      </c>
      <c r="H7876" s="13">
        <v>8</v>
      </c>
      <c r="I7876" s="13" t="str">
        <f>IF(G7876="Male",VLOOKUP(H7876,'Shoe size conversion table'!$B$6:$D$22,2),VLOOKUP(H7876,'Shoe size conversion table'!$J$6:$L$22,2))</f>
        <v>38-39</v>
      </c>
      <c r="J7876" s="13">
        <f>IF(G7876="Male",VLOOKUP(H7876,'Shoe size conversion table'!$B$6:$D$22,3),VLOOKUP(H7876,'Shoe size conversion table'!$J$6:$L$22,3))</f>
        <v>6</v>
      </c>
      <c r="K7876" s="11">
        <v>139</v>
      </c>
      <c r="L7876" s="12">
        <v>0</v>
      </c>
      <c r="M7876" s="7">
        <f t="shared" si="367"/>
        <v>2016</v>
      </c>
      <c r="N7876" s="7">
        <f t="shared" si="368"/>
        <v>1</v>
      </c>
      <c r="O7876" s="30">
        <f t="shared" si="369"/>
        <v>139</v>
      </c>
    </row>
    <row r="7877" spans="2:15" x14ac:dyDescent="0.2">
      <c r="B7877" s="13">
        <v>59436</v>
      </c>
      <c r="C7877" s="14">
        <v>42385.21611111112</v>
      </c>
      <c r="D7877" s="7" t="s">
        <v>7</v>
      </c>
      <c r="E7877" s="13">
        <v>2199</v>
      </c>
      <c r="F7877" s="7" t="s">
        <v>47</v>
      </c>
      <c r="G7877" s="7" t="s">
        <v>11</v>
      </c>
      <c r="H7877" s="13">
        <v>9.5</v>
      </c>
      <c r="I7877" s="13" t="str">
        <f>IF(G7877="Male",VLOOKUP(H7877,'Shoe size conversion table'!$B$6:$D$22,2),VLOOKUP(H7877,'Shoe size conversion table'!$J$6:$L$22,2))</f>
        <v>42-43</v>
      </c>
      <c r="J7877" s="13">
        <f>IF(G7877="Male",VLOOKUP(H7877,'Shoe size conversion table'!$B$6:$D$22,3),VLOOKUP(H7877,'Shoe size conversion table'!$J$6:$L$22,3))</f>
        <v>9</v>
      </c>
      <c r="K7877" s="11">
        <v>139</v>
      </c>
      <c r="L7877" s="12">
        <v>0</v>
      </c>
      <c r="M7877" s="7">
        <f t="shared" ref="M7877:M7940" si="370">YEAR(C7877)</f>
        <v>2016</v>
      </c>
      <c r="N7877" s="7">
        <f t="shared" si="368"/>
        <v>1</v>
      </c>
      <c r="O7877" s="30">
        <f t="shared" si="369"/>
        <v>139</v>
      </c>
    </row>
    <row r="7878" spans="2:15" x14ac:dyDescent="0.2">
      <c r="B7878" s="13">
        <v>59437</v>
      </c>
      <c r="C7878" s="14">
        <v>42385.366111111274</v>
      </c>
      <c r="D7878" s="7" t="s">
        <v>10</v>
      </c>
      <c r="E7878" s="13">
        <v>2190</v>
      </c>
      <c r="F7878" s="7" t="s">
        <v>34</v>
      </c>
      <c r="G7878" s="7" t="s">
        <v>11</v>
      </c>
      <c r="H7878" s="13">
        <v>7.5</v>
      </c>
      <c r="I7878" s="13" t="str">
        <f>IF(G7878="Male",VLOOKUP(H7878,'Shoe size conversion table'!$B$6:$D$22,2),VLOOKUP(H7878,'Shoe size conversion table'!$J$6:$L$22,2))</f>
        <v>40-41</v>
      </c>
      <c r="J7878" s="13">
        <f>IF(G7878="Male",VLOOKUP(H7878,'Shoe size conversion table'!$B$6:$D$22,3),VLOOKUP(H7878,'Shoe size conversion table'!$J$6:$L$22,3))</f>
        <v>7</v>
      </c>
      <c r="K7878" s="11">
        <v>179</v>
      </c>
      <c r="L7878" s="12">
        <v>0</v>
      </c>
      <c r="M7878" s="7">
        <f t="shared" si="370"/>
        <v>2016</v>
      </c>
      <c r="N7878" s="7">
        <f t="shared" ref="N7878:N7941" si="371">MONTH(C7878:C22845)</f>
        <v>1</v>
      </c>
      <c r="O7878" s="30">
        <f t="shared" ref="O7878:O7941" si="372">K7878*(1-L7878)</f>
        <v>179</v>
      </c>
    </row>
    <row r="7879" spans="2:15" x14ac:dyDescent="0.2">
      <c r="B7879" s="13">
        <v>59437</v>
      </c>
      <c r="C7879" s="14">
        <v>42385.366111111274</v>
      </c>
      <c r="D7879" s="7" t="s">
        <v>10</v>
      </c>
      <c r="E7879" s="13">
        <v>2184</v>
      </c>
      <c r="F7879" s="7" t="s">
        <v>35</v>
      </c>
      <c r="G7879" s="7" t="s">
        <v>12</v>
      </c>
      <c r="H7879" s="13">
        <v>8.5</v>
      </c>
      <c r="I7879" s="13">
        <f>IF(G7879="Male",VLOOKUP(H7879,'Shoe size conversion table'!$B$6:$D$22,2),VLOOKUP(H7879,'Shoe size conversion table'!$J$6:$L$22,2))</f>
        <v>39</v>
      </c>
      <c r="J7879" s="13">
        <f>IF(G7879="Male",VLOOKUP(H7879,'Shoe size conversion table'!$B$6:$D$22,3),VLOOKUP(H7879,'Shoe size conversion table'!$J$6:$L$22,3))</f>
        <v>6.5</v>
      </c>
      <c r="K7879" s="11">
        <v>179</v>
      </c>
      <c r="L7879" s="12">
        <v>0.5</v>
      </c>
      <c r="M7879" s="7">
        <f t="shared" si="370"/>
        <v>2016</v>
      </c>
      <c r="N7879" s="7">
        <f t="shared" si="371"/>
        <v>1</v>
      </c>
      <c r="O7879" s="30">
        <f t="shared" si="372"/>
        <v>89.5</v>
      </c>
    </row>
    <row r="7880" spans="2:15" x14ac:dyDescent="0.2">
      <c r="B7880" s="13">
        <v>59438</v>
      </c>
      <c r="C7880" s="14">
        <v>42385.396111111273</v>
      </c>
      <c r="D7880" s="7" t="s">
        <v>10</v>
      </c>
      <c r="E7880" s="13">
        <v>2173</v>
      </c>
      <c r="F7880" s="7" t="s">
        <v>34</v>
      </c>
      <c r="G7880" s="7" t="s">
        <v>11</v>
      </c>
      <c r="H7880" s="13">
        <v>9.5</v>
      </c>
      <c r="I7880" s="13" t="str">
        <f>IF(G7880="Male",VLOOKUP(H7880,'Shoe size conversion table'!$B$6:$D$22,2),VLOOKUP(H7880,'Shoe size conversion table'!$J$6:$L$22,2))</f>
        <v>42-43</v>
      </c>
      <c r="J7880" s="13">
        <f>IF(G7880="Male",VLOOKUP(H7880,'Shoe size conversion table'!$B$6:$D$22,3),VLOOKUP(H7880,'Shoe size conversion table'!$J$6:$L$22,3))</f>
        <v>9</v>
      </c>
      <c r="K7880" s="11">
        <v>179</v>
      </c>
      <c r="L7880" s="12">
        <v>0</v>
      </c>
      <c r="M7880" s="7">
        <f t="shared" si="370"/>
        <v>2016</v>
      </c>
      <c r="N7880" s="7">
        <f t="shared" si="371"/>
        <v>1</v>
      </c>
      <c r="O7880" s="30">
        <f t="shared" si="372"/>
        <v>179</v>
      </c>
    </row>
    <row r="7881" spans="2:15" x14ac:dyDescent="0.2">
      <c r="B7881" s="13">
        <v>59439</v>
      </c>
      <c r="C7881" s="14">
        <v>42385.556111111116</v>
      </c>
      <c r="D7881" s="7" t="s">
        <v>10</v>
      </c>
      <c r="E7881" s="13">
        <v>2161</v>
      </c>
      <c r="F7881" s="7" t="s">
        <v>35</v>
      </c>
      <c r="G7881" s="7" t="s">
        <v>11</v>
      </c>
      <c r="H7881" s="13">
        <v>8.5</v>
      </c>
      <c r="I7881" s="13" t="str">
        <f>IF(G7881="Male",VLOOKUP(H7881,'Shoe size conversion table'!$B$6:$D$22,2),VLOOKUP(H7881,'Shoe size conversion table'!$J$6:$L$22,2))</f>
        <v>41-42</v>
      </c>
      <c r="J7881" s="13">
        <f>IF(G7881="Male",VLOOKUP(H7881,'Shoe size conversion table'!$B$6:$D$22,3),VLOOKUP(H7881,'Shoe size conversion table'!$J$6:$L$22,3))</f>
        <v>8</v>
      </c>
      <c r="K7881" s="11">
        <v>149</v>
      </c>
      <c r="L7881" s="12">
        <v>0</v>
      </c>
      <c r="M7881" s="7">
        <f t="shared" si="370"/>
        <v>2016</v>
      </c>
      <c r="N7881" s="7">
        <f t="shared" si="371"/>
        <v>1</v>
      </c>
      <c r="O7881" s="30">
        <f t="shared" si="372"/>
        <v>149</v>
      </c>
    </row>
    <row r="7882" spans="2:15" x14ac:dyDescent="0.2">
      <c r="B7882" s="13">
        <v>59440</v>
      </c>
      <c r="C7882" s="14">
        <v>42385.566111111271</v>
      </c>
      <c r="D7882" s="7" t="s">
        <v>10</v>
      </c>
      <c r="E7882" s="13">
        <v>2165</v>
      </c>
      <c r="F7882" s="7" t="s">
        <v>35</v>
      </c>
      <c r="G7882" s="7" t="s">
        <v>11</v>
      </c>
      <c r="H7882" s="13">
        <v>9.5</v>
      </c>
      <c r="I7882" s="13" t="str">
        <f>IF(G7882="Male",VLOOKUP(H7882,'Shoe size conversion table'!$B$6:$D$22,2),VLOOKUP(H7882,'Shoe size conversion table'!$J$6:$L$22,2))</f>
        <v>42-43</v>
      </c>
      <c r="J7882" s="13">
        <f>IF(G7882="Male",VLOOKUP(H7882,'Shoe size conversion table'!$B$6:$D$22,3),VLOOKUP(H7882,'Shoe size conversion table'!$J$6:$L$22,3))</f>
        <v>9</v>
      </c>
      <c r="K7882" s="11">
        <v>149</v>
      </c>
      <c r="L7882" s="12">
        <v>0</v>
      </c>
      <c r="M7882" s="7">
        <f t="shared" si="370"/>
        <v>2016</v>
      </c>
      <c r="N7882" s="7">
        <f t="shared" si="371"/>
        <v>1</v>
      </c>
      <c r="O7882" s="30">
        <f t="shared" si="372"/>
        <v>149</v>
      </c>
    </row>
    <row r="7883" spans="2:15" x14ac:dyDescent="0.2">
      <c r="B7883" s="13">
        <v>59441</v>
      </c>
      <c r="C7883" s="14">
        <v>42385.586111111268</v>
      </c>
      <c r="D7883" s="7" t="s">
        <v>7</v>
      </c>
      <c r="E7883" s="13">
        <v>2211</v>
      </c>
      <c r="F7883" s="7" t="s">
        <v>43</v>
      </c>
      <c r="G7883" s="7" t="s">
        <v>12</v>
      </c>
      <c r="H7883" s="13">
        <v>8.5</v>
      </c>
      <c r="I7883" s="13">
        <f>IF(G7883="Male",VLOOKUP(H7883,'Shoe size conversion table'!$B$6:$D$22,2),VLOOKUP(H7883,'Shoe size conversion table'!$J$6:$L$22,2))</f>
        <v>39</v>
      </c>
      <c r="J7883" s="13">
        <f>IF(G7883="Male",VLOOKUP(H7883,'Shoe size conversion table'!$B$6:$D$22,3),VLOOKUP(H7883,'Shoe size conversion table'!$J$6:$L$22,3))</f>
        <v>6.5</v>
      </c>
      <c r="K7883" s="11">
        <v>129</v>
      </c>
      <c r="L7883" s="12">
        <v>0</v>
      </c>
      <c r="M7883" s="7">
        <f t="shared" si="370"/>
        <v>2016</v>
      </c>
      <c r="N7883" s="7">
        <f t="shared" si="371"/>
        <v>1</v>
      </c>
      <c r="O7883" s="30">
        <f t="shared" si="372"/>
        <v>129</v>
      </c>
    </row>
    <row r="7884" spans="2:15" x14ac:dyDescent="0.2">
      <c r="B7884" s="13">
        <v>59442</v>
      </c>
      <c r="C7884" s="14">
        <v>42385.606111111119</v>
      </c>
      <c r="D7884" s="7" t="s">
        <v>7</v>
      </c>
      <c r="E7884" s="13">
        <v>2213</v>
      </c>
      <c r="F7884" s="7" t="s">
        <v>49</v>
      </c>
      <c r="G7884" s="7" t="s">
        <v>12</v>
      </c>
      <c r="H7884" s="13">
        <v>7</v>
      </c>
      <c r="I7884" s="13" t="str">
        <f>IF(G7884="Male",VLOOKUP(H7884,'Shoe size conversion table'!$B$6:$D$22,2),VLOOKUP(H7884,'Shoe size conversion table'!$J$6:$L$22,2))</f>
        <v>37-38</v>
      </c>
      <c r="J7884" s="13">
        <f>IF(G7884="Male",VLOOKUP(H7884,'Shoe size conversion table'!$B$6:$D$22,3),VLOOKUP(H7884,'Shoe size conversion table'!$J$6:$L$22,3))</f>
        <v>5</v>
      </c>
      <c r="K7884" s="11">
        <v>189</v>
      </c>
      <c r="L7884" s="12">
        <v>0</v>
      </c>
      <c r="M7884" s="7">
        <f t="shared" si="370"/>
        <v>2016</v>
      </c>
      <c r="N7884" s="7">
        <f t="shared" si="371"/>
        <v>1</v>
      </c>
      <c r="O7884" s="30">
        <f t="shared" si="372"/>
        <v>189</v>
      </c>
    </row>
    <row r="7885" spans="2:15" x14ac:dyDescent="0.2">
      <c r="B7885" s="13">
        <v>59443</v>
      </c>
      <c r="C7885" s="14">
        <v>42385.686111111274</v>
      </c>
      <c r="D7885" s="7" t="s">
        <v>9</v>
      </c>
      <c r="E7885" s="13">
        <v>2236</v>
      </c>
      <c r="F7885" s="7" t="s">
        <v>60</v>
      </c>
      <c r="G7885" s="7" t="s">
        <v>11</v>
      </c>
      <c r="H7885" s="13">
        <v>9.5</v>
      </c>
      <c r="I7885" s="13" t="str">
        <f>IF(G7885="Male",VLOOKUP(H7885,'Shoe size conversion table'!$B$6:$D$22,2),VLOOKUP(H7885,'Shoe size conversion table'!$J$6:$L$22,2))</f>
        <v>42-43</v>
      </c>
      <c r="J7885" s="13">
        <f>IF(G7885="Male",VLOOKUP(H7885,'Shoe size conversion table'!$B$6:$D$22,3),VLOOKUP(H7885,'Shoe size conversion table'!$J$6:$L$22,3))</f>
        <v>9</v>
      </c>
      <c r="K7885" s="11">
        <v>189</v>
      </c>
      <c r="L7885" s="12">
        <v>0.5</v>
      </c>
      <c r="M7885" s="7">
        <f t="shared" si="370"/>
        <v>2016</v>
      </c>
      <c r="N7885" s="7">
        <f t="shared" si="371"/>
        <v>1</v>
      </c>
      <c r="O7885" s="30">
        <f t="shared" si="372"/>
        <v>94.5</v>
      </c>
    </row>
    <row r="7886" spans="2:15" x14ac:dyDescent="0.2">
      <c r="B7886" s="13">
        <v>59444</v>
      </c>
      <c r="C7886" s="14">
        <v>42385.796111111275</v>
      </c>
      <c r="D7886" s="7" t="s">
        <v>10</v>
      </c>
      <c r="E7886" s="13">
        <v>2202</v>
      </c>
      <c r="F7886" s="7" t="s">
        <v>34</v>
      </c>
      <c r="G7886" s="7" t="s">
        <v>11</v>
      </c>
      <c r="H7886" s="13">
        <v>8.5</v>
      </c>
      <c r="I7886" s="13" t="str">
        <f>IF(G7886="Male",VLOOKUP(H7886,'Shoe size conversion table'!$B$6:$D$22,2),VLOOKUP(H7886,'Shoe size conversion table'!$J$6:$L$22,2))</f>
        <v>41-42</v>
      </c>
      <c r="J7886" s="13">
        <f>IF(G7886="Male",VLOOKUP(H7886,'Shoe size conversion table'!$B$6:$D$22,3),VLOOKUP(H7886,'Shoe size conversion table'!$J$6:$L$22,3))</f>
        <v>8</v>
      </c>
      <c r="K7886" s="11">
        <v>139</v>
      </c>
      <c r="L7886" s="12">
        <v>0.1</v>
      </c>
      <c r="M7886" s="7">
        <f t="shared" si="370"/>
        <v>2016</v>
      </c>
      <c r="N7886" s="7">
        <f t="shared" si="371"/>
        <v>1</v>
      </c>
      <c r="O7886" s="30">
        <f t="shared" si="372"/>
        <v>125.10000000000001</v>
      </c>
    </row>
    <row r="7887" spans="2:15" x14ac:dyDescent="0.2">
      <c r="B7887" s="13">
        <v>59445</v>
      </c>
      <c r="C7887" s="14">
        <v>42385.876111111131</v>
      </c>
      <c r="D7887" s="7" t="s">
        <v>7</v>
      </c>
      <c r="E7887" s="13">
        <v>2152</v>
      </c>
      <c r="F7887" s="7" t="s">
        <v>49</v>
      </c>
      <c r="G7887" s="7" t="s">
        <v>11</v>
      </c>
      <c r="H7887" s="13">
        <v>12</v>
      </c>
      <c r="I7887" s="13">
        <f>IF(G7887="Male",VLOOKUP(H7887,'Shoe size conversion table'!$B$6:$D$22,2),VLOOKUP(H7887,'Shoe size conversion table'!$J$6:$L$22,2))</f>
        <v>45</v>
      </c>
      <c r="J7887" s="13">
        <f>IF(G7887="Male",VLOOKUP(H7887,'Shoe size conversion table'!$B$6:$D$22,3),VLOOKUP(H7887,'Shoe size conversion table'!$J$6:$L$22,3))</f>
        <v>11.5</v>
      </c>
      <c r="K7887" s="11">
        <v>199</v>
      </c>
      <c r="L7887" s="12">
        <v>0.3</v>
      </c>
      <c r="M7887" s="7">
        <f t="shared" si="370"/>
        <v>2016</v>
      </c>
      <c r="N7887" s="7">
        <f t="shared" si="371"/>
        <v>1</v>
      </c>
      <c r="O7887" s="30">
        <f t="shared" si="372"/>
        <v>139.29999999999998</v>
      </c>
    </row>
    <row r="7888" spans="2:15" x14ac:dyDescent="0.2">
      <c r="B7888" s="13">
        <v>59446</v>
      </c>
      <c r="C7888" s="14">
        <v>42385.90611111113</v>
      </c>
      <c r="D7888" s="7" t="s">
        <v>8</v>
      </c>
      <c r="E7888" s="13">
        <v>2170</v>
      </c>
      <c r="F7888" s="7" t="s">
        <v>37</v>
      </c>
      <c r="G7888" s="7" t="s">
        <v>12</v>
      </c>
      <c r="H7888" s="13">
        <v>11</v>
      </c>
      <c r="I7888" s="13" t="str">
        <f>IF(G7888="Male",VLOOKUP(H7888,'Shoe size conversion table'!$B$6:$D$22,2),VLOOKUP(H7888,'Shoe size conversion table'!$J$6:$L$22,2))</f>
        <v>41-42</v>
      </c>
      <c r="J7888" s="13">
        <f>IF(G7888="Male",VLOOKUP(H7888,'Shoe size conversion table'!$B$6:$D$22,3),VLOOKUP(H7888,'Shoe size conversion table'!$J$6:$L$22,3))</f>
        <v>9</v>
      </c>
      <c r="K7888" s="11">
        <v>159</v>
      </c>
      <c r="L7888" s="12">
        <v>0.5</v>
      </c>
      <c r="M7888" s="7">
        <f t="shared" si="370"/>
        <v>2016</v>
      </c>
      <c r="N7888" s="7">
        <f t="shared" si="371"/>
        <v>1</v>
      </c>
      <c r="O7888" s="30">
        <f t="shared" si="372"/>
        <v>79.5</v>
      </c>
    </row>
    <row r="7889" spans="2:15" x14ac:dyDescent="0.2">
      <c r="B7889" s="13">
        <v>59447</v>
      </c>
      <c r="C7889" s="14">
        <v>42385.916111111132</v>
      </c>
      <c r="D7889" s="7" t="s">
        <v>10</v>
      </c>
      <c r="E7889" s="13">
        <v>2201</v>
      </c>
      <c r="F7889" s="7" t="s">
        <v>34</v>
      </c>
      <c r="G7889" s="7" t="s">
        <v>12</v>
      </c>
      <c r="H7889" s="13">
        <v>8.5</v>
      </c>
      <c r="I7889" s="13">
        <f>IF(G7889="Male",VLOOKUP(H7889,'Shoe size conversion table'!$B$6:$D$22,2),VLOOKUP(H7889,'Shoe size conversion table'!$J$6:$L$22,2))</f>
        <v>39</v>
      </c>
      <c r="J7889" s="13">
        <f>IF(G7889="Male",VLOOKUP(H7889,'Shoe size conversion table'!$B$6:$D$22,3),VLOOKUP(H7889,'Shoe size conversion table'!$J$6:$L$22,3))</f>
        <v>6.5</v>
      </c>
      <c r="K7889" s="11">
        <v>199</v>
      </c>
      <c r="L7889" s="12">
        <v>0</v>
      </c>
      <c r="M7889" s="7">
        <f t="shared" si="370"/>
        <v>2016</v>
      </c>
      <c r="N7889" s="7">
        <f t="shared" si="371"/>
        <v>1</v>
      </c>
      <c r="O7889" s="30">
        <f t="shared" si="372"/>
        <v>199</v>
      </c>
    </row>
    <row r="7890" spans="2:15" x14ac:dyDescent="0.2">
      <c r="B7890" s="13">
        <v>59448</v>
      </c>
      <c r="C7890" s="14">
        <v>42385.936111111128</v>
      </c>
      <c r="D7890" s="7" t="s">
        <v>7</v>
      </c>
      <c r="E7890" s="13">
        <v>2204</v>
      </c>
      <c r="F7890" s="7" t="s">
        <v>48</v>
      </c>
      <c r="G7890" s="7" t="s">
        <v>12</v>
      </c>
      <c r="H7890" s="13">
        <v>9</v>
      </c>
      <c r="I7890" s="13" t="str">
        <f>IF(G7890="Male",VLOOKUP(H7890,'Shoe size conversion table'!$B$6:$D$22,2),VLOOKUP(H7890,'Shoe size conversion table'!$J$6:$L$22,2))</f>
        <v>39-40</v>
      </c>
      <c r="J7890" s="13">
        <f>IF(G7890="Male",VLOOKUP(H7890,'Shoe size conversion table'!$B$6:$D$22,3),VLOOKUP(H7890,'Shoe size conversion table'!$J$6:$L$22,3))</f>
        <v>7</v>
      </c>
      <c r="K7890" s="11">
        <v>189</v>
      </c>
      <c r="L7890" s="12">
        <v>0</v>
      </c>
      <c r="M7890" s="7">
        <f t="shared" si="370"/>
        <v>2016</v>
      </c>
      <c r="N7890" s="7">
        <f t="shared" si="371"/>
        <v>1</v>
      </c>
      <c r="O7890" s="30">
        <f t="shared" si="372"/>
        <v>189</v>
      </c>
    </row>
    <row r="7891" spans="2:15" x14ac:dyDescent="0.2">
      <c r="B7891" s="13">
        <v>59449</v>
      </c>
      <c r="C7891" s="14">
        <v>42385.936111111274</v>
      </c>
      <c r="D7891" s="7" t="s">
        <v>7</v>
      </c>
      <c r="E7891" s="13">
        <v>2158</v>
      </c>
      <c r="F7891" s="7" t="s">
        <v>44</v>
      </c>
      <c r="G7891" s="7" t="s">
        <v>12</v>
      </c>
      <c r="H7891" s="13">
        <v>5.5</v>
      </c>
      <c r="I7891" s="13">
        <f>IF(G7891="Male",VLOOKUP(H7891,'Shoe size conversion table'!$B$6:$D$22,2),VLOOKUP(H7891,'Shoe size conversion table'!$J$6:$L$22,2))</f>
        <v>36</v>
      </c>
      <c r="J7891" s="13">
        <f>IF(G7891="Male",VLOOKUP(H7891,'Shoe size conversion table'!$B$6:$D$22,3),VLOOKUP(H7891,'Shoe size conversion table'!$J$6:$L$22,3))</f>
        <v>3.5</v>
      </c>
      <c r="K7891" s="11">
        <v>139</v>
      </c>
      <c r="L7891" s="12">
        <v>0</v>
      </c>
      <c r="M7891" s="7">
        <f t="shared" si="370"/>
        <v>2016</v>
      </c>
      <c r="N7891" s="7">
        <f t="shared" si="371"/>
        <v>1</v>
      </c>
      <c r="O7891" s="30">
        <f t="shared" si="372"/>
        <v>139</v>
      </c>
    </row>
    <row r="7892" spans="2:15" x14ac:dyDescent="0.2">
      <c r="B7892" s="13">
        <v>59450</v>
      </c>
      <c r="C7892" s="14">
        <v>42386.076111111135</v>
      </c>
      <c r="D7892" s="7" t="s">
        <v>10</v>
      </c>
      <c r="E7892" s="13">
        <v>2242</v>
      </c>
      <c r="F7892" s="7" t="s">
        <v>35</v>
      </c>
      <c r="G7892" s="7" t="s">
        <v>12</v>
      </c>
      <c r="H7892" s="13">
        <v>8</v>
      </c>
      <c r="I7892" s="13" t="str">
        <f>IF(G7892="Male",VLOOKUP(H7892,'Shoe size conversion table'!$B$6:$D$22,2),VLOOKUP(H7892,'Shoe size conversion table'!$J$6:$L$22,2))</f>
        <v>38-39</v>
      </c>
      <c r="J7892" s="13">
        <f>IF(G7892="Male",VLOOKUP(H7892,'Shoe size conversion table'!$B$6:$D$22,3),VLOOKUP(H7892,'Shoe size conversion table'!$J$6:$L$22,3))</f>
        <v>6</v>
      </c>
      <c r="K7892" s="11">
        <v>129</v>
      </c>
      <c r="L7892" s="12">
        <v>0</v>
      </c>
      <c r="M7892" s="7">
        <f t="shared" si="370"/>
        <v>2016</v>
      </c>
      <c r="N7892" s="7">
        <f t="shared" si="371"/>
        <v>1</v>
      </c>
      <c r="O7892" s="30">
        <f t="shared" si="372"/>
        <v>129</v>
      </c>
    </row>
    <row r="7893" spans="2:15" x14ac:dyDescent="0.2">
      <c r="B7893" s="13">
        <v>59450</v>
      </c>
      <c r="C7893" s="14">
        <v>42386.076111111135</v>
      </c>
      <c r="D7893" s="7" t="s">
        <v>10</v>
      </c>
      <c r="E7893" s="13">
        <v>2208</v>
      </c>
      <c r="F7893" s="7" t="s">
        <v>34</v>
      </c>
      <c r="G7893" s="7" t="s">
        <v>12</v>
      </c>
      <c r="H7893" s="13">
        <v>8</v>
      </c>
      <c r="I7893" s="13" t="str">
        <f>IF(G7893="Male",VLOOKUP(H7893,'Shoe size conversion table'!$B$6:$D$22,2),VLOOKUP(H7893,'Shoe size conversion table'!$J$6:$L$22,2))</f>
        <v>38-39</v>
      </c>
      <c r="J7893" s="13">
        <f>IF(G7893="Male",VLOOKUP(H7893,'Shoe size conversion table'!$B$6:$D$22,3),VLOOKUP(H7893,'Shoe size conversion table'!$J$6:$L$22,3))</f>
        <v>6</v>
      </c>
      <c r="K7893" s="11">
        <v>169</v>
      </c>
      <c r="L7893" s="12">
        <v>0.5</v>
      </c>
      <c r="M7893" s="7">
        <f t="shared" si="370"/>
        <v>2016</v>
      </c>
      <c r="N7893" s="7">
        <f t="shared" si="371"/>
        <v>1</v>
      </c>
      <c r="O7893" s="30">
        <f t="shared" si="372"/>
        <v>84.5</v>
      </c>
    </row>
    <row r="7894" spans="2:15" x14ac:dyDescent="0.2">
      <c r="B7894" s="13">
        <v>59451</v>
      </c>
      <c r="C7894" s="14">
        <v>42386.096111111117</v>
      </c>
      <c r="D7894" s="7" t="s">
        <v>9</v>
      </c>
      <c r="E7894" s="13">
        <v>2179</v>
      </c>
      <c r="F7894" s="7" t="s">
        <v>59</v>
      </c>
      <c r="G7894" s="7" t="s">
        <v>12</v>
      </c>
      <c r="H7894" s="13">
        <v>10</v>
      </c>
      <c r="I7894" s="13" t="str">
        <f>IF(G7894="Male",VLOOKUP(H7894,'Shoe size conversion table'!$B$6:$D$22,2),VLOOKUP(H7894,'Shoe size conversion table'!$J$6:$L$22,2))</f>
        <v>40-41</v>
      </c>
      <c r="J7894" s="13">
        <f>IF(G7894="Male",VLOOKUP(H7894,'Shoe size conversion table'!$B$6:$D$22,3),VLOOKUP(H7894,'Shoe size conversion table'!$J$6:$L$22,3))</f>
        <v>8</v>
      </c>
      <c r="K7894" s="11">
        <v>149</v>
      </c>
      <c r="L7894" s="12">
        <v>0.2</v>
      </c>
      <c r="M7894" s="7">
        <f t="shared" si="370"/>
        <v>2016</v>
      </c>
      <c r="N7894" s="7">
        <f t="shared" si="371"/>
        <v>1</v>
      </c>
      <c r="O7894" s="30">
        <f t="shared" si="372"/>
        <v>119.2</v>
      </c>
    </row>
    <row r="7895" spans="2:15" x14ac:dyDescent="0.2">
      <c r="B7895" s="13">
        <v>59452</v>
      </c>
      <c r="C7895" s="14">
        <v>42386.21611111112</v>
      </c>
      <c r="D7895" s="7" t="s">
        <v>7</v>
      </c>
      <c r="E7895" s="13">
        <v>2231</v>
      </c>
      <c r="F7895" s="7" t="s">
        <v>45</v>
      </c>
      <c r="G7895" s="7" t="s">
        <v>12</v>
      </c>
      <c r="H7895" s="13">
        <v>9</v>
      </c>
      <c r="I7895" s="13" t="str">
        <f>IF(G7895="Male",VLOOKUP(H7895,'Shoe size conversion table'!$B$6:$D$22,2),VLOOKUP(H7895,'Shoe size conversion table'!$J$6:$L$22,2))</f>
        <v>39-40</v>
      </c>
      <c r="J7895" s="13">
        <f>IF(G7895="Male",VLOOKUP(H7895,'Shoe size conversion table'!$B$6:$D$22,3),VLOOKUP(H7895,'Shoe size conversion table'!$J$6:$L$22,3))</f>
        <v>7</v>
      </c>
      <c r="K7895" s="11">
        <v>129</v>
      </c>
      <c r="L7895" s="12">
        <v>0.5</v>
      </c>
      <c r="M7895" s="7">
        <f t="shared" si="370"/>
        <v>2016</v>
      </c>
      <c r="N7895" s="7">
        <f t="shared" si="371"/>
        <v>1</v>
      </c>
      <c r="O7895" s="30">
        <f t="shared" si="372"/>
        <v>64.5</v>
      </c>
    </row>
    <row r="7896" spans="2:15" x14ac:dyDescent="0.2">
      <c r="B7896" s="13">
        <v>59453</v>
      </c>
      <c r="C7896" s="14">
        <v>42386.396111111273</v>
      </c>
      <c r="D7896" s="7" t="s">
        <v>10</v>
      </c>
      <c r="E7896" s="13">
        <v>2220</v>
      </c>
      <c r="F7896" s="7" t="s">
        <v>34</v>
      </c>
      <c r="G7896" s="7" t="s">
        <v>11</v>
      </c>
      <c r="H7896" s="13">
        <v>9.5</v>
      </c>
      <c r="I7896" s="13" t="str">
        <f>IF(G7896="Male",VLOOKUP(H7896,'Shoe size conversion table'!$B$6:$D$22,2),VLOOKUP(H7896,'Shoe size conversion table'!$J$6:$L$22,2))</f>
        <v>42-43</v>
      </c>
      <c r="J7896" s="13">
        <f>IF(G7896="Male",VLOOKUP(H7896,'Shoe size conversion table'!$B$6:$D$22,3),VLOOKUP(H7896,'Shoe size conversion table'!$J$6:$L$22,3))</f>
        <v>9</v>
      </c>
      <c r="K7896" s="11">
        <v>179</v>
      </c>
      <c r="L7896" s="12">
        <v>0</v>
      </c>
      <c r="M7896" s="7">
        <f t="shared" si="370"/>
        <v>2016</v>
      </c>
      <c r="N7896" s="7">
        <f t="shared" si="371"/>
        <v>1</v>
      </c>
      <c r="O7896" s="30">
        <f t="shared" si="372"/>
        <v>179</v>
      </c>
    </row>
    <row r="7897" spans="2:15" x14ac:dyDescent="0.2">
      <c r="B7897" s="13">
        <v>59454</v>
      </c>
      <c r="C7897" s="14">
        <v>42386.406111111122</v>
      </c>
      <c r="D7897" s="7" t="s">
        <v>7</v>
      </c>
      <c r="E7897" s="13">
        <v>2183</v>
      </c>
      <c r="F7897" s="7" t="s">
        <v>51</v>
      </c>
      <c r="G7897" s="7" t="s">
        <v>11</v>
      </c>
      <c r="H7897" s="13">
        <v>10</v>
      </c>
      <c r="I7897" s="13">
        <f>IF(G7897="Male",VLOOKUP(H7897,'Shoe size conversion table'!$B$6:$D$22,2),VLOOKUP(H7897,'Shoe size conversion table'!$J$6:$L$22,2))</f>
        <v>43</v>
      </c>
      <c r="J7897" s="13">
        <f>IF(G7897="Male",VLOOKUP(H7897,'Shoe size conversion table'!$B$6:$D$22,3),VLOOKUP(H7897,'Shoe size conversion table'!$J$6:$L$22,3))</f>
        <v>9.5</v>
      </c>
      <c r="K7897" s="11">
        <v>139</v>
      </c>
      <c r="L7897" s="12">
        <v>0.2</v>
      </c>
      <c r="M7897" s="7">
        <f t="shared" si="370"/>
        <v>2016</v>
      </c>
      <c r="N7897" s="7">
        <f t="shared" si="371"/>
        <v>1</v>
      </c>
      <c r="O7897" s="30">
        <f t="shared" si="372"/>
        <v>111.2</v>
      </c>
    </row>
    <row r="7898" spans="2:15" x14ac:dyDescent="0.2">
      <c r="B7898" s="13">
        <v>59455</v>
      </c>
      <c r="C7898" s="14">
        <v>42386.436111111303</v>
      </c>
      <c r="D7898" s="7" t="s">
        <v>8</v>
      </c>
      <c r="E7898" s="13">
        <v>2239</v>
      </c>
      <c r="F7898" s="7" t="s">
        <v>42</v>
      </c>
      <c r="G7898" s="7" t="s">
        <v>11</v>
      </c>
      <c r="H7898" s="13">
        <v>8.5</v>
      </c>
      <c r="I7898" s="13" t="str">
        <f>IF(G7898="Male",VLOOKUP(H7898,'Shoe size conversion table'!$B$6:$D$22,2),VLOOKUP(H7898,'Shoe size conversion table'!$J$6:$L$22,2))</f>
        <v>41-42</v>
      </c>
      <c r="J7898" s="13">
        <f>IF(G7898="Male",VLOOKUP(H7898,'Shoe size conversion table'!$B$6:$D$22,3),VLOOKUP(H7898,'Shoe size conversion table'!$J$6:$L$22,3))</f>
        <v>8</v>
      </c>
      <c r="K7898" s="11">
        <v>179</v>
      </c>
      <c r="L7898" s="12">
        <v>0.1</v>
      </c>
      <c r="M7898" s="7">
        <f t="shared" si="370"/>
        <v>2016</v>
      </c>
      <c r="N7898" s="7">
        <f t="shared" si="371"/>
        <v>1</v>
      </c>
      <c r="O7898" s="30">
        <f t="shared" si="372"/>
        <v>161.1</v>
      </c>
    </row>
    <row r="7899" spans="2:15" x14ac:dyDescent="0.2">
      <c r="B7899" s="13">
        <v>59456</v>
      </c>
      <c r="C7899" s="14">
        <v>42386.596111111277</v>
      </c>
      <c r="D7899" s="7" t="s">
        <v>10</v>
      </c>
      <c r="E7899" s="13">
        <v>2188</v>
      </c>
      <c r="F7899" s="7" t="s">
        <v>35</v>
      </c>
      <c r="G7899" s="7" t="s">
        <v>12</v>
      </c>
      <c r="H7899" s="13">
        <v>8</v>
      </c>
      <c r="I7899" s="13" t="str">
        <f>IF(G7899="Male",VLOOKUP(H7899,'Shoe size conversion table'!$B$6:$D$22,2),VLOOKUP(H7899,'Shoe size conversion table'!$J$6:$L$22,2))</f>
        <v>38-39</v>
      </c>
      <c r="J7899" s="13">
        <f>IF(G7899="Male",VLOOKUP(H7899,'Shoe size conversion table'!$B$6:$D$22,3),VLOOKUP(H7899,'Shoe size conversion table'!$J$6:$L$22,3))</f>
        <v>6</v>
      </c>
      <c r="K7899" s="11">
        <v>189</v>
      </c>
      <c r="L7899" s="12">
        <v>0.3</v>
      </c>
      <c r="M7899" s="7">
        <f t="shared" si="370"/>
        <v>2016</v>
      </c>
      <c r="N7899" s="7">
        <f t="shared" si="371"/>
        <v>1</v>
      </c>
      <c r="O7899" s="30">
        <f t="shared" si="372"/>
        <v>132.29999999999998</v>
      </c>
    </row>
    <row r="7900" spans="2:15" x14ac:dyDescent="0.2">
      <c r="B7900" s="13">
        <v>59456</v>
      </c>
      <c r="C7900" s="14">
        <v>42386.596111111277</v>
      </c>
      <c r="D7900" s="7" t="s">
        <v>10</v>
      </c>
      <c r="E7900" s="13">
        <v>2212</v>
      </c>
      <c r="F7900" s="7" t="s">
        <v>36</v>
      </c>
      <c r="G7900" s="7" t="s">
        <v>11</v>
      </c>
      <c r="H7900" s="13">
        <v>10</v>
      </c>
      <c r="I7900" s="13">
        <f>IF(G7900="Male",VLOOKUP(H7900,'Shoe size conversion table'!$B$6:$D$22,2),VLOOKUP(H7900,'Shoe size conversion table'!$J$6:$L$22,2))</f>
        <v>43</v>
      </c>
      <c r="J7900" s="13">
        <f>IF(G7900="Male",VLOOKUP(H7900,'Shoe size conversion table'!$B$6:$D$22,3),VLOOKUP(H7900,'Shoe size conversion table'!$J$6:$L$22,3))</f>
        <v>9.5</v>
      </c>
      <c r="K7900" s="11">
        <v>159</v>
      </c>
      <c r="L7900" s="12">
        <v>0</v>
      </c>
      <c r="M7900" s="7">
        <f t="shared" si="370"/>
        <v>2016</v>
      </c>
      <c r="N7900" s="7">
        <f t="shared" si="371"/>
        <v>1</v>
      </c>
      <c r="O7900" s="30">
        <f t="shared" si="372"/>
        <v>159</v>
      </c>
    </row>
    <row r="7901" spans="2:15" x14ac:dyDescent="0.2">
      <c r="B7901" s="13">
        <v>59457</v>
      </c>
      <c r="C7901" s="14">
        <v>42386.686111111274</v>
      </c>
      <c r="D7901" s="7" t="s">
        <v>7</v>
      </c>
      <c r="E7901" s="13">
        <v>2210</v>
      </c>
      <c r="F7901" s="7" t="s">
        <v>51</v>
      </c>
      <c r="G7901" s="7" t="s">
        <v>12</v>
      </c>
      <c r="H7901" s="13">
        <v>9</v>
      </c>
      <c r="I7901" s="13" t="str">
        <f>IF(G7901="Male",VLOOKUP(H7901,'Shoe size conversion table'!$B$6:$D$22,2),VLOOKUP(H7901,'Shoe size conversion table'!$J$6:$L$22,2))</f>
        <v>39-40</v>
      </c>
      <c r="J7901" s="13">
        <f>IF(G7901="Male",VLOOKUP(H7901,'Shoe size conversion table'!$B$6:$D$22,3),VLOOKUP(H7901,'Shoe size conversion table'!$J$6:$L$22,3))</f>
        <v>7</v>
      </c>
      <c r="K7901" s="11">
        <v>189</v>
      </c>
      <c r="L7901" s="12">
        <v>0</v>
      </c>
      <c r="M7901" s="7">
        <f t="shared" si="370"/>
        <v>2016</v>
      </c>
      <c r="N7901" s="7">
        <f t="shared" si="371"/>
        <v>1</v>
      </c>
      <c r="O7901" s="30">
        <f t="shared" si="372"/>
        <v>189</v>
      </c>
    </row>
    <row r="7902" spans="2:15" x14ac:dyDescent="0.2">
      <c r="B7902" s="13">
        <v>59458</v>
      </c>
      <c r="C7902" s="14">
        <v>42386.776111111132</v>
      </c>
      <c r="D7902" s="7" t="s">
        <v>8</v>
      </c>
      <c r="E7902" s="13">
        <v>2231</v>
      </c>
      <c r="F7902" s="7" t="s">
        <v>42</v>
      </c>
      <c r="G7902" s="7" t="s">
        <v>11</v>
      </c>
      <c r="H7902" s="13">
        <v>10.5</v>
      </c>
      <c r="I7902" s="13" t="str">
        <f>IF(G7902="Male",VLOOKUP(H7902,'Shoe size conversion table'!$B$6:$D$22,2),VLOOKUP(H7902,'Shoe size conversion table'!$J$6:$L$22,2))</f>
        <v>43-44</v>
      </c>
      <c r="J7902" s="13">
        <f>IF(G7902="Male",VLOOKUP(H7902,'Shoe size conversion table'!$B$6:$D$22,3),VLOOKUP(H7902,'Shoe size conversion table'!$J$6:$L$22,3))</f>
        <v>10</v>
      </c>
      <c r="K7902" s="11">
        <v>179</v>
      </c>
      <c r="L7902" s="12">
        <v>0</v>
      </c>
      <c r="M7902" s="7">
        <f t="shared" si="370"/>
        <v>2016</v>
      </c>
      <c r="N7902" s="7">
        <f t="shared" si="371"/>
        <v>1</v>
      </c>
      <c r="O7902" s="30">
        <f t="shared" si="372"/>
        <v>179</v>
      </c>
    </row>
    <row r="7903" spans="2:15" x14ac:dyDescent="0.2">
      <c r="B7903" s="13">
        <v>59459</v>
      </c>
      <c r="C7903" s="14">
        <v>42386.796111111304</v>
      </c>
      <c r="D7903" s="7" t="s">
        <v>10</v>
      </c>
      <c r="E7903" s="13">
        <v>2158</v>
      </c>
      <c r="F7903" s="7" t="s">
        <v>34</v>
      </c>
      <c r="G7903" s="7" t="s">
        <v>11</v>
      </c>
      <c r="H7903" s="13">
        <v>10.5</v>
      </c>
      <c r="I7903" s="13" t="str">
        <f>IF(G7903="Male",VLOOKUP(H7903,'Shoe size conversion table'!$B$6:$D$22,2),VLOOKUP(H7903,'Shoe size conversion table'!$J$6:$L$22,2))</f>
        <v>43-44</v>
      </c>
      <c r="J7903" s="13">
        <f>IF(G7903="Male",VLOOKUP(H7903,'Shoe size conversion table'!$B$6:$D$22,3),VLOOKUP(H7903,'Shoe size conversion table'!$J$6:$L$22,3))</f>
        <v>10</v>
      </c>
      <c r="K7903" s="11">
        <v>169</v>
      </c>
      <c r="L7903" s="12">
        <v>0</v>
      </c>
      <c r="M7903" s="7">
        <f t="shared" si="370"/>
        <v>2016</v>
      </c>
      <c r="N7903" s="7">
        <f t="shared" si="371"/>
        <v>1</v>
      </c>
      <c r="O7903" s="30">
        <f t="shared" si="372"/>
        <v>169</v>
      </c>
    </row>
    <row r="7904" spans="2:15" x14ac:dyDescent="0.2">
      <c r="B7904" s="13">
        <v>59460</v>
      </c>
      <c r="C7904" s="14">
        <v>42386.876111111131</v>
      </c>
      <c r="D7904" s="7" t="s">
        <v>7</v>
      </c>
      <c r="E7904" s="13">
        <v>2181</v>
      </c>
      <c r="F7904" s="7" t="s">
        <v>49</v>
      </c>
      <c r="G7904" s="7" t="s">
        <v>11</v>
      </c>
      <c r="H7904" s="13">
        <v>10</v>
      </c>
      <c r="I7904" s="13">
        <f>IF(G7904="Male",VLOOKUP(H7904,'Shoe size conversion table'!$B$6:$D$22,2),VLOOKUP(H7904,'Shoe size conversion table'!$J$6:$L$22,2))</f>
        <v>43</v>
      </c>
      <c r="J7904" s="13">
        <f>IF(G7904="Male",VLOOKUP(H7904,'Shoe size conversion table'!$B$6:$D$22,3),VLOOKUP(H7904,'Shoe size conversion table'!$J$6:$L$22,3))</f>
        <v>9.5</v>
      </c>
      <c r="K7904" s="11">
        <v>169</v>
      </c>
      <c r="L7904" s="12">
        <v>0.5</v>
      </c>
      <c r="M7904" s="7">
        <f t="shared" si="370"/>
        <v>2016</v>
      </c>
      <c r="N7904" s="7">
        <f t="shared" si="371"/>
        <v>1</v>
      </c>
      <c r="O7904" s="30">
        <f t="shared" si="372"/>
        <v>84.5</v>
      </c>
    </row>
    <row r="7905" spans="2:15" x14ac:dyDescent="0.2">
      <c r="B7905" s="13">
        <v>59461</v>
      </c>
      <c r="C7905" s="14">
        <v>42386.916111111132</v>
      </c>
      <c r="D7905" s="7" t="s">
        <v>7</v>
      </c>
      <c r="E7905" s="13">
        <v>2241</v>
      </c>
      <c r="F7905" s="7" t="s">
        <v>49</v>
      </c>
      <c r="G7905" s="7" t="s">
        <v>11</v>
      </c>
      <c r="H7905" s="13">
        <v>6</v>
      </c>
      <c r="I7905" s="13">
        <f>IF(G7905="Male",VLOOKUP(H7905,'Shoe size conversion table'!$B$6:$D$22,2),VLOOKUP(H7905,'Shoe size conversion table'!$J$6:$L$22,2))</f>
        <v>39</v>
      </c>
      <c r="J7905" s="13">
        <f>IF(G7905="Male",VLOOKUP(H7905,'Shoe size conversion table'!$B$6:$D$22,3),VLOOKUP(H7905,'Shoe size conversion table'!$J$6:$L$22,3))</f>
        <v>5.5</v>
      </c>
      <c r="K7905" s="11">
        <v>199</v>
      </c>
      <c r="L7905" s="12">
        <v>0.5</v>
      </c>
      <c r="M7905" s="7">
        <f t="shared" si="370"/>
        <v>2016</v>
      </c>
      <c r="N7905" s="7">
        <f t="shared" si="371"/>
        <v>1</v>
      </c>
      <c r="O7905" s="30">
        <f t="shared" si="372"/>
        <v>99.5</v>
      </c>
    </row>
    <row r="7906" spans="2:15" x14ac:dyDescent="0.2">
      <c r="B7906" s="13">
        <v>59462</v>
      </c>
      <c r="C7906" s="14">
        <v>42386.936111111128</v>
      </c>
      <c r="D7906" s="7" t="s">
        <v>9</v>
      </c>
      <c r="E7906" s="13">
        <v>2236</v>
      </c>
      <c r="F7906" s="7" t="s">
        <v>61</v>
      </c>
      <c r="G7906" s="7" t="s">
        <v>11</v>
      </c>
      <c r="H7906" s="13">
        <v>10</v>
      </c>
      <c r="I7906" s="13">
        <f>IF(G7906="Male",VLOOKUP(H7906,'Shoe size conversion table'!$B$6:$D$22,2),VLOOKUP(H7906,'Shoe size conversion table'!$J$6:$L$22,2))</f>
        <v>43</v>
      </c>
      <c r="J7906" s="13">
        <f>IF(G7906="Male",VLOOKUP(H7906,'Shoe size conversion table'!$B$6:$D$22,3),VLOOKUP(H7906,'Shoe size conversion table'!$J$6:$L$22,3))</f>
        <v>9.5</v>
      </c>
      <c r="K7906" s="11">
        <v>169</v>
      </c>
      <c r="L7906" s="12">
        <v>0</v>
      </c>
      <c r="M7906" s="7">
        <f t="shared" si="370"/>
        <v>2016</v>
      </c>
      <c r="N7906" s="7">
        <f t="shared" si="371"/>
        <v>1</v>
      </c>
      <c r="O7906" s="30">
        <f t="shared" si="372"/>
        <v>169</v>
      </c>
    </row>
    <row r="7907" spans="2:15" x14ac:dyDescent="0.2">
      <c r="B7907" s="13">
        <v>59463</v>
      </c>
      <c r="C7907" s="14">
        <v>42387.076111111135</v>
      </c>
      <c r="D7907" s="7" t="s">
        <v>10</v>
      </c>
      <c r="E7907" s="13">
        <v>2242</v>
      </c>
      <c r="F7907" s="7" t="s">
        <v>35</v>
      </c>
      <c r="G7907" s="7" t="s">
        <v>12</v>
      </c>
      <c r="H7907" s="13">
        <v>8</v>
      </c>
      <c r="I7907" s="13" t="str">
        <f>IF(G7907="Male",VLOOKUP(H7907,'Shoe size conversion table'!$B$6:$D$22,2),VLOOKUP(H7907,'Shoe size conversion table'!$J$6:$L$22,2))</f>
        <v>38-39</v>
      </c>
      <c r="J7907" s="13">
        <f>IF(G7907="Male",VLOOKUP(H7907,'Shoe size conversion table'!$B$6:$D$22,3),VLOOKUP(H7907,'Shoe size conversion table'!$J$6:$L$22,3))</f>
        <v>6</v>
      </c>
      <c r="K7907" s="11">
        <v>129</v>
      </c>
      <c r="L7907" s="12">
        <v>0</v>
      </c>
      <c r="M7907" s="7">
        <f t="shared" si="370"/>
        <v>2016</v>
      </c>
      <c r="N7907" s="7">
        <f t="shared" si="371"/>
        <v>1</v>
      </c>
      <c r="O7907" s="30">
        <f t="shared" si="372"/>
        <v>129</v>
      </c>
    </row>
    <row r="7908" spans="2:15" x14ac:dyDescent="0.2">
      <c r="B7908" s="13">
        <v>59464</v>
      </c>
      <c r="C7908" s="14">
        <v>42387.076111111135</v>
      </c>
      <c r="D7908" s="7" t="s">
        <v>10</v>
      </c>
      <c r="E7908" s="13">
        <v>2170</v>
      </c>
      <c r="F7908" s="7" t="s">
        <v>35</v>
      </c>
      <c r="G7908" s="7" t="s">
        <v>11</v>
      </c>
      <c r="H7908" s="13">
        <v>10</v>
      </c>
      <c r="I7908" s="13">
        <f>IF(G7908="Male",VLOOKUP(H7908,'Shoe size conversion table'!$B$6:$D$22,2),VLOOKUP(H7908,'Shoe size conversion table'!$J$6:$L$22,2))</f>
        <v>43</v>
      </c>
      <c r="J7908" s="13">
        <f>IF(G7908="Male",VLOOKUP(H7908,'Shoe size conversion table'!$B$6:$D$22,3),VLOOKUP(H7908,'Shoe size conversion table'!$J$6:$L$22,3))</f>
        <v>9.5</v>
      </c>
      <c r="K7908" s="11">
        <v>199</v>
      </c>
      <c r="L7908" s="12">
        <v>0</v>
      </c>
      <c r="M7908" s="7">
        <f t="shared" si="370"/>
        <v>2016</v>
      </c>
      <c r="N7908" s="7">
        <f t="shared" si="371"/>
        <v>1</v>
      </c>
      <c r="O7908" s="30">
        <f t="shared" si="372"/>
        <v>199</v>
      </c>
    </row>
    <row r="7909" spans="2:15" x14ac:dyDescent="0.2">
      <c r="B7909" s="13">
        <v>59465</v>
      </c>
      <c r="C7909" s="14">
        <v>42387.206111111271</v>
      </c>
      <c r="D7909" s="7" t="s">
        <v>7</v>
      </c>
      <c r="E7909" s="13">
        <v>2170</v>
      </c>
      <c r="F7909" s="7" t="s">
        <v>48</v>
      </c>
      <c r="G7909" s="7" t="s">
        <v>11</v>
      </c>
      <c r="H7909" s="13">
        <v>9</v>
      </c>
      <c r="I7909" s="13">
        <f>IF(G7909="Male",VLOOKUP(H7909,'Shoe size conversion table'!$B$6:$D$22,2),VLOOKUP(H7909,'Shoe size conversion table'!$J$6:$L$22,2))</f>
        <v>42</v>
      </c>
      <c r="J7909" s="13">
        <f>IF(G7909="Male",VLOOKUP(H7909,'Shoe size conversion table'!$B$6:$D$22,3),VLOOKUP(H7909,'Shoe size conversion table'!$J$6:$L$22,3))</f>
        <v>8.5</v>
      </c>
      <c r="K7909" s="11">
        <v>139</v>
      </c>
      <c r="L7909" s="12">
        <v>0.3</v>
      </c>
      <c r="M7909" s="7">
        <f t="shared" si="370"/>
        <v>2016</v>
      </c>
      <c r="N7909" s="7">
        <f t="shared" si="371"/>
        <v>1</v>
      </c>
      <c r="O7909" s="30">
        <f t="shared" si="372"/>
        <v>97.3</v>
      </c>
    </row>
    <row r="7910" spans="2:15" x14ac:dyDescent="0.2">
      <c r="B7910" s="13">
        <v>59466</v>
      </c>
      <c r="C7910" s="14">
        <v>42387.336111111123</v>
      </c>
      <c r="D7910" s="7" t="s">
        <v>10</v>
      </c>
      <c r="E7910" s="13">
        <v>2202</v>
      </c>
      <c r="F7910" s="7" t="s">
        <v>35</v>
      </c>
      <c r="G7910" s="7" t="s">
        <v>12</v>
      </c>
      <c r="H7910" s="13">
        <v>9</v>
      </c>
      <c r="I7910" s="13" t="str">
        <f>IF(G7910="Male",VLOOKUP(H7910,'Shoe size conversion table'!$B$6:$D$22,2),VLOOKUP(H7910,'Shoe size conversion table'!$J$6:$L$22,2))</f>
        <v>39-40</v>
      </c>
      <c r="J7910" s="13">
        <f>IF(G7910="Male",VLOOKUP(H7910,'Shoe size conversion table'!$B$6:$D$22,3),VLOOKUP(H7910,'Shoe size conversion table'!$J$6:$L$22,3))</f>
        <v>7</v>
      </c>
      <c r="K7910" s="11">
        <v>199</v>
      </c>
      <c r="L7910" s="12">
        <v>0.5</v>
      </c>
      <c r="M7910" s="7">
        <f t="shared" si="370"/>
        <v>2016</v>
      </c>
      <c r="N7910" s="7">
        <f t="shared" si="371"/>
        <v>1</v>
      </c>
      <c r="O7910" s="30">
        <f t="shared" si="372"/>
        <v>99.5</v>
      </c>
    </row>
    <row r="7911" spans="2:15" x14ac:dyDescent="0.2">
      <c r="B7911" s="13">
        <v>59467</v>
      </c>
      <c r="C7911" s="14">
        <v>42387.336111111123</v>
      </c>
      <c r="D7911" s="7" t="s">
        <v>9</v>
      </c>
      <c r="E7911" s="13">
        <v>2162</v>
      </c>
      <c r="F7911" s="7" t="s">
        <v>61</v>
      </c>
      <c r="G7911" s="7" t="s">
        <v>11</v>
      </c>
      <c r="H7911" s="13">
        <v>9.5</v>
      </c>
      <c r="I7911" s="13" t="str">
        <f>IF(G7911="Male",VLOOKUP(H7911,'Shoe size conversion table'!$B$6:$D$22,2),VLOOKUP(H7911,'Shoe size conversion table'!$J$6:$L$22,2))</f>
        <v>42-43</v>
      </c>
      <c r="J7911" s="13">
        <f>IF(G7911="Male",VLOOKUP(H7911,'Shoe size conversion table'!$B$6:$D$22,3),VLOOKUP(H7911,'Shoe size conversion table'!$J$6:$L$22,3))</f>
        <v>9</v>
      </c>
      <c r="K7911" s="11">
        <v>179</v>
      </c>
      <c r="L7911" s="12">
        <v>0.3</v>
      </c>
      <c r="M7911" s="7">
        <f t="shared" si="370"/>
        <v>2016</v>
      </c>
      <c r="N7911" s="7">
        <f t="shared" si="371"/>
        <v>1</v>
      </c>
      <c r="O7911" s="30">
        <f t="shared" si="372"/>
        <v>125.3</v>
      </c>
    </row>
    <row r="7912" spans="2:15" x14ac:dyDescent="0.2">
      <c r="B7912" s="13">
        <v>59468</v>
      </c>
      <c r="C7912" s="14">
        <v>42387.546111111129</v>
      </c>
      <c r="D7912" s="7" t="s">
        <v>7</v>
      </c>
      <c r="E7912" s="13">
        <v>2233</v>
      </c>
      <c r="F7912" s="7" t="s">
        <v>49</v>
      </c>
      <c r="G7912" s="7" t="s">
        <v>11</v>
      </c>
      <c r="H7912" s="13">
        <v>8.5</v>
      </c>
      <c r="I7912" s="13" t="str">
        <f>IF(G7912="Male",VLOOKUP(H7912,'Shoe size conversion table'!$B$6:$D$22,2),VLOOKUP(H7912,'Shoe size conversion table'!$J$6:$L$22,2))</f>
        <v>41-42</v>
      </c>
      <c r="J7912" s="13">
        <f>IF(G7912="Male",VLOOKUP(H7912,'Shoe size conversion table'!$B$6:$D$22,3),VLOOKUP(H7912,'Shoe size conversion table'!$J$6:$L$22,3))</f>
        <v>8</v>
      </c>
      <c r="K7912" s="11">
        <v>179</v>
      </c>
      <c r="L7912" s="12">
        <v>0</v>
      </c>
      <c r="M7912" s="7">
        <f t="shared" si="370"/>
        <v>2016</v>
      </c>
      <c r="N7912" s="7">
        <f t="shared" si="371"/>
        <v>1</v>
      </c>
      <c r="O7912" s="30">
        <f t="shared" si="372"/>
        <v>179</v>
      </c>
    </row>
    <row r="7913" spans="2:15" x14ac:dyDescent="0.2">
      <c r="B7913" s="13">
        <v>59469</v>
      </c>
      <c r="C7913" s="14">
        <v>42387.596111111277</v>
      </c>
      <c r="D7913" s="7" t="s">
        <v>10</v>
      </c>
      <c r="E7913" s="13">
        <v>2182</v>
      </c>
      <c r="F7913" s="7" t="s">
        <v>36</v>
      </c>
      <c r="G7913" s="7" t="s">
        <v>11</v>
      </c>
      <c r="H7913" s="13">
        <v>9.5</v>
      </c>
      <c r="I7913" s="13" t="str">
        <f>IF(G7913="Male",VLOOKUP(H7913,'Shoe size conversion table'!$B$6:$D$22,2),VLOOKUP(H7913,'Shoe size conversion table'!$J$6:$L$22,2))</f>
        <v>42-43</v>
      </c>
      <c r="J7913" s="13">
        <f>IF(G7913="Male",VLOOKUP(H7913,'Shoe size conversion table'!$B$6:$D$22,3),VLOOKUP(H7913,'Shoe size conversion table'!$J$6:$L$22,3))</f>
        <v>9</v>
      </c>
      <c r="K7913" s="11">
        <v>139</v>
      </c>
      <c r="L7913" s="12">
        <v>0.5</v>
      </c>
      <c r="M7913" s="7">
        <f t="shared" si="370"/>
        <v>2016</v>
      </c>
      <c r="N7913" s="7">
        <f t="shared" si="371"/>
        <v>1</v>
      </c>
      <c r="O7913" s="30">
        <f t="shared" si="372"/>
        <v>69.5</v>
      </c>
    </row>
    <row r="7914" spans="2:15" x14ac:dyDescent="0.2">
      <c r="B7914" s="13">
        <v>59470</v>
      </c>
      <c r="C7914" s="14">
        <v>42387.606111111119</v>
      </c>
      <c r="D7914" s="7" t="s">
        <v>8</v>
      </c>
      <c r="E7914" s="13">
        <v>2208</v>
      </c>
      <c r="F7914" s="7" t="s">
        <v>40</v>
      </c>
      <c r="G7914" s="7" t="s">
        <v>11</v>
      </c>
      <c r="H7914" s="13">
        <v>10.5</v>
      </c>
      <c r="I7914" s="13" t="str">
        <f>IF(G7914="Male",VLOOKUP(H7914,'Shoe size conversion table'!$B$6:$D$22,2),VLOOKUP(H7914,'Shoe size conversion table'!$J$6:$L$22,2))</f>
        <v>43-44</v>
      </c>
      <c r="J7914" s="13">
        <f>IF(G7914="Male",VLOOKUP(H7914,'Shoe size conversion table'!$B$6:$D$22,3),VLOOKUP(H7914,'Shoe size conversion table'!$J$6:$L$22,3))</f>
        <v>10</v>
      </c>
      <c r="K7914" s="11">
        <v>199</v>
      </c>
      <c r="L7914" s="12">
        <v>0</v>
      </c>
      <c r="M7914" s="7">
        <f t="shared" si="370"/>
        <v>2016</v>
      </c>
      <c r="N7914" s="7">
        <f t="shared" si="371"/>
        <v>1</v>
      </c>
      <c r="O7914" s="30">
        <f t="shared" si="372"/>
        <v>199</v>
      </c>
    </row>
    <row r="7915" spans="2:15" x14ac:dyDescent="0.2">
      <c r="B7915" s="13">
        <v>59471</v>
      </c>
      <c r="C7915" s="14">
        <v>42387.666111111124</v>
      </c>
      <c r="D7915" s="7" t="s">
        <v>7</v>
      </c>
      <c r="E7915" s="13">
        <v>2213</v>
      </c>
      <c r="F7915" s="7" t="s">
        <v>49</v>
      </c>
      <c r="G7915" s="7" t="s">
        <v>12</v>
      </c>
      <c r="H7915" s="13">
        <v>7</v>
      </c>
      <c r="I7915" s="13" t="str">
        <f>IF(G7915="Male",VLOOKUP(H7915,'Shoe size conversion table'!$B$6:$D$22,2),VLOOKUP(H7915,'Shoe size conversion table'!$J$6:$L$22,2))</f>
        <v>37-38</v>
      </c>
      <c r="J7915" s="13">
        <f>IF(G7915="Male",VLOOKUP(H7915,'Shoe size conversion table'!$B$6:$D$22,3),VLOOKUP(H7915,'Shoe size conversion table'!$J$6:$L$22,3))</f>
        <v>5</v>
      </c>
      <c r="K7915" s="11">
        <v>189</v>
      </c>
      <c r="L7915" s="12">
        <v>0</v>
      </c>
      <c r="M7915" s="7">
        <f t="shared" si="370"/>
        <v>2016</v>
      </c>
      <c r="N7915" s="7">
        <f t="shared" si="371"/>
        <v>1</v>
      </c>
      <c r="O7915" s="30">
        <f t="shared" si="372"/>
        <v>189</v>
      </c>
    </row>
    <row r="7916" spans="2:15" x14ac:dyDescent="0.2">
      <c r="B7916" s="13">
        <v>59472</v>
      </c>
      <c r="C7916" s="14">
        <v>42387.686111111274</v>
      </c>
      <c r="D7916" s="7" t="s">
        <v>7</v>
      </c>
      <c r="E7916" s="13">
        <v>2232</v>
      </c>
      <c r="F7916" s="7" t="s">
        <v>45</v>
      </c>
      <c r="G7916" s="7" t="s">
        <v>12</v>
      </c>
      <c r="H7916" s="13">
        <v>9</v>
      </c>
      <c r="I7916" s="13" t="str">
        <f>IF(G7916="Male",VLOOKUP(H7916,'Shoe size conversion table'!$B$6:$D$22,2),VLOOKUP(H7916,'Shoe size conversion table'!$J$6:$L$22,2))</f>
        <v>39-40</v>
      </c>
      <c r="J7916" s="13">
        <f>IF(G7916="Male",VLOOKUP(H7916,'Shoe size conversion table'!$B$6:$D$22,3),VLOOKUP(H7916,'Shoe size conversion table'!$J$6:$L$22,3))</f>
        <v>7</v>
      </c>
      <c r="K7916" s="11">
        <v>179</v>
      </c>
      <c r="L7916" s="12">
        <v>0</v>
      </c>
      <c r="M7916" s="7">
        <f t="shared" si="370"/>
        <v>2016</v>
      </c>
      <c r="N7916" s="7">
        <f t="shared" si="371"/>
        <v>1</v>
      </c>
      <c r="O7916" s="30">
        <f t="shared" si="372"/>
        <v>179</v>
      </c>
    </row>
    <row r="7917" spans="2:15" x14ac:dyDescent="0.2">
      <c r="B7917" s="13">
        <v>59473</v>
      </c>
      <c r="C7917" s="14">
        <v>42387.716111111302</v>
      </c>
      <c r="D7917" s="7" t="s">
        <v>7</v>
      </c>
      <c r="E7917" s="13">
        <v>2203</v>
      </c>
      <c r="F7917" s="7" t="s">
        <v>49</v>
      </c>
      <c r="G7917" s="7" t="s">
        <v>12</v>
      </c>
      <c r="H7917" s="13">
        <v>6.5</v>
      </c>
      <c r="I7917" s="13">
        <f>IF(G7917="Male",VLOOKUP(H7917,'Shoe size conversion table'!$B$6:$D$22,2),VLOOKUP(H7917,'Shoe size conversion table'!$J$6:$L$22,2))</f>
        <v>37</v>
      </c>
      <c r="J7917" s="13">
        <f>IF(G7917="Male",VLOOKUP(H7917,'Shoe size conversion table'!$B$6:$D$22,3),VLOOKUP(H7917,'Shoe size conversion table'!$J$6:$L$22,3))</f>
        <v>4.5</v>
      </c>
      <c r="K7917" s="11">
        <v>149</v>
      </c>
      <c r="L7917" s="12">
        <v>0.5</v>
      </c>
      <c r="M7917" s="7">
        <f t="shared" si="370"/>
        <v>2016</v>
      </c>
      <c r="N7917" s="7">
        <f t="shared" si="371"/>
        <v>1</v>
      </c>
      <c r="O7917" s="30">
        <f t="shared" si="372"/>
        <v>74.5</v>
      </c>
    </row>
    <row r="7918" spans="2:15" x14ac:dyDescent="0.2">
      <c r="B7918" s="13">
        <v>59474</v>
      </c>
      <c r="C7918" s="14">
        <v>42387.776111111132</v>
      </c>
      <c r="D7918" s="7" t="s">
        <v>8</v>
      </c>
      <c r="E7918" s="13">
        <v>2156</v>
      </c>
      <c r="F7918" s="7" t="s">
        <v>40</v>
      </c>
      <c r="G7918" s="7" t="s">
        <v>11</v>
      </c>
      <c r="H7918" s="13">
        <v>8</v>
      </c>
      <c r="I7918" s="13">
        <f>IF(G7918="Male",VLOOKUP(H7918,'Shoe size conversion table'!$B$6:$D$22,2),VLOOKUP(H7918,'Shoe size conversion table'!$J$6:$L$22,2))</f>
        <v>41</v>
      </c>
      <c r="J7918" s="13">
        <f>IF(G7918="Male",VLOOKUP(H7918,'Shoe size conversion table'!$B$6:$D$22,3),VLOOKUP(H7918,'Shoe size conversion table'!$J$6:$L$22,3))</f>
        <v>7.5</v>
      </c>
      <c r="K7918" s="11">
        <v>149</v>
      </c>
      <c r="L7918" s="12">
        <v>0</v>
      </c>
      <c r="M7918" s="7">
        <f t="shared" si="370"/>
        <v>2016</v>
      </c>
      <c r="N7918" s="7">
        <f t="shared" si="371"/>
        <v>1</v>
      </c>
      <c r="O7918" s="30">
        <f t="shared" si="372"/>
        <v>149</v>
      </c>
    </row>
    <row r="7919" spans="2:15" x14ac:dyDescent="0.2">
      <c r="B7919" s="13">
        <v>59475</v>
      </c>
      <c r="C7919" s="14">
        <v>42387.796111111304</v>
      </c>
      <c r="D7919" s="7" t="s">
        <v>10</v>
      </c>
      <c r="E7919" s="13">
        <v>2153</v>
      </c>
      <c r="F7919" s="7" t="s">
        <v>35</v>
      </c>
      <c r="G7919" s="7" t="s">
        <v>11</v>
      </c>
      <c r="H7919" s="13">
        <v>15</v>
      </c>
      <c r="I7919" s="13">
        <f>IF(G7919="Male",VLOOKUP(H7919,'Shoe size conversion table'!$B$6:$D$22,2),VLOOKUP(H7919,'Shoe size conversion table'!$J$6:$L$22,2))</f>
        <v>48</v>
      </c>
      <c r="J7919" s="13">
        <f>IF(G7919="Male",VLOOKUP(H7919,'Shoe size conversion table'!$B$6:$D$22,3),VLOOKUP(H7919,'Shoe size conversion table'!$J$6:$L$22,3))</f>
        <v>14.5</v>
      </c>
      <c r="K7919" s="11">
        <v>179</v>
      </c>
      <c r="L7919" s="12">
        <v>0.1</v>
      </c>
      <c r="M7919" s="7">
        <f t="shared" si="370"/>
        <v>2016</v>
      </c>
      <c r="N7919" s="7">
        <f t="shared" si="371"/>
        <v>1</v>
      </c>
      <c r="O7919" s="30">
        <f t="shared" si="372"/>
        <v>161.1</v>
      </c>
    </row>
    <row r="7920" spans="2:15" x14ac:dyDescent="0.2">
      <c r="B7920" s="13">
        <v>59476</v>
      </c>
      <c r="C7920" s="14">
        <v>42387.916111111132</v>
      </c>
      <c r="D7920" s="7" t="s">
        <v>7</v>
      </c>
      <c r="E7920" s="13">
        <v>2152</v>
      </c>
      <c r="F7920" s="7" t="s">
        <v>49</v>
      </c>
      <c r="G7920" s="7" t="s">
        <v>11</v>
      </c>
      <c r="H7920" s="13">
        <v>12</v>
      </c>
      <c r="I7920" s="13">
        <f>IF(G7920="Male",VLOOKUP(H7920,'Shoe size conversion table'!$B$6:$D$22,2),VLOOKUP(H7920,'Shoe size conversion table'!$J$6:$L$22,2))</f>
        <v>45</v>
      </c>
      <c r="J7920" s="13">
        <f>IF(G7920="Male",VLOOKUP(H7920,'Shoe size conversion table'!$B$6:$D$22,3),VLOOKUP(H7920,'Shoe size conversion table'!$J$6:$L$22,3))</f>
        <v>11.5</v>
      </c>
      <c r="K7920" s="11">
        <v>199</v>
      </c>
      <c r="L7920" s="12">
        <v>0.3</v>
      </c>
      <c r="M7920" s="7">
        <f t="shared" si="370"/>
        <v>2016</v>
      </c>
      <c r="N7920" s="7">
        <f t="shared" si="371"/>
        <v>1</v>
      </c>
      <c r="O7920" s="30">
        <f t="shared" si="372"/>
        <v>139.29999999999998</v>
      </c>
    </row>
    <row r="7921" spans="2:15" x14ac:dyDescent="0.2">
      <c r="B7921" s="13">
        <v>59477</v>
      </c>
      <c r="C7921" s="14">
        <v>42388.076111111135</v>
      </c>
      <c r="D7921" s="7" t="s">
        <v>10</v>
      </c>
      <c r="E7921" s="13">
        <v>2181</v>
      </c>
      <c r="F7921" s="7" t="s">
        <v>34</v>
      </c>
      <c r="G7921" s="7" t="s">
        <v>11</v>
      </c>
      <c r="H7921" s="13">
        <v>10.5</v>
      </c>
      <c r="I7921" s="13" t="str">
        <f>IF(G7921="Male",VLOOKUP(H7921,'Shoe size conversion table'!$B$6:$D$22,2),VLOOKUP(H7921,'Shoe size conversion table'!$J$6:$L$22,2))</f>
        <v>43-44</v>
      </c>
      <c r="J7921" s="13">
        <f>IF(G7921="Male",VLOOKUP(H7921,'Shoe size conversion table'!$B$6:$D$22,3),VLOOKUP(H7921,'Shoe size conversion table'!$J$6:$L$22,3))</f>
        <v>10</v>
      </c>
      <c r="K7921" s="11">
        <v>149</v>
      </c>
      <c r="L7921" s="12">
        <v>0.3</v>
      </c>
      <c r="M7921" s="7">
        <f t="shared" si="370"/>
        <v>2016</v>
      </c>
      <c r="N7921" s="7">
        <f t="shared" si="371"/>
        <v>1</v>
      </c>
      <c r="O7921" s="30">
        <f t="shared" si="372"/>
        <v>104.3</v>
      </c>
    </row>
    <row r="7922" spans="2:15" x14ac:dyDescent="0.2">
      <c r="B7922" s="13">
        <v>59477</v>
      </c>
      <c r="C7922" s="14">
        <v>42388.076111111135</v>
      </c>
      <c r="D7922" s="7" t="s">
        <v>10</v>
      </c>
      <c r="E7922" s="13">
        <v>2170</v>
      </c>
      <c r="F7922" s="7" t="s">
        <v>35</v>
      </c>
      <c r="G7922" s="7" t="s">
        <v>11</v>
      </c>
      <c r="H7922" s="13">
        <v>10</v>
      </c>
      <c r="I7922" s="13">
        <f>IF(G7922="Male",VLOOKUP(H7922,'Shoe size conversion table'!$B$6:$D$22,2),VLOOKUP(H7922,'Shoe size conversion table'!$J$6:$L$22,2))</f>
        <v>43</v>
      </c>
      <c r="J7922" s="13">
        <f>IF(G7922="Male",VLOOKUP(H7922,'Shoe size conversion table'!$B$6:$D$22,3),VLOOKUP(H7922,'Shoe size conversion table'!$J$6:$L$22,3))</f>
        <v>9.5</v>
      </c>
      <c r="K7922" s="11">
        <v>199</v>
      </c>
      <c r="L7922" s="12">
        <v>0</v>
      </c>
      <c r="M7922" s="7">
        <f t="shared" si="370"/>
        <v>2016</v>
      </c>
      <c r="N7922" s="7">
        <f t="shared" si="371"/>
        <v>1</v>
      </c>
      <c r="O7922" s="30">
        <f t="shared" si="372"/>
        <v>199</v>
      </c>
    </row>
    <row r="7923" spans="2:15" x14ac:dyDescent="0.2">
      <c r="B7923" s="13">
        <v>59478</v>
      </c>
      <c r="C7923" s="14">
        <v>42388.166111111132</v>
      </c>
      <c r="D7923" s="7" t="s">
        <v>8</v>
      </c>
      <c r="E7923" s="13">
        <v>2228</v>
      </c>
      <c r="F7923" s="7" t="s">
        <v>39</v>
      </c>
      <c r="G7923" s="7" t="s">
        <v>12</v>
      </c>
      <c r="H7923" s="13">
        <v>7.5</v>
      </c>
      <c r="I7923" s="13">
        <f>IF(G7923="Male",VLOOKUP(H7923,'Shoe size conversion table'!$B$6:$D$22,2),VLOOKUP(H7923,'Shoe size conversion table'!$J$6:$L$22,2))</f>
        <v>38</v>
      </c>
      <c r="J7923" s="13">
        <f>IF(G7923="Male",VLOOKUP(H7923,'Shoe size conversion table'!$B$6:$D$22,3),VLOOKUP(H7923,'Shoe size conversion table'!$J$6:$L$22,3))</f>
        <v>5.5</v>
      </c>
      <c r="K7923" s="11">
        <v>169</v>
      </c>
      <c r="L7923" s="12">
        <v>0</v>
      </c>
      <c r="M7923" s="7">
        <f t="shared" si="370"/>
        <v>2016</v>
      </c>
      <c r="N7923" s="7">
        <f t="shared" si="371"/>
        <v>1</v>
      </c>
      <c r="O7923" s="30">
        <f t="shared" si="372"/>
        <v>169</v>
      </c>
    </row>
    <row r="7924" spans="2:15" x14ac:dyDescent="0.2">
      <c r="B7924" s="13">
        <v>59479</v>
      </c>
      <c r="C7924" s="14">
        <v>42388.336111111123</v>
      </c>
      <c r="D7924" s="7" t="s">
        <v>9</v>
      </c>
      <c r="E7924" s="13">
        <v>2162</v>
      </c>
      <c r="F7924" s="7" t="s">
        <v>61</v>
      </c>
      <c r="G7924" s="7" t="s">
        <v>11</v>
      </c>
      <c r="H7924" s="13">
        <v>9.5</v>
      </c>
      <c r="I7924" s="13" t="str">
        <f>IF(G7924="Male",VLOOKUP(H7924,'Shoe size conversion table'!$B$6:$D$22,2),VLOOKUP(H7924,'Shoe size conversion table'!$J$6:$L$22,2))</f>
        <v>42-43</v>
      </c>
      <c r="J7924" s="13">
        <f>IF(G7924="Male",VLOOKUP(H7924,'Shoe size conversion table'!$B$6:$D$22,3),VLOOKUP(H7924,'Shoe size conversion table'!$J$6:$L$22,3))</f>
        <v>9</v>
      </c>
      <c r="K7924" s="11">
        <v>179</v>
      </c>
      <c r="L7924" s="12">
        <v>0.3</v>
      </c>
      <c r="M7924" s="7">
        <f t="shared" si="370"/>
        <v>2016</v>
      </c>
      <c r="N7924" s="7">
        <f t="shared" si="371"/>
        <v>1</v>
      </c>
      <c r="O7924" s="30">
        <f t="shared" si="372"/>
        <v>125.3</v>
      </c>
    </row>
    <row r="7925" spans="2:15" x14ac:dyDescent="0.2">
      <c r="B7925" s="13">
        <v>59480</v>
      </c>
      <c r="C7925" s="14">
        <v>42388.406111111122</v>
      </c>
      <c r="D7925" s="7" t="s">
        <v>7</v>
      </c>
      <c r="E7925" s="13">
        <v>2205</v>
      </c>
      <c r="F7925" s="7" t="s">
        <v>51</v>
      </c>
      <c r="G7925" s="7" t="s">
        <v>11</v>
      </c>
      <c r="H7925" s="13">
        <v>9.5</v>
      </c>
      <c r="I7925" s="13" t="str">
        <f>IF(G7925="Male",VLOOKUP(H7925,'Shoe size conversion table'!$B$6:$D$22,2),VLOOKUP(H7925,'Shoe size conversion table'!$J$6:$L$22,2))</f>
        <v>42-43</v>
      </c>
      <c r="J7925" s="13">
        <f>IF(G7925="Male",VLOOKUP(H7925,'Shoe size conversion table'!$B$6:$D$22,3),VLOOKUP(H7925,'Shoe size conversion table'!$J$6:$L$22,3))</f>
        <v>9</v>
      </c>
      <c r="K7925" s="11">
        <v>199</v>
      </c>
      <c r="L7925" s="12">
        <v>0.3</v>
      </c>
      <c r="M7925" s="7">
        <f t="shared" si="370"/>
        <v>2016</v>
      </c>
      <c r="N7925" s="7">
        <f t="shared" si="371"/>
        <v>1</v>
      </c>
      <c r="O7925" s="30">
        <f t="shared" si="372"/>
        <v>139.29999999999998</v>
      </c>
    </row>
    <row r="7926" spans="2:15" x14ac:dyDescent="0.2">
      <c r="B7926" s="13">
        <v>59481</v>
      </c>
      <c r="C7926" s="14">
        <v>42388.436111111303</v>
      </c>
      <c r="D7926" s="7" t="s">
        <v>8</v>
      </c>
      <c r="E7926" s="13">
        <v>2227</v>
      </c>
      <c r="F7926" s="7" t="s">
        <v>38</v>
      </c>
      <c r="G7926" s="7" t="s">
        <v>12</v>
      </c>
      <c r="H7926" s="13">
        <v>7.5</v>
      </c>
      <c r="I7926" s="13">
        <f>IF(G7926="Male",VLOOKUP(H7926,'Shoe size conversion table'!$B$6:$D$22,2),VLOOKUP(H7926,'Shoe size conversion table'!$J$6:$L$22,2))</f>
        <v>38</v>
      </c>
      <c r="J7926" s="13">
        <f>IF(G7926="Male",VLOOKUP(H7926,'Shoe size conversion table'!$B$6:$D$22,3),VLOOKUP(H7926,'Shoe size conversion table'!$J$6:$L$22,3))</f>
        <v>5.5</v>
      </c>
      <c r="K7926" s="11">
        <v>149</v>
      </c>
      <c r="L7926" s="12">
        <v>0</v>
      </c>
      <c r="M7926" s="7">
        <f t="shared" si="370"/>
        <v>2016</v>
      </c>
      <c r="N7926" s="7">
        <f t="shared" si="371"/>
        <v>1</v>
      </c>
      <c r="O7926" s="30">
        <f t="shared" si="372"/>
        <v>149</v>
      </c>
    </row>
    <row r="7927" spans="2:15" x14ac:dyDescent="0.2">
      <c r="B7927" s="13">
        <v>59482</v>
      </c>
      <c r="C7927" s="14">
        <v>42388.546111111129</v>
      </c>
      <c r="D7927" s="7" t="s">
        <v>10</v>
      </c>
      <c r="E7927" s="13">
        <v>2238</v>
      </c>
      <c r="F7927" s="7" t="s">
        <v>35</v>
      </c>
      <c r="G7927" s="7" t="s">
        <v>12</v>
      </c>
      <c r="H7927" s="13">
        <v>8.5</v>
      </c>
      <c r="I7927" s="13">
        <f>IF(G7927="Male",VLOOKUP(H7927,'Shoe size conversion table'!$B$6:$D$22,2),VLOOKUP(H7927,'Shoe size conversion table'!$J$6:$L$22,2))</f>
        <v>39</v>
      </c>
      <c r="J7927" s="13">
        <f>IF(G7927="Male",VLOOKUP(H7927,'Shoe size conversion table'!$B$6:$D$22,3),VLOOKUP(H7927,'Shoe size conversion table'!$J$6:$L$22,3))</f>
        <v>6.5</v>
      </c>
      <c r="K7927" s="11">
        <v>149</v>
      </c>
      <c r="L7927" s="12">
        <v>0</v>
      </c>
      <c r="M7927" s="7">
        <f t="shared" si="370"/>
        <v>2016</v>
      </c>
      <c r="N7927" s="7">
        <f t="shared" si="371"/>
        <v>1</v>
      </c>
      <c r="O7927" s="30">
        <f t="shared" si="372"/>
        <v>149</v>
      </c>
    </row>
    <row r="7928" spans="2:15" x14ac:dyDescent="0.2">
      <c r="B7928" s="13">
        <v>59483</v>
      </c>
      <c r="C7928" s="14">
        <v>42388.596111111277</v>
      </c>
      <c r="D7928" s="7" t="s">
        <v>10</v>
      </c>
      <c r="E7928" s="13">
        <v>2199</v>
      </c>
      <c r="F7928" s="7" t="s">
        <v>34</v>
      </c>
      <c r="G7928" s="7" t="s">
        <v>11</v>
      </c>
      <c r="H7928" s="13">
        <v>11.5</v>
      </c>
      <c r="I7928" s="13" t="str">
        <f>IF(G7928="Male",VLOOKUP(H7928,'Shoe size conversion table'!$B$6:$D$22,2),VLOOKUP(H7928,'Shoe size conversion table'!$J$6:$L$22,2))</f>
        <v>44-45</v>
      </c>
      <c r="J7928" s="13">
        <f>IF(G7928="Male",VLOOKUP(H7928,'Shoe size conversion table'!$B$6:$D$22,3),VLOOKUP(H7928,'Shoe size conversion table'!$J$6:$L$22,3))</f>
        <v>11</v>
      </c>
      <c r="K7928" s="11">
        <v>129</v>
      </c>
      <c r="L7928" s="12">
        <v>0.1</v>
      </c>
      <c r="M7928" s="7">
        <f t="shared" si="370"/>
        <v>2016</v>
      </c>
      <c r="N7928" s="7">
        <f t="shared" si="371"/>
        <v>1</v>
      </c>
      <c r="O7928" s="30">
        <f t="shared" si="372"/>
        <v>116.10000000000001</v>
      </c>
    </row>
    <row r="7929" spans="2:15" x14ac:dyDescent="0.2">
      <c r="B7929" s="13">
        <v>59483</v>
      </c>
      <c r="C7929" s="14">
        <v>42388.596111111277</v>
      </c>
      <c r="D7929" s="7" t="s">
        <v>10</v>
      </c>
      <c r="E7929" s="13">
        <v>2212</v>
      </c>
      <c r="F7929" s="7" t="s">
        <v>36</v>
      </c>
      <c r="G7929" s="7" t="s">
        <v>11</v>
      </c>
      <c r="H7929" s="13">
        <v>10</v>
      </c>
      <c r="I7929" s="13">
        <f>IF(G7929="Male",VLOOKUP(H7929,'Shoe size conversion table'!$B$6:$D$22,2),VLOOKUP(H7929,'Shoe size conversion table'!$J$6:$L$22,2))</f>
        <v>43</v>
      </c>
      <c r="J7929" s="13">
        <f>IF(G7929="Male",VLOOKUP(H7929,'Shoe size conversion table'!$B$6:$D$22,3),VLOOKUP(H7929,'Shoe size conversion table'!$J$6:$L$22,3))</f>
        <v>9.5</v>
      </c>
      <c r="K7929" s="11">
        <v>159</v>
      </c>
      <c r="L7929" s="12">
        <v>0</v>
      </c>
      <c r="M7929" s="7">
        <f t="shared" si="370"/>
        <v>2016</v>
      </c>
      <c r="N7929" s="7">
        <f t="shared" si="371"/>
        <v>1</v>
      </c>
      <c r="O7929" s="30">
        <f t="shared" si="372"/>
        <v>159</v>
      </c>
    </row>
    <row r="7930" spans="2:15" x14ac:dyDescent="0.2">
      <c r="B7930" s="13">
        <v>59484</v>
      </c>
      <c r="C7930" s="14">
        <v>42388.65611111113</v>
      </c>
      <c r="D7930" s="7" t="s">
        <v>10</v>
      </c>
      <c r="E7930" s="13">
        <v>2207</v>
      </c>
      <c r="F7930" s="7" t="s">
        <v>34</v>
      </c>
      <c r="G7930" s="7" t="s">
        <v>12</v>
      </c>
      <c r="H7930" s="13">
        <v>6.5</v>
      </c>
      <c r="I7930" s="13">
        <f>IF(G7930="Male",VLOOKUP(H7930,'Shoe size conversion table'!$B$6:$D$22,2),VLOOKUP(H7930,'Shoe size conversion table'!$J$6:$L$22,2))</f>
        <v>37</v>
      </c>
      <c r="J7930" s="13">
        <f>IF(G7930="Male",VLOOKUP(H7930,'Shoe size conversion table'!$B$6:$D$22,3),VLOOKUP(H7930,'Shoe size conversion table'!$J$6:$L$22,3))</f>
        <v>4.5</v>
      </c>
      <c r="K7930" s="11">
        <v>149</v>
      </c>
      <c r="L7930" s="12">
        <v>0</v>
      </c>
      <c r="M7930" s="7">
        <f t="shared" si="370"/>
        <v>2016</v>
      </c>
      <c r="N7930" s="7">
        <f t="shared" si="371"/>
        <v>1</v>
      </c>
      <c r="O7930" s="30">
        <f t="shared" si="372"/>
        <v>149</v>
      </c>
    </row>
    <row r="7931" spans="2:15" x14ac:dyDescent="0.2">
      <c r="B7931" s="13">
        <v>59485</v>
      </c>
      <c r="C7931" s="14">
        <v>42388.666111111124</v>
      </c>
      <c r="D7931" s="7" t="s">
        <v>8</v>
      </c>
      <c r="E7931" s="13">
        <v>2214</v>
      </c>
      <c r="F7931" s="7" t="s">
        <v>38</v>
      </c>
      <c r="G7931" s="7" t="s">
        <v>11</v>
      </c>
      <c r="H7931" s="13">
        <v>10.5</v>
      </c>
      <c r="I7931" s="13" t="str">
        <f>IF(G7931="Male",VLOOKUP(H7931,'Shoe size conversion table'!$B$6:$D$22,2),VLOOKUP(H7931,'Shoe size conversion table'!$J$6:$L$22,2))</f>
        <v>43-44</v>
      </c>
      <c r="J7931" s="13">
        <f>IF(G7931="Male",VLOOKUP(H7931,'Shoe size conversion table'!$B$6:$D$22,3),VLOOKUP(H7931,'Shoe size conversion table'!$J$6:$L$22,3))</f>
        <v>10</v>
      </c>
      <c r="K7931" s="11">
        <v>139</v>
      </c>
      <c r="L7931" s="12">
        <v>0</v>
      </c>
      <c r="M7931" s="7">
        <f t="shared" si="370"/>
        <v>2016</v>
      </c>
      <c r="N7931" s="7">
        <f t="shared" si="371"/>
        <v>1</v>
      </c>
      <c r="O7931" s="30">
        <f t="shared" si="372"/>
        <v>139</v>
      </c>
    </row>
    <row r="7932" spans="2:15" x14ac:dyDescent="0.2">
      <c r="B7932" s="13">
        <v>59486</v>
      </c>
      <c r="C7932" s="14">
        <v>42388.696111111269</v>
      </c>
      <c r="D7932" s="7" t="s">
        <v>10</v>
      </c>
      <c r="E7932" s="13">
        <v>2202</v>
      </c>
      <c r="F7932" s="7" t="s">
        <v>34</v>
      </c>
      <c r="G7932" s="7" t="s">
        <v>11</v>
      </c>
      <c r="H7932" s="13">
        <v>10.5</v>
      </c>
      <c r="I7932" s="13" t="str">
        <f>IF(G7932="Male",VLOOKUP(H7932,'Shoe size conversion table'!$B$6:$D$22,2),VLOOKUP(H7932,'Shoe size conversion table'!$J$6:$L$22,2))</f>
        <v>43-44</v>
      </c>
      <c r="J7932" s="13">
        <f>IF(G7932="Male",VLOOKUP(H7932,'Shoe size conversion table'!$B$6:$D$22,3),VLOOKUP(H7932,'Shoe size conversion table'!$J$6:$L$22,3))</f>
        <v>10</v>
      </c>
      <c r="K7932" s="11">
        <v>179</v>
      </c>
      <c r="L7932" s="12">
        <v>0.1</v>
      </c>
      <c r="M7932" s="7">
        <f t="shared" si="370"/>
        <v>2016</v>
      </c>
      <c r="N7932" s="7">
        <f t="shared" si="371"/>
        <v>1</v>
      </c>
      <c r="O7932" s="30">
        <f t="shared" si="372"/>
        <v>161.1</v>
      </c>
    </row>
    <row r="7933" spans="2:15" x14ac:dyDescent="0.2">
      <c r="B7933" s="13">
        <v>59487</v>
      </c>
      <c r="C7933" s="14">
        <v>42388.776111111132</v>
      </c>
      <c r="D7933" s="7" t="s">
        <v>8</v>
      </c>
      <c r="E7933" s="13">
        <v>2213</v>
      </c>
      <c r="F7933" s="7" t="s">
        <v>38</v>
      </c>
      <c r="G7933" s="7" t="s">
        <v>11</v>
      </c>
      <c r="H7933" s="13">
        <v>14</v>
      </c>
      <c r="I7933" s="13">
        <f>IF(G7933="Male",VLOOKUP(H7933,'Shoe size conversion table'!$B$6:$D$22,2),VLOOKUP(H7933,'Shoe size conversion table'!$J$6:$L$22,2))</f>
        <v>47</v>
      </c>
      <c r="J7933" s="13">
        <f>IF(G7933="Male",VLOOKUP(H7933,'Shoe size conversion table'!$B$6:$D$22,3),VLOOKUP(H7933,'Shoe size conversion table'!$J$6:$L$22,3))</f>
        <v>13.5</v>
      </c>
      <c r="K7933" s="11">
        <v>189</v>
      </c>
      <c r="L7933" s="12">
        <v>0</v>
      </c>
      <c r="M7933" s="7">
        <f t="shared" si="370"/>
        <v>2016</v>
      </c>
      <c r="N7933" s="7">
        <f t="shared" si="371"/>
        <v>1</v>
      </c>
      <c r="O7933" s="30">
        <f t="shared" si="372"/>
        <v>189</v>
      </c>
    </row>
    <row r="7934" spans="2:15" x14ac:dyDescent="0.2">
      <c r="B7934" s="13">
        <v>59488</v>
      </c>
      <c r="C7934" s="14">
        <v>42388.796111111304</v>
      </c>
      <c r="D7934" s="7" t="s">
        <v>7</v>
      </c>
      <c r="E7934" s="13">
        <v>2224</v>
      </c>
      <c r="F7934" s="7" t="s">
        <v>56</v>
      </c>
      <c r="G7934" s="7" t="s">
        <v>12</v>
      </c>
      <c r="H7934" s="13">
        <v>8</v>
      </c>
      <c r="I7934" s="13" t="str">
        <f>IF(G7934="Male",VLOOKUP(H7934,'Shoe size conversion table'!$B$6:$D$22,2),VLOOKUP(H7934,'Shoe size conversion table'!$J$6:$L$22,2))</f>
        <v>38-39</v>
      </c>
      <c r="J7934" s="13">
        <f>IF(G7934="Male",VLOOKUP(H7934,'Shoe size conversion table'!$B$6:$D$22,3),VLOOKUP(H7934,'Shoe size conversion table'!$J$6:$L$22,3))</f>
        <v>6</v>
      </c>
      <c r="K7934" s="11">
        <v>129</v>
      </c>
      <c r="L7934" s="12">
        <v>0.1</v>
      </c>
      <c r="M7934" s="7">
        <f t="shared" si="370"/>
        <v>2016</v>
      </c>
      <c r="N7934" s="7">
        <f t="shared" si="371"/>
        <v>1</v>
      </c>
      <c r="O7934" s="30">
        <f t="shared" si="372"/>
        <v>116.10000000000001</v>
      </c>
    </row>
    <row r="7935" spans="2:15" x14ac:dyDescent="0.2">
      <c r="B7935" s="13">
        <v>59489</v>
      </c>
      <c r="C7935" s="14">
        <v>42388.856111111301</v>
      </c>
      <c r="D7935" s="7" t="s">
        <v>10</v>
      </c>
      <c r="E7935" s="13">
        <v>2207</v>
      </c>
      <c r="F7935" s="7" t="s">
        <v>35</v>
      </c>
      <c r="G7935" s="7" t="s">
        <v>11</v>
      </c>
      <c r="H7935" s="13">
        <v>9.5</v>
      </c>
      <c r="I7935" s="13" t="str">
        <f>IF(G7935="Male",VLOOKUP(H7935,'Shoe size conversion table'!$B$6:$D$22,2),VLOOKUP(H7935,'Shoe size conversion table'!$J$6:$L$22,2))</f>
        <v>42-43</v>
      </c>
      <c r="J7935" s="13">
        <f>IF(G7935="Male",VLOOKUP(H7935,'Shoe size conversion table'!$B$6:$D$22,3),VLOOKUP(H7935,'Shoe size conversion table'!$J$6:$L$22,3))</f>
        <v>9</v>
      </c>
      <c r="K7935" s="11">
        <v>179</v>
      </c>
      <c r="L7935" s="12">
        <v>0.5</v>
      </c>
      <c r="M7935" s="7">
        <f t="shared" si="370"/>
        <v>2016</v>
      </c>
      <c r="N7935" s="7">
        <f t="shared" si="371"/>
        <v>1</v>
      </c>
      <c r="O7935" s="30">
        <f t="shared" si="372"/>
        <v>89.5</v>
      </c>
    </row>
    <row r="7936" spans="2:15" x14ac:dyDescent="0.2">
      <c r="B7936" s="13">
        <v>59490</v>
      </c>
      <c r="C7936" s="14">
        <v>42388.966111111127</v>
      </c>
      <c r="D7936" s="7" t="s">
        <v>7</v>
      </c>
      <c r="E7936" s="13">
        <v>2189</v>
      </c>
      <c r="F7936" s="7" t="s">
        <v>48</v>
      </c>
      <c r="G7936" s="7" t="s">
        <v>11</v>
      </c>
      <c r="H7936" s="13">
        <v>11</v>
      </c>
      <c r="I7936" s="13">
        <f>IF(G7936="Male",VLOOKUP(H7936,'Shoe size conversion table'!$B$6:$D$22,2),VLOOKUP(H7936,'Shoe size conversion table'!$J$6:$L$22,2))</f>
        <v>44</v>
      </c>
      <c r="J7936" s="13">
        <f>IF(G7936="Male",VLOOKUP(H7936,'Shoe size conversion table'!$B$6:$D$22,3),VLOOKUP(H7936,'Shoe size conversion table'!$J$6:$L$22,3))</f>
        <v>10.5</v>
      </c>
      <c r="K7936" s="11">
        <v>169</v>
      </c>
      <c r="L7936" s="12">
        <v>0</v>
      </c>
      <c r="M7936" s="7">
        <f t="shared" si="370"/>
        <v>2016</v>
      </c>
      <c r="N7936" s="7">
        <f t="shared" si="371"/>
        <v>1</v>
      </c>
      <c r="O7936" s="30">
        <f t="shared" si="372"/>
        <v>169</v>
      </c>
    </row>
    <row r="7937" spans="2:15" x14ac:dyDescent="0.2">
      <c r="B7937" s="13">
        <v>59491</v>
      </c>
      <c r="C7937" s="14">
        <v>42389.03611111112</v>
      </c>
      <c r="D7937" s="7" t="s">
        <v>9</v>
      </c>
      <c r="E7937" s="13">
        <v>2187</v>
      </c>
      <c r="F7937" s="7" t="s">
        <v>60</v>
      </c>
      <c r="G7937" s="7" t="s">
        <v>11</v>
      </c>
      <c r="H7937" s="13">
        <v>10</v>
      </c>
      <c r="I7937" s="13">
        <f>IF(G7937="Male",VLOOKUP(H7937,'Shoe size conversion table'!$B$6:$D$22,2),VLOOKUP(H7937,'Shoe size conversion table'!$J$6:$L$22,2))</f>
        <v>43</v>
      </c>
      <c r="J7937" s="13">
        <f>IF(G7937="Male",VLOOKUP(H7937,'Shoe size conversion table'!$B$6:$D$22,3),VLOOKUP(H7937,'Shoe size conversion table'!$J$6:$L$22,3))</f>
        <v>9.5</v>
      </c>
      <c r="K7937" s="11">
        <v>189</v>
      </c>
      <c r="L7937" s="12">
        <v>0.5</v>
      </c>
      <c r="M7937" s="7">
        <f t="shared" si="370"/>
        <v>2016</v>
      </c>
      <c r="N7937" s="7">
        <f t="shared" si="371"/>
        <v>1</v>
      </c>
      <c r="O7937" s="30">
        <f t="shared" si="372"/>
        <v>94.5</v>
      </c>
    </row>
    <row r="7938" spans="2:15" x14ac:dyDescent="0.2">
      <c r="B7938" s="13">
        <v>59492</v>
      </c>
      <c r="C7938" s="14">
        <v>42389.166111111124</v>
      </c>
      <c r="D7938" s="7" t="s">
        <v>10</v>
      </c>
      <c r="E7938" s="13">
        <v>2230</v>
      </c>
      <c r="F7938" s="7" t="s">
        <v>35</v>
      </c>
      <c r="G7938" s="7" t="s">
        <v>11</v>
      </c>
      <c r="H7938" s="13">
        <v>10.5</v>
      </c>
      <c r="I7938" s="13" t="str">
        <f>IF(G7938="Male",VLOOKUP(H7938,'Shoe size conversion table'!$B$6:$D$22,2),VLOOKUP(H7938,'Shoe size conversion table'!$J$6:$L$22,2))</f>
        <v>43-44</v>
      </c>
      <c r="J7938" s="13">
        <f>IF(G7938="Male",VLOOKUP(H7938,'Shoe size conversion table'!$B$6:$D$22,3),VLOOKUP(H7938,'Shoe size conversion table'!$J$6:$L$22,3))</f>
        <v>10</v>
      </c>
      <c r="K7938" s="11">
        <v>199</v>
      </c>
      <c r="L7938" s="12">
        <v>0.5</v>
      </c>
      <c r="M7938" s="7">
        <f t="shared" si="370"/>
        <v>2016</v>
      </c>
      <c r="N7938" s="7">
        <f t="shared" si="371"/>
        <v>1</v>
      </c>
      <c r="O7938" s="30">
        <f t="shared" si="372"/>
        <v>99.5</v>
      </c>
    </row>
    <row r="7939" spans="2:15" x14ac:dyDescent="0.2">
      <c r="B7939" s="13">
        <v>59493</v>
      </c>
      <c r="C7939" s="14">
        <v>42389.166111111132</v>
      </c>
      <c r="D7939" s="7" t="s">
        <v>8</v>
      </c>
      <c r="E7939" s="13">
        <v>2231</v>
      </c>
      <c r="F7939" s="7" t="s">
        <v>42</v>
      </c>
      <c r="G7939" s="7" t="s">
        <v>11</v>
      </c>
      <c r="H7939" s="13">
        <v>10.5</v>
      </c>
      <c r="I7939" s="13" t="str">
        <f>IF(G7939="Male",VLOOKUP(H7939,'Shoe size conversion table'!$B$6:$D$22,2),VLOOKUP(H7939,'Shoe size conversion table'!$J$6:$L$22,2))</f>
        <v>43-44</v>
      </c>
      <c r="J7939" s="13">
        <f>IF(G7939="Male",VLOOKUP(H7939,'Shoe size conversion table'!$B$6:$D$22,3),VLOOKUP(H7939,'Shoe size conversion table'!$J$6:$L$22,3))</f>
        <v>10</v>
      </c>
      <c r="K7939" s="11">
        <v>179</v>
      </c>
      <c r="L7939" s="12">
        <v>0</v>
      </c>
      <c r="M7939" s="7">
        <f t="shared" si="370"/>
        <v>2016</v>
      </c>
      <c r="N7939" s="7">
        <f t="shared" si="371"/>
        <v>1</v>
      </c>
      <c r="O7939" s="30">
        <f t="shared" si="372"/>
        <v>179</v>
      </c>
    </row>
    <row r="7940" spans="2:15" x14ac:dyDescent="0.2">
      <c r="B7940" s="13">
        <v>59494</v>
      </c>
      <c r="C7940" s="14">
        <v>42389.206111111271</v>
      </c>
      <c r="D7940" s="7" t="s">
        <v>7</v>
      </c>
      <c r="E7940" s="13">
        <v>2194</v>
      </c>
      <c r="F7940" s="7" t="s">
        <v>48</v>
      </c>
      <c r="G7940" s="7" t="s">
        <v>11</v>
      </c>
      <c r="H7940" s="13">
        <v>9</v>
      </c>
      <c r="I7940" s="13">
        <f>IF(G7940="Male",VLOOKUP(H7940,'Shoe size conversion table'!$B$6:$D$22,2),VLOOKUP(H7940,'Shoe size conversion table'!$J$6:$L$22,2))</f>
        <v>42</v>
      </c>
      <c r="J7940" s="13">
        <f>IF(G7940="Male",VLOOKUP(H7940,'Shoe size conversion table'!$B$6:$D$22,3),VLOOKUP(H7940,'Shoe size conversion table'!$J$6:$L$22,3))</f>
        <v>8.5</v>
      </c>
      <c r="K7940" s="11">
        <v>169</v>
      </c>
      <c r="L7940" s="12">
        <v>0</v>
      </c>
      <c r="M7940" s="7">
        <f t="shared" si="370"/>
        <v>2016</v>
      </c>
      <c r="N7940" s="7">
        <f t="shared" si="371"/>
        <v>1</v>
      </c>
      <c r="O7940" s="30">
        <f t="shared" si="372"/>
        <v>169</v>
      </c>
    </row>
    <row r="7941" spans="2:15" x14ac:dyDescent="0.2">
      <c r="B7941" s="13">
        <v>59495</v>
      </c>
      <c r="C7941" s="14">
        <v>42389.21611111112</v>
      </c>
      <c r="D7941" s="7" t="s">
        <v>7</v>
      </c>
      <c r="E7941" s="13">
        <v>2183</v>
      </c>
      <c r="F7941" s="7" t="s">
        <v>51</v>
      </c>
      <c r="G7941" s="7" t="s">
        <v>11</v>
      </c>
      <c r="H7941" s="13">
        <v>10</v>
      </c>
      <c r="I7941" s="13">
        <f>IF(G7941="Male",VLOOKUP(H7941,'Shoe size conversion table'!$B$6:$D$22,2),VLOOKUP(H7941,'Shoe size conversion table'!$J$6:$L$22,2))</f>
        <v>43</v>
      </c>
      <c r="J7941" s="13">
        <f>IF(G7941="Male",VLOOKUP(H7941,'Shoe size conversion table'!$B$6:$D$22,3),VLOOKUP(H7941,'Shoe size conversion table'!$J$6:$L$22,3))</f>
        <v>9.5</v>
      </c>
      <c r="K7941" s="11">
        <v>139</v>
      </c>
      <c r="L7941" s="12">
        <v>0.2</v>
      </c>
      <c r="M7941" s="7">
        <f t="shared" ref="M7941:M8004" si="373">YEAR(C7941)</f>
        <v>2016</v>
      </c>
      <c r="N7941" s="7">
        <f t="shared" si="371"/>
        <v>1</v>
      </c>
      <c r="O7941" s="30">
        <f t="shared" si="372"/>
        <v>111.2</v>
      </c>
    </row>
    <row r="7942" spans="2:15" x14ac:dyDescent="0.2">
      <c r="B7942" s="13">
        <v>59496</v>
      </c>
      <c r="C7942" s="14">
        <v>42389.256111111121</v>
      </c>
      <c r="D7942" s="7" t="s">
        <v>7</v>
      </c>
      <c r="E7942" s="13">
        <v>2158</v>
      </c>
      <c r="F7942" s="7" t="s">
        <v>51</v>
      </c>
      <c r="G7942" s="7" t="s">
        <v>11</v>
      </c>
      <c r="H7942" s="13">
        <v>10</v>
      </c>
      <c r="I7942" s="13">
        <f>IF(G7942="Male",VLOOKUP(H7942,'Shoe size conversion table'!$B$6:$D$22,2),VLOOKUP(H7942,'Shoe size conversion table'!$J$6:$L$22,2))</f>
        <v>43</v>
      </c>
      <c r="J7942" s="13">
        <f>IF(G7942="Male",VLOOKUP(H7942,'Shoe size conversion table'!$B$6:$D$22,3),VLOOKUP(H7942,'Shoe size conversion table'!$J$6:$L$22,3))</f>
        <v>9.5</v>
      </c>
      <c r="K7942" s="11">
        <v>129</v>
      </c>
      <c r="L7942" s="12">
        <v>0.1</v>
      </c>
      <c r="M7942" s="7">
        <f t="shared" si="373"/>
        <v>2016</v>
      </c>
      <c r="N7942" s="7">
        <f t="shared" ref="N7942:N8005" si="374">MONTH(C7942:C22909)</f>
        <v>1</v>
      </c>
      <c r="O7942" s="30">
        <f t="shared" ref="O7942:O8005" si="375">K7942*(1-L7942)</f>
        <v>116.10000000000001</v>
      </c>
    </row>
    <row r="7943" spans="2:15" x14ac:dyDescent="0.2">
      <c r="B7943" s="13">
        <v>59497</v>
      </c>
      <c r="C7943" s="14">
        <v>42389.3161111113</v>
      </c>
      <c r="D7943" s="7" t="s">
        <v>8</v>
      </c>
      <c r="E7943" s="13">
        <v>2235</v>
      </c>
      <c r="F7943" s="7" t="s">
        <v>38</v>
      </c>
      <c r="G7943" s="7" t="s">
        <v>11</v>
      </c>
      <c r="H7943" s="13">
        <v>9.5</v>
      </c>
      <c r="I7943" s="13" t="str">
        <f>IF(G7943="Male",VLOOKUP(H7943,'Shoe size conversion table'!$B$6:$D$22,2),VLOOKUP(H7943,'Shoe size conversion table'!$J$6:$L$22,2))</f>
        <v>42-43</v>
      </c>
      <c r="J7943" s="13">
        <f>IF(G7943="Male",VLOOKUP(H7943,'Shoe size conversion table'!$B$6:$D$22,3),VLOOKUP(H7943,'Shoe size conversion table'!$J$6:$L$22,3))</f>
        <v>9</v>
      </c>
      <c r="K7943" s="11">
        <v>199</v>
      </c>
      <c r="L7943" s="12">
        <v>0</v>
      </c>
      <c r="M7943" s="7">
        <f t="shared" si="373"/>
        <v>2016</v>
      </c>
      <c r="N7943" s="7">
        <f t="shared" si="374"/>
        <v>1</v>
      </c>
      <c r="O7943" s="30">
        <f t="shared" si="375"/>
        <v>199</v>
      </c>
    </row>
    <row r="7944" spans="2:15" x14ac:dyDescent="0.2">
      <c r="B7944" s="13">
        <v>59498</v>
      </c>
      <c r="C7944" s="14">
        <v>42389.336111111123</v>
      </c>
      <c r="D7944" s="7" t="s">
        <v>9</v>
      </c>
      <c r="E7944" s="13">
        <v>2188</v>
      </c>
      <c r="F7944" s="7" t="s">
        <v>58</v>
      </c>
      <c r="G7944" s="7" t="s">
        <v>11</v>
      </c>
      <c r="H7944" s="13">
        <v>10</v>
      </c>
      <c r="I7944" s="13">
        <f>IF(G7944="Male",VLOOKUP(H7944,'Shoe size conversion table'!$B$6:$D$22,2),VLOOKUP(H7944,'Shoe size conversion table'!$J$6:$L$22,2))</f>
        <v>43</v>
      </c>
      <c r="J7944" s="13">
        <f>IF(G7944="Male",VLOOKUP(H7944,'Shoe size conversion table'!$B$6:$D$22,3),VLOOKUP(H7944,'Shoe size conversion table'!$J$6:$L$22,3))</f>
        <v>9.5</v>
      </c>
      <c r="K7944" s="11">
        <v>139</v>
      </c>
      <c r="L7944" s="12">
        <v>0</v>
      </c>
      <c r="M7944" s="7">
        <f t="shared" si="373"/>
        <v>2016</v>
      </c>
      <c r="N7944" s="7">
        <f t="shared" si="374"/>
        <v>1</v>
      </c>
      <c r="O7944" s="30">
        <f t="shared" si="375"/>
        <v>139</v>
      </c>
    </row>
    <row r="7945" spans="2:15" x14ac:dyDescent="0.2">
      <c r="B7945" s="13">
        <v>59499</v>
      </c>
      <c r="C7945" s="14">
        <v>42389.436111111267</v>
      </c>
      <c r="D7945" s="7" t="s">
        <v>8</v>
      </c>
      <c r="E7945" s="13">
        <v>2207</v>
      </c>
      <c r="F7945" s="7" t="s">
        <v>38</v>
      </c>
      <c r="G7945" s="7" t="s">
        <v>12</v>
      </c>
      <c r="H7945" s="13">
        <v>9</v>
      </c>
      <c r="I7945" s="13" t="str">
        <f>IF(G7945="Male",VLOOKUP(H7945,'Shoe size conversion table'!$B$6:$D$22,2),VLOOKUP(H7945,'Shoe size conversion table'!$J$6:$L$22,2))</f>
        <v>39-40</v>
      </c>
      <c r="J7945" s="13">
        <f>IF(G7945="Male",VLOOKUP(H7945,'Shoe size conversion table'!$B$6:$D$22,3),VLOOKUP(H7945,'Shoe size conversion table'!$J$6:$L$22,3))</f>
        <v>7</v>
      </c>
      <c r="K7945" s="11">
        <v>189</v>
      </c>
      <c r="L7945" s="12">
        <v>0</v>
      </c>
      <c r="M7945" s="7">
        <f t="shared" si="373"/>
        <v>2016</v>
      </c>
      <c r="N7945" s="7">
        <f t="shared" si="374"/>
        <v>1</v>
      </c>
      <c r="O7945" s="30">
        <f t="shared" si="375"/>
        <v>189</v>
      </c>
    </row>
    <row r="7946" spans="2:15" x14ac:dyDescent="0.2">
      <c r="B7946" s="13">
        <v>59500</v>
      </c>
      <c r="C7946" s="14">
        <v>42389.546111111129</v>
      </c>
      <c r="D7946" s="7" t="s">
        <v>10</v>
      </c>
      <c r="E7946" s="13">
        <v>2173</v>
      </c>
      <c r="F7946" s="7" t="s">
        <v>34</v>
      </c>
      <c r="G7946" s="7" t="s">
        <v>12</v>
      </c>
      <c r="H7946" s="13">
        <v>8.5</v>
      </c>
      <c r="I7946" s="13">
        <f>IF(G7946="Male",VLOOKUP(H7946,'Shoe size conversion table'!$B$6:$D$22,2),VLOOKUP(H7946,'Shoe size conversion table'!$J$6:$L$22,2))</f>
        <v>39</v>
      </c>
      <c r="J7946" s="13">
        <f>IF(G7946="Male",VLOOKUP(H7946,'Shoe size conversion table'!$B$6:$D$22,3),VLOOKUP(H7946,'Shoe size conversion table'!$J$6:$L$22,3))</f>
        <v>6.5</v>
      </c>
      <c r="K7946" s="11">
        <v>149</v>
      </c>
      <c r="L7946" s="12">
        <v>0.2</v>
      </c>
      <c r="M7946" s="7">
        <f t="shared" si="373"/>
        <v>2016</v>
      </c>
      <c r="N7946" s="7">
        <f t="shared" si="374"/>
        <v>1</v>
      </c>
      <c r="O7946" s="30">
        <f t="shared" si="375"/>
        <v>119.2</v>
      </c>
    </row>
    <row r="7947" spans="2:15" x14ac:dyDescent="0.2">
      <c r="B7947" s="13">
        <v>59501</v>
      </c>
      <c r="C7947" s="14">
        <v>42389.646111111266</v>
      </c>
      <c r="D7947" s="7" t="s">
        <v>7</v>
      </c>
      <c r="E7947" s="13">
        <v>2189</v>
      </c>
      <c r="F7947" s="7" t="s">
        <v>50</v>
      </c>
      <c r="G7947" s="7" t="s">
        <v>11</v>
      </c>
      <c r="H7947" s="13">
        <v>10</v>
      </c>
      <c r="I7947" s="13">
        <f>IF(G7947="Male",VLOOKUP(H7947,'Shoe size conversion table'!$B$6:$D$22,2),VLOOKUP(H7947,'Shoe size conversion table'!$J$6:$L$22,2))</f>
        <v>43</v>
      </c>
      <c r="J7947" s="13">
        <f>IF(G7947="Male",VLOOKUP(H7947,'Shoe size conversion table'!$B$6:$D$22,3),VLOOKUP(H7947,'Shoe size conversion table'!$J$6:$L$22,3))</f>
        <v>9.5</v>
      </c>
      <c r="K7947" s="11">
        <v>129</v>
      </c>
      <c r="L7947" s="12">
        <v>0</v>
      </c>
      <c r="M7947" s="7">
        <f t="shared" si="373"/>
        <v>2016</v>
      </c>
      <c r="N7947" s="7">
        <f t="shared" si="374"/>
        <v>1</v>
      </c>
      <c r="O7947" s="30">
        <f t="shared" si="375"/>
        <v>129</v>
      </c>
    </row>
    <row r="7948" spans="2:15" x14ac:dyDescent="0.2">
      <c r="B7948" s="13">
        <v>59502</v>
      </c>
      <c r="C7948" s="14">
        <v>42389.65611111113</v>
      </c>
      <c r="D7948" s="7" t="s">
        <v>8</v>
      </c>
      <c r="E7948" s="13">
        <v>2217</v>
      </c>
      <c r="F7948" s="7" t="s">
        <v>39</v>
      </c>
      <c r="G7948" s="7" t="s">
        <v>11</v>
      </c>
      <c r="H7948" s="13">
        <v>9</v>
      </c>
      <c r="I7948" s="13">
        <f>IF(G7948="Male",VLOOKUP(H7948,'Shoe size conversion table'!$B$6:$D$22,2),VLOOKUP(H7948,'Shoe size conversion table'!$J$6:$L$22,2))</f>
        <v>42</v>
      </c>
      <c r="J7948" s="13">
        <f>IF(G7948="Male",VLOOKUP(H7948,'Shoe size conversion table'!$B$6:$D$22,3),VLOOKUP(H7948,'Shoe size conversion table'!$J$6:$L$22,3))</f>
        <v>8.5</v>
      </c>
      <c r="K7948" s="11">
        <v>199</v>
      </c>
      <c r="L7948" s="12">
        <v>0</v>
      </c>
      <c r="M7948" s="7">
        <f t="shared" si="373"/>
        <v>2016</v>
      </c>
      <c r="N7948" s="7">
        <f t="shared" si="374"/>
        <v>1</v>
      </c>
      <c r="O7948" s="30">
        <f t="shared" si="375"/>
        <v>199</v>
      </c>
    </row>
    <row r="7949" spans="2:15" x14ac:dyDescent="0.2">
      <c r="B7949" s="13">
        <v>59503</v>
      </c>
      <c r="C7949" s="14">
        <v>42389.676111111126</v>
      </c>
      <c r="D7949" s="7" t="s">
        <v>10</v>
      </c>
      <c r="E7949" s="13">
        <v>2237</v>
      </c>
      <c r="F7949" s="7" t="s">
        <v>35</v>
      </c>
      <c r="G7949" s="7" t="s">
        <v>12</v>
      </c>
      <c r="H7949" s="13">
        <v>8</v>
      </c>
      <c r="I7949" s="13" t="str">
        <f>IF(G7949="Male",VLOOKUP(H7949,'Shoe size conversion table'!$B$6:$D$22,2),VLOOKUP(H7949,'Shoe size conversion table'!$J$6:$L$22,2))</f>
        <v>38-39</v>
      </c>
      <c r="J7949" s="13">
        <f>IF(G7949="Male",VLOOKUP(H7949,'Shoe size conversion table'!$B$6:$D$22,3),VLOOKUP(H7949,'Shoe size conversion table'!$J$6:$L$22,3))</f>
        <v>6</v>
      </c>
      <c r="K7949" s="11">
        <v>129</v>
      </c>
      <c r="L7949" s="12">
        <v>0.2</v>
      </c>
      <c r="M7949" s="7">
        <f t="shared" si="373"/>
        <v>2016</v>
      </c>
      <c r="N7949" s="7">
        <f t="shared" si="374"/>
        <v>1</v>
      </c>
      <c r="O7949" s="30">
        <f t="shared" si="375"/>
        <v>103.2</v>
      </c>
    </row>
    <row r="7950" spans="2:15" x14ac:dyDescent="0.2">
      <c r="B7950" s="13">
        <v>59504</v>
      </c>
      <c r="C7950" s="14">
        <v>42389.696111111269</v>
      </c>
      <c r="D7950" s="7" t="s">
        <v>10</v>
      </c>
      <c r="E7950" s="13">
        <v>2173</v>
      </c>
      <c r="F7950" s="7" t="s">
        <v>34</v>
      </c>
      <c r="G7950" s="7" t="s">
        <v>11</v>
      </c>
      <c r="H7950" s="13">
        <v>9.5</v>
      </c>
      <c r="I7950" s="13" t="str">
        <f>IF(G7950="Male",VLOOKUP(H7950,'Shoe size conversion table'!$B$6:$D$22,2),VLOOKUP(H7950,'Shoe size conversion table'!$J$6:$L$22,2))</f>
        <v>42-43</v>
      </c>
      <c r="J7950" s="13">
        <f>IF(G7950="Male",VLOOKUP(H7950,'Shoe size conversion table'!$B$6:$D$22,3),VLOOKUP(H7950,'Shoe size conversion table'!$J$6:$L$22,3))</f>
        <v>9</v>
      </c>
      <c r="K7950" s="11">
        <v>179</v>
      </c>
      <c r="L7950" s="12">
        <v>0</v>
      </c>
      <c r="M7950" s="7">
        <f t="shared" si="373"/>
        <v>2016</v>
      </c>
      <c r="N7950" s="7">
        <f t="shared" si="374"/>
        <v>1</v>
      </c>
      <c r="O7950" s="30">
        <f t="shared" si="375"/>
        <v>179</v>
      </c>
    </row>
    <row r="7951" spans="2:15" x14ac:dyDescent="0.2">
      <c r="B7951" s="13">
        <v>59504</v>
      </c>
      <c r="C7951" s="14">
        <v>42389.696111111269</v>
      </c>
      <c r="D7951" s="7" t="s">
        <v>10</v>
      </c>
      <c r="E7951" s="13">
        <v>2202</v>
      </c>
      <c r="F7951" s="7" t="s">
        <v>34</v>
      </c>
      <c r="G7951" s="7" t="s">
        <v>11</v>
      </c>
      <c r="H7951" s="13">
        <v>10.5</v>
      </c>
      <c r="I7951" s="13" t="str">
        <f>IF(G7951="Male",VLOOKUP(H7951,'Shoe size conversion table'!$B$6:$D$22,2),VLOOKUP(H7951,'Shoe size conversion table'!$J$6:$L$22,2))</f>
        <v>43-44</v>
      </c>
      <c r="J7951" s="13">
        <f>IF(G7951="Male",VLOOKUP(H7951,'Shoe size conversion table'!$B$6:$D$22,3),VLOOKUP(H7951,'Shoe size conversion table'!$J$6:$L$22,3))</f>
        <v>10</v>
      </c>
      <c r="K7951" s="11">
        <v>179</v>
      </c>
      <c r="L7951" s="12">
        <v>0.1</v>
      </c>
      <c r="M7951" s="7">
        <f t="shared" si="373"/>
        <v>2016</v>
      </c>
      <c r="N7951" s="7">
        <f t="shared" si="374"/>
        <v>1</v>
      </c>
      <c r="O7951" s="30">
        <f t="shared" si="375"/>
        <v>161.1</v>
      </c>
    </row>
    <row r="7952" spans="2:15" x14ac:dyDescent="0.2">
      <c r="B7952" s="13">
        <v>59505</v>
      </c>
      <c r="C7952" s="14">
        <v>42389.966111111127</v>
      </c>
      <c r="D7952" s="7" t="s">
        <v>7</v>
      </c>
      <c r="E7952" s="13">
        <v>2167</v>
      </c>
      <c r="F7952" s="7" t="s">
        <v>46</v>
      </c>
      <c r="G7952" s="7" t="s">
        <v>11</v>
      </c>
      <c r="H7952" s="13">
        <v>11.5</v>
      </c>
      <c r="I7952" s="13" t="str">
        <f>IF(G7952="Male",VLOOKUP(H7952,'Shoe size conversion table'!$B$6:$D$22,2),VLOOKUP(H7952,'Shoe size conversion table'!$J$6:$L$22,2))</f>
        <v>44-45</v>
      </c>
      <c r="J7952" s="13">
        <f>IF(G7952="Male",VLOOKUP(H7952,'Shoe size conversion table'!$B$6:$D$22,3),VLOOKUP(H7952,'Shoe size conversion table'!$J$6:$L$22,3))</f>
        <v>11</v>
      </c>
      <c r="K7952" s="11">
        <v>139</v>
      </c>
      <c r="L7952" s="12">
        <v>0.1</v>
      </c>
      <c r="M7952" s="7">
        <f t="shared" si="373"/>
        <v>2016</v>
      </c>
      <c r="N7952" s="7">
        <f t="shared" si="374"/>
        <v>1</v>
      </c>
      <c r="O7952" s="30">
        <f t="shared" si="375"/>
        <v>125.10000000000001</v>
      </c>
    </row>
    <row r="7953" spans="2:15" x14ac:dyDescent="0.2">
      <c r="B7953" s="13">
        <v>59506</v>
      </c>
      <c r="C7953" s="14">
        <v>42390.03611111112</v>
      </c>
      <c r="D7953" s="7" t="s">
        <v>10</v>
      </c>
      <c r="E7953" s="13">
        <v>2202</v>
      </c>
      <c r="F7953" s="7" t="s">
        <v>35</v>
      </c>
      <c r="G7953" s="7" t="s">
        <v>12</v>
      </c>
      <c r="H7953" s="13">
        <v>9</v>
      </c>
      <c r="I7953" s="13" t="str">
        <f>IF(G7953="Male",VLOOKUP(H7953,'Shoe size conversion table'!$B$6:$D$22,2),VLOOKUP(H7953,'Shoe size conversion table'!$J$6:$L$22,2))</f>
        <v>39-40</v>
      </c>
      <c r="J7953" s="13">
        <f>IF(G7953="Male",VLOOKUP(H7953,'Shoe size conversion table'!$B$6:$D$22,3),VLOOKUP(H7953,'Shoe size conversion table'!$J$6:$L$22,3))</f>
        <v>7</v>
      </c>
      <c r="K7953" s="11">
        <v>199</v>
      </c>
      <c r="L7953" s="12">
        <v>0.5</v>
      </c>
      <c r="M7953" s="7">
        <f t="shared" si="373"/>
        <v>2016</v>
      </c>
      <c r="N7953" s="7">
        <f t="shared" si="374"/>
        <v>1</v>
      </c>
      <c r="O7953" s="30">
        <f t="shared" si="375"/>
        <v>99.5</v>
      </c>
    </row>
    <row r="7954" spans="2:15" x14ac:dyDescent="0.2">
      <c r="B7954" s="13">
        <v>59507</v>
      </c>
      <c r="C7954" s="14">
        <v>42390.146111111302</v>
      </c>
      <c r="D7954" s="7" t="s">
        <v>10</v>
      </c>
      <c r="E7954" s="13">
        <v>2217</v>
      </c>
      <c r="F7954" s="7" t="s">
        <v>35</v>
      </c>
      <c r="G7954" s="7" t="s">
        <v>11</v>
      </c>
      <c r="H7954" s="13">
        <v>9</v>
      </c>
      <c r="I7954" s="13">
        <f>IF(G7954="Male",VLOOKUP(H7954,'Shoe size conversion table'!$B$6:$D$22,2),VLOOKUP(H7954,'Shoe size conversion table'!$J$6:$L$22,2))</f>
        <v>42</v>
      </c>
      <c r="J7954" s="13">
        <f>IF(G7954="Male",VLOOKUP(H7954,'Shoe size conversion table'!$B$6:$D$22,3),VLOOKUP(H7954,'Shoe size conversion table'!$J$6:$L$22,3))</f>
        <v>8.5</v>
      </c>
      <c r="K7954" s="11">
        <v>149</v>
      </c>
      <c r="L7954" s="12">
        <v>0.2</v>
      </c>
      <c r="M7954" s="7">
        <f t="shared" si="373"/>
        <v>2016</v>
      </c>
      <c r="N7954" s="7">
        <f t="shared" si="374"/>
        <v>1</v>
      </c>
      <c r="O7954" s="30">
        <f t="shared" si="375"/>
        <v>119.2</v>
      </c>
    </row>
    <row r="7955" spans="2:15" x14ac:dyDescent="0.2">
      <c r="B7955" s="13">
        <v>59508</v>
      </c>
      <c r="C7955" s="14">
        <v>42390.166111111124</v>
      </c>
      <c r="D7955" s="7" t="s">
        <v>10</v>
      </c>
      <c r="E7955" s="13">
        <v>2150</v>
      </c>
      <c r="F7955" s="7" t="s">
        <v>35</v>
      </c>
      <c r="G7955" s="7" t="s">
        <v>11</v>
      </c>
      <c r="H7955" s="13">
        <v>10</v>
      </c>
      <c r="I7955" s="13">
        <f>IF(G7955="Male",VLOOKUP(H7955,'Shoe size conversion table'!$B$6:$D$22,2),VLOOKUP(H7955,'Shoe size conversion table'!$J$6:$L$22,2))</f>
        <v>43</v>
      </c>
      <c r="J7955" s="13">
        <f>IF(G7955="Male",VLOOKUP(H7955,'Shoe size conversion table'!$B$6:$D$22,3),VLOOKUP(H7955,'Shoe size conversion table'!$J$6:$L$22,3))</f>
        <v>9.5</v>
      </c>
      <c r="K7955" s="11">
        <v>179</v>
      </c>
      <c r="L7955" s="12">
        <v>0.5</v>
      </c>
      <c r="M7955" s="7">
        <f t="shared" si="373"/>
        <v>2016</v>
      </c>
      <c r="N7955" s="7">
        <f t="shared" si="374"/>
        <v>1</v>
      </c>
      <c r="O7955" s="30">
        <f t="shared" si="375"/>
        <v>89.5</v>
      </c>
    </row>
    <row r="7956" spans="2:15" x14ac:dyDescent="0.2">
      <c r="B7956" s="13">
        <v>59509</v>
      </c>
      <c r="C7956" s="14">
        <v>42390.166111111132</v>
      </c>
      <c r="D7956" s="7" t="s">
        <v>8</v>
      </c>
      <c r="E7956" s="13">
        <v>2156</v>
      </c>
      <c r="F7956" s="7" t="s">
        <v>40</v>
      </c>
      <c r="G7956" s="7" t="s">
        <v>11</v>
      </c>
      <c r="H7956" s="13">
        <v>8</v>
      </c>
      <c r="I7956" s="13">
        <f>IF(G7956="Male",VLOOKUP(H7956,'Shoe size conversion table'!$B$6:$D$22,2),VLOOKUP(H7956,'Shoe size conversion table'!$J$6:$L$22,2))</f>
        <v>41</v>
      </c>
      <c r="J7956" s="13">
        <f>IF(G7956="Male",VLOOKUP(H7956,'Shoe size conversion table'!$B$6:$D$22,3),VLOOKUP(H7956,'Shoe size conversion table'!$J$6:$L$22,3))</f>
        <v>7.5</v>
      </c>
      <c r="K7956" s="11">
        <v>149</v>
      </c>
      <c r="L7956" s="12">
        <v>0</v>
      </c>
      <c r="M7956" s="7">
        <f t="shared" si="373"/>
        <v>2016</v>
      </c>
      <c r="N7956" s="7">
        <f t="shared" si="374"/>
        <v>1</v>
      </c>
      <c r="O7956" s="30">
        <f t="shared" si="375"/>
        <v>149</v>
      </c>
    </row>
    <row r="7957" spans="2:15" x14ac:dyDescent="0.2">
      <c r="B7957" s="13">
        <v>59510</v>
      </c>
      <c r="C7957" s="14">
        <v>42390.21611111112</v>
      </c>
      <c r="D7957" s="7" t="s">
        <v>7</v>
      </c>
      <c r="E7957" s="13">
        <v>2202</v>
      </c>
      <c r="F7957" s="7" t="s">
        <v>51</v>
      </c>
      <c r="G7957" s="7" t="s">
        <v>11</v>
      </c>
      <c r="H7957" s="13">
        <v>11</v>
      </c>
      <c r="I7957" s="13">
        <f>IF(G7957="Male",VLOOKUP(H7957,'Shoe size conversion table'!$B$6:$D$22,2),VLOOKUP(H7957,'Shoe size conversion table'!$J$6:$L$22,2))</f>
        <v>44</v>
      </c>
      <c r="J7957" s="13">
        <f>IF(G7957="Male",VLOOKUP(H7957,'Shoe size conversion table'!$B$6:$D$22,3),VLOOKUP(H7957,'Shoe size conversion table'!$J$6:$L$22,3))</f>
        <v>10.5</v>
      </c>
      <c r="K7957" s="11">
        <v>159</v>
      </c>
      <c r="L7957" s="12">
        <v>0</v>
      </c>
      <c r="M7957" s="7">
        <f t="shared" si="373"/>
        <v>2016</v>
      </c>
      <c r="N7957" s="7">
        <f t="shared" si="374"/>
        <v>1</v>
      </c>
      <c r="O7957" s="30">
        <f t="shared" si="375"/>
        <v>159</v>
      </c>
    </row>
    <row r="7958" spans="2:15" x14ac:dyDescent="0.2">
      <c r="B7958" s="13">
        <v>59511</v>
      </c>
      <c r="C7958" s="14">
        <v>42390.246111111264</v>
      </c>
      <c r="D7958" s="7" t="s">
        <v>7</v>
      </c>
      <c r="E7958" s="13">
        <v>2161</v>
      </c>
      <c r="F7958" s="7" t="s">
        <v>53</v>
      </c>
      <c r="G7958" s="7" t="s">
        <v>11</v>
      </c>
      <c r="H7958" s="13">
        <v>9.5</v>
      </c>
      <c r="I7958" s="13" t="str">
        <f>IF(G7958="Male",VLOOKUP(H7958,'Shoe size conversion table'!$B$6:$D$22,2),VLOOKUP(H7958,'Shoe size conversion table'!$J$6:$L$22,2))</f>
        <v>42-43</v>
      </c>
      <c r="J7958" s="13">
        <f>IF(G7958="Male",VLOOKUP(H7958,'Shoe size conversion table'!$B$6:$D$22,3),VLOOKUP(H7958,'Shoe size conversion table'!$J$6:$L$22,3))</f>
        <v>9</v>
      </c>
      <c r="K7958" s="11">
        <v>189</v>
      </c>
      <c r="L7958" s="12">
        <v>0.3</v>
      </c>
      <c r="M7958" s="7">
        <f t="shared" si="373"/>
        <v>2016</v>
      </c>
      <c r="N7958" s="7">
        <f t="shared" si="374"/>
        <v>1</v>
      </c>
      <c r="O7958" s="30">
        <f t="shared" si="375"/>
        <v>132.29999999999998</v>
      </c>
    </row>
    <row r="7959" spans="2:15" x14ac:dyDescent="0.2">
      <c r="B7959" s="13">
        <v>59512</v>
      </c>
      <c r="C7959" s="14">
        <v>42390.246111111264</v>
      </c>
      <c r="D7959" s="7" t="s">
        <v>10</v>
      </c>
      <c r="E7959" s="13">
        <v>2199</v>
      </c>
      <c r="F7959" s="7" t="s">
        <v>35</v>
      </c>
      <c r="G7959" s="7" t="s">
        <v>12</v>
      </c>
      <c r="H7959" s="13">
        <v>8</v>
      </c>
      <c r="I7959" s="13" t="str">
        <f>IF(G7959="Male",VLOOKUP(H7959,'Shoe size conversion table'!$B$6:$D$22,2),VLOOKUP(H7959,'Shoe size conversion table'!$J$6:$L$22,2))</f>
        <v>38-39</v>
      </c>
      <c r="J7959" s="13">
        <f>IF(G7959="Male",VLOOKUP(H7959,'Shoe size conversion table'!$B$6:$D$22,3),VLOOKUP(H7959,'Shoe size conversion table'!$J$6:$L$22,3))</f>
        <v>6</v>
      </c>
      <c r="K7959" s="11">
        <v>169</v>
      </c>
      <c r="L7959" s="12">
        <v>0.3</v>
      </c>
      <c r="M7959" s="7">
        <f t="shared" si="373"/>
        <v>2016</v>
      </c>
      <c r="N7959" s="7">
        <f t="shared" si="374"/>
        <v>1</v>
      </c>
      <c r="O7959" s="30">
        <f t="shared" si="375"/>
        <v>118.3</v>
      </c>
    </row>
    <row r="7960" spans="2:15" x14ac:dyDescent="0.2">
      <c r="B7960" s="13">
        <v>59513</v>
      </c>
      <c r="C7960" s="14">
        <v>42390.256111111121</v>
      </c>
      <c r="D7960" s="7" t="s">
        <v>10</v>
      </c>
      <c r="E7960" s="13">
        <v>2236</v>
      </c>
      <c r="F7960" s="7" t="s">
        <v>35</v>
      </c>
      <c r="G7960" s="7" t="s">
        <v>12</v>
      </c>
      <c r="H7960" s="13">
        <v>8.5</v>
      </c>
      <c r="I7960" s="13">
        <f>IF(G7960="Male",VLOOKUP(H7960,'Shoe size conversion table'!$B$6:$D$22,2),VLOOKUP(H7960,'Shoe size conversion table'!$J$6:$L$22,2))</f>
        <v>39</v>
      </c>
      <c r="J7960" s="13">
        <f>IF(G7960="Male",VLOOKUP(H7960,'Shoe size conversion table'!$B$6:$D$22,3),VLOOKUP(H7960,'Shoe size conversion table'!$J$6:$L$22,3))</f>
        <v>6.5</v>
      </c>
      <c r="K7960" s="11">
        <v>179</v>
      </c>
      <c r="L7960" s="12">
        <v>0</v>
      </c>
      <c r="M7960" s="7">
        <f t="shared" si="373"/>
        <v>2016</v>
      </c>
      <c r="N7960" s="7">
        <f t="shared" si="374"/>
        <v>1</v>
      </c>
      <c r="O7960" s="30">
        <f t="shared" si="375"/>
        <v>179</v>
      </c>
    </row>
    <row r="7961" spans="2:15" x14ac:dyDescent="0.2">
      <c r="B7961" s="13">
        <v>59514</v>
      </c>
      <c r="C7961" s="14">
        <v>42390.476111111268</v>
      </c>
      <c r="D7961" s="7" t="s">
        <v>7</v>
      </c>
      <c r="E7961" s="13">
        <v>2198</v>
      </c>
      <c r="F7961" s="7" t="s">
        <v>48</v>
      </c>
      <c r="G7961" s="7" t="s">
        <v>12</v>
      </c>
      <c r="H7961" s="13">
        <v>8</v>
      </c>
      <c r="I7961" s="13" t="str">
        <f>IF(G7961="Male",VLOOKUP(H7961,'Shoe size conversion table'!$B$6:$D$22,2),VLOOKUP(H7961,'Shoe size conversion table'!$J$6:$L$22,2))</f>
        <v>38-39</v>
      </c>
      <c r="J7961" s="13">
        <f>IF(G7961="Male",VLOOKUP(H7961,'Shoe size conversion table'!$B$6:$D$22,3),VLOOKUP(H7961,'Shoe size conversion table'!$J$6:$L$22,3))</f>
        <v>6</v>
      </c>
      <c r="K7961" s="11">
        <v>189</v>
      </c>
      <c r="L7961" s="12">
        <v>0</v>
      </c>
      <c r="M7961" s="7">
        <f t="shared" si="373"/>
        <v>2016</v>
      </c>
      <c r="N7961" s="7">
        <f t="shared" si="374"/>
        <v>1</v>
      </c>
      <c r="O7961" s="30">
        <f t="shared" si="375"/>
        <v>189</v>
      </c>
    </row>
    <row r="7962" spans="2:15" x14ac:dyDescent="0.2">
      <c r="B7962" s="13">
        <v>59515</v>
      </c>
      <c r="C7962" s="14">
        <v>42390.5261111113</v>
      </c>
      <c r="D7962" s="7" t="s">
        <v>7</v>
      </c>
      <c r="E7962" s="13">
        <v>2175</v>
      </c>
      <c r="F7962" s="7" t="s">
        <v>50</v>
      </c>
      <c r="G7962" s="7" t="s">
        <v>11</v>
      </c>
      <c r="H7962" s="13">
        <v>6.5</v>
      </c>
      <c r="I7962" s="13">
        <f>IF(G7962="Male",VLOOKUP(H7962,'Shoe size conversion table'!$B$6:$D$22,2),VLOOKUP(H7962,'Shoe size conversion table'!$J$6:$L$22,2))</f>
        <v>39</v>
      </c>
      <c r="J7962" s="13">
        <f>IF(G7962="Male",VLOOKUP(H7962,'Shoe size conversion table'!$B$6:$D$22,3),VLOOKUP(H7962,'Shoe size conversion table'!$J$6:$L$22,3))</f>
        <v>6</v>
      </c>
      <c r="K7962" s="11">
        <v>139</v>
      </c>
      <c r="L7962" s="12">
        <v>0</v>
      </c>
      <c r="M7962" s="7">
        <f t="shared" si="373"/>
        <v>2016</v>
      </c>
      <c r="N7962" s="7">
        <f t="shared" si="374"/>
        <v>1</v>
      </c>
      <c r="O7962" s="30">
        <f t="shared" si="375"/>
        <v>139</v>
      </c>
    </row>
    <row r="7963" spans="2:15" x14ac:dyDescent="0.2">
      <c r="B7963" s="13">
        <v>59516</v>
      </c>
      <c r="C7963" s="14">
        <v>42390.636111111126</v>
      </c>
      <c r="D7963" s="7" t="s">
        <v>9</v>
      </c>
      <c r="E7963" s="13">
        <v>2162</v>
      </c>
      <c r="F7963" s="7" t="s">
        <v>60</v>
      </c>
      <c r="G7963" s="7" t="s">
        <v>11</v>
      </c>
      <c r="H7963" s="13">
        <v>10.5</v>
      </c>
      <c r="I7963" s="13" t="str">
        <f>IF(G7963="Male",VLOOKUP(H7963,'Shoe size conversion table'!$B$6:$D$22,2),VLOOKUP(H7963,'Shoe size conversion table'!$J$6:$L$22,2))</f>
        <v>43-44</v>
      </c>
      <c r="J7963" s="13">
        <f>IF(G7963="Male",VLOOKUP(H7963,'Shoe size conversion table'!$B$6:$D$22,3),VLOOKUP(H7963,'Shoe size conversion table'!$J$6:$L$22,3))</f>
        <v>10</v>
      </c>
      <c r="K7963" s="11">
        <v>189</v>
      </c>
      <c r="L7963" s="12">
        <v>0</v>
      </c>
      <c r="M7963" s="7">
        <f t="shared" si="373"/>
        <v>2016</v>
      </c>
      <c r="N7963" s="7">
        <f t="shared" si="374"/>
        <v>1</v>
      </c>
      <c r="O7963" s="30">
        <f t="shared" si="375"/>
        <v>189</v>
      </c>
    </row>
    <row r="7964" spans="2:15" x14ac:dyDescent="0.2">
      <c r="B7964" s="13">
        <v>59517</v>
      </c>
      <c r="C7964" s="14">
        <v>42390.636111111126</v>
      </c>
      <c r="D7964" s="7" t="s">
        <v>10</v>
      </c>
      <c r="E7964" s="13">
        <v>2195</v>
      </c>
      <c r="F7964" s="7" t="s">
        <v>35</v>
      </c>
      <c r="G7964" s="7" t="s">
        <v>11</v>
      </c>
      <c r="H7964" s="13">
        <v>9.5</v>
      </c>
      <c r="I7964" s="13" t="str">
        <f>IF(G7964="Male",VLOOKUP(H7964,'Shoe size conversion table'!$B$6:$D$22,2),VLOOKUP(H7964,'Shoe size conversion table'!$J$6:$L$22,2))</f>
        <v>42-43</v>
      </c>
      <c r="J7964" s="13">
        <f>IF(G7964="Male",VLOOKUP(H7964,'Shoe size conversion table'!$B$6:$D$22,3),VLOOKUP(H7964,'Shoe size conversion table'!$J$6:$L$22,3))</f>
        <v>9</v>
      </c>
      <c r="K7964" s="11">
        <v>129</v>
      </c>
      <c r="L7964" s="12">
        <v>0.2</v>
      </c>
      <c r="M7964" s="7">
        <f t="shared" si="373"/>
        <v>2016</v>
      </c>
      <c r="N7964" s="7">
        <f t="shared" si="374"/>
        <v>1</v>
      </c>
      <c r="O7964" s="30">
        <f t="shared" si="375"/>
        <v>103.2</v>
      </c>
    </row>
    <row r="7965" spans="2:15" x14ac:dyDescent="0.2">
      <c r="B7965" s="13">
        <v>59518</v>
      </c>
      <c r="C7965" s="14">
        <v>42390.646111111266</v>
      </c>
      <c r="D7965" s="7" t="s">
        <v>8</v>
      </c>
      <c r="E7965" s="13">
        <v>2207</v>
      </c>
      <c r="F7965" s="7" t="s">
        <v>38</v>
      </c>
      <c r="G7965" s="7" t="s">
        <v>12</v>
      </c>
      <c r="H7965" s="13">
        <v>9</v>
      </c>
      <c r="I7965" s="13" t="str">
        <f>IF(G7965="Male",VLOOKUP(H7965,'Shoe size conversion table'!$B$6:$D$22,2),VLOOKUP(H7965,'Shoe size conversion table'!$J$6:$L$22,2))</f>
        <v>39-40</v>
      </c>
      <c r="J7965" s="13">
        <f>IF(G7965="Male",VLOOKUP(H7965,'Shoe size conversion table'!$B$6:$D$22,3),VLOOKUP(H7965,'Shoe size conversion table'!$J$6:$L$22,3))</f>
        <v>7</v>
      </c>
      <c r="K7965" s="11">
        <v>189</v>
      </c>
      <c r="L7965" s="12">
        <v>0</v>
      </c>
      <c r="M7965" s="7">
        <f t="shared" si="373"/>
        <v>2016</v>
      </c>
      <c r="N7965" s="7">
        <f t="shared" si="374"/>
        <v>1</v>
      </c>
      <c r="O7965" s="30">
        <f t="shared" si="375"/>
        <v>189</v>
      </c>
    </row>
    <row r="7966" spans="2:15" x14ac:dyDescent="0.2">
      <c r="B7966" s="13">
        <v>59519</v>
      </c>
      <c r="C7966" s="14">
        <v>42390.65611111113</v>
      </c>
      <c r="D7966" s="7" t="s">
        <v>10</v>
      </c>
      <c r="E7966" s="13">
        <v>2192</v>
      </c>
      <c r="F7966" s="7" t="s">
        <v>35</v>
      </c>
      <c r="G7966" s="7" t="s">
        <v>12</v>
      </c>
      <c r="H7966" s="13">
        <v>6.5</v>
      </c>
      <c r="I7966" s="13">
        <f>IF(G7966="Male",VLOOKUP(H7966,'Shoe size conversion table'!$B$6:$D$22,2),VLOOKUP(H7966,'Shoe size conversion table'!$J$6:$L$22,2))</f>
        <v>37</v>
      </c>
      <c r="J7966" s="13">
        <f>IF(G7966="Male",VLOOKUP(H7966,'Shoe size conversion table'!$B$6:$D$22,3),VLOOKUP(H7966,'Shoe size conversion table'!$J$6:$L$22,3))</f>
        <v>4.5</v>
      </c>
      <c r="K7966" s="11">
        <v>169</v>
      </c>
      <c r="L7966" s="12">
        <v>0.2</v>
      </c>
      <c r="M7966" s="7">
        <f t="shared" si="373"/>
        <v>2016</v>
      </c>
      <c r="N7966" s="7">
        <f t="shared" si="374"/>
        <v>1</v>
      </c>
      <c r="O7966" s="30">
        <f t="shared" si="375"/>
        <v>135.20000000000002</v>
      </c>
    </row>
    <row r="7967" spans="2:15" x14ac:dyDescent="0.2">
      <c r="B7967" s="13">
        <v>59520</v>
      </c>
      <c r="C7967" s="14">
        <v>42390.676111111126</v>
      </c>
      <c r="D7967" s="7" t="s">
        <v>10</v>
      </c>
      <c r="E7967" s="13">
        <v>2226</v>
      </c>
      <c r="F7967" s="7" t="s">
        <v>35</v>
      </c>
      <c r="G7967" s="7" t="s">
        <v>11</v>
      </c>
      <c r="H7967" s="13">
        <v>9.5</v>
      </c>
      <c r="I7967" s="13" t="str">
        <f>IF(G7967="Male",VLOOKUP(H7967,'Shoe size conversion table'!$B$6:$D$22,2),VLOOKUP(H7967,'Shoe size conversion table'!$J$6:$L$22,2))</f>
        <v>42-43</v>
      </c>
      <c r="J7967" s="13">
        <f>IF(G7967="Male",VLOOKUP(H7967,'Shoe size conversion table'!$B$6:$D$22,3),VLOOKUP(H7967,'Shoe size conversion table'!$J$6:$L$22,3))</f>
        <v>9</v>
      </c>
      <c r="K7967" s="11">
        <v>139</v>
      </c>
      <c r="L7967" s="12">
        <v>0</v>
      </c>
      <c r="M7967" s="7">
        <f t="shared" si="373"/>
        <v>2016</v>
      </c>
      <c r="N7967" s="7">
        <f t="shared" si="374"/>
        <v>1</v>
      </c>
      <c r="O7967" s="30">
        <f t="shared" si="375"/>
        <v>139</v>
      </c>
    </row>
    <row r="7968" spans="2:15" x14ac:dyDescent="0.2">
      <c r="B7968" s="13">
        <v>59521</v>
      </c>
      <c r="C7968" s="14">
        <v>42390.856111111301</v>
      </c>
      <c r="D7968" s="7" t="s">
        <v>10</v>
      </c>
      <c r="E7968" s="13">
        <v>2159</v>
      </c>
      <c r="F7968" s="7" t="s">
        <v>34</v>
      </c>
      <c r="G7968" s="7" t="s">
        <v>11</v>
      </c>
      <c r="H7968" s="13">
        <v>9</v>
      </c>
      <c r="I7968" s="13">
        <f>IF(G7968="Male",VLOOKUP(H7968,'Shoe size conversion table'!$B$6:$D$22,2),VLOOKUP(H7968,'Shoe size conversion table'!$J$6:$L$22,2))</f>
        <v>42</v>
      </c>
      <c r="J7968" s="13">
        <f>IF(G7968="Male",VLOOKUP(H7968,'Shoe size conversion table'!$B$6:$D$22,3),VLOOKUP(H7968,'Shoe size conversion table'!$J$6:$L$22,3))</f>
        <v>8.5</v>
      </c>
      <c r="K7968" s="11">
        <v>149</v>
      </c>
      <c r="L7968" s="12">
        <v>0</v>
      </c>
      <c r="M7968" s="7">
        <f t="shared" si="373"/>
        <v>2016</v>
      </c>
      <c r="N7968" s="7">
        <f t="shared" si="374"/>
        <v>1</v>
      </c>
      <c r="O7968" s="30">
        <f t="shared" si="375"/>
        <v>149</v>
      </c>
    </row>
    <row r="7969" spans="2:15" x14ac:dyDescent="0.2">
      <c r="B7969" s="13">
        <v>59522</v>
      </c>
      <c r="C7969" s="14">
        <v>42390.886111111118</v>
      </c>
      <c r="D7969" s="7" t="s">
        <v>10</v>
      </c>
      <c r="E7969" s="13">
        <v>2178</v>
      </c>
      <c r="F7969" s="7" t="s">
        <v>35</v>
      </c>
      <c r="G7969" s="7" t="s">
        <v>12</v>
      </c>
      <c r="H7969" s="13">
        <v>8</v>
      </c>
      <c r="I7969" s="13" t="str">
        <f>IF(G7969="Male",VLOOKUP(H7969,'Shoe size conversion table'!$B$6:$D$22,2),VLOOKUP(H7969,'Shoe size conversion table'!$J$6:$L$22,2))</f>
        <v>38-39</v>
      </c>
      <c r="J7969" s="13">
        <f>IF(G7969="Male",VLOOKUP(H7969,'Shoe size conversion table'!$B$6:$D$22,3),VLOOKUP(H7969,'Shoe size conversion table'!$J$6:$L$22,3))</f>
        <v>6</v>
      </c>
      <c r="K7969" s="11">
        <v>129</v>
      </c>
      <c r="L7969" s="12">
        <v>0</v>
      </c>
      <c r="M7969" s="7">
        <f t="shared" si="373"/>
        <v>2016</v>
      </c>
      <c r="N7969" s="7">
        <f t="shared" si="374"/>
        <v>1</v>
      </c>
      <c r="O7969" s="30">
        <f t="shared" si="375"/>
        <v>129</v>
      </c>
    </row>
    <row r="7970" spans="2:15" x14ac:dyDescent="0.2">
      <c r="B7970" s="13">
        <v>59523</v>
      </c>
      <c r="C7970" s="14">
        <v>42390.966111111127</v>
      </c>
      <c r="D7970" s="7" t="s">
        <v>7</v>
      </c>
      <c r="E7970" s="13">
        <v>2224</v>
      </c>
      <c r="F7970" s="7" t="s">
        <v>53</v>
      </c>
      <c r="G7970" s="7" t="s">
        <v>12</v>
      </c>
      <c r="H7970" s="13">
        <v>9</v>
      </c>
      <c r="I7970" s="13" t="str">
        <f>IF(G7970="Male",VLOOKUP(H7970,'Shoe size conversion table'!$B$6:$D$22,2),VLOOKUP(H7970,'Shoe size conversion table'!$J$6:$L$22,2))</f>
        <v>39-40</v>
      </c>
      <c r="J7970" s="13">
        <f>IF(G7970="Male",VLOOKUP(H7970,'Shoe size conversion table'!$B$6:$D$22,3),VLOOKUP(H7970,'Shoe size conversion table'!$J$6:$L$22,3))</f>
        <v>7</v>
      </c>
      <c r="K7970" s="11">
        <v>179</v>
      </c>
      <c r="L7970" s="12">
        <v>0</v>
      </c>
      <c r="M7970" s="7">
        <f t="shared" si="373"/>
        <v>2016</v>
      </c>
      <c r="N7970" s="7">
        <f t="shared" si="374"/>
        <v>1</v>
      </c>
      <c r="O7970" s="30">
        <f t="shared" si="375"/>
        <v>179</v>
      </c>
    </row>
    <row r="7971" spans="2:15" x14ac:dyDescent="0.2">
      <c r="B7971" s="13">
        <v>59524</v>
      </c>
      <c r="C7971" s="14">
        <v>42390.966111111265</v>
      </c>
      <c r="D7971" s="7" t="s">
        <v>7</v>
      </c>
      <c r="E7971" s="13">
        <v>2199</v>
      </c>
      <c r="F7971" s="7" t="s">
        <v>51</v>
      </c>
      <c r="G7971" s="7" t="s">
        <v>11</v>
      </c>
      <c r="H7971" s="13">
        <v>9.5</v>
      </c>
      <c r="I7971" s="13" t="str">
        <f>IF(G7971="Male",VLOOKUP(H7971,'Shoe size conversion table'!$B$6:$D$22,2),VLOOKUP(H7971,'Shoe size conversion table'!$J$6:$L$22,2))</f>
        <v>42-43</v>
      </c>
      <c r="J7971" s="13">
        <f>IF(G7971="Male",VLOOKUP(H7971,'Shoe size conversion table'!$B$6:$D$22,3),VLOOKUP(H7971,'Shoe size conversion table'!$J$6:$L$22,3))</f>
        <v>9</v>
      </c>
      <c r="K7971" s="11">
        <v>149</v>
      </c>
      <c r="L7971" s="12">
        <v>0.1</v>
      </c>
      <c r="M7971" s="7">
        <f t="shared" si="373"/>
        <v>2016</v>
      </c>
      <c r="N7971" s="7">
        <f t="shared" si="374"/>
        <v>1</v>
      </c>
      <c r="O7971" s="30">
        <f t="shared" si="375"/>
        <v>134.1</v>
      </c>
    </row>
    <row r="7972" spans="2:15" x14ac:dyDescent="0.2">
      <c r="B7972" s="13">
        <v>59525</v>
      </c>
      <c r="C7972" s="14">
        <v>42391.166111111124</v>
      </c>
      <c r="D7972" s="7" t="s">
        <v>9</v>
      </c>
      <c r="E7972" s="13">
        <v>2158</v>
      </c>
      <c r="F7972" s="7" t="s">
        <v>61</v>
      </c>
      <c r="G7972" s="7" t="s">
        <v>12</v>
      </c>
      <c r="H7972" s="13">
        <v>8</v>
      </c>
      <c r="I7972" s="13" t="str">
        <f>IF(G7972="Male",VLOOKUP(H7972,'Shoe size conversion table'!$B$6:$D$22,2),VLOOKUP(H7972,'Shoe size conversion table'!$J$6:$L$22,2))</f>
        <v>38-39</v>
      </c>
      <c r="J7972" s="13">
        <f>IF(G7972="Male",VLOOKUP(H7972,'Shoe size conversion table'!$B$6:$D$22,3),VLOOKUP(H7972,'Shoe size conversion table'!$J$6:$L$22,3))</f>
        <v>6</v>
      </c>
      <c r="K7972" s="11">
        <v>159</v>
      </c>
      <c r="L7972" s="12">
        <v>0.5</v>
      </c>
      <c r="M7972" s="7">
        <f t="shared" si="373"/>
        <v>2016</v>
      </c>
      <c r="N7972" s="7">
        <f t="shared" si="374"/>
        <v>1</v>
      </c>
      <c r="O7972" s="30">
        <f t="shared" si="375"/>
        <v>79.5</v>
      </c>
    </row>
    <row r="7973" spans="2:15" x14ac:dyDescent="0.2">
      <c r="B7973" s="13">
        <v>59526</v>
      </c>
      <c r="C7973" s="14">
        <v>42391.2061111113</v>
      </c>
      <c r="D7973" s="7" t="s">
        <v>7</v>
      </c>
      <c r="E7973" s="13">
        <v>2221</v>
      </c>
      <c r="F7973" s="7" t="s">
        <v>49</v>
      </c>
      <c r="G7973" s="7" t="s">
        <v>12</v>
      </c>
      <c r="H7973" s="13">
        <v>6.5</v>
      </c>
      <c r="I7973" s="13">
        <f>IF(G7973="Male",VLOOKUP(H7973,'Shoe size conversion table'!$B$6:$D$22,2),VLOOKUP(H7973,'Shoe size conversion table'!$J$6:$L$22,2))</f>
        <v>37</v>
      </c>
      <c r="J7973" s="13">
        <f>IF(G7973="Male",VLOOKUP(H7973,'Shoe size conversion table'!$B$6:$D$22,3),VLOOKUP(H7973,'Shoe size conversion table'!$J$6:$L$22,3))</f>
        <v>4.5</v>
      </c>
      <c r="K7973" s="11">
        <v>179</v>
      </c>
      <c r="L7973" s="12">
        <v>0.2</v>
      </c>
      <c r="M7973" s="7">
        <f t="shared" si="373"/>
        <v>2016</v>
      </c>
      <c r="N7973" s="7">
        <f t="shared" si="374"/>
        <v>1</v>
      </c>
      <c r="O7973" s="30">
        <f t="shared" si="375"/>
        <v>143.20000000000002</v>
      </c>
    </row>
    <row r="7974" spans="2:15" x14ac:dyDescent="0.2">
      <c r="B7974" s="13">
        <v>59527</v>
      </c>
      <c r="C7974" s="14">
        <v>42391.226111111122</v>
      </c>
      <c r="D7974" s="7" t="s">
        <v>8</v>
      </c>
      <c r="E7974" s="13">
        <v>2214</v>
      </c>
      <c r="F7974" s="7" t="s">
        <v>42</v>
      </c>
      <c r="G7974" s="7" t="s">
        <v>12</v>
      </c>
      <c r="H7974" s="13">
        <v>7.5</v>
      </c>
      <c r="I7974" s="13">
        <f>IF(G7974="Male",VLOOKUP(H7974,'Shoe size conversion table'!$B$6:$D$22,2),VLOOKUP(H7974,'Shoe size conversion table'!$J$6:$L$22,2))</f>
        <v>38</v>
      </c>
      <c r="J7974" s="13">
        <f>IF(G7974="Male",VLOOKUP(H7974,'Shoe size conversion table'!$B$6:$D$22,3),VLOOKUP(H7974,'Shoe size conversion table'!$J$6:$L$22,3))</f>
        <v>5.5</v>
      </c>
      <c r="K7974" s="11">
        <v>199</v>
      </c>
      <c r="L7974" s="12">
        <v>0</v>
      </c>
      <c r="M7974" s="7">
        <f t="shared" si="373"/>
        <v>2016</v>
      </c>
      <c r="N7974" s="7">
        <f t="shared" si="374"/>
        <v>1</v>
      </c>
      <c r="O7974" s="30">
        <f t="shared" si="375"/>
        <v>199</v>
      </c>
    </row>
    <row r="7975" spans="2:15" x14ac:dyDescent="0.2">
      <c r="B7975" s="13">
        <v>59528</v>
      </c>
      <c r="C7975" s="14">
        <v>42391.246111111264</v>
      </c>
      <c r="D7975" s="7" t="s">
        <v>7</v>
      </c>
      <c r="E7975" s="13">
        <v>2165</v>
      </c>
      <c r="F7975" s="7" t="s">
        <v>45</v>
      </c>
      <c r="G7975" s="7" t="s">
        <v>11</v>
      </c>
      <c r="H7975" s="13">
        <v>9.5</v>
      </c>
      <c r="I7975" s="13" t="str">
        <f>IF(G7975="Male",VLOOKUP(H7975,'Shoe size conversion table'!$B$6:$D$22,2),VLOOKUP(H7975,'Shoe size conversion table'!$J$6:$L$22,2))</f>
        <v>42-43</v>
      </c>
      <c r="J7975" s="13">
        <f>IF(G7975="Male",VLOOKUP(H7975,'Shoe size conversion table'!$B$6:$D$22,3),VLOOKUP(H7975,'Shoe size conversion table'!$J$6:$L$22,3))</f>
        <v>9</v>
      </c>
      <c r="K7975" s="11">
        <v>179</v>
      </c>
      <c r="L7975" s="12">
        <v>0</v>
      </c>
      <c r="M7975" s="7">
        <f t="shared" si="373"/>
        <v>2016</v>
      </c>
      <c r="N7975" s="7">
        <f t="shared" si="374"/>
        <v>1</v>
      </c>
      <c r="O7975" s="30">
        <f t="shared" si="375"/>
        <v>179</v>
      </c>
    </row>
    <row r="7976" spans="2:15" x14ac:dyDescent="0.2">
      <c r="B7976" s="13">
        <v>59529</v>
      </c>
      <c r="C7976" s="14">
        <v>42391.246111111264</v>
      </c>
      <c r="D7976" s="7" t="s">
        <v>10</v>
      </c>
      <c r="E7976" s="13">
        <v>2210</v>
      </c>
      <c r="F7976" s="7" t="s">
        <v>35</v>
      </c>
      <c r="G7976" s="7" t="s">
        <v>12</v>
      </c>
      <c r="H7976" s="13">
        <v>9</v>
      </c>
      <c r="I7976" s="13" t="str">
        <f>IF(G7976="Male",VLOOKUP(H7976,'Shoe size conversion table'!$B$6:$D$22,2),VLOOKUP(H7976,'Shoe size conversion table'!$J$6:$L$22,2))</f>
        <v>39-40</v>
      </c>
      <c r="J7976" s="13">
        <f>IF(G7976="Male",VLOOKUP(H7976,'Shoe size conversion table'!$B$6:$D$22,3),VLOOKUP(H7976,'Shoe size conversion table'!$J$6:$L$22,3))</f>
        <v>7</v>
      </c>
      <c r="K7976" s="11">
        <v>149</v>
      </c>
      <c r="L7976" s="12">
        <v>0</v>
      </c>
      <c r="M7976" s="7">
        <f t="shared" si="373"/>
        <v>2016</v>
      </c>
      <c r="N7976" s="7">
        <f t="shared" si="374"/>
        <v>1</v>
      </c>
      <c r="O7976" s="30">
        <f t="shared" si="375"/>
        <v>149</v>
      </c>
    </row>
    <row r="7977" spans="2:15" x14ac:dyDescent="0.2">
      <c r="B7977" s="13">
        <v>59530</v>
      </c>
      <c r="C7977" s="14">
        <v>42391.3161111113</v>
      </c>
      <c r="D7977" s="7" t="s">
        <v>8</v>
      </c>
      <c r="E7977" s="13">
        <v>2212</v>
      </c>
      <c r="F7977" s="7" t="s">
        <v>40</v>
      </c>
      <c r="G7977" s="7" t="s">
        <v>12</v>
      </c>
      <c r="H7977" s="13">
        <v>7.5</v>
      </c>
      <c r="I7977" s="13">
        <f>IF(G7977="Male",VLOOKUP(H7977,'Shoe size conversion table'!$B$6:$D$22,2),VLOOKUP(H7977,'Shoe size conversion table'!$J$6:$L$22,2))</f>
        <v>38</v>
      </c>
      <c r="J7977" s="13">
        <f>IF(G7977="Male",VLOOKUP(H7977,'Shoe size conversion table'!$B$6:$D$22,3),VLOOKUP(H7977,'Shoe size conversion table'!$J$6:$L$22,3))</f>
        <v>5.5</v>
      </c>
      <c r="K7977" s="11">
        <v>149</v>
      </c>
      <c r="L7977" s="12">
        <v>0</v>
      </c>
      <c r="M7977" s="7">
        <f t="shared" si="373"/>
        <v>2016</v>
      </c>
      <c r="N7977" s="7">
        <f t="shared" si="374"/>
        <v>1</v>
      </c>
      <c r="O7977" s="30">
        <f t="shared" si="375"/>
        <v>149</v>
      </c>
    </row>
    <row r="7978" spans="2:15" x14ac:dyDescent="0.2">
      <c r="B7978" s="13">
        <v>59531</v>
      </c>
      <c r="C7978" s="14">
        <v>42391.356111111265</v>
      </c>
      <c r="D7978" s="7" t="s">
        <v>9</v>
      </c>
      <c r="E7978" s="13">
        <v>2207</v>
      </c>
      <c r="F7978" s="7" t="s">
        <v>62</v>
      </c>
      <c r="G7978" s="7" t="s">
        <v>11</v>
      </c>
      <c r="H7978" s="13">
        <v>8</v>
      </c>
      <c r="I7978" s="13">
        <f>IF(G7978="Male",VLOOKUP(H7978,'Shoe size conversion table'!$B$6:$D$22,2),VLOOKUP(H7978,'Shoe size conversion table'!$J$6:$L$22,2))</f>
        <v>41</v>
      </c>
      <c r="J7978" s="13">
        <f>IF(G7978="Male",VLOOKUP(H7978,'Shoe size conversion table'!$B$6:$D$22,3),VLOOKUP(H7978,'Shoe size conversion table'!$J$6:$L$22,3))</f>
        <v>7.5</v>
      </c>
      <c r="K7978" s="11">
        <v>129</v>
      </c>
      <c r="L7978" s="12">
        <v>0</v>
      </c>
      <c r="M7978" s="7">
        <f t="shared" si="373"/>
        <v>2016</v>
      </c>
      <c r="N7978" s="7">
        <f t="shared" si="374"/>
        <v>1</v>
      </c>
      <c r="O7978" s="30">
        <f t="shared" si="375"/>
        <v>129</v>
      </c>
    </row>
    <row r="7979" spans="2:15" x14ac:dyDescent="0.2">
      <c r="B7979" s="13">
        <v>59532</v>
      </c>
      <c r="C7979" s="14">
        <v>42391.376111111298</v>
      </c>
      <c r="D7979" s="7" t="s">
        <v>7</v>
      </c>
      <c r="E7979" s="13">
        <v>2219</v>
      </c>
      <c r="F7979" s="7" t="s">
        <v>50</v>
      </c>
      <c r="G7979" s="7" t="s">
        <v>11</v>
      </c>
      <c r="H7979" s="13">
        <v>9.5</v>
      </c>
      <c r="I7979" s="13" t="str">
        <f>IF(G7979="Male",VLOOKUP(H7979,'Shoe size conversion table'!$B$6:$D$22,2),VLOOKUP(H7979,'Shoe size conversion table'!$J$6:$L$22,2))</f>
        <v>42-43</v>
      </c>
      <c r="J7979" s="13">
        <f>IF(G7979="Male",VLOOKUP(H7979,'Shoe size conversion table'!$B$6:$D$22,3),VLOOKUP(H7979,'Shoe size conversion table'!$J$6:$L$22,3))</f>
        <v>9</v>
      </c>
      <c r="K7979" s="11">
        <v>179</v>
      </c>
      <c r="L7979" s="12">
        <v>0.2</v>
      </c>
      <c r="M7979" s="7">
        <f t="shared" si="373"/>
        <v>2016</v>
      </c>
      <c r="N7979" s="7">
        <f t="shared" si="374"/>
        <v>1</v>
      </c>
      <c r="O7979" s="30">
        <f t="shared" si="375"/>
        <v>143.20000000000002</v>
      </c>
    </row>
    <row r="7980" spans="2:15" x14ac:dyDescent="0.2">
      <c r="B7980" s="13">
        <v>59532</v>
      </c>
      <c r="C7980" s="14">
        <v>42391.376111111298</v>
      </c>
      <c r="D7980" s="7" t="s">
        <v>7</v>
      </c>
      <c r="E7980" s="13">
        <v>2209</v>
      </c>
      <c r="F7980" s="7" t="s">
        <v>50</v>
      </c>
      <c r="G7980" s="7" t="s">
        <v>11</v>
      </c>
      <c r="H7980" s="13">
        <v>8</v>
      </c>
      <c r="I7980" s="13">
        <f>IF(G7980="Male",VLOOKUP(H7980,'Shoe size conversion table'!$B$6:$D$22,2),VLOOKUP(H7980,'Shoe size conversion table'!$J$6:$L$22,2))</f>
        <v>41</v>
      </c>
      <c r="J7980" s="13">
        <f>IF(G7980="Male",VLOOKUP(H7980,'Shoe size conversion table'!$B$6:$D$22,3),VLOOKUP(H7980,'Shoe size conversion table'!$J$6:$L$22,3))</f>
        <v>7.5</v>
      </c>
      <c r="K7980" s="11">
        <v>169</v>
      </c>
      <c r="L7980" s="12">
        <v>0.5</v>
      </c>
      <c r="M7980" s="7">
        <f t="shared" si="373"/>
        <v>2016</v>
      </c>
      <c r="N7980" s="7">
        <f t="shared" si="374"/>
        <v>1</v>
      </c>
      <c r="O7980" s="30">
        <f t="shared" si="375"/>
        <v>84.5</v>
      </c>
    </row>
    <row r="7981" spans="2:15" x14ac:dyDescent="0.2">
      <c r="B7981" s="13">
        <v>59533</v>
      </c>
      <c r="C7981" s="14">
        <v>42391.5261111113</v>
      </c>
      <c r="D7981" s="7" t="s">
        <v>7</v>
      </c>
      <c r="E7981" s="13">
        <v>2173</v>
      </c>
      <c r="F7981" s="7" t="s">
        <v>50</v>
      </c>
      <c r="G7981" s="7" t="s">
        <v>11</v>
      </c>
      <c r="H7981" s="13">
        <v>10.5</v>
      </c>
      <c r="I7981" s="13" t="str">
        <f>IF(G7981="Male",VLOOKUP(H7981,'Shoe size conversion table'!$B$6:$D$22,2),VLOOKUP(H7981,'Shoe size conversion table'!$J$6:$L$22,2))</f>
        <v>43-44</v>
      </c>
      <c r="J7981" s="13">
        <f>IF(G7981="Male",VLOOKUP(H7981,'Shoe size conversion table'!$B$6:$D$22,3),VLOOKUP(H7981,'Shoe size conversion table'!$J$6:$L$22,3))</f>
        <v>10</v>
      </c>
      <c r="K7981" s="11">
        <v>179</v>
      </c>
      <c r="L7981" s="12">
        <v>0.3</v>
      </c>
      <c r="M7981" s="7">
        <f t="shared" si="373"/>
        <v>2016</v>
      </c>
      <c r="N7981" s="7">
        <f t="shared" si="374"/>
        <v>1</v>
      </c>
      <c r="O7981" s="30">
        <f t="shared" si="375"/>
        <v>125.3</v>
      </c>
    </row>
    <row r="7982" spans="2:15" x14ac:dyDescent="0.2">
      <c r="B7982" s="13">
        <v>59534</v>
      </c>
      <c r="C7982" s="14">
        <v>42391.586111111268</v>
      </c>
      <c r="D7982" s="7" t="s">
        <v>7</v>
      </c>
      <c r="E7982" s="13">
        <v>2242</v>
      </c>
      <c r="F7982" s="7" t="s">
        <v>50</v>
      </c>
      <c r="G7982" s="7" t="s">
        <v>12</v>
      </c>
      <c r="H7982" s="13">
        <v>8</v>
      </c>
      <c r="I7982" s="13" t="str">
        <f>IF(G7982="Male",VLOOKUP(H7982,'Shoe size conversion table'!$B$6:$D$22,2),VLOOKUP(H7982,'Shoe size conversion table'!$J$6:$L$22,2))</f>
        <v>38-39</v>
      </c>
      <c r="J7982" s="13">
        <f>IF(G7982="Male",VLOOKUP(H7982,'Shoe size conversion table'!$B$6:$D$22,3),VLOOKUP(H7982,'Shoe size conversion table'!$J$6:$L$22,3))</f>
        <v>6</v>
      </c>
      <c r="K7982" s="11">
        <v>189</v>
      </c>
      <c r="L7982" s="12">
        <v>0</v>
      </c>
      <c r="M7982" s="7">
        <f t="shared" si="373"/>
        <v>2016</v>
      </c>
      <c r="N7982" s="7">
        <f t="shared" si="374"/>
        <v>1</v>
      </c>
      <c r="O7982" s="30">
        <f t="shared" si="375"/>
        <v>189</v>
      </c>
    </row>
    <row r="7983" spans="2:15" x14ac:dyDescent="0.2">
      <c r="B7983" s="13">
        <v>59535</v>
      </c>
      <c r="C7983" s="14">
        <v>42391.636111111126</v>
      </c>
      <c r="D7983" s="7" t="s">
        <v>7</v>
      </c>
      <c r="E7983" s="13">
        <v>2227</v>
      </c>
      <c r="F7983" s="7" t="s">
        <v>48</v>
      </c>
      <c r="G7983" s="7" t="s">
        <v>12</v>
      </c>
      <c r="H7983" s="13">
        <v>9</v>
      </c>
      <c r="I7983" s="13" t="str">
        <f>IF(G7983="Male",VLOOKUP(H7983,'Shoe size conversion table'!$B$6:$D$22,2),VLOOKUP(H7983,'Shoe size conversion table'!$J$6:$L$22,2))</f>
        <v>39-40</v>
      </c>
      <c r="J7983" s="13">
        <f>IF(G7983="Male",VLOOKUP(H7983,'Shoe size conversion table'!$B$6:$D$22,3),VLOOKUP(H7983,'Shoe size conversion table'!$J$6:$L$22,3))</f>
        <v>7</v>
      </c>
      <c r="K7983" s="11">
        <v>199</v>
      </c>
      <c r="L7983" s="12">
        <v>0</v>
      </c>
      <c r="M7983" s="7">
        <f t="shared" si="373"/>
        <v>2016</v>
      </c>
      <c r="N7983" s="7">
        <f t="shared" si="374"/>
        <v>1</v>
      </c>
      <c r="O7983" s="30">
        <f t="shared" si="375"/>
        <v>199</v>
      </c>
    </row>
    <row r="7984" spans="2:15" x14ac:dyDescent="0.2">
      <c r="B7984" s="13">
        <v>59536</v>
      </c>
      <c r="C7984" s="14">
        <v>42391.636111111126</v>
      </c>
      <c r="D7984" s="7" t="s">
        <v>10</v>
      </c>
      <c r="E7984" s="13">
        <v>2175</v>
      </c>
      <c r="F7984" s="7" t="s">
        <v>34</v>
      </c>
      <c r="G7984" s="7" t="s">
        <v>11</v>
      </c>
      <c r="H7984" s="13">
        <v>9</v>
      </c>
      <c r="I7984" s="13">
        <f>IF(G7984="Male",VLOOKUP(H7984,'Shoe size conversion table'!$B$6:$D$22,2),VLOOKUP(H7984,'Shoe size conversion table'!$J$6:$L$22,2))</f>
        <v>42</v>
      </c>
      <c r="J7984" s="13">
        <f>IF(G7984="Male",VLOOKUP(H7984,'Shoe size conversion table'!$B$6:$D$22,3),VLOOKUP(H7984,'Shoe size conversion table'!$J$6:$L$22,3))</f>
        <v>8.5</v>
      </c>
      <c r="K7984" s="11">
        <v>159</v>
      </c>
      <c r="L7984" s="12">
        <v>0</v>
      </c>
      <c r="M7984" s="7">
        <f t="shared" si="373"/>
        <v>2016</v>
      </c>
      <c r="N7984" s="7">
        <f t="shared" si="374"/>
        <v>1</v>
      </c>
      <c r="O7984" s="30">
        <f t="shared" si="375"/>
        <v>159</v>
      </c>
    </row>
    <row r="7985" spans="2:15" x14ac:dyDescent="0.2">
      <c r="B7985" s="13">
        <v>59537</v>
      </c>
      <c r="C7985" s="14">
        <v>42391.646111111266</v>
      </c>
      <c r="D7985" s="7" t="s">
        <v>8</v>
      </c>
      <c r="E7985" s="13">
        <v>2194</v>
      </c>
      <c r="F7985" s="7" t="s">
        <v>41</v>
      </c>
      <c r="G7985" s="7" t="s">
        <v>12</v>
      </c>
      <c r="H7985" s="13">
        <v>9</v>
      </c>
      <c r="I7985" s="13" t="str">
        <f>IF(G7985="Male",VLOOKUP(H7985,'Shoe size conversion table'!$B$6:$D$22,2),VLOOKUP(H7985,'Shoe size conversion table'!$J$6:$L$22,2))</f>
        <v>39-40</v>
      </c>
      <c r="J7985" s="13">
        <f>IF(G7985="Male",VLOOKUP(H7985,'Shoe size conversion table'!$B$6:$D$22,3),VLOOKUP(H7985,'Shoe size conversion table'!$J$6:$L$22,3))</f>
        <v>7</v>
      </c>
      <c r="K7985" s="11">
        <v>179</v>
      </c>
      <c r="L7985" s="12">
        <v>0</v>
      </c>
      <c r="M7985" s="7">
        <f t="shared" si="373"/>
        <v>2016</v>
      </c>
      <c r="N7985" s="7">
        <f t="shared" si="374"/>
        <v>1</v>
      </c>
      <c r="O7985" s="30">
        <f t="shared" si="375"/>
        <v>179</v>
      </c>
    </row>
    <row r="7986" spans="2:15" x14ac:dyDescent="0.2">
      <c r="B7986" s="13">
        <v>59538</v>
      </c>
      <c r="C7986" s="14">
        <v>42391.676111111126</v>
      </c>
      <c r="D7986" s="7" t="s">
        <v>10</v>
      </c>
      <c r="E7986" s="13">
        <v>2188</v>
      </c>
      <c r="F7986" s="7" t="s">
        <v>34</v>
      </c>
      <c r="G7986" s="7" t="s">
        <v>11</v>
      </c>
      <c r="H7986" s="13">
        <v>6.5</v>
      </c>
      <c r="I7986" s="13">
        <f>IF(G7986="Male",VLOOKUP(H7986,'Shoe size conversion table'!$B$6:$D$22,2),VLOOKUP(H7986,'Shoe size conversion table'!$J$6:$L$22,2))</f>
        <v>39</v>
      </c>
      <c r="J7986" s="13">
        <f>IF(G7986="Male",VLOOKUP(H7986,'Shoe size conversion table'!$B$6:$D$22,3),VLOOKUP(H7986,'Shoe size conversion table'!$J$6:$L$22,3))</f>
        <v>6</v>
      </c>
      <c r="K7986" s="11">
        <v>149</v>
      </c>
      <c r="L7986" s="12">
        <v>0.1</v>
      </c>
      <c r="M7986" s="7">
        <f t="shared" si="373"/>
        <v>2016</v>
      </c>
      <c r="N7986" s="7">
        <f t="shared" si="374"/>
        <v>1</v>
      </c>
      <c r="O7986" s="30">
        <f t="shared" si="375"/>
        <v>134.1</v>
      </c>
    </row>
    <row r="7987" spans="2:15" x14ac:dyDescent="0.2">
      <c r="B7987" s="13">
        <v>59539</v>
      </c>
      <c r="C7987" s="14">
        <v>42391.746111111119</v>
      </c>
      <c r="D7987" s="7" t="s">
        <v>7</v>
      </c>
      <c r="E7987" s="13">
        <v>2147</v>
      </c>
      <c r="F7987" s="7" t="s">
        <v>56</v>
      </c>
      <c r="G7987" s="7" t="s">
        <v>11</v>
      </c>
      <c r="H7987" s="13">
        <v>9.5</v>
      </c>
      <c r="I7987" s="13" t="str">
        <f>IF(G7987="Male",VLOOKUP(H7987,'Shoe size conversion table'!$B$6:$D$22,2),VLOOKUP(H7987,'Shoe size conversion table'!$J$6:$L$22,2))</f>
        <v>42-43</v>
      </c>
      <c r="J7987" s="13">
        <f>IF(G7987="Male",VLOOKUP(H7987,'Shoe size conversion table'!$B$6:$D$22,3),VLOOKUP(H7987,'Shoe size conversion table'!$J$6:$L$22,3))</f>
        <v>9</v>
      </c>
      <c r="K7987" s="11">
        <v>199</v>
      </c>
      <c r="L7987" s="12">
        <v>0</v>
      </c>
      <c r="M7987" s="7">
        <f t="shared" si="373"/>
        <v>2016</v>
      </c>
      <c r="N7987" s="7">
        <f t="shared" si="374"/>
        <v>1</v>
      </c>
      <c r="O7987" s="30">
        <f t="shared" si="375"/>
        <v>199</v>
      </c>
    </row>
    <row r="7988" spans="2:15" x14ac:dyDescent="0.2">
      <c r="B7988" s="13">
        <v>59540</v>
      </c>
      <c r="C7988" s="14">
        <v>42391.746111111119</v>
      </c>
      <c r="D7988" s="7" t="s">
        <v>9</v>
      </c>
      <c r="E7988" s="13">
        <v>2156</v>
      </c>
      <c r="F7988" s="7" t="s">
        <v>59</v>
      </c>
      <c r="G7988" s="7" t="s">
        <v>11</v>
      </c>
      <c r="H7988" s="13">
        <v>11.5</v>
      </c>
      <c r="I7988" s="13" t="str">
        <f>IF(G7988="Male",VLOOKUP(H7988,'Shoe size conversion table'!$B$6:$D$22,2),VLOOKUP(H7988,'Shoe size conversion table'!$J$6:$L$22,2))</f>
        <v>44-45</v>
      </c>
      <c r="J7988" s="13">
        <f>IF(G7988="Male",VLOOKUP(H7988,'Shoe size conversion table'!$B$6:$D$22,3),VLOOKUP(H7988,'Shoe size conversion table'!$J$6:$L$22,3))</f>
        <v>11</v>
      </c>
      <c r="K7988" s="11">
        <v>159</v>
      </c>
      <c r="L7988" s="12">
        <v>0</v>
      </c>
      <c r="M7988" s="7">
        <f t="shared" si="373"/>
        <v>2016</v>
      </c>
      <c r="N7988" s="7">
        <f t="shared" si="374"/>
        <v>1</v>
      </c>
      <c r="O7988" s="30">
        <f t="shared" si="375"/>
        <v>159</v>
      </c>
    </row>
    <row r="7989" spans="2:15" x14ac:dyDescent="0.2">
      <c r="B7989" s="13">
        <v>59541</v>
      </c>
      <c r="C7989" s="14">
        <v>42391.746111111119</v>
      </c>
      <c r="D7989" s="7" t="s">
        <v>7</v>
      </c>
      <c r="E7989" s="13">
        <v>2239</v>
      </c>
      <c r="F7989" s="7" t="s">
        <v>50</v>
      </c>
      <c r="G7989" s="7" t="s">
        <v>12</v>
      </c>
      <c r="H7989" s="13">
        <v>9</v>
      </c>
      <c r="I7989" s="13" t="str">
        <f>IF(G7989="Male",VLOOKUP(H7989,'Shoe size conversion table'!$B$6:$D$22,2),VLOOKUP(H7989,'Shoe size conversion table'!$J$6:$L$22,2))</f>
        <v>39-40</v>
      </c>
      <c r="J7989" s="13">
        <f>IF(G7989="Male",VLOOKUP(H7989,'Shoe size conversion table'!$B$6:$D$22,3),VLOOKUP(H7989,'Shoe size conversion table'!$J$6:$L$22,3))</f>
        <v>7</v>
      </c>
      <c r="K7989" s="11">
        <v>129</v>
      </c>
      <c r="L7989" s="12">
        <v>0</v>
      </c>
      <c r="M7989" s="7">
        <f t="shared" si="373"/>
        <v>2016</v>
      </c>
      <c r="N7989" s="7">
        <f t="shared" si="374"/>
        <v>1</v>
      </c>
      <c r="O7989" s="30">
        <f t="shared" si="375"/>
        <v>129</v>
      </c>
    </row>
    <row r="7990" spans="2:15" x14ac:dyDescent="0.2">
      <c r="B7990" s="13">
        <v>59542</v>
      </c>
      <c r="C7990" s="14">
        <v>42391.746111111119</v>
      </c>
      <c r="D7990" s="7" t="s">
        <v>9</v>
      </c>
      <c r="E7990" s="13">
        <v>2183</v>
      </c>
      <c r="F7990" s="7" t="s">
        <v>62</v>
      </c>
      <c r="G7990" s="7" t="s">
        <v>12</v>
      </c>
      <c r="H7990" s="13">
        <v>8</v>
      </c>
      <c r="I7990" s="13" t="str">
        <f>IF(G7990="Male",VLOOKUP(H7990,'Shoe size conversion table'!$B$6:$D$22,2),VLOOKUP(H7990,'Shoe size conversion table'!$J$6:$L$22,2))</f>
        <v>38-39</v>
      </c>
      <c r="J7990" s="13">
        <f>IF(G7990="Male",VLOOKUP(H7990,'Shoe size conversion table'!$B$6:$D$22,3),VLOOKUP(H7990,'Shoe size conversion table'!$J$6:$L$22,3))</f>
        <v>6</v>
      </c>
      <c r="K7990" s="11">
        <v>189</v>
      </c>
      <c r="L7990" s="12">
        <v>0</v>
      </c>
      <c r="M7990" s="7">
        <f t="shared" si="373"/>
        <v>2016</v>
      </c>
      <c r="N7990" s="7">
        <f t="shared" si="374"/>
        <v>1</v>
      </c>
      <c r="O7990" s="30">
        <f t="shared" si="375"/>
        <v>189</v>
      </c>
    </row>
    <row r="7991" spans="2:15" x14ac:dyDescent="0.2">
      <c r="B7991" s="13">
        <v>59543</v>
      </c>
      <c r="C7991" s="14">
        <v>42391.876111111116</v>
      </c>
      <c r="D7991" s="7" t="s">
        <v>10</v>
      </c>
      <c r="E7991" s="13">
        <v>2212</v>
      </c>
      <c r="F7991" s="7" t="s">
        <v>34</v>
      </c>
      <c r="G7991" s="7" t="s">
        <v>11</v>
      </c>
      <c r="H7991" s="13">
        <v>8</v>
      </c>
      <c r="I7991" s="13">
        <f>IF(G7991="Male",VLOOKUP(H7991,'Shoe size conversion table'!$B$6:$D$22,2),VLOOKUP(H7991,'Shoe size conversion table'!$J$6:$L$22,2))</f>
        <v>41</v>
      </c>
      <c r="J7991" s="13">
        <f>IF(G7991="Male",VLOOKUP(H7991,'Shoe size conversion table'!$B$6:$D$22,3),VLOOKUP(H7991,'Shoe size conversion table'!$J$6:$L$22,3))</f>
        <v>7.5</v>
      </c>
      <c r="K7991" s="11">
        <v>169</v>
      </c>
      <c r="L7991" s="12">
        <v>0.1</v>
      </c>
      <c r="M7991" s="7">
        <f t="shared" si="373"/>
        <v>2016</v>
      </c>
      <c r="N7991" s="7">
        <f t="shared" si="374"/>
        <v>1</v>
      </c>
      <c r="O7991" s="30">
        <f t="shared" si="375"/>
        <v>152.1</v>
      </c>
    </row>
    <row r="7992" spans="2:15" x14ac:dyDescent="0.2">
      <c r="B7992" s="13">
        <v>59544</v>
      </c>
      <c r="C7992" s="14">
        <v>42391.966111111265</v>
      </c>
      <c r="D7992" s="7" t="s">
        <v>7</v>
      </c>
      <c r="E7992" s="13">
        <v>2187</v>
      </c>
      <c r="F7992" s="7" t="s">
        <v>51</v>
      </c>
      <c r="G7992" s="7" t="s">
        <v>11</v>
      </c>
      <c r="H7992" s="13">
        <v>10</v>
      </c>
      <c r="I7992" s="13">
        <f>IF(G7992="Male",VLOOKUP(H7992,'Shoe size conversion table'!$B$6:$D$22,2),VLOOKUP(H7992,'Shoe size conversion table'!$J$6:$L$22,2))</f>
        <v>43</v>
      </c>
      <c r="J7992" s="13">
        <f>IF(G7992="Male",VLOOKUP(H7992,'Shoe size conversion table'!$B$6:$D$22,3),VLOOKUP(H7992,'Shoe size conversion table'!$J$6:$L$22,3))</f>
        <v>9.5</v>
      </c>
      <c r="K7992" s="11">
        <v>189</v>
      </c>
      <c r="L7992" s="12">
        <v>0.5</v>
      </c>
      <c r="M7992" s="7">
        <f t="shared" si="373"/>
        <v>2016</v>
      </c>
      <c r="N7992" s="7">
        <f t="shared" si="374"/>
        <v>1</v>
      </c>
      <c r="O7992" s="30">
        <f t="shared" si="375"/>
        <v>94.5</v>
      </c>
    </row>
    <row r="7993" spans="2:15" x14ac:dyDescent="0.2">
      <c r="B7993" s="13">
        <v>59544</v>
      </c>
      <c r="C7993" s="14">
        <v>42391.966111111265</v>
      </c>
      <c r="D7993" s="7" t="s">
        <v>7</v>
      </c>
      <c r="E7993" s="13">
        <v>2222</v>
      </c>
      <c r="F7993" s="7" t="s">
        <v>56</v>
      </c>
      <c r="G7993" s="7" t="s">
        <v>11</v>
      </c>
      <c r="H7993" s="13">
        <v>9.5</v>
      </c>
      <c r="I7993" s="13" t="str">
        <f>IF(G7993="Male",VLOOKUP(H7993,'Shoe size conversion table'!$B$6:$D$22,2),VLOOKUP(H7993,'Shoe size conversion table'!$J$6:$L$22,2))</f>
        <v>42-43</v>
      </c>
      <c r="J7993" s="13">
        <f>IF(G7993="Male",VLOOKUP(H7993,'Shoe size conversion table'!$B$6:$D$22,3),VLOOKUP(H7993,'Shoe size conversion table'!$J$6:$L$22,3))</f>
        <v>9</v>
      </c>
      <c r="K7993" s="11">
        <v>159</v>
      </c>
      <c r="L7993" s="12">
        <v>0</v>
      </c>
      <c r="M7993" s="7">
        <f t="shared" si="373"/>
        <v>2016</v>
      </c>
      <c r="N7993" s="7">
        <f t="shared" si="374"/>
        <v>1</v>
      </c>
      <c r="O7993" s="30">
        <f t="shared" si="375"/>
        <v>159</v>
      </c>
    </row>
    <row r="7994" spans="2:15" x14ac:dyDescent="0.2">
      <c r="B7994" s="13">
        <v>59545</v>
      </c>
      <c r="C7994" s="14">
        <v>42392.096111111117</v>
      </c>
      <c r="D7994" s="7" t="s">
        <v>7</v>
      </c>
      <c r="E7994" s="13">
        <v>2184</v>
      </c>
      <c r="F7994" s="7" t="s">
        <v>46</v>
      </c>
      <c r="G7994" s="7" t="s">
        <v>12</v>
      </c>
      <c r="H7994" s="13">
        <v>6.5</v>
      </c>
      <c r="I7994" s="13">
        <f>IF(G7994="Male",VLOOKUP(H7994,'Shoe size conversion table'!$B$6:$D$22,2),VLOOKUP(H7994,'Shoe size conversion table'!$J$6:$L$22,2))</f>
        <v>37</v>
      </c>
      <c r="J7994" s="13">
        <f>IF(G7994="Male",VLOOKUP(H7994,'Shoe size conversion table'!$B$6:$D$22,3),VLOOKUP(H7994,'Shoe size conversion table'!$J$6:$L$22,3))</f>
        <v>4.5</v>
      </c>
      <c r="K7994" s="11">
        <v>199</v>
      </c>
      <c r="L7994" s="12">
        <v>0.2</v>
      </c>
      <c r="M7994" s="7">
        <f t="shared" si="373"/>
        <v>2016</v>
      </c>
      <c r="N7994" s="7">
        <f t="shared" si="374"/>
        <v>1</v>
      </c>
      <c r="O7994" s="30">
        <f t="shared" si="375"/>
        <v>159.20000000000002</v>
      </c>
    </row>
    <row r="7995" spans="2:15" x14ac:dyDescent="0.2">
      <c r="B7995" s="13">
        <v>59546</v>
      </c>
      <c r="C7995" s="14">
        <v>42392.146111111302</v>
      </c>
      <c r="D7995" s="7" t="s">
        <v>10</v>
      </c>
      <c r="E7995" s="13">
        <v>2234</v>
      </c>
      <c r="F7995" s="7" t="s">
        <v>35</v>
      </c>
      <c r="G7995" s="7" t="s">
        <v>11</v>
      </c>
      <c r="H7995" s="13">
        <v>10</v>
      </c>
      <c r="I7995" s="13">
        <f>IF(G7995="Male",VLOOKUP(H7995,'Shoe size conversion table'!$B$6:$D$22,2),VLOOKUP(H7995,'Shoe size conversion table'!$J$6:$L$22,2))</f>
        <v>43</v>
      </c>
      <c r="J7995" s="13">
        <f>IF(G7995="Male",VLOOKUP(H7995,'Shoe size conversion table'!$B$6:$D$22,3),VLOOKUP(H7995,'Shoe size conversion table'!$J$6:$L$22,3))</f>
        <v>9.5</v>
      </c>
      <c r="K7995" s="11">
        <v>139</v>
      </c>
      <c r="L7995" s="12">
        <v>0.3</v>
      </c>
      <c r="M7995" s="7">
        <f t="shared" si="373"/>
        <v>2016</v>
      </c>
      <c r="N7995" s="7">
        <f t="shared" si="374"/>
        <v>1</v>
      </c>
      <c r="O7995" s="30">
        <f t="shared" si="375"/>
        <v>97.3</v>
      </c>
    </row>
    <row r="7996" spans="2:15" x14ac:dyDescent="0.2">
      <c r="B7996" s="13">
        <v>59547</v>
      </c>
      <c r="C7996" s="14">
        <v>42392.2061111113</v>
      </c>
      <c r="D7996" s="7" t="s">
        <v>7</v>
      </c>
      <c r="E7996" s="13">
        <v>2219</v>
      </c>
      <c r="F7996" s="7" t="s">
        <v>49</v>
      </c>
      <c r="G7996" s="7" t="s">
        <v>12</v>
      </c>
      <c r="H7996" s="13">
        <v>6.5</v>
      </c>
      <c r="I7996" s="13">
        <f>IF(G7996="Male",VLOOKUP(H7996,'Shoe size conversion table'!$B$6:$D$22,2),VLOOKUP(H7996,'Shoe size conversion table'!$J$6:$L$22,2))</f>
        <v>37</v>
      </c>
      <c r="J7996" s="13">
        <f>IF(G7996="Male",VLOOKUP(H7996,'Shoe size conversion table'!$B$6:$D$22,3),VLOOKUP(H7996,'Shoe size conversion table'!$J$6:$L$22,3))</f>
        <v>4.5</v>
      </c>
      <c r="K7996" s="11">
        <v>199</v>
      </c>
      <c r="L7996" s="12">
        <v>0</v>
      </c>
      <c r="M7996" s="7">
        <f t="shared" si="373"/>
        <v>2016</v>
      </c>
      <c r="N7996" s="7">
        <f t="shared" si="374"/>
        <v>1</v>
      </c>
      <c r="O7996" s="30">
        <f t="shared" si="375"/>
        <v>199</v>
      </c>
    </row>
    <row r="7997" spans="2:15" x14ac:dyDescent="0.2">
      <c r="B7997" s="13">
        <v>59548</v>
      </c>
      <c r="C7997" s="14">
        <v>42392.226111111122</v>
      </c>
      <c r="D7997" s="7" t="s">
        <v>8</v>
      </c>
      <c r="E7997" s="13">
        <v>2228</v>
      </c>
      <c r="F7997" s="7" t="s">
        <v>39</v>
      </c>
      <c r="G7997" s="7" t="s">
        <v>12</v>
      </c>
      <c r="H7997" s="13">
        <v>7.5</v>
      </c>
      <c r="I7997" s="13">
        <f>IF(G7997="Male",VLOOKUP(H7997,'Shoe size conversion table'!$B$6:$D$22,2),VLOOKUP(H7997,'Shoe size conversion table'!$J$6:$L$22,2))</f>
        <v>38</v>
      </c>
      <c r="J7997" s="13">
        <f>IF(G7997="Male",VLOOKUP(H7997,'Shoe size conversion table'!$B$6:$D$22,3),VLOOKUP(H7997,'Shoe size conversion table'!$J$6:$L$22,3))</f>
        <v>5.5</v>
      </c>
      <c r="K7997" s="11">
        <v>169</v>
      </c>
      <c r="L7997" s="12">
        <v>0</v>
      </c>
      <c r="M7997" s="7">
        <f t="shared" si="373"/>
        <v>2016</v>
      </c>
      <c r="N7997" s="7">
        <f t="shared" si="374"/>
        <v>1</v>
      </c>
      <c r="O7997" s="30">
        <f t="shared" si="375"/>
        <v>169</v>
      </c>
    </row>
    <row r="7998" spans="2:15" x14ac:dyDescent="0.2">
      <c r="B7998" s="13">
        <v>59549</v>
      </c>
      <c r="C7998" s="14">
        <v>42392.246111111264</v>
      </c>
      <c r="D7998" s="7" t="s">
        <v>10</v>
      </c>
      <c r="E7998" s="13">
        <v>2222</v>
      </c>
      <c r="F7998" s="7" t="s">
        <v>34</v>
      </c>
      <c r="G7998" s="7" t="s">
        <v>12</v>
      </c>
      <c r="H7998" s="13">
        <v>9.5</v>
      </c>
      <c r="I7998" s="13">
        <f>IF(G7998="Male",VLOOKUP(H7998,'Shoe size conversion table'!$B$6:$D$22,2),VLOOKUP(H7998,'Shoe size conversion table'!$J$6:$L$22,2))</f>
        <v>40</v>
      </c>
      <c r="J7998" s="13">
        <f>IF(G7998="Male",VLOOKUP(H7998,'Shoe size conversion table'!$B$6:$D$22,3),VLOOKUP(H7998,'Shoe size conversion table'!$J$6:$L$22,3))</f>
        <v>7.5</v>
      </c>
      <c r="K7998" s="11">
        <v>139</v>
      </c>
      <c r="L7998" s="12">
        <v>0.2</v>
      </c>
      <c r="M7998" s="7">
        <f t="shared" si="373"/>
        <v>2016</v>
      </c>
      <c r="N7998" s="7">
        <f t="shared" si="374"/>
        <v>1</v>
      </c>
      <c r="O7998" s="30">
        <f t="shared" si="375"/>
        <v>111.2</v>
      </c>
    </row>
    <row r="7999" spans="2:15" x14ac:dyDescent="0.2">
      <c r="B7999" s="13">
        <v>59550</v>
      </c>
      <c r="C7999" s="14">
        <v>42392.376111111298</v>
      </c>
      <c r="D7999" s="7" t="s">
        <v>7</v>
      </c>
      <c r="E7999" s="13">
        <v>2175</v>
      </c>
      <c r="F7999" s="7" t="s">
        <v>50</v>
      </c>
      <c r="G7999" s="7" t="s">
        <v>11</v>
      </c>
      <c r="H7999" s="13">
        <v>6.5</v>
      </c>
      <c r="I7999" s="13">
        <f>IF(G7999="Male",VLOOKUP(H7999,'Shoe size conversion table'!$B$6:$D$22,2),VLOOKUP(H7999,'Shoe size conversion table'!$J$6:$L$22,2))</f>
        <v>39</v>
      </c>
      <c r="J7999" s="13">
        <f>IF(G7999="Male",VLOOKUP(H7999,'Shoe size conversion table'!$B$6:$D$22,3),VLOOKUP(H7999,'Shoe size conversion table'!$J$6:$L$22,3))</f>
        <v>6</v>
      </c>
      <c r="K7999" s="11">
        <v>139</v>
      </c>
      <c r="L7999" s="12">
        <v>0</v>
      </c>
      <c r="M7999" s="7">
        <f t="shared" si="373"/>
        <v>2016</v>
      </c>
      <c r="N7999" s="7">
        <f t="shared" si="374"/>
        <v>1</v>
      </c>
      <c r="O7999" s="30">
        <f t="shared" si="375"/>
        <v>139</v>
      </c>
    </row>
    <row r="8000" spans="2:15" x14ac:dyDescent="0.2">
      <c r="B8000" s="13">
        <v>59550</v>
      </c>
      <c r="C8000" s="14">
        <v>42392.376111111298</v>
      </c>
      <c r="D8000" s="7" t="s">
        <v>7</v>
      </c>
      <c r="E8000" s="13">
        <v>2209</v>
      </c>
      <c r="F8000" s="7" t="s">
        <v>50</v>
      </c>
      <c r="G8000" s="7" t="s">
        <v>11</v>
      </c>
      <c r="H8000" s="13">
        <v>8</v>
      </c>
      <c r="I8000" s="13">
        <f>IF(G8000="Male",VLOOKUP(H8000,'Shoe size conversion table'!$B$6:$D$22,2),VLOOKUP(H8000,'Shoe size conversion table'!$J$6:$L$22,2))</f>
        <v>41</v>
      </c>
      <c r="J8000" s="13">
        <f>IF(G8000="Male",VLOOKUP(H8000,'Shoe size conversion table'!$B$6:$D$22,3),VLOOKUP(H8000,'Shoe size conversion table'!$J$6:$L$22,3))</f>
        <v>7.5</v>
      </c>
      <c r="K8000" s="11">
        <v>169</v>
      </c>
      <c r="L8000" s="12">
        <v>0.5</v>
      </c>
      <c r="M8000" s="7">
        <f t="shared" si="373"/>
        <v>2016</v>
      </c>
      <c r="N8000" s="7">
        <f t="shared" si="374"/>
        <v>1</v>
      </c>
      <c r="O8000" s="30">
        <f t="shared" si="375"/>
        <v>84.5</v>
      </c>
    </row>
    <row r="8001" spans="2:15" x14ac:dyDescent="0.2">
      <c r="B8001" s="13">
        <v>59551</v>
      </c>
      <c r="C8001" s="14">
        <v>42392.5261111113</v>
      </c>
      <c r="D8001" s="7" t="s">
        <v>7</v>
      </c>
      <c r="E8001" s="13">
        <v>2176</v>
      </c>
      <c r="F8001" s="7" t="s">
        <v>50</v>
      </c>
      <c r="G8001" s="7" t="s">
        <v>11</v>
      </c>
      <c r="H8001" s="13">
        <v>10.5</v>
      </c>
      <c r="I8001" s="13" t="str">
        <f>IF(G8001="Male",VLOOKUP(H8001,'Shoe size conversion table'!$B$6:$D$22,2),VLOOKUP(H8001,'Shoe size conversion table'!$J$6:$L$22,2))</f>
        <v>43-44</v>
      </c>
      <c r="J8001" s="13">
        <f>IF(G8001="Male",VLOOKUP(H8001,'Shoe size conversion table'!$B$6:$D$22,3),VLOOKUP(H8001,'Shoe size conversion table'!$J$6:$L$22,3))</f>
        <v>10</v>
      </c>
      <c r="K8001" s="11">
        <v>139</v>
      </c>
      <c r="L8001" s="12">
        <v>0.5</v>
      </c>
      <c r="M8001" s="7">
        <f t="shared" si="373"/>
        <v>2016</v>
      </c>
      <c r="N8001" s="7">
        <f t="shared" si="374"/>
        <v>1</v>
      </c>
      <c r="O8001" s="30">
        <f t="shared" si="375"/>
        <v>69.5</v>
      </c>
    </row>
    <row r="8002" spans="2:15" x14ac:dyDescent="0.2">
      <c r="B8002" s="13">
        <v>59552</v>
      </c>
      <c r="C8002" s="14">
        <v>42392.586111111297</v>
      </c>
      <c r="D8002" s="7" t="s">
        <v>7</v>
      </c>
      <c r="E8002" s="13">
        <v>2153</v>
      </c>
      <c r="F8002" s="7" t="s">
        <v>43</v>
      </c>
      <c r="G8002" s="7" t="s">
        <v>12</v>
      </c>
      <c r="H8002" s="13">
        <v>8.5</v>
      </c>
      <c r="I8002" s="13">
        <f>IF(G8002="Male",VLOOKUP(H8002,'Shoe size conversion table'!$B$6:$D$22,2),VLOOKUP(H8002,'Shoe size conversion table'!$J$6:$L$22,2))</f>
        <v>39</v>
      </c>
      <c r="J8002" s="13">
        <f>IF(G8002="Male",VLOOKUP(H8002,'Shoe size conversion table'!$B$6:$D$22,3),VLOOKUP(H8002,'Shoe size conversion table'!$J$6:$L$22,3))</f>
        <v>6.5</v>
      </c>
      <c r="K8002" s="11">
        <v>199</v>
      </c>
      <c r="L8002" s="12">
        <v>0.5</v>
      </c>
      <c r="M8002" s="7">
        <f t="shared" si="373"/>
        <v>2016</v>
      </c>
      <c r="N8002" s="7">
        <f t="shared" si="374"/>
        <v>1</v>
      </c>
      <c r="O8002" s="30">
        <f t="shared" si="375"/>
        <v>99.5</v>
      </c>
    </row>
    <row r="8003" spans="2:15" x14ac:dyDescent="0.2">
      <c r="B8003" s="13">
        <v>59553</v>
      </c>
      <c r="C8003" s="14">
        <v>42392.636111111126</v>
      </c>
      <c r="D8003" s="7" t="s">
        <v>9</v>
      </c>
      <c r="E8003" s="13">
        <v>2206</v>
      </c>
      <c r="F8003" s="7" t="s">
        <v>61</v>
      </c>
      <c r="G8003" s="7" t="s">
        <v>12</v>
      </c>
      <c r="H8003" s="13">
        <v>7.5</v>
      </c>
      <c r="I8003" s="13">
        <f>IF(G8003="Male",VLOOKUP(H8003,'Shoe size conversion table'!$B$6:$D$22,2),VLOOKUP(H8003,'Shoe size conversion table'!$J$6:$L$22,2))</f>
        <v>38</v>
      </c>
      <c r="J8003" s="13">
        <f>IF(G8003="Male",VLOOKUP(H8003,'Shoe size conversion table'!$B$6:$D$22,3),VLOOKUP(H8003,'Shoe size conversion table'!$J$6:$L$22,3))</f>
        <v>5.5</v>
      </c>
      <c r="K8003" s="11">
        <v>149</v>
      </c>
      <c r="L8003" s="12">
        <v>0</v>
      </c>
      <c r="M8003" s="7">
        <f t="shared" si="373"/>
        <v>2016</v>
      </c>
      <c r="N8003" s="7">
        <f t="shared" si="374"/>
        <v>1</v>
      </c>
      <c r="O8003" s="30">
        <f t="shared" si="375"/>
        <v>149</v>
      </c>
    </row>
    <row r="8004" spans="2:15" x14ac:dyDescent="0.2">
      <c r="B8004" s="13">
        <v>59553</v>
      </c>
      <c r="C8004" s="14">
        <v>42392.636111111126</v>
      </c>
      <c r="D8004" s="7" t="s">
        <v>9</v>
      </c>
      <c r="E8004" s="13">
        <v>2186</v>
      </c>
      <c r="F8004" s="7" t="s">
        <v>62</v>
      </c>
      <c r="G8004" s="7" t="s">
        <v>11</v>
      </c>
      <c r="H8004" s="13">
        <v>9</v>
      </c>
      <c r="I8004" s="13">
        <f>IF(G8004="Male",VLOOKUP(H8004,'Shoe size conversion table'!$B$6:$D$22,2),VLOOKUP(H8004,'Shoe size conversion table'!$J$6:$L$22,2))</f>
        <v>42</v>
      </c>
      <c r="J8004" s="13">
        <f>IF(G8004="Male",VLOOKUP(H8004,'Shoe size conversion table'!$B$6:$D$22,3),VLOOKUP(H8004,'Shoe size conversion table'!$J$6:$L$22,3))</f>
        <v>8.5</v>
      </c>
      <c r="K8004" s="11">
        <v>179</v>
      </c>
      <c r="L8004" s="12">
        <v>0</v>
      </c>
      <c r="M8004" s="7">
        <f t="shared" si="373"/>
        <v>2016</v>
      </c>
      <c r="N8004" s="7">
        <f t="shared" si="374"/>
        <v>1</v>
      </c>
      <c r="O8004" s="30">
        <f t="shared" si="375"/>
        <v>179</v>
      </c>
    </row>
    <row r="8005" spans="2:15" x14ac:dyDescent="0.2">
      <c r="B8005" s="13">
        <v>59554</v>
      </c>
      <c r="C8005" s="14">
        <v>42392.656111111122</v>
      </c>
      <c r="D8005" s="7" t="s">
        <v>8</v>
      </c>
      <c r="E8005" s="13">
        <v>2206</v>
      </c>
      <c r="F8005" s="7" t="s">
        <v>37</v>
      </c>
      <c r="G8005" s="7" t="s">
        <v>12</v>
      </c>
      <c r="H8005" s="13">
        <v>7.5</v>
      </c>
      <c r="I8005" s="13">
        <f>IF(G8005="Male",VLOOKUP(H8005,'Shoe size conversion table'!$B$6:$D$22,2),VLOOKUP(H8005,'Shoe size conversion table'!$J$6:$L$22,2))</f>
        <v>38</v>
      </c>
      <c r="J8005" s="13">
        <f>IF(G8005="Male",VLOOKUP(H8005,'Shoe size conversion table'!$B$6:$D$22,3),VLOOKUP(H8005,'Shoe size conversion table'!$J$6:$L$22,3))</f>
        <v>5.5</v>
      </c>
      <c r="K8005" s="11">
        <v>149</v>
      </c>
      <c r="L8005" s="12">
        <v>0</v>
      </c>
      <c r="M8005" s="7">
        <f t="shared" ref="M8005:M8068" si="376">YEAR(C8005)</f>
        <v>2016</v>
      </c>
      <c r="N8005" s="7">
        <f t="shared" si="374"/>
        <v>1</v>
      </c>
      <c r="O8005" s="30">
        <f t="shared" si="375"/>
        <v>149</v>
      </c>
    </row>
    <row r="8006" spans="2:15" x14ac:dyDescent="0.2">
      <c r="B8006" s="13">
        <v>59555</v>
      </c>
      <c r="C8006" s="14">
        <v>42392.716111111113</v>
      </c>
      <c r="D8006" s="7" t="s">
        <v>7</v>
      </c>
      <c r="E8006" s="13">
        <v>2207</v>
      </c>
      <c r="F8006" s="7" t="s">
        <v>48</v>
      </c>
      <c r="G8006" s="7" t="s">
        <v>11</v>
      </c>
      <c r="H8006" s="13">
        <v>9.5</v>
      </c>
      <c r="I8006" s="13" t="str">
        <f>IF(G8006="Male",VLOOKUP(H8006,'Shoe size conversion table'!$B$6:$D$22,2),VLOOKUP(H8006,'Shoe size conversion table'!$J$6:$L$22,2))</f>
        <v>42-43</v>
      </c>
      <c r="J8006" s="13">
        <f>IF(G8006="Male",VLOOKUP(H8006,'Shoe size conversion table'!$B$6:$D$22,3),VLOOKUP(H8006,'Shoe size conversion table'!$J$6:$L$22,3))</f>
        <v>9</v>
      </c>
      <c r="K8006" s="11">
        <v>129</v>
      </c>
      <c r="L8006" s="12">
        <v>0.1</v>
      </c>
      <c r="M8006" s="7">
        <f t="shared" si="376"/>
        <v>2016</v>
      </c>
      <c r="N8006" s="7">
        <f t="shared" ref="N8006:N8069" si="377">MONTH(C8006:C22973)</f>
        <v>1</v>
      </c>
      <c r="O8006" s="30">
        <f t="shared" ref="O8006:O8069" si="378">K8006*(1-L8006)</f>
        <v>116.10000000000001</v>
      </c>
    </row>
    <row r="8007" spans="2:15" x14ac:dyDescent="0.2">
      <c r="B8007" s="13">
        <v>59556</v>
      </c>
      <c r="C8007" s="14">
        <v>42392.746111111119</v>
      </c>
      <c r="D8007" s="7" t="s">
        <v>9</v>
      </c>
      <c r="E8007" s="13">
        <v>2170</v>
      </c>
      <c r="F8007" s="7" t="s">
        <v>61</v>
      </c>
      <c r="G8007" s="7" t="s">
        <v>11</v>
      </c>
      <c r="H8007" s="13">
        <v>9</v>
      </c>
      <c r="I8007" s="13">
        <f>IF(G8007="Male",VLOOKUP(H8007,'Shoe size conversion table'!$B$6:$D$22,2),VLOOKUP(H8007,'Shoe size conversion table'!$J$6:$L$22,2))</f>
        <v>42</v>
      </c>
      <c r="J8007" s="13">
        <f>IF(G8007="Male",VLOOKUP(H8007,'Shoe size conversion table'!$B$6:$D$22,3),VLOOKUP(H8007,'Shoe size conversion table'!$J$6:$L$22,3))</f>
        <v>8.5</v>
      </c>
      <c r="K8007" s="11">
        <v>169</v>
      </c>
      <c r="L8007" s="12">
        <v>0</v>
      </c>
      <c r="M8007" s="7">
        <f t="shared" si="376"/>
        <v>2016</v>
      </c>
      <c r="N8007" s="7">
        <f t="shared" si="377"/>
        <v>1</v>
      </c>
      <c r="O8007" s="30">
        <f t="shared" si="378"/>
        <v>169</v>
      </c>
    </row>
    <row r="8008" spans="2:15" x14ac:dyDescent="0.2">
      <c r="B8008" s="13">
        <v>59556</v>
      </c>
      <c r="C8008" s="14">
        <v>42392.746111111119</v>
      </c>
      <c r="D8008" s="7" t="s">
        <v>9</v>
      </c>
      <c r="E8008" s="13">
        <v>2155</v>
      </c>
      <c r="F8008" s="7" t="s">
        <v>62</v>
      </c>
      <c r="G8008" s="7" t="s">
        <v>12</v>
      </c>
      <c r="H8008" s="13">
        <v>9.5</v>
      </c>
      <c r="I8008" s="13">
        <f>IF(G8008="Male",VLOOKUP(H8008,'Shoe size conversion table'!$B$6:$D$22,2),VLOOKUP(H8008,'Shoe size conversion table'!$J$6:$L$22,2))</f>
        <v>40</v>
      </c>
      <c r="J8008" s="13">
        <f>IF(G8008="Male",VLOOKUP(H8008,'Shoe size conversion table'!$B$6:$D$22,3),VLOOKUP(H8008,'Shoe size conversion table'!$J$6:$L$22,3))</f>
        <v>7.5</v>
      </c>
      <c r="K8008" s="11">
        <v>169</v>
      </c>
      <c r="L8008" s="12">
        <v>0</v>
      </c>
      <c r="M8008" s="7">
        <f t="shared" si="376"/>
        <v>2016</v>
      </c>
      <c r="N8008" s="7">
        <f t="shared" si="377"/>
        <v>1</v>
      </c>
      <c r="O8008" s="30">
        <f t="shared" si="378"/>
        <v>169</v>
      </c>
    </row>
    <row r="8009" spans="2:15" x14ac:dyDescent="0.2">
      <c r="B8009" s="13">
        <v>59557</v>
      </c>
      <c r="C8009" s="14">
        <v>42392.746111111119</v>
      </c>
      <c r="D8009" s="7" t="s">
        <v>7</v>
      </c>
      <c r="E8009" s="13">
        <v>2230</v>
      </c>
      <c r="F8009" s="7" t="s">
        <v>50</v>
      </c>
      <c r="G8009" s="7" t="s">
        <v>12</v>
      </c>
      <c r="H8009" s="13">
        <v>9</v>
      </c>
      <c r="I8009" s="13" t="str">
        <f>IF(G8009="Male",VLOOKUP(H8009,'Shoe size conversion table'!$B$6:$D$22,2),VLOOKUP(H8009,'Shoe size conversion table'!$J$6:$L$22,2))</f>
        <v>39-40</v>
      </c>
      <c r="J8009" s="13">
        <f>IF(G8009="Male",VLOOKUP(H8009,'Shoe size conversion table'!$B$6:$D$22,3),VLOOKUP(H8009,'Shoe size conversion table'!$J$6:$L$22,3))</f>
        <v>7</v>
      </c>
      <c r="K8009" s="11">
        <v>129</v>
      </c>
      <c r="L8009" s="12">
        <v>0.2</v>
      </c>
      <c r="M8009" s="7">
        <f t="shared" si="376"/>
        <v>2016</v>
      </c>
      <c r="N8009" s="7">
        <f t="shared" si="377"/>
        <v>1</v>
      </c>
      <c r="O8009" s="30">
        <f t="shared" si="378"/>
        <v>103.2</v>
      </c>
    </row>
    <row r="8010" spans="2:15" x14ac:dyDescent="0.2">
      <c r="B8010" s="13">
        <v>59558</v>
      </c>
      <c r="C8010" s="14">
        <v>42392.746111111119</v>
      </c>
      <c r="D8010" s="7" t="s">
        <v>10</v>
      </c>
      <c r="E8010" s="13">
        <v>2185</v>
      </c>
      <c r="F8010" s="7" t="s">
        <v>34</v>
      </c>
      <c r="G8010" s="7" t="s">
        <v>11</v>
      </c>
      <c r="H8010" s="13">
        <v>9.5</v>
      </c>
      <c r="I8010" s="13" t="str">
        <f>IF(G8010="Male",VLOOKUP(H8010,'Shoe size conversion table'!$B$6:$D$22,2),VLOOKUP(H8010,'Shoe size conversion table'!$J$6:$L$22,2))</f>
        <v>42-43</v>
      </c>
      <c r="J8010" s="13">
        <f>IF(G8010="Male",VLOOKUP(H8010,'Shoe size conversion table'!$B$6:$D$22,3),VLOOKUP(H8010,'Shoe size conversion table'!$J$6:$L$22,3))</f>
        <v>9</v>
      </c>
      <c r="K8010" s="11">
        <v>189</v>
      </c>
      <c r="L8010" s="12">
        <v>0</v>
      </c>
      <c r="M8010" s="7">
        <f t="shared" si="376"/>
        <v>2016</v>
      </c>
      <c r="N8010" s="7">
        <f t="shared" si="377"/>
        <v>1</v>
      </c>
      <c r="O8010" s="30">
        <f t="shared" si="378"/>
        <v>189</v>
      </c>
    </row>
    <row r="8011" spans="2:15" x14ac:dyDescent="0.2">
      <c r="B8011" s="13">
        <v>59559</v>
      </c>
      <c r="C8011" s="14">
        <v>42393.116111111114</v>
      </c>
      <c r="D8011" s="7" t="s">
        <v>7</v>
      </c>
      <c r="E8011" s="13">
        <v>2238</v>
      </c>
      <c r="F8011" s="7" t="s">
        <v>48</v>
      </c>
      <c r="G8011" s="7" t="s">
        <v>11</v>
      </c>
      <c r="H8011" s="13">
        <v>9</v>
      </c>
      <c r="I8011" s="13">
        <f>IF(G8011="Male",VLOOKUP(H8011,'Shoe size conversion table'!$B$6:$D$22,2),VLOOKUP(H8011,'Shoe size conversion table'!$J$6:$L$22,2))</f>
        <v>42</v>
      </c>
      <c r="J8011" s="13">
        <f>IF(G8011="Male",VLOOKUP(H8011,'Shoe size conversion table'!$B$6:$D$22,3),VLOOKUP(H8011,'Shoe size conversion table'!$J$6:$L$22,3))</f>
        <v>8.5</v>
      </c>
      <c r="K8011" s="11">
        <v>129</v>
      </c>
      <c r="L8011" s="12">
        <v>0</v>
      </c>
      <c r="M8011" s="7">
        <f t="shared" si="376"/>
        <v>2016</v>
      </c>
      <c r="N8011" s="7">
        <f t="shared" si="377"/>
        <v>1</v>
      </c>
      <c r="O8011" s="30">
        <f t="shared" si="378"/>
        <v>129</v>
      </c>
    </row>
    <row r="8012" spans="2:15" x14ac:dyDescent="0.2">
      <c r="B8012" s="13">
        <v>59560</v>
      </c>
      <c r="C8012" s="14">
        <v>42393.126111111116</v>
      </c>
      <c r="D8012" s="7" t="s">
        <v>9</v>
      </c>
      <c r="E8012" s="13">
        <v>2153</v>
      </c>
      <c r="F8012" s="7" t="s">
        <v>58</v>
      </c>
      <c r="G8012" s="7" t="s">
        <v>11</v>
      </c>
      <c r="H8012" s="13">
        <v>10.5</v>
      </c>
      <c r="I8012" s="13" t="str">
        <f>IF(G8012="Male",VLOOKUP(H8012,'Shoe size conversion table'!$B$6:$D$22,2),VLOOKUP(H8012,'Shoe size conversion table'!$J$6:$L$22,2))</f>
        <v>43-44</v>
      </c>
      <c r="J8012" s="13">
        <f>IF(G8012="Male",VLOOKUP(H8012,'Shoe size conversion table'!$B$6:$D$22,3),VLOOKUP(H8012,'Shoe size conversion table'!$J$6:$L$22,3))</f>
        <v>10</v>
      </c>
      <c r="K8012" s="11">
        <v>129</v>
      </c>
      <c r="L8012" s="12">
        <v>0.1</v>
      </c>
      <c r="M8012" s="7">
        <f t="shared" si="376"/>
        <v>2016</v>
      </c>
      <c r="N8012" s="7">
        <f t="shared" si="377"/>
        <v>1</v>
      </c>
      <c r="O8012" s="30">
        <f t="shared" si="378"/>
        <v>116.10000000000001</v>
      </c>
    </row>
    <row r="8013" spans="2:15" x14ac:dyDescent="0.2">
      <c r="B8013" s="13">
        <v>59561</v>
      </c>
      <c r="C8013" s="14">
        <v>42393.176111111294</v>
      </c>
      <c r="D8013" s="7" t="s">
        <v>7</v>
      </c>
      <c r="E8013" s="13">
        <v>2204</v>
      </c>
      <c r="F8013" s="7" t="s">
        <v>51</v>
      </c>
      <c r="G8013" s="7" t="s">
        <v>12</v>
      </c>
      <c r="H8013" s="13">
        <v>9.5</v>
      </c>
      <c r="I8013" s="13">
        <f>IF(G8013="Male",VLOOKUP(H8013,'Shoe size conversion table'!$B$6:$D$22,2),VLOOKUP(H8013,'Shoe size conversion table'!$J$6:$L$22,2))</f>
        <v>40</v>
      </c>
      <c r="J8013" s="13">
        <f>IF(G8013="Male",VLOOKUP(H8013,'Shoe size conversion table'!$B$6:$D$22,3),VLOOKUP(H8013,'Shoe size conversion table'!$J$6:$L$22,3))</f>
        <v>7.5</v>
      </c>
      <c r="K8013" s="11">
        <v>169</v>
      </c>
      <c r="L8013" s="12">
        <v>0.1</v>
      </c>
      <c r="M8013" s="7">
        <f t="shared" si="376"/>
        <v>2016</v>
      </c>
      <c r="N8013" s="7">
        <f t="shared" si="377"/>
        <v>1</v>
      </c>
      <c r="O8013" s="30">
        <f t="shared" si="378"/>
        <v>152.1</v>
      </c>
    </row>
    <row r="8014" spans="2:15" x14ac:dyDescent="0.2">
      <c r="B8014" s="13">
        <v>59562</v>
      </c>
      <c r="C8014" s="14">
        <v>42393.226111111122</v>
      </c>
      <c r="D8014" s="7" t="s">
        <v>8</v>
      </c>
      <c r="E8014" s="13">
        <v>2231</v>
      </c>
      <c r="F8014" s="7" t="s">
        <v>42</v>
      </c>
      <c r="G8014" s="7" t="s">
        <v>11</v>
      </c>
      <c r="H8014" s="13">
        <v>10.5</v>
      </c>
      <c r="I8014" s="13" t="str">
        <f>IF(G8014="Male",VLOOKUP(H8014,'Shoe size conversion table'!$B$6:$D$22,2),VLOOKUP(H8014,'Shoe size conversion table'!$J$6:$L$22,2))</f>
        <v>43-44</v>
      </c>
      <c r="J8014" s="13">
        <f>IF(G8014="Male",VLOOKUP(H8014,'Shoe size conversion table'!$B$6:$D$22,3),VLOOKUP(H8014,'Shoe size conversion table'!$J$6:$L$22,3))</f>
        <v>10</v>
      </c>
      <c r="K8014" s="11">
        <v>179</v>
      </c>
      <c r="L8014" s="12">
        <v>0</v>
      </c>
      <c r="M8014" s="7">
        <f t="shared" si="376"/>
        <v>2016</v>
      </c>
      <c r="N8014" s="7">
        <f t="shared" si="377"/>
        <v>1</v>
      </c>
      <c r="O8014" s="30">
        <f t="shared" si="378"/>
        <v>179</v>
      </c>
    </row>
    <row r="8015" spans="2:15" x14ac:dyDescent="0.2">
      <c r="B8015" s="13">
        <v>59563</v>
      </c>
      <c r="C8015" s="14">
        <v>42393.356111111265</v>
      </c>
      <c r="D8015" s="7" t="s">
        <v>10</v>
      </c>
      <c r="E8015" s="13">
        <v>2227</v>
      </c>
      <c r="F8015" s="7" t="s">
        <v>36</v>
      </c>
      <c r="G8015" s="7" t="s">
        <v>12</v>
      </c>
      <c r="H8015" s="13">
        <v>9</v>
      </c>
      <c r="I8015" s="13" t="str">
        <f>IF(G8015="Male",VLOOKUP(H8015,'Shoe size conversion table'!$B$6:$D$22,2),VLOOKUP(H8015,'Shoe size conversion table'!$J$6:$L$22,2))</f>
        <v>39-40</v>
      </c>
      <c r="J8015" s="13">
        <f>IF(G8015="Male",VLOOKUP(H8015,'Shoe size conversion table'!$B$6:$D$22,3),VLOOKUP(H8015,'Shoe size conversion table'!$J$6:$L$22,3))</f>
        <v>7</v>
      </c>
      <c r="K8015" s="11">
        <v>169</v>
      </c>
      <c r="L8015" s="12">
        <v>0</v>
      </c>
      <c r="M8015" s="7">
        <f t="shared" si="376"/>
        <v>2016</v>
      </c>
      <c r="N8015" s="7">
        <f t="shared" si="377"/>
        <v>1</v>
      </c>
      <c r="O8015" s="30">
        <f t="shared" si="378"/>
        <v>169</v>
      </c>
    </row>
    <row r="8016" spans="2:15" x14ac:dyDescent="0.2">
      <c r="B8016" s="13">
        <v>59564</v>
      </c>
      <c r="C8016" s="14">
        <v>42393.426111111119</v>
      </c>
      <c r="D8016" s="7" t="s">
        <v>7</v>
      </c>
      <c r="E8016" s="13">
        <v>2190</v>
      </c>
      <c r="F8016" s="7" t="s">
        <v>49</v>
      </c>
      <c r="G8016" s="7" t="s">
        <v>11</v>
      </c>
      <c r="H8016" s="13">
        <v>8.5</v>
      </c>
      <c r="I8016" s="13" t="str">
        <f>IF(G8016="Male",VLOOKUP(H8016,'Shoe size conversion table'!$B$6:$D$22,2),VLOOKUP(H8016,'Shoe size conversion table'!$J$6:$L$22,2))</f>
        <v>41-42</v>
      </c>
      <c r="J8016" s="13">
        <f>IF(G8016="Male",VLOOKUP(H8016,'Shoe size conversion table'!$B$6:$D$22,3),VLOOKUP(H8016,'Shoe size conversion table'!$J$6:$L$22,3))</f>
        <v>8</v>
      </c>
      <c r="K8016" s="11">
        <v>159</v>
      </c>
      <c r="L8016" s="12">
        <v>0</v>
      </c>
      <c r="M8016" s="7">
        <f t="shared" si="376"/>
        <v>2016</v>
      </c>
      <c r="N8016" s="7">
        <f t="shared" si="377"/>
        <v>1</v>
      </c>
      <c r="O8016" s="30">
        <f t="shared" si="378"/>
        <v>159</v>
      </c>
    </row>
    <row r="8017" spans="2:15" x14ac:dyDescent="0.2">
      <c r="B8017" s="13">
        <v>59565</v>
      </c>
      <c r="C8017" s="14">
        <v>42393.586111111268</v>
      </c>
      <c r="D8017" s="7" t="s">
        <v>10</v>
      </c>
      <c r="E8017" s="13">
        <v>2226</v>
      </c>
      <c r="F8017" s="7" t="s">
        <v>35</v>
      </c>
      <c r="G8017" s="7" t="s">
        <v>11</v>
      </c>
      <c r="H8017" s="13">
        <v>10</v>
      </c>
      <c r="I8017" s="13">
        <f>IF(G8017="Male",VLOOKUP(H8017,'Shoe size conversion table'!$B$6:$D$22,2),VLOOKUP(H8017,'Shoe size conversion table'!$J$6:$L$22,2))</f>
        <v>43</v>
      </c>
      <c r="J8017" s="13">
        <f>IF(G8017="Male",VLOOKUP(H8017,'Shoe size conversion table'!$B$6:$D$22,3),VLOOKUP(H8017,'Shoe size conversion table'!$J$6:$L$22,3))</f>
        <v>9.5</v>
      </c>
      <c r="K8017" s="11">
        <v>169</v>
      </c>
      <c r="L8017" s="12">
        <v>0</v>
      </c>
      <c r="M8017" s="7">
        <f t="shared" si="376"/>
        <v>2016</v>
      </c>
      <c r="N8017" s="7">
        <f t="shared" si="377"/>
        <v>1</v>
      </c>
      <c r="O8017" s="30">
        <f t="shared" si="378"/>
        <v>169</v>
      </c>
    </row>
    <row r="8018" spans="2:15" x14ac:dyDescent="0.2">
      <c r="B8018" s="13">
        <v>59566</v>
      </c>
      <c r="C8018" s="14">
        <v>42393.586111111297</v>
      </c>
      <c r="D8018" s="7" t="s">
        <v>7</v>
      </c>
      <c r="E8018" s="13">
        <v>2147</v>
      </c>
      <c r="F8018" s="7" t="s">
        <v>50</v>
      </c>
      <c r="G8018" s="7" t="s">
        <v>11</v>
      </c>
      <c r="H8018" s="13">
        <v>6.5</v>
      </c>
      <c r="I8018" s="13">
        <f>IF(G8018="Male",VLOOKUP(H8018,'Shoe size conversion table'!$B$6:$D$22,2),VLOOKUP(H8018,'Shoe size conversion table'!$J$6:$L$22,2))</f>
        <v>39</v>
      </c>
      <c r="J8018" s="13">
        <f>IF(G8018="Male",VLOOKUP(H8018,'Shoe size conversion table'!$B$6:$D$22,3),VLOOKUP(H8018,'Shoe size conversion table'!$J$6:$L$22,3))</f>
        <v>6</v>
      </c>
      <c r="K8018" s="11">
        <v>199</v>
      </c>
      <c r="L8018" s="12">
        <v>0.3</v>
      </c>
      <c r="M8018" s="7">
        <f t="shared" si="376"/>
        <v>2016</v>
      </c>
      <c r="N8018" s="7">
        <f t="shared" si="377"/>
        <v>1</v>
      </c>
      <c r="O8018" s="30">
        <f t="shared" si="378"/>
        <v>139.29999999999998</v>
      </c>
    </row>
    <row r="8019" spans="2:15" x14ac:dyDescent="0.2">
      <c r="B8019" s="13">
        <v>59567</v>
      </c>
      <c r="C8019" s="14">
        <v>42393.656111111122</v>
      </c>
      <c r="D8019" s="7" t="s">
        <v>8</v>
      </c>
      <c r="E8019" s="13">
        <v>2172</v>
      </c>
      <c r="F8019" s="7" t="s">
        <v>41</v>
      </c>
      <c r="G8019" s="7" t="s">
        <v>12</v>
      </c>
      <c r="H8019" s="13">
        <v>7.5</v>
      </c>
      <c r="I8019" s="13">
        <f>IF(G8019="Male",VLOOKUP(H8019,'Shoe size conversion table'!$B$6:$D$22,2),VLOOKUP(H8019,'Shoe size conversion table'!$J$6:$L$22,2))</f>
        <v>38</v>
      </c>
      <c r="J8019" s="13">
        <f>IF(G8019="Male",VLOOKUP(H8019,'Shoe size conversion table'!$B$6:$D$22,3),VLOOKUP(H8019,'Shoe size conversion table'!$J$6:$L$22,3))</f>
        <v>5.5</v>
      </c>
      <c r="K8019" s="11">
        <v>139</v>
      </c>
      <c r="L8019" s="12">
        <v>0</v>
      </c>
      <c r="M8019" s="7">
        <f t="shared" si="376"/>
        <v>2016</v>
      </c>
      <c r="N8019" s="7">
        <f t="shared" si="377"/>
        <v>1</v>
      </c>
      <c r="O8019" s="30">
        <f t="shared" si="378"/>
        <v>139</v>
      </c>
    </row>
    <row r="8020" spans="2:15" x14ac:dyDescent="0.2">
      <c r="B8020" s="13">
        <v>59568</v>
      </c>
      <c r="C8020" s="14">
        <v>42393.746111111119</v>
      </c>
      <c r="D8020" s="7" t="s">
        <v>9</v>
      </c>
      <c r="E8020" s="13">
        <v>2189</v>
      </c>
      <c r="F8020" s="7" t="s">
        <v>62</v>
      </c>
      <c r="G8020" s="7" t="s">
        <v>12</v>
      </c>
      <c r="H8020" s="13">
        <v>8</v>
      </c>
      <c r="I8020" s="13" t="str">
        <f>IF(G8020="Male",VLOOKUP(H8020,'Shoe size conversion table'!$B$6:$D$22,2),VLOOKUP(H8020,'Shoe size conversion table'!$J$6:$L$22,2))</f>
        <v>38-39</v>
      </c>
      <c r="J8020" s="13">
        <f>IF(G8020="Male",VLOOKUP(H8020,'Shoe size conversion table'!$B$6:$D$22,3),VLOOKUP(H8020,'Shoe size conversion table'!$J$6:$L$22,3))</f>
        <v>6</v>
      </c>
      <c r="K8020" s="11">
        <v>169</v>
      </c>
      <c r="L8020" s="12">
        <v>0.1</v>
      </c>
      <c r="M8020" s="7">
        <f t="shared" si="376"/>
        <v>2016</v>
      </c>
      <c r="N8020" s="7">
        <f t="shared" si="377"/>
        <v>1</v>
      </c>
      <c r="O8020" s="30">
        <f t="shared" si="378"/>
        <v>152.1</v>
      </c>
    </row>
    <row r="8021" spans="2:15" x14ac:dyDescent="0.2">
      <c r="B8021" s="13">
        <v>59568</v>
      </c>
      <c r="C8021" s="14">
        <v>42393.746111111119</v>
      </c>
      <c r="D8021" s="7" t="s">
        <v>9</v>
      </c>
      <c r="E8021" s="13">
        <v>2162</v>
      </c>
      <c r="F8021" s="7" t="s">
        <v>60</v>
      </c>
      <c r="G8021" s="7" t="s">
        <v>11</v>
      </c>
      <c r="H8021" s="13">
        <v>10.5</v>
      </c>
      <c r="I8021" s="13" t="str">
        <f>IF(G8021="Male",VLOOKUP(H8021,'Shoe size conversion table'!$B$6:$D$22,2),VLOOKUP(H8021,'Shoe size conversion table'!$J$6:$L$22,2))</f>
        <v>43-44</v>
      </c>
      <c r="J8021" s="13">
        <f>IF(G8021="Male",VLOOKUP(H8021,'Shoe size conversion table'!$B$6:$D$22,3),VLOOKUP(H8021,'Shoe size conversion table'!$J$6:$L$22,3))</f>
        <v>10</v>
      </c>
      <c r="K8021" s="11">
        <v>189</v>
      </c>
      <c r="L8021" s="12">
        <v>0</v>
      </c>
      <c r="M8021" s="7">
        <f t="shared" si="376"/>
        <v>2016</v>
      </c>
      <c r="N8021" s="7">
        <f t="shared" si="377"/>
        <v>1</v>
      </c>
      <c r="O8021" s="30">
        <f t="shared" si="378"/>
        <v>189</v>
      </c>
    </row>
    <row r="8022" spans="2:15" x14ac:dyDescent="0.2">
      <c r="B8022" s="13">
        <v>59568</v>
      </c>
      <c r="C8022" s="14">
        <v>42393.746111111119</v>
      </c>
      <c r="D8022" s="7" t="s">
        <v>9</v>
      </c>
      <c r="E8022" s="13">
        <v>2147</v>
      </c>
      <c r="F8022" s="7" t="s">
        <v>61</v>
      </c>
      <c r="G8022" s="7" t="s">
        <v>11</v>
      </c>
      <c r="H8022" s="13">
        <v>8.5</v>
      </c>
      <c r="I8022" s="13" t="str">
        <f>IF(G8022="Male",VLOOKUP(H8022,'Shoe size conversion table'!$B$6:$D$22,2),VLOOKUP(H8022,'Shoe size conversion table'!$J$6:$L$22,2))</f>
        <v>41-42</v>
      </c>
      <c r="J8022" s="13">
        <f>IF(G8022="Male",VLOOKUP(H8022,'Shoe size conversion table'!$B$6:$D$22,3),VLOOKUP(H8022,'Shoe size conversion table'!$J$6:$L$22,3))</f>
        <v>8</v>
      </c>
      <c r="K8022" s="11">
        <v>169</v>
      </c>
      <c r="L8022" s="12">
        <v>0.1</v>
      </c>
      <c r="M8022" s="7">
        <f t="shared" si="376"/>
        <v>2016</v>
      </c>
      <c r="N8022" s="7">
        <f t="shared" si="377"/>
        <v>1</v>
      </c>
      <c r="O8022" s="30">
        <f t="shared" si="378"/>
        <v>152.1</v>
      </c>
    </row>
    <row r="8023" spans="2:15" x14ac:dyDescent="0.2">
      <c r="B8023" s="13">
        <v>59568</v>
      </c>
      <c r="C8023" s="14">
        <v>42393.746111111119</v>
      </c>
      <c r="D8023" s="7" t="s">
        <v>9</v>
      </c>
      <c r="E8023" s="13">
        <v>2151</v>
      </c>
      <c r="F8023" s="7" t="s">
        <v>59</v>
      </c>
      <c r="G8023" s="7" t="s">
        <v>12</v>
      </c>
      <c r="H8023" s="13">
        <v>9.5</v>
      </c>
      <c r="I8023" s="13">
        <f>IF(G8023="Male",VLOOKUP(H8023,'Shoe size conversion table'!$B$6:$D$22,2),VLOOKUP(H8023,'Shoe size conversion table'!$J$6:$L$22,2))</f>
        <v>40</v>
      </c>
      <c r="J8023" s="13">
        <f>IF(G8023="Male",VLOOKUP(H8023,'Shoe size conversion table'!$B$6:$D$22,3),VLOOKUP(H8023,'Shoe size conversion table'!$J$6:$L$22,3))</f>
        <v>7.5</v>
      </c>
      <c r="K8023" s="11">
        <v>139</v>
      </c>
      <c r="L8023" s="12">
        <v>0</v>
      </c>
      <c r="M8023" s="7">
        <f t="shared" si="376"/>
        <v>2016</v>
      </c>
      <c r="N8023" s="7">
        <f t="shared" si="377"/>
        <v>1</v>
      </c>
      <c r="O8023" s="30">
        <f t="shared" si="378"/>
        <v>139</v>
      </c>
    </row>
    <row r="8024" spans="2:15" x14ac:dyDescent="0.2">
      <c r="B8024" s="13">
        <v>59569</v>
      </c>
      <c r="C8024" s="14">
        <v>42393.836111111297</v>
      </c>
      <c r="D8024" s="7" t="s">
        <v>7</v>
      </c>
      <c r="E8024" s="13">
        <v>2179</v>
      </c>
      <c r="F8024" s="7" t="s">
        <v>57</v>
      </c>
      <c r="G8024" s="7" t="s">
        <v>12</v>
      </c>
      <c r="H8024" s="13">
        <v>8</v>
      </c>
      <c r="I8024" s="13" t="str">
        <f>IF(G8024="Male",VLOOKUP(H8024,'Shoe size conversion table'!$B$6:$D$22,2),VLOOKUP(H8024,'Shoe size conversion table'!$J$6:$L$22,2))</f>
        <v>38-39</v>
      </c>
      <c r="J8024" s="13">
        <f>IF(G8024="Male",VLOOKUP(H8024,'Shoe size conversion table'!$B$6:$D$22,3),VLOOKUP(H8024,'Shoe size conversion table'!$J$6:$L$22,3))</f>
        <v>6</v>
      </c>
      <c r="K8024" s="11">
        <v>139</v>
      </c>
      <c r="L8024" s="12">
        <v>0</v>
      </c>
      <c r="M8024" s="7">
        <f t="shared" si="376"/>
        <v>2016</v>
      </c>
      <c r="N8024" s="7">
        <f t="shared" si="377"/>
        <v>1</v>
      </c>
      <c r="O8024" s="30">
        <f t="shared" si="378"/>
        <v>139</v>
      </c>
    </row>
    <row r="8025" spans="2:15" x14ac:dyDescent="0.2">
      <c r="B8025" s="13">
        <v>59570</v>
      </c>
      <c r="C8025" s="14">
        <v>42393.886111111271</v>
      </c>
      <c r="D8025" s="7" t="s">
        <v>7</v>
      </c>
      <c r="E8025" s="13">
        <v>2203</v>
      </c>
      <c r="F8025" s="7" t="s">
        <v>48</v>
      </c>
      <c r="G8025" s="7" t="s">
        <v>11</v>
      </c>
      <c r="H8025" s="13">
        <v>7.5</v>
      </c>
      <c r="I8025" s="13" t="str">
        <f>IF(G8025="Male",VLOOKUP(H8025,'Shoe size conversion table'!$B$6:$D$22,2),VLOOKUP(H8025,'Shoe size conversion table'!$J$6:$L$22,2))</f>
        <v>40-41</v>
      </c>
      <c r="J8025" s="13">
        <f>IF(G8025="Male",VLOOKUP(H8025,'Shoe size conversion table'!$B$6:$D$22,3),VLOOKUP(H8025,'Shoe size conversion table'!$J$6:$L$22,3))</f>
        <v>7</v>
      </c>
      <c r="K8025" s="11">
        <v>129</v>
      </c>
      <c r="L8025" s="12">
        <v>0</v>
      </c>
      <c r="M8025" s="7">
        <f t="shared" si="376"/>
        <v>2016</v>
      </c>
      <c r="N8025" s="7">
        <f t="shared" si="377"/>
        <v>1</v>
      </c>
      <c r="O8025" s="30">
        <f t="shared" si="378"/>
        <v>129</v>
      </c>
    </row>
    <row r="8026" spans="2:15" x14ac:dyDescent="0.2">
      <c r="B8026" s="13">
        <v>59571</v>
      </c>
      <c r="C8026" s="14">
        <v>42393.976111111122</v>
      </c>
      <c r="D8026" s="7" t="s">
        <v>7</v>
      </c>
      <c r="E8026" s="13">
        <v>2166</v>
      </c>
      <c r="F8026" s="7" t="s">
        <v>54</v>
      </c>
      <c r="G8026" s="7" t="s">
        <v>11</v>
      </c>
      <c r="H8026" s="13">
        <v>8.5</v>
      </c>
      <c r="I8026" s="13" t="str">
        <f>IF(G8026="Male",VLOOKUP(H8026,'Shoe size conversion table'!$B$6:$D$22,2),VLOOKUP(H8026,'Shoe size conversion table'!$J$6:$L$22,2))</f>
        <v>41-42</v>
      </c>
      <c r="J8026" s="13">
        <f>IF(G8026="Male",VLOOKUP(H8026,'Shoe size conversion table'!$B$6:$D$22,3),VLOOKUP(H8026,'Shoe size conversion table'!$J$6:$L$22,3))</f>
        <v>8</v>
      </c>
      <c r="K8026" s="11">
        <v>149</v>
      </c>
      <c r="L8026" s="12">
        <v>0.2</v>
      </c>
      <c r="M8026" s="7">
        <f t="shared" si="376"/>
        <v>2016</v>
      </c>
      <c r="N8026" s="7">
        <f t="shared" si="377"/>
        <v>1</v>
      </c>
      <c r="O8026" s="30">
        <f t="shared" si="378"/>
        <v>119.2</v>
      </c>
    </row>
    <row r="8027" spans="2:15" x14ac:dyDescent="0.2">
      <c r="B8027" s="13">
        <v>59572</v>
      </c>
      <c r="C8027" s="14">
        <v>42393.976111111297</v>
      </c>
      <c r="D8027" s="7" t="s">
        <v>10</v>
      </c>
      <c r="E8027" s="13">
        <v>2169</v>
      </c>
      <c r="F8027" s="7" t="s">
        <v>34</v>
      </c>
      <c r="G8027" s="7" t="s">
        <v>11</v>
      </c>
      <c r="H8027" s="13">
        <v>9.5</v>
      </c>
      <c r="I8027" s="13" t="str">
        <f>IF(G8027="Male",VLOOKUP(H8027,'Shoe size conversion table'!$B$6:$D$22,2),VLOOKUP(H8027,'Shoe size conversion table'!$J$6:$L$22,2))</f>
        <v>42-43</v>
      </c>
      <c r="J8027" s="13">
        <f>IF(G8027="Male",VLOOKUP(H8027,'Shoe size conversion table'!$B$6:$D$22,3),VLOOKUP(H8027,'Shoe size conversion table'!$J$6:$L$22,3))</f>
        <v>9</v>
      </c>
      <c r="K8027" s="11">
        <v>179</v>
      </c>
      <c r="L8027" s="12">
        <v>0</v>
      </c>
      <c r="M8027" s="7">
        <f t="shared" si="376"/>
        <v>2016</v>
      </c>
      <c r="N8027" s="7">
        <f t="shared" si="377"/>
        <v>1</v>
      </c>
      <c r="O8027" s="30">
        <f t="shared" si="378"/>
        <v>179</v>
      </c>
    </row>
    <row r="8028" spans="2:15" x14ac:dyDescent="0.2">
      <c r="B8028" s="13">
        <v>59573</v>
      </c>
      <c r="C8028" s="14">
        <v>42393.986111111117</v>
      </c>
      <c r="D8028" s="7" t="s">
        <v>10</v>
      </c>
      <c r="E8028" s="13">
        <v>2238</v>
      </c>
      <c r="F8028" s="7" t="s">
        <v>34</v>
      </c>
      <c r="G8028" s="7" t="s">
        <v>11</v>
      </c>
      <c r="H8028" s="13">
        <v>8.5</v>
      </c>
      <c r="I8028" s="13" t="str">
        <f>IF(G8028="Male",VLOOKUP(H8028,'Shoe size conversion table'!$B$6:$D$22,2),VLOOKUP(H8028,'Shoe size conversion table'!$J$6:$L$22,2))</f>
        <v>41-42</v>
      </c>
      <c r="J8028" s="13">
        <f>IF(G8028="Male",VLOOKUP(H8028,'Shoe size conversion table'!$B$6:$D$22,3),VLOOKUP(H8028,'Shoe size conversion table'!$J$6:$L$22,3))</f>
        <v>8</v>
      </c>
      <c r="K8028" s="11">
        <v>169</v>
      </c>
      <c r="L8028" s="12">
        <v>0.1</v>
      </c>
      <c r="M8028" s="7">
        <f t="shared" si="376"/>
        <v>2016</v>
      </c>
      <c r="N8028" s="7">
        <f t="shared" si="377"/>
        <v>1</v>
      </c>
      <c r="O8028" s="30">
        <f t="shared" si="378"/>
        <v>152.1</v>
      </c>
    </row>
    <row r="8029" spans="2:15" x14ac:dyDescent="0.2">
      <c r="B8029" s="13">
        <v>59574</v>
      </c>
      <c r="C8029" s="14">
        <v>42394.126111111116</v>
      </c>
      <c r="D8029" s="7" t="s">
        <v>9</v>
      </c>
      <c r="E8029" s="13">
        <v>2184</v>
      </c>
      <c r="F8029" s="7" t="s">
        <v>62</v>
      </c>
      <c r="G8029" s="7" t="s">
        <v>11</v>
      </c>
      <c r="H8029" s="13">
        <v>9</v>
      </c>
      <c r="I8029" s="13">
        <f>IF(G8029="Male",VLOOKUP(H8029,'Shoe size conversion table'!$B$6:$D$22,2),VLOOKUP(H8029,'Shoe size conversion table'!$J$6:$L$22,2))</f>
        <v>42</v>
      </c>
      <c r="J8029" s="13">
        <f>IF(G8029="Male",VLOOKUP(H8029,'Shoe size conversion table'!$B$6:$D$22,3),VLOOKUP(H8029,'Shoe size conversion table'!$J$6:$L$22,3))</f>
        <v>8.5</v>
      </c>
      <c r="K8029" s="11">
        <v>169</v>
      </c>
      <c r="L8029" s="12">
        <v>0.3</v>
      </c>
      <c r="M8029" s="7">
        <f t="shared" si="376"/>
        <v>2016</v>
      </c>
      <c r="N8029" s="7">
        <f t="shared" si="377"/>
        <v>1</v>
      </c>
      <c r="O8029" s="30">
        <f t="shared" si="378"/>
        <v>118.3</v>
      </c>
    </row>
    <row r="8030" spans="2:15" x14ac:dyDescent="0.2">
      <c r="B8030" s="13">
        <v>59575</v>
      </c>
      <c r="C8030" s="14">
        <v>42394.176111111294</v>
      </c>
      <c r="D8030" s="7" t="s">
        <v>7</v>
      </c>
      <c r="E8030" s="13">
        <v>2214</v>
      </c>
      <c r="F8030" s="7" t="s">
        <v>51</v>
      </c>
      <c r="G8030" s="7" t="s">
        <v>12</v>
      </c>
      <c r="H8030" s="13">
        <v>9.5</v>
      </c>
      <c r="I8030" s="13">
        <f>IF(G8030="Male",VLOOKUP(H8030,'Shoe size conversion table'!$B$6:$D$22,2),VLOOKUP(H8030,'Shoe size conversion table'!$J$6:$L$22,2))</f>
        <v>40</v>
      </c>
      <c r="J8030" s="13">
        <f>IF(G8030="Male",VLOOKUP(H8030,'Shoe size conversion table'!$B$6:$D$22,3),VLOOKUP(H8030,'Shoe size conversion table'!$J$6:$L$22,3))</f>
        <v>7.5</v>
      </c>
      <c r="K8030" s="11">
        <v>149</v>
      </c>
      <c r="L8030" s="12">
        <v>0.5</v>
      </c>
      <c r="M8030" s="7">
        <f t="shared" si="376"/>
        <v>2016</v>
      </c>
      <c r="N8030" s="7">
        <f t="shared" si="377"/>
        <v>1</v>
      </c>
      <c r="O8030" s="30">
        <f t="shared" si="378"/>
        <v>74.5</v>
      </c>
    </row>
    <row r="8031" spans="2:15" x14ac:dyDescent="0.2">
      <c r="B8031" s="13">
        <v>59576</v>
      </c>
      <c r="C8031" s="14">
        <v>42394.2761111113</v>
      </c>
      <c r="D8031" s="7" t="s">
        <v>10</v>
      </c>
      <c r="E8031" s="13">
        <v>2219</v>
      </c>
      <c r="F8031" s="7" t="s">
        <v>35</v>
      </c>
      <c r="G8031" s="7" t="s">
        <v>12</v>
      </c>
      <c r="H8031" s="13">
        <v>8</v>
      </c>
      <c r="I8031" s="13" t="str">
        <f>IF(G8031="Male",VLOOKUP(H8031,'Shoe size conversion table'!$B$6:$D$22,2),VLOOKUP(H8031,'Shoe size conversion table'!$J$6:$L$22,2))</f>
        <v>38-39</v>
      </c>
      <c r="J8031" s="13">
        <f>IF(G8031="Male",VLOOKUP(H8031,'Shoe size conversion table'!$B$6:$D$22,3),VLOOKUP(H8031,'Shoe size conversion table'!$J$6:$L$22,3))</f>
        <v>6</v>
      </c>
      <c r="K8031" s="11">
        <v>169</v>
      </c>
      <c r="L8031" s="12">
        <v>0</v>
      </c>
      <c r="M8031" s="7">
        <f t="shared" si="376"/>
        <v>2016</v>
      </c>
      <c r="N8031" s="7">
        <f t="shared" si="377"/>
        <v>1</v>
      </c>
      <c r="O8031" s="30">
        <f t="shared" si="378"/>
        <v>169</v>
      </c>
    </row>
    <row r="8032" spans="2:15" x14ac:dyDescent="0.2">
      <c r="B8032" s="13">
        <v>59577</v>
      </c>
      <c r="C8032" s="14">
        <v>42394.426111111119</v>
      </c>
      <c r="D8032" s="7" t="s">
        <v>10</v>
      </c>
      <c r="E8032" s="13">
        <v>2201</v>
      </c>
      <c r="F8032" s="7" t="s">
        <v>34</v>
      </c>
      <c r="G8032" s="7" t="s">
        <v>12</v>
      </c>
      <c r="H8032" s="13">
        <v>8.5</v>
      </c>
      <c r="I8032" s="13">
        <f>IF(G8032="Male",VLOOKUP(H8032,'Shoe size conversion table'!$B$6:$D$22,2),VLOOKUP(H8032,'Shoe size conversion table'!$J$6:$L$22,2))</f>
        <v>39</v>
      </c>
      <c r="J8032" s="13">
        <f>IF(G8032="Male",VLOOKUP(H8032,'Shoe size conversion table'!$B$6:$D$22,3),VLOOKUP(H8032,'Shoe size conversion table'!$J$6:$L$22,3))</f>
        <v>6.5</v>
      </c>
      <c r="K8032" s="11">
        <v>199</v>
      </c>
      <c r="L8032" s="12">
        <v>0</v>
      </c>
      <c r="M8032" s="7">
        <f t="shared" si="376"/>
        <v>2016</v>
      </c>
      <c r="N8032" s="7">
        <f t="shared" si="377"/>
        <v>1</v>
      </c>
      <c r="O8032" s="30">
        <f t="shared" si="378"/>
        <v>199</v>
      </c>
    </row>
    <row r="8033" spans="2:15" x14ac:dyDescent="0.2">
      <c r="B8033" s="13">
        <v>59578</v>
      </c>
      <c r="C8033" s="14">
        <v>42394.586111111123</v>
      </c>
      <c r="D8033" s="7" t="s">
        <v>7</v>
      </c>
      <c r="E8033" s="13">
        <v>2202</v>
      </c>
      <c r="F8033" s="7" t="s">
        <v>45</v>
      </c>
      <c r="G8033" s="7" t="s">
        <v>11</v>
      </c>
      <c r="H8033" s="13">
        <v>11</v>
      </c>
      <c r="I8033" s="13">
        <f>IF(G8033="Male",VLOOKUP(H8033,'Shoe size conversion table'!$B$6:$D$22,2),VLOOKUP(H8033,'Shoe size conversion table'!$J$6:$L$22,2))</f>
        <v>44</v>
      </c>
      <c r="J8033" s="13">
        <f>IF(G8033="Male",VLOOKUP(H8033,'Shoe size conversion table'!$B$6:$D$22,3),VLOOKUP(H8033,'Shoe size conversion table'!$J$6:$L$22,3))</f>
        <v>10.5</v>
      </c>
      <c r="K8033" s="11">
        <v>179</v>
      </c>
      <c r="L8033" s="12">
        <v>0.5</v>
      </c>
      <c r="M8033" s="7">
        <f t="shared" si="376"/>
        <v>2016</v>
      </c>
      <c r="N8033" s="7">
        <f t="shared" si="377"/>
        <v>1</v>
      </c>
      <c r="O8033" s="30">
        <f t="shared" si="378"/>
        <v>89.5</v>
      </c>
    </row>
    <row r="8034" spans="2:15" x14ac:dyDescent="0.2">
      <c r="B8034" s="13">
        <v>59579</v>
      </c>
      <c r="C8034" s="14">
        <v>42394.586111111297</v>
      </c>
      <c r="D8034" s="7" t="s">
        <v>7</v>
      </c>
      <c r="E8034" s="13">
        <v>2209</v>
      </c>
      <c r="F8034" s="7" t="s">
        <v>50</v>
      </c>
      <c r="G8034" s="7" t="s">
        <v>11</v>
      </c>
      <c r="H8034" s="13">
        <v>8</v>
      </c>
      <c r="I8034" s="13">
        <f>IF(G8034="Male",VLOOKUP(H8034,'Shoe size conversion table'!$B$6:$D$22,2),VLOOKUP(H8034,'Shoe size conversion table'!$J$6:$L$22,2))</f>
        <v>41</v>
      </c>
      <c r="J8034" s="13">
        <f>IF(G8034="Male",VLOOKUP(H8034,'Shoe size conversion table'!$B$6:$D$22,3),VLOOKUP(H8034,'Shoe size conversion table'!$J$6:$L$22,3))</f>
        <v>7.5</v>
      </c>
      <c r="K8034" s="11">
        <v>169</v>
      </c>
      <c r="L8034" s="12">
        <v>0.5</v>
      </c>
      <c r="M8034" s="7">
        <f t="shared" si="376"/>
        <v>2016</v>
      </c>
      <c r="N8034" s="7">
        <f t="shared" si="377"/>
        <v>1</v>
      </c>
      <c r="O8034" s="30">
        <f t="shared" si="378"/>
        <v>84.5</v>
      </c>
    </row>
    <row r="8035" spans="2:15" x14ac:dyDescent="0.2">
      <c r="B8035" s="13">
        <v>59580</v>
      </c>
      <c r="C8035" s="14">
        <v>42394.656111111122</v>
      </c>
      <c r="D8035" s="7" t="s">
        <v>8</v>
      </c>
      <c r="E8035" s="13">
        <v>2158</v>
      </c>
      <c r="F8035" s="7" t="s">
        <v>38</v>
      </c>
      <c r="G8035" s="7" t="s">
        <v>12</v>
      </c>
      <c r="H8035" s="13">
        <v>7.5</v>
      </c>
      <c r="I8035" s="13">
        <f>IF(G8035="Male",VLOOKUP(H8035,'Shoe size conversion table'!$B$6:$D$22,2),VLOOKUP(H8035,'Shoe size conversion table'!$J$6:$L$22,2))</f>
        <v>38</v>
      </c>
      <c r="J8035" s="13">
        <f>IF(G8035="Male",VLOOKUP(H8035,'Shoe size conversion table'!$B$6:$D$22,3),VLOOKUP(H8035,'Shoe size conversion table'!$J$6:$L$22,3))</f>
        <v>5.5</v>
      </c>
      <c r="K8035" s="11">
        <v>159</v>
      </c>
      <c r="L8035" s="12">
        <v>0</v>
      </c>
      <c r="M8035" s="7">
        <f t="shared" si="376"/>
        <v>2016</v>
      </c>
      <c r="N8035" s="7">
        <f t="shared" si="377"/>
        <v>1</v>
      </c>
      <c r="O8035" s="30">
        <f t="shared" si="378"/>
        <v>159</v>
      </c>
    </row>
    <row r="8036" spans="2:15" x14ac:dyDescent="0.2">
      <c r="B8036" s="13">
        <v>59581</v>
      </c>
      <c r="C8036" s="14">
        <v>42394.886111111271</v>
      </c>
      <c r="D8036" s="7" t="s">
        <v>9</v>
      </c>
      <c r="E8036" s="13">
        <v>2202</v>
      </c>
      <c r="F8036" s="7" t="s">
        <v>58</v>
      </c>
      <c r="G8036" s="7" t="s">
        <v>12</v>
      </c>
      <c r="H8036" s="13">
        <v>8.5</v>
      </c>
      <c r="I8036" s="13">
        <f>IF(G8036="Male",VLOOKUP(H8036,'Shoe size conversion table'!$B$6:$D$22,2),VLOOKUP(H8036,'Shoe size conversion table'!$J$6:$L$22,2))</f>
        <v>39</v>
      </c>
      <c r="J8036" s="13">
        <f>IF(G8036="Male",VLOOKUP(H8036,'Shoe size conversion table'!$B$6:$D$22,3),VLOOKUP(H8036,'Shoe size conversion table'!$J$6:$L$22,3))</f>
        <v>6.5</v>
      </c>
      <c r="K8036" s="11">
        <v>139</v>
      </c>
      <c r="L8036" s="12">
        <v>0</v>
      </c>
      <c r="M8036" s="7">
        <f t="shared" si="376"/>
        <v>2016</v>
      </c>
      <c r="N8036" s="7">
        <f t="shared" si="377"/>
        <v>1</v>
      </c>
      <c r="O8036" s="30">
        <f t="shared" si="378"/>
        <v>139</v>
      </c>
    </row>
    <row r="8037" spans="2:15" x14ac:dyDescent="0.2">
      <c r="B8037" s="13">
        <v>59582</v>
      </c>
      <c r="C8037" s="14">
        <v>42394.886111111271</v>
      </c>
      <c r="D8037" s="7" t="s">
        <v>7</v>
      </c>
      <c r="E8037" s="13">
        <v>2170</v>
      </c>
      <c r="F8037" s="7" t="s">
        <v>48</v>
      </c>
      <c r="G8037" s="7" t="s">
        <v>11</v>
      </c>
      <c r="H8037" s="13">
        <v>9</v>
      </c>
      <c r="I8037" s="13">
        <f>IF(G8037="Male",VLOOKUP(H8037,'Shoe size conversion table'!$B$6:$D$22,2),VLOOKUP(H8037,'Shoe size conversion table'!$J$6:$L$22,2))</f>
        <v>42</v>
      </c>
      <c r="J8037" s="13">
        <f>IF(G8037="Male",VLOOKUP(H8037,'Shoe size conversion table'!$B$6:$D$22,3),VLOOKUP(H8037,'Shoe size conversion table'!$J$6:$L$22,3))</f>
        <v>8.5</v>
      </c>
      <c r="K8037" s="11">
        <v>139</v>
      </c>
      <c r="L8037" s="12">
        <v>0.3</v>
      </c>
      <c r="M8037" s="7">
        <f t="shared" si="376"/>
        <v>2016</v>
      </c>
      <c r="N8037" s="7">
        <f t="shared" si="377"/>
        <v>1</v>
      </c>
      <c r="O8037" s="30">
        <f t="shared" si="378"/>
        <v>97.3</v>
      </c>
    </row>
    <row r="8038" spans="2:15" x14ac:dyDescent="0.2">
      <c r="B8038" s="13">
        <v>59583</v>
      </c>
      <c r="C8038" s="14">
        <v>42394.976111111122</v>
      </c>
      <c r="D8038" s="7" t="s">
        <v>7</v>
      </c>
      <c r="E8038" s="13">
        <v>2235</v>
      </c>
      <c r="F8038" s="7" t="s">
        <v>43</v>
      </c>
      <c r="G8038" s="7" t="s">
        <v>11</v>
      </c>
      <c r="H8038" s="13">
        <v>9.5</v>
      </c>
      <c r="I8038" s="13" t="str">
        <f>IF(G8038="Male",VLOOKUP(H8038,'Shoe size conversion table'!$B$6:$D$22,2),VLOOKUP(H8038,'Shoe size conversion table'!$J$6:$L$22,2))</f>
        <v>42-43</v>
      </c>
      <c r="J8038" s="13">
        <f>IF(G8038="Male",VLOOKUP(H8038,'Shoe size conversion table'!$B$6:$D$22,3),VLOOKUP(H8038,'Shoe size conversion table'!$J$6:$L$22,3))</f>
        <v>9</v>
      </c>
      <c r="K8038" s="11">
        <v>169</v>
      </c>
      <c r="L8038" s="12">
        <v>0.3</v>
      </c>
      <c r="M8038" s="7">
        <f t="shared" si="376"/>
        <v>2016</v>
      </c>
      <c r="N8038" s="7">
        <f t="shared" si="377"/>
        <v>1</v>
      </c>
      <c r="O8038" s="30">
        <f t="shared" si="378"/>
        <v>118.3</v>
      </c>
    </row>
    <row r="8039" spans="2:15" x14ac:dyDescent="0.2">
      <c r="B8039" s="13">
        <v>59584</v>
      </c>
      <c r="C8039" s="14">
        <v>42394.976111111297</v>
      </c>
      <c r="D8039" s="7" t="s">
        <v>10</v>
      </c>
      <c r="E8039" s="13">
        <v>2188</v>
      </c>
      <c r="F8039" s="7" t="s">
        <v>34</v>
      </c>
      <c r="G8039" s="7" t="s">
        <v>11</v>
      </c>
      <c r="H8039" s="13">
        <v>11.5</v>
      </c>
      <c r="I8039" s="13" t="str">
        <f>IF(G8039="Male",VLOOKUP(H8039,'Shoe size conversion table'!$B$6:$D$22,2),VLOOKUP(H8039,'Shoe size conversion table'!$J$6:$L$22,2))</f>
        <v>44-45</v>
      </c>
      <c r="J8039" s="13">
        <f>IF(G8039="Male",VLOOKUP(H8039,'Shoe size conversion table'!$B$6:$D$22,3),VLOOKUP(H8039,'Shoe size conversion table'!$J$6:$L$22,3))</f>
        <v>11</v>
      </c>
      <c r="K8039" s="11">
        <v>179</v>
      </c>
      <c r="L8039" s="12">
        <v>0</v>
      </c>
      <c r="M8039" s="7">
        <f t="shared" si="376"/>
        <v>2016</v>
      </c>
      <c r="N8039" s="7">
        <f t="shared" si="377"/>
        <v>1</v>
      </c>
      <c r="O8039" s="30">
        <f t="shared" si="378"/>
        <v>179</v>
      </c>
    </row>
    <row r="8040" spans="2:15" x14ac:dyDescent="0.2">
      <c r="B8040" s="13">
        <v>59584</v>
      </c>
      <c r="C8040" s="14">
        <v>42394.976111111297</v>
      </c>
      <c r="D8040" s="7" t="s">
        <v>10</v>
      </c>
      <c r="E8040" s="13">
        <v>2169</v>
      </c>
      <c r="F8040" s="7" t="s">
        <v>34</v>
      </c>
      <c r="G8040" s="7" t="s">
        <v>11</v>
      </c>
      <c r="H8040" s="13">
        <v>9.5</v>
      </c>
      <c r="I8040" s="13" t="str">
        <f>IF(G8040="Male",VLOOKUP(H8040,'Shoe size conversion table'!$B$6:$D$22,2),VLOOKUP(H8040,'Shoe size conversion table'!$J$6:$L$22,2))</f>
        <v>42-43</v>
      </c>
      <c r="J8040" s="13">
        <f>IF(G8040="Male",VLOOKUP(H8040,'Shoe size conversion table'!$B$6:$D$22,3),VLOOKUP(H8040,'Shoe size conversion table'!$J$6:$L$22,3))</f>
        <v>9</v>
      </c>
      <c r="K8040" s="11">
        <v>179</v>
      </c>
      <c r="L8040" s="12">
        <v>0</v>
      </c>
      <c r="M8040" s="7">
        <f t="shared" si="376"/>
        <v>2016</v>
      </c>
      <c r="N8040" s="7">
        <f t="shared" si="377"/>
        <v>1</v>
      </c>
      <c r="O8040" s="30">
        <f t="shared" si="378"/>
        <v>179</v>
      </c>
    </row>
    <row r="8041" spans="2:15" x14ac:dyDescent="0.2">
      <c r="B8041" s="13">
        <v>59585</v>
      </c>
      <c r="C8041" s="14">
        <v>42394.986111111117</v>
      </c>
      <c r="D8041" s="7" t="s">
        <v>10</v>
      </c>
      <c r="E8041" s="13">
        <v>2177</v>
      </c>
      <c r="F8041" s="7" t="s">
        <v>34</v>
      </c>
      <c r="G8041" s="7" t="s">
        <v>11</v>
      </c>
      <c r="H8041" s="13">
        <v>10.5</v>
      </c>
      <c r="I8041" s="13" t="str">
        <f>IF(G8041="Male",VLOOKUP(H8041,'Shoe size conversion table'!$B$6:$D$22,2),VLOOKUP(H8041,'Shoe size conversion table'!$J$6:$L$22,2))</f>
        <v>43-44</v>
      </c>
      <c r="J8041" s="13">
        <f>IF(G8041="Male",VLOOKUP(H8041,'Shoe size conversion table'!$B$6:$D$22,3),VLOOKUP(H8041,'Shoe size conversion table'!$J$6:$L$22,3))</f>
        <v>10</v>
      </c>
      <c r="K8041" s="11">
        <v>199</v>
      </c>
      <c r="L8041" s="12">
        <v>0</v>
      </c>
      <c r="M8041" s="7">
        <f t="shared" si="376"/>
        <v>2016</v>
      </c>
      <c r="N8041" s="7">
        <f t="shared" si="377"/>
        <v>1</v>
      </c>
      <c r="O8041" s="30">
        <f t="shared" si="378"/>
        <v>199</v>
      </c>
    </row>
    <row r="8042" spans="2:15" x14ac:dyDescent="0.2">
      <c r="B8042" s="13">
        <v>59585</v>
      </c>
      <c r="C8042" s="14">
        <v>42394.986111111117</v>
      </c>
      <c r="D8042" s="7" t="s">
        <v>10</v>
      </c>
      <c r="E8042" s="13">
        <v>2225</v>
      </c>
      <c r="F8042" s="7" t="s">
        <v>35</v>
      </c>
      <c r="G8042" s="7" t="s">
        <v>11</v>
      </c>
      <c r="H8042" s="13">
        <v>8.5</v>
      </c>
      <c r="I8042" s="13" t="str">
        <f>IF(G8042="Male",VLOOKUP(H8042,'Shoe size conversion table'!$B$6:$D$22,2),VLOOKUP(H8042,'Shoe size conversion table'!$J$6:$L$22,2))</f>
        <v>41-42</v>
      </c>
      <c r="J8042" s="13">
        <f>IF(G8042="Male",VLOOKUP(H8042,'Shoe size conversion table'!$B$6:$D$22,3),VLOOKUP(H8042,'Shoe size conversion table'!$J$6:$L$22,3))</f>
        <v>8</v>
      </c>
      <c r="K8042" s="11">
        <v>179</v>
      </c>
      <c r="L8042" s="12">
        <v>0</v>
      </c>
      <c r="M8042" s="7">
        <f t="shared" si="376"/>
        <v>2016</v>
      </c>
      <c r="N8042" s="7">
        <f t="shared" si="377"/>
        <v>1</v>
      </c>
      <c r="O8042" s="30">
        <f t="shared" si="378"/>
        <v>179</v>
      </c>
    </row>
    <row r="8043" spans="2:15" x14ac:dyDescent="0.2">
      <c r="B8043" s="13">
        <v>59586</v>
      </c>
      <c r="C8043" s="14">
        <v>42395.03611111112</v>
      </c>
      <c r="D8043" s="7" t="s">
        <v>9</v>
      </c>
      <c r="E8043" s="13">
        <v>2216</v>
      </c>
      <c r="F8043" s="7" t="s">
        <v>62</v>
      </c>
      <c r="G8043" s="7" t="s">
        <v>11</v>
      </c>
      <c r="H8043" s="13">
        <v>15</v>
      </c>
      <c r="I8043" s="13">
        <f>IF(G8043="Male",VLOOKUP(H8043,'Shoe size conversion table'!$B$6:$D$22,2),VLOOKUP(H8043,'Shoe size conversion table'!$J$6:$L$22,2))</f>
        <v>48</v>
      </c>
      <c r="J8043" s="13">
        <f>IF(G8043="Male",VLOOKUP(H8043,'Shoe size conversion table'!$B$6:$D$22,3),VLOOKUP(H8043,'Shoe size conversion table'!$J$6:$L$22,3))</f>
        <v>14.5</v>
      </c>
      <c r="K8043" s="11">
        <v>159</v>
      </c>
      <c r="L8043" s="12">
        <v>0.2</v>
      </c>
      <c r="M8043" s="7">
        <f t="shared" si="376"/>
        <v>2016</v>
      </c>
      <c r="N8043" s="7">
        <f t="shared" si="377"/>
        <v>1</v>
      </c>
      <c r="O8043" s="30">
        <f t="shared" si="378"/>
        <v>127.2</v>
      </c>
    </row>
    <row r="8044" spans="2:15" x14ac:dyDescent="0.2">
      <c r="B8044" s="13">
        <v>59587</v>
      </c>
      <c r="C8044" s="14">
        <v>42395.116111111114</v>
      </c>
      <c r="D8044" s="7" t="s">
        <v>7</v>
      </c>
      <c r="E8044" s="13">
        <v>2154</v>
      </c>
      <c r="F8044" s="7" t="s">
        <v>55</v>
      </c>
      <c r="G8044" s="7" t="s">
        <v>11</v>
      </c>
      <c r="H8044" s="13">
        <v>11.5</v>
      </c>
      <c r="I8044" s="13" t="str">
        <f>IF(G8044="Male",VLOOKUP(H8044,'Shoe size conversion table'!$B$6:$D$22,2),VLOOKUP(H8044,'Shoe size conversion table'!$J$6:$L$22,2))</f>
        <v>44-45</v>
      </c>
      <c r="J8044" s="13">
        <f>IF(G8044="Male",VLOOKUP(H8044,'Shoe size conversion table'!$B$6:$D$22,3),VLOOKUP(H8044,'Shoe size conversion table'!$J$6:$L$22,3))</f>
        <v>11</v>
      </c>
      <c r="K8044" s="11">
        <v>129</v>
      </c>
      <c r="L8044" s="12">
        <v>0.3</v>
      </c>
      <c r="M8044" s="7">
        <f t="shared" si="376"/>
        <v>2016</v>
      </c>
      <c r="N8044" s="7">
        <f t="shared" si="377"/>
        <v>1</v>
      </c>
      <c r="O8044" s="30">
        <f t="shared" si="378"/>
        <v>90.3</v>
      </c>
    </row>
    <row r="8045" spans="2:15" x14ac:dyDescent="0.2">
      <c r="B8045" s="13">
        <v>59588</v>
      </c>
      <c r="C8045" s="14">
        <v>42395.116111111296</v>
      </c>
      <c r="D8045" s="7" t="s">
        <v>9</v>
      </c>
      <c r="E8045" s="13">
        <v>2157</v>
      </c>
      <c r="F8045" s="7" t="s">
        <v>58</v>
      </c>
      <c r="G8045" s="7" t="s">
        <v>12</v>
      </c>
      <c r="H8045" s="13">
        <v>7.5</v>
      </c>
      <c r="I8045" s="13">
        <f>IF(G8045="Male",VLOOKUP(H8045,'Shoe size conversion table'!$B$6:$D$22,2),VLOOKUP(H8045,'Shoe size conversion table'!$J$6:$L$22,2))</f>
        <v>38</v>
      </c>
      <c r="J8045" s="13">
        <f>IF(G8045="Male",VLOOKUP(H8045,'Shoe size conversion table'!$B$6:$D$22,3),VLOOKUP(H8045,'Shoe size conversion table'!$J$6:$L$22,3))</f>
        <v>5.5</v>
      </c>
      <c r="K8045" s="11">
        <v>149</v>
      </c>
      <c r="L8045" s="12">
        <v>0.2</v>
      </c>
      <c r="M8045" s="7">
        <f t="shared" si="376"/>
        <v>2016</v>
      </c>
      <c r="N8045" s="7">
        <f t="shared" si="377"/>
        <v>1</v>
      </c>
      <c r="O8045" s="30">
        <f t="shared" si="378"/>
        <v>119.2</v>
      </c>
    </row>
    <row r="8046" spans="2:15" x14ac:dyDescent="0.2">
      <c r="B8046" s="13">
        <v>59589</v>
      </c>
      <c r="C8046" s="14">
        <v>42395.126111111116</v>
      </c>
      <c r="D8046" s="7" t="s">
        <v>9</v>
      </c>
      <c r="E8046" s="13">
        <v>2187</v>
      </c>
      <c r="F8046" s="7" t="s">
        <v>60</v>
      </c>
      <c r="G8046" s="7" t="s">
        <v>11</v>
      </c>
      <c r="H8046" s="13">
        <v>10</v>
      </c>
      <c r="I8046" s="13">
        <f>IF(G8046="Male",VLOOKUP(H8046,'Shoe size conversion table'!$B$6:$D$22,2),VLOOKUP(H8046,'Shoe size conversion table'!$J$6:$L$22,2))</f>
        <v>43</v>
      </c>
      <c r="J8046" s="13">
        <f>IF(G8046="Male",VLOOKUP(H8046,'Shoe size conversion table'!$B$6:$D$22,3),VLOOKUP(H8046,'Shoe size conversion table'!$J$6:$L$22,3))</f>
        <v>9.5</v>
      </c>
      <c r="K8046" s="11">
        <v>189</v>
      </c>
      <c r="L8046" s="12">
        <v>0.5</v>
      </c>
      <c r="M8046" s="7">
        <f t="shared" si="376"/>
        <v>2016</v>
      </c>
      <c r="N8046" s="7">
        <f t="shared" si="377"/>
        <v>1</v>
      </c>
      <c r="O8046" s="30">
        <f t="shared" si="378"/>
        <v>94.5</v>
      </c>
    </row>
    <row r="8047" spans="2:15" x14ac:dyDescent="0.2">
      <c r="B8047" s="13">
        <v>59590</v>
      </c>
      <c r="C8047" s="14">
        <v>42395.176111111294</v>
      </c>
      <c r="D8047" s="7" t="s">
        <v>7</v>
      </c>
      <c r="E8047" s="13">
        <v>2149</v>
      </c>
      <c r="F8047" s="7" t="s">
        <v>49</v>
      </c>
      <c r="G8047" s="7" t="s">
        <v>11</v>
      </c>
      <c r="H8047" s="13">
        <v>10.5</v>
      </c>
      <c r="I8047" s="13" t="str">
        <f>IF(G8047="Male",VLOOKUP(H8047,'Shoe size conversion table'!$B$6:$D$22,2),VLOOKUP(H8047,'Shoe size conversion table'!$J$6:$L$22,2))</f>
        <v>43-44</v>
      </c>
      <c r="J8047" s="13">
        <f>IF(G8047="Male",VLOOKUP(H8047,'Shoe size conversion table'!$B$6:$D$22,3),VLOOKUP(H8047,'Shoe size conversion table'!$J$6:$L$22,3))</f>
        <v>10</v>
      </c>
      <c r="K8047" s="11">
        <v>139</v>
      </c>
      <c r="L8047" s="12">
        <v>0.3</v>
      </c>
      <c r="M8047" s="7">
        <f t="shared" si="376"/>
        <v>2016</v>
      </c>
      <c r="N8047" s="7">
        <f t="shared" si="377"/>
        <v>1</v>
      </c>
      <c r="O8047" s="30">
        <f t="shared" si="378"/>
        <v>97.3</v>
      </c>
    </row>
    <row r="8048" spans="2:15" x14ac:dyDescent="0.2">
      <c r="B8048" s="13">
        <v>59591</v>
      </c>
      <c r="C8048" s="14">
        <v>42395.266111111276</v>
      </c>
      <c r="D8048" s="7" t="s">
        <v>8</v>
      </c>
      <c r="E8048" s="13">
        <v>2159</v>
      </c>
      <c r="F8048" s="7" t="s">
        <v>39</v>
      </c>
      <c r="G8048" s="7" t="s">
        <v>12</v>
      </c>
      <c r="H8048" s="13">
        <v>9</v>
      </c>
      <c r="I8048" s="13" t="str">
        <f>IF(G8048="Male",VLOOKUP(H8048,'Shoe size conversion table'!$B$6:$D$22,2),VLOOKUP(H8048,'Shoe size conversion table'!$J$6:$L$22,2))</f>
        <v>39-40</v>
      </c>
      <c r="J8048" s="13">
        <f>IF(G8048="Male",VLOOKUP(H8048,'Shoe size conversion table'!$B$6:$D$22,3),VLOOKUP(H8048,'Shoe size conversion table'!$J$6:$L$22,3))</f>
        <v>7</v>
      </c>
      <c r="K8048" s="11">
        <v>169</v>
      </c>
      <c r="L8048" s="12">
        <v>0</v>
      </c>
      <c r="M8048" s="7">
        <f t="shared" si="376"/>
        <v>2016</v>
      </c>
      <c r="N8048" s="7">
        <f t="shared" si="377"/>
        <v>1</v>
      </c>
      <c r="O8048" s="30">
        <f t="shared" si="378"/>
        <v>169</v>
      </c>
    </row>
    <row r="8049" spans="2:15" x14ac:dyDescent="0.2">
      <c r="B8049" s="13">
        <v>59592</v>
      </c>
      <c r="C8049" s="14">
        <v>42395.306111111116</v>
      </c>
      <c r="D8049" s="7" t="s">
        <v>8</v>
      </c>
      <c r="E8049" s="13">
        <v>2150</v>
      </c>
      <c r="F8049" s="7" t="s">
        <v>37</v>
      </c>
      <c r="G8049" s="7" t="s">
        <v>11</v>
      </c>
      <c r="H8049" s="13">
        <v>10</v>
      </c>
      <c r="I8049" s="13">
        <f>IF(G8049="Male",VLOOKUP(H8049,'Shoe size conversion table'!$B$6:$D$22,2),VLOOKUP(H8049,'Shoe size conversion table'!$J$6:$L$22,2))</f>
        <v>43</v>
      </c>
      <c r="J8049" s="13">
        <f>IF(G8049="Male",VLOOKUP(H8049,'Shoe size conversion table'!$B$6:$D$22,3),VLOOKUP(H8049,'Shoe size conversion table'!$J$6:$L$22,3))</f>
        <v>9.5</v>
      </c>
      <c r="K8049" s="11">
        <v>199</v>
      </c>
      <c r="L8049" s="12">
        <v>0.5</v>
      </c>
      <c r="M8049" s="7">
        <f t="shared" si="376"/>
        <v>2016</v>
      </c>
      <c r="N8049" s="7">
        <f t="shared" si="377"/>
        <v>1</v>
      </c>
      <c r="O8049" s="30">
        <f t="shared" si="378"/>
        <v>99.5</v>
      </c>
    </row>
    <row r="8050" spans="2:15" x14ac:dyDescent="0.2">
      <c r="B8050" s="13">
        <v>59592</v>
      </c>
      <c r="C8050" s="14">
        <v>42395.306111111116</v>
      </c>
      <c r="D8050" s="7" t="s">
        <v>8</v>
      </c>
      <c r="E8050" s="13">
        <v>2147</v>
      </c>
      <c r="F8050" s="7" t="s">
        <v>39</v>
      </c>
      <c r="G8050" s="7" t="s">
        <v>12</v>
      </c>
      <c r="H8050" s="13">
        <v>7.5</v>
      </c>
      <c r="I8050" s="13">
        <f>IF(G8050="Male",VLOOKUP(H8050,'Shoe size conversion table'!$B$6:$D$22,2),VLOOKUP(H8050,'Shoe size conversion table'!$J$6:$L$22,2))</f>
        <v>38</v>
      </c>
      <c r="J8050" s="13">
        <f>IF(G8050="Male",VLOOKUP(H8050,'Shoe size conversion table'!$B$6:$D$22,3),VLOOKUP(H8050,'Shoe size conversion table'!$J$6:$L$22,3))</f>
        <v>5.5</v>
      </c>
      <c r="K8050" s="11">
        <v>159</v>
      </c>
      <c r="L8050" s="12">
        <v>0</v>
      </c>
      <c r="M8050" s="7">
        <f t="shared" si="376"/>
        <v>2016</v>
      </c>
      <c r="N8050" s="7">
        <f t="shared" si="377"/>
        <v>1</v>
      </c>
      <c r="O8050" s="30">
        <f t="shared" si="378"/>
        <v>159</v>
      </c>
    </row>
    <row r="8051" spans="2:15" x14ac:dyDescent="0.2">
      <c r="B8051" s="13">
        <v>59593</v>
      </c>
      <c r="C8051" s="14">
        <v>42395.426111111119</v>
      </c>
      <c r="D8051" s="7" t="s">
        <v>7</v>
      </c>
      <c r="E8051" s="13">
        <v>2241</v>
      </c>
      <c r="F8051" s="7" t="s">
        <v>49</v>
      </c>
      <c r="G8051" s="7" t="s">
        <v>11</v>
      </c>
      <c r="H8051" s="13">
        <v>6</v>
      </c>
      <c r="I8051" s="13">
        <f>IF(G8051="Male",VLOOKUP(H8051,'Shoe size conversion table'!$B$6:$D$22,2),VLOOKUP(H8051,'Shoe size conversion table'!$J$6:$L$22,2))</f>
        <v>39</v>
      </c>
      <c r="J8051" s="13">
        <f>IF(G8051="Male",VLOOKUP(H8051,'Shoe size conversion table'!$B$6:$D$22,3),VLOOKUP(H8051,'Shoe size conversion table'!$J$6:$L$22,3))</f>
        <v>5.5</v>
      </c>
      <c r="K8051" s="11">
        <v>199</v>
      </c>
      <c r="L8051" s="12">
        <v>0.5</v>
      </c>
      <c r="M8051" s="7">
        <f t="shared" si="376"/>
        <v>2016</v>
      </c>
      <c r="N8051" s="7">
        <f t="shared" si="377"/>
        <v>1</v>
      </c>
      <c r="O8051" s="30">
        <f t="shared" si="378"/>
        <v>99.5</v>
      </c>
    </row>
    <row r="8052" spans="2:15" x14ac:dyDescent="0.2">
      <c r="B8052" s="13">
        <v>59594</v>
      </c>
      <c r="C8052" s="14">
        <v>42395.586111111123</v>
      </c>
      <c r="D8052" s="7" t="s">
        <v>7</v>
      </c>
      <c r="E8052" s="13">
        <v>2198</v>
      </c>
      <c r="F8052" s="7" t="s">
        <v>48</v>
      </c>
      <c r="G8052" s="7" t="s">
        <v>11</v>
      </c>
      <c r="H8052" s="13">
        <v>9.5</v>
      </c>
      <c r="I8052" s="13" t="str">
        <f>IF(G8052="Male",VLOOKUP(H8052,'Shoe size conversion table'!$B$6:$D$22,2),VLOOKUP(H8052,'Shoe size conversion table'!$J$6:$L$22,2))</f>
        <v>42-43</v>
      </c>
      <c r="J8052" s="13">
        <f>IF(G8052="Male",VLOOKUP(H8052,'Shoe size conversion table'!$B$6:$D$22,3),VLOOKUP(H8052,'Shoe size conversion table'!$J$6:$L$22,3))</f>
        <v>9</v>
      </c>
      <c r="K8052" s="11">
        <v>199</v>
      </c>
      <c r="L8052" s="12">
        <v>0</v>
      </c>
      <c r="M8052" s="7">
        <f t="shared" si="376"/>
        <v>2016</v>
      </c>
      <c r="N8052" s="7">
        <f t="shared" si="377"/>
        <v>1</v>
      </c>
      <c r="O8052" s="30">
        <f t="shared" si="378"/>
        <v>199</v>
      </c>
    </row>
    <row r="8053" spans="2:15" x14ac:dyDescent="0.2">
      <c r="B8053" s="13">
        <v>59595</v>
      </c>
      <c r="C8053" s="14">
        <v>42395.716111111273</v>
      </c>
      <c r="D8053" s="7" t="s">
        <v>7</v>
      </c>
      <c r="E8053" s="13">
        <v>2199</v>
      </c>
      <c r="F8053" s="7" t="s">
        <v>51</v>
      </c>
      <c r="G8053" s="7" t="s">
        <v>11</v>
      </c>
      <c r="H8053" s="13">
        <v>9.5</v>
      </c>
      <c r="I8053" s="13" t="str">
        <f>IF(G8053="Male",VLOOKUP(H8053,'Shoe size conversion table'!$B$6:$D$22,2),VLOOKUP(H8053,'Shoe size conversion table'!$J$6:$L$22,2))</f>
        <v>42-43</v>
      </c>
      <c r="J8053" s="13">
        <f>IF(G8053="Male",VLOOKUP(H8053,'Shoe size conversion table'!$B$6:$D$22,3),VLOOKUP(H8053,'Shoe size conversion table'!$J$6:$L$22,3))</f>
        <v>9</v>
      </c>
      <c r="K8053" s="11">
        <v>149</v>
      </c>
      <c r="L8053" s="12">
        <v>0.1</v>
      </c>
      <c r="M8053" s="7">
        <f t="shared" si="376"/>
        <v>2016</v>
      </c>
      <c r="N8053" s="7">
        <f t="shared" si="377"/>
        <v>1</v>
      </c>
      <c r="O8053" s="30">
        <f t="shared" si="378"/>
        <v>134.1</v>
      </c>
    </row>
    <row r="8054" spans="2:15" x14ac:dyDescent="0.2">
      <c r="B8054" s="13">
        <v>59596</v>
      </c>
      <c r="C8054" s="14">
        <v>42395.856111111119</v>
      </c>
      <c r="D8054" s="7" t="s">
        <v>10</v>
      </c>
      <c r="E8054" s="13">
        <v>2163</v>
      </c>
      <c r="F8054" s="7" t="s">
        <v>34</v>
      </c>
      <c r="G8054" s="7" t="s">
        <v>12</v>
      </c>
      <c r="H8054" s="13">
        <v>8</v>
      </c>
      <c r="I8054" s="13" t="str">
        <f>IF(G8054="Male",VLOOKUP(H8054,'Shoe size conversion table'!$B$6:$D$22,2),VLOOKUP(H8054,'Shoe size conversion table'!$J$6:$L$22,2))</f>
        <v>38-39</v>
      </c>
      <c r="J8054" s="13">
        <f>IF(G8054="Male",VLOOKUP(H8054,'Shoe size conversion table'!$B$6:$D$22,3),VLOOKUP(H8054,'Shoe size conversion table'!$J$6:$L$22,3))</f>
        <v>6</v>
      </c>
      <c r="K8054" s="11">
        <v>169</v>
      </c>
      <c r="L8054" s="12">
        <v>0</v>
      </c>
      <c r="M8054" s="7">
        <f t="shared" si="376"/>
        <v>2016</v>
      </c>
      <c r="N8054" s="7">
        <f t="shared" si="377"/>
        <v>1</v>
      </c>
      <c r="O8054" s="30">
        <f t="shared" si="378"/>
        <v>169</v>
      </c>
    </row>
    <row r="8055" spans="2:15" x14ac:dyDescent="0.2">
      <c r="B8055" s="13">
        <v>59597</v>
      </c>
      <c r="C8055" s="14">
        <v>42395.886111111271</v>
      </c>
      <c r="D8055" s="7" t="s">
        <v>7</v>
      </c>
      <c r="E8055" s="13">
        <v>2170</v>
      </c>
      <c r="F8055" s="7" t="s">
        <v>48</v>
      </c>
      <c r="G8055" s="7" t="s">
        <v>11</v>
      </c>
      <c r="H8055" s="13">
        <v>9</v>
      </c>
      <c r="I8055" s="13">
        <f>IF(G8055="Male",VLOOKUP(H8055,'Shoe size conversion table'!$B$6:$D$22,2),VLOOKUP(H8055,'Shoe size conversion table'!$J$6:$L$22,2))</f>
        <v>42</v>
      </c>
      <c r="J8055" s="13">
        <f>IF(G8055="Male",VLOOKUP(H8055,'Shoe size conversion table'!$B$6:$D$22,3),VLOOKUP(H8055,'Shoe size conversion table'!$J$6:$L$22,3))</f>
        <v>8.5</v>
      </c>
      <c r="K8055" s="11">
        <v>139</v>
      </c>
      <c r="L8055" s="12">
        <v>0.3</v>
      </c>
      <c r="M8055" s="7">
        <f t="shared" si="376"/>
        <v>2016</v>
      </c>
      <c r="N8055" s="7">
        <f t="shared" si="377"/>
        <v>1</v>
      </c>
      <c r="O8055" s="30">
        <f t="shared" si="378"/>
        <v>97.3</v>
      </c>
    </row>
    <row r="8056" spans="2:15" x14ac:dyDescent="0.2">
      <c r="B8056" s="13">
        <v>59598</v>
      </c>
      <c r="C8056" s="14">
        <v>42395.976111111122</v>
      </c>
      <c r="D8056" s="7" t="s">
        <v>7</v>
      </c>
      <c r="E8056" s="13">
        <v>2190</v>
      </c>
      <c r="F8056" s="7" t="s">
        <v>49</v>
      </c>
      <c r="G8056" s="7" t="s">
        <v>11</v>
      </c>
      <c r="H8056" s="13">
        <v>10</v>
      </c>
      <c r="I8056" s="13">
        <f>IF(G8056="Male",VLOOKUP(H8056,'Shoe size conversion table'!$B$6:$D$22,2),VLOOKUP(H8056,'Shoe size conversion table'!$J$6:$L$22,2))</f>
        <v>43</v>
      </c>
      <c r="J8056" s="13">
        <f>IF(G8056="Male",VLOOKUP(H8056,'Shoe size conversion table'!$B$6:$D$22,3),VLOOKUP(H8056,'Shoe size conversion table'!$J$6:$L$22,3))</f>
        <v>9.5</v>
      </c>
      <c r="K8056" s="11">
        <v>149</v>
      </c>
      <c r="L8056" s="12">
        <v>0</v>
      </c>
      <c r="M8056" s="7">
        <f t="shared" si="376"/>
        <v>2016</v>
      </c>
      <c r="N8056" s="7">
        <f t="shared" si="377"/>
        <v>1</v>
      </c>
      <c r="O8056" s="30">
        <f t="shared" si="378"/>
        <v>149</v>
      </c>
    </row>
    <row r="8057" spans="2:15" x14ac:dyDescent="0.2">
      <c r="B8057" s="13">
        <v>59599</v>
      </c>
      <c r="C8057" s="14">
        <v>42395.976111111297</v>
      </c>
      <c r="D8057" s="7" t="s">
        <v>10</v>
      </c>
      <c r="E8057" s="13">
        <v>2218</v>
      </c>
      <c r="F8057" s="7" t="s">
        <v>36</v>
      </c>
      <c r="G8057" s="7" t="s">
        <v>11</v>
      </c>
      <c r="H8057" s="13">
        <v>10</v>
      </c>
      <c r="I8057" s="13">
        <f>IF(G8057="Male",VLOOKUP(H8057,'Shoe size conversion table'!$B$6:$D$22,2),VLOOKUP(H8057,'Shoe size conversion table'!$J$6:$L$22,2))</f>
        <v>43</v>
      </c>
      <c r="J8057" s="13">
        <f>IF(G8057="Male",VLOOKUP(H8057,'Shoe size conversion table'!$B$6:$D$22,3),VLOOKUP(H8057,'Shoe size conversion table'!$J$6:$L$22,3))</f>
        <v>9.5</v>
      </c>
      <c r="K8057" s="11">
        <v>149</v>
      </c>
      <c r="L8057" s="12">
        <v>0</v>
      </c>
      <c r="M8057" s="7">
        <f t="shared" si="376"/>
        <v>2016</v>
      </c>
      <c r="N8057" s="7">
        <f t="shared" si="377"/>
        <v>1</v>
      </c>
      <c r="O8057" s="30">
        <f t="shared" si="378"/>
        <v>149</v>
      </c>
    </row>
    <row r="8058" spans="2:15" x14ac:dyDescent="0.2">
      <c r="B8058" s="13">
        <v>59600</v>
      </c>
      <c r="C8058" s="14">
        <v>42395.986111111117</v>
      </c>
      <c r="D8058" s="7" t="s">
        <v>10</v>
      </c>
      <c r="E8058" s="13">
        <v>2177</v>
      </c>
      <c r="F8058" s="7" t="s">
        <v>34</v>
      </c>
      <c r="G8058" s="7" t="s">
        <v>11</v>
      </c>
      <c r="H8058" s="13">
        <v>10.5</v>
      </c>
      <c r="I8058" s="13" t="str">
        <f>IF(G8058="Male",VLOOKUP(H8058,'Shoe size conversion table'!$B$6:$D$22,2),VLOOKUP(H8058,'Shoe size conversion table'!$J$6:$L$22,2))</f>
        <v>43-44</v>
      </c>
      <c r="J8058" s="13">
        <f>IF(G8058="Male",VLOOKUP(H8058,'Shoe size conversion table'!$B$6:$D$22,3),VLOOKUP(H8058,'Shoe size conversion table'!$J$6:$L$22,3))</f>
        <v>10</v>
      </c>
      <c r="K8058" s="11">
        <v>199</v>
      </c>
      <c r="L8058" s="12">
        <v>0</v>
      </c>
      <c r="M8058" s="7">
        <f t="shared" si="376"/>
        <v>2016</v>
      </c>
      <c r="N8058" s="7">
        <f t="shared" si="377"/>
        <v>1</v>
      </c>
      <c r="O8058" s="30">
        <f t="shared" si="378"/>
        <v>199</v>
      </c>
    </row>
    <row r="8059" spans="2:15" x14ac:dyDescent="0.2">
      <c r="B8059" s="13">
        <v>59601</v>
      </c>
      <c r="C8059" s="14">
        <v>42396.006111111114</v>
      </c>
      <c r="D8059" s="7" t="s">
        <v>8</v>
      </c>
      <c r="E8059" s="13">
        <v>2198</v>
      </c>
      <c r="F8059" s="7" t="s">
        <v>40</v>
      </c>
      <c r="G8059" s="7" t="s">
        <v>11</v>
      </c>
      <c r="H8059" s="13">
        <v>11.5</v>
      </c>
      <c r="I8059" s="13" t="str">
        <f>IF(G8059="Male",VLOOKUP(H8059,'Shoe size conversion table'!$B$6:$D$22,2),VLOOKUP(H8059,'Shoe size conversion table'!$J$6:$L$22,2))</f>
        <v>44-45</v>
      </c>
      <c r="J8059" s="13">
        <f>IF(G8059="Male",VLOOKUP(H8059,'Shoe size conversion table'!$B$6:$D$22,3),VLOOKUP(H8059,'Shoe size conversion table'!$J$6:$L$22,3))</f>
        <v>11</v>
      </c>
      <c r="K8059" s="11">
        <v>189</v>
      </c>
      <c r="L8059" s="12">
        <v>0.3</v>
      </c>
      <c r="M8059" s="7">
        <f t="shared" si="376"/>
        <v>2016</v>
      </c>
      <c r="N8059" s="7">
        <f t="shared" si="377"/>
        <v>1</v>
      </c>
      <c r="O8059" s="30">
        <f t="shared" si="378"/>
        <v>132.29999999999998</v>
      </c>
    </row>
    <row r="8060" spans="2:15" x14ac:dyDescent="0.2">
      <c r="B8060" s="13">
        <v>59602</v>
      </c>
      <c r="C8060" s="14">
        <v>42396.03611111112</v>
      </c>
      <c r="D8060" s="7" t="s">
        <v>9</v>
      </c>
      <c r="E8060" s="13">
        <v>2156</v>
      </c>
      <c r="F8060" s="7" t="s">
        <v>59</v>
      </c>
      <c r="G8060" s="7" t="s">
        <v>11</v>
      </c>
      <c r="H8060" s="13">
        <v>11.5</v>
      </c>
      <c r="I8060" s="13" t="str">
        <f>IF(G8060="Male",VLOOKUP(H8060,'Shoe size conversion table'!$B$6:$D$22,2),VLOOKUP(H8060,'Shoe size conversion table'!$J$6:$L$22,2))</f>
        <v>44-45</v>
      </c>
      <c r="J8060" s="13">
        <f>IF(G8060="Male",VLOOKUP(H8060,'Shoe size conversion table'!$B$6:$D$22,3),VLOOKUP(H8060,'Shoe size conversion table'!$J$6:$L$22,3))</f>
        <v>11</v>
      </c>
      <c r="K8060" s="11">
        <v>159</v>
      </c>
      <c r="L8060" s="12">
        <v>0</v>
      </c>
      <c r="M8060" s="7">
        <f t="shared" si="376"/>
        <v>2016</v>
      </c>
      <c r="N8060" s="7">
        <f t="shared" si="377"/>
        <v>1</v>
      </c>
      <c r="O8060" s="30">
        <f t="shared" si="378"/>
        <v>159</v>
      </c>
    </row>
    <row r="8061" spans="2:15" x14ac:dyDescent="0.2">
      <c r="B8061" s="13">
        <v>59603</v>
      </c>
      <c r="C8061" s="14">
        <v>42396.046111111122</v>
      </c>
      <c r="D8061" s="7" t="s">
        <v>7</v>
      </c>
      <c r="E8061" s="13">
        <v>2167</v>
      </c>
      <c r="F8061" s="7" t="s">
        <v>51</v>
      </c>
      <c r="G8061" s="7" t="s">
        <v>11</v>
      </c>
      <c r="H8061" s="13">
        <v>9</v>
      </c>
      <c r="I8061" s="13">
        <f>IF(G8061="Male",VLOOKUP(H8061,'Shoe size conversion table'!$B$6:$D$22,2),VLOOKUP(H8061,'Shoe size conversion table'!$J$6:$L$22,2))</f>
        <v>42</v>
      </c>
      <c r="J8061" s="13">
        <f>IF(G8061="Male",VLOOKUP(H8061,'Shoe size conversion table'!$B$6:$D$22,3),VLOOKUP(H8061,'Shoe size conversion table'!$J$6:$L$22,3))</f>
        <v>8.5</v>
      </c>
      <c r="K8061" s="11">
        <v>139</v>
      </c>
      <c r="L8061" s="12">
        <v>0.1</v>
      </c>
      <c r="M8061" s="7">
        <f t="shared" si="376"/>
        <v>2016</v>
      </c>
      <c r="N8061" s="7">
        <f t="shared" si="377"/>
        <v>1</v>
      </c>
      <c r="O8061" s="30">
        <f t="shared" si="378"/>
        <v>125.10000000000001</v>
      </c>
    </row>
    <row r="8062" spans="2:15" x14ac:dyDescent="0.2">
      <c r="B8062" s="13">
        <v>59604</v>
      </c>
      <c r="C8062" s="14">
        <v>42396.196111111291</v>
      </c>
      <c r="D8062" s="7" t="s">
        <v>10</v>
      </c>
      <c r="E8062" s="13">
        <v>2182</v>
      </c>
      <c r="F8062" s="7" t="s">
        <v>35</v>
      </c>
      <c r="G8062" s="7" t="s">
        <v>11</v>
      </c>
      <c r="H8062" s="13">
        <v>9</v>
      </c>
      <c r="I8062" s="13">
        <f>IF(G8062="Male",VLOOKUP(H8062,'Shoe size conversion table'!$B$6:$D$22,2),VLOOKUP(H8062,'Shoe size conversion table'!$J$6:$L$22,2))</f>
        <v>42</v>
      </c>
      <c r="J8062" s="13">
        <f>IF(G8062="Male",VLOOKUP(H8062,'Shoe size conversion table'!$B$6:$D$22,3),VLOOKUP(H8062,'Shoe size conversion table'!$J$6:$L$22,3))</f>
        <v>8.5</v>
      </c>
      <c r="K8062" s="11">
        <v>199</v>
      </c>
      <c r="L8062" s="12">
        <v>0.1</v>
      </c>
      <c r="M8062" s="7">
        <f t="shared" si="376"/>
        <v>2016</v>
      </c>
      <c r="N8062" s="7">
        <f t="shared" si="377"/>
        <v>1</v>
      </c>
      <c r="O8062" s="30">
        <f t="shared" si="378"/>
        <v>179.1</v>
      </c>
    </row>
    <row r="8063" spans="2:15" x14ac:dyDescent="0.2">
      <c r="B8063" s="13">
        <v>59605</v>
      </c>
      <c r="C8063" s="14">
        <v>42396.306111111116</v>
      </c>
      <c r="D8063" s="7" t="s">
        <v>8</v>
      </c>
      <c r="E8063" s="13">
        <v>2214</v>
      </c>
      <c r="F8063" s="7" t="s">
        <v>37</v>
      </c>
      <c r="G8063" s="7" t="s">
        <v>11</v>
      </c>
      <c r="H8063" s="13">
        <v>8.5</v>
      </c>
      <c r="I8063" s="13" t="str">
        <f>IF(G8063="Male",VLOOKUP(H8063,'Shoe size conversion table'!$B$6:$D$22,2),VLOOKUP(H8063,'Shoe size conversion table'!$J$6:$L$22,2))</f>
        <v>41-42</v>
      </c>
      <c r="J8063" s="13">
        <f>IF(G8063="Male",VLOOKUP(H8063,'Shoe size conversion table'!$B$6:$D$22,3),VLOOKUP(H8063,'Shoe size conversion table'!$J$6:$L$22,3))</f>
        <v>8</v>
      </c>
      <c r="K8063" s="11">
        <v>159</v>
      </c>
      <c r="L8063" s="12">
        <v>0</v>
      </c>
      <c r="M8063" s="7">
        <f t="shared" si="376"/>
        <v>2016</v>
      </c>
      <c r="N8063" s="7">
        <f t="shared" si="377"/>
        <v>1</v>
      </c>
      <c r="O8063" s="30">
        <f t="shared" si="378"/>
        <v>159</v>
      </c>
    </row>
    <row r="8064" spans="2:15" x14ac:dyDescent="0.2">
      <c r="B8064" s="13">
        <v>59605</v>
      </c>
      <c r="C8064" s="14">
        <v>42396.306111111116</v>
      </c>
      <c r="D8064" s="7" t="s">
        <v>8</v>
      </c>
      <c r="E8064" s="13">
        <v>2150</v>
      </c>
      <c r="F8064" s="7" t="s">
        <v>37</v>
      </c>
      <c r="G8064" s="7" t="s">
        <v>11</v>
      </c>
      <c r="H8064" s="13">
        <v>10</v>
      </c>
      <c r="I8064" s="13">
        <f>IF(G8064="Male",VLOOKUP(H8064,'Shoe size conversion table'!$B$6:$D$22,2),VLOOKUP(H8064,'Shoe size conversion table'!$J$6:$L$22,2))</f>
        <v>43</v>
      </c>
      <c r="J8064" s="13">
        <f>IF(G8064="Male",VLOOKUP(H8064,'Shoe size conversion table'!$B$6:$D$22,3),VLOOKUP(H8064,'Shoe size conversion table'!$J$6:$L$22,3))</f>
        <v>9.5</v>
      </c>
      <c r="K8064" s="11">
        <v>199</v>
      </c>
      <c r="L8064" s="12">
        <v>0.5</v>
      </c>
      <c r="M8064" s="7">
        <f t="shared" si="376"/>
        <v>2016</v>
      </c>
      <c r="N8064" s="7">
        <f t="shared" si="377"/>
        <v>1</v>
      </c>
      <c r="O8064" s="30">
        <f t="shared" si="378"/>
        <v>99.5</v>
      </c>
    </row>
    <row r="8065" spans="2:15" x14ac:dyDescent="0.2">
      <c r="B8065" s="13">
        <v>59606</v>
      </c>
      <c r="C8065" s="14">
        <v>42396.576111111121</v>
      </c>
      <c r="D8065" s="7" t="s">
        <v>10</v>
      </c>
      <c r="E8065" s="13">
        <v>2234</v>
      </c>
      <c r="F8065" s="7" t="s">
        <v>34</v>
      </c>
      <c r="G8065" s="7" t="s">
        <v>11</v>
      </c>
      <c r="H8065" s="13">
        <v>14</v>
      </c>
      <c r="I8065" s="13">
        <f>IF(G8065="Male",VLOOKUP(H8065,'Shoe size conversion table'!$B$6:$D$22,2),VLOOKUP(H8065,'Shoe size conversion table'!$J$6:$L$22,2))</f>
        <v>47</v>
      </c>
      <c r="J8065" s="13">
        <f>IF(G8065="Male",VLOOKUP(H8065,'Shoe size conversion table'!$B$6:$D$22,3),VLOOKUP(H8065,'Shoe size conversion table'!$J$6:$L$22,3))</f>
        <v>13.5</v>
      </c>
      <c r="K8065" s="11">
        <v>169</v>
      </c>
      <c r="L8065" s="12">
        <v>0</v>
      </c>
      <c r="M8065" s="7">
        <f t="shared" si="376"/>
        <v>2016</v>
      </c>
      <c r="N8065" s="7">
        <f t="shared" si="377"/>
        <v>1</v>
      </c>
      <c r="O8065" s="30">
        <f t="shared" si="378"/>
        <v>169</v>
      </c>
    </row>
    <row r="8066" spans="2:15" x14ac:dyDescent="0.2">
      <c r="B8066" s="13">
        <v>59607</v>
      </c>
      <c r="C8066" s="14">
        <v>42396.586111111123</v>
      </c>
      <c r="D8066" s="7" t="s">
        <v>8</v>
      </c>
      <c r="E8066" s="13">
        <v>2230</v>
      </c>
      <c r="F8066" s="7" t="s">
        <v>39</v>
      </c>
      <c r="G8066" s="7" t="s">
        <v>12</v>
      </c>
      <c r="H8066" s="13">
        <v>10.5</v>
      </c>
      <c r="I8066" s="13">
        <f>IF(G8066="Male",VLOOKUP(H8066,'Shoe size conversion table'!$B$6:$D$22,2),VLOOKUP(H8066,'Shoe size conversion table'!$J$6:$L$22,2))</f>
        <v>41</v>
      </c>
      <c r="J8066" s="13">
        <f>IF(G8066="Male",VLOOKUP(H8066,'Shoe size conversion table'!$B$6:$D$22,3),VLOOKUP(H8066,'Shoe size conversion table'!$J$6:$L$22,3))</f>
        <v>8.5</v>
      </c>
      <c r="K8066" s="11">
        <v>169</v>
      </c>
      <c r="L8066" s="12">
        <v>0</v>
      </c>
      <c r="M8066" s="7">
        <f t="shared" si="376"/>
        <v>2016</v>
      </c>
      <c r="N8066" s="7">
        <f t="shared" si="377"/>
        <v>1</v>
      </c>
      <c r="O8066" s="30">
        <f t="shared" si="378"/>
        <v>169</v>
      </c>
    </row>
    <row r="8067" spans="2:15" x14ac:dyDescent="0.2">
      <c r="B8067" s="13">
        <v>59608</v>
      </c>
      <c r="C8067" s="14">
        <v>42396.636111111118</v>
      </c>
      <c r="D8067" s="7" t="s">
        <v>7</v>
      </c>
      <c r="E8067" s="13">
        <v>2218</v>
      </c>
      <c r="F8067" s="7" t="s">
        <v>54</v>
      </c>
      <c r="G8067" s="7" t="s">
        <v>11</v>
      </c>
      <c r="H8067" s="13">
        <v>9</v>
      </c>
      <c r="I8067" s="13">
        <f>IF(G8067="Male",VLOOKUP(H8067,'Shoe size conversion table'!$B$6:$D$22,2),VLOOKUP(H8067,'Shoe size conversion table'!$J$6:$L$22,2))</f>
        <v>42</v>
      </c>
      <c r="J8067" s="13">
        <f>IF(G8067="Male",VLOOKUP(H8067,'Shoe size conversion table'!$B$6:$D$22,3),VLOOKUP(H8067,'Shoe size conversion table'!$J$6:$L$22,3))</f>
        <v>8.5</v>
      </c>
      <c r="K8067" s="11">
        <v>149</v>
      </c>
      <c r="L8067" s="12">
        <v>0</v>
      </c>
      <c r="M8067" s="7">
        <f t="shared" si="376"/>
        <v>2016</v>
      </c>
      <c r="N8067" s="7">
        <f t="shared" si="377"/>
        <v>1</v>
      </c>
      <c r="O8067" s="30">
        <f t="shared" si="378"/>
        <v>149</v>
      </c>
    </row>
    <row r="8068" spans="2:15" x14ac:dyDescent="0.2">
      <c r="B8068" s="13">
        <v>59609</v>
      </c>
      <c r="C8068" s="14">
        <v>42396.676111111119</v>
      </c>
      <c r="D8068" s="7" t="s">
        <v>9</v>
      </c>
      <c r="E8068" s="13">
        <v>2190</v>
      </c>
      <c r="F8068" s="7" t="s">
        <v>59</v>
      </c>
      <c r="G8068" s="7" t="s">
        <v>11</v>
      </c>
      <c r="H8068" s="13">
        <v>9</v>
      </c>
      <c r="I8068" s="13">
        <f>IF(G8068="Male",VLOOKUP(H8068,'Shoe size conversion table'!$B$6:$D$22,2),VLOOKUP(H8068,'Shoe size conversion table'!$J$6:$L$22,2))</f>
        <v>42</v>
      </c>
      <c r="J8068" s="13">
        <f>IF(G8068="Male",VLOOKUP(H8068,'Shoe size conversion table'!$B$6:$D$22,3),VLOOKUP(H8068,'Shoe size conversion table'!$J$6:$L$22,3))</f>
        <v>8.5</v>
      </c>
      <c r="K8068" s="11">
        <v>179</v>
      </c>
      <c r="L8068" s="12">
        <v>0</v>
      </c>
      <c r="M8068" s="7">
        <f t="shared" si="376"/>
        <v>2016</v>
      </c>
      <c r="N8068" s="7">
        <f t="shared" si="377"/>
        <v>1</v>
      </c>
      <c r="O8068" s="30">
        <f t="shared" si="378"/>
        <v>179</v>
      </c>
    </row>
    <row r="8069" spans="2:15" x14ac:dyDescent="0.2">
      <c r="B8069" s="13">
        <v>59610</v>
      </c>
      <c r="C8069" s="14">
        <v>42396.736111111117</v>
      </c>
      <c r="D8069" s="7" t="s">
        <v>10</v>
      </c>
      <c r="E8069" s="13">
        <v>2179</v>
      </c>
      <c r="F8069" s="7" t="s">
        <v>34</v>
      </c>
      <c r="G8069" s="7" t="s">
        <v>11</v>
      </c>
      <c r="H8069" s="13">
        <v>9.5</v>
      </c>
      <c r="I8069" s="13" t="str">
        <f>IF(G8069="Male",VLOOKUP(H8069,'Shoe size conversion table'!$B$6:$D$22,2),VLOOKUP(H8069,'Shoe size conversion table'!$J$6:$L$22,2))</f>
        <v>42-43</v>
      </c>
      <c r="J8069" s="13">
        <f>IF(G8069="Male",VLOOKUP(H8069,'Shoe size conversion table'!$B$6:$D$22,3),VLOOKUP(H8069,'Shoe size conversion table'!$J$6:$L$22,3))</f>
        <v>9</v>
      </c>
      <c r="K8069" s="11">
        <v>199</v>
      </c>
      <c r="L8069" s="12">
        <v>0</v>
      </c>
      <c r="M8069" s="7">
        <f t="shared" ref="M8069:M8132" si="379">YEAR(C8069)</f>
        <v>2016</v>
      </c>
      <c r="N8069" s="7">
        <f t="shared" si="377"/>
        <v>1</v>
      </c>
      <c r="O8069" s="30">
        <f t="shared" si="378"/>
        <v>199</v>
      </c>
    </row>
    <row r="8070" spans="2:15" x14ac:dyDescent="0.2">
      <c r="B8070" s="13">
        <v>59611</v>
      </c>
      <c r="C8070" s="14">
        <v>42396.856111111119</v>
      </c>
      <c r="D8070" s="7" t="s">
        <v>10</v>
      </c>
      <c r="E8070" s="13">
        <v>2237</v>
      </c>
      <c r="F8070" s="7" t="s">
        <v>35</v>
      </c>
      <c r="G8070" s="7" t="s">
        <v>12</v>
      </c>
      <c r="H8070" s="13">
        <v>8</v>
      </c>
      <c r="I8070" s="13" t="str">
        <f>IF(G8070="Male",VLOOKUP(H8070,'Shoe size conversion table'!$B$6:$D$22,2),VLOOKUP(H8070,'Shoe size conversion table'!$J$6:$L$22,2))</f>
        <v>38-39</v>
      </c>
      <c r="J8070" s="13">
        <f>IF(G8070="Male",VLOOKUP(H8070,'Shoe size conversion table'!$B$6:$D$22,3),VLOOKUP(H8070,'Shoe size conversion table'!$J$6:$L$22,3))</f>
        <v>6</v>
      </c>
      <c r="K8070" s="11">
        <v>129</v>
      </c>
      <c r="L8070" s="12">
        <v>0.2</v>
      </c>
      <c r="M8070" s="7">
        <f t="shared" si="379"/>
        <v>2016</v>
      </c>
      <c r="N8070" s="7">
        <f t="shared" ref="N8070:N8133" si="380">MONTH(C8070:C23037)</f>
        <v>1</v>
      </c>
      <c r="O8070" s="30">
        <f t="shared" ref="O8070:O8133" si="381">K8070*(1-L8070)</f>
        <v>103.2</v>
      </c>
    </row>
    <row r="8071" spans="2:15" x14ac:dyDescent="0.2">
      <c r="B8071" s="13">
        <v>59612</v>
      </c>
      <c r="C8071" s="14">
        <v>42396.956111111293</v>
      </c>
      <c r="D8071" s="7" t="s">
        <v>8</v>
      </c>
      <c r="E8071" s="13">
        <v>2229</v>
      </c>
      <c r="F8071" s="7" t="s">
        <v>39</v>
      </c>
      <c r="G8071" s="7" t="s">
        <v>12</v>
      </c>
      <c r="H8071" s="13">
        <v>5</v>
      </c>
      <c r="I8071" s="13" t="str">
        <f>IF(G8071="Male",VLOOKUP(H8071,'Shoe size conversion table'!$B$6:$D$22,2),VLOOKUP(H8071,'Shoe size conversion table'!$J$6:$L$22,2))</f>
        <v>35-36</v>
      </c>
      <c r="J8071" s="13">
        <f>IF(G8071="Male",VLOOKUP(H8071,'Shoe size conversion table'!$B$6:$D$22,3),VLOOKUP(H8071,'Shoe size conversion table'!$J$6:$L$22,3))</f>
        <v>3</v>
      </c>
      <c r="K8071" s="11">
        <v>159</v>
      </c>
      <c r="L8071" s="12">
        <v>0</v>
      </c>
      <c r="M8071" s="7">
        <f t="shared" si="379"/>
        <v>2016</v>
      </c>
      <c r="N8071" s="7">
        <f t="shared" si="380"/>
        <v>1</v>
      </c>
      <c r="O8071" s="30">
        <f t="shared" si="381"/>
        <v>159</v>
      </c>
    </row>
    <row r="8072" spans="2:15" x14ac:dyDescent="0.2">
      <c r="B8072" s="13">
        <v>59613</v>
      </c>
      <c r="C8072" s="14">
        <v>42397.03611111112</v>
      </c>
      <c r="D8072" s="7" t="s">
        <v>8</v>
      </c>
      <c r="E8072" s="13">
        <v>2175</v>
      </c>
      <c r="F8072" s="7" t="s">
        <v>39</v>
      </c>
      <c r="G8072" s="7" t="s">
        <v>12</v>
      </c>
      <c r="H8072" s="13">
        <v>7.5</v>
      </c>
      <c r="I8072" s="13">
        <f>IF(G8072="Male",VLOOKUP(H8072,'Shoe size conversion table'!$B$6:$D$22,2),VLOOKUP(H8072,'Shoe size conversion table'!$J$6:$L$22,2))</f>
        <v>38</v>
      </c>
      <c r="J8072" s="13">
        <f>IF(G8072="Male",VLOOKUP(H8072,'Shoe size conversion table'!$B$6:$D$22,3),VLOOKUP(H8072,'Shoe size conversion table'!$J$6:$L$22,3))</f>
        <v>5.5</v>
      </c>
      <c r="K8072" s="11">
        <v>179</v>
      </c>
      <c r="L8072" s="12">
        <v>0</v>
      </c>
      <c r="M8072" s="7">
        <f t="shared" si="379"/>
        <v>2016</v>
      </c>
      <c r="N8072" s="7">
        <f t="shared" si="380"/>
        <v>1</v>
      </c>
      <c r="O8072" s="30">
        <f t="shared" si="381"/>
        <v>179</v>
      </c>
    </row>
    <row r="8073" spans="2:15" x14ac:dyDescent="0.2">
      <c r="B8073" s="13">
        <v>59614</v>
      </c>
      <c r="C8073" s="14">
        <v>42397.03611111112</v>
      </c>
      <c r="D8073" s="7" t="s">
        <v>9</v>
      </c>
      <c r="E8073" s="13">
        <v>2170</v>
      </c>
      <c r="F8073" s="7" t="s">
        <v>61</v>
      </c>
      <c r="G8073" s="7" t="s">
        <v>11</v>
      </c>
      <c r="H8073" s="13">
        <v>9</v>
      </c>
      <c r="I8073" s="13">
        <f>IF(G8073="Male",VLOOKUP(H8073,'Shoe size conversion table'!$B$6:$D$22,2),VLOOKUP(H8073,'Shoe size conversion table'!$J$6:$L$22,2))</f>
        <v>42</v>
      </c>
      <c r="J8073" s="13">
        <f>IF(G8073="Male",VLOOKUP(H8073,'Shoe size conversion table'!$B$6:$D$22,3),VLOOKUP(H8073,'Shoe size conversion table'!$J$6:$L$22,3))</f>
        <v>8.5</v>
      </c>
      <c r="K8073" s="11">
        <v>169</v>
      </c>
      <c r="L8073" s="12">
        <v>0</v>
      </c>
      <c r="M8073" s="7">
        <f t="shared" si="379"/>
        <v>2016</v>
      </c>
      <c r="N8073" s="7">
        <f t="shared" si="380"/>
        <v>1</v>
      </c>
      <c r="O8073" s="30">
        <f t="shared" si="381"/>
        <v>169</v>
      </c>
    </row>
    <row r="8074" spans="2:15" x14ac:dyDescent="0.2">
      <c r="B8074" s="13">
        <v>59615</v>
      </c>
      <c r="C8074" s="14">
        <v>42397.046111111122</v>
      </c>
      <c r="D8074" s="7" t="s">
        <v>8</v>
      </c>
      <c r="E8074" s="13">
        <v>2219</v>
      </c>
      <c r="F8074" s="7" t="s">
        <v>38</v>
      </c>
      <c r="G8074" s="7" t="s">
        <v>11</v>
      </c>
      <c r="H8074" s="13">
        <v>9</v>
      </c>
      <c r="I8074" s="13">
        <f>IF(G8074="Male",VLOOKUP(H8074,'Shoe size conversion table'!$B$6:$D$22,2),VLOOKUP(H8074,'Shoe size conversion table'!$J$6:$L$22,2))</f>
        <v>42</v>
      </c>
      <c r="J8074" s="13">
        <f>IF(G8074="Male",VLOOKUP(H8074,'Shoe size conversion table'!$B$6:$D$22,3),VLOOKUP(H8074,'Shoe size conversion table'!$J$6:$L$22,3))</f>
        <v>8.5</v>
      </c>
      <c r="K8074" s="11">
        <v>169</v>
      </c>
      <c r="L8074" s="12">
        <v>0</v>
      </c>
      <c r="M8074" s="7">
        <f t="shared" si="379"/>
        <v>2016</v>
      </c>
      <c r="N8074" s="7">
        <f t="shared" si="380"/>
        <v>1</v>
      </c>
      <c r="O8074" s="30">
        <f t="shared" si="381"/>
        <v>169</v>
      </c>
    </row>
    <row r="8075" spans="2:15" x14ac:dyDescent="0.2">
      <c r="B8075" s="13">
        <v>59616</v>
      </c>
      <c r="C8075" s="14">
        <v>42397.116111111296</v>
      </c>
      <c r="D8075" s="7" t="s">
        <v>10</v>
      </c>
      <c r="E8075" s="13">
        <v>2167</v>
      </c>
      <c r="F8075" s="7" t="s">
        <v>36</v>
      </c>
      <c r="G8075" s="7" t="s">
        <v>11</v>
      </c>
      <c r="H8075" s="13">
        <v>12</v>
      </c>
      <c r="I8075" s="13">
        <f>IF(G8075="Male",VLOOKUP(H8075,'Shoe size conversion table'!$B$6:$D$22,2),VLOOKUP(H8075,'Shoe size conversion table'!$J$6:$L$22,2))</f>
        <v>45</v>
      </c>
      <c r="J8075" s="13">
        <f>IF(G8075="Male",VLOOKUP(H8075,'Shoe size conversion table'!$B$6:$D$22,3),VLOOKUP(H8075,'Shoe size conversion table'!$J$6:$L$22,3))</f>
        <v>11.5</v>
      </c>
      <c r="K8075" s="11">
        <v>159</v>
      </c>
      <c r="L8075" s="12">
        <v>0</v>
      </c>
      <c r="M8075" s="7">
        <f t="shared" si="379"/>
        <v>2016</v>
      </c>
      <c r="N8075" s="7">
        <f t="shared" si="380"/>
        <v>1</v>
      </c>
      <c r="O8075" s="30">
        <f t="shared" si="381"/>
        <v>159</v>
      </c>
    </row>
    <row r="8076" spans="2:15" x14ac:dyDescent="0.2">
      <c r="B8076" s="13">
        <v>59617</v>
      </c>
      <c r="C8076" s="14">
        <v>42397.26611111129</v>
      </c>
      <c r="D8076" s="7" t="s">
        <v>10</v>
      </c>
      <c r="E8076" s="13">
        <v>2155</v>
      </c>
      <c r="F8076" s="7" t="s">
        <v>35</v>
      </c>
      <c r="G8076" s="7" t="s">
        <v>11</v>
      </c>
      <c r="H8076" s="13">
        <v>9</v>
      </c>
      <c r="I8076" s="13">
        <f>IF(G8076="Male",VLOOKUP(H8076,'Shoe size conversion table'!$B$6:$D$22,2),VLOOKUP(H8076,'Shoe size conversion table'!$J$6:$L$22,2))</f>
        <v>42</v>
      </c>
      <c r="J8076" s="13">
        <f>IF(G8076="Male",VLOOKUP(H8076,'Shoe size conversion table'!$B$6:$D$22,3),VLOOKUP(H8076,'Shoe size conversion table'!$J$6:$L$22,3))</f>
        <v>8.5</v>
      </c>
      <c r="K8076" s="11">
        <v>129</v>
      </c>
      <c r="L8076" s="12">
        <v>0</v>
      </c>
      <c r="M8076" s="7">
        <f t="shared" si="379"/>
        <v>2016</v>
      </c>
      <c r="N8076" s="7">
        <f t="shared" si="380"/>
        <v>1</v>
      </c>
      <c r="O8076" s="30">
        <f t="shared" si="381"/>
        <v>129</v>
      </c>
    </row>
    <row r="8077" spans="2:15" x14ac:dyDescent="0.2">
      <c r="B8077" s="13">
        <v>59618</v>
      </c>
      <c r="C8077" s="14">
        <v>42397.306111111116</v>
      </c>
      <c r="D8077" s="7" t="s">
        <v>8</v>
      </c>
      <c r="E8077" s="13">
        <v>2161</v>
      </c>
      <c r="F8077" s="7" t="s">
        <v>39</v>
      </c>
      <c r="G8077" s="7" t="s">
        <v>11</v>
      </c>
      <c r="H8077" s="13">
        <v>9.5</v>
      </c>
      <c r="I8077" s="13" t="str">
        <f>IF(G8077="Male",VLOOKUP(H8077,'Shoe size conversion table'!$B$6:$D$22,2),VLOOKUP(H8077,'Shoe size conversion table'!$J$6:$L$22,2))</f>
        <v>42-43</v>
      </c>
      <c r="J8077" s="13">
        <f>IF(G8077="Male",VLOOKUP(H8077,'Shoe size conversion table'!$B$6:$D$22,3),VLOOKUP(H8077,'Shoe size conversion table'!$J$6:$L$22,3))</f>
        <v>9</v>
      </c>
      <c r="K8077" s="11">
        <v>189</v>
      </c>
      <c r="L8077" s="12">
        <v>0.1</v>
      </c>
      <c r="M8077" s="7">
        <f t="shared" si="379"/>
        <v>2016</v>
      </c>
      <c r="N8077" s="7">
        <f t="shared" si="380"/>
        <v>1</v>
      </c>
      <c r="O8077" s="30">
        <f t="shared" si="381"/>
        <v>170.1</v>
      </c>
    </row>
    <row r="8078" spans="2:15" x14ac:dyDescent="0.2">
      <c r="B8078" s="13">
        <v>59618</v>
      </c>
      <c r="C8078" s="14">
        <v>42397.306111111116</v>
      </c>
      <c r="D8078" s="7" t="s">
        <v>8</v>
      </c>
      <c r="E8078" s="13">
        <v>2214</v>
      </c>
      <c r="F8078" s="7" t="s">
        <v>37</v>
      </c>
      <c r="G8078" s="7" t="s">
        <v>11</v>
      </c>
      <c r="H8078" s="13">
        <v>8.5</v>
      </c>
      <c r="I8078" s="13" t="str">
        <f>IF(G8078="Male",VLOOKUP(H8078,'Shoe size conversion table'!$B$6:$D$22,2),VLOOKUP(H8078,'Shoe size conversion table'!$J$6:$L$22,2))</f>
        <v>41-42</v>
      </c>
      <c r="J8078" s="13">
        <f>IF(G8078="Male",VLOOKUP(H8078,'Shoe size conversion table'!$B$6:$D$22,3),VLOOKUP(H8078,'Shoe size conversion table'!$J$6:$L$22,3))</f>
        <v>8</v>
      </c>
      <c r="K8078" s="11">
        <v>159</v>
      </c>
      <c r="L8078" s="12">
        <v>0</v>
      </c>
      <c r="M8078" s="7">
        <f t="shared" si="379"/>
        <v>2016</v>
      </c>
      <c r="N8078" s="7">
        <f t="shared" si="380"/>
        <v>1</v>
      </c>
      <c r="O8078" s="30">
        <f t="shared" si="381"/>
        <v>159</v>
      </c>
    </row>
    <row r="8079" spans="2:15" x14ac:dyDescent="0.2">
      <c r="B8079" s="13">
        <v>59619</v>
      </c>
      <c r="C8079" s="14">
        <v>42397.33611111129</v>
      </c>
      <c r="D8079" s="7" t="s">
        <v>9</v>
      </c>
      <c r="E8079" s="13">
        <v>2157</v>
      </c>
      <c r="F8079" s="7" t="s">
        <v>58</v>
      </c>
      <c r="G8079" s="7" t="s">
        <v>12</v>
      </c>
      <c r="H8079" s="13">
        <v>7.5</v>
      </c>
      <c r="I8079" s="13">
        <f>IF(G8079="Male",VLOOKUP(H8079,'Shoe size conversion table'!$B$6:$D$22,2),VLOOKUP(H8079,'Shoe size conversion table'!$J$6:$L$22,2))</f>
        <v>38</v>
      </c>
      <c r="J8079" s="13">
        <f>IF(G8079="Male",VLOOKUP(H8079,'Shoe size conversion table'!$B$6:$D$22,3),VLOOKUP(H8079,'Shoe size conversion table'!$J$6:$L$22,3))</f>
        <v>5.5</v>
      </c>
      <c r="K8079" s="11">
        <v>149</v>
      </c>
      <c r="L8079" s="12">
        <v>0.2</v>
      </c>
      <c r="M8079" s="7">
        <f t="shared" si="379"/>
        <v>2016</v>
      </c>
      <c r="N8079" s="7">
        <f t="shared" si="380"/>
        <v>1</v>
      </c>
      <c r="O8079" s="30">
        <f t="shared" si="381"/>
        <v>119.2</v>
      </c>
    </row>
    <row r="8080" spans="2:15" x14ac:dyDescent="0.2">
      <c r="B8080" s="13">
        <v>59620</v>
      </c>
      <c r="C8080" s="14">
        <v>42397.53611111112</v>
      </c>
      <c r="D8080" s="7" t="s">
        <v>8</v>
      </c>
      <c r="E8080" s="13">
        <v>2201</v>
      </c>
      <c r="F8080" s="7" t="s">
        <v>38</v>
      </c>
      <c r="G8080" s="7" t="s">
        <v>12</v>
      </c>
      <c r="H8080" s="13">
        <v>9</v>
      </c>
      <c r="I8080" s="13" t="str">
        <f>IF(G8080="Male",VLOOKUP(H8080,'Shoe size conversion table'!$B$6:$D$22,2),VLOOKUP(H8080,'Shoe size conversion table'!$J$6:$L$22,2))</f>
        <v>39-40</v>
      </c>
      <c r="J8080" s="13">
        <f>IF(G8080="Male",VLOOKUP(H8080,'Shoe size conversion table'!$B$6:$D$22,3),VLOOKUP(H8080,'Shoe size conversion table'!$J$6:$L$22,3))</f>
        <v>7</v>
      </c>
      <c r="K8080" s="11">
        <v>199</v>
      </c>
      <c r="L8080" s="12">
        <v>0</v>
      </c>
      <c r="M8080" s="7">
        <f t="shared" si="379"/>
        <v>2016</v>
      </c>
      <c r="N8080" s="7">
        <f t="shared" si="380"/>
        <v>1</v>
      </c>
      <c r="O8080" s="30">
        <f t="shared" si="381"/>
        <v>199</v>
      </c>
    </row>
    <row r="8081" spans="2:15" x14ac:dyDescent="0.2">
      <c r="B8081" s="13">
        <v>59621</v>
      </c>
      <c r="C8081" s="14">
        <v>42397.556111111277</v>
      </c>
      <c r="D8081" s="7" t="s">
        <v>7</v>
      </c>
      <c r="E8081" s="13">
        <v>2169</v>
      </c>
      <c r="F8081" s="7" t="s">
        <v>48</v>
      </c>
      <c r="G8081" s="7" t="s">
        <v>12</v>
      </c>
      <c r="H8081" s="13">
        <v>7</v>
      </c>
      <c r="I8081" s="13" t="str">
        <f>IF(G8081="Male",VLOOKUP(H8081,'Shoe size conversion table'!$B$6:$D$22,2),VLOOKUP(H8081,'Shoe size conversion table'!$J$6:$L$22,2))</f>
        <v>37-38</v>
      </c>
      <c r="J8081" s="13">
        <f>IF(G8081="Male",VLOOKUP(H8081,'Shoe size conversion table'!$B$6:$D$22,3),VLOOKUP(H8081,'Shoe size conversion table'!$J$6:$L$22,3))</f>
        <v>5</v>
      </c>
      <c r="K8081" s="11">
        <v>169</v>
      </c>
      <c r="L8081" s="12">
        <v>0</v>
      </c>
      <c r="M8081" s="7">
        <f t="shared" si="379"/>
        <v>2016</v>
      </c>
      <c r="N8081" s="7">
        <f t="shared" si="380"/>
        <v>1</v>
      </c>
      <c r="O8081" s="30">
        <f t="shared" si="381"/>
        <v>169</v>
      </c>
    </row>
    <row r="8082" spans="2:15" x14ac:dyDescent="0.2">
      <c r="B8082" s="13">
        <v>59622</v>
      </c>
      <c r="C8082" s="14">
        <v>42397.566111111119</v>
      </c>
      <c r="D8082" s="7" t="s">
        <v>10</v>
      </c>
      <c r="E8082" s="13">
        <v>2147</v>
      </c>
      <c r="F8082" s="7" t="s">
        <v>35</v>
      </c>
      <c r="G8082" s="7" t="s">
        <v>12</v>
      </c>
      <c r="H8082" s="13">
        <v>8.5</v>
      </c>
      <c r="I8082" s="13">
        <f>IF(G8082="Male",VLOOKUP(H8082,'Shoe size conversion table'!$B$6:$D$22,2),VLOOKUP(H8082,'Shoe size conversion table'!$J$6:$L$22,2))</f>
        <v>39</v>
      </c>
      <c r="J8082" s="13">
        <f>IF(G8082="Male",VLOOKUP(H8082,'Shoe size conversion table'!$B$6:$D$22,3),VLOOKUP(H8082,'Shoe size conversion table'!$J$6:$L$22,3))</f>
        <v>6.5</v>
      </c>
      <c r="K8082" s="11">
        <v>129</v>
      </c>
      <c r="L8082" s="12">
        <v>0.3</v>
      </c>
      <c r="M8082" s="7">
        <f t="shared" si="379"/>
        <v>2016</v>
      </c>
      <c r="N8082" s="7">
        <f t="shared" si="380"/>
        <v>1</v>
      </c>
      <c r="O8082" s="30">
        <f t="shared" si="381"/>
        <v>90.3</v>
      </c>
    </row>
    <row r="8083" spans="2:15" x14ac:dyDescent="0.2">
      <c r="B8083" s="13">
        <v>59622</v>
      </c>
      <c r="C8083" s="14">
        <v>42397.566111111119</v>
      </c>
      <c r="D8083" s="7" t="s">
        <v>10</v>
      </c>
      <c r="E8083" s="13">
        <v>2184</v>
      </c>
      <c r="F8083" s="7" t="s">
        <v>35</v>
      </c>
      <c r="G8083" s="7" t="s">
        <v>12</v>
      </c>
      <c r="H8083" s="13">
        <v>8.5</v>
      </c>
      <c r="I8083" s="13">
        <f>IF(G8083="Male",VLOOKUP(H8083,'Shoe size conversion table'!$B$6:$D$22,2),VLOOKUP(H8083,'Shoe size conversion table'!$J$6:$L$22,2))</f>
        <v>39</v>
      </c>
      <c r="J8083" s="13">
        <f>IF(G8083="Male",VLOOKUP(H8083,'Shoe size conversion table'!$B$6:$D$22,3),VLOOKUP(H8083,'Shoe size conversion table'!$J$6:$L$22,3))</f>
        <v>6.5</v>
      </c>
      <c r="K8083" s="11">
        <v>179</v>
      </c>
      <c r="L8083" s="12">
        <v>0.5</v>
      </c>
      <c r="M8083" s="7">
        <f t="shared" si="379"/>
        <v>2016</v>
      </c>
      <c r="N8083" s="7">
        <f t="shared" si="380"/>
        <v>1</v>
      </c>
      <c r="O8083" s="30">
        <f t="shared" si="381"/>
        <v>89.5</v>
      </c>
    </row>
    <row r="8084" spans="2:15" x14ac:dyDescent="0.2">
      <c r="B8084" s="13">
        <v>59623</v>
      </c>
      <c r="C8084" s="14">
        <v>42397.636111111118</v>
      </c>
      <c r="D8084" s="7" t="s">
        <v>7</v>
      </c>
      <c r="E8084" s="13">
        <v>2238</v>
      </c>
      <c r="F8084" s="7" t="s">
        <v>48</v>
      </c>
      <c r="G8084" s="7" t="s">
        <v>11</v>
      </c>
      <c r="H8084" s="13">
        <v>9</v>
      </c>
      <c r="I8084" s="13">
        <f>IF(G8084="Male",VLOOKUP(H8084,'Shoe size conversion table'!$B$6:$D$22,2),VLOOKUP(H8084,'Shoe size conversion table'!$J$6:$L$22,2))</f>
        <v>42</v>
      </c>
      <c r="J8084" s="13">
        <f>IF(G8084="Male",VLOOKUP(H8084,'Shoe size conversion table'!$B$6:$D$22,3),VLOOKUP(H8084,'Shoe size conversion table'!$J$6:$L$22,3))</f>
        <v>8.5</v>
      </c>
      <c r="K8084" s="11">
        <v>129</v>
      </c>
      <c r="L8084" s="12">
        <v>0</v>
      </c>
      <c r="M8084" s="7">
        <f t="shared" si="379"/>
        <v>2016</v>
      </c>
      <c r="N8084" s="7">
        <f t="shared" si="380"/>
        <v>1</v>
      </c>
      <c r="O8084" s="30">
        <f t="shared" si="381"/>
        <v>129</v>
      </c>
    </row>
    <row r="8085" spans="2:15" x14ac:dyDescent="0.2">
      <c r="B8085" s="13">
        <v>59624</v>
      </c>
      <c r="C8085" s="14">
        <v>42397.666111111117</v>
      </c>
      <c r="D8085" s="7" t="s">
        <v>9</v>
      </c>
      <c r="E8085" s="13">
        <v>2168</v>
      </c>
      <c r="F8085" s="7" t="s">
        <v>58</v>
      </c>
      <c r="G8085" s="7" t="s">
        <v>11</v>
      </c>
      <c r="H8085" s="13">
        <v>10</v>
      </c>
      <c r="I8085" s="13">
        <f>IF(G8085="Male",VLOOKUP(H8085,'Shoe size conversion table'!$B$6:$D$22,2),VLOOKUP(H8085,'Shoe size conversion table'!$J$6:$L$22,2))</f>
        <v>43</v>
      </c>
      <c r="J8085" s="13">
        <f>IF(G8085="Male",VLOOKUP(H8085,'Shoe size conversion table'!$B$6:$D$22,3),VLOOKUP(H8085,'Shoe size conversion table'!$J$6:$L$22,3))</f>
        <v>9.5</v>
      </c>
      <c r="K8085" s="11">
        <v>159</v>
      </c>
      <c r="L8085" s="12">
        <v>0.1</v>
      </c>
      <c r="M8085" s="7">
        <f t="shared" si="379"/>
        <v>2016</v>
      </c>
      <c r="N8085" s="7">
        <f t="shared" si="380"/>
        <v>1</v>
      </c>
      <c r="O8085" s="30">
        <f t="shared" si="381"/>
        <v>143.1</v>
      </c>
    </row>
    <row r="8086" spans="2:15" x14ac:dyDescent="0.2">
      <c r="B8086" s="13">
        <v>59625</v>
      </c>
      <c r="C8086" s="14">
        <v>42397.676111111119</v>
      </c>
      <c r="D8086" s="7" t="s">
        <v>9</v>
      </c>
      <c r="E8086" s="13">
        <v>2153</v>
      </c>
      <c r="F8086" s="7" t="s">
        <v>58</v>
      </c>
      <c r="G8086" s="7" t="s">
        <v>11</v>
      </c>
      <c r="H8086" s="13">
        <v>10.5</v>
      </c>
      <c r="I8086" s="13" t="str">
        <f>IF(G8086="Male",VLOOKUP(H8086,'Shoe size conversion table'!$B$6:$D$22,2),VLOOKUP(H8086,'Shoe size conversion table'!$J$6:$L$22,2))</f>
        <v>43-44</v>
      </c>
      <c r="J8086" s="13">
        <f>IF(G8086="Male",VLOOKUP(H8086,'Shoe size conversion table'!$B$6:$D$22,3),VLOOKUP(H8086,'Shoe size conversion table'!$J$6:$L$22,3))</f>
        <v>10</v>
      </c>
      <c r="K8086" s="11">
        <v>129</v>
      </c>
      <c r="L8086" s="12">
        <v>0.1</v>
      </c>
      <c r="M8086" s="7">
        <f t="shared" si="379"/>
        <v>2016</v>
      </c>
      <c r="N8086" s="7">
        <f t="shared" si="380"/>
        <v>1</v>
      </c>
      <c r="O8086" s="30">
        <f t="shared" si="381"/>
        <v>116.10000000000001</v>
      </c>
    </row>
    <row r="8087" spans="2:15" x14ac:dyDescent="0.2">
      <c r="B8087" s="13">
        <v>59626</v>
      </c>
      <c r="C8087" s="14">
        <v>42397.736111111117</v>
      </c>
      <c r="D8087" s="7" t="s">
        <v>7</v>
      </c>
      <c r="E8087" s="13">
        <v>2175</v>
      </c>
      <c r="F8087" s="7" t="s">
        <v>49</v>
      </c>
      <c r="G8087" s="7" t="s">
        <v>12</v>
      </c>
      <c r="H8087" s="13">
        <v>8</v>
      </c>
      <c r="I8087" s="13" t="str">
        <f>IF(G8087="Male",VLOOKUP(H8087,'Shoe size conversion table'!$B$6:$D$22,2),VLOOKUP(H8087,'Shoe size conversion table'!$J$6:$L$22,2))</f>
        <v>38-39</v>
      </c>
      <c r="J8087" s="13">
        <f>IF(G8087="Male",VLOOKUP(H8087,'Shoe size conversion table'!$B$6:$D$22,3),VLOOKUP(H8087,'Shoe size conversion table'!$J$6:$L$22,3))</f>
        <v>6</v>
      </c>
      <c r="K8087" s="11">
        <v>139</v>
      </c>
      <c r="L8087" s="12">
        <v>0.2</v>
      </c>
      <c r="M8087" s="7">
        <f t="shared" si="379"/>
        <v>2016</v>
      </c>
      <c r="N8087" s="7">
        <f t="shared" si="380"/>
        <v>1</v>
      </c>
      <c r="O8087" s="30">
        <f t="shared" si="381"/>
        <v>111.2</v>
      </c>
    </row>
    <row r="8088" spans="2:15" x14ac:dyDescent="0.2">
      <c r="B8088" s="13">
        <v>59627</v>
      </c>
      <c r="C8088" s="14">
        <v>42397.856111111119</v>
      </c>
      <c r="D8088" s="7" t="s">
        <v>10</v>
      </c>
      <c r="E8088" s="13">
        <v>2226</v>
      </c>
      <c r="F8088" s="7" t="s">
        <v>35</v>
      </c>
      <c r="G8088" s="7" t="s">
        <v>11</v>
      </c>
      <c r="H8088" s="13">
        <v>9.5</v>
      </c>
      <c r="I8088" s="13" t="str">
        <f>IF(G8088="Male",VLOOKUP(H8088,'Shoe size conversion table'!$B$6:$D$22,2),VLOOKUP(H8088,'Shoe size conversion table'!$J$6:$L$22,2))</f>
        <v>42-43</v>
      </c>
      <c r="J8088" s="13">
        <f>IF(G8088="Male",VLOOKUP(H8088,'Shoe size conversion table'!$B$6:$D$22,3),VLOOKUP(H8088,'Shoe size conversion table'!$J$6:$L$22,3))</f>
        <v>9</v>
      </c>
      <c r="K8088" s="11">
        <v>139</v>
      </c>
      <c r="L8088" s="12">
        <v>0</v>
      </c>
      <c r="M8088" s="7">
        <f t="shared" si="379"/>
        <v>2016</v>
      </c>
      <c r="N8088" s="7">
        <f t="shared" si="380"/>
        <v>1</v>
      </c>
      <c r="O8088" s="30">
        <f t="shared" si="381"/>
        <v>139</v>
      </c>
    </row>
    <row r="8089" spans="2:15" x14ac:dyDescent="0.2">
      <c r="B8089" s="13">
        <v>59628</v>
      </c>
      <c r="C8089" s="14">
        <v>42397.90611111129</v>
      </c>
      <c r="D8089" s="7" t="s">
        <v>10</v>
      </c>
      <c r="E8089" s="13">
        <v>2236</v>
      </c>
      <c r="F8089" s="7" t="s">
        <v>36</v>
      </c>
      <c r="G8089" s="7" t="s">
        <v>12</v>
      </c>
      <c r="H8089" s="13">
        <v>9.5</v>
      </c>
      <c r="I8089" s="13">
        <f>IF(G8089="Male",VLOOKUP(H8089,'Shoe size conversion table'!$B$6:$D$22,2),VLOOKUP(H8089,'Shoe size conversion table'!$J$6:$L$22,2))</f>
        <v>40</v>
      </c>
      <c r="J8089" s="13">
        <f>IF(G8089="Male",VLOOKUP(H8089,'Shoe size conversion table'!$B$6:$D$22,3),VLOOKUP(H8089,'Shoe size conversion table'!$J$6:$L$22,3))</f>
        <v>7.5</v>
      </c>
      <c r="K8089" s="11">
        <v>179</v>
      </c>
      <c r="L8089" s="12">
        <v>0.2</v>
      </c>
      <c r="M8089" s="7">
        <f t="shared" si="379"/>
        <v>2016</v>
      </c>
      <c r="N8089" s="7">
        <f t="shared" si="380"/>
        <v>1</v>
      </c>
      <c r="O8089" s="30">
        <f t="shared" si="381"/>
        <v>143.20000000000002</v>
      </c>
    </row>
    <row r="8090" spans="2:15" x14ac:dyDescent="0.2">
      <c r="B8090" s="13">
        <v>59629</v>
      </c>
      <c r="C8090" s="14">
        <v>42397.956111111293</v>
      </c>
      <c r="D8090" s="7" t="s">
        <v>8</v>
      </c>
      <c r="E8090" s="13">
        <v>2169</v>
      </c>
      <c r="F8090" s="7" t="s">
        <v>42</v>
      </c>
      <c r="G8090" s="7" t="s">
        <v>12</v>
      </c>
      <c r="H8090" s="13">
        <v>5</v>
      </c>
      <c r="I8090" s="13" t="str">
        <f>IF(G8090="Male",VLOOKUP(H8090,'Shoe size conversion table'!$B$6:$D$22,2),VLOOKUP(H8090,'Shoe size conversion table'!$J$6:$L$22,2))</f>
        <v>35-36</v>
      </c>
      <c r="J8090" s="13">
        <f>IF(G8090="Male",VLOOKUP(H8090,'Shoe size conversion table'!$B$6:$D$22,3),VLOOKUP(H8090,'Shoe size conversion table'!$J$6:$L$22,3))</f>
        <v>3</v>
      </c>
      <c r="K8090" s="11">
        <v>159</v>
      </c>
      <c r="L8090" s="12">
        <v>0</v>
      </c>
      <c r="M8090" s="7">
        <f t="shared" si="379"/>
        <v>2016</v>
      </c>
      <c r="N8090" s="7">
        <f t="shared" si="380"/>
        <v>1</v>
      </c>
      <c r="O8090" s="30">
        <f t="shared" si="381"/>
        <v>159</v>
      </c>
    </row>
    <row r="8091" spans="2:15" x14ac:dyDescent="0.2">
      <c r="B8091" s="13">
        <v>59630</v>
      </c>
      <c r="C8091" s="14">
        <v>42398.03611111112</v>
      </c>
      <c r="D8091" s="7" t="s">
        <v>8</v>
      </c>
      <c r="E8091" s="13">
        <v>2147</v>
      </c>
      <c r="F8091" s="7" t="s">
        <v>39</v>
      </c>
      <c r="G8091" s="7" t="s">
        <v>12</v>
      </c>
      <c r="H8091" s="13">
        <v>7.5</v>
      </c>
      <c r="I8091" s="13">
        <f>IF(G8091="Male",VLOOKUP(H8091,'Shoe size conversion table'!$B$6:$D$22,2),VLOOKUP(H8091,'Shoe size conversion table'!$J$6:$L$22,2))</f>
        <v>38</v>
      </c>
      <c r="J8091" s="13">
        <f>IF(G8091="Male",VLOOKUP(H8091,'Shoe size conversion table'!$B$6:$D$22,3),VLOOKUP(H8091,'Shoe size conversion table'!$J$6:$L$22,3))</f>
        <v>5.5</v>
      </c>
      <c r="K8091" s="11">
        <v>159</v>
      </c>
      <c r="L8091" s="12">
        <v>0</v>
      </c>
      <c r="M8091" s="7">
        <f t="shared" si="379"/>
        <v>2016</v>
      </c>
      <c r="N8091" s="7">
        <f t="shared" si="380"/>
        <v>1</v>
      </c>
      <c r="O8091" s="30">
        <f t="shared" si="381"/>
        <v>159</v>
      </c>
    </row>
    <row r="8092" spans="2:15" x14ac:dyDescent="0.2">
      <c r="B8092" s="13">
        <v>59631</v>
      </c>
      <c r="C8092" s="14">
        <v>42398.046111111122</v>
      </c>
      <c r="D8092" s="7" t="s">
        <v>7</v>
      </c>
      <c r="E8092" s="13">
        <v>2158</v>
      </c>
      <c r="F8092" s="7" t="s">
        <v>51</v>
      </c>
      <c r="G8092" s="7" t="s">
        <v>11</v>
      </c>
      <c r="H8092" s="13">
        <v>10</v>
      </c>
      <c r="I8092" s="13">
        <f>IF(G8092="Male",VLOOKUP(H8092,'Shoe size conversion table'!$B$6:$D$22,2),VLOOKUP(H8092,'Shoe size conversion table'!$J$6:$L$22,2))</f>
        <v>43</v>
      </c>
      <c r="J8092" s="13">
        <f>IF(G8092="Male",VLOOKUP(H8092,'Shoe size conversion table'!$B$6:$D$22,3),VLOOKUP(H8092,'Shoe size conversion table'!$J$6:$L$22,3))</f>
        <v>9.5</v>
      </c>
      <c r="K8092" s="11">
        <v>129</v>
      </c>
      <c r="L8092" s="12">
        <v>0.1</v>
      </c>
      <c r="M8092" s="7">
        <f t="shared" si="379"/>
        <v>2016</v>
      </c>
      <c r="N8092" s="7">
        <f t="shared" si="380"/>
        <v>1</v>
      </c>
      <c r="O8092" s="30">
        <f t="shared" si="381"/>
        <v>116.10000000000001</v>
      </c>
    </row>
    <row r="8093" spans="2:15" x14ac:dyDescent="0.2">
      <c r="B8093" s="13">
        <v>59632</v>
      </c>
      <c r="C8093" s="14">
        <v>42398.116111111114</v>
      </c>
      <c r="D8093" s="7" t="s">
        <v>10</v>
      </c>
      <c r="E8093" s="13">
        <v>2160</v>
      </c>
      <c r="F8093" s="7" t="s">
        <v>34</v>
      </c>
      <c r="G8093" s="7" t="s">
        <v>11</v>
      </c>
      <c r="H8093" s="13">
        <v>9</v>
      </c>
      <c r="I8093" s="13">
        <f>IF(G8093="Male",VLOOKUP(H8093,'Shoe size conversion table'!$B$6:$D$22,2),VLOOKUP(H8093,'Shoe size conversion table'!$J$6:$L$22,2))</f>
        <v>42</v>
      </c>
      <c r="J8093" s="13">
        <f>IF(G8093="Male",VLOOKUP(H8093,'Shoe size conversion table'!$B$6:$D$22,3),VLOOKUP(H8093,'Shoe size conversion table'!$J$6:$L$22,3))</f>
        <v>8.5</v>
      </c>
      <c r="K8093" s="11">
        <v>149</v>
      </c>
      <c r="L8093" s="12">
        <v>0</v>
      </c>
      <c r="M8093" s="7">
        <f t="shared" si="379"/>
        <v>2016</v>
      </c>
      <c r="N8093" s="7">
        <f t="shared" si="380"/>
        <v>1</v>
      </c>
      <c r="O8093" s="30">
        <f t="shared" si="381"/>
        <v>149</v>
      </c>
    </row>
    <row r="8094" spans="2:15" x14ac:dyDescent="0.2">
      <c r="B8094" s="13">
        <v>59633</v>
      </c>
      <c r="C8094" s="14">
        <v>42398.26611111129</v>
      </c>
      <c r="D8094" s="7" t="s">
        <v>10</v>
      </c>
      <c r="E8094" s="13">
        <v>2157</v>
      </c>
      <c r="F8094" s="7" t="s">
        <v>35</v>
      </c>
      <c r="G8094" s="7" t="s">
        <v>11</v>
      </c>
      <c r="H8094" s="13">
        <v>10.5</v>
      </c>
      <c r="I8094" s="13" t="str">
        <f>IF(G8094="Male",VLOOKUP(H8094,'Shoe size conversion table'!$B$6:$D$22,2),VLOOKUP(H8094,'Shoe size conversion table'!$J$6:$L$22,2))</f>
        <v>43-44</v>
      </c>
      <c r="J8094" s="13">
        <f>IF(G8094="Male",VLOOKUP(H8094,'Shoe size conversion table'!$B$6:$D$22,3),VLOOKUP(H8094,'Shoe size conversion table'!$J$6:$L$22,3))</f>
        <v>10</v>
      </c>
      <c r="K8094" s="11">
        <v>139</v>
      </c>
      <c r="L8094" s="12">
        <v>0.1</v>
      </c>
      <c r="M8094" s="7">
        <f t="shared" si="379"/>
        <v>2016</v>
      </c>
      <c r="N8094" s="7">
        <f t="shared" si="380"/>
        <v>1</v>
      </c>
      <c r="O8094" s="30">
        <f t="shared" si="381"/>
        <v>125.10000000000001</v>
      </c>
    </row>
    <row r="8095" spans="2:15" x14ac:dyDescent="0.2">
      <c r="B8095" s="13">
        <v>59634</v>
      </c>
      <c r="C8095" s="14">
        <v>42398.506111111288</v>
      </c>
      <c r="D8095" s="7" t="s">
        <v>10</v>
      </c>
      <c r="E8095" s="13">
        <v>2158</v>
      </c>
      <c r="F8095" s="7" t="s">
        <v>35</v>
      </c>
      <c r="G8095" s="7" t="s">
        <v>11</v>
      </c>
      <c r="H8095" s="13">
        <v>8</v>
      </c>
      <c r="I8095" s="13">
        <f>IF(G8095="Male",VLOOKUP(H8095,'Shoe size conversion table'!$B$6:$D$22,2),VLOOKUP(H8095,'Shoe size conversion table'!$J$6:$L$22,2))</f>
        <v>41</v>
      </c>
      <c r="J8095" s="13">
        <f>IF(G8095="Male",VLOOKUP(H8095,'Shoe size conversion table'!$B$6:$D$22,3),VLOOKUP(H8095,'Shoe size conversion table'!$J$6:$L$22,3))</f>
        <v>7.5</v>
      </c>
      <c r="K8095" s="11">
        <v>179</v>
      </c>
      <c r="L8095" s="12">
        <v>0.2</v>
      </c>
      <c r="M8095" s="7">
        <f t="shared" si="379"/>
        <v>2016</v>
      </c>
      <c r="N8095" s="7">
        <f t="shared" si="380"/>
        <v>1</v>
      </c>
      <c r="O8095" s="30">
        <f t="shared" si="381"/>
        <v>143.20000000000002</v>
      </c>
    </row>
    <row r="8096" spans="2:15" x14ac:dyDescent="0.2">
      <c r="B8096" s="13">
        <v>59635</v>
      </c>
      <c r="C8096" s="14">
        <v>42398.526111111118</v>
      </c>
      <c r="D8096" s="7" t="s">
        <v>7</v>
      </c>
      <c r="E8096" s="13">
        <v>2196</v>
      </c>
      <c r="F8096" s="7" t="s">
        <v>55</v>
      </c>
      <c r="G8096" s="7" t="s">
        <v>11</v>
      </c>
      <c r="H8096" s="13">
        <v>10</v>
      </c>
      <c r="I8096" s="13">
        <f>IF(G8096="Male",VLOOKUP(H8096,'Shoe size conversion table'!$B$6:$D$22,2),VLOOKUP(H8096,'Shoe size conversion table'!$J$6:$L$22,2))</f>
        <v>43</v>
      </c>
      <c r="J8096" s="13">
        <f>IF(G8096="Male",VLOOKUP(H8096,'Shoe size conversion table'!$B$6:$D$22,3),VLOOKUP(H8096,'Shoe size conversion table'!$J$6:$L$22,3))</f>
        <v>9.5</v>
      </c>
      <c r="K8096" s="11">
        <v>189</v>
      </c>
      <c r="L8096" s="12">
        <v>0</v>
      </c>
      <c r="M8096" s="7">
        <f t="shared" si="379"/>
        <v>2016</v>
      </c>
      <c r="N8096" s="7">
        <f t="shared" si="380"/>
        <v>1</v>
      </c>
      <c r="O8096" s="30">
        <f t="shared" si="381"/>
        <v>189</v>
      </c>
    </row>
    <row r="8097" spans="2:15" x14ac:dyDescent="0.2">
      <c r="B8097" s="13">
        <v>59636</v>
      </c>
      <c r="C8097" s="14">
        <v>42398.546111111275</v>
      </c>
      <c r="D8097" s="7" t="s">
        <v>7</v>
      </c>
      <c r="E8097" s="13">
        <v>2155</v>
      </c>
      <c r="F8097" s="7" t="s">
        <v>48</v>
      </c>
      <c r="G8097" s="7" t="s">
        <v>11</v>
      </c>
      <c r="H8097" s="13">
        <v>10.5</v>
      </c>
      <c r="I8097" s="13" t="str">
        <f>IF(G8097="Male",VLOOKUP(H8097,'Shoe size conversion table'!$B$6:$D$22,2),VLOOKUP(H8097,'Shoe size conversion table'!$J$6:$L$22,2))</f>
        <v>43-44</v>
      </c>
      <c r="J8097" s="13">
        <f>IF(G8097="Male",VLOOKUP(H8097,'Shoe size conversion table'!$B$6:$D$22,3),VLOOKUP(H8097,'Shoe size conversion table'!$J$6:$L$22,3))</f>
        <v>10</v>
      </c>
      <c r="K8097" s="11">
        <v>169</v>
      </c>
      <c r="L8097" s="12">
        <v>0</v>
      </c>
      <c r="M8097" s="7">
        <f t="shared" si="379"/>
        <v>2016</v>
      </c>
      <c r="N8097" s="7">
        <f t="shared" si="380"/>
        <v>1</v>
      </c>
      <c r="O8097" s="30">
        <f t="shared" si="381"/>
        <v>169</v>
      </c>
    </row>
    <row r="8098" spans="2:15" x14ac:dyDescent="0.2">
      <c r="B8098" s="13">
        <v>59637</v>
      </c>
      <c r="C8098" s="14">
        <v>42398.566111111119</v>
      </c>
      <c r="D8098" s="7" t="s">
        <v>10</v>
      </c>
      <c r="E8098" s="13">
        <v>2147</v>
      </c>
      <c r="F8098" s="7" t="s">
        <v>35</v>
      </c>
      <c r="G8098" s="7" t="s">
        <v>12</v>
      </c>
      <c r="H8098" s="13">
        <v>8.5</v>
      </c>
      <c r="I8098" s="13">
        <f>IF(G8098="Male",VLOOKUP(H8098,'Shoe size conversion table'!$B$6:$D$22,2),VLOOKUP(H8098,'Shoe size conversion table'!$J$6:$L$22,2))</f>
        <v>39</v>
      </c>
      <c r="J8098" s="13">
        <f>IF(G8098="Male",VLOOKUP(H8098,'Shoe size conversion table'!$B$6:$D$22,3),VLOOKUP(H8098,'Shoe size conversion table'!$J$6:$L$22,3))</f>
        <v>6.5</v>
      </c>
      <c r="K8098" s="11">
        <v>129</v>
      </c>
      <c r="L8098" s="12">
        <v>0.3</v>
      </c>
      <c r="M8098" s="7">
        <f t="shared" si="379"/>
        <v>2016</v>
      </c>
      <c r="N8098" s="7">
        <f t="shared" si="380"/>
        <v>1</v>
      </c>
      <c r="O8098" s="30">
        <f t="shared" si="381"/>
        <v>90.3</v>
      </c>
    </row>
    <row r="8099" spans="2:15" x14ac:dyDescent="0.2">
      <c r="B8099" s="13">
        <v>59638</v>
      </c>
      <c r="C8099" s="14">
        <v>42398.566111111119</v>
      </c>
      <c r="D8099" s="7" t="s">
        <v>7</v>
      </c>
      <c r="E8099" s="13">
        <v>2204</v>
      </c>
      <c r="F8099" s="7" t="s">
        <v>49</v>
      </c>
      <c r="G8099" s="7" t="s">
        <v>11</v>
      </c>
      <c r="H8099" s="13">
        <v>11</v>
      </c>
      <c r="I8099" s="13">
        <f>IF(G8099="Male",VLOOKUP(H8099,'Shoe size conversion table'!$B$6:$D$22,2),VLOOKUP(H8099,'Shoe size conversion table'!$J$6:$L$22,2))</f>
        <v>44</v>
      </c>
      <c r="J8099" s="13">
        <f>IF(G8099="Male",VLOOKUP(H8099,'Shoe size conversion table'!$B$6:$D$22,3),VLOOKUP(H8099,'Shoe size conversion table'!$J$6:$L$22,3))</f>
        <v>10.5</v>
      </c>
      <c r="K8099" s="11">
        <v>129</v>
      </c>
      <c r="L8099" s="12">
        <v>0</v>
      </c>
      <c r="M8099" s="7">
        <f t="shared" si="379"/>
        <v>2016</v>
      </c>
      <c r="N8099" s="7">
        <f t="shared" si="380"/>
        <v>1</v>
      </c>
      <c r="O8099" s="30">
        <f t="shared" si="381"/>
        <v>129</v>
      </c>
    </row>
    <row r="8100" spans="2:15" x14ac:dyDescent="0.2">
      <c r="B8100" s="13">
        <v>59639</v>
      </c>
      <c r="C8100" s="14">
        <v>42398.666111111117</v>
      </c>
      <c r="D8100" s="7" t="s">
        <v>9</v>
      </c>
      <c r="E8100" s="13">
        <v>2229</v>
      </c>
      <c r="F8100" s="7" t="s">
        <v>61</v>
      </c>
      <c r="G8100" s="7" t="s">
        <v>11</v>
      </c>
      <c r="H8100" s="13">
        <v>7</v>
      </c>
      <c r="I8100" s="13">
        <f>IF(G8100="Male",VLOOKUP(H8100,'Shoe size conversion table'!$B$6:$D$22,2),VLOOKUP(H8100,'Shoe size conversion table'!$J$6:$L$22,2))</f>
        <v>40</v>
      </c>
      <c r="J8100" s="13">
        <f>IF(G8100="Male",VLOOKUP(H8100,'Shoe size conversion table'!$B$6:$D$22,3),VLOOKUP(H8100,'Shoe size conversion table'!$J$6:$L$22,3))</f>
        <v>6.5</v>
      </c>
      <c r="K8100" s="11">
        <v>169</v>
      </c>
      <c r="L8100" s="12">
        <v>0</v>
      </c>
      <c r="M8100" s="7">
        <f t="shared" si="379"/>
        <v>2016</v>
      </c>
      <c r="N8100" s="7">
        <f t="shared" si="380"/>
        <v>1</v>
      </c>
      <c r="O8100" s="30">
        <f t="shared" si="381"/>
        <v>169</v>
      </c>
    </row>
    <row r="8101" spans="2:15" x14ac:dyDescent="0.2">
      <c r="B8101" s="13">
        <v>59640</v>
      </c>
      <c r="C8101" s="14">
        <v>42398.676111111119</v>
      </c>
      <c r="D8101" s="7" t="s">
        <v>9</v>
      </c>
      <c r="E8101" s="13">
        <v>2184</v>
      </c>
      <c r="F8101" s="7" t="s">
        <v>62</v>
      </c>
      <c r="G8101" s="7" t="s">
        <v>11</v>
      </c>
      <c r="H8101" s="13">
        <v>9</v>
      </c>
      <c r="I8101" s="13">
        <f>IF(G8101="Male",VLOOKUP(H8101,'Shoe size conversion table'!$B$6:$D$22,2),VLOOKUP(H8101,'Shoe size conversion table'!$J$6:$L$22,2))</f>
        <v>42</v>
      </c>
      <c r="J8101" s="13">
        <f>IF(G8101="Male",VLOOKUP(H8101,'Shoe size conversion table'!$B$6:$D$22,3),VLOOKUP(H8101,'Shoe size conversion table'!$J$6:$L$22,3))</f>
        <v>8.5</v>
      </c>
      <c r="K8101" s="11">
        <v>169</v>
      </c>
      <c r="L8101" s="12">
        <v>0.3</v>
      </c>
      <c r="M8101" s="7">
        <f t="shared" si="379"/>
        <v>2016</v>
      </c>
      <c r="N8101" s="7">
        <f t="shared" si="380"/>
        <v>1</v>
      </c>
      <c r="O8101" s="30">
        <f t="shared" si="381"/>
        <v>118.3</v>
      </c>
    </row>
    <row r="8102" spans="2:15" x14ac:dyDescent="0.2">
      <c r="B8102" s="13">
        <v>59641</v>
      </c>
      <c r="C8102" s="14">
        <v>42398.736111111117</v>
      </c>
      <c r="D8102" s="7" t="s">
        <v>7</v>
      </c>
      <c r="E8102" s="13">
        <v>2163</v>
      </c>
      <c r="F8102" s="7" t="s">
        <v>49</v>
      </c>
      <c r="G8102" s="7" t="s">
        <v>12</v>
      </c>
      <c r="H8102" s="13">
        <v>8</v>
      </c>
      <c r="I8102" s="13" t="str">
        <f>IF(G8102="Male",VLOOKUP(H8102,'Shoe size conversion table'!$B$6:$D$22,2),VLOOKUP(H8102,'Shoe size conversion table'!$J$6:$L$22,2))</f>
        <v>38-39</v>
      </c>
      <c r="J8102" s="13">
        <f>IF(G8102="Male",VLOOKUP(H8102,'Shoe size conversion table'!$B$6:$D$22,3),VLOOKUP(H8102,'Shoe size conversion table'!$J$6:$L$22,3))</f>
        <v>6</v>
      </c>
      <c r="K8102" s="11">
        <v>159</v>
      </c>
      <c r="L8102" s="12">
        <v>0.5</v>
      </c>
      <c r="M8102" s="7">
        <f t="shared" si="379"/>
        <v>2016</v>
      </c>
      <c r="N8102" s="7">
        <f t="shared" si="380"/>
        <v>1</v>
      </c>
      <c r="O8102" s="30">
        <f t="shared" si="381"/>
        <v>79.5</v>
      </c>
    </row>
    <row r="8103" spans="2:15" x14ac:dyDescent="0.2">
      <c r="B8103" s="13">
        <v>59642</v>
      </c>
      <c r="C8103" s="14">
        <v>42398.756111111121</v>
      </c>
      <c r="D8103" s="7" t="s">
        <v>10</v>
      </c>
      <c r="E8103" s="13">
        <v>2157</v>
      </c>
      <c r="F8103" s="7" t="s">
        <v>35</v>
      </c>
      <c r="G8103" s="7" t="s">
        <v>12</v>
      </c>
      <c r="H8103" s="13">
        <v>9</v>
      </c>
      <c r="I8103" s="13" t="str">
        <f>IF(G8103="Male",VLOOKUP(H8103,'Shoe size conversion table'!$B$6:$D$22,2),VLOOKUP(H8103,'Shoe size conversion table'!$J$6:$L$22,2))</f>
        <v>39-40</v>
      </c>
      <c r="J8103" s="13">
        <f>IF(G8103="Male",VLOOKUP(H8103,'Shoe size conversion table'!$B$6:$D$22,3),VLOOKUP(H8103,'Shoe size conversion table'!$J$6:$L$22,3))</f>
        <v>7</v>
      </c>
      <c r="K8103" s="11">
        <v>129</v>
      </c>
      <c r="L8103" s="12">
        <v>0</v>
      </c>
      <c r="M8103" s="7">
        <f t="shared" si="379"/>
        <v>2016</v>
      </c>
      <c r="N8103" s="7">
        <f t="shared" si="380"/>
        <v>1</v>
      </c>
      <c r="O8103" s="30">
        <f t="shared" si="381"/>
        <v>129</v>
      </c>
    </row>
    <row r="8104" spans="2:15" x14ac:dyDescent="0.2">
      <c r="B8104" s="13">
        <v>59643</v>
      </c>
      <c r="C8104" s="14">
        <v>42398.826111111113</v>
      </c>
      <c r="D8104" s="7" t="s">
        <v>7</v>
      </c>
      <c r="E8104" s="13">
        <v>2151</v>
      </c>
      <c r="F8104" s="7" t="s">
        <v>49</v>
      </c>
      <c r="G8104" s="7" t="s">
        <v>12</v>
      </c>
      <c r="H8104" s="13">
        <v>8.5</v>
      </c>
      <c r="I8104" s="13">
        <f>IF(G8104="Male",VLOOKUP(H8104,'Shoe size conversion table'!$B$6:$D$22,2),VLOOKUP(H8104,'Shoe size conversion table'!$J$6:$L$22,2))</f>
        <v>39</v>
      </c>
      <c r="J8104" s="13">
        <f>IF(G8104="Male",VLOOKUP(H8104,'Shoe size conversion table'!$B$6:$D$22,3),VLOOKUP(H8104,'Shoe size conversion table'!$J$6:$L$22,3))</f>
        <v>6.5</v>
      </c>
      <c r="K8104" s="11">
        <v>199</v>
      </c>
      <c r="L8104" s="12">
        <v>0.5</v>
      </c>
      <c r="M8104" s="7">
        <f t="shared" si="379"/>
        <v>2016</v>
      </c>
      <c r="N8104" s="7">
        <f t="shared" si="380"/>
        <v>1</v>
      </c>
      <c r="O8104" s="30">
        <f t="shared" si="381"/>
        <v>99.5</v>
      </c>
    </row>
    <row r="8105" spans="2:15" x14ac:dyDescent="0.2">
      <c r="B8105" s="13">
        <v>59644</v>
      </c>
      <c r="C8105" s="14">
        <v>42398.90611111129</v>
      </c>
      <c r="D8105" s="7" t="s">
        <v>7</v>
      </c>
      <c r="E8105" s="13">
        <v>2178</v>
      </c>
      <c r="F8105" s="7" t="s">
        <v>44</v>
      </c>
      <c r="G8105" s="7" t="s">
        <v>11</v>
      </c>
      <c r="H8105" s="13">
        <v>9.5</v>
      </c>
      <c r="I8105" s="13" t="str">
        <f>IF(G8105="Male",VLOOKUP(H8105,'Shoe size conversion table'!$B$6:$D$22,2),VLOOKUP(H8105,'Shoe size conversion table'!$J$6:$L$22,2))</f>
        <v>42-43</v>
      </c>
      <c r="J8105" s="13">
        <f>IF(G8105="Male",VLOOKUP(H8105,'Shoe size conversion table'!$B$6:$D$22,3),VLOOKUP(H8105,'Shoe size conversion table'!$J$6:$L$22,3))</f>
        <v>9</v>
      </c>
      <c r="K8105" s="11">
        <v>159</v>
      </c>
      <c r="L8105" s="12">
        <v>0.1</v>
      </c>
      <c r="M8105" s="7">
        <f t="shared" si="379"/>
        <v>2016</v>
      </c>
      <c r="N8105" s="7">
        <f t="shared" si="380"/>
        <v>1</v>
      </c>
      <c r="O8105" s="30">
        <f t="shared" si="381"/>
        <v>143.1</v>
      </c>
    </row>
    <row r="8106" spans="2:15" x14ac:dyDescent="0.2">
      <c r="B8106" s="13">
        <v>59645</v>
      </c>
      <c r="C8106" s="14">
        <v>42399.03611111112</v>
      </c>
      <c r="D8106" s="7" t="s">
        <v>8</v>
      </c>
      <c r="E8106" s="13">
        <v>2150</v>
      </c>
      <c r="F8106" s="7" t="s">
        <v>37</v>
      </c>
      <c r="G8106" s="7" t="s">
        <v>11</v>
      </c>
      <c r="H8106" s="13">
        <v>10</v>
      </c>
      <c r="I8106" s="13">
        <f>IF(G8106="Male",VLOOKUP(H8106,'Shoe size conversion table'!$B$6:$D$22,2),VLOOKUP(H8106,'Shoe size conversion table'!$J$6:$L$22,2))</f>
        <v>43</v>
      </c>
      <c r="J8106" s="13">
        <f>IF(G8106="Male",VLOOKUP(H8106,'Shoe size conversion table'!$B$6:$D$22,3),VLOOKUP(H8106,'Shoe size conversion table'!$J$6:$L$22,3))</f>
        <v>9.5</v>
      </c>
      <c r="K8106" s="11">
        <v>199</v>
      </c>
      <c r="L8106" s="12">
        <v>0.5</v>
      </c>
      <c r="M8106" s="7">
        <f t="shared" si="379"/>
        <v>2016</v>
      </c>
      <c r="N8106" s="7">
        <f t="shared" si="380"/>
        <v>1</v>
      </c>
      <c r="O8106" s="30">
        <f t="shared" si="381"/>
        <v>99.5</v>
      </c>
    </row>
    <row r="8107" spans="2:15" x14ac:dyDescent="0.2">
      <c r="B8107" s="13">
        <v>59646</v>
      </c>
      <c r="C8107" s="14">
        <v>42399.116111111114</v>
      </c>
      <c r="D8107" s="7" t="s">
        <v>10</v>
      </c>
      <c r="E8107" s="13">
        <v>2240</v>
      </c>
      <c r="F8107" s="7" t="s">
        <v>34</v>
      </c>
      <c r="G8107" s="7" t="s">
        <v>11</v>
      </c>
      <c r="H8107" s="13">
        <v>8</v>
      </c>
      <c r="I8107" s="13">
        <f>IF(G8107="Male",VLOOKUP(H8107,'Shoe size conversion table'!$B$6:$D$22,2),VLOOKUP(H8107,'Shoe size conversion table'!$J$6:$L$22,2))</f>
        <v>41</v>
      </c>
      <c r="J8107" s="13">
        <f>IF(G8107="Male",VLOOKUP(H8107,'Shoe size conversion table'!$B$6:$D$22,3),VLOOKUP(H8107,'Shoe size conversion table'!$J$6:$L$22,3))</f>
        <v>7.5</v>
      </c>
      <c r="K8107" s="11">
        <v>179</v>
      </c>
      <c r="L8107" s="12">
        <v>0</v>
      </c>
      <c r="M8107" s="7">
        <f t="shared" si="379"/>
        <v>2016</v>
      </c>
      <c r="N8107" s="7">
        <f t="shared" si="380"/>
        <v>1</v>
      </c>
      <c r="O8107" s="30">
        <f t="shared" si="381"/>
        <v>179</v>
      </c>
    </row>
    <row r="8108" spans="2:15" x14ac:dyDescent="0.2">
      <c r="B8108" s="13">
        <v>59647</v>
      </c>
      <c r="C8108" s="14">
        <v>42399.26611111129</v>
      </c>
      <c r="D8108" s="7" t="s">
        <v>7</v>
      </c>
      <c r="E8108" s="13">
        <v>2240</v>
      </c>
      <c r="F8108" s="7" t="s">
        <v>46</v>
      </c>
      <c r="G8108" s="7" t="s">
        <v>12</v>
      </c>
      <c r="H8108" s="13">
        <v>7.5</v>
      </c>
      <c r="I8108" s="13">
        <f>IF(G8108="Male",VLOOKUP(H8108,'Shoe size conversion table'!$B$6:$D$22,2),VLOOKUP(H8108,'Shoe size conversion table'!$J$6:$L$22,2))</f>
        <v>38</v>
      </c>
      <c r="J8108" s="13">
        <f>IF(G8108="Male",VLOOKUP(H8108,'Shoe size conversion table'!$B$6:$D$22,3),VLOOKUP(H8108,'Shoe size conversion table'!$J$6:$L$22,3))</f>
        <v>5.5</v>
      </c>
      <c r="K8108" s="11">
        <v>179</v>
      </c>
      <c r="L8108" s="12">
        <v>0.2</v>
      </c>
      <c r="M8108" s="7">
        <f t="shared" si="379"/>
        <v>2016</v>
      </c>
      <c r="N8108" s="7">
        <f t="shared" si="380"/>
        <v>1</v>
      </c>
      <c r="O8108" s="30">
        <f t="shared" si="381"/>
        <v>143.20000000000002</v>
      </c>
    </row>
    <row r="8109" spans="2:15" x14ac:dyDescent="0.2">
      <c r="B8109" s="13">
        <v>59648</v>
      </c>
      <c r="C8109" s="14">
        <v>42399.336111111115</v>
      </c>
      <c r="D8109" s="7" t="s">
        <v>7</v>
      </c>
      <c r="E8109" s="13">
        <v>2161</v>
      </c>
      <c r="F8109" s="7" t="s">
        <v>50</v>
      </c>
      <c r="G8109" s="7" t="s">
        <v>11</v>
      </c>
      <c r="H8109" s="13">
        <v>8</v>
      </c>
      <c r="I8109" s="13">
        <f>IF(G8109="Male",VLOOKUP(H8109,'Shoe size conversion table'!$B$6:$D$22,2),VLOOKUP(H8109,'Shoe size conversion table'!$J$6:$L$22,2))</f>
        <v>41</v>
      </c>
      <c r="J8109" s="13">
        <f>IF(G8109="Male",VLOOKUP(H8109,'Shoe size conversion table'!$B$6:$D$22,3),VLOOKUP(H8109,'Shoe size conversion table'!$J$6:$L$22,3))</f>
        <v>7.5</v>
      </c>
      <c r="K8109" s="11">
        <v>199</v>
      </c>
      <c r="L8109" s="12">
        <v>0.1</v>
      </c>
      <c r="M8109" s="7">
        <f t="shared" si="379"/>
        <v>2016</v>
      </c>
      <c r="N8109" s="7">
        <f t="shared" si="380"/>
        <v>1</v>
      </c>
      <c r="O8109" s="30">
        <f t="shared" si="381"/>
        <v>179.1</v>
      </c>
    </row>
    <row r="8110" spans="2:15" x14ac:dyDescent="0.2">
      <c r="B8110" s="13">
        <v>59649</v>
      </c>
      <c r="C8110" s="14">
        <v>42399.456111111278</v>
      </c>
      <c r="D8110" s="7" t="s">
        <v>9</v>
      </c>
      <c r="E8110" s="13">
        <v>2179</v>
      </c>
      <c r="F8110" s="7" t="s">
        <v>61</v>
      </c>
      <c r="G8110" s="7" t="s">
        <v>11</v>
      </c>
      <c r="H8110" s="13">
        <v>9</v>
      </c>
      <c r="I8110" s="13">
        <f>IF(G8110="Male",VLOOKUP(H8110,'Shoe size conversion table'!$B$6:$D$22,2),VLOOKUP(H8110,'Shoe size conversion table'!$J$6:$L$22,2))</f>
        <v>42</v>
      </c>
      <c r="J8110" s="13">
        <f>IF(G8110="Male",VLOOKUP(H8110,'Shoe size conversion table'!$B$6:$D$22,3),VLOOKUP(H8110,'Shoe size conversion table'!$J$6:$L$22,3))</f>
        <v>8.5</v>
      </c>
      <c r="K8110" s="11">
        <v>129</v>
      </c>
      <c r="L8110" s="12">
        <v>0.2</v>
      </c>
      <c r="M8110" s="7">
        <f t="shared" si="379"/>
        <v>2016</v>
      </c>
      <c r="N8110" s="7">
        <f t="shared" si="380"/>
        <v>1</v>
      </c>
      <c r="O8110" s="30">
        <f t="shared" si="381"/>
        <v>103.2</v>
      </c>
    </row>
    <row r="8111" spans="2:15" x14ac:dyDescent="0.2">
      <c r="B8111" s="13">
        <v>59650</v>
      </c>
      <c r="C8111" s="14">
        <v>42399.506111111288</v>
      </c>
      <c r="D8111" s="7" t="s">
        <v>10</v>
      </c>
      <c r="E8111" s="13">
        <v>2182</v>
      </c>
      <c r="F8111" s="7" t="s">
        <v>35</v>
      </c>
      <c r="G8111" s="7" t="s">
        <v>11</v>
      </c>
      <c r="H8111" s="13">
        <v>9</v>
      </c>
      <c r="I8111" s="13">
        <f>IF(G8111="Male",VLOOKUP(H8111,'Shoe size conversion table'!$B$6:$D$22,2),VLOOKUP(H8111,'Shoe size conversion table'!$J$6:$L$22,2))</f>
        <v>42</v>
      </c>
      <c r="J8111" s="13">
        <f>IF(G8111="Male",VLOOKUP(H8111,'Shoe size conversion table'!$B$6:$D$22,3),VLOOKUP(H8111,'Shoe size conversion table'!$J$6:$L$22,3))</f>
        <v>8.5</v>
      </c>
      <c r="K8111" s="11">
        <v>199</v>
      </c>
      <c r="L8111" s="12">
        <v>0.1</v>
      </c>
      <c r="M8111" s="7">
        <f t="shared" si="379"/>
        <v>2016</v>
      </c>
      <c r="N8111" s="7">
        <f t="shared" si="380"/>
        <v>1</v>
      </c>
      <c r="O8111" s="30">
        <f t="shared" si="381"/>
        <v>179.1</v>
      </c>
    </row>
    <row r="8112" spans="2:15" x14ac:dyDescent="0.2">
      <c r="B8112" s="13">
        <v>59651</v>
      </c>
      <c r="C8112" s="14">
        <v>42399.526111111118</v>
      </c>
      <c r="D8112" s="7" t="s">
        <v>7</v>
      </c>
      <c r="E8112" s="13">
        <v>2148</v>
      </c>
      <c r="F8112" s="7" t="s">
        <v>48</v>
      </c>
      <c r="G8112" s="7" t="s">
        <v>12</v>
      </c>
      <c r="H8112" s="13">
        <v>11.5</v>
      </c>
      <c r="I8112" s="13">
        <f>IF(G8112="Male",VLOOKUP(H8112,'Shoe size conversion table'!$B$6:$D$22,2),VLOOKUP(H8112,'Shoe size conversion table'!$J$6:$L$22,2))</f>
        <v>42</v>
      </c>
      <c r="J8112" s="13">
        <f>IF(G8112="Male",VLOOKUP(H8112,'Shoe size conversion table'!$B$6:$D$22,3),VLOOKUP(H8112,'Shoe size conversion table'!$J$6:$L$22,3))</f>
        <v>9.5</v>
      </c>
      <c r="K8112" s="11">
        <v>169</v>
      </c>
      <c r="L8112" s="12">
        <v>0.1</v>
      </c>
      <c r="M8112" s="7">
        <f t="shared" si="379"/>
        <v>2016</v>
      </c>
      <c r="N8112" s="7">
        <f t="shared" si="380"/>
        <v>1</v>
      </c>
      <c r="O8112" s="30">
        <f t="shared" si="381"/>
        <v>152.1</v>
      </c>
    </row>
    <row r="8113" spans="2:15" x14ac:dyDescent="0.2">
      <c r="B8113" s="13">
        <v>59652</v>
      </c>
      <c r="C8113" s="14">
        <v>42399.53611111112</v>
      </c>
      <c r="D8113" s="7" t="s">
        <v>8</v>
      </c>
      <c r="E8113" s="13">
        <v>2215</v>
      </c>
      <c r="F8113" s="7" t="s">
        <v>41</v>
      </c>
      <c r="G8113" s="7" t="s">
        <v>12</v>
      </c>
      <c r="H8113" s="13">
        <v>9</v>
      </c>
      <c r="I8113" s="13" t="str">
        <f>IF(G8113="Male",VLOOKUP(H8113,'Shoe size conversion table'!$B$6:$D$22,2),VLOOKUP(H8113,'Shoe size conversion table'!$J$6:$L$22,2))</f>
        <v>39-40</v>
      </c>
      <c r="J8113" s="13">
        <f>IF(G8113="Male",VLOOKUP(H8113,'Shoe size conversion table'!$B$6:$D$22,3),VLOOKUP(H8113,'Shoe size conversion table'!$J$6:$L$22,3))</f>
        <v>7</v>
      </c>
      <c r="K8113" s="11">
        <v>179</v>
      </c>
      <c r="L8113" s="12">
        <v>0.3</v>
      </c>
      <c r="M8113" s="7">
        <f t="shared" si="379"/>
        <v>2016</v>
      </c>
      <c r="N8113" s="7">
        <f t="shared" si="380"/>
        <v>1</v>
      </c>
      <c r="O8113" s="30">
        <f t="shared" si="381"/>
        <v>125.3</v>
      </c>
    </row>
    <row r="8114" spans="2:15" x14ac:dyDescent="0.2">
      <c r="B8114" s="13">
        <v>59653</v>
      </c>
      <c r="C8114" s="14">
        <v>42399.546111111275</v>
      </c>
      <c r="D8114" s="7" t="s">
        <v>9</v>
      </c>
      <c r="E8114" s="13">
        <v>2231</v>
      </c>
      <c r="F8114" s="7" t="s">
        <v>60</v>
      </c>
      <c r="G8114" s="7" t="s">
        <v>12</v>
      </c>
      <c r="H8114" s="13">
        <v>8.5</v>
      </c>
      <c r="I8114" s="13">
        <f>IF(G8114="Male",VLOOKUP(H8114,'Shoe size conversion table'!$B$6:$D$22,2),VLOOKUP(H8114,'Shoe size conversion table'!$J$6:$L$22,2))</f>
        <v>39</v>
      </c>
      <c r="J8114" s="13">
        <f>IF(G8114="Male",VLOOKUP(H8114,'Shoe size conversion table'!$B$6:$D$22,3),VLOOKUP(H8114,'Shoe size conversion table'!$J$6:$L$22,3))</f>
        <v>6.5</v>
      </c>
      <c r="K8114" s="11">
        <v>179</v>
      </c>
      <c r="L8114" s="12">
        <v>0</v>
      </c>
      <c r="M8114" s="7">
        <f t="shared" si="379"/>
        <v>2016</v>
      </c>
      <c r="N8114" s="7">
        <f t="shared" si="380"/>
        <v>1</v>
      </c>
      <c r="O8114" s="30">
        <f t="shared" si="381"/>
        <v>179</v>
      </c>
    </row>
    <row r="8115" spans="2:15" x14ac:dyDescent="0.2">
      <c r="B8115" s="13">
        <v>59654</v>
      </c>
      <c r="C8115" s="14">
        <v>42399.556111111277</v>
      </c>
      <c r="D8115" s="7" t="s">
        <v>7</v>
      </c>
      <c r="E8115" s="13">
        <v>2224</v>
      </c>
      <c r="F8115" s="7" t="s">
        <v>48</v>
      </c>
      <c r="G8115" s="7" t="s">
        <v>12</v>
      </c>
      <c r="H8115" s="13">
        <v>7</v>
      </c>
      <c r="I8115" s="13" t="str">
        <f>IF(G8115="Male",VLOOKUP(H8115,'Shoe size conversion table'!$B$6:$D$22,2),VLOOKUP(H8115,'Shoe size conversion table'!$J$6:$L$22,2))</f>
        <v>37-38</v>
      </c>
      <c r="J8115" s="13">
        <f>IF(G8115="Male",VLOOKUP(H8115,'Shoe size conversion table'!$B$6:$D$22,3),VLOOKUP(H8115,'Shoe size conversion table'!$J$6:$L$22,3))</f>
        <v>5</v>
      </c>
      <c r="K8115" s="11">
        <v>199</v>
      </c>
      <c r="L8115" s="12">
        <v>0</v>
      </c>
      <c r="M8115" s="7">
        <f t="shared" si="379"/>
        <v>2016</v>
      </c>
      <c r="N8115" s="7">
        <f t="shared" si="380"/>
        <v>1</v>
      </c>
      <c r="O8115" s="30">
        <f t="shared" si="381"/>
        <v>199</v>
      </c>
    </row>
    <row r="8116" spans="2:15" x14ac:dyDescent="0.2">
      <c r="B8116" s="13">
        <v>59654</v>
      </c>
      <c r="C8116" s="14">
        <v>42399.556111111291</v>
      </c>
      <c r="D8116" s="7" t="s">
        <v>7</v>
      </c>
      <c r="E8116" s="13">
        <v>2242</v>
      </c>
      <c r="F8116" s="7" t="s">
        <v>51</v>
      </c>
      <c r="G8116" s="7" t="s">
        <v>12</v>
      </c>
      <c r="H8116" s="13">
        <v>8.5</v>
      </c>
      <c r="I8116" s="13">
        <f>IF(G8116="Male",VLOOKUP(H8116,'Shoe size conversion table'!$B$6:$D$22,2),VLOOKUP(H8116,'Shoe size conversion table'!$J$6:$L$22,2))</f>
        <v>39</v>
      </c>
      <c r="J8116" s="13">
        <f>IF(G8116="Male",VLOOKUP(H8116,'Shoe size conversion table'!$B$6:$D$22,3),VLOOKUP(H8116,'Shoe size conversion table'!$J$6:$L$22,3))</f>
        <v>6.5</v>
      </c>
      <c r="K8116" s="11">
        <v>139</v>
      </c>
      <c r="L8116" s="12">
        <v>0.2</v>
      </c>
      <c r="M8116" s="7">
        <f t="shared" si="379"/>
        <v>2016</v>
      </c>
      <c r="N8116" s="7">
        <f t="shared" si="380"/>
        <v>1</v>
      </c>
      <c r="O8116" s="30">
        <f t="shared" si="381"/>
        <v>111.2</v>
      </c>
    </row>
    <row r="8117" spans="2:15" x14ac:dyDescent="0.2">
      <c r="B8117" s="13">
        <v>59655</v>
      </c>
      <c r="C8117" s="14">
        <v>42399.566111111119</v>
      </c>
      <c r="D8117" s="7" t="s">
        <v>7</v>
      </c>
      <c r="E8117" s="13">
        <v>2190</v>
      </c>
      <c r="F8117" s="7" t="s">
        <v>49</v>
      </c>
      <c r="G8117" s="7" t="s">
        <v>11</v>
      </c>
      <c r="H8117" s="13">
        <v>8.5</v>
      </c>
      <c r="I8117" s="13" t="str">
        <f>IF(G8117="Male",VLOOKUP(H8117,'Shoe size conversion table'!$B$6:$D$22,2),VLOOKUP(H8117,'Shoe size conversion table'!$J$6:$L$22,2))</f>
        <v>41-42</v>
      </c>
      <c r="J8117" s="13">
        <f>IF(G8117="Male",VLOOKUP(H8117,'Shoe size conversion table'!$B$6:$D$22,3),VLOOKUP(H8117,'Shoe size conversion table'!$J$6:$L$22,3))</f>
        <v>8</v>
      </c>
      <c r="K8117" s="11">
        <v>159</v>
      </c>
      <c r="L8117" s="12">
        <v>0</v>
      </c>
      <c r="M8117" s="7">
        <f t="shared" si="379"/>
        <v>2016</v>
      </c>
      <c r="N8117" s="7">
        <f t="shared" si="380"/>
        <v>1</v>
      </c>
      <c r="O8117" s="30">
        <f t="shared" si="381"/>
        <v>159</v>
      </c>
    </row>
    <row r="8118" spans="2:15" x14ac:dyDescent="0.2">
      <c r="B8118" s="13">
        <v>59655</v>
      </c>
      <c r="C8118" s="14">
        <v>42399.566111111119</v>
      </c>
      <c r="D8118" s="7" t="s">
        <v>7</v>
      </c>
      <c r="E8118" s="13">
        <v>2204</v>
      </c>
      <c r="F8118" s="7" t="s">
        <v>49</v>
      </c>
      <c r="G8118" s="7" t="s">
        <v>11</v>
      </c>
      <c r="H8118" s="13">
        <v>11</v>
      </c>
      <c r="I8118" s="13">
        <f>IF(G8118="Male",VLOOKUP(H8118,'Shoe size conversion table'!$B$6:$D$22,2),VLOOKUP(H8118,'Shoe size conversion table'!$J$6:$L$22,2))</f>
        <v>44</v>
      </c>
      <c r="J8118" s="13">
        <f>IF(G8118="Male",VLOOKUP(H8118,'Shoe size conversion table'!$B$6:$D$22,3),VLOOKUP(H8118,'Shoe size conversion table'!$J$6:$L$22,3))</f>
        <v>10.5</v>
      </c>
      <c r="K8118" s="11">
        <v>129</v>
      </c>
      <c r="L8118" s="12">
        <v>0</v>
      </c>
      <c r="M8118" s="7">
        <f t="shared" si="379"/>
        <v>2016</v>
      </c>
      <c r="N8118" s="7">
        <f t="shared" si="380"/>
        <v>1</v>
      </c>
      <c r="O8118" s="30">
        <f t="shared" si="381"/>
        <v>129</v>
      </c>
    </row>
    <row r="8119" spans="2:15" x14ac:dyDescent="0.2">
      <c r="B8119" s="13">
        <v>59656</v>
      </c>
      <c r="C8119" s="14">
        <v>42399.64611111112</v>
      </c>
      <c r="D8119" s="7" t="s">
        <v>7</v>
      </c>
      <c r="E8119" s="13">
        <v>2152</v>
      </c>
      <c r="F8119" s="7" t="s">
        <v>51</v>
      </c>
      <c r="G8119" s="7" t="s">
        <v>11</v>
      </c>
      <c r="H8119" s="13">
        <v>10.5</v>
      </c>
      <c r="I8119" s="13" t="str">
        <f>IF(G8119="Male",VLOOKUP(H8119,'Shoe size conversion table'!$B$6:$D$22,2),VLOOKUP(H8119,'Shoe size conversion table'!$J$6:$L$22,2))</f>
        <v>43-44</v>
      </c>
      <c r="J8119" s="13">
        <f>IF(G8119="Male",VLOOKUP(H8119,'Shoe size conversion table'!$B$6:$D$22,3),VLOOKUP(H8119,'Shoe size conversion table'!$J$6:$L$22,3))</f>
        <v>10</v>
      </c>
      <c r="K8119" s="11">
        <v>129</v>
      </c>
      <c r="L8119" s="12">
        <v>0</v>
      </c>
      <c r="M8119" s="7">
        <f t="shared" si="379"/>
        <v>2016</v>
      </c>
      <c r="N8119" s="7">
        <f t="shared" si="380"/>
        <v>1</v>
      </c>
      <c r="O8119" s="30">
        <f t="shared" si="381"/>
        <v>129</v>
      </c>
    </row>
    <row r="8120" spans="2:15" x14ac:dyDescent="0.2">
      <c r="B8120" s="13">
        <v>59657</v>
      </c>
      <c r="C8120" s="14">
        <v>42399.666111111117</v>
      </c>
      <c r="D8120" s="7" t="s">
        <v>8</v>
      </c>
      <c r="E8120" s="13">
        <v>2170</v>
      </c>
      <c r="F8120" s="7" t="s">
        <v>38</v>
      </c>
      <c r="G8120" s="7" t="s">
        <v>12</v>
      </c>
      <c r="H8120" s="13">
        <v>9</v>
      </c>
      <c r="I8120" s="13" t="str">
        <f>IF(G8120="Male",VLOOKUP(H8120,'Shoe size conversion table'!$B$6:$D$22,2),VLOOKUP(H8120,'Shoe size conversion table'!$J$6:$L$22,2))</f>
        <v>39-40</v>
      </c>
      <c r="J8120" s="13">
        <f>IF(G8120="Male",VLOOKUP(H8120,'Shoe size conversion table'!$B$6:$D$22,3),VLOOKUP(H8120,'Shoe size conversion table'!$J$6:$L$22,3))</f>
        <v>7</v>
      </c>
      <c r="K8120" s="11">
        <v>179</v>
      </c>
      <c r="L8120" s="12">
        <v>0</v>
      </c>
      <c r="M8120" s="7">
        <f t="shared" si="379"/>
        <v>2016</v>
      </c>
      <c r="N8120" s="7">
        <f t="shared" si="380"/>
        <v>1</v>
      </c>
      <c r="O8120" s="30">
        <f t="shared" si="381"/>
        <v>179</v>
      </c>
    </row>
    <row r="8121" spans="2:15" x14ac:dyDescent="0.2">
      <c r="B8121" s="13">
        <v>59658</v>
      </c>
      <c r="C8121" s="14">
        <v>42399.826111111113</v>
      </c>
      <c r="D8121" s="7" t="s">
        <v>7</v>
      </c>
      <c r="E8121" s="13">
        <v>2177</v>
      </c>
      <c r="F8121" s="7" t="s">
        <v>49</v>
      </c>
      <c r="G8121" s="7" t="s">
        <v>12</v>
      </c>
      <c r="H8121" s="13">
        <v>8.5</v>
      </c>
      <c r="I8121" s="13">
        <f>IF(G8121="Male",VLOOKUP(H8121,'Shoe size conversion table'!$B$6:$D$22,2),VLOOKUP(H8121,'Shoe size conversion table'!$J$6:$L$22,2))</f>
        <v>39</v>
      </c>
      <c r="J8121" s="13">
        <f>IF(G8121="Male",VLOOKUP(H8121,'Shoe size conversion table'!$B$6:$D$22,3),VLOOKUP(H8121,'Shoe size conversion table'!$J$6:$L$22,3))</f>
        <v>6.5</v>
      </c>
      <c r="K8121" s="11">
        <v>169</v>
      </c>
      <c r="L8121" s="12">
        <v>0</v>
      </c>
      <c r="M8121" s="7">
        <f t="shared" si="379"/>
        <v>2016</v>
      </c>
      <c r="N8121" s="7">
        <f t="shared" si="380"/>
        <v>1</v>
      </c>
      <c r="O8121" s="30">
        <f t="shared" si="381"/>
        <v>169</v>
      </c>
    </row>
    <row r="8122" spans="2:15" x14ac:dyDescent="0.2">
      <c r="B8122" s="13">
        <v>59659</v>
      </c>
      <c r="C8122" s="14">
        <v>42399.886111111118</v>
      </c>
      <c r="D8122" s="7" t="s">
        <v>8</v>
      </c>
      <c r="E8122" s="13">
        <v>2217</v>
      </c>
      <c r="F8122" s="7" t="s">
        <v>38</v>
      </c>
      <c r="G8122" s="7" t="s">
        <v>12</v>
      </c>
      <c r="H8122" s="13">
        <v>8.5</v>
      </c>
      <c r="I8122" s="13">
        <f>IF(G8122="Male",VLOOKUP(H8122,'Shoe size conversion table'!$B$6:$D$22,2),VLOOKUP(H8122,'Shoe size conversion table'!$J$6:$L$22,2))</f>
        <v>39</v>
      </c>
      <c r="J8122" s="13">
        <f>IF(G8122="Male",VLOOKUP(H8122,'Shoe size conversion table'!$B$6:$D$22,3),VLOOKUP(H8122,'Shoe size conversion table'!$J$6:$L$22,3))</f>
        <v>6.5</v>
      </c>
      <c r="K8122" s="11">
        <v>159</v>
      </c>
      <c r="L8122" s="12">
        <v>0</v>
      </c>
      <c r="M8122" s="7">
        <f t="shared" si="379"/>
        <v>2016</v>
      </c>
      <c r="N8122" s="7">
        <f t="shared" si="380"/>
        <v>1</v>
      </c>
      <c r="O8122" s="30">
        <f t="shared" si="381"/>
        <v>159</v>
      </c>
    </row>
    <row r="8123" spans="2:15" x14ac:dyDescent="0.2">
      <c r="B8123" s="13">
        <v>59660</v>
      </c>
      <c r="C8123" s="14">
        <v>42399.896111111273</v>
      </c>
      <c r="D8123" s="7" t="s">
        <v>10</v>
      </c>
      <c r="E8123" s="13">
        <v>2242</v>
      </c>
      <c r="F8123" s="7" t="s">
        <v>36</v>
      </c>
      <c r="G8123" s="7" t="s">
        <v>11</v>
      </c>
      <c r="H8123" s="13">
        <v>9</v>
      </c>
      <c r="I8123" s="13">
        <f>IF(G8123="Male",VLOOKUP(H8123,'Shoe size conversion table'!$B$6:$D$22,2),VLOOKUP(H8123,'Shoe size conversion table'!$J$6:$L$22,2))</f>
        <v>42</v>
      </c>
      <c r="J8123" s="13">
        <f>IF(G8123="Male",VLOOKUP(H8123,'Shoe size conversion table'!$B$6:$D$22,3),VLOOKUP(H8123,'Shoe size conversion table'!$J$6:$L$22,3))</f>
        <v>8.5</v>
      </c>
      <c r="K8123" s="11">
        <v>179</v>
      </c>
      <c r="L8123" s="12">
        <v>0.1</v>
      </c>
      <c r="M8123" s="7">
        <f t="shared" si="379"/>
        <v>2016</v>
      </c>
      <c r="N8123" s="7">
        <f t="shared" si="380"/>
        <v>1</v>
      </c>
      <c r="O8123" s="30">
        <f t="shared" si="381"/>
        <v>161.1</v>
      </c>
    </row>
    <row r="8124" spans="2:15" x14ac:dyDescent="0.2">
      <c r="B8124" s="13">
        <v>59661</v>
      </c>
      <c r="C8124" s="14">
        <v>42399.90611111129</v>
      </c>
      <c r="D8124" s="7" t="s">
        <v>10</v>
      </c>
      <c r="E8124" s="13">
        <v>2222</v>
      </c>
      <c r="F8124" s="7" t="s">
        <v>34</v>
      </c>
      <c r="G8124" s="7" t="s">
        <v>12</v>
      </c>
      <c r="H8124" s="13">
        <v>9.5</v>
      </c>
      <c r="I8124" s="13">
        <f>IF(G8124="Male",VLOOKUP(H8124,'Shoe size conversion table'!$B$6:$D$22,2),VLOOKUP(H8124,'Shoe size conversion table'!$J$6:$L$22,2))</f>
        <v>40</v>
      </c>
      <c r="J8124" s="13">
        <f>IF(G8124="Male",VLOOKUP(H8124,'Shoe size conversion table'!$B$6:$D$22,3),VLOOKUP(H8124,'Shoe size conversion table'!$J$6:$L$22,3))</f>
        <v>7.5</v>
      </c>
      <c r="K8124" s="11">
        <v>179</v>
      </c>
      <c r="L8124" s="12">
        <v>0.3</v>
      </c>
      <c r="M8124" s="7">
        <f t="shared" si="379"/>
        <v>2016</v>
      </c>
      <c r="N8124" s="7">
        <f t="shared" si="380"/>
        <v>1</v>
      </c>
      <c r="O8124" s="30">
        <f t="shared" si="381"/>
        <v>125.3</v>
      </c>
    </row>
    <row r="8125" spans="2:15" x14ac:dyDescent="0.2">
      <c r="B8125" s="13">
        <v>59662</v>
      </c>
      <c r="C8125" s="14">
        <v>42399.926111111112</v>
      </c>
      <c r="D8125" s="7" t="s">
        <v>8</v>
      </c>
      <c r="E8125" s="13">
        <v>2182</v>
      </c>
      <c r="F8125" s="7" t="s">
        <v>42</v>
      </c>
      <c r="G8125" s="7" t="s">
        <v>12</v>
      </c>
      <c r="H8125" s="13">
        <v>8</v>
      </c>
      <c r="I8125" s="13" t="str">
        <f>IF(G8125="Male",VLOOKUP(H8125,'Shoe size conversion table'!$B$6:$D$22,2),VLOOKUP(H8125,'Shoe size conversion table'!$J$6:$L$22,2))</f>
        <v>38-39</v>
      </c>
      <c r="J8125" s="13">
        <f>IF(G8125="Male",VLOOKUP(H8125,'Shoe size conversion table'!$B$6:$D$22,3),VLOOKUP(H8125,'Shoe size conversion table'!$J$6:$L$22,3))</f>
        <v>6</v>
      </c>
      <c r="K8125" s="11">
        <v>139</v>
      </c>
      <c r="L8125" s="12">
        <v>0</v>
      </c>
      <c r="M8125" s="7">
        <f t="shared" si="379"/>
        <v>2016</v>
      </c>
      <c r="N8125" s="7">
        <f t="shared" si="380"/>
        <v>1</v>
      </c>
      <c r="O8125" s="30">
        <f t="shared" si="381"/>
        <v>139</v>
      </c>
    </row>
    <row r="8126" spans="2:15" x14ac:dyDescent="0.2">
      <c r="B8126" s="13">
        <v>59663</v>
      </c>
      <c r="C8126" s="14">
        <v>42399.946111111276</v>
      </c>
      <c r="D8126" s="7" t="s">
        <v>10</v>
      </c>
      <c r="E8126" s="13">
        <v>2182</v>
      </c>
      <c r="F8126" s="7" t="s">
        <v>35</v>
      </c>
      <c r="G8126" s="7" t="s">
        <v>11</v>
      </c>
      <c r="H8126" s="13">
        <v>8.5</v>
      </c>
      <c r="I8126" s="13" t="str">
        <f>IF(G8126="Male",VLOOKUP(H8126,'Shoe size conversion table'!$B$6:$D$22,2),VLOOKUP(H8126,'Shoe size conversion table'!$J$6:$L$22,2))</f>
        <v>41-42</v>
      </c>
      <c r="J8126" s="13">
        <f>IF(G8126="Male",VLOOKUP(H8126,'Shoe size conversion table'!$B$6:$D$22,3),VLOOKUP(H8126,'Shoe size conversion table'!$J$6:$L$22,3))</f>
        <v>8</v>
      </c>
      <c r="K8126" s="11">
        <v>159</v>
      </c>
      <c r="L8126" s="12">
        <v>0.1</v>
      </c>
      <c r="M8126" s="7">
        <f t="shared" si="379"/>
        <v>2016</v>
      </c>
      <c r="N8126" s="7">
        <f t="shared" si="380"/>
        <v>1</v>
      </c>
      <c r="O8126" s="30">
        <f t="shared" si="381"/>
        <v>143.1</v>
      </c>
    </row>
    <row r="8127" spans="2:15" x14ac:dyDescent="0.2">
      <c r="B8127" s="13">
        <v>59664</v>
      </c>
      <c r="C8127" s="14">
        <v>42400.116111111114</v>
      </c>
      <c r="D8127" s="7" t="s">
        <v>10</v>
      </c>
      <c r="E8127" s="13">
        <v>2170</v>
      </c>
      <c r="F8127" s="7" t="s">
        <v>35</v>
      </c>
      <c r="G8127" s="7" t="s">
        <v>12</v>
      </c>
      <c r="H8127" s="13">
        <v>8</v>
      </c>
      <c r="I8127" s="13" t="str">
        <f>IF(G8127="Male",VLOOKUP(H8127,'Shoe size conversion table'!$B$6:$D$22,2),VLOOKUP(H8127,'Shoe size conversion table'!$J$6:$L$22,2))</f>
        <v>38-39</v>
      </c>
      <c r="J8127" s="13">
        <f>IF(G8127="Male",VLOOKUP(H8127,'Shoe size conversion table'!$B$6:$D$22,3),VLOOKUP(H8127,'Shoe size conversion table'!$J$6:$L$22,3))</f>
        <v>6</v>
      </c>
      <c r="K8127" s="11">
        <v>139</v>
      </c>
      <c r="L8127" s="12">
        <v>0</v>
      </c>
      <c r="M8127" s="7">
        <f t="shared" si="379"/>
        <v>2016</v>
      </c>
      <c r="N8127" s="7">
        <f t="shared" si="380"/>
        <v>1</v>
      </c>
      <c r="O8127" s="30">
        <f t="shared" si="381"/>
        <v>139</v>
      </c>
    </row>
    <row r="8128" spans="2:15" x14ac:dyDescent="0.2">
      <c r="B8128" s="13">
        <v>59665</v>
      </c>
      <c r="C8128" s="14">
        <v>42400.116111111289</v>
      </c>
      <c r="D8128" s="7" t="s">
        <v>7</v>
      </c>
      <c r="E8128" s="13">
        <v>2162</v>
      </c>
      <c r="F8128" s="7" t="s">
        <v>53</v>
      </c>
      <c r="G8128" s="7" t="s">
        <v>12</v>
      </c>
      <c r="H8128" s="13">
        <v>12</v>
      </c>
      <c r="I8128" s="13" t="str">
        <f>IF(G8128="Male",VLOOKUP(H8128,'Shoe size conversion table'!$B$6:$D$22,2),VLOOKUP(H8128,'Shoe size conversion table'!$J$6:$L$22,2))</f>
        <v>42-43</v>
      </c>
      <c r="J8128" s="13">
        <f>IF(G8128="Male",VLOOKUP(H8128,'Shoe size conversion table'!$B$6:$D$22,3),VLOOKUP(H8128,'Shoe size conversion table'!$J$6:$L$22,3))</f>
        <v>10</v>
      </c>
      <c r="K8128" s="11">
        <v>139</v>
      </c>
      <c r="L8128" s="12">
        <v>0</v>
      </c>
      <c r="M8128" s="7">
        <f t="shared" si="379"/>
        <v>2016</v>
      </c>
      <c r="N8128" s="7">
        <f t="shared" si="380"/>
        <v>1</v>
      </c>
      <c r="O8128" s="30">
        <f t="shared" si="381"/>
        <v>139</v>
      </c>
    </row>
    <row r="8129" spans="2:15" x14ac:dyDescent="0.2">
      <c r="B8129" s="13">
        <v>59666</v>
      </c>
      <c r="C8129" s="14">
        <v>42400.336111111115</v>
      </c>
      <c r="D8129" s="7" t="s">
        <v>10</v>
      </c>
      <c r="E8129" s="13">
        <v>2216</v>
      </c>
      <c r="F8129" s="7" t="s">
        <v>34</v>
      </c>
      <c r="G8129" s="7" t="s">
        <v>12</v>
      </c>
      <c r="H8129" s="13">
        <v>9.5</v>
      </c>
      <c r="I8129" s="13">
        <f>IF(G8129="Male",VLOOKUP(H8129,'Shoe size conversion table'!$B$6:$D$22,2),VLOOKUP(H8129,'Shoe size conversion table'!$J$6:$L$22,2))</f>
        <v>40</v>
      </c>
      <c r="J8129" s="13">
        <f>IF(G8129="Male",VLOOKUP(H8129,'Shoe size conversion table'!$B$6:$D$22,3),VLOOKUP(H8129,'Shoe size conversion table'!$J$6:$L$22,3))</f>
        <v>7.5</v>
      </c>
      <c r="K8129" s="11">
        <v>159</v>
      </c>
      <c r="L8129" s="12">
        <v>0.2</v>
      </c>
      <c r="M8129" s="7">
        <f t="shared" si="379"/>
        <v>2016</v>
      </c>
      <c r="N8129" s="7">
        <f t="shared" si="380"/>
        <v>1</v>
      </c>
      <c r="O8129" s="30">
        <f t="shared" si="381"/>
        <v>127.2</v>
      </c>
    </row>
    <row r="8130" spans="2:15" x14ac:dyDescent="0.2">
      <c r="B8130" s="13">
        <v>59667</v>
      </c>
      <c r="C8130" s="14">
        <v>42400.376111111276</v>
      </c>
      <c r="D8130" s="7" t="s">
        <v>10</v>
      </c>
      <c r="E8130" s="13">
        <v>2148</v>
      </c>
      <c r="F8130" s="7" t="s">
        <v>34</v>
      </c>
      <c r="G8130" s="7" t="s">
        <v>12</v>
      </c>
      <c r="H8130" s="13">
        <v>8.5</v>
      </c>
      <c r="I8130" s="13">
        <f>IF(G8130="Male",VLOOKUP(H8130,'Shoe size conversion table'!$B$6:$D$22,2),VLOOKUP(H8130,'Shoe size conversion table'!$J$6:$L$22,2))</f>
        <v>39</v>
      </c>
      <c r="J8130" s="13">
        <f>IF(G8130="Male",VLOOKUP(H8130,'Shoe size conversion table'!$B$6:$D$22,3),VLOOKUP(H8130,'Shoe size conversion table'!$J$6:$L$22,3))</f>
        <v>6.5</v>
      </c>
      <c r="K8130" s="11">
        <v>199</v>
      </c>
      <c r="L8130" s="12">
        <v>0.5</v>
      </c>
      <c r="M8130" s="7">
        <f t="shared" si="379"/>
        <v>2016</v>
      </c>
      <c r="N8130" s="7">
        <f t="shared" si="380"/>
        <v>1</v>
      </c>
      <c r="O8130" s="30">
        <f t="shared" si="381"/>
        <v>99.5</v>
      </c>
    </row>
    <row r="8131" spans="2:15" x14ac:dyDescent="0.2">
      <c r="B8131" s="13">
        <v>59668</v>
      </c>
      <c r="C8131" s="14">
        <v>42400.506111111288</v>
      </c>
      <c r="D8131" s="7" t="s">
        <v>10</v>
      </c>
      <c r="E8131" s="13">
        <v>2209</v>
      </c>
      <c r="F8131" s="7" t="s">
        <v>34</v>
      </c>
      <c r="G8131" s="7" t="s">
        <v>11</v>
      </c>
      <c r="H8131" s="13">
        <v>11.5</v>
      </c>
      <c r="I8131" s="13" t="str">
        <f>IF(G8131="Male",VLOOKUP(H8131,'Shoe size conversion table'!$B$6:$D$22,2),VLOOKUP(H8131,'Shoe size conversion table'!$J$6:$L$22,2))</f>
        <v>44-45</v>
      </c>
      <c r="J8131" s="13">
        <f>IF(G8131="Male",VLOOKUP(H8131,'Shoe size conversion table'!$B$6:$D$22,3),VLOOKUP(H8131,'Shoe size conversion table'!$J$6:$L$22,3))</f>
        <v>11</v>
      </c>
      <c r="K8131" s="11">
        <v>129</v>
      </c>
      <c r="L8131" s="12">
        <v>0</v>
      </c>
      <c r="M8131" s="7">
        <f t="shared" si="379"/>
        <v>2016</v>
      </c>
      <c r="N8131" s="7">
        <f t="shared" si="380"/>
        <v>1</v>
      </c>
      <c r="O8131" s="30">
        <f t="shared" si="381"/>
        <v>129</v>
      </c>
    </row>
    <row r="8132" spans="2:15" x14ac:dyDescent="0.2">
      <c r="B8132" s="13">
        <v>59669</v>
      </c>
      <c r="C8132" s="14">
        <v>42400.52611111111</v>
      </c>
      <c r="D8132" s="7" t="s">
        <v>10</v>
      </c>
      <c r="E8132" s="13">
        <v>2217</v>
      </c>
      <c r="F8132" s="7" t="s">
        <v>36</v>
      </c>
      <c r="G8132" s="7" t="s">
        <v>12</v>
      </c>
      <c r="H8132" s="13">
        <v>8.5</v>
      </c>
      <c r="I8132" s="13">
        <f>IF(G8132="Male",VLOOKUP(H8132,'Shoe size conversion table'!$B$6:$D$22,2),VLOOKUP(H8132,'Shoe size conversion table'!$J$6:$L$22,2))</f>
        <v>39</v>
      </c>
      <c r="J8132" s="13">
        <f>IF(G8132="Male",VLOOKUP(H8132,'Shoe size conversion table'!$B$6:$D$22,3),VLOOKUP(H8132,'Shoe size conversion table'!$J$6:$L$22,3))</f>
        <v>6.5</v>
      </c>
      <c r="K8132" s="11">
        <v>149</v>
      </c>
      <c r="L8132" s="12">
        <v>0.5</v>
      </c>
      <c r="M8132" s="7">
        <f t="shared" si="379"/>
        <v>2016</v>
      </c>
      <c r="N8132" s="7">
        <f t="shared" si="380"/>
        <v>1</v>
      </c>
      <c r="O8132" s="30">
        <f t="shared" si="381"/>
        <v>74.5</v>
      </c>
    </row>
    <row r="8133" spans="2:15" x14ac:dyDescent="0.2">
      <c r="B8133" s="13">
        <v>59670</v>
      </c>
      <c r="C8133" s="14">
        <v>42400.526111111118</v>
      </c>
      <c r="D8133" s="7" t="s">
        <v>7</v>
      </c>
      <c r="E8133" s="13">
        <v>2171</v>
      </c>
      <c r="F8133" s="7" t="s">
        <v>51</v>
      </c>
      <c r="G8133" s="7" t="s">
        <v>12</v>
      </c>
      <c r="H8133" s="13">
        <v>11.5</v>
      </c>
      <c r="I8133" s="13">
        <f>IF(G8133="Male",VLOOKUP(H8133,'Shoe size conversion table'!$B$6:$D$22,2),VLOOKUP(H8133,'Shoe size conversion table'!$J$6:$L$22,2))</f>
        <v>42</v>
      </c>
      <c r="J8133" s="13">
        <f>IF(G8133="Male",VLOOKUP(H8133,'Shoe size conversion table'!$B$6:$D$22,3),VLOOKUP(H8133,'Shoe size conversion table'!$J$6:$L$22,3))</f>
        <v>9.5</v>
      </c>
      <c r="K8133" s="11">
        <v>149</v>
      </c>
      <c r="L8133" s="12">
        <v>0.3</v>
      </c>
      <c r="M8133" s="7">
        <f t="shared" ref="M8133:M8196" si="382">YEAR(C8133)</f>
        <v>2016</v>
      </c>
      <c r="N8133" s="7">
        <f t="shared" si="380"/>
        <v>1</v>
      </c>
      <c r="O8133" s="30">
        <f t="shared" si="381"/>
        <v>104.3</v>
      </c>
    </row>
    <row r="8134" spans="2:15" x14ac:dyDescent="0.2">
      <c r="B8134" s="13">
        <v>59671</v>
      </c>
      <c r="C8134" s="14">
        <v>42400.536111111294</v>
      </c>
      <c r="D8134" s="7" t="s">
        <v>7</v>
      </c>
      <c r="E8134" s="13">
        <v>2231</v>
      </c>
      <c r="F8134" s="7" t="s">
        <v>50</v>
      </c>
      <c r="G8134" s="7" t="s">
        <v>11</v>
      </c>
      <c r="H8134" s="13">
        <v>9</v>
      </c>
      <c r="I8134" s="13">
        <f>IF(G8134="Male",VLOOKUP(H8134,'Shoe size conversion table'!$B$6:$D$22,2),VLOOKUP(H8134,'Shoe size conversion table'!$J$6:$L$22,2))</f>
        <v>42</v>
      </c>
      <c r="J8134" s="13">
        <f>IF(G8134="Male",VLOOKUP(H8134,'Shoe size conversion table'!$B$6:$D$22,3),VLOOKUP(H8134,'Shoe size conversion table'!$J$6:$L$22,3))</f>
        <v>8.5</v>
      </c>
      <c r="K8134" s="11">
        <v>149</v>
      </c>
      <c r="L8134" s="12">
        <v>0</v>
      </c>
      <c r="M8134" s="7">
        <f t="shared" si="382"/>
        <v>2016</v>
      </c>
      <c r="N8134" s="7">
        <f t="shared" ref="N8134:N8197" si="383">MONTH(C8134:C23101)</f>
        <v>1</v>
      </c>
      <c r="O8134" s="30">
        <f t="shared" ref="O8134:O8197" si="384">K8134*(1-L8134)</f>
        <v>149</v>
      </c>
    </row>
    <row r="8135" spans="2:15" x14ac:dyDescent="0.2">
      <c r="B8135" s="13">
        <v>59672</v>
      </c>
      <c r="C8135" s="14">
        <v>42400.546111111275</v>
      </c>
      <c r="D8135" s="7" t="s">
        <v>7</v>
      </c>
      <c r="E8135" s="13">
        <v>2203</v>
      </c>
      <c r="F8135" s="7" t="s">
        <v>48</v>
      </c>
      <c r="G8135" s="7" t="s">
        <v>11</v>
      </c>
      <c r="H8135" s="13">
        <v>7.5</v>
      </c>
      <c r="I8135" s="13" t="str">
        <f>IF(G8135="Male",VLOOKUP(H8135,'Shoe size conversion table'!$B$6:$D$22,2),VLOOKUP(H8135,'Shoe size conversion table'!$J$6:$L$22,2))</f>
        <v>40-41</v>
      </c>
      <c r="J8135" s="13">
        <f>IF(G8135="Male",VLOOKUP(H8135,'Shoe size conversion table'!$B$6:$D$22,3),VLOOKUP(H8135,'Shoe size conversion table'!$J$6:$L$22,3))</f>
        <v>7</v>
      </c>
      <c r="K8135" s="11">
        <v>129</v>
      </c>
      <c r="L8135" s="12">
        <v>0</v>
      </c>
      <c r="M8135" s="7">
        <f t="shared" si="382"/>
        <v>2016</v>
      </c>
      <c r="N8135" s="7">
        <f t="shared" si="383"/>
        <v>1</v>
      </c>
      <c r="O8135" s="30">
        <f t="shared" si="384"/>
        <v>129</v>
      </c>
    </row>
    <row r="8136" spans="2:15" x14ac:dyDescent="0.2">
      <c r="B8136" s="13">
        <v>59673</v>
      </c>
      <c r="C8136" s="14">
        <v>42400.556111111291</v>
      </c>
      <c r="D8136" s="7" t="s">
        <v>7</v>
      </c>
      <c r="E8136" s="13">
        <v>2153</v>
      </c>
      <c r="F8136" s="7" t="s">
        <v>43</v>
      </c>
      <c r="G8136" s="7" t="s">
        <v>12</v>
      </c>
      <c r="H8136" s="13">
        <v>8.5</v>
      </c>
      <c r="I8136" s="13">
        <f>IF(G8136="Male",VLOOKUP(H8136,'Shoe size conversion table'!$B$6:$D$22,2),VLOOKUP(H8136,'Shoe size conversion table'!$J$6:$L$22,2))</f>
        <v>39</v>
      </c>
      <c r="J8136" s="13">
        <f>IF(G8136="Male",VLOOKUP(H8136,'Shoe size conversion table'!$B$6:$D$22,3),VLOOKUP(H8136,'Shoe size conversion table'!$J$6:$L$22,3))</f>
        <v>6.5</v>
      </c>
      <c r="K8136" s="11">
        <v>199</v>
      </c>
      <c r="L8136" s="12">
        <v>0.5</v>
      </c>
      <c r="M8136" s="7">
        <f t="shared" si="382"/>
        <v>2016</v>
      </c>
      <c r="N8136" s="7">
        <f t="shared" si="383"/>
        <v>1</v>
      </c>
      <c r="O8136" s="30">
        <f t="shared" si="384"/>
        <v>99.5</v>
      </c>
    </row>
    <row r="8137" spans="2:15" x14ac:dyDescent="0.2">
      <c r="B8137" s="13">
        <v>59674</v>
      </c>
      <c r="C8137" s="14">
        <v>42400.556111111291</v>
      </c>
      <c r="D8137" s="7" t="s">
        <v>10</v>
      </c>
      <c r="E8137" s="13">
        <v>2167</v>
      </c>
      <c r="F8137" s="7" t="s">
        <v>36</v>
      </c>
      <c r="G8137" s="7" t="s">
        <v>11</v>
      </c>
      <c r="H8137" s="13">
        <v>10</v>
      </c>
      <c r="I8137" s="13">
        <f>IF(G8137="Male",VLOOKUP(H8137,'Shoe size conversion table'!$B$6:$D$22,2),VLOOKUP(H8137,'Shoe size conversion table'!$J$6:$L$22,2))</f>
        <v>43</v>
      </c>
      <c r="J8137" s="13">
        <f>IF(G8137="Male",VLOOKUP(H8137,'Shoe size conversion table'!$B$6:$D$22,3),VLOOKUP(H8137,'Shoe size conversion table'!$J$6:$L$22,3))</f>
        <v>9.5</v>
      </c>
      <c r="K8137" s="11">
        <v>199</v>
      </c>
      <c r="L8137" s="12">
        <v>0</v>
      </c>
      <c r="M8137" s="7">
        <f t="shared" si="382"/>
        <v>2016</v>
      </c>
      <c r="N8137" s="7">
        <f t="shared" si="383"/>
        <v>1</v>
      </c>
      <c r="O8137" s="30">
        <f t="shared" si="384"/>
        <v>199</v>
      </c>
    </row>
    <row r="8138" spans="2:15" x14ac:dyDescent="0.2">
      <c r="B8138" s="13">
        <v>59674</v>
      </c>
      <c r="C8138" s="14">
        <v>42400.556111111291</v>
      </c>
      <c r="D8138" s="7" t="s">
        <v>10</v>
      </c>
      <c r="E8138" s="13">
        <v>2164</v>
      </c>
      <c r="F8138" s="7" t="s">
        <v>36</v>
      </c>
      <c r="G8138" s="7" t="s">
        <v>11</v>
      </c>
      <c r="H8138" s="13">
        <v>13</v>
      </c>
      <c r="I8138" s="13">
        <f>IF(G8138="Male",VLOOKUP(H8138,'Shoe size conversion table'!$B$6:$D$22,2),VLOOKUP(H8138,'Shoe size conversion table'!$J$6:$L$22,2))</f>
        <v>46</v>
      </c>
      <c r="J8138" s="13">
        <f>IF(G8138="Male",VLOOKUP(H8138,'Shoe size conversion table'!$B$6:$D$22,3),VLOOKUP(H8138,'Shoe size conversion table'!$J$6:$L$22,3))</f>
        <v>12.5</v>
      </c>
      <c r="K8138" s="11">
        <v>189</v>
      </c>
      <c r="L8138" s="12">
        <v>0</v>
      </c>
      <c r="M8138" s="7">
        <f t="shared" si="382"/>
        <v>2016</v>
      </c>
      <c r="N8138" s="7">
        <f t="shared" si="383"/>
        <v>1</v>
      </c>
      <c r="O8138" s="30">
        <f t="shared" si="384"/>
        <v>189</v>
      </c>
    </row>
    <row r="8139" spans="2:15" x14ac:dyDescent="0.2">
      <c r="B8139" s="13">
        <v>59675</v>
      </c>
      <c r="C8139" s="14">
        <v>42400.736111111117</v>
      </c>
      <c r="D8139" s="7" t="s">
        <v>7</v>
      </c>
      <c r="E8139" s="13">
        <v>2171</v>
      </c>
      <c r="F8139" s="7" t="s">
        <v>45</v>
      </c>
      <c r="G8139" s="7" t="s">
        <v>11</v>
      </c>
      <c r="H8139" s="13">
        <v>10.5</v>
      </c>
      <c r="I8139" s="13" t="str">
        <f>IF(G8139="Male",VLOOKUP(H8139,'Shoe size conversion table'!$B$6:$D$22,2),VLOOKUP(H8139,'Shoe size conversion table'!$J$6:$L$22,2))</f>
        <v>43-44</v>
      </c>
      <c r="J8139" s="13">
        <f>IF(G8139="Male",VLOOKUP(H8139,'Shoe size conversion table'!$B$6:$D$22,3),VLOOKUP(H8139,'Shoe size conversion table'!$J$6:$L$22,3))</f>
        <v>10</v>
      </c>
      <c r="K8139" s="11">
        <v>149</v>
      </c>
      <c r="L8139" s="12">
        <v>0</v>
      </c>
      <c r="M8139" s="7">
        <f t="shared" si="382"/>
        <v>2016</v>
      </c>
      <c r="N8139" s="7">
        <f t="shared" si="383"/>
        <v>1</v>
      </c>
      <c r="O8139" s="30">
        <f t="shared" si="384"/>
        <v>149</v>
      </c>
    </row>
    <row r="8140" spans="2:15" x14ac:dyDescent="0.2">
      <c r="B8140" s="13">
        <v>59676</v>
      </c>
      <c r="C8140" s="14">
        <v>42400.756111111121</v>
      </c>
      <c r="D8140" s="7" t="s">
        <v>9</v>
      </c>
      <c r="E8140" s="13">
        <v>2153</v>
      </c>
      <c r="F8140" s="7" t="s">
        <v>58</v>
      </c>
      <c r="G8140" s="7" t="s">
        <v>11</v>
      </c>
      <c r="H8140" s="13">
        <v>10.5</v>
      </c>
      <c r="I8140" s="13" t="str">
        <f>IF(G8140="Male",VLOOKUP(H8140,'Shoe size conversion table'!$B$6:$D$22,2),VLOOKUP(H8140,'Shoe size conversion table'!$J$6:$L$22,2))</f>
        <v>43-44</v>
      </c>
      <c r="J8140" s="13">
        <f>IF(G8140="Male",VLOOKUP(H8140,'Shoe size conversion table'!$B$6:$D$22,3),VLOOKUP(H8140,'Shoe size conversion table'!$J$6:$L$22,3))</f>
        <v>10</v>
      </c>
      <c r="K8140" s="11">
        <v>129</v>
      </c>
      <c r="L8140" s="12">
        <v>0.1</v>
      </c>
      <c r="M8140" s="7">
        <f t="shared" si="382"/>
        <v>2016</v>
      </c>
      <c r="N8140" s="7">
        <f t="shared" si="383"/>
        <v>1</v>
      </c>
      <c r="O8140" s="30">
        <f t="shared" si="384"/>
        <v>116.10000000000001</v>
      </c>
    </row>
    <row r="8141" spans="2:15" x14ac:dyDescent="0.2">
      <c r="B8141" s="13">
        <v>59677</v>
      </c>
      <c r="C8141" s="14">
        <v>42400.826111111113</v>
      </c>
      <c r="D8141" s="7" t="s">
        <v>7</v>
      </c>
      <c r="E8141" s="13">
        <v>2212</v>
      </c>
      <c r="F8141" s="7" t="s">
        <v>49</v>
      </c>
      <c r="G8141" s="7" t="s">
        <v>12</v>
      </c>
      <c r="H8141" s="13">
        <v>8.5</v>
      </c>
      <c r="I8141" s="13">
        <f>IF(G8141="Male",VLOOKUP(H8141,'Shoe size conversion table'!$B$6:$D$22,2),VLOOKUP(H8141,'Shoe size conversion table'!$J$6:$L$22,2))</f>
        <v>39</v>
      </c>
      <c r="J8141" s="13">
        <f>IF(G8141="Male",VLOOKUP(H8141,'Shoe size conversion table'!$B$6:$D$22,3),VLOOKUP(H8141,'Shoe size conversion table'!$J$6:$L$22,3))</f>
        <v>6.5</v>
      </c>
      <c r="K8141" s="11">
        <v>169</v>
      </c>
      <c r="L8141" s="12">
        <v>0</v>
      </c>
      <c r="M8141" s="7">
        <f t="shared" si="382"/>
        <v>2016</v>
      </c>
      <c r="N8141" s="7">
        <f t="shared" si="383"/>
        <v>1</v>
      </c>
      <c r="O8141" s="30">
        <f t="shared" si="384"/>
        <v>169</v>
      </c>
    </row>
    <row r="8142" spans="2:15" x14ac:dyDescent="0.2">
      <c r="B8142" s="13">
        <v>59678</v>
      </c>
      <c r="C8142" s="14">
        <v>42400.926111111112</v>
      </c>
      <c r="D8142" s="7" t="s">
        <v>8</v>
      </c>
      <c r="E8142" s="13">
        <v>2168</v>
      </c>
      <c r="F8142" s="7" t="s">
        <v>41</v>
      </c>
      <c r="G8142" s="7" t="s">
        <v>12</v>
      </c>
      <c r="H8142" s="13">
        <v>8</v>
      </c>
      <c r="I8142" s="13" t="str">
        <f>IF(G8142="Male",VLOOKUP(H8142,'Shoe size conversion table'!$B$6:$D$22,2),VLOOKUP(H8142,'Shoe size conversion table'!$J$6:$L$22,2))</f>
        <v>38-39</v>
      </c>
      <c r="J8142" s="13">
        <f>IF(G8142="Male",VLOOKUP(H8142,'Shoe size conversion table'!$B$6:$D$22,3),VLOOKUP(H8142,'Shoe size conversion table'!$J$6:$L$22,3))</f>
        <v>6</v>
      </c>
      <c r="K8142" s="11">
        <v>169</v>
      </c>
      <c r="L8142" s="12">
        <v>0.5</v>
      </c>
      <c r="M8142" s="7">
        <f t="shared" si="382"/>
        <v>2016</v>
      </c>
      <c r="N8142" s="7">
        <f t="shared" si="383"/>
        <v>1</v>
      </c>
      <c r="O8142" s="30">
        <f t="shared" si="384"/>
        <v>84.5</v>
      </c>
    </row>
    <row r="8143" spans="2:15" x14ac:dyDescent="0.2">
      <c r="B8143" s="13">
        <v>59679</v>
      </c>
      <c r="C8143" s="14">
        <v>42400.946111111276</v>
      </c>
      <c r="D8143" s="7" t="s">
        <v>10</v>
      </c>
      <c r="E8143" s="13">
        <v>2168</v>
      </c>
      <c r="F8143" s="7" t="s">
        <v>35</v>
      </c>
      <c r="G8143" s="7" t="s">
        <v>12</v>
      </c>
      <c r="H8143" s="13">
        <v>7.5</v>
      </c>
      <c r="I8143" s="13">
        <f>IF(G8143="Male",VLOOKUP(H8143,'Shoe size conversion table'!$B$6:$D$22,2),VLOOKUP(H8143,'Shoe size conversion table'!$J$6:$L$22,2))</f>
        <v>38</v>
      </c>
      <c r="J8143" s="13">
        <f>IF(G8143="Male",VLOOKUP(H8143,'Shoe size conversion table'!$B$6:$D$22,3),VLOOKUP(H8143,'Shoe size conversion table'!$J$6:$L$22,3))</f>
        <v>5.5</v>
      </c>
      <c r="K8143" s="11">
        <v>169</v>
      </c>
      <c r="L8143" s="12">
        <v>0</v>
      </c>
      <c r="M8143" s="7">
        <f t="shared" si="382"/>
        <v>2016</v>
      </c>
      <c r="N8143" s="7">
        <f t="shared" si="383"/>
        <v>1</v>
      </c>
      <c r="O8143" s="30">
        <f t="shared" si="384"/>
        <v>169</v>
      </c>
    </row>
    <row r="8144" spans="2:15" x14ac:dyDescent="0.2">
      <c r="B8144" s="13">
        <v>59680</v>
      </c>
      <c r="C8144" s="14">
        <v>42400.986111111277</v>
      </c>
      <c r="D8144" s="7" t="s">
        <v>7</v>
      </c>
      <c r="E8144" s="13">
        <v>2200</v>
      </c>
      <c r="F8144" s="7" t="s">
        <v>48</v>
      </c>
      <c r="G8144" s="7" t="s">
        <v>12</v>
      </c>
      <c r="H8144" s="13">
        <v>10.5</v>
      </c>
      <c r="I8144" s="13">
        <f>IF(G8144="Male",VLOOKUP(H8144,'Shoe size conversion table'!$B$6:$D$22,2),VLOOKUP(H8144,'Shoe size conversion table'!$J$6:$L$22,2))</f>
        <v>41</v>
      </c>
      <c r="J8144" s="13">
        <f>IF(G8144="Male",VLOOKUP(H8144,'Shoe size conversion table'!$B$6:$D$22,3),VLOOKUP(H8144,'Shoe size conversion table'!$J$6:$L$22,3))</f>
        <v>8.5</v>
      </c>
      <c r="K8144" s="11">
        <v>189</v>
      </c>
      <c r="L8144" s="12">
        <v>0</v>
      </c>
      <c r="M8144" s="7">
        <f t="shared" si="382"/>
        <v>2016</v>
      </c>
      <c r="N8144" s="7">
        <f t="shared" si="383"/>
        <v>1</v>
      </c>
      <c r="O8144" s="30">
        <f t="shared" si="384"/>
        <v>189</v>
      </c>
    </row>
    <row r="8145" spans="2:15" x14ac:dyDescent="0.2">
      <c r="B8145" s="13">
        <v>59681</v>
      </c>
      <c r="C8145" s="14">
        <v>42401.036111111112</v>
      </c>
      <c r="D8145" s="7" t="s">
        <v>7</v>
      </c>
      <c r="E8145" s="13">
        <v>2163</v>
      </c>
      <c r="F8145" s="7" t="s">
        <v>49</v>
      </c>
      <c r="G8145" s="7" t="s">
        <v>12</v>
      </c>
      <c r="H8145" s="13">
        <v>10</v>
      </c>
      <c r="I8145" s="13" t="str">
        <f>IF(G8145="Male",VLOOKUP(H8145,'Shoe size conversion table'!$B$6:$D$22,2),VLOOKUP(H8145,'Shoe size conversion table'!$J$6:$L$22,2))</f>
        <v>40-41</v>
      </c>
      <c r="J8145" s="13">
        <f>IF(G8145="Male",VLOOKUP(H8145,'Shoe size conversion table'!$B$6:$D$22,3),VLOOKUP(H8145,'Shoe size conversion table'!$J$6:$L$22,3))</f>
        <v>8</v>
      </c>
      <c r="K8145" s="11">
        <v>129</v>
      </c>
      <c r="L8145" s="12">
        <v>0</v>
      </c>
      <c r="M8145" s="7">
        <f t="shared" si="382"/>
        <v>2016</v>
      </c>
      <c r="N8145" s="7">
        <f t="shared" si="383"/>
        <v>2</v>
      </c>
      <c r="O8145" s="30">
        <f t="shared" si="384"/>
        <v>129</v>
      </c>
    </row>
    <row r="8146" spans="2:15" x14ac:dyDescent="0.2">
      <c r="B8146" s="13">
        <v>59682</v>
      </c>
      <c r="C8146" s="14">
        <v>42401.036111111112</v>
      </c>
      <c r="D8146" s="7" t="s">
        <v>9</v>
      </c>
      <c r="E8146" s="13">
        <v>2184</v>
      </c>
      <c r="F8146" s="7" t="s">
        <v>62</v>
      </c>
      <c r="G8146" s="7" t="s">
        <v>11</v>
      </c>
      <c r="H8146" s="13">
        <v>10.5</v>
      </c>
      <c r="I8146" s="13" t="str">
        <f>IF(G8146="Male",VLOOKUP(H8146,'Shoe size conversion table'!$B$6:$D$22,2),VLOOKUP(H8146,'Shoe size conversion table'!$J$6:$L$22,2))</f>
        <v>43-44</v>
      </c>
      <c r="J8146" s="13">
        <f>IF(G8146="Male",VLOOKUP(H8146,'Shoe size conversion table'!$B$6:$D$22,3),VLOOKUP(H8146,'Shoe size conversion table'!$J$6:$L$22,3))</f>
        <v>10</v>
      </c>
      <c r="K8146" s="11">
        <v>169</v>
      </c>
      <c r="L8146" s="12">
        <v>0</v>
      </c>
      <c r="M8146" s="7">
        <f t="shared" si="382"/>
        <v>2016</v>
      </c>
      <c r="N8146" s="7">
        <f t="shared" si="383"/>
        <v>2</v>
      </c>
      <c r="O8146" s="30">
        <f t="shared" si="384"/>
        <v>169</v>
      </c>
    </row>
    <row r="8147" spans="2:15" x14ac:dyDescent="0.2">
      <c r="B8147" s="13">
        <v>59683</v>
      </c>
      <c r="C8147" s="14">
        <v>42401.036111111112</v>
      </c>
      <c r="D8147" s="7" t="s">
        <v>10</v>
      </c>
      <c r="E8147" s="13">
        <v>2192</v>
      </c>
      <c r="F8147" s="7" t="s">
        <v>34</v>
      </c>
      <c r="G8147" s="7" t="s">
        <v>11</v>
      </c>
      <c r="H8147" s="13">
        <v>9.5</v>
      </c>
      <c r="I8147" s="13" t="str">
        <f>IF(G8147="Male",VLOOKUP(H8147,'Shoe size conversion table'!$B$6:$D$22,2),VLOOKUP(H8147,'Shoe size conversion table'!$J$6:$L$22,2))</f>
        <v>42-43</v>
      </c>
      <c r="J8147" s="13">
        <f>IF(G8147="Male",VLOOKUP(H8147,'Shoe size conversion table'!$B$6:$D$22,3),VLOOKUP(H8147,'Shoe size conversion table'!$J$6:$L$22,3))</f>
        <v>9</v>
      </c>
      <c r="K8147" s="11">
        <v>159</v>
      </c>
      <c r="L8147" s="12">
        <v>0</v>
      </c>
      <c r="M8147" s="7">
        <f t="shared" si="382"/>
        <v>2016</v>
      </c>
      <c r="N8147" s="7">
        <f t="shared" si="383"/>
        <v>2</v>
      </c>
      <c r="O8147" s="30">
        <f t="shared" si="384"/>
        <v>159</v>
      </c>
    </row>
    <row r="8148" spans="2:15" x14ac:dyDescent="0.2">
      <c r="B8148" s="13">
        <v>59684</v>
      </c>
      <c r="C8148" s="14">
        <v>42401.036111111294</v>
      </c>
      <c r="D8148" s="7" t="s">
        <v>7</v>
      </c>
      <c r="E8148" s="13">
        <v>2197</v>
      </c>
      <c r="F8148" s="7" t="s">
        <v>47</v>
      </c>
      <c r="G8148" s="7" t="s">
        <v>12</v>
      </c>
      <c r="H8148" s="13">
        <v>8</v>
      </c>
      <c r="I8148" s="13" t="str">
        <f>IF(G8148="Male",VLOOKUP(H8148,'Shoe size conversion table'!$B$6:$D$22,2),VLOOKUP(H8148,'Shoe size conversion table'!$J$6:$L$22,2))</f>
        <v>38-39</v>
      </c>
      <c r="J8148" s="13">
        <f>IF(G8148="Male",VLOOKUP(H8148,'Shoe size conversion table'!$B$6:$D$22,3),VLOOKUP(H8148,'Shoe size conversion table'!$J$6:$L$22,3))</f>
        <v>6</v>
      </c>
      <c r="K8148" s="11">
        <v>149</v>
      </c>
      <c r="L8148" s="12">
        <v>0</v>
      </c>
      <c r="M8148" s="7">
        <f t="shared" si="382"/>
        <v>2016</v>
      </c>
      <c r="N8148" s="7">
        <f t="shared" si="383"/>
        <v>2</v>
      </c>
      <c r="O8148" s="30">
        <f t="shared" si="384"/>
        <v>149</v>
      </c>
    </row>
    <row r="8149" spans="2:15" x14ac:dyDescent="0.2">
      <c r="B8149" s="13">
        <v>59684</v>
      </c>
      <c r="C8149" s="14">
        <v>42401.036111111294</v>
      </c>
      <c r="D8149" s="7" t="s">
        <v>7</v>
      </c>
      <c r="E8149" s="13">
        <v>2220</v>
      </c>
      <c r="F8149" s="7" t="s">
        <v>45</v>
      </c>
      <c r="G8149" s="7" t="s">
        <v>12</v>
      </c>
      <c r="H8149" s="13">
        <v>8</v>
      </c>
      <c r="I8149" s="13" t="str">
        <f>IF(G8149="Male",VLOOKUP(H8149,'Shoe size conversion table'!$B$6:$D$22,2),VLOOKUP(H8149,'Shoe size conversion table'!$J$6:$L$22,2))</f>
        <v>38-39</v>
      </c>
      <c r="J8149" s="13">
        <f>IF(G8149="Male",VLOOKUP(H8149,'Shoe size conversion table'!$B$6:$D$22,3),VLOOKUP(H8149,'Shoe size conversion table'!$J$6:$L$22,3))</f>
        <v>6</v>
      </c>
      <c r="K8149" s="11">
        <v>189</v>
      </c>
      <c r="L8149" s="12">
        <v>0</v>
      </c>
      <c r="M8149" s="7">
        <f t="shared" si="382"/>
        <v>2016</v>
      </c>
      <c r="N8149" s="7">
        <f t="shared" si="383"/>
        <v>2</v>
      </c>
      <c r="O8149" s="30">
        <f t="shared" si="384"/>
        <v>189</v>
      </c>
    </row>
    <row r="8150" spans="2:15" x14ac:dyDescent="0.2">
      <c r="B8150" s="13">
        <v>59685</v>
      </c>
      <c r="C8150" s="14">
        <v>42401.316111111271</v>
      </c>
      <c r="D8150" s="7" t="s">
        <v>7</v>
      </c>
      <c r="E8150" s="13">
        <v>2186</v>
      </c>
      <c r="F8150" s="7" t="s">
        <v>49</v>
      </c>
      <c r="G8150" s="7" t="s">
        <v>11</v>
      </c>
      <c r="H8150" s="13">
        <v>9.5</v>
      </c>
      <c r="I8150" s="13" t="str">
        <f>IF(G8150="Male",VLOOKUP(H8150,'Shoe size conversion table'!$B$6:$D$22,2),VLOOKUP(H8150,'Shoe size conversion table'!$J$6:$L$22,2))</f>
        <v>42-43</v>
      </c>
      <c r="J8150" s="13">
        <f>IF(G8150="Male",VLOOKUP(H8150,'Shoe size conversion table'!$B$6:$D$22,3),VLOOKUP(H8150,'Shoe size conversion table'!$J$6:$L$22,3))</f>
        <v>9</v>
      </c>
      <c r="K8150" s="11">
        <v>169</v>
      </c>
      <c r="L8150" s="12">
        <v>0</v>
      </c>
      <c r="M8150" s="7">
        <f t="shared" si="382"/>
        <v>2016</v>
      </c>
      <c r="N8150" s="7">
        <f t="shared" si="383"/>
        <v>2</v>
      </c>
      <c r="O8150" s="30">
        <f t="shared" si="384"/>
        <v>169</v>
      </c>
    </row>
    <row r="8151" spans="2:15" x14ac:dyDescent="0.2">
      <c r="B8151" s="13">
        <v>59686</v>
      </c>
      <c r="C8151" s="14">
        <v>42401.336111111115</v>
      </c>
      <c r="D8151" s="7" t="s">
        <v>10</v>
      </c>
      <c r="E8151" s="13">
        <v>2203</v>
      </c>
      <c r="F8151" s="7" t="s">
        <v>34</v>
      </c>
      <c r="G8151" s="7" t="s">
        <v>12</v>
      </c>
      <c r="H8151" s="13">
        <v>9.5</v>
      </c>
      <c r="I8151" s="13">
        <f>IF(G8151="Male",VLOOKUP(H8151,'Shoe size conversion table'!$B$6:$D$22,2),VLOOKUP(H8151,'Shoe size conversion table'!$J$6:$L$22,2))</f>
        <v>40</v>
      </c>
      <c r="J8151" s="13">
        <f>IF(G8151="Male",VLOOKUP(H8151,'Shoe size conversion table'!$B$6:$D$22,3),VLOOKUP(H8151,'Shoe size conversion table'!$J$6:$L$22,3))</f>
        <v>7.5</v>
      </c>
      <c r="K8151" s="11">
        <v>139</v>
      </c>
      <c r="L8151" s="12">
        <v>0.1</v>
      </c>
      <c r="M8151" s="7">
        <f t="shared" si="382"/>
        <v>2016</v>
      </c>
      <c r="N8151" s="7">
        <f t="shared" si="383"/>
        <v>2</v>
      </c>
      <c r="O8151" s="30">
        <f t="shared" si="384"/>
        <v>125.10000000000001</v>
      </c>
    </row>
    <row r="8152" spans="2:15" x14ac:dyDescent="0.2">
      <c r="B8152" s="13">
        <v>59687</v>
      </c>
      <c r="C8152" s="14">
        <v>42401.396111111113</v>
      </c>
      <c r="D8152" s="7" t="s">
        <v>8</v>
      </c>
      <c r="E8152" s="13">
        <v>2202</v>
      </c>
      <c r="F8152" s="7" t="s">
        <v>41</v>
      </c>
      <c r="G8152" s="7" t="s">
        <v>11</v>
      </c>
      <c r="H8152" s="13">
        <v>12</v>
      </c>
      <c r="I8152" s="13">
        <f>IF(G8152="Male",VLOOKUP(H8152,'Shoe size conversion table'!$B$6:$D$22,2),VLOOKUP(H8152,'Shoe size conversion table'!$J$6:$L$22,2))</f>
        <v>45</v>
      </c>
      <c r="J8152" s="13">
        <f>IF(G8152="Male",VLOOKUP(H8152,'Shoe size conversion table'!$B$6:$D$22,3),VLOOKUP(H8152,'Shoe size conversion table'!$J$6:$L$22,3))</f>
        <v>11.5</v>
      </c>
      <c r="K8152" s="11">
        <v>199</v>
      </c>
      <c r="L8152" s="12">
        <v>0.5</v>
      </c>
      <c r="M8152" s="7">
        <f t="shared" si="382"/>
        <v>2016</v>
      </c>
      <c r="N8152" s="7">
        <f t="shared" si="383"/>
        <v>2</v>
      </c>
      <c r="O8152" s="30">
        <f t="shared" si="384"/>
        <v>99.5</v>
      </c>
    </row>
    <row r="8153" spans="2:15" x14ac:dyDescent="0.2">
      <c r="B8153" s="13">
        <v>59688</v>
      </c>
      <c r="C8153" s="14">
        <v>42401.39611111112</v>
      </c>
      <c r="D8153" s="7" t="s">
        <v>7</v>
      </c>
      <c r="E8153" s="13">
        <v>2175</v>
      </c>
      <c r="F8153" s="7" t="s">
        <v>51</v>
      </c>
      <c r="G8153" s="7" t="s">
        <v>11</v>
      </c>
      <c r="H8153" s="13">
        <v>9.5</v>
      </c>
      <c r="I8153" s="13" t="str">
        <f>IF(G8153="Male",VLOOKUP(H8153,'Shoe size conversion table'!$B$6:$D$22,2),VLOOKUP(H8153,'Shoe size conversion table'!$J$6:$L$22,2))</f>
        <v>42-43</v>
      </c>
      <c r="J8153" s="13">
        <f>IF(G8153="Male",VLOOKUP(H8153,'Shoe size conversion table'!$B$6:$D$22,3),VLOOKUP(H8153,'Shoe size conversion table'!$J$6:$L$22,3))</f>
        <v>9</v>
      </c>
      <c r="K8153" s="11">
        <v>179</v>
      </c>
      <c r="L8153" s="12">
        <v>0</v>
      </c>
      <c r="M8153" s="7">
        <f t="shared" si="382"/>
        <v>2016</v>
      </c>
      <c r="N8153" s="7">
        <f t="shared" si="383"/>
        <v>2</v>
      </c>
      <c r="O8153" s="30">
        <f t="shared" si="384"/>
        <v>179</v>
      </c>
    </row>
    <row r="8154" spans="2:15" x14ac:dyDescent="0.2">
      <c r="B8154" s="13">
        <v>59689</v>
      </c>
      <c r="C8154" s="14">
        <v>42401.39611111112</v>
      </c>
      <c r="D8154" s="7" t="s">
        <v>10</v>
      </c>
      <c r="E8154" s="13">
        <v>2175</v>
      </c>
      <c r="F8154" s="7" t="s">
        <v>34</v>
      </c>
      <c r="G8154" s="7" t="s">
        <v>12</v>
      </c>
      <c r="H8154" s="13">
        <v>8.5</v>
      </c>
      <c r="I8154" s="13">
        <f>IF(G8154="Male",VLOOKUP(H8154,'Shoe size conversion table'!$B$6:$D$22,2),VLOOKUP(H8154,'Shoe size conversion table'!$J$6:$L$22,2))</f>
        <v>39</v>
      </c>
      <c r="J8154" s="13">
        <f>IF(G8154="Male",VLOOKUP(H8154,'Shoe size conversion table'!$B$6:$D$22,3),VLOOKUP(H8154,'Shoe size conversion table'!$J$6:$L$22,3))</f>
        <v>6.5</v>
      </c>
      <c r="K8154" s="11">
        <v>179</v>
      </c>
      <c r="L8154" s="12">
        <v>0.1</v>
      </c>
      <c r="M8154" s="7">
        <f t="shared" si="382"/>
        <v>2016</v>
      </c>
      <c r="N8154" s="7">
        <f t="shared" si="383"/>
        <v>2</v>
      </c>
      <c r="O8154" s="30">
        <f t="shared" si="384"/>
        <v>161.1</v>
      </c>
    </row>
    <row r="8155" spans="2:15" x14ac:dyDescent="0.2">
      <c r="B8155" s="13">
        <v>59690</v>
      </c>
      <c r="C8155" s="14">
        <v>42401.516111111268</v>
      </c>
      <c r="D8155" s="7" t="s">
        <v>10</v>
      </c>
      <c r="E8155" s="13">
        <v>2226</v>
      </c>
      <c r="F8155" s="7" t="s">
        <v>35</v>
      </c>
      <c r="G8155" s="7" t="s">
        <v>11</v>
      </c>
      <c r="H8155" s="13">
        <v>9.5</v>
      </c>
      <c r="I8155" s="13" t="str">
        <f>IF(G8155="Male",VLOOKUP(H8155,'Shoe size conversion table'!$B$6:$D$22,2),VLOOKUP(H8155,'Shoe size conversion table'!$J$6:$L$22,2))</f>
        <v>42-43</v>
      </c>
      <c r="J8155" s="13">
        <f>IF(G8155="Male",VLOOKUP(H8155,'Shoe size conversion table'!$B$6:$D$22,3),VLOOKUP(H8155,'Shoe size conversion table'!$J$6:$L$22,3))</f>
        <v>9</v>
      </c>
      <c r="K8155" s="11">
        <v>149</v>
      </c>
      <c r="L8155" s="12">
        <v>0</v>
      </c>
      <c r="M8155" s="7">
        <f t="shared" si="382"/>
        <v>2016</v>
      </c>
      <c r="N8155" s="7">
        <f t="shared" si="383"/>
        <v>2</v>
      </c>
      <c r="O8155" s="30">
        <f t="shared" si="384"/>
        <v>149</v>
      </c>
    </row>
    <row r="8156" spans="2:15" x14ac:dyDescent="0.2">
      <c r="B8156" s="13">
        <v>59691</v>
      </c>
      <c r="C8156" s="14">
        <v>42401.52611111111</v>
      </c>
      <c r="D8156" s="7" t="s">
        <v>7</v>
      </c>
      <c r="E8156" s="13">
        <v>2233</v>
      </c>
      <c r="F8156" s="7" t="s">
        <v>49</v>
      </c>
      <c r="G8156" s="7" t="s">
        <v>11</v>
      </c>
      <c r="H8156" s="13">
        <v>8.5</v>
      </c>
      <c r="I8156" s="13" t="str">
        <f>IF(G8156="Male",VLOOKUP(H8156,'Shoe size conversion table'!$B$6:$D$22,2),VLOOKUP(H8156,'Shoe size conversion table'!$J$6:$L$22,2))</f>
        <v>41-42</v>
      </c>
      <c r="J8156" s="13">
        <f>IF(G8156="Male",VLOOKUP(H8156,'Shoe size conversion table'!$B$6:$D$22,3),VLOOKUP(H8156,'Shoe size conversion table'!$J$6:$L$22,3))</f>
        <v>8</v>
      </c>
      <c r="K8156" s="11">
        <v>179</v>
      </c>
      <c r="L8156" s="12">
        <v>0</v>
      </c>
      <c r="M8156" s="7">
        <f t="shared" si="382"/>
        <v>2016</v>
      </c>
      <c r="N8156" s="7">
        <f t="shared" si="383"/>
        <v>2</v>
      </c>
      <c r="O8156" s="30">
        <f t="shared" si="384"/>
        <v>179</v>
      </c>
    </row>
    <row r="8157" spans="2:15" x14ac:dyDescent="0.2">
      <c r="B8157" s="13">
        <v>59691</v>
      </c>
      <c r="C8157" s="14">
        <v>42401.526111111118</v>
      </c>
      <c r="D8157" s="7" t="s">
        <v>7</v>
      </c>
      <c r="E8157" s="13">
        <v>2203</v>
      </c>
      <c r="F8157" s="7" t="s">
        <v>49</v>
      </c>
      <c r="G8157" s="7" t="s">
        <v>12</v>
      </c>
      <c r="H8157" s="13">
        <v>10.5</v>
      </c>
      <c r="I8157" s="13">
        <f>IF(G8157="Male",VLOOKUP(H8157,'Shoe size conversion table'!$B$6:$D$22,2),VLOOKUP(H8157,'Shoe size conversion table'!$J$6:$L$22,2))</f>
        <v>41</v>
      </c>
      <c r="J8157" s="13">
        <f>IF(G8157="Male",VLOOKUP(H8157,'Shoe size conversion table'!$B$6:$D$22,3),VLOOKUP(H8157,'Shoe size conversion table'!$J$6:$L$22,3))</f>
        <v>8.5</v>
      </c>
      <c r="K8157" s="11">
        <v>159</v>
      </c>
      <c r="L8157" s="12">
        <v>0</v>
      </c>
      <c r="M8157" s="7">
        <f t="shared" si="382"/>
        <v>2016</v>
      </c>
      <c r="N8157" s="7">
        <f t="shared" si="383"/>
        <v>2</v>
      </c>
      <c r="O8157" s="30">
        <f t="shared" si="384"/>
        <v>159</v>
      </c>
    </row>
    <row r="8158" spans="2:15" x14ac:dyDescent="0.2">
      <c r="B8158" s="13">
        <v>59692</v>
      </c>
      <c r="C8158" s="14">
        <v>42401.536111111294</v>
      </c>
      <c r="D8158" s="7" t="s">
        <v>8</v>
      </c>
      <c r="E8158" s="13">
        <v>2196</v>
      </c>
      <c r="F8158" s="7" t="s">
        <v>41</v>
      </c>
      <c r="G8158" s="7" t="s">
        <v>12</v>
      </c>
      <c r="H8158" s="13">
        <v>9</v>
      </c>
      <c r="I8158" s="13" t="str">
        <f>IF(G8158="Male",VLOOKUP(H8158,'Shoe size conversion table'!$B$6:$D$22,2),VLOOKUP(H8158,'Shoe size conversion table'!$J$6:$L$22,2))</f>
        <v>39-40</v>
      </c>
      <c r="J8158" s="13">
        <f>IF(G8158="Male",VLOOKUP(H8158,'Shoe size conversion table'!$B$6:$D$22,3),VLOOKUP(H8158,'Shoe size conversion table'!$J$6:$L$22,3))</f>
        <v>7</v>
      </c>
      <c r="K8158" s="11">
        <v>199</v>
      </c>
      <c r="L8158" s="12">
        <v>0</v>
      </c>
      <c r="M8158" s="7">
        <f t="shared" si="382"/>
        <v>2016</v>
      </c>
      <c r="N8158" s="7">
        <f t="shared" si="383"/>
        <v>2</v>
      </c>
      <c r="O8158" s="30">
        <f t="shared" si="384"/>
        <v>199</v>
      </c>
    </row>
    <row r="8159" spans="2:15" x14ac:dyDescent="0.2">
      <c r="B8159" s="13">
        <v>59693</v>
      </c>
      <c r="C8159" s="14">
        <v>42401.64611111112</v>
      </c>
      <c r="D8159" s="7" t="s">
        <v>7</v>
      </c>
      <c r="E8159" s="13">
        <v>2167</v>
      </c>
      <c r="F8159" s="7" t="s">
        <v>51</v>
      </c>
      <c r="G8159" s="7" t="s">
        <v>11</v>
      </c>
      <c r="H8159" s="13">
        <v>9</v>
      </c>
      <c r="I8159" s="13">
        <f>IF(G8159="Male",VLOOKUP(H8159,'Shoe size conversion table'!$B$6:$D$22,2),VLOOKUP(H8159,'Shoe size conversion table'!$J$6:$L$22,2))</f>
        <v>42</v>
      </c>
      <c r="J8159" s="13">
        <f>IF(G8159="Male",VLOOKUP(H8159,'Shoe size conversion table'!$B$6:$D$22,3),VLOOKUP(H8159,'Shoe size conversion table'!$J$6:$L$22,3))</f>
        <v>8.5</v>
      </c>
      <c r="K8159" s="11">
        <v>139</v>
      </c>
      <c r="L8159" s="12">
        <v>0.1</v>
      </c>
      <c r="M8159" s="7">
        <f t="shared" si="382"/>
        <v>2016</v>
      </c>
      <c r="N8159" s="7">
        <f t="shared" si="383"/>
        <v>2</v>
      </c>
      <c r="O8159" s="30">
        <f t="shared" si="384"/>
        <v>125.10000000000001</v>
      </c>
    </row>
    <row r="8160" spans="2:15" x14ac:dyDescent="0.2">
      <c r="B8160" s="13">
        <v>59694</v>
      </c>
      <c r="C8160" s="14">
        <v>42401.746111111293</v>
      </c>
      <c r="D8160" s="7" t="s">
        <v>10</v>
      </c>
      <c r="E8160" s="13">
        <v>2189</v>
      </c>
      <c r="F8160" s="7" t="s">
        <v>36</v>
      </c>
      <c r="G8160" s="7" t="s">
        <v>11</v>
      </c>
      <c r="H8160" s="13">
        <v>10</v>
      </c>
      <c r="I8160" s="13">
        <f>IF(G8160="Male",VLOOKUP(H8160,'Shoe size conversion table'!$B$6:$D$22,2),VLOOKUP(H8160,'Shoe size conversion table'!$J$6:$L$22,2))</f>
        <v>43</v>
      </c>
      <c r="J8160" s="13">
        <f>IF(G8160="Male",VLOOKUP(H8160,'Shoe size conversion table'!$B$6:$D$22,3),VLOOKUP(H8160,'Shoe size conversion table'!$J$6:$L$22,3))</f>
        <v>9.5</v>
      </c>
      <c r="K8160" s="11">
        <v>189</v>
      </c>
      <c r="L8160" s="12">
        <v>0</v>
      </c>
      <c r="M8160" s="7">
        <f t="shared" si="382"/>
        <v>2016</v>
      </c>
      <c r="N8160" s="7">
        <f t="shared" si="383"/>
        <v>2</v>
      </c>
      <c r="O8160" s="30">
        <f t="shared" si="384"/>
        <v>189</v>
      </c>
    </row>
    <row r="8161" spans="2:15" x14ac:dyDescent="0.2">
      <c r="B8161" s="13">
        <v>59695</v>
      </c>
      <c r="C8161" s="14">
        <v>42401.886111111118</v>
      </c>
      <c r="D8161" s="7" t="s">
        <v>8</v>
      </c>
      <c r="E8161" s="13">
        <v>2190</v>
      </c>
      <c r="F8161" s="7" t="s">
        <v>41</v>
      </c>
      <c r="G8161" s="7" t="s">
        <v>12</v>
      </c>
      <c r="H8161" s="13">
        <v>8.5</v>
      </c>
      <c r="I8161" s="13">
        <f>IF(G8161="Male",VLOOKUP(H8161,'Shoe size conversion table'!$B$6:$D$22,2),VLOOKUP(H8161,'Shoe size conversion table'!$J$6:$L$22,2))</f>
        <v>39</v>
      </c>
      <c r="J8161" s="13">
        <f>IF(G8161="Male",VLOOKUP(H8161,'Shoe size conversion table'!$B$6:$D$22,3),VLOOKUP(H8161,'Shoe size conversion table'!$J$6:$L$22,3))</f>
        <v>6.5</v>
      </c>
      <c r="K8161" s="11">
        <v>129</v>
      </c>
      <c r="L8161" s="12">
        <v>0.5</v>
      </c>
      <c r="M8161" s="7">
        <f t="shared" si="382"/>
        <v>2016</v>
      </c>
      <c r="N8161" s="7">
        <f t="shared" si="383"/>
        <v>2</v>
      </c>
      <c r="O8161" s="30">
        <f t="shared" si="384"/>
        <v>64.5</v>
      </c>
    </row>
    <row r="8162" spans="2:15" x14ac:dyDescent="0.2">
      <c r="B8162" s="13">
        <v>59696</v>
      </c>
      <c r="C8162" s="14">
        <v>42401.926111111112</v>
      </c>
      <c r="D8162" s="7" t="s">
        <v>8</v>
      </c>
      <c r="E8162" s="13">
        <v>2228</v>
      </c>
      <c r="F8162" s="7" t="s">
        <v>37</v>
      </c>
      <c r="G8162" s="7" t="s">
        <v>12</v>
      </c>
      <c r="H8162" s="13">
        <v>8</v>
      </c>
      <c r="I8162" s="13" t="str">
        <f>IF(G8162="Male",VLOOKUP(H8162,'Shoe size conversion table'!$B$6:$D$22,2),VLOOKUP(H8162,'Shoe size conversion table'!$J$6:$L$22,2))</f>
        <v>38-39</v>
      </c>
      <c r="J8162" s="13">
        <f>IF(G8162="Male",VLOOKUP(H8162,'Shoe size conversion table'!$B$6:$D$22,3),VLOOKUP(H8162,'Shoe size conversion table'!$J$6:$L$22,3))</f>
        <v>6</v>
      </c>
      <c r="K8162" s="11">
        <v>159</v>
      </c>
      <c r="L8162" s="12">
        <v>0</v>
      </c>
      <c r="M8162" s="7">
        <f t="shared" si="382"/>
        <v>2016</v>
      </c>
      <c r="N8162" s="7">
        <f t="shared" si="383"/>
        <v>2</v>
      </c>
      <c r="O8162" s="30">
        <f t="shared" si="384"/>
        <v>159</v>
      </c>
    </row>
    <row r="8163" spans="2:15" x14ac:dyDescent="0.2">
      <c r="B8163" s="13">
        <v>59697</v>
      </c>
      <c r="C8163" s="14">
        <v>42401.986111111277</v>
      </c>
      <c r="D8163" s="7" t="s">
        <v>7</v>
      </c>
      <c r="E8163" s="13">
        <v>2175</v>
      </c>
      <c r="F8163" s="7" t="s">
        <v>48</v>
      </c>
      <c r="G8163" s="7" t="s">
        <v>12</v>
      </c>
      <c r="H8163" s="13">
        <v>10.5</v>
      </c>
      <c r="I8163" s="13">
        <f>IF(G8163="Male",VLOOKUP(H8163,'Shoe size conversion table'!$B$6:$D$22,2),VLOOKUP(H8163,'Shoe size conversion table'!$J$6:$L$22,2))</f>
        <v>41</v>
      </c>
      <c r="J8163" s="13">
        <f>IF(G8163="Male",VLOOKUP(H8163,'Shoe size conversion table'!$B$6:$D$22,3),VLOOKUP(H8163,'Shoe size conversion table'!$J$6:$L$22,3))</f>
        <v>8.5</v>
      </c>
      <c r="K8163" s="11">
        <v>189</v>
      </c>
      <c r="L8163" s="12">
        <v>0</v>
      </c>
      <c r="M8163" s="7">
        <f t="shared" si="382"/>
        <v>2016</v>
      </c>
      <c r="N8163" s="7">
        <f t="shared" si="383"/>
        <v>2</v>
      </c>
      <c r="O8163" s="30">
        <f t="shared" si="384"/>
        <v>189</v>
      </c>
    </row>
    <row r="8164" spans="2:15" x14ac:dyDescent="0.2">
      <c r="B8164" s="13">
        <v>59698</v>
      </c>
      <c r="C8164" s="14">
        <v>42402.036111111112</v>
      </c>
      <c r="D8164" s="7" t="s">
        <v>7</v>
      </c>
      <c r="E8164" s="13">
        <v>2165</v>
      </c>
      <c r="F8164" s="7" t="s">
        <v>49</v>
      </c>
      <c r="G8164" s="7" t="s">
        <v>12</v>
      </c>
      <c r="H8164" s="13">
        <v>9</v>
      </c>
      <c r="I8164" s="13" t="str">
        <f>IF(G8164="Male",VLOOKUP(H8164,'Shoe size conversion table'!$B$6:$D$22,2),VLOOKUP(H8164,'Shoe size conversion table'!$J$6:$L$22,2))</f>
        <v>39-40</v>
      </c>
      <c r="J8164" s="13">
        <f>IF(G8164="Male",VLOOKUP(H8164,'Shoe size conversion table'!$B$6:$D$22,3),VLOOKUP(H8164,'Shoe size conversion table'!$J$6:$L$22,3))</f>
        <v>7</v>
      </c>
      <c r="K8164" s="11">
        <v>169</v>
      </c>
      <c r="L8164" s="12">
        <v>0.1</v>
      </c>
      <c r="M8164" s="7">
        <f t="shared" si="382"/>
        <v>2016</v>
      </c>
      <c r="N8164" s="7">
        <f t="shared" si="383"/>
        <v>2</v>
      </c>
      <c r="O8164" s="30">
        <f t="shared" si="384"/>
        <v>152.1</v>
      </c>
    </row>
    <row r="8165" spans="2:15" x14ac:dyDescent="0.2">
      <c r="B8165" s="13">
        <v>59698</v>
      </c>
      <c r="C8165" s="14">
        <v>42402.036111111112</v>
      </c>
      <c r="D8165" s="7" t="s">
        <v>7</v>
      </c>
      <c r="E8165" s="13">
        <v>2219</v>
      </c>
      <c r="F8165" s="7" t="s">
        <v>52</v>
      </c>
      <c r="G8165" s="7" t="s">
        <v>11</v>
      </c>
      <c r="H8165" s="13">
        <v>10</v>
      </c>
      <c r="I8165" s="13">
        <f>IF(G8165="Male",VLOOKUP(H8165,'Shoe size conversion table'!$B$6:$D$22,2),VLOOKUP(H8165,'Shoe size conversion table'!$J$6:$L$22,2))</f>
        <v>43</v>
      </c>
      <c r="J8165" s="13">
        <f>IF(G8165="Male",VLOOKUP(H8165,'Shoe size conversion table'!$B$6:$D$22,3),VLOOKUP(H8165,'Shoe size conversion table'!$J$6:$L$22,3))</f>
        <v>9.5</v>
      </c>
      <c r="K8165" s="11">
        <v>159</v>
      </c>
      <c r="L8165" s="12">
        <v>0.5</v>
      </c>
      <c r="M8165" s="7">
        <f t="shared" si="382"/>
        <v>2016</v>
      </c>
      <c r="N8165" s="7">
        <f t="shared" si="383"/>
        <v>2</v>
      </c>
      <c r="O8165" s="30">
        <f t="shared" si="384"/>
        <v>79.5</v>
      </c>
    </row>
    <row r="8166" spans="2:15" x14ac:dyDescent="0.2">
      <c r="B8166" s="13">
        <v>59699</v>
      </c>
      <c r="C8166" s="14">
        <v>42402.036111111112</v>
      </c>
      <c r="D8166" s="7" t="s">
        <v>10</v>
      </c>
      <c r="E8166" s="13">
        <v>2179</v>
      </c>
      <c r="F8166" s="7" t="s">
        <v>34</v>
      </c>
      <c r="G8166" s="7" t="s">
        <v>11</v>
      </c>
      <c r="H8166" s="13">
        <v>9.5</v>
      </c>
      <c r="I8166" s="13" t="str">
        <f>IF(G8166="Male",VLOOKUP(H8166,'Shoe size conversion table'!$B$6:$D$22,2),VLOOKUP(H8166,'Shoe size conversion table'!$J$6:$L$22,2))</f>
        <v>42-43</v>
      </c>
      <c r="J8166" s="13">
        <f>IF(G8166="Male",VLOOKUP(H8166,'Shoe size conversion table'!$B$6:$D$22,3),VLOOKUP(H8166,'Shoe size conversion table'!$J$6:$L$22,3))</f>
        <v>9</v>
      </c>
      <c r="K8166" s="11">
        <v>199</v>
      </c>
      <c r="L8166" s="12">
        <v>0</v>
      </c>
      <c r="M8166" s="7">
        <f t="shared" si="382"/>
        <v>2016</v>
      </c>
      <c r="N8166" s="7">
        <f t="shared" si="383"/>
        <v>2</v>
      </c>
      <c r="O8166" s="30">
        <f t="shared" si="384"/>
        <v>199</v>
      </c>
    </row>
    <row r="8167" spans="2:15" x14ac:dyDescent="0.2">
      <c r="B8167" s="13">
        <v>59700</v>
      </c>
      <c r="C8167" s="14">
        <v>42402.296111111114</v>
      </c>
      <c r="D8167" s="7" t="s">
        <v>10</v>
      </c>
      <c r="E8167" s="13">
        <v>2148</v>
      </c>
      <c r="F8167" s="7" t="s">
        <v>36</v>
      </c>
      <c r="G8167" s="7" t="s">
        <v>11</v>
      </c>
      <c r="H8167" s="13">
        <v>10</v>
      </c>
      <c r="I8167" s="13">
        <f>IF(G8167="Male",VLOOKUP(H8167,'Shoe size conversion table'!$B$6:$D$22,2),VLOOKUP(H8167,'Shoe size conversion table'!$J$6:$L$22,2))</f>
        <v>43</v>
      </c>
      <c r="J8167" s="13">
        <f>IF(G8167="Male",VLOOKUP(H8167,'Shoe size conversion table'!$B$6:$D$22,3),VLOOKUP(H8167,'Shoe size conversion table'!$J$6:$L$22,3))</f>
        <v>9.5</v>
      </c>
      <c r="K8167" s="11">
        <v>139</v>
      </c>
      <c r="L8167" s="12">
        <v>0</v>
      </c>
      <c r="M8167" s="7">
        <f t="shared" si="382"/>
        <v>2016</v>
      </c>
      <c r="N8167" s="7">
        <f t="shared" si="383"/>
        <v>2</v>
      </c>
      <c r="O8167" s="30">
        <f t="shared" si="384"/>
        <v>139</v>
      </c>
    </row>
    <row r="8168" spans="2:15" x14ac:dyDescent="0.2">
      <c r="B8168" s="13">
        <v>59701</v>
      </c>
      <c r="C8168" s="14">
        <v>42402.326111111273</v>
      </c>
      <c r="D8168" s="7" t="s">
        <v>8</v>
      </c>
      <c r="E8168" s="13">
        <v>2169</v>
      </c>
      <c r="F8168" s="7" t="s">
        <v>37</v>
      </c>
      <c r="G8168" s="7" t="s">
        <v>11</v>
      </c>
      <c r="H8168" s="13">
        <v>8.5</v>
      </c>
      <c r="I8168" s="13" t="str">
        <f>IF(G8168="Male",VLOOKUP(H8168,'Shoe size conversion table'!$B$6:$D$22,2),VLOOKUP(H8168,'Shoe size conversion table'!$J$6:$L$22,2))</f>
        <v>41-42</v>
      </c>
      <c r="J8168" s="13">
        <f>IF(G8168="Male",VLOOKUP(H8168,'Shoe size conversion table'!$B$6:$D$22,3),VLOOKUP(H8168,'Shoe size conversion table'!$J$6:$L$22,3))</f>
        <v>8</v>
      </c>
      <c r="K8168" s="11">
        <v>179</v>
      </c>
      <c r="L8168" s="12">
        <v>0.3</v>
      </c>
      <c r="M8168" s="7">
        <f t="shared" si="382"/>
        <v>2016</v>
      </c>
      <c r="N8168" s="7">
        <f t="shared" si="383"/>
        <v>2</v>
      </c>
      <c r="O8168" s="30">
        <f t="shared" si="384"/>
        <v>125.3</v>
      </c>
    </row>
    <row r="8169" spans="2:15" x14ac:dyDescent="0.2">
      <c r="B8169" s="13">
        <v>59702</v>
      </c>
      <c r="C8169" s="14">
        <v>42402.336111111268</v>
      </c>
      <c r="D8169" s="7" t="s">
        <v>7</v>
      </c>
      <c r="E8169" s="13">
        <v>2239</v>
      </c>
      <c r="F8169" s="7" t="s">
        <v>50</v>
      </c>
      <c r="G8169" s="7" t="s">
        <v>11</v>
      </c>
      <c r="H8169" s="13">
        <v>9</v>
      </c>
      <c r="I8169" s="13">
        <f>IF(G8169="Male",VLOOKUP(H8169,'Shoe size conversion table'!$B$6:$D$22,2),VLOOKUP(H8169,'Shoe size conversion table'!$J$6:$L$22,2))</f>
        <v>42</v>
      </c>
      <c r="J8169" s="13">
        <f>IF(G8169="Male",VLOOKUP(H8169,'Shoe size conversion table'!$B$6:$D$22,3),VLOOKUP(H8169,'Shoe size conversion table'!$J$6:$L$22,3))</f>
        <v>8.5</v>
      </c>
      <c r="K8169" s="11">
        <v>179</v>
      </c>
      <c r="L8169" s="12">
        <v>0</v>
      </c>
      <c r="M8169" s="7">
        <f t="shared" si="382"/>
        <v>2016</v>
      </c>
      <c r="N8169" s="7">
        <f t="shared" si="383"/>
        <v>2</v>
      </c>
      <c r="O8169" s="30">
        <f t="shared" si="384"/>
        <v>179</v>
      </c>
    </row>
    <row r="8170" spans="2:15" x14ac:dyDescent="0.2">
      <c r="B8170" s="13">
        <v>59703</v>
      </c>
      <c r="C8170" s="14">
        <v>42402.396111111113</v>
      </c>
      <c r="D8170" s="7" t="s">
        <v>8</v>
      </c>
      <c r="E8170" s="13">
        <v>2155</v>
      </c>
      <c r="F8170" s="7" t="s">
        <v>40</v>
      </c>
      <c r="G8170" s="7" t="s">
        <v>11</v>
      </c>
      <c r="H8170" s="13">
        <v>14</v>
      </c>
      <c r="I8170" s="13">
        <f>IF(G8170="Male",VLOOKUP(H8170,'Shoe size conversion table'!$B$6:$D$22,2),VLOOKUP(H8170,'Shoe size conversion table'!$J$6:$L$22,2))</f>
        <v>47</v>
      </c>
      <c r="J8170" s="13">
        <f>IF(G8170="Male",VLOOKUP(H8170,'Shoe size conversion table'!$B$6:$D$22,3),VLOOKUP(H8170,'Shoe size conversion table'!$J$6:$L$22,3))</f>
        <v>13.5</v>
      </c>
      <c r="K8170" s="11">
        <v>169</v>
      </c>
      <c r="L8170" s="12">
        <v>0</v>
      </c>
      <c r="M8170" s="7">
        <f t="shared" si="382"/>
        <v>2016</v>
      </c>
      <c r="N8170" s="7">
        <f t="shared" si="383"/>
        <v>2</v>
      </c>
      <c r="O8170" s="30">
        <f t="shared" si="384"/>
        <v>169</v>
      </c>
    </row>
    <row r="8171" spans="2:15" x14ac:dyDescent="0.2">
      <c r="B8171" s="13">
        <v>59704</v>
      </c>
      <c r="C8171" s="14">
        <v>42402.516111111268</v>
      </c>
      <c r="D8171" s="7" t="s">
        <v>7</v>
      </c>
      <c r="E8171" s="13">
        <v>2161</v>
      </c>
      <c r="F8171" s="7" t="s">
        <v>51</v>
      </c>
      <c r="G8171" s="7" t="s">
        <v>12</v>
      </c>
      <c r="H8171" s="13">
        <v>7.5</v>
      </c>
      <c r="I8171" s="13">
        <f>IF(G8171="Male",VLOOKUP(H8171,'Shoe size conversion table'!$B$6:$D$22,2),VLOOKUP(H8171,'Shoe size conversion table'!$J$6:$L$22,2))</f>
        <v>38</v>
      </c>
      <c r="J8171" s="13">
        <f>IF(G8171="Male",VLOOKUP(H8171,'Shoe size conversion table'!$B$6:$D$22,3),VLOOKUP(H8171,'Shoe size conversion table'!$J$6:$L$22,3))</f>
        <v>5.5</v>
      </c>
      <c r="K8171" s="11">
        <v>139</v>
      </c>
      <c r="L8171" s="12">
        <v>0</v>
      </c>
      <c r="M8171" s="7">
        <f t="shared" si="382"/>
        <v>2016</v>
      </c>
      <c r="N8171" s="7">
        <f t="shared" si="383"/>
        <v>2</v>
      </c>
      <c r="O8171" s="30">
        <f t="shared" si="384"/>
        <v>139</v>
      </c>
    </row>
    <row r="8172" spans="2:15" x14ac:dyDescent="0.2">
      <c r="B8172" s="13">
        <v>59705</v>
      </c>
      <c r="C8172" s="14">
        <v>42402.52611111111</v>
      </c>
      <c r="D8172" s="7" t="s">
        <v>10</v>
      </c>
      <c r="E8172" s="13">
        <v>2238</v>
      </c>
      <c r="F8172" s="7" t="s">
        <v>35</v>
      </c>
      <c r="G8172" s="7" t="s">
        <v>12</v>
      </c>
      <c r="H8172" s="13">
        <v>8.5</v>
      </c>
      <c r="I8172" s="13">
        <f>IF(G8172="Male",VLOOKUP(H8172,'Shoe size conversion table'!$B$6:$D$22,2),VLOOKUP(H8172,'Shoe size conversion table'!$J$6:$L$22,2))</f>
        <v>39</v>
      </c>
      <c r="J8172" s="13">
        <f>IF(G8172="Male",VLOOKUP(H8172,'Shoe size conversion table'!$B$6:$D$22,3),VLOOKUP(H8172,'Shoe size conversion table'!$J$6:$L$22,3))</f>
        <v>6.5</v>
      </c>
      <c r="K8172" s="11">
        <v>149</v>
      </c>
      <c r="L8172" s="12">
        <v>0</v>
      </c>
      <c r="M8172" s="7">
        <f t="shared" si="382"/>
        <v>2016</v>
      </c>
      <c r="N8172" s="7">
        <f t="shared" si="383"/>
        <v>2</v>
      </c>
      <c r="O8172" s="30">
        <f t="shared" si="384"/>
        <v>149</v>
      </c>
    </row>
    <row r="8173" spans="2:15" x14ac:dyDescent="0.2">
      <c r="B8173" s="13">
        <v>59706</v>
      </c>
      <c r="C8173" s="14">
        <v>42402.526111111118</v>
      </c>
      <c r="D8173" s="7" t="s">
        <v>7</v>
      </c>
      <c r="E8173" s="13">
        <v>2172</v>
      </c>
      <c r="F8173" s="7" t="s">
        <v>51</v>
      </c>
      <c r="G8173" s="7" t="s">
        <v>12</v>
      </c>
      <c r="H8173" s="13">
        <v>10.5</v>
      </c>
      <c r="I8173" s="13">
        <f>IF(G8173="Male",VLOOKUP(H8173,'Shoe size conversion table'!$B$6:$D$22,2),VLOOKUP(H8173,'Shoe size conversion table'!$J$6:$L$22,2))</f>
        <v>41</v>
      </c>
      <c r="J8173" s="13">
        <f>IF(G8173="Male",VLOOKUP(H8173,'Shoe size conversion table'!$B$6:$D$22,3),VLOOKUP(H8173,'Shoe size conversion table'!$J$6:$L$22,3))</f>
        <v>8.5</v>
      </c>
      <c r="K8173" s="11">
        <v>159</v>
      </c>
      <c r="L8173" s="12">
        <v>0</v>
      </c>
      <c r="M8173" s="7">
        <f t="shared" si="382"/>
        <v>2016</v>
      </c>
      <c r="N8173" s="7">
        <f t="shared" si="383"/>
        <v>2</v>
      </c>
      <c r="O8173" s="30">
        <f t="shared" si="384"/>
        <v>159</v>
      </c>
    </row>
    <row r="8174" spans="2:15" x14ac:dyDescent="0.2">
      <c r="B8174" s="13">
        <v>59707</v>
      </c>
      <c r="C8174" s="14">
        <v>42402.726111111115</v>
      </c>
      <c r="D8174" s="7" t="s">
        <v>8</v>
      </c>
      <c r="E8174" s="13">
        <v>2196</v>
      </c>
      <c r="F8174" s="7" t="s">
        <v>38</v>
      </c>
      <c r="G8174" s="7" t="s">
        <v>11</v>
      </c>
      <c r="H8174" s="13">
        <v>10.5</v>
      </c>
      <c r="I8174" s="13" t="str">
        <f>IF(G8174="Male",VLOOKUP(H8174,'Shoe size conversion table'!$B$6:$D$22,2),VLOOKUP(H8174,'Shoe size conversion table'!$J$6:$L$22,2))</f>
        <v>43-44</v>
      </c>
      <c r="J8174" s="13">
        <f>IF(G8174="Male",VLOOKUP(H8174,'Shoe size conversion table'!$B$6:$D$22,3),VLOOKUP(H8174,'Shoe size conversion table'!$J$6:$L$22,3))</f>
        <v>10</v>
      </c>
      <c r="K8174" s="11">
        <v>129</v>
      </c>
      <c r="L8174" s="12">
        <v>0</v>
      </c>
      <c r="M8174" s="7">
        <f t="shared" si="382"/>
        <v>2016</v>
      </c>
      <c r="N8174" s="7">
        <f t="shared" si="383"/>
        <v>2</v>
      </c>
      <c r="O8174" s="30">
        <f t="shared" si="384"/>
        <v>129</v>
      </c>
    </row>
    <row r="8175" spans="2:15" x14ac:dyDescent="0.2">
      <c r="B8175" s="13">
        <v>59708</v>
      </c>
      <c r="C8175" s="14">
        <v>42402.746111111293</v>
      </c>
      <c r="D8175" s="7" t="s">
        <v>10</v>
      </c>
      <c r="E8175" s="13">
        <v>2161</v>
      </c>
      <c r="F8175" s="7" t="s">
        <v>35</v>
      </c>
      <c r="G8175" s="7" t="s">
        <v>11</v>
      </c>
      <c r="H8175" s="13">
        <v>9.5</v>
      </c>
      <c r="I8175" s="13" t="str">
        <f>IF(G8175="Male",VLOOKUP(H8175,'Shoe size conversion table'!$B$6:$D$22,2),VLOOKUP(H8175,'Shoe size conversion table'!$J$6:$L$22,2))</f>
        <v>42-43</v>
      </c>
      <c r="J8175" s="13">
        <f>IF(G8175="Male",VLOOKUP(H8175,'Shoe size conversion table'!$B$6:$D$22,3),VLOOKUP(H8175,'Shoe size conversion table'!$J$6:$L$22,3))</f>
        <v>9</v>
      </c>
      <c r="K8175" s="11">
        <v>149</v>
      </c>
      <c r="L8175" s="12">
        <v>0.1</v>
      </c>
      <c r="M8175" s="7">
        <f t="shared" si="382"/>
        <v>2016</v>
      </c>
      <c r="N8175" s="7">
        <f t="shared" si="383"/>
        <v>2</v>
      </c>
      <c r="O8175" s="30">
        <f t="shared" si="384"/>
        <v>134.1</v>
      </c>
    </row>
    <row r="8176" spans="2:15" x14ac:dyDescent="0.2">
      <c r="B8176" s="13">
        <v>59708</v>
      </c>
      <c r="C8176" s="14">
        <v>42402.746111111293</v>
      </c>
      <c r="D8176" s="7" t="s">
        <v>10</v>
      </c>
      <c r="E8176" s="13">
        <v>2156</v>
      </c>
      <c r="F8176" s="7" t="s">
        <v>34</v>
      </c>
      <c r="G8176" s="7" t="s">
        <v>11</v>
      </c>
      <c r="H8176" s="13">
        <v>9.5</v>
      </c>
      <c r="I8176" s="13" t="str">
        <f>IF(G8176="Male",VLOOKUP(H8176,'Shoe size conversion table'!$B$6:$D$22,2),VLOOKUP(H8176,'Shoe size conversion table'!$J$6:$L$22,2))</f>
        <v>42-43</v>
      </c>
      <c r="J8176" s="13">
        <f>IF(G8176="Male",VLOOKUP(H8176,'Shoe size conversion table'!$B$6:$D$22,3),VLOOKUP(H8176,'Shoe size conversion table'!$J$6:$L$22,3))</f>
        <v>9</v>
      </c>
      <c r="K8176" s="11">
        <v>139</v>
      </c>
      <c r="L8176" s="12">
        <v>0.5</v>
      </c>
      <c r="M8176" s="7">
        <f t="shared" si="382"/>
        <v>2016</v>
      </c>
      <c r="N8176" s="7">
        <f t="shared" si="383"/>
        <v>2</v>
      </c>
      <c r="O8176" s="30">
        <f t="shared" si="384"/>
        <v>69.5</v>
      </c>
    </row>
    <row r="8177" spans="2:15" x14ac:dyDescent="0.2">
      <c r="B8177" s="13">
        <v>59709</v>
      </c>
      <c r="C8177" s="14">
        <v>42402.766111111123</v>
      </c>
      <c r="D8177" s="7" t="s">
        <v>8</v>
      </c>
      <c r="E8177" s="13">
        <v>2239</v>
      </c>
      <c r="F8177" s="7" t="s">
        <v>38</v>
      </c>
      <c r="G8177" s="7" t="s">
        <v>11</v>
      </c>
      <c r="H8177" s="13">
        <v>9</v>
      </c>
      <c r="I8177" s="13">
        <f>IF(G8177="Male",VLOOKUP(H8177,'Shoe size conversion table'!$B$6:$D$22,2),VLOOKUP(H8177,'Shoe size conversion table'!$J$6:$L$22,2))</f>
        <v>42</v>
      </c>
      <c r="J8177" s="13">
        <f>IF(G8177="Male",VLOOKUP(H8177,'Shoe size conversion table'!$B$6:$D$22,3),VLOOKUP(H8177,'Shoe size conversion table'!$J$6:$L$22,3))</f>
        <v>8.5</v>
      </c>
      <c r="K8177" s="11">
        <v>199</v>
      </c>
      <c r="L8177" s="12">
        <v>0.1</v>
      </c>
      <c r="M8177" s="7">
        <f t="shared" si="382"/>
        <v>2016</v>
      </c>
      <c r="N8177" s="7">
        <f t="shared" si="383"/>
        <v>2</v>
      </c>
      <c r="O8177" s="30">
        <f t="shared" si="384"/>
        <v>179.1</v>
      </c>
    </row>
    <row r="8178" spans="2:15" x14ac:dyDescent="0.2">
      <c r="B8178" s="13">
        <v>59710</v>
      </c>
      <c r="C8178" s="14">
        <v>42402.796111111122</v>
      </c>
      <c r="D8178" s="7" t="s">
        <v>7</v>
      </c>
      <c r="E8178" s="13">
        <v>2205</v>
      </c>
      <c r="F8178" s="7" t="s">
        <v>56</v>
      </c>
      <c r="G8178" s="7" t="s">
        <v>12</v>
      </c>
      <c r="H8178" s="13">
        <v>10</v>
      </c>
      <c r="I8178" s="13" t="str">
        <f>IF(G8178="Male",VLOOKUP(H8178,'Shoe size conversion table'!$B$6:$D$22,2),VLOOKUP(H8178,'Shoe size conversion table'!$J$6:$L$22,2))</f>
        <v>40-41</v>
      </c>
      <c r="J8178" s="13">
        <f>IF(G8178="Male",VLOOKUP(H8178,'Shoe size conversion table'!$B$6:$D$22,3),VLOOKUP(H8178,'Shoe size conversion table'!$J$6:$L$22,3))</f>
        <v>8</v>
      </c>
      <c r="K8178" s="11">
        <v>139</v>
      </c>
      <c r="L8178" s="12">
        <v>0.3</v>
      </c>
      <c r="M8178" s="7">
        <f t="shared" si="382"/>
        <v>2016</v>
      </c>
      <c r="N8178" s="7">
        <f t="shared" si="383"/>
        <v>2</v>
      </c>
      <c r="O8178" s="30">
        <f t="shared" si="384"/>
        <v>97.3</v>
      </c>
    </row>
    <row r="8179" spans="2:15" x14ac:dyDescent="0.2">
      <c r="B8179" s="13">
        <v>59711</v>
      </c>
      <c r="C8179" s="14">
        <v>42402.896111111295</v>
      </c>
      <c r="D8179" s="7" t="s">
        <v>7</v>
      </c>
      <c r="E8179" s="13">
        <v>2192</v>
      </c>
      <c r="F8179" s="7" t="s">
        <v>51</v>
      </c>
      <c r="G8179" s="7" t="s">
        <v>12</v>
      </c>
      <c r="H8179" s="13">
        <v>10</v>
      </c>
      <c r="I8179" s="13" t="str">
        <f>IF(G8179="Male",VLOOKUP(H8179,'Shoe size conversion table'!$B$6:$D$22,2),VLOOKUP(H8179,'Shoe size conversion table'!$J$6:$L$22,2))</f>
        <v>40-41</v>
      </c>
      <c r="J8179" s="13">
        <f>IF(G8179="Male",VLOOKUP(H8179,'Shoe size conversion table'!$B$6:$D$22,3),VLOOKUP(H8179,'Shoe size conversion table'!$J$6:$L$22,3))</f>
        <v>8</v>
      </c>
      <c r="K8179" s="11">
        <v>139</v>
      </c>
      <c r="L8179" s="12">
        <v>0</v>
      </c>
      <c r="M8179" s="7">
        <f t="shared" si="382"/>
        <v>2016</v>
      </c>
      <c r="N8179" s="7">
        <f t="shared" si="383"/>
        <v>2</v>
      </c>
      <c r="O8179" s="30">
        <f t="shared" si="384"/>
        <v>139</v>
      </c>
    </row>
    <row r="8180" spans="2:15" x14ac:dyDescent="0.2">
      <c r="B8180" s="13">
        <v>59712</v>
      </c>
      <c r="C8180" s="14">
        <v>42402.976111111122</v>
      </c>
      <c r="D8180" s="7" t="s">
        <v>10</v>
      </c>
      <c r="E8180" s="13">
        <v>2158</v>
      </c>
      <c r="F8180" s="7" t="s">
        <v>36</v>
      </c>
      <c r="G8180" s="7" t="s">
        <v>11</v>
      </c>
      <c r="H8180" s="13">
        <v>9.5</v>
      </c>
      <c r="I8180" s="13" t="str">
        <f>IF(G8180="Male",VLOOKUP(H8180,'Shoe size conversion table'!$B$6:$D$22,2),VLOOKUP(H8180,'Shoe size conversion table'!$J$6:$L$22,2))</f>
        <v>42-43</v>
      </c>
      <c r="J8180" s="13">
        <f>IF(G8180="Male",VLOOKUP(H8180,'Shoe size conversion table'!$B$6:$D$22,3),VLOOKUP(H8180,'Shoe size conversion table'!$J$6:$L$22,3))</f>
        <v>9</v>
      </c>
      <c r="K8180" s="11">
        <v>139</v>
      </c>
      <c r="L8180" s="12">
        <v>0.5</v>
      </c>
      <c r="M8180" s="7">
        <f t="shared" si="382"/>
        <v>2016</v>
      </c>
      <c r="N8180" s="7">
        <f t="shared" si="383"/>
        <v>2</v>
      </c>
      <c r="O8180" s="30">
        <f t="shared" si="384"/>
        <v>69.5</v>
      </c>
    </row>
    <row r="8181" spans="2:15" x14ac:dyDescent="0.2">
      <c r="B8181" s="13">
        <v>59713</v>
      </c>
      <c r="C8181" s="14">
        <v>42402.986111111117</v>
      </c>
      <c r="D8181" s="7" t="s">
        <v>7</v>
      </c>
      <c r="E8181" s="13">
        <v>2198</v>
      </c>
      <c r="F8181" s="7" t="s">
        <v>52</v>
      </c>
      <c r="G8181" s="7" t="s">
        <v>11</v>
      </c>
      <c r="H8181" s="13">
        <v>9.5</v>
      </c>
      <c r="I8181" s="13" t="str">
        <f>IF(G8181="Male",VLOOKUP(H8181,'Shoe size conversion table'!$B$6:$D$22,2),VLOOKUP(H8181,'Shoe size conversion table'!$J$6:$L$22,2))</f>
        <v>42-43</v>
      </c>
      <c r="J8181" s="13">
        <f>IF(G8181="Male",VLOOKUP(H8181,'Shoe size conversion table'!$B$6:$D$22,3),VLOOKUP(H8181,'Shoe size conversion table'!$J$6:$L$22,3))</f>
        <v>9</v>
      </c>
      <c r="K8181" s="11">
        <v>139</v>
      </c>
      <c r="L8181" s="12">
        <v>0.5</v>
      </c>
      <c r="M8181" s="7">
        <f t="shared" si="382"/>
        <v>2016</v>
      </c>
      <c r="N8181" s="7">
        <f t="shared" si="383"/>
        <v>2</v>
      </c>
      <c r="O8181" s="30">
        <f t="shared" si="384"/>
        <v>69.5</v>
      </c>
    </row>
    <row r="8182" spans="2:15" x14ac:dyDescent="0.2">
      <c r="B8182" s="13">
        <v>59714</v>
      </c>
      <c r="C8182" s="14">
        <v>42403.026111111125</v>
      </c>
      <c r="D8182" s="7" t="s">
        <v>10</v>
      </c>
      <c r="E8182" s="13">
        <v>2234</v>
      </c>
      <c r="F8182" s="7" t="s">
        <v>34</v>
      </c>
      <c r="G8182" s="7" t="s">
        <v>11</v>
      </c>
      <c r="H8182" s="13">
        <v>14</v>
      </c>
      <c r="I8182" s="13">
        <f>IF(G8182="Male",VLOOKUP(H8182,'Shoe size conversion table'!$B$6:$D$22,2),VLOOKUP(H8182,'Shoe size conversion table'!$J$6:$L$22,2))</f>
        <v>47</v>
      </c>
      <c r="J8182" s="13">
        <f>IF(G8182="Male",VLOOKUP(H8182,'Shoe size conversion table'!$B$6:$D$22,3),VLOOKUP(H8182,'Shoe size conversion table'!$J$6:$L$22,3))</f>
        <v>13.5</v>
      </c>
      <c r="K8182" s="11">
        <v>169</v>
      </c>
      <c r="L8182" s="12">
        <v>0</v>
      </c>
      <c r="M8182" s="7">
        <f t="shared" si="382"/>
        <v>2016</v>
      </c>
      <c r="N8182" s="7">
        <f t="shared" si="383"/>
        <v>2</v>
      </c>
      <c r="O8182" s="30">
        <f t="shared" si="384"/>
        <v>169</v>
      </c>
    </row>
    <row r="8183" spans="2:15" x14ac:dyDescent="0.2">
      <c r="B8183" s="13">
        <v>59715</v>
      </c>
      <c r="C8183" s="14">
        <v>42403.026111111292</v>
      </c>
      <c r="D8183" s="7" t="s">
        <v>7</v>
      </c>
      <c r="E8183" s="13">
        <v>2219</v>
      </c>
      <c r="F8183" s="7" t="s">
        <v>50</v>
      </c>
      <c r="G8183" s="7" t="s">
        <v>12</v>
      </c>
      <c r="H8183" s="13">
        <v>8</v>
      </c>
      <c r="I8183" s="13" t="str">
        <f>IF(G8183="Male",VLOOKUP(H8183,'Shoe size conversion table'!$B$6:$D$22,2),VLOOKUP(H8183,'Shoe size conversion table'!$J$6:$L$22,2))</f>
        <v>38-39</v>
      </c>
      <c r="J8183" s="13">
        <f>IF(G8183="Male",VLOOKUP(H8183,'Shoe size conversion table'!$B$6:$D$22,3),VLOOKUP(H8183,'Shoe size conversion table'!$J$6:$L$22,3))</f>
        <v>6</v>
      </c>
      <c r="K8183" s="11">
        <v>139</v>
      </c>
      <c r="L8183" s="12">
        <v>0.5</v>
      </c>
      <c r="M8183" s="7">
        <f t="shared" si="382"/>
        <v>2016</v>
      </c>
      <c r="N8183" s="7">
        <f t="shared" si="383"/>
        <v>2</v>
      </c>
      <c r="O8183" s="30">
        <f t="shared" si="384"/>
        <v>69.5</v>
      </c>
    </row>
    <row r="8184" spans="2:15" x14ac:dyDescent="0.2">
      <c r="B8184" s="13">
        <v>59716</v>
      </c>
      <c r="C8184" s="14">
        <v>42403.036111111112</v>
      </c>
      <c r="D8184" s="7" t="s">
        <v>7</v>
      </c>
      <c r="E8184" s="13">
        <v>2175</v>
      </c>
      <c r="F8184" s="7" t="s">
        <v>49</v>
      </c>
      <c r="G8184" s="7" t="s">
        <v>12</v>
      </c>
      <c r="H8184" s="13">
        <v>8</v>
      </c>
      <c r="I8184" s="13" t="str">
        <f>IF(G8184="Male",VLOOKUP(H8184,'Shoe size conversion table'!$B$6:$D$22,2),VLOOKUP(H8184,'Shoe size conversion table'!$J$6:$L$22,2))</f>
        <v>38-39</v>
      </c>
      <c r="J8184" s="13">
        <f>IF(G8184="Male",VLOOKUP(H8184,'Shoe size conversion table'!$B$6:$D$22,3),VLOOKUP(H8184,'Shoe size conversion table'!$J$6:$L$22,3))</f>
        <v>6</v>
      </c>
      <c r="K8184" s="11">
        <v>139</v>
      </c>
      <c r="L8184" s="12">
        <v>0.2</v>
      </c>
      <c r="M8184" s="7">
        <f t="shared" si="382"/>
        <v>2016</v>
      </c>
      <c r="N8184" s="7">
        <f t="shared" si="383"/>
        <v>2</v>
      </c>
      <c r="O8184" s="30">
        <f t="shared" si="384"/>
        <v>111.2</v>
      </c>
    </row>
    <row r="8185" spans="2:15" x14ac:dyDescent="0.2">
      <c r="B8185" s="13">
        <v>59716</v>
      </c>
      <c r="C8185" s="14">
        <v>42403.036111111112</v>
      </c>
      <c r="D8185" s="7" t="s">
        <v>7</v>
      </c>
      <c r="E8185" s="13">
        <v>2148</v>
      </c>
      <c r="F8185" s="7" t="s">
        <v>49</v>
      </c>
      <c r="G8185" s="7" t="s">
        <v>12</v>
      </c>
      <c r="H8185" s="13">
        <v>9</v>
      </c>
      <c r="I8185" s="13" t="str">
        <f>IF(G8185="Male",VLOOKUP(H8185,'Shoe size conversion table'!$B$6:$D$22,2),VLOOKUP(H8185,'Shoe size conversion table'!$J$6:$L$22,2))</f>
        <v>39-40</v>
      </c>
      <c r="J8185" s="13">
        <f>IF(G8185="Male",VLOOKUP(H8185,'Shoe size conversion table'!$B$6:$D$22,3),VLOOKUP(H8185,'Shoe size conversion table'!$J$6:$L$22,3))</f>
        <v>7</v>
      </c>
      <c r="K8185" s="11">
        <v>149</v>
      </c>
      <c r="L8185" s="12">
        <v>0</v>
      </c>
      <c r="M8185" s="7">
        <f t="shared" si="382"/>
        <v>2016</v>
      </c>
      <c r="N8185" s="7">
        <f t="shared" si="383"/>
        <v>2</v>
      </c>
      <c r="O8185" s="30">
        <f t="shared" si="384"/>
        <v>149</v>
      </c>
    </row>
    <row r="8186" spans="2:15" x14ac:dyDescent="0.2">
      <c r="B8186" s="13">
        <v>59716</v>
      </c>
      <c r="C8186" s="14">
        <v>42403.036111111112</v>
      </c>
      <c r="D8186" s="7" t="s">
        <v>7</v>
      </c>
      <c r="E8186" s="13">
        <v>2212</v>
      </c>
      <c r="F8186" s="7" t="s">
        <v>49</v>
      </c>
      <c r="G8186" s="7" t="s">
        <v>12</v>
      </c>
      <c r="H8186" s="13">
        <v>10</v>
      </c>
      <c r="I8186" s="13" t="str">
        <f>IF(G8186="Male",VLOOKUP(H8186,'Shoe size conversion table'!$B$6:$D$22,2),VLOOKUP(H8186,'Shoe size conversion table'!$J$6:$L$22,2))</f>
        <v>40-41</v>
      </c>
      <c r="J8186" s="13">
        <f>IF(G8186="Male",VLOOKUP(H8186,'Shoe size conversion table'!$B$6:$D$22,3),VLOOKUP(H8186,'Shoe size conversion table'!$J$6:$L$22,3))</f>
        <v>8</v>
      </c>
      <c r="K8186" s="11">
        <v>129</v>
      </c>
      <c r="L8186" s="12">
        <v>0</v>
      </c>
      <c r="M8186" s="7">
        <f t="shared" si="382"/>
        <v>2016</v>
      </c>
      <c r="N8186" s="7">
        <f t="shared" si="383"/>
        <v>2</v>
      </c>
      <c r="O8186" s="30">
        <f t="shared" si="384"/>
        <v>129</v>
      </c>
    </row>
    <row r="8187" spans="2:15" x14ac:dyDescent="0.2">
      <c r="B8187" s="13">
        <v>59717</v>
      </c>
      <c r="C8187" s="14">
        <v>42403.036111111294</v>
      </c>
      <c r="D8187" s="7" t="s">
        <v>10</v>
      </c>
      <c r="E8187" s="13">
        <v>2182</v>
      </c>
      <c r="F8187" s="7" t="s">
        <v>35</v>
      </c>
      <c r="G8187" s="7" t="s">
        <v>11</v>
      </c>
      <c r="H8187" s="13">
        <v>9</v>
      </c>
      <c r="I8187" s="13">
        <f>IF(G8187="Male",VLOOKUP(H8187,'Shoe size conversion table'!$B$6:$D$22,2),VLOOKUP(H8187,'Shoe size conversion table'!$J$6:$L$22,2))</f>
        <v>42</v>
      </c>
      <c r="J8187" s="13">
        <f>IF(G8187="Male",VLOOKUP(H8187,'Shoe size conversion table'!$B$6:$D$22,3),VLOOKUP(H8187,'Shoe size conversion table'!$J$6:$L$22,3))</f>
        <v>8.5</v>
      </c>
      <c r="K8187" s="11">
        <v>199</v>
      </c>
      <c r="L8187" s="12">
        <v>0.1</v>
      </c>
      <c r="M8187" s="7">
        <f t="shared" si="382"/>
        <v>2016</v>
      </c>
      <c r="N8187" s="7">
        <f t="shared" si="383"/>
        <v>2</v>
      </c>
      <c r="O8187" s="30">
        <f t="shared" si="384"/>
        <v>179.1</v>
      </c>
    </row>
    <row r="8188" spans="2:15" x14ac:dyDescent="0.2">
      <c r="B8188" s="13">
        <v>59718</v>
      </c>
      <c r="C8188" s="14">
        <v>42403.046111111122</v>
      </c>
      <c r="D8188" s="7" t="s">
        <v>7</v>
      </c>
      <c r="E8188" s="13">
        <v>2216</v>
      </c>
      <c r="F8188" s="7" t="s">
        <v>49</v>
      </c>
      <c r="G8188" s="7" t="s">
        <v>12</v>
      </c>
      <c r="H8188" s="13">
        <v>8.5</v>
      </c>
      <c r="I8188" s="13">
        <f>IF(G8188="Male",VLOOKUP(H8188,'Shoe size conversion table'!$B$6:$D$22,2),VLOOKUP(H8188,'Shoe size conversion table'!$J$6:$L$22,2))</f>
        <v>39</v>
      </c>
      <c r="J8188" s="13">
        <f>IF(G8188="Male",VLOOKUP(H8188,'Shoe size conversion table'!$B$6:$D$22,3),VLOOKUP(H8188,'Shoe size conversion table'!$J$6:$L$22,3))</f>
        <v>6.5</v>
      </c>
      <c r="K8188" s="11">
        <v>169</v>
      </c>
      <c r="L8188" s="12">
        <v>0.1</v>
      </c>
      <c r="M8188" s="7">
        <f t="shared" si="382"/>
        <v>2016</v>
      </c>
      <c r="N8188" s="7">
        <f t="shared" si="383"/>
        <v>2</v>
      </c>
      <c r="O8188" s="30">
        <f t="shared" si="384"/>
        <v>152.1</v>
      </c>
    </row>
    <row r="8189" spans="2:15" x14ac:dyDescent="0.2">
      <c r="B8189" s="13">
        <v>59718</v>
      </c>
      <c r="C8189" s="14">
        <v>42403.046111111122</v>
      </c>
      <c r="D8189" s="7" t="s">
        <v>7</v>
      </c>
      <c r="E8189" s="13">
        <v>2217</v>
      </c>
      <c r="F8189" s="7" t="s">
        <v>43</v>
      </c>
      <c r="G8189" s="7" t="s">
        <v>12</v>
      </c>
      <c r="H8189" s="13">
        <v>10</v>
      </c>
      <c r="I8189" s="13" t="str">
        <f>IF(G8189="Male",VLOOKUP(H8189,'Shoe size conversion table'!$B$6:$D$22,2),VLOOKUP(H8189,'Shoe size conversion table'!$J$6:$L$22,2))</f>
        <v>40-41</v>
      </c>
      <c r="J8189" s="13">
        <f>IF(G8189="Male",VLOOKUP(H8189,'Shoe size conversion table'!$B$6:$D$22,3),VLOOKUP(H8189,'Shoe size conversion table'!$J$6:$L$22,3))</f>
        <v>8</v>
      </c>
      <c r="K8189" s="11">
        <v>199</v>
      </c>
      <c r="L8189" s="12">
        <v>0</v>
      </c>
      <c r="M8189" s="7">
        <f t="shared" si="382"/>
        <v>2016</v>
      </c>
      <c r="N8189" s="7">
        <f t="shared" si="383"/>
        <v>2</v>
      </c>
      <c r="O8189" s="30">
        <f t="shared" si="384"/>
        <v>199</v>
      </c>
    </row>
    <row r="8190" spans="2:15" x14ac:dyDescent="0.2">
      <c r="B8190" s="13">
        <v>59719</v>
      </c>
      <c r="C8190" s="14">
        <v>42403.086111111115</v>
      </c>
      <c r="D8190" s="7" t="s">
        <v>8</v>
      </c>
      <c r="E8190" s="13">
        <v>2204</v>
      </c>
      <c r="F8190" s="7" t="s">
        <v>39</v>
      </c>
      <c r="G8190" s="7" t="s">
        <v>11</v>
      </c>
      <c r="H8190" s="13">
        <v>8</v>
      </c>
      <c r="I8190" s="13">
        <f>IF(G8190="Male",VLOOKUP(H8190,'Shoe size conversion table'!$B$6:$D$22,2),VLOOKUP(H8190,'Shoe size conversion table'!$J$6:$L$22,2))</f>
        <v>41</v>
      </c>
      <c r="J8190" s="13">
        <f>IF(G8190="Male",VLOOKUP(H8190,'Shoe size conversion table'!$B$6:$D$22,3),VLOOKUP(H8190,'Shoe size conversion table'!$J$6:$L$22,3))</f>
        <v>7.5</v>
      </c>
      <c r="K8190" s="11">
        <v>169</v>
      </c>
      <c r="L8190" s="12">
        <v>0.3</v>
      </c>
      <c r="M8190" s="7">
        <f t="shared" si="382"/>
        <v>2016</v>
      </c>
      <c r="N8190" s="7">
        <f t="shared" si="383"/>
        <v>2</v>
      </c>
      <c r="O8190" s="30">
        <f t="shared" si="384"/>
        <v>118.3</v>
      </c>
    </row>
    <row r="8191" spans="2:15" x14ac:dyDescent="0.2">
      <c r="B8191" s="13">
        <v>59719</v>
      </c>
      <c r="C8191" s="14">
        <v>42403.086111111115</v>
      </c>
      <c r="D8191" s="7" t="s">
        <v>8</v>
      </c>
      <c r="E8191" s="13">
        <v>2217</v>
      </c>
      <c r="F8191" s="7" t="s">
        <v>39</v>
      </c>
      <c r="G8191" s="7" t="s">
        <v>11</v>
      </c>
      <c r="H8191" s="13">
        <v>9.5</v>
      </c>
      <c r="I8191" s="13" t="str">
        <f>IF(G8191="Male",VLOOKUP(H8191,'Shoe size conversion table'!$B$6:$D$22,2),VLOOKUP(H8191,'Shoe size conversion table'!$J$6:$L$22,2))</f>
        <v>42-43</v>
      </c>
      <c r="J8191" s="13">
        <f>IF(G8191="Male",VLOOKUP(H8191,'Shoe size conversion table'!$B$6:$D$22,3),VLOOKUP(H8191,'Shoe size conversion table'!$J$6:$L$22,3))</f>
        <v>9</v>
      </c>
      <c r="K8191" s="11">
        <v>159</v>
      </c>
      <c r="L8191" s="12">
        <v>0.5</v>
      </c>
      <c r="M8191" s="7">
        <f t="shared" si="382"/>
        <v>2016</v>
      </c>
      <c r="N8191" s="7">
        <f t="shared" si="383"/>
        <v>2</v>
      </c>
      <c r="O8191" s="30">
        <f t="shared" si="384"/>
        <v>79.5</v>
      </c>
    </row>
    <row r="8192" spans="2:15" x14ac:dyDescent="0.2">
      <c r="B8192" s="13">
        <v>59719</v>
      </c>
      <c r="C8192" s="14">
        <v>42403.086111111115</v>
      </c>
      <c r="D8192" s="7" t="s">
        <v>8</v>
      </c>
      <c r="E8192" s="13">
        <v>2204</v>
      </c>
      <c r="F8192" s="7" t="s">
        <v>37</v>
      </c>
      <c r="G8192" s="7" t="s">
        <v>12</v>
      </c>
      <c r="H8192" s="13">
        <v>7.5</v>
      </c>
      <c r="I8192" s="13">
        <f>IF(G8192="Male",VLOOKUP(H8192,'Shoe size conversion table'!$B$6:$D$22,2),VLOOKUP(H8192,'Shoe size conversion table'!$J$6:$L$22,2))</f>
        <v>38</v>
      </c>
      <c r="J8192" s="13">
        <f>IF(G8192="Male",VLOOKUP(H8192,'Shoe size conversion table'!$B$6:$D$22,3),VLOOKUP(H8192,'Shoe size conversion table'!$J$6:$L$22,3))</f>
        <v>5.5</v>
      </c>
      <c r="K8192" s="11">
        <v>149</v>
      </c>
      <c r="L8192" s="12">
        <v>0</v>
      </c>
      <c r="M8192" s="7">
        <f t="shared" si="382"/>
        <v>2016</v>
      </c>
      <c r="N8192" s="7">
        <f t="shared" si="383"/>
        <v>2</v>
      </c>
      <c r="O8192" s="30">
        <f t="shared" si="384"/>
        <v>149</v>
      </c>
    </row>
    <row r="8193" spans="2:15" x14ac:dyDescent="0.2">
      <c r="B8193" s="13">
        <v>59720</v>
      </c>
      <c r="C8193" s="14">
        <v>42403.186111111274</v>
      </c>
      <c r="D8193" s="7" t="s">
        <v>8</v>
      </c>
      <c r="E8193" s="13">
        <v>2211</v>
      </c>
      <c r="F8193" s="7" t="s">
        <v>40</v>
      </c>
      <c r="G8193" s="7" t="s">
        <v>11</v>
      </c>
      <c r="H8193" s="13">
        <v>10</v>
      </c>
      <c r="I8193" s="13">
        <f>IF(G8193="Male",VLOOKUP(H8193,'Shoe size conversion table'!$B$6:$D$22,2),VLOOKUP(H8193,'Shoe size conversion table'!$J$6:$L$22,2))</f>
        <v>43</v>
      </c>
      <c r="J8193" s="13">
        <f>IF(G8193="Male",VLOOKUP(H8193,'Shoe size conversion table'!$B$6:$D$22,3),VLOOKUP(H8193,'Shoe size conversion table'!$J$6:$L$22,3))</f>
        <v>9.5</v>
      </c>
      <c r="K8193" s="11">
        <v>169</v>
      </c>
      <c r="L8193" s="12">
        <v>0.5</v>
      </c>
      <c r="M8193" s="7">
        <f t="shared" si="382"/>
        <v>2016</v>
      </c>
      <c r="N8193" s="7">
        <f t="shared" si="383"/>
        <v>2</v>
      </c>
      <c r="O8193" s="30">
        <f t="shared" si="384"/>
        <v>84.5</v>
      </c>
    </row>
    <row r="8194" spans="2:15" x14ac:dyDescent="0.2">
      <c r="B8194" s="13">
        <v>59721</v>
      </c>
      <c r="C8194" s="14">
        <v>42403.296111111114</v>
      </c>
      <c r="D8194" s="7" t="s">
        <v>10</v>
      </c>
      <c r="E8194" s="13">
        <v>2224</v>
      </c>
      <c r="F8194" s="7" t="s">
        <v>34</v>
      </c>
      <c r="G8194" s="7" t="s">
        <v>12</v>
      </c>
      <c r="H8194" s="13">
        <v>8</v>
      </c>
      <c r="I8194" s="13" t="str">
        <f>IF(G8194="Male",VLOOKUP(H8194,'Shoe size conversion table'!$B$6:$D$22,2),VLOOKUP(H8194,'Shoe size conversion table'!$J$6:$L$22,2))</f>
        <v>38-39</v>
      </c>
      <c r="J8194" s="13">
        <f>IF(G8194="Male",VLOOKUP(H8194,'Shoe size conversion table'!$B$6:$D$22,3),VLOOKUP(H8194,'Shoe size conversion table'!$J$6:$L$22,3))</f>
        <v>6</v>
      </c>
      <c r="K8194" s="11">
        <v>169</v>
      </c>
      <c r="L8194" s="12">
        <v>0.3</v>
      </c>
      <c r="M8194" s="7">
        <f t="shared" si="382"/>
        <v>2016</v>
      </c>
      <c r="N8194" s="7">
        <f t="shared" si="383"/>
        <v>2</v>
      </c>
      <c r="O8194" s="30">
        <f t="shared" si="384"/>
        <v>118.3</v>
      </c>
    </row>
    <row r="8195" spans="2:15" x14ac:dyDescent="0.2">
      <c r="B8195" s="13">
        <v>59722</v>
      </c>
      <c r="C8195" s="14">
        <v>42403.396111111113</v>
      </c>
      <c r="D8195" s="7" t="s">
        <v>8</v>
      </c>
      <c r="E8195" s="13">
        <v>2195</v>
      </c>
      <c r="F8195" s="7" t="s">
        <v>40</v>
      </c>
      <c r="G8195" s="7" t="s">
        <v>11</v>
      </c>
      <c r="H8195" s="13">
        <v>10</v>
      </c>
      <c r="I8195" s="13">
        <f>IF(G8195="Male",VLOOKUP(H8195,'Shoe size conversion table'!$B$6:$D$22,2),VLOOKUP(H8195,'Shoe size conversion table'!$J$6:$L$22,2))</f>
        <v>43</v>
      </c>
      <c r="J8195" s="13">
        <f>IF(G8195="Male",VLOOKUP(H8195,'Shoe size conversion table'!$B$6:$D$22,3),VLOOKUP(H8195,'Shoe size conversion table'!$J$6:$L$22,3))</f>
        <v>9.5</v>
      </c>
      <c r="K8195" s="11">
        <v>159</v>
      </c>
      <c r="L8195" s="12">
        <v>0.3</v>
      </c>
      <c r="M8195" s="7">
        <f t="shared" si="382"/>
        <v>2016</v>
      </c>
      <c r="N8195" s="7">
        <f t="shared" si="383"/>
        <v>2</v>
      </c>
      <c r="O8195" s="30">
        <f t="shared" si="384"/>
        <v>111.3</v>
      </c>
    </row>
    <row r="8196" spans="2:15" x14ac:dyDescent="0.2">
      <c r="B8196" s="13">
        <v>59723</v>
      </c>
      <c r="C8196" s="14">
        <v>42403.39611111112</v>
      </c>
      <c r="D8196" s="7" t="s">
        <v>7</v>
      </c>
      <c r="E8196" s="13">
        <v>2152</v>
      </c>
      <c r="F8196" s="7" t="s">
        <v>51</v>
      </c>
      <c r="G8196" s="7" t="s">
        <v>11</v>
      </c>
      <c r="H8196" s="13">
        <v>10.5</v>
      </c>
      <c r="I8196" s="13" t="str">
        <f>IF(G8196="Male",VLOOKUP(H8196,'Shoe size conversion table'!$B$6:$D$22,2),VLOOKUP(H8196,'Shoe size conversion table'!$J$6:$L$22,2))</f>
        <v>43-44</v>
      </c>
      <c r="J8196" s="13">
        <f>IF(G8196="Male",VLOOKUP(H8196,'Shoe size conversion table'!$B$6:$D$22,3),VLOOKUP(H8196,'Shoe size conversion table'!$J$6:$L$22,3))</f>
        <v>10</v>
      </c>
      <c r="K8196" s="11">
        <v>129</v>
      </c>
      <c r="L8196" s="12">
        <v>0</v>
      </c>
      <c r="M8196" s="7">
        <f t="shared" si="382"/>
        <v>2016</v>
      </c>
      <c r="N8196" s="7">
        <f t="shared" si="383"/>
        <v>2</v>
      </c>
      <c r="O8196" s="30">
        <f t="shared" si="384"/>
        <v>129</v>
      </c>
    </row>
    <row r="8197" spans="2:15" x14ac:dyDescent="0.2">
      <c r="B8197" s="13">
        <v>59724</v>
      </c>
      <c r="C8197" s="14">
        <v>42403.486111111124</v>
      </c>
      <c r="D8197" s="7" t="s">
        <v>8</v>
      </c>
      <c r="E8197" s="13">
        <v>2213</v>
      </c>
      <c r="F8197" s="7" t="s">
        <v>38</v>
      </c>
      <c r="G8197" s="7" t="s">
        <v>11</v>
      </c>
      <c r="H8197" s="13">
        <v>9</v>
      </c>
      <c r="I8197" s="13">
        <f>IF(G8197="Male",VLOOKUP(H8197,'Shoe size conversion table'!$B$6:$D$22,2),VLOOKUP(H8197,'Shoe size conversion table'!$J$6:$L$22,2))</f>
        <v>42</v>
      </c>
      <c r="J8197" s="13">
        <f>IF(G8197="Male",VLOOKUP(H8197,'Shoe size conversion table'!$B$6:$D$22,3),VLOOKUP(H8197,'Shoe size conversion table'!$J$6:$L$22,3))</f>
        <v>8.5</v>
      </c>
      <c r="K8197" s="11">
        <v>199</v>
      </c>
      <c r="L8197" s="12">
        <v>0.5</v>
      </c>
      <c r="M8197" s="7">
        <f t="shared" ref="M8197:M8260" si="385">YEAR(C8197)</f>
        <v>2016</v>
      </c>
      <c r="N8197" s="7">
        <f t="shared" si="383"/>
        <v>2</v>
      </c>
      <c r="O8197" s="30">
        <f t="shared" si="384"/>
        <v>99.5</v>
      </c>
    </row>
    <row r="8198" spans="2:15" x14ac:dyDescent="0.2">
      <c r="B8198" s="13">
        <v>59725</v>
      </c>
      <c r="C8198" s="14">
        <v>42403.516111111268</v>
      </c>
      <c r="D8198" s="7" t="s">
        <v>10</v>
      </c>
      <c r="E8198" s="13">
        <v>2172</v>
      </c>
      <c r="F8198" s="7" t="s">
        <v>36</v>
      </c>
      <c r="G8198" s="7" t="s">
        <v>11</v>
      </c>
      <c r="H8198" s="13">
        <v>9.5</v>
      </c>
      <c r="I8198" s="13" t="str">
        <f>IF(G8198="Male",VLOOKUP(H8198,'Shoe size conversion table'!$B$6:$D$22,2),VLOOKUP(H8198,'Shoe size conversion table'!$J$6:$L$22,2))</f>
        <v>42-43</v>
      </c>
      <c r="J8198" s="13">
        <f>IF(G8198="Male",VLOOKUP(H8198,'Shoe size conversion table'!$B$6:$D$22,3),VLOOKUP(H8198,'Shoe size conversion table'!$J$6:$L$22,3))</f>
        <v>9</v>
      </c>
      <c r="K8198" s="11">
        <v>149</v>
      </c>
      <c r="L8198" s="12">
        <v>0.3</v>
      </c>
      <c r="M8198" s="7">
        <f t="shared" si="385"/>
        <v>2016</v>
      </c>
      <c r="N8198" s="7">
        <f t="shared" ref="N8198:N8261" si="386">MONTH(C8198:C23165)</f>
        <v>2</v>
      </c>
      <c r="O8198" s="30">
        <f t="shared" ref="O8198:O8261" si="387">K8198*(1-L8198)</f>
        <v>104.3</v>
      </c>
    </row>
    <row r="8199" spans="2:15" x14ac:dyDescent="0.2">
      <c r="B8199" s="13">
        <v>59726</v>
      </c>
      <c r="C8199" s="14">
        <v>42403.526111111292</v>
      </c>
      <c r="D8199" s="7" t="s">
        <v>7</v>
      </c>
      <c r="E8199" s="13">
        <v>2172</v>
      </c>
      <c r="F8199" s="7" t="s">
        <v>46</v>
      </c>
      <c r="G8199" s="7" t="s">
        <v>12</v>
      </c>
      <c r="H8199" s="13">
        <v>8</v>
      </c>
      <c r="I8199" s="13" t="str">
        <f>IF(G8199="Male",VLOOKUP(H8199,'Shoe size conversion table'!$B$6:$D$22,2),VLOOKUP(H8199,'Shoe size conversion table'!$J$6:$L$22,2))</f>
        <v>38-39</v>
      </c>
      <c r="J8199" s="13">
        <f>IF(G8199="Male",VLOOKUP(H8199,'Shoe size conversion table'!$B$6:$D$22,3),VLOOKUP(H8199,'Shoe size conversion table'!$J$6:$L$22,3))</f>
        <v>6</v>
      </c>
      <c r="K8199" s="11">
        <v>169</v>
      </c>
      <c r="L8199" s="12">
        <v>0.2</v>
      </c>
      <c r="M8199" s="7">
        <f t="shared" si="385"/>
        <v>2016</v>
      </c>
      <c r="N8199" s="7">
        <f t="shared" si="386"/>
        <v>2</v>
      </c>
      <c r="O8199" s="30">
        <f t="shared" si="387"/>
        <v>135.20000000000002</v>
      </c>
    </row>
    <row r="8200" spans="2:15" x14ac:dyDescent="0.2">
      <c r="B8200" s="13">
        <v>59727</v>
      </c>
      <c r="C8200" s="14">
        <v>42403.606111111294</v>
      </c>
      <c r="D8200" s="7" t="s">
        <v>8</v>
      </c>
      <c r="E8200" s="13">
        <v>2152</v>
      </c>
      <c r="F8200" s="7" t="s">
        <v>40</v>
      </c>
      <c r="G8200" s="7" t="s">
        <v>12</v>
      </c>
      <c r="H8200" s="13">
        <v>9</v>
      </c>
      <c r="I8200" s="13" t="str">
        <f>IF(G8200="Male",VLOOKUP(H8200,'Shoe size conversion table'!$B$6:$D$22,2),VLOOKUP(H8200,'Shoe size conversion table'!$J$6:$L$22,2))</f>
        <v>39-40</v>
      </c>
      <c r="J8200" s="13">
        <f>IF(G8200="Male",VLOOKUP(H8200,'Shoe size conversion table'!$B$6:$D$22,3),VLOOKUP(H8200,'Shoe size conversion table'!$J$6:$L$22,3))</f>
        <v>7</v>
      </c>
      <c r="K8200" s="11">
        <v>179</v>
      </c>
      <c r="L8200" s="12">
        <v>0.2</v>
      </c>
      <c r="M8200" s="7">
        <f t="shared" si="385"/>
        <v>2016</v>
      </c>
      <c r="N8200" s="7">
        <f t="shared" si="386"/>
        <v>2</v>
      </c>
      <c r="O8200" s="30">
        <f t="shared" si="387"/>
        <v>143.20000000000002</v>
      </c>
    </row>
    <row r="8201" spans="2:15" x14ac:dyDescent="0.2">
      <c r="B8201" s="13">
        <v>59728</v>
      </c>
      <c r="C8201" s="14">
        <v>42403.606111111294</v>
      </c>
      <c r="D8201" s="7" t="s">
        <v>7</v>
      </c>
      <c r="E8201" s="13">
        <v>2165</v>
      </c>
      <c r="F8201" s="7" t="s">
        <v>50</v>
      </c>
      <c r="G8201" s="7" t="s">
        <v>11</v>
      </c>
      <c r="H8201" s="13">
        <v>9.5</v>
      </c>
      <c r="I8201" s="13" t="str">
        <f>IF(G8201="Male",VLOOKUP(H8201,'Shoe size conversion table'!$B$6:$D$22,2),VLOOKUP(H8201,'Shoe size conversion table'!$J$6:$L$22,2))</f>
        <v>42-43</v>
      </c>
      <c r="J8201" s="13">
        <f>IF(G8201="Male",VLOOKUP(H8201,'Shoe size conversion table'!$B$6:$D$22,3),VLOOKUP(H8201,'Shoe size conversion table'!$J$6:$L$22,3))</f>
        <v>9</v>
      </c>
      <c r="K8201" s="11">
        <v>179</v>
      </c>
      <c r="L8201" s="12">
        <v>0.3</v>
      </c>
      <c r="M8201" s="7">
        <f t="shared" si="385"/>
        <v>2016</v>
      </c>
      <c r="N8201" s="7">
        <f t="shared" si="386"/>
        <v>2</v>
      </c>
      <c r="O8201" s="30">
        <f t="shared" si="387"/>
        <v>125.3</v>
      </c>
    </row>
    <row r="8202" spans="2:15" x14ac:dyDescent="0.2">
      <c r="B8202" s="13">
        <v>59729</v>
      </c>
      <c r="C8202" s="14">
        <v>42403.686111111267</v>
      </c>
      <c r="D8202" s="7" t="s">
        <v>7</v>
      </c>
      <c r="E8202" s="13">
        <v>2198</v>
      </c>
      <c r="F8202" s="7" t="s">
        <v>48</v>
      </c>
      <c r="G8202" s="7" t="s">
        <v>11</v>
      </c>
      <c r="H8202" s="13">
        <v>11</v>
      </c>
      <c r="I8202" s="13">
        <f>IF(G8202="Male",VLOOKUP(H8202,'Shoe size conversion table'!$B$6:$D$22,2),VLOOKUP(H8202,'Shoe size conversion table'!$J$6:$L$22,2))</f>
        <v>44</v>
      </c>
      <c r="J8202" s="13">
        <f>IF(G8202="Male",VLOOKUP(H8202,'Shoe size conversion table'!$B$6:$D$22,3),VLOOKUP(H8202,'Shoe size conversion table'!$J$6:$L$22,3))</f>
        <v>10.5</v>
      </c>
      <c r="K8202" s="11">
        <v>139</v>
      </c>
      <c r="L8202" s="12">
        <v>0</v>
      </c>
      <c r="M8202" s="7">
        <f t="shared" si="385"/>
        <v>2016</v>
      </c>
      <c r="N8202" s="7">
        <f t="shared" si="386"/>
        <v>2</v>
      </c>
      <c r="O8202" s="30">
        <f t="shared" si="387"/>
        <v>139</v>
      </c>
    </row>
    <row r="8203" spans="2:15" x14ac:dyDescent="0.2">
      <c r="B8203" s="13">
        <v>59730</v>
      </c>
      <c r="C8203" s="14">
        <v>42403.726111111115</v>
      </c>
      <c r="D8203" s="7" t="s">
        <v>8</v>
      </c>
      <c r="E8203" s="13">
        <v>2202</v>
      </c>
      <c r="F8203" s="7" t="s">
        <v>41</v>
      </c>
      <c r="G8203" s="7" t="s">
        <v>11</v>
      </c>
      <c r="H8203" s="13">
        <v>12</v>
      </c>
      <c r="I8203" s="13">
        <f>IF(G8203="Male",VLOOKUP(H8203,'Shoe size conversion table'!$B$6:$D$22,2),VLOOKUP(H8203,'Shoe size conversion table'!$J$6:$L$22,2))</f>
        <v>45</v>
      </c>
      <c r="J8203" s="13">
        <f>IF(G8203="Male",VLOOKUP(H8203,'Shoe size conversion table'!$B$6:$D$22,3),VLOOKUP(H8203,'Shoe size conversion table'!$J$6:$L$22,3))</f>
        <v>11.5</v>
      </c>
      <c r="K8203" s="11">
        <v>199</v>
      </c>
      <c r="L8203" s="12">
        <v>0.5</v>
      </c>
      <c r="M8203" s="7">
        <f t="shared" si="385"/>
        <v>2016</v>
      </c>
      <c r="N8203" s="7">
        <f t="shared" si="386"/>
        <v>2</v>
      </c>
      <c r="O8203" s="30">
        <f t="shared" si="387"/>
        <v>99.5</v>
      </c>
    </row>
    <row r="8204" spans="2:15" x14ac:dyDescent="0.2">
      <c r="B8204" s="13">
        <v>59731</v>
      </c>
      <c r="C8204" s="14">
        <v>42403.766111111116</v>
      </c>
      <c r="D8204" s="7" t="s">
        <v>7</v>
      </c>
      <c r="E8204" s="13">
        <v>2207</v>
      </c>
      <c r="F8204" s="7" t="s">
        <v>55</v>
      </c>
      <c r="G8204" s="7" t="s">
        <v>11</v>
      </c>
      <c r="H8204" s="13">
        <v>10</v>
      </c>
      <c r="I8204" s="13">
        <f>IF(G8204="Male",VLOOKUP(H8204,'Shoe size conversion table'!$B$6:$D$22,2),VLOOKUP(H8204,'Shoe size conversion table'!$J$6:$L$22,2))</f>
        <v>43</v>
      </c>
      <c r="J8204" s="13">
        <f>IF(G8204="Male",VLOOKUP(H8204,'Shoe size conversion table'!$B$6:$D$22,3),VLOOKUP(H8204,'Shoe size conversion table'!$J$6:$L$22,3))</f>
        <v>9.5</v>
      </c>
      <c r="K8204" s="11">
        <v>149</v>
      </c>
      <c r="L8204" s="12">
        <v>0.5</v>
      </c>
      <c r="M8204" s="7">
        <f t="shared" si="385"/>
        <v>2016</v>
      </c>
      <c r="N8204" s="7">
        <f t="shared" si="386"/>
        <v>2</v>
      </c>
      <c r="O8204" s="30">
        <f t="shared" si="387"/>
        <v>74.5</v>
      </c>
    </row>
    <row r="8205" spans="2:15" x14ac:dyDescent="0.2">
      <c r="B8205" s="13">
        <v>59731</v>
      </c>
      <c r="C8205" s="14">
        <v>42403.766111111116</v>
      </c>
      <c r="D8205" s="7" t="s">
        <v>7</v>
      </c>
      <c r="E8205" s="13">
        <v>2192</v>
      </c>
      <c r="F8205" s="7" t="s">
        <v>56</v>
      </c>
      <c r="G8205" s="7" t="s">
        <v>12</v>
      </c>
      <c r="H8205" s="13">
        <v>11</v>
      </c>
      <c r="I8205" s="13" t="str">
        <f>IF(G8205="Male",VLOOKUP(H8205,'Shoe size conversion table'!$B$6:$D$22,2),VLOOKUP(H8205,'Shoe size conversion table'!$J$6:$L$22,2))</f>
        <v>41-42</v>
      </c>
      <c r="J8205" s="13">
        <f>IF(G8205="Male",VLOOKUP(H8205,'Shoe size conversion table'!$B$6:$D$22,3),VLOOKUP(H8205,'Shoe size conversion table'!$J$6:$L$22,3))</f>
        <v>9</v>
      </c>
      <c r="K8205" s="11">
        <v>139</v>
      </c>
      <c r="L8205" s="12">
        <v>0.3</v>
      </c>
      <c r="M8205" s="7">
        <f t="shared" si="385"/>
        <v>2016</v>
      </c>
      <c r="N8205" s="7">
        <f t="shared" si="386"/>
        <v>2</v>
      </c>
      <c r="O8205" s="30">
        <f t="shared" si="387"/>
        <v>97.3</v>
      </c>
    </row>
    <row r="8206" spans="2:15" x14ac:dyDescent="0.2">
      <c r="B8206" s="13">
        <v>59732</v>
      </c>
      <c r="C8206" s="14">
        <v>42403.896111111295</v>
      </c>
      <c r="D8206" s="7" t="s">
        <v>7</v>
      </c>
      <c r="E8206" s="13">
        <v>2165</v>
      </c>
      <c r="F8206" s="7" t="s">
        <v>49</v>
      </c>
      <c r="G8206" s="7" t="s">
        <v>11</v>
      </c>
      <c r="H8206" s="13">
        <v>10</v>
      </c>
      <c r="I8206" s="13">
        <f>IF(G8206="Male",VLOOKUP(H8206,'Shoe size conversion table'!$B$6:$D$22,2),VLOOKUP(H8206,'Shoe size conversion table'!$J$6:$L$22,2))</f>
        <v>43</v>
      </c>
      <c r="J8206" s="13">
        <f>IF(G8206="Male",VLOOKUP(H8206,'Shoe size conversion table'!$B$6:$D$22,3),VLOOKUP(H8206,'Shoe size conversion table'!$J$6:$L$22,3))</f>
        <v>9.5</v>
      </c>
      <c r="K8206" s="11">
        <v>149</v>
      </c>
      <c r="L8206" s="12">
        <v>0</v>
      </c>
      <c r="M8206" s="7">
        <f t="shared" si="385"/>
        <v>2016</v>
      </c>
      <c r="N8206" s="7">
        <f t="shared" si="386"/>
        <v>2</v>
      </c>
      <c r="O8206" s="30">
        <f t="shared" si="387"/>
        <v>149</v>
      </c>
    </row>
    <row r="8207" spans="2:15" x14ac:dyDescent="0.2">
      <c r="B8207" s="13">
        <v>59732</v>
      </c>
      <c r="C8207" s="14">
        <v>42403.896111111295</v>
      </c>
      <c r="D8207" s="7" t="s">
        <v>7</v>
      </c>
      <c r="E8207" s="13">
        <v>2181</v>
      </c>
      <c r="F8207" s="7" t="s">
        <v>51</v>
      </c>
      <c r="G8207" s="7" t="s">
        <v>12</v>
      </c>
      <c r="H8207" s="13">
        <v>11.5</v>
      </c>
      <c r="I8207" s="13">
        <f>IF(G8207="Male",VLOOKUP(H8207,'Shoe size conversion table'!$B$6:$D$22,2),VLOOKUP(H8207,'Shoe size conversion table'!$J$6:$L$22,2))</f>
        <v>42</v>
      </c>
      <c r="J8207" s="13">
        <f>IF(G8207="Male",VLOOKUP(H8207,'Shoe size conversion table'!$B$6:$D$22,3),VLOOKUP(H8207,'Shoe size conversion table'!$J$6:$L$22,3))</f>
        <v>9.5</v>
      </c>
      <c r="K8207" s="11">
        <v>189</v>
      </c>
      <c r="L8207" s="12">
        <v>0</v>
      </c>
      <c r="M8207" s="7">
        <f t="shared" si="385"/>
        <v>2016</v>
      </c>
      <c r="N8207" s="7">
        <f t="shared" si="386"/>
        <v>2</v>
      </c>
      <c r="O8207" s="30">
        <f t="shared" si="387"/>
        <v>189</v>
      </c>
    </row>
    <row r="8208" spans="2:15" x14ac:dyDescent="0.2">
      <c r="B8208" s="13">
        <v>59733</v>
      </c>
      <c r="C8208" s="14">
        <v>42403.986111111117</v>
      </c>
      <c r="D8208" s="7" t="s">
        <v>7</v>
      </c>
      <c r="E8208" s="13">
        <v>2166</v>
      </c>
      <c r="F8208" s="7" t="s">
        <v>54</v>
      </c>
      <c r="G8208" s="7" t="s">
        <v>11</v>
      </c>
      <c r="H8208" s="13">
        <v>8.5</v>
      </c>
      <c r="I8208" s="13" t="str">
        <f>IF(G8208="Male",VLOOKUP(H8208,'Shoe size conversion table'!$B$6:$D$22,2),VLOOKUP(H8208,'Shoe size conversion table'!$J$6:$L$22,2))</f>
        <v>41-42</v>
      </c>
      <c r="J8208" s="13">
        <f>IF(G8208="Male",VLOOKUP(H8208,'Shoe size conversion table'!$B$6:$D$22,3),VLOOKUP(H8208,'Shoe size conversion table'!$J$6:$L$22,3))</f>
        <v>8</v>
      </c>
      <c r="K8208" s="11">
        <v>149</v>
      </c>
      <c r="L8208" s="12">
        <v>0.2</v>
      </c>
      <c r="M8208" s="7">
        <f t="shared" si="385"/>
        <v>2016</v>
      </c>
      <c r="N8208" s="7">
        <f t="shared" si="386"/>
        <v>2</v>
      </c>
      <c r="O8208" s="30">
        <f t="shared" si="387"/>
        <v>119.2</v>
      </c>
    </row>
    <row r="8209" spans="2:15" x14ac:dyDescent="0.2">
      <c r="B8209" s="13">
        <v>59734</v>
      </c>
      <c r="C8209" s="14">
        <v>42404.026111111292</v>
      </c>
      <c r="D8209" s="7" t="s">
        <v>7</v>
      </c>
      <c r="E8209" s="13">
        <v>2226</v>
      </c>
      <c r="F8209" s="7" t="s">
        <v>50</v>
      </c>
      <c r="G8209" s="7" t="s">
        <v>12</v>
      </c>
      <c r="H8209" s="13">
        <v>8</v>
      </c>
      <c r="I8209" s="13" t="str">
        <f>IF(G8209="Male",VLOOKUP(H8209,'Shoe size conversion table'!$B$6:$D$22,2),VLOOKUP(H8209,'Shoe size conversion table'!$J$6:$L$22,2))</f>
        <v>38-39</v>
      </c>
      <c r="J8209" s="13">
        <f>IF(G8209="Male",VLOOKUP(H8209,'Shoe size conversion table'!$B$6:$D$22,3),VLOOKUP(H8209,'Shoe size conversion table'!$J$6:$L$22,3))</f>
        <v>6</v>
      </c>
      <c r="K8209" s="11">
        <v>179</v>
      </c>
      <c r="L8209" s="12">
        <v>0</v>
      </c>
      <c r="M8209" s="7">
        <f t="shared" si="385"/>
        <v>2016</v>
      </c>
      <c r="N8209" s="7">
        <f t="shared" si="386"/>
        <v>2</v>
      </c>
      <c r="O8209" s="30">
        <f t="shared" si="387"/>
        <v>179</v>
      </c>
    </row>
    <row r="8210" spans="2:15" x14ac:dyDescent="0.2">
      <c r="B8210" s="13">
        <v>59735</v>
      </c>
      <c r="C8210" s="14">
        <v>42404.086111111115</v>
      </c>
      <c r="D8210" s="7" t="s">
        <v>8</v>
      </c>
      <c r="E8210" s="13">
        <v>2196</v>
      </c>
      <c r="F8210" s="7" t="s">
        <v>38</v>
      </c>
      <c r="G8210" s="7" t="s">
        <v>11</v>
      </c>
      <c r="H8210" s="13">
        <v>10.5</v>
      </c>
      <c r="I8210" s="13" t="str">
        <f>IF(G8210="Male",VLOOKUP(H8210,'Shoe size conversion table'!$B$6:$D$22,2),VLOOKUP(H8210,'Shoe size conversion table'!$J$6:$L$22,2))</f>
        <v>43-44</v>
      </c>
      <c r="J8210" s="13">
        <f>IF(G8210="Male",VLOOKUP(H8210,'Shoe size conversion table'!$B$6:$D$22,3),VLOOKUP(H8210,'Shoe size conversion table'!$J$6:$L$22,3))</f>
        <v>10</v>
      </c>
      <c r="K8210" s="11">
        <v>129</v>
      </c>
      <c r="L8210" s="12">
        <v>0</v>
      </c>
      <c r="M8210" s="7">
        <f t="shared" si="385"/>
        <v>2016</v>
      </c>
      <c r="N8210" s="7">
        <f t="shared" si="386"/>
        <v>2</v>
      </c>
      <c r="O8210" s="30">
        <f t="shared" si="387"/>
        <v>129</v>
      </c>
    </row>
    <row r="8211" spans="2:15" x14ac:dyDescent="0.2">
      <c r="B8211" s="13">
        <v>59735</v>
      </c>
      <c r="C8211" s="14">
        <v>42404.086111111115</v>
      </c>
      <c r="D8211" s="7" t="s">
        <v>8</v>
      </c>
      <c r="E8211" s="13">
        <v>2204</v>
      </c>
      <c r="F8211" s="7" t="s">
        <v>39</v>
      </c>
      <c r="G8211" s="7" t="s">
        <v>11</v>
      </c>
      <c r="H8211" s="13">
        <v>8</v>
      </c>
      <c r="I8211" s="13">
        <f>IF(G8211="Male",VLOOKUP(H8211,'Shoe size conversion table'!$B$6:$D$22,2),VLOOKUP(H8211,'Shoe size conversion table'!$J$6:$L$22,2))</f>
        <v>41</v>
      </c>
      <c r="J8211" s="13">
        <f>IF(G8211="Male",VLOOKUP(H8211,'Shoe size conversion table'!$B$6:$D$22,3),VLOOKUP(H8211,'Shoe size conversion table'!$J$6:$L$22,3))</f>
        <v>7.5</v>
      </c>
      <c r="K8211" s="11">
        <v>169</v>
      </c>
      <c r="L8211" s="12">
        <v>0.3</v>
      </c>
      <c r="M8211" s="7">
        <f t="shared" si="385"/>
        <v>2016</v>
      </c>
      <c r="N8211" s="7">
        <f t="shared" si="386"/>
        <v>2</v>
      </c>
      <c r="O8211" s="30">
        <f t="shared" si="387"/>
        <v>118.3</v>
      </c>
    </row>
    <row r="8212" spans="2:15" x14ac:dyDescent="0.2">
      <c r="B8212" s="13">
        <v>59735</v>
      </c>
      <c r="C8212" s="14">
        <v>42404.086111111115</v>
      </c>
      <c r="D8212" s="7" t="s">
        <v>8</v>
      </c>
      <c r="E8212" s="13">
        <v>2217</v>
      </c>
      <c r="F8212" s="7" t="s">
        <v>39</v>
      </c>
      <c r="G8212" s="7" t="s">
        <v>11</v>
      </c>
      <c r="H8212" s="13">
        <v>9.5</v>
      </c>
      <c r="I8212" s="13" t="str">
        <f>IF(G8212="Male",VLOOKUP(H8212,'Shoe size conversion table'!$B$6:$D$22,2),VLOOKUP(H8212,'Shoe size conversion table'!$J$6:$L$22,2))</f>
        <v>42-43</v>
      </c>
      <c r="J8212" s="13">
        <f>IF(G8212="Male",VLOOKUP(H8212,'Shoe size conversion table'!$B$6:$D$22,3),VLOOKUP(H8212,'Shoe size conversion table'!$J$6:$L$22,3))</f>
        <v>9</v>
      </c>
      <c r="K8212" s="11">
        <v>159</v>
      </c>
      <c r="L8212" s="12">
        <v>0.5</v>
      </c>
      <c r="M8212" s="7">
        <f t="shared" si="385"/>
        <v>2016</v>
      </c>
      <c r="N8212" s="7">
        <f t="shared" si="386"/>
        <v>2</v>
      </c>
      <c r="O8212" s="30">
        <f t="shared" si="387"/>
        <v>79.5</v>
      </c>
    </row>
    <row r="8213" spans="2:15" x14ac:dyDescent="0.2">
      <c r="B8213" s="13">
        <v>59736</v>
      </c>
      <c r="C8213" s="14">
        <v>42404.296111111114</v>
      </c>
      <c r="D8213" s="7" t="s">
        <v>10</v>
      </c>
      <c r="E8213" s="13">
        <v>2240</v>
      </c>
      <c r="F8213" s="7" t="s">
        <v>35</v>
      </c>
      <c r="G8213" s="7" t="s">
        <v>11</v>
      </c>
      <c r="H8213" s="13">
        <v>6</v>
      </c>
      <c r="I8213" s="13">
        <f>IF(G8213="Male",VLOOKUP(H8213,'Shoe size conversion table'!$B$6:$D$22,2),VLOOKUP(H8213,'Shoe size conversion table'!$J$6:$L$22,2))</f>
        <v>39</v>
      </c>
      <c r="J8213" s="13">
        <f>IF(G8213="Male",VLOOKUP(H8213,'Shoe size conversion table'!$B$6:$D$22,3),VLOOKUP(H8213,'Shoe size conversion table'!$J$6:$L$22,3))</f>
        <v>5.5</v>
      </c>
      <c r="K8213" s="11">
        <v>179</v>
      </c>
      <c r="L8213" s="12">
        <v>0</v>
      </c>
      <c r="M8213" s="7">
        <f t="shared" si="385"/>
        <v>2016</v>
      </c>
      <c r="N8213" s="7">
        <f t="shared" si="386"/>
        <v>2</v>
      </c>
      <c r="O8213" s="30">
        <f t="shared" si="387"/>
        <v>179</v>
      </c>
    </row>
    <row r="8214" spans="2:15" x14ac:dyDescent="0.2">
      <c r="B8214" s="13">
        <v>59737</v>
      </c>
      <c r="C8214" s="14">
        <v>42404.336111111115</v>
      </c>
      <c r="D8214" s="7" t="s">
        <v>10</v>
      </c>
      <c r="E8214" s="13">
        <v>2184</v>
      </c>
      <c r="F8214" s="7" t="s">
        <v>35</v>
      </c>
      <c r="G8214" s="7" t="s">
        <v>12</v>
      </c>
      <c r="H8214" s="13">
        <v>8.5</v>
      </c>
      <c r="I8214" s="13">
        <f>IF(G8214="Male",VLOOKUP(H8214,'Shoe size conversion table'!$B$6:$D$22,2),VLOOKUP(H8214,'Shoe size conversion table'!$J$6:$L$22,2))</f>
        <v>39</v>
      </c>
      <c r="J8214" s="13">
        <f>IF(G8214="Male",VLOOKUP(H8214,'Shoe size conversion table'!$B$6:$D$22,3),VLOOKUP(H8214,'Shoe size conversion table'!$J$6:$L$22,3))</f>
        <v>6.5</v>
      </c>
      <c r="K8214" s="11">
        <v>159</v>
      </c>
      <c r="L8214" s="12">
        <v>0</v>
      </c>
      <c r="M8214" s="7">
        <f t="shared" si="385"/>
        <v>2016</v>
      </c>
      <c r="N8214" s="7">
        <f t="shared" si="386"/>
        <v>2</v>
      </c>
      <c r="O8214" s="30">
        <f t="shared" si="387"/>
        <v>159</v>
      </c>
    </row>
    <row r="8215" spans="2:15" x14ac:dyDescent="0.2">
      <c r="B8215" s="13">
        <v>59738</v>
      </c>
      <c r="C8215" s="14">
        <v>42404.336111111115</v>
      </c>
      <c r="D8215" s="7" t="s">
        <v>7</v>
      </c>
      <c r="E8215" s="13">
        <v>2235</v>
      </c>
      <c r="F8215" s="7" t="s">
        <v>49</v>
      </c>
      <c r="G8215" s="7" t="s">
        <v>12</v>
      </c>
      <c r="H8215" s="13">
        <v>8</v>
      </c>
      <c r="I8215" s="13" t="str">
        <f>IF(G8215="Male",VLOOKUP(H8215,'Shoe size conversion table'!$B$6:$D$22,2),VLOOKUP(H8215,'Shoe size conversion table'!$J$6:$L$22,2))</f>
        <v>38-39</v>
      </c>
      <c r="J8215" s="13">
        <f>IF(G8215="Male",VLOOKUP(H8215,'Shoe size conversion table'!$B$6:$D$22,3),VLOOKUP(H8215,'Shoe size conversion table'!$J$6:$L$22,3))</f>
        <v>6</v>
      </c>
      <c r="K8215" s="11">
        <v>159</v>
      </c>
      <c r="L8215" s="12">
        <v>0.1</v>
      </c>
      <c r="M8215" s="7">
        <f t="shared" si="385"/>
        <v>2016</v>
      </c>
      <c r="N8215" s="7">
        <f t="shared" si="386"/>
        <v>2</v>
      </c>
      <c r="O8215" s="30">
        <f t="shared" si="387"/>
        <v>143.1</v>
      </c>
    </row>
    <row r="8216" spans="2:15" x14ac:dyDescent="0.2">
      <c r="B8216" s="13">
        <v>59739</v>
      </c>
      <c r="C8216" s="14">
        <v>42404.336111111268</v>
      </c>
      <c r="D8216" s="7" t="s">
        <v>8</v>
      </c>
      <c r="E8216" s="13">
        <v>2159</v>
      </c>
      <c r="F8216" s="7" t="s">
        <v>39</v>
      </c>
      <c r="G8216" s="7" t="s">
        <v>12</v>
      </c>
      <c r="H8216" s="13">
        <v>9</v>
      </c>
      <c r="I8216" s="13" t="str">
        <f>IF(G8216="Male",VLOOKUP(H8216,'Shoe size conversion table'!$B$6:$D$22,2),VLOOKUP(H8216,'Shoe size conversion table'!$J$6:$L$22,2))</f>
        <v>39-40</v>
      </c>
      <c r="J8216" s="13">
        <f>IF(G8216="Male",VLOOKUP(H8216,'Shoe size conversion table'!$B$6:$D$22,3),VLOOKUP(H8216,'Shoe size conversion table'!$J$6:$L$22,3))</f>
        <v>7</v>
      </c>
      <c r="K8216" s="11">
        <v>169</v>
      </c>
      <c r="L8216" s="12">
        <v>0</v>
      </c>
      <c r="M8216" s="7">
        <f t="shared" si="385"/>
        <v>2016</v>
      </c>
      <c r="N8216" s="7">
        <f t="shared" si="386"/>
        <v>2</v>
      </c>
      <c r="O8216" s="30">
        <f t="shared" si="387"/>
        <v>169</v>
      </c>
    </row>
    <row r="8217" spans="2:15" x14ac:dyDescent="0.2">
      <c r="B8217" s="13">
        <v>59740</v>
      </c>
      <c r="C8217" s="14">
        <v>42404.606111111294</v>
      </c>
      <c r="D8217" s="7" t="s">
        <v>7</v>
      </c>
      <c r="E8217" s="13">
        <v>2190</v>
      </c>
      <c r="F8217" s="7" t="s">
        <v>50</v>
      </c>
      <c r="G8217" s="7" t="s">
        <v>11</v>
      </c>
      <c r="H8217" s="13">
        <v>10</v>
      </c>
      <c r="I8217" s="13">
        <f>IF(G8217="Male",VLOOKUP(H8217,'Shoe size conversion table'!$B$6:$D$22,2),VLOOKUP(H8217,'Shoe size conversion table'!$J$6:$L$22,2))</f>
        <v>43</v>
      </c>
      <c r="J8217" s="13">
        <f>IF(G8217="Male",VLOOKUP(H8217,'Shoe size conversion table'!$B$6:$D$22,3),VLOOKUP(H8217,'Shoe size conversion table'!$J$6:$L$22,3))</f>
        <v>9.5</v>
      </c>
      <c r="K8217" s="11">
        <v>179</v>
      </c>
      <c r="L8217" s="12">
        <v>0.3</v>
      </c>
      <c r="M8217" s="7">
        <f t="shared" si="385"/>
        <v>2016</v>
      </c>
      <c r="N8217" s="7">
        <f t="shared" si="386"/>
        <v>2</v>
      </c>
      <c r="O8217" s="30">
        <f t="shared" si="387"/>
        <v>125.3</v>
      </c>
    </row>
    <row r="8218" spans="2:15" x14ac:dyDescent="0.2">
      <c r="B8218" s="13">
        <v>59741</v>
      </c>
      <c r="C8218" s="14">
        <v>42404.726111111115</v>
      </c>
      <c r="D8218" s="7" t="s">
        <v>8</v>
      </c>
      <c r="E8218" s="13">
        <v>2155</v>
      </c>
      <c r="F8218" s="7" t="s">
        <v>40</v>
      </c>
      <c r="G8218" s="7" t="s">
        <v>11</v>
      </c>
      <c r="H8218" s="13">
        <v>14</v>
      </c>
      <c r="I8218" s="13">
        <f>IF(G8218="Male",VLOOKUP(H8218,'Shoe size conversion table'!$B$6:$D$22,2),VLOOKUP(H8218,'Shoe size conversion table'!$J$6:$L$22,2))</f>
        <v>47</v>
      </c>
      <c r="J8218" s="13">
        <f>IF(G8218="Male",VLOOKUP(H8218,'Shoe size conversion table'!$B$6:$D$22,3),VLOOKUP(H8218,'Shoe size conversion table'!$J$6:$L$22,3))</f>
        <v>13.5</v>
      </c>
      <c r="K8218" s="11">
        <v>169</v>
      </c>
      <c r="L8218" s="12">
        <v>0</v>
      </c>
      <c r="M8218" s="7">
        <f t="shared" si="385"/>
        <v>2016</v>
      </c>
      <c r="N8218" s="7">
        <f t="shared" si="386"/>
        <v>2</v>
      </c>
      <c r="O8218" s="30">
        <f t="shared" si="387"/>
        <v>169</v>
      </c>
    </row>
    <row r="8219" spans="2:15" x14ac:dyDescent="0.2">
      <c r="B8219" s="13">
        <v>59742</v>
      </c>
      <c r="C8219" s="14">
        <v>42404.756111111266</v>
      </c>
      <c r="D8219" s="7" t="s">
        <v>7</v>
      </c>
      <c r="E8219" s="13">
        <v>2155</v>
      </c>
      <c r="F8219" s="7" t="s">
        <v>48</v>
      </c>
      <c r="G8219" s="7" t="s">
        <v>11</v>
      </c>
      <c r="H8219" s="13">
        <v>10.5</v>
      </c>
      <c r="I8219" s="13" t="str">
        <f>IF(G8219="Male",VLOOKUP(H8219,'Shoe size conversion table'!$B$6:$D$22,2),VLOOKUP(H8219,'Shoe size conversion table'!$J$6:$L$22,2))</f>
        <v>43-44</v>
      </c>
      <c r="J8219" s="13">
        <f>IF(G8219="Male",VLOOKUP(H8219,'Shoe size conversion table'!$B$6:$D$22,3),VLOOKUP(H8219,'Shoe size conversion table'!$J$6:$L$22,3))</f>
        <v>10</v>
      </c>
      <c r="K8219" s="11">
        <v>169</v>
      </c>
      <c r="L8219" s="12">
        <v>0</v>
      </c>
      <c r="M8219" s="7">
        <f t="shared" si="385"/>
        <v>2016</v>
      </c>
      <c r="N8219" s="7">
        <f t="shared" si="386"/>
        <v>2</v>
      </c>
      <c r="O8219" s="30">
        <f t="shared" si="387"/>
        <v>169</v>
      </c>
    </row>
    <row r="8220" spans="2:15" x14ac:dyDescent="0.2">
      <c r="B8220" s="13">
        <v>59743</v>
      </c>
      <c r="C8220" s="14">
        <v>42404.766111111116</v>
      </c>
      <c r="D8220" s="7" t="s">
        <v>7</v>
      </c>
      <c r="E8220" s="13">
        <v>2198</v>
      </c>
      <c r="F8220" s="7" t="s">
        <v>52</v>
      </c>
      <c r="G8220" s="7" t="s">
        <v>11</v>
      </c>
      <c r="H8220" s="13">
        <v>9.5</v>
      </c>
      <c r="I8220" s="13" t="str">
        <f>IF(G8220="Male",VLOOKUP(H8220,'Shoe size conversion table'!$B$6:$D$22,2),VLOOKUP(H8220,'Shoe size conversion table'!$J$6:$L$22,2))</f>
        <v>42-43</v>
      </c>
      <c r="J8220" s="13">
        <f>IF(G8220="Male",VLOOKUP(H8220,'Shoe size conversion table'!$B$6:$D$22,3),VLOOKUP(H8220,'Shoe size conversion table'!$J$6:$L$22,3))</f>
        <v>9</v>
      </c>
      <c r="K8220" s="11">
        <v>139</v>
      </c>
      <c r="L8220" s="12">
        <v>0.5</v>
      </c>
      <c r="M8220" s="7">
        <f t="shared" si="385"/>
        <v>2016</v>
      </c>
      <c r="N8220" s="7">
        <f t="shared" si="386"/>
        <v>2</v>
      </c>
      <c r="O8220" s="30">
        <f t="shared" si="387"/>
        <v>69.5</v>
      </c>
    </row>
    <row r="8221" spans="2:15" x14ac:dyDescent="0.2">
      <c r="B8221" s="13">
        <v>59743</v>
      </c>
      <c r="C8221" s="14">
        <v>42404.766111111116</v>
      </c>
      <c r="D8221" s="7" t="s">
        <v>7</v>
      </c>
      <c r="E8221" s="13">
        <v>2207</v>
      </c>
      <c r="F8221" s="7" t="s">
        <v>55</v>
      </c>
      <c r="G8221" s="7" t="s">
        <v>11</v>
      </c>
      <c r="H8221" s="13">
        <v>10</v>
      </c>
      <c r="I8221" s="13">
        <f>IF(G8221="Male",VLOOKUP(H8221,'Shoe size conversion table'!$B$6:$D$22,2),VLOOKUP(H8221,'Shoe size conversion table'!$J$6:$L$22,2))</f>
        <v>43</v>
      </c>
      <c r="J8221" s="13">
        <f>IF(G8221="Male",VLOOKUP(H8221,'Shoe size conversion table'!$B$6:$D$22,3),VLOOKUP(H8221,'Shoe size conversion table'!$J$6:$L$22,3))</f>
        <v>9.5</v>
      </c>
      <c r="K8221" s="11">
        <v>149</v>
      </c>
      <c r="L8221" s="12">
        <v>0.5</v>
      </c>
      <c r="M8221" s="7">
        <f t="shared" si="385"/>
        <v>2016</v>
      </c>
      <c r="N8221" s="7">
        <f t="shared" si="386"/>
        <v>2</v>
      </c>
      <c r="O8221" s="30">
        <f t="shared" si="387"/>
        <v>74.5</v>
      </c>
    </row>
    <row r="8222" spans="2:15" x14ac:dyDescent="0.2">
      <c r="B8222" s="13">
        <v>59744</v>
      </c>
      <c r="C8222" s="14">
        <v>42404.796111111129</v>
      </c>
      <c r="D8222" s="7" t="s">
        <v>7</v>
      </c>
      <c r="E8222" s="13">
        <v>2190</v>
      </c>
      <c r="F8222" s="7" t="s">
        <v>45</v>
      </c>
      <c r="G8222" s="7" t="s">
        <v>11</v>
      </c>
      <c r="H8222" s="13">
        <v>9</v>
      </c>
      <c r="I8222" s="13">
        <f>IF(G8222="Male",VLOOKUP(H8222,'Shoe size conversion table'!$B$6:$D$22,2),VLOOKUP(H8222,'Shoe size conversion table'!$J$6:$L$22,2))</f>
        <v>42</v>
      </c>
      <c r="J8222" s="13">
        <f>IF(G8222="Male",VLOOKUP(H8222,'Shoe size conversion table'!$B$6:$D$22,3),VLOOKUP(H8222,'Shoe size conversion table'!$J$6:$L$22,3))</f>
        <v>8.5</v>
      </c>
      <c r="K8222" s="11">
        <v>129</v>
      </c>
      <c r="L8222" s="12">
        <v>0</v>
      </c>
      <c r="M8222" s="7">
        <f t="shared" si="385"/>
        <v>2016</v>
      </c>
      <c r="N8222" s="7">
        <f t="shared" si="386"/>
        <v>2</v>
      </c>
      <c r="O8222" s="30">
        <f t="shared" si="387"/>
        <v>129</v>
      </c>
    </row>
    <row r="8223" spans="2:15" x14ac:dyDescent="0.2">
      <c r="B8223" s="13">
        <v>59745</v>
      </c>
      <c r="C8223" s="14">
        <v>42404.886111111126</v>
      </c>
      <c r="D8223" s="7" t="s">
        <v>10</v>
      </c>
      <c r="E8223" s="13">
        <v>2184</v>
      </c>
      <c r="F8223" s="7" t="s">
        <v>35</v>
      </c>
      <c r="G8223" s="7" t="s">
        <v>12</v>
      </c>
      <c r="H8223" s="13">
        <v>8</v>
      </c>
      <c r="I8223" s="13" t="str">
        <f>IF(G8223="Male",VLOOKUP(H8223,'Shoe size conversion table'!$B$6:$D$22,2),VLOOKUP(H8223,'Shoe size conversion table'!$J$6:$L$22,2))</f>
        <v>38-39</v>
      </c>
      <c r="J8223" s="13">
        <f>IF(G8223="Male",VLOOKUP(H8223,'Shoe size conversion table'!$B$6:$D$22,3),VLOOKUP(H8223,'Shoe size conversion table'!$J$6:$L$22,3))</f>
        <v>6</v>
      </c>
      <c r="K8223" s="11">
        <v>169</v>
      </c>
      <c r="L8223" s="12">
        <v>0.1</v>
      </c>
      <c r="M8223" s="7">
        <f t="shared" si="385"/>
        <v>2016</v>
      </c>
      <c r="N8223" s="7">
        <f t="shared" si="386"/>
        <v>2</v>
      </c>
      <c r="O8223" s="30">
        <f t="shared" si="387"/>
        <v>152.1</v>
      </c>
    </row>
    <row r="8224" spans="2:15" x14ac:dyDescent="0.2">
      <c r="B8224" s="13">
        <v>59746</v>
      </c>
      <c r="C8224" s="14">
        <v>42404.896111111295</v>
      </c>
      <c r="D8224" s="7" t="s">
        <v>10</v>
      </c>
      <c r="E8224" s="13">
        <v>2236</v>
      </c>
      <c r="F8224" s="7" t="s">
        <v>35</v>
      </c>
      <c r="G8224" s="7" t="s">
        <v>12</v>
      </c>
      <c r="H8224" s="13">
        <v>10</v>
      </c>
      <c r="I8224" s="13" t="str">
        <f>IF(G8224="Male",VLOOKUP(H8224,'Shoe size conversion table'!$B$6:$D$22,2),VLOOKUP(H8224,'Shoe size conversion table'!$J$6:$L$22,2))</f>
        <v>40-41</v>
      </c>
      <c r="J8224" s="13">
        <f>IF(G8224="Male",VLOOKUP(H8224,'Shoe size conversion table'!$B$6:$D$22,3),VLOOKUP(H8224,'Shoe size conversion table'!$J$6:$L$22,3))</f>
        <v>8</v>
      </c>
      <c r="K8224" s="11">
        <v>199</v>
      </c>
      <c r="L8224" s="12">
        <v>0</v>
      </c>
      <c r="M8224" s="7">
        <f t="shared" si="385"/>
        <v>2016</v>
      </c>
      <c r="N8224" s="7">
        <f t="shared" si="386"/>
        <v>2</v>
      </c>
      <c r="O8224" s="30">
        <f t="shared" si="387"/>
        <v>199</v>
      </c>
    </row>
    <row r="8225" spans="2:15" x14ac:dyDescent="0.2">
      <c r="B8225" s="13">
        <v>59747</v>
      </c>
      <c r="C8225" s="14">
        <v>42404.916111111132</v>
      </c>
      <c r="D8225" s="7" t="s">
        <v>9</v>
      </c>
      <c r="E8225" s="13">
        <v>2175</v>
      </c>
      <c r="F8225" s="7" t="s">
        <v>58</v>
      </c>
      <c r="G8225" s="7" t="s">
        <v>12</v>
      </c>
      <c r="H8225" s="13">
        <v>8</v>
      </c>
      <c r="I8225" s="13" t="str">
        <f>IF(G8225="Male",VLOOKUP(H8225,'Shoe size conversion table'!$B$6:$D$22,2),VLOOKUP(H8225,'Shoe size conversion table'!$J$6:$L$22,2))</f>
        <v>38-39</v>
      </c>
      <c r="J8225" s="13">
        <f>IF(G8225="Male",VLOOKUP(H8225,'Shoe size conversion table'!$B$6:$D$22,3),VLOOKUP(H8225,'Shoe size conversion table'!$J$6:$L$22,3))</f>
        <v>6</v>
      </c>
      <c r="K8225" s="11">
        <v>139</v>
      </c>
      <c r="L8225" s="12">
        <v>0</v>
      </c>
      <c r="M8225" s="7">
        <f t="shared" si="385"/>
        <v>2016</v>
      </c>
      <c r="N8225" s="7">
        <f t="shared" si="386"/>
        <v>2</v>
      </c>
      <c r="O8225" s="30">
        <f t="shared" si="387"/>
        <v>139</v>
      </c>
    </row>
    <row r="8226" spans="2:15" x14ac:dyDescent="0.2">
      <c r="B8226" s="13">
        <v>59748</v>
      </c>
      <c r="C8226" s="14">
        <v>42404.936111111114</v>
      </c>
      <c r="D8226" s="7" t="s">
        <v>7</v>
      </c>
      <c r="E8226" s="13">
        <v>2148</v>
      </c>
      <c r="F8226" s="7" t="s">
        <v>49</v>
      </c>
      <c r="G8226" s="7" t="s">
        <v>11</v>
      </c>
      <c r="H8226" s="13">
        <v>13</v>
      </c>
      <c r="I8226" s="13">
        <f>IF(G8226="Male",VLOOKUP(H8226,'Shoe size conversion table'!$B$6:$D$22,2),VLOOKUP(H8226,'Shoe size conversion table'!$J$6:$L$22,2))</f>
        <v>46</v>
      </c>
      <c r="J8226" s="13">
        <f>IF(G8226="Male",VLOOKUP(H8226,'Shoe size conversion table'!$B$6:$D$22,3),VLOOKUP(H8226,'Shoe size conversion table'!$J$6:$L$22,3))</f>
        <v>12.5</v>
      </c>
      <c r="K8226" s="11">
        <v>179</v>
      </c>
      <c r="L8226" s="12">
        <v>0</v>
      </c>
      <c r="M8226" s="7">
        <f t="shared" si="385"/>
        <v>2016</v>
      </c>
      <c r="N8226" s="7">
        <f t="shared" si="386"/>
        <v>2</v>
      </c>
      <c r="O8226" s="30">
        <f t="shared" si="387"/>
        <v>179</v>
      </c>
    </row>
    <row r="8227" spans="2:15" x14ac:dyDescent="0.2">
      <c r="B8227" s="13">
        <v>59749</v>
      </c>
      <c r="C8227" s="14">
        <v>42404.946111111291</v>
      </c>
      <c r="D8227" s="7" t="s">
        <v>10</v>
      </c>
      <c r="E8227" s="13">
        <v>2160</v>
      </c>
      <c r="F8227" s="7" t="s">
        <v>35</v>
      </c>
      <c r="G8227" s="7" t="s">
        <v>11</v>
      </c>
      <c r="H8227" s="13">
        <v>11.5</v>
      </c>
      <c r="I8227" s="13" t="str">
        <f>IF(G8227="Male",VLOOKUP(H8227,'Shoe size conversion table'!$B$6:$D$22,2),VLOOKUP(H8227,'Shoe size conversion table'!$J$6:$L$22,2))</f>
        <v>44-45</v>
      </c>
      <c r="J8227" s="13">
        <f>IF(G8227="Male",VLOOKUP(H8227,'Shoe size conversion table'!$B$6:$D$22,3),VLOOKUP(H8227,'Shoe size conversion table'!$J$6:$L$22,3))</f>
        <v>11</v>
      </c>
      <c r="K8227" s="11">
        <v>129</v>
      </c>
      <c r="L8227" s="12">
        <v>0.2</v>
      </c>
      <c r="M8227" s="7">
        <f t="shared" si="385"/>
        <v>2016</v>
      </c>
      <c r="N8227" s="7">
        <f t="shared" si="386"/>
        <v>2</v>
      </c>
      <c r="O8227" s="30">
        <f t="shared" si="387"/>
        <v>103.2</v>
      </c>
    </row>
    <row r="8228" spans="2:15" x14ac:dyDescent="0.2">
      <c r="B8228" s="13">
        <v>59750</v>
      </c>
      <c r="C8228" s="14">
        <v>42404.976111111268</v>
      </c>
      <c r="D8228" s="7" t="s">
        <v>10</v>
      </c>
      <c r="E8228" s="13">
        <v>2225</v>
      </c>
      <c r="F8228" s="7" t="s">
        <v>34</v>
      </c>
      <c r="G8228" s="7" t="s">
        <v>11</v>
      </c>
      <c r="H8228" s="13">
        <v>11</v>
      </c>
      <c r="I8228" s="13">
        <f>IF(G8228="Male",VLOOKUP(H8228,'Shoe size conversion table'!$B$6:$D$22,2),VLOOKUP(H8228,'Shoe size conversion table'!$J$6:$L$22,2))</f>
        <v>44</v>
      </c>
      <c r="J8228" s="13">
        <f>IF(G8228="Male",VLOOKUP(H8228,'Shoe size conversion table'!$B$6:$D$22,3),VLOOKUP(H8228,'Shoe size conversion table'!$J$6:$L$22,3))</f>
        <v>10.5</v>
      </c>
      <c r="K8228" s="11">
        <v>149</v>
      </c>
      <c r="L8228" s="12">
        <v>0</v>
      </c>
      <c r="M8228" s="7">
        <f t="shared" si="385"/>
        <v>2016</v>
      </c>
      <c r="N8228" s="7">
        <f t="shared" si="386"/>
        <v>2</v>
      </c>
      <c r="O8228" s="30">
        <f t="shared" si="387"/>
        <v>149</v>
      </c>
    </row>
    <row r="8229" spans="2:15" x14ac:dyDescent="0.2">
      <c r="B8229" s="13">
        <v>59751</v>
      </c>
      <c r="C8229" s="14">
        <v>42404.986111111117</v>
      </c>
      <c r="D8229" s="7" t="s">
        <v>7</v>
      </c>
      <c r="E8229" s="13">
        <v>2235</v>
      </c>
      <c r="F8229" s="7" t="s">
        <v>43</v>
      </c>
      <c r="G8229" s="7" t="s">
        <v>11</v>
      </c>
      <c r="H8229" s="13">
        <v>9.5</v>
      </c>
      <c r="I8229" s="13" t="str">
        <f>IF(G8229="Male",VLOOKUP(H8229,'Shoe size conversion table'!$B$6:$D$22,2),VLOOKUP(H8229,'Shoe size conversion table'!$J$6:$L$22,2))</f>
        <v>42-43</v>
      </c>
      <c r="J8229" s="13">
        <f>IF(G8229="Male",VLOOKUP(H8229,'Shoe size conversion table'!$B$6:$D$22,3),VLOOKUP(H8229,'Shoe size conversion table'!$J$6:$L$22,3))</f>
        <v>9</v>
      </c>
      <c r="K8229" s="11">
        <v>169</v>
      </c>
      <c r="L8229" s="12">
        <v>0.3</v>
      </c>
      <c r="M8229" s="7">
        <f t="shared" si="385"/>
        <v>2016</v>
      </c>
      <c r="N8229" s="7">
        <f t="shared" si="386"/>
        <v>2</v>
      </c>
      <c r="O8229" s="30">
        <f t="shared" si="387"/>
        <v>118.3</v>
      </c>
    </row>
    <row r="8230" spans="2:15" x14ac:dyDescent="0.2">
      <c r="B8230" s="13">
        <v>59752</v>
      </c>
      <c r="C8230" s="14">
        <v>42405.046111111122</v>
      </c>
      <c r="D8230" s="7" t="s">
        <v>7</v>
      </c>
      <c r="E8230" s="13">
        <v>2171</v>
      </c>
      <c r="F8230" s="7" t="s">
        <v>45</v>
      </c>
      <c r="G8230" s="7" t="s">
        <v>11</v>
      </c>
      <c r="H8230" s="13">
        <v>10.5</v>
      </c>
      <c r="I8230" s="13" t="str">
        <f>IF(G8230="Male",VLOOKUP(H8230,'Shoe size conversion table'!$B$6:$D$22,2),VLOOKUP(H8230,'Shoe size conversion table'!$J$6:$L$22,2))</f>
        <v>43-44</v>
      </c>
      <c r="J8230" s="13">
        <f>IF(G8230="Male",VLOOKUP(H8230,'Shoe size conversion table'!$B$6:$D$22,3),VLOOKUP(H8230,'Shoe size conversion table'!$J$6:$L$22,3))</f>
        <v>10</v>
      </c>
      <c r="K8230" s="11">
        <v>149</v>
      </c>
      <c r="L8230" s="12">
        <v>0</v>
      </c>
      <c r="M8230" s="7">
        <f t="shared" si="385"/>
        <v>2016</v>
      </c>
      <c r="N8230" s="7">
        <f t="shared" si="386"/>
        <v>2</v>
      </c>
      <c r="O8230" s="30">
        <f t="shared" si="387"/>
        <v>149</v>
      </c>
    </row>
    <row r="8231" spans="2:15" x14ac:dyDescent="0.2">
      <c r="B8231" s="13">
        <v>59753</v>
      </c>
      <c r="C8231" s="14">
        <v>42405.086111111115</v>
      </c>
      <c r="D8231" s="7" t="s">
        <v>8</v>
      </c>
      <c r="E8231" s="13">
        <v>2202</v>
      </c>
      <c r="F8231" s="7" t="s">
        <v>41</v>
      </c>
      <c r="G8231" s="7" t="s">
        <v>11</v>
      </c>
      <c r="H8231" s="13">
        <v>12</v>
      </c>
      <c r="I8231" s="13">
        <f>IF(G8231="Male",VLOOKUP(H8231,'Shoe size conversion table'!$B$6:$D$22,2),VLOOKUP(H8231,'Shoe size conversion table'!$J$6:$L$22,2))</f>
        <v>45</v>
      </c>
      <c r="J8231" s="13">
        <f>IF(G8231="Male",VLOOKUP(H8231,'Shoe size conversion table'!$B$6:$D$22,3),VLOOKUP(H8231,'Shoe size conversion table'!$J$6:$L$22,3))</f>
        <v>11.5</v>
      </c>
      <c r="K8231" s="11">
        <v>199</v>
      </c>
      <c r="L8231" s="12">
        <v>0.5</v>
      </c>
      <c r="M8231" s="7">
        <f t="shared" si="385"/>
        <v>2016</v>
      </c>
      <c r="N8231" s="7">
        <f t="shared" si="386"/>
        <v>2</v>
      </c>
      <c r="O8231" s="30">
        <f t="shared" si="387"/>
        <v>99.5</v>
      </c>
    </row>
    <row r="8232" spans="2:15" x14ac:dyDescent="0.2">
      <c r="B8232" s="13">
        <v>59753</v>
      </c>
      <c r="C8232" s="14">
        <v>42405.086111111115</v>
      </c>
      <c r="D8232" s="7" t="s">
        <v>8</v>
      </c>
      <c r="E8232" s="13">
        <v>2196</v>
      </c>
      <c r="F8232" s="7" t="s">
        <v>38</v>
      </c>
      <c r="G8232" s="7" t="s">
        <v>11</v>
      </c>
      <c r="H8232" s="13">
        <v>10.5</v>
      </c>
      <c r="I8232" s="13" t="str">
        <f>IF(G8232="Male",VLOOKUP(H8232,'Shoe size conversion table'!$B$6:$D$22,2),VLOOKUP(H8232,'Shoe size conversion table'!$J$6:$L$22,2))</f>
        <v>43-44</v>
      </c>
      <c r="J8232" s="13">
        <f>IF(G8232="Male",VLOOKUP(H8232,'Shoe size conversion table'!$B$6:$D$22,3),VLOOKUP(H8232,'Shoe size conversion table'!$J$6:$L$22,3))</f>
        <v>10</v>
      </c>
      <c r="K8232" s="11">
        <v>129</v>
      </c>
      <c r="L8232" s="12">
        <v>0</v>
      </c>
      <c r="M8232" s="7">
        <f t="shared" si="385"/>
        <v>2016</v>
      </c>
      <c r="N8232" s="7">
        <f t="shared" si="386"/>
        <v>2</v>
      </c>
      <c r="O8232" s="30">
        <f t="shared" si="387"/>
        <v>129</v>
      </c>
    </row>
    <row r="8233" spans="2:15" x14ac:dyDescent="0.2">
      <c r="B8233" s="13">
        <v>59753</v>
      </c>
      <c r="C8233" s="14">
        <v>42405.086111111115</v>
      </c>
      <c r="D8233" s="7" t="s">
        <v>8</v>
      </c>
      <c r="E8233" s="13">
        <v>2204</v>
      </c>
      <c r="F8233" s="7" t="s">
        <v>39</v>
      </c>
      <c r="G8233" s="7" t="s">
        <v>11</v>
      </c>
      <c r="H8233" s="13">
        <v>8</v>
      </c>
      <c r="I8233" s="13">
        <f>IF(G8233="Male",VLOOKUP(H8233,'Shoe size conversion table'!$B$6:$D$22,2),VLOOKUP(H8233,'Shoe size conversion table'!$J$6:$L$22,2))</f>
        <v>41</v>
      </c>
      <c r="J8233" s="13">
        <f>IF(G8233="Male",VLOOKUP(H8233,'Shoe size conversion table'!$B$6:$D$22,3),VLOOKUP(H8233,'Shoe size conversion table'!$J$6:$L$22,3))</f>
        <v>7.5</v>
      </c>
      <c r="K8233" s="11">
        <v>169</v>
      </c>
      <c r="L8233" s="12">
        <v>0.3</v>
      </c>
      <c r="M8233" s="7">
        <f t="shared" si="385"/>
        <v>2016</v>
      </c>
      <c r="N8233" s="7">
        <f t="shared" si="386"/>
        <v>2</v>
      </c>
      <c r="O8233" s="30">
        <f t="shared" si="387"/>
        <v>118.3</v>
      </c>
    </row>
    <row r="8234" spans="2:15" x14ac:dyDescent="0.2">
      <c r="B8234" s="13">
        <v>59754</v>
      </c>
      <c r="C8234" s="14">
        <v>42405.336111111115</v>
      </c>
      <c r="D8234" s="7" t="s">
        <v>7</v>
      </c>
      <c r="E8234" s="13">
        <v>2209</v>
      </c>
      <c r="F8234" s="7" t="s">
        <v>49</v>
      </c>
      <c r="G8234" s="7" t="s">
        <v>11</v>
      </c>
      <c r="H8234" s="13">
        <v>10</v>
      </c>
      <c r="I8234" s="13">
        <f>IF(G8234="Male",VLOOKUP(H8234,'Shoe size conversion table'!$B$6:$D$22,2),VLOOKUP(H8234,'Shoe size conversion table'!$J$6:$L$22,2))</f>
        <v>43</v>
      </c>
      <c r="J8234" s="13">
        <f>IF(G8234="Male",VLOOKUP(H8234,'Shoe size conversion table'!$B$6:$D$22,3),VLOOKUP(H8234,'Shoe size conversion table'!$J$6:$L$22,3))</f>
        <v>9.5</v>
      </c>
      <c r="K8234" s="11">
        <v>139</v>
      </c>
      <c r="L8234" s="12">
        <v>0.1</v>
      </c>
      <c r="M8234" s="7">
        <f t="shared" si="385"/>
        <v>2016</v>
      </c>
      <c r="N8234" s="7">
        <f t="shared" si="386"/>
        <v>2</v>
      </c>
      <c r="O8234" s="30">
        <f t="shared" si="387"/>
        <v>125.10000000000001</v>
      </c>
    </row>
    <row r="8235" spans="2:15" x14ac:dyDescent="0.2">
      <c r="B8235" s="13">
        <v>59755</v>
      </c>
      <c r="C8235" s="14">
        <v>42405.336111111115</v>
      </c>
      <c r="D8235" s="7" t="s">
        <v>10</v>
      </c>
      <c r="E8235" s="13">
        <v>2229</v>
      </c>
      <c r="F8235" s="7" t="s">
        <v>35</v>
      </c>
      <c r="G8235" s="7" t="s">
        <v>11</v>
      </c>
      <c r="H8235" s="13">
        <v>10.5</v>
      </c>
      <c r="I8235" s="13" t="str">
        <f>IF(G8235="Male",VLOOKUP(H8235,'Shoe size conversion table'!$B$6:$D$22,2),VLOOKUP(H8235,'Shoe size conversion table'!$J$6:$L$22,2))</f>
        <v>43-44</v>
      </c>
      <c r="J8235" s="13">
        <f>IF(G8235="Male",VLOOKUP(H8235,'Shoe size conversion table'!$B$6:$D$22,3),VLOOKUP(H8235,'Shoe size conversion table'!$J$6:$L$22,3))</f>
        <v>10</v>
      </c>
      <c r="K8235" s="11">
        <v>129</v>
      </c>
      <c r="L8235" s="12">
        <v>0</v>
      </c>
      <c r="M8235" s="7">
        <f t="shared" si="385"/>
        <v>2016</v>
      </c>
      <c r="N8235" s="7">
        <f t="shared" si="386"/>
        <v>2</v>
      </c>
      <c r="O8235" s="30">
        <f t="shared" si="387"/>
        <v>129</v>
      </c>
    </row>
    <row r="8236" spans="2:15" x14ac:dyDescent="0.2">
      <c r="B8236" s="13">
        <v>59756</v>
      </c>
      <c r="C8236" s="14">
        <v>42405.536111111134</v>
      </c>
      <c r="D8236" s="7" t="s">
        <v>10</v>
      </c>
      <c r="E8236" s="13">
        <v>2218</v>
      </c>
      <c r="F8236" s="7" t="s">
        <v>34</v>
      </c>
      <c r="G8236" s="7" t="s">
        <v>12</v>
      </c>
      <c r="H8236" s="13">
        <v>8.5</v>
      </c>
      <c r="I8236" s="13">
        <f>IF(G8236="Male",VLOOKUP(H8236,'Shoe size conversion table'!$B$6:$D$22,2),VLOOKUP(H8236,'Shoe size conversion table'!$J$6:$L$22,2))</f>
        <v>39</v>
      </c>
      <c r="J8236" s="13">
        <f>IF(G8236="Male",VLOOKUP(H8236,'Shoe size conversion table'!$B$6:$D$22,3),VLOOKUP(H8236,'Shoe size conversion table'!$J$6:$L$22,3))</f>
        <v>6.5</v>
      </c>
      <c r="K8236" s="11">
        <v>199</v>
      </c>
      <c r="L8236" s="12">
        <v>0.5</v>
      </c>
      <c r="M8236" s="7">
        <f t="shared" si="385"/>
        <v>2016</v>
      </c>
      <c r="N8236" s="7">
        <f t="shared" si="386"/>
        <v>2</v>
      </c>
      <c r="O8236" s="30">
        <f t="shared" si="387"/>
        <v>99.5</v>
      </c>
    </row>
    <row r="8237" spans="2:15" x14ac:dyDescent="0.2">
      <c r="B8237" s="13">
        <v>59757</v>
      </c>
      <c r="C8237" s="14">
        <v>42405.606111111294</v>
      </c>
      <c r="D8237" s="7" t="s">
        <v>7</v>
      </c>
      <c r="E8237" s="13">
        <v>2155</v>
      </c>
      <c r="F8237" s="7" t="s">
        <v>50</v>
      </c>
      <c r="G8237" s="7" t="s">
        <v>11</v>
      </c>
      <c r="H8237" s="13">
        <v>11.5</v>
      </c>
      <c r="I8237" s="13" t="str">
        <f>IF(G8237="Male",VLOOKUP(H8237,'Shoe size conversion table'!$B$6:$D$22,2),VLOOKUP(H8237,'Shoe size conversion table'!$J$6:$L$22,2))</f>
        <v>44-45</v>
      </c>
      <c r="J8237" s="13">
        <f>IF(G8237="Male",VLOOKUP(H8237,'Shoe size conversion table'!$B$6:$D$22,3),VLOOKUP(H8237,'Shoe size conversion table'!$J$6:$L$22,3))</f>
        <v>11</v>
      </c>
      <c r="K8237" s="11">
        <v>149</v>
      </c>
      <c r="L8237" s="12">
        <v>0</v>
      </c>
      <c r="M8237" s="7">
        <f t="shared" si="385"/>
        <v>2016</v>
      </c>
      <c r="N8237" s="7">
        <f t="shared" si="386"/>
        <v>2</v>
      </c>
      <c r="O8237" s="30">
        <f t="shared" si="387"/>
        <v>149</v>
      </c>
    </row>
    <row r="8238" spans="2:15" x14ac:dyDescent="0.2">
      <c r="B8238" s="13">
        <v>59757</v>
      </c>
      <c r="C8238" s="14">
        <v>42405.606111111294</v>
      </c>
      <c r="D8238" s="7" t="s">
        <v>7</v>
      </c>
      <c r="E8238" s="13">
        <v>2190</v>
      </c>
      <c r="F8238" s="7" t="s">
        <v>50</v>
      </c>
      <c r="G8238" s="7" t="s">
        <v>11</v>
      </c>
      <c r="H8238" s="13">
        <v>10</v>
      </c>
      <c r="I8238" s="13">
        <f>IF(G8238="Male",VLOOKUP(H8238,'Shoe size conversion table'!$B$6:$D$22,2),VLOOKUP(H8238,'Shoe size conversion table'!$J$6:$L$22,2))</f>
        <v>43</v>
      </c>
      <c r="J8238" s="13">
        <f>IF(G8238="Male",VLOOKUP(H8238,'Shoe size conversion table'!$B$6:$D$22,3),VLOOKUP(H8238,'Shoe size conversion table'!$J$6:$L$22,3))</f>
        <v>9.5</v>
      </c>
      <c r="K8238" s="11">
        <v>179</v>
      </c>
      <c r="L8238" s="12">
        <v>0.3</v>
      </c>
      <c r="M8238" s="7">
        <f t="shared" si="385"/>
        <v>2016</v>
      </c>
      <c r="N8238" s="7">
        <f t="shared" si="386"/>
        <v>2</v>
      </c>
      <c r="O8238" s="30">
        <f t="shared" si="387"/>
        <v>125.3</v>
      </c>
    </row>
    <row r="8239" spans="2:15" x14ac:dyDescent="0.2">
      <c r="B8239" s="13">
        <v>59758</v>
      </c>
      <c r="C8239" s="14">
        <v>42405.616111111267</v>
      </c>
      <c r="D8239" s="7" t="s">
        <v>8</v>
      </c>
      <c r="E8239" s="13">
        <v>2217</v>
      </c>
      <c r="F8239" s="7" t="s">
        <v>42</v>
      </c>
      <c r="G8239" s="7" t="s">
        <v>11</v>
      </c>
      <c r="H8239" s="13">
        <v>7</v>
      </c>
      <c r="I8239" s="13">
        <f>IF(G8239="Male",VLOOKUP(H8239,'Shoe size conversion table'!$B$6:$D$22,2),VLOOKUP(H8239,'Shoe size conversion table'!$J$6:$L$22,2))</f>
        <v>40</v>
      </c>
      <c r="J8239" s="13">
        <f>IF(G8239="Male",VLOOKUP(H8239,'Shoe size conversion table'!$B$6:$D$22,3),VLOOKUP(H8239,'Shoe size conversion table'!$J$6:$L$22,3))</f>
        <v>6.5</v>
      </c>
      <c r="K8239" s="11">
        <v>199</v>
      </c>
      <c r="L8239" s="12">
        <v>0</v>
      </c>
      <c r="M8239" s="7">
        <f t="shared" si="385"/>
        <v>2016</v>
      </c>
      <c r="N8239" s="7">
        <f t="shared" si="386"/>
        <v>2</v>
      </c>
      <c r="O8239" s="30">
        <f t="shared" si="387"/>
        <v>199</v>
      </c>
    </row>
    <row r="8240" spans="2:15" x14ac:dyDescent="0.2">
      <c r="B8240" s="13">
        <v>59759</v>
      </c>
      <c r="C8240" s="14">
        <v>42405.636111111264</v>
      </c>
      <c r="D8240" s="7" t="s">
        <v>7</v>
      </c>
      <c r="E8240" s="13">
        <v>2217</v>
      </c>
      <c r="F8240" s="7" t="s">
        <v>55</v>
      </c>
      <c r="G8240" s="7" t="s">
        <v>12</v>
      </c>
      <c r="H8240" s="13">
        <v>8</v>
      </c>
      <c r="I8240" s="13" t="str">
        <f>IF(G8240="Male",VLOOKUP(H8240,'Shoe size conversion table'!$B$6:$D$22,2),VLOOKUP(H8240,'Shoe size conversion table'!$J$6:$L$22,2))</f>
        <v>38-39</v>
      </c>
      <c r="J8240" s="13">
        <f>IF(G8240="Male",VLOOKUP(H8240,'Shoe size conversion table'!$B$6:$D$22,3),VLOOKUP(H8240,'Shoe size conversion table'!$J$6:$L$22,3))</f>
        <v>6</v>
      </c>
      <c r="K8240" s="11">
        <v>129</v>
      </c>
      <c r="L8240" s="12">
        <v>0.2</v>
      </c>
      <c r="M8240" s="7">
        <f t="shared" si="385"/>
        <v>2016</v>
      </c>
      <c r="N8240" s="7">
        <f t="shared" si="386"/>
        <v>2</v>
      </c>
      <c r="O8240" s="30">
        <f t="shared" si="387"/>
        <v>103.2</v>
      </c>
    </row>
    <row r="8241" spans="2:15" x14ac:dyDescent="0.2">
      <c r="B8241" s="13">
        <v>59760</v>
      </c>
      <c r="C8241" s="14">
        <v>42405.66611111127</v>
      </c>
      <c r="D8241" s="7" t="s">
        <v>10</v>
      </c>
      <c r="E8241" s="13">
        <v>2165</v>
      </c>
      <c r="F8241" s="7" t="s">
        <v>36</v>
      </c>
      <c r="G8241" s="7" t="s">
        <v>11</v>
      </c>
      <c r="H8241" s="13">
        <v>11.5</v>
      </c>
      <c r="I8241" s="13" t="str">
        <f>IF(G8241="Male",VLOOKUP(H8241,'Shoe size conversion table'!$B$6:$D$22,2),VLOOKUP(H8241,'Shoe size conversion table'!$J$6:$L$22,2))</f>
        <v>44-45</v>
      </c>
      <c r="J8241" s="13">
        <f>IF(G8241="Male",VLOOKUP(H8241,'Shoe size conversion table'!$B$6:$D$22,3),VLOOKUP(H8241,'Shoe size conversion table'!$J$6:$L$22,3))</f>
        <v>11</v>
      </c>
      <c r="K8241" s="11">
        <v>159</v>
      </c>
      <c r="L8241" s="12">
        <v>0</v>
      </c>
      <c r="M8241" s="7">
        <f t="shared" si="385"/>
        <v>2016</v>
      </c>
      <c r="N8241" s="7">
        <f t="shared" si="386"/>
        <v>2</v>
      </c>
      <c r="O8241" s="30">
        <f t="shared" si="387"/>
        <v>159</v>
      </c>
    </row>
    <row r="8242" spans="2:15" x14ac:dyDescent="0.2">
      <c r="B8242" s="13">
        <v>59761</v>
      </c>
      <c r="C8242" s="14">
        <v>42405.766111111116</v>
      </c>
      <c r="D8242" s="7" t="s">
        <v>7</v>
      </c>
      <c r="E8242" s="13">
        <v>2166</v>
      </c>
      <c r="F8242" s="7" t="s">
        <v>54</v>
      </c>
      <c r="G8242" s="7" t="s">
        <v>11</v>
      </c>
      <c r="H8242" s="13">
        <v>8.5</v>
      </c>
      <c r="I8242" s="13" t="str">
        <f>IF(G8242="Male",VLOOKUP(H8242,'Shoe size conversion table'!$B$6:$D$22,2),VLOOKUP(H8242,'Shoe size conversion table'!$J$6:$L$22,2))</f>
        <v>41-42</v>
      </c>
      <c r="J8242" s="13">
        <f>IF(G8242="Male",VLOOKUP(H8242,'Shoe size conversion table'!$B$6:$D$22,3),VLOOKUP(H8242,'Shoe size conversion table'!$J$6:$L$22,3))</f>
        <v>8</v>
      </c>
      <c r="K8242" s="11">
        <v>149</v>
      </c>
      <c r="L8242" s="12">
        <v>0.2</v>
      </c>
      <c r="M8242" s="7">
        <f t="shared" si="385"/>
        <v>2016</v>
      </c>
      <c r="N8242" s="7">
        <f t="shared" si="386"/>
        <v>2</v>
      </c>
      <c r="O8242" s="30">
        <f t="shared" si="387"/>
        <v>119.2</v>
      </c>
    </row>
    <row r="8243" spans="2:15" x14ac:dyDescent="0.2">
      <c r="B8243" s="13">
        <v>59761</v>
      </c>
      <c r="C8243" s="14">
        <v>42405.766111111116</v>
      </c>
      <c r="D8243" s="7" t="s">
        <v>7</v>
      </c>
      <c r="E8243" s="13">
        <v>2198</v>
      </c>
      <c r="F8243" s="7" t="s">
        <v>52</v>
      </c>
      <c r="G8243" s="7" t="s">
        <v>11</v>
      </c>
      <c r="H8243" s="13">
        <v>9.5</v>
      </c>
      <c r="I8243" s="13" t="str">
        <f>IF(G8243="Male",VLOOKUP(H8243,'Shoe size conversion table'!$B$6:$D$22,2),VLOOKUP(H8243,'Shoe size conversion table'!$J$6:$L$22,2))</f>
        <v>42-43</v>
      </c>
      <c r="J8243" s="13">
        <f>IF(G8243="Male",VLOOKUP(H8243,'Shoe size conversion table'!$B$6:$D$22,3),VLOOKUP(H8243,'Shoe size conversion table'!$J$6:$L$22,3))</f>
        <v>9</v>
      </c>
      <c r="K8243" s="11">
        <v>139</v>
      </c>
      <c r="L8243" s="12">
        <v>0.5</v>
      </c>
      <c r="M8243" s="7">
        <f t="shared" si="385"/>
        <v>2016</v>
      </c>
      <c r="N8243" s="7">
        <f t="shared" si="386"/>
        <v>2</v>
      </c>
      <c r="O8243" s="30">
        <f t="shared" si="387"/>
        <v>69.5</v>
      </c>
    </row>
    <row r="8244" spans="2:15" x14ac:dyDescent="0.2">
      <c r="B8244" s="13">
        <v>59762</v>
      </c>
      <c r="C8244" s="14">
        <v>42405.796111111129</v>
      </c>
      <c r="D8244" s="7" t="s">
        <v>7</v>
      </c>
      <c r="E8244" s="13">
        <v>2151</v>
      </c>
      <c r="F8244" s="7" t="s">
        <v>46</v>
      </c>
      <c r="G8244" s="7" t="s">
        <v>11</v>
      </c>
      <c r="H8244" s="13">
        <v>9.5</v>
      </c>
      <c r="I8244" s="13" t="str">
        <f>IF(G8244="Male",VLOOKUP(H8244,'Shoe size conversion table'!$B$6:$D$22,2),VLOOKUP(H8244,'Shoe size conversion table'!$J$6:$L$22,2))</f>
        <v>42-43</v>
      </c>
      <c r="J8244" s="13">
        <f>IF(G8244="Male",VLOOKUP(H8244,'Shoe size conversion table'!$B$6:$D$22,3),VLOOKUP(H8244,'Shoe size conversion table'!$J$6:$L$22,3))</f>
        <v>9</v>
      </c>
      <c r="K8244" s="11">
        <v>169</v>
      </c>
      <c r="L8244" s="12">
        <v>0</v>
      </c>
      <c r="M8244" s="7">
        <f t="shared" si="385"/>
        <v>2016</v>
      </c>
      <c r="N8244" s="7">
        <f t="shared" si="386"/>
        <v>2</v>
      </c>
      <c r="O8244" s="30">
        <f t="shared" si="387"/>
        <v>169</v>
      </c>
    </row>
    <row r="8245" spans="2:15" x14ac:dyDescent="0.2">
      <c r="B8245" s="13">
        <v>59763</v>
      </c>
      <c r="C8245" s="14">
        <v>42405.886111111111</v>
      </c>
      <c r="D8245" s="7" t="s">
        <v>8</v>
      </c>
      <c r="E8245" s="13">
        <v>2181</v>
      </c>
      <c r="F8245" s="7" t="s">
        <v>37</v>
      </c>
      <c r="G8245" s="7" t="s">
        <v>12</v>
      </c>
      <c r="H8245" s="13">
        <v>7.5</v>
      </c>
      <c r="I8245" s="13">
        <f>IF(G8245="Male",VLOOKUP(H8245,'Shoe size conversion table'!$B$6:$D$22,2),VLOOKUP(H8245,'Shoe size conversion table'!$J$6:$L$22,2))</f>
        <v>38</v>
      </c>
      <c r="J8245" s="13">
        <f>IF(G8245="Male",VLOOKUP(H8245,'Shoe size conversion table'!$B$6:$D$22,3),VLOOKUP(H8245,'Shoe size conversion table'!$J$6:$L$22,3))</f>
        <v>5.5</v>
      </c>
      <c r="K8245" s="11">
        <v>189</v>
      </c>
      <c r="L8245" s="12">
        <v>0.5</v>
      </c>
      <c r="M8245" s="7">
        <f t="shared" si="385"/>
        <v>2016</v>
      </c>
      <c r="N8245" s="7">
        <f t="shared" si="386"/>
        <v>2</v>
      </c>
      <c r="O8245" s="30">
        <f t="shared" si="387"/>
        <v>94.5</v>
      </c>
    </row>
    <row r="8246" spans="2:15" x14ac:dyDescent="0.2">
      <c r="B8246" s="13">
        <v>59764</v>
      </c>
      <c r="C8246" s="14">
        <v>42405.886111111126</v>
      </c>
      <c r="D8246" s="7" t="s">
        <v>10</v>
      </c>
      <c r="E8246" s="13">
        <v>2234</v>
      </c>
      <c r="F8246" s="7" t="s">
        <v>34</v>
      </c>
      <c r="G8246" s="7" t="s">
        <v>11</v>
      </c>
      <c r="H8246" s="13">
        <v>14</v>
      </c>
      <c r="I8246" s="13">
        <f>IF(G8246="Male",VLOOKUP(H8246,'Shoe size conversion table'!$B$6:$D$22,2),VLOOKUP(H8246,'Shoe size conversion table'!$J$6:$L$22,2))</f>
        <v>47</v>
      </c>
      <c r="J8246" s="13">
        <f>IF(G8246="Male",VLOOKUP(H8246,'Shoe size conversion table'!$B$6:$D$22,3),VLOOKUP(H8246,'Shoe size conversion table'!$J$6:$L$22,3))</f>
        <v>13.5</v>
      </c>
      <c r="K8246" s="11">
        <v>169</v>
      </c>
      <c r="L8246" s="12">
        <v>0</v>
      </c>
      <c r="M8246" s="7">
        <f t="shared" si="385"/>
        <v>2016</v>
      </c>
      <c r="N8246" s="7">
        <f t="shared" si="386"/>
        <v>2</v>
      </c>
      <c r="O8246" s="30">
        <f t="shared" si="387"/>
        <v>169</v>
      </c>
    </row>
    <row r="8247" spans="2:15" x14ac:dyDescent="0.2">
      <c r="B8247" s="13">
        <v>59765</v>
      </c>
      <c r="C8247" s="14">
        <v>42405.90611111129</v>
      </c>
      <c r="D8247" s="7" t="s">
        <v>8</v>
      </c>
      <c r="E8247" s="13">
        <v>2199</v>
      </c>
      <c r="F8247" s="7" t="s">
        <v>38</v>
      </c>
      <c r="G8247" s="7" t="s">
        <v>12</v>
      </c>
      <c r="H8247" s="13">
        <v>9</v>
      </c>
      <c r="I8247" s="13" t="str">
        <f>IF(G8247="Male",VLOOKUP(H8247,'Shoe size conversion table'!$B$6:$D$22,2),VLOOKUP(H8247,'Shoe size conversion table'!$J$6:$L$22,2))</f>
        <v>39-40</v>
      </c>
      <c r="J8247" s="13">
        <f>IF(G8247="Male",VLOOKUP(H8247,'Shoe size conversion table'!$B$6:$D$22,3),VLOOKUP(H8247,'Shoe size conversion table'!$J$6:$L$22,3))</f>
        <v>7</v>
      </c>
      <c r="K8247" s="11">
        <v>189</v>
      </c>
      <c r="L8247" s="12">
        <v>0.5</v>
      </c>
      <c r="M8247" s="7">
        <f t="shared" si="385"/>
        <v>2016</v>
      </c>
      <c r="N8247" s="7">
        <f t="shared" si="386"/>
        <v>2</v>
      </c>
      <c r="O8247" s="30">
        <f t="shared" si="387"/>
        <v>94.5</v>
      </c>
    </row>
    <row r="8248" spans="2:15" x14ac:dyDescent="0.2">
      <c r="B8248" s="13">
        <v>59766</v>
      </c>
      <c r="C8248" s="14">
        <v>42405.90611111129</v>
      </c>
      <c r="D8248" s="7" t="s">
        <v>7</v>
      </c>
      <c r="E8248" s="13">
        <v>2223</v>
      </c>
      <c r="F8248" s="7" t="s">
        <v>48</v>
      </c>
      <c r="G8248" s="7" t="s">
        <v>12</v>
      </c>
      <c r="H8248" s="13">
        <v>6.5</v>
      </c>
      <c r="I8248" s="13">
        <f>IF(G8248="Male",VLOOKUP(H8248,'Shoe size conversion table'!$B$6:$D$22,2),VLOOKUP(H8248,'Shoe size conversion table'!$J$6:$L$22,2))</f>
        <v>37</v>
      </c>
      <c r="J8248" s="13">
        <f>IF(G8248="Male",VLOOKUP(H8248,'Shoe size conversion table'!$B$6:$D$22,3),VLOOKUP(H8248,'Shoe size conversion table'!$J$6:$L$22,3))</f>
        <v>4.5</v>
      </c>
      <c r="K8248" s="11">
        <v>129</v>
      </c>
      <c r="L8248" s="12">
        <v>0</v>
      </c>
      <c r="M8248" s="7">
        <f t="shared" si="385"/>
        <v>2016</v>
      </c>
      <c r="N8248" s="7">
        <f t="shared" si="386"/>
        <v>2</v>
      </c>
      <c r="O8248" s="30">
        <f t="shared" si="387"/>
        <v>129</v>
      </c>
    </row>
    <row r="8249" spans="2:15" x14ac:dyDescent="0.2">
      <c r="B8249" s="13">
        <v>59767</v>
      </c>
      <c r="C8249" s="14">
        <v>42405.936111111114</v>
      </c>
      <c r="D8249" s="7" t="s">
        <v>7</v>
      </c>
      <c r="E8249" s="13">
        <v>2183</v>
      </c>
      <c r="F8249" s="7" t="s">
        <v>49</v>
      </c>
      <c r="G8249" s="7" t="s">
        <v>11</v>
      </c>
      <c r="H8249" s="13">
        <v>6.5</v>
      </c>
      <c r="I8249" s="13">
        <f>IF(G8249="Male",VLOOKUP(H8249,'Shoe size conversion table'!$B$6:$D$22,2),VLOOKUP(H8249,'Shoe size conversion table'!$J$6:$L$22,2))</f>
        <v>39</v>
      </c>
      <c r="J8249" s="13">
        <f>IF(G8249="Male",VLOOKUP(H8249,'Shoe size conversion table'!$B$6:$D$22,3),VLOOKUP(H8249,'Shoe size conversion table'!$J$6:$L$22,3))</f>
        <v>6</v>
      </c>
      <c r="K8249" s="11">
        <v>129</v>
      </c>
      <c r="L8249" s="12">
        <v>0</v>
      </c>
      <c r="M8249" s="7">
        <f t="shared" si="385"/>
        <v>2016</v>
      </c>
      <c r="N8249" s="7">
        <f t="shared" si="386"/>
        <v>2</v>
      </c>
      <c r="O8249" s="30">
        <f t="shared" si="387"/>
        <v>129</v>
      </c>
    </row>
    <row r="8250" spans="2:15" x14ac:dyDescent="0.2">
      <c r="B8250" s="13">
        <v>59768</v>
      </c>
      <c r="C8250" s="14">
        <v>42406.336111111115</v>
      </c>
      <c r="D8250" s="7" t="s">
        <v>7</v>
      </c>
      <c r="E8250" s="13">
        <v>2189</v>
      </c>
      <c r="F8250" s="7" t="s">
        <v>49</v>
      </c>
      <c r="G8250" s="7" t="s">
        <v>12</v>
      </c>
      <c r="H8250" s="13">
        <v>8</v>
      </c>
      <c r="I8250" s="13" t="str">
        <f>IF(G8250="Male",VLOOKUP(H8250,'Shoe size conversion table'!$B$6:$D$22,2),VLOOKUP(H8250,'Shoe size conversion table'!$J$6:$L$22,2))</f>
        <v>38-39</v>
      </c>
      <c r="J8250" s="13">
        <f>IF(G8250="Male",VLOOKUP(H8250,'Shoe size conversion table'!$B$6:$D$22,3),VLOOKUP(H8250,'Shoe size conversion table'!$J$6:$L$22,3))</f>
        <v>6</v>
      </c>
      <c r="K8250" s="11">
        <v>139</v>
      </c>
      <c r="L8250" s="12">
        <v>0</v>
      </c>
      <c r="M8250" s="7">
        <f t="shared" si="385"/>
        <v>2016</v>
      </c>
      <c r="N8250" s="7">
        <f t="shared" si="386"/>
        <v>2</v>
      </c>
      <c r="O8250" s="30">
        <f t="shared" si="387"/>
        <v>139</v>
      </c>
    </row>
    <row r="8251" spans="2:15" x14ac:dyDescent="0.2">
      <c r="B8251" s="13">
        <v>59768</v>
      </c>
      <c r="C8251" s="14">
        <v>42406.336111111115</v>
      </c>
      <c r="D8251" s="7" t="s">
        <v>7</v>
      </c>
      <c r="E8251" s="13">
        <v>2222</v>
      </c>
      <c r="F8251" s="7" t="s">
        <v>49</v>
      </c>
      <c r="G8251" s="7" t="s">
        <v>11</v>
      </c>
      <c r="H8251" s="13">
        <v>11</v>
      </c>
      <c r="I8251" s="13">
        <f>IF(G8251="Male",VLOOKUP(H8251,'Shoe size conversion table'!$B$6:$D$22,2),VLOOKUP(H8251,'Shoe size conversion table'!$J$6:$L$22,2))</f>
        <v>44</v>
      </c>
      <c r="J8251" s="13">
        <f>IF(G8251="Male",VLOOKUP(H8251,'Shoe size conversion table'!$B$6:$D$22,3),VLOOKUP(H8251,'Shoe size conversion table'!$J$6:$L$22,3))</f>
        <v>10.5</v>
      </c>
      <c r="K8251" s="11">
        <v>139</v>
      </c>
      <c r="L8251" s="12">
        <v>0.3</v>
      </c>
      <c r="M8251" s="7">
        <f t="shared" si="385"/>
        <v>2016</v>
      </c>
      <c r="N8251" s="7">
        <f t="shared" si="386"/>
        <v>2</v>
      </c>
      <c r="O8251" s="30">
        <f t="shared" si="387"/>
        <v>97.3</v>
      </c>
    </row>
    <row r="8252" spans="2:15" x14ac:dyDescent="0.2">
      <c r="B8252" s="13">
        <v>59769</v>
      </c>
      <c r="C8252" s="14">
        <v>42406.466111111273</v>
      </c>
      <c r="D8252" s="7" t="s">
        <v>8</v>
      </c>
      <c r="E8252" s="13">
        <v>2228</v>
      </c>
      <c r="F8252" s="7" t="s">
        <v>38</v>
      </c>
      <c r="G8252" s="7" t="s">
        <v>12</v>
      </c>
      <c r="H8252" s="13">
        <v>6</v>
      </c>
      <c r="I8252" s="13" t="str">
        <f>IF(G8252="Male",VLOOKUP(H8252,'Shoe size conversion table'!$B$6:$D$22,2),VLOOKUP(H8252,'Shoe size conversion table'!$J$6:$L$22,2))</f>
        <v>36-37</v>
      </c>
      <c r="J8252" s="13">
        <f>IF(G8252="Male",VLOOKUP(H8252,'Shoe size conversion table'!$B$6:$D$22,3),VLOOKUP(H8252,'Shoe size conversion table'!$J$6:$L$22,3))</f>
        <v>4</v>
      </c>
      <c r="K8252" s="11">
        <v>169</v>
      </c>
      <c r="L8252" s="12">
        <v>0.2</v>
      </c>
      <c r="M8252" s="7">
        <f t="shared" si="385"/>
        <v>2016</v>
      </c>
      <c r="N8252" s="7">
        <f t="shared" si="386"/>
        <v>2</v>
      </c>
      <c r="O8252" s="30">
        <f t="shared" si="387"/>
        <v>135.20000000000002</v>
      </c>
    </row>
    <row r="8253" spans="2:15" x14ac:dyDescent="0.2">
      <c r="B8253" s="13">
        <v>59770</v>
      </c>
      <c r="C8253" s="14">
        <v>42406.536111111134</v>
      </c>
      <c r="D8253" s="7" t="s">
        <v>10</v>
      </c>
      <c r="E8253" s="13">
        <v>2185</v>
      </c>
      <c r="F8253" s="7" t="s">
        <v>36</v>
      </c>
      <c r="G8253" s="7" t="s">
        <v>12</v>
      </c>
      <c r="H8253" s="13">
        <v>8.5</v>
      </c>
      <c r="I8253" s="13">
        <f>IF(G8253="Male",VLOOKUP(H8253,'Shoe size conversion table'!$B$6:$D$22,2),VLOOKUP(H8253,'Shoe size conversion table'!$J$6:$L$22,2))</f>
        <v>39</v>
      </c>
      <c r="J8253" s="13">
        <f>IF(G8253="Male",VLOOKUP(H8253,'Shoe size conversion table'!$B$6:$D$22,3),VLOOKUP(H8253,'Shoe size conversion table'!$J$6:$L$22,3))</f>
        <v>6.5</v>
      </c>
      <c r="K8253" s="11">
        <v>159</v>
      </c>
      <c r="L8253" s="12">
        <v>0</v>
      </c>
      <c r="M8253" s="7">
        <f t="shared" si="385"/>
        <v>2016</v>
      </c>
      <c r="N8253" s="7">
        <f t="shared" si="386"/>
        <v>2</v>
      </c>
      <c r="O8253" s="30">
        <f t="shared" si="387"/>
        <v>159</v>
      </c>
    </row>
    <row r="8254" spans="2:15" x14ac:dyDescent="0.2">
      <c r="B8254" s="13">
        <v>59771</v>
      </c>
      <c r="C8254" s="14">
        <v>42406.586111111108</v>
      </c>
      <c r="D8254" s="7" t="s">
        <v>10</v>
      </c>
      <c r="E8254" s="13">
        <v>2159</v>
      </c>
      <c r="F8254" s="7" t="s">
        <v>34</v>
      </c>
      <c r="G8254" s="7" t="s">
        <v>12</v>
      </c>
      <c r="H8254" s="13">
        <v>8</v>
      </c>
      <c r="I8254" s="13" t="str">
        <f>IF(G8254="Male",VLOOKUP(H8254,'Shoe size conversion table'!$B$6:$D$22,2),VLOOKUP(H8254,'Shoe size conversion table'!$J$6:$L$22,2))</f>
        <v>38-39</v>
      </c>
      <c r="J8254" s="13">
        <f>IF(G8254="Male",VLOOKUP(H8254,'Shoe size conversion table'!$B$6:$D$22,3),VLOOKUP(H8254,'Shoe size conversion table'!$J$6:$L$22,3))</f>
        <v>6</v>
      </c>
      <c r="K8254" s="11">
        <v>199</v>
      </c>
      <c r="L8254" s="12">
        <v>0</v>
      </c>
      <c r="M8254" s="7">
        <f t="shared" si="385"/>
        <v>2016</v>
      </c>
      <c r="N8254" s="7">
        <f t="shared" si="386"/>
        <v>2</v>
      </c>
      <c r="O8254" s="30">
        <f t="shared" si="387"/>
        <v>199</v>
      </c>
    </row>
    <row r="8255" spans="2:15" x14ac:dyDescent="0.2">
      <c r="B8255" s="13">
        <v>59771</v>
      </c>
      <c r="C8255" s="14">
        <v>42406.586111111108</v>
      </c>
      <c r="D8255" s="7" t="s">
        <v>10</v>
      </c>
      <c r="E8255" s="13">
        <v>2241</v>
      </c>
      <c r="F8255" s="7" t="s">
        <v>35</v>
      </c>
      <c r="G8255" s="7" t="s">
        <v>12</v>
      </c>
      <c r="H8255" s="13">
        <v>8</v>
      </c>
      <c r="I8255" s="13" t="str">
        <f>IF(G8255="Male",VLOOKUP(H8255,'Shoe size conversion table'!$B$6:$D$22,2),VLOOKUP(H8255,'Shoe size conversion table'!$J$6:$L$22,2))</f>
        <v>38-39</v>
      </c>
      <c r="J8255" s="13">
        <f>IF(G8255="Male",VLOOKUP(H8255,'Shoe size conversion table'!$B$6:$D$22,3),VLOOKUP(H8255,'Shoe size conversion table'!$J$6:$L$22,3))</f>
        <v>6</v>
      </c>
      <c r="K8255" s="11">
        <v>129</v>
      </c>
      <c r="L8255" s="12">
        <v>0</v>
      </c>
      <c r="M8255" s="7">
        <f t="shared" si="385"/>
        <v>2016</v>
      </c>
      <c r="N8255" s="7">
        <f t="shared" si="386"/>
        <v>2</v>
      </c>
      <c r="O8255" s="30">
        <f t="shared" si="387"/>
        <v>129</v>
      </c>
    </row>
    <row r="8256" spans="2:15" x14ac:dyDescent="0.2">
      <c r="B8256" s="13">
        <v>59772</v>
      </c>
      <c r="C8256" s="14">
        <v>42406.606111111134</v>
      </c>
      <c r="D8256" s="7" t="s">
        <v>7</v>
      </c>
      <c r="E8256" s="13">
        <v>2226</v>
      </c>
      <c r="F8256" s="7" t="s">
        <v>51</v>
      </c>
      <c r="G8256" s="7" t="s">
        <v>12</v>
      </c>
      <c r="H8256" s="13">
        <v>8</v>
      </c>
      <c r="I8256" s="13" t="str">
        <f>IF(G8256="Male",VLOOKUP(H8256,'Shoe size conversion table'!$B$6:$D$22,2),VLOOKUP(H8256,'Shoe size conversion table'!$J$6:$L$22,2))</f>
        <v>38-39</v>
      </c>
      <c r="J8256" s="13">
        <f>IF(G8256="Male",VLOOKUP(H8256,'Shoe size conversion table'!$B$6:$D$22,3),VLOOKUP(H8256,'Shoe size conversion table'!$J$6:$L$22,3))</f>
        <v>6</v>
      </c>
      <c r="K8256" s="11">
        <v>189</v>
      </c>
      <c r="L8256" s="12">
        <v>0.3</v>
      </c>
      <c r="M8256" s="7">
        <f t="shared" si="385"/>
        <v>2016</v>
      </c>
      <c r="N8256" s="7">
        <f t="shared" si="386"/>
        <v>2</v>
      </c>
      <c r="O8256" s="30">
        <f t="shared" si="387"/>
        <v>132.29999999999998</v>
      </c>
    </row>
    <row r="8257" spans="2:15" x14ac:dyDescent="0.2">
      <c r="B8257" s="13">
        <v>59773</v>
      </c>
      <c r="C8257" s="14">
        <v>42406.636111111293</v>
      </c>
      <c r="D8257" s="7" t="s">
        <v>7</v>
      </c>
      <c r="E8257" s="13">
        <v>2165</v>
      </c>
      <c r="F8257" s="7" t="s">
        <v>50</v>
      </c>
      <c r="G8257" s="7" t="s">
        <v>11</v>
      </c>
      <c r="H8257" s="13">
        <v>9.5</v>
      </c>
      <c r="I8257" s="13" t="str">
        <f>IF(G8257="Male",VLOOKUP(H8257,'Shoe size conversion table'!$B$6:$D$22,2),VLOOKUP(H8257,'Shoe size conversion table'!$J$6:$L$22,2))</f>
        <v>42-43</v>
      </c>
      <c r="J8257" s="13">
        <f>IF(G8257="Male",VLOOKUP(H8257,'Shoe size conversion table'!$B$6:$D$22,3),VLOOKUP(H8257,'Shoe size conversion table'!$J$6:$L$22,3))</f>
        <v>9</v>
      </c>
      <c r="K8257" s="11">
        <v>179</v>
      </c>
      <c r="L8257" s="12">
        <v>0.3</v>
      </c>
      <c r="M8257" s="7">
        <f t="shared" si="385"/>
        <v>2016</v>
      </c>
      <c r="N8257" s="7">
        <f t="shared" si="386"/>
        <v>2</v>
      </c>
      <c r="O8257" s="30">
        <f t="shared" si="387"/>
        <v>125.3</v>
      </c>
    </row>
    <row r="8258" spans="2:15" x14ac:dyDescent="0.2">
      <c r="B8258" s="13">
        <v>59774</v>
      </c>
      <c r="C8258" s="14">
        <v>42406.656111111275</v>
      </c>
      <c r="D8258" s="7" t="s">
        <v>9</v>
      </c>
      <c r="E8258" s="13">
        <v>2173</v>
      </c>
      <c r="F8258" s="7" t="s">
        <v>60</v>
      </c>
      <c r="G8258" s="7" t="s">
        <v>12</v>
      </c>
      <c r="H8258" s="13">
        <v>8.5</v>
      </c>
      <c r="I8258" s="13">
        <f>IF(G8258="Male",VLOOKUP(H8258,'Shoe size conversion table'!$B$6:$D$22,2),VLOOKUP(H8258,'Shoe size conversion table'!$J$6:$L$22,2))</f>
        <v>39</v>
      </c>
      <c r="J8258" s="13">
        <f>IF(G8258="Male",VLOOKUP(H8258,'Shoe size conversion table'!$B$6:$D$22,3),VLOOKUP(H8258,'Shoe size conversion table'!$J$6:$L$22,3))</f>
        <v>6.5</v>
      </c>
      <c r="K8258" s="11">
        <v>179</v>
      </c>
      <c r="L8258" s="12">
        <v>0.2</v>
      </c>
      <c r="M8258" s="7">
        <f t="shared" si="385"/>
        <v>2016</v>
      </c>
      <c r="N8258" s="7">
        <f t="shared" si="386"/>
        <v>2</v>
      </c>
      <c r="O8258" s="30">
        <f t="shared" si="387"/>
        <v>143.20000000000002</v>
      </c>
    </row>
    <row r="8259" spans="2:15" x14ac:dyDescent="0.2">
      <c r="B8259" s="13">
        <v>59775</v>
      </c>
      <c r="C8259" s="14">
        <v>42406.66611111127</v>
      </c>
      <c r="D8259" s="7" t="s">
        <v>10</v>
      </c>
      <c r="E8259" s="13">
        <v>2182</v>
      </c>
      <c r="F8259" s="7" t="s">
        <v>35</v>
      </c>
      <c r="G8259" s="7" t="s">
        <v>11</v>
      </c>
      <c r="H8259" s="13">
        <v>8.5</v>
      </c>
      <c r="I8259" s="13" t="str">
        <f>IF(G8259="Male",VLOOKUP(H8259,'Shoe size conversion table'!$B$6:$D$22,2),VLOOKUP(H8259,'Shoe size conversion table'!$J$6:$L$22,2))</f>
        <v>41-42</v>
      </c>
      <c r="J8259" s="13">
        <f>IF(G8259="Male",VLOOKUP(H8259,'Shoe size conversion table'!$B$6:$D$22,3),VLOOKUP(H8259,'Shoe size conversion table'!$J$6:$L$22,3))</f>
        <v>8</v>
      </c>
      <c r="K8259" s="11">
        <v>159</v>
      </c>
      <c r="L8259" s="12">
        <v>0.1</v>
      </c>
      <c r="M8259" s="7">
        <f t="shared" si="385"/>
        <v>2016</v>
      </c>
      <c r="N8259" s="7">
        <f t="shared" si="386"/>
        <v>2</v>
      </c>
      <c r="O8259" s="30">
        <f t="shared" si="387"/>
        <v>143.1</v>
      </c>
    </row>
    <row r="8260" spans="2:15" x14ac:dyDescent="0.2">
      <c r="B8260" s="13">
        <v>59776</v>
      </c>
      <c r="C8260" s="14">
        <v>42406.776111111292</v>
      </c>
      <c r="D8260" s="7" t="s">
        <v>10</v>
      </c>
      <c r="E8260" s="13">
        <v>2205</v>
      </c>
      <c r="F8260" s="7" t="s">
        <v>34</v>
      </c>
      <c r="G8260" s="7" t="s">
        <v>12</v>
      </c>
      <c r="H8260" s="13">
        <v>7.5</v>
      </c>
      <c r="I8260" s="13">
        <f>IF(G8260="Male",VLOOKUP(H8260,'Shoe size conversion table'!$B$6:$D$22,2),VLOOKUP(H8260,'Shoe size conversion table'!$J$6:$L$22,2))</f>
        <v>38</v>
      </c>
      <c r="J8260" s="13">
        <f>IF(G8260="Male",VLOOKUP(H8260,'Shoe size conversion table'!$B$6:$D$22,3),VLOOKUP(H8260,'Shoe size conversion table'!$J$6:$L$22,3))</f>
        <v>5.5</v>
      </c>
      <c r="K8260" s="11">
        <v>149</v>
      </c>
      <c r="L8260" s="12">
        <v>0.1</v>
      </c>
      <c r="M8260" s="7">
        <f t="shared" si="385"/>
        <v>2016</v>
      </c>
      <c r="N8260" s="7">
        <f t="shared" si="386"/>
        <v>2</v>
      </c>
      <c r="O8260" s="30">
        <f t="shared" si="387"/>
        <v>134.1</v>
      </c>
    </row>
    <row r="8261" spans="2:15" x14ac:dyDescent="0.2">
      <c r="B8261" s="13">
        <v>59777</v>
      </c>
      <c r="C8261" s="14">
        <v>42406.796111111129</v>
      </c>
      <c r="D8261" s="7" t="s">
        <v>8</v>
      </c>
      <c r="E8261" s="13">
        <v>2202</v>
      </c>
      <c r="F8261" s="7" t="s">
        <v>41</v>
      </c>
      <c r="G8261" s="7" t="s">
        <v>12</v>
      </c>
      <c r="H8261" s="13">
        <v>10.5</v>
      </c>
      <c r="I8261" s="13">
        <f>IF(G8261="Male",VLOOKUP(H8261,'Shoe size conversion table'!$B$6:$D$22,2),VLOOKUP(H8261,'Shoe size conversion table'!$J$6:$L$22,2))</f>
        <v>41</v>
      </c>
      <c r="J8261" s="13">
        <f>IF(G8261="Male",VLOOKUP(H8261,'Shoe size conversion table'!$B$6:$D$22,3),VLOOKUP(H8261,'Shoe size conversion table'!$J$6:$L$22,3))</f>
        <v>8.5</v>
      </c>
      <c r="K8261" s="11">
        <v>159</v>
      </c>
      <c r="L8261" s="12">
        <v>0.1</v>
      </c>
      <c r="M8261" s="7">
        <f t="shared" ref="M8261:M8324" si="388">YEAR(C8261)</f>
        <v>2016</v>
      </c>
      <c r="N8261" s="7">
        <f t="shared" si="386"/>
        <v>2</v>
      </c>
      <c r="O8261" s="30">
        <f t="shared" si="387"/>
        <v>143.1</v>
      </c>
    </row>
    <row r="8262" spans="2:15" x14ac:dyDescent="0.2">
      <c r="B8262" s="13">
        <v>59778</v>
      </c>
      <c r="C8262" s="14">
        <v>42406.886111111111</v>
      </c>
      <c r="D8262" s="7" t="s">
        <v>8</v>
      </c>
      <c r="E8262" s="13">
        <v>2204</v>
      </c>
      <c r="F8262" s="7" t="s">
        <v>37</v>
      </c>
      <c r="G8262" s="7" t="s">
        <v>12</v>
      </c>
      <c r="H8262" s="13">
        <v>7.5</v>
      </c>
      <c r="I8262" s="13">
        <f>IF(G8262="Male",VLOOKUP(H8262,'Shoe size conversion table'!$B$6:$D$22,2),VLOOKUP(H8262,'Shoe size conversion table'!$J$6:$L$22,2))</f>
        <v>38</v>
      </c>
      <c r="J8262" s="13">
        <f>IF(G8262="Male",VLOOKUP(H8262,'Shoe size conversion table'!$B$6:$D$22,3),VLOOKUP(H8262,'Shoe size conversion table'!$J$6:$L$22,3))</f>
        <v>5.5</v>
      </c>
      <c r="K8262" s="11">
        <v>149</v>
      </c>
      <c r="L8262" s="12">
        <v>0</v>
      </c>
      <c r="M8262" s="7">
        <f t="shared" si="388"/>
        <v>2016</v>
      </c>
      <c r="N8262" s="7">
        <f t="shared" ref="N8262:N8325" si="389">MONTH(C8262:C23229)</f>
        <v>2</v>
      </c>
      <c r="O8262" s="30">
        <f t="shared" ref="O8262:O8325" si="390">K8262*(1-L8262)</f>
        <v>149</v>
      </c>
    </row>
    <row r="8263" spans="2:15" x14ac:dyDescent="0.2">
      <c r="B8263" s="13">
        <v>59779</v>
      </c>
      <c r="C8263" s="14">
        <v>42406.90611111129</v>
      </c>
      <c r="D8263" s="7" t="s">
        <v>8</v>
      </c>
      <c r="E8263" s="13">
        <v>2218</v>
      </c>
      <c r="F8263" s="7" t="s">
        <v>41</v>
      </c>
      <c r="G8263" s="7" t="s">
        <v>11</v>
      </c>
      <c r="H8263" s="13">
        <v>10.5</v>
      </c>
      <c r="I8263" s="13" t="str">
        <f>IF(G8263="Male",VLOOKUP(H8263,'Shoe size conversion table'!$B$6:$D$22,2),VLOOKUP(H8263,'Shoe size conversion table'!$J$6:$L$22,2))</f>
        <v>43-44</v>
      </c>
      <c r="J8263" s="13">
        <f>IF(G8263="Male",VLOOKUP(H8263,'Shoe size conversion table'!$B$6:$D$22,3),VLOOKUP(H8263,'Shoe size conversion table'!$J$6:$L$22,3))</f>
        <v>10</v>
      </c>
      <c r="K8263" s="11">
        <v>179</v>
      </c>
      <c r="L8263" s="12">
        <v>0</v>
      </c>
      <c r="M8263" s="7">
        <f t="shared" si="388"/>
        <v>2016</v>
      </c>
      <c r="N8263" s="7">
        <f t="shared" si="389"/>
        <v>2</v>
      </c>
      <c r="O8263" s="30">
        <f t="shared" si="390"/>
        <v>179</v>
      </c>
    </row>
    <row r="8264" spans="2:15" x14ac:dyDescent="0.2">
      <c r="B8264" s="13">
        <v>59780</v>
      </c>
      <c r="C8264" s="14">
        <v>42406.916111111132</v>
      </c>
      <c r="D8264" s="7" t="s">
        <v>9</v>
      </c>
      <c r="E8264" s="13">
        <v>2198</v>
      </c>
      <c r="F8264" s="7" t="s">
        <v>62</v>
      </c>
      <c r="G8264" s="7" t="s">
        <v>12</v>
      </c>
      <c r="H8264" s="13">
        <v>8</v>
      </c>
      <c r="I8264" s="13" t="str">
        <f>IF(G8264="Male",VLOOKUP(H8264,'Shoe size conversion table'!$B$6:$D$22,2),VLOOKUP(H8264,'Shoe size conversion table'!$J$6:$L$22,2))</f>
        <v>38-39</v>
      </c>
      <c r="J8264" s="13">
        <f>IF(G8264="Male",VLOOKUP(H8264,'Shoe size conversion table'!$B$6:$D$22,3),VLOOKUP(H8264,'Shoe size conversion table'!$J$6:$L$22,3))</f>
        <v>6</v>
      </c>
      <c r="K8264" s="11">
        <v>129</v>
      </c>
      <c r="L8264" s="12">
        <v>0</v>
      </c>
      <c r="M8264" s="7">
        <f t="shared" si="388"/>
        <v>2016</v>
      </c>
      <c r="N8264" s="7">
        <f t="shared" si="389"/>
        <v>2</v>
      </c>
      <c r="O8264" s="30">
        <f t="shared" si="390"/>
        <v>129</v>
      </c>
    </row>
    <row r="8265" spans="2:15" x14ac:dyDescent="0.2">
      <c r="B8265" s="13">
        <v>59781</v>
      </c>
      <c r="C8265" s="14">
        <v>42406.936111111114</v>
      </c>
      <c r="D8265" s="7" t="s">
        <v>10</v>
      </c>
      <c r="E8265" s="13">
        <v>2217</v>
      </c>
      <c r="F8265" s="7" t="s">
        <v>36</v>
      </c>
      <c r="G8265" s="7" t="s">
        <v>12</v>
      </c>
      <c r="H8265" s="13">
        <v>8.5</v>
      </c>
      <c r="I8265" s="13">
        <f>IF(G8265="Male",VLOOKUP(H8265,'Shoe size conversion table'!$B$6:$D$22,2),VLOOKUP(H8265,'Shoe size conversion table'!$J$6:$L$22,2))</f>
        <v>39</v>
      </c>
      <c r="J8265" s="13">
        <f>IF(G8265="Male",VLOOKUP(H8265,'Shoe size conversion table'!$B$6:$D$22,3),VLOOKUP(H8265,'Shoe size conversion table'!$J$6:$L$22,3))</f>
        <v>6.5</v>
      </c>
      <c r="K8265" s="11">
        <v>149</v>
      </c>
      <c r="L8265" s="12">
        <v>0.5</v>
      </c>
      <c r="M8265" s="7">
        <f t="shared" si="388"/>
        <v>2016</v>
      </c>
      <c r="N8265" s="7">
        <f t="shared" si="389"/>
        <v>2</v>
      </c>
      <c r="O8265" s="30">
        <f t="shared" si="390"/>
        <v>74.5</v>
      </c>
    </row>
    <row r="8266" spans="2:15" x14ac:dyDescent="0.2">
      <c r="B8266" s="13">
        <v>59782</v>
      </c>
      <c r="C8266" s="14">
        <v>42406.946111111291</v>
      </c>
      <c r="D8266" s="7" t="s">
        <v>10</v>
      </c>
      <c r="E8266" s="13">
        <v>2189</v>
      </c>
      <c r="F8266" s="7" t="s">
        <v>36</v>
      </c>
      <c r="G8266" s="7" t="s">
        <v>11</v>
      </c>
      <c r="H8266" s="13">
        <v>10</v>
      </c>
      <c r="I8266" s="13">
        <f>IF(G8266="Male",VLOOKUP(H8266,'Shoe size conversion table'!$B$6:$D$22,2),VLOOKUP(H8266,'Shoe size conversion table'!$J$6:$L$22,2))</f>
        <v>43</v>
      </c>
      <c r="J8266" s="13">
        <f>IF(G8266="Male",VLOOKUP(H8266,'Shoe size conversion table'!$B$6:$D$22,3),VLOOKUP(H8266,'Shoe size conversion table'!$J$6:$L$22,3))</f>
        <v>9.5</v>
      </c>
      <c r="K8266" s="11">
        <v>189</v>
      </c>
      <c r="L8266" s="12">
        <v>0</v>
      </c>
      <c r="M8266" s="7">
        <f t="shared" si="388"/>
        <v>2016</v>
      </c>
      <c r="N8266" s="7">
        <f t="shared" si="389"/>
        <v>2</v>
      </c>
      <c r="O8266" s="30">
        <f t="shared" si="390"/>
        <v>189</v>
      </c>
    </row>
    <row r="8267" spans="2:15" x14ac:dyDescent="0.2">
      <c r="B8267" s="13">
        <v>59783</v>
      </c>
      <c r="C8267" s="14">
        <v>42407.056111111131</v>
      </c>
      <c r="D8267" s="7" t="s">
        <v>8</v>
      </c>
      <c r="E8267" s="13">
        <v>2167</v>
      </c>
      <c r="F8267" s="7" t="s">
        <v>37</v>
      </c>
      <c r="G8267" s="7" t="s">
        <v>11</v>
      </c>
      <c r="H8267" s="13">
        <v>10</v>
      </c>
      <c r="I8267" s="13">
        <f>IF(G8267="Male",VLOOKUP(H8267,'Shoe size conversion table'!$B$6:$D$22,2),VLOOKUP(H8267,'Shoe size conversion table'!$J$6:$L$22,2))</f>
        <v>43</v>
      </c>
      <c r="J8267" s="13">
        <f>IF(G8267="Male",VLOOKUP(H8267,'Shoe size conversion table'!$B$6:$D$22,3),VLOOKUP(H8267,'Shoe size conversion table'!$J$6:$L$22,3))</f>
        <v>9.5</v>
      </c>
      <c r="K8267" s="11">
        <v>159</v>
      </c>
      <c r="L8267" s="12">
        <v>0</v>
      </c>
      <c r="M8267" s="7">
        <f t="shared" si="388"/>
        <v>2016</v>
      </c>
      <c r="N8267" s="7">
        <f t="shared" si="389"/>
        <v>2</v>
      </c>
      <c r="O8267" s="30">
        <f t="shared" si="390"/>
        <v>159</v>
      </c>
    </row>
    <row r="8268" spans="2:15" x14ac:dyDescent="0.2">
      <c r="B8268" s="13">
        <v>59784</v>
      </c>
      <c r="C8268" s="14">
        <v>42407.206111111111</v>
      </c>
      <c r="D8268" s="7" t="s">
        <v>7</v>
      </c>
      <c r="E8268" s="13">
        <v>2232</v>
      </c>
      <c r="F8268" s="7" t="s">
        <v>44</v>
      </c>
      <c r="G8268" s="7" t="s">
        <v>11</v>
      </c>
      <c r="H8268" s="13">
        <v>8.5</v>
      </c>
      <c r="I8268" s="13" t="str">
        <f>IF(G8268="Male",VLOOKUP(H8268,'Shoe size conversion table'!$B$6:$D$22,2),VLOOKUP(H8268,'Shoe size conversion table'!$J$6:$L$22,2))</f>
        <v>41-42</v>
      </c>
      <c r="J8268" s="13">
        <f>IF(G8268="Male",VLOOKUP(H8268,'Shoe size conversion table'!$B$6:$D$22,3),VLOOKUP(H8268,'Shoe size conversion table'!$J$6:$L$22,3))</f>
        <v>8</v>
      </c>
      <c r="K8268" s="11">
        <v>199</v>
      </c>
      <c r="L8268" s="12">
        <v>0</v>
      </c>
      <c r="M8268" s="7">
        <f t="shared" si="388"/>
        <v>2016</v>
      </c>
      <c r="N8268" s="7">
        <f t="shared" si="389"/>
        <v>2</v>
      </c>
      <c r="O8268" s="30">
        <f t="shared" si="390"/>
        <v>199</v>
      </c>
    </row>
    <row r="8269" spans="2:15" x14ac:dyDescent="0.2">
      <c r="B8269" s="13">
        <v>59785</v>
      </c>
      <c r="C8269" s="14">
        <v>42407.296111111107</v>
      </c>
      <c r="D8269" s="7" t="s">
        <v>10</v>
      </c>
      <c r="E8269" s="13">
        <v>2197</v>
      </c>
      <c r="F8269" s="7" t="s">
        <v>35</v>
      </c>
      <c r="G8269" s="7" t="s">
        <v>12</v>
      </c>
      <c r="H8269" s="13">
        <v>8.5</v>
      </c>
      <c r="I8269" s="13">
        <f>IF(G8269="Male",VLOOKUP(H8269,'Shoe size conversion table'!$B$6:$D$22,2),VLOOKUP(H8269,'Shoe size conversion table'!$J$6:$L$22,2))</f>
        <v>39</v>
      </c>
      <c r="J8269" s="13">
        <f>IF(G8269="Male",VLOOKUP(H8269,'Shoe size conversion table'!$B$6:$D$22,3),VLOOKUP(H8269,'Shoe size conversion table'!$J$6:$L$22,3))</f>
        <v>6.5</v>
      </c>
      <c r="K8269" s="11">
        <v>189</v>
      </c>
      <c r="L8269" s="12">
        <v>0</v>
      </c>
      <c r="M8269" s="7">
        <f t="shared" si="388"/>
        <v>2016</v>
      </c>
      <c r="N8269" s="7">
        <f t="shared" si="389"/>
        <v>2</v>
      </c>
      <c r="O8269" s="30">
        <f t="shared" si="390"/>
        <v>189</v>
      </c>
    </row>
    <row r="8270" spans="2:15" x14ac:dyDescent="0.2">
      <c r="B8270" s="13">
        <v>59786</v>
      </c>
      <c r="C8270" s="14">
        <v>42407.366111111267</v>
      </c>
      <c r="D8270" s="7" t="s">
        <v>7</v>
      </c>
      <c r="E8270" s="13">
        <v>2217</v>
      </c>
      <c r="F8270" s="7" t="s">
        <v>48</v>
      </c>
      <c r="G8270" s="7" t="s">
        <v>12</v>
      </c>
      <c r="H8270" s="13">
        <v>8.5</v>
      </c>
      <c r="I8270" s="13">
        <f>IF(G8270="Male",VLOOKUP(H8270,'Shoe size conversion table'!$B$6:$D$22,2),VLOOKUP(H8270,'Shoe size conversion table'!$J$6:$L$22,2))</f>
        <v>39</v>
      </c>
      <c r="J8270" s="13">
        <f>IF(G8270="Male",VLOOKUP(H8270,'Shoe size conversion table'!$B$6:$D$22,3),VLOOKUP(H8270,'Shoe size conversion table'!$J$6:$L$22,3))</f>
        <v>6.5</v>
      </c>
      <c r="K8270" s="11">
        <v>159</v>
      </c>
      <c r="L8270" s="12">
        <v>0.5</v>
      </c>
      <c r="M8270" s="7">
        <f t="shared" si="388"/>
        <v>2016</v>
      </c>
      <c r="N8270" s="7">
        <f t="shared" si="389"/>
        <v>2</v>
      </c>
      <c r="O8270" s="30">
        <f t="shared" si="390"/>
        <v>79.5</v>
      </c>
    </row>
    <row r="8271" spans="2:15" x14ac:dyDescent="0.2">
      <c r="B8271" s="13">
        <v>59787</v>
      </c>
      <c r="C8271" s="14">
        <v>42407.466111111273</v>
      </c>
      <c r="D8271" s="7" t="s">
        <v>8</v>
      </c>
      <c r="E8271" s="13">
        <v>2218</v>
      </c>
      <c r="F8271" s="7" t="s">
        <v>42</v>
      </c>
      <c r="G8271" s="7" t="s">
        <v>12</v>
      </c>
      <c r="H8271" s="13">
        <v>6</v>
      </c>
      <c r="I8271" s="13" t="str">
        <f>IF(G8271="Male",VLOOKUP(H8271,'Shoe size conversion table'!$B$6:$D$22,2),VLOOKUP(H8271,'Shoe size conversion table'!$J$6:$L$22,2))</f>
        <v>36-37</v>
      </c>
      <c r="J8271" s="13">
        <f>IF(G8271="Male",VLOOKUP(H8271,'Shoe size conversion table'!$B$6:$D$22,3),VLOOKUP(H8271,'Shoe size conversion table'!$J$6:$L$22,3))</f>
        <v>4</v>
      </c>
      <c r="K8271" s="11">
        <v>179</v>
      </c>
      <c r="L8271" s="12">
        <v>0</v>
      </c>
      <c r="M8271" s="7">
        <f t="shared" si="388"/>
        <v>2016</v>
      </c>
      <c r="N8271" s="7">
        <f t="shared" si="389"/>
        <v>2</v>
      </c>
      <c r="O8271" s="30">
        <f t="shared" si="390"/>
        <v>179</v>
      </c>
    </row>
    <row r="8272" spans="2:15" x14ac:dyDescent="0.2">
      <c r="B8272" s="13">
        <v>59788</v>
      </c>
      <c r="C8272" s="14">
        <v>42407.586111111108</v>
      </c>
      <c r="D8272" s="7" t="s">
        <v>10</v>
      </c>
      <c r="E8272" s="13">
        <v>2159</v>
      </c>
      <c r="F8272" s="7" t="s">
        <v>34</v>
      </c>
      <c r="G8272" s="7" t="s">
        <v>12</v>
      </c>
      <c r="H8272" s="13">
        <v>8</v>
      </c>
      <c r="I8272" s="13" t="str">
        <f>IF(G8272="Male",VLOOKUP(H8272,'Shoe size conversion table'!$B$6:$D$22,2),VLOOKUP(H8272,'Shoe size conversion table'!$J$6:$L$22,2))</f>
        <v>38-39</v>
      </c>
      <c r="J8272" s="13">
        <f>IF(G8272="Male",VLOOKUP(H8272,'Shoe size conversion table'!$B$6:$D$22,3),VLOOKUP(H8272,'Shoe size conversion table'!$J$6:$L$22,3))</f>
        <v>6</v>
      </c>
      <c r="K8272" s="11">
        <v>199</v>
      </c>
      <c r="L8272" s="12">
        <v>0</v>
      </c>
      <c r="M8272" s="7">
        <f t="shared" si="388"/>
        <v>2016</v>
      </c>
      <c r="N8272" s="7">
        <f t="shared" si="389"/>
        <v>2</v>
      </c>
      <c r="O8272" s="30">
        <f t="shared" si="390"/>
        <v>199</v>
      </c>
    </row>
    <row r="8273" spans="2:15" x14ac:dyDescent="0.2">
      <c r="B8273" s="13">
        <v>59789</v>
      </c>
      <c r="C8273" s="14">
        <v>42407.586111111108</v>
      </c>
      <c r="D8273" s="7" t="s">
        <v>10</v>
      </c>
      <c r="E8273" s="13">
        <v>2150</v>
      </c>
      <c r="F8273" s="7" t="s">
        <v>35</v>
      </c>
      <c r="G8273" s="7" t="s">
        <v>11</v>
      </c>
      <c r="H8273" s="13">
        <v>10</v>
      </c>
      <c r="I8273" s="13">
        <f>IF(G8273="Male",VLOOKUP(H8273,'Shoe size conversion table'!$B$6:$D$22,2),VLOOKUP(H8273,'Shoe size conversion table'!$J$6:$L$22,2))</f>
        <v>43</v>
      </c>
      <c r="J8273" s="13">
        <f>IF(G8273="Male",VLOOKUP(H8273,'Shoe size conversion table'!$B$6:$D$22,3),VLOOKUP(H8273,'Shoe size conversion table'!$J$6:$L$22,3))</f>
        <v>9.5</v>
      </c>
      <c r="K8273" s="11">
        <v>169</v>
      </c>
      <c r="L8273" s="12">
        <v>0</v>
      </c>
      <c r="M8273" s="7">
        <f t="shared" si="388"/>
        <v>2016</v>
      </c>
      <c r="N8273" s="7">
        <f t="shared" si="389"/>
        <v>2</v>
      </c>
      <c r="O8273" s="30">
        <f t="shared" si="390"/>
        <v>169</v>
      </c>
    </row>
    <row r="8274" spans="2:15" x14ac:dyDescent="0.2">
      <c r="B8274" s="13">
        <v>59790</v>
      </c>
      <c r="C8274" s="14">
        <v>42407.686111111296</v>
      </c>
      <c r="D8274" s="7" t="s">
        <v>7</v>
      </c>
      <c r="E8274" s="13">
        <v>2223</v>
      </c>
      <c r="F8274" s="7" t="s">
        <v>57</v>
      </c>
      <c r="G8274" s="7" t="s">
        <v>12</v>
      </c>
      <c r="H8274" s="13">
        <v>6</v>
      </c>
      <c r="I8274" s="13" t="str">
        <f>IF(G8274="Male",VLOOKUP(H8274,'Shoe size conversion table'!$B$6:$D$22,2),VLOOKUP(H8274,'Shoe size conversion table'!$J$6:$L$22,2))</f>
        <v>36-37</v>
      </c>
      <c r="J8274" s="13">
        <f>IF(G8274="Male",VLOOKUP(H8274,'Shoe size conversion table'!$B$6:$D$22,3),VLOOKUP(H8274,'Shoe size conversion table'!$J$6:$L$22,3))</f>
        <v>4</v>
      </c>
      <c r="K8274" s="11">
        <v>179</v>
      </c>
      <c r="L8274" s="12">
        <v>0</v>
      </c>
      <c r="M8274" s="7">
        <f t="shared" si="388"/>
        <v>2016</v>
      </c>
      <c r="N8274" s="7">
        <f t="shared" si="389"/>
        <v>2</v>
      </c>
      <c r="O8274" s="30">
        <f t="shared" si="390"/>
        <v>179</v>
      </c>
    </row>
    <row r="8275" spans="2:15" x14ac:dyDescent="0.2">
      <c r="B8275" s="13">
        <v>59791</v>
      </c>
      <c r="C8275" s="14">
        <v>42407.806111111109</v>
      </c>
      <c r="D8275" s="7" t="s">
        <v>7</v>
      </c>
      <c r="E8275" s="13">
        <v>2239</v>
      </c>
      <c r="F8275" s="7" t="s">
        <v>50</v>
      </c>
      <c r="G8275" s="7" t="s">
        <v>12</v>
      </c>
      <c r="H8275" s="13">
        <v>9</v>
      </c>
      <c r="I8275" s="13" t="str">
        <f>IF(G8275="Male",VLOOKUP(H8275,'Shoe size conversion table'!$B$6:$D$22,2),VLOOKUP(H8275,'Shoe size conversion table'!$J$6:$L$22,2))</f>
        <v>39-40</v>
      </c>
      <c r="J8275" s="13">
        <f>IF(G8275="Male",VLOOKUP(H8275,'Shoe size conversion table'!$B$6:$D$22,3),VLOOKUP(H8275,'Shoe size conversion table'!$J$6:$L$22,3))</f>
        <v>7</v>
      </c>
      <c r="K8275" s="11">
        <v>159</v>
      </c>
      <c r="L8275" s="12">
        <v>0</v>
      </c>
      <c r="M8275" s="7">
        <f t="shared" si="388"/>
        <v>2016</v>
      </c>
      <c r="N8275" s="7">
        <f t="shared" si="389"/>
        <v>2</v>
      </c>
      <c r="O8275" s="30">
        <f t="shared" si="390"/>
        <v>159</v>
      </c>
    </row>
    <row r="8276" spans="2:15" x14ac:dyDescent="0.2">
      <c r="B8276" s="13">
        <v>59792</v>
      </c>
      <c r="C8276" s="14">
        <v>42407.806111111109</v>
      </c>
      <c r="D8276" s="7" t="s">
        <v>9</v>
      </c>
      <c r="E8276" s="13">
        <v>2160</v>
      </c>
      <c r="F8276" s="7" t="s">
        <v>60</v>
      </c>
      <c r="G8276" s="7" t="s">
        <v>11</v>
      </c>
      <c r="H8276" s="13">
        <v>9.5</v>
      </c>
      <c r="I8276" s="13" t="str">
        <f>IF(G8276="Male",VLOOKUP(H8276,'Shoe size conversion table'!$B$6:$D$22,2),VLOOKUP(H8276,'Shoe size conversion table'!$J$6:$L$22,2))</f>
        <v>42-43</v>
      </c>
      <c r="J8276" s="13">
        <f>IF(G8276="Male",VLOOKUP(H8276,'Shoe size conversion table'!$B$6:$D$22,3),VLOOKUP(H8276,'Shoe size conversion table'!$J$6:$L$22,3))</f>
        <v>9</v>
      </c>
      <c r="K8276" s="11">
        <v>179</v>
      </c>
      <c r="L8276" s="12">
        <v>0.2</v>
      </c>
      <c r="M8276" s="7">
        <f t="shared" si="388"/>
        <v>2016</v>
      </c>
      <c r="N8276" s="7">
        <f t="shared" si="389"/>
        <v>2</v>
      </c>
      <c r="O8276" s="30">
        <f t="shared" si="390"/>
        <v>143.20000000000002</v>
      </c>
    </row>
    <row r="8277" spans="2:15" x14ac:dyDescent="0.2">
      <c r="B8277" s="13">
        <v>59793</v>
      </c>
      <c r="C8277" s="14">
        <v>42407.886111111111</v>
      </c>
      <c r="D8277" s="7" t="s">
        <v>8</v>
      </c>
      <c r="E8277" s="13">
        <v>2217</v>
      </c>
      <c r="F8277" s="7" t="s">
        <v>39</v>
      </c>
      <c r="G8277" s="7" t="s">
        <v>11</v>
      </c>
      <c r="H8277" s="13">
        <v>9.5</v>
      </c>
      <c r="I8277" s="13" t="str">
        <f>IF(G8277="Male",VLOOKUP(H8277,'Shoe size conversion table'!$B$6:$D$22,2),VLOOKUP(H8277,'Shoe size conversion table'!$J$6:$L$22,2))</f>
        <v>42-43</v>
      </c>
      <c r="J8277" s="13">
        <f>IF(G8277="Male",VLOOKUP(H8277,'Shoe size conversion table'!$B$6:$D$22,3),VLOOKUP(H8277,'Shoe size conversion table'!$J$6:$L$22,3))</f>
        <v>9</v>
      </c>
      <c r="K8277" s="11">
        <v>159</v>
      </c>
      <c r="L8277" s="12">
        <v>0.5</v>
      </c>
      <c r="M8277" s="7">
        <f t="shared" si="388"/>
        <v>2016</v>
      </c>
      <c r="N8277" s="7">
        <f t="shared" si="389"/>
        <v>2</v>
      </c>
      <c r="O8277" s="30">
        <f t="shared" si="390"/>
        <v>79.5</v>
      </c>
    </row>
    <row r="8278" spans="2:15" x14ac:dyDescent="0.2">
      <c r="B8278" s="13">
        <v>59794</v>
      </c>
      <c r="C8278" s="14">
        <v>42407.886111111293</v>
      </c>
      <c r="D8278" s="7" t="s">
        <v>10</v>
      </c>
      <c r="E8278" s="13">
        <v>2160</v>
      </c>
      <c r="F8278" s="7" t="s">
        <v>35</v>
      </c>
      <c r="G8278" s="7" t="s">
        <v>11</v>
      </c>
      <c r="H8278" s="13">
        <v>11.5</v>
      </c>
      <c r="I8278" s="13" t="str">
        <f>IF(G8278="Male",VLOOKUP(H8278,'Shoe size conversion table'!$B$6:$D$22,2),VLOOKUP(H8278,'Shoe size conversion table'!$J$6:$L$22,2))</f>
        <v>44-45</v>
      </c>
      <c r="J8278" s="13">
        <f>IF(G8278="Male",VLOOKUP(H8278,'Shoe size conversion table'!$B$6:$D$22,3),VLOOKUP(H8278,'Shoe size conversion table'!$J$6:$L$22,3))</f>
        <v>11</v>
      </c>
      <c r="K8278" s="11">
        <v>129</v>
      </c>
      <c r="L8278" s="12">
        <v>0.2</v>
      </c>
      <c r="M8278" s="7">
        <f t="shared" si="388"/>
        <v>2016</v>
      </c>
      <c r="N8278" s="7">
        <f t="shared" si="389"/>
        <v>2</v>
      </c>
      <c r="O8278" s="30">
        <f t="shared" si="390"/>
        <v>103.2</v>
      </c>
    </row>
    <row r="8279" spans="2:15" x14ac:dyDescent="0.2">
      <c r="B8279" s="13">
        <v>59795</v>
      </c>
      <c r="C8279" s="14">
        <v>42407.90611111129</v>
      </c>
      <c r="D8279" s="7" t="s">
        <v>8</v>
      </c>
      <c r="E8279" s="13">
        <v>2196</v>
      </c>
      <c r="F8279" s="7" t="s">
        <v>41</v>
      </c>
      <c r="G8279" s="7" t="s">
        <v>12</v>
      </c>
      <c r="H8279" s="13">
        <v>9</v>
      </c>
      <c r="I8279" s="13" t="str">
        <f>IF(G8279="Male",VLOOKUP(H8279,'Shoe size conversion table'!$B$6:$D$22,2),VLOOKUP(H8279,'Shoe size conversion table'!$J$6:$L$22,2))</f>
        <v>39-40</v>
      </c>
      <c r="J8279" s="13">
        <f>IF(G8279="Male",VLOOKUP(H8279,'Shoe size conversion table'!$B$6:$D$22,3),VLOOKUP(H8279,'Shoe size conversion table'!$J$6:$L$22,3))</f>
        <v>7</v>
      </c>
      <c r="K8279" s="11">
        <v>199</v>
      </c>
      <c r="L8279" s="12">
        <v>0</v>
      </c>
      <c r="M8279" s="7">
        <f t="shared" si="388"/>
        <v>2016</v>
      </c>
      <c r="N8279" s="7">
        <f t="shared" si="389"/>
        <v>2</v>
      </c>
      <c r="O8279" s="30">
        <f t="shared" si="390"/>
        <v>199</v>
      </c>
    </row>
    <row r="8280" spans="2:15" x14ac:dyDescent="0.2">
      <c r="B8280" s="13">
        <v>59796</v>
      </c>
      <c r="C8280" s="14">
        <v>42407.936111111274</v>
      </c>
      <c r="D8280" s="7" t="s">
        <v>7</v>
      </c>
      <c r="E8280" s="13">
        <v>2174</v>
      </c>
      <c r="F8280" s="7" t="s">
        <v>48</v>
      </c>
      <c r="G8280" s="7" t="s">
        <v>11</v>
      </c>
      <c r="H8280" s="13">
        <v>8.5</v>
      </c>
      <c r="I8280" s="13" t="str">
        <f>IF(G8280="Male",VLOOKUP(H8280,'Shoe size conversion table'!$B$6:$D$22,2),VLOOKUP(H8280,'Shoe size conversion table'!$J$6:$L$22,2))</f>
        <v>41-42</v>
      </c>
      <c r="J8280" s="13">
        <f>IF(G8280="Male",VLOOKUP(H8280,'Shoe size conversion table'!$B$6:$D$22,3),VLOOKUP(H8280,'Shoe size conversion table'!$J$6:$L$22,3))</f>
        <v>8</v>
      </c>
      <c r="K8280" s="11">
        <v>129</v>
      </c>
      <c r="L8280" s="12">
        <v>0</v>
      </c>
      <c r="M8280" s="7">
        <f t="shared" si="388"/>
        <v>2016</v>
      </c>
      <c r="N8280" s="7">
        <f t="shared" si="389"/>
        <v>2</v>
      </c>
      <c r="O8280" s="30">
        <f t="shared" si="390"/>
        <v>129</v>
      </c>
    </row>
    <row r="8281" spans="2:15" x14ac:dyDescent="0.2">
      <c r="B8281" s="13">
        <v>59797</v>
      </c>
      <c r="C8281" s="14">
        <v>42408.056111111131</v>
      </c>
      <c r="D8281" s="7" t="s">
        <v>8</v>
      </c>
      <c r="E8281" s="13">
        <v>2213</v>
      </c>
      <c r="F8281" s="7" t="s">
        <v>38</v>
      </c>
      <c r="G8281" s="7" t="s">
        <v>11</v>
      </c>
      <c r="H8281" s="13">
        <v>9</v>
      </c>
      <c r="I8281" s="13">
        <f>IF(G8281="Male",VLOOKUP(H8281,'Shoe size conversion table'!$B$6:$D$22,2),VLOOKUP(H8281,'Shoe size conversion table'!$J$6:$L$22,2))</f>
        <v>42</v>
      </c>
      <c r="J8281" s="13">
        <f>IF(G8281="Male",VLOOKUP(H8281,'Shoe size conversion table'!$B$6:$D$22,3),VLOOKUP(H8281,'Shoe size conversion table'!$J$6:$L$22,3))</f>
        <v>8.5</v>
      </c>
      <c r="K8281" s="11">
        <v>199</v>
      </c>
      <c r="L8281" s="12">
        <v>0.5</v>
      </c>
      <c r="M8281" s="7">
        <f t="shared" si="388"/>
        <v>2016</v>
      </c>
      <c r="N8281" s="7">
        <f t="shared" si="389"/>
        <v>2</v>
      </c>
      <c r="O8281" s="30">
        <f t="shared" si="390"/>
        <v>99.5</v>
      </c>
    </row>
    <row r="8282" spans="2:15" x14ac:dyDescent="0.2">
      <c r="B8282" s="13">
        <v>59798</v>
      </c>
      <c r="C8282" s="14">
        <v>42408.206111111111</v>
      </c>
      <c r="D8282" s="7" t="s">
        <v>8</v>
      </c>
      <c r="E8282" s="13">
        <v>2226</v>
      </c>
      <c r="F8282" s="7" t="s">
        <v>37</v>
      </c>
      <c r="G8282" s="7" t="s">
        <v>12</v>
      </c>
      <c r="H8282" s="13">
        <v>10.5</v>
      </c>
      <c r="I8282" s="13">
        <f>IF(G8282="Male",VLOOKUP(H8282,'Shoe size conversion table'!$B$6:$D$22,2),VLOOKUP(H8282,'Shoe size conversion table'!$J$6:$L$22,2))</f>
        <v>41</v>
      </c>
      <c r="J8282" s="13">
        <f>IF(G8282="Male",VLOOKUP(H8282,'Shoe size conversion table'!$B$6:$D$22,3),VLOOKUP(H8282,'Shoe size conversion table'!$J$6:$L$22,3))</f>
        <v>8.5</v>
      </c>
      <c r="K8282" s="11">
        <v>129</v>
      </c>
      <c r="L8282" s="12">
        <v>0</v>
      </c>
      <c r="M8282" s="7">
        <f t="shared" si="388"/>
        <v>2016</v>
      </c>
      <c r="N8282" s="7">
        <f t="shared" si="389"/>
        <v>2</v>
      </c>
      <c r="O8282" s="30">
        <f t="shared" si="390"/>
        <v>129</v>
      </c>
    </row>
    <row r="8283" spans="2:15" x14ac:dyDescent="0.2">
      <c r="B8283" s="13">
        <v>59799</v>
      </c>
      <c r="C8283" s="14">
        <v>42408.216111111113</v>
      </c>
      <c r="D8283" s="7" t="s">
        <v>7</v>
      </c>
      <c r="E8283" s="13">
        <v>2222</v>
      </c>
      <c r="F8283" s="7" t="s">
        <v>56</v>
      </c>
      <c r="G8283" s="7" t="s">
        <v>11</v>
      </c>
      <c r="H8283" s="13">
        <v>11</v>
      </c>
      <c r="I8283" s="13">
        <f>IF(G8283="Male",VLOOKUP(H8283,'Shoe size conversion table'!$B$6:$D$22,2),VLOOKUP(H8283,'Shoe size conversion table'!$J$6:$L$22,2))</f>
        <v>44</v>
      </c>
      <c r="J8283" s="13">
        <f>IF(G8283="Male",VLOOKUP(H8283,'Shoe size conversion table'!$B$6:$D$22,3),VLOOKUP(H8283,'Shoe size conversion table'!$J$6:$L$22,3))</f>
        <v>10.5</v>
      </c>
      <c r="K8283" s="11">
        <v>129</v>
      </c>
      <c r="L8283" s="12">
        <v>0</v>
      </c>
      <c r="M8283" s="7">
        <f t="shared" si="388"/>
        <v>2016</v>
      </c>
      <c r="N8283" s="7">
        <f t="shared" si="389"/>
        <v>2</v>
      </c>
      <c r="O8283" s="30">
        <f t="shared" si="390"/>
        <v>129</v>
      </c>
    </row>
    <row r="8284" spans="2:15" x14ac:dyDescent="0.2">
      <c r="B8284" s="13">
        <v>59800</v>
      </c>
      <c r="C8284" s="14">
        <v>42408.226111111129</v>
      </c>
      <c r="D8284" s="7" t="s">
        <v>10</v>
      </c>
      <c r="E8284" s="13">
        <v>2185</v>
      </c>
      <c r="F8284" s="7" t="s">
        <v>35</v>
      </c>
      <c r="G8284" s="7" t="s">
        <v>12</v>
      </c>
      <c r="H8284" s="13">
        <v>9</v>
      </c>
      <c r="I8284" s="13" t="str">
        <f>IF(G8284="Male",VLOOKUP(H8284,'Shoe size conversion table'!$B$6:$D$22,2),VLOOKUP(H8284,'Shoe size conversion table'!$J$6:$L$22,2))</f>
        <v>39-40</v>
      </c>
      <c r="J8284" s="13">
        <f>IF(G8284="Male",VLOOKUP(H8284,'Shoe size conversion table'!$B$6:$D$22,3),VLOOKUP(H8284,'Shoe size conversion table'!$J$6:$L$22,3))</f>
        <v>7</v>
      </c>
      <c r="K8284" s="11">
        <v>159</v>
      </c>
      <c r="L8284" s="12">
        <v>0</v>
      </c>
      <c r="M8284" s="7">
        <f t="shared" si="388"/>
        <v>2016</v>
      </c>
      <c r="N8284" s="7">
        <f t="shared" si="389"/>
        <v>2</v>
      </c>
      <c r="O8284" s="30">
        <f t="shared" si="390"/>
        <v>159</v>
      </c>
    </row>
    <row r="8285" spans="2:15" x14ac:dyDescent="0.2">
      <c r="B8285" s="13">
        <v>59801</v>
      </c>
      <c r="C8285" s="14">
        <v>42408.296111111107</v>
      </c>
      <c r="D8285" s="7" t="s">
        <v>10</v>
      </c>
      <c r="E8285" s="13">
        <v>2184</v>
      </c>
      <c r="F8285" s="7" t="s">
        <v>35</v>
      </c>
      <c r="G8285" s="7" t="s">
        <v>12</v>
      </c>
      <c r="H8285" s="13">
        <v>8.5</v>
      </c>
      <c r="I8285" s="13">
        <f>IF(G8285="Male",VLOOKUP(H8285,'Shoe size conversion table'!$B$6:$D$22,2),VLOOKUP(H8285,'Shoe size conversion table'!$J$6:$L$22,2))</f>
        <v>39</v>
      </c>
      <c r="J8285" s="13">
        <f>IF(G8285="Male",VLOOKUP(H8285,'Shoe size conversion table'!$B$6:$D$22,3),VLOOKUP(H8285,'Shoe size conversion table'!$J$6:$L$22,3))</f>
        <v>6.5</v>
      </c>
      <c r="K8285" s="11">
        <v>159</v>
      </c>
      <c r="L8285" s="12">
        <v>0</v>
      </c>
      <c r="M8285" s="7">
        <f t="shared" si="388"/>
        <v>2016</v>
      </c>
      <c r="N8285" s="7">
        <f t="shared" si="389"/>
        <v>2</v>
      </c>
      <c r="O8285" s="30">
        <f t="shared" si="390"/>
        <v>159</v>
      </c>
    </row>
    <row r="8286" spans="2:15" x14ac:dyDescent="0.2">
      <c r="B8286" s="13">
        <v>59802</v>
      </c>
      <c r="C8286" s="14">
        <v>42408.416111111277</v>
      </c>
      <c r="D8286" s="7" t="s">
        <v>10</v>
      </c>
      <c r="E8286" s="13">
        <v>2220</v>
      </c>
      <c r="F8286" s="7" t="s">
        <v>35</v>
      </c>
      <c r="G8286" s="7" t="s">
        <v>11</v>
      </c>
      <c r="H8286" s="13">
        <v>11</v>
      </c>
      <c r="I8286" s="13">
        <f>IF(G8286="Male",VLOOKUP(H8286,'Shoe size conversion table'!$B$6:$D$22,2),VLOOKUP(H8286,'Shoe size conversion table'!$J$6:$L$22,2))</f>
        <v>44</v>
      </c>
      <c r="J8286" s="13">
        <f>IF(G8286="Male",VLOOKUP(H8286,'Shoe size conversion table'!$B$6:$D$22,3),VLOOKUP(H8286,'Shoe size conversion table'!$J$6:$L$22,3))</f>
        <v>10.5</v>
      </c>
      <c r="K8286" s="11">
        <v>129</v>
      </c>
      <c r="L8286" s="12">
        <v>0.3</v>
      </c>
      <c r="M8286" s="7">
        <f t="shared" si="388"/>
        <v>2016</v>
      </c>
      <c r="N8286" s="7">
        <f t="shared" si="389"/>
        <v>2</v>
      </c>
      <c r="O8286" s="30">
        <f t="shared" si="390"/>
        <v>90.3</v>
      </c>
    </row>
    <row r="8287" spans="2:15" x14ac:dyDescent="0.2">
      <c r="B8287" s="13">
        <v>59803</v>
      </c>
      <c r="C8287" s="14">
        <v>42408.586111111108</v>
      </c>
      <c r="D8287" s="7" t="s">
        <v>10</v>
      </c>
      <c r="E8287" s="13">
        <v>2148</v>
      </c>
      <c r="F8287" s="7" t="s">
        <v>36</v>
      </c>
      <c r="G8287" s="7" t="s">
        <v>11</v>
      </c>
      <c r="H8287" s="13">
        <v>10</v>
      </c>
      <c r="I8287" s="13">
        <f>IF(G8287="Male",VLOOKUP(H8287,'Shoe size conversion table'!$B$6:$D$22,2),VLOOKUP(H8287,'Shoe size conversion table'!$J$6:$L$22,2))</f>
        <v>43</v>
      </c>
      <c r="J8287" s="13">
        <f>IF(G8287="Male",VLOOKUP(H8287,'Shoe size conversion table'!$B$6:$D$22,3),VLOOKUP(H8287,'Shoe size conversion table'!$J$6:$L$22,3))</f>
        <v>9.5</v>
      </c>
      <c r="K8287" s="11">
        <v>139</v>
      </c>
      <c r="L8287" s="12">
        <v>0</v>
      </c>
      <c r="M8287" s="7">
        <f t="shared" si="388"/>
        <v>2016</v>
      </c>
      <c r="N8287" s="7">
        <f t="shared" si="389"/>
        <v>2</v>
      </c>
      <c r="O8287" s="30">
        <f t="shared" si="390"/>
        <v>139</v>
      </c>
    </row>
    <row r="8288" spans="2:15" x14ac:dyDescent="0.2">
      <c r="B8288" s="13">
        <v>59803</v>
      </c>
      <c r="C8288" s="14">
        <v>42408.586111111108</v>
      </c>
      <c r="D8288" s="7" t="s">
        <v>10</v>
      </c>
      <c r="E8288" s="13">
        <v>2150</v>
      </c>
      <c r="F8288" s="7" t="s">
        <v>35</v>
      </c>
      <c r="G8288" s="7" t="s">
        <v>11</v>
      </c>
      <c r="H8288" s="13">
        <v>10</v>
      </c>
      <c r="I8288" s="13">
        <f>IF(G8288="Male",VLOOKUP(H8288,'Shoe size conversion table'!$B$6:$D$22,2),VLOOKUP(H8288,'Shoe size conversion table'!$J$6:$L$22,2))</f>
        <v>43</v>
      </c>
      <c r="J8288" s="13">
        <f>IF(G8288="Male",VLOOKUP(H8288,'Shoe size conversion table'!$B$6:$D$22,3),VLOOKUP(H8288,'Shoe size conversion table'!$J$6:$L$22,3))</f>
        <v>9.5</v>
      </c>
      <c r="K8288" s="11">
        <v>169</v>
      </c>
      <c r="L8288" s="12">
        <v>0</v>
      </c>
      <c r="M8288" s="7">
        <f t="shared" si="388"/>
        <v>2016</v>
      </c>
      <c r="N8288" s="7">
        <f t="shared" si="389"/>
        <v>2</v>
      </c>
      <c r="O8288" s="30">
        <f t="shared" si="390"/>
        <v>169</v>
      </c>
    </row>
    <row r="8289" spans="2:15" x14ac:dyDescent="0.2">
      <c r="B8289" s="13">
        <v>59804</v>
      </c>
      <c r="C8289" s="14">
        <v>42408.606111111134</v>
      </c>
      <c r="D8289" s="7" t="s">
        <v>7</v>
      </c>
      <c r="E8289" s="13">
        <v>2219</v>
      </c>
      <c r="F8289" s="7" t="s">
        <v>51</v>
      </c>
      <c r="G8289" s="7" t="s">
        <v>12</v>
      </c>
      <c r="H8289" s="13">
        <v>8</v>
      </c>
      <c r="I8289" s="13" t="str">
        <f>IF(G8289="Male",VLOOKUP(H8289,'Shoe size conversion table'!$B$6:$D$22,2),VLOOKUP(H8289,'Shoe size conversion table'!$J$6:$L$22,2))</f>
        <v>38-39</v>
      </c>
      <c r="J8289" s="13">
        <f>IF(G8289="Male",VLOOKUP(H8289,'Shoe size conversion table'!$B$6:$D$22,3),VLOOKUP(H8289,'Shoe size conversion table'!$J$6:$L$22,3))</f>
        <v>6</v>
      </c>
      <c r="K8289" s="11">
        <v>139</v>
      </c>
      <c r="L8289" s="12">
        <v>0</v>
      </c>
      <c r="M8289" s="7">
        <f t="shared" si="388"/>
        <v>2016</v>
      </c>
      <c r="N8289" s="7">
        <f t="shared" si="389"/>
        <v>2</v>
      </c>
      <c r="O8289" s="30">
        <f t="shared" si="390"/>
        <v>139</v>
      </c>
    </row>
    <row r="8290" spans="2:15" x14ac:dyDescent="0.2">
      <c r="B8290" s="13">
        <v>59805</v>
      </c>
      <c r="C8290" s="14">
        <v>42408.626111111116</v>
      </c>
      <c r="D8290" s="7" t="s">
        <v>7</v>
      </c>
      <c r="E8290" s="13">
        <v>2166</v>
      </c>
      <c r="F8290" s="7" t="s">
        <v>49</v>
      </c>
      <c r="G8290" s="7" t="s">
        <v>12</v>
      </c>
      <c r="H8290" s="13">
        <v>7.5</v>
      </c>
      <c r="I8290" s="13">
        <f>IF(G8290="Male",VLOOKUP(H8290,'Shoe size conversion table'!$B$6:$D$22,2),VLOOKUP(H8290,'Shoe size conversion table'!$J$6:$L$22,2))</f>
        <v>38</v>
      </c>
      <c r="J8290" s="13">
        <f>IF(G8290="Male",VLOOKUP(H8290,'Shoe size conversion table'!$B$6:$D$22,3),VLOOKUP(H8290,'Shoe size conversion table'!$J$6:$L$22,3))</f>
        <v>5.5</v>
      </c>
      <c r="K8290" s="11">
        <v>199</v>
      </c>
      <c r="L8290" s="12">
        <v>0</v>
      </c>
      <c r="M8290" s="7">
        <f t="shared" si="388"/>
        <v>2016</v>
      </c>
      <c r="N8290" s="7">
        <f t="shared" si="389"/>
        <v>2</v>
      </c>
      <c r="O8290" s="30">
        <f t="shared" si="390"/>
        <v>199</v>
      </c>
    </row>
    <row r="8291" spans="2:15" x14ac:dyDescent="0.2">
      <c r="B8291" s="13">
        <v>59806</v>
      </c>
      <c r="C8291" s="14">
        <v>42408.656111111275</v>
      </c>
      <c r="D8291" s="7" t="s">
        <v>7</v>
      </c>
      <c r="E8291" s="13">
        <v>2235</v>
      </c>
      <c r="F8291" s="7" t="s">
        <v>48</v>
      </c>
      <c r="G8291" s="7" t="s">
        <v>11</v>
      </c>
      <c r="H8291" s="13">
        <v>9.5</v>
      </c>
      <c r="I8291" s="13" t="str">
        <f>IF(G8291="Male",VLOOKUP(H8291,'Shoe size conversion table'!$B$6:$D$22,2),VLOOKUP(H8291,'Shoe size conversion table'!$J$6:$L$22,2))</f>
        <v>42-43</v>
      </c>
      <c r="J8291" s="13">
        <f>IF(G8291="Male",VLOOKUP(H8291,'Shoe size conversion table'!$B$6:$D$22,3),VLOOKUP(H8291,'Shoe size conversion table'!$J$6:$L$22,3))</f>
        <v>9</v>
      </c>
      <c r="K8291" s="11">
        <v>149</v>
      </c>
      <c r="L8291" s="12">
        <v>0</v>
      </c>
      <c r="M8291" s="7">
        <f t="shared" si="388"/>
        <v>2016</v>
      </c>
      <c r="N8291" s="7">
        <f t="shared" si="389"/>
        <v>2</v>
      </c>
      <c r="O8291" s="30">
        <f t="shared" si="390"/>
        <v>149</v>
      </c>
    </row>
    <row r="8292" spans="2:15" x14ac:dyDescent="0.2">
      <c r="B8292" s="13">
        <v>59807</v>
      </c>
      <c r="C8292" s="14">
        <v>42408.666111111117</v>
      </c>
      <c r="D8292" s="7" t="s">
        <v>9</v>
      </c>
      <c r="E8292" s="13">
        <v>2226</v>
      </c>
      <c r="F8292" s="7" t="s">
        <v>59</v>
      </c>
      <c r="G8292" s="7" t="s">
        <v>11</v>
      </c>
      <c r="H8292" s="13">
        <v>11.5</v>
      </c>
      <c r="I8292" s="13" t="str">
        <f>IF(G8292="Male",VLOOKUP(H8292,'Shoe size conversion table'!$B$6:$D$22,2),VLOOKUP(H8292,'Shoe size conversion table'!$J$6:$L$22,2))</f>
        <v>44-45</v>
      </c>
      <c r="J8292" s="13">
        <f>IF(G8292="Male",VLOOKUP(H8292,'Shoe size conversion table'!$B$6:$D$22,3),VLOOKUP(H8292,'Shoe size conversion table'!$J$6:$L$22,3))</f>
        <v>11</v>
      </c>
      <c r="K8292" s="11">
        <v>199</v>
      </c>
      <c r="L8292" s="12">
        <v>0</v>
      </c>
      <c r="M8292" s="7">
        <f t="shared" si="388"/>
        <v>2016</v>
      </c>
      <c r="N8292" s="7">
        <f t="shared" si="389"/>
        <v>2</v>
      </c>
      <c r="O8292" s="30">
        <f t="shared" si="390"/>
        <v>199</v>
      </c>
    </row>
    <row r="8293" spans="2:15" x14ac:dyDescent="0.2">
      <c r="B8293" s="13">
        <v>59808</v>
      </c>
      <c r="C8293" s="14">
        <v>42408.806111111109</v>
      </c>
      <c r="D8293" s="7" t="s">
        <v>9</v>
      </c>
      <c r="E8293" s="13">
        <v>2216</v>
      </c>
      <c r="F8293" s="7" t="s">
        <v>62</v>
      </c>
      <c r="G8293" s="7" t="s">
        <v>11</v>
      </c>
      <c r="H8293" s="13">
        <v>15</v>
      </c>
      <c r="I8293" s="13">
        <f>IF(G8293="Male",VLOOKUP(H8293,'Shoe size conversion table'!$B$6:$D$22,2),VLOOKUP(H8293,'Shoe size conversion table'!$J$6:$L$22,2))</f>
        <v>48</v>
      </c>
      <c r="J8293" s="13">
        <f>IF(G8293="Male",VLOOKUP(H8293,'Shoe size conversion table'!$B$6:$D$22,3),VLOOKUP(H8293,'Shoe size conversion table'!$J$6:$L$22,3))</f>
        <v>14.5</v>
      </c>
      <c r="K8293" s="11">
        <v>159</v>
      </c>
      <c r="L8293" s="12">
        <v>0.2</v>
      </c>
      <c r="M8293" s="7">
        <f t="shared" si="388"/>
        <v>2016</v>
      </c>
      <c r="N8293" s="7">
        <f t="shared" si="389"/>
        <v>2</v>
      </c>
      <c r="O8293" s="30">
        <f t="shared" si="390"/>
        <v>127.2</v>
      </c>
    </row>
    <row r="8294" spans="2:15" x14ac:dyDescent="0.2">
      <c r="B8294" s="13">
        <v>59808</v>
      </c>
      <c r="C8294" s="14">
        <v>42408.806111111109</v>
      </c>
      <c r="D8294" s="7" t="s">
        <v>9</v>
      </c>
      <c r="E8294" s="13">
        <v>2160</v>
      </c>
      <c r="F8294" s="7" t="s">
        <v>60</v>
      </c>
      <c r="G8294" s="7" t="s">
        <v>11</v>
      </c>
      <c r="H8294" s="13">
        <v>9.5</v>
      </c>
      <c r="I8294" s="13" t="str">
        <f>IF(G8294="Male",VLOOKUP(H8294,'Shoe size conversion table'!$B$6:$D$22,2),VLOOKUP(H8294,'Shoe size conversion table'!$J$6:$L$22,2))</f>
        <v>42-43</v>
      </c>
      <c r="J8294" s="13">
        <f>IF(G8294="Male",VLOOKUP(H8294,'Shoe size conversion table'!$B$6:$D$22,3),VLOOKUP(H8294,'Shoe size conversion table'!$J$6:$L$22,3))</f>
        <v>9</v>
      </c>
      <c r="K8294" s="11">
        <v>179</v>
      </c>
      <c r="L8294" s="12">
        <v>0.2</v>
      </c>
      <c r="M8294" s="7">
        <f t="shared" si="388"/>
        <v>2016</v>
      </c>
      <c r="N8294" s="7">
        <f t="shared" si="389"/>
        <v>2</v>
      </c>
      <c r="O8294" s="30">
        <f t="shared" si="390"/>
        <v>143.20000000000002</v>
      </c>
    </row>
    <row r="8295" spans="2:15" x14ac:dyDescent="0.2">
      <c r="B8295" s="13">
        <v>59809</v>
      </c>
      <c r="C8295" s="14">
        <v>42408.826111111128</v>
      </c>
      <c r="D8295" s="7" t="s">
        <v>7</v>
      </c>
      <c r="E8295" s="13">
        <v>2179</v>
      </c>
      <c r="F8295" s="7" t="s">
        <v>51</v>
      </c>
      <c r="G8295" s="7" t="s">
        <v>11</v>
      </c>
      <c r="H8295" s="13">
        <v>8.5</v>
      </c>
      <c r="I8295" s="13" t="str">
        <f>IF(G8295="Male",VLOOKUP(H8295,'Shoe size conversion table'!$B$6:$D$22,2),VLOOKUP(H8295,'Shoe size conversion table'!$J$6:$L$22,2))</f>
        <v>41-42</v>
      </c>
      <c r="J8295" s="13">
        <f>IF(G8295="Male",VLOOKUP(H8295,'Shoe size conversion table'!$B$6:$D$22,3),VLOOKUP(H8295,'Shoe size conversion table'!$J$6:$L$22,3))</f>
        <v>8</v>
      </c>
      <c r="K8295" s="11">
        <v>139</v>
      </c>
      <c r="L8295" s="12">
        <v>0</v>
      </c>
      <c r="M8295" s="7">
        <f t="shared" si="388"/>
        <v>2016</v>
      </c>
      <c r="N8295" s="7">
        <f t="shared" si="389"/>
        <v>2</v>
      </c>
      <c r="O8295" s="30">
        <f t="shared" si="390"/>
        <v>139</v>
      </c>
    </row>
    <row r="8296" spans="2:15" x14ac:dyDescent="0.2">
      <c r="B8296" s="13">
        <v>59810</v>
      </c>
      <c r="C8296" s="14">
        <v>42409.116111111296</v>
      </c>
      <c r="D8296" s="7" t="s">
        <v>7</v>
      </c>
      <c r="E8296" s="13">
        <v>2208</v>
      </c>
      <c r="F8296" s="7" t="s">
        <v>50</v>
      </c>
      <c r="G8296" s="7" t="s">
        <v>11</v>
      </c>
      <c r="H8296" s="13">
        <v>9.5</v>
      </c>
      <c r="I8296" s="13" t="str">
        <f>IF(G8296="Male",VLOOKUP(H8296,'Shoe size conversion table'!$B$6:$D$22,2),VLOOKUP(H8296,'Shoe size conversion table'!$J$6:$L$22,2))</f>
        <v>42-43</v>
      </c>
      <c r="J8296" s="13">
        <f>IF(G8296="Male",VLOOKUP(H8296,'Shoe size conversion table'!$B$6:$D$22,3),VLOOKUP(H8296,'Shoe size conversion table'!$J$6:$L$22,3))</f>
        <v>9</v>
      </c>
      <c r="K8296" s="11">
        <v>129</v>
      </c>
      <c r="L8296" s="12">
        <v>0</v>
      </c>
      <c r="M8296" s="7">
        <f t="shared" si="388"/>
        <v>2016</v>
      </c>
      <c r="N8296" s="7">
        <f t="shared" si="389"/>
        <v>2</v>
      </c>
      <c r="O8296" s="30">
        <f t="shared" si="390"/>
        <v>129</v>
      </c>
    </row>
    <row r="8297" spans="2:15" x14ac:dyDescent="0.2">
      <c r="B8297" s="13">
        <v>59811</v>
      </c>
      <c r="C8297" s="14">
        <v>42409.126111111298</v>
      </c>
      <c r="D8297" s="7" t="s">
        <v>7</v>
      </c>
      <c r="E8297" s="13">
        <v>2196</v>
      </c>
      <c r="F8297" s="7" t="s">
        <v>57</v>
      </c>
      <c r="G8297" s="7" t="s">
        <v>11</v>
      </c>
      <c r="H8297" s="13">
        <v>10</v>
      </c>
      <c r="I8297" s="13">
        <f>IF(G8297="Male",VLOOKUP(H8297,'Shoe size conversion table'!$B$6:$D$22,2),VLOOKUP(H8297,'Shoe size conversion table'!$J$6:$L$22,2))</f>
        <v>43</v>
      </c>
      <c r="J8297" s="13">
        <f>IF(G8297="Male",VLOOKUP(H8297,'Shoe size conversion table'!$B$6:$D$22,3),VLOOKUP(H8297,'Shoe size conversion table'!$J$6:$L$22,3))</f>
        <v>9.5</v>
      </c>
      <c r="K8297" s="11">
        <v>199</v>
      </c>
      <c r="L8297" s="12">
        <v>0</v>
      </c>
      <c r="M8297" s="7">
        <f t="shared" si="388"/>
        <v>2016</v>
      </c>
      <c r="N8297" s="7">
        <f t="shared" si="389"/>
        <v>2</v>
      </c>
      <c r="O8297" s="30">
        <f t="shared" si="390"/>
        <v>199</v>
      </c>
    </row>
    <row r="8298" spans="2:15" x14ac:dyDescent="0.2">
      <c r="B8298" s="13">
        <v>59812</v>
      </c>
      <c r="C8298" s="14">
        <v>42409.19611111113</v>
      </c>
      <c r="D8298" s="7" t="s">
        <v>8</v>
      </c>
      <c r="E8298" s="13">
        <v>2167</v>
      </c>
      <c r="F8298" s="7" t="s">
        <v>37</v>
      </c>
      <c r="G8298" s="7" t="s">
        <v>11</v>
      </c>
      <c r="H8298" s="13">
        <v>10</v>
      </c>
      <c r="I8298" s="13">
        <f>IF(G8298="Male",VLOOKUP(H8298,'Shoe size conversion table'!$B$6:$D$22,2),VLOOKUP(H8298,'Shoe size conversion table'!$J$6:$L$22,2))</f>
        <v>43</v>
      </c>
      <c r="J8298" s="13">
        <f>IF(G8298="Male",VLOOKUP(H8298,'Shoe size conversion table'!$B$6:$D$22,3),VLOOKUP(H8298,'Shoe size conversion table'!$J$6:$L$22,3))</f>
        <v>9.5</v>
      </c>
      <c r="K8298" s="11">
        <v>159</v>
      </c>
      <c r="L8298" s="12">
        <v>0</v>
      </c>
      <c r="M8298" s="7">
        <f t="shared" si="388"/>
        <v>2016</v>
      </c>
      <c r="N8298" s="7">
        <f t="shared" si="389"/>
        <v>2</v>
      </c>
      <c r="O8298" s="30">
        <f t="shared" si="390"/>
        <v>159</v>
      </c>
    </row>
    <row r="8299" spans="2:15" x14ac:dyDescent="0.2">
      <c r="B8299" s="13">
        <v>59813</v>
      </c>
      <c r="C8299" s="14">
        <v>42409.206111111111</v>
      </c>
      <c r="D8299" s="7" t="s">
        <v>8</v>
      </c>
      <c r="E8299" s="13">
        <v>2170</v>
      </c>
      <c r="F8299" s="7" t="s">
        <v>39</v>
      </c>
      <c r="G8299" s="7" t="s">
        <v>12</v>
      </c>
      <c r="H8299" s="13">
        <v>10.5</v>
      </c>
      <c r="I8299" s="13">
        <f>IF(G8299="Male",VLOOKUP(H8299,'Shoe size conversion table'!$B$6:$D$22,2),VLOOKUP(H8299,'Shoe size conversion table'!$J$6:$L$22,2))</f>
        <v>41</v>
      </c>
      <c r="J8299" s="13">
        <f>IF(G8299="Male",VLOOKUP(H8299,'Shoe size conversion table'!$B$6:$D$22,3),VLOOKUP(H8299,'Shoe size conversion table'!$J$6:$L$22,3))</f>
        <v>8.5</v>
      </c>
      <c r="K8299" s="11">
        <v>139</v>
      </c>
      <c r="L8299" s="12">
        <v>0.3</v>
      </c>
      <c r="M8299" s="7">
        <f t="shared" si="388"/>
        <v>2016</v>
      </c>
      <c r="N8299" s="7">
        <f t="shared" si="389"/>
        <v>2</v>
      </c>
      <c r="O8299" s="30">
        <f t="shared" si="390"/>
        <v>97.3</v>
      </c>
    </row>
    <row r="8300" spans="2:15" x14ac:dyDescent="0.2">
      <c r="B8300" s="13">
        <v>59814</v>
      </c>
      <c r="C8300" s="14">
        <v>42409.216111111113</v>
      </c>
      <c r="D8300" s="7" t="s">
        <v>7</v>
      </c>
      <c r="E8300" s="13">
        <v>2192</v>
      </c>
      <c r="F8300" s="7" t="s">
        <v>56</v>
      </c>
      <c r="G8300" s="7" t="s">
        <v>12</v>
      </c>
      <c r="H8300" s="13">
        <v>11</v>
      </c>
      <c r="I8300" s="13" t="str">
        <f>IF(G8300="Male",VLOOKUP(H8300,'Shoe size conversion table'!$B$6:$D$22,2),VLOOKUP(H8300,'Shoe size conversion table'!$J$6:$L$22,2))</f>
        <v>41-42</v>
      </c>
      <c r="J8300" s="13">
        <f>IF(G8300="Male",VLOOKUP(H8300,'Shoe size conversion table'!$B$6:$D$22,3),VLOOKUP(H8300,'Shoe size conversion table'!$J$6:$L$22,3))</f>
        <v>9</v>
      </c>
      <c r="K8300" s="11">
        <v>139</v>
      </c>
      <c r="L8300" s="12">
        <v>0.3</v>
      </c>
      <c r="M8300" s="7">
        <f t="shared" si="388"/>
        <v>2016</v>
      </c>
      <c r="N8300" s="7">
        <f t="shared" si="389"/>
        <v>2</v>
      </c>
      <c r="O8300" s="30">
        <f t="shared" si="390"/>
        <v>97.3</v>
      </c>
    </row>
    <row r="8301" spans="2:15" x14ac:dyDescent="0.2">
      <c r="B8301" s="13">
        <v>59815</v>
      </c>
      <c r="C8301" s="14">
        <v>42409.296111111107</v>
      </c>
      <c r="D8301" s="7" t="s">
        <v>7</v>
      </c>
      <c r="E8301" s="13">
        <v>2209</v>
      </c>
      <c r="F8301" s="7" t="s">
        <v>49</v>
      </c>
      <c r="G8301" s="7" t="s">
        <v>11</v>
      </c>
      <c r="H8301" s="13">
        <v>10</v>
      </c>
      <c r="I8301" s="13">
        <f>IF(G8301="Male",VLOOKUP(H8301,'Shoe size conversion table'!$B$6:$D$22,2),VLOOKUP(H8301,'Shoe size conversion table'!$J$6:$L$22,2))</f>
        <v>43</v>
      </c>
      <c r="J8301" s="13">
        <f>IF(G8301="Male",VLOOKUP(H8301,'Shoe size conversion table'!$B$6:$D$22,3),VLOOKUP(H8301,'Shoe size conversion table'!$J$6:$L$22,3))</f>
        <v>9.5</v>
      </c>
      <c r="K8301" s="11">
        <v>139</v>
      </c>
      <c r="L8301" s="12">
        <v>0.1</v>
      </c>
      <c r="M8301" s="7">
        <f t="shared" si="388"/>
        <v>2016</v>
      </c>
      <c r="N8301" s="7">
        <f t="shared" si="389"/>
        <v>2</v>
      </c>
      <c r="O8301" s="30">
        <f t="shared" si="390"/>
        <v>125.10000000000001</v>
      </c>
    </row>
    <row r="8302" spans="2:15" x14ac:dyDescent="0.2">
      <c r="B8302" s="13">
        <v>59816</v>
      </c>
      <c r="C8302" s="14">
        <v>42409.406111111275</v>
      </c>
      <c r="D8302" s="7" t="s">
        <v>10</v>
      </c>
      <c r="E8302" s="13">
        <v>2209</v>
      </c>
      <c r="F8302" s="7" t="s">
        <v>34</v>
      </c>
      <c r="G8302" s="7" t="s">
        <v>11</v>
      </c>
      <c r="H8302" s="13">
        <v>9.5</v>
      </c>
      <c r="I8302" s="13" t="str">
        <f>IF(G8302="Male",VLOOKUP(H8302,'Shoe size conversion table'!$B$6:$D$22,2),VLOOKUP(H8302,'Shoe size conversion table'!$J$6:$L$22,2))</f>
        <v>42-43</v>
      </c>
      <c r="J8302" s="13">
        <f>IF(G8302="Male",VLOOKUP(H8302,'Shoe size conversion table'!$B$6:$D$22,3),VLOOKUP(H8302,'Shoe size conversion table'!$J$6:$L$22,3))</f>
        <v>9</v>
      </c>
      <c r="K8302" s="11">
        <v>199</v>
      </c>
      <c r="L8302" s="12">
        <v>0</v>
      </c>
      <c r="M8302" s="7">
        <f t="shared" si="388"/>
        <v>2016</v>
      </c>
      <c r="N8302" s="7">
        <f t="shared" si="389"/>
        <v>2</v>
      </c>
      <c r="O8302" s="30">
        <f t="shared" si="390"/>
        <v>199</v>
      </c>
    </row>
    <row r="8303" spans="2:15" x14ac:dyDescent="0.2">
      <c r="B8303" s="13">
        <v>59817</v>
      </c>
      <c r="C8303" s="14">
        <v>42409.416111111277</v>
      </c>
      <c r="D8303" s="7" t="s">
        <v>10</v>
      </c>
      <c r="E8303" s="13">
        <v>2179</v>
      </c>
      <c r="F8303" s="7" t="s">
        <v>35</v>
      </c>
      <c r="G8303" s="7" t="s">
        <v>11</v>
      </c>
      <c r="H8303" s="13">
        <v>9.5</v>
      </c>
      <c r="I8303" s="13" t="str">
        <f>IF(G8303="Male",VLOOKUP(H8303,'Shoe size conversion table'!$B$6:$D$22,2),VLOOKUP(H8303,'Shoe size conversion table'!$J$6:$L$22,2))</f>
        <v>42-43</v>
      </c>
      <c r="J8303" s="13">
        <f>IF(G8303="Male",VLOOKUP(H8303,'Shoe size conversion table'!$B$6:$D$22,3),VLOOKUP(H8303,'Shoe size conversion table'!$J$6:$L$22,3))</f>
        <v>9</v>
      </c>
      <c r="K8303" s="11">
        <v>149</v>
      </c>
      <c r="L8303" s="12">
        <v>0.2</v>
      </c>
      <c r="M8303" s="7">
        <f t="shared" si="388"/>
        <v>2016</v>
      </c>
      <c r="N8303" s="7">
        <f t="shared" si="389"/>
        <v>2</v>
      </c>
      <c r="O8303" s="30">
        <f t="shared" si="390"/>
        <v>119.2</v>
      </c>
    </row>
    <row r="8304" spans="2:15" x14ac:dyDescent="0.2">
      <c r="B8304" s="13">
        <v>59818</v>
      </c>
      <c r="C8304" s="14">
        <v>42409.486111111117</v>
      </c>
      <c r="D8304" s="7" t="s">
        <v>10</v>
      </c>
      <c r="E8304" s="13">
        <v>2240</v>
      </c>
      <c r="F8304" s="7" t="s">
        <v>34</v>
      </c>
      <c r="G8304" s="7" t="s">
        <v>12</v>
      </c>
      <c r="H8304" s="13">
        <v>6.5</v>
      </c>
      <c r="I8304" s="13">
        <f>IF(G8304="Male",VLOOKUP(H8304,'Shoe size conversion table'!$B$6:$D$22,2),VLOOKUP(H8304,'Shoe size conversion table'!$J$6:$L$22,2))</f>
        <v>37</v>
      </c>
      <c r="J8304" s="13">
        <f>IF(G8304="Male",VLOOKUP(H8304,'Shoe size conversion table'!$B$6:$D$22,3),VLOOKUP(H8304,'Shoe size conversion table'!$J$6:$L$22,3))</f>
        <v>4.5</v>
      </c>
      <c r="K8304" s="11">
        <v>179</v>
      </c>
      <c r="L8304" s="12">
        <v>0</v>
      </c>
      <c r="M8304" s="7">
        <f t="shared" si="388"/>
        <v>2016</v>
      </c>
      <c r="N8304" s="7">
        <f t="shared" si="389"/>
        <v>2</v>
      </c>
      <c r="O8304" s="30">
        <f t="shared" si="390"/>
        <v>179</v>
      </c>
    </row>
    <row r="8305" spans="2:15" x14ac:dyDescent="0.2">
      <c r="B8305" s="13">
        <v>59819</v>
      </c>
      <c r="C8305" s="14">
        <v>42409.626111111116</v>
      </c>
      <c r="D8305" s="7" t="s">
        <v>10</v>
      </c>
      <c r="E8305" s="13">
        <v>2182</v>
      </c>
      <c r="F8305" s="7" t="s">
        <v>35</v>
      </c>
      <c r="G8305" s="7" t="s">
        <v>11</v>
      </c>
      <c r="H8305" s="13">
        <v>9.5</v>
      </c>
      <c r="I8305" s="13" t="str">
        <f>IF(G8305="Male",VLOOKUP(H8305,'Shoe size conversion table'!$B$6:$D$22,2),VLOOKUP(H8305,'Shoe size conversion table'!$J$6:$L$22,2))</f>
        <v>42-43</v>
      </c>
      <c r="J8305" s="13">
        <f>IF(G8305="Male",VLOOKUP(H8305,'Shoe size conversion table'!$B$6:$D$22,3),VLOOKUP(H8305,'Shoe size conversion table'!$J$6:$L$22,3))</f>
        <v>9</v>
      </c>
      <c r="K8305" s="11">
        <v>169</v>
      </c>
      <c r="L8305" s="12">
        <v>0</v>
      </c>
      <c r="M8305" s="7">
        <f t="shared" si="388"/>
        <v>2016</v>
      </c>
      <c r="N8305" s="7">
        <f t="shared" si="389"/>
        <v>2</v>
      </c>
      <c r="O8305" s="30">
        <f t="shared" si="390"/>
        <v>169</v>
      </c>
    </row>
    <row r="8306" spans="2:15" x14ac:dyDescent="0.2">
      <c r="B8306" s="13">
        <v>59820</v>
      </c>
      <c r="C8306" s="14">
        <v>42409.626111111298</v>
      </c>
      <c r="D8306" s="7" t="s">
        <v>7</v>
      </c>
      <c r="E8306" s="13">
        <v>2209</v>
      </c>
      <c r="F8306" s="7" t="s">
        <v>51</v>
      </c>
      <c r="G8306" s="7" t="s">
        <v>12</v>
      </c>
      <c r="H8306" s="13">
        <v>8</v>
      </c>
      <c r="I8306" s="13" t="str">
        <f>IF(G8306="Male",VLOOKUP(H8306,'Shoe size conversion table'!$B$6:$D$22,2),VLOOKUP(H8306,'Shoe size conversion table'!$J$6:$L$22,2))</f>
        <v>38-39</v>
      </c>
      <c r="J8306" s="13">
        <f>IF(G8306="Male",VLOOKUP(H8306,'Shoe size conversion table'!$B$6:$D$22,3),VLOOKUP(H8306,'Shoe size conversion table'!$J$6:$L$22,3))</f>
        <v>6</v>
      </c>
      <c r="K8306" s="11">
        <v>149</v>
      </c>
      <c r="L8306" s="12">
        <v>0.1</v>
      </c>
      <c r="M8306" s="7">
        <f t="shared" si="388"/>
        <v>2016</v>
      </c>
      <c r="N8306" s="7">
        <f t="shared" si="389"/>
        <v>2</v>
      </c>
      <c r="O8306" s="30">
        <f t="shared" si="390"/>
        <v>134.1</v>
      </c>
    </row>
    <row r="8307" spans="2:15" x14ac:dyDescent="0.2">
      <c r="B8307" s="13">
        <v>59821</v>
      </c>
      <c r="C8307" s="14">
        <v>42409.656111111275</v>
      </c>
      <c r="D8307" s="7" t="s">
        <v>8</v>
      </c>
      <c r="E8307" s="13">
        <v>2152</v>
      </c>
      <c r="F8307" s="7" t="s">
        <v>42</v>
      </c>
      <c r="G8307" s="7" t="s">
        <v>12</v>
      </c>
      <c r="H8307" s="13">
        <v>9.5</v>
      </c>
      <c r="I8307" s="13">
        <f>IF(G8307="Male",VLOOKUP(H8307,'Shoe size conversion table'!$B$6:$D$22,2),VLOOKUP(H8307,'Shoe size conversion table'!$J$6:$L$22,2))</f>
        <v>40</v>
      </c>
      <c r="J8307" s="13">
        <f>IF(G8307="Male",VLOOKUP(H8307,'Shoe size conversion table'!$B$6:$D$22,3),VLOOKUP(H8307,'Shoe size conversion table'!$J$6:$L$22,3))</f>
        <v>7.5</v>
      </c>
      <c r="K8307" s="11">
        <v>179</v>
      </c>
      <c r="L8307" s="12">
        <v>0</v>
      </c>
      <c r="M8307" s="7">
        <f t="shared" si="388"/>
        <v>2016</v>
      </c>
      <c r="N8307" s="7">
        <f t="shared" si="389"/>
        <v>2</v>
      </c>
      <c r="O8307" s="30">
        <f t="shared" si="390"/>
        <v>179</v>
      </c>
    </row>
    <row r="8308" spans="2:15" x14ac:dyDescent="0.2">
      <c r="B8308" s="13">
        <v>59822</v>
      </c>
      <c r="C8308" s="14">
        <v>42409.666111111117</v>
      </c>
      <c r="D8308" s="7" t="s">
        <v>7</v>
      </c>
      <c r="E8308" s="13">
        <v>2239</v>
      </c>
      <c r="F8308" s="7" t="s">
        <v>50</v>
      </c>
      <c r="G8308" s="7" t="s">
        <v>12</v>
      </c>
      <c r="H8308" s="13">
        <v>9</v>
      </c>
      <c r="I8308" s="13" t="str">
        <f>IF(G8308="Male",VLOOKUP(H8308,'Shoe size conversion table'!$B$6:$D$22,2),VLOOKUP(H8308,'Shoe size conversion table'!$J$6:$L$22,2))</f>
        <v>39-40</v>
      </c>
      <c r="J8308" s="13">
        <f>IF(G8308="Male",VLOOKUP(H8308,'Shoe size conversion table'!$B$6:$D$22,3),VLOOKUP(H8308,'Shoe size conversion table'!$J$6:$L$22,3))</f>
        <v>7</v>
      </c>
      <c r="K8308" s="11">
        <v>159</v>
      </c>
      <c r="L8308" s="12">
        <v>0</v>
      </c>
      <c r="M8308" s="7">
        <f t="shared" si="388"/>
        <v>2016</v>
      </c>
      <c r="N8308" s="7">
        <f t="shared" si="389"/>
        <v>2</v>
      </c>
      <c r="O8308" s="30">
        <f t="shared" si="390"/>
        <v>159</v>
      </c>
    </row>
    <row r="8309" spans="2:15" x14ac:dyDescent="0.2">
      <c r="B8309" s="13">
        <v>59822</v>
      </c>
      <c r="C8309" s="14">
        <v>42409.666111111132</v>
      </c>
      <c r="D8309" s="7" t="s">
        <v>7</v>
      </c>
      <c r="E8309" s="13">
        <v>2173</v>
      </c>
      <c r="F8309" s="7" t="s">
        <v>51</v>
      </c>
      <c r="G8309" s="7" t="s">
        <v>12</v>
      </c>
      <c r="H8309" s="13">
        <v>7.5</v>
      </c>
      <c r="I8309" s="13">
        <f>IF(G8309="Male",VLOOKUP(H8309,'Shoe size conversion table'!$B$6:$D$22,2),VLOOKUP(H8309,'Shoe size conversion table'!$J$6:$L$22,2))</f>
        <v>38</v>
      </c>
      <c r="J8309" s="13">
        <f>IF(G8309="Male",VLOOKUP(H8309,'Shoe size conversion table'!$B$6:$D$22,3),VLOOKUP(H8309,'Shoe size conversion table'!$J$6:$L$22,3))</f>
        <v>5.5</v>
      </c>
      <c r="K8309" s="11">
        <v>159</v>
      </c>
      <c r="L8309" s="12">
        <v>0.5</v>
      </c>
      <c r="M8309" s="7">
        <f t="shared" si="388"/>
        <v>2016</v>
      </c>
      <c r="N8309" s="7">
        <f t="shared" si="389"/>
        <v>2</v>
      </c>
      <c r="O8309" s="30">
        <f t="shared" si="390"/>
        <v>79.5</v>
      </c>
    </row>
    <row r="8310" spans="2:15" x14ac:dyDescent="0.2">
      <c r="B8310" s="13">
        <v>59823</v>
      </c>
      <c r="C8310" s="14">
        <v>42409.686111111296</v>
      </c>
      <c r="D8310" s="7" t="s">
        <v>7</v>
      </c>
      <c r="E8310" s="13">
        <v>2232</v>
      </c>
      <c r="F8310" s="7" t="s">
        <v>53</v>
      </c>
      <c r="G8310" s="7" t="s">
        <v>12</v>
      </c>
      <c r="H8310" s="13">
        <v>6</v>
      </c>
      <c r="I8310" s="13" t="str">
        <f>IF(G8310="Male",VLOOKUP(H8310,'Shoe size conversion table'!$B$6:$D$22,2),VLOOKUP(H8310,'Shoe size conversion table'!$J$6:$L$22,2))</f>
        <v>36-37</v>
      </c>
      <c r="J8310" s="13">
        <f>IF(G8310="Male",VLOOKUP(H8310,'Shoe size conversion table'!$B$6:$D$22,3),VLOOKUP(H8310,'Shoe size conversion table'!$J$6:$L$22,3))</f>
        <v>4</v>
      </c>
      <c r="K8310" s="11">
        <v>179</v>
      </c>
      <c r="L8310" s="12">
        <v>0.1</v>
      </c>
      <c r="M8310" s="7">
        <f t="shared" si="388"/>
        <v>2016</v>
      </c>
      <c r="N8310" s="7">
        <f t="shared" si="389"/>
        <v>2</v>
      </c>
      <c r="O8310" s="30">
        <f t="shared" si="390"/>
        <v>161.1</v>
      </c>
    </row>
    <row r="8311" spans="2:15" x14ac:dyDescent="0.2">
      <c r="B8311" s="13">
        <v>59824</v>
      </c>
      <c r="C8311" s="14">
        <v>42409.786111111294</v>
      </c>
      <c r="D8311" s="7" t="s">
        <v>9</v>
      </c>
      <c r="E8311" s="13">
        <v>2173</v>
      </c>
      <c r="F8311" s="7" t="s">
        <v>62</v>
      </c>
      <c r="G8311" s="7" t="s">
        <v>12</v>
      </c>
      <c r="H8311" s="13">
        <v>7.5</v>
      </c>
      <c r="I8311" s="13">
        <f>IF(G8311="Male",VLOOKUP(H8311,'Shoe size conversion table'!$B$6:$D$22,2),VLOOKUP(H8311,'Shoe size conversion table'!$J$6:$L$22,2))</f>
        <v>38</v>
      </c>
      <c r="J8311" s="13">
        <f>IF(G8311="Male",VLOOKUP(H8311,'Shoe size conversion table'!$B$6:$D$22,3),VLOOKUP(H8311,'Shoe size conversion table'!$J$6:$L$22,3))</f>
        <v>5.5</v>
      </c>
      <c r="K8311" s="11">
        <v>149</v>
      </c>
      <c r="L8311" s="12">
        <v>0</v>
      </c>
      <c r="M8311" s="7">
        <f t="shared" si="388"/>
        <v>2016</v>
      </c>
      <c r="N8311" s="7">
        <f t="shared" si="389"/>
        <v>2</v>
      </c>
      <c r="O8311" s="30">
        <f t="shared" si="390"/>
        <v>149</v>
      </c>
    </row>
    <row r="8312" spans="2:15" x14ac:dyDescent="0.2">
      <c r="B8312" s="13">
        <v>59825</v>
      </c>
      <c r="C8312" s="14">
        <v>42409.806111111109</v>
      </c>
      <c r="D8312" s="7" t="s">
        <v>9</v>
      </c>
      <c r="E8312" s="13">
        <v>2156</v>
      </c>
      <c r="F8312" s="7" t="s">
        <v>59</v>
      </c>
      <c r="G8312" s="7" t="s">
        <v>11</v>
      </c>
      <c r="H8312" s="13">
        <v>11.5</v>
      </c>
      <c r="I8312" s="13" t="str">
        <f>IF(G8312="Male",VLOOKUP(H8312,'Shoe size conversion table'!$B$6:$D$22,2),VLOOKUP(H8312,'Shoe size conversion table'!$J$6:$L$22,2))</f>
        <v>44-45</v>
      </c>
      <c r="J8312" s="13">
        <f>IF(G8312="Male",VLOOKUP(H8312,'Shoe size conversion table'!$B$6:$D$22,3),VLOOKUP(H8312,'Shoe size conversion table'!$J$6:$L$22,3))</f>
        <v>11</v>
      </c>
      <c r="K8312" s="11">
        <v>159</v>
      </c>
      <c r="L8312" s="12">
        <v>0</v>
      </c>
      <c r="M8312" s="7">
        <f t="shared" si="388"/>
        <v>2016</v>
      </c>
      <c r="N8312" s="7">
        <f t="shared" si="389"/>
        <v>2</v>
      </c>
      <c r="O8312" s="30">
        <f t="shared" si="390"/>
        <v>159</v>
      </c>
    </row>
    <row r="8313" spans="2:15" x14ac:dyDescent="0.2">
      <c r="B8313" s="13">
        <v>59825</v>
      </c>
      <c r="C8313" s="14">
        <v>42409.806111111109</v>
      </c>
      <c r="D8313" s="7" t="s">
        <v>9</v>
      </c>
      <c r="E8313" s="13">
        <v>2216</v>
      </c>
      <c r="F8313" s="7" t="s">
        <v>62</v>
      </c>
      <c r="G8313" s="7" t="s">
        <v>11</v>
      </c>
      <c r="H8313" s="13">
        <v>15</v>
      </c>
      <c r="I8313" s="13">
        <f>IF(G8313="Male",VLOOKUP(H8313,'Shoe size conversion table'!$B$6:$D$22,2),VLOOKUP(H8313,'Shoe size conversion table'!$J$6:$L$22,2))</f>
        <v>48</v>
      </c>
      <c r="J8313" s="13">
        <f>IF(G8313="Male",VLOOKUP(H8313,'Shoe size conversion table'!$B$6:$D$22,3),VLOOKUP(H8313,'Shoe size conversion table'!$J$6:$L$22,3))</f>
        <v>14.5</v>
      </c>
      <c r="K8313" s="11">
        <v>159</v>
      </c>
      <c r="L8313" s="12">
        <v>0.2</v>
      </c>
      <c r="M8313" s="7">
        <f t="shared" si="388"/>
        <v>2016</v>
      </c>
      <c r="N8313" s="7">
        <f t="shared" si="389"/>
        <v>2</v>
      </c>
      <c r="O8313" s="30">
        <f t="shared" si="390"/>
        <v>127.2</v>
      </c>
    </row>
    <row r="8314" spans="2:15" x14ac:dyDescent="0.2">
      <c r="B8314" s="13">
        <v>59826</v>
      </c>
      <c r="C8314" s="14">
        <v>42409.916111111124</v>
      </c>
      <c r="D8314" s="7" t="s">
        <v>7</v>
      </c>
      <c r="E8314" s="13">
        <v>2205</v>
      </c>
      <c r="F8314" s="7" t="s">
        <v>48</v>
      </c>
      <c r="G8314" s="7" t="s">
        <v>12</v>
      </c>
      <c r="H8314" s="13">
        <v>7</v>
      </c>
      <c r="I8314" s="13" t="str">
        <f>IF(G8314="Male",VLOOKUP(H8314,'Shoe size conversion table'!$B$6:$D$22,2),VLOOKUP(H8314,'Shoe size conversion table'!$J$6:$L$22,2))</f>
        <v>37-38</v>
      </c>
      <c r="J8314" s="13">
        <f>IF(G8314="Male",VLOOKUP(H8314,'Shoe size conversion table'!$B$6:$D$22,3),VLOOKUP(H8314,'Shoe size conversion table'!$J$6:$L$22,3))</f>
        <v>5</v>
      </c>
      <c r="K8314" s="11">
        <v>179</v>
      </c>
      <c r="L8314" s="12">
        <v>0</v>
      </c>
      <c r="M8314" s="7">
        <f t="shared" si="388"/>
        <v>2016</v>
      </c>
      <c r="N8314" s="7">
        <f t="shared" si="389"/>
        <v>2</v>
      </c>
      <c r="O8314" s="30">
        <f t="shared" si="390"/>
        <v>179</v>
      </c>
    </row>
    <row r="8315" spans="2:15" x14ac:dyDescent="0.2">
      <c r="B8315" s="13">
        <v>59827</v>
      </c>
      <c r="C8315" s="14">
        <v>42409.956111111278</v>
      </c>
      <c r="D8315" s="7" t="s">
        <v>10</v>
      </c>
      <c r="E8315" s="13">
        <v>2171</v>
      </c>
      <c r="F8315" s="7" t="s">
        <v>35</v>
      </c>
      <c r="G8315" s="7" t="s">
        <v>11</v>
      </c>
      <c r="H8315" s="13">
        <v>10.5</v>
      </c>
      <c r="I8315" s="13" t="str">
        <f>IF(G8315="Male",VLOOKUP(H8315,'Shoe size conversion table'!$B$6:$D$22,2),VLOOKUP(H8315,'Shoe size conversion table'!$J$6:$L$22,2))</f>
        <v>43-44</v>
      </c>
      <c r="J8315" s="13">
        <f>IF(G8315="Male",VLOOKUP(H8315,'Shoe size conversion table'!$B$6:$D$22,3),VLOOKUP(H8315,'Shoe size conversion table'!$J$6:$L$22,3))</f>
        <v>10</v>
      </c>
      <c r="K8315" s="11">
        <v>159</v>
      </c>
      <c r="L8315" s="12">
        <v>0</v>
      </c>
      <c r="M8315" s="7">
        <f t="shared" si="388"/>
        <v>2016</v>
      </c>
      <c r="N8315" s="7">
        <f t="shared" si="389"/>
        <v>2</v>
      </c>
      <c r="O8315" s="30">
        <f t="shared" si="390"/>
        <v>159</v>
      </c>
    </row>
    <row r="8316" spans="2:15" x14ac:dyDescent="0.2">
      <c r="B8316" s="13">
        <v>59828</v>
      </c>
      <c r="C8316" s="14">
        <v>42410.026111111278</v>
      </c>
      <c r="D8316" s="7" t="s">
        <v>8</v>
      </c>
      <c r="E8316" s="13">
        <v>2154</v>
      </c>
      <c r="F8316" s="7" t="s">
        <v>41</v>
      </c>
      <c r="G8316" s="7" t="s">
        <v>11</v>
      </c>
      <c r="H8316" s="13">
        <v>8.5</v>
      </c>
      <c r="I8316" s="13" t="str">
        <f>IF(G8316="Male",VLOOKUP(H8316,'Shoe size conversion table'!$B$6:$D$22,2),VLOOKUP(H8316,'Shoe size conversion table'!$J$6:$L$22,2))</f>
        <v>41-42</v>
      </c>
      <c r="J8316" s="13">
        <f>IF(G8316="Male",VLOOKUP(H8316,'Shoe size conversion table'!$B$6:$D$22,3),VLOOKUP(H8316,'Shoe size conversion table'!$J$6:$L$22,3))</f>
        <v>8</v>
      </c>
      <c r="K8316" s="11">
        <v>129</v>
      </c>
      <c r="L8316" s="12">
        <v>0</v>
      </c>
      <c r="M8316" s="7">
        <f t="shared" si="388"/>
        <v>2016</v>
      </c>
      <c r="N8316" s="7">
        <f t="shared" si="389"/>
        <v>2</v>
      </c>
      <c r="O8316" s="30">
        <f t="shared" si="390"/>
        <v>129</v>
      </c>
    </row>
    <row r="8317" spans="2:15" x14ac:dyDescent="0.2">
      <c r="B8317" s="13">
        <v>59829</v>
      </c>
      <c r="C8317" s="14">
        <v>42410.116111111296</v>
      </c>
      <c r="D8317" s="7" t="s">
        <v>7</v>
      </c>
      <c r="E8317" s="13">
        <v>2227</v>
      </c>
      <c r="F8317" s="7" t="s">
        <v>50</v>
      </c>
      <c r="G8317" s="7" t="s">
        <v>11</v>
      </c>
      <c r="H8317" s="13">
        <v>9.5</v>
      </c>
      <c r="I8317" s="13" t="str">
        <f>IF(G8317="Male",VLOOKUP(H8317,'Shoe size conversion table'!$B$6:$D$22,2),VLOOKUP(H8317,'Shoe size conversion table'!$J$6:$L$22,2))</f>
        <v>42-43</v>
      </c>
      <c r="J8317" s="13">
        <f>IF(G8317="Male",VLOOKUP(H8317,'Shoe size conversion table'!$B$6:$D$22,3),VLOOKUP(H8317,'Shoe size conversion table'!$J$6:$L$22,3))</f>
        <v>9</v>
      </c>
      <c r="K8317" s="11">
        <v>139</v>
      </c>
      <c r="L8317" s="12">
        <v>0.5</v>
      </c>
      <c r="M8317" s="7">
        <f t="shared" si="388"/>
        <v>2016</v>
      </c>
      <c r="N8317" s="7">
        <f t="shared" si="389"/>
        <v>2</v>
      </c>
      <c r="O8317" s="30">
        <f t="shared" si="390"/>
        <v>69.5</v>
      </c>
    </row>
    <row r="8318" spans="2:15" x14ac:dyDescent="0.2">
      <c r="B8318" s="13">
        <v>59830</v>
      </c>
      <c r="C8318" s="14">
        <v>42410.116111111296</v>
      </c>
      <c r="D8318" s="7" t="s">
        <v>8</v>
      </c>
      <c r="E8318" s="13">
        <v>2215</v>
      </c>
      <c r="F8318" s="7" t="s">
        <v>37</v>
      </c>
      <c r="G8318" s="7" t="s">
        <v>12</v>
      </c>
      <c r="H8318" s="13">
        <v>7.5</v>
      </c>
      <c r="I8318" s="13">
        <f>IF(G8318="Male",VLOOKUP(H8318,'Shoe size conversion table'!$B$6:$D$22,2),VLOOKUP(H8318,'Shoe size conversion table'!$J$6:$L$22,2))</f>
        <v>38</v>
      </c>
      <c r="J8318" s="13">
        <f>IF(G8318="Male",VLOOKUP(H8318,'Shoe size conversion table'!$B$6:$D$22,3),VLOOKUP(H8318,'Shoe size conversion table'!$J$6:$L$22,3))</f>
        <v>5.5</v>
      </c>
      <c r="K8318" s="11">
        <v>139</v>
      </c>
      <c r="L8318" s="12">
        <v>0</v>
      </c>
      <c r="M8318" s="7">
        <f t="shared" si="388"/>
        <v>2016</v>
      </c>
      <c r="N8318" s="7">
        <f t="shared" si="389"/>
        <v>2</v>
      </c>
      <c r="O8318" s="30">
        <f t="shared" si="390"/>
        <v>139</v>
      </c>
    </row>
    <row r="8319" spans="2:15" x14ac:dyDescent="0.2">
      <c r="B8319" s="13">
        <v>59831</v>
      </c>
      <c r="C8319" s="14">
        <v>42410.116111111296</v>
      </c>
      <c r="D8319" s="7" t="s">
        <v>7</v>
      </c>
      <c r="E8319" s="13">
        <v>2203</v>
      </c>
      <c r="F8319" s="7" t="s">
        <v>48</v>
      </c>
      <c r="G8319" s="7" t="s">
        <v>12</v>
      </c>
      <c r="H8319" s="13">
        <v>6.5</v>
      </c>
      <c r="I8319" s="13">
        <f>IF(G8319="Male",VLOOKUP(H8319,'Shoe size conversion table'!$B$6:$D$22,2),VLOOKUP(H8319,'Shoe size conversion table'!$J$6:$L$22,2))</f>
        <v>37</v>
      </c>
      <c r="J8319" s="13">
        <f>IF(G8319="Male",VLOOKUP(H8319,'Shoe size conversion table'!$B$6:$D$22,3),VLOOKUP(H8319,'Shoe size conversion table'!$J$6:$L$22,3))</f>
        <v>4.5</v>
      </c>
      <c r="K8319" s="11">
        <v>179</v>
      </c>
      <c r="L8319" s="12">
        <v>0</v>
      </c>
      <c r="M8319" s="7">
        <f t="shared" si="388"/>
        <v>2016</v>
      </c>
      <c r="N8319" s="7">
        <f t="shared" si="389"/>
        <v>2</v>
      </c>
      <c r="O8319" s="30">
        <f t="shared" si="390"/>
        <v>179</v>
      </c>
    </row>
    <row r="8320" spans="2:15" x14ac:dyDescent="0.2">
      <c r="B8320" s="13">
        <v>59832</v>
      </c>
      <c r="C8320" s="14">
        <v>42410.14611111112</v>
      </c>
      <c r="D8320" s="7" t="s">
        <v>7</v>
      </c>
      <c r="E8320" s="13">
        <v>2234</v>
      </c>
      <c r="F8320" s="7" t="s">
        <v>51</v>
      </c>
      <c r="G8320" s="7" t="s">
        <v>11</v>
      </c>
      <c r="H8320" s="13">
        <v>9.5</v>
      </c>
      <c r="I8320" s="13" t="str">
        <f>IF(G8320="Male",VLOOKUP(H8320,'Shoe size conversion table'!$B$6:$D$22,2),VLOOKUP(H8320,'Shoe size conversion table'!$J$6:$L$22,2))</f>
        <v>42-43</v>
      </c>
      <c r="J8320" s="13">
        <f>IF(G8320="Male",VLOOKUP(H8320,'Shoe size conversion table'!$B$6:$D$22,3),VLOOKUP(H8320,'Shoe size conversion table'!$J$6:$L$22,3))</f>
        <v>9</v>
      </c>
      <c r="K8320" s="11">
        <v>159</v>
      </c>
      <c r="L8320" s="12">
        <v>0.5</v>
      </c>
      <c r="M8320" s="7">
        <f t="shared" si="388"/>
        <v>2016</v>
      </c>
      <c r="N8320" s="7">
        <f t="shared" si="389"/>
        <v>2</v>
      </c>
      <c r="O8320" s="30">
        <f t="shared" si="390"/>
        <v>79.5</v>
      </c>
    </row>
    <row r="8321" spans="2:15" x14ac:dyDescent="0.2">
      <c r="B8321" s="13">
        <v>59833</v>
      </c>
      <c r="C8321" s="14">
        <v>42410.216111111113</v>
      </c>
      <c r="D8321" s="7" t="s">
        <v>7</v>
      </c>
      <c r="E8321" s="13">
        <v>2207</v>
      </c>
      <c r="F8321" s="7" t="s">
        <v>55</v>
      </c>
      <c r="G8321" s="7" t="s">
        <v>11</v>
      </c>
      <c r="H8321" s="13">
        <v>10</v>
      </c>
      <c r="I8321" s="13">
        <f>IF(G8321="Male",VLOOKUP(H8321,'Shoe size conversion table'!$B$6:$D$22,2),VLOOKUP(H8321,'Shoe size conversion table'!$J$6:$L$22,2))</f>
        <v>43</v>
      </c>
      <c r="J8321" s="13">
        <f>IF(G8321="Male",VLOOKUP(H8321,'Shoe size conversion table'!$B$6:$D$22,3),VLOOKUP(H8321,'Shoe size conversion table'!$J$6:$L$22,3))</f>
        <v>9.5</v>
      </c>
      <c r="K8321" s="11">
        <v>149</v>
      </c>
      <c r="L8321" s="12">
        <v>0.5</v>
      </c>
      <c r="M8321" s="7">
        <f t="shared" si="388"/>
        <v>2016</v>
      </c>
      <c r="N8321" s="7">
        <f t="shared" si="389"/>
        <v>2</v>
      </c>
      <c r="O8321" s="30">
        <f t="shared" si="390"/>
        <v>74.5</v>
      </c>
    </row>
    <row r="8322" spans="2:15" x14ac:dyDescent="0.2">
      <c r="B8322" s="13">
        <v>59834</v>
      </c>
      <c r="C8322" s="14">
        <v>42410.226111111129</v>
      </c>
      <c r="D8322" s="7" t="s">
        <v>9</v>
      </c>
      <c r="E8322" s="13">
        <v>2215</v>
      </c>
      <c r="F8322" s="7" t="s">
        <v>62</v>
      </c>
      <c r="G8322" s="7" t="s">
        <v>11</v>
      </c>
      <c r="H8322" s="13">
        <v>11</v>
      </c>
      <c r="I8322" s="13">
        <f>IF(G8322="Male",VLOOKUP(H8322,'Shoe size conversion table'!$B$6:$D$22,2),VLOOKUP(H8322,'Shoe size conversion table'!$J$6:$L$22,2))</f>
        <v>44</v>
      </c>
      <c r="J8322" s="13">
        <f>IF(G8322="Male",VLOOKUP(H8322,'Shoe size conversion table'!$B$6:$D$22,3),VLOOKUP(H8322,'Shoe size conversion table'!$J$6:$L$22,3))</f>
        <v>10.5</v>
      </c>
      <c r="K8322" s="11">
        <v>179</v>
      </c>
      <c r="L8322" s="12">
        <v>0.3</v>
      </c>
      <c r="M8322" s="7">
        <f t="shared" si="388"/>
        <v>2016</v>
      </c>
      <c r="N8322" s="7">
        <f t="shared" si="389"/>
        <v>2</v>
      </c>
      <c r="O8322" s="30">
        <f t="shared" si="390"/>
        <v>125.3</v>
      </c>
    </row>
    <row r="8323" spans="2:15" x14ac:dyDescent="0.2">
      <c r="B8323" s="13">
        <v>59835</v>
      </c>
      <c r="C8323" s="14">
        <v>42410.256111111295</v>
      </c>
      <c r="D8323" s="7" t="s">
        <v>8</v>
      </c>
      <c r="E8323" s="13">
        <v>2225</v>
      </c>
      <c r="F8323" s="7" t="s">
        <v>41</v>
      </c>
      <c r="G8323" s="7" t="s">
        <v>11</v>
      </c>
      <c r="H8323" s="13">
        <v>8.5</v>
      </c>
      <c r="I8323" s="13" t="str">
        <f>IF(G8323="Male",VLOOKUP(H8323,'Shoe size conversion table'!$B$6:$D$22,2),VLOOKUP(H8323,'Shoe size conversion table'!$J$6:$L$22,2))</f>
        <v>41-42</v>
      </c>
      <c r="J8323" s="13">
        <f>IF(G8323="Male",VLOOKUP(H8323,'Shoe size conversion table'!$B$6:$D$22,3),VLOOKUP(H8323,'Shoe size conversion table'!$J$6:$L$22,3))</f>
        <v>8</v>
      </c>
      <c r="K8323" s="11">
        <v>129</v>
      </c>
      <c r="L8323" s="12">
        <v>0</v>
      </c>
      <c r="M8323" s="7">
        <f t="shared" si="388"/>
        <v>2016</v>
      </c>
      <c r="N8323" s="7">
        <f t="shared" si="389"/>
        <v>2</v>
      </c>
      <c r="O8323" s="30">
        <f t="shared" si="390"/>
        <v>129</v>
      </c>
    </row>
    <row r="8324" spans="2:15" x14ac:dyDescent="0.2">
      <c r="B8324" s="13">
        <v>59836</v>
      </c>
      <c r="C8324" s="14">
        <v>42410.486111111117</v>
      </c>
      <c r="D8324" s="7" t="s">
        <v>10</v>
      </c>
      <c r="E8324" s="13">
        <v>2226</v>
      </c>
      <c r="F8324" s="7" t="s">
        <v>34</v>
      </c>
      <c r="G8324" s="7" t="s">
        <v>12</v>
      </c>
      <c r="H8324" s="13">
        <v>6.5</v>
      </c>
      <c r="I8324" s="13">
        <f>IF(G8324="Male",VLOOKUP(H8324,'Shoe size conversion table'!$B$6:$D$22,2),VLOOKUP(H8324,'Shoe size conversion table'!$J$6:$L$22,2))</f>
        <v>37</v>
      </c>
      <c r="J8324" s="13">
        <f>IF(G8324="Male",VLOOKUP(H8324,'Shoe size conversion table'!$B$6:$D$22,3),VLOOKUP(H8324,'Shoe size conversion table'!$J$6:$L$22,3))</f>
        <v>4.5</v>
      </c>
      <c r="K8324" s="11">
        <v>129</v>
      </c>
      <c r="L8324" s="12">
        <v>0.2</v>
      </c>
      <c r="M8324" s="7">
        <f t="shared" si="388"/>
        <v>2016</v>
      </c>
      <c r="N8324" s="7">
        <f t="shared" si="389"/>
        <v>2</v>
      </c>
      <c r="O8324" s="30">
        <f t="shared" si="390"/>
        <v>103.2</v>
      </c>
    </row>
    <row r="8325" spans="2:15" x14ac:dyDescent="0.2">
      <c r="B8325" s="13">
        <v>59837</v>
      </c>
      <c r="C8325" s="14">
        <v>42410.626111111116</v>
      </c>
      <c r="D8325" s="7" t="s">
        <v>7</v>
      </c>
      <c r="E8325" s="13">
        <v>2175</v>
      </c>
      <c r="F8325" s="7" t="s">
        <v>49</v>
      </c>
      <c r="G8325" s="7" t="s">
        <v>12</v>
      </c>
      <c r="H8325" s="13">
        <v>7.5</v>
      </c>
      <c r="I8325" s="13">
        <f>IF(G8325="Male",VLOOKUP(H8325,'Shoe size conversion table'!$B$6:$D$22,2),VLOOKUP(H8325,'Shoe size conversion table'!$J$6:$L$22,2))</f>
        <v>38</v>
      </c>
      <c r="J8325" s="13">
        <f>IF(G8325="Male",VLOOKUP(H8325,'Shoe size conversion table'!$B$6:$D$22,3),VLOOKUP(H8325,'Shoe size conversion table'!$J$6:$L$22,3))</f>
        <v>5.5</v>
      </c>
      <c r="K8325" s="11">
        <v>159</v>
      </c>
      <c r="L8325" s="12">
        <v>0</v>
      </c>
      <c r="M8325" s="7">
        <f t="shared" ref="M8325:M8388" si="391">YEAR(C8325)</f>
        <v>2016</v>
      </c>
      <c r="N8325" s="7">
        <f t="shared" si="389"/>
        <v>2</v>
      </c>
      <c r="O8325" s="30">
        <f t="shared" si="390"/>
        <v>159</v>
      </c>
    </row>
    <row r="8326" spans="2:15" x14ac:dyDescent="0.2">
      <c r="B8326" s="13">
        <v>59838</v>
      </c>
      <c r="C8326" s="14">
        <v>42410.626111111298</v>
      </c>
      <c r="D8326" s="7" t="s">
        <v>10</v>
      </c>
      <c r="E8326" s="13">
        <v>2211</v>
      </c>
      <c r="F8326" s="7" t="s">
        <v>34</v>
      </c>
      <c r="G8326" s="7" t="s">
        <v>11</v>
      </c>
      <c r="H8326" s="13">
        <v>8.5</v>
      </c>
      <c r="I8326" s="13" t="str">
        <f>IF(G8326="Male",VLOOKUP(H8326,'Shoe size conversion table'!$B$6:$D$22,2),VLOOKUP(H8326,'Shoe size conversion table'!$J$6:$L$22,2))</f>
        <v>41-42</v>
      </c>
      <c r="J8326" s="13">
        <f>IF(G8326="Male",VLOOKUP(H8326,'Shoe size conversion table'!$B$6:$D$22,3),VLOOKUP(H8326,'Shoe size conversion table'!$J$6:$L$22,3))</f>
        <v>8</v>
      </c>
      <c r="K8326" s="11">
        <v>189</v>
      </c>
      <c r="L8326" s="12">
        <v>0.5</v>
      </c>
      <c r="M8326" s="7">
        <f t="shared" si="391"/>
        <v>2016</v>
      </c>
      <c r="N8326" s="7">
        <f t="shared" ref="N8326:N8389" si="392">MONTH(C8326:C23293)</f>
        <v>2</v>
      </c>
      <c r="O8326" s="30">
        <f t="shared" ref="O8326:O8389" si="393">K8326*(1-L8326)</f>
        <v>94.5</v>
      </c>
    </row>
    <row r="8327" spans="2:15" x14ac:dyDescent="0.2">
      <c r="B8327" s="13">
        <v>59839</v>
      </c>
      <c r="C8327" s="14">
        <v>42410.656111111275</v>
      </c>
      <c r="D8327" s="7" t="s">
        <v>7</v>
      </c>
      <c r="E8327" s="13">
        <v>2186</v>
      </c>
      <c r="F8327" s="7" t="s">
        <v>49</v>
      </c>
      <c r="G8327" s="7" t="s">
        <v>11</v>
      </c>
      <c r="H8327" s="13">
        <v>9.5</v>
      </c>
      <c r="I8327" s="13" t="str">
        <f>IF(G8327="Male",VLOOKUP(H8327,'Shoe size conversion table'!$B$6:$D$22,2),VLOOKUP(H8327,'Shoe size conversion table'!$J$6:$L$22,2))</f>
        <v>42-43</v>
      </c>
      <c r="J8327" s="13">
        <f>IF(G8327="Male",VLOOKUP(H8327,'Shoe size conversion table'!$B$6:$D$22,3),VLOOKUP(H8327,'Shoe size conversion table'!$J$6:$L$22,3))</f>
        <v>9</v>
      </c>
      <c r="K8327" s="11">
        <v>169</v>
      </c>
      <c r="L8327" s="12">
        <v>0</v>
      </c>
      <c r="M8327" s="7">
        <f t="shared" si="391"/>
        <v>2016</v>
      </c>
      <c r="N8327" s="7">
        <f t="shared" si="392"/>
        <v>2</v>
      </c>
      <c r="O8327" s="30">
        <f t="shared" si="393"/>
        <v>169</v>
      </c>
    </row>
    <row r="8328" spans="2:15" x14ac:dyDescent="0.2">
      <c r="B8328" s="13">
        <v>59840</v>
      </c>
      <c r="C8328" s="14">
        <v>42410.666111111117</v>
      </c>
      <c r="D8328" s="7" t="s">
        <v>9</v>
      </c>
      <c r="E8328" s="13">
        <v>2160</v>
      </c>
      <c r="F8328" s="7" t="s">
        <v>60</v>
      </c>
      <c r="G8328" s="7" t="s">
        <v>11</v>
      </c>
      <c r="H8328" s="13">
        <v>9.5</v>
      </c>
      <c r="I8328" s="13" t="str">
        <f>IF(G8328="Male",VLOOKUP(H8328,'Shoe size conversion table'!$B$6:$D$22,2),VLOOKUP(H8328,'Shoe size conversion table'!$J$6:$L$22,2))</f>
        <v>42-43</v>
      </c>
      <c r="J8328" s="13">
        <f>IF(G8328="Male",VLOOKUP(H8328,'Shoe size conversion table'!$B$6:$D$22,3),VLOOKUP(H8328,'Shoe size conversion table'!$J$6:$L$22,3))</f>
        <v>9</v>
      </c>
      <c r="K8328" s="11">
        <v>179</v>
      </c>
      <c r="L8328" s="12">
        <v>0.2</v>
      </c>
      <c r="M8328" s="7">
        <f t="shared" si="391"/>
        <v>2016</v>
      </c>
      <c r="N8328" s="7">
        <f t="shared" si="392"/>
        <v>2</v>
      </c>
      <c r="O8328" s="30">
        <f t="shared" si="393"/>
        <v>143.20000000000002</v>
      </c>
    </row>
    <row r="8329" spans="2:15" x14ac:dyDescent="0.2">
      <c r="B8329" s="13">
        <v>59841</v>
      </c>
      <c r="C8329" s="14">
        <v>42410.736111111124</v>
      </c>
      <c r="D8329" s="7" t="s">
        <v>7</v>
      </c>
      <c r="E8329" s="13">
        <v>2154</v>
      </c>
      <c r="F8329" s="7" t="s">
        <v>48</v>
      </c>
      <c r="G8329" s="7" t="s">
        <v>12</v>
      </c>
      <c r="H8329" s="13">
        <v>4.5</v>
      </c>
      <c r="I8329" s="13">
        <f>IF(G8329="Male",VLOOKUP(H8329,'Shoe size conversion table'!$B$6:$D$22,2),VLOOKUP(H8329,'Shoe size conversion table'!$J$6:$L$22,2))</f>
        <v>35</v>
      </c>
      <c r="J8329" s="13">
        <f>IF(G8329="Male",VLOOKUP(H8329,'Shoe size conversion table'!$B$6:$D$22,3),VLOOKUP(H8329,'Shoe size conversion table'!$J$6:$L$22,3))</f>
        <v>2.5</v>
      </c>
      <c r="K8329" s="11">
        <v>159</v>
      </c>
      <c r="L8329" s="12">
        <v>0.1</v>
      </c>
      <c r="M8329" s="7">
        <f t="shared" si="391"/>
        <v>2016</v>
      </c>
      <c r="N8329" s="7">
        <f t="shared" si="392"/>
        <v>2</v>
      </c>
      <c r="O8329" s="30">
        <f t="shared" si="393"/>
        <v>143.1</v>
      </c>
    </row>
    <row r="8330" spans="2:15" x14ac:dyDescent="0.2">
      <c r="B8330" s="13">
        <v>59842</v>
      </c>
      <c r="C8330" s="14">
        <v>42410.786111111294</v>
      </c>
      <c r="D8330" s="7" t="s">
        <v>10</v>
      </c>
      <c r="E8330" s="13">
        <v>2160</v>
      </c>
      <c r="F8330" s="7" t="s">
        <v>35</v>
      </c>
      <c r="G8330" s="7" t="s">
        <v>11</v>
      </c>
      <c r="H8330" s="13">
        <v>11.5</v>
      </c>
      <c r="I8330" s="13" t="str">
        <f>IF(G8330="Male",VLOOKUP(H8330,'Shoe size conversion table'!$B$6:$D$22,2),VLOOKUP(H8330,'Shoe size conversion table'!$J$6:$L$22,2))</f>
        <v>44-45</v>
      </c>
      <c r="J8330" s="13">
        <f>IF(G8330="Male",VLOOKUP(H8330,'Shoe size conversion table'!$B$6:$D$22,3),VLOOKUP(H8330,'Shoe size conversion table'!$J$6:$L$22,3))</f>
        <v>11</v>
      </c>
      <c r="K8330" s="11">
        <v>129</v>
      </c>
      <c r="L8330" s="12">
        <v>0.2</v>
      </c>
      <c r="M8330" s="7">
        <f t="shared" si="391"/>
        <v>2016</v>
      </c>
      <c r="N8330" s="7">
        <f t="shared" si="392"/>
        <v>2</v>
      </c>
      <c r="O8330" s="30">
        <f t="shared" si="393"/>
        <v>103.2</v>
      </c>
    </row>
    <row r="8331" spans="2:15" x14ac:dyDescent="0.2">
      <c r="B8331" s="13">
        <v>59843</v>
      </c>
      <c r="C8331" s="14">
        <v>42410.806111111124</v>
      </c>
      <c r="D8331" s="7" t="s">
        <v>8</v>
      </c>
      <c r="E8331" s="13">
        <v>2191</v>
      </c>
      <c r="F8331" s="7" t="s">
        <v>40</v>
      </c>
      <c r="G8331" s="7" t="s">
        <v>11</v>
      </c>
      <c r="H8331" s="13">
        <v>9.5</v>
      </c>
      <c r="I8331" s="13" t="str">
        <f>IF(G8331="Male",VLOOKUP(H8331,'Shoe size conversion table'!$B$6:$D$22,2),VLOOKUP(H8331,'Shoe size conversion table'!$J$6:$L$22,2))</f>
        <v>42-43</v>
      </c>
      <c r="J8331" s="13">
        <f>IF(G8331="Male",VLOOKUP(H8331,'Shoe size conversion table'!$B$6:$D$22,3),VLOOKUP(H8331,'Shoe size conversion table'!$J$6:$L$22,3))</f>
        <v>9</v>
      </c>
      <c r="K8331" s="11">
        <v>189</v>
      </c>
      <c r="L8331" s="12">
        <v>0</v>
      </c>
      <c r="M8331" s="7">
        <f t="shared" si="391"/>
        <v>2016</v>
      </c>
      <c r="N8331" s="7">
        <f t="shared" si="392"/>
        <v>2</v>
      </c>
      <c r="O8331" s="30">
        <f t="shared" si="393"/>
        <v>189</v>
      </c>
    </row>
    <row r="8332" spans="2:15" x14ac:dyDescent="0.2">
      <c r="B8332" s="13">
        <v>59844</v>
      </c>
      <c r="C8332" s="14">
        <v>42410.916111111124</v>
      </c>
      <c r="D8332" s="7" t="s">
        <v>8</v>
      </c>
      <c r="E8332" s="13">
        <v>2230</v>
      </c>
      <c r="F8332" s="7" t="s">
        <v>40</v>
      </c>
      <c r="G8332" s="7" t="s">
        <v>11</v>
      </c>
      <c r="H8332" s="13">
        <v>12</v>
      </c>
      <c r="I8332" s="13">
        <f>IF(G8332="Male",VLOOKUP(H8332,'Shoe size conversion table'!$B$6:$D$22,2),VLOOKUP(H8332,'Shoe size conversion table'!$J$6:$L$22,2))</f>
        <v>45</v>
      </c>
      <c r="J8332" s="13">
        <f>IF(G8332="Male",VLOOKUP(H8332,'Shoe size conversion table'!$B$6:$D$22,3),VLOOKUP(H8332,'Shoe size conversion table'!$J$6:$L$22,3))</f>
        <v>11.5</v>
      </c>
      <c r="K8332" s="11">
        <v>129</v>
      </c>
      <c r="L8332" s="12">
        <v>0</v>
      </c>
      <c r="M8332" s="7">
        <f t="shared" si="391"/>
        <v>2016</v>
      </c>
      <c r="N8332" s="7">
        <f t="shared" si="392"/>
        <v>2</v>
      </c>
      <c r="O8332" s="30">
        <f t="shared" si="393"/>
        <v>129</v>
      </c>
    </row>
    <row r="8333" spans="2:15" x14ac:dyDescent="0.2">
      <c r="B8333" s="13">
        <v>59845</v>
      </c>
      <c r="C8333" s="14">
        <v>42410.956111111278</v>
      </c>
      <c r="D8333" s="7" t="s">
        <v>10</v>
      </c>
      <c r="E8333" s="13">
        <v>2234</v>
      </c>
      <c r="F8333" s="7" t="s">
        <v>34</v>
      </c>
      <c r="G8333" s="7" t="s">
        <v>11</v>
      </c>
      <c r="H8333" s="13">
        <v>9.5</v>
      </c>
      <c r="I8333" s="13" t="str">
        <f>IF(G8333="Male",VLOOKUP(H8333,'Shoe size conversion table'!$B$6:$D$22,2),VLOOKUP(H8333,'Shoe size conversion table'!$J$6:$L$22,2))</f>
        <v>42-43</v>
      </c>
      <c r="J8333" s="13">
        <f>IF(G8333="Male",VLOOKUP(H8333,'Shoe size conversion table'!$B$6:$D$22,3),VLOOKUP(H8333,'Shoe size conversion table'!$J$6:$L$22,3))</f>
        <v>9</v>
      </c>
      <c r="K8333" s="11">
        <v>149</v>
      </c>
      <c r="L8333" s="12">
        <v>0</v>
      </c>
      <c r="M8333" s="7">
        <f t="shared" si="391"/>
        <v>2016</v>
      </c>
      <c r="N8333" s="7">
        <f t="shared" si="392"/>
        <v>2</v>
      </c>
      <c r="O8333" s="30">
        <f t="shared" si="393"/>
        <v>149</v>
      </c>
    </row>
    <row r="8334" spans="2:15" x14ac:dyDescent="0.2">
      <c r="B8334" s="13">
        <v>59846</v>
      </c>
      <c r="C8334" s="14">
        <v>42410.996111111279</v>
      </c>
      <c r="D8334" s="7" t="s">
        <v>10</v>
      </c>
      <c r="E8334" s="13">
        <v>2206</v>
      </c>
      <c r="F8334" s="7" t="s">
        <v>35</v>
      </c>
      <c r="G8334" s="7" t="s">
        <v>11</v>
      </c>
      <c r="H8334" s="13">
        <v>8.5</v>
      </c>
      <c r="I8334" s="13" t="str">
        <f>IF(G8334="Male",VLOOKUP(H8334,'Shoe size conversion table'!$B$6:$D$22,2),VLOOKUP(H8334,'Shoe size conversion table'!$J$6:$L$22,2))</f>
        <v>41-42</v>
      </c>
      <c r="J8334" s="13">
        <f>IF(G8334="Male",VLOOKUP(H8334,'Shoe size conversion table'!$B$6:$D$22,3),VLOOKUP(H8334,'Shoe size conversion table'!$J$6:$L$22,3))</f>
        <v>8</v>
      </c>
      <c r="K8334" s="11">
        <v>149</v>
      </c>
      <c r="L8334" s="12">
        <v>0.2</v>
      </c>
      <c r="M8334" s="7">
        <f t="shared" si="391"/>
        <v>2016</v>
      </c>
      <c r="N8334" s="7">
        <f t="shared" si="392"/>
        <v>2</v>
      </c>
      <c r="O8334" s="30">
        <f t="shared" si="393"/>
        <v>119.2</v>
      </c>
    </row>
    <row r="8335" spans="2:15" x14ac:dyDescent="0.2">
      <c r="B8335" s="13">
        <v>59847</v>
      </c>
      <c r="C8335" s="14">
        <v>42411.026111111278</v>
      </c>
      <c r="D8335" s="7" t="s">
        <v>8</v>
      </c>
      <c r="E8335" s="13">
        <v>2229</v>
      </c>
      <c r="F8335" s="7" t="s">
        <v>39</v>
      </c>
      <c r="G8335" s="7" t="s">
        <v>12</v>
      </c>
      <c r="H8335" s="13">
        <v>7</v>
      </c>
      <c r="I8335" s="13" t="str">
        <f>IF(G8335="Male",VLOOKUP(H8335,'Shoe size conversion table'!$B$6:$D$22,2),VLOOKUP(H8335,'Shoe size conversion table'!$J$6:$L$22,2))</f>
        <v>37-38</v>
      </c>
      <c r="J8335" s="13">
        <f>IF(G8335="Male",VLOOKUP(H8335,'Shoe size conversion table'!$B$6:$D$22,3),VLOOKUP(H8335,'Shoe size conversion table'!$J$6:$L$22,3))</f>
        <v>5</v>
      </c>
      <c r="K8335" s="11">
        <v>149</v>
      </c>
      <c r="L8335" s="12">
        <v>0</v>
      </c>
      <c r="M8335" s="7">
        <f t="shared" si="391"/>
        <v>2016</v>
      </c>
      <c r="N8335" s="7">
        <f t="shared" si="392"/>
        <v>2</v>
      </c>
      <c r="O8335" s="30">
        <f t="shared" si="393"/>
        <v>149</v>
      </c>
    </row>
    <row r="8336" spans="2:15" x14ac:dyDescent="0.2">
      <c r="B8336" s="13">
        <v>59848</v>
      </c>
      <c r="C8336" s="14">
        <v>42411.056111111298</v>
      </c>
      <c r="D8336" s="7" t="s">
        <v>7</v>
      </c>
      <c r="E8336" s="13">
        <v>2147</v>
      </c>
      <c r="F8336" s="7" t="s">
        <v>51</v>
      </c>
      <c r="G8336" s="7" t="s">
        <v>12</v>
      </c>
      <c r="H8336" s="13">
        <v>9.5</v>
      </c>
      <c r="I8336" s="13">
        <f>IF(G8336="Male",VLOOKUP(H8336,'Shoe size conversion table'!$B$6:$D$22,2),VLOOKUP(H8336,'Shoe size conversion table'!$J$6:$L$22,2))</f>
        <v>40</v>
      </c>
      <c r="J8336" s="13">
        <f>IF(G8336="Male",VLOOKUP(H8336,'Shoe size conversion table'!$B$6:$D$22,3),VLOOKUP(H8336,'Shoe size conversion table'!$J$6:$L$22,3))</f>
        <v>7.5</v>
      </c>
      <c r="K8336" s="11">
        <v>129</v>
      </c>
      <c r="L8336" s="12">
        <v>0.2</v>
      </c>
      <c r="M8336" s="7">
        <f t="shared" si="391"/>
        <v>2016</v>
      </c>
      <c r="N8336" s="7">
        <f t="shared" si="392"/>
        <v>2</v>
      </c>
      <c r="O8336" s="30">
        <f t="shared" si="393"/>
        <v>103.2</v>
      </c>
    </row>
    <row r="8337" spans="2:15" x14ac:dyDescent="0.2">
      <c r="B8337" s="13">
        <v>59849</v>
      </c>
      <c r="C8337" s="14">
        <v>42411.066111111119</v>
      </c>
      <c r="D8337" s="7" t="s">
        <v>7</v>
      </c>
      <c r="E8337" s="13">
        <v>2147</v>
      </c>
      <c r="F8337" s="7" t="s">
        <v>49</v>
      </c>
      <c r="G8337" s="7" t="s">
        <v>12</v>
      </c>
      <c r="H8337" s="13">
        <v>8</v>
      </c>
      <c r="I8337" s="13" t="str">
        <f>IF(G8337="Male",VLOOKUP(H8337,'Shoe size conversion table'!$B$6:$D$22,2),VLOOKUP(H8337,'Shoe size conversion table'!$J$6:$L$22,2))</f>
        <v>38-39</v>
      </c>
      <c r="J8337" s="13">
        <f>IF(G8337="Male",VLOOKUP(H8337,'Shoe size conversion table'!$B$6:$D$22,3),VLOOKUP(H8337,'Shoe size conversion table'!$J$6:$L$22,3))</f>
        <v>6</v>
      </c>
      <c r="K8337" s="11">
        <v>129</v>
      </c>
      <c r="L8337" s="12">
        <v>0.1</v>
      </c>
      <c r="M8337" s="7">
        <f t="shared" si="391"/>
        <v>2016</v>
      </c>
      <c r="N8337" s="7">
        <f t="shared" si="392"/>
        <v>2</v>
      </c>
      <c r="O8337" s="30">
        <f t="shared" si="393"/>
        <v>116.10000000000001</v>
      </c>
    </row>
    <row r="8338" spans="2:15" x14ac:dyDescent="0.2">
      <c r="B8338" s="13">
        <v>59849</v>
      </c>
      <c r="C8338" s="14">
        <v>42411.066111111119</v>
      </c>
      <c r="D8338" s="7" t="s">
        <v>7</v>
      </c>
      <c r="E8338" s="13">
        <v>2170</v>
      </c>
      <c r="F8338" s="7" t="s">
        <v>48</v>
      </c>
      <c r="G8338" s="7" t="s">
        <v>12</v>
      </c>
      <c r="H8338" s="13">
        <v>12</v>
      </c>
      <c r="I8338" s="13" t="str">
        <f>IF(G8338="Male",VLOOKUP(H8338,'Shoe size conversion table'!$B$6:$D$22,2),VLOOKUP(H8338,'Shoe size conversion table'!$J$6:$L$22,2))</f>
        <v>42-43</v>
      </c>
      <c r="J8338" s="13">
        <f>IF(G8338="Male",VLOOKUP(H8338,'Shoe size conversion table'!$B$6:$D$22,3),VLOOKUP(H8338,'Shoe size conversion table'!$J$6:$L$22,3))</f>
        <v>10</v>
      </c>
      <c r="K8338" s="11">
        <v>169</v>
      </c>
      <c r="L8338" s="12">
        <v>0</v>
      </c>
      <c r="M8338" s="7">
        <f t="shared" si="391"/>
        <v>2016</v>
      </c>
      <c r="N8338" s="7">
        <f t="shared" si="392"/>
        <v>2</v>
      </c>
      <c r="O8338" s="30">
        <f t="shared" si="393"/>
        <v>169</v>
      </c>
    </row>
    <row r="8339" spans="2:15" x14ac:dyDescent="0.2">
      <c r="B8339" s="13">
        <v>59850</v>
      </c>
      <c r="C8339" s="14">
        <v>42411.116111111296</v>
      </c>
      <c r="D8339" s="7" t="s">
        <v>8</v>
      </c>
      <c r="E8339" s="13">
        <v>2199</v>
      </c>
      <c r="F8339" s="7" t="s">
        <v>38</v>
      </c>
      <c r="G8339" s="7" t="s">
        <v>12</v>
      </c>
      <c r="H8339" s="13">
        <v>9</v>
      </c>
      <c r="I8339" s="13" t="str">
        <f>IF(G8339="Male",VLOOKUP(H8339,'Shoe size conversion table'!$B$6:$D$22,2),VLOOKUP(H8339,'Shoe size conversion table'!$J$6:$L$22,2))</f>
        <v>39-40</v>
      </c>
      <c r="J8339" s="13">
        <f>IF(G8339="Male",VLOOKUP(H8339,'Shoe size conversion table'!$B$6:$D$22,3),VLOOKUP(H8339,'Shoe size conversion table'!$J$6:$L$22,3))</f>
        <v>7</v>
      </c>
      <c r="K8339" s="11">
        <v>189</v>
      </c>
      <c r="L8339" s="12">
        <v>0.5</v>
      </c>
      <c r="M8339" s="7">
        <f t="shared" si="391"/>
        <v>2016</v>
      </c>
      <c r="N8339" s="7">
        <f t="shared" si="392"/>
        <v>2</v>
      </c>
      <c r="O8339" s="30">
        <f t="shared" si="393"/>
        <v>94.5</v>
      </c>
    </row>
    <row r="8340" spans="2:15" x14ac:dyDescent="0.2">
      <c r="B8340" s="13">
        <v>59851</v>
      </c>
      <c r="C8340" s="14">
        <v>42411.14611111112</v>
      </c>
      <c r="D8340" s="7" t="s">
        <v>7</v>
      </c>
      <c r="E8340" s="13">
        <v>2177</v>
      </c>
      <c r="F8340" s="7" t="s">
        <v>56</v>
      </c>
      <c r="G8340" s="7" t="s">
        <v>12</v>
      </c>
      <c r="H8340" s="13">
        <v>8</v>
      </c>
      <c r="I8340" s="13" t="str">
        <f>IF(G8340="Male",VLOOKUP(H8340,'Shoe size conversion table'!$B$6:$D$22,2),VLOOKUP(H8340,'Shoe size conversion table'!$J$6:$L$22,2))</f>
        <v>38-39</v>
      </c>
      <c r="J8340" s="13">
        <f>IF(G8340="Male",VLOOKUP(H8340,'Shoe size conversion table'!$B$6:$D$22,3),VLOOKUP(H8340,'Shoe size conversion table'!$J$6:$L$22,3))</f>
        <v>6</v>
      </c>
      <c r="K8340" s="11">
        <v>189</v>
      </c>
      <c r="L8340" s="12">
        <v>0</v>
      </c>
      <c r="M8340" s="7">
        <f t="shared" si="391"/>
        <v>2016</v>
      </c>
      <c r="N8340" s="7">
        <f t="shared" si="392"/>
        <v>2</v>
      </c>
      <c r="O8340" s="30">
        <f t="shared" si="393"/>
        <v>189</v>
      </c>
    </row>
    <row r="8341" spans="2:15" x14ac:dyDescent="0.2">
      <c r="B8341" s="13">
        <v>59852</v>
      </c>
      <c r="C8341" s="14">
        <v>42411.406111111275</v>
      </c>
      <c r="D8341" s="7" t="s">
        <v>10</v>
      </c>
      <c r="E8341" s="13">
        <v>2220</v>
      </c>
      <c r="F8341" s="7" t="s">
        <v>35</v>
      </c>
      <c r="G8341" s="7" t="s">
        <v>11</v>
      </c>
      <c r="H8341" s="13">
        <v>11</v>
      </c>
      <c r="I8341" s="13">
        <f>IF(G8341="Male",VLOOKUP(H8341,'Shoe size conversion table'!$B$6:$D$22,2),VLOOKUP(H8341,'Shoe size conversion table'!$J$6:$L$22,2))</f>
        <v>44</v>
      </c>
      <c r="J8341" s="13">
        <f>IF(G8341="Male",VLOOKUP(H8341,'Shoe size conversion table'!$B$6:$D$22,3),VLOOKUP(H8341,'Shoe size conversion table'!$J$6:$L$22,3))</f>
        <v>10.5</v>
      </c>
      <c r="K8341" s="11">
        <v>129</v>
      </c>
      <c r="L8341" s="12">
        <v>0.3</v>
      </c>
      <c r="M8341" s="7">
        <f t="shared" si="391"/>
        <v>2016</v>
      </c>
      <c r="N8341" s="7">
        <f t="shared" si="392"/>
        <v>2</v>
      </c>
      <c r="O8341" s="30">
        <f t="shared" si="393"/>
        <v>90.3</v>
      </c>
    </row>
    <row r="8342" spans="2:15" x14ac:dyDescent="0.2">
      <c r="B8342" s="13">
        <v>59853</v>
      </c>
      <c r="C8342" s="14">
        <v>42411.486111111117</v>
      </c>
      <c r="D8342" s="7" t="s">
        <v>10</v>
      </c>
      <c r="E8342" s="13">
        <v>2207</v>
      </c>
      <c r="F8342" s="7" t="s">
        <v>34</v>
      </c>
      <c r="G8342" s="7" t="s">
        <v>12</v>
      </c>
      <c r="H8342" s="13">
        <v>6.5</v>
      </c>
      <c r="I8342" s="13">
        <f>IF(G8342="Male",VLOOKUP(H8342,'Shoe size conversion table'!$B$6:$D$22,2),VLOOKUP(H8342,'Shoe size conversion table'!$J$6:$L$22,2))</f>
        <v>37</v>
      </c>
      <c r="J8342" s="13">
        <f>IF(G8342="Male",VLOOKUP(H8342,'Shoe size conversion table'!$B$6:$D$22,3),VLOOKUP(H8342,'Shoe size conversion table'!$J$6:$L$22,3))</f>
        <v>4.5</v>
      </c>
      <c r="K8342" s="11">
        <v>149</v>
      </c>
      <c r="L8342" s="12">
        <v>0</v>
      </c>
      <c r="M8342" s="7">
        <f t="shared" si="391"/>
        <v>2016</v>
      </c>
      <c r="N8342" s="7">
        <f t="shared" si="392"/>
        <v>2</v>
      </c>
      <c r="O8342" s="30">
        <f t="shared" si="393"/>
        <v>149</v>
      </c>
    </row>
    <row r="8343" spans="2:15" x14ac:dyDescent="0.2">
      <c r="B8343" s="13">
        <v>59854</v>
      </c>
      <c r="C8343" s="14">
        <v>42411.626111111298</v>
      </c>
      <c r="D8343" s="7" t="s">
        <v>10</v>
      </c>
      <c r="E8343" s="13">
        <v>2211</v>
      </c>
      <c r="F8343" s="7" t="s">
        <v>34</v>
      </c>
      <c r="G8343" s="7" t="s">
        <v>11</v>
      </c>
      <c r="H8343" s="13">
        <v>8.5</v>
      </c>
      <c r="I8343" s="13" t="str">
        <f>IF(G8343="Male",VLOOKUP(H8343,'Shoe size conversion table'!$B$6:$D$22,2),VLOOKUP(H8343,'Shoe size conversion table'!$J$6:$L$22,2))</f>
        <v>41-42</v>
      </c>
      <c r="J8343" s="13">
        <f>IF(G8343="Male",VLOOKUP(H8343,'Shoe size conversion table'!$B$6:$D$22,3),VLOOKUP(H8343,'Shoe size conversion table'!$J$6:$L$22,3))</f>
        <v>8</v>
      </c>
      <c r="K8343" s="11">
        <v>189</v>
      </c>
      <c r="L8343" s="12">
        <v>0.5</v>
      </c>
      <c r="M8343" s="7">
        <f t="shared" si="391"/>
        <v>2016</v>
      </c>
      <c r="N8343" s="7">
        <f t="shared" si="392"/>
        <v>2</v>
      </c>
      <c r="O8343" s="30">
        <f t="shared" si="393"/>
        <v>94.5</v>
      </c>
    </row>
    <row r="8344" spans="2:15" x14ac:dyDescent="0.2">
      <c r="B8344" s="13">
        <v>59855</v>
      </c>
      <c r="C8344" s="14">
        <v>42411.736111111124</v>
      </c>
      <c r="D8344" s="7" t="s">
        <v>8</v>
      </c>
      <c r="E8344" s="13">
        <v>2171</v>
      </c>
      <c r="F8344" s="7" t="s">
        <v>38</v>
      </c>
      <c r="G8344" s="7" t="s">
        <v>11</v>
      </c>
      <c r="H8344" s="13">
        <v>11.5</v>
      </c>
      <c r="I8344" s="13" t="str">
        <f>IF(G8344="Male",VLOOKUP(H8344,'Shoe size conversion table'!$B$6:$D$22,2),VLOOKUP(H8344,'Shoe size conversion table'!$J$6:$L$22,2))</f>
        <v>44-45</v>
      </c>
      <c r="J8344" s="13">
        <f>IF(G8344="Male",VLOOKUP(H8344,'Shoe size conversion table'!$B$6:$D$22,3),VLOOKUP(H8344,'Shoe size conversion table'!$J$6:$L$22,3))</f>
        <v>11</v>
      </c>
      <c r="K8344" s="11">
        <v>129</v>
      </c>
      <c r="L8344" s="12">
        <v>0</v>
      </c>
      <c r="M8344" s="7">
        <f t="shared" si="391"/>
        <v>2016</v>
      </c>
      <c r="N8344" s="7">
        <f t="shared" si="392"/>
        <v>2</v>
      </c>
      <c r="O8344" s="30">
        <f t="shared" si="393"/>
        <v>129</v>
      </c>
    </row>
    <row r="8345" spans="2:15" x14ac:dyDescent="0.2">
      <c r="B8345" s="13">
        <v>59856</v>
      </c>
      <c r="C8345" s="14">
        <v>42411.756111111281</v>
      </c>
      <c r="D8345" s="7" t="s">
        <v>8</v>
      </c>
      <c r="E8345" s="13">
        <v>2201</v>
      </c>
      <c r="F8345" s="7" t="s">
        <v>38</v>
      </c>
      <c r="G8345" s="7" t="s">
        <v>11</v>
      </c>
      <c r="H8345" s="13">
        <v>10</v>
      </c>
      <c r="I8345" s="13">
        <f>IF(G8345="Male",VLOOKUP(H8345,'Shoe size conversion table'!$B$6:$D$22,2),VLOOKUP(H8345,'Shoe size conversion table'!$J$6:$L$22,2))</f>
        <v>43</v>
      </c>
      <c r="J8345" s="13">
        <f>IF(G8345="Male",VLOOKUP(H8345,'Shoe size conversion table'!$B$6:$D$22,3),VLOOKUP(H8345,'Shoe size conversion table'!$J$6:$L$22,3))</f>
        <v>9.5</v>
      </c>
      <c r="K8345" s="11">
        <v>149</v>
      </c>
      <c r="L8345" s="12">
        <v>0.5</v>
      </c>
      <c r="M8345" s="7">
        <f t="shared" si="391"/>
        <v>2016</v>
      </c>
      <c r="N8345" s="7">
        <f t="shared" si="392"/>
        <v>2</v>
      </c>
      <c r="O8345" s="30">
        <f t="shared" si="393"/>
        <v>74.5</v>
      </c>
    </row>
    <row r="8346" spans="2:15" x14ac:dyDescent="0.2">
      <c r="B8346" s="13">
        <v>59857</v>
      </c>
      <c r="C8346" s="14">
        <v>42411.806111111124</v>
      </c>
      <c r="D8346" s="7" t="s">
        <v>8</v>
      </c>
      <c r="E8346" s="13">
        <v>2192</v>
      </c>
      <c r="F8346" s="7" t="s">
        <v>38</v>
      </c>
      <c r="G8346" s="7" t="s">
        <v>11</v>
      </c>
      <c r="H8346" s="13">
        <v>8</v>
      </c>
      <c r="I8346" s="13">
        <f>IF(G8346="Male",VLOOKUP(H8346,'Shoe size conversion table'!$B$6:$D$22,2),VLOOKUP(H8346,'Shoe size conversion table'!$J$6:$L$22,2))</f>
        <v>41</v>
      </c>
      <c r="J8346" s="13">
        <f>IF(G8346="Male",VLOOKUP(H8346,'Shoe size conversion table'!$B$6:$D$22,3),VLOOKUP(H8346,'Shoe size conversion table'!$J$6:$L$22,3))</f>
        <v>7.5</v>
      </c>
      <c r="K8346" s="11">
        <v>159</v>
      </c>
      <c r="L8346" s="12">
        <v>0</v>
      </c>
      <c r="M8346" s="7">
        <f t="shared" si="391"/>
        <v>2016</v>
      </c>
      <c r="N8346" s="7">
        <f t="shared" si="392"/>
        <v>2</v>
      </c>
      <c r="O8346" s="30">
        <f t="shared" si="393"/>
        <v>159</v>
      </c>
    </row>
    <row r="8347" spans="2:15" x14ac:dyDescent="0.2">
      <c r="B8347" s="13">
        <v>59858</v>
      </c>
      <c r="C8347" s="14">
        <v>42411.826111111121</v>
      </c>
      <c r="D8347" s="7" t="s">
        <v>8</v>
      </c>
      <c r="E8347" s="13">
        <v>2148</v>
      </c>
      <c r="F8347" s="7" t="s">
        <v>42</v>
      </c>
      <c r="G8347" s="7" t="s">
        <v>12</v>
      </c>
      <c r="H8347" s="13">
        <v>7.5</v>
      </c>
      <c r="I8347" s="13">
        <f>IF(G8347="Male",VLOOKUP(H8347,'Shoe size conversion table'!$B$6:$D$22,2),VLOOKUP(H8347,'Shoe size conversion table'!$J$6:$L$22,2))</f>
        <v>38</v>
      </c>
      <c r="J8347" s="13">
        <f>IF(G8347="Male",VLOOKUP(H8347,'Shoe size conversion table'!$B$6:$D$22,3),VLOOKUP(H8347,'Shoe size conversion table'!$J$6:$L$22,3))</f>
        <v>5.5</v>
      </c>
      <c r="K8347" s="11">
        <v>139</v>
      </c>
      <c r="L8347" s="12">
        <v>0.1</v>
      </c>
      <c r="M8347" s="7">
        <f t="shared" si="391"/>
        <v>2016</v>
      </c>
      <c r="N8347" s="7">
        <f t="shared" si="392"/>
        <v>2</v>
      </c>
      <c r="O8347" s="30">
        <f t="shared" si="393"/>
        <v>125.10000000000001</v>
      </c>
    </row>
    <row r="8348" spans="2:15" x14ac:dyDescent="0.2">
      <c r="B8348" s="13">
        <v>59859</v>
      </c>
      <c r="C8348" s="14">
        <v>42411.826111111281</v>
      </c>
      <c r="D8348" s="7" t="s">
        <v>10</v>
      </c>
      <c r="E8348" s="13">
        <v>2229</v>
      </c>
      <c r="F8348" s="7" t="s">
        <v>35</v>
      </c>
      <c r="G8348" s="7" t="s">
        <v>11</v>
      </c>
      <c r="H8348" s="13">
        <v>10</v>
      </c>
      <c r="I8348" s="13">
        <f>IF(G8348="Male",VLOOKUP(H8348,'Shoe size conversion table'!$B$6:$D$22,2),VLOOKUP(H8348,'Shoe size conversion table'!$J$6:$L$22,2))</f>
        <v>43</v>
      </c>
      <c r="J8348" s="13">
        <f>IF(G8348="Male",VLOOKUP(H8348,'Shoe size conversion table'!$B$6:$D$22,3),VLOOKUP(H8348,'Shoe size conversion table'!$J$6:$L$22,3))</f>
        <v>9.5</v>
      </c>
      <c r="K8348" s="11">
        <v>199</v>
      </c>
      <c r="L8348" s="12">
        <v>0.1</v>
      </c>
      <c r="M8348" s="7">
        <f t="shared" si="391"/>
        <v>2016</v>
      </c>
      <c r="N8348" s="7">
        <f t="shared" si="392"/>
        <v>2</v>
      </c>
      <c r="O8348" s="30">
        <f t="shared" si="393"/>
        <v>179.1</v>
      </c>
    </row>
    <row r="8349" spans="2:15" x14ac:dyDescent="0.2">
      <c r="B8349" s="13">
        <v>59860</v>
      </c>
      <c r="C8349" s="14">
        <v>42411.956111111278</v>
      </c>
      <c r="D8349" s="7" t="s">
        <v>7</v>
      </c>
      <c r="E8349" s="13">
        <v>2207</v>
      </c>
      <c r="F8349" s="7" t="s">
        <v>48</v>
      </c>
      <c r="G8349" s="7" t="s">
        <v>12</v>
      </c>
      <c r="H8349" s="13">
        <v>8</v>
      </c>
      <c r="I8349" s="13" t="str">
        <f>IF(G8349="Male",VLOOKUP(H8349,'Shoe size conversion table'!$B$6:$D$22,2),VLOOKUP(H8349,'Shoe size conversion table'!$J$6:$L$22,2))</f>
        <v>38-39</v>
      </c>
      <c r="J8349" s="13">
        <f>IF(G8349="Male",VLOOKUP(H8349,'Shoe size conversion table'!$B$6:$D$22,3),VLOOKUP(H8349,'Shoe size conversion table'!$J$6:$L$22,3))</f>
        <v>6</v>
      </c>
      <c r="K8349" s="11">
        <v>179</v>
      </c>
      <c r="L8349" s="12">
        <v>0.2</v>
      </c>
      <c r="M8349" s="7">
        <f t="shared" si="391"/>
        <v>2016</v>
      </c>
      <c r="N8349" s="7">
        <f t="shared" si="392"/>
        <v>2</v>
      </c>
      <c r="O8349" s="30">
        <f t="shared" si="393"/>
        <v>143.20000000000002</v>
      </c>
    </row>
    <row r="8350" spans="2:15" x14ac:dyDescent="0.2">
      <c r="B8350" s="13">
        <v>59861</v>
      </c>
      <c r="C8350" s="14">
        <v>42412.016111111123</v>
      </c>
      <c r="D8350" s="7" t="s">
        <v>10</v>
      </c>
      <c r="E8350" s="13">
        <v>2221</v>
      </c>
      <c r="F8350" s="7" t="s">
        <v>35</v>
      </c>
      <c r="G8350" s="7" t="s">
        <v>11</v>
      </c>
      <c r="H8350" s="13">
        <v>13</v>
      </c>
      <c r="I8350" s="13">
        <f>IF(G8350="Male",VLOOKUP(H8350,'Shoe size conversion table'!$B$6:$D$22,2),VLOOKUP(H8350,'Shoe size conversion table'!$J$6:$L$22,2))</f>
        <v>46</v>
      </c>
      <c r="J8350" s="13">
        <f>IF(G8350="Male",VLOOKUP(H8350,'Shoe size conversion table'!$B$6:$D$22,3),VLOOKUP(H8350,'Shoe size conversion table'!$J$6:$L$22,3))</f>
        <v>12.5</v>
      </c>
      <c r="K8350" s="11">
        <v>169</v>
      </c>
      <c r="L8350" s="12">
        <v>0.5</v>
      </c>
      <c r="M8350" s="7">
        <f t="shared" si="391"/>
        <v>2016</v>
      </c>
      <c r="N8350" s="7">
        <f t="shared" si="392"/>
        <v>2</v>
      </c>
      <c r="O8350" s="30">
        <f t="shared" si="393"/>
        <v>84.5</v>
      </c>
    </row>
    <row r="8351" spans="2:15" x14ac:dyDescent="0.2">
      <c r="B8351" s="13">
        <v>59862</v>
      </c>
      <c r="C8351" s="14">
        <v>42412.026111111118</v>
      </c>
      <c r="D8351" s="7" t="s">
        <v>8</v>
      </c>
      <c r="E8351" s="13">
        <v>2211</v>
      </c>
      <c r="F8351" s="7" t="s">
        <v>38</v>
      </c>
      <c r="G8351" s="7" t="s">
        <v>11</v>
      </c>
      <c r="H8351" s="13">
        <v>8.5</v>
      </c>
      <c r="I8351" s="13" t="str">
        <f>IF(G8351="Male",VLOOKUP(H8351,'Shoe size conversion table'!$B$6:$D$22,2),VLOOKUP(H8351,'Shoe size conversion table'!$J$6:$L$22,2))</f>
        <v>41-42</v>
      </c>
      <c r="J8351" s="13">
        <f>IF(G8351="Male",VLOOKUP(H8351,'Shoe size conversion table'!$B$6:$D$22,3),VLOOKUP(H8351,'Shoe size conversion table'!$J$6:$L$22,3))</f>
        <v>8</v>
      </c>
      <c r="K8351" s="11">
        <v>139</v>
      </c>
      <c r="L8351" s="12">
        <v>0</v>
      </c>
      <c r="M8351" s="7">
        <f t="shared" si="391"/>
        <v>2016</v>
      </c>
      <c r="N8351" s="7">
        <f t="shared" si="392"/>
        <v>2</v>
      </c>
      <c r="O8351" s="30">
        <f t="shared" si="393"/>
        <v>139</v>
      </c>
    </row>
    <row r="8352" spans="2:15" x14ac:dyDescent="0.2">
      <c r="B8352" s="13">
        <v>59862</v>
      </c>
      <c r="C8352" s="14">
        <v>42412.026111111125</v>
      </c>
      <c r="D8352" s="7" t="s">
        <v>8</v>
      </c>
      <c r="E8352" s="13">
        <v>2203</v>
      </c>
      <c r="F8352" s="7" t="s">
        <v>38</v>
      </c>
      <c r="G8352" s="7" t="s">
        <v>11</v>
      </c>
      <c r="H8352" s="13">
        <v>9.5</v>
      </c>
      <c r="I8352" s="13" t="str">
        <f>IF(G8352="Male",VLOOKUP(H8352,'Shoe size conversion table'!$B$6:$D$22,2),VLOOKUP(H8352,'Shoe size conversion table'!$J$6:$L$22,2))</f>
        <v>42-43</v>
      </c>
      <c r="J8352" s="13">
        <f>IF(G8352="Male",VLOOKUP(H8352,'Shoe size conversion table'!$B$6:$D$22,3),VLOOKUP(H8352,'Shoe size conversion table'!$J$6:$L$22,3))</f>
        <v>9</v>
      </c>
      <c r="K8352" s="11">
        <v>189</v>
      </c>
      <c r="L8352" s="12">
        <v>0</v>
      </c>
      <c r="M8352" s="7">
        <f t="shared" si="391"/>
        <v>2016</v>
      </c>
      <c r="N8352" s="7">
        <f t="shared" si="392"/>
        <v>2</v>
      </c>
      <c r="O8352" s="30">
        <f t="shared" si="393"/>
        <v>189</v>
      </c>
    </row>
    <row r="8353" spans="2:15" x14ac:dyDescent="0.2">
      <c r="B8353" s="13">
        <v>59863</v>
      </c>
      <c r="C8353" s="14">
        <v>42412.026111111278</v>
      </c>
      <c r="D8353" s="7" t="s">
        <v>8</v>
      </c>
      <c r="E8353" s="13">
        <v>2237</v>
      </c>
      <c r="F8353" s="7" t="s">
        <v>41</v>
      </c>
      <c r="G8353" s="7" t="s">
        <v>12</v>
      </c>
      <c r="H8353" s="13">
        <v>7</v>
      </c>
      <c r="I8353" s="13" t="str">
        <f>IF(G8353="Male",VLOOKUP(H8353,'Shoe size conversion table'!$B$6:$D$22,2),VLOOKUP(H8353,'Shoe size conversion table'!$J$6:$L$22,2))</f>
        <v>37-38</v>
      </c>
      <c r="J8353" s="13">
        <f>IF(G8353="Male",VLOOKUP(H8353,'Shoe size conversion table'!$B$6:$D$22,3),VLOOKUP(H8353,'Shoe size conversion table'!$J$6:$L$22,3))</f>
        <v>5</v>
      </c>
      <c r="K8353" s="11">
        <v>169</v>
      </c>
      <c r="L8353" s="12">
        <v>0</v>
      </c>
      <c r="M8353" s="7">
        <f t="shared" si="391"/>
        <v>2016</v>
      </c>
      <c r="N8353" s="7">
        <f t="shared" si="392"/>
        <v>2</v>
      </c>
      <c r="O8353" s="30">
        <f t="shared" si="393"/>
        <v>169</v>
      </c>
    </row>
    <row r="8354" spans="2:15" x14ac:dyDescent="0.2">
      <c r="B8354" s="13">
        <v>59864</v>
      </c>
      <c r="C8354" s="14">
        <v>42412.056111111298</v>
      </c>
      <c r="D8354" s="7" t="s">
        <v>7</v>
      </c>
      <c r="E8354" s="13">
        <v>2188</v>
      </c>
      <c r="F8354" s="7" t="s">
        <v>55</v>
      </c>
      <c r="G8354" s="7" t="s">
        <v>11</v>
      </c>
      <c r="H8354" s="13">
        <v>10.5</v>
      </c>
      <c r="I8354" s="13" t="str">
        <f>IF(G8354="Male",VLOOKUP(H8354,'Shoe size conversion table'!$B$6:$D$22,2),VLOOKUP(H8354,'Shoe size conversion table'!$J$6:$L$22,2))</f>
        <v>43-44</v>
      </c>
      <c r="J8354" s="13">
        <f>IF(G8354="Male",VLOOKUP(H8354,'Shoe size conversion table'!$B$6:$D$22,3),VLOOKUP(H8354,'Shoe size conversion table'!$J$6:$L$22,3))</f>
        <v>10</v>
      </c>
      <c r="K8354" s="11">
        <v>139</v>
      </c>
      <c r="L8354" s="12">
        <v>0.3</v>
      </c>
      <c r="M8354" s="7">
        <f t="shared" si="391"/>
        <v>2016</v>
      </c>
      <c r="N8354" s="7">
        <f t="shared" si="392"/>
        <v>2</v>
      </c>
      <c r="O8354" s="30">
        <f t="shared" si="393"/>
        <v>97.3</v>
      </c>
    </row>
    <row r="8355" spans="2:15" x14ac:dyDescent="0.2">
      <c r="B8355" s="13">
        <v>59865</v>
      </c>
      <c r="C8355" s="14">
        <v>42412.066111111119</v>
      </c>
      <c r="D8355" s="7" t="s">
        <v>7</v>
      </c>
      <c r="E8355" s="13">
        <v>2211</v>
      </c>
      <c r="F8355" s="7" t="s">
        <v>49</v>
      </c>
      <c r="G8355" s="7" t="s">
        <v>12</v>
      </c>
      <c r="H8355" s="13">
        <v>8</v>
      </c>
      <c r="I8355" s="13" t="str">
        <f>IF(G8355="Male",VLOOKUP(H8355,'Shoe size conversion table'!$B$6:$D$22,2),VLOOKUP(H8355,'Shoe size conversion table'!$J$6:$L$22,2))</f>
        <v>38-39</v>
      </c>
      <c r="J8355" s="13">
        <f>IF(G8355="Male",VLOOKUP(H8355,'Shoe size conversion table'!$B$6:$D$22,3),VLOOKUP(H8355,'Shoe size conversion table'!$J$6:$L$22,3))</f>
        <v>6</v>
      </c>
      <c r="K8355" s="11">
        <v>129</v>
      </c>
      <c r="L8355" s="12">
        <v>0</v>
      </c>
      <c r="M8355" s="7">
        <f t="shared" si="391"/>
        <v>2016</v>
      </c>
      <c r="N8355" s="7">
        <f t="shared" si="392"/>
        <v>2</v>
      </c>
      <c r="O8355" s="30">
        <f t="shared" si="393"/>
        <v>129</v>
      </c>
    </row>
    <row r="8356" spans="2:15" x14ac:dyDescent="0.2">
      <c r="B8356" s="13">
        <v>59865</v>
      </c>
      <c r="C8356" s="14">
        <v>42412.066111111119</v>
      </c>
      <c r="D8356" s="7" t="s">
        <v>7</v>
      </c>
      <c r="E8356" s="13">
        <v>2154</v>
      </c>
      <c r="F8356" s="7" t="s">
        <v>49</v>
      </c>
      <c r="G8356" s="7" t="s">
        <v>12</v>
      </c>
      <c r="H8356" s="13">
        <v>12</v>
      </c>
      <c r="I8356" s="13" t="str">
        <f>IF(G8356="Male",VLOOKUP(H8356,'Shoe size conversion table'!$B$6:$D$22,2),VLOOKUP(H8356,'Shoe size conversion table'!$J$6:$L$22,2))</f>
        <v>42-43</v>
      </c>
      <c r="J8356" s="13">
        <f>IF(G8356="Male",VLOOKUP(H8356,'Shoe size conversion table'!$B$6:$D$22,3),VLOOKUP(H8356,'Shoe size conversion table'!$J$6:$L$22,3))</f>
        <v>10</v>
      </c>
      <c r="K8356" s="11">
        <v>179</v>
      </c>
      <c r="L8356" s="12">
        <v>0.1</v>
      </c>
      <c r="M8356" s="7">
        <f t="shared" si="391"/>
        <v>2016</v>
      </c>
      <c r="N8356" s="7">
        <f t="shared" si="392"/>
        <v>2</v>
      </c>
      <c r="O8356" s="30">
        <f t="shared" si="393"/>
        <v>161.1</v>
      </c>
    </row>
    <row r="8357" spans="2:15" x14ac:dyDescent="0.2">
      <c r="B8357" s="13">
        <v>59866</v>
      </c>
      <c r="C8357" s="14">
        <v>42412.14611111112</v>
      </c>
      <c r="D8357" s="7" t="s">
        <v>7</v>
      </c>
      <c r="E8357" s="13">
        <v>2184</v>
      </c>
      <c r="F8357" s="7" t="s">
        <v>55</v>
      </c>
      <c r="G8357" s="7" t="s">
        <v>12</v>
      </c>
      <c r="H8357" s="13">
        <v>8</v>
      </c>
      <c r="I8357" s="13" t="str">
        <f>IF(G8357="Male",VLOOKUP(H8357,'Shoe size conversion table'!$B$6:$D$22,2),VLOOKUP(H8357,'Shoe size conversion table'!$J$6:$L$22,2))</f>
        <v>38-39</v>
      </c>
      <c r="J8357" s="13">
        <f>IF(G8357="Male",VLOOKUP(H8357,'Shoe size conversion table'!$B$6:$D$22,3),VLOOKUP(H8357,'Shoe size conversion table'!$J$6:$L$22,3))</f>
        <v>6</v>
      </c>
      <c r="K8357" s="11">
        <v>149</v>
      </c>
      <c r="L8357" s="12">
        <v>0</v>
      </c>
      <c r="M8357" s="7">
        <f t="shared" si="391"/>
        <v>2016</v>
      </c>
      <c r="N8357" s="7">
        <f t="shared" si="392"/>
        <v>2</v>
      </c>
      <c r="O8357" s="30">
        <f t="shared" si="393"/>
        <v>149</v>
      </c>
    </row>
    <row r="8358" spans="2:15" x14ac:dyDescent="0.2">
      <c r="B8358" s="13">
        <v>59867</v>
      </c>
      <c r="C8358" s="14">
        <v>42412.306111111116</v>
      </c>
      <c r="D8358" s="7" t="s">
        <v>10</v>
      </c>
      <c r="E8358" s="13">
        <v>2190</v>
      </c>
      <c r="F8358" s="7" t="s">
        <v>34</v>
      </c>
      <c r="G8358" s="7" t="s">
        <v>12</v>
      </c>
      <c r="H8358" s="13">
        <v>8.5</v>
      </c>
      <c r="I8358" s="13">
        <f>IF(G8358="Male",VLOOKUP(H8358,'Shoe size conversion table'!$B$6:$D$22,2),VLOOKUP(H8358,'Shoe size conversion table'!$J$6:$L$22,2))</f>
        <v>39</v>
      </c>
      <c r="J8358" s="13">
        <f>IF(G8358="Male",VLOOKUP(H8358,'Shoe size conversion table'!$B$6:$D$22,3),VLOOKUP(H8358,'Shoe size conversion table'!$J$6:$L$22,3))</f>
        <v>6.5</v>
      </c>
      <c r="K8358" s="11">
        <v>129</v>
      </c>
      <c r="L8358" s="12">
        <v>0</v>
      </c>
      <c r="M8358" s="7">
        <f t="shared" si="391"/>
        <v>2016</v>
      </c>
      <c r="N8358" s="7">
        <f t="shared" si="392"/>
        <v>2</v>
      </c>
      <c r="O8358" s="30">
        <f t="shared" si="393"/>
        <v>129</v>
      </c>
    </row>
    <row r="8359" spans="2:15" x14ac:dyDescent="0.2">
      <c r="B8359" s="13">
        <v>59868</v>
      </c>
      <c r="C8359" s="14">
        <v>42412.306111111116</v>
      </c>
      <c r="D8359" s="7" t="s">
        <v>7</v>
      </c>
      <c r="E8359" s="13">
        <v>2233</v>
      </c>
      <c r="F8359" s="7" t="s">
        <v>49</v>
      </c>
      <c r="G8359" s="7" t="s">
        <v>12</v>
      </c>
      <c r="H8359" s="13">
        <v>7.5</v>
      </c>
      <c r="I8359" s="13">
        <f>IF(G8359="Male",VLOOKUP(H8359,'Shoe size conversion table'!$B$6:$D$22,2),VLOOKUP(H8359,'Shoe size conversion table'!$J$6:$L$22,2))</f>
        <v>38</v>
      </c>
      <c r="J8359" s="13">
        <f>IF(G8359="Male",VLOOKUP(H8359,'Shoe size conversion table'!$B$6:$D$22,3),VLOOKUP(H8359,'Shoe size conversion table'!$J$6:$L$22,3))</f>
        <v>5.5</v>
      </c>
      <c r="K8359" s="11">
        <v>129</v>
      </c>
      <c r="L8359" s="12">
        <v>0</v>
      </c>
      <c r="M8359" s="7">
        <f t="shared" si="391"/>
        <v>2016</v>
      </c>
      <c r="N8359" s="7">
        <f t="shared" si="392"/>
        <v>2</v>
      </c>
      <c r="O8359" s="30">
        <f t="shared" si="393"/>
        <v>129</v>
      </c>
    </row>
    <row r="8360" spans="2:15" x14ac:dyDescent="0.2">
      <c r="B8360" s="13">
        <v>59868</v>
      </c>
      <c r="C8360" s="14">
        <v>42412.306111111116</v>
      </c>
      <c r="D8360" s="7" t="s">
        <v>7</v>
      </c>
      <c r="E8360" s="13">
        <v>2157</v>
      </c>
      <c r="F8360" s="7" t="s">
        <v>49</v>
      </c>
      <c r="G8360" s="7" t="s">
        <v>11</v>
      </c>
      <c r="H8360" s="13">
        <v>8</v>
      </c>
      <c r="I8360" s="13">
        <f>IF(G8360="Male",VLOOKUP(H8360,'Shoe size conversion table'!$B$6:$D$22,2),VLOOKUP(H8360,'Shoe size conversion table'!$J$6:$L$22,2))</f>
        <v>41</v>
      </c>
      <c r="J8360" s="13">
        <f>IF(G8360="Male",VLOOKUP(H8360,'Shoe size conversion table'!$B$6:$D$22,3),VLOOKUP(H8360,'Shoe size conversion table'!$J$6:$L$22,3))</f>
        <v>7.5</v>
      </c>
      <c r="K8360" s="11">
        <v>169</v>
      </c>
      <c r="L8360" s="12">
        <v>0</v>
      </c>
      <c r="M8360" s="7">
        <f t="shared" si="391"/>
        <v>2016</v>
      </c>
      <c r="N8360" s="7">
        <f t="shared" si="392"/>
        <v>2</v>
      </c>
      <c r="O8360" s="30">
        <f t="shared" si="393"/>
        <v>169</v>
      </c>
    </row>
    <row r="8361" spans="2:15" x14ac:dyDescent="0.2">
      <c r="B8361" s="13">
        <v>59869</v>
      </c>
      <c r="C8361" s="14">
        <v>42412.336111111297</v>
      </c>
      <c r="D8361" s="7" t="s">
        <v>10</v>
      </c>
      <c r="E8361" s="13">
        <v>2199</v>
      </c>
      <c r="F8361" s="7" t="s">
        <v>35</v>
      </c>
      <c r="G8361" s="7" t="s">
        <v>11</v>
      </c>
      <c r="H8361" s="13">
        <v>10</v>
      </c>
      <c r="I8361" s="13">
        <f>IF(G8361="Male",VLOOKUP(H8361,'Shoe size conversion table'!$B$6:$D$22,2),VLOOKUP(H8361,'Shoe size conversion table'!$J$6:$L$22,2))</f>
        <v>43</v>
      </c>
      <c r="J8361" s="13">
        <f>IF(G8361="Male",VLOOKUP(H8361,'Shoe size conversion table'!$B$6:$D$22,3),VLOOKUP(H8361,'Shoe size conversion table'!$J$6:$L$22,3))</f>
        <v>9.5</v>
      </c>
      <c r="K8361" s="11">
        <v>159</v>
      </c>
      <c r="L8361" s="12">
        <v>0</v>
      </c>
      <c r="M8361" s="7">
        <f t="shared" si="391"/>
        <v>2016</v>
      </c>
      <c r="N8361" s="7">
        <f t="shared" si="392"/>
        <v>2</v>
      </c>
      <c r="O8361" s="30">
        <f t="shared" si="393"/>
        <v>159</v>
      </c>
    </row>
    <row r="8362" spans="2:15" x14ac:dyDescent="0.2">
      <c r="B8362" s="13">
        <v>59870</v>
      </c>
      <c r="C8362" s="14">
        <v>42412.666111111124</v>
      </c>
      <c r="D8362" s="7" t="s">
        <v>7</v>
      </c>
      <c r="E8362" s="13">
        <v>2217</v>
      </c>
      <c r="F8362" s="7" t="s">
        <v>55</v>
      </c>
      <c r="G8362" s="7" t="s">
        <v>12</v>
      </c>
      <c r="H8362" s="13">
        <v>10</v>
      </c>
      <c r="I8362" s="13" t="str">
        <f>IF(G8362="Male",VLOOKUP(H8362,'Shoe size conversion table'!$B$6:$D$22,2),VLOOKUP(H8362,'Shoe size conversion table'!$J$6:$L$22,2))</f>
        <v>40-41</v>
      </c>
      <c r="J8362" s="13">
        <f>IF(G8362="Male",VLOOKUP(H8362,'Shoe size conversion table'!$B$6:$D$22,3),VLOOKUP(H8362,'Shoe size conversion table'!$J$6:$L$22,3))</f>
        <v>8</v>
      </c>
      <c r="K8362" s="11">
        <v>179</v>
      </c>
      <c r="L8362" s="12">
        <v>0</v>
      </c>
      <c r="M8362" s="7">
        <f t="shared" si="391"/>
        <v>2016</v>
      </c>
      <c r="N8362" s="7">
        <f t="shared" si="392"/>
        <v>2</v>
      </c>
      <c r="O8362" s="30">
        <f t="shared" si="393"/>
        <v>179</v>
      </c>
    </row>
    <row r="8363" spans="2:15" x14ac:dyDescent="0.2">
      <c r="B8363" s="13">
        <v>59871</v>
      </c>
      <c r="C8363" s="14">
        <v>42412.666111111292</v>
      </c>
      <c r="D8363" s="7" t="s">
        <v>10</v>
      </c>
      <c r="E8363" s="13">
        <v>2241</v>
      </c>
      <c r="F8363" s="7" t="s">
        <v>35</v>
      </c>
      <c r="G8363" s="7" t="s">
        <v>12</v>
      </c>
      <c r="H8363" s="13">
        <v>8</v>
      </c>
      <c r="I8363" s="13" t="str">
        <f>IF(G8363="Male",VLOOKUP(H8363,'Shoe size conversion table'!$B$6:$D$22,2),VLOOKUP(H8363,'Shoe size conversion table'!$J$6:$L$22,2))</f>
        <v>38-39</v>
      </c>
      <c r="J8363" s="13">
        <f>IF(G8363="Male",VLOOKUP(H8363,'Shoe size conversion table'!$B$6:$D$22,3),VLOOKUP(H8363,'Shoe size conversion table'!$J$6:$L$22,3))</f>
        <v>6</v>
      </c>
      <c r="K8363" s="11">
        <v>129</v>
      </c>
      <c r="L8363" s="12">
        <v>0</v>
      </c>
      <c r="M8363" s="7">
        <f t="shared" si="391"/>
        <v>2016</v>
      </c>
      <c r="N8363" s="7">
        <f t="shared" si="392"/>
        <v>2</v>
      </c>
      <c r="O8363" s="30">
        <f t="shared" si="393"/>
        <v>129</v>
      </c>
    </row>
    <row r="8364" spans="2:15" x14ac:dyDescent="0.2">
      <c r="B8364" s="13">
        <v>59872</v>
      </c>
      <c r="C8364" s="14">
        <v>42412.756111111281</v>
      </c>
      <c r="D8364" s="7" t="s">
        <v>10</v>
      </c>
      <c r="E8364" s="13">
        <v>2221</v>
      </c>
      <c r="F8364" s="7" t="s">
        <v>34</v>
      </c>
      <c r="G8364" s="7" t="s">
        <v>12</v>
      </c>
      <c r="H8364" s="13">
        <v>7</v>
      </c>
      <c r="I8364" s="13" t="str">
        <f>IF(G8364="Male",VLOOKUP(H8364,'Shoe size conversion table'!$B$6:$D$22,2),VLOOKUP(H8364,'Shoe size conversion table'!$J$6:$L$22,2))</f>
        <v>37-38</v>
      </c>
      <c r="J8364" s="13">
        <f>IF(G8364="Male",VLOOKUP(H8364,'Shoe size conversion table'!$B$6:$D$22,3),VLOOKUP(H8364,'Shoe size conversion table'!$J$6:$L$22,3))</f>
        <v>5</v>
      </c>
      <c r="K8364" s="11">
        <v>139</v>
      </c>
      <c r="L8364" s="12">
        <v>0.3</v>
      </c>
      <c r="M8364" s="7">
        <f t="shared" si="391"/>
        <v>2016</v>
      </c>
      <c r="N8364" s="7">
        <f t="shared" si="392"/>
        <v>2</v>
      </c>
      <c r="O8364" s="30">
        <f t="shared" si="393"/>
        <v>97.3</v>
      </c>
    </row>
    <row r="8365" spans="2:15" x14ac:dyDescent="0.2">
      <c r="B8365" s="13">
        <v>59873</v>
      </c>
      <c r="C8365" s="14">
        <v>42412.796111111282</v>
      </c>
      <c r="D8365" s="7" t="s">
        <v>7</v>
      </c>
      <c r="E8365" s="13">
        <v>2209</v>
      </c>
      <c r="F8365" s="7" t="s">
        <v>51</v>
      </c>
      <c r="G8365" s="7" t="s">
        <v>12</v>
      </c>
      <c r="H8365" s="13">
        <v>8</v>
      </c>
      <c r="I8365" s="13" t="str">
        <f>IF(G8365="Male",VLOOKUP(H8365,'Shoe size conversion table'!$B$6:$D$22,2),VLOOKUP(H8365,'Shoe size conversion table'!$J$6:$L$22,2))</f>
        <v>38-39</v>
      </c>
      <c r="J8365" s="13">
        <f>IF(G8365="Male",VLOOKUP(H8365,'Shoe size conversion table'!$B$6:$D$22,3),VLOOKUP(H8365,'Shoe size conversion table'!$J$6:$L$22,3))</f>
        <v>6</v>
      </c>
      <c r="K8365" s="11">
        <v>149</v>
      </c>
      <c r="L8365" s="12">
        <v>0.1</v>
      </c>
      <c r="M8365" s="7">
        <f t="shared" si="391"/>
        <v>2016</v>
      </c>
      <c r="N8365" s="7">
        <f t="shared" si="392"/>
        <v>2</v>
      </c>
      <c r="O8365" s="30">
        <f t="shared" si="393"/>
        <v>134.1</v>
      </c>
    </row>
    <row r="8366" spans="2:15" x14ac:dyDescent="0.2">
      <c r="B8366" s="13">
        <v>59874</v>
      </c>
      <c r="C8366" s="14">
        <v>42412.806111111124</v>
      </c>
      <c r="D8366" s="7" t="s">
        <v>8</v>
      </c>
      <c r="E8366" s="13">
        <v>2157</v>
      </c>
      <c r="F8366" s="7" t="s">
        <v>40</v>
      </c>
      <c r="G8366" s="7" t="s">
        <v>11</v>
      </c>
      <c r="H8366" s="13">
        <v>7.5</v>
      </c>
      <c r="I8366" s="13" t="str">
        <f>IF(G8366="Male",VLOOKUP(H8366,'Shoe size conversion table'!$B$6:$D$22,2),VLOOKUP(H8366,'Shoe size conversion table'!$J$6:$L$22,2))</f>
        <v>40-41</v>
      </c>
      <c r="J8366" s="13">
        <f>IF(G8366="Male",VLOOKUP(H8366,'Shoe size conversion table'!$B$6:$D$22,3),VLOOKUP(H8366,'Shoe size conversion table'!$J$6:$L$22,3))</f>
        <v>7</v>
      </c>
      <c r="K8366" s="11">
        <v>189</v>
      </c>
      <c r="L8366" s="12">
        <v>0</v>
      </c>
      <c r="M8366" s="7">
        <f t="shared" si="391"/>
        <v>2016</v>
      </c>
      <c r="N8366" s="7">
        <f t="shared" si="392"/>
        <v>2</v>
      </c>
      <c r="O8366" s="30">
        <f t="shared" si="393"/>
        <v>189</v>
      </c>
    </row>
    <row r="8367" spans="2:15" x14ac:dyDescent="0.2">
      <c r="B8367" s="13">
        <v>59875</v>
      </c>
      <c r="C8367" s="14">
        <v>42412.896111111295</v>
      </c>
      <c r="D8367" s="7" t="s">
        <v>10</v>
      </c>
      <c r="E8367" s="13">
        <v>2223</v>
      </c>
      <c r="F8367" s="7" t="s">
        <v>34</v>
      </c>
      <c r="G8367" s="7" t="s">
        <v>12</v>
      </c>
      <c r="H8367" s="13">
        <v>8.5</v>
      </c>
      <c r="I8367" s="13">
        <f>IF(G8367="Male",VLOOKUP(H8367,'Shoe size conversion table'!$B$6:$D$22,2),VLOOKUP(H8367,'Shoe size conversion table'!$J$6:$L$22,2))</f>
        <v>39</v>
      </c>
      <c r="J8367" s="13">
        <f>IF(G8367="Male",VLOOKUP(H8367,'Shoe size conversion table'!$B$6:$D$22,3),VLOOKUP(H8367,'Shoe size conversion table'!$J$6:$L$22,3))</f>
        <v>6.5</v>
      </c>
      <c r="K8367" s="11">
        <v>129</v>
      </c>
      <c r="L8367" s="12">
        <v>0.3</v>
      </c>
      <c r="M8367" s="7">
        <f t="shared" si="391"/>
        <v>2016</v>
      </c>
      <c r="N8367" s="7">
        <f t="shared" si="392"/>
        <v>2</v>
      </c>
      <c r="O8367" s="30">
        <f t="shared" si="393"/>
        <v>90.3</v>
      </c>
    </row>
    <row r="8368" spans="2:15" x14ac:dyDescent="0.2">
      <c r="B8368" s="13">
        <v>59876</v>
      </c>
      <c r="C8368" s="14">
        <v>42413.016111111123</v>
      </c>
      <c r="D8368" s="7" t="s">
        <v>10</v>
      </c>
      <c r="E8368" s="13">
        <v>2192</v>
      </c>
      <c r="F8368" s="7" t="s">
        <v>34</v>
      </c>
      <c r="G8368" s="7" t="s">
        <v>12</v>
      </c>
      <c r="H8368" s="13">
        <v>7.5</v>
      </c>
      <c r="I8368" s="13">
        <f>IF(G8368="Male",VLOOKUP(H8368,'Shoe size conversion table'!$B$6:$D$22,2),VLOOKUP(H8368,'Shoe size conversion table'!$J$6:$L$22,2))</f>
        <v>38</v>
      </c>
      <c r="J8368" s="13">
        <f>IF(G8368="Male",VLOOKUP(H8368,'Shoe size conversion table'!$B$6:$D$22,3),VLOOKUP(H8368,'Shoe size conversion table'!$J$6:$L$22,3))</f>
        <v>5.5</v>
      </c>
      <c r="K8368" s="11">
        <v>159</v>
      </c>
      <c r="L8368" s="12">
        <v>0</v>
      </c>
      <c r="M8368" s="7">
        <f t="shared" si="391"/>
        <v>2016</v>
      </c>
      <c r="N8368" s="7">
        <f t="shared" si="392"/>
        <v>2</v>
      </c>
      <c r="O8368" s="30">
        <f t="shared" si="393"/>
        <v>159</v>
      </c>
    </row>
    <row r="8369" spans="2:15" x14ac:dyDescent="0.2">
      <c r="B8369" s="13">
        <v>59877</v>
      </c>
      <c r="C8369" s="14">
        <v>42413.026111111118</v>
      </c>
      <c r="D8369" s="7" t="s">
        <v>8</v>
      </c>
      <c r="E8369" s="13">
        <v>2214</v>
      </c>
      <c r="F8369" s="7" t="s">
        <v>40</v>
      </c>
      <c r="G8369" s="7" t="s">
        <v>11</v>
      </c>
      <c r="H8369" s="13">
        <v>15</v>
      </c>
      <c r="I8369" s="13">
        <f>IF(G8369="Male",VLOOKUP(H8369,'Shoe size conversion table'!$B$6:$D$22,2),VLOOKUP(H8369,'Shoe size conversion table'!$J$6:$L$22,2))</f>
        <v>48</v>
      </c>
      <c r="J8369" s="13">
        <f>IF(G8369="Male",VLOOKUP(H8369,'Shoe size conversion table'!$B$6:$D$22,3),VLOOKUP(H8369,'Shoe size conversion table'!$J$6:$L$22,3))</f>
        <v>14.5</v>
      </c>
      <c r="K8369" s="11">
        <v>129</v>
      </c>
      <c r="L8369" s="12">
        <v>0.2</v>
      </c>
      <c r="M8369" s="7">
        <f t="shared" si="391"/>
        <v>2016</v>
      </c>
      <c r="N8369" s="7">
        <f t="shared" si="392"/>
        <v>2</v>
      </c>
      <c r="O8369" s="30">
        <f t="shared" si="393"/>
        <v>103.2</v>
      </c>
    </row>
    <row r="8370" spans="2:15" x14ac:dyDescent="0.2">
      <c r="B8370" s="13">
        <v>59877</v>
      </c>
      <c r="C8370" s="14">
        <v>42413.026111111125</v>
      </c>
      <c r="D8370" s="7" t="s">
        <v>8</v>
      </c>
      <c r="E8370" s="13">
        <v>2237</v>
      </c>
      <c r="F8370" s="7" t="s">
        <v>38</v>
      </c>
      <c r="G8370" s="7" t="s">
        <v>11</v>
      </c>
      <c r="H8370" s="13">
        <v>10</v>
      </c>
      <c r="I8370" s="13">
        <f>IF(G8370="Male",VLOOKUP(H8370,'Shoe size conversion table'!$B$6:$D$22,2),VLOOKUP(H8370,'Shoe size conversion table'!$J$6:$L$22,2))</f>
        <v>43</v>
      </c>
      <c r="J8370" s="13">
        <f>IF(G8370="Male",VLOOKUP(H8370,'Shoe size conversion table'!$B$6:$D$22,3),VLOOKUP(H8370,'Shoe size conversion table'!$J$6:$L$22,3))</f>
        <v>9.5</v>
      </c>
      <c r="K8370" s="11">
        <v>139</v>
      </c>
      <c r="L8370" s="12">
        <v>0.1</v>
      </c>
      <c r="M8370" s="7">
        <f t="shared" si="391"/>
        <v>2016</v>
      </c>
      <c r="N8370" s="7">
        <f t="shared" si="392"/>
        <v>2</v>
      </c>
      <c r="O8370" s="30">
        <f t="shared" si="393"/>
        <v>125.10000000000001</v>
      </c>
    </row>
    <row r="8371" spans="2:15" x14ac:dyDescent="0.2">
      <c r="B8371" s="13">
        <v>59878</v>
      </c>
      <c r="C8371" s="14">
        <v>42413.03611111112</v>
      </c>
      <c r="D8371" s="7" t="s">
        <v>7</v>
      </c>
      <c r="E8371" s="13">
        <v>2214</v>
      </c>
      <c r="F8371" s="7" t="s">
        <v>45</v>
      </c>
      <c r="G8371" s="7" t="s">
        <v>11</v>
      </c>
      <c r="H8371" s="13">
        <v>9.5</v>
      </c>
      <c r="I8371" s="13" t="str">
        <f>IF(G8371="Male",VLOOKUP(H8371,'Shoe size conversion table'!$B$6:$D$22,2),VLOOKUP(H8371,'Shoe size conversion table'!$J$6:$L$22,2))</f>
        <v>42-43</v>
      </c>
      <c r="J8371" s="13">
        <f>IF(G8371="Male",VLOOKUP(H8371,'Shoe size conversion table'!$B$6:$D$22,3),VLOOKUP(H8371,'Shoe size conversion table'!$J$6:$L$22,3))</f>
        <v>9</v>
      </c>
      <c r="K8371" s="11">
        <v>159</v>
      </c>
      <c r="L8371" s="12">
        <v>0.5</v>
      </c>
      <c r="M8371" s="7">
        <f t="shared" si="391"/>
        <v>2016</v>
      </c>
      <c r="N8371" s="7">
        <f t="shared" si="392"/>
        <v>2</v>
      </c>
      <c r="O8371" s="30">
        <f t="shared" si="393"/>
        <v>79.5</v>
      </c>
    </row>
    <row r="8372" spans="2:15" x14ac:dyDescent="0.2">
      <c r="B8372" s="13">
        <v>59879</v>
      </c>
      <c r="C8372" s="14">
        <v>42413.066111111119</v>
      </c>
      <c r="D8372" s="7" t="s">
        <v>7</v>
      </c>
      <c r="E8372" s="13">
        <v>2235</v>
      </c>
      <c r="F8372" s="7" t="s">
        <v>49</v>
      </c>
      <c r="G8372" s="7" t="s">
        <v>12</v>
      </c>
      <c r="H8372" s="13">
        <v>8</v>
      </c>
      <c r="I8372" s="13" t="str">
        <f>IF(G8372="Male",VLOOKUP(H8372,'Shoe size conversion table'!$B$6:$D$22,2),VLOOKUP(H8372,'Shoe size conversion table'!$J$6:$L$22,2))</f>
        <v>38-39</v>
      </c>
      <c r="J8372" s="13">
        <f>IF(G8372="Male",VLOOKUP(H8372,'Shoe size conversion table'!$B$6:$D$22,3),VLOOKUP(H8372,'Shoe size conversion table'!$J$6:$L$22,3))</f>
        <v>6</v>
      </c>
      <c r="K8372" s="11">
        <v>159</v>
      </c>
      <c r="L8372" s="12">
        <v>0.1</v>
      </c>
      <c r="M8372" s="7">
        <f t="shared" si="391"/>
        <v>2016</v>
      </c>
      <c r="N8372" s="7">
        <f t="shared" si="392"/>
        <v>2</v>
      </c>
      <c r="O8372" s="30">
        <f t="shared" si="393"/>
        <v>143.1</v>
      </c>
    </row>
    <row r="8373" spans="2:15" x14ac:dyDescent="0.2">
      <c r="B8373" s="13">
        <v>59879</v>
      </c>
      <c r="C8373" s="14">
        <v>42413.066111111119</v>
      </c>
      <c r="D8373" s="7" t="s">
        <v>7</v>
      </c>
      <c r="E8373" s="13">
        <v>2185</v>
      </c>
      <c r="F8373" s="7" t="s">
        <v>49</v>
      </c>
      <c r="G8373" s="7" t="s">
        <v>12</v>
      </c>
      <c r="H8373" s="13">
        <v>12</v>
      </c>
      <c r="I8373" s="13" t="str">
        <f>IF(G8373="Male",VLOOKUP(H8373,'Shoe size conversion table'!$B$6:$D$22,2),VLOOKUP(H8373,'Shoe size conversion table'!$J$6:$L$22,2))</f>
        <v>42-43</v>
      </c>
      <c r="J8373" s="13">
        <f>IF(G8373="Male",VLOOKUP(H8373,'Shoe size conversion table'!$B$6:$D$22,3),VLOOKUP(H8373,'Shoe size conversion table'!$J$6:$L$22,3))</f>
        <v>10</v>
      </c>
      <c r="K8373" s="11">
        <v>199</v>
      </c>
      <c r="L8373" s="12">
        <v>0.1</v>
      </c>
      <c r="M8373" s="7">
        <f t="shared" si="391"/>
        <v>2016</v>
      </c>
      <c r="N8373" s="7">
        <f t="shared" si="392"/>
        <v>2</v>
      </c>
      <c r="O8373" s="30">
        <f t="shared" si="393"/>
        <v>179.1</v>
      </c>
    </row>
    <row r="8374" spans="2:15" x14ac:dyDescent="0.2">
      <c r="B8374" s="13">
        <v>59880</v>
      </c>
      <c r="C8374" s="14">
        <v>42413.086111111283</v>
      </c>
      <c r="D8374" s="7" t="s">
        <v>7</v>
      </c>
      <c r="E8374" s="13">
        <v>2150</v>
      </c>
      <c r="F8374" s="7" t="s">
        <v>53</v>
      </c>
      <c r="G8374" s="7" t="s">
        <v>12</v>
      </c>
      <c r="H8374" s="13">
        <v>8</v>
      </c>
      <c r="I8374" s="13" t="str">
        <f>IF(G8374="Male",VLOOKUP(H8374,'Shoe size conversion table'!$B$6:$D$22,2),VLOOKUP(H8374,'Shoe size conversion table'!$J$6:$L$22,2))</f>
        <v>38-39</v>
      </c>
      <c r="J8374" s="13">
        <f>IF(G8374="Male",VLOOKUP(H8374,'Shoe size conversion table'!$B$6:$D$22,3),VLOOKUP(H8374,'Shoe size conversion table'!$J$6:$L$22,3))</f>
        <v>6</v>
      </c>
      <c r="K8374" s="11">
        <v>169</v>
      </c>
      <c r="L8374" s="12">
        <v>0</v>
      </c>
      <c r="M8374" s="7">
        <f t="shared" si="391"/>
        <v>2016</v>
      </c>
      <c r="N8374" s="7">
        <f t="shared" si="392"/>
        <v>2</v>
      </c>
      <c r="O8374" s="30">
        <f t="shared" si="393"/>
        <v>169</v>
      </c>
    </row>
    <row r="8375" spans="2:15" x14ac:dyDescent="0.2">
      <c r="B8375" s="13">
        <v>59881</v>
      </c>
      <c r="C8375" s="14">
        <v>42413.186111111281</v>
      </c>
      <c r="D8375" s="7" t="s">
        <v>8</v>
      </c>
      <c r="E8375" s="13">
        <v>2168</v>
      </c>
      <c r="F8375" s="7" t="s">
        <v>42</v>
      </c>
      <c r="G8375" s="7" t="s">
        <v>12</v>
      </c>
      <c r="H8375" s="13">
        <v>6</v>
      </c>
      <c r="I8375" s="13" t="str">
        <f>IF(G8375="Male",VLOOKUP(H8375,'Shoe size conversion table'!$B$6:$D$22,2),VLOOKUP(H8375,'Shoe size conversion table'!$J$6:$L$22,2))</f>
        <v>36-37</v>
      </c>
      <c r="J8375" s="13">
        <f>IF(G8375="Male",VLOOKUP(H8375,'Shoe size conversion table'!$B$6:$D$22,3),VLOOKUP(H8375,'Shoe size conversion table'!$J$6:$L$22,3))</f>
        <v>4</v>
      </c>
      <c r="K8375" s="11">
        <v>189</v>
      </c>
      <c r="L8375" s="12">
        <v>0</v>
      </c>
      <c r="M8375" s="7">
        <f t="shared" si="391"/>
        <v>2016</v>
      </c>
      <c r="N8375" s="7">
        <f t="shared" si="392"/>
        <v>2</v>
      </c>
      <c r="O8375" s="30">
        <f t="shared" si="393"/>
        <v>189</v>
      </c>
    </row>
    <row r="8376" spans="2:15" x14ac:dyDescent="0.2">
      <c r="B8376" s="13">
        <v>59882</v>
      </c>
      <c r="C8376" s="14">
        <v>42413.306111111116</v>
      </c>
      <c r="D8376" s="7" t="s">
        <v>7</v>
      </c>
      <c r="E8376" s="13">
        <v>2186</v>
      </c>
      <c r="F8376" s="7" t="s">
        <v>49</v>
      </c>
      <c r="G8376" s="7" t="s">
        <v>11</v>
      </c>
      <c r="H8376" s="13">
        <v>10</v>
      </c>
      <c r="I8376" s="13">
        <f>IF(G8376="Male",VLOOKUP(H8376,'Shoe size conversion table'!$B$6:$D$22,2),VLOOKUP(H8376,'Shoe size conversion table'!$J$6:$L$22,2))</f>
        <v>43</v>
      </c>
      <c r="J8376" s="13">
        <f>IF(G8376="Male",VLOOKUP(H8376,'Shoe size conversion table'!$B$6:$D$22,3),VLOOKUP(H8376,'Shoe size conversion table'!$J$6:$L$22,3))</f>
        <v>9.5</v>
      </c>
      <c r="K8376" s="11">
        <v>189</v>
      </c>
      <c r="L8376" s="12">
        <v>0.1</v>
      </c>
      <c r="M8376" s="7">
        <f t="shared" si="391"/>
        <v>2016</v>
      </c>
      <c r="N8376" s="7">
        <f t="shared" si="392"/>
        <v>2</v>
      </c>
      <c r="O8376" s="30">
        <f t="shared" si="393"/>
        <v>170.1</v>
      </c>
    </row>
    <row r="8377" spans="2:15" x14ac:dyDescent="0.2">
      <c r="B8377" s="13">
        <v>59882</v>
      </c>
      <c r="C8377" s="14">
        <v>42413.306111111116</v>
      </c>
      <c r="D8377" s="7" t="s">
        <v>7</v>
      </c>
      <c r="E8377" s="13">
        <v>2157</v>
      </c>
      <c r="F8377" s="7" t="s">
        <v>49</v>
      </c>
      <c r="G8377" s="7" t="s">
        <v>11</v>
      </c>
      <c r="H8377" s="13">
        <v>8</v>
      </c>
      <c r="I8377" s="13">
        <f>IF(G8377="Male",VLOOKUP(H8377,'Shoe size conversion table'!$B$6:$D$22,2),VLOOKUP(H8377,'Shoe size conversion table'!$J$6:$L$22,2))</f>
        <v>41</v>
      </c>
      <c r="J8377" s="13">
        <f>IF(G8377="Male",VLOOKUP(H8377,'Shoe size conversion table'!$B$6:$D$22,3),VLOOKUP(H8377,'Shoe size conversion table'!$J$6:$L$22,3))</f>
        <v>7.5</v>
      </c>
      <c r="K8377" s="11">
        <v>169</v>
      </c>
      <c r="L8377" s="12">
        <v>0</v>
      </c>
      <c r="M8377" s="7">
        <f t="shared" si="391"/>
        <v>2016</v>
      </c>
      <c r="N8377" s="7">
        <f t="shared" si="392"/>
        <v>2</v>
      </c>
      <c r="O8377" s="30">
        <f t="shared" si="393"/>
        <v>169</v>
      </c>
    </row>
    <row r="8378" spans="2:15" x14ac:dyDescent="0.2">
      <c r="B8378" s="13">
        <v>59883</v>
      </c>
      <c r="C8378" s="14">
        <v>42413.306111111116</v>
      </c>
      <c r="D8378" s="7" t="s">
        <v>10</v>
      </c>
      <c r="E8378" s="13">
        <v>2174</v>
      </c>
      <c r="F8378" s="7" t="s">
        <v>34</v>
      </c>
      <c r="G8378" s="7" t="s">
        <v>11</v>
      </c>
      <c r="H8378" s="13">
        <v>10.5</v>
      </c>
      <c r="I8378" s="13" t="str">
        <f>IF(G8378="Male",VLOOKUP(H8378,'Shoe size conversion table'!$B$6:$D$22,2),VLOOKUP(H8378,'Shoe size conversion table'!$J$6:$L$22,2))</f>
        <v>43-44</v>
      </c>
      <c r="J8378" s="13">
        <f>IF(G8378="Male",VLOOKUP(H8378,'Shoe size conversion table'!$B$6:$D$22,3),VLOOKUP(H8378,'Shoe size conversion table'!$J$6:$L$22,3))</f>
        <v>10</v>
      </c>
      <c r="K8378" s="11">
        <v>169</v>
      </c>
      <c r="L8378" s="12">
        <v>0.5</v>
      </c>
      <c r="M8378" s="7">
        <f t="shared" si="391"/>
        <v>2016</v>
      </c>
      <c r="N8378" s="7">
        <f t="shared" si="392"/>
        <v>2</v>
      </c>
      <c r="O8378" s="30">
        <f t="shared" si="393"/>
        <v>84.5</v>
      </c>
    </row>
    <row r="8379" spans="2:15" x14ac:dyDescent="0.2">
      <c r="B8379" s="13">
        <v>59884</v>
      </c>
      <c r="C8379" s="14">
        <v>42413.416111111117</v>
      </c>
      <c r="D8379" s="7" t="s">
        <v>8</v>
      </c>
      <c r="E8379" s="13">
        <v>2238</v>
      </c>
      <c r="F8379" s="7" t="s">
        <v>40</v>
      </c>
      <c r="G8379" s="7" t="s">
        <v>11</v>
      </c>
      <c r="H8379" s="13">
        <v>9</v>
      </c>
      <c r="I8379" s="13">
        <f>IF(G8379="Male",VLOOKUP(H8379,'Shoe size conversion table'!$B$6:$D$22,2),VLOOKUP(H8379,'Shoe size conversion table'!$J$6:$L$22,2))</f>
        <v>42</v>
      </c>
      <c r="J8379" s="13">
        <f>IF(G8379="Male",VLOOKUP(H8379,'Shoe size conversion table'!$B$6:$D$22,3),VLOOKUP(H8379,'Shoe size conversion table'!$J$6:$L$22,3))</f>
        <v>8.5</v>
      </c>
      <c r="K8379" s="11">
        <v>189</v>
      </c>
      <c r="L8379" s="12">
        <v>0</v>
      </c>
      <c r="M8379" s="7">
        <f t="shared" si="391"/>
        <v>2016</v>
      </c>
      <c r="N8379" s="7">
        <f t="shared" si="392"/>
        <v>2</v>
      </c>
      <c r="O8379" s="30">
        <f t="shared" si="393"/>
        <v>189</v>
      </c>
    </row>
    <row r="8380" spans="2:15" x14ac:dyDescent="0.2">
      <c r="B8380" s="13">
        <v>59885</v>
      </c>
      <c r="C8380" s="14">
        <v>42413.476111111122</v>
      </c>
      <c r="D8380" s="7" t="s">
        <v>10</v>
      </c>
      <c r="E8380" s="13">
        <v>2229</v>
      </c>
      <c r="F8380" s="7" t="s">
        <v>35</v>
      </c>
      <c r="G8380" s="7" t="s">
        <v>11</v>
      </c>
      <c r="H8380" s="13">
        <v>8</v>
      </c>
      <c r="I8380" s="13">
        <f>IF(G8380="Male",VLOOKUP(H8380,'Shoe size conversion table'!$B$6:$D$22,2),VLOOKUP(H8380,'Shoe size conversion table'!$J$6:$L$22,2))</f>
        <v>41</v>
      </c>
      <c r="J8380" s="13">
        <f>IF(G8380="Male",VLOOKUP(H8380,'Shoe size conversion table'!$B$6:$D$22,3),VLOOKUP(H8380,'Shoe size conversion table'!$J$6:$L$22,3))</f>
        <v>7.5</v>
      </c>
      <c r="K8380" s="11">
        <v>129</v>
      </c>
      <c r="L8380" s="12">
        <v>0.3</v>
      </c>
      <c r="M8380" s="7">
        <f t="shared" si="391"/>
        <v>2016</v>
      </c>
      <c r="N8380" s="7">
        <f t="shared" si="392"/>
        <v>2</v>
      </c>
      <c r="O8380" s="30">
        <f t="shared" si="393"/>
        <v>90.3</v>
      </c>
    </row>
    <row r="8381" spans="2:15" x14ac:dyDescent="0.2">
      <c r="B8381" s="13">
        <v>59886</v>
      </c>
      <c r="C8381" s="14">
        <v>42413.51611111129</v>
      </c>
      <c r="D8381" s="7" t="s">
        <v>8</v>
      </c>
      <c r="E8381" s="13">
        <v>2180</v>
      </c>
      <c r="F8381" s="7" t="s">
        <v>38</v>
      </c>
      <c r="G8381" s="7" t="s">
        <v>12</v>
      </c>
      <c r="H8381" s="13">
        <v>9</v>
      </c>
      <c r="I8381" s="13" t="str">
        <f>IF(G8381="Male",VLOOKUP(H8381,'Shoe size conversion table'!$B$6:$D$22,2),VLOOKUP(H8381,'Shoe size conversion table'!$J$6:$L$22,2))</f>
        <v>39-40</v>
      </c>
      <c r="J8381" s="13">
        <f>IF(G8381="Male",VLOOKUP(H8381,'Shoe size conversion table'!$B$6:$D$22,3),VLOOKUP(H8381,'Shoe size conversion table'!$J$6:$L$22,3))</f>
        <v>7</v>
      </c>
      <c r="K8381" s="11">
        <v>139</v>
      </c>
      <c r="L8381" s="12">
        <v>0.3</v>
      </c>
      <c r="M8381" s="7">
        <f t="shared" si="391"/>
        <v>2016</v>
      </c>
      <c r="N8381" s="7">
        <f t="shared" si="392"/>
        <v>2</v>
      </c>
      <c r="O8381" s="30">
        <f t="shared" si="393"/>
        <v>97.3</v>
      </c>
    </row>
    <row r="8382" spans="2:15" x14ac:dyDescent="0.2">
      <c r="B8382" s="13">
        <v>59887</v>
      </c>
      <c r="C8382" s="14">
        <v>42413.71611111112</v>
      </c>
      <c r="D8382" s="7" t="s">
        <v>8</v>
      </c>
      <c r="E8382" s="13">
        <v>2191</v>
      </c>
      <c r="F8382" s="7" t="s">
        <v>40</v>
      </c>
      <c r="G8382" s="7" t="s">
        <v>11</v>
      </c>
      <c r="H8382" s="13">
        <v>9.5</v>
      </c>
      <c r="I8382" s="13" t="str">
        <f>IF(G8382="Male",VLOOKUP(H8382,'Shoe size conversion table'!$B$6:$D$22,2),VLOOKUP(H8382,'Shoe size conversion table'!$J$6:$L$22,2))</f>
        <v>42-43</v>
      </c>
      <c r="J8382" s="13">
        <f>IF(G8382="Male",VLOOKUP(H8382,'Shoe size conversion table'!$B$6:$D$22,3),VLOOKUP(H8382,'Shoe size conversion table'!$J$6:$L$22,3))</f>
        <v>9</v>
      </c>
      <c r="K8382" s="11">
        <v>189</v>
      </c>
      <c r="L8382" s="12">
        <v>0</v>
      </c>
      <c r="M8382" s="7">
        <f t="shared" si="391"/>
        <v>2016</v>
      </c>
      <c r="N8382" s="7">
        <f t="shared" si="392"/>
        <v>2</v>
      </c>
      <c r="O8382" s="30">
        <f t="shared" si="393"/>
        <v>189</v>
      </c>
    </row>
    <row r="8383" spans="2:15" x14ac:dyDescent="0.2">
      <c r="B8383" s="13">
        <v>59888</v>
      </c>
      <c r="C8383" s="14">
        <v>42413.876111111123</v>
      </c>
      <c r="D8383" s="7" t="s">
        <v>10</v>
      </c>
      <c r="E8383" s="13">
        <v>2182</v>
      </c>
      <c r="F8383" s="7" t="s">
        <v>34</v>
      </c>
      <c r="G8383" s="7" t="s">
        <v>11</v>
      </c>
      <c r="H8383" s="13">
        <v>10</v>
      </c>
      <c r="I8383" s="13">
        <f>IF(G8383="Male",VLOOKUP(H8383,'Shoe size conversion table'!$B$6:$D$22,2),VLOOKUP(H8383,'Shoe size conversion table'!$J$6:$L$22,2))</f>
        <v>43</v>
      </c>
      <c r="J8383" s="13">
        <f>IF(G8383="Male",VLOOKUP(H8383,'Shoe size conversion table'!$B$6:$D$22,3),VLOOKUP(H8383,'Shoe size conversion table'!$J$6:$L$22,3))</f>
        <v>9.5</v>
      </c>
      <c r="K8383" s="11">
        <v>169</v>
      </c>
      <c r="L8383" s="12">
        <v>0</v>
      </c>
      <c r="M8383" s="7">
        <f t="shared" si="391"/>
        <v>2016</v>
      </c>
      <c r="N8383" s="7">
        <f t="shared" si="392"/>
        <v>2</v>
      </c>
      <c r="O8383" s="30">
        <f t="shared" si="393"/>
        <v>169</v>
      </c>
    </row>
    <row r="8384" spans="2:15" x14ac:dyDescent="0.2">
      <c r="B8384" s="13">
        <v>59889</v>
      </c>
      <c r="C8384" s="14">
        <v>42414.026111111118</v>
      </c>
      <c r="D8384" s="7" t="s">
        <v>7</v>
      </c>
      <c r="E8384" s="13">
        <v>2158</v>
      </c>
      <c r="F8384" s="7" t="s">
        <v>47</v>
      </c>
      <c r="G8384" s="7" t="s">
        <v>11</v>
      </c>
      <c r="H8384" s="13">
        <v>9.5</v>
      </c>
      <c r="I8384" s="13" t="str">
        <f>IF(G8384="Male",VLOOKUP(H8384,'Shoe size conversion table'!$B$6:$D$22,2),VLOOKUP(H8384,'Shoe size conversion table'!$J$6:$L$22,2))</f>
        <v>42-43</v>
      </c>
      <c r="J8384" s="13">
        <f>IF(G8384="Male",VLOOKUP(H8384,'Shoe size conversion table'!$B$6:$D$22,3),VLOOKUP(H8384,'Shoe size conversion table'!$J$6:$L$22,3))</f>
        <v>9</v>
      </c>
      <c r="K8384" s="11">
        <v>139</v>
      </c>
      <c r="L8384" s="12">
        <v>0.5</v>
      </c>
      <c r="M8384" s="7">
        <f t="shared" si="391"/>
        <v>2016</v>
      </c>
      <c r="N8384" s="7">
        <f t="shared" si="392"/>
        <v>2</v>
      </c>
      <c r="O8384" s="30">
        <f t="shared" si="393"/>
        <v>69.5</v>
      </c>
    </row>
    <row r="8385" spans="2:15" x14ac:dyDescent="0.2">
      <c r="B8385" s="13">
        <v>59890</v>
      </c>
      <c r="C8385" s="14">
        <v>42414.026111111118</v>
      </c>
      <c r="D8385" s="7" t="s">
        <v>10</v>
      </c>
      <c r="E8385" s="13">
        <v>2147</v>
      </c>
      <c r="F8385" s="7" t="s">
        <v>34</v>
      </c>
      <c r="G8385" s="7" t="s">
        <v>12</v>
      </c>
      <c r="H8385" s="13">
        <v>7</v>
      </c>
      <c r="I8385" s="13" t="str">
        <f>IF(G8385="Male",VLOOKUP(H8385,'Shoe size conversion table'!$B$6:$D$22,2),VLOOKUP(H8385,'Shoe size conversion table'!$J$6:$L$22,2))</f>
        <v>37-38</v>
      </c>
      <c r="J8385" s="13">
        <f>IF(G8385="Male",VLOOKUP(H8385,'Shoe size conversion table'!$B$6:$D$22,3),VLOOKUP(H8385,'Shoe size conversion table'!$J$6:$L$22,3))</f>
        <v>5</v>
      </c>
      <c r="K8385" s="11">
        <v>159</v>
      </c>
      <c r="L8385" s="12">
        <v>0</v>
      </c>
      <c r="M8385" s="7">
        <f t="shared" si="391"/>
        <v>2016</v>
      </c>
      <c r="N8385" s="7">
        <f t="shared" si="392"/>
        <v>2</v>
      </c>
      <c r="O8385" s="30">
        <f t="shared" si="393"/>
        <v>159</v>
      </c>
    </row>
    <row r="8386" spans="2:15" x14ac:dyDescent="0.2">
      <c r="B8386" s="13">
        <v>59891</v>
      </c>
      <c r="C8386" s="14">
        <v>42414.03611111112</v>
      </c>
      <c r="D8386" s="7" t="s">
        <v>7</v>
      </c>
      <c r="E8386" s="13">
        <v>2173</v>
      </c>
      <c r="F8386" s="7" t="s">
        <v>45</v>
      </c>
      <c r="G8386" s="7" t="s">
        <v>12</v>
      </c>
      <c r="H8386" s="13">
        <v>11</v>
      </c>
      <c r="I8386" s="13" t="str">
        <f>IF(G8386="Male",VLOOKUP(H8386,'Shoe size conversion table'!$B$6:$D$22,2),VLOOKUP(H8386,'Shoe size conversion table'!$J$6:$L$22,2))</f>
        <v>41-42</v>
      </c>
      <c r="J8386" s="13">
        <f>IF(G8386="Male",VLOOKUP(H8386,'Shoe size conversion table'!$B$6:$D$22,3),VLOOKUP(H8386,'Shoe size conversion table'!$J$6:$L$22,3))</f>
        <v>9</v>
      </c>
      <c r="K8386" s="11">
        <v>149</v>
      </c>
      <c r="L8386" s="12">
        <v>0.5</v>
      </c>
      <c r="M8386" s="7">
        <f t="shared" si="391"/>
        <v>2016</v>
      </c>
      <c r="N8386" s="7">
        <f t="shared" si="392"/>
        <v>2</v>
      </c>
      <c r="O8386" s="30">
        <f t="shared" si="393"/>
        <v>74.5</v>
      </c>
    </row>
    <row r="8387" spans="2:15" x14ac:dyDescent="0.2">
      <c r="B8387" s="13">
        <v>59892</v>
      </c>
      <c r="C8387" s="14">
        <v>42414.046111111282</v>
      </c>
      <c r="D8387" s="7" t="s">
        <v>8</v>
      </c>
      <c r="E8387" s="13">
        <v>2223</v>
      </c>
      <c r="F8387" s="7" t="s">
        <v>38</v>
      </c>
      <c r="G8387" s="7" t="s">
        <v>12</v>
      </c>
      <c r="H8387" s="13">
        <v>9.5</v>
      </c>
      <c r="I8387" s="13">
        <f>IF(G8387="Male",VLOOKUP(H8387,'Shoe size conversion table'!$B$6:$D$22,2),VLOOKUP(H8387,'Shoe size conversion table'!$J$6:$L$22,2))</f>
        <v>40</v>
      </c>
      <c r="J8387" s="13">
        <f>IF(G8387="Male",VLOOKUP(H8387,'Shoe size conversion table'!$B$6:$D$22,3),VLOOKUP(H8387,'Shoe size conversion table'!$J$6:$L$22,3))</f>
        <v>7.5</v>
      </c>
      <c r="K8387" s="11">
        <v>139</v>
      </c>
      <c r="L8387" s="12">
        <v>0</v>
      </c>
      <c r="M8387" s="7">
        <f t="shared" si="391"/>
        <v>2016</v>
      </c>
      <c r="N8387" s="7">
        <f t="shared" si="392"/>
        <v>2</v>
      </c>
      <c r="O8387" s="30">
        <f t="shared" si="393"/>
        <v>139</v>
      </c>
    </row>
    <row r="8388" spans="2:15" x14ac:dyDescent="0.2">
      <c r="B8388" s="13">
        <v>59893</v>
      </c>
      <c r="C8388" s="14">
        <v>42414.186111111281</v>
      </c>
      <c r="D8388" s="7" t="s">
        <v>8</v>
      </c>
      <c r="E8388" s="13">
        <v>2147</v>
      </c>
      <c r="F8388" s="7" t="s">
        <v>38</v>
      </c>
      <c r="G8388" s="7" t="s">
        <v>11</v>
      </c>
      <c r="H8388" s="13">
        <v>8</v>
      </c>
      <c r="I8388" s="13">
        <f>IF(G8388="Male",VLOOKUP(H8388,'Shoe size conversion table'!$B$6:$D$22,2),VLOOKUP(H8388,'Shoe size conversion table'!$J$6:$L$22,2))</f>
        <v>41</v>
      </c>
      <c r="J8388" s="13">
        <f>IF(G8388="Male",VLOOKUP(H8388,'Shoe size conversion table'!$B$6:$D$22,3),VLOOKUP(H8388,'Shoe size conversion table'!$J$6:$L$22,3))</f>
        <v>7.5</v>
      </c>
      <c r="K8388" s="11">
        <v>129</v>
      </c>
      <c r="L8388" s="12">
        <v>0.5</v>
      </c>
      <c r="M8388" s="7">
        <f t="shared" si="391"/>
        <v>2016</v>
      </c>
      <c r="N8388" s="7">
        <f t="shared" si="392"/>
        <v>2</v>
      </c>
      <c r="O8388" s="30">
        <f t="shared" si="393"/>
        <v>64.5</v>
      </c>
    </row>
    <row r="8389" spans="2:15" x14ac:dyDescent="0.2">
      <c r="B8389" s="13">
        <v>59894</v>
      </c>
      <c r="C8389" s="14">
        <v>42414.246111111293</v>
      </c>
      <c r="D8389" s="7" t="s">
        <v>9</v>
      </c>
      <c r="E8389" s="13">
        <v>2235</v>
      </c>
      <c r="F8389" s="7" t="s">
        <v>62</v>
      </c>
      <c r="G8389" s="7" t="s">
        <v>11</v>
      </c>
      <c r="H8389" s="13">
        <v>10</v>
      </c>
      <c r="I8389" s="13">
        <f>IF(G8389="Male",VLOOKUP(H8389,'Shoe size conversion table'!$B$6:$D$22,2),VLOOKUP(H8389,'Shoe size conversion table'!$J$6:$L$22,2))</f>
        <v>43</v>
      </c>
      <c r="J8389" s="13">
        <f>IF(G8389="Male",VLOOKUP(H8389,'Shoe size conversion table'!$B$6:$D$22,3),VLOOKUP(H8389,'Shoe size conversion table'!$J$6:$L$22,3))</f>
        <v>9.5</v>
      </c>
      <c r="K8389" s="11">
        <v>139</v>
      </c>
      <c r="L8389" s="12">
        <v>0.1</v>
      </c>
      <c r="M8389" s="7">
        <f t="shared" ref="M8389:M8452" si="394">YEAR(C8389)</f>
        <v>2016</v>
      </c>
      <c r="N8389" s="7">
        <f t="shared" si="392"/>
        <v>2</v>
      </c>
      <c r="O8389" s="30">
        <f t="shared" si="393"/>
        <v>125.10000000000001</v>
      </c>
    </row>
    <row r="8390" spans="2:15" x14ac:dyDescent="0.2">
      <c r="B8390" s="13">
        <v>59895</v>
      </c>
      <c r="C8390" s="14">
        <v>42414.306111111116</v>
      </c>
      <c r="D8390" s="7" t="s">
        <v>7</v>
      </c>
      <c r="E8390" s="13">
        <v>2166</v>
      </c>
      <c r="F8390" s="7" t="s">
        <v>49</v>
      </c>
      <c r="G8390" s="7" t="s">
        <v>12</v>
      </c>
      <c r="H8390" s="13">
        <v>7.5</v>
      </c>
      <c r="I8390" s="13">
        <f>IF(G8390="Male",VLOOKUP(H8390,'Shoe size conversion table'!$B$6:$D$22,2),VLOOKUP(H8390,'Shoe size conversion table'!$J$6:$L$22,2))</f>
        <v>38</v>
      </c>
      <c r="J8390" s="13">
        <f>IF(G8390="Male",VLOOKUP(H8390,'Shoe size conversion table'!$B$6:$D$22,3),VLOOKUP(H8390,'Shoe size conversion table'!$J$6:$L$22,3))</f>
        <v>5.5</v>
      </c>
      <c r="K8390" s="11">
        <v>199</v>
      </c>
      <c r="L8390" s="12">
        <v>0</v>
      </c>
      <c r="M8390" s="7">
        <f t="shared" si="394"/>
        <v>2016</v>
      </c>
      <c r="N8390" s="7">
        <f t="shared" ref="N8390:N8453" si="395">MONTH(C8390:C23357)</f>
        <v>2</v>
      </c>
      <c r="O8390" s="30">
        <f t="shared" ref="O8390:O8453" si="396">K8390*(1-L8390)</f>
        <v>199</v>
      </c>
    </row>
    <row r="8391" spans="2:15" x14ac:dyDescent="0.2">
      <c r="B8391" s="13">
        <v>59895</v>
      </c>
      <c r="C8391" s="14">
        <v>42414.306111111116</v>
      </c>
      <c r="D8391" s="7" t="s">
        <v>7</v>
      </c>
      <c r="E8391" s="13">
        <v>2236</v>
      </c>
      <c r="F8391" s="7" t="s">
        <v>49</v>
      </c>
      <c r="G8391" s="7" t="s">
        <v>11</v>
      </c>
      <c r="H8391" s="13">
        <v>8</v>
      </c>
      <c r="I8391" s="13">
        <f>IF(G8391="Male",VLOOKUP(H8391,'Shoe size conversion table'!$B$6:$D$22,2),VLOOKUP(H8391,'Shoe size conversion table'!$J$6:$L$22,2))</f>
        <v>41</v>
      </c>
      <c r="J8391" s="13">
        <f>IF(G8391="Male",VLOOKUP(H8391,'Shoe size conversion table'!$B$6:$D$22,3),VLOOKUP(H8391,'Shoe size conversion table'!$J$6:$L$22,3))</f>
        <v>7.5</v>
      </c>
      <c r="K8391" s="11">
        <v>179</v>
      </c>
      <c r="L8391" s="12">
        <v>0</v>
      </c>
      <c r="M8391" s="7">
        <f t="shared" si="394"/>
        <v>2016</v>
      </c>
      <c r="N8391" s="7">
        <f t="shared" si="395"/>
        <v>2</v>
      </c>
      <c r="O8391" s="30">
        <f t="shared" si="396"/>
        <v>179</v>
      </c>
    </row>
    <row r="8392" spans="2:15" x14ac:dyDescent="0.2">
      <c r="B8392" s="13">
        <v>59895</v>
      </c>
      <c r="C8392" s="14">
        <v>42414.306111111116</v>
      </c>
      <c r="D8392" s="7" t="s">
        <v>7</v>
      </c>
      <c r="E8392" s="13">
        <v>2186</v>
      </c>
      <c r="F8392" s="7" t="s">
        <v>49</v>
      </c>
      <c r="G8392" s="7" t="s">
        <v>11</v>
      </c>
      <c r="H8392" s="13">
        <v>10</v>
      </c>
      <c r="I8392" s="13">
        <f>IF(G8392="Male",VLOOKUP(H8392,'Shoe size conversion table'!$B$6:$D$22,2),VLOOKUP(H8392,'Shoe size conversion table'!$J$6:$L$22,2))</f>
        <v>43</v>
      </c>
      <c r="J8392" s="13">
        <f>IF(G8392="Male",VLOOKUP(H8392,'Shoe size conversion table'!$B$6:$D$22,3),VLOOKUP(H8392,'Shoe size conversion table'!$J$6:$L$22,3))</f>
        <v>9.5</v>
      </c>
      <c r="K8392" s="11">
        <v>189</v>
      </c>
      <c r="L8392" s="12">
        <v>0.1</v>
      </c>
      <c r="M8392" s="7">
        <f t="shared" si="394"/>
        <v>2016</v>
      </c>
      <c r="N8392" s="7">
        <f t="shared" si="395"/>
        <v>2</v>
      </c>
      <c r="O8392" s="30">
        <f t="shared" si="396"/>
        <v>170.1</v>
      </c>
    </row>
    <row r="8393" spans="2:15" x14ac:dyDescent="0.2">
      <c r="B8393" s="13">
        <v>59896</v>
      </c>
      <c r="C8393" s="14">
        <v>42414.366111111121</v>
      </c>
      <c r="D8393" s="7" t="s">
        <v>7</v>
      </c>
      <c r="E8393" s="13">
        <v>2184</v>
      </c>
      <c r="F8393" s="7" t="s">
        <v>51</v>
      </c>
      <c r="G8393" s="7" t="s">
        <v>11</v>
      </c>
      <c r="H8393" s="13">
        <v>11</v>
      </c>
      <c r="I8393" s="13">
        <f>IF(G8393="Male",VLOOKUP(H8393,'Shoe size conversion table'!$B$6:$D$22,2),VLOOKUP(H8393,'Shoe size conversion table'!$J$6:$L$22,2))</f>
        <v>44</v>
      </c>
      <c r="J8393" s="13">
        <f>IF(G8393="Male",VLOOKUP(H8393,'Shoe size conversion table'!$B$6:$D$22,3),VLOOKUP(H8393,'Shoe size conversion table'!$J$6:$L$22,3))</f>
        <v>10.5</v>
      </c>
      <c r="K8393" s="11">
        <v>139</v>
      </c>
      <c r="L8393" s="12">
        <v>0</v>
      </c>
      <c r="M8393" s="7">
        <f t="shared" si="394"/>
        <v>2016</v>
      </c>
      <c r="N8393" s="7">
        <f t="shared" si="395"/>
        <v>2</v>
      </c>
      <c r="O8393" s="30">
        <f t="shared" si="396"/>
        <v>139</v>
      </c>
    </row>
    <row r="8394" spans="2:15" x14ac:dyDescent="0.2">
      <c r="B8394" s="13">
        <v>59897</v>
      </c>
      <c r="C8394" s="14">
        <v>42414.416111111117</v>
      </c>
      <c r="D8394" s="7" t="s">
        <v>8</v>
      </c>
      <c r="E8394" s="13">
        <v>2206</v>
      </c>
      <c r="F8394" s="7" t="s">
        <v>37</v>
      </c>
      <c r="G8394" s="7" t="s">
        <v>12</v>
      </c>
      <c r="H8394" s="13">
        <v>7.5</v>
      </c>
      <c r="I8394" s="13">
        <f>IF(G8394="Male",VLOOKUP(H8394,'Shoe size conversion table'!$B$6:$D$22,2),VLOOKUP(H8394,'Shoe size conversion table'!$J$6:$L$22,2))</f>
        <v>38</v>
      </c>
      <c r="J8394" s="13">
        <f>IF(G8394="Male",VLOOKUP(H8394,'Shoe size conversion table'!$B$6:$D$22,3),VLOOKUP(H8394,'Shoe size conversion table'!$J$6:$L$22,3))</f>
        <v>5.5</v>
      </c>
      <c r="K8394" s="11">
        <v>149</v>
      </c>
      <c r="L8394" s="12">
        <v>0</v>
      </c>
      <c r="M8394" s="7">
        <f t="shared" si="394"/>
        <v>2016</v>
      </c>
      <c r="N8394" s="7">
        <f t="shared" si="395"/>
        <v>2</v>
      </c>
      <c r="O8394" s="30">
        <f t="shared" si="396"/>
        <v>149</v>
      </c>
    </row>
    <row r="8395" spans="2:15" x14ac:dyDescent="0.2">
      <c r="B8395" s="13">
        <v>59898</v>
      </c>
      <c r="C8395" s="14">
        <v>42414.476111111122</v>
      </c>
      <c r="D8395" s="7" t="s">
        <v>10</v>
      </c>
      <c r="E8395" s="13">
        <v>2181</v>
      </c>
      <c r="F8395" s="7" t="s">
        <v>35</v>
      </c>
      <c r="G8395" s="7" t="s">
        <v>11</v>
      </c>
      <c r="H8395" s="13">
        <v>9.5</v>
      </c>
      <c r="I8395" s="13" t="str">
        <f>IF(G8395="Male",VLOOKUP(H8395,'Shoe size conversion table'!$B$6:$D$22,2),VLOOKUP(H8395,'Shoe size conversion table'!$J$6:$L$22,2))</f>
        <v>42-43</v>
      </c>
      <c r="J8395" s="13">
        <f>IF(G8395="Male",VLOOKUP(H8395,'Shoe size conversion table'!$B$6:$D$22,3),VLOOKUP(H8395,'Shoe size conversion table'!$J$6:$L$22,3))</f>
        <v>9</v>
      </c>
      <c r="K8395" s="11">
        <v>199</v>
      </c>
      <c r="L8395" s="12">
        <v>0</v>
      </c>
      <c r="M8395" s="7">
        <f t="shared" si="394"/>
        <v>2016</v>
      </c>
      <c r="N8395" s="7">
        <f t="shared" si="395"/>
        <v>2</v>
      </c>
      <c r="O8395" s="30">
        <f t="shared" si="396"/>
        <v>199</v>
      </c>
    </row>
    <row r="8396" spans="2:15" x14ac:dyDescent="0.2">
      <c r="B8396" s="13">
        <v>59899</v>
      </c>
      <c r="C8396" s="14">
        <v>42414.51611111129</v>
      </c>
      <c r="D8396" s="7" t="s">
        <v>7</v>
      </c>
      <c r="E8396" s="13">
        <v>2183</v>
      </c>
      <c r="F8396" s="7" t="s">
        <v>50</v>
      </c>
      <c r="G8396" s="7" t="s">
        <v>11</v>
      </c>
      <c r="H8396" s="13">
        <v>14</v>
      </c>
      <c r="I8396" s="13">
        <f>IF(G8396="Male",VLOOKUP(H8396,'Shoe size conversion table'!$B$6:$D$22,2),VLOOKUP(H8396,'Shoe size conversion table'!$J$6:$L$22,2))</f>
        <v>47</v>
      </c>
      <c r="J8396" s="13">
        <f>IF(G8396="Male",VLOOKUP(H8396,'Shoe size conversion table'!$B$6:$D$22,3),VLOOKUP(H8396,'Shoe size conversion table'!$J$6:$L$22,3))</f>
        <v>13.5</v>
      </c>
      <c r="K8396" s="11">
        <v>129</v>
      </c>
      <c r="L8396" s="12">
        <v>0</v>
      </c>
      <c r="M8396" s="7">
        <f t="shared" si="394"/>
        <v>2016</v>
      </c>
      <c r="N8396" s="7">
        <f t="shared" si="395"/>
        <v>2</v>
      </c>
      <c r="O8396" s="30">
        <f t="shared" si="396"/>
        <v>129</v>
      </c>
    </row>
    <row r="8397" spans="2:15" x14ac:dyDescent="0.2">
      <c r="B8397" s="13">
        <v>59900</v>
      </c>
      <c r="C8397" s="14">
        <v>42414.71611111112</v>
      </c>
      <c r="D8397" s="7" t="s">
        <v>8</v>
      </c>
      <c r="E8397" s="13">
        <v>2192</v>
      </c>
      <c r="F8397" s="7" t="s">
        <v>38</v>
      </c>
      <c r="G8397" s="7" t="s">
        <v>11</v>
      </c>
      <c r="H8397" s="13">
        <v>8</v>
      </c>
      <c r="I8397" s="13">
        <f>IF(G8397="Male",VLOOKUP(H8397,'Shoe size conversion table'!$B$6:$D$22,2),VLOOKUP(H8397,'Shoe size conversion table'!$J$6:$L$22,2))</f>
        <v>41</v>
      </c>
      <c r="J8397" s="13">
        <f>IF(G8397="Male",VLOOKUP(H8397,'Shoe size conversion table'!$B$6:$D$22,3),VLOOKUP(H8397,'Shoe size conversion table'!$J$6:$L$22,3))</f>
        <v>7.5</v>
      </c>
      <c r="K8397" s="11">
        <v>159</v>
      </c>
      <c r="L8397" s="12">
        <v>0</v>
      </c>
      <c r="M8397" s="7">
        <f t="shared" si="394"/>
        <v>2016</v>
      </c>
      <c r="N8397" s="7">
        <f t="shared" si="395"/>
        <v>2</v>
      </c>
      <c r="O8397" s="30">
        <f t="shared" si="396"/>
        <v>159</v>
      </c>
    </row>
    <row r="8398" spans="2:15" x14ac:dyDescent="0.2">
      <c r="B8398" s="13">
        <v>59901</v>
      </c>
      <c r="C8398" s="14">
        <v>42414.71611111112</v>
      </c>
      <c r="D8398" s="7" t="s">
        <v>7</v>
      </c>
      <c r="E8398" s="13">
        <v>2215</v>
      </c>
      <c r="F8398" s="7" t="s">
        <v>47</v>
      </c>
      <c r="G8398" s="7" t="s">
        <v>12</v>
      </c>
      <c r="H8398" s="13">
        <v>8</v>
      </c>
      <c r="I8398" s="13" t="str">
        <f>IF(G8398="Male",VLOOKUP(H8398,'Shoe size conversion table'!$B$6:$D$22,2),VLOOKUP(H8398,'Shoe size conversion table'!$J$6:$L$22,2))</f>
        <v>38-39</v>
      </c>
      <c r="J8398" s="13">
        <f>IF(G8398="Male",VLOOKUP(H8398,'Shoe size conversion table'!$B$6:$D$22,3),VLOOKUP(H8398,'Shoe size conversion table'!$J$6:$L$22,3))</f>
        <v>6</v>
      </c>
      <c r="K8398" s="11">
        <v>169</v>
      </c>
      <c r="L8398" s="12">
        <v>0</v>
      </c>
      <c r="M8398" s="7">
        <f t="shared" si="394"/>
        <v>2016</v>
      </c>
      <c r="N8398" s="7">
        <f t="shared" si="395"/>
        <v>2</v>
      </c>
      <c r="O8398" s="30">
        <f t="shared" si="396"/>
        <v>169</v>
      </c>
    </row>
    <row r="8399" spans="2:15" x14ac:dyDescent="0.2">
      <c r="B8399" s="13">
        <v>59902</v>
      </c>
      <c r="C8399" s="14">
        <v>42414.806111111116</v>
      </c>
      <c r="D8399" s="7" t="s">
        <v>9</v>
      </c>
      <c r="E8399" s="13">
        <v>2181</v>
      </c>
      <c r="F8399" s="7" t="s">
        <v>60</v>
      </c>
      <c r="G8399" s="7" t="s">
        <v>11</v>
      </c>
      <c r="H8399" s="13">
        <v>9.5</v>
      </c>
      <c r="I8399" s="13" t="str">
        <f>IF(G8399="Male",VLOOKUP(H8399,'Shoe size conversion table'!$B$6:$D$22,2),VLOOKUP(H8399,'Shoe size conversion table'!$J$6:$L$22,2))</f>
        <v>42-43</v>
      </c>
      <c r="J8399" s="13">
        <f>IF(G8399="Male",VLOOKUP(H8399,'Shoe size conversion table'!$B$6:$D$22,3),VLOOKUP(H8399,'Shoe size conversion table'!$J$6:$L$22,3))</f>
        <v>9</v>
      </c>
      <c r="K8399" s="11">
        <v>199</v>
      </c>
      <c r="L8399" s="12">
        <v>0.3</v>
      </c>
      <c r="M8399" s="7">
        <f t="shared" si="394"/>
        <v>2016</v>
      </c>
      <c r="N8399" s="7">
        <f t="shared" si="395"/>
        <v>2</v>
      </c>
      <c r="O8399" s="30">
        <f t="shared" si="396"/>
        <v>139.29999999999998</v>
      </c>
    </row>
    <row r="8400" spans="2:15" x14ac:dyDescent="0.2">
      <c r="B8400" s="13">
        <v>59903</v>
      </c>
      <c r="C8400" s="14">
        <v>42414.806111111116</v>
      </c>
      <c r="D8400" s="7" t="s">
        <v>7</v>
      </c>
      <c r="E8400" s="13">
        <v>2181</v>
      </c>
      <c r="F8400" s="7" t="s">
        <v>50</v>
      </c>
      <c r="G8400" s="7" t="s">
        <v>12</v>
      </c>
      <c r="H8400" s="13">
        <v>9</v>
      </c>
      <c r="I8400" s="13" t="str">
        <f>IF(G8400="Male",VLOOKUP(H8400,'Shoe size conversion table'!$B$6:$D$22,2),VLOOKUP(H8400,'Shoe size conversion table'!$J$6:$L$22,2))</f>
        <v>39-40</v>
      </c>
      <c r="J8400" s="13">
        <f>IF(G8400="Male",VLOOKUP(H8400,'Shoe size conversion table'!$B$6:$D$22,3),VLOOKUP(H8400,'Shoe size conversion table'!$J$6:$L$22,3))</f>
        <v>7</v>
      </c>
      <c r="K8400" s="11">
        <v>129</v>
      </c>
      <c r="L8400" s="12">
        <v>0</v>
      </c>
      <c r="M8400" s="7">
        <f t="shared" si="394"/>
        <v>2016</v>
      </c>
      <c r="N8400" s="7">
        <f t="shared" si="395"/>
        <v>2</v>
      </c>
      <c r="O8400" s="30">
        <f t="shared" si="396"/>
        <v>129</v>
      </c>
    </row>
    <row r="8401" spans="2:15" x14ac:dyDescent="0.2">
      <c r="B8401" s="13">
        <v>59904</v>
      </c>
      <c r="C8401" s="14">
        <v>42414.916111111124</v>
      </c>
      <c r="D8401" s="7" t="s">
        <v>7</v>
      </c>
      <c r="E8401" s="13">
        <v>2224</v>
      </c>
      <c r="F8401" s="7" t="s">
        <v>48</v>
      </c>
      <c r="G8401" s="7" t="s">
        <v>12</v>
      </c>
      <c r="H8401" s="13">
        <v>7</v>
      </c>
      <c r="I8401" s="13" t="str">
        <f>IF(G8401="Male",VLOOKUP(H8401,'Shoe size conversion table'!$B$6:$D$22,2),VLOOKUP(H8401,'Shoe size conversion table'!$J$6:$L$22,2))</f>
        <v>37-38</v>
      </c>
      <c r="J8401" s="13">
        <f>IF(G8401="Male",VLOOKUP(H8401,'Shoe size conversion table'!$B$6:$D$22,3),VLOOKUP(H8401,'Shoe size conversion table'!$J$6:$L$22,3))</f>
        <v>5</v>
      </c>
      <c r="K8401" s="11">
        <v>199</v>
      </c>
      <c r="L8401" s="12">
        <v>0</v>
      </c>
      <c r="M8401" s="7">
        <f t="shared" si="394"/>
        <v>2016</v>
      </c>
      <c r="N8401" s="7">
        <f t="shared" si="395"/>
        <v>2</v>
      </c>
      <c r="O8401" s="30">
        <f t="shared" si="396"/>
        <v>199</v>
      </c>
    </row>
    <row r="8402" spans="2:15" x14ac:dyDescent="0.2">
      <c r="B8402" s="13">
        <v>59905</v>
      </c>
      <c r="C8402" s="14">
        <v>42415.026111111118</v>
      </c>
      <c r="D8402" s="7" t="s">
        <v>9</v>
      </c>
      <c r="E8402" s="13">
        <v>2170</v>
      </c>
      <c r="F8402" s="7" t="s">
        <v>60</v>
      </c>
      <c r="G8402" s="7" t="s">
        <v>12</v>
      </c>
      <c r="H8402" s="13">
        <v>10.5</v>
      </c>
      <c r="I8402" s="13">
        <f>IF(G8402="Male",VLOOKUP(H8402,'Shoe size conversion table'!$B$6:$D$22,2),VLOOKUP(H8402,'Shoe size conversion table'!$J$6:$L$22,2))</f>
        <v>41</v>
      </c>
      <c r="J8402" s="13">
        <f>IF(G8402="Male",VLOOKUP(H8402,'Shoe size conversion table'!$B$6:$D$22,3),VLOOKUP(H8402,'Shoe size conversion table'!$J$6:$L$22,3))</f>
        <v>8.5</v>
      </c>
      <c r="K8402" s="11">
        <v>199</v>
      </c>
      <c r="L8402" s="12">
        <v>0</v>
      </c>
      <c r="M8402" s="7">
        <f t="shared" si="394"/>
        <v>2016</v>
      </c>
      <c r="N8402" s="7">
        <f t="shared" si="395"/>
        <v>2</v>
      </c>
      <c r="O8402" s="30">
        <f t="shared" si="396"/>
        <v>199</v>
      </c>
    </row>
    <row r="8403" spans="2:15" x14ac:dyDescent="0.2">
      <c r="B8403" s="13">
        <v>59906</v>
      </c>
      <c r="C8403" s="14">
        <v>42415.03611111112</v>
      </c>
      <c r="D8403" s="7" t="s">
        <v>7</v>
      </c>
      <c r="E8403" s="13">
        <v>2222</v>
      </c>
      <c r="F8403" s="7" t="s">
        <v>56</v>
      </c>
      <c r="G8403" s="7" t="s">
        <v>11</v>
      </c>
      <c r="H8403" s="13">
        <v>11</v>
      </c>
      <c r="I8403" s="13">
        <f>IF(G8403="Male",VLOOKUP(H8403,'Shoe size conversion table'!$B$6:$D$22,2),VLOOKUP(H8403,'Shoe size conversion table'!$J$6:$L$22,2))</f>
        <v>44</v>
      </c>
      <c r="J8403" s="13">
        <f>IF(G8403="Male",VLOOKUP(H8403,'Shoe size conversion table'!$B$6:$D$22,3),VLOOKUP(H8403,'Shoe size conversion table'!$J$6:$L$22,3))</f>
        <v>10.5</v>
      </c>
      <c r="K8403" s="11">
        <v>129</v>
      </c>
      <c r="L8403" s="12">
        <v>0</v>
      </c>
      <c r="M8403" s="7">
        <f t="shared" si="394"/>
        <v>2016</v>
      </c>
      <c r="N8403" s="7">
        <f t="shared" si="395"/>
        <v>2</v>
      </c>
      <c r="O8403" s="30">
        <f t="shared" si="396"/>
        <v>129</v>
      </c>
    </row>
    <row r="8404" spans="2:15" x14ac:dyDescent="0.2">
      <c r="B8404" s="13">
        <v>59907</v>
      </c>
      <c r="C8404" s="14">
        <v>42415.046111111282</v>
      </c>
      <c r="D8404" s="7" t="s">
        <v>7</v>
      </c>
      <c r="E8404" s="13">
        <v>2190</v>
      </c>
      <c r="F8404" s="7" t="s">
        <v>43</v>
      </c>
      <c r="G8404" s="7" t="s">
        <v>11</v>
      </c>
      <c r="H8404" s="13">
        <v>10</v>
      </c>
      <c r="I8404" s="13">
        <f>IF(G8404="Male",VLOOKUP(H8404,'Shoe size conversion table'!$B$6:$D$22,2),VLOOKUP(H8404,'Shoe size conversion table'!$J$6:$L$22,2))</f>
        <v>43</v>
      </c>
      <c r="J8404" s="13">
        <f>IF(G8404="Male",VLOOKUP(H8404,'Shoe size conversion table'!$B$6:$D$22,3),VLOOKUP(H8404,'Shoe size conversion table'!$J$6:$L$22,3))</f>
        <v>9.5</v>
      </c>
      <c r="K8404" s="11">
        <v>139</v>
      </c>
      <c r="L8404" s="12">
        <v>0.5</v>
      </c>
      <c r="M8404" s="7">
        <f t="shared" si="394"/>
        <v>2016</v>
      </c>
      <c r="N8404" s="7">
        <f t="shared" si="395"/>
        <v>2</v>
      </c>
      <c r="O8404" s="30">
        <f t="shared" si="396"/>
        <v>69.5</v>
      </c>
    </row>
    <row r="8405" spans="2:15" x14ac:dyDescent="0.2">
      <c r="B8405" s="13">
        <v>59908</v>
      </c>
      <c r="C8405" s="14">
        <v>42415.086111111283</v>
      </c>
      <c r="D8405" s="7" t="s">
        <v>7</v>
      </c>
      <c r="E8405" s="13">
        <v>2190</v>
      </c>
      <c r="F8405" s="7" t="s">
        <v>54</v>
      </c>
      <c r="G8405" s="7" t="s">
        <v>12</v>
      </c>
      <c r="H8405" s="13">
        <v>8</v>
      </c>
      <c r="I8405" s="13" t="str">
        <f>IF(G8405="Male",VLOOKUP(H8405,'Shoe size conversion table'!$B$6:$D$22,2),VLOOKUP(H8405,'Shoe size conversion table'!$J$6:$L$22,2))</f>
        <v>38-39</v>
      </c>
      <c r="J8405" s="13">
        <f>IF(G8405="Male",VLOOKUP(H8405,'Shoe size conversion table'!$B$6:$D$22,3),VLOOKUP(H8405,'Shoe size conversion table'!$J$6:$L$22,3))</f>
        <v>6</v>
      </c>
      <c r="K8405" s="11">
        <v>139</v>
      </c>
      <c r="L8405" s="12">
        <v>0.5</v>
      </c>
      <c r="M8405" s="7">
        <f t="shared" si="394"/>
        <v>2016</v>
      </c>
      <c r="N8405" s="7">
        <f t="shared" si="395"/>
        <v>2</v>
      </c>
      <c r="O8405" s="30">
        <f t="shared" si="396"/>
        <v>69.5</v>
      </c>
    </row>
    <row r="8406" spans="2:15" x14ac:dyDescent="0.2">
      <c r="B8406" s="13">
        <v>59909</v>
      </c>
      <c r="C8406" s="14">
        <v>42415.156111111282</v>
      </c>
      <c r="D8406" s="7" t="s">
        <v>8</v>
      </c>
      <c r="E8406" s="13">
        <v>2233</v>
      </c>
      <c r="F8406" s="7" t="s">
        <v>38</v>
      </c>
      <c r="G8406" s="7" t="s">
        <v>12</v>
      </c>
      <c r="H8406" s="13">
        <v>9</v>
      </c>
      <c r="I8406" s="13" t="str">
        <f>IF(G8406="Male",VLOOKUP(H8406,'Shoe size conversion table'!$B$6:$D$22,2),VLOOKUP(H8406,'Shoe size conversion table'!$J$6:$L$22,2))</f>
        <v>39-40</v>
      </c>
      <c r="J8406" s="13">
        <f>IF(G8406="Male",VLOOKUP(H8406,'Shoe size conversion table'!$B$6:$D$22,3),VLOOKUP(H8406,'Shoe size conversion table'!$J$6:$L$22,3))</f>
        <v>7</v>
      </c>
      <c r="K8406" s="11">
        <v>159</v>
      </c>
      <c r="L8406" s="12">
        <v>0</v>
      </c>
      <c r="M8406" s="7">
        <f t="shared" si="394"/>
        <v>2016</v>
      </c>
      <c r="N8406" s="7">
        <f t="shared" si="395"/>
        <v>2</v>
      </c>
      <c r="O8406" s="30">
        <f t="shared" si="396"/>
        <v>159</v>
      </c>
    </row>
    <row r="8407" spans="2:15" x14ac:dyDescent="0.2">
      <c r="B8407" s="13">
        <v>59910</v>
      </c>
      <c r="C8407" s="14">
        <v>42415.276111111118</v>
      </c>
      <c r="D8407" s="7" t="s">
        <v>10</v>
      </c>
      <c r="E8407" s="13">
        <v>2169</v>
      </c>
      <c r="F8407" s="7" t="s">
        <v>34</v>
      </c>
      <c r="G8407" s="7" t="s">
        <v>12</v>
      </c>
      <c r="H8407" s="13">
        <v>8.5</v>
      </c>
      <c r="I8407" s="13">
        <f>IF(G8407="Male",VLOOKUP(H8407,'Shoe size conversion table'!$B$6:$D$22,2),VLOOKUP(H8407,'Shoe size conversion table'!$J$6:$L$22,2))</f>
        <v>39</v>
      </c>
      <c r="J8407" s="13">
        <f>IF(G8407="Male",VLOOKUP(H8407,'Shoe size conversion table'!$B$6:$D$22,3),VLOOKUP(H8407,'Shoe size conversion table'!$J$6:$L$22,3))</f>
        <v>6.5</v>
      </c>
      <c r="K8407" s="11">
        <v>139</v>
      </c>
      <c r="L8407" s="12">
        <v>0.3</v>
      </c>
      <c r="M8407" s="7">
        <f t="shared" si="394"/>
        <v>2016</v>
      </c>
      <c r="N8407" s="7">
        <f t="shared" si="395"/>
        <v>2</v>
      </c>
      <c r="O8407" s="30">
        <f t="shared" si="396"/>
        <v>97.3</v>
      </c>
    </row>
    <row r="8408" spans="2:15" x14ac:dyDescent="0.2">
      <c r="B8408" s="13">
        <v>59911</v>
      </c>
      <c r="C8408" s="14">
        <v>42415.416111111117</v>
      </c>
      <c r="D8408" s="7" t="s">
        <v>8</v>
      </c>
      <c r="E8408" s="13">
        <v>2172</v>
      </c>
      <c r="F8408" s="7" t="s">
        <v>41</v>
      </c>
      <c r="G8408" s="7" t="s">
        <v>12</v>
      </c>
      <c r="H8408" s="13">
        <v>7.5</v>
      </c>
      <c r="I8408" s="13">
        <f>IF(G8408="Male",VLOOKUP(H8408,'Shoe size conversion table'!$B$6:$D$22,2),VLOOKUP(H8408,'Shoe size conversion table'!$J$6:$L$22,2))</f>
        <v>38</v>
      </c>
      <c r="J8408" s="13">
        <f>IF(G8408="Male",VLOOKUP(H8408,'Shoe size conversion table'!$B$6:$D$22,3),VLOOKUP(H8408,'Shoe size conversion table'!$J$6:$L$22,3))</f>
        <v>5.5</v>
      </c>
      <c r="K8408" s="11">
        <v>139</v>
      </c>
      <c r="L8408" s="12">
        <v>0</v>
      </c>
      <c r="M8408" s="7">
        <f t="shared" si="394"/>
        <v>2016</v>
      </c>
      <c r="N8408" s="7">
        <f t="shared" si="395"/>
        <v>2</v>
      </c>
      <c r="O8408" s="30">
        <f t="shared" si="396"/>
        <v>139</v>
      </c>
    </row>
    <row r="8409" spans="2:15" x14ac:dyDescent="0.2">
      <c r="B8409" s="13">
        <v>59912</v>
      </c>
      <c r="C8409" s="14">
        <v>42415.446111111283</v>
      </c>
      <c r="D8409" s="7" t="s">
        <v>7</v>
      </c>
      <c r="E8409" s="13">
        <v>2232</v>
      </c>
      <c r="F8409" s="7" t="s">
        <v>51</v>
      </c>
      <c r="G8409" s="7" t="s">
        <v>11</v>
      </c>
      <c r="H8409" s="13">
        <v>8</v>
      </c>
      <c r="I8409" s="13">
        <f>IF(G8409="Male",VLOOKUP(H8409,'Shoe size conversion table'!$B$6:$D$22,2),VLOOKUP(H8409,'Shoe size conversion table'!$J$6:$L$22,2))</f>
        <v>41</v>
      </c>
      <c r="J8409" s="13">
        <f>IF(G8409="Male",VLOOKUP(H8409,'Shoe size conversion table'!$B$6:$D$22,3),VLOOKUP(H8409,'Shoe size conversion table'!$J$6:$L$22,3))</f>
        <v>7.5</v>
      </c>
      <c r="K8409" s="11">
        <v>149</v>
      </c>
      <c r="L8409" s="12">
        <v>0.1</v>
      </c>
      <c r="M8409" s="7">
        <f t="shared" si="394"/>
        <v>2016</v>
      </c>
      <c r="N8409" s="7">
        <f t="shared" si="395"/>
        <v>2</v>
      </c>
      <c r="O8409" s="30">
        <f t="shared" si="396"/>
        <v>134.1</v>
      </c>
    </row>
    <row r="8410" spans="2:15" x14ac:dyDescent="0.2">
      <c r="B8410" s="13">
        <v>59913</v>
      </c>
      <c r="C8410" s="14">
        <v>42415.456111111285</v>
      </c>
      <c r="D8410" s="7" t="s">
        <v>10</v>
      </c>
      <c r="E8410" s="13">
        <v>2241</v>
      </c>
      <c r="F8410" s="7" t="s">
        <v>34</v>
      </c>
      <c r="G8410" s="7" t="s">
        <v>11</v>
      </c>
      <c r="H8410" s="13">
        <v>11</v>
      </c>
      <c r="I8410" s="13">
        <f>IF(G8410="Male",VLOOKUP(H8410,'Shoe size conversion table'!$B$6:$D$22,2),VLOOKUP(H8410,'Shoe size conversion table'!$J$6:$L$22,2))</f>
        <v>44</v>
      </c>
      <c r="J8410" s="13">
        <f>IF(G8410="Male",VLOOKUP(H8410,'Shoe size conversion table'!$B$6:$D$22,3),VLOOKUP(H8410,'Shoe size conversion table'!$J$6:$L$22,3))</f>
        <v>10.5</v>
      </c>
      <c r="K8410" s="11">
        <v>169</v>
      </c>
      <c r="L8410" s="12">
        <v>0</v>
      </c>
      <c r="M8410" s="7">
        <f t="shared" si="394"/>
        <v>2016</v>
      </c>
      <c r="N8410" s="7">
        <f t="shared" si="395"/>
        <v>2</v>
      </c>
      <c r="O8410" s="30">
        <f t="shared" si="396"/>
        <v>169</v>
      </c>
    </row>
    <row r="8411" spans="2:15" x14ac:dyDescent="0.2">
      <c r="B8411" s="13">
        <v>59914</v>
      </c>
      <c r="C8411" s="14">
        <v>42415.51611111129</v>
      </c>
      <c r="D8411" s="7" t="s">
        <v>7</v>
      </c>
      <c r="E8411" s="13">
        <v>2215</v>
      </c>
      <c r="F8411" s="7" t="s">
        <v>50</v>
      </c>
      <c r="G8411" s="7" t="s">
        <v>11</v>
      </c>
      <c r="H8411" s="13">
        <v>10.5</v>
      </c>
      <c r="I8411" s="13" t="str">
        <f>IF(G8411="Male",VLOOKUP(H8411,'Shoe size conversion table'!$B$6:$D$22,2),VLOOKUP(H8411,'Shoe size conversion table'!$J$6:$L$22,2))</f>
        <v>43-44</v>
      </c>
      <c r="J8411" s="13">
        <f>IF(G8411="Male",VLOOKUP(H8411,'Shoe size conversion table'!$B$6:$D$22,3),VLOOKUP(H8411,'Shoe size conversion table'!$J$6:$L$22,3))</f>
        <v>10</v>
      </c>
      <c r="K8411" s="11">
        <v>199</v>
      </c>
      <c r="L8411" s="12">
        <v>0</v>
      </c>
      <c r="M8411" s="7">
        <f t="shared" si="394"/>
        <v>2016</v>
      </c>
      <c r="N8411" s="7">
        <f t="shared" si="395"/>
        <v>2</v>
      </c>
      <c r="O8411" s="30">
        <f t="shared" si="396"/>
        <v>199</v>
      </c>
    </row>
    <row r="8412" spans="2:15" x14ac:dyDescent="0.2">
      <c r="B8412" s="13">
        <v>59915</v>
      </c>
      <c r="C8412" s="14">
        <v>42415.696111111283</v>
      </c>
      <c r="D8412" s="7" t="s">
        <v>7</v>
      </c>
      <c r="E8412" s="13">
        <v>2220</v>
      </c>
      <c r="F8412" s="7" t="s">
        <v>50</v>
      </c>
      <c r="G8412" s="7" t="s">
        <v>12</v>
      </c>
      <c r="H8412" s="13">
        <v>8</v>
      </c>
      <c r="I8412" s="13" t="str">
        <f>IF(G8412="Male",VLOOKUP(H8412,'Shoe size conversion table'!$B$6:$D$22,2),VLOOKUP(H8412,'Shoe size conversion table'!$J$6:$L$22,2))</f>
        <v>38-39</v>
      </c>
      <c r="J8412" s="13">
        <f>IF(G8412="Male",VLOOKUP(H8412,'Shoe size conversion table'!$B$6:$D$22,3),VLOOKUP(H8412,'Shoe size conversion table'!$J$6:$L$22,3))</f>
        <v>6</v>
      </c>
      <c r="K8412" s="11">
        <v>179</v>
      </c>
      <c r="L8412" s="12">
        <v>0</v>
      </c>
      <c r="M8412" s="7">
        <f t="shared" si="394"/>
        <v>2016</v>
      </c>
      <c r="N8412" s="7">
        <f t="shared" si="395"/>
        <v>2</v>
      </c>
      <c r="O8412" s="30">
        <f t="shared" si="396"/>
        <v>179</v>
      </c>
    </row>
    <row r="8413" spans="2:15" x14ac:dyDescent="0.2">
      <c r="B8413" s="13">
        <v>59916</v>
      </c>
      <c r="C8413" s="14">
        <v>42415.71611111112</v>
      </c>
      <c r="D8413" s="7" t="s">
        <v>7</v>
      </c>
      <c r="E8413" s="13">
        <v>2234</v>
      </c>
      <c r="F8413" s="7" t="s">
        <v>51</v>
      </c>
      <c r="G8413" s="7" t="s">
        <v>11</v>
      </c>
      <c r="H8413" s="13">
        <v>9.5</v>
      </c>
      <c r="I8413" s="13" t="str">
        <f>IF(G8413="Male",VLOOKUP(H8413,'Shoe size conversion table'!$B$6:$D$22,2),VLOOKUP(H8413,'Shoe size conversion table'!$J$6:$L$22,2))</f>
        <v>42-43</v>
      </c>
      <c r="J8413" s="13">
        <f>IF(G8413="Male",VLOOKUP(H8413,'Shoe size conversion table'!$B$6:$D$22,3),VLOOKUP(H8413,'Shoe size conversion table'!$J$6:$L$22,3))</f>
        <v>9</v>
      </c>
      <c r="K8413" s="11">
        <v>159</v>
      </c>
      <c r="L8413" s="12">
        <v>0.5</v>
      </c>
      <c r="M8413" s="7">
        <f t="shared" si="394"/>
        <v>2016</v>
      </c>
      <c r="N8413" s="7">
        <f t="shared" si="395"/>
        <v>2</v>
      </c>
      <c r="O8413" s="30">
        <f t="shared" si="396"/>
        <v>79.5</v>
      </c>
    </row>
    <row r="8414" spans="2:15" x14ac:dyDescent="0.2">
      <c r="B8414" s="13">
        <v>59917</v>
      </c>
      <c r="C8414" s="14">
        <v>42415.806111111116</v>
      </c>
      <c r="D8414" s="7" t="s">
        <v>7</v>
      </c>
      <c r="E8414" s="13">
        <v>2181</v>
      </c>
      <c r="F8414" s="7" t="s">
        <v>50</v>
      </c>
      <c r="G8414" s="7" t="s">
        <v>12</v>
      </c>
      <c r="H8414" s="13">
        <v>9</v>
      </c>
      <c r="I8414" s="13" t="str">
        <f>IF(G8414="Male",VLOOKUP(H8414,'Shoe size conversion table'!$B$6:$D$22,2),VLOOKUP(H8414,'Shoe size conversion table'!$J$6:$L$22,2))</f>
        <v>39-40</v>
      </c>
      <c r="J8414" s="13">
        <f>IF(G8414="Male",VLOOKUP(H8414,'Shoe size conversion table'!$B$6:$D$22,3),VLOOKUP(H8414,'Shoe size conversion table'!$J$6:$L$22,3))</f>
        <v>7</v>
      </c>
      <c r="K8414" s="11">
        <v>129</v>
      </c>
      <c r="L8414" s="12">
        <v>0</v>
      </c>
      <c r="M8414" s="7">
        <f t="shared" si="394"/>
        <v>2016</v>
      </c>
      <c r="N8414" s="7">
        <f t="shared" si="395"/>
        <v>2</v>
      </c>
      <c r="O8414" s="30">
        <f t="shared" si="396"/>
        <v>129</v>
      </c>
    </row>
    <row r="8415" spans="2:15" x14ac:dyDescent="0.2">
      <c r="B8415" s="13">
        <v>59918</v>
      </c>
      <c r="C8415" s="14">
        <v>42415.806111111116</v>
      </c>
      <c r="D8415" s="7" t="s">
        <v>9</v>
      </c>
      <c r="E8415" s="13">
        <v>2166</v>
      </c>
      <c r="F8415" s="7" t="s">
        <v>58</v>
      </c>
      <c r="G8415" s="7" t="s">
        <v>11</v>
      </c>
      <c r="H8415" s="13">
        <v>8.5</v>
      </c>
      <c r="I8415" s="13" t="str">
        <f>IF(G8415="Male",VLOOKUP(H8415,'Shoe size conversion table'!$B$6:$D$22,2),VLOOKUP(H8415,'Shoe size conversion table'!$J$6:$L$22,2))</f>
        <v>41-42</v>
      </c>
      <c r="J8415" s="13">
        <f>IF(G8415="Male",VLOOKUP(H8415,'Shoe size conversion table'!$B$6:$D$22,3),VLOOKUP(H8415,'Shoe size conversion table'!$J$6:$L$22,3))</f>
        <v>8</v>
      </c>
      <c r="K8415" s="11">
        <v>179</v>
      </c>
      <c r="L8415" s="12">
        <v>0</v>
      </c>
      <c r="M8415" s="7">
        <f t="shared" si="394"/>
        <v>2016</v>
      </c>
      <c r="N8415" s="7">
        <f t="shared" si="395"/>
        <v>2</v>
      </c>
      <c r="O8415" s="30">
        <f t="shared" si="396"/>
        <v>179</v>
      </c>
    </row>
    <row r="8416" spans="2:15" x14ac:dyDescent="0.2">
      <c r="B8416" s="13">
        <v>59919</v>
      </c>
      <c r="C8416" s="14">
        <v>42415.806111111124</v>
      </c>
      <c r="D8416" s="7" t="s">
        <v>7</v>
      </c>
      <c r="E8416" s="13">
        <v>2228</v>
      </c>
      <c r="F8416" s="7" t="s">
        <v>51</v>
      </c>
      <c r="G8416" s="7" t="s">
        <v>11</v>
      </c>
      <c r="H8416" s="13">
        <v>9</v>
      </c>
      <c r="I8416" s="13">
        <f>IF(G8416="Male",VLOOKUP(H8416,'Shoe size conversion table'!$B$6:$D$22,2),VLOOKUP(H8416,'Shoe size conversion table'!$J$6:$L$22,2))</f>
        <v>42</v>
      </c>
      <c r="J8416" s="13">
        <f>IF(G8416="Male",VLOOKUP(H8416,'Shoe size conversion table'!$B$6:$D$22,3),VLOOKUP(H8416,'Shoe size conversion table'!$J$6:$L$22,3))</f>
        <v>8.5</v>
      </c>
      <c r="K8416" s="11">
        <v>179</v>
      </c>
      <c r="L8416" s="12">
        <v>0</v>
      </c>
      <c r="M8416" s="7">
        <f t="shared" si="394"/>
        <v>2016</v>
      </c>
      <c r="N8416" s="7">
        <f t="shared" si="395"/>
        <v>2</v>
      </c>
      <c r="O8416" s="30">
        <f t="shared" si="396"/>
        <v>179</v>
      </c>
    </row>
    <row r="8417" spans="2:15" x14ac:dyDescent="0.2">
      <c r="B8417" s="13">
        <v>59920</v>
      </c>
      <c r="C8417" s="14">
        <v>42415.846111111117</v>
      </c>
      <c r="D8417" s="7" t="s">
        <v>8</v>
      </c>
      <c r="E8417" s="13">
        <v>2193</v>
      </c>
      <c r="F8417" s="7" t="s">
        <v>40</v>
      </c>
      <c r="G8417" s="7" t="s">
        <v>11</v>
      </c>
      <c r="H8417" s="13">
        <v>9</v>
      </c>
      <c r="I8417" s="13">
        <f>IF(G8417="Male",VLOOKUP(H8417,'Shoe size conversion table'!$B$6:$D$22,2),VLOOKUP(H8417,'Shoe size conversion table'!$J$6:$L$22,2))</f>
        <v>42</v>
      </c>
      <c r="J8417" s="13">
        <f>IF(G8417="Male",VLOOKUP(H8417,'Shoe size conversion table'!$B$6:$D$22,3),VLOOKUP(H8417,'Shoe size conversion table'!$J$6:$L$22,3))</f>
        <v>8.5</v>
      </c>
      <c r="K8417" s="11">
        <v>199</v>
      </c>
      <c r="L8417" s="12">
        <v>0</v>
      </c>
      <c r="M8417" s="7">
        <f t="shared" si="394"/>
        <v>2016</v>
      </c>
      <c r="N8417" s="7">
        <f t="shared" si="395"/>
        <v>2</v>
      </c>
      <c r="O8417" s="30">
        <f t="shared" si="396"/>
        <v>199</v>
      </c>
    </row>
    <row r="8418" spans="2:15" x14ac:dyDescent="0.2">
      <c r="B8418" s="13">
        <v>59921</v>
      </c>
      <c r="C8418" s="14">
        <v>42415.876111111123</v>
      </c>
      <c r="D8418" s="7" t="s">
        <v>10</v>
      </c>
      <c r="E8418" s="13">
        <v>2222</v>
      </c>
      <c r="F8418" s="7" t="s">
        <v>36</v>
      </c>
      <c r="G8418" s="7" t="s">
        <v>11</v>
      </c>
      <c r="H8418" s="13">
        <v>10.5</v>
      </c>
      <c r="I8418" s="13" t="str">
        <f>IF(G8418="Male",VLOOKUP(H8418,'Shoe size conversion table'!$B$6:$D$22,2),VLOOKUP(H8418,'Shoe size conversion table'!$J$6:$L$22,2))</f>
        <v>43-44</v>
      </c>
      <c r="J8418" s="13">
        <f>IF(G8418="Male",VLOOKUP(H8418,'Shoe size conversion table'!$B$6:$D$22,3),VLOOKUP(H8418,'Shoe size conversion table'!$J$6:$L$22,3))</f>
        <v>10</v>
      </c>
      <c r="K8418" s="11">
        <v>149</v>
      </c>
      <c r="L8418" s="12">
        <v>0.2</v>
      </c>
      <c r="M8418" s="7">
        <f t="shared" si="394"/>
        <v>2016</v>
      </c>
      <c r="N8418" s="7">
        <f t="shared" si="395"/>
        <v>2</v>
      </c>
      <c r="O8418" s="30">
        <f t="shared" si="396"/>
        <v>119.2</v>
      </c>
    </row>
    <row r="8419" spans="2:15" x14ac:dyDescent="0.2">
      <c r="B8419" s="13">
        <v>59922</v>
      </c>
      <c r="C8419" s="14">
        <v>42415.916111111124</v>
      </c>
      <c r="D8419" s="7" t="s">
        <v>8</v>
      </c>
      <c r="E8419" s="13">
        <v>2173</v>
      </c>
      <c r="F8419" s="7" t="s">
        <v>37</v>
      </c>
      <c r="G8419" s="7" t="s">
        <v>11</v>
      </c>
      <c r="H8419" s="13">
        <v>10.5</v>
      </c>
      <c r="I8419" s="13" t="str">
        <f>IF(G8419="Male",VLOOKUP(H8419,'Shoe size conversion table'!$B$6:$D$22,2),VLOOKUP(H8419,'Shoe size conversion table'!$J$6:$L$22,2))</f>
        <v>43-44</v>
      </c>
      <c r="J8419" s="13">
        <f>IF(G8419="Male",VLOOKUP(H8419,'Shoe size conversion table'!$B$6:$D$22,3),VLOOKUP(H8419,'Shoe size conversion table'!$J$6:$L$22,3))</f>
        <v>10</v>
      </c>
      <c r="K8419" s="11">
        <v>169</v>
      </c>
      <c r="L8419" s="12">
        <v>0.5</v>
      </c>
      <c r="M8419" s="7">
        <f t="shared" si="394"/>
        <v>2016</v>
      </c>
      <c r="N8419" s="7">
        <f t="shared" si="395"/>
        <v>2</v>
      </c>
      <c r="O8419" s="30">
        <f t="shared" si="396"/>
        <v>84.5</v>
      </c>
    </row>
    <row r="8420" spans="2:15" x14ac:dyDescent="0.2">
      <c r="B8420" s="13">
        <v>59923</v>
      </c>
      <c r="C8420" s="14">
        <v>42416.026111111118</v>
      </c>
      <c r="D8420" s="7" t="s">
        <v>9</v>
      </c>
      <c r="E8420" s="13">
        <v>2202</v>
      </c>
      <c r="F8420" s="7" t="s">
        <v>58</v>
      </c>
      <c r="G8420" s="7" t="s">
        <v>12</v>
      </c>
      <c r="H8420" s="13">
        <v>10.5</v>
      </c>
      <c r="I8420" s="13">
        <f>IF(G8420="Male",VLOOKUP(H8420,'Shoe size conversion table'!$B$6:$D$22,2),VLOOKUP(H8420,'Shoe size conversion table'!$J$6:$L$22,2))</f>
        <v>41</v>
      </c>
      <c r="J8420" s="13">
        <f>IF(G8420="Male",VLOOKUP(H8420,'Shoe size conversion table'!$B$6:$D$22,3),VLOOKUP(H8420,'Shoe size conversion table'!$J$6:$L$22,3))</f>
        <v>8.5</v>
      </c>
      <c r="K8420" s="11">
        <v>159</v>
      </c>
      <c r="L8420" s="12">
        <v>0.2</v>
      </c>
      <c r="M8420" s="7">
        <f t="shared" si="394"/>
        <v>2016</v>
      </c>
      <c r="N8420" s="7">
        <f t="shared" si="395"/>
        <v>2</v>
      </c>
      <c r="O8420" s="30">
        <f t="shared" si="396"/>
        <v>127.2</v>
      </c>
    </row>
    <row r="8421" spans="2:15" x14ac:dyDescent="0.2">
      <c r="B8421" s="13">
        <v>59924</v>
      </c>
      <c r="C8421" s="14">
        <v>42416.276111111118</v>
      </c>
      <c r="D8421" s="7" t="s">
        <v>7</v>
      </c>
      <c r="E8421" s="13">
        <v>2186</v>
      </c>
      <c r="F8421" s="7" t="s">
        <v>45</v>
      </c>
      <c r="G8421" s="7" t="s">
        <v>11</v>
      </c>
      <c r="H8421" s="13">
        <v>14</v>
      </c>
      <c r="I8421" s="13">
        <f>IF(G8421="Male",VLOOKUP(H8421,'Shoe size conversion table'!$B$6:$D$22,2),VLOOKUP(H8421,'Shoe size conversion table'!$J$6:$L$22,2))</f>
        <v>47</v>
      </c>
      <c r="J8421" s="13">
        <f>IF(G8421="Male",VLOOKUP(H8421,'Shoe size conversion table'!$B$6:$D$22,3),VLOOKUP(H8421,'Shoe size conversion table'!$J$6:$L$22,3))</f>
        <v>13.5</v>
      </c>
      <c r="K8421" s="11">
        <v>199</v>
      </c>
      <c r="L8421" s="12">
        <v>0</v>
      </c>
      <c r="M8421" s="7">
        <f t="shared" si="394"/>
        <v>2016</v>
      </c>
      <c r="N8421" s="7">
        <f t="shared" si="395"/>
        <v>2</v>
      </c>
      <c r="O8421" s="30">
        <f t="shared" si="396"/>
        <v>199</v>
      </c>
    </row>
    <row r="8422" spans="2:15" x14ac:dyDescent="0.2">
      <c r="B8422" s="13">
        <v>59925</v>
      </c>
      <c r="C8422" s="14">
        <v>42416.276111111118</v>
      </c>
      <c r="D8422" s="7" t="s">
        <v>10</v>
      </c>
      <c r="E8422" s="13">
        <v>2190</v>
      </c>
      <c r="F8422" s="7" t="s">
        <v>34</v>
      </c>
      <c r="G8422" s="7" t="s">
        <v>12</v>
      </c>
      <c r="H8422" s="13">
        <v>8.5</v>
      </c>
      <c r="I8422" s="13">
        <f>IF(G8422="Male",VLOOKUP(H8422,'Shoe size conversion table'!$B$6:$D$22,2),VLOOKUP(H8422,'Shoe size conversion table'!$J$6:$L$22,2))</f>
        <v>39</v>
      </c>
      <c r="J8422" s="13">
        <f>IF(G8422="Male",VLOOKUP(H8422,'Shoe size conversion table'!$B$6:$D$22,3),VLOOKUP(H8422,'Shoe size conversion table'!$J$6:$L$22,3))</f>
        <v>6.5</v>
      </c>
      <c r="K8422" s="11">
        <v>129</v>
      </c>
      <c r="L8422" s="12">
        <v>0</v>
      </c>
      <c r="M8422" s="7">
        <f t="shared" si="394"/>
        <v>2016</v>
      </c>
      <c r="N8422" s="7">
        <f t="shared" si="395"/>
        <v>2</v>
      </c>
      <c r="O8422" s="30">
        <f t="shared" si="396"/>
        <v>129</v>
      </c>
    </row>
    <row r="8423" spans="2:15" x14ac:dyDescent="0.2">
      <c r="B8423" s="13">
        <v>59926</v>
      </c>
      <c r="C8423" s="14">
        <v>42416.336111111283</v>
      </c>
      <c r="D8423" s="7" t="s">
        <v>7</v>
      </c>
      <c r="E8423" s="13">
        <v>2239</v>
      </c>
      <c r="F8423" s="7" t="s">
        <v>54</v>
      </c>
      <c r="G8423" s="7" t="s">
        <v>11</v>
      </c>
      <c r="H8423" s="13">
        <v>10</v>
      </c>
      <c r="I8423" s="13">
        <f>IF(G8423="Male",VLOOKUP(H8423,'Shoe size conversion table'!$B$6:$D$22,2),VLOOKUP(H8423,'Shoe size conversion table'!$J$6:$L$22,2))</f>
        <v>43</v>
      </c>
      <c r="J8423" s="13">
        <f>IF(G8423="Male",VLOOKUP(H8423,'Shoe size conversion table'!$B$6:$D$22,3),VLOOKUP(H8423,'Shoe size conversion table'!$J$6:$L$22,3))</f>
        <v>9.5</v>
      </c>
      <c r="K8423" s="11">
        <v>169</v>
      </c>
      <c r="L8423" s="12">
        <v>0</v>
      </c>
      <c r="M8423" s="7">
        <f t="shared" si="394"/>
        <v>2016</v>
      </c>
      <c r="N8423" s="7">
        <f t="shared" si="395"/>
        <v>2</v>
      </c>
      <c r="O8423" s="30">
        <f t="shared" si="396"/>
        <v>169</v>
      </c>
    </row>
    <row r="8424" spans="2:15" x14ac:dyDescent="0.2">
      <c r="B8424" s="13">
        <v>59927</v>
      </c>
      <c r="C8424" s="14">
        <v>42416.346111111285</v>
      </c>
      <c r="D8424" s="7" t="s">
        <v>10</v>
      </c>
      <c r="E8424" s="13">
        <v>2156</v>
      </c>
      <c r="F8424" s="7" t="s">
        <v>34</v>
      </c>
      <c r="G8424" s="7" t="s">
        <v>11</v>
      </c>
      <c r="H8424" s="13">
        <v>9.5</v>
      </c>
      <c r="I8424" s="13" t="str">
        <f>IF(G8424="Male",VLOOKUP(H8424,'Shoe size conversion table'!$B$6:$D$22,2),VLOOKUP(H8424,'Shoe size conversion table'!$J$6:$L$22,2))</f>
        <v>42-43</v>
      </c>
      <c r="J8424" s="13">
        <f>IF(G8424="Male",VLOOKUP(H8424,'Shoe size conversion table'!$B$6:$D$22,3),VLOOKUP(H8424,'Shoe size conversion table'!$J$6:$L$22,3))</f>
        <v>9</v>
      </c>
      <c r="K8424" s="11">
        <v>179</v>
      </c>
      <c r="L8424" s="12">
        <v>0</v>
      </c>
      <c r="M8424" s="7">
        <f t="shared" si="394"/>
        <v>2016</v>
      </c>
      <c r="N8424" s="7">
        <f t="shared" si="395"/>
        <v>2</v>
      </c>
      <c r="O8424" s="30">
        <f t="shared" si="396"/>
        <v>179</v>
      </c>
    </row>
    <row r="8425" spans="2:15" x14ac:dyDescent="0.2">
      <c r="B8425" s="13">
        <v>59928</v>
      </c>
      <c r="C8425" s="14">
        <v>42416.356111111287</v>
      </c>
      <c r="D8425" s="7" t="s">
        <v>10</v>
      </c>
      <c r="E8425" s="13">
        <v>2196</v>
      </c>
      <c r="F8425" s="7" t="s">
        <v>35</v>
      </c>
      <c r="G8425" s="7" t="s">
        <v>11</v>
      </c>
      <c r="H8425" s="13">
        <v>8</v>
      </c>
      <c r="I8425" s="13">
        <f>IF(G8425="Male",VLOOKUP(H8425,'Shoe size conversion table'!$B$6:$D$22,2),VLOOKUP(H8425,'Shoe size conversion table'!$J$6:$L$22,2))</f>
        <v>41</v>
      </c>
      <c r="J8425" s="13">
        <f>IF(G8425="Male",VLOOKUP(H8425,'Shoe size conversion table'!$B$6:$D$22,3),VLOOKUP(H8425,'Shoe size conversion table'!$J$6:$L$22,3))</f>
        <v>7.5</v>
      </c>
      <c r="K8425" s="11">
        <v>199</v>
      </c>
      <c r="L8425" s="12">
        <v>0.3</v>
      </c>
      <c r="M8425" s="7">
        <f t="shared" si="394"/>
        <v>2016</v>
      </c>
      <c r="N8425" s="7">
        <f t="shared" si="395"/>
        <v>2</v>
      </c>
      <c r="O8425" s="30">
        <f t="shared" si="396"/>
        <v>139.29999999999998</v>
      </c>
    </row>
    <row r="8426" spans="2:15" x14ac:dyDescent="0.2">
      <c r="B8426" s="13">
        <v>59928</v>
      </c>
      <c r="C8426" s="14">
        <v>42416.356111111287</v>
      </c>
      <c r="D8426" s="7" t="s">
        <v>10</v>
      </c>
      <c r="E8426" s="13">
        <v>2233</v>
      </c>
      <c r="F8426" s="7" t="s">
        <v>35</v>
      </c>
      <c r="G8426" s="7" t="s">
        <v>11</v>
      </c>
      <c r="H8426" s="13">
        <v>11</v>
      </c>
      <c r="I8426" s="13">
        <f>IF(G8426="Male",VLOOKUP(H8426,'Shoe size conversion table'!$B$6:$D$22,2),VLOOKUP(H8426,'Shoe size conversion table'!$J$6:$L$22,2))</f>
        <v>44</v>
      </c>
      <c r="J8426" s="13">
        <f>IF(G8426="Male",VLOOKUP(H8426,'Shoe size conversion table'!$B$6:$D$22,3),VLOOKUP(H8426,'Shoe size conversion table'!$J$6:$L$22,3))</f>
        <v>10.5</v>
      </c>
      <c r="K8426" s="11">
        <v>159</v>
      </c>
      <c r="L8426" s="12">
        <v>0</v>
      </c>
      <c r="M8426" s="7">
        <f t="shared" si="394"/>
        <v>2016</v>
      </c>
      <c r="N8426" s="7">
        <f t="shared" si="395"/>
        <v>2</v>
      </c>
      <c r="O8426" s="30">
        <f t="shared" si="396"/>
        <v>159</v>
      </c>
    </row>
    <row r="8427" spans="2:15" x14ac:dyDescent="0.2">
      <c r="B8427" s="13">
        <v>59929</v>
      </c>
      <c r="C8427" s="14">
        <v>42416.446111111283</v>
      </c>
      <c r="D8427" s="7" t="s">
        <v>8</v>
      </c>
      <c r="E8427" s="13">
        <v>2173</v>
      </c>
      <c r="F8427" s="7" t="s">
        <v>37</v>
      </c>
      <c r="G8427" s="7" t="s">
        <v>12</v>
      </c>
      <c r="H8427" s="13">
        <v>12</v>
      </c>
      <c r="I8427" s="13" t="str">
        <f>IF(G8427="Male",VLOOKUP(H8427,'Shoe size conversion table'!$B$6:$D$22,2),VLOOKUP(H8427,'Shoe size conversion table'!$J$6:$L$22,2))</f>
        <v>42-43</v>
      </c>
      <c r="J8427" s="13">
        <f>IF(G8427="Male",VLOOKUP(H8427,'Shoe size conversion table'!$B$6:$D$22,3),VLOOKUP(H8427,'Shoe size conversion table'!$J$6:$L$22,3))</f>
        <v>10</v>
      </c>
      <c r="K8427" s="11">
        <v>189</v>
      </c>
      <c r="L8427" s="12">
        <v>0</v>
      </c>
      <c r="M8427" s="7">
        <f t="shared" si="394"/>
        <v>2016</v>
      </c>
      <c r="N8427" s="7">
        <f t="shared" si="395"/>
        <v>2</v>
      </c>
      <c r="O8427" s="30">
        <f t="shared" si="396"/>
        <v>189</v>
      </c>
    </row>
    <row r="8428" spans="2:15" x14ac:dyDescent="0.2">
      <c r="B8428" s="13">
        <v>59930</v>
      </c>
      <c r="C8428" s="14">
        <v>42416.626111111131</v>
      </c>
      <c r="D8428" s="7" t="s">
        <v>7</v>
      </c>
      <c r="E8428" s="13">
        <v>2195</v>
      </c>
      <c r="F8428" s="7" t="s">
        <v>48</v>
      </c>
      <c r="G8428" s="7" t="s">
        <v>11</v>
      </c>
      <c r="H8428" s="13">
        <v>10</v>
      </c>
      <c r="I8428" s="13">
        <f>IF(G8428="Male",VLOOKUP(H8428,'Shoe size conversion table'!$B$6:$D$22,2),VLOOKUP(H8428,'Shoe size conversion table'!$J$6:$L$22,2))</f>
        <v>43</v>
      </c>
      <c r="J8428" s="13">
        <f>IF(G8428="Male",VLOOKUP(H8428,'Shoe size conversion table'!$B$6:$D$22,3),VLOOKUP(H8428,'Shoe size conversion table'!$J$6:$L$22,3))</f>
        <v>9.5</v>
      </c>
      <c r="K8428" s="11">
        <v>179</v>
      </c>
      <c r="L8428" s="12">
        <v>0</v>
      </c>
      <c r="M8428" s="7">
        <f t="shared" si="394"/>
        <v>2016</v>
      </c>
      <c r="N8428" s="7">
        <f t="shared" si="395"/>
        <v>2</v>
      </c>
      <c r="O8428" s="30">
        <f t="shared" si="396"/>
        <v>179</v>
      </c>
    </row>
    <row r="8429" spans="2:15" x14ac:dyDescent="0.2">
      <c r="B8429" s="13">
        <v>59931</v>
      </c>
      <c r="C8429" s="14">
        <v>42416.626111111131</v>
      </c>
      <c r="D8429" s="7" t="s">
        <v>8</v>
      </c>
      <c r="E8429" s="13">
        <v>2155</v>
      </c>
      <c r="F8429" s="7" t="s">
        <v>39</v>
      </c>
      <c r="G8429" s="7" t="s">
        <v>12</v>
      </c>
      <c r="H8429" s="13">
        <v>6</v>
      </c>
      <c r="I8429" s="13" t="str">
        <f>IF(G8429="Male",VLOOKUP(H8429,'Shoe size conversion table'!$B$6:$D$22,2),VLOOKUP(H8429,'Shoe size conversion table'!$J$6:$L$22,2))</f>
        <v>36-37</v>
      </c>
      <c r="J8429" s="13">
        <f>IF(G8429="Male",VLOOKUP(H8429,'Shoe size conversion table'!$B$6:$D$22,3),VLOOKUP(H8429,'Shoe size conversion table'!$J$6:$L$22,3))</f>
        <v>4</v>
      </c>
      <c r="K8429" s="11">
        <v>149</v>
      </c>
      <c r="L8429" s="12">
        <v>0.1</v>
      </c>
      <c r="M8429" s="7">
        <f t="shared" si="394"/>
        <v>2016</v>
      </c>
      <c r="N8429" s="7">
        <f t="shared" si="395"/>
        <v>2</v>
      </c>
      <c r="O8429" s="30">
        <f t="shared" si="396"/>
        <v>134.1</v>
      </c>
    </row>
    <row r="8430" spans="2:15" x14ac:dyDescent="0.2">
      <c r="B8430" s="13">
        <v>59932</v>
      </c>
      <c r="C8430" s="14">
        <v>42416.696111111283</v>
      </c>
      <c r="D8430" s="7" t="s">
        <v>10</v>
      </c>
      <c r="E8430" s="13">
        <v>2226</v>
      </c>
      <c r="F8430" s="7" t="s">
        <v>35</v>
      </c>
      <c r="G8430" s="7" t="s">
        <v>11</v>
      </c>
      <c r="H8430" s="13">
        <v>10</v>
      </c>
      <c r="I8430" s="13">
        <f>IF(G8430="Male",VLOOKUP(H8430,'Shoe size conversion table'!$B$6:$D$22,2),VLOOKUP(H8430,'Shoe size conversion table'!$J$6:$L$22,2))</f>
        <v>43</v>
      </c>
      <c r="J8430" s="13">
        <f>IF(G8430="Male",VLOOKUP(H8430,'Shoe size conversion table'!$B$6:$D$22,3),VLOOKUP(H8430,'Shoe size conversion table'!$J$6:$L$22,3))</f>
        <v>9.5</v>
      </c>
      <c r="K8430" s="11">
        <v>169</v>
      </c>
      <c r="L8430" s="12">
        <v>0</v>
      </c>
      <c r="M8430" s="7">
        <f t="shared" si="394"/>
        <v>2016</v>
      </c>
      <c r="N8430" s="7">
        <f t="shared" si="395"/>
        <v>2</v>
      </c>
      <c r="O8430" s="30">
        <f t="shared" si="396"/>
        <v>169</v>
      </c>
    </row>
    <row r="8431" spans="2:15" x14ac:dyDescent="0.2">
      <c r="B8431" s="13">
        <v>59933</v>
      </c>
      <c r="C8431" s="14">
        <v>42416.71611111112</v>
      </c>
      <c r="D8431" s="7" t="s">
        <v>7</v>
      </c>
      <c r="E8431" s="13">
        <v>2177</v>
      </c>
      <c r="F8431" s="7" t="s">
        <v>56</v>
      </c>
      <c r="G8431" s="7" t="s">
        <v>12</v>
      </c>
      <c r="H8431" s="13">
        <v>8</v>
      </c>
      <c r="I8431" s="13" t="str">
        <f>IF(G8431="Male",VLOOKUP(H8431,'Shoe size conversion table'!$B$6:$D$22,2),VLOOKUP(H8431,'Shoe size conversion table'!$J$6:$L$22,2))</f>
        <v>38-39</v>
      </c>
      <c r="J8431" s="13">
        <f>IF(G8431="Male",VLOOKUP(H8431,'Shoe size conversion table'!$B$6:$D$22,3),VLOOKUP(H8431,'Shoe size conversion table'!$J$6:$L$22,3))</f>
        <v>6</v>
      </c>
      <c r="K8431" s="11">
        <v>189</v>
      </c>
      <c r="L8431" s="12">
        <v>0</v>
      </c>
      <c r="M8431" s="7">
        <f t="shared" si="394"/>
        <v>2016</v>
      </c>
      <c r="N8431" s="7">
        <f t="shared" si="395"/>
        <v>2</v>
      </c>
      <c r="O8431" s="30">
        <f t="shared" si="396"/>
        <v>189</v>
      </c>
    </row>
    <row r="8432" spans="2:15" x14ac:dyDescent="0.2">
      <c r="B8432" s="13">
        <v>59934</v>
      </c>
      <c r="C8432" s="14">
        <v>42416.78611111112</v>
      </c>
      <c r="D8432" s="7" t="s">
        <v>8</v>
      </c>
      <c r="E8432" s="13">
        <v>2171</v>
      </c>
      <c r="F8432" s="7" t="s">
        <v>38</v>
      </c>
      <c r="G8432" s="7" t="s">
        <v>12</v>
      </c>
      <c r="H8432" s="13">
        <v>7.5</v>
      </c>
      <c r="I8432" s="13">
        <f>IF(G8432="Male",VLOOKUP(H8432,'Shoe size conversion table'!$B$6:$D$22,2),VLOOKUP(H8432,'Shoe size conversion table'!$J$6:$L$22,2))</f>
        <v>38</v>
      </c>
      <c r="J8432" s="13">
        <f>IF(G8432="Male",VLOOKUP(H8432,'Shoe size conversion table'!$B$6:$D$22,3),VLOOKUP(H8432,'Shoe size conversion table'!$J$6:$L$22,3))</f>
        <v>5.5</v>
      </c>
      <c r="K8432" s="11">
        <v>189</v>
      </c>
      <c r="L8432" s="12">
        <v>0.3</v>
      </c>
      <c r="M8432" s="7">
        <f t="shared" si="394"/>
        <v>2016</v>
      </c>
      <c r="N8432" s="7">
        <f t="shared" si="395"/>
        <v>2</v>
      </c>
      <c r="O8432" s="30">
        <f t="shared" si="396"/>
        <v>132.29999999999998</v>
      </c>
    </row>
    <row r="8433" spans="2:15" x14ac:dyDescent="0.2">
      <c r="B8433" s="13">
        <v>59935</v>
      </c>
      <c r="C8433" s="14">
        <v>42416.806111111116</v>
      </c>
      <c r="D8433" s="7" t="s">
        <v>9</v>
      </c>
      <c r="E8433" s="13">
        <v>2226</v>
      </c>
      <c r="F8433" s="7" t="s">
        <v>59</v>
      </c>
      <c r="G8433" s="7" t="s">
        <v>11</v>
      </c>
      <c r="H8433" s="13">
        <v>11.5</v>
      </c>
      <c r="I8433" s="13" t="str">
        <f>IF(G8433="Male",VLOOKUP(H8433,'Shoe size conversion table'!$B$6:$D$22,2),VLOOKUP(H8433,'Shoe size conversion table'!$J$6:$L$22,2))</f>
        <v>44-45</v>
      </c>
      <c r="J8433" s="13">
        <f>IF(G8433="Male",VLOOKUP(H8433,'Shoe size conversion table'!$B$6:$D$22,3),VLOOKUP(H8433,'Shoe size conversion table'!$J$6:$L$22,3))</f>
        <v>11</v>
      </c>
      <c r="K8433" s="11">
        <v>199</v>
      </c>
      <c r="L8433" s="12">
        <v>0</v>
      </c>
      <c r="M8433" s="7">
        <f t="shared" si="394"/>
        <v>2016</v>
      </c>
      <c r="N8433" s="7">
        <f t="shared" si="395"/>
        <v>2</v>
      </c>
      <c r="O8433" s="30">
        <f t="shared" si="396"/>
        <v>199</v>
      </c>
    </row>
    <row r="8434" spans="2:15" x14ac:dyDescent="0.2">
      <c r="B8434" s="13">
        <v>59935</v>
      </c>
      <c r="C8434" s="14">
        <v>42416.806111111116</v>
      </c>
      <c r="D8434" s="7" t="s">
        <v>9</v>
      </c>
      <c r="E8434" s="13">
        <v>2166</v>
      </c>
      <c r="F8434" s="7" t="s">
        <v>58</v>
      </c>
      <c r="G8434" s="7" t="s">
        <v>11</v>
      </c>
      <c r="H8434" s="13">
        <v>8.5</v>
      </c>
      <c r="I8434" s="13" t="str">
        <f>IF(G8434="Male",VLOOKUP(H8434,'Shoe size conversion table'!$B$6:$D$22,2),VLOOKUP(H8434,'Shoe size conversion table'!$J$6:$L$22,2))</f>
        <v>41-42</v>
      </c>
      <c r="J8434" s="13">
        <f>IF(G8434="Male",VLOOKUP(H8434,'Shoe size conversion table'!$B$6:$D$22,3),VLOOKUP(H8434,'Shoe size conversion table'!$J$6:$L$22,3))</f>
        <v>8</v>
      </c>
      <c r="K8434" s="11">
        <v>179</v>
      </c>
      <c r="L8434" s="12">
        <v>0</v>
      </c>
      <c r="M8434" s="7">
        <f t="shared" si="394"/>
        <v>2016</v>
      </c>
      <c r="N8434" s="7">
        <f t="shared" si="395"/>
        <v>2</v>
      </c>
      <c r="O8434" s="30">
        <f t="shared" si="396"/>
        <v>179</v>
      </c>
    </row>
    <row r="8435" spans="2:15" x14ac:dyDescent="0.2">
      <c r="B8435" s="13">
        <v>59936</v>
      </c>
      <c r="C8435" s="14">
        <v>42416.806111111124</v>
      </c>
      <c r="D8435" s="7" t="s">
        <v>7</v>
      </c>
      <c r="E8435" s="13">
        <v>2184</v>
      </c>
      <c r="F8435" s="7" t="s">
        <v>51</v>
      </c>
      <c r="G8435" s="7" t="s">
        <v>11</v>
      </c>
      <c r="H8435" s="13">
        <v>11</v>
      </c>
      <c r="I8435" s="13">
        <f>IF(G8435="Male",VLOOKUP(H8435,'Shoe size conversion table'!$B$6:$D$22,2),VLOOKUP(H8435,'Shoe size conversion table'!$J$6:$L$22,2))</f>
        <v>44</v>
      </c>
      <c r="J8435" s="13">
        <f>IF(G8435="Male",VLOOKUP(H8435,'Shoe size conversion table'!$B$6:$D$22,3),VLOOKUP(H8435,'Shoe size conversion table'!$J$6:$L$22,3))</f>
        <v>10.5</v>
      </c>
      <c r="K8435" s="11">
        <v>139</v>
      </c>
      <c r="L8435" s="12">
        <v>0</v>
      </c>
      <c r="M8435" s="7">
        <f t="shared" si="394"/>
        <v>2016</v>
      </c>
      <c r="N8435" s="7">
        <f t="shared" si="395"/>
        <v>2</v>
      </c>
      <c r="O8435" s="30">
        <f t="shared" si="396"/>
        <v>139</v>
      </c>
    </row>
    <row r="8436" spans="2:15" x14ac:dyDescent="0.2">
      <c r="B8436" s="13">
        <v>59937</v>
      </c>
      <c r="C8436" s="14">
        <v>42416.846111111117</v>
      </c>
      <c r="D8436" s="7" t="s">
        <v>8</v>
      </c>
      <c r="E8436" s="13">
        <v>2219</v>
      </c>
      <c r="F8436" s="7" t="s">
        <v>41</v>
      </c>
      <c r="G8436" s="7" t="s">
        <v>11</v>
      </c>
      <c r="H8436" s="13">
        <v>8.5</v>
      </c>
      <c r="I8436" s="13" t="str">
        <f>IF(G8436="Male",VLOOKUP(H8436,'Shoe size conversion table'!$B$6:$D$22,2),VLOOKUP(H8436,'Shoe size conversion table'!$J$6:$L$22,2))</f>
        <v>41-42</v>
      </c>
      <c r="J8436" s="13">
        <f>IF(G8436="Male",VLOOKUP(H8436,'Shoe size conversion table'!$B$6:$D$22,3),VLOOKUP(H8436,'Shoe size conversion table'!$J$6:$L$22,3))</f>
        <v>8</v>
      </c>
      <c r="K8436" s="11">
        <v>129</v>
      </c>
      <c r="L8436" s="12">
        <v>0.3</v>
      </c>
      <c r="M8436" s="7">
        <f t="shared" si="394"/>
        <v>2016</v>
      </c>
      <c r="N8436" s="7">
        <f t="shared" si="395"/>
        <v>2</v>
      </c>
      <c r="O8436" s="30">
        <f t="shared" si="396"/>
        <v>90.3</v>
      </c>
    </row>
    <row r="8437" spans="2:15" x14ac:dyDescent="0.2">
      <c r="B8437" s="13">
        <v>59938</v>
      </c>
      <c r="C8437" s="14">
        <v>42416.856111111287</v>
      </c>
      <c r="D8437" s="7" t="s">
        <v>7</v>
      </c>
      <c r="E8437" s="13">
        <v>2187</v>
      </c>
      <c r="F8437" s="7" t="s">
        <v>50</v>
      </c>
      <c r="G8437" s="7" t="s">
        <v>12</v>
      </c>
      <c r="H8437" s="13">
        <v>6</v>
      </c>
      <c r="I8437" s="13" t="str">
        <f>IF(G8437="Male",VLOOKUP(H8437,'Shoe size conversion table'!$B$6:$D$22,2),VLOOKUP(H8437,'Shoe size conversion table'!$J$6:$L$22,2))</f>
        <v>36-37</v>
      </c>
      <c r="J8437" s="13">
        <f>IF(G8437="Male",VLOOKUP(H8437,'Shoe size conversion table'!$B$6:$D$22,3),VLOOKUP(H8437,'Shoe size conversion table'!$J$6:$L$22,3))</f>
        <v>4</v>
      </c>
      <c r="K8437" s="11">
        <v>159</v>
      </c>
      <c r="L8437" s="12">
        <v>0</v>
      </c>
      <c r="M8437" s="7">
        <f t="shared" si="394"/>
        <v>2016</v>
      </c>
      <c r="N8437" s="7">
        <f t="shared" si="395"/>
        <v>2</v>
      </c>
      <c r="O8437" s="30">
        <f t="shared" si="396"/>
        <v>159</v>
      </c>
    </row>
    <row r="8438" spans="2:15" x14ac:dyDescent="0.2">
      <c r="B8438" s="13">
        <v>59939</v>
      </c>
      <c r="C8438" s="14">
        <v>42416.876111111131</v>
      </c>
      <c r="D8438" s="7" t="s">
        <v>7</v>
      </c>
      <c r="E8438" s="13">
        <v>2234</v>
      </c>
      <c r="F8438" s="7" t="s">
        <v>53</v>
      </c>
      <c r="G8438" s="7" t="s">
        <v>11</v>
      </c>
      <c r="H8438" s="13">
        <v>10</v>
      </c>
      <c r="I8438" s="13">
        <f>IF(G8438="Male",VLOOKUP(H8438,'Shoe size conversion table'!$B$6:$D$22,2),VLOOKUP(H8438,'Shoe size conversion table'!$J$6:$L$22,2))</f>
        <v>43</v>
      </c>
      <c r="J8438" s="13">
        <f>IF(G8438="Male",VLOOKUP(H8438,'Shoe size conversion table'!$B$6:$D$22,3),VLOOKUP(H8438,'Shoe size conversion table'!$J$6:$L$22,3))</f>
        <v>9.5</v>
      </c>
      <c r="K8438" s="11">
        <v>139</v>
      </c>
      <c r="L8438" s="12">
        <v>0</v>
      </c>
      <c r="M8438" s="7">
        <f t="shared" si="394"/>
        <v>2016</v>
      </c>
      <c r="N8438" s="7">
        <f t="shared" si="395"/>
        <v>2</v>
      </c>
      <c r="O8438" s="30">
        <f t="shared" si="396"/>
        <v>139</v>
      </c>
    </row>
    <row r="8439" spans="2:15" x14ac:dyDescent="0.2">
      <c r="B8439" s="13">
        <v>59940</v>
      </c>
      <c r="C8439" s="14">
        <v>42417.036111111287</v>
      </c>
      <c r="D8439" s="7" t="s">
        <v>9</v>
      </c>
      <c r="E8439" s="13">
        <v>2178</v>
      </c>
      <c r="F8439" s="7" t="s">
        <v>61</v>
      </c>
      <c r="G8439" s="7" t="s">
        <v>12</v>
      </c>
      <c r="H8439" s="13">
        <v>8.5</v>
      </c>
      <c r="I8439" s="13">
        <f>IF(G8439="Male",VLOOKUP(H8439,'Shoe size conversion table'!$B$6:$D$22,2),VLOOKUP(H8439,'Shoe size conversion table'!$J$6:$L$22,2))</f>
        <v>39</v>
      </c>
      <c r="J8439" s="13">
        <f>IF(G8439="Male",VLOOKUP(H8439,'Shoe size conversion table'!$B$6:$D$22,3),VLOOKUP(H8439,'Shoe size conversion table'!$J$6:$L$22,3))</f>
        <v>6.5</v>
      </c>
      <c r="K8439" s="11">
        <v>199</v>
      </c>
      <c r="L8439" s="12">
        <v>0</v>
      </c>
      <c r="M8439" s="7">
        <f t="shared" si="394"/>
        <v>2016</v>
      </c>
      <c r="N8439" s="7">
        <f t="shared" si="395"/>
        <v>2</v>
      </c>
      <c r="O8439" s="30">
        <f t="shared" si="396"/>
        <v>199</v>
      </c>
    </row>
    <row r="8440" spans="2:15" x14ac:dyDescent="0.2">
      <c r="B8440" s="13">
        <v>59941</v>
      </c>
      <c r="C8440" s="14">
        <v>42417.156111111282</v>
      </c>
      <c r="D8440" s="7" t="s">
        <v>7</v>
      </c>
      <c r="E8440" s="13">
        <v>2183</v>
      </c>
      <c r="F8440" s="7" t="s">
        <v>50</v>
      </c>
      <c r="G8440" s="7" t="s">
        <v>11</v>
      </c>
      <c r="H8440" s="13">
        <v>14</v>
      </c>
      <c r="I8440" s="13">
        <f>IF(G8440="Male",VLOOKUP(H8440,'Shoe size conversion table'!$B$6:$D$22,2),VLOOKUP(H8440,'Shoe size conversion table'!$J$6:$L$22,2))</f>
        <v>47</v>
      </c>
      <c r="J8440" s="13">
        <f>IF(G8440="Male",VLOOKUP(H8440,'Shoe size conversion table'!$B$6:$D$22,3),VLOOKUP(H8440,'Shoe size conversion table'!$J$6:$L$22,3))</f>
        <v>13.5</v>
      </c>
      <c r="K8440" s="11">
        <v>129</v>
      </c>
      <c r="L8440" s="12">
        <v>0</v>
      </c>
      <c r="M8440" s="7">
        <f t="shared" si="394"/>
        <v>2016</v>
      </c>
      <c r="N8440" s="7">
        <f t="shared" si="395"/>
        <v>2</v>
      </c>
      <c r="O8440" s="30">
        <f t="shared" si="396"/>
        <v>129</v>
      </c>
    </row>
    <row r="8441" spans="2:15" x14ac:dyDescent="0.2">
      <c r="B8441" s="13">
        <v>59942</v>
      </c>
      <c r="C8441" s="14">
        <v>42417.226111111282</v>
      </c>
      <c r="D8441" s="7" t="s">
        <v>10</v>
      </c>
      <c r="E8441" s="13">
        <v>2167</v>
      </c>
      <c r="F8441" s="7" t="s">
        <v>34</v>
      </c>
      <c r="G8441" s="7" t="s">
        <v>11</v>
      </c>
      <c r="H8441" s="13">
        <v>12</v>
      </c>
      <c r="I8441" s="13">
        <f>IF(G8441="Male",VLOOKUP(H8441,'Shoe size conversion table'!$B$6:$D$22,2),VLOOKUP(H8441,'Shoe size conversion table'!$J$6:$L$22,2))</f>
        <v>45</v>
      </c>
      <c r="J8441" s="13">
        <f>IF(G8441="Male",VLOOKUP(H8441,'Shoe size conversion table'!$B$6:$D$22,3),VLOOKUP(H8441,'Shoe size conversion table'!$J$6:$L$22,3))</f>
        <v>11.5</v>
      </c>
      <c r="K8441" s="11">
        <v>199</v>
      </c>
      <c r="L8441" s="12">
        <v>0.3</v>
      </c>
      <c r="M8441" s="7">
        <f t="shared" si="394"/>
        <v>2016</v>
      </c>
      <c r="N8441" s="7">
        <f t="shared" si="395"/>
        <v>2</v>
      </c>
      <c r="O8441" s="30">
        <f t="shared" si="396"/>
        <v>139.29999999999998</v>
      </c>
    </row>
    <row r="8442" spans="2:15" x14ac:dyDescent="0.2">
      <c r="B8442" s="13">
        <v>59943</v>
      </c>
      <c r="C8442" s="14">
        <v>42417.266111111283</v>
      </c>
      <c r="D8442" s="7" t="s">
        <v>8</v>
      </c>
      <c r="E8442" s="13">
        <v>2223</v>
      </c>
      <c r="F8442" s="7" t="s">
        <v>38</v>
      </c>
      <c r="G8442" s="7" t="s">
        <v>12</v>
      </c>
      <c r="H8442" s="13">
        <v>9.5</v>
      </c>
      <c r="I8442" s="13">
        <f>IF(G8442="Male",VLOOKUP(H8442,'Shoe size conversion table'!$B$6:$D$22,2),VLOOKUP(H8442,'Shoe size conversion table'!$J$6:$L$22,2))</f>
        <v>40</v>
      </c>
      <c r="J8442" s="13">
        <f>IF(G8442="Male",VLOOKUP(H8442,'Shoe size conversion table'!$B$6:$D$22,3),VLOOKUP(H8442,'Shoe size conversion table'!$J$6:$L$22,3))</f>
        <v>7.5</v>
      </c>
      <c r="K8442" s="11">
        <v>139</v>
      </c>
      <c r="L8442" s="12">
        <v>0</v>
      </c>
      <c r="M8442" s="7">
        <f t="shared" si="394"/>
        <v>2016</v>
      </c>
      <c r="N8442" s="7">
        <f t="shared" si="395"/>
        <v>2</v>
      </c>
      <c r="O8442" s="30">
        <f t="shared" si="396"/>
        <v>139</v>
      </c>
    </row>
    <row r="8443" spans="2:15" x14ac:dyDescent="0.2">
      <c r="B8443" s="13">
        <v>59944</v>
      </c>
      <c r="C8443" s="14">
        <v>42417.276111111118</v>
      </c>
      <c r="D8443" s="7" t="s">
        <v>8</v>
      </c>
      <c r="E8443" s="13">
        <v>2222</v>
      </c>
      <c r="F8443" s="7" t="s">
        <v>40</v>
      </c>
      <c r="G8443" s="7" t="s">
        <v>12</v>
      </c>
      <c r="H8443" s="13">
        <v>11.5</v>
      </c>
      <c r="I8443" s="13">
        <f>IF(G8443="Male",VLOOKUP(H8443,'Shoe size conversion table'!$B$6:$D$22,2),VLOOKUP(H8443,'Shoe size conversion table'!$J$6:$L$22,2))</f>
        <v>42</v>
      </c>
      <c r="J8443" s="13">
        <f>IF(G8443="Male",VLOOKUP(H8443,'Shoe size conversion table'!$B$6:$D$22,3),VLOOKUP(H8443,'Shoe size conversion table'!$J$6:$L$22,3))</f>
        <v>9.5</v>
      </c>
      <c r="K8443" s="11">
        <v>159</v>
      </c>
      <c r="L8443" s="12">
        <v>0</v>
      </c>
      <c r="M8443" s="7">
        <f t="shared" si="394"/>
        <v>2016</v>
      </c>
      <c r="N8443" s="7">
        <f t="shared" si="395"/>
        <v>2</v>
      </c>
      <c r="O8443" s="30">
        <f t="shared" si="396"/>
        <v>159</v>
      </c>
    </row>
    <row r="8444" spans="2:15" x14ac:dyDescent="0.2">
      <c r="B8444" s="13">
        <v>59945</v>
      </c>
      <c r="C8444" s="14">
        <v>42417.276111111118</v>
      </c>
      <c r="D8444" s="7" t="s">
        <v>7</v>
      </c>
      <c r="E8444" s="13">
        <v>2157</v>
      </c>
      <c r="F8444" s="7" t="s">
        <v>49</v>
      </c>
      <c r="G8444" s="7" t="s">
        <v>11</v>
      </c>
      <c r="H8444" s="13">
        <v>8</v>
      </c>
      <c r="I8444" s="13">
        <f>IF(G8444="Male",VLOOKUP(H8444,'Shoe size conversion table'!$B$6:$D$22,2),VLOOKUP(H8444,'Shoe size conversion table'!$J$6:$L$22,2))</f>
        <v>41</v>
      </c>
      <c r="J8444" s="13">
        <f>IF(G8444="Male",VLOOKUP(H8444,'Shoe size conversion table'!$B$6:$D$22,3),VLOOKUP(H8444,'Shoe size conversion table'!$J$6:$L$22,3))</f>
        <v>7.5</v>
      </c>
      <c r="K8444" s="11">
        <v>169</v>
      </c>
      <c r="L8444" s="12">
        <v>0</v>
      </c>
      <c r="M8444" s="7">
        <f t="shared" si="394"/>
        <v>2016</v>
      </c>
      <c r="N8444" s="7">
        <f t="shared" si="395"/>
        <v>2</v>
      </c>
      <c r="O8444" s="30">
        <f t="shared" si="396"/>
        <v>169</v>
      </c>
    </row>
    <row r="8445" spans="2:15" x14ac:dyDescent="0.2">
      <c r="B8445" s="13">
        <v>59946</v>
      </c>
      <c r="C8445" s="14">
        <v>42417.336111111283</v>
      </c>
      <c r="D8445" s="7" t="s">
        <v>7</v>
      </c>
      <c r="E8445" s="13">
        <v>2147</v>
      </c>
      <c r="F8445" s="7" t="s">
        <v>51</v>
      </c>
      <c r="G8445" s="7" t="s">
        <v>12</v>
      </c>
      <c r="H8445" s="13">
        <v>9.5</v>
      </c>
      <c r="I8445" s="13">
        <f>IF(G8445="Male",VLOOKUP(H8445,'Shoe size conversion table'!$B$6:$D$22,2),VLOOKUP(H8445,'Shoe size conversion table'!$J$6:$L$22,2))</f>
        <v>40</v>
      </c>
      <c r="J8445" s="13">
        <f>IF(G8445="Male",VLOOKUP(H8445,'Shoe size conversion table'!$B$6:$D$22,3),VLOOKUP(H8445,'Shoe size conversion table'!$J$6:$L$22,3))</f>
        <v>7.5</v>
      </c>
      <c r="K8445" s="11">
        <v>129</v>
      </c>
      <c r="L8445" s="12">
        <v>0.2</v>
      </c>
      <c r="M8445" s="7">
        <f t="shared" si="394"/>
        <v>2016</v>
      </c>
      <c r="N8445" s="7">
        <f t="shared" si="395"/>
        <v>2</v>
      </c>
      <c r="O8445" s="30">
        <f t="shared" si="396"/>
        <v>103.2</v>
      </c>
    </row>
    <row r="8446" spans="2:15" x14ac:dyDescent="0.2">
      <c r="B8446" s="13">
        <v>59947</v>
      </c>
      <c r="C8446" s="14">
        <v>42417.526111111132</v>
      </c>
      <c r="D8446" s="7" t="s">
        <v>10</v>
      </c>
      <c r="E8446" s="13">
        <v>2154</v>
      </c>
      <c r="F8446" s="7" t="s">
        <v>35</v>
      </c>
      <c r="G8446" s="7" t="s">
        <v>11</v>
      </c>
      <c r="H8446" s="13">
        <v>10.5</v>
      </c>
      <c r="I8446" s="13" t="str">
        <f>IF(G8446="Male",VLOOKUP(H8446,'Shoe size conversion table'!$B$6:$D$22,2),VLOOKUP(H8446,'Shoe size conversion table'!$J$6:$L$22,2))</f>
        <v>43-44</v>
      </c>
      <c r="J8446" s="13">
        <f>IF(G8446="Male",VLOOKUP(H8446,'Shoe size conversion table'!$B$6:$D$22,3),VLOOKUP(H8446,'Shoe size conversion table'!$J$6:$L$22,3))</f>
        <v>10</v>
      </c>
      <c r="K8446" s="11">
        <v>169</v>
      </c>
      <c r="L8446" s="12">
        <v>0</v>
      </c>
      <c r="M8446" s="7">
        <f t="shared" si="394"/>
        <v>2016</v>
      </c>
      <c r="N8446" s="7">
        <f t="shared" si="395"/>
        <v>2</v>
      </c>
      <c r="O8446" s="30">
        <f t="shared" si="396"/>
        <v>169</v>
      </c>
    </row>
    <row r="8447" spans="2:15" x14ac:dyDescent="0.2">
      <c r="B8447" s="13">
        <v>59948</v>
      </c>
      <c r="C8447" s="14">
        <v>42417.626111111131</v>
      </c>
      <c r="D8447" s="7" t="s">
        <v>7</v>
      </c>
      <c r="E8447" s="13">
        <v>2216</v>
      </c>
      <c r="F8447" s="7" t="s">
        <v>48</v>
      </c>
      <c r="G8447" s="7" t="s">
        <v>11</v>
      </c>
      <c r="H8447" s="13">
        <v>6</v>
      </c>
      <c r="I8447" s="13">
        <f>IF(G8447="Male",VLOOKUP(H8447,'Shoe size conversion table'!$B$6:$D$22,2),VLOOKUP(H8447,'Shoe size conversion table'!$J$6:$L$22,2))</f>
        <v>39</v>
      </c>
      <c r="J8447" s="13">
        <f>IF(G8447="Male",VLOOKUP(H8447,'Shoe size conversion table'!$B$6:$D$22,3),VLOOKUP(H8447,'Shoe size conversion table'!$J$6:$L$22,3))</f>
        <v>5.5</v>
      </c>
      <c r="K8447" s="11">
        <v>189</v>
      </c>
      <c r="L8447" s="12">
        <v>0.3</v>
      </c>
      <c r="M8447" s="7">
        <f t="shared" si="394"/>
        <v>2016</v>
      </c>
      <c r="N8447" s="7">
        <f t="shared" si="395"/>
        <v>2</v>
      </c>
      <c r="O8447" s="30">
        <f t="shared" si="396"/>
        <v>132.29999999999998</v>
      </c>
    </row>
    <row r="8448" spans="2:15" x14ac:dyDescent="0.2">
      <c r="B8448" s="13">
        <v>59949</v>
      </c>
      <c r="C8448" s="14">
        <v>42417.646111111128</v>
      </c>
      <c r="D8448" s="7" t="s">
        <v>10</v>
      </c>
      <c r="E8448" s="13">
        <v>2235</v>
      </c>
      <c r="F8448" s="7" t="s">
        <v>35</v>
      </c>
      <c r="G8448" s="7" t="s">
        <v>11</v>
      </c>
      <c r="H8448" s="13">
        <v>11</v>
      </c>
      <c r="I8448" s="13">
        <f>IF(G8448="Male",VLOOKUP(H8448,'Shoe size conversion table'!$B$6:$D$22,2),VLOOKUP(H8448,'Shoe size conversion table'!$J$6:$L$22,2))</f>
        <v>44</v>
      </c>
      <c r="J8448" s="13">
        <f>IF(G8448="Male",VLOOKUP(H8448,'Shoe size conversion table'!$B$6:$D$22,3),VLOOKUP(H8448,'Shoe size conversion table'!$J$6:$L$22,3))</f>
        <v>10.5</v>
      </c>
      <c r="K8448" s="11">
        <v>149</v>
      </c>
      <c r="L8448" s="12">
        <v>0.5</v>
      </c>
      <c r="M8448" s="7">
        <f t="shared" si="394"/>
        <v>2016</v>
      </c>
      <c r="N8448" s="7">
        <f t="shared" si="395"/>
        <v>2</v>
      </c>
      <c r="O8448" s="30">
        <f t="shared" si="396"/>
        <v>74.5</v>
      </c>
    </row>
    <row r="8449" spans="2:15" x14ac:dyDescent="0.2">
      <c r="B8449" s="13">
        <v>59950</v>
      </c>
      <c r="C8449" s="14">
        <v>42417.686111111128</v>
      </c>
      <c r="D8449" s="7" t="s">
        <v>7</v>
      </c>
      <c r="E8449" s="13">
        <v>2230</v>
      </c>
      <c r="F8449" s="7" t="s">
        <v>53</v>
      </c>
      <c r="G8449" s="7" t="s">
        <v>11</v>
      </c>
      <c r="H8449" s="13">
        <v>9</v>
      </c>
      <c r="I8449" s="13">
        <f>IF(G8449="Male",VLOOKUP(H8449,'Shoe size conversion table'!$B$6:$D$22,2),VLOOKUP(H8449,'Shoe size conversion table'!$J$6:$L$22,2))</f>
        <v>42</v>
      </c>
      <c r="J8449" s="13">
        <f>IF(G8449="Male",VLOOKUP(H8449,'Shoe size conversion table'!$B$6:$D$22,3),VLOOKUP(H8449,'Shoe size conversion table'!$J$6:$L$22,3))</f>
        <v>8.5</v>
      </c>
      <c r="K8449" s="11">
        <v>139</v>
      </c>
      <c r="L8449" s="12">
        <v>0</v>
      </c>
      <c r="M8449" s="7">
        <f t="shared" si="394"/>
        <v>2016</v>
      </c>
      <c r="N8449" s="7">
        <f t="shared" si="395"/>
        <v>2</v>
      </c>
      <c r="O8449" s="30">
        <f t="shared" si="396"/>
        <v>139</v>
      </c>
    </row>
    <row r="8450" spans="2:15" x14ac:dyDescent="0.2">
      <c r="B8450" s="13">
        <v>59950</v>
      </c>
      <c r="C8450" s="14">
        <v>42417.686111111128</v>
      </c>
      <c r="D8450" s="7" t="s">
        <v>7</v>
      </c>
      <c r="E8450" s="13">
        <v>2231</v>
      </c>
      <c r="F8450" s="7" t="s">
        <v>48</v>
      </c>
      <c r="G8450" s="7" t="s">
        <v>11</v>
      </c>
      <c r="H8450" s="13">
        <v>11</v>
      </c>
      <c r="I8450" s="13">
        <f>IF(G8450="Male",VLOOKUP(H8450,'Shoe size conversion table'!$B$6:$D$22,2),VLOOKUP(H8450,'Shoe size conversion table'!$J$6:$L$22,2))</f>
        <v>44</v>
      </c>
      <c r="J8450" s="13">
        <f>IF(G8450="Male",VLOOKUP(H8450,'Shoe size conversion table'!$B$6:$D$22,3),VLOOKUP(H8450,'Shoe size conversion table'!$J$6:$L$22,3))</f>
        <v>10.5</v>
      </c>
      <c r="K8450" s="11">
        <v>149</v>
      </c>
      <c r="L8450" s="12">
        <v>0.1</v>
      </c>
      <c r="M8450" s="7">
        <f t="shared" si="394"/>
        <v>2016</v>
      </c>
      <c r="N8450" s="7">
        <f t="shared" si="395"/>
        <v>2</v>
      </c>
      <c r="O8450" s="30">
        <f t="shared" si="396"/>
        <v>134.1</v>
      </c>
    </row>
    <row r="8451" spans="2:15" x14ac:dyDescent="0.2">
      <c r="B8451" s="13">
        <v>59951</v>
      </c>
      <c r="C8451" s="14">
        <v>42417.776111111118</v>
      </c>
      <c r="D8451" s="7" t="s">
        <v>7</v>
      </c>
      <c r="E8451" s="13">
        <v>2232</v>
      </c>
      <c r="F8451" s="7" t="s">
        <v>50</v>
      </c>
      <c r="G8451" s="7" t="s">
        <v>11</v>
      </c>
      <c r="H8451" s="13">
        <v>9.5</v>
      </c>
      <c r="I8451" s="13" t="str">
        <f>IF(G8451="Male",VLOOKUP(H8451,'Shoe size conversion table'!$B$6:$D$22,2),VLOOKUP(H8451,'Shoe size conversion table'!$J$6:$L$22,2))</f>
        <v>42-43</v>
      </c>
      <c r="J8451" s="13">
        <f>IF(G8451="Male",VLOOKUP(H8451,'Shoe size conversion table'!$B$6:$D$22,3),VLOOKUP(H8451,'Shoe size conversion table'!$J$6:$L$22,3))</f>
        <v>9</v>
      </c>
      <c r="K8451" s="11">
        <v>139</v>
      </c>
      <c r="L8451" s="12">
        <v>0</v>
      </c>
      <c r="M8451" s="7">
        <f t="shared" si="394"/>
        <v>2016</v>
      </c>
      <c r="N8451" s="7">
        <f t="shared" si="395"/>
        <v>2</v>
      </c>
      <c r="O8451" s="30">
        <f t="shared" si="396"/>
        <v>139</v>
      </c>
    </row>
    <row r="8452" spans="2:15" x14ac:dyDescent="0.2">
      <c r="B8452" s="13">
        <v>59952</v>
      </c>
      <c r="C8452" s="14">
        <v>42417.78611111112</v>
      </c>
      <c r="D8452" s="7" t="s">
        <v>8</v>
      </c>
      <c r="E8452" s="13">
        <v>2193</v>
      </c>
      <c r="F8452" s="7" t="s">
        <v>40</v>
      </c>
      <c r="G8452" s="7" t="s">
        <v>11</v>
      </c>
      <c r="H8452" s="13">
        <v>9</v>
      </c>
      <c r="I8452" s="13">
        <f>IF(G8452="Male",VLOOKUP(H8452,'Shoe size conversion table'!$B$6:$D$22,2),VLOOKUP(H8452,'Shoe size conversion table'!$J$6:$L$22,2))</f>
        <v>42</v>
      </c>
      <c r="J8452" s="13">
        <f>IF(G8452="Male",VLOOKUP(H8452,'Shoe size conversion table'!$B$6:$D$22,3),VLOOKUP(H8452,'Shoe size conversion table'!$J$6:$L$22,3))</f>
        <v>8.5</v>
      </c>
      <c r="K8452" s="11">
        <v>199</v>
      </c>
      <c r="L8452" s="12">
        <v>0</v>
      </c>
      <c r="M8452" s="7">
        <f t="shared" si="394"/>
        <v>2016</v>
      </c>
      <c r="N8452" s="7">
        <f t="shared" si="395"/>
        <v>2</v>
      </c>
      <c r="O8452" s="30">
        <f t="shared" si="396"/>
        <v>199</v>
      </c>
    </row>
    <row r="8453" spans="2:15" x14ac:dyDescent="0.2">
      <c r="B8453" s="13">
        <v>59953</v>
      </c>
      <c r="C8453" s="14">
        <v>42417.846111111117</v>
      </c>
      <c r="D8453" s="7" t="s">
        <v>8</v>
      </c>
      <c r="E8453" s="13">
        <v>2226</v>
      </c>
      <c r="F8453" s="7" t="s">
        <v>42</v>
      </c>
      <c r="G8453" s="7" t="s">
        <v>11</v>
      </c>
      <c r="H8453" s="13">
        <v>14</v>
      </c>
      <c r="I8453" s="13">
        <f>IF(G8453="Male",VLOOKUP(H8453,'Shoe size conversion table'!$B$6:$D$22,2),VLOOKUP(H8453,'Shoe size conversion table'!$J$6:$L$22,2))</f>
        <v>47</v>
      </c>
      <c r="J8453" s="13">
        <f>IF(G8453="Male",VLOOKUP(H8453,'Shoe size conversion table'!$B$6:$D$22,3),VLOOKUP(H8453,'Shoe size conversion table'!$J$6:$L$22,3))</f>
        <v>13.5</v>
      </c>
      <c r="K8453" s="11">
        <v>149</v>
      </c>
      <c r="L8453" s="12">
        <v>0</v>
      </c>
      <c r="M8453" s="7">
        <f t="shared" ref="M8453:M8516" si="397">YEAR(C8453)</f>
        <v>2016</v>
      </c>
      <c r="N8453" s="7">
        <f t="shared" si="395"/>
        <v>2</v>
      </c>
      <c r="O8453" s="30">
        <f t="shared" si="396"/>
        <v>149</v>
      </c>
    </row>
    <row r="8454" spans="2:15" x14ac:dyDescent="0.2">
      <c r="B8454" s="13">
        <v>59954</v>
      </c>
      <c r="C8454" s="14">
        <v>42417.856111111287</v>
      </c>
      <c r="D8454" s="7" t="s">
        <v>8</v>
      </c>
      <c r="E8454" s="13">
        <v>2177</v>
      </c>
      <c r="F8454" s="7" t="s">
        <v>38</v>
      </c>
      <c r="G8454" s="7" t="s">
        <v>11</v>
      </c>
      <c r="H8454" s="13">
        <v>9.5</v>
      </c>
      <c r="I8454" s="13" t="str">
        <f>IF(G8454="Male",VLOOKUP(H8454,'Shoe size conversion table'!$B$6:$D$22,2),VLOOKUP(H8454,'Shoe size conversion table'!$J$6:$L$22,2))</f>
        <v>42-43</v>
      </c>
      <c r="J8454" s="13">
        <f>IF(G8454="Male",VLOOKUP(H8454,'Shoe size conversion table'!$B$6:$D$22,3),VLOOKUP(H8454,'Shoe size conversion table'!$J$6:$L$22,3))</f>
        <v>9</v>
      </c>
      <c r="K8454" s="11">
        <v>189</v>
      </c>
      <c r="L8454" s="12">
        <v>0.5</v>
      </c>
      <c r="M8454" s="7">
        <f t="shared" si="397"/>
        <v>2016</v>
      </c>
      <c r="N8454" s="7">
        <f t="shared" ref="N8454:N8517" si="398">MONTH(C8454:C23421)</f>
        <v>2</v>
      </c>
      <c r="O8454" s="30">
        <f t="shared" ref="O8454:O8517" si="399">K8454*(1-L8454)</f>
        <v>94.5</v>
      </c>
    </row>
    <row r="8455" spans="2:15" x14ac:dyDescent="0.2">
      <c r="B8455" s="13">
        <v>59955</v>
      </c>
      <c r="C8455" s="14">
        <v>42418.036111111287</v>
      </c>
      <c r="D8455" s="7" t="s">
        <v>7</v>
      </c>
      <c r="E8455" s="13">
        <v>2207</v>
      </c>
      <c r="F8455" s="7" t="s">
        <v>48</v>
      </c>
      <c r="G8455" s="7" t="s">
        <v>11</v>
      </c>
      <c r="H8455" s="13">
        <v>10.5</v>
      </c>
      <c r="I8455" s="13" t="str">
        <f>IF(G8455="Male",VLOOKUP(H8455,'Shoe size conversion table'!$B$6:$D$22,2),VLOOKUP(H8455,'Shoe size conversion table'!$J$6:$L$22,2))</f>
        <v>43-44</v>
      </c>
      <c r="J8455" s="13">
        <f>IF(G8455="Male",VLOOKUP(H8455,'Shoe size conversion table'!$B$6:$D$22,3),VLOOKUP(H8455,'Shoe size conversion table'!$J$6:$L$22,3))</f>
        <v>10</v>
      </c>
      <c r="K8455" s="11">
        <v>199</v>
      </c>
      <c r="L8455" s="12">
        <v>0.1</v>
      </c>
      <c r="M8455" s="7">
        <f t="shared" si="397"/>
        <v>2016</v>
      </c>
      <c r="N8455" s="7">
        <f t="shared" si="398"/>
        <v>2</v>
      </c>
      <c r="O8455" s="30">
        <f t="shared" si="399"/>
        <v>179.1</v>
      </c>
    </row>
    <row r="8456" spans="2:15" x14ac:dyDescent="0.2">
      <c r="B8456" s="13">
        <v>59956</v>
      </c>
      <c r="C8456" s="14">
        <v>42418.166111111277</v>
      </c>
      <c r="D8456" s="7" t="s">
        <v>9</v>
      </c>
      <c r="E8456" s="13">
        <v>2215</v>
      </c>
      <c r="F8456" s="7" t="s">
        <v>58</v>
      </c>
      <c r="G8456" s="7" t="s">
        <v>12</v>
      </c>
      <c r="H8456" s="13">
        <v>7.5</v>
      </c>
      <c r="I8456" s="13">
        <f>IF(G8456="Male",VLOOKUP(H8456,'Shoe size conversion table'!$B$6:$D$22,2),VLOOKUP(H8456,'Shoe size conversion table'!$J$6:$L$22,2))</f>
        <v>38</v>
      </c>
      <c r="J8456" s="13">
        <f>IF(G8456="Male",VLOOKUP(H8456,'Shoe size conversion table'!$B$6:$D$22,3),VLOOKUP(H8456,'Shoe size conversion table'!$J$6:$L$22,3))</f>
        <v>5.5</v>
      </c>
      <c r="K8456" s="11">
        <v>179</v>
      </c>
      <c r="L8456" s="12">
        <v>0.5</v>
      </c>
      <c r="M8456" s="7">
        <f t="shared" si="397"/>
        <v>2016</v>
      </c>
      <c r="N8456" s="7">
        <f t="shared" si="398"/>
        <v>2</v>
      </c>
      <c r="O8456" s="30">
        <f t="shared" si="399"/>
        <v>89.5</v>
      </c>
    </row>
    <row r="8457" spans="2:15" x14ac:dyDescent="0.2">
      <c r="B8457" s="13">
        <v>59956</v>
      </c>
      <c r="C8457" s="14">
        <v>42418.166111111277</v>
      </c>
      <c r="D8457" s="7" t="s">
        <v>9</v>
      </c>
      <c r="E8457" s="13">
        <v>2206</v>
      </c>
      <c r="F8457" s="7" t="s">
        <v>61</v>
      </c>
      <c r="G8457" s="7" t="s">
        <v>12</v>
      </c>
      <c r="H8457" s="13">
        <v>7.5</v>
      </c>
      <c r="I8457" s="13">
        <f>IF(G8457="Male",VLOOKUP(H8457,'Shoe size conversion table'!$B$6:$D$22,2),VLOOKUP(H8457,'Shoe size conversion table'!$J$6:$L$22,2))</f>
        <v>38</v>
      </c>
      <c r="J8457" s="13">
        <f>IF(G8457="Male",VLOOKUP(H8457,'Shoe size conversion table'!$B$6:$D$22,3),VLOOKUP(H8457,'Shoe size conversion table'!$J$6:$L$22,3))</f>
        <v>5.5</v>
      </c>
      <c r="K8457" s="11">
        <v>149</v>
      </c>
      <c r="L8457" s="12">
        <v>0</v>
      </c>
      <c r="M8457" s="7">
        <f t="shared" si="397"/>
        <v>2016</v>
      </c>
      <c r="N8457" s="7">
        <f t="shared" si="398"/>
        <v>2</v>
      </c>
      <c r="O8457" s="30">
        <f t="shared" si="399"/>
        <v>149</v>
      </c>
    </row>
    <row r="8458" spans="2:15" x14ac:dyDescent="0.2">
      <c r="B8458" s="13">
        <v>59957</v>
      </c>
      <c r="C8458" s="14">
        <v>42418.266111111283</v>
      </c>
      <c r="D8458" s="7" t="s">
        <v>7</v>
      </c>
      <c r="E8458" s="13">
        <v>2190</v>
      </c>
      <c r="F8458" s="7" t="s">
        <v>43</v>
      </c>
      <c r="G8458" s="7" t="s">
        <v>11</v>
      </c>
      <c r="H8458" s="13">
        <v>10</v>
      </c>
      <c r="I8458" s="13">
        <f>IF(G8458="Male",VLOOKUP(H8458,'Shoe size conversion table'!$B$6:$D$22,2),VLOOKUP(H8458,'Shoe size conversion table'!$J$6:$L$22,2))</f>
        <v>43</v>
      </c>
      <c r="J8458" s="13">
        <f>IF(G8458="Male",VLOOKUP(H8458,'Shoe size conversion table'!$B$6:$D$22,3),VLOOKUP(H8458,'Shoe size conversion table'!$J$6:$L$22,3))</f>
        <v>9.5</v>
      </c>
      <c r="K8458" s="11">
        <v>139</v>
      </c>
      <c r="L8458" s="12">
        <v>0.5</v>
      </c>
      <c r="M8458" s="7">
        <f t="shared" si="397"/>
        <v>2016</v>
      </c>
      <c r="N8458" s="7">
        <f t="shared" si="398"/>
        <v>2</v>
      </c>
      <c r="O8458" s="30">
        <f t="shared" si="399"/>
        <v>69.5</v>
      </c>
    </row>
    <row r="8459" spans="2:15" x14ac:dyDescent="0.2">
      <c r="B8459" s="13">
        <v>59958</v>
      </c>
      <c r="C8459" s="14">
        <v>42418.276111111118</v>
      </c>
      <c r="D8459" s="7" t="s">
        <v>7</v>
      </c>
      <c r="E8459" s="13">
        <v>2214</v>
      </c>
      <c r="F8459" s="7" t="s">
        <v>45</v>
      </c>
      <c r="G8459" s="7" t="s">
        <v>11</v>
      </c>
      <c r="H8459" s="13">
        <v>9.5</v>
      </c>
      <c r="I8459" s="13" t="str">
        <f>IF(G8459="Male",VLOOKUP(H8459,'Shoe size conversion table'!$B$6:$D$22,2),VLOOKUP(H8459,'Shoe size conversion table'!$J$6:$L$22,2))</f>
        <v>42-43</v>
      </c>
      <c r="J8459" s="13">
        <f>IF(G8459="Male",VLOOKUP(H8459,'Shoe size conversion table'!$B$6:$D$22,3),VLOOKUP(H8459,'Shoe size conversion table'!$J$6:$L$22,3))</f>
        <v>9</v>
      </c>
      <c r="K8459" s="11">
        <v>159</v>
      </c>
      <c r="L8459" s="12">
        <v>0.5</v>
      </c>
      <c r="M8459" s="7">
        <f t="shared" si="397"/>
        <v>2016</v>
      </c>
      <c r="N8459" s="7">
        <f t="shared" si="398"/>
        <v>2</v>
      </c>
      <c r="O8459" s="30">
        <f t="shared" si="399"/>
        <v>79.5</v>
      </c>
    </row>
    <row r="8460" spans="2:15" x14ac:dyDescent="0.2">
      <c r="B8460" s="13">
        <v>59959</v>
      </c>
      <c r="C8460" s="14">
        <v>42418.28611111128</v>
      </c>
      <c r="D8460" s="7" t="s">
        <v>7</v>
      </c>
      <c r="E8460" s="13">
        <v>2234</v>
      </c>
      <c r="F8460" s="7" t="s">
        <v>50</v>
      </c>
      <c r="G8460" s="7" t="s">
        <v>11</v>
      </c>
      <c r="H8460" s="13">
        <v>9</v>
      </c>
      <c r="I8460" s="13">
        <f>IF(G8460="Male",VLOOKUP(H8460,'Shoe size conversion table'!$B$6:$D$22,2),VLOOKUP(H8460,'Shoe size conversion table'!$J$6:$L$22,2))</f>
        <v>42</v>
      </c>
      <c r="J8460" s="13">
        <f>IF(G8460="Male",VLOOKUP(H8460,'Shoe size conversion table'!$B$6:$D$22,3),VLOOKUP(H8460,'Shoe size conversion table'!$J$6:$L$22,3))</f>
        <v>8.5</v>
      </c>
      <c r="K8460" s="11">
        <v>149</v>
      </c>
      <c r="L8460" s="12">
        <v>0</v>
      </c>
      <c r="M8460" s="7">
        <f t="shared" si="397"/>
        <v>2016</v>
      </c>
      <c r="N8460" s="7">
        <f t="shared" si="398"/>
        <v>2</v>
      </c>
      <c r="O8460" s="30">
        <f t="shared" si="399"/>
        <v>149</v>
      </c>
    </row>
    <row r="8461" spans="2:15" x14ac:dyDescent="0.2">
      <c r="B8461" s="13">
        <v>59960</v>
      </c>
      <c r="C8461" s="14">
        <v>42418.346111111285</v>
      </c>
      <c r="D8461" s="7" t="s">
        <v>10</v>
      </c>
      <c r="E8461" s="13">
        <v>2217</v>
      </c>
      <c r="F8461" s="7" t="s">
        <v>35</v>
      </c>
      <c r="G8461" s="7" t="s">
        <v>11</v>
      </c>
      <c r="H8461" s="13">
        <v>8.5</v>
      </c>
      <c r="I8461" s="13" t="str">
        <f>IF(G8461="Male",VLOOKUP(H8461,'Shoe size conversion table'!$B$6:$D$22,2),VLOOKUP(H8461,'Shoe size conversion table'!$J$6:$L$22,2))</f>
        <v>41-42</v>
      </c>
      <c r="J8461" s="13">
        <f>IF(G8461="Male",VLOOKUP(H8461,'Shoe size conversion table'!$B$6:$D$22,3),VLOOKUP(H8461,'Shoe size conversion table'!$J$6:$L$22,3))</f>
        <v>8</v>
      </c>
      <c r="K8461" s="11">
        <v>189</v>
      </c>
      <c r="L8461" s="12">
        <v>0</v>
      </c>
      <c r="M8461" s="7">
        <f t="shared" si="397"/>
        <v>2016</v>
      </c>
      <c r="N8461" s="7">
        <f t="shared" si="398"/>
        <v>2</v>
      </c>
      <c r="O8461" s="30">
        <f t="shared" si="399"/>
        <v>189</v>
      </c>
    </row>
    <row r="8462" spans="2:15" x14ac:dyDescent="0.2">
      <c r="B8462" s="13">
        <v>59961</v>
      </c>
      <c r="C8462" s="14">
        <v>42418.496111111286</v>
      </c>
      <c r="D8462" s="7" t="s">
        <v>10</v>
      </c>
      <c r="E8462" s="13">
        <v>2203</v>
      </c>
      <c r="F8462" s="7" t="s">
        <v>34</v>
      </c>
      <c r="G8462" s="7" t="s">
        <v>11</v>
      </c>
      <c r="H8462" s="13">
        <v>10.5</v>
      </c>
      <c r="I8462" s="13" t="str">
        <f>IF(G8462="Male",VLOOKUP(H8462,'Shoe size conversion table'!$B$6:$D$22,2),VLOOKUP(H8462,'Shoe size conversion table'!$J$6:$L$22,2))</f>
        <v>43-44</v>
      </c>
      <c r="J8462" s="13">
        <f>IF(G8462="Male",VLOOKUP(H8462,'Shoe size conversion table'!$B$6:$D$22,3),VLOOKUP(H8462,'Shoe size conversion table'!$J$6:$L$22,3))</f>
        <v>10</v>
      </c>
      <c r="K8462" s="11">
        <v>129</v>
      </c>
      <c r="L8462" s="12">
        <v>0.1</v>
      </c>
      <c r="M8462" s="7">
        <f t="shared" si="397"/>
        <v>2016</v>
      </c>
      <c r="N8462" s="7">
        <f t="shared" si="398"/>
        <v>2</v>
      </c>
      <c r="O8462" s="30">
        <f t="shared" si="399"/>
        <v>116.10000000000001</v>
      </c>
    </row>
    <row r="8463" spans="2:15" x14ac:dyDescent="0.2">
      <c r="B8463" s="13">
        <v>59962</v>
      </c>
      <c r="C8463" s="14">
        <v>42418.526111111132</v>
      </c>
      <c r="D8463" s="7" t="s">
        <v>9</v>
      </c>
      <c r="E8463" s="13">
        <v>2228</v>
      </c>
      <c r="F8463" s="7" t="s">
        <v>60</v>
      </c>
      <c r="G8463" s="7" t="s">
        <v>12</v>
      </c>
      <c r="H8463" s="13">
        <v>7.5</v>
      </c>
      <c r="I8463" s="13">
        <f>IF(G8463="Male",VLOOKUP(H8463,'Shoe size conversion table'!$B$6:$D$22,2),VLOOKUP(H8463,'Shoe size conversion table'!$J$6:$L$22,2))</f>
        <v>38</v>
      </c>
      <c r="J8463" s="13">
        <f>IF(G8463="Male",VLOOKUP(H8463,'Shoe size conversion table'!$B$6:$D$22,3),VLOOKUP(H8463,'Shoe size conversion table'!$J$6:$L$22,3))</f>
        <v>5.5</v>
      </c>
      <c r="K8463" s="11">
        <v>199</v>
      </c>
      <c r="L8463" s="12">
        <v>0</v>
      </c>
      <c r="M8463" s="7">
        <f t="shared" si="397"/>
        <v>2016</v>
      </c>
      <c r="N8463" s="7">
        <f t="shared" si="398"/>
        <v>2</v>
      </c>
      <c r="O8463" s="30">
        <f t="shared" si="399"/>
        <v>199</v>
      </c>
    </row>
    <row r="8464" spans="2:15" x14ac:dyDescent="0.2">
      <c r="B8464" s="13">
        <v>59963</v>
      </c>
      <c r="C8464" s="14">
        <v>42418.536111111287</v>
      </c>
      <c r="D8464" s="7" t="s">
        <v>7</v>
      </c>
      <c r="E8464" s="13">
        <v>2194</v>
      </c>
      <c r="F8464" s="7" t="s">
        <v>48</v>
      </c>
      <c r="G8464" s="7" t="s">
        <v>11</v>
      </c>
      <c r="H8464" s="13">
        <v>9.5</v>
      </c>
      <c r="I8464" s="13" t="str">
        <f>IF(G8464="Male",VLOOKUP(H8464,'Shoe size conversion table'!$B$6:$D$22,2),VLOOKUP(H8464,'Shoe size conversion table'!$J$6:$L$22,2))</f>
        <v>42-43</v>
      </c>
      <c r="J8464" s="13">
        <f>IF(G8464="Male",VLOOKUP(H8464,'Shoe size conversion table'!$B$6:$D$22,3),VLOOKUP(H8464,'Shoe size conversion table'!$J$6:$L$22,3))</f>
        <v>9</v>
      </c>
      <c r="K8464" s="11">
        <v>179</v>
      </c>
      <c r="L8464" s="12">
        <v>0.3</v>
      </c>
      <c r="M8464" s="7">
        <f t="shared" si="397"/>
        <v>2016</v>
      </c>
      <c r="N8464" s="7">
        <f t="shared" si="398"/>
        <v>2</v>
      </c>
      <c r="O8464" s="30">
        <f t="shared" si="399"/>
        <v>125.3</v>
      </c>
    </row>
    <row r="8465" spans="2:15" x14ac:dyDescent="0.2">
      <c r="B8465" s="13">
        <v>59964</v>
      </c>
      <c r="C8465" s="14">
        <v>42418.576111111128</v>
      </c>
      <c r="D8465" s="7" t="s">
        <v>10</v>
      </c>
      <c r="E8465" s="13">
        <v>2241</v>
      </c>
      <c r="F8465" s="7" t="s">
        <v>36</v>
      </c>
      <c r="G8465" s="7" t="s">
        <v>11</v>
      </c>
      <c r="H8465" s="13">
        <v>15</v>
      </c>
      <c r="I8465" s="13">
        <f>IF(G8465="Male",VLOOKUP(H8465,'Shoe size conversion table'!$B$6:$D$22,2),VLOOKUP(H8465,'Shoe size conversion table'!$J$6:$L$22,2))</f>
        <v>48</v>
      </c>
      <c r="J8465" s="13">
        <f>IF(G8465="Male",VLOOKUP(H8465,'Shoe size conversion table'!$B$6:$D$22,3),VLOOKUP(H8465,'Shoe size conversion table'!$J$6:$L$22,3))</f>
        <v>14.5</v>
      </c>
      <c r="K8465" s="11">
        <v>179</v>
      </c>
      <c r="L8465" s="12">
        <v>0</v>
      </c>
      <c r="M8465" s="7">
        <f t="shared" si="397"/>
        <v>2016</v>
      </c>
      <c r="N8465" s="7">
        <f t="shared" si="398"/>
        <v>2</v>
      </c>
      <c r="O8465" s="30">
        <f t="shared" si="399"/>
        <v>179</v>
      </c>
    </row>
    <row r="8466" spans="2:15" x14ac:dyDescent="0.2">
      <c r="B8466" s="13">
        <v>59965</v>
      </c>
      <c r="C8466" s="14">
        <v>42418.626111111131</v>
      </c>
      <c r="D8466" s="7" t="s">
        <v>7</v>
      </c>
      <c r="E8466" s="13">
        <v>2216</v>
      </c>
      <c r="F8466" s="7" t="s">
        <v>49</v>
      </c>
      <c r="G8466" s="7" t="s">
        <v>12</v>
      </c>
      <c r="H8466" s="13">
        <v>8.5</v>
      </c>
      <c r="I8466" s="13">
        <f>IF(G8466="Male",VLOOKUP(H8466,'Shoe size conversion table'!$B$6:$D$22,2),VLOOKUP(H8466,'Shoe size conversion table'!$J$6:$L$22,2))</f>
        <v>39</v>
      </c>
      <c r="J8466" s="13">
        <f>IF(G8466="Male",VLOOKUP(H8466,'Shoe size conversion table'!$B$6:$D$22,3),VLOOKUP(H8466,'Shoe size conversion table'!$J$6:$L$22,3))</f>
        <v>6.5</v>
      </c>
      <c r="K8466" s="11">
        <v>169</v>
      </c>
      <c r="L8466" s="12">
        <v>0.1</v>
      </c>
      <c r="M8466" s="7">
        <f t="shared" si="397"/>
        <v>2016</v>
      </c>
      <c r="N8466" s="7">
        <f t="shared" si="398"/>
        <v>2</v>
      </c>
      <c r="O8466" s="30">
        <f t="shared" si="399"/>
        <v>152.1</v>
      </c>
    </row>
    <row r="8467" spans="2:15" x14ac:dyDescent="0.2">
      <c r="B8467" s="13">
        <v>59966</v>
      </c>
      <c r="C8467" s="14">
        <v>42418.636111111286</v>
      </c>
      <c r="D8467" s="7" t="s">
        <v>10</v>
      </c>
      <c r="E8467" s="13">
        <v>2156</v>
      </c>
      <c r="F8467" s="7" t="s">
        <v>34</v>
      </c>
      <c r="G8467" s="7" t="s">
        <v>11</v>
      </c>
      <c r="H8467" s="13">
        <v>9.5</v>
      </c>
      <c r="I8467" s="13" t="str">
        <f>IF(G8467="Male",VLOOKUP(H8467,'Shoe size conversion table'!$B$6:$D$22,2),VLOOKUP(H8467,'Shoe size conversion table'!$J$6:$L$22,2))</f>
        <v>42-43</v>
      </c>
      <c r="J8467" s="13">
        <f>IF(G8467="Male",VLOOKUP(H8467,'Shoe size conversion table'!$B$6:$D$22,3),VLOOKUP(H8467,'Shoe size conversion table'!$J$6:$L$22,3))</f>
        <v>9</v>
      </c>
      <c r="K8467" s="11">
        <v>179</v>
      </c>
      <c r="L8467" s="12">
        <v>0</v>
      </c>
      <c r="M8467" s="7">
        <f t="shared" si="397"/>
        <v>2016</v>
      </c>
      <c r="N8467" s="7">
        <f t="shared" si="398"/>
        <v>2</v>
      </c>
      <c r="O8467" s="30">
        <f t="shared" si="399"/>
        <v>179</v>
      </c>
    </row>
    <row r="8468" spans="2:15" x14ac:dyDescent="0.2">
      <c r="B8468" s="13">
        <v>59967</v>
      </c>
      <c r="C8468" s="14">
        <v>42418.64611111112</v>
      </c>
      <c r="D8468" s="7" t="s">
        <v>10</v>
      </c>
      <c r="E8468" s="13">
        <v>2208</v>
      </c>
      <c r="F8468" s="7" t="s">
        <v>35</v>
      </c>
      <c r="G8468" s="7" t="s">
        <v>11</v>
      </c>
      <c r="H8468" s="13">
        <v>10</v>
      </c>
      <c r="I8468" s="13">
        <f>IF(G8468="Male",VLOOKUP(H8468,'Shoe size conversion table'!$B$6:$D$22,2),VLOOKUP(H8468,'Shoe size conversion table'!$J$6:$L$22,2))</f>
        <v>43</v>
      </c>
      <c r="J8468" s="13">
        <f>IF(G8468="Male",VLOOKUP(H8468,'Shoe size conversion table'!$B$6:$D$22,3),VLOOKUP(H8468,'Shoe size conversion table'!$J$6:$L$22,3))</f>
        <v>9.5</v>
      </c>
      <c r="K8468" s="11">
        <v>179</v>
      </c>
      <c r="L8468" s="12">
        <v>0</v>
      </c>
      <c r="M8468" s="7">
        <f t="shared" si="397"/>
        <v>2016</v>
      </c>
      <c r="N8468" s="7">
        <f t="shared" si="398"/>
        <v>2</v>
      </c>
      <c r="O8468" s="30">
        <f t="shared" si="399"/>
        <v>179</v>
      </c>
    </row>
    <row r="8469" spans="2:15" x14ac:dyDescent="0.2">
      <c r="B8469" s="13">
        <v>59968</v>
      </c>
      <c r="C8469" s="14">
        <v>42418.686111111128</v>
      </c>
      <c r="D8469" s="7" t="s">
        <v>7</v>
      </c>
      <c r="E8469" s="13">
        <v>2230</v>
      </c>
      <c r="F8469" s="7" t="s">
        <v>53</v>
      </c>
      <c r="G8469" s="7" t="s">
        <v>11</v>
      </c>
      <c r="H8469" s="13">
        <v>9</v>
      </c>
      <c r="I8469" s="13">
        <f>IF(G8469="Male",VLOOKUP(H8469,'Shoe size conversion table'!$B$6:$D$22,2),VLOOKUP(H8469,'Shoe size conversion table'!$J$6:$L$22,2))</f>
        <v>42</v>
      </c>
      <c r="J8469" s="13">
        <f>IF(G8469="Male",VLOOKUP(H8469,'Shoe size conversion table'!$B$6:$D$22,3),VLOOKUP(H8469,'Shoe size conversion table'!$J$6:$L$22,3))</f>
        <v>8.5</v>
      </c>
      <c r="K8469" s="11">
        <v>139</v>
      </c>
      <c r="L8469" s="12">
        <v>0</v>
      </c>
      <c r="M8469" s="7">
        <f t="shared" si="397"/>
        <v>2016</v>
      </c>
      <c r="N8469" s="7">
        <f t="shared" si="398"/>
        <v>2</v>
      </c>
      <c r="O8469" s="30">
        <f t="shared" si="399"/>
        <v>139</v>
      </c>
    </row>
    <row r="8470" spans="2:15" x14ac:dyDescent="0.2">
      <c r="B8470" s="13">
        <v>59969</v>
      </c>
      <c r="C8470" s="14">
        <v>42418.776111111118</v>
      </c>
      <c r="D8470" s="7" t="s">
        <v>7</v>
      </c>
      <c r="E8470" s="13">
        <v>2228</v>
      </c>
      <c r="F8470" s="7" t="s">
        <v>52</v>
      </c>
      <c r="G8470" s="7" t="s">
        <v>11</v>
      </c>
      <c r="H8470" s="13">
        <v>10</v>
      </c>
      <c r="I8470" s="13">
        <f>IF(G8470="Male",VLOOKUP(H8470,'Shoe size conversion table'!$B$6:$D$22,2),VLOOKUP(H8470,'Shoe size conversion table'!$J$6:$L$22,2))</f>
        <v>43</v>
      </c>
      <c r="J8470" s="13">
        <f>IF(G8470="Male",VLOOKUP(H8470,'Shoe size conversion table'!$B$6:$D$22,3),VLOOKUP(H8470,'Shoe size conversion table'!$J$6:$L$22,3))</f>
        <v>9.5</v>
      </c>
      <c r="K8470" s="11">
        <v>179</v>
      </c>
      <c r="L8470" s="12">
        <v>0</v>
      </c>
      <c r="M8470" s="7">
        <f t="shared" si="397"/>
        <v>2016</v>
      </c>
      <c r="N8470" s="7">
        <f t="shared" si="398"/>
        <v>2</v>
      </c>
      <c r="O8470" s="30">
        <f t="shared" si="399"/>
        <v>179</v>
      </c>
    </row>
    <row r="8471" spans="2:15" x14ac:dyDescent="0.2">
      <c r="B8471" s="13">
        <v>59970</v>
      </c>
      <c r="C8471" s="14">
        <v>42418.78611111112</v>
      </c>
      <c r="D8471" s="7" t="s">
        <v>8</v>
      </c>
      <c r="E8471" s="13">
        <v>2219</v>
      </c>
      <c r="F8471" s="7" t="s">
        <v>41</v>
      </c>
      <c r="G8471" s="7" t="s">
        <v>11</v>
      </c>
      <c r="H8471" s="13">
        <v>8.5</v>
      </c>
      <c r="I8471" s="13" t="str">
        <f>IF(G8471="Male",VLOOKUP(H8471,'Shoe size conversion table'!$B$6:$D$22,2),VLOOKUP(H8471,'Shoe size conversion table'!$J$6:$L$22,2))</f>
        <v>41-42</v>
      </c>
      <c r="J8471" s="13">
        <f>IF(G8471="Male",VLOOKUP(H8471,'Shoe size conversion table'!$B$6:$D$22,3),VLOOKUP(H8471,'Shoe size conversion table'!$J$6:$L$22,3))</f>
        <v>8</v>
      </c>
      <c r="K8471" s="11">
        <v>129</v>
      </c>
      <c r="L8471" s="12">
        <v>0.3</v>
      </c>
      <c r="M8471" s="7">
        <f t="shared" si="397"/>
        <v>2016</v>
      </c>
      <c r="N8471" s="7">
        <f t="shared" si="398"/>
        <v>2</v>
      </c>
      <c r="O8471" s="30">
        <f t="shared" si="399"/>
        <v>90.3</v>
      </c>
    </row>
    <row r="8472" spans="2:15" x14ac:dyDescent="0.2">
      <c r="B8472" s="13">
        <v>59971</v>
      </c>
      <c r="C8472" s="14">
        <v>42418.886111111126</v>
      </c>
      <c r="D8472" s="7" t="s">
        <v>7</v>
      </c>
      <c r="E8472" s="13">
        <v>2218</v>
      </c>
      <c r="F8472" s="7" t="s">
        <v>56</v>
      </c>
      <c r="G8472" s="7" t="s">
        <v>11</v>
      </c>
      <c r="H8472" s="13">
        <v>11</v>
      </c>
      <c r="I8472" s="13">
        <f>IF(G8472="Male",VLOOKUP(H8472,'Shoe size conversion table'!$B$6:$D$22,2),VLOOKUP(H8472,'Shoe size conversion table'!$J$6:$L$22,2))</f>
        <v>44</v>
      </c>
      <c r="J8472" s="13">
        <f>IF(G8472="Male",VLOOKUP(H8472,'Shoe size conversion table'!$B$6:$D$22,3),VLOOKUP(H8472,'Shoe size conversion table'!$J$6:$L$22,3))</f>
        <v>10.5</v>
      </c>
      <c r="K8472" s="11">
        <v>139</v>
      </c>
      <c r="L8472" s="12">
        <v>0.3</v>
      </c>
      <c r="M8472" s="7">
        <f t="shared" si="397"/>
        <v>2016</v>
      </c>
      <c r="N8472" s="7">
        <f t="shared" si="398"/>
        <v>2</v>
      </c>
      <c r="O8472" s="30">
        <f t="shared" si="399"/>
        <v>97.3</v>
      </c>
    </row>
    <row r="8473" spans="2:15" x14ac:dyDescent="0.2">
      <c r="B8473" s="13">
        <v>59972</v>
      </c>
      <c r="C8473" s="14">
        <v>42418.996111111279</v>
      </c>
      <c r="D8473" s="7" t="s">
        <v>10</v>
      </c>
      <c r="E8473" s="13">
        <v>2202</v>
      </c>
      <c r="F8473" s="7" t="s">
        <v>35</v>
      </c>
      <c r="G8473" s="7" t="s">
        <v>11</v>
      </c>
      <c r="H8473" s="13">
        <v>7.5</v>
      </c>
      <c r="I8473" s="13" t="str">
        <f>IF(G8473="Male",VLOOKUP(H8473,'Shoe size conversion table'!$B$6:$D$22,2),VLOOKUP(H8473,'Shoe size conversion table'!$J$6:$L$22,2))</f>
        <v>40-41</v>
      </c>
      <c r="J8473" s="13">
        <f>IF(G8473="Male",VLOOKUP(H8473,'Shoe size conversion table'!$B$6:$D$22,3),VLOOKUP(H8473,'Shoe size conversion table'!$J$6:$L$22,3))</f>
        <v>7</v>
      </c>
      <c r="K8473" s="11">
        <v>179</v>
      </c>
      <c r="L8473" s="12">
        <v>0</v>
      </c>
      <c r="M8473" s="7">
        <f t="shared" si="397"/>
        <v>2016</v>
      </c>
      <c r="N8473" s="7">
        <f t="shared" si="398"/>
        <v>2</v>
      </c>
      <c r="O8473" s="30">
        <f t="shared" si="399"/>
        <v>179</v>
      </c>
    </row>
    <row r="8474" spans="2:15" x14ac:dyDescent="0.2">
      <c r="B8474" s="13">
        <v>59973</v>
      </c>
      <c r="C8474" s="14">
        <v>42419.036111111287</v>
      </c>
      <c r="D8474" s="7" t="s">
        <v>7</v>
      </c>
      <c r="E8474" s="13">
        <v>2174</v>
      </c>
      <c r="F8474" s="7" t="s">
        <v>48</v>
      </c>
      <c r="G8474" s="7" t="s">
        <v>11</v>
      </c>
      <c r="H8474" s="13">
        <v>8.5</v>
      </c>
      <c r="I8474" s="13" t="str">
        <f>IF(G8474="Male",VLOOKUP(H8474,'Shoe size conversion table'!$B$6:$D$22,2),VLOOKUP(H8474,'Shoe size conversion table'!$J$6:$L$22,2))</f>
        <v>41-42</v>
      </c>
      <c r="J8474" s="13">
        <f>IF(G8474="Male",VLOOKUP(H8474,'Shoe size conversion table'!$B$6:$D$22,3),VLOOKUP(H8474,'Shoe size conversion table'!$J$6:$L$22,3))</f>
        <v>8</v>
      </c>
      <c r="K8474" s="11">
        <v>129</v>
      </c>
      <c r="L8474" s="12">
        <v>0</v>
      </c>
      <c r="M8474" s="7">
        <f t="shared" si="397"/>
        <v>2016</v>
      </c>
      <c r="N8474" s="7">
        <f t="shared" si="398"/>
        <v>2</v>
      </c>
      <c r="O8474" s="30">
        <f t="shared" si="399"/>
        <v>129</v>
      </c>
    </row>
    <row r="8475" spans="2:15" x14ac:dyDescent="0.2">
      <c r="B8475" s="13">
        <v>59974</v>
      </c>
      <c r="C8475" s="14">
        <v>42419.156111111122</v>
      </c>
      <c r="D8475" s="7" t="s">
        <v>10</v>
      </c>
      <c r="E8475" s="13">
        <v>2175</v>
      </c>
      <c r="F8475" s="7" t="s">
        <v>36</v>
      </c>
      <c r="G8475" s="7" t="s">
        <v>12</v>
      </c>
      <c r="H8475" s="13">
        <v>8.5</v>
      </c>
      <c r="I8475" s="13">
        <f>IF(G8475="Male",VLOOKUP(H8475,'Shoe size conversion table'!$B$6:$D$22,2),VLOOKUP(H8475,'Shoe size conversion table'!$J$6:$L$22,2))</f>
        <v>39</v>
      </c>
      <c r="J8475" s="13">
        <f>IF(G8475="Male",VLOOKUP(H8475,'Shoe size conversion table'!$B$6:$D$22,3),VLOOKUP(H8475,'Shoe size conversion table'!$J$6:$L$22,3))</f>
        <v>6.5</v>
      </c>
      <c r="K8475" s="11">
        <v>159</v>
      </c>
      <c r="L8475" s="12">
        <v>0</v>
      </c>
      <c r="M8475" s="7">
        <f t="shared" si="397"/>
        <v>2016</v>
      </c>
      <c r="N8475" s="7">
        <f t="shared" si="398"/>
        <v>2</v>
      </c>
      <c r="O8475" s="30">
        <f t="shared" si="399"/>
        <v>159</v>
      </c>
    </row>
    <row r="8476" spans="2:15" x14ac:dyDescent="0.2">
      <c r="B8476" s="13">
        <v>59975</v>
      </c>
      <c r="C8476" s="14">
        <v>42419.15611111129</v>
      </c>
      <c r="D8476" s="7" t="s">
        <v>8</v>
      </c>
      <c r="E8476" s="13">
        <v>2190</v>
      </c>
      <c r="F8476" s="7" t="s">
        <v>39</v>
      </c>
      <c r="G8476" s="7" t="s">
        <v>12</v>
      </c>
      <c r="H8476" s="13">
        <v>8.5</v>
      </c>
      <c r="I8476" s="13">
        <f>IF(G8476="Male",VLOOKUP(H8476,'Shoe size conversion table'!$B$6:$D$22,2),VLOOKUP(H8476,'Shoe size conversion table'!$J$6:$L$22,2))</f>
        <v>39</v>
      </c>
      <c r="J8476" s="13">
        <f>IF(G8476="Male",VLOOKUP(H8476,'Shoe size conversion table'!$B$6:$D$22,3),VLOOKUP(H8476,'Shoe size conversion table'!$J$6:$L$22,3))</f>
        <v>6.5</v>
      </c>
      <c r="K8476" s="11">
        <v>179</v>
      </c>
      <c r="L8476" s="12">
        <v>0</v>
      </c>
      <c r="M8476" s="7">
        <f t="shared" si="397"/>
        <v>2016</v>
      </c>
      <c r="N8476" s="7">
        <f t="shared" si="398"/>
        <v>2</v>
      </c>
      <c r="O8476" s="30">
        <f t="shared" si="399"/>
        <v>179</v>
      </c>
    </row>
    <row r="8477" spans="2:15" x14ac:dyDescent="0.2">
      <c r="B8477" s="13">
        <v>59976</v>
      </c>
      <c r="C8477" s="14">
        <v>42419.166111111277</v>
      </c>
      <c r="D8477" s="7" t="s">
        <v>10</v>
      </c>
      <c r="E8477" s="13">
        <v>2167</v>
      </c>
      <c r="F8477" s="7" t="s">
        <v>34</v>
      </c>
      <c r="G8477" s="7" t="s">
        <v>11</v>
      </c>
      <c r="H8477" s="13">
        <v>12</v>
      </c>
      <c r="I8477" s="13">
        <f>IF(G8477="Male",VLOOKUP(H8477,'Shoe size conversion table'!$B$6:$D$22,2),VLOOKUP(H8477,'Shoe size conversion table'!$J$6:$L$22,2))</f>
        <v>45</v>
      </c>
      <c r="J8477" s="13">
        <f>IF(G8477="Male",VLOOKUP(H8477,'Shoe size conversion table'!$B$6:$D$22,3),VLOOKUP(H8477,'Shoe size conversion table'!$J$6:$L$22,3))</f>
        <v>11.5</v>
      </c>
      <c r="K8477" s="11">
        <v>199</v>
      </c>
      <c r="L8477" s="12">
        <v>0.3</v>
      </c>
      <c r="M8477" s="7">
        <f t="shared" si="397"/>
        <v>2016</v>
      </c>
      <c r="N8477" s="7">
        <f t="shared" si="398"/>
        <v>2</v>
      </c>
      <c r="O8477" s="30">
        <f t="shared" si="399"/>
        <v>139.29999999999998</v>
      </c>
    </row>
    <row r="8478" spans="2:15" x14ac:dyDescent="0.2">
      <c r="B8478" s="13">
        <v>59977</v>
      </c>
      <c r="C8478" s="14">
        <v>42419.226111111282</v>
      </c>
      <c r="D8478" s="7" t="s">
        <v>10</v>
      </c>
      <c r="E8478" s="13">
        <v>2238</v>
      </c>
      <c r="F8478" s="7" t="s">
        <v>35</v>
      </c>
      <c r="G8478" s="7" t="s">
        <v>11</v>
      </c>
      <c r="H8478" s="13">
        <v>9</v>
      </c>
      <c r="I8478" s="13">
        <f>IF(G8478="Male",VLOOKUP(H8478,'Shoe size conversion table'!$B$6:$D$22,2),VLOOKUP(H8478,'Shoe size conversion table'!$J$6:$L$22,2))</f>
        <v>42</v>
      </c>
      <c r="J8478" s="13">
        <f>IF(G8478="Male",VLOOKUP(H8478,'Shoe size conversion table'!$B$6:$D$22,3),VLOOKUP(H8478,'Shoe size conversion table'!$J$6:$L$22,3))</f>
        <v>8.5</v>
      </c>
      <c r="K8478" s="11">
        <v>129</v>
      </c>
      <c r="L8478" s="12">
        <v>0</v>
      </c>
      <c r="M8478" s="7">
        <f t="shared" si="397"/>
        <v>2016</v>
      </c>
      <c r="N8478" s="7">
        <f t="shared" si="398"/>
        <v>2</v>
      </c>
      <c r="O8478" s="30">
        <f t="shared" si="399"/>
        <v>129</v>
      </c>
    </row>
    <row r="8479" spans="2:15" x14ac:dyDescent="0.2">
      <c r="B8479" s="13">
        <v>59978</v>
      </c>
      <c r="C8479" s="14">
        <v>42419.28611111128</v>
      </c>
      <c r="D8479" s="7" t="s">
        <v>8</v>
      </c>
      <c r="E8479" s="13">
        <v>2165</v>
      </c>
      <c r="F8479" s="7" t="s">
        <v>42</v>
      </c>
      <c r="G8479" s="7" t="s">
        <v>12</v>
      </c>
      <c r="H8479" s="13">
        <v>9</v>
      </c>
      <c r="I8479" s="13" t="str">
        <f>IF(G8479="Male",VLOOKUP(H8479,'Shoe size conversion table'!$B$6:$D$22,2),VLOOKUP(H8479,'Shoe size conversion table'!$J$6:$L$22,2))</f>
        <v>39-40</v>
      </c>
      <c r="J8479" s="13">
        <f>IF(G8479="Male",VLOOKUP(H8479,'Shoe size conversion table'!$B$6:$D$22,3),VLOOKUP(H8479,'Shoe size conversion table'!$J$6:$L$22,3))</f>
        <v>7</v>
      </c>
      <c r="K8479" s="11">
        <v>149</v>
      </c>
      <c r="L8479" s="12">
        <v>0.3</v>
      </c>
      <c r="M8479" s="7">
        <f t="shared" si="397"/>
        <v>2016</v>
      </c>
      <c r="N8479" s="7">
        <f t="shared" si="398"/>
        <v>2</v>
      </c>
      <c r="O8479" s="30">
        <f t="shared" si="399"/>
        <v>104.3</v>
      </c>
    </row>
    <row r="8480" spans="2:15" x14ac:dyDescent="0.2">
      <c r="B8480" s="13">
        <v>59979</v>
      </c>
      <c r="C8480" s="14">
        <v>42419.33611111129</v>
      </c>
      <c r="D8480" s="7" t="s">
        <v>7</v>
      </c>
      <c r="E8480" s="13">
        <v>2165</v>
      </c>
      <c r="F8480" s="7" t="s">
        <v>57</v>
      </c>
      <c r="G8480" s="7" t="s">
        <v>11</v>
      </c>
      <c r="H8480" s="13">
        <v>9</v>
      </c>
      <c r="I8480" s="13">
        <f>IF(G8480="Male",VLOOKUP(H8480,'Shoe size conversion table'!$B$6:$D$22,2),VLOOKUP(H8480,'Shoe size conversion table'!$J$6:$L$22,2))</f>
        <v>42</v>
      </c>
      <c r="J8480" s="13">
        <f>IF(G8480="Male",VLOOKUP(H8480,'Shoe size conversion table'!$B$6:$D$22,3),VLOOKUP(H8480,'Shoe size conversion table'!$J$6:$L$22,3))</f>
        <v>8.5</v>
      </c>
      <c r="K8480" s="11">
        <v>199</v>
      </c>
      <c r="L8480" s="12">
        <v>0</v>
      </c>
      <c r="M8480" s="7">
        <f t="shared" si="397"/>
        <v>2016</v>
      </c>
      <c r="N8480" s="7">
        <f t="shared" si="398"/>
        <v>2</v>
      </c>
      <c r="O8480" s="30">
        <f t="shared" si="399"/>
        <v>199</v>
      </c>
    </row>
    <row r="8481" spans="2:15" x14ac:dyDescent="0.2">
      <c r="B8481" s="13">
        <v>59980</v>
      </c>
      <c r="C8481" s="14">
        <v>42419.496111111119</v>
      </c>
      <c r="D8481" s="7" t="s">
        <v>9</v>
      </c>
      <c r="E8481" s="13">
        <v>2160</v>
      </c>
      <c r="F8481" s="7" t="s">
        <v>60</v>
      </c>
      <c r="G8481" s="7" t="s">
        <v>11</v>
      </c>
      <c r="H8481" s="13">
        <v>10</v>
      </c>
      <c r="I8481" s="13">
        <f>IF(G8481="Male",VLOOKUP(H8481,'Shoe size conversion table'!$B$6:$D$22,2),VLOOKUP(H8481,'Shoe size conversion table'!$J$6:$L$22,2))</f>
        <v>43</v>
      </c>
      <c r="J8481" s="13">
        <f>IF(G8481="Male",VLOOKUP(H8481,'Shoe size conversion table'!$B$6:$D$22,3),VLOOKUP(H8481,'Shoe size conversion table'!$J$6:$L$22,3))</f>
        <v>9.5</v>
      </c>
      <c r="K8481" s="11">
        <v>159</v>
      </c>
      <c r="L8481" s="12">
        <v>0.1</v>
      </c>
      <c r="M8481" s="7">
        <f t="shared" si="397"/>
        <v>2016</v>
      </c>
      <c r="N8481" s="7">
        <f t="shared" si="398"/>
        <v>2</v>
      </c>
      <c r="O8481" s="30">
        <f t="shared" si="399"/>
        <v>143.1</v>
      </c>
    </row>
    <row r="8482" spans="2:15" x14ac:dyDescent="0.2">
      <c r="B8482" s="13">
        <v>59981</v>
      </c>
      <c r="C8482" s="14">
        <v>42419.536111111287</v>
      </c>
      <c r="D8482" s="7" t="s">
        <v>9</v>
      </c>
      <c r="E8482" s="13">
        <v>2178</v>
      </c>
      <c r="F8482" s="7" t="s">
        <v>61</v>
      </c>
      <c r="G8482" s="7" t="s">
        <v>12</v>
      </c>
      <c r="H8482" s="13">
        <v>8.5</v>
      </c>
      <c r="I8482" s="13">
        <f>IF(G8482="Male",VLOOKUP(H8482,'Shoe size conversion table'!$B$6:$D$22,2),VLOOKUP(H8482,'Shoe size conversion table'!$J$6:$L$22,2))</f>
        <v>39</v>
      </c>
      <c r="J8482" s="13">
        <f>IF(G8482="Male",VLOOKUP(H8482,'Shoe size conversion table'!$B$6:$D$22,3),VLOOKUP(H8482,'Shoe size conversion table'!$J$6:$L$22,3))</f>
        <v>6.5</v>
      </c>
      <c r="K8482" s="11">
        <v>199</v>
      </c>
      <c r="L8482" s="12">
        <v>0</v>
      </c>
      <c r="M8482" s="7">
        <f t="shared" si="397"/>
        <v>2016</v>
      </c>
      <c r="N8482" s="7">
        <f t="shared" si="398"/>
        <v>2</v>
      </c>
      <c r="O8482" s="30">
        <f t="shared" si="399"/>
        <v>199</v>
      </c>
    </row>
    <row r="8483" spans="2:15" x14ac:dyDescent="0.2">
      <c r="B8483" s="13">
        <v>59982</v>
      </c>
      <c r="C8483" s="14">
        <v>42419.546111111122</v>
      </c>
      <c r="D8483" s="7" t="s">
        <v>8</v>
      </c>
      <c r="E8483" s="13">
        <v>2153</v>
      </c>
      <c r="F8483" s="7" t="s">
        <v>37</v>
      </c>
      <c r="G8483" s="7" t="s">
        <v>11</v>
      </c>
      <c r="H8483" s="13">
        <v>9</v>
      </c>
      <c r="I8483" s="13">
        <f>IF(G8483="Male",VLOOKUP(H8483,'Shoe size conversion table'!$B$6:$D$22,2),VLOOKUP(H8483,'Shoe size conversion table'!$J$6:$L$22,2))</f>
        <v>42</v>
      </c>
      <c r="J8483" s="13">
        <f>IF(G8483="Male",VLOOKUP(H8483,'Shoe size conversion table'!$B$6:$D$22,3),VLOOKUP(H8483,'Shoe size conversion table'!$J$6:$L$22,3))</f>
        <v>8.5</v>
      </c>
      <c r="K8483" s="11">
        <v>139</v>
      </c>
      <c r="L8483" s="12">
        <v>0</v>
      </c>
      <c r="M8483" s="7">
        <f t="shared" si="397"/>
        <v>2016</v>
      </c>
      <c r="N8483" s="7">
        <f t="shared" si="398"/>
        <v>2</v>
      </c>
      <c r="O8483" s="30">
        <f t="shared" si="399"/>
        <v>139</v>
      </c>
    </row>
    <row r="8484" spans="2:15" x14ac:dyDescent="0.2">
      <c r="B8484" s="13">
        <v>59982</v>
      </c>
      <c r="C8484" s="14">
        <v>42419.546111111122</v>
      </c>
      <c r="D8484" s="7" t="s">
        <v>8</v>
      </c>
      <c r="E8484" s="13">
        <v>2185</v>
      </c>
      <c r="F8484" s="7" t="s">
        <v>38</v>
      </c>
      <c r="G8484" s="7" t="s">
        <v>12</v>
      </c>
      <c r="H8484" s="13">
        <v>9</v>
      </c>
      <c r="I8484" s="13" t="str">
        <f>IF(G8484="Male",VLOOKUP(H8484,'Shoe size conversion table'!$B$6:$D$22,2),VLOOKUP(H8484,'Shoe size conversion table'!$J$6:$L$22,2))</f>
        <v>39-40</v>
      </c>
      <c r="J8484" s="13">
        <f>IF(G8484="Male",VLOOKUP(H8484,'Shoe size conversion table'!$B$6:$D$22,3),VLOOKUP(H8484,'Shoe size conversion table'!$J$6:$L$22,3))</f>
        <v>7</v>
      </c>
      <c r="K8484" s="11">
        <v>189</v>
      </c>
      <c r="L8484" s="12">
        <v>0.1</v>
      </c>
      <c r="M8484" s="7">
        <f t="shared" si="397"/>
        <v>2016</v>
      </c>
      <c r="N8484" s="7">
        <f t="shared" si="398"/>
        <v>2</v>
      </c>
      <c r="O8484" s="30">
        <f t="shared" si="399"/>
        <v>170.1</v>
      </c>
    </row>
    <row r="8485" spans="2:15" x14ac:dyDescent="0.2">
      <c r="B8485" s="13">
        <v>59983</v>
      </c>
      <c r="C8485" s="14">
        <v>42419.636111111286</v>
      </c>
      <c r="D8485" s="7" t="s">
        <v>10</v>
      </c>
      <c r="E8485" s="13">
        <v>2241</v>
      </c>
      <c r="F8485" s="7" t="s">
        <v>34</v>
      </c>
      <c r="G8485" s="7" t="s">
        <v>11</v>
      </c>
      <c r="H8485" s="13">
        <v>11</v>
      </c>
      <c r="I8485" s="13">
        <f>IF(G8485="Male",VLOOKUP(H8485,'Shoe size conversion table'!$B$6:$D$22,2),VLOOKUP(H8485,'Shoe size conversion table'!$J$6:$L$22,2))</f>
        <v>44</v>
      </c>
      <c r="J8485" s="13">
        <f>IF(G8485="Male",VLOOKUP(H8485,'Shoe size conversion table'!$B$6:$D$22,3),VLOOKUP(H8485,'Shoe size conversion table'!$J$6:$L$22,3))</f>
        <v>10.5</v>
      </c>
      <c r="K8485" s="11">
        <v>169</v>
      </c>
      <c r="L8485" s="12">
        <v>0</v>
      </c>
      <c r="M8485" s="7">
        <f t="shared" si="397"/>
        <v>2016</v>
      </c>
      <c r="N8485" s="7">
        <f t="shared" si="398"/>
        <v>2</v>
      </c>
      <c r="O8485" s="30">
        <f t="shared" si="399"/>
        <v>169</v>
      </c>
    </row>
    <row r="8486" spans="2:15" x14ac:dyDescent="0.2">
      <c r="B8486" s="13">
        <v>59984</v>
      </c>
      <c r="C8486" s="14">
        <v>42419.64611111112</v>
      </c>
      <c r="D8486" s="7" t="s">
        <v>10</v>
      </c>
      <c r="E8486" s="13">
        <v>2212</v>
      </c>
      <c r="F8486" s="7" t="s">
        <v>34</v>
      </c>
      <c r="G8486" s="7" t="s">
        <v>11</v>
      </c>
      <c r="H8486" s="13">
        <v>9.5</v>
      </c>
      <c r="I8486" s="13" t="str">
        <f>IF(G8486="Male",VLOOKUP(H8486,'Shoe size conversion table'!$B$6:$D$22,2),VLOOKUP(H8486,'Shoe size conversion table'!$J$6:$L$22,2))</f>
        <v>42-43</v>
      </c>
      <c r="J8486" s="13">
        <f>IF(G8486="Male",VLOOKUP(H8486,'Shoe size conversion table'!$B$6:$D$22,3),VLOOKUP(H8486,'Shoe size conversion table'!$J$6:$L$22,3))</f>
        <v>9</v>
      </c>
      <c r="K8486" s="11">
        <v>139</v>
      </c>
      <c r="L8486" s="12">
        <v>0.3</v>
      </c>
      <c r="M8486" s="7">
        <f t="shared" si="397"/>
        <v>2016</v>
      </c>
      <c r="N8486" s="7">
        <f t="shared" si="398"/>
        <v>2</v>
      </c>
      <c r="O8486" s="30">
        <f t="shared" si="399"/>
        <v>97.3</v>
      </c>
    </row>
    <row r="8487" spans="2:15" x14ac:dyDescent="0.2">
      <c r="B8487" s="13">
        <v>59985</v>
      </c>
      <c r="C8487" s="14">
        <v>42419.706111111125</v>
      </c>
      <c r="D8487" s="7" t="s">
        <v>8</v>
      </c>
      <c r="E8487" s="13">
        <v>2161</v>
      </c>
      <c r="F8487" s="7" t="s">
        <v>41</v>
      </c>
      <c r="G8487" s="7" t="s">
        <v>12</v>
      </c>
      <c r="H8487" s="13">
        <v>11.5</v>
      </c>
      <c r="I8487" s="13">
        <f>IF(G8487="Male",VLOOKUP(H8487,'Shoe size conversion table'!$B$6:$D$22,2),VLOOKUP(H8487,'Shoe size conversion table'!$J$6:$L$22,2))</f>
        <v>42</v>
      </c>
      <c r="J8487" s="13">
        <f>IF(G8487="Male",VLOOKUP(H8487,'Shoe size conversion table'!$B$6:$D$22,3),VLOOKUP(H8487,'Shoe size conversion table'!$J$6:$L$22,3))</f>
        <v>9.5</v>
      </c>
      <c r="K8487" s="11">
        <v>189</v>
      </c>
      <c r="L8487" s="12">
        <v>0</v>
      </c>
      <c r="M8487" s="7">
        <f t="shared" si="397"/>
        <v>2016</v>
      </c>
      <c r="N8487" s="7">
        <f t="shared" si="398"/>
        <v>2</v>
      </c>
      <c r="O8487" s="30">
        <f t="shared" si="399"/>
        <v>189</v>
      </c>
    </row>
    <row r="8488" spans="2:15" x14ac:dyDescent="0.2">
      <c r="B8488" s="13">
        <v>59985</v>
      </c>
      <c r="C8488" s="14">
        <v>42419.706111111125</v>
      </c>
      <c r="D8488" s="7" t="s">
        <v>8</v>
      </c>
      <c r="E8488" s="13">
        <v>2175</v>
      </c>
      <c r="F8488" s="7" t="s">
        <v>38</v>
      </c>
      <c r="G8488" s="7" t="s">
        <v>12</v>
      </c>
      <c r="H8488" s="13">
        <v>11.5</v>
      </c>
      <c r="I8488" s="13">
        <f>IF(G8488="Male",VLOOKUP(H8488,'Shoe size conversion table'!$B$6:$D$22,2),VLOOKUP(H8488,'Shoe size conversion table'!$J$6:$L$22,2))</f>
        <v>42</v>
      </c>
      <c r="J8488" s="13">
        <f>IF(G8488="Male",VLOOKUP(H8488,'Shoe size conversion table'!$B$6:$D$22,3),VLOOKUP(H8488,'Shoe size conversion table'!$J$6:$L$22,3))</f>
        <v>9.5</v>
      </c>
      <c r="K8488" s="11">
        <v>169</v>
      </c>
      <c r="L8488" s="12">
        <v>0</v>
      </c>
      <c r="M8488" s="7">
        <f t="shared" si="397"/>
        <v>2016</v>
      </c>
      <c r="N8488" s="7">
        <f t="shared" si="398"/>
        <v>2</v>
      </c>
      <c r="O8488" s="30">
        <f t="shared" si="399"/>
        <v>169</v>
      </c>
    </row>
    <row r="8489" spans="2:15" x14ac:dyDescent="0.2">
      <c r="B8489" s="13">
        <v>59986</v>
      </c>
      <c r="C8489" s="14">
        <v>42419.776111111118</v>
      </c>
      <c r="D8489" s="7" t="s">
        <v>7</v>
      </c>
      <c r="E8489" s="13">
        <v>2233</v>
      </c>
      <c r="F8489" s="7" t="s">
        <v>54</v>
      </c>
      <c r="G8489" s="7" t="s">
        <v>12</v>
      </c>
      <c r="H8489" s="13">
        <v>9</v>
      </c>
      <c r="I8489" s="13" t="str">
        <f>IF(G8489="Male",VLOOKUP(H8489,'Shoe size conversion table'!$B$6:$D$22,2),VLOOKUP(H8489,'Shoe size conversion table'!$J$6:$L$22,2))</f>
        <v>39-40</v>
      </c>
      <c r="J8489" s="13">
        <f>IF(G8489="Male",VLOOKUP(H8489,'Shoe size conversion table'!$B$6:$D$22,3),VLOOKUP(H8489,'Shoe size conversion table'!$J$6:$L$22,3))</f>
        <v>7</v>
      </c>
      <c r="K8489" s="11">
        <v>199</v>
      </c>
      <c r="L8489" s="12">
        <v>0</v>
      </c>
      <c r="M8489" s="7">
        <f t="shared" si="397"/>
        <v>2016</v>
      </c>
      <c r="N8489" s="7">
        <f t="shared" si="398"/>
        <v>2</v>
      </c>
      <c r="O8489" s="30">
        <f t="shared" si="399"/>
        <v>199</v>
      </c>
    </row>
    <row r="8490" spans="2:15" x14ac:dyDescent="0.2">
      <c r="B8490" s="13">
        <v>59987</v>
      </c>
      <c r="C8490" s="14">
        <v>42419.886111111126</v>
      </c>
      <c r="D8490" s="7" t="s">
        <v>7</v>
      </c>
      <c r="E8490" s="13">
        <v>2231</v>
      </c>
      <c r="F8490" s="7" t="s">
        <v>48</v>
      </c>
      <c r="G8490" s="7" t="s">
        <v>11</v>
      </c>
      <c r="H8490" s="13">
        <v>11</v>
      </c>
      <c r="I8490" s="13">
        <f>IF(G8490="Male",VLOOKUP(H8490,'Shoe size conversion table'!$B$6:$D$22,2),VLOOKUP(H8490,'Shoe size conversion table'!$J$6:$L$22,2))</f>
        <v>44</v>
      </c>
      <c r="J8490" s="13">
        <f>IF(G8490="Male",VLOOKUP(H8490,'Shoe size conversion table'!$B$6:$D$22,3),VLOOKUP(H8490,'Shoe size conversion table'!$J$6:$L$22,3))</f>
        <v>10.5</v>
      </c>
      <c r="K8490" s="11">
        <v>149</v>
      </c>
      <c r="L8490" s="12">
        <v>0.1</v>
      </c>
      <c r="M8490" s="7">
        <f t="shared" si="397"/>
        <v>2016</v>
      </c>
      <c r="N8490" s="7">
        <f t="shared" si="398"/>
        <v>2</v>
      </c>
      <c r="O8490" s="30">
        <f t="shared" si="399"/>
        <v>134.1</v>
      </c>
    </row>
    <row r="8491" spans="2:15" x14ac:dyDescent="0.2">
      <c r="B8491" s="13">
        <v>59988</v>
      </c>
      <c r="C8491" s="14">
        <v>42419.946111111276</v>
      </c>
      <c r="D8491" s="7" t="s">
        <v>10</v>
      </c>
      <c r="E8491" s="13">
        <v>2241</v>
      </c>
      <c r="F8491" s="7" t="s">
        <v>34</v>
      </c>
      <c r="G8491" s="7" t="s">
        <v>12</v>
      </c>
      <c r="H8491" s="13">
        <v>8</v>
      </c>
      <c r="I8491" s="13" t="str">
        <f>IF(G8491="Male",VLOOKUP(H8491,'Shoe size conversion table'!$B$6:$D$22,2),VLOOKUP(H8491,'Shoe size conversion table'!$J$6:$L$22,2))</f>
        <v>38-39</v>
      </c>
      <c r="J8491" s="13">
        <f>IF(G8491="Male",VLOOKUP(H8491,'Shoe size conversion table'!$B$6:$D$22,3),VLOOKUP(H8491,'Shoe size conversion table'!$J$6:$L$22,3))</f>
        <v>6</v>
      </c>
      <c r="K8491" s="11">
        <v>159</v>
      </c>
      <c r="L8491" s="12">
        <v>0</v>
      </c>
      <c r="M8491" s="7">
        <f t="shared" si="397"/>
        <v>2016</v>
      </c>
      <c r="N8491" s="7">
        <f t="shared" si="398"/>
        <v>2</v>
      </c>
      <c r="O8491" s="30">
        <f t="shared" si="399"/>
        <v>159</v>
      </c>
    </row>
    <row r="8492" spans="2:15" x14ac:dyDescent="0.2">
      <c r="B8492" s="13">
        <v>59989</v>
      </c>
      <c r="C8492" s="14">
        <v>42419.996111111279</v>
      </c>
      <c r="D8492" s="7" t="s">
        <v>7</v>
      </c>
      <c r="E8492" s="13">
        <v>2193</v>
      </c>
      <c r="F8492" s="7" t="s">
        <v>52</v>
      </c>
      <c r="G8492" s="7" t="s">
        <v>11</v>
      </c>
      <c r="H8492" s="13">
        <v>8.5</v>
      </c>
      <c r="I8492" s="13" t="str">
        <f>IF(G8492="Male",VLOOKUP(H8492,'Shoe size conversion table'!$B$6:$D$22,2),VLOOKUP(H8492,'Shoe size conversion table'!$J$6:$L$22,2))</f>
        <v>41-42</v>
      </c>
      <c r="J8492" s="13">
        <f>IF(G8492="Male",VLOOKUP(H8492,'Shoe size conversion table'!$B$6:$D$22,3),VLOOKUP(H8492,'Shoe size conversion table'!$J$6:$L$22,3))</f>
        <v>8</v>
      </c>
      <c r="K8492" s="11">
        <v>199</v>
      </c>
      <c r="L8492" s="12">
        <v>0.3</v>
      </c>
      <c r="M8492" s="7">
        <f t="shared" si="397"/>
        <v>2016</v>
      </c>
      <c r="N8492" s="7">
        <f t="shared" si="398"/>
        <v>2</v>
      </c>
      <c r="O8492" s="30">
        <f t="shared" si="399"/>
        <v>139.29999999999998</v>
      </c>
    </row>
    <row r="8493" spans="2:15" x14ac:dyDescent="0.2">
      <c r="B8493" s="13">
        <v>59989</v>
      </c>
      <c r="C8493" s="14">
        <v>42419.996111111279</v>
      </c>
      <c r="D8493" s="7" t="s">
        <v>7</v>
      </c>
      <c r="E8493" s="13">
        <v>2158</v>
      </c>
      <c r="F8493" s="7" t="s">
        <v>43</v>
      </c>
      <c r="G8493" s="7" t="s">
        <v>11</v>
      </c>
      <c r="H8493" s="13">
        <v>10</v>
      </c>
      <c r="I8493" s="13">
        <f>IF(G8493="Male",VLOOKUP(H8493,'Shoe size conversion table'!$B$6:$D$22,2),VLOOKUP(H8493,'Shoe size conversion table'!$J$6:$L$22,2))</f>
        <v>43</v>
      </c>
      <c r="J8493" s="13">
        <f>IF(G8493="Male",VLOOKUP(H8493,'Shoe size conversion table'!$B$6:$D$22,3),VLOOKUP(H8493,'Shoe size conversion table'!$J$6:$L$22,3))</f>
        <v>9.5</v>
      </c>
      <c r="K8493" s="11">
        <v>179</v>
      </c>
      <c r="L8493" s="12">
        <v>0</v>
      </c>
      <c r="M8493" s="7">
        <f t="shared" si="397"/>
        <v>2016</v>
      </c>
      <c r="N8493" s="7">
        <f t="shared" si="398"/>
        <v>2</v>
      </c>
      <c r="O8493" s="30">
        <f t="shared" si="399"/>
        <v>179</v>
      </c>
    </row>
    <row r="8494" spans="2:15" x14ac:dyDescent="0.2">
      <c r="B8494" s="13">
        <v>59990</v>
      </c>
      <c r="C8494" s="14">
        <v>42420.106111111287</v>
      </c>
      <c r="D8494" s="7" t="s">
        <v>10</v>
      </c>
      <c r="E8494" s="13">
        <v>2241</v>
      </c>
      <c r="F8494" s="7" t="s">
        <v>35</v>
      </c>
      <c r="G8494" s="7" t="s">
        <v>12</v>
      </c>
      <c r="H8494" s="13">
        <v>8</v>
      </c>
      <c r="I8494" s="13" t="str">
        <f>IF(G8494="Male",VLOOKUP(H8494,'Shoe size conversion table'!$B$6:$D$22,2),VLOOKUP(H8494,'Shoe size conversion table'!$J$6:$L$22,2))</f>
        <v>38-39</v>
      </c>
      <c r="J8494" s="13">
        <f>IF(G8494="Male",VLOOKUP(H8494,'Shoe size conversion table'!$B$6:$D$22,3),VLOOKUP(H8494,'Shoe size conversion table'!$J$6:$L$22,3))</f>
        <v>6</v>
      </c>
      <c r="K8494" s="11">
        <v>129</v>
      </c>
      <c r="L8494" s="12">
        <v>0</v>
      </c>
      <c r="M8494" s="7">
        <f t="shared" si="397"/>
        <v>2016</v>
      </c>
      <c r="N8494" s="7">
        <f t="shared" si="398"/>
        <v>2</v>
      </c>
      <c r="O8494" s="30">
        <f t="shared" si="399"/>
        <v>129</v>
      </c>
    </row>
    <row r="8495" spans="2:15" x14ac:dyDescent="0.2">
      <c r="B8495" s="13">
        <v>59991</v>
      </c>
      <c r="C8495" s="14">
        <v>42420.166111111124</v>
      </c>
      <c r="D8495" s="7" t="s">
        <v>8</v>
      </c>
      <c r="E8495" s="13">
        <v>2181</v>
      </c>
      <c r="F8495" s="7" t="s">
        <v>39</v>
      </c>
      <c r="G8495" s="7" t="s">
        <v>12</v>
      </c>
      <c r="H8495" s="13">
        <v>7.5</v>
      </c>
      <c r="I8495" s="13">
        <f>IF(G8495="Male",VLOOKUP(H8495,'Shoe size conversion table'!$B$6:$D$22,2),VLOOKUP(H8495,'Shoe size conversion table'!$J$6:$L$22,2))</f>
        <v>38</v>
      </c>
      <c r="J8495" s="13">
        <f>IF(G8495="Male",VLOOKUP(H8495,'Shoe size conversion table'!$B$6:$D$22,3),VLOOKUP(H8495,'Shoe size conversion table'!$J$6:$L$22,3))</f>
        <v>5.5</v>
      </c>
      <c r="K8495" s="11">
        <v>139</v>
      </c>
      <c r="L8495" s="12">
        <v>0</v>
      </c>
      <c r="M8495" s="7">
        <f t="shared" si="397"/>
        <v>2016</v>
      </c>
      <c r="N8495" s="7">
        <f t="shared" si="398"/>
        <v>2</v>
      </c>
      <c r="O8495" s="30">
        <f t="shared" si="399"/>
        <v>139</v>
      </c>
    </row>
    <row r="8496" spans="2:15" x14ac:dyDescent="0.2">
      <c r="B8496" s="13">
        <v>59992</v>
      </c>
      <c r="C8496" s="14">
        <v>42420.28611111128</v>
      </c>
      <c r="D8496" s="7" t="s">
        <v>7</v>
      </c>
      <c r="E8496" s="13">
        <v>2157</v>
      </c>
      <c r="F8496" s="7" t="s">
        <v>50</v>
      </c>
      <c r="G8496" s="7" t="s">
        <v>11</v>
      </c>
      <c r="H8496" s="13">
        <v>10.5</v>
      </c>
      <c r="I8496" s="13" t="str">
        <f>IF(G8496="Male",VLOOKUP(H8496,'Shoe size conversion table'!$B$6:$D$22,2),VLOOKUP(H8496,'Shoe size conversion table'!$J$6:$L$22,2))</f>
        <v>43-44</v>
      </c>
      <c r="J8496" s="13">
        <f>IF(G8496="Male",VLOOKUP(H8496,'Shoe size conversion table'!$B$6:$D$22,3),VLOOKUP(H8496,'Shoe size conversion table'!$J$6:$L$22,3))</f>
        <v>10</v>
      </c>
      <c r="K8496" s="11">
        <v>169</v>
      </c>
      <c r="L8496" s="12">
        <v>0.3</v>
      </c>
      <c r="M8496" s="7">
        <f t="shared" si="397"/>
        <v>2016</v>
      </c>
      <c r="N8496" s="7">
        <f t="shared" si="398"/>
        <v>2</v>
      </c>
      <c r="O8496" s="30">
        <f t="shared" si="399"/>
        <v>118.3</v>
      </c>
    </row>
    <row r="8497" spans="2:15" x14ac:dyDescent="0.2">
      <c r="B8497" s="13">
        <v>59993</v>
      </c>
      <c r="C8497" s="14">
        <v>42420.33611111129</v>
      </c>
      <c r="D8497" s="7" t="s">
        <v>7</v>
      </c>
      <c r="E8497" s="13">
        <v>2208</v>
      </c>
      <c r="F8497" s="7" t="s">
        <v>54</v>
      </c>
      <c r="G8497" s="7" t="s">
        <v>11</v>
      </c>
      <c r="H8497" s="13">
        <v>10.5</v>
      </c>
      <c r="I8497" s="13" t="str">
        <f>IF(G8497="Male",VLOOKUP(H8497,'Shoe size conversion table'!$B$6:$D$22,2),VLOOKUP(H8497,'Shoe size conversion table'!$J$6:$L$22,2))</f>
        <v>43-44</v>
      </c>
      <c r="J8497" s="13">
        <f>IF(G8497="Male",VLOOKUP(H8497,'Shoe size conversion table'!$B$6:$D$22,3),VLOOKUP(H8497,'Shoe size conversion table'!$J$6:$L$22,3))</f>
        <v>10</v>
      </c>
      <c r="K8497" s="11">
        <v>159</v>
      </c>
      <c r="L8497" s="12">
        <v>0.5</v>
      </c>
      <c r="M8497" s="7">
        <f t="shared" si="397"/>
        <v>2016</v>
      </c>
      <c r="N8497" s="7">
        <f t="shared" si="398"/>
        <v>2</v>
      </c>
      <c r="O8497" s="30">
        <f t="shared" si="399"/>
        <v>79.5</v>
      </c>
    </row>
    <row r="8498" spans="2:15" x14ac:dyDescent="0.2">
      <c r="B8498" s="13">
        <v>59993</v>
      </c>
      <c r="C8498" s="14">
        <v>42420.33611111129</v>
      </c>
      <c r="D8498" s="7" t="s">
        <v>7</v>
      </c>
      <c r="E8498" s="13">
        <v>2223</v>
      </c>
      <c r="F8498" s="7" t="s">
        <v>45</v>
      </c>
      <c r="G8498" s="7" t="s">
        <v>11</v>
      </c>
      <c r="H8498" s="13">
        <v>10</v>
      </c>
      <c r="I8498" s="13">
        <f>IF(G8498="Male",VLOOKUP(H8498,'Shoe size conversion table'!$B$6:$D$22,2),VLOOKUP(H8498,'Shoe size conversion table'!$J$6:$L$22,2))</f>
        <v>43</v>
      </c>
      <c r="J8498" s="13">
        <f>IF(G8498="Male",VLOOKUP(H8498,'Shoe size conversion table'!$B$6:$D$22,3),VLOOKUP(H8498,'Shoe size conversion table'!$J$6:$L$22,3))</f>
        <v>9.5</v>
      </c>
      <c r="K8498" s="11">
        <v>129</v>
      </c>
      <c r="L8498" s="12">
        <v>0</v>
      </c>
      <c r="M8498" s="7">
        <f t="shared" si="397"/>
        <v>2016</v>
      </c>
      <c r="N8498" s="7">
        <f t="shared" si="398"/>
        <v>2</v>
      </c>
      <c r="O8498" s="30">
        <f t="shared" si="399"/>
        <v>129</v>
      </c>
    </row>
    <row r="8499" spans="2:15" x14ac:dyDescent="0.2">
      <c r="B8499" s="13">
        <v>59994</v>
      </c>
      <c r="C8499" s="14">
        <v>42420.516111111123</v>
      </c>
      <c r="D8499" s="7" t="s">
        <v>7</v>
      </c>
      <c r="E8499" s="13">
        <v>2225</v>
      </c>
      <c r="F8499" s="7" t="s">
        <v>44</v>
      </c>
      <c r="G8499" s="7" t="s">
        <v>11</v>
      </c>
      <c r="H8499" s="13">
        <v>7.5</v>
      </c>
      <c r="I8499" s="13" t="str">
        <f>IF(G8499="Male",VLOOKUP(H8499,'Shoe size conversion table'!$B$6:$D$22,2),VLOOKUP(H8499,'Shoe size conversion table'!$J$6:$L$22,2))</f>
        <v>40-41</v>
      </c>
      <c r="J8499" s="13">
        <f>IF(G8499="Male",VLOOKUP(H8499,'Shoe size conversion table'!$B$6:$D$22,3),VLOOKUP(H8499,'Shoe size conversion table'!$J$6:$L$22,3))</f>
        <v>7</v>
      </c>
      <c r="K8499" s="11">
        <v>159</v>
      </c>
      <c r="L8499" s="12">
        <v>0</v>
      </c>
      <c r="M8499" s="7">
        <f t="shared" si="397"/>
        <v>2016</v>
      </c>
      <c r="N8499" s="7">
        <f t="shared" si="398"/>
        <v>2</v>
      </c>
      <c r="O8499" s="30">
        <f t="shared" si="399"/>
        <v>159</v>
      </c>
    </row>
    <row r="8500" spans="2:15" x14ac:dyDescent="0.2">
      <c r="B8500" s="13">
        <v>59995</v>
      </c>
      <c r="C8500" s="14">
        <v>42420.546111111114</v>
      </c>
      <c r="D8500" s="7" t="s">
        <v>10</v>
      </c>
      <c r="E8500" s="13">
        <v>2154</v>
      </c>
      <c r="F8500" s="7" t="s">
        <v>34</v>
      </c>
      <c r="G8500" s="7" t="s">
        <v>12</v>
      </c>
      <c r="H8500" s="13">
        <v>8</v>
      </c>
      <c r="I8500" s="13" t="str">
        <f>IF(G8500="Male",VLOOKUP(H8500,'Shoe size conversion table'!$B$6:$D$22,2),VLOOKUP(H8500,'Shoe size conversion table'!$J$6:$L$22,2))</f>
        <v>38-39</v>
      </c>
      <c r="J8500" s="13">
        <f>IF(G8500="Male",VLOOKUP(H8500,'Shoe size conversion table'!$B$6:$D$22,3),VLOOKUP(H8500,'Shoe size conversion table'!$J$6:$L$22,3))</f>
        <v>6</v>
      </c>
      <c r="K8500" s="11">
        <v>189</v>
      </c>
      <c r="L8500" s="12">
        <v>0.5</v>
      </c>
      <c r="M8500" s="7">
        <f t="shared" si="397"/>
        <v>2016</v>
      </c>
      <c r="N8500" s="7">
        <f t="shared" si="398"/>
        <v>2</v>
      </c>
      <c r="O8500" s="30">
        <f t="shared" si="399"/>
        <v>94.5</v>
      </c>
    </row>
    <row r="8501" spans="2:15" x14ac:dyDescent="0.2">
      <c r="B8501" s="13">
        <v>59996</v>
      </c>
      <c r="C8501" s="14">
        <v>42420.546111111122</v>
      </c>
      <c r="D8501" s="7" t="s">
        <v>8</v>
      </c>
      <c r="E8501" s="13">
        <v>2171</v>
      </c>
      <c r="F8501" s="7" t="s">
        <v>38</v>
      </c>
      <c r="G8501" s="7" t="s">
        <v>12</v>
      </c>
      <c r="H8501" s="13">
        <v>7.5</v>
      </c>
      <c r="I8501" s="13">
        <f>IF(G8501="Male",VLOOKUP(H8501,'Shoe size conversion table'!$B$6:$D$22,2),VLOOKUP(H8501,'Shoe size conversion table'!$J$6:$L$22,2))</f>
        <v>38</v>
      </c>
      <c r="J8501" s="13">
        <f>IF(G8501="Male",VLOOKUP(H8501,'Shoe size conversion table'!$B$6:$D$22,3),VLOOKUP(H8501,'Shoe size conversion table'!$J$6:$L$22,3))</f>
        <v>5.5</v>
      </c>
      <c r="K8501" s="11">
        <v>189</v>
      </c>
      <c r="L8501" s="12">
        <v>0.3</v>
      </c>
      <c r="M8501" s="7">
        <f t="shared" si="397"/>
        <v>2016</v>
      </c>
      <c r="N8501" s="7">
        <f t="shared" si="398"/>
        <v>2</v>
      </c>
      <c r="O8501" s="30">
        <f t="shared" si="399"/>
        <v>132.29999999999998</v>
      </c>
    </row>
    <row r="8502" spans="2:15" x14ac:dyDescent="0.2">
      <c r="B8502" s="13">
        <v>59996</v>
      </c>
      <c r="C8502" s="14">
        <v>42420.546111111122</v>
      </c>
      <c r="D8502" s="7" t="s">
        <v>8</v>
      </c>
      <c r="E8502" s="13">
        <v>2217</v>
      </c>
      <c r="F8502" s="7" t="s">
        <v>41</v>
      </c>
      <c r="G8502" s="7" t="s">
        <v>12</v>
      </c>
      <c r="H8502" s="13">
        <v>9</v>
      </c>
      <c r="I8502" s="13" t="str">
        <f>IF(G8502="Male",VLOOKUP(H8502,'Shoe size conversion table'!$B$6:$D$22,2),VLOOKUP(H8502,'Shoe size conversion table'!$J$6:$L$22,2))</f>
        <v>39-40</v>
      </c>
      <c r="J8502" s="13">
        <f>IF(G8502="Male",VLOOKUP(H8502,'Shoe size conversion table'!$B$6:$D$22,3),VLOOKUP(H8502,'Shoe size conversion table'!$J$6:$L$22,3))</f>
        <v>7</v>
      </c>
      <c r="K8502" s="11">
        <v>149</v>
      </c>
      <c r="L8502" s="12">
        <v>0</v>
      </c>
      <c r="M8502" s="7">
        <f t="shared" si="397"/>
        <v>2016</v>
      </c>
      <c r="N8502" s="7">
        <f t="shared" si="398"/>
        <v>2</v>
      </c>
      <c r="O8502" s="30">
        <f t="shared" si="399"/>
        <v>149</v>
      </c>
    </row>
    <row r="8503" spans="2:15" x14ac:dyDescent="0.2">
      <c r="B8503" s="13">
        <v>59997</v>
      </c>
      <c r="C8503" s="14">
        <v>42420.576111111128</v>
      </c>
      <c r="D8503" s="7" t="s">
        <v>10</v>
      </c>
      <c r="E8503" s="13">
        <v>2182</v>
      </c>
      <c r="F8503" s="7" t="s">
        <v>34</v>
      </c>
      <c r="G8503" s="7" t="s">
        <v>11</v>
      </c>
      <c r="H8503" s="13">
        <v>10</v>
      </c>
      <c r="I8503" s="13">
        <f>IF(G8503="Male",VLOOKUP(H8503,'Shoe size conversion table'!$B$6:$D$22,2),VLOOKUP(H8503,'Shoe size conversion table'!$J$6:$L$22,2))</f>
        <v>43</v>
      </c>
      <c r="J8503" s="13">
        <f>IF(G8503="Male",VLOOKUP(H8503,'Shoe size conversion table'!$B$6:$D$22,3),VLOOKUP(H8503,'Shoe size conversion table'!$J$6:$L$22,3))</f>
        <v>9.5</v>
      </c>
      <c r="K8503" s="11">
        <v>169</v>
      </c>
      <c r="L8503" s="12">
        <v>0</v>
      </c>
      <c r="M8503" s="7">
        <f t="shared" si="397"/>
        <v>2016</v>
      </c>
      <c r="N8503" s="7">
        <f t="shared" si="398"/>
        <v>2</v>
      </c>
      <c r="O8503" s="30">
        <f t="shared" si="399"/>
        <v>169</v>
      </c>
    </row>
    <row r="8504" spans="2:15" x14ac:dyDescent="0.2">
      <c r="B8504" s="13">
        <v>59998</v>
      </c>
      <c r="C8504" s="14">
        <v>42420.64611111112</v>
      </c>
      <c r="D8504" s="7" t="s">
        <v>7</v>
      </c>
      <c r="E8504" s="13">
        <v>2233</v>
      </c>
      <c r="F8504" s="7" t="s">
        <v>49</v>
      </c>
      <c r="G8504" s="7" t="s">
        <v>12</v>
      </c>
      <c r="H8504" s="13">
        <v>7.5</v>
      </c>
      <c r="I8504" s="13">
        <f>IF(G8504="Male",VLOOKUP(H8504,'Shoe size conversion table'!$B$6:$D$22,2),VLOOKUP(H8504,'Shoe size conversion table'!$J$6:$L$22,2))</f>
        <v>38</v>
      </c>
      <c r="J8504" s="13">
        <f>IF(G8504="Male",VLOOKUP(H8504,'Shoe size conversion table'!$B$6:$D$22,3),VLOOKUP(H8504,'Shoe size conversion table'!$J$6:$L$22,3))</f>
        <v>5.5</v>
      </c>
      <c r="K8504" s="11">
        <v>129</v>
      </c>
      <c r="L8504" s="12">
        <v>0</v>
      </c>
      <c r="M8504" s="7">
        <f t="shared" si="397"/>
        <v>2016</v>
      </c>
      <c r="N8504" s="7">
        <f t="shared" si="398"/>
        <v>2</v>
      </c>
      <c r="O8504" s="30">
        <f t="shared" si="399"/>
        <v>129</v>
      </c>
    </row>
    <row r="8505" spans="2:15" x14ac:dyDescent="0.2">
      <c r="B8505" s="13">
        <v>59999</v>
      </c>
      <c r="C8505" s="14">
        <v>42420.706111111125</v>
      </c>
      <c r="D8505" s="7" t="s">
        <v>8</v>
      </c>
      <c r="E8505" s="13">
        <v>2161</v>
      </c>
      <c r="F8505" s="7" t="s">
        <v>41</v>
      </c>
      <c r="G8505" s="7" t="s">
        <v>12</v>
      </c>
      <c r="H8505" s="13">
        <v>11.5</v>
      </c>
      <c r="I8505" s="13">
        <f>IF(G8505="Male",VLOOKUP(H8505,'Shoe size conversion table'!$B$6:$D$22,2),VLOOKUP(H8505,'Shoe size conversion table'!$J$6:$L$22,2))</f>
        <v>42</v>
      </c>
      <c r="J8505" s="13">
        <f>IF(G8505="Male",VLOOKUP(H8505,'Shoe size conversion table'!$B$6:$D$22,3),VLOOKUP(H8505,'Shoe size conversion table'!$J$6:$L$22,3))</f>
        <v>9.5</v>
      </c>
      <c r="K8505" s="11">
        <v>189</v>
      </c>
      <c r="L8505" s="12">
        <v>0</v>
      </c>
      <c r="M8505" s="7">
        <f t="shared" si="397"/>
        <v>2016</v>
      </c>
      <c r="N8505" s="7">
        <f t="shared" si="398"/>
        <v>2</v>
      </c>
      <c r="O8505" s="30">
        <f t="shared" si="399"/>
        <v>189</v>
      </c>
    </row>
    <row r="8506" spans="2:15" x14ac:dyDescent="0.2">
      <c r="B8506" s="13">
        <v>60000</v>
      </c>
      <c r="C8506" s="14">
        <v>42420.706111111125</v>
      </c>
      <c r="D8506" s="7" t="s">
        <v>7</v>
      </c>
      <c r="E8506" s="13">
        <v>2220</v>
      </c>
      <c r="F8506" s="7" t="s">
        <v>46</v>
      </c>
      <c r="G8506" s="7" t="s">
        <v>11</v>
      </c>
      <c r="H8506" s="13">
        <v>10</v>
      </c>
      <c r="I8506" s="13">
        <f>IF(G8506="Male",VLOOKUP(H8506,'Shoe size conversion table'!$B$6:$D$22,2),VLOOKUP(H8506,'Shoe size conversion table'!$J$6:$L$22,2))</f>
        <v>43</v>
      </c>
      <c r="J8506" s="13">
        <f>IF(G8506="Male",VLOOKUP(H8506,'Shoe size conversion table'!$B$6:$D$22,3),VLOOKUP(H8506,'Shoe size conversion table'!$J$6:$L$22,3))</f>
        <v>9.5</v>
      </c>
      <c r="K8506" s="11">
        <v>169</v>
      </c>
      <c r="L8506" s="12">
        <v>0.5</v>
      </c>
      <c r="M8506" s="7">
        <f t="shared" si="397"/>
        <v>2016</v>
      </c>
      <c r="N8506" s="7">
        <f t="shared" si="398"/>
        <v>2</v>
      </c>
      <c r="O8506" s="30">
        <f t="shared" si="399"/>
        <v>84.5</v>
      </c>
    </row>
    <row r="8507" spans="2:15" x14ac:dyDescent="0.2">
      <c r="B8507" s="13">
        <v>60001</v>
      </c>
      <c r="C8507" s="14">
        <v>42420.836111111275</v>
      </c>
      <c r="D8507" s="7" t="s">
        <v>7</v>
      </c>
      <c r="E8507" s="13">
        <v>2189</v>
      </c>
      <c r="F8507" s="7" t="s">
        <v>55</v>
      </c>
      <c r="G8507" s="7" t="s">
        <v>12</v>
      </c>
      <c r="H8507" s="13">
        <v>8</v>
      </c>
      <c r="I8507" s="13" t="str">
        <f>IF(G8507="Male",VLOOKUP(H8507,'Shoe size conversion table'!$B$6:$D$22,2),VLOOKUP(H8507,'Shoe size conversion table'!$J$6:$L$22,2))</f>
        <v>38-39</v>
      </c>
      <c r="J8507" s="13">
        <f>IF(G8507="Male",VLOOKUP(H8507,'Shoe size conversion table'!$B$6:$D$22,3),VLOOKUP(H8507,'Shoe size conversion table'!$J$6:$L$22,3))</f>
        <v>6</v>
      </c>
      <c r="K8507" s="11">
        <v>139</v>
      </c>
      <c r="L8507" s="12">
        <v>0</v>
      </c>
      <c r="M8507" s="7">
        <f t="shared" si="397"/>
        <v>2016</v>
      </c>
      <c r="N8507" s="7">
        <f t="shared" si="398"/>
        <v>2</v>
      </c>
      <c r="O8507" s="30">
        <f t="shared" si="399"/>
        <v>139</v>
      </c>
    </row>
    <row r="8508" spans="2:15" x14ac:dyDescent="0.2">
      <c r="B8508" s="13">
        <v>60002</v>
      </c>
      <c r="C8508" s="14">
        <v>42420.886111111126</v>
      </c>
      <c r="D8508" s="7" t="s">
        <v>7</v>
      </c>
      <c r="E8508" s="13">
        <v>2161</v>
      </c>
      <c r="F8508" s="7" t="s">
        <v>51</v>
      </c>
      <c r="G8508" s="7" t="s">
        <v>11</v>
      </c>
      <c r="H8508" s="13">
        <v>8.5</v>
      </c>
      <c r="I8508" s="13" t="str">
        <f>IF(G8508="Male",VLOOKUP(H8508,'Shoe size conversion table'!$B$6:$D$22,2),VLOOKUP(H8508,'Shoe size conversion table'!$J$6:$L$22,2))</f>
        <v>41-42</v>
      </c>
      <c r="J8508" s="13">
        <f>IF(G8508="Male",VLOOKUP(H8508,'Shoe size conversion table'!$B$6:$D$22,3),VLOOKUP(H8508,'Shoe size conversion table'!$J$6:$L$22,3))</f>
        <v>8</v>
      </c>
      <c r="K8508" s="11">
        <v>139</v>
      </c>
      <c r="L8508" s="12">
        <v>0</v>
      </c>
      <c r="M8508" s="7">
        <f t="shared" si="397"/>
        <v>2016</v>
      </c>
      <c r="N8508" s="7">
        <f t="shared" si="398"/>
        <v>2</v>
      </c>
      <c r="O8508" s="30">
        <f t="shared" si="399"/>
        <v>139</v>
      </c>
    </row>
    <row r="8509" spans="2:15" x14ac:dyDescent="0.2">
      <c r="B8509" s="13">
        <v>60003</v>
      </c>
      <c r="C8509" s="14">
        <v>42420.926111111112</v>
      </c>
      <c r="D8509" s="7" t="s">
        <v>10</v>
      </c>
      <c r="E8509" s="13">
        <v>2221</v>
      </c>
      <c r="F8509" s="7" t="s">
        <v>34</v>
      </c>
      <c r="G8509" s="7" t="s">
        <v>12</v>
      </c>
      <c r="H8509" s="13">
        <v>9</v>
      </c>
      <c r="I8509" s="13" t="str">
        <f>IF(G8509="Male",VLOOKUP(H8509,'Shoe size conversion table'!$B$6:$D$22,2),VLOOKUP(H8509,'Shoe size conversion table'!$J$6:$L$22,2))</f>
        <v>39-40</v>
      </c>
      <c r="J8509" s="13">
        <f>IF(G8509="Male",VLOOKUP(H8509,'Shoe size conversion table'!$B$6:$D$22,3),VLOOKUP(H8509,'Shoe size conversion table'!$J$6:$L$22,3))</f>
        <v>7</v>
      </c>
      <c r="K8509" s="11">
        <v>149</v>
      </c>
      <c r="L8509" s="12">
        <v>0</v>
      </c>
      <c r="M8509" s="7">
        <f t="shared" si="397"/>
        <v>2016</v>
      </c>
      <c r="N8509" s="7">
        <f t="shared" si="398"/>
        <v>2</v>
      </c>
      <c r="O8509" s="30">
        <f t="shared" si="399"/>
        <v>149</v>
      </c>
    </row>
    <row r="8510" spans="2:15" x14ac:dyDescent="0.2">
      <c r="B8510" s="13">
        <v>60004</v>
      </c>
      <c r="C8510" s="14">
        <v>42420.946111111276</v>
      </c>
      <c r="D8510" s="7" t="s">
        <v>10</v>
      </c>
      <c r="E8510" s="13">
        <v>2208</v>
      </c>
      <c r="F8510" s="7" t="s">
        <v>36</v>
      </c>
      <c r="G8510" s="7" t="s">
        <v>12</v>
      </c>
      <c r="H8510" s="13">
        <v>6</v>
      </c>
      <c r="I8510" s="13" t="str">
        <f>IF(G8510="Male",VLOOKUP(H8510,'Shoe size conversion table'!$B$6:$D$22,2),VLOOKUP(H8510,'Shoe size conversion table'!$J$6:$L$22,2))</f>
        <v>36-37</v>
      </c>
      <c r="J8510" s="13">
        <f>IF(G8510="Male",VLOOKUP(H8510,'Shoe size conversion table'!$B$6:$D$22,3),VLOOKUP(H8510,'Shoe size conversion table'!$J$6:$L$22,3))</f>
        <v>4</v>
      </c>
      <c r="K8510" s="11">
        <v>159</v>
      </c>
      <c r="L8510" s="12">
        <v>0</v>
      </c>
      <c r="M8510" s="7">
        <f t="shared" si="397"/>
        <v>2016</v>
      </c>
      <c r="N8510" s="7">
        <f t="shared" si="398"/>
        <v>2</v>
      </c>
      <c r="O8510" s="30">
        <f t="shared" si="399"/>
        <v>159</v>
      </c>
    </row>
    <row r="8511" spans="2:15" x14ac:dyDescent="0.2">
      <c r="B8511" s="13">
        <v>60005</v>
      </c>
      <c r="C8511" s="14">
        <v>42420.996111111279</v>
      </c>
      <c r="D8511" s="7" t="s">
        <v>7</v>
      </c>
      <c r="E8511" s="13">
        <v>2241</v>
      </c>
      <c r="F8511" s="7" t="s">
        <v>43</v>
      </c>
      <c r="G8511" s="7" t="s">
        <v>12</v>
      </c>
      <c r="H8511" s="13">
        <v>7.5</v>
      </c>
      <c r="I8511" s="13">
        <f>IF(G8511="Male",VLOOKUP(H8511,'Shoe size conversion table'!$B$6:$D$22,2),VLOOKUP(H8511,'Shoe size conversion table'!$J$6:$L$22,2))</f>
        <v>38</v>
      </c>
      <c r="J8511" s="13">
        <f>IF(G8511="Male",VLOOKUP(H8511,'Shoe size conversion table'!$B$6:$D$22,3),VLOOKUP(H8511,'Shoe size conversion table'!$J$6:$L$22,3))</f>
        <v>5.5</v>
      </c>
      <c r="K8511" s="11">
        <v>129</v>
      </c>
      <c r="L8511" s="12">
        <v>0</v>
      </c>
      <c r="M8511" s="7">
        <f t="shared" si="397"/>
        <v>2016</v>
      </c>
      <c r="N8511" s="7">
        <f t="shared" si="398"/>
        <v>2</v>
      </c>
      <c r="O8511" s="30">
        <f t="shared" si="399"/>
        <v>129</v>
      </c>
    </row>
    <row r="8512" spans="2:15" x14ac:dyDescent="0.2">
      <c r="B8512" s="13">
        <v>60005</v>
      </c>
      <c r="C8512" s="14">
        <v>42420.996111111279</v>
      </c>
      <c r="D8512" s="7" t="s">
        <v>7</v>
      </c>
      <c r="E8512" s="13">
        <v>2193</v>
      </c>
      <c r="F8512" s="7" t="s">
        <v>52</v>
      </c>
      <c r="G8512" s="7" t="s">
        <v>11</v>
      </c>
      <c r="H8512" s="13">
        <v>8.5</v>
      </c>
      <c r="I8512" s="13" t="str">
        <f>IF(G8512="Male",VLOOKUP(H8512,'Shoe size conversion table'!$B$6:$D$22,2),VLOOKUP(H8512,'Shoe size conversion table'!$J$6:$L$22,2))</f>
        <v>41-42</v>
      </c>
      <c r="J8512" s="13">
        <f>IF(G8512="Male",VLOOKUP(H8512,'Shoe size conversion table'!$B$6:$D$22,3),VLOOKUP(H8512,'Shoe size conversion table'!$J$6:$L$22,3))</f>
        <v>8</v>
      </c>
      <c r="K8512" s="11">
        <v>199</v>
      </c>
      <c r="L8512" s="12">
        <v>0.3</v>
      </c>
      <c r="M8512" s="7">
        <f t="shared" si="397"/>
        <v>2016</v>
      </c>
      <c r="N8512" s="7">
        <f t="shared" si="398"/>
        <v>2</v>
      </c>
      <c r="O8512" s="30">
        <f t="shared" si="399"/>
        <v>139.29999999999998</v>
      </c>
    </row>
    <row r="8513" spans="2:15" x14ac:dyDescent="0.2">
      <c r="B8513" s="13">
        <v>60006</v>
      </c>
      <c r="C8513" s="14">
        <v>42421.106111111287</v>
      </c>
      <c r="D8513" s="7" t="s">
        <v>9</v>
      </c>
      <c r="E8513" s="13">
        <v>2195</v>
      </c>
      <c r="F8513" s="7" t="s">
        <v>62</v>
      </c>
      <c r="G8513" s="7" t="s">
        <v>12</v>
      </c>
      <c r="H8513" s="13">
        <v>8</v>
      </c>
      <c r="I8513" s="13" t="str">
        <f>IF(G8513="Male",VLOOKUP(H8513,'Shoe size conversion table'!$B$6:$D$22,2),VLOOKUP(H8513,'Shoe size conversion table'!$J$6:$L$22,2))</f>
        <v>38-39</v>
      </c>
      <c r="J8513" s="13">
        <f>IF(G8513="Male",VLOOKUP(H8513,'Shoe size conversion table'!$B$6:$D$22,3),VLOOKUP(H8513,'Shoe size conversion table'!$J$6:$L$22,3))</f>
        <v>6</v>
      </c>
      <c r="K8513" s="11">
        <v>189</v>
      </c>
      <c r="L8513" s="12">
        <v>0</v>
      </c>
      <c r="M8513" s="7">
        <f t="shared" si="397"/>
        <v>2016</v>
      </c>
      <c r="N8513" s="7">
        <f t="shared" si="398"/>
        <v>2</v>
      </c>
      <c r="O8513" s="30">
        <f t="shared" si="399"/>
        <v>189</v>
      </c>
    </row>
    <row r="8514" spans="2:15" x14ac:dyDescent="0.2">
      <c r="B8514" s="13">
        <v>60007</v>
      </c>
      <c r="C8514" s="14">
        <v>42421.106111111287</v>
      </c>
      <c r="D8514" s="7" t="s">
        <v>10</v>
      </c>
      <c r="E8514" s="13">
        <v>2184</v>
      </c>
      <c r="F8514" s="7" t="s">
        <v>34</v>
      </c>
      <c r="G8514" s="7" t="s">
        <v>12</v>
      </c>
      <c r="H8514" s="13">
        <v>8</v>
      </c>
      <c r="I8514" s="13" t="str">
        <f>IF(G8514="Male",VLOOKUP(H8514,'Shoe size conversion table'!$B$6:$D$22,2),VLOOKUP(H8514,'Shoe size conversion table'!$J$6:$L$22,2))</f>
        <v>38-39</v>
      </c>
      <c r="J8514" s="13">
        <f>IF(G8514="Male",VLOOKUP(H8514,'Shoe size conversion table'!$B$6:$D$22,3),VLOOKUP(H8514,'Shoe size conversion table'!$J$6:$L$22,3))</f>
        <v>6</v>
      </c>
      <c r="K8514" s="11">
        <v>189</v>
      </c>
      <c r="L8514" s="12">
        <v>0.1</v>
      </c>
      <c r="M8514" s="7">
        <f t="shared" si="397"/>
        <v>2016</v>
      </c>
      <c r="N8514" s="7">
        <f t="shared" si="398"/>
        <v>2</v>
      </c>
      <c r="O8514" s="30">
        <f t="shared" si="399"/>
        <v>170.1</v>
      </c>
    </row>
    <row r="8515" spans="2:15" x14ac:dyDescent="0.2">
      <c r="B8515" s="13">
        <v>60008</v>
      </c>
      <c r="C8515" s="14">
        <v>42421.106111111287</v>
      </c>
      <c r="D8515" s="7" t="s">
        <v>8</v>
      </c>
      <c r="E8515" s="13">
        <v>2209</v>
      </c>
      <c r="F8515" s="7" t="s">
        <v>38</v>
      </c>
      <c r="G8515" s="7" t="s">
        <v>11</v>
      </c>
      <c r="H8515" s="13">
        <v>10.5</v>
      </c>
      <c r="I8515" s="13" t="str">
        <f>IF(G8515="Male",VLOOKUP(H8515,'Shoe size conversion table'!$B$6:$D$22,2),VLOOKUP(H8515,'Shoe size conversion table'!$J$6:$L$22,2))</f>
        <v>43-44</v>
      </c>
      <c r="J8515" s="13">
        <f>IF(G8515="Male",VLOOKUP(H8515,'Shoe size conversion table'!$B$6:$D$22,3),VLOOKUP(H8515,'Shoe size conversion table'!$J$6:$L$22,3))</f>
        <v>10</v>
      </c>
      <c r="K8515" s="11">
        <v>169</v>
      </c>
      <c r="L8515" s="12">
        <v>0.3</v>
      </c>
      <c r="M8515" s="7">
        <f t="shared" si="397"/>
        <v>2016</v>
      </c>
      <c r="N8515" s="7">
        <f t="shared" si="398"/>
        <v>2</v>
      </c>
      <c r="O8515" s="30">
        <f t="shared" si="399"/>
        <v>118.3</v>
      </c>
    </row>
    <row r="8516" spans="2:15" x14ac:dyDescent="0.2">
      <c r="B8516" s="13">
        <v>60009</v>
      </c>
      <c r="C8516" s="14">
        <v>42421.156111111122</v>
      </c>
      <c r="D8516" s="7" t="s">
        <v>7</v>
      </c>
      <c r="E8516" s="13">
        <v>2228</v>
      </c>
      <c r="F8516" s="7" t="s">
        <v>51</v>
      </c>
      <c r="G8516" s="7" t="s">
        <v>11</v>
      </c>
      <c r="H8516" s="13">
        <v>9</v>
      </c>
      <c r="I8516" s="13">
        <f>IF(G8516="Male",VLOOKUP(H8516,'Shoe size conversion table'!$B$6:$D$22,2),VLOOKUP(H8516,'Shoe size conversion table'!$J$6:$L$22,2))</f>
        <v>42</v>
      </c>
      <c r="J8516" s="13">
        <f>IF(G8516="Male",VLOOKUP(H8516,'Shoe size conversion table'!$B$6:$D$22,3),VLOOKUP(H8516,'Shoe size conversion table'!$J$6:$L$22,3))</f>
        <v>8.5</v>
      </c>
      <c r="K8516" s="11">
        <v>179</v>
      </c>
      <c r="L8516" s="12">
        <v>0</v>
      </c>
      <c r="M8516" s="7">
        <f t="shared" si="397"/>
        <v>2016</v>
      </c>
      <c r="N8516" s="7">
        <f t="shared" si="398"/>
        <v>2</v>
      </c>
      <c r="O8516" s="30">
        <f t="shared" si="399"/>
        <v>179</v>
      </c>
    </row>
    <row r="8517" spans="2:15" x14ac:dyDescent="0.2">
      <c r="B8517" s="13">
        <v>60010</v>
      </c>
      <c r="C8517" s="14">
        <v>42421.15611111129</v>
      </c>
      <c r="D8517" s="7" t="s">
        <v>8</v>
      </c>
      <c r="E8517" s="13">
        <v>2151</v>
      </c>
      <c r="F8517" s="7" t="s">
        <v>42</v>
      </c>
      <c r="G8517" s="7" t="s">
        <v>12</v>
      </c>
      <c r="H8517" s="13">
        <v>8.5</v>
      </c>
      <c r="I8517" s="13">
        <f>IF(G8517="Male",VLOOKUP(H8517,'Shoe size conversion table'!$B$6:$D$22,2),VLOOKUP(H8517,'Shoe size conversion table'!$J$6:$L$22,2))</f>
        <v>39</v>
      </c>
      <c r="J8517" s="13">
        <f>IF(G8517="Male",VLOOKUP(H8517,'Shoe size conversion table'!$B$6:$D$22,3),VLOOKUP(H8517,'Shoe size conversion table'!$J$6:$L$22,3))</f>
        <v>6.5</v>
      </c>
      <c r="K8517" s="11">
        <v>159</v>
      </c>
      <c r="L8517" s="12">
        <v>0</v>
      </c>
      <c r="M8517" s="7">
        <f t="shared" ref="M8517:M8580" si="400">YEAR(C8517)</f>
        <v>2016</v>
      </c>
      <c r="N8517" s="7">
        <f t="shared" si="398"/>
        <v>2</v>
      </c>
      <c r="O8517" s="30">
        <f t="shared" si="399"/>
        <v>159</v>
      </c>
    </row>
    <row r="8518" spans="2:15" x14ac:dyDescent="0.2">
      <c r="B8518" s="13">
        <v>60011</v>
      </c>
      <c r="C8518" s="14">
        <v>42421.166111111124</v>
      </c>
      <c r="D8518" s="7" t="s">
        <v>8</v>
      </c>
      <c r="E8518" s="13">
        <v>2195</v>
      </c>
      <c r="F8518" s="7" t="s">
        <v>39</v>
      </c>
      <c r="G8518" s="7" t="s">
        <v>12</v>
      </c>
      <c r="H8518" s="13">
        <v>7.5</v>
      </c>
      <c r="I8518" s="13">
        <f>IF(G8518="Male",VLOOKUP(H8518,'Shoe size conversion table'!$B$6:$D$22,2),VLOOKUP(H8518,'Shoe size conversion table'!$J$6:$L$22,2))</f>
        <v>38</v>
      </c>
      <c r="J8518" s="13">
        <f>IF(G8518="Male",VLOOKUP(H8518,'Shoe size conversion table'!$B$6:$D$22,3),VLOOKUP(H8518,'Shoe size conversion table'!$J$6:$L$22,3))</f>
        <v>5.5</v>
      </c>
      <c r="K8518" s="11">
        <v>129</v>
      </c>
      <c r="L8518" s="12">
        <v>0.3</v>
      </c>
      <c r="M8518" s="7">
        <f t="shared" si="400"/>
        <v>2016</v>
      </c>
      <c r="N8518" s="7">
        <f t="shared" ref="N8518:N8581" si="401">MONTH(C8518:C23485)</f>
        <v>2</v>
      </c>
      <c r="O8518" s="30">
        <f t="shared" ref="O8518:O8581" si="402">K8518*(1-L8518)</f>
        <v>90.3</v>
      </c>
    </row>
    <row r="8519" spans="2:15" x14ac:dyDescent="0.2">
      <c r="B8519" s="13">
        <v>60012</v>
      </c>
      <c r="C8519" s="14">
        <v>42421.236111111284</v>
      </c>
      <c r="D8519" s="7" t="s">
        <v>10</v>
      </c>
      <c r="E8519" s="13">
        <v>2179</v>
      </c>
      <c r="F8519" s="7" t="s">
        <v>35</v>
      </c>
      <c r="G8519" s="7" t="s">
        <v>11</v>
      </c>
      <c r="H8519" s="13">
        <v>10</v>
      </c>
      <c r="I8519" s="13">
        <f>IF(G8519="Male",VLOOKUP(H8519,'Shoe size conversion table'!$B$6:$D$22,2),VLOOKUP(H8519,'Shoe size conversion table'!$J$6:$L$22,2))</f>
        <v>43</v>
      </c>
      <c r="J8519" s="13">
        <f>IF(G8519="Male",VLOOKUP(H8519,'Shoe size conversion table'!$B$6:$D$22,3),VLOOKUP(H8519,'Shoe size conversion table'!$J$6:$L$22,3))</f>
        <v>9.5</v>
      </c>
      <c r="K8519" s="11">
        <v>189</v>
      </c>
      <c r="L8519" s="12">
        <v>0</v>
      </c>
      <c r="M8519" s="7">
        <f t="shared" si="400"/>
        <v>2016</v>
      </c>
      <c r="N8519" s="7">
        <f t="shared" si="401"/>
        <v>2</v>
      </c>
      <c r="O8519" s="30">
        <f t="shared" si="402"/>
        <v>189</v>
      </c>
    </row>
    <row r="8520" spans="2:15" x14ac:dyDescent="0.2">
      <c r="B8520" s="13">
        <v>60013</v>
      </c>
      <c r="C8520" s="14">
        <v>42421.33611111129</v>
      </c>
      <c r="D8520" s="7" t="s">
        <v>7</v>
      </c>
      <c r="E8520" s="13">
        <v>2241</v>
      </c>
      <c r="F8520" s="7" t="s">
        <v>47</v>
      </c>
      <c r="G8520" s="7" t="s">
        <v>11</v>
      </c>
      <c r="H8520" s="13">
        <v>10</v>
      </c>
      <c r="I8520" s="13">
        <f>IF(G8520="Male",VLOOKUP(H8520,'Shoe size conversion table'!$B$6:$D$22,2),VLOOKUP(H8520,'Shoe size conversion table'!$J$6:$L$22,2))</f>
        <v>43</v>
      </c>
      <c r="J8520" s="13">
        <f>IF(G8520="Male",VLOOKUP(H8520,'Shoe size conversion table'!$B$6:$D$22,3),VLOOKUP(H8520,'Shoe size conversion table'!$J$6:$L$22,3))</f>
        <v>9.5</v>
      </c>
      <c r="K8520" s="11">
        <v>129</v>
      </c>
      <c r="L8520" s="12">
        <v>0</v>
      </c>
      <c r="M8520" s="7">
        <f t="shared" si="400"/>
        <v>2016</v>
      </c>
      <c r="N8520" s="7">
        <f t="shared" si="401"/>
        <v>2</v>
      </c>
      <c r="O8520" s="30">
        <f t="shared" si="402"/>
        <v>129</v>
      </c>
    </row>
    <row r="8521" spans="2:15" x14ac:dyDescent="0.2">
      <c r="B8521" s="13">
        <v>60013</v>
      </c>
      <c r="C8521" s="14">
        <v>42421.33611111129</v>
      </c>
      <c r="D8521" s="7" t="s">
        <v>7</v>
      </c>
      <c r="E8521" s="13">
        <v>2208</v>
      </c>
      <c r="F8521" s="7" t="s">
        <v>54</v>
      </c>
      <c r="G8521" s="7" t="s">
        <v>11</v>
      </c>
      <c r="H8521" s="13">
        <v>10.5</v>
      </c>
      <c r="I8521" s="13" t="str">
        <f>IF(G8521="Male",VLOOKUP(H8521,'Shoe size conversion table'!$B$6:$D$22,2),VLOOKUP(H8521,'Shoe size conversion table'!$J$6:$L$22,2))</f>
        <v>43-44</v>
      </c>
      <c r="J8521" s="13">
        <f>IF(G8521="Male",VLOOKUP(H8521,'Shoe size conversion table'!$B$6:$D$22,3),VLOOKUP(H8521,'Shoe size conversion table'!$J$6:$L$22,3))</f>
        <v>10</v>
      </c>
      <c r="K8521" s="11">
        <v>159</v>
      </c>
      <c r="L8521" s="12">
        <v>0.5</v>
      </c>
      <c r="M8521" s="7">
        <f t="shared" si="400"/>
        <v>2016</v>
      </c>
      <c r="N8521" s="7">
        <f t="shared" si="401"/>
        <v>2</v>
      </c>
      <c r="O8521" s="30">
        <f t="shared" si="402"/>
        <v>79.5</v>
      </c>
    </row>
    <row r="8522" spans="2:15" x14ac:dyDescent="0.2">
      <c r="B8522" s="13">
        <v>60014</v>
      </c>
      <c r="C8522" s="14">
        <v>42421.496111111119</v>
      </c>
      <c r="D8522" s="7" t="s">
        <v>9</v>
      </c>
      <c r="E8522" s="13">
        <v>2153</v>
      </c>
      <c r="F8522" s="7" t="s">
        <v>62</v>
      </c>
      <c r="G8522" s="7" t="s">
        <v>11</v>
      </c>
      <c r="H8522" s="13">
        <v>9.5</v>
      </c>
      <c r="I8522" s="13" t="str">
        <f>IF(G8522="Male",VLOOKUP(H8522,'Shoe size conversion table'!$B$6:$D$22,2),VLOOKUP(H8522,'Shoe size conversion table'!$J$6:$L$22,2))</f>
        <v>42-43</v>
      </c>
      <c r="J8522" s="13">
        <f>IF(G8522="Male",VLOOKUP(H8522,'Shoe size conversion table'!$B$6:$D$22,3),VLOOKUP(H8522,'Shoe size conversion table'!$J$6:$L$22,3))</f>
        <v>9</v>
      </c>
      <c r="K8522" s="11">
        <v>189</v>
      </c>
      <c r="L8522" s="12">
        <v>0</v>
      </c>
      <c r="M8522" s="7">
        <f t="shared" si="400"/>
        <v>2016</v>
      </c>
      <c r="N8522" s="7">
        <f t="shared" si="401"/>
        <v>2</v>
      </c>
      <c r="O8522" s="30">
        <f t="shared" si="402"/>
        <v>189</v>
      </c>
    </row>
    <row r="8523" spans="2:15" x14ac:dyDescent="0.2">
      <c r="B8523" s="13">
        <v>60015</v>
      </c>
      <c r="C8523" s="14">
        <v>42421.516111111123</v>
      </c>
      <c r="D8523" s="7" t="s">
        <v>7</v>
      </c>
      <c r="E8523" s="13">
        <v>2147</v>
      </c>
      <c r="F8523" s="7" t="s">
        <v>56</v>
      </c>
      <c r="G8523" s="7" t="s">
        <v>11</v>
      </c>
      <c r="H8523" s="13">
        <v>9.5</v>
      </c>
      <c r="I8523" s="13" t="str">
        <f>IF(G8523="Male",VLOOKUP(H8523,'Shoe size conversion table'!$B$6:$D$22,2),VLOOKUP(H8523,'Shoe size conversion table'!$J$6:$L$22,2))</f>
        <v>42-43</v>
      </c>
      <c r="J8523" s="13">
        <f>IF(G8523="Male",VLOOKUP(H8523,'Shoe size conversion table'!$B$6:$D$22,3),VLOOKUP(H8523,'Shoe size conversion table'!$J$6:$L$22,3))</f>
        <v>9</v>
      </c>
      <c r="K8523" s="11">
        <v>199</v>
      </c>
      <c r="L8523" s="12">
        <v>0</v>
      </c>
      <c r="M8523" s="7">
        <f t="shared" si="400"/>
        <v>2016</v>
      </c>
      <c r="N8523" s="7">
        <f t="shared" si="401"/>
        <v>2</v>
      </c>
      <c r="O8523" s="30">
        <f t="shared" si="402"/>
        <v>199</v>
      </c>
    </row>
    <row r="8524" spans="2:15" x14ac:dyDescent="0.2">
      <c r="B8524" s="13">
        <v>60015</v>
      </c>
      <c r="C8524" s="14">
        <v>42421.516111111123</v>
      </c>
      <c r="D8524" s="7" t="s">
        <v>7</v>
      </c>
      <c r="E8524" s="13">
        <v>2153</v>
      </c>
      <c r="F8524" s="7" t="s">
        <v>53</v>
      </c>
      <c r="G8524" s="7" t="s">
        <v>12</v>
      </c>
      <c r="H8524" s="13">
        <v>6.5</v>
      </c>
      <c r="I8524" s="13">
        <f>IF(G8524="Male",VLOOKUP(H8524,'Shoe size conversion table'!$B$6:$D$22,2),VLOOKUP(H8524,'Shoe size conversion table'!$J$6:$L$22,2))</f>
        <v>37</v>
      </c>
      <c r="J8524" s="13">
        <f>IF(G8524="Male",VLOOKUP(H8524,'Shoe size conversion table'!$B$6:$D$22,3),VLOOKUP(H8524,'Shoe size conversion table'!$J$6:$L$22,3))</f>
        <v>4.5</v>
      </c>
      <c r="K8524" s="11">
        <v>139</v>
      </c>
      <c r="L8524" s="12">
        <v>0</v>
      </c>
      <c r="M8524" s="7">
        <f t="shared" si="400"/>
        <v>2016</v>
      </c>
      <c r="N8524" s="7">
        <f t="shared" si="401"/>
        <v>2</v>
      </c>
      <c r="O8524" s="30">
        <f t="shared" si="402"/>
        <v>139</v>
      </c>
    </row>
    <row r="8525" spans="2:15" x14ac:dyDescent="0.2">
      <c r="B8525" s="13">
        <v>60016</v>
      </c>
      <c r="C8525" s="14">
        <v>42421.546111111114</v>
      </c>
      <c r="D8525" s="7" t="s">
        <v>10</v>
      </c>
      <c r="E8525" s="13">
        <v>2241</v>
      </c>
      <c r="F8525" s="7" t="s">
        <v>36</v>
      </c>
      <c r="G8525" s="7" t="s">
        <v>11</v>
      </c>
      <c r="H8525" s="13">
        <v>15</v>
      </c>
      <c r="I8525" s="13">
        <f>IF(G8525="Male",VLOOKUP(H8525,'Shoe size conversion table'!$B$6:$D$22,2),VLOOKUP(H8525,'Shoe size conversion table'!$J$6:$L$22,2))</f>
        <v>48</v>
      </c>
      <c r="J8525" s="13">
        <f>IF(G8525="Male",VLOOKUP(H8525,'Shoe size conversion table'!$B$6:$D$22,3),VLOOKUP(H8525,'Shoe size conversion table'!$J$6:$L$22,3))</f>
        <v>14.5</v>
      </c>
      <c r="K8525" s="11">
        <v>179</v>
      </c>
      <c r="L8525" s="12">
        <v>0</v>
      </c>
      <c r="M8525" s="7">
        <f t="shared" si="400"/>
        <v>2016</v>
      </c>
      <c r="N8525" s="7">
        <f t="shared" si="401"/>
        <v>2</v>
      </c>
      <c r="O8525" s="30">
        <f t="shared" si="402"/>
        <v>179</v>
      </c>
    </row>
    <row r="8526" spans="2:15" x14ac:dyDescent="0.2">
      <c r="B8526" s="13">
        <v>60017</v>
      </c>
      <c r="C8526" s="14">
        <v>42421.546111111122</v>
      </c>
      <c r="D8526" s="7" t="s">
        <v>8</v>
      </c>
      <c r="E8526" s="13">
        <v>2193</v>
      </c>
      <c r="F8526" s="7" t="s">
        <v>40</v>
      </c>
      <c r="G8526" s="7" t="s">
        <v>11</v>
      </c>
      <c r="H8526" s="13">
        <v>9</v>
      </c>
      <c r="I8526" s="13">
        <f>IF(G8526="Male",VLOOKUP(H8526,'Shoe size conversion table'!$B$6:$D$22,2),VLOOKUP(H8526,'Shoe size conversion table'!$J$6:$L$22,2))</f>
        <v>42</v>
      </c>
      <c r="J8526" s="13">
        <f>IF(G8526="Male",VLOOKUP(H8526,'Shoe size conversion table'!$B$6:$D$22,3),VLOOKUP(H8526,'Shoe size conversion table'!$J$6:$L$22,3))</f>
        <v>8.5</v>
      </c>
      <c r="K8526" s="11">
        <v>199</v>
      </c>
      <c r="L8526" s="12">
        <v>0</v>
      </c>
      <c r="M8526" s="7">
        <f t="shared" si="400"/>
        <v>2016</v>
      </c>
      <c r="N8526" s="7">
        <f t="shared" si="401"/>
        <v>2</v>
      </c>
      <c r="O8526" s="30">
        <f t="shared" si="402"/>
        <v>199</v>
      </c>
    </row>
    <row r="8527" spans="2:15" x14ac:dyDescent="0.2">
      <c r="B8527" s="13">
        <v>60017</v>
      </c>
      <c r="C8527" s="14">
        <v>42421.546111111122</v>
      </c>
      <c r="D8527" s="7" t="s">
        <v>8</v>
      </c>
      <c r="E8527" s="13">
        <v>2150</v>
      </c>
      <c r="F8527" s="7" t="s">
        <v>40</v>
      </c>
      <c r="G8527" s="7" t="s">
        <v>12</v>
      </c>
      <c r="H8527" s="13">
        <v>9</v>
      </c>
      <c r="I8527" s="13" t="str">
        <f>IF(G8527="Male",VLOOKUP(H8527,'Shoe size conversion table'!$B$6:$D$22,2),VLOOKUP(H8527,'Shoe size conversion table'!$J$6:$L$22,2))</f>
        <v>39-40</v>
      </c>
      <c r="J8527" s="13">
        <f>IF(G8527="Male",VLOOKUP(H8527,'Shoe size conversion table'!$B$6:$D$22,3),VLOOKUP(H8527,'Shoe size conversion table'!$J$6:$L$22,3))</f>
        <v>7</v>
      </c>
      <c r="K8527" s="11">
        <v>139</v>
      </c>
      <c r="L8527" s="12">
        <v>0.2</v>
      </c>
      <c r="M8527" s="7">
        <f t="shared" si="400"/>
        <v>2016</v>
      </c>
      <c r="N8527" s="7">
        <f t="shared" si="401"/>
        <v>2</v>
      </c>
      <c r="O8527" s="30">
        <f t="shared" si="402"/>
        <v>111.2</v>
      </c>
    </row>
    <row r="8528" spans="2:15" x14ac:dyDescent="0.2">
      <c r="B8528" s="13">
        <v>60018</v>
      </c>
      <c r="C8528" s="14">
        <v>42421.686111111296</v>
      </c>
      <c r="D8528" s="7" t="s">
        <v>10</v>
      </c>
      <c r="E8528" s="13">
        <v>2160</v>
      </c>
      <c r="F8528" s="7" t="s">
        <v>34</v>
      </c>
      <c r="G8528" s="7" t="s">
        <v>11</v>
      </c>
      <c r="H8528" s="13">
        <v>11</v>
      </c>
      <c r="I8528" s="13">
        <f>IF(G8528="Male",VLOOKUP(H8528,'Shoe size conversion table'!$B$6:$D$22,2),VLOOKUP(H8528,'Shoe size conversion table'!$J$6:$L$22,2))</f>
        <v>44</v>
      </c>
      <c r="J8528" s="13">
        <f>IF(G8528="Male",VLOOKUP(H8528,'Shoe size conversion table'!$B$6:$D$22,3),VLOOKUP(H8528,'Shoe size conversion table'!$J$6:$L$22,3))</f>
        <v>10.5</v>
      </c>
      <c r="K8528" s="11">
        <v>129</v>
      </c>
      <c r="L8528" s="12">
        <v>0</v>
      </c>
      <c r="M8528" s="7">
        <f t="shared" si="400"/>
        <v>2016</v>
      </c>
      <c r="N8528" s="7">
        <f t="shared" si="401"/>
        <v>2</v>
      </c>
      <c r="O8528" s="30">
        <f t="shared" si="402"/>
        <v>129</v>
      </c>
    </row>
    <row r="8529" spans="2:15" x14ac:dyDescent="0.2">
      <c r="B8529" s="13">
        <v>60019</v>
      </c>
      <c r="C8529" s="14">
        <v>42421.706111111125</v>
      </c>
      <c r="D8529" s="7" t="s">
        <v>7</v>
      </c>
      <c r="E8529" s="13">
        <v>2186</v>
      </c>
      <c r="F8529" s="7" t="s">
        <v>45</v>
      </c>
      <c r="G8529" s="7" t="s">
        <v>11</v>
      </c>
      <c r="H8529" s="13">
        <v>14</v>
      </c>
      <c r="I8529" s="13">
        <f>IF(G8529="Male",VLOOKUP(H8529,'Shoe size conversion table'!$B$6:$D$22,2),VLOOKUP(H8529,'Shoe size conversion table'!$J$6:$L$22,2))</f>
        <v>47</v>
      </c>
      <c r="J8529" s="13">
        <f>IF(G8529="Male",VLOOKUP(H8529,'Shoe size conversion table'!$B$6:$D$22,3),VLOOKUP(H8529,'Shoe size conversion table'!$J$6:$L$22,3))</f>
        <v>13.5</v>
      </c>
      <c r="K8529" s="11">
        <v>199</v>
      </c>
      <c r="L8529" s="12">
        <v>0</v>
      </c>
      <c r="M8529" s="7">
        <f t="shared" si="400"/>
        <v>2016</v>
      </c>
      <c r="N8529" s="7">
        <f t="shared" si="401"/>
        <v>2</v>
      </c>
      <c r="O8529" s="30">
        <f t="shared" si="402"/>
        <v>199</v>
      </c>
    </row>
    <row r="8530" spans="2:15" x14ac:dyDescent="0.2">
      <c r="B8530" s="13">
        <v>60019</v>
      </c>
      <c r="C8530" s="14">
        <v>42421.706111111125</v>
      </c>
      <c r="D8530" s="7" t="s">
        <v>7</v>
      </c>
      <c r="E8530" s="13">
        <v>2220</v>
      </c>
      <c r="F8530" s="7" t="s">
        <v>46</v>
      </c>
      <c r="G8530" s="7" t="s">
        <v>11</v>
      </c>
      <c r="H8530" s="13">
        <v>10</v>
      </c>
      <c r="I8530" s="13">
        <f>IF(G8530="Male",VLOOKUP(H8530,'Shoe size conversion table'!$B$6:$D$22,2),VLOOKUP(H8530,'Shoe size conversion table'!$J$6:$L$22,2))</f>
        <v>43</v>
      </c>
      <c r="J8530" s="13">
        <f>IF(G8530="Male",VLOOKUP(H8530,'Shoe size conversion table'!$B$6:$D$22,3),VLOOKUP(H8530,'Shoe size conversion table'!$J$6:$L$22,3))</f>
        <v>9.5</v>
      </c>
      <c r="K8530" s="11">
        <v>169</v>
      </c>
      <c r="L8530" s="12">
        <v>0.5</v>
      </c>
      <c r="M8530" s="7">
        <f t="shared" si="400"/>
        <v>2016</v>
      </c>
      <c r="N8530" s="7">
        <f t="shared" si="401"/>
        <v>2</v>
      </c>
      <c r="O8530" s="30">
        <f t="shared" si="402"/>
        <v>84.5</v>
      </c>
    </row>
    <row r="8531" spans="2:15" x14ac:dyDescent="0.2">
      <c r="B8531" s="13">
        <v>60020</v>
      </c>
      <c r="C8531" s="14">
        <v>42421.756111111114</v>
      </c>
      <c r="D8531" s="7" t="s">
        <v>10</v>
      </c>
      <c r="E8531" s="13">
        <v>2178</v>
      </c>
      <c r="F8531" s="7" t="s">
        <v>36</v>
      </c>
      <c r="G8531" s="7" t="s">
        <v>12</v>
      </c>
      <c r="H8531" s="13">
        <v>8</v>
      </c>
      <c r="I8531" s="13" t="str">
        <f>IF(G8531="Male",VLOOKUP(H8531,'Shoe size conversion table'!$B$6:$D$22,2),VLOOKUP(H8531,'Shoe size conversion table'!$J$6:$L$22,2))</f>
        <v>38-39</v>
      </c>
      <c r="J8531" s="13">
        <f>IF(G8531="Male",VLOOKUP(H8531,'Shoe size conversion table'!$B$6:$D$22,3),VLOOKUP(H8531,'Shoe size conversion table'!$J$6:$L$22,3))</f>
        <v>6</v>
      </c>
      <c r="K8531" s="11">
        <v>159</v>
      </c>
      <c r="L8531" s="12">
        <v>0</v>
      </c>
      <c r="M8531" s="7">
        <f t="shared" si="400"/>
        <v>2016</v>
      </c>
      <c r="N8531" s="7">
        <f t="shared" si="401"/>
        <v>2</v>
      </c>
      <c r="O8531" s="30">
        <f t="shared" si="402"/>
        <v>159</v>
      </c>
    </row>
    <row r="8532" spans="2:15" x14ac:dyDescent="0.2">
      <c r="B8532" s="13">
        <v>60021</v>
      </c>
      <c r="C8532" s="14">
        <v>42421.946111111276</v>
      </c>
      <c r="D8532" s="7" t="s">
        <v>10</v>
      </c>
      <c r="E8532" s="13">
        <v>2221</v>
      </c>
      <c r="F8532" s="7" t="s">
        <v>34</v>
      </c>
      <c r="G8532" s="7" t="s">
        <v>12</v>
      </c>
      <c r="H8532" s="13">
        <v>6</v>
      </c>
      <c r="I8532" s="13" t="str">
        <f>IF(G8532="Male",VLOOKUP(H8532,'Shoe size conversion table'!$B$6:$D$22,2),VLOOKUP(H8532,'Shoe size conversion table'!$J$6:$L$22,2))</f>
        <v>36-37</v>
      </c>
      <c r="J8532" s="13">
        <f>IF(G8532="Male",VLOOKUP(H8532,'Shoe size conversion table'!$B$6:$D$22,3),VLOOKUP(H8532,'Shoe size conversion table'!$J$6:$L$22,3))</f>
        <v>4</v>
      </c>
      <c r="K8532" s="11">
        <v>129</v>
      </c>
      <c r="L8532" s="12">
        <v>0</v>
      </c>
      <c r="M8532" s="7">
        <f t="shared" si="400"/>
        <v>2016</v>
      </c>
      <c r="N8532" s="7">
        <f t="shared" si="401"/>
        <v>2</v>
      </c>
      <c r="O8532" s="30">
        <f t="shared" si="402"/>
        <v>129</v>
      </c>
    </row>
    <row r="8533" spans="2:15" x14ac:dyDescent="0.2">
      <c r="B8533" s="13">
        <v>60021</v>
      </c>
      <c r="C8533" s="14">
        <v>42421.946111111276</v>
      </c>
      <c r="D8533" s="7" t="s">
        <v>10</v>
      </c>
      <c r="E8533" s="13">
        <v>2175</v>
      </c>
      <c r="F8533" s="7" t="s">
        <v>34</v>
      </c>
      <c r="G8533" s="7" t="s">
        <v>12</v>
      </c>
      <c r="H8533" s="13">
        <v>8</v>
      </c>
      <c r="I8533" s="13" t="str">
        <f>IF(G8533="Male",VLOOKUP(H8533,'Shoe size conversion table'!$B$6:$D$22,2),VLOOKUP(H8533,'Shoe size conversion table'!$J$6:$L$22,2))</f>
        <v>38-39</v>
      </c>
      <c r="J8533" s="13">
        <f>IF(G8533="Male",VLOOKUP(H8533,'Shoe size conversion table'!$B$6:$D$22,3),VLOOKUP(H8533,'Shoe size conversion table'!$J$6:$L$22,3))</f>
        <v>6</v>
      </c>
      <c r="K8533" s="11">
        <v>189</v>
      </c>
      <c r="L8533" s="12">
        <v>0</v>
      </c>
      <c r="M8533" s="7">
        <f t="shared" si="400"/>
        <v>2016</v>
      </c>
      <c r="N8533" s="7">
        <f t="shared" si="401"/>
        <v>2</v>
      </c>
      <c r="O8533" s="30">
        <f t="shared" si="402"/>
        <v>189</v>
      </c>
    </row>
    <row r="8534" spans="2:15" x14ac:dyDescent="0.2">
      <c r="B8534" s="13">
        <v>60022</v>
      </c>
      <c r="C8534" s="14">
        <v>42422.09611111111</v>
      </c>
      <c r="D8534" s="7" t="s">
        <v>10</v>
      </c>
      <c r="E8534" s="13">
        <v>2230</v>
      </c>
      <c r="F8534" s="7" t="s">
        <v>35</v>
      </c>
      <c r="G8534" s="7" t="s">
        <v>12</v>
      </c>
      <c r="H8534" s="13">
        <v>10.5</v>
      </c>
      <c r="I8534" s="13">
        <f>IF(G8534="Male",VLOOKUP(H8534,'Shoe size conversion table'!$B$6:$D$22,2),VLOOKUP(H8534,'Shoe size conversion table'!$J$6:$L$22,2))</f>
        <v>41</v>
      </c>
      <c r="J8534" s="13">
        <f>IF(G8534="Male",VLOOKUP(H8534,'Shoe size conversion table'!$B$6:$D$22,3),VLOOKUP(H8534,'Shoe size conversion table'!$J$6:$L$22,3))</f>
        <v>8.5</v>
      </c>
      <c r="K8534" s="11">
        <v>129</v>
      </c>
      <c r="L8534" s="12">
        <v>0</v>
      </c>
      <c r="M8534" s="7">
        <f t="shared" si="400"/>
        <v>2016</v>
      </c>
      <c r="N8534" s="7">
        <f t="shared" si="401"/>
        <v>2</v>
      </c>
      <c r="O8534" s="30">
        <f t="shared" si="402"/>
        <v>129</v>
      </c>
    </row>
    <row r="8535" spans="2:15" x14ac:dyDescent="0.2">
      <c r="B8535" s="13">
        <v>60023</v>
      </c>
      <c r="C8535" s="14">
        <v>42422.096111111125</v>
      </c>
      <c r="D8535" s="7" t="s">
        <v>9</v>
      </c>
      <c r="E8535" s="13">
        <v>2192</v>
      </c>
      <c r="F8535" s="7" t="s">
        <v>58</v>
      </c>
      <c r="G8535" s="7" t="s">
        <v>11</v>
      </c>
      <c r="H8535" s="13">
        <v>9</v>
      </c>
      <c r="I8535" s="13">
        <f>IF(G8535="Male",VLOOKUP(H8535,'Shoe size conversion table'!$B$6:$D$22,2),VLOOKUP(H8535,'Shoe size conversion table'!$J$6:$L$22,2))</f>
        <v>42</v>
      </c>
      <c r="J8535" s="13">
        <f>IF(G8535="Male",VLOOKUP(H8535,'Shoe size conversion table'!$B$6:$D$22,3),VLOOKUP(H8535,'Shoe size conversion table'!$J$6:$L$22,3))</f>
        <v>8.5</v>
      </c>
      <c r="K8535" s="11">
        <v>189</v>
      </c>
      <c r="L8535" s="12">
        <v>0</v>
      </c>
      <c r="M8535" s="7">
        <f t="shared" si="400"/>
        <v>2016</v>
      </c>
      <c r="N8535" s="7">
        <f t="shared" si="401"/>
        <v>2</v>
      </c>
      <c r="O8535" s="30">
        <f t="shared" si="402"/>
        <v>189</v>
      </c>
    </row>
    <row r="8536" spans="2:15" x14ac:dyDescent="0.2">
      <c r="B8536" s="13">
        <v>60024</v>
      </c>
      <c r="C8536" s="14">
        <v>42422.106111111287</v>
      </c>
      <c r="D8536" s="7" t="s">
        <v>10</v>
      </c>
      <c r="E8536" s="13">
        <v>2237</v>
      </c>
      <c r="F8536" s="7" t="s">
        <v>34</v>
      </c>
      <c r="G8536" s="7" t="s">
        <v>12</v>
      </c>
      <c r="H8536" s="13">
        <v>7</v>
      </c>
      <c r="I8536" s="13" t="str">
        <f>IF(G8536="Male",VLOOKUP(H8536,'Shoe size conversion table'!$B$6:$D$22,2),VLOOKUP(H8536,'Shoe size conversion table'!$J$6:$L$22,2))</f>
        <v>37-38</v>
      </c>
      <c r="J8536" s="13">
        <f>IF(G8536="Male",VLOOKUP(H8536,'Shoe size conversion table'!$B$6:$D$22,3),VLOOKUP(H8536,'Shoe size conversion table'!$J$6:$L$22,3))</f>
        <v>5</v>
      </c>
      <c r="K8536" s="11">
        <v>149</v>
      </c>
      <c r="L8536" s="12">
        <v>0.3</v>
      </c>
      <c r="M8536" s="7">
        <f t="shared" si="400"/>
        <v>2016</v>
      </c>
      <c r="N8536" s="7">
        <f t="shared" si="401"/>
        <v>2</v>
      </c>
      <c r="O8536" s="30">
        <f t="shared" si="402"/>
        <v>104.3</v>
      </c>
    </row>
    <row r="8537" spans="2:15" x14ac:dyDescent="0.2">
      <c r="B8537" s="13">
        <v>60024</v>
      </c>
      <c r="C8537" s="14">
        <v>42422.106111111287</v>
      </c>
      <c r="D8537" s="7" t="s">
        <v>10</v>
      </c>
      <c r="E8537" s="13">
        <v>2199</v>
      </c>
      <c r="F8537" s="7" t="s">
        <v>35</v>
      </c>
      <c r="G8537" s="7" t="s">
        <v>12</v>
      </c>
      <c r="H8537" s="13">
        <v>8</v>
      </c>
      <c r="I8537" s="13" t="str">
        <f>IF(G8537="Male",VLOOKUP(H8537,'Shoe size conversion table'!$B$6:$D$22,2),VLOOKUP(H8537,'Shoe size conversion table'!$J$6:$L$22,2))</f>
        <v>38-39</v>
      </c>
      <c r="J8537" s="13">
        <f>IF(G8537="Male",VLOOKUP(H8537,'Shoe size conversion table'!$B$6:$D$22,3),VLOOKUP(H8537,'Shoe size conversion table'!$J$6:$L$22,3))</f>
        <v>6</v>
      </c>
      <c r="K8537" s="11">
        <v>169</v>
      </c>
      <c r="L8537" s="12">
        <v>0.3</v>
      </c>
      <c r="M8537" s="7">
        <f t="shared" si="400"/>
        <v>2016</v>
      </c>
      <c r="N8537" s="7">
        <f t="shared" si="401"/>
        <v>2</v>
      </c>
      <c r="O8537" s="30">
        <f t="shared" si="402"/>
        <v>118.3</v>
      </c>
    </row>
    <row r="8538" spans="2:15" x14ac:dyDescent="0.2">
      <c r="B8538" s="13">
        <v>60024</v>
      </c>
      <c r="C8538" s="14">
        <v>42422.106111111287</v>
      </c>
      <c r="D8538" s="7" t="s">
        <v>10</v>
      </c>
      <c r="E8538" s="13">
        <v>2203</v>
      </c>
      <c r="F8538" s="7" t="s">
        <v>34</v>
      </c>
      <c r="G8538" s="7" t="s">
        <v>11</v>
      </c>
      <c r="H8538" s="13">
        <v>10.5</v>
      </c>
      <c r="I8538" s="13" t="str">
        <f>IF(G8538="Male",VLOOKUP(H8538,'Shoe size conversion table'!$B$6:$D$22,2),VLOOKUP(H8538,'Shoe size conversion table'!$J$6:$L$22,2))</f>
        <v>43-44</v>
      </c>
      <c r="J8538" s="13">
        <f>IF(G8538="Male",VLOOKUP(H8538,'Shoe size conversion table'!$B$6:$D$22,3),VLOOKUP(H8538,'Shoe size conversion table'!$J$6:$L$22,3))</f>
        <v>10</v>
      </c>
      <c r="K8538" s="11">
        <v>129</v>
      </c>
      <c r="L8538" s="12">
        <v>0.1</v>
      </c>
      <c r="M8538" s="7">
        <f t="shared" si="400"/>
        <v>2016</v>
      </c>
      <c r="N8538" s="7">
        <f t="shared" si="401"/>
        <v>2</v>
      </c>
      <c r="O8538" s="30">
        <f t="shared" si="402"/>
        <v>116.10000000000001</v>
      </c>
    </row>
    <row r="8539" spans="2:15" x14ac:dyDescent="0.2">
      <c r="B8539" s="13">
        <v>60025</v>
      </c>
      <c r="C8539" s="14">
        <v>42422.166111111124</v>
      </c>
      <c r="D8539" s="7" t="s">
        <v>8</v>
      </c>
      <c r="E8539" s="13">
        <v>2153</v>
      </c>
      <c r="F8539" s="7" t="s">
        <v>37</v>
      </c>
      <c r="G8539" s="7" t="s">
        <v>11</v>
      </c>
      <c r="H8539" s="13">
        <v>9</v>
      </c>
      <c r="I8539" s="13">
        <f>IF(G8539="Male",VLOOKUP(H8539,'Shoe size conversion table'!$B$6:$D$22,2),VLOOKUP(H8539,'Shoe size conversion table'!$J$6:$L$22,2))</f>
        <v>42</v>
      </c>
      <c r="J8539" s="13">
        <f>IF(G8539="Male",VLOOKUP(H8539,'Shoe size conversion table'!$B$6:$D$22,3),VLOOKUP(H8539,'Shoe size conversion table'!$J$6:$L$22,3))</f>
        <v>8.5</v>
      </c>
      <c r="K8539" s="11">
        <v>139</v>
      </c>
      <c r="L8539" s="12">
        <v>0</v>
      </c>
      <c r="M8539" s="7">
        <f t="shared" si="400"/>
        <v>2016</v>
      </c>
      <c r="N8539" s="7">
        <f t="shared" si="401"/>
        <v>2</v>
      </c>
      <c r="O8539" s="30">
        <f t="shared" si="402"/>
        <v>139</v>
      </c>
    </row>
    <row r="8540" spans="2:15" x14ac:dyDescent="0.2">
      <c r="B8540" s="13">
        <v>60026</v>
      </c>
      <c r="C8540" s="14">
        <v>42422.186111111121</v>
      </c>
      <c r="D8540" s="7" t="s">
        <v>7</v>
      </c>
      <c r="E8540" s="13">
        <v>2240</v>
      </c>
      <c r="F8540" s="7" t="s">
        <v>53</v>
      </c>
      <c r="G8540" s="7" t="s">
        <v>11</v>
      </c>
      <c r="H8540" s="13">
        <v>8.5</v>
      </c>
      <c r="I8540" s="13" t="str">
        <f>IF(G8540="Male",VLOOKUP(H8540,'Shoe size conversion table'!$B$6:$D$22,2),VLOOKUP(H8540,'Shoe size conversion table'!$J$6:$L$22,2))</f>
        <v>41-42</v>
      </c>
      <c r="J8540" s="13">
        <f>IF(G8540="Male",VLOOKUP(H8540,'Shoe size conversion table'!$B$6:$D$22,3),VLOOKUP(H8540,'Shoe size conversion table'!$J$6:$L$22,3))</f>
        <v>8</v>
      </c>
      <c r="K8540" s="11">
        <v>139</v>
      </c>
      <c r="L8540" s="12">
        <v>0</v>
      </c>
      <c r="M8540" s="7">
        <f t="shared" si="400"/>
        <v>2016</v>
      </c>
      <c r="N8540" s="7">
        <f t="shared" si="401"/>
        <v>2</v>
      </c>
      <c r="O8540" s="30">
        <f t="shared" si="402"/>
        <v>139</v>
      </c>
    </row>
    <row r="8541" spans="2:15" x14ac:dyDescent="0.2">
      <c r="B8541" s="13">
        <v>60027</v>
      </c>
      <c r="C8541" s="14">
        <v>42422.196111111291</v>
      </c>
      <c r="D8541" s="7" t="s">
        <v>7</v>
      </c>
      <c r="E8541" s="13">
        <v>2153</v>
      </c>
      <c r="F8541" s="7" t="s">
        <v>51</v>
      </c>
      <c r="G8541" s="7" t="s">
        <v>12</v>
      </c>
      <c r="H8541" s="13">
        <v>7.5</v>
      </c>
      <c r="I8541" s="13">
        <f>IF(G8541="Male",VLOOKUP(H8541,'Shoe size conversion table'!$B$6:$D$22,2),VLOOKUP(H8541,'Shoe size conversion table'!$J$6:$L$22,2))</f>
        <v>38</v>
      </c>
      <c r="J8541" s="13">
        <f>IF(G8541="Male",VLOOKUP(H8541,'Shoe size conversion table'!$B$6:$D$22,3),VLOOKUP(H8541,'Shoe size conversion table'!$J$6:$L$22,3))</f>
        <v>5.5</v>
      </c>
      <c r="K8541" s="11">
        <v>149</v>
      </c>
      <c r="L8541" s="12">
        <v>0.2</v>
      </c>
      <c r="M8541" s="7">
        <f t="shared" si="400"/>
        <v>2016</v>
      </c>
      <c r="N8541" s="7">
        <f t="shared" si="401"/>
        <v>2</v>
      </c>
      <c r="O8541" s="30">
        <f t="shared" si="402"/>
        <v>119.2</v>
      </c>
    </row>
    <row r="8542" spans="2:15" x14ac:dyDescent="0.2">
      <c r="B8542" s="13">
        <v>60028</v>
      </c>
      <c r="C8542" s="14">
        <v>42422.266111111123</v>
      </c>
      <c r="D8542" s="7" t="s">
        <v>10</v>
      </c>
      <c r="E8542" s="13">
        <v>2174</v>
      </c>
      <c r="F8542" s="7" t="s">
        <v>34</v>
      </c>
      <c r="G8542" s="7" t="s">
        <v>12</v>
      </c>
      <c r="H8542" s="13">
        <v>8</v>
      </c>
      <c r="I8542" s="13" t="str">
        <f>IF(G8542="Male",VLOOKUP(H8542,'Shoe size conversion table'!$B$6:$D$22,2),VLOOKUP(H8542,'Shoe size conversion table'!$J$6:$L$22,2))</f>
        <v>38-39</v>
      </c>
      <c r="J8542" s="13">
        <f>IF(G8542="Male",VLOOKUP(H8542,'Shoe size conversion table'!$B$6:$D$22,3),VLOOKUP(H8542,'Shoe size conversion table'!$J$6:$L$22,3))</f>
        <v>6</v>
      </c>
      <c r="K8542" s="11">
        <v>179</v>
      </c>
      <c r="L8542" s="12">
        <v>0.1</v>
      </c>
      <c r="M8542" s="7">
        <f t="shared" si="400"/>
        <v>2016</v>
      </c>
      <c r="N8542" s="7">
        <f t="shared" si="401"/>
        <v>2</v>
      </c>
      <c r="O8542" s="30">
        <f t="shared" si="402"/>
        <v>161.1</v>
      </c>
    </row>
    <row r="8543" spans="2:15" x14ac:dyDescent="0.2">
      <c r="B8543" s="13">
        <v>60028</v>
      </c>
      <c r="C8543" s="14">
        <v>42422.266111111123</v>
      </c>
      <c r="D8543" s="7" t="s">
        <v>10</v>
      </c>
      <c r="E8543" s="13">
        <v>2201</v>
      </c>
      <c r="F8543" s="7" t="s">
        <v>34</v>
      </c>
      <c r="G8543" s="7" t="s">
        <v>12</v>
      </c>
      <c r="H8543" s="13">
        <v>8</v>
      </c>
      <c r="I8543" s="13" t="str">
        <f>IF(G8543="Male",VLOOKUP(H8543,'Shoe size conversion table'!$B$6:$D$22,2),VLOOKUP(H8543,'Shoe size conversion table'!$J$6:$L$22,2))</f>
        <v>38-39</v>
      </c>
      <c r="J8543" s="13">
        <f>IF(G8543="Male",VLOOKUP(H8543,'Shoe size conversion table'!$B$6:$D$22,3),VLOOKUP(H8543,'Shoe size conversion table'!$J$6:$L$22,3))</f>
        <v>6</v>
      </c>
      <c r="K8543" s="11">
        <v>139</v>
      </c>
      <c r="L8543" s="12">
        <v>0</v>
      </c>
      <c r="M8543" s="7">
        <f t="shared" si="400"/>
        <v>2016</v>
      </c>
      <c r="N8543" s="7">
        <f t="shared" si="401"/>
        <v>2</v>
      </c>
      <c r="O8543" s="30">
        <f t="shared" si="402"/>
        <v>139</v>
      </c>
    </row>
    <row r="8544" spans="2:15" x14ac:dyDescent="0.2">
      <c r="B8544" s="13">
        <v>60029</v>
      </c>
      <c r="C8544" s="14">
        <v>42422.336111111115</v>
      </c>
      <c r="D8544" s="7" t="s">
        <v>7</v>
      </c>
      <c r="E8544" s="13">
        <v>2231</v>
      </c>
      <c r="F8544" s="7" t="s">
        <v>48</v>
      </c>
      <c r="G8544" s="7" t="s">
        <v>11</v>
      </c>
      <c r="H8544" s="13">
        <v>11</v>
      </c>
      <c r="I8544" s="13">
        <f>IF(G8544="Male",VLOOKUP(H8544,'Shoe size conversion table'!$B$6:$D$22,2),VLOOKUP(H8544,'Shoe size conversion table'!$J$6:$L$22,2))</f>
        <v>44</v>
      </c>
      <c r="J8544" s="13">
        <f>IF(G8544="Male",VLOOKUP(H8544,'Shoe size conversion table'!$B$6:$D$22,3),VLOOKUP(H8544,'Shoe size conversion table'!$J$6:$L$22,3))</f>
        <v>10.5</v>
      </c>
      <c r="K8544" s="11">
        <v>149</v>
      </c>
      <c r="L8544" s="12">
        <v>0.1</v>
      </c>
      <c r="M8544" s="7">
        <f t="shared" si="400"/>
        <v>2016</v>
      </c>
      <c r="N8544" s="7">
        <f t="shared" si="401"/>
        <v>2</v>
      </c>
      <c r="O8544" s="30">
        <f t="shared" si="402"/>
        <v>134.1</v>
      </c>
    </row>
    <row r="8545" spans="2:15" x14ac:dyDescent="0.2">
      <c r="B8545" s="13">
        <v>60030</v>
      </c>
      <c r="C8545" s="14">
        <v>42422.396111111288</v>
      </c>
      <c r="D8545" s="7" t="s">
        <v>10</v>
      </c>
      <c r="E8545" s="13">
        <v>2221</v>
      </c>
      <c r="F8545" s="7" t="s">
        <v>34</v>
      </c>
      <c r="G8545" s="7" t="s">
        <v>12</v>
      </c>
      <c r="H8545" s="13">
        <v>10</v>
      </c>
      <c r="I8545" s="13" t="str">
        <f>IF(G8545="Male",VLOOKUP(H8545,'Shoe size conversion table'!$B$6:$D$22,2),VLOOKUP(H8545,'Shoe size conversion table'!$J$6:$L$22,2))</f>
        <v>40-41</v>
      </c>
      <c r="J8545" s="13">
        <f>IF(G8545="Male",VLOOKUP(H8545,'Shoe size conversion table'!$B$6:$D$22,3),VLOOKUP(H8545,'Shoe size conversion table'!$J$6:$L$22,3))</f>
        <v>8</v>
      </c>
      <c r="K8545" s="11">
        <v>149</v>
      </c>
      <c r="L8545" s="12">
        <v>0.1</v>
      </c>
      <c r="M8545" s="7">
        <f t="shared" si="400"/>
        <v>2016</v>
      </c>
      <c r="N8545" s="7">
        <f t="shared" si="401"/>
        <v>2</v>
      </c>
      <c r="O8545" s="30">
        <f t="shared" si="402"/>
        <v>134.1</v>
      </c>
    </row>
    <row r="8546" spans="2:15" x14ac:dyDescent="0.2">
      <c r="B8546" s="13">
        <v>60031</v>
      </c>
      <c r="C8546" s="14">
        <v>42422.416111111277</v>
      </c>
      <c r="D8546" s="7" t="s">
        <v>7</v>
      </c>
      <c r="E8546" s="13">
        <v>2228</v>
      </c>
      <c r="F8546" s="7" t="s">
        <v>46</v>
      </c>
      <c r="G8546" s="7" t="s">
        <v>11</v>
      </c>
      <c r="H8546" s="13">
        <v>10.5</v>
      </c>
      <c r="I8546" s="13" t="str">
        <f>IF(G8546="Male",VLOOKUP(H8546,'Shoe size conversion table'!$B$6:$D$22,2),VLOOKUP(H8546,'Shoe size conversion table'!$J$6:$L$22,2))</f>
        <v>43-44</v>
      </c>
      <c r="J8546" s="13">
        <f>IF(G8546="Male",VLOOKUP(H8546,'Shoe size conversion table'!$B$6:$D$22,3),VLOOKUP(H8546,'Shoe size conversion table'!$J$6:$L$22,3))</f>
        <v>10</v>
      </c>
      <c r="K8546" s="11">
        <v>129</v>
      </c>
      <c r="L8546" s="12">
        <v>0</v>
      </c>
      <c r="M8546" s="7">
        <f t="shared" si="400"/>
        <v>2016</v>
      </c>
      <c r="N8546" s="7">
        <f t="shared" si="401"/>
        <v>2</v>
      </c>
      <c r="O8546" s="30">
        <f t="shared" si="402"/>
        <v>129</v>
      </c>
    </row>
    <row r="8547" spans="2:15" x14ac:dyDescent="0.2">
      <c r="B8547" s="13">
        <v>60032</v>
      </c>
      <c r="C8547" s="14">
        <v>42422.516111111123</v>
      </c>
      <c r="D8547" s="7" t="s">
        <v>8</v>
      </c>
      <c r="E8547" s="13">
        <v>2155</v>
      </c>
      <c r="F8547" s="7" t="s">
        <v>41</v>
      </c>
      <c r="G8547" s="7" t="s">
        <v>11</v>
      </c>
      <c r="H8547" s="13">
        <v>10</v>
      </c>
      <c r="I8547" s="13">
        <f>IF(G8547="Male",VLOOKUP(H8547,'Shoe size conversion table'!$B$6:$D$22,2),VLOOKUP(H8547,'Shoe size conversion table'!$J$6:$L$22,2))</f>
        <v>43</v>
      </c>
      <c r="J8547" s="13">
        <f>IF(G8547="Male",VLOOKUP(H8547,'Shoe size conversion table'!$B$6:$D$22,3),VLOOKUP(H8547,'Shoe size conversion table'!$J$6:$L$22,3))</f>
        <v>9.5</v>
      </c>
      <c r="K8547" s="11">
        <v>139</v>
      </c>
      <c r="L8547" s="12">
        <v>0</v>
      </c>
      <c r="M8547" s="7">
        <f t="shared" si="400"/>
        <v>2016</v>
      </c>
      <c r="N8547" s="7">
        <f t="shared" si="401"/>
        <v>2</v>
      </c>
      <c r="O8547" s="30">
        <f t="shared" si="402"/>
        <v>139</v>
      </c>
    </row>
    <row r="8548" spans="2:15" x14ac:dyDescent="0.2">
      <c r="B8548" s="13">
        <v>60033</v>
      </c>
      <c r="C8548" s="14">
        <v>42422.516111111123</v>
      </c>
      <c r="D8548" s="7" t="s">
        <v>9</v>
      </c>
      <c r="E8548" s="13">
        <v>2155</v>
      </c>
      <c r="F8548" s="7" t="s">
        <v>62</v>
      </c>
      <c r="G8548" s="7" t="s">
        <v>12</v>
      </c>
      <c r="H8548" s="13">
        <v>9.5</v>
      </c>
      <c r="I8548" s="13">
        <f>IF(G8548="Male",VLOOKUP(H8548,'Shoe size conversion table'!$B$6:$D$22,2),VLOOKUP(H8548,'Shoe size conversion table'!$J$6:$L$22,2))</f>
        <v>40</v>
      </c>
      <c r="J8548" s="13">
        <f>IF(G8548="Male",VLOOKUP(H8548,'Shoe size conversion table'!$B$6:$D$22,3),VLOOKUP(H8548,'Shoe size conversion table'!$J$6:$L$22,3))</f>
        <v>7.5</v>
      </c>
      <c r="K8548" s="11">
        <v>169</v>
      </c>
      <c r="L8548" s="12">
        <v>0</v>
      </c>
      <c r="M8548" s="7">
        <f t="shared" si="400"/>
        <v>2016</v>
      </c>
      <c r="N8548" s="7">
        <f t="shared" si="401"/>
        <v>2</v>
      </c>
      <c r="O8548" s="30">
        <f t="shared" si="402"/>
        <v>169</v>
      </c>
    </row>
    <row r="8549" spans="2:15" x14ac:dyDescent="0.2">
      <c r="B8549" s="13">
        <v>60034</v>
      </c>
      <c r="C8549" s="14">
        <v>42422.526111111292</v>
      </c>
      <c r="D8549" s="7" t="s">
        <v>8</v>
      </c>
      <c r="E8549" s="13">
        <v>2190</v>
      </c>
      <c r="F8549" s="7" t="s">
        <v>39</v>
      </c>
      <c r="G8549" s="7" t="s">
        <v>12</v>
      </c>
      <c r="H8549" s="13">
        <v>8.5</v>
      </c>
      <c r="I8549" s="13">
        <f>IF(G8549="Male",VLOOKUP(H8549,'Shoe size conversion table'!$B$6:$D$22,2),VLOOKUP(H8549,'Shoe size conversion table'!$J$6:$L$22,2))</f>
        <v>39</v>
      </c>
      <c r="J8549" s="13">
        <f>IF(G8549="Male",VLOOKUP(H8549,'Shoe size conversion table'!$B$6:$D$22,3),VLOOKUP(H8549,'Shoe size conversion table'!$J$6:$L$22,3))</f>
        <v>6.5</v>
      </c>
      <c r="K8549" s="11">
        <v>179</v>
      </c>
      <c r="L8549" s="12">
        <v>0</v>
      </c>
      <c r="M8549" s="7">
        <f t="shared" si="400"/>
        <v>2016</v>
      </c>
      <c r="N8549" s="7">
        <f t="shared" si="401"/>
        <v>2</v>
      </c>
      <c r="O8549" s="30">
        <f t="shared" si="402"/>
        <v>179</v>
      </c>
    </row>
    <row r="8550" spans="2:15" x14ac:dyDescent="0.2">
      <c r="B8550" s="13">
        <v>60035</v>
      </c>
      <c r="C8550" s="14">
        <v>42422.546111111114</v>
      </c>
      <c r="D8550" s="7" t="s">
        <v>10</v>
      </c>
      <c r="E8550" s="13">
        <v>2236</v>
      </c>
      <c r="F8550" s="7" t="s">
        <v>36</v>
      </c>
      <c r="G8550" s="7" t="s">
        <v>11</v>
      </c>
      <c r="H8550" s="13">
        <v>10</v>
      </c>
      <c r="I8550" s="13">
        <f>IF(G8550="Male",VLOOKUP(H8550,'Shoe size conversion table'!$B$6:$D$22,2),VLOOKUP(H8550,'Shoe size conversion table'!$J$6:$L$22,2))</f>
        <v>43</v>
      </c>
      <c r="J8550" s="13">
        <f>IF(G8550="Male",VLOOKUP(H8550,'Shoe size conversion table'!$B$6:$D$22,3),VLOOKUP(H8550,'Shoe size conversion table'!$J$6:$L$22,3))</f>
        <v>9.5</v>
      </c>
      <c r="K8550" s="11">
        <v>159</v>
      </c>
      <c r="L8550" s="12">
        <v>0.5</v>
      </c>
      <c r="M8550" s="7">
        <f t="shared" si="400"/>
        <v>2016</v>
      </c>
      <c r="N8550" s="7">
        <f t="shared" si="401"/>
        <v>2</v>
      </c>
      <c r="O8550" s="30">
        <f t="shared" si="402"/>
        <v>79.5</v>
      </c>
    </row>
    <row r="8551" spans="2:15" x14ac:dyDescent="0.2">
      <c r="B8551" s="13">
        <v>60036</v>
      </c>
      <c r="C8551" s="14">
        <v>42422.646111111295</v>
      </c>
      <c r="D8551" s="7" t="s">
        <v>8</v>
      </c>
      <c r="E8551" s="13">
        <v>2207</v>
      </c>
      <c r="F8551" s="7" t="s">
        <v>40</v>
      </c>
      <c r="G8551" s="7" t="s">
        <v>11</v>
      </c>
      <c r="H8551" s="13">
        <v>10.5</v>
      </c>
      <c r="I8551" s="13" t="str">
        <f>IF(G8551="Male",VLOOKUP(H8551,'Shoe size conversion table'!$B$6:$D$22,2),VLOOKUP(H8551,'Shoe size conversion table'!$J$6:$L$22,2))</f>
        <v>43-44</v>
      </c>
      <c r="J8551" s="13">
        <f>IF(G8551="Male",VLOOKUP(H8551,'Shoe size conversion table'!$B$6:$D$22,3),VLOOKUP(H8551,'Shoe size conversion table'!$J$6:$L$22,3))</f>
        <v>10</v>
      </c>
      <c r="K8551" s="11">
        <v>159</v>
      </c>
      <c r="L8551" s="12">
        <v>0</v>
      </c>
      <c r="M8551" s="7">
        <f t="shared" si="400"/>
        <v>2016</v>
      </c>
      <c r="N8551" s="7">
        <f t="shared" si="401"/>
        <v>2</v>
      </c>
      <c r="O8551" s="30">
        <f t="shared" si="402"/>
        <v>159</v>
      </c>
    </row>
    <row r="8552" spans="2:15" x14ac:dyDescent="0.2">
      <c r="B8552" s="13">
        <v>60037</v>
      </c>
      <c r="C8552" s="14">
        <v>42422.696111111298</v>
      </c>
      <c r="D8552" s="7" t="s">
        <v>8</v>
      </c>
      <c r="E8552" s="13">
        <v>2178</v>
      </c>
      <c r="F8552" s="7" t="s">
        <v>40</v>
      </c>
      <c r="G8552" s="7" t="s">
        <v>11</v>
      </c>
      <c r="H8552" s="13">
        <v>9</v>
      </c>
      <c r="I8552" s="13">
        <f>IF(G8552="Male",VLOOKUP(H8552,'Shoe size conversion table'!$B$6:$D$22,2),VLOOKUP(H8552,'Shoe size conversion table'!$J$6:$L$22,2))</f>
        <v>42</v>
      </c>
      <c r="J8552" s="13">
        <f>IF(G8552="Male",VLOOKUP(H8552,'Shoe size conversion table'!$B$6:$D$22,3),VLOOKUP(H8552,'Shoe size conversion table'!$J$6:$L$22,3))</f>
        <v>8.5</v>
      </c>
      <c r="K8552" s="11">
        <v>179</v>
      </c>
      <c r="L8552" s="12">
        <v>0.3</v>
      </c>
      <c r="M8552" s="7">
        <f t="shared" si="400"/>
        <v>2016</v>
      </c>
      <c r="N8552" s="7">
        <f t="shared" si="401"/>
        <v>2</v>
      </c>
      <c r="O8552" s="30">
        <f t="shared" si="402"/>
        <v>125.3</v>
      </c>
    </row>
    <row r="8553" spans="2:15" x14ac:dyDescent="0.2">
      <c r="B8553" s="13">
        <v>60038</v>
      </c>
      <c r="C8553" s="14">
        <v>42422.716111111302</v>
      </c>
      <c r="D8553" s="7" t="s">
        <v>10</v>
      </c>
      <c r="E8553" s="13">
        <v>2208</v>
      </c>
      <c r="F8553" s="7" t="s">
        <v>36</v>
      </c>
      <c r="G8553" s="7" t="s">
        <v>12</v>
      </c>
      <c r="H8553" s="13">
        <v>6</v>
      </c>
      <c r="I8553" s="13" t="str">
        <f>IF(G8553="Male",VLOOKUP(H8553,'Shoe size conversion table'!$B$6:$D$22,2),VLOOKUP(H8553,'Shoe size conversion table'!$J$6:$L$22,2))</f>
        <v>36-37</v>
      </c>
      <c r="J8553" s="13">
        <f>IF(G8553="Male",VLOOKUP(H8553,'Shoe size conversion table'!$B$6:$D$22,3),VLOOKUP(H8553,'Shoe size conversion table'!$J$6:$L$22,3))</f>
        <v>4</v>
      </c>
      <c r="K8553" s="11">
        <v>159</v>
      </c>
      <c r="L8553" s="12">
        <v>0</v>
      </c>
      <c r="M8553" s="7">
        <f t="shared" si="400"/>
        <v>2016</v>
      </c>
      <c r="N8553" s="7">
        <f t="shared" si="401"/>
        <v>2</v>
      </c>
      <c r="O8553" s="30">
        <f t="shared" si="402"/>
        <v>159</v>
      </c>
    </row>
    <row r="8554" spans="2:15" x14ac:dyDescent="0.2">
      <c r="B8554" s="13">
        <v>60039</v>
      </c>
      <c r="C8554" s="14">
        <v>42422.906111111108</v>
      </c>
      <c r="D8554" s="7" t="s">
        <v>9</v>
      </c>
      <c r="E8554" s="13">
        <v>2161</v>
      </c>
      <c r="F8554" s="7" t="s">
        <v>62</v>
      </c>
      <c r="G8554" s="7" t="s">
        <v>11</v>
      </c>
      <c r="H8554" s="13">
        <v>11</v>
      </c>
      <c r="I8554" s="13">
        <f>IF(G8554="Male",VLOOKUP(H8554,'Shoe size conversion table'!$B$6:$D$22,2),VLOOKUP(H8554,'Shoe size conversion table'!$J$6:$L$22,2))</f>
        <v>44</v>
      </c>
      <c r="J8554" s="13">
        <f>IF(G8554="Male",VLOOKUP(H8554,'Shoe size conversion table'!$B$6:$D$22,3),VLOOKUP(H8554,'Shoe size conversion table'!$J$6:$L$22,3))</f>
        <v>10.5</v>
      </c>
      <c r="K8554" s="11">
        <v>149</v>
      </c>
      <c r="L8554" s="12">
        <v>0</v>
      </c>
      <c r="M8554" s="7">
        <f t="shared" si="400"/>
        <v>2016</v>
      </c>
      <c r="N8554" s="7">
        <f t="shared" si="401"/>
        <v>2</v>
      </c>
      <c r="O8554" s="30">
        <f t="shared" si="402"/>
        <v>149</v>
      </c>
    </row>
    <row r="8555" spans="2:15" x14ac:dyDescent="0.2">
      <c r="B8555" s="13">
        <v>60040</v>
      </c>
      <c r="C8555" s="14">
        <v>42423.096111111125</v>
      </c>
      <c r="D8555" s="7" t="s">
        <v>7</v>
      </c>
      <c r="E8555" s="13">
        <v>2193</v>
      </c>
      <c r="F8555" s="7" t="s">
        <v>50</v>
      </c>
      <c r="G8555" s="7" t="s">
        <v>12</v>
      </c>
      <c r="H8555" s="13">
        <v>9</v>
      </c>
      <c r="I8555" s="13" t="str">
        <f>IF(G8555="Male",VLOOKUP(H8555,'Shoe size conversion table'!$B$6:$D$22,2),VLOOKUP(H8555,'Shoe size conversion table'!$J$6:$L$22,2))</f>
        <v>39-40</v>
      </c>
      <c r="J8555" s="13">
        <f>IF(G8555="Male",VLOOKUP(H8555,'Shoe size conversion table'!$B$6:$D$22,3),VLOOKUP(H8555,'Shoe size conversion table'!$J$6:$L$22,3))</f>
        <v>7</v>
      </c>
      <c r="K8555" s="11">
        <v>159</v>
      </c>
      <c r="L8555" s="12">
        <v>0.2</v>
      </c>
      <c r="M8555" s="7">
        <f t="shared" si="400"/>
        <v>2016</v>
      </c>
      <c r="N8555" s="7">
        <f t="shared" si="401"/>
        <v>2</v>
      </c>
      <c r="O8555" s="30">
        <f t="shared" si="402"/>
        <v>127.2</v>
      </c>
    </row>
    <row r="8556" spans="2:15" x14ac:dyDescent="0.2">
      <c r="B8556" s="13">
        <v>60041</v>
      </c>
      <c r="C8556" s="14">
        <v>42423.156111111122</v>
      </c>
      <c r="D8556" s="7" t="s">
        <v>7</v>
      </c>
      <c r="E8556" s="13">
        <v>2158</v>
      </c>
      <c r="F8556" s="7" t="s">
        <v>53</v>
      </c>
      <c r="G8556" s="7" t="s">
        <v>12</v>
      </c>
      <c r="H8556" s="13">
        <v>7.5</v>
      </c>
      <c r="I8556" s="13">
        <f>IF(G8556="Male",VLOOKUP(H8556,'Shoe size conversion table'!$B$6:$D$22,2),VLOOKUP(H8556,'Shoe size conversion table'!$J$6:$L$22,2))</f>
        <v>38</v>
      </c>
      <c r="J8556" s="13">
        <f>IF(G8556="Male",VLOOKUP(H8556,'Shoe size conversion table'!$B$6:$D$22,3),VLOOKUP(H8556,'Shoe size conversion table'!$J$6:$L$22,3))</f>
        <v>5.5</v>
      </c>
      <c r="K8556" s="11">
        <v>169</v>
      </c>
      <c r="L8556" s="12">
        <v>0</v>
      </c>
      <c r="M8556" s="7">
        <f t="shared" si="400"/>
        <v>2016</v>
      </c>
      <c r="N8556" s="7">
        <f t="shared" si="401"/>
        <v>2</v>
      </c>
      <c r="O8556" s="30">
        <f t="shared" si="402"/>
        <v>169</v>
      </c>
    </row>
    <row r="8557" spans="2:15" x14ac:dyDescent="0.2">
      <c r="B8557" s="13">
        <v>60042</v>
      </c>
      <c r="C8557" s="14">
        <v>42423.166111111277</v>
      </c>
      <c r="D8557" s="7" t="s">
        <v>9</v>
      </c>
      <c r="E8557" s="13">
        <v>2197</v>
      </c>
      <c r="F8557" s="7" t="s">
        <v>61</v>
      </c>
      <c r="G8557" s="7" t="s">
        <v>12</v>
      </c>
      <c r="H8557" s="13">
        <v>7.5</v>
      </c>
      <c r="I8557" s="13">
        <f>IF(G8557="Male",VLOOKUP(H8557,'Shoe size conversion table'!$B$6:$D$22,2),VLOOKUP(H8557,'Shoe size conversion table'!$J$6:$L$22,2))</f>
        <v>38</v>
      </c>
      <c r="J8557" s="13">
        <f>IF(G8557="Male",VLOOKUP(H8557,'Shoe size conversion table'!$B$6:$D$22,3),VLOOKUP(H8557,'Shoe size conversion table'!$J$6:$L$22,3))</f>
        <v>5.5</v>
      </c>
      <c r="K8557" s="11">
        <v>169</v>
      </c>
      <c r="L8557" s="12">
        <v>0.1</v>
      </c>
      <c r="M8557" s="7">
        <f t="shared" si="400"/>
        <v>2016</v>
      </c>
      <c r="N8557" s="7">
        <f t="shared" si="401"/>
        <v>2</v>
      </c>
      <c r="O8557" s="30">
        <f t="shared" si="402"/>
        <v>152.1</v>
      </c>
    </row>
    <row r="8558" spans="2:15" x14ac:dyDescent="0.2">
      <c r="B8558" s="13">
        <v>60043</v>
      </c>
      <c r="C8558" s="14">
        <v>42423.186111111121</v>
      </c>
      <c r="D8558" s="7" t="s">
        <v>7</v>
      </c>
      <c r="E8558" s="13">
        <v>2236</v>
      </c>
      <c r="F8558" s="7" t="s">
        <v>55</v>
      </c>
      <c r="G8558" s="7" t="s">
        <v>11</v>
      </c>
      <c r="H8558" s="13">
        <v>10.5</v>
      </c>
      <c r="I8558" s="13" t="str">
        <f>IF(G8558="Male",VLOOKUP(H8558,'Shoe size conversion table'!$B$6:$D$22,2),VLOOKUP(H8558,'Shoe size conversion table'!$J$6:$L$22,2))</f>
        <v>43-44</v>
      </c>
      <c r="J8558" s="13">
        <f>IF(G8558="Male",VLOOKUP(H8558,'Shoe size conversion table'!$B$6:$D$22,3),VLOOKUP(H8558,'Shoe size conversion table'!$J$6:$L$22,3))</f>
        <v>10</v>
      </c>
      <c r="K8558" s="11">
        <v>199</v>
      </c>
      <c r="L8558" s="12">
        <v>0.5</v>
      </c>
      <c r="M8558" s="7">
        <f t="shared" si="400"/>
        <v>2016</v>
      </c>
      <c r="N8558" s="7">
        <f t="shared" si="401"/>
        <v>2</v>
      </c>
      <c r="O8558" s="30">
        <f t="shared" si="402"/>
        <v>99.5</v>
      </c>
    </row>
    <row r="8559" spans="2:15" x14ac:dyDescent="0.2">
      <c r="B8559" s="13">
        <v>60044</v>
      </c>
      <c r="C8559" s="14">
        <v>42423.196111111291</v>
      </c>
      <c r="D8559" s="7" t="s">
        <v>10</v>
      </c>
      <c r="E8559" s="13">
        <v>2179</v>
      </c>
      <c r="F8559" s="7" t="s">
        <v>35</v>
      </c>
      <c r="G8559" s="7" t="s">
        <v>11</v>
      </c>
      <c r="H8559" s="13">
        <v>10</v>
      </c>
      <c r="I8559" s="13">
        <f>IF(G8559="Male",VLOOKUP(H8559,'Shoe size conversion table'!$B$6:$D$22,2),VLOOKUP(H8559,'Shoe size conversion table'!$J$6:$L$22,2))</f>
        <v>43</v>
      </c>
      <c r="J8559" s="13">
        <f>IF(G8559="Male",VLOOKUP(H8559,'Shoe size conversion table'!$B$6:$D$22,3),VLOOKUP(H8559,'Shoe size conversion table'!$J$6:$L$22,3))</f>
        <v>9.5</v>
      </c>
      <c r="K8559" s="11">
        <v>189</v>
      </c>
      <c r="L8559" s="12">
        <v>0</v>
      </c>
      <c r="M8559" s="7">
        <f t="shared" si="400"/>
        <v>2016</v>
      </c>
      <c r="N8559" s="7">
        <f t="shared" si="401"/>
        <v>2</v>
      </c>
      <c r="O8559" s="30">
        <f t="shared" si="402"/>
        <v>189</v>
      </c>
    </row>
    <row r="8560" spans="2:15" x14ac:dyDescent="0.2">
      <c r="B8560" s="13">
        <v>60045</v>
      </c>
      <c r="C8560" s="14">
        <v>42423.266111111123</v>
      </c>
      <c r="D8560" s="7" t="s">
        <v>10</v>
      </c>
      <c r="E8560" s="13">
        <v>2174</v>
      </c>
      <c r="F8560" s="7" t="s">
        <v>34</v>
      </c>
      <c r="G8560" s="7" t="s">
        <v>12</v>
      </c>
      <c r="H8560" s="13">
        <v>8</v>
      </c>
      <c r="I8560" s="13" t="str">
        <f>IF(G8560="Male",VLOOKUP(H8560,'Shoe size conversion table'!$B$6:$D$22,2),VLOOKUP(H8560,'Shoe size conversion table'!$J$6:$L$22,2))</f>
        <v>38-39</v>
      </c>
      <c r="J8560" s="13">
        <f>IF(G8560="Male",VLOOKUP(H8560,'Shoe size conversion table'!$B$6:$D$22,3),VLOOKUP(H8560,'Shoe size conversion table'!$J$6:$L$22,3))</f>
        <v>6</v>
      </c>
      <c r="K8560" s="11">
        <v>179</v>
      </c>
      <c r="L8560" s="12">
        <v>0.1</v>
      </c>
      <c r="M8560" s="7">
        <f t="shared" si="400"/>
        <v>2016</v>
      </c>
      <c r="N8560" s="7">
        <f t="shared" si="401"/>
        <v>2</v>
      </c>
      <c r="O8560" s="30">
        <f t="shared" si="402"/>
        <v>161.1</v>
      </c>
    </row>
    <row r="8561" spans="2:15" x14ac:dyDescent="0.2">
      <c r="B8561" s="13">
        <v>60046</v>
      </c>
      <c r="C8561" s="14">
        <v>42423.266111111123</v>
      </c>
      <c r="D8561" s="7" t="s">
        <v>10</v>
      </c>
      <c r="E8561" s="13">
        <v>2165</v>
      </c>
      <c r="F8561" s="7" t="s">
        <v>36</v>
      </c>
      <c r="G8561" s="7" t="s">
        <v>11</v>
      </c>
      <c r="H8561" s="13">
        <v>10.5</v>
      </c>
      <c r="I8561" s="13" t="str">
        <f>IF(G8561="Male",VLOOKUP(H8561,'Shoe size conversion table'!$B$6:$D$22,2),VLOOKUP(H8561,'Shoe size conversion table'!$J$6:$L$22,2))</f>
        <v>43-44</v>
      </c>
      <c r="J8561" s="13">
        <f>IF(G8561="Male",VLOOKUP(H8561,'Shoe size conversion table'!$B$6:$D$22,3),VLOOKUP(H8561,'Shoe size conversion table'!$J$6:$L$22,3))</f>
        <v>10</v>
      </c>
      <c r="K8561" s="11">
        <v>139</v>
      </c>
      <c r="L8561" s="12">
        <v>0.1</v>
      </c>
      <c r="M8561" s="7">
        <f t="shared" si="400"/>
        <v>2016</v>
      </c>
      <c r="N8561" s="7">
        <f t="shared" si="401"/>
        <v>2</v>
      </c>
      <c r="O8561" s="30">
        <f t="shared" si="402"/>
        <v>125.10000000000001</v>
      </c>
    </row>
    <row r="8562" spans="2:15" x14ac:dyDescent="0.2">
      <c r="B8562" s="13">
        <v>60047</v>
      </c>
      <c r="C8562" s="14">
        <v>42423.336111111108</v>
      </c>
      <c r="D8562" s="7" t="s">
        <v>7</v>
      </c>
      <c r="E8562" s="13">
        <v>2202</v>
      </c>
      <c r="F8562" s="7" t="s">
        <v>50</v>
      </c>
      <c r="G8562" s="7" t="s">
        <v>12</v>
      </c>
      <c r="H8562" s="13">
        <v>10</v>
      </c>
      <c r="I8562" s="13" t="str">
        <f>IF(G8562="Male",VLOOKUP(H8562,'Shoe size conversion table'!$B$6:$D$22,2),VLOOKUP(H8562,'Shoe size conversion table'!$J$6:$L$22,2))</f>
        <v>40-41</v>
      </c>
      <c r="J8562" s="13">
        <f>IF(G8562="Male",VLOOKUP(H8562,'Shoe size conversion table'!$B$6:$D$22,3),VLOOKUP(H8562,'Shoe size conversion table'!$J$6:$L$22,3))</f>
        <v>8</v>
      </c>
      <c r="K8562" s="11">
        <v>129</v>
      </c>
      <c r="L8562" s="12">
        <v>0.3</v>
      </c>
      <c r="M8562" s="7">
        <f t="shared" si="400"/>
        <v>2016</v>
      </c>
      <c r="N8562" s="7">
        <f t="shared" si="401"/>
        <v>2</v>
      </c>
      <c r="O8562" s="30">
        <f t="shared" si="402"/>
        <v>90.3</v>
      </c>
    </row>
    <row r="8563" spans="2:15" x14ac:dyDescent="0.2">
      <c r="B8563" s="13">
        <v>60048</v>
      </c>
      <c r="C8563" s="14">
        <v>42423.416111111277</v>
      </c>
      <c r="D8563" s="7" t="s">
        <v>7</v>
      </c>
      <c r="E8563" s="13">
        <v>2165</v>
      </c>
      <c r="F8563" s="7" t="s">
        <v>43</v>
      </c>
      <c r="G8563" s="7" t="s">
        <v>11</v>
      </c>
      <c r="H8563" s="13">
        <v>11.5</v>
      </c>
      <c r="I8563" s="13" t="str">
        <f>IF(G8563="Male",VLOOKUP(H8563,'Shoe size conversion table'!$B$6:$D$22,2),VLOOKUP(H8563,'Shoe size conversion table'!$J$6:$L$22,2))</f>
        <v>44-45</v>
      </c>
      <c r="J8563" s="13">
        <f>IF(G8563="Male",VLOOKUP(H8563,'Shoe size conversion table'!$B$6:$D$22,3),VLOOKUP(H8563,'Shoe size conversion table'!$J$6:$L$22,3))</f>
        <v>11</v>
      </c>
      <c r="K8563" s="11">
        <v>129</v>
      </c>
      <c r="L8563" s="12">
        <v>0</v>
      </c>
      <c r="M8563" s="7">
        <f t="shared" si="400"/>
        <v>2016</v>
      </c>
      <c r="N8563" s="7">
        <f t="shared" si="401"/>
        <v>2</v>
      </c>
      <c r="O8563" s="30">
        <f t="shared" si="402"/>
        <v>129</v>
      </c>
    </row>
    <row r="8564" spans="2:15" x14ac:dyDescent="0.2">
      <c r="B8564" s="13">
        <v>60049</v>
      </c>
      <c r="C8564" s="14">
        <v>42423.516111111123</v>
      </c>
      <c r="D8564" s="7" t="s">
        <v>7</v>
      </c>
      <c r="E8564" s="13">
        <v>2169</v>
      </c>
      <c r="F8564" s="7" t="s">
        <v>44</v>
      </c>
      <c r="G8564" s="7" t="s">
        <v>12</v>
      </c>
      <c r="H8564" s="13">
        <v>6.5</v>
      </c>
      <c r="I8564" s="13">
        <f>IF(G8564="Male",VLOOKUP(H8564,'Shoe size conversion table'!$B$6:$D$22,2),VLOOKUP(H8564,'Shoe size conversion table'!$J$6:$L$22,2))</f>
        <v>37</v>
      </c>
      <c r="J8564" s="13">
        <f>IF(G8564="Male",VLOOKUP(H8564,'Shoe size conversion table'!$B$6:$D$22,3),VLOOKUP(H8564,'Shoe size conversion table'!$J$6:$L$22,3))</f>
        <v>4.5</v>
      </c>
      <c r="K8564" s="11">
        <v>169</v>
      </c>
      <c r="L8564" s="12">
        <v>0.5</v>
      </c>
      <c r="M8564" s="7">
        <f t="shared" si="400"/>
        <v>2016</v>
      </c>
      <c r="N8564" s="7">
        <f t="shared" si="401"/>
        <v>2</v>
      </c>
      <c r="O8564" s="30">
        <f t="shared" si="402"/>
        <v>84.5</v>
      </c>
    </row>
    <row r="8565" spans="2:15" x14ac:dyDescent="0.2">
      <c r="B8565" s="13">
        <v>60050</v>
      </c>
      <c r="C8565" s="14">
        <v>42423.526111111292</v>
      </c>
      <c r="D8565" s="7" t="s">
        <v>8</v>
      </c>
      <c r="E8565" s="13">
        <v>2199</v>
      </c>
      <c r="F8565" s="7" t="s">
        <v>37</v>
      </c>
      <c r="G8565" s="7" t="s">
        <v>12</v>
      </c>
      <c r="H8565" s="13">
        <v>8.5</v>
      </c>
      <c r="I8565" s="13">
        <f>IF(G8565="Male",VLOOKUP(H8565,'Shoe size conversion table'!$B$6:$D$22,2),VLOOKUP(H8565,'Shoe size conversion table'!$J$6:$L$22,2))</f>
        <v>39</v>
      </c>
      <c r="J8565" s="13">
        <f>IF(G8565="Male",VLOOKUP(H8565,'Shoe size conversion table'!$B$6:$D$22,3),VLOOKUP(H8565,'Shoe size conversion table'!$J$6:$L$22,3))</f>
        <v>6.5</v>
      </c>
      <c r="K8565" s="11">
        <v>169</v>
      </c>
      <c r="L8565" s="12">
        <v>0</v>
      </c>
      <c r="M8565" s="7">
        <f t="shared" si="400"/>
        <v>2016</v>
      </c>
      <c r="N8565" s="7">
        <f t="shared" si="401"/>
        <v>2</v>
      </c>
      <c r="O8565" s="30">
        <f t="shared" si="402"/>
        <v>169</v>
      </c>
    </row>
    <row r="8566" spans="2:15" x14ac:dyDescent="0.2">
      <c r="B8566" s="13">
        <v>60051</v>
      </c>
      <c r="C8566" s="14">
        <v>42423.646111111295</v>
      </c>
      <c r="D8566" s="7" t="s">
        <v>10</v>
      </c>
      <c r="E8566" s="13">
        <v>2150</v>
      </c>
      <c r="F8566" s="7" t="s">
        <v>36</v>
      </c>
      <c r="G8566" s="7" t="s">
        <v>12</v>
      </c>
      <c r="H8566" s="13">
        <v>7</v>
      </c>
      <c r="I8566" s="13" t="str">
        <f>IF(G8566="Male",VLOOKUP(H8566,'Shoe size conversion table'!$B$6:$D$22,2),VLOOKUP(H8566,'Shoe size conversion table'!$J$6:$L$22,2))</f>
        <v>37-38</v>
      </c>
      <c r="J8566" s="13">
        <f>IF(G8566="Male",VLOOKUP(H8566,'Shoe size conversion table'!$B$6:$D$22,3),VLOOKUP(H8566,'Shoe size conversion table'!$J$6:$L$22,3))</f>
        <v>5</v>
      </c>
      <c r="K8566" s="11">
        <v>179</v>
      </c>
      <c r="L8566" s="12">
        <v>0.3</v>
      </c>
      <c r="M8566" s="7">
        <f t="shared" si="400"/>
        <v>2016</v>
      </c>
      <c r="N8566" s="7">
        <f t="shared" si="401"/>
        <v>2</v>
      </c>
      <c r="O8566" s="30">
        <f t="shared" si="402"/>
        <v>125.3</v>
      </c>
    </row>
    <row r="8567" spans="2:15" x14ac:dyDescent="0.2">
      <c r="B8567" s="13">
        <v>60052</v>
      </c>
      <c r="C8567" s="14">
        <v>42423.686111111296</v>
      </c>
      <c r="D8567" s="7" t="s">
        <v>10</v>
      </c>
      <c r="E8567" s="13">
        <v>2157</v>
      </c>
      <c r="F8567" s="7" t="s">
        <v>34</v>
      </c>
      <c r="G8567" s="7" t="s">
        <v>11</v>
      </c>
      <c r="H8567" s="13">
        <v>12</v>
      </c>
      <c r="I8567" s="13">
        <f>IF(G8567="Male",VLOOKUP(H8567,'Shoe size conversion table'!$B$6:$D$22,2),VLOOKUP(H8567,'Shoe size conversion table'!$J$6:$L$22,2))</f>
        <v>45</v>
      </c>
      <c r="J8567" s="13">
        <f>IF(G8567="Male",VLOOKUP(H8567,'Shoe size conversion table'!$B$6:$D$22,3),VLOOKUP(H8567,'Shoe size conversion table'!$J$6:$L$22,3))</f>
        <v>11.5</v>
      </c>
      <c r="K8567" s="11">
        <v>199</v>
      </c>
      <c r="L8567" s="12">
        <v>0.2</v>
      </c>
      <c r="M8567" s="7">
        <f t="shared" si="400"/>
        <v>2016</v>
      </c>
      <c r="N8567" s="7">
        <f t="shared" si="401"/>
        <v>2</v>
      </c>
      <c r="O8567" s="30">
        <f t="shared" si="402"/>
        <v>159.20000000000002</v>
      </c>
    </row>
    <row r="8568" spans="2:15" x14ac:dyDescent="0.2">
      <c r="B8568" s="13">
        <v>60053</v>
      </c>
      <c r="C8568" s="14">
        <v>42423.716111111302</v>
      </c>
      <c r="D8568" s="7" t="s">
        <v>10</v>
      </c>
      <c r="E8568" s="13">
        <v>2221</v>
      </c>
      <c r="F8568" s="7" t="s">
        <v>34</v>
      </c>
      <c r="G8568" s="7" t="s">
        <v>12</v>
      </c>
      <c r="H8568" s="13">
        <v>6</v>
      </c>
      <c r="I8568" s="13" t="str">
        <f>IF(G8568="Male",VLOOKUP(H8568,'Shoe size conversion table'!$B$6:$D$22,2),VLOOKUP(H8568,'Shoe size conversion table'!$J$6:$L$22,2))</f>
        <v>36-37</v>
      </c>
      <c r="J8568" s="13">
        <f>IF(G8568="Male",VLOOKUP(H8568,'Shoe size conversion table'!$B$6:$D$22,3),VLOOKUP(H8568,'Shoe size conversion table'!$J$6:$L$22,3))</f>
        <v>4</v>
      </c>
      <c r="K8568" s="11">
        <v>129</v>
      </c>
      <c r="L8568" s="12">
        <v>0</v>
      </c>
      <c r="M8568" s="7">
        <f t="shared" si="400"/>
        <v>2016</v>
      </c>
      <c r="N8568" s="7">
        <f t="shared" si="401"/>
        <v>2</v>
      </c>
      <c r="O8568" s="30">
        <f t="shared" si="402"/>
        <v>129</v>
      </c>
    </row>
    <row r="8569" spans="2:15" x14ac:dyDescent="0.2">
      <c r="B8569" s="13">
        <v>60054</v>
      </c>
      <c r="C8569" s="14">
        <v>42423.726111111107</v>
      </c>
      <c r="D8569" s="7" t="s">
        <v>10</v>
      </c>
      <c r="E8569" s="13">
        <v>2215</v>
      </c>
      <c r="F8569" s="7" t="s">
        <v>35</v>
      </c>
      <c r="G8569" s="7" t="s">
        <v>12</v>
      </c>
      <c r="H8569" s="13">
        <v>8.5</v>
      </c>
      <c r="I8569" s="13">
        <f>IF(G8569="Male",VLOOKUP(H8569,'Shoe size conversion table'!$B$6:$D$22,2),VLOOKUP(H8569,'Shoe size conversion table'!$J$6:$L$22,2))</f>
        <v>39</v>
      </c>
      <c r="J8569" s="13">
        <f>IF(G8569="Male",VLOOKUP(H8569,'Shoe size conversion table'!$B$6:$D$22,3),VLOOKUP(H8569,'Shoe size conversion table'!$J$6:$L$22,3))</f>
        <v>6.5</v>
      </c>
      <c r="K8569" s="11">
        <v>199</v>
      </c>
      <c r="L8569" s="12">
        <v>0.2</v>
      </c>
      <c r="M8569" s="7">
        <f t="shared" si="400"/>
        <v>2016</v>
      </c>
      <c r="N8569" s="7">
        <f t="shared" si="401"/>
        <v>2</v>
      </c>
      <c r="O8569" s="30">
        <f t="shared" si="402"/>
        <v>159.20000000000002</v>
      </c>
    </row>
    <row r="8570" spans="2:15" x14ac:dyDescent="0.2">
      <c r="B8570" s="13">
        <v>60055</v>
      </c>
      <c r="C8570" s="14">
        <v>42423.726111111107</v>
      </c>
      <c r="D8570" s="7" t="s">
        <v>7</v>
      </c>
      <c r="E8570" s="13">
        <v>2226</v>
      </c>
      <c r="F8570" s="7" t="s">
        <v>51</v>
      </c>
      <c r="G8570" s="7" t="s">
        <v>12</v>
      </c>
      <c r="H8570" s="13">
        <v>8</v>
      </c>
      <c r="I8570" s="13" t="str">
        <f>IF(G8570="Male",VLOOKUP(H8570,'Shoe size conversion table'!$B$6:$D$22,2),VLOOKUP(H8570,'Shoe size conversion table'!$J$6:$L$22,2))</f>
        <v>38-39</v>
      </c>
      <c r="J8570" s="13">
        <f>IF(G8570="Male",VLOOKUP(H8570,'Shoe size conversion table'!$B$6:$D$22,3),VLOOKUP(H8570,'Shoe size conversion table'!$J$6:$L$22,3))</f>
        <v>6</v>
      </c>
      <c r="K8570" s="11">
        <v>189</v>
      </c>
      <c r="L8570" s="12">
        <v>0.3</v>
      </c>
      <c r="M8570" s="7">
        <f t="shared" si="400"/>
        <v>2016</v>
      </c>
      <c r="N8570" s="7">
        <f t="shared" si="401"/>
        <v>2</v>
      </c>
      <c r="O8570" s="30">
        <f t="shared" si="402"/>
        <v>132.29999999999998</v>
      </c>
    </row>
    <row r="8571" spans="2:15" x14ac:dyDescent="0.2">
      <c r="B8571" s="13">
        <v>60056</v>
      </c>
      <c r="C8571" s="14">
        <v>42423.756111111114</v>
      </c>
      <c r="D8571" s="7" t="s">
        <v>10</v>
      </c>
      <c r="E8571" s="13">
        <v>2241</v>
      </c>
      <c r="F8571" s="7" t="s">
        <v>36</v>
      </c>
      <c r="G8571" s="7" t="s">
        <v>11</v>
      </c>
      <c r="H8571" s="13">
        <v>15</v>
      </c>
      <c r="I8571" s="13">
        <f>IF(G8571="Male",VLOOKUP(H8571,'Shoe size conversion table'!$B$6:$D$22,2),VLOOKUP(H8571,'Shoe size conversion table'!$J$6:$L$22,2))</f>
        <v>48</v>
      </c>
      <c r="J8571" s="13">
        <f>IF(G8571="Male",VLOOKUP(H8571,'Shoe size conversion table'!$B$6:$D$22,3),VLOOKUP(H8571,'Shoe size conversion table'!$J$6:$L$22,3))</f>
        <v>14.5</v>
      </c>
      <c r="K8571" s="11">
        <v>179</v>
      </c>
      <c r="L8571" s="12">
        <v>0</v>
      </c>
      <c r="M8571" s="7">
        <f t="shared" si="400"/>
        <v>2016</v>
      </c>
      <c r="N8571" s="7">
        <f t="shared" si="401"/>
        <v>2</v>
      </c>
      <c r="O8571" s="30">
        <f t="shared" si="402"/>
        <v>179</v>
      </c>
    </row>
    <row r="8572" spans="2:15" x14ac:dyDescent="0.2">
      <c r="B8572" s="13">
        <v>60057</v>
      </c>
      <c r="C8572" s="14">
        <v>42423.806111111277</v>
      </c>
      <c r="D8572" s="7" t="s">
        <v>10</v>
      </c>
      <c r="E8572" s="13">
        <v>2211</v>
      </c>
      <c r="F8572" s="7" t="s">
        <v>35</v>
      </c>
      <c r="G8572" s="7" t="s">
        <v>12</v>
      </c>
      <c r="H8572" s="13">
        <v>7.5</v>
      </c>
      <c r="I8572" s="13">
        <f>IF(G8572="Male",VLOOKUP(H8572,'Shoe size conversion table'!$B$6:$D$22,2),VLOOKUP(H8572,'Shoe size conversion table'!$J$6:$L$22,2))</f>
        <v>38</v>
      </c>
      <c r="J8572" s="13">
        <f>IF(G8572="Male",VLOOKUP(H8572,'Shoe size conversion table'!$B$6:$D$22,3),VLOOKUP(H8572,'Shoe size conversion table'!$J$6:$L$22,3))</f>
        <v>5.5</v>
      </c>
      <c r="K8572" s="11">
        <v>159</v>
      </c>
      <c r="L8572" s="12">
        <v>0.5</v>
      </c>
      <c r="M8572" s="7">
        <f t="shared" si="400"/>
        <v>2016</v>
      </c>
      <c r="N8572" s="7">
        <f t="shared" si="401"/>
        <v>2</v>
      </c>
      <c r="O8572" s="30">
        <f t="shared" si="402"/>
        <v>79.5</v>
      </c>
    </row>
    <row r="8573" spans="2:15" x14ac:dyDescent="0.2">
      <c r="B8573" s="13">
        <v>60058</v>
      </c>
      <c r="C8573" s="14">
        <v>42423.836111111304</v>
      </c>
      <c r="D8573" s="7" t="s">
        <v>7</v>
      </c>
      <c r="E8573" s="13">
        <v>2219</v>
      </c>
      <c r="F8573" s="7" t="s">
        <v>51</v>
      </c>
      <c r="G8573" s="7" t="s">
        <v>12</v>
      </c>
      <c r="H8573" s="13">
        <v>7.5</v>
      </c>
      <c r="I8573" s="13">
        <f>IF(G8573="Male",VLOOKUP(H8573,'Shoe size conversion table'!$B$6:$D$22,2),VLOOKUP(H8573,'Shoe size conversion table'!$J$6:$L$22,2))</f>
        <v>38</v>
      </c>
      <c r="J8573" s="13">
        <f>IF(G8573="Male",VLOOKUP(H8573,'Shoe size conversion table'!$B$6:$D$22,3),VLOOKUP(H8573,'Shoe size conversion table'!$J$6:$L$22,3))</f>
        <v>5.5</v>
      </c>
      <c r="K8573" s="11">
        <v>159</v>
      </c>
      <c r="L8573" s="12">
        <v>0</v>
      </c>
      <c r="M8573" s="7">
        <f t="shared" si="400"/>
        <v>2016</v>
      </c>
      <c r="N8573" s="7">
        <f t="shared" si="401"/>
        <v>2</v>
      </c>
      <c r="O8573" s="30">
        <f t="shared" si="402"/>
        <v>159</v>
      </c>
    </row>
    <row r="8574" spans="2:15" x14ac:dyDescent="0.2">
      <c r="B8574" s="13">
        <v>60059</v>
      </c>
      <c r="C8574" s="14">
        <v>42424.036111111112</v>
      </c>
      <c r="D8574" s="7" t="s">
        <v>7</v>
      </c>
      <c r="E8574" s="13">
        <v>2240</v>
      </c>
      <c r="F8574" s="7" t="s">
        <v>51</v>
      </c>
      <c r="G8574" s="7" t="s">
        <v>11</v>
      </c>
      <c r="H8574" s="13">
        <v>9.5</v>
      </c>
      <c r="I8574" s="13" t="str">
        <f>IF(G8574="Male",VLOOKUP(H8574,'Shoe size conversion table'!$B$6:$D$22,2),VLOOKUP(H8574,'Shoe size conversion table'!$J$6:$L$22,2))</f>
        <v>42-43</v>
      </c>
      <c r="J8574" s="13">
        <f>IF(G8574="Male",VLOOKUP(H8574,'Shoe size conversion table'!$B$6:$D$22,3),VLOOKUP(H8574,'Shoe size conversion table'!$J$6:$L$22,3))</f>
        <v>9</v>
      </c>
      <c r="K8574" s="11">
        <v>199</v>
      </c>
      <c r="L8574" s="12">
        <v>0.2</v>
      </c>
      <c r="M8574" s="7">
        <f t="shared" si="400"/>
        <v>2016</v>
      </c>
      <c r="N8574" s="7">
        <f t="shared" si="401"/>
        <v>2</v>
      </c>
      <c r="O8574" s="30">
        <f t="shared" si="402"/>
        <v>159.20000000000002</v>
      </c>
    </row>
    <row r="8575" spans="2:15" x14ac:dyDescent="0.2">
      <c r="B8575" s="13">
        <v>60060</v>
      </c>
      <c r="C8575" s="14">
        <v>42424.076111111106</v>
      </c>
      <c r="D8575" s="7" t="s">
        <v>9</v>
      </c>
      <c r="E8575" s="13">
        <v>2235</v>
      </c>
      <c r="F8575" s="7" t="s">
        <v>62</v>
      </c>
      <c r="G8575" s="7" t="s">
        <v>11</v>
      </c>
      <c r="H8575" s="13">
        <v>10</v>
      </c>
      <c r="I8575" s="13">
        <f>IF(G8575="Male",VLOOKUP(H8575,'Shoe size conversion table'!$B$6:$D$22,2),VLOOKUP(H8575,'Shoe size conversion table'!$J$6:$L$22,2))</f>
        <v>43</v>
      </c>
      <c r="J8575" s="13">
        <f>IF(G8575="Male",VLOOKUP(H8575,'Shoe size conversion table'!$B$6:$D$22,3),VLOOKUP(H8575,'Shoe size conversion table'!$J$6:$L$22,3))</f>
        <v>9.5</v>
      </c>
      <c r="K8575" s="11">
        <v>139</v>
      </c>
      <c r="L8575" s="12">
        <v>0.1</v>
      </c>
      <c r="M8575" s="7">
        <f t="shared" si="400"/>
        <v>2016</v>
      </c>
      <c r="N8575" s="7">
        <f t="shared" si="401"/>
        <v>2</v>
      </c>
      <c r="O8575" s="30">
        <f t="shared" si="402"/>
        <v>125.10000000000001</v>
      </c>
    </row>
    <row r="8576" spans="2:15" x14ac:dyDescent="0.2">
      <c r="B8576" s="13">
        <v>60061</v>
      </c>
      <c r="C8576" s="14">
        <v>42424.096111111125</v>
      </c>
      <c r="D8576" s="7" t="s">
        <v>9</v>
      </c>
      <c r="E8576" s="13">
        <v>2181</v>
      </c>
      <c r="F8576" s="7" t="s">
        <v>60</v>
      </c>
      <c r="G8576" s="7" t="s">
        <v>11</v>
      </c>
      <c r="H8576" s="13">
        <v>9.5</v>
      </c>
      <c r="I8576" s="13" t="str">
        <f>IF(G8576="Male",VLOOKUP(H8576,'Shoe size conversion table'!$B$6:$D$22,2),VLOOKUP(H8576,'Shoe size conversion table'!$J$6:$L$22,2))</f>
        <v>42-43</v>
      </c>
      <c r="J8576" s="13">
        <f>IF(G8576="Male",VLOOKUP(H8576,'Shoe size conversion table'!$B$6:$D$22,3),VLOOKUP(H8576,'Shoe size conversion table'!$J$6:$L$22,3))</f>
        <v>9</v>
      </c>
      <c r="K8576" s="11">
        <v>199</v>
      </c>
      <c r="L8576" s="12">
        <v>0.3</v>
      </c>
      <c r="M8576" s="7">
        <f t="shared" si="400"/>
        <v>2016</v>
      </c>
      <c r="N8576" s="7">
        <f t="shared" si="401"/>
        <v>2</v>
      </c>
      <c r="O8576" s="30">
        <f t="shared" si="402"/>
        <v>139.29999999999998</v>
      </c>
    </row>
    <row r="8577" spans="2:15" x14ac:dyDescent="0.2">
      <c r="B8577" s="13">
        <v>60062</v>
      </c>
      <c r="C8577" s="14">
        <v>42424.106111111119</v>
      </c>
      <c r="D8577" s="7" t="s">
        <v>9</v>
      </c>
      <c r="E8577" s="13">
        <v>2157</v>
      </c>
      <c r="F8577" s="7" t="s">
        <v>60</v>
      </c>
      <c r="G8577" s="7" t="s">
        <v>12</v>
      </c>
      <c r="H8577" s="13">
        <v>10.5</v>
      </c>
      <c r="I8577" s="13">
        <f>IF(G8577="Male",VLOOKUP(H8577,'Shoe size conversion table'!$B$6:$D$22,2),VLOOKUP(H8577,'Shoe size conversion table'!$J$6:$L$22,2))</f>
        <v>41</v>
      </c>
      <c r="J8577" s="13">
        <f>IF(G8577="Male",VLOOKUP(H8577,'Shoe size conversion table'!$B$6:$D$22,3),VLOOKUP(H8577,'Shoe size conversion table'!$J$6:$L$22,3))</f>
        <v>8.5</v>
      </c>
      <c r="K8577" s="11">
        <v>189</v>
      </c>
      <c r="L8577" s="12">
        <v>0</v>
      </c>
      <c r="M8577" s="7">
        <f t="shared" si="400"/>
        <v>2016</v>
      </c>
      <c r="N8577" s="7">
        <f t="shared" si="401"/>
        <v>2</v>
      </c>
      <c r="O8577" s="30">
        <f t="shared" si="402"/>
        <v>189</v>
      </c>
    </row>
    <row r="8578" spans="2:15" x14ac:dyDescent="0.2">
      <c r="B8578" s="13">
        <v>60063</v>
      </c>
      <c r="C8578" s="14">
        <v>42424.156111111122</v>
      </c>
      <c r="D8578" s="7" t="s">
        <v>10</v>
      </c>
      <c r="E8578" s="13">
        <v>2220</v>
      </c>
      <c r="F8578" s="7" t="s">
        <v>36</v>
      </c>
      <c r="G8578" s="7" t="s">
        <v>11</v>
      </c>
      <c r="H8578" s="13">
        <v>8.5</v>
      </c>
      <c r="I8578" s="13" t="str">
        <f>IF(G8578="Male",VLOOKUP(H8578,'Shoe size conversion table'!$B$6:$D$22,2),VLOOKUP(H8578,'Shoe size conversion table'!$J$6:$L$22,2))</f>
        <v>41-42</v>
      </c>
      <c r="J8578" s="13">
        <f>IF(G8578="Male",VLOOKUP(H8578,'Shoe size conversion table'!$B$6:$D$22,3),VLOOKUP(H8578,'Shoe size conversion table'!$J$6:$L$22,3))</f>
        <v>8</v>
      </c>
      <c r="K8578" s="11">
        <v>139</v>
      </c>
      <c r="L8578" s="12">
        <v>0</v>
      </c>
      <c r="M8578" s="7">
        <f t="shared" si="400"/>
        <v>2016</v>
      </c>
      <c r="N8578" s="7">
        <f t="shared" si="401"/>
        <v>2</v>
      </c>
      <c r="O8578" s="30">
        <f t="shared" si="402"/>
        <v>139</v>
      </c>
    </row>
    <row r="8579" spans="2:15" x14ac:dyDescent="0.2">
      <c r="B8579" s="13">
        <v>60064</v>
      </c>
      <c r="C8579" s="14">
        <v>42424.166111111277</v>
      </c>
      <c r="D8579" s="7" t="s">
        <v>10</v>
      </c>
      <c r="E8579" s="13">
        <v>2195</v>
      </c>
      <c r="F8579" s="7" t="s">
        <v>36</v>
      </c>
      <c r="G8579" s="7" t="s">
        <v>11</v>
      </c>
      <c r="H8579" s="13">
        <v>9</v>
      </c>
      <c r="I8579" s="13">
        <f>IF(G8579="Male",VLOOKUP(H8579,'Shoe size conversion table'!$B$6:$D$22,2),VLOOKUP(H8579,'Shoe size conversion table'!$J$6:$L$22,2))</f>
        <v>42</v>
      </c>
      <c r="J8579" s="13">
        <f>IF(G8579="Male",VLOOKUP(H8579,'Shoe size conversion table'!$B$6:$D$22,3),VLOOKUP(H8579,'Shoe size conversion table'!$J$6:$L$22,3))</f>
        <v>8.5</v>
      </c>
      <c r="K8579" s="11">
        <v>139</v>
      </c>
      <c r="L8579" s="12">
        <v>0</v>
      </c>
      <c r="M8579" s="7">
        <f t="shared" si="400"/>
        <v>2016</v>
      </c>
      <c r="N8579" s="7">
        <f t="shared" si="401"/>
        <v>2</v>
      </c>
      <c r="O8579" s="30">
        <f t="shared" si="402"/>
        <v>139</v>
      </c>
    </row>
    <row r="8580" spans="2:15" x14ac:dyDescent="0.2">
      <c r="B8580" s="13">
        <v>60065</v>
      </c>
      <c r="C8580" s="14">
        <v>42424.186111111121</v>
      </c>
      <c r="D8580" s="7" t="s">
        <v>8</v>
      </c>
      <c r="E8580" s="13">
        <v>2237</v>
      </c>
      <c r="F8580" s="7" t="s">
        <v>38</v>
      </c>
      <c r="G8580" s="7" t="s">
        <v>12</v>
      </c>
      <c r="H8580" s="13">
        <v>11.5</v>
      </c>
      <c r="I8580" s="13">
        <f>IF(G8580="Male",VLOOKUP(H8580,'Shoe size conversion table'!$B$6:$D$22,2),VLOOKUP(H8580,'Shoe size conversion table'!$J$6:$L$22,2))</f>
        <v>42</v>
      </c>
      <c r="J8580" s="13">
        <f>IF(G8580="Male",VLOOKUP(H8580,'Shoe size conversion table'!$B$6:$D$22,3),VLOOKUP(H8580,'Shoe size conversion table'!$J$6:$L$22,3))</f>
        <v>9.5</v>
      </c>
      <c r="K8580" s="11">
        <v>189</v>
      </c>
      <c r="L8580" s="12">
        <v>0</v>
      </c>
      <c r="M8580" s="7">
        <f t="shared" si="400"/>
        <v>2016</v>
      </c>
      <c r="N8580" s="7">
        <f t="shared" si="401"/>
        <v>2</v>
      </c>
      <c r="O8580" s="30">
        <f t="shared" si="402"/>
        <v>189</v>
      </c>
    </row>
    <row r="8581" spans="2:15" x14ac:dyDescent="0.2">
      <c r="B8581" s="13">
        <v>60066</v>
      </c>
      <c r="C8581" s="14">
        <v>42424.266111111123</v>
      </c>
      <c r="D8581" s="7" t="s">
        <v>10</v>
      </c>
      <c r="E8581" s="13">
        <v>2199</v>
      </c>
      <c r="F8581" s="7" t="s">
        <v>35</v>
      </c>
      <c r="G8581" s="7" t="s">
        <v>11</v>
      </c>
      <c r="H8581" s="13">
        <v>6.5</v>
      </c>
      <c r="I8581" s="13">
        <f>IF(G8581="Male",VLOOKUP(H8581,'Shoe size conversion table'!$B$6:$D$22,2),VLOOKUP(H8581,'Shoe size conversion table'!$J$6:$L$22,2))</f>
        <v>39</v>
      </c>
      <c r="J8581" s="13">
        <f>IF(G8581="Male",VLOOKUP(H8581,'Shoe size conversion table'!$B$6:$D$22,3),VLOOKUP(H8581,'Shoe size conversion table'!$J$6:$L$22,3))</f>
        <v>6</v>
      </c>
      <c r="K8581" s="11">
        <v>179</v>
      </c>
      <c r="L8581" s="12">
        <v>0</v>
      </c>
      <c r="M8581" s="7">
        <f t="shared" ref="M8581:M8644" si="403">YEAR(C8581)</f>
        <v>2016</v>
      </c>
      <c r="N8581" s="7">
        <f t="shared" si="401"/>
        <v>2</v>
      </c>
      <c r="O8581" s="30">
        <f t="shared" si="402"/>
        <v>179</v>
      </c>
    </row>
    <row r="8582" spans="2:15" x14ac:dyDescent="0.2">
      <c r="B8582" s="13">
        <v>60066</v>
      </c>
      <c r="C8582" s="14">
        <v>42424.266111111123</v>
      </c>
      <c r="D8582" s="7" t="s">
        <v>10</v>
      </c>
      <c r="E8582" s="13">
        <v>2165</v>
      </c>
      <c r="F8582" s="7" t="s">
        <v>36</v>
      </c>
      <c r="G8582" s="7" t="s">
        <v>11</v>
      </c>
      <c r="H8582" s="13">
        <v>10.5</v>
      </c>
      <c r="I8582" s="13" t="str">
        <f>IF(G8582="Male",VLOOKUP(H8582,'Shoe size conversion table'!$B$6:$D$22,2),VLOOKUP(H8582,'Shoe size conversion table'!$J$6:$L$22,2))</f>
        <v>43-44</v>
      </c>
      <c r="J8582" s="13">
        <f>IF(G8582="Male",VLOOKUP(H8582,'Shoe size conversion table'!$B$6:$D$22,3),VLOOKUP(H8582,'Shoe size conversion table'!$J$6:$L$22,3))</f>
        <v>10</v>
      </c>
      <c r="K8582" s="11">
        <v>139</v>
      </c>
      <c r="L8582" s="12">
        <v>0.1</v>
      </c>
      <c r="M8582" s="7">
        <f t="shared" si="403"/>
        <v>2016</v>
      </c>
      <c r="N8582" s="7">
        <f t="shared" ref="N8582:N8645" si="404">MONTH(C8582:C23549)</f>
        <v>2</v>
      </c>
      <c r="O8582" s="30">
        <f t="shared" ref="O8582:O8645" si="405">K8582*(1-L8582)</f>
        <v>125.10000000000001</v>
      </c>
    </row>
    <row r="8583" spans="2:15" x14ac:dyDescent="0.2">
      <c r="B8583" s="13">
        <v>60067</v>
      </c>
      <c r="C8583" s="14">
        <v>42424.336111111108</v>
      </c>
      <c r="D8583" s="7" t="s">
        <v>7</v>
      </c>
      <c r="E8583" s="13">
        <v>2197</v>
      </c>
      <c r="F8583" s="7" t="s">
        <v>53</v>
      </c>
      <c r="G8583" s="7" t="s">
        <v>12</v>
      </c>
      <c r="H8583" s="13">
        <v>10</v>
      </c>
      <c r="I8583" s="13" t="str">
        <f>IF(G8583="Male",VLOOKUP(H8583,'Shoe size conversion table'!$B$6:$D$22,2),VLOOKUP(H8583,'Shoe size conversion table'!$J$6:$L$22,2))</f>
        <v>40-41</v>
      </c>
      <c r="J8583" s="13">
        <f>IF(G8583="Male",VLOOKUP(H8583,'Shoe size conversion table'!$B$6:$D$22,3),VLOOKUP(H8583,'Shoe size conversion table'!$J$6:$L$22,3))</f>
        <v>8</v>
      </c>
      <c r="K8583" s="11">
        <v>179</v>
      </c>
      <c r="L8583" s="12">
        <v>0</v>
      </c>
      <c r="M8583" s="7">
        <f t="shared" si="403"/>
        <v>2016</v>
      </c>
      <c r="N8583" s="7">
        <f t="shared" si="404"/>
        <v>2</v>
      </c>
      <c r="O8583" s="30">
        <f t="shared" si="405"/>
        <v>179</v>
      </c>
    </row>
    <row r="8584" spans="2:15" x14ac:dyDescent="0.2">
      <c r="B8584" s="13">
        <v>60068</v>
      </c>
      <c r="C8584" s="14">
        <v>42424.416111111277</v>
      </c>
      <c r="D8584" s="7" t="s">
        <v>10</v>
      </c>
      <c r="E8584" s="13">
        <v>2224</v>
      </c>
      <c r="F8584" s="7" t="s">
        <v>35</v>
      </c>
      <c r="G8584" s="7" t="s">
        <v>12</v>
      </c>
      <c r="H8584" s="13">
        <v>9.5</v>
      </c>
      <c r="I8584" s="13">
        <f>IF(G8584="Male",VLOOKUP(H8584,'Shoe size conversion table'!$B$6:$D$22,2),VLOOKUP(H8584,'Shoe size conversion table'!$J$6:$L$22,2))</f>
        <v>40</v>
      </c>
      <c r="J8584" s="13">
        <f>IF(G8584="Male",VLOOKUP(H8584,'Shoe size conversion table'!$B$6:$D$22,3),VLOOKUP(H8584,'Shoe size conversion table'!$J$6:$L$22,3))</f>
        <v>7.5</v>
      </c>
      <c r="K8584" s="11">
        <v>159</v>
      </c>
      <c r="L8584" s="12">
        <v>0.3</v>
      </c>
      <c r="M8584" s="7">
        <f t="shared" si="403"/>
        <v>2016</v>
      </c>
      <c r="N8584" s="7">
        <f t="shared" si="404"/>
        <v>2</v>
      </c>
      <c r="O8584" s="30">
        <f t="shared" si="405"/>
        <v>111.3</v>
      </c>
    </row>
    <row r="8585" spans="2:15" x14ac:dyDescent="0.2">
      <c r="B8585" s="13">
        <v>60069</v>
      </c>
      <c r="C8585" s="14">
        <v>42424.5661111113</v>
      </c>
      <c r="D8585" s="7" t="s">
        <v>7</v>
      </c>
      <c r="E8585" s="13">
        <v>2152</v>
      </c>
      <c r="F8585" s="7" t="s">
        <v>48</v>
      </c>
      <c r="G8585" s="7" t="s">
        <v>12</v>
      </c>
      <c r="H8585" s="13">
        <v>8.5</v>
      </c>
      <c r="I8585" s="13">
        <f>IF(G8585="Male",VLOOKUP(H8585,'Shoe size conversion table'!$B$6:$D$22,2),VLOOKUP(H8585,'Shoe size conversion table'!$J$6:$L$22,2))</f>
        <v>39</v>
      </c>
      <c r="J8585" s="13">
        <f>IF(G8585="Male",VLOOKUP(H8585,'Shoe size conversion table'!$B$6:$D$22,3),VLOOKUP(H8585,'Shoe size conversion table'!$J$6:$L$22,3))</f>
        <v>6.5</v>
      </c>
      <c r="K8585" s="11">
        <v>129</v>
      </c>
      <c r="L8585" s="12">
        <v>0</v>
      </c>
      <c r="M8585" s="7">
        <f t="shared" si="403"/>
        <v>2016</v>
      </c>
      <c r="N8585" s="7">
        <f t="shared" si="404"/>
        <v>2</v>
      </c>
      <c r="O8585" s="30">
        <f t="shared" si="405"/>
        <v>129</v>
      </c>
    </row>
    <row r="8586" spans="2:15" x14ac:dyDescent="0.2">
      <c r="B8586" s="13">
        <v>60070</v>
      </c>
      <c r="C8586" s="14">
        <v>42424.64611111128</v>
      </c>
      <c r="D8586" s="7" t="s">
        <v>7</v>
      </c>
      <c r="E8586" s="13">
        <v>2160</v>
      </c>
      <c r="F8586" s="7" t="s">
        <v>47</v>
      </c>
      <c r="G8586" s="7" t="s">
        <v>12</v>
      </c>
      <c r="H8586" s="13">
        <v>8</v>
      </c>
      <c r="I8586" s="13" t="str">
        <f>IF(G8586="Male",VLOOKUP(H8586,'Shoe size conversion table'!$B$6:$D$22,2),VLOOKUP(H8586,'Shoe size conversion table'!$J$6:$L$22,2))</f>
        <v>38-39</v>
      </c>
      <c r="J8586" s="13">
        <f>IF(G8586="Male",VLOOKUP(H8586,'Shoe size conversion table'!$B$6:$D$22,3),VLOOKUP(H8586,'Shoe size conversion table'!$J$6:$L$22,3))</f>
        <v>6</v>
      </c>
      <c r="K8586" s="11">
        <v>129</v>
      </c>
      <c r="L8586" s="12">
        <v>0</v>
      </c>
      <c r="M8586" s="7">
        <f t="shared" si="403"/>
        <v>2016</v>
      </c>
      <c r="N8586" s="7">
        <f t="shared" si="404"/>
        <v>2</v>
      </c>
      <c r="O8586" s="30">
        <f t="shared" si="405"/>
        <v>129</v>
      </c>
    </row>
    <row r="8587" spans="2:15" x14ac:dyDescent="0.2">
      <c r="B8587" s="13">
        <v>60071</v>
      </c>
      <c r="C8587" s="14">
        <v>42424.686111111281</v>
      </c>
      <c r="D8587" s="7" t="s">
        <v>7</v>
      </c>
      <c r="E8587" s="13">
        <v>2198</v>
      </c>
      <c r="F8587" s="7" t="s">
        <v>49</v>
      </c>
      <c r="G8587" s="7" t="s">
        <v>11</v>
      </c>
      <c r="H8587" s="13">
        <v>11</v>
      </c>
      <c r="I8587" s="13">
        <f>IF(G8587="Male",VLOOKUP(H8587,'Shoe size conversion table'!$B$6:$D$22,2),VLOOKUP(H8587,'Shoe size conversion table'!$J$6:$L$22,2))</f>
        <v>44</v>
      </c>
      <c r="J8587" s="13">
        <f>IF(G8587="Male",VLOOKUP(H8587,'Shoe size conversion table'!$B$6:$D$22,3),VLOOKUP(H8587,'Shoe size conversion table'!$J$6:$L$22,3))</f>
        <v>10.5</v>
      </c>
      <c r="K8587" s="11">
        <v>139</v>
      </c>
      <c r="L8587" s="12">
        <v>0</v>
      </c>
      <c r="M8587" s="7">
        <f t="shared" si="403"/>
        <v>2016</v>
      </c>
      <c r="N8587" s="7">
        <f t="shared" si="404"/>
        <v>2</v>
      </c>
      <c r="O8587" s="30">
        <f t="shared" si="405"/>
        <v>139</v>
      </c>
    </row>
    <row r="8588" spans="2:15" x14ac:dyDescent="0.2">
      <c r="B8588" s="13">
        <v>60071</v>
      </c>
      <c r="C8588" s="14">
        <v>42424.686111111281</v>
      </c>
      <c r="D8588" s="7" t="s">
        <v>7</v>
      </c>
      <c r="E8588" s="13">
        <v>2147</v>
      </c>
      <c r="F8588" s="7" t="s">
        <v>51</v>
      </c>
      <c r="G8588" s="7" t="s">
        <v>12</v>
      </c>
      <c r="H8588" s="13">
        <v>9.5</v>
      </c>
      <c r="I8588" s="13">
        <f>IF(G8588="Male",VLOOKUP(H8588,'Shoe size conversion table'!$B$6:$D$22,2),VLOOKUP(H8588,'Shoe size conversion table'!$J$6:$L$22,2))</f>
        <v>40</v>
      </c>
      <c r="J8588" s="13">
        <f>IF(G8588="Male",VLOOKUP(H8588,'Shoe size conversion table'!$B$6:$D$22,3),VLOOKUP(H8588,'Shoe size conversion table'!$J$6:$L$22,3))</f>
        <v>7.5</v>
      </c>
      <c r="K8588" s="11">
        <v>159</v>
      </c>
      <c r="L8588" s="12">
        <v>0</v>
      </c>
      <c r="M8588" s="7">
        <f t="shared" si="403"/>
        <v>2016</v>
      </c>
      <c r="N8588" s="7">
        <f t="shared" si="404"/>
        <v>2</v>
      </c>
      <c r="O8588" s="30">
        <f t="shared" si="405"/>
        <v>159</v>
      </c>
    </row>
    <row r="8589" spans="2:15" x14ac:dyDescent="0.2">
      <c r="B8589" s="13">
        <v>60072</v>
      </c>
      <c r="C8589" s="14">
        <v>42424.706111111278</v>
      </c>
      <c r="D8589" s="7" t="s">
        <v>8</v>
      </c>
      <c r="E8589" s="13">
        <v>2147</v>
      </c>
      <c r="F8589" s="7" t="s">
        <v>42</v>
      </c>
      <c r="G8589" s="7" t="s">
        <v>12</v>
      </c>
      <c r="H8589" s="13">
        <v>9</v>
      </c>
      <c r="I8589" s="13" t="str">
        <f>IF(G8589="Male",VLOOKUP(H8589,'Shoe size conversion table'!$B$6:$D$22,2),VLOOKUP(H8589,'Shoe size conversion table'!$J$6:$L$22,2))</f>
        <v>39-40</v>
      </c>
      <c r="J8589" s="13">
        <f>IF(G8589="Male",VLOOKUP(H8589,'Shoe size conversion table'!$B$6:$D$22,3),VLOOKUP(H8589,'Shoe size conversion table'!$J$6:$L$22,3))</f>
        <v>7</v>
      </c>
      <c r="K8589" s="11">
        <v>199</v>
      </c>
      <c r="L8589" s="12">
        <v>0.3</v>
      </c>
      <c r="M8589" s="7">
        <f t="shared" si="403"/>
        <v>2016</v>
      </c>
      <c r="N8589" s="7">
        <f t="shared" si="404"/>
        <v>2</v>
      </c>
      <c r="O8589" s="30">
        <f t="shared" si="405"/>
        <v>139.29999999999998</v>
      </c>
    </row>
    <row r="8590" spans="2:15" x14ac:dyDescent="0.2">
      <c r="B8590" s="13">
        <v>60073</v>
      </c>
      <c r="C8590" s="14">
        <v>42424.726111111107</v>
      </c>
      <c r="D8590" s="7" t="s">
        <v>7</v>
      </c>
      <c r="E8590" s="13">
        <v>2188</v>
      </c>
      <c r="F8590" s="7" t="s">
        <v>51</v>
      </c>
      <c r="G8590" s="7" t="s">
        <v>12</v>
      </c>
      <c r="H8590" s="13">
        <v>8</v>
      </c>
      <c r="I8590" s="13" t="str">
        <f>IF(G8590="Male",VLOOKUP(H8590,'Shoe size conversion table'!$B$6:$D$22,2),VLOOKUP(H8590,'Shoe size conversion table'!$J$6:$L$22,2))</f>
        <v>38-39</v>
      </c>
      <c r="J8590" s="13">
        <f>IF(G8590="Male",VLOOKUP(H8590,'Shoe size conversion table'!$B$6:$D$22,3),VLOOKUP(H8590,'Shoe size conversion table'!$J$6:$L$22,3))</f>
        <v>6</v>
      </c>
      <c r="K8590" s="11">
        <v>129</v>
      </c>
      <c r="L8590" s="12">
        <v>0</v>
      </c>
      <c r="M8590" s="7">
        <f t="shared" si="403"/>
        <v>2016</v>
      </c>
      <c r="N8590" s="7">
        <f t="shared" si="404"/>
        <v>2</v>
      </c>
      <c r="O8590" s="30">
        <f t="shared" si="405"/>
        <v>129</v>
      </c>
    </row>
    <row r="8591" spans="2:15" x14ac:dyDescent="0.2">
      <c r="B8591" s="13">
        <v>60073</v>
      </c>
      <c r="C8591" s="14">
        <v>42424.726111111107</v>
      </c>
      <c r="D8591" s="7" t="s">
        <v>7</v>
      </c>
      <c r="E8591" s="13">
        <v>2212</v>
      </c>
      <c r="F8591" s="7" t="s">
        <v>51</v>
      </c>
      <c r="G8591" s="7" t="s">
        <v>11</v>
      </c>
      <c r="H8591" s="13">
        <v>9</v>
      </c>
      <c r="I8591" s="13">
        <f>IF(G8591="Male",VLOOKUP(H8591,'Shoe size conversion table'!$B$6:$D$22,2),VLOOKUP(H8591,'Shoe size conversion table'!$J$6:$L$22,2))</f>
        <v>42</v>
      </c>
      <c r="J8591" s="13">
        <f>IF(G8591="Male",VLOOKUP(H8591,'Shoe size conversion table'!$B$6:$D$22,3),VLOOKUP(H8591,'Shoe size conversion table'!$J$6:$L$22,3))</f>
        <v>8.5</v>
      </c>
      <c r="K8591" s="11">
        <v>129</v>
      </c>
      <c r="L8591" s="12">
        <v>0</v>
      </c>
      <c r="M8591" s="7">
        <f t="shared" si="403"/>
        <v>2016</v>
      </c>
      <c r="N8591" s="7">
        <f t="shared" si="404"/>
        <v>2</v>
      </c>
      <c r="O8591" s="30">
        <f t="shared" si="405"/>
        <v>129</v>
      </c>
    </row>
    <row r="8592" spans="2:15" x14ac:dyDescent="0.2">
      <c r="B8592" s="13">
        <v>60074</v>
      </c>
      <c r="C8592" s="14">
        <v>42424.836111111304</v>
      </c>
      <c r="D8592" s="7" t="s">
        <v>7</v>
      </c>
      <c r="E8592" s="13">
        <v>2237</v>
      </c>
      <c r="F8592" s="7" t="s">
        <v>51</v>
      </c>
      <c r="G8592" s="7" t="s">
        <v>12</v>
      </c>
      <c r="H8592" s="13">
        <v>7.5</v>
      </c>
      <c r="I8592" s="13">
        <f>IF(G8592="Male",VLOOKUP(H8592,'Shoe size conversion table'!$B$6:$D$22,2),VLOOKUP(H8592,'Shoe size conversion table'!$J$6:$L$22,2))</f>
        <v>38</v>
      </c>
      <c r="J8592" s="13">
        <f>IF(G8592="Male",VLOOKUP(H8592,'Shoe size conversion table'!$B$6:$D$22,3),VLOOKUP(H8592,'Shoe size conversion table'!$J$6:$L$22,3))</f>
        <v>5.5</v>
      </c>
      <c r="K8592" s="11">
        <v>179</v>
      </c>
      <c r="L8592" s="12">
        <v>0.1</v>
      </c>
      <c r="M8592" s="7">
        <f t="shared" si="403"/>
        <v>2016</v>
      </c>
      <c r="N8592" s="7">
        <f t="shared" si="404"/>
        <v>2</v>
      </c>
      <c r="O8592" s="30">
        <f t="shared" si="405"/>
        <v>161.1</v>
      </c>
    </row>
    <row r="8593" spans="2:15" x14ac:dyDescent="0.2">
      <c r="B8593" s="13">
        <v>60075</v>
      </c>
      <c r="C8593" s="14">
        <v>42424.906111111108</v>
      </c>
      <c r="D8593" s="7" t="s">
        <v>10</v>
      </c>
      <c r="E8593" s="13">
        <v>2184</v>
      </c>
      <c r="F8593" s="7" t="s">
        <v>34</v>
      </c>
      <c r="G8593" s="7" t="s">
        <v>12</v>
      </c>
      <c r="H8593" s="13">
        <v>8.5</v>
      </c>
      <c r="I8593" s="13">
        <f>IF(G8593="Male",VLOOKUP(H8593,'Shoe size conversion table'!$B$6:$D$22,2),VLOOKUP(H8593,'Shoe size conversion table'!$J$6:$L$22,2))</f>
        <v>39</v>
      </c>
      <c r="J8593" s="13">
        <f>IF(G8593="Male",VLOOKUP(H8593,'Shoe size conversion table'!$B$6:$D$22,3),VLOOKUP(H8593,'Shoe size conversion table'!$J$6:$L$22,3))</f>
        <v>6.5</v>
      </c>
      <c r="K8593" s="11">
        <v>149</v>
      </c>
      <c r="L8593" s="12">
        <v>0.3</v>
      </c>
      <c r="M8593" s="7">
        <f t="shared" si="403"/>
        <v>2016</v>
      </c>
      <c r="N8593" s="7">
        <f t="shared" si="404"/>
        <v>2</v>
      </c>
      <c r="O8593" s="30">
        <f t="shared" si="405"/>
        <v>104.3</v>
      </c>
    </row>
    <row r="8594" spans="2:15" x14ac:dyDescent="0.2">
      <c r="B8594" s="13">
        <v>60075</v>
      </c>
      <c r="C8594" s="14">
        <v>42424.906111111108</v>
      </c>
      <c r="D8594" s="7" t="s">
        <v>10</v>
      </c>
      <c r="E8594" s="13">
        <v>2234</v>
      </c>
      <c r="F8594" s="7" t="s">
        <v>35</v>
      </c>
      <c r="G8594" s="7" t="s">
        <v>12</v>
      </c>
      <c r="H8594" s="13">
        <v>9</v>
      </c>
      <c r="I8594" s="13" t="str">
        <f>IF(G8594="Male",VLOOKUP(H8594,'Shoe size conversion table'!$B$6:$D$22,2),VLOOKUP(H8594,'Shoe size conversion table'!$J$6:$L$22,2))</f>
        <v>39-40</v>
      </c>
      <c r="J8594" s="13">
        <f>IF(G8594="Male",VLOOKUP(H8594,'Shoe size conversion table'!$B$6:$D$22,3),VLOOKUP(H8594,'Shoe size conversion table'!$J$6:$L$22,3))</f>
        <v>7</v>
      </c>
      <c r="K8594" s="11">
        <v>129</v>
      </c>
      <c r="L8594" s="12">
        <v>0.2</v>
      </c>
      <c r="M8594" s="7">
        <f t="shared" si="403"/>
        <v>2016</v>
      </c>
      <c r="N8594" s="7">
        <f t="shared" si="404"/>
        <v>2</v>
      </c>
      <c r="O8594" s="30">
        <f t="shared" si="405"/>
        <v>103.2</v>
      </c>
    </row>
    <row r="8595" spans="2:15" x14ac:dyDescent="0.2">
      <c r="B8595" s="13">
        <v>60076</v>
      </c>
      <c r="C8595" s="14">
        <v>42424.996111111119</v>
      </c>
      <c r="D8595" s="7" t="s">
        <v>8</v>
      </c>
      <c r="E8595" s="13">
        <v>2173</v>
      </c>
      <c r="F8595" s="7" t="s">
        <v>38</v>
      </c>
      <c r="G8595" s="7" t="s">
        <v>11</v>
      </c>
      <c r="H8595" s="13">
        <v>10</v>
      </c>
      <c r="I8595" s="13">
        <f>IF(G8595="Male",VLOOKUP(H8595,'Shoe size conversion table'!$B$6:$D$22,2),VLOOKUP(H8595,'Shoe size conversion table'!$J$6:$L$22,2))</f>
        <v>43</v>
      </c>
      <c r="J8595" s="13">
        <f>IF(G8595="Male",VLOOKUP(H8595,'Shoe size conversion table'!$B$6:$D$22,3),VLOOKUP(H8595,'Shoe size conversion table'!$J$6:$L$22,3))</f>
        <v>9.5</v>
      </c>
      <c r="K8595" s="11">
        <v>129</v>
      </c>
      <c r="L8595" s="12">
        <v>0</v>
      </c>
      <c r="M8595" s="7">
        <f t="shared" si="403"/>
        <v>2016</v>
      </c>
      <c r="N8595" s="7">
        <f t="shared" si="404"/>
        <v>2</v>
      </c>
      <c r="O8595" s="30">
        <f t="shared" si="405"/>
        <v>129</v>
      </c>
    </row>
    <row r="8596" spans="2:15" x14ac:dyDescent="0.2">
      <c r="B8596" s="13">
        <v>60077</v>
      </c>
      <c r="C8596" s="14">
        <v>42425.026111111103</v>
      </c>
      <c r="D8596" s="7" t="s">
        <v>8</v>
      </c>
      <c r="E8596" s="13">
        <v>2219</v>
      </c>
      <c r="F8596" s="7" t="s">
        <v>38</v>
      </c>
      <c r="G8596" s="7" t="s">
        <v>11</v>
      </c>
      <c r="H8596" s="13">
        <v>9.5</v>
      </c>
      <c r="I8596" s="13" t="str">
        <f>IF(G8596="Male",VLOOKUP(H8596,'Shoe size conversion table'!$B$6:$D$22,2),VLOOKUP(H8596,'Shoe size conversion table'!$J$6:$L$22,2))</f>
        <v>42-43</v>
      </c>
      <c r="J8596" s="13">
        <f>IF(G8596="Male",VLOOKUP(H8596,'Shoe size conversion table'!$B$6:$D$22,3),VLOOKUP(H8596,'Shoe size conversion table'!$J$6:$L$22,3))</f>
        <v>9</v>
      </c>
      <c r="K8596" s="11">
        <v>179</v>
      </c>
      <c r="L8596" s="12">
        <v>0.3</v>
      </c>
      <c r="M8596" s="7">
        <f t="shared" si="403"/>
        <v>2016</v>
      </c>
      <c r="N8596" s="7">
        <f t="shared" si="404"/>
        <v>2</v>
      </c>
      <c r="O8596" s="30">
        <f t="shared" si="405"/>
        <v>125.3</v>
      </c>
    </row>
    <row r="8597" spans="2:15" x14ac:dyDescent="0.2">
      <c r="B8597" s="13">
        <v>60078</v>
      </c>
      <c r="C8597" s="14">
        <v>42425.076111111106</v>
      </c>
      <c r="D8597" s="7" t="s">
        <v>10</v>
      </c>
      <c r="E8597" s="13">
        <v>2221</v>
      </c>
      <c r="F8597" s="7" t="s">
        <v>34</v>
      </c>
      <c r="G8597" s="7" t="s">
        <v>12</v>
      </c>
      <c r="H8597" s="13">
        <v>9</v>
      </c>
      <c r="I8597" s="13" t="str">
        <f>IF(G8597="Male",VLOOKUP(H8597,'Shoe size conversion table'!$B$6:$D$22,2),VLOOKUP(H8597,'Shoe size conversion table'!$J$6:$L$22,2))</f>
        <v>39-40</v>
      </c>
      <c r="J8597" s="13">
        <f>IF(G8597="Male",VLOOKUP(H8597,'Shoe size conversion table'!$B$6:$D$22,3),VLOOKUP(H8597,'Shoe size conversion table'!$J$6:$L$22,3))</f>
        <v>7</v>
      </c>
      <c r="K8597" s="11">
        <v>149</v>
      </c>
      <c r="L8597" s="12">
        <v>0</v>
      </c>
      <c r="M8597" s="7">
        <f t="shared" si="403"/>
        <v>2016</v>
      </c>
      <c r="N8597" s="7">
        <f t="shared" si="404"/>
        <v>2</v>
      </c>
      <c r="O8597" s="30">
        <f t="shared" si="405"/>
        <v>149</v>
      </c>
    </row>
    <row r="8598" spans="2:15" x14ac:dyDescent="0.2">
      <c r="B8598" s="13">
        <v>60079</v>
      </c>
      <c r="C8598" s="14">
        <v>42425.106111111119</v>
      </c>
      <c r="D8598" s="7" t="s">
        <v>7</v>
      </c>
      <c r="E8598" s="13">
        <v>2158</v>
      </c>
      <c r="F8598" s="7" t="s">
        <v>47</v>
      </c>
      <c r="G8598" s="7" t="s">
        <v>11</v>
      </c>
      <c r="H8598" s="13">
        <v>9.5</v>
      </c>
      <c r="I8598" s="13" t="str">
        <f>IF(G8598="Male",VLOOKUP(H8598,'Shoe size conversion table'!$B$6:$D$22,2),VLOOKUP(H8598,'Shoe size conversion table'!$J$6:$L$22,2))</f>
        <v>42-43</v>
      </c>
      <c r="J8598" s="13">
        <f>IF(G8598="Male",VLOOKUP(H8598,'Shoe size conversion table'!$B$6:$D$22,3),VLOOKUP(H8598,'Shoe size conversion table'!$J$6:$L$22,3))</f>
        <v>9</v>
      </c>
      <c r="K8598" s="11">
        <v>139</v>
      </c>
      <c r="L8598" s="12">
        <v>0.5</v>
      </c>
      <c r="M8598" s="7">
        <f t="shared" si="403"/>
        <v>2016</v>
      </c>
      <c r="N8598" s="7">
        <f t="shared" si="404"/>
        <v>2</v>
      </c>
      <c r="O8598" s="30">
        <f t="shared" si="405"/>
        <v>69.5</v>
      </c>
    </row>
    <row r="8599" spans="2:15" x14ac:dyDescent="0.2">
      <c r="B8599" s="13">
        <v>60080</v>
      </c>
      <c r="C8599" s="14">
        <v>42425.156111111122</v>
      </c>
      <c r="D8599" s="7" t="s">
        <v>7</v>
      </c>
      <c r="E8599" s="13">
        <v>2193</v>
      </c>
      <c r="F8599" s="7" t="s">
        <v>49</v>
      </c>
      <c r="G8599" s="7" t="s">
        <v>12</v>
      </c>
      <c r="H8599" s="13">
        <v>7.5</v>
      </c>
      <c r="I8599" s="13">
        <f>IF(G8599="Male",VLOOKUP(H8599,'Shoe size conversion table'!$B$6:$D$22,2),VLOOKUP(H8599,'Shoe size conversion table'!$J$6:$L$22,2))</f>
        <v>38</v>
      </c>
      <c r="J8599" s="13">
        <f>IF(G8599="Male",VLOOKUP(H8599,'Shoe size conversion table'!$B$6:$D$22,3),VLOOKUP(H8599,'Shoe size conversion table'!$J$6:$L$22,3))</f>
        <v>5.5</v>
      </c>
      <c r="K8599" s="11">
        <v>179</v>
      </c>
      <c r="L8599" s="12">
        <v>0</v>
      </c>
      <c r="M8599" s="7">
        <f t="shared" si="403"/>
        <v>2016</v>
      </c>
      <c r="N8599" s="7">
        <f t="shared" si="404"/>
        <v>2</v>
      </c>
      <c r="O8599" s="30">
        <f t="shared" si="405"/>
        <v>179</v>
      </c>
    </row>
    <row r="8600" spans="2:15" x14ac:dyDescent="0.2">
      <c r="B8600" s="13">
        <v>60081</v>
      </c>
      <c r="C8600" s="14">
        <v>42425.176111111301</v>
      </c>
      <c r="D8600" s="7" t="s">
        <v>8</v>
      </c>
      <c r="E8600" s="13">
        <v>2177</v>
      </c>
      <c r="F8600" s="7" t="s">
        <v>38</v>
      </c>
      <c r="G8600" s="7" t="s">
        <v>12</v>
      </c>
      <c r="H8600" s="13">
        <v>9.5</v>
      </c>
      <c r="I8600" s="13">
        <f>IF(G8600="Male",VLOOKUP(H8600,'Shoe size conversion table'!$B$6:$D$22,2),VLOOKUP(H8600,'Shoe size conversion table'!$J$6:$L$22,2))</f>
        <v>40</v>
      </c>
      <c r="J8600" s="13">
        <f>IF(G8600="Male",VLOOKUP(H8600,'Shoe size conversion table'!$B$6:$D$22,3),VLOOKUP(H8600,'Shoe size conversion table'!$J$6:$L$22,3))</f>
        <v>7.5</v>
      </c>
      <c r="K8600" s="11">
        <v>189</v>
      </c>
      <c r="L8600" s="12">
        <v>0</v>
      </c>
      <c r="M8600" s="7">
        <f t="shared" si="403"/>
        <v>2016</v>
      </c>
      <c r="N8600" s="7">
        <f t="shared" si="404"/>
        <v>2</v>
      </c>
      <c r="O8600" s="30">
        <f t="shared" si="405"/>
        <v>189</v>
      </c>
    </row>
    <row r="8601" spans="2:15" x14ac:dyDescent="0.2">
      <c r="B8601" s="13">
        <v>60082</v>
      </c>
      <c r="C8601" s="14">
        <v>42425.336111111108</v>
      </c>
      <c r="D8601" s="7" t="s">
        <v>7</v>
      </c>
      <c r="E8601" s="13">
        <v>2218</v>
      </c>
      <c r="F8601" s="7" t="s">
        <v>56</v>
      </c>
      <c r="G8601" s="7" t="s">
        <v>11</v>
      </c>
      <c r="H8601" s="13">
        <v>11</v>
      </c>
      <c r="I8601" s="13">
        <f>IF(G8601="Male",VLOOKUP(H8601,'Shoe size conversion table'!$B$6:$D$22,2),VLOOKUP(H8601,'Shoe size conversion table'!$J$6:$L$22,2))</f>
        <v>44</v>
      </c>
      <c r="J8601" s="13">
        <f>IF(G8601="Male",VLOOKUP(H8601,'Shoe size conversion table'!$B$6:$D$22,3),VLOOKUP(H8601,'Shoe size conversion table'!$J$6:$L$22,3))</f>
        <v>10.5</v>
      </c>
      <c r="K8601" s="11">
        <v>139</v>
      </c>
      <c r="L8601" s="12">
        <v>0.3</v>
      </c>
      <c r="M8601" s="7">
        <f t="shared" si="403"/>
        <v>2016</v>
      </c>
      <c r="N8601" s="7">
        <f t="shared" si="404"/>
        <v>2</v>
      </c>
      <c r="O8601" s="30">
        <f t="shared" si="405"/>
        <v>97.3</v>
      </c>
    </row>
    <row r="8602" spans="2:15" x14ac:dyDescent="0.2">
      <c r="B8602" s="13">
        <v>60083</v>
      </c>
      <c r="C8602" s="14">
        <v>42425.436111111296</v>
      </c>
      <c r="D8602" s="7" t="s">
        <v>10</v>
      </c>
      <c r="E8602" s="13">
        <v>2238</v>
      </c>
      <c r="F8602" s="7" t="s">
        <v>35</v>
      </c>
      <c r="G8602" s="7" t="s">
        <v>11</v>
      </c>
      <c r="H8602" s="13">
        <v>10</v>
      </c>
      <c r="I8602" s="13">
        <f>IF(G8602="Male",VLOOKUP(H8602,'Shoe size conversion table'!$B$6:$D$22,2),VLOOKUP(H8602,'Shoe size conversion table'!$J$6:$L$22,2))</f>
        <v>43</v>
      </c>
      <c r="J8602" s="13">
        <f>IF(G8602="Male",VLOOKUP(H8602,'Shoe size conversion table'!$B$6:$D$22,3),VLOOKUP(H8602,'Shoe size conversion table'!$J$6:$L$22,3))</f>
        <v>9.5</v>
      </c>
      <c r="K8602" s="11">
        <v>169</v>
      </c>
      <c r="L8602" s="12">
        <v>0</v>
      </c>
      <c r="M8602" s="7">
        <f t="shared" si="403"/>
        <v>2016</v>
      </c>
      <c r="N8602" s="7">
        <f t="shared" si="404"/>
        <v>2</v>
      </c>
      <c r="O8602" s="30">
        <f t="shared" si="405"/>
        <v>169</v>
      </c>
    </row>
    <row r="8603" spans="2:15" x14ac:dyDescent="0.2">
      <c r="B8603" s="13">
        <v>60084</v>
      </c>
      <c r="C8603" s="14">
        <v>42425.64611111128</v>
      </c>
      <c r="D8603" s="7" t="s">
        <v>10</v>
      </c>
      <c r="E8603" s="13">
        <v>2174</v>
      </c>
      <c r="F8603" s="7" t="s">
        <v>35</v>
      </c>
      <c r="G8603" s="7" t="s">
        <v>11</v>
      </c>
      <c r="H8603" s="13">
        <v>10.5</v>
      </c>
      <c r="I8603" s="13" t="str">
        <f>IF(G8603="Male",VLOOKUP(H8603,'Shoe size conversion table'!$B$6:$D$22,2),VLOOKUP(H8603,'Shoe size conversion table'!$J$6:$L$22,2))</f>
        <v>43-44</v>
      </c>
      <c r="J8603" s="13">
        <f>IF(G8603="Male",VLOOKUP(H8603,'Shoe size conversion table'!$B$6:$D$22,3),VLOOKUP(H8603,'Shoe size conversion table'!$J$6:$L$22,3))</f>
        <v>10</v>
      </c>
      <c r="K8603" s="11">
        <v>189</v>
      </c>
      <c r="L8603" s="12">
        <v>0</v>
      </c>
      <c r="M8603" s="7">
        <f t="shared" si="403"/>
        <v>2016</v>
      </c>
      <c r="N8603" s="7">
        <f t="shared" si="404"/>
        <v>2</v>
      </c>
      <c r="O8603" s="30">
        <f t="shared" si="405"/>
        <v>189</v>
      </c>
    </row>
    <row r="8604" spans="2:15" x14ac:dyDescent="0.2">
      <c r="B8604" s="13">
        <v>60085</v>
      </c>
      <c r="C8604" s="14">
        <v>42425.686111111281</v>
      </c>
      <c r="D8604" s="7" t="s">
        <v>7</v>
      </c>
      <c r="E8604" s="13">
        <v>2166</v>
      </c>
      <c r="F8604" s="7" t="s">
        <v>43</v>
      </c>
      <c r="G8604" s="7" t="s">
        <v>11</v>
      </c>
      <c r="H8604" s="13">
        <v>10.5</v>
      </c>
      <c r="I8604" s="13" t="str">
        <f>IF(G8604="Male",VLOOKUP(H8604,'Shoe size conversion table'!$B$6:$D$22,2),VLOOKUP(H8604,'Shoe size conversion table'!$J$6:$L$22,2))</f>
        <v>43-44</v>
      </c>
      <c r="J8604" s="13">
        <f>IF(G8604="Male",VLOOKUP(H8604,'Shoe size conversion table'!$B$6:$D$22,3),VLOOKUP(H8604,'Shoe size conversion table'!$J$6:$L$22,3))</f>
        <v>10</v>
      </c>
      <c r="K8604" s="11">
        <v>129</v>
      </c>
      <c r="L8604" s="12">
        <v>0</v>
      </c>
      <c r="M8604" s="7">
        <f t="shared" si="403"/>
        <v>2016</v>
      </c>
      <c r="N8604" s="7">
        <f t="shared" si="404"/>
        <v>2</v>
      </c>
      <c r="O8604" s="30">
        <f t="shared" si="405"/>
        <v>129</v>
      </c>
    </row>
    <row r="8605" spans="2:15" x14ac:dyDescent="0.2">
      <c r="B8605" s="13">
        <v>60085</v>
      </c>
      <c r="C8605" s="14">
        <v>42425.686111111281</v>
      </c>
      <c r="D8605" s="7" t="s">
        <v>7</v>
      </c>
      <c r="E8605" s="13">
        <v>2224</v>
      </c>
      <c r="F8605" s="7" t="s">
        <v>50</v>
      </c>
      <c r="G8605" s="7" t="s">
        <v>12</v>
      </c>
      <c r="H8605" s="13">
        <v>7.5</v>
      </c>
      <c r="I8605" s="13">
        <f>IF(G8605="Male",VLOOKUP(H8605,'Shoe size conversion table'!$B$6:$D$22,2),VLOOKUP(H8605,'Shoe size conversion table'!$J$6:$L$22,2))</f>
        <v>38</v>
      </c>
      <c r="J8605" s="13">
        <f>IF(G8605="Male",VLOOKUP(H8605,'Shoe size conversion table'!$B$6:$D$22,3),VLOOKUP(H8605,'Shoe size conversion table'!$J$6:$L$22,3))</f>
        <v>5.5</v>
      </c>
      <c r="K8605" s="11">
        <v>159</v>
      </c>
      <c r="L8605" s="12">
        <v>0</v>
      </c>
      <c r="M8605" s="7">
        <f t="shared" si="403"/>
        <v>2016</v>
      </c>
      <c r="N8605" s="7">
        <f t="shared" si="404"/>
        <v>2</v>
      </c>
      <c r="O8605" s="30">
        <f t="shared" si="405"/>
        <v>159</v>
      </c>
    </row>
    <row r="8606" spans="2:15" x14ac:dyDescent="0.2">
      <c r="B8606" s="13">
        <v>60086</v>
      </c>
      <c r="C8606" s="14">
        <v>42425.696111111101</v>
      </c>
      <c r="D8606" s="7" t="s">
        <v>10</v>
      </c>
      <c r="E8606" s="13">
        <v>2189</v>
      </c>
      <c r="F8606" s="7" t="s">
        <v>34</v>
      </c>
      <c r="G8606" s="7" t="s">
        <v>12</v>
      </c>
      <c r="H8606" s="13">
        <v>9</v>
      </c>
      <c r="I8606" s="13" t="str">
        <f>IF(G8606="Male",VLOOKUP(H8606,'Shoe size conversion table'!$B$6:$D$22,2),VLOOKUP(H8606,'Shoe size conversion table'!$J$6:$L$22,2))</f>
        <v>39-40</v>
      </c>
      <c r="J8606" s="13">
        <f>IF(G8606="Male",VLOOKUP(H8606,'Shoe size conversion table'!$B$6:$D$22,3),VLOOKUP(H8606,'Shoe size conversion table'!$J$6:$L$22,3))</f>
        <v>7</v>
      </c>
      <c r="K8606" s="11">
        <v>179</v>
      </c>
      <c r="L8606" s="12">
        <v>0</v>
      </c>
      <c r="M8606" s="7">
        <f t="shared" si="403"/>
        <v>2016</v>
      </c>
      <c r="N8606" s="7">
        <f t="shared" si="404"/>
        <v>2</v>
      </c>
      <c r="O8606" s="30">
        <f t="shared" si="405"/>
        <v>179</v>
      </c>
    </row>
    <row r="8607" spans="2:15" x14ac:dyDescent="0.2">
      <c r="B8607" s="13">
        <v>60087</v>
      </c>
      <c r="C8607" s="14">
        <v>42425.766111111101</v>
      </c>
      <c r="D8607" s="7" t="s">
        <v>7</v>
      </c>
      <c r="E8607" s="13">
        <v>2196</v>
      </c>
      <c r="F8607" s="7" t="s">
        <v>47</v>
      </c>
      <c r="G8607" s="7" t="s">
        <v>11</v>
      </c>
      <c r="H8607" s="13">
        <v>11.5</v>
      </c>
      <c r="I8607" s="13" t="str">
        <f>IF(G8607="Male",VLOOKUP(H8607,'Shoe size conversion table'!$B$6:$D$22,2),VLOOKUP(H8607,'Shoe size conversion table'!$J$6:$L$22,2))</f>
        <v>44-45</v>
      </c>
      <c r="J8607" s="13">
        <f>IF(G8607="Male",VLOOKUP(H8607,'Shoe size conversion table'!$B$6:$D$22,3),VLOOKUP(H8607,'Shoe size conversion table'!$J$6:$L$22,3))</f>
        <v>11</v>
      </c>
      <c r="K8607" s="11">
        <v>159</v>
      </c>
      <c r="L8607" s="12">
        <v>0.3</v>
      </c>
      <c r="M8607" s="7">
        <f t="shared" si="403"/>
        <v>2016</v>
      </c>
      <c r="N8607" s="7">
        <f t="shared" si="404"/>
        <v>2</v>
      </c>
      <c r="O8607" s="30">
        <f t="shared" si="405"/>
        <v>111.3</v>
      </c>
    </row>
    <row r="8608" spans="2:15" x14ac:dyDescent="0.2">
      <c r="B8608" s="13">
        <v>60088</v>
      </c>
      <c r="C8608" s="14">
        <v>42425.836111111304</v>
      </c>
      <c r="D8608" s="7" t="s">
        <v>10</v>
      </c>
      <c r="E8608" s="13">
        <v>2228</v>
      </c>
      <c r="F8608" s="7" t="s">
        <v>35</v>
      </c>
      <c r="G8608" s="7" t="s">
        <v>11</v>
      </c>
      <c r="H8608" s="13">
        <v>9.5</v>
      </c>
      <c r="I8608" s="13" t="str">
        <f>IF(G8608="Male",VLOOKUP(H8608,'Shoe size conversion table'!$B$6:$D$22,2),VLOOKUP(H8608,'Shoe size conversion table'!$J$6:$L$22,2))</f>
        <v>42-43</v>
      </c>
      <c r="J8608" s="13">
        <f>IF(G8608="Male",VLOOKUP(H8608,'Shoe size conversion table'!$B$6:$D$22,3),VLOOKUP(H8608,'Shoe size conversion table'!$J$6:$L$22,3))</f>
        <v>9</v>
      </c>
      <c r="K8608" s="11">
        <v>139</v>
      </c>
      <c r="L8608" s="12">
        <v>0</v>
      </c>
      <c r="M8608" s="7">
        <f t="shared" si="403"/>
        <v>2016</v>
      </c>
      <c r="N8608" s="7">
        <f t="shared" si="404"/>
        <v>2</v>
      </c>
      <c r="O8608" s="30">
        <f t="shared" si="405"/>
        <v>139</v>
      </c>
    </row>
    <row r="8609" spans="2:15" x14ac:dyDescent="0.2">
      <c r="B8609" s="13">
        <v>60089</v>
      </c>
      <c r="C8609" s="14">
        <v>42425.916111111117</v>
      </c>
      <c r="D8609" s="7" t="s">
        <v>7</v>
      </c>
      <c r="E8609" s="13">
        <v>2147</v>
      </c>
      <c r="F8609" s="7" t="s">
        <v>49</v>
      </c>
      <c r="G8609" s="7" t="s">
        <v>12</v>
      </c>
      <c r="H8609" s="13">
        <v>8</v>
      </c>
      <c r="I8609" s="13" t="str">
        <f>IF(G8609="Male",VLOOKUP(H8609,'Shoe size conversion table'!$B$6:$D$22,2),VLOOKUP(H8609,'Shoe size conversion table'!$J$6:$L$22,2))</f>
        <v>38-39</v>
      </c>
      <c r="J8609" s="13">
        <f>IF(G8609="Male",VLOOKUP(H8609,'Shoe size conversion table'!$B$6:$D$22,3),VLOOKUP(H8609,'Shoe size conversion table'!$J$6:$L$22,3))</f>
        <v>6</v>
      </c>
      <c r="K8609" s="11">
        <v>189</v>
      </c>
      <c r="L8609" s="12">
        <v>0</v>
      </c>
      <c r="M8609" s="7">
        <f t="shared" si="403"/>
        <v>2016</v>
      </c>
      <c r="N8609" s="7">
        <f t="shared" si="404"/>
        <v>2</v>
      </c>
      <c r="O8609" s="30">
        <f t="shared" si="405"/>
        <v>189</v>
      </c>
    </row>
    <row r="8610" spans="2:15" x14ac:dyDescent="0.2">
      <c r="B8610" s="13">
        <v>60090</v>
      </c>
      <c r="C8610" s="14">
        <v>42425.956111111118</v>
      </c>
      <c r="D8610" s="7" t="s">
        <v>8</v>
      </c>
      <c r="E8610" s="13">
        <v>2237</v>
      </c>
      <c r="F8610" s="7" t="s">
        <v>38</v>
      </c>
      <c r="G8610" s="7" t="s">
        <v>12</v>
      </c>
      <c r="H8610" s="13">
        <v>11.5</v>
      </c>
      <c r="I8610" s="13">
        <f>IF(G8610="Male",VLOOKUP(H8610,'Shoe size conversion table'!$B$6:$D$22,2),VLOOKUP(H8610,'Shoe size conversion table'!$J$6:$L$22,2))</f>
        <v>42</v>
      </c>
      <c r="J8610" s="13">
        <f>IF(G8610="Male",VLOOKUP(H8610,'Shoe size conversion table'!$B$6:$D$22,3),VLOOKUP(H8610,'Shoe size conversion table'!$J$6:$L$22,3))</f>
        <v>9.5</v>
      </c>
      <c r="K8610" s="11">
        <v>189</v>
      </c>
      <c r="L8610" s="12">
        <v>0</v>
      </c>
      <c r="M8610" s="7">
        <f t="shared" si="403"/>
        <v>2016</v>
      </c>
      <c r="N8610" s="7">
        <f t="shared" si="404"/>
        <v>2</v>
      </c>
      <c r="O8610" s="30">
        <f t="shared" si="405"/>
        <v>189</v>
      </c>
    </row>
    <row r="8611" spans="2:15" x14ac:dyDescent="0.2">
      <c r="B8611" s="13">
        <v>60091</v>
      </c>
      <c r="C8611" s="14">
        <v>42425.996111111119</v>
      </c>
      <c r="D8611" s="7" t="s">
        <v>8</v>
      </c>
      <c r="E8611" s="13">
        <v>2223</v>
      </c>
      <c r="F8611" s="7" t="s">
        <v>41</v>
      </c>
      <c r="G8611" s="7" t="s">
        <v>11</v>
      </c>
      <c r="H8611" s="13">
        <v>11</v>
      </c>
      <c r="I8611" s="13">
        <f>IF(G8611="Male",VLOOKUP(H8611,'Shoe size conversion table'!$B$6:$D$22,2),VLOOKUP(H8611,'Shoe size conversion table'!$J$6:$L$22,2))</f>
        <v>44</v>
      </c>
      <c r="J8611" s="13">
        <f>IF(G8611="Male",VLOOKUP(H8611,'Shoe size conversion table'!$B$6:$D$22,3),VLOOKUP(H8611,'Shoe size conversion table'!$J$6:$L$22,3))</f>
        <v>10.5</v>
      </c>
      <c r="K8611" s="11">
        <v>129</v>
      </c>
      <c r="L8611" s="12">
        <v>0.2</v>
      </c>
      <c r="M8611" s="7">
        <f t="shared" si="403"/>
        <v>2016</v>
      </c>
      <c r="N8611" s="7">
        <f t="shared" si="404"/>
        <v>2</v>
      </c>
      <c r="O8611" s="30">
        <f t="shared" si="405"/>
        <v>103.2</v>
      </c>
    </row>
    <row r="8612" spans="2:15" x14ac:dyDescent="0.2">
      <c r="B8612" s="13">
        <v>60092</v>
      </c>
      <c r="C8612" s="14">
        <v>42426.026111111103</v>
      </c>
      <c r="D8612" s="7" t="s">
        <v>7</v>
      </c>
      <c r="E8612" s="13">
        <v>2224</v>
      </c>
      <c r="F8612" s="7" t="s">
        <v>48</v>
      </c>
      <c r="G8612" s="7" t="s">
        <v>12</v>
      </c>
      <c r="H8612" s="13">
        <v>7</v>
      </c>
      <c r="I8612" s="13" t="str">
        <f>IF(G8612="Male",VLOOKUP(H8612,'Shoe size conversion table'!$B$6:$D$22,2),VLOOKUP(H8612,'Shoe size conversion table'!$J$6:$L$22,2))</f>
        <v>37-38</v>
      </c>
      <c r="J8612" s="13">
        <f>IF(G8612="Male",VLOOKUP(H8612,'Shoe size conversion table'!$B$6:$D$22,3),VLOOKUP(H8612,'Shoe size conversion table'!$J$6:$L$22,3))</f>
        <v>5</v>
      </c>
      <c r="K8612" s="11">
        <v>199</v>
      </c>
      <c r="L8612" s="12">
        <v>0</v>
      </c>
      <c r="M8612" s="7">
        <f t="shared" si="403"/>
        <v>2016</v>
      </c>
      <c r="N8612" s="7">
        <f t="shared" si="404"/>
        <v>2</v>
      </c>
      <c r="O8612" s="30">
        <f t="shared" si="405"/>
        <v>199</v>
      </c>
    </row>
    <row r="8613" spans="2:15" x14ac:dyDescent="0.2">
      <c r="B8613" s="13">
        <v>60093</v>
      </c>
      <c r="C8613" s="14">
        <v>42426.076111111106</v>
      </c>
      <c r="D8613" s="7" t="s">
        <v>9</v>
      </c>
      <c r="E8613" s="13">
        <v>2160</v>
      </c>
      <c r="F8613" s="7" t="s">
        <v>60</v>
      </c>
      <c r="G8613" s="7" t="s">
        <v>11</v>
      </c>
      <c r="H8613" s="13">
        <v>10</v>
      </c>
      <c r="I8613" s="13">
        <f>IF(G8613="Male",VLOOKUP(H8613,'Shoe size conversion table'!$B$6:$D$22,2),VLOOKUP(H8613,'Shoe size conversion table'!$J$6:$L$22,2))</f>
        <v>43</v>
      </c>
      <c r="J8613" s="13">
        <f>IF(G8613="Male",VLOOKUP(H8613,'Shoe size conversion table'!$B$6:$D$22,3),VLOOKUP(H8613,'Shoe size conversion table'!$J$6:$L$22,3))</f>
        <v>9.5</v>
      </c>
      <c r="K8613" s="11">
        <v>159</v>
      </c>
      <c r="L8613" s="12">
        <v>0.1</v>
      </c>
      <c r="M8613" s="7">
        <f t="shared" si="403"/>
        <v>2016</v>
      </c>
      <c r="N8613" s="7">
        <f t="shared" si="404"/>
        <v>2</v>
      </c>
      <c r="O8613" s="30">
        <f t="shared" si="405"/>
        <v>143.1</v>
      </c>
    </row>
    <row r="8614" spans="2:15" x14ac:dyDescent="0.2">
      <c r="B8614" s="13">
        <v>60094</v>
      </c>
      <c r="C8614" s="14">
        <v>42426.106111111119</v>
      </c>
      <c r="D8614" s="7" t="s">
        <v>9</v>
      </c>
      <c r="E8614" s="13">
        <v>2170</v>
      </c>
      <c r="F8614" s="7" t="s">
        <v>60</v>
      </c>
      <c r="G8614" s="7" t="s">
        <v>12</v>
      </c>
      <c r="H8614" s="13">
        <v>10.5</v>
      </c>
      <c r="I8614" s="13">
        <f>IF(G8614="Male",VLOOKUP(H8614,'Shoe size conversion table'!$B$6:$D$22,2),VLOOKUP(H8614,'Shoe size conversion table'!$J$6:$L$22,2))</f>
        <v>41</v>
      </c>
      <c r="J8614" s="13">
        <f>IF(G8614="Male",VLOOKUP(H8614,'Shoe size conversion table'!$B$6:$D$22,3),VLOOKUP(H8614,'Shoe size conversion table'!$J$6:$L$22,3))</f>
        <v>8.5</v>
      </c>
      <c r="K8614" s="11">
        <v>199</v>
      </c>
      <c r="L8614" s="12">
        <v>0</v>
      </c>
      <c r="M8614" s="7">
        <f t="shared" si="403"/>
        <v>2016</v>
      </c>
      <c r="N8614" s="7">
        <f t="shared" si="404"/>
        <v>2</v>
      </c>
      <c r="O8614" s="30">
        <f t="shared" si="405"/>
        <v>199</v>
      </c>
    </row>
    <row r="8615" spans="2:15" x14ac:dyDescent="0.2">
      <c r="B8615" s="13">
        <v>60095</v>
      </c>
      <c r="C8615" s="14">
        <v>42426.116111111296</v>
      </c>
      <c r="D8615" s="7" t="s">
        <v>7</v>
      </c>
      <c r="E8615" s="13">
        <v>2220</v>
      </c>
      <c r="F8615" s="7" t="s">
        <v>46</v>
      </c>
      <c r="G8615" s="7" t="s">
        <v>11</v>
      </c>
      <c r="H8615" s="13">
        <v>10</v>
      </c>
      <c r="I8615" s="13">
        <f>IF(G8615="Male",VLOOKUP(H8615,'Shoe size conversion table'!$B$6:$D$22,2),VLOOKUP(H8615,'Shoe size conversion table'!$J$6:$L$22,2))</f>
        <v>43</v>
      </c>
      <c r="J8615" s="13">
        <f>IF(G8615="Male",VLOOKUP(H8615,'Shoe size conversion table'!$B$6:$D$22,3),VLOOKUP(H8615,'Shoe size conversion table'!$J$6:$L$22,3))</f>
        <v>9.5</v>
      </c>
      <c r="K8615" s="11">
        <v>169</v>
      </c>
      <c r="L8615" s="12">
        <v>0.5</v>
      </c>
      <c r="M8615" s="7">
        <f t="shared" si="403"/>
        <v>2016</v>
      </c>
      <c r="N8615" s="7">
        <f t="shared" si="404"/>
        <v>2</v>
      </c>
      <c r="O8615" s="30">
        <f t="shared" si="405"/>
        <v>84.5</v>
      </c>
    </row>
    <row r="8616" spans="2:15" x14ac:dyDescent="0.2">
      <c r="B8616" s="13">
        <v>60096</v>
      </c>
      <c r="C8616" s="14">
        <v>42426.176111111301</v>
      </c>
      <c r="D8616" s="7" t="s">
        <v>7</v>
      </c>
      <c r="E8616" s="13">
        <v>2165</v>
      </c>
      <c r="F8616" s="7" t="s">
        <v>57</v>
      </c>
      <c r="G8616" s="7" t="s">
        <v>11</v>
      </c>
      <c r="H8616" s="13">
        <v>9</v>
      </c>
      <c r="I8616" s="13">
        <f>IF(G8616="Male",VLOOKUP(H8616,'Shoe size conversion table'!$B$6:$D$22,2),VLOOKUP(H8616,'Shoe size conversion table'!$J$6:$L$22,2))</f>
        <v>42</v>
      </c>
      <c r="J8616" s="13">
        <f>IF(G8616="Male",VLOOKUP(H8616,'Shoe size conversion table'!$B$6:$D$22,3),VLOOKUP(H8616,'Shoe size conversion table'!$J$6:$L$22,3))</f>
        <v>8.5</v>
      </c>
      <c r="K8616" s="11">
        <v>199</v>
      </c>
      <c r="L8616" s="12">
        <v>0</v>
      </c>
      <c r="M8616" s="7">
        <f t="shared" si="403"/>
        <v>2016</v>
      </c>
      <c r="N8616" s="7">
        <f t="shared" si="404"/>
        <v>2</v>
      </c>
      <c r="O8616" s="30">
        <f t="shared" si="405"/>
        <v>199</v>
      </c>
    </row>
    <row r="8617" spans="2:15" x14ac:dyDescent="0.2">
      <c r="B8617" s="13">
        <v>60097</v>
      </c>
      <c r="C8617" s="14">
        <v>42426.266111111116</v>
      </c>
      <c r="D8617" s="7" t="s">
        <v>8</v>
      </c>
      <c r="E8617" s="13">
        <v>2205</v>
      </c>
      <c r="F8617" s="7" t="s">
        <v>41</v>
      </c>
      <c r="G8617" s="7" t="s">
        <v>11</v>
      </c>
      <c r="H8617" s="13">
        <v>9.5</v>
      </c>
      <c r="I8617" s="13" t="str">
        <f>IF(G8617="Male",VLOOKUP(H8617,'Shoe size conversion table'!$B$6:$D$22,2),VLOOKUP(H8617,'Shoe size conversion table'!$J$6:$L$22,2))</f>
        <v>42-43</v>
      </c>
      <c r="J8617" s="13">
        <f>IF(G8617="Male",VLOOKUP(H8617,'Shoe size conversion table'!$B$6:$D$22,3),VLOOKUP(H8617,'Shoe size conversion table'!$J$6:$L$22,3))</f>
        <v>9</v>
      </c>
      <c r="K8617" s="11">
        <v>149</v>
      </c>
      <c r="L8617" s="12">
        <v>0.2</v>
      </c>
      <c r="M8617" s="7">
        <f t="shared" si="403"/>
        <v>2016</v>
      </c>
      <c r="N8617" s="7">
        <f t="shared" si="404"/>
        <v>2</v>
      </c>
      <c r="O8617" s="30">
        <f t="shared" si="405"/>
        <v>119.2</v>
      </c>
    </row>
    <row r="8618" spans="2:15" x14ac:dyDescent="0.2">
      <c r="B8618" s="13">
        <v>60098</v>
      </c>
      <c r="C8618" s="14">
        <v>42426.266111111283</v>
      </c>
      <c r="D8618" s="7" t="s">
        <v>8</v>
      </c>
      <c r="E8618" s="13">
        <v>2191</v>
      </c>
      <c r="F8618" s="7" t="s">
        <v>38</v>
      </c>
      <c r="G8618" s="7" t="s">
        <v>12</v>
      </c>
      <c r="H8618" s="13">
        <v>7</v>
      </c>
      <c r="I8618" s="13" t="str">
        <f>IF(G8618="Male",VLOOKUP(H8618,'Shoe size conversion table'!$B$6:$D$22,2),VLOOKUP(H8618,'Shoe size conversion table'!$J$6:$L$22,2))</f>
        <v>37-38</v>
      </c>
      <c r="J8618" s="13">
        <f>IF(G8618="Male",VLOOKUP(H8618,'Shoe size conversion table'!$B$6:$D$22,3),VLOOKUP(H8618,'Shoe size conversion table'!$J$6:$L$22,3))</f>
        <v>5</v>
      </c>
      <c r="K8618" s="11">
        <v>199</v>
      </c>
      <c r="L8618" s="12">
        <v>0</v>
      </c>
      <c r="M8618" s="7">
        <f t="shared" si="403"/>
        <v>2016</v>
      </c>
      <c r="N8618" s="7">
        <f t="shared" si="404"/>
        <v>2</v>
      </c>
      <c r="O8618" s="30">
        <f t="shared" si="405"/>
        <v>199</v>
      </c>
    </row>
    <row r="8619" spans="2:15" x14ac:dyDescent="0.2">
      <c r="B8619" s="13">
        <v>60099</v>
      </c>
      <c r="C8619" s="14">
        <v>42426.276111111118</v>
      </c>
      <c r="D8619" s="7" t="s">
        <v>7</v>
      </c>
      <c r="E8619" s="13">
        <v>2236</v>
      </c>
      <c r="F8619" s="7" t="s">
        <v>55</v>
      </c>
      <c r="G8619" s="7" t="s">
        <v>11</v>
      </c>
      <c r="H8619" s="13">
        <v>10.5</v>
      </c>
      <c r="I8619" s="13" t="str">
        <f>IF(G8619="Male",VLOOKUP(H8619,'Shoe size conversion table'!$B$6:$D$22,2),VLOOKUP(H8619,'Shoe size conversion table'!$J$6:$L$22,2))</f>
        <v>43-44</v>
      </c>
      <c r="J8619" s="13">
        <f>IF(G8619="Male",VLOOKUP(H8619,'Shoe size conversion table'!$B$6:$D$22,3),VLOOKUP(H8619,'Shoe size conversion table'!$J$6:$L$22,3))</f>
        <v>10</v>
      </c>
      <c r="K8619" s="11">
        <v>199</v>
      </c>
      <c r="L8619" s="12">
        <v>0.5</v>
      </c>
      <c r="M8619" s="7">
        <f t="shared" si="403"/>
        <v>2016</v>
      </c>
      <c r="N8619" s="7">
        <f t="shared" si="404"/>
        <v>2</v>
      </c>
      <c r="O8619" s="30">
        <f t="shared" si="405"/>
        <v>99.5</v>
      </c>
    </row>
    <row r="8620" spans="2:15" x14ac:dyDescent="0.2">
      <c r="B8620" s="13">
        <v>60100</v>
      </c>
      <c r="C8620" s="14">
        <v>42426.326111111281</v>
      </c>
      <c r="D8620" s="7" t="s">
        <v>10</v>
      </c>
      <c r="E8620" s="13">
        <v>2210</v>
      </c>
      <c r="F8620" s="7" t="s">
        <v>34</v>
      </c>
      <c r="G8620" s="7" t="s">
        <v>11</v>
      </c>
      <c r="H8620" s="13">
        <v>10.5</v>
      </c>
      <c r="I8620" s="13" t="str">
        <f>IF(G8620="Male",VLOOKUP(H8620,'Shoe size conversion table'!$B$6:$D$22,2),VLOOKUP(H8620,'Shoe size conversion table'!$J$6:$L$22,2))</f>
        <v>43-44</v>
      </c>
      <c r="J8620" s="13">
        <f>IF(G8620="Male",VLOOKUP(H8620,'Shoe size conversion table'!$B$6:$D$22,3),VLOOKUP(H8620,'Shoe size conversion table'!$J$6:$L$22,3))</f>
        <v>10</v>
      </c>
      <c r="K8620" s="11">
        <v>199</v>
      </c>
      <c r="L8620" s="12">
        <v>0</v>
      </c>
      <c r="M8620" s="7">
        <f t="shared" si="403"/>
        <v>2016</v>
      </c>
      <c r="N8620" s="7">
        <f t="shared" si="404"/>
        <v>2</v>
      </c>
      <c r="O8620" s="30">
        <f t="shared" si="405"/>
        <v>199</v>
      </c>
    </row>
    <row r="8621" spans="2:15" x14ac:dyDescent="0.2">
      <c r="B8621" s="13">
        <v>60101</v>
      </c>
      <c r="C8621" s="14">
        <v>42426.526111111103</v>
      </c>
      <c r="D8621" s="7" t="s">
        <v>7</v>
      </c>
      <c r="E8621" s="13">
        <v>2233</v>
      </c>
      <c r="F8621" s="7" t="s">
        <v>56</v>
      </c>
      <c r="G8621" s="7" t="s">
        <v>12</v>
      </c>
      <c r="H8621" s="13">
        <v>8</v>
      </c>
      <c r="I8621" s="13" t="str">
        <f>IF(G8621="Male",VLOOKUP(H8621,'Shoe size conversion table'!$B$6:$D$22,2),VLOOKUP(H8621,'Shoe size conversion table'!$J$6:$L$22,2))</f>
        <v>38-39</v>
      </c>
      <c r="J8621" s="13">
        <f>IF(G8621="Male",VLOOKUP(H8621,'Shoe size conversion table'!$B$6:$D$22,3),VLOOKUP(H8621,'Shoe size conversion table'!$J$6:$L$22,3))</f>
        <v>6</v>
      </c>
      <c r="K8621" s="11">
        <v>139</v>
      </c>
      <c r="L8621" s="12">
        <v>0.1</v>
      </c>
      <c r="M8621" s="7">
        <f t="shared" si="403"/>
        <v>2016</v>
      </c>
      <c r="N8621" s="7">
        <f t="shared" si="404"/>
        <v>2</v>
      </c>
      <c r="O8621" s="30">
        <f t="shared" si="405"/>
        <v>125.10000000000001</v>
      </c>
    </row>
    <row r="8622" spans="2:15" x14ac:dyDescent="0.2">
      <c r="B8622" s="13">
        <v>60102</v>
      </c>
      <c r="C8622" s="14">
        <v>42426.53611111128</v>
      </c>
      <c r="D8622" s="7" t="s">
        <v>10</v>
      </c>
      <c r="E8622" s="13">
        <v>2199</v>
      </c>
      <c r="F8622" s="7" t="s">
        <v>34</v>
      </c>
      <c r="G8622" s="7" t="s">
        <v>11</v>
      </c>
      <c r="H8622" s="13">
        <v>7.5</v>
      </c>
      <c r="I8622" s="13" t="str">
        <f>IF(G8622="Male",VLOOKUP(H8622,'Shoe size conversion table'!$B$6:$D$22,2),VLOOKUP(H8622,'Shoe size conversion table'!$J$6:$L$22,2))</f>
        <v>40-41</v>
      </c>
      <c r="J8622" s="13">
        <f>IF(G8622="Male",VLOOKUP(H8622,'Shoe size conversion table'!$B$6:$D$22,3),VLOOKUP(H8622,'Shoe size conversion table'!$J$6:$L$22,3))</f>
        <v>7</v>
      </c>
      <c r="K8622" s="11">
        <v>149</v>
      </c>
      <c r="L8622" s="12">
        <v>0.1</v>
      </c>
      <c r="M8622" s="7">
        <f t="shared" si="403"/>
        <v>2016</v>
      </c>
      <c r="N8622" s="7">
        <f t="shared" si="404"/>
        <v>2</v>
      </c>
      <c r="O8622" s="30">
        <f t="shared" si="405"/>
        <v>134.1</v>
      </c>
    </row>
    <row r="8623" spans="2:15" x14ac:dyDescent="0.2">
      <c r="B8623" s="13">
        <v>60103</v>
      </c>
      <c r="C8623" s="14">
        <v>42426.5661111113</v>
      </c>
      <c r="D8623" s="7" t="s">
        <v>7</v>
      </c>
      <c r="E8623" s="13">
        <v>2198</v>
      </c>
      <c r="F8623" s="7" t="s">
        <v>48</v>
      </c>
      <c r="G8623" s="7" t="s">
        <v>12</v>
      </c>
      <c r="H8623" s="13">
        <v>8.5</v>
      </c>
      <c r="I8623" s="13">
        <f>IF(G8623="Male",VLOOKUP(H8623,'Shoe size conversion table'!$B$6:$D$22,2),VLOOKUP(H8623,'Shoe size conversion table'!$J$6:$L$22,2))</f>
        <v>39</v>
      </c>
      <c r="J8623" s="13">
        <f>IF(G8623="Male",VLOOKUP(H8623,'Shoe size conversion table'!$B$6:$D$22,3),VLOOKUP(H8623,'Shoe size conversion table'!$J$6:$L$22,3))</f>
        <v>6.5</v>
      </c>
      <c r="K8623" s="11">
        <v>149</v>
      </c>
      <c r="L8623" s="12">
        <v>0</v>
      </c>
      <c r="M8623" s="7">
        <f t="shared" si="403"/>
        <v>2016</v>
      </c>
      <c r="N8623" s="7">
        <f t="shared" si="404"/>
        <v>2</v>
      </c>
      <c r="O8623" s="30">
        <f t="shared" si="405"/>
        <v>149</v>
      </c>
    </row>
    <row r="8624" spans="2:15" x14ac:dyDescent="0.2">
      <c r="B8624" s="13">
        <v>60104</v>
      </c>
      <c r="C8624" s="14">
        <v>42426.64611111128</v>
      </c>
      <c r="D8624" s="7" t="s">
        <v>10</v>
      </c>
      <c r="E8624" s="13">
        <v>2229</v>
      </c>
      <c r="F8624" s="7" t="s">
        <v>35</v>
      </c>
      <c r="G8624" s="7" t="s">
        <v>11</v>
      </c>
      <c r="H8624" s="13">
        <v>9.5</v>
      </c>
      <c r="I8624" s="13" t="str">
        <f>IF(G8624="Male",VLOOKUP(H8624,'Shoe size conversion table'!$B$6:$D$22,2),VLOOKUP(H8624,'Shoe size conversion table'!$J$6:$L$22,2))</f>
        <v>42-43</v>
      </c>
      <c r="J8624" s="13">
        <f>IF(G8624="Male",VLOOKUP(H8624,'Shoe size conversion table'!$B$6:$D$22,3),VLOOKUP(H8624,'Shoe size conversion table'!$J$6:$L$22,3))</f>
        <v>9</v>
      </c>
      <c r="K8624" s="11">
        <v>129</v>
      </c>
      <c r="L8624" s="12">
        <v>0.1</v>
      </c>
      <c r="M8624" s="7">
        <f t="shared" si="403"/>
        <v>2016</v>
      </c>
      <c r="N8624" s="7">
        <f t="shared" si="404"/>
        <v>2</v>
      </c>
      <c r="O8624" s="30">
        <f t="shared" si="405"/>
        <v>116.10000000000001</v>
      </c>
    </row>
    <row r="8625" spans="2:15" x14ac:dyDescent="0.2">
      <c r="B8625" s="13">
        <v>60105</v>
      </c>
      <c r="C8625" s="14">
        <v>42426.686111111281</v>
      </c>
      <c r="D8625" s="7" t="s">
        <v>10</v>
      </c>
      <c r="E8625" s="13">
        <v>2211</v>
      </c>
      <c r="F8625" s="7" t="s">
        <v>35</v>
      </c>
      <c r="G8625" s="7" t="s">
        <v>11</v>
      </c>
      <c r="H8625" s="13">
        <v>11</v>
      </c>
      <c r="I8625" s="13">
        <f>IF(G8625="Male",VLOOKUP(H8625,'Shoe size conversion table'!$B$6:$D$22,2),VLOOKUP(H8625,'Shoe size conversion table'!$J$6:$L$22,2))</f>
        <v>44</v>
      </c>
      <c r="J8625" s="13">
        <f>IF(G8625="Male",VLOOKUP(H8625,'Shoe size conversion table'!$B$6:$D$22,3),VLOOKUP(H8625,'Shoe size conversion table'!$J$6:$L$22,3))</f>
        <v>10.5</v>
      </c>
      <c r="K8625" s="11">
        <v>189</v>
      </c>
      <c r="L8625" s="12">
        <v>0</v>
      </c>
      <c r="M8625" s="7">
        <f t="shared" si="403"/>
        <v>2016</v>
      </c>
      <c r="N8625" s="7">
        <f t="shared" si="404"/>
        <v>2</v>
      </c>
      <c r="O8625" s="30">
        <f t="shared" si="405"/>
        <v>189</v>
      </c>
    </row>
    <row r="8626" spans="2:15" x14ac:dyDescent="0.2">
      <c r="B8626" s="13">
        <v>60106</v>
      </c>
      <c r="C8626" s="14">
        <v>42426.686111111281</v>
      </c>
      <c r="D8626" s="7" t="s">
        <v>7</v>
      </c>
      <c r="E8626" s="13">
        <v>2204</v>
      </c>
      <c r="F8626" s="7" t="s">
        <v>44</v>
      </c>
      <c r="G8626" s="7" t="s">
        <v>11</v>
      </c>
      <c r="H8626" s="13">
        <v>10.5</v>
      </c>
      <c r="I8626" s="13" t="str">
        <f>IF(G8626="Male",VLOOKUP(H8626,'Shoe size conversion table'!$B$6:$D$22,2),VLOOKUP(H8626,'Shoe size conversion table'!$J$6:$L$22,2))</f>
        <v>43-44</v>
      </c>
      <c r="J8626" s="13">
        <f>IF(G8626="Male",VLOOKUP(H8626,'Shoe size conversion table'!$B$6:$D$22,3),VLOOKUP(H8626,'Shoe size conversion table'!$J$6:$L$22,3))</f>
        <v>10</v>
      </c>
      <c r="K8626" s="11">
        <v>199</v>
      </c>
      <c r="L8626" s="12">
        <v>0</v>
      </c>
      <c r="M8626" s="7">
        <f t="shared" si="403"/>
        <v>2016</v>
      </c>
      <c r="N8626" s="7">
        <f t="shared" si="404"/>
        <v>2</v>
      </c>
      <c r="O8626" s="30">
        <f t="shared" si="405"/>
        <v>199</v>
      </c>
    </row>
    <row r="8627" spans="2:15" x14ac:dyDescent="0.2">
      <c r="B8627" s="13">
        <v>60107</v>
      </c>
      <c r="C8627" s="14">
        <v>42426.696111111101</v>
      </c>
      <c r="D8627" s="7" t="s">
        <v>9</v>
      </c>
      <c r="E8627" s="13">
        <v>2214</v>
      </c>
      <c r="F8627" s="7" t="s">
        <v>61</v>
      </c>
      <c r="G8627" s="7" t="s">
        <v>11</v>
      </c>
      <c r="H8627" s="13">
        <v>9.5</v>
      </c>
      <c r="I8627" s="13" t="str">
        <f>IF(G8627="Male",VLOOKUP(H8627,'Shoe size conversion table'!$B$6:$D$22,2),VLOOKUP(H8627,'Shoe size conversion table'!$J$6:$L$22,2))</f>
        <v>42-43</v>
      </c>
      <c r="J8627" s="13">
        <f>IF(G8627="Male",VLOOKUP(H8627,'Shoe size conversion table'!$B$6:$D$22,3),VLOOKUP(H8627,'Shoe size conversion table'!$J$6:$L$22,3))</f>
        <v>9</v>
      </c>
      <c r="K8627" s="11">
        <v>159</v>
      </c>
      <c r="L8627" s="12">
        <v>0.5</v>
      </c>
      <c r="M8627" s="7">
        <f t="shared" si="403"/>
        <v>2016</v>
      </c>
      <c r="N8627" s="7">
        <f t="shared" si="404"/>
        <v>2</v>
      </c>
      <c r="O8627" s="30">
        <f t="shared" si="405"/>
        <v>79.5</v>
      </c>
    </row>
    <row r="8628" spans="2:15" x14ac:dyDescent="0.2">
      <c r="B8628" s="13">
        <v>60107</v>
      </c>
      <c r="C8628" s="14">
        <v>42426.696111111101</v>
      </c>
      <c r="D8628" s="7" t="s">
        <v>9</v>
      </c>
      <c r="E8628" s="13">
        <v>2150</v>
      </c>
      <c r="F8628" s="7" t="s">
        <v>60</v>
      </c>
      <c r="G8628" s="7" t="s">
        <v>12</v>
      </c>
      <c r="H8628" s="13">
        <v>10.5</v>
      </c>
      <c r="I8628" s="13">
        <f>IF(G8628="Male",VLOOKUP(H8628,'Shoe size conversion table'!$B$6:$D$22,2),VLOOKUP(H8628,'Shoe size conversion table'!$J$6:$L$22,2))</f>
        <v>41</v>
      </c>
      <c r="J8628" s="13">
        <f>IF(G8628="Male",VLOOKUP(H8628,'Shoe size conversion table'!$B$6:$D$22,3),VLOOKUP(H8628,'Shoe size conversion table'!$J$6:$L$22,3))</f>
        <v>8.5</v>
      </c>
      <c r="K8628" s="11">
        <v>199</v>
      </c>
      <c r="L8628" s="12">
        <v>0</v>
      </c>
      <c r="M8628" s="7">
        <f t="shared" si="403"/>
        <v>2016</v>
      </c>
      <c r="N8628" s="7">
        <f t="shared" si="404"/>
        <v>2</v>
      </c>
      <c r="O8628" s="30">
        <f t="shared" si="405"/>
        <v>199</v>
      </c>
    </row>
    <row r="8629" spans="2:15" x14ac:dyDescent="0.2">
      <c r="B8629" s="13">
        <v>60108</v>
      </c>
      <c r="C8629" s="14">
        <v>42426.766111111101</v>
      </c>
      <c r="D8629" s="7" t="s">
        <v>7</v>
      </c>
      <c r="E8629" s="13">
        <v>2239</v>
      </c>
      <c r="F8629" s="7" t="s">
        <v>56</v>
      </c>
      <c r="G8629" s="7" t="s">
        <v>11</v>
      </c>
      <c r="H8629" s="13">
        <v>7.5</v>
      </c>
      <c r="I8629" s="13" t="str">
        <f>IF(G8629="Male",VLOOKUP(H8629,'Shoe size conversion table'!$B$6:$D$22,2),VLOOKUP(H8629,'Shoe size conversion table'!$J$6:$L$22,2))</f>
        <v>40-41</v>
      </c>
      <c r="J8629" s="13">
        <f>IF(G8629="Male",VLOOKUP(H8629,'Shoe size conversion table'!$B$6:$D$22,3),VLOOKUP(H8629,'Shoe size conversion table'!$J$6:$L$22,3))</f>
        <v>7</v>
      </c>
      <c r="K8629" s="11">
        <v>159</v>
      </c>
      <c r="L8629" s="12">
        <v>0</v>
      </c>
      <c r="M8629" s="7">
        <f t="shared" si="403"/>
        <v>2016</v>
      </c>
      <c r="N8629" s="7">
        <f t="shared" si="404"/>
        <v>2</v>
      </c>
      <c r="O8629" s="30">
        <f t="shared" si="405"/>
        <v>159</v>
      </c>
    </row>
    <row r="8630" spans="2:15" x14ac:dyDescent="0.2">
      <c r="B8630" s="13">
        <v>60109</v>
      </c>
      <c r="C8630" s="14">
        <v>42426.916111111117</v>
      </c>
      <c r="D8630" s="7" t="s">
        <v>7</v>
      </c>
      <c r="E8630" s="13">
        <v>2147</v>
      </c>
      <c r="F8630" s="7" t="s">
        <v>49</v>
      </c>
      <c r="G8630" s="7" t="s">
        <v>12</v>
      </c>
      <c r="H8630" s="13">
        <v>8</v>
      </c>
      <c r="I8630" s="13" t="str">
        <f>IF(G8630="Male",VLOOKUP(H8630,'Shoe size conversion table'!$B$6:$D$22,2),VLOOKUP(H8630,'Shoe size conversion table'!$J$6:$L$22,2))</f>
        <v>38-39</v>
      </c>
      <c r="J8630" s="13">
        <f>IF(G8630="Male",VLOOKUP(H8630,'Shoe size conversion table'!$B$6:$D$22,3),VLOOKUP(H8630,'Shoe size conversion table'!$J$6:$L$22,3))</f>
        <v>6</v>
      </c>
      <c r="K8630" s="11">
        <v>129</v>
      </c>
      <c r="L8630" s="12">
        <v>0.1</v>
      </c>
      <c r="M8630" s="7">
        <f t="shared" si="403"/>
        <v>2016</v>
      </c>
      <c r="N8630" s="7">
        <f t="shared" si="404"/>
        <v>2</v>
      </c>
      <c r="O8630" s="30">
        <f t="shared" si="405"/>
        <v>116.10000000000001</v>
      </c>
    </row>
    <row r="8631" spans="2:15" x14ac:dyDescent="0.2">
      <c r="B8631" s="13">
        <v>60110</v>
      </c>
      <c r="C8631" s="14">
        <v>42426.956111111118</v>
      </c>
      <c r="D8631" s="7" t="s">
        <v>7</v>
      </c>
      <c r="E8631" s="13">
        <v>2235</v>
      </c>
      <c r="F8631" s="7" t="s">
        <v>43</v>
      </c>
      <c r="G8631" s="7" t="s">
        <v>11</v>
      </c>
      <c r="H8631" s="13">
        <v>11</v>
      </c>
      <c r="I8631" s="13">
        <f>IF(G8631="Male",VLOOKUP(H8631,'Shoe size conversion table'!$B$6:$D$22,2),VLOOKUP(H8631,'Shoe size conversion table'!$J$6:$L$22,2))</f>
        <v>44</v>
      </c>
      <c r="J8631" s="13">
        <f>IF(G8631="Male",VLOOKUP(H8631,'Shoe size conversion table'!$B$6:$D$22,3),VLOOKUP(H8631,'Shoe size conversion table'!$J$6:$L$22,3))</f>
        <v>10.5</v>
      </c>
      <c r="K8631" s="11">
        <v>149</v>
      </c>
      <c r="L8631" s="12">
        <v>0</v>
      </c>
      <c r="M8631" s="7">
        <f t="shared" si="403"/>
        <v>2016</v>
      </c>
      <c r="N8631" s="7">
        <f t="shared" si="404"/>
        <v>2</v>
      </c>
      <c r="O8631" s="30">
        <f t="shared" si="405"/>
        <v>149</v>
      </c>
    </row>
    <row r="8632" spans="2:15" x14ac:dyDescent="0.2">
      <c r="B8632" s="13">
        <v>60111</v>
      </c>
      <c r="C8632" s="14">
        <v>42426.996111111119</v>
      </c>
      <c r="D8632" s="7" t="s">
        <v>8</v>
      </c>
      <c r="E8632" s="13">
        <v>2191</v>
      </c>
      <c r="F8632" s="7" t="s">
        <v>37</v>
      </c>
      <c r="G8632" s="7" t="s">
        <v>12</v>
      </c>
      <c r="H8632" s="13">
        <v>7</v>
      </c>
      <c r="I8632" s="13" t="str">
        <f>IF(G8632="Male",VLOOKUP(H8632,'Shoe size conversion table'!$B$6:$D$22,2),VLOOKUP(H8632,'Shoe size conversion table'!$J$6:$L$22,2))</f>
        <v>37-38</v>
      </c>
      <c r="J8632" s="13">
        <f>IF(G8632="Male",VLOOKUP(H8632,'Shoe size conversion table'!$B$6:$D$22,3),VLOOKUP(H8632,'Shoe size conversion table'!$J$6:$L$22,3))</f>
        <v>5</v>
      </c>
      <c r="K8632" s="11">
        <v>169</v>
      </c>
      <c r="L8632" s="12">
        <v>0.2</v>
      </c>
      <c r="M8632" s="7">
        <f t="shared" si="403"/>
        <v>2016</v>
      </c>
      <c r="N8632" s="7">
        <f t="shared" si="404"/>
        <v>2</v>
      </c>
      <c r="O8632" s="30">
        <f t="shared" si="405"/>
        <v>135.20000000000002</v>
      </c>
    </row>
    <row r="8633" spans="2:15" x14ac:dyDescent="0.2">
      <c r="B8633" s="13">
        <v>60112</v>
      </c>
      <c r="C8633" s="14">
        <v>42427.016111111283</v>
      </c>
      <c r="D8633" s="7" t="s">
        <v>8</v>
      </c>
      <c r="E8633" s="13">
        <v>2205</v>
      </c>
      <c r="F8633" s="7" t="s">
        <v>38</v>
      </c>
      <c r="G8633" s="7" t="s">
        <v>12</v>
      </c>
      <c r="H8633" s="13">
        <v>9</v>
      </c>
      <c r="I8633" s="13" t="str">
        <f>IF(G8633="Male",VLOOKUP(H8633,'Shoe size conversion table'!$B$6:$D$22,2),VLOOKUP(H8633,'Shoe size conversion table'!$J$6:$L$22,2))</f>
        <v>39-40</v>
      </c>
      <c r="J8633" s="13">
        <f>IF(G8633="Male",VLOOKUP(H8633,'Shoe size conversion table'!$B$6:$D$22,3),VLOOKUP(H8633,'Shoe size conversion table'!$J$6:$L$22,3))</f>
        <v>7</v>
      </c>
      <c r="K8633" s="11">
        <v>159</v>
      </c>
      <c r="L8633" s="12">
        <v>0</v>
      </c>
      <c r="M8633" s="7">
        <f t="shared" si="403"/>
        <v>2016</v>
      </c>
      <c r="N8633" s="7">
        <f t="shared" si="404"/>
        <v>2</v>
      </c>
      <c r="O8633" s="30">
        <f t="shared" si="405"/>
        <v>159</v>
      </c>
    </row>
    <row r="8634" spans="2:15" x14ac:dyDescent="0.2">
      <c r="B8634" s="13">
        <v>60113</v>
      </c>
      <c r="C8634" s="14">
        <v>42427.026111111103</v>
      </c>
      <c r="D8634" s="7" t="s">
        <v>8</v>
      </c>
      <c r="E8634" s="13">
        <v>2173</v>
      </c>
      <c r="F8634" s="7" t="s">
        <v>37</v>
      </c>
      <c r="G8634" s="7" t="s">
        <v>11</v>
      </c>
      <c r="H8634" s="13">
        <v>10.5</v>
      </c>
      <c r="I8634" s="13" t="str">
        <f>IF(G8634="Male",VLOOKUP(H8634,'Shoe size conversion table'!$B$6:$D$22,2),VLOOKUP(H8634,'Shoe size conversion table'!$J$6:$L$22,2))</f>
        <v>43-44</v>
      </c>
      <c r="J8634" s="13">
        <f>IF(G8634="Male",VLOOKUP(H8634,'Shoe size conversion table'!$B$6:$D$22,3),VLOOKUP(H8634,'Shoe size conversion table'!$J$6:$L$22,3))</f>
        <v>10</v>
      </c>
      <c r="K8634" s="11">
        <v>169</v>
      </c>
      <c r="L8634" s="12">
        <v>0.5</v>
      </c>
      <c r="M8634" s="7">
        <f t="shared" si="403"/>
        <v>2016</v>
      </c>
      <c r="N8634" s="7">
        <f t="shared" si="404"/>
        <v>2</v>
      </c>
      <c r="O8634" s="30">
        <f t="shared" si="405"/>
        <v>84.5</v>
      </c>
    </row>
    <row r="8635" spans="2:15" x14ac:dyDescent="0.2">
      <c r="B8635" s="13">
        <v>60114</v>
      </c>
      <c r="C8635" s="14">
        <v>42427.026111111118</v>
      </c>
      <c r="D8635" s="7" t="s">
        <v>7</v>
      </c>
      <c r="E8635" s="13">
        <v>2168</v>
      </c>
      <c r="F8635" s="7" t="s">
        <v>49</v>
      </c>
      <c r="G8635" s="7" t="s">
        <v>11</v>
      </c>
      <c r="H8635" s="13">
        <v>8</v>
      </c>
      <c r="I8635" s="13">
        <f>IF(G8635="Male",VLOOKUP(H8635,'Shoe size conversion table'!$B$6:$D$22,2),VLOOKUP(H8635,'Shoe size conversion table'!$J$6:$L$22,2))</f>
        <v>41</v>
      </c>
      <c r="J8635" s="13">
        <f>IF(G8635="Male",VLOOKUP(H8635,'Shoe size conversion table'!$B$6:$D$22,3),VLOOKUP(H8635,'Shoe size conversion table'!$J$6:$L$22,3))</f>
        <v>7.5</v>
      </c>
      <c r="K8635" s="11">
        <v>129</v>
      </c>
      <c r="L8635" s="12">
        <v>0</v>
      </c>
      <c r="M8635" s="7">
        <f t="shared" si="403"/>
        <v>2016</v>
      </c>
      <c r="N8635" s="7">
        <f t="shared" si="404"/>
        <v>2</v>
      </c>
      <c r="O8635" s="30">
        <f t="shared" si="405"/>
        <v>129</v>
      </c>
    </row>
    <row r="8636" spans="2:15" x14ac:dyDescent="0.2">
      <c r="B8636" s="13">
        <v>60115</v>
      </c>
      <c r="C8636" s="14">
        <v>42427.066111111293</v>
      </c>
      <c r="D8636" s="7" t="s">
        <v>7</v>
      </c>
      <c r="E8636" s="13">
        <v>2154</v>
      </c>
      <c r="F8636" s="7" t="s">
        <v>48</v>
      </c>
      <c r="G8636" s="7" t="s">
        <v>11</v>
      </c>
      <c r="H8636" s="13">
        <v>14</v>
      </c>
      <c r="I8636" s="13">
        <f>IF(G8636="Male",VLOOKUP(H8636,'Shoe size conversion table'!$B$6:$D$22,2),VLOOKUP(H8636,'Shoe size conversion table'!$J$6:$L$22,2))</f>
        <v>47</v>
      </c>
      <c r="J8636" s="13">
        <f>IF(G8636="Male",VLOOKUP(H8636,'Shoe size conversion table'!$B$6:$D$22,3),VLOOKUP(H8636,'Shoe size conversion table'!$J$6:$L$22,3))</f>
        <v>13.5</v>
      </c>
      <c r="K8636" s="11">
        <v>129</v>
      </c>
      <c r="L8636" s="12">
        <v>0</v>
      </c>
      <c r="M8636" s="7">
        <f t="shared" si="403"/>
        <v>2016</v>
      </c>
      <c r="N8636" s="7">
        <f t="shared" si="404"/>
        <v>2</v>
      </c>
      <c r="O8636" s="30">
        <f t="shared" si="405"/>
        <v>129</v>
      </c>
    </row>
    <row r="8637" spans="2:15" x14ac:dyDescent="0.2">
      <c r="B8637" s="13">
        <v>60116</v>
      </c>
      <c r="C8637" s="14">
        <v>42427.116111111296</v>
      </c>
      <c r="D8637" s="7" t="s">
        <v>7</v>
      </c>
      <c r="E8637" s="13">
        <v>2186</v>
      </c>
      <c r="F8637" s="7" t="s">
        <v>45</v>
      </c>
      <c r="G8637" s="7" t="s">
        <v>11</v>
      </c>
      <c r="H8637" s="13">
        <v>14</v>
      </c>
      <c r="I8637" s="13">
        <f>IF(G8637="Male",VLOOKUP(H8637,'Shoe size conversion table'!$B$6:$D$22,2),VLOOKUP(H8637,'Shoe size conversion table'!$J$6:$L$22,2))</f>
        <v>47</v>
      </c>
      <c r="J8637" s="13">
        <f>IF(G8637="Male",VLOOKUP(H8637,'Shoe size conversion table'!$B$6:$D$22,3),VLOOKUP(H8637,'Shoe size conversion table'!$J$6:$L$22,3))</f>
        <v>13.5</v>
      </c>
      <c r="K8637" s="11">
        <v>199</v>
      </c>
      <c r="L8637" s="12">
        <v>0</v>
      </c>
      <c r="M8637" s="7">
        <f t="shared" si="403"/>
        <v>2016</v>
      </c>
      <c r="N8637" s="7">
        <f t="shared" si="404"/>
        <v>2</v>
      </c>
      <c r="O8637" s="30">
        <f t="shared" si="405"/>
        <v>199</v>
      </c>
    </row>
    <row r="8638" spans="2:15" x14ac:dyDescent="0.2">
      <c r="B8638" s="13">
        <v>60117</v>
      </c>
      <c r="C8638" s="14">
        <v>42427.116111111296</v>
      </c>
      <c r="D8638" s="7" t="s">
        <v>8</v>
      </c>
      <c r="E8638" s="13">
        <v>2154</v>
      </c>
      <c r="F8638" s="7" t="s">
        <v>41</v>
      </c>
      <c r="G8638" s="7" t="s">
        <v>11</v>
      </c>
      <c r="H8638" s="13">
        <v>8.5</v>
      </c>
      <c r="I8638" s="13" t="str">
        <f>IF(G8638="Male",VLOOKUP(H8638,'Shoe size conversion table'!$B$6:$D$22,2),VLOOKUP(H8638,'Shoe size conversion table'!$J$6:$L$22,2))</f>
        <v>41-42</v>
      </c>
      <c r="J8638" s="13">
        <f>IF(G8638="Male",VLOOKUP(H8638,'Shoe size conversion table'!$B$6:$D$22,3),VLOOKUP(H8638,'Shoe size conversion table'!$J$6:$L$22,3))</f>
        <v>8</v>
      </c>
      <c r="K8638" s="11">
        <v>129</v>
      </c>
      <c r="L8638" s="12">
        <v>0</v>
      </c>
      <c r="M8638" s="7">
        <f t="shared" si="403"/>
        <v>2016</v>
      </c>
      <c r="N8638" s="7">
        <f t="shared" si="404"/>
        <v>2</v>
      </c>
      <c r="O8638" s="30">
        <f t="shared" si="405"/>
        <v>129</v>
      </c>
    </row>
    <row r="8639" spans="2:15" x14ac:dyDescent="0.2">
      <c r="B8639" s="13">
        <v>60118</v>
      </c>
      <c r="C8639" s="14">
        <v>42427.126111111298</v>
      </c>
      <c r="D8639" s="7" t="s">
        <v>10</v>
      </c>
      <c r="E8639" s="13">
        <v>2188</v>
      </c>
      <c r="F8639" s="7" t="s">
        <v>35</v>
      </c>
      <c r="G8639" s="7" t="s">
        <v>12</v>
      </c>
      <c r="H8639" s="13">
        <v>8</v>
      </c>
      <c r="I8639" s="13" t="str">
        <f>IF(G8639="Male",VLOOKUP(H8639,'Shoe size conversion table'!$B$6:$D$22,2),VLOOKUP(H8639,'Shoe size conversion table'!$J$6:$L$22,2))</f>
        <v>38-39</v>
      </c>
      <c r="J8639" s="13">
        <f>IF(G8639="Male",VLOOKUP(H8639,'Shoe size conversion table'!$B$6:$D$22,3),VLOOKUP(H8639,'Shoe size conversion table'!$J$6:$L$22,3))</f>
        <v>6</v>
      </c>
      <c r="K8639" s="11">
        <v>189</v>
      </c>
      <c r="L8639" s="12">
        <v>0.3</v>
      </c>
      <c r="M8639" s="7">
        <f t="shared" si="403"/>
        <v>2016</v>
      </c>
      <c r="N8639" s="7">
        <f t="shared" si="404"/>
        <v>2</v>
      </c>
      <c r="O8639" s="30">
        <f t="shared" si="405"/>
        <v>132.29999999999998</v>
      </c>
    </row>
    <row r="8640" spans="2:15" x14ac:dyDescent="0.2">
      <c r="B8640" s="13">
        <v>60119</v>
      </c>
      <c r="C8640" s="14">
        <v>42427.266111111116</v>
      </c>
      <c r="D8640" s="7" t="s">
        <v>8</v>
      </c>
      <c r="E8640" s="13">
        <v>2213</v>
      </c>
      <c r="F8640" s="7" t="s">
        <v>38</v>
      </c>
      <c r="G8640" s="7" t="s">
        <v>11</v>
      </c>
      <c r="H8640" s="13">
        <v>10.5</v>
      </c>
      <c r="I8640" s="13" t="str">
        <f>IF(G8640="Male",VLOOKUP(H8640,'Shoe size conversion table'!$B$6:$D$22,2),VLOOKUP(H8640,'Shoe size conversion table'!$J$6:$L$22,2))</f>
        <v>43-44</v>
      </c>
      <c r="J8640" s="13">
        <f>IF(G8640="Male",VLOOKUP(H8640,'Shoe size conversion table'!$B$6:$D$22,3),VLOOKUP(H8640,'Shoe size conversion table'!$J$6:$L$22,3))</f>
        <v>10</v>
      </c>
      <c r="K8640" s="11">
        <v>139</v>
      </c>
      <c r="L8640" s="12">
        <v>0.1</v>
      </c>
      <c r="M8640" s="7">
        <f t="shared" si="403"/>
        <v>2016</v>
      </c>
      <c r="N8640" s="7">
        <f t="shared" si="404"/>
        <v>2</v>
      </c>
      <c r="O8640" s="30">
        <f t="shared" si="405"/>
        <v>125.10000000000001</v>
      </c>
    </row>
    <row r="8641" spans="2:15" x14ac:dyDescent="0.2">
      <c r="B8641" s="13">
        <v>60120</v>
      </c>
      <c r="C8641" s="14">
        <v>42427.266111111283</v>
      </c>
      <c r="D8641" s="7" t="s">
        <v>8</v>
      </c>
      <c r="E8641" s="13">
        <v>2211</v>
      </c>
      <c r="F8641" s="7" t="s">
        <v>39</v>
      </c>
      <c r="G8641" s="7" t="s">
        <v>11</v>
      </c>
      <c r="H8641" s="13">
        <v>11.5</v>
      </c>
      <c r="I8641" s="13" t="str">
        <f>IF(G8641="Male",VLOOKUP(H8641,'Shoe size conversion table'!$B$6:$D$22,2),VLOOKUP(H8641,'Shoe size conversion table'!$J$6:$L$22,2))</f>
        <v>44-45</v>
      </c>
      <c r="J8641" s="13">
        <f>IF(G8641="Male",VLOOKUP(H8641,'Shoe size conversion table'!$B$6:$D$22,3),VLOOKUP(H8641,'Shoe size conversion table'!$J$6:$L$22,3))</f>
        <v>11</v>
      </c>
      <c r="K8641" s="11">
        <v>179</v>
      </c>
      <c r="L8641" s="12">
        <v>0</v>
      </c>
      <c r="M8641" s="7">
        <f t="shared" si="403"/>
        <v>2016</v>
      </c>
      <c r="N8641" s="7">
        <f t="shared" si="404"/>
        <v>2</v>
      </c>
      <c r="O8641" s="30">
        <f t="shared" si="405"/>
        <v>179</v>
      </c>
    </row>
    <row r="8642" spans="2:15" x14ac:dyDescent="0.2">
      <c r="B8642" s="13">
        <v>60121</v>
      </c>
      <c r="C8642" s="14">
        <v>42427.266111111283</v>
      </c>
      <c r="D8642" s="7" t="s">
        <v>7</v>
      </c>
      <c r="E8642" s="13">
        <v>2158</v>
      </c>
      <c r="F8642" s="7" t="s">
        <v>50</v>
      </c>
      <c r="G8642" s="7" t="s">
        <v>12</v>
      </c>
      <c r="H8642" s="13">
        <v>6.5</v>
      </c>
      <c r="I8642" s="13">
        <f>IF(G8642="Male",VLOOKUP(H8642,'Shoe size conversion table'!$B$6:$D$22,2),VLOOKUP(H8642,'Shoe size conversion table'!$J$6:$L$22,2))</f>
        <v>37</v>
      </c>
      <c r="J8642" s="13">
        <f>IF(G8642="Male",VLOOKUP(H8642,'Shoe size conversion table'!$B$6:$D$22,3),VLOOKUP(H8642,'Shoe size conversion table'!$J$6:$L$22,3))</f>
        <v>4.5</v>
      </c>
      <c r="K8642" s="11">
        <v>169</v>
      </c>
      <c r="L8642" s="12">
        <v>0</v>
      </c>
      <c r="M8642" s="7">
        <f t="shared" si="403"/>
        <v>2016</v>
      </c>
      <c r="N8642" s="7">
        <f t="shared" si="404"/>
        <v>2</v>
      </c>
      <c r="O8642" s="30">
        <f t="shared" si="405"/>
        <v>169</v>
      </c>
    </row>
    <row r="8643" spans="2:15" x14ac:dyDescent="0.2">
      <c r="B8643" s="13">
        <v>60122</v>
      </c>
      <c r="C8643" s="14">
        <v>42427.276111111118</v>
      </c>
      <c r="D8643" s="7" t="s">
        <v>8</v>
      </c>
      <c r="E8643" s="13">
        <v>2237</v>
      </c>
      <c r="F8643" s="7" t="s">
        <v>38</v>
      </c>
      <c r="G8643" s="7" t="s">
        <v>12</v>
      </c>
      <c r="H8643" s="13">
        <v>11.5</v>
      </c>
      <c r="I8643" s="13">
        <f>IF(G8643="Male",VLOOKUP(H8643,'Shoe size conversion table'!$B$6:$D$22,2),VLOOKUP(H8643,'Shoe size conversion table'!$J$6:$L$22,2))</f>
        <v>42</v>
      </c>
      <c r="J8643" s="13">
        <f>IF(G8643="Male",VLOOKUP(H8643,'Shoe size conversion table'!$B$6:$D$22,3),VLOOKUP(H8643,'Shoe size conversion table'!$J$6:$L$22,3))</f>
        <v>9.5</v>
      </c>
      <c r="K8643" s="11">
        <v>189</v>
      </c>
      <c r="L8643" s="12">
        <v>0</v>
      </c>
      <c r="M8643" s="7">
        <f t="shared" si="403"/>
        <v>2016</v>
      </c>
      <c r="N8643" s="7">
        <f t="shared" si="404"/>
        <v>2</v>
      </c>
      <c r="O8643" s="30">
        <f t="shared" si="405"/>
        <v>189</v>
      </c>
    </row>
    <row r="8644" spans="2:15" x14ac:dyDescent="0.2">
      <c r="B8644" s="13">
        <v>60123</v>
      </c>
      <c r="C8644" s="14">
        <v>42427.486111111102</v>
      </c>
      <c r="D8644" s="7" t="s">
        <v>7</v>
      </c>
      <c r="E8644" s="13">
        <v>2182</v>
      </c>
      <c r="F8644" s="7" t="s">
        <v>51</v>
      </c>
      <c r="G8644" s="7" t="s">
        <v>12</v>
      </c>
      <c r="H8644" s="13">
        <v>8</v>
      </c>
      <c r="I8644" s="13" t="str">
        <f>IF(G8644="Male",VLOOKUP(H8644,'Shoe size conversion table'!$B$6:$D$22,2),VLOOKUP(H8644,'Shoe size conversion table'!$J$6:$L$22,2))</f>
        <v>38-39</v>
      </c>
      <c r="J8644" s="13">
        <f>IF(G8644="Male",VLOOKUP(H8644,'Shoe size conversion table'!$B$6:$D$22,3),VLOOKUP(H8644,'Shoe size conversion table'!$J$6:$L$22,3))</f>
        <v>6</v>
      </c>
      <c r="K8644" s="11">
        <v>179</v>
      </c>
      <c r="L8644" s="12">
        <v>0.5</v>
      </c>
      <c r="M8644" s="7">
        <f t="shared" si="403"/>
        <v>2016</v>
      </c>
      <c r="N8644" s="7">
        <f t="shared" si="404"/>
        <v>2</v>
      </c>
      <c r="O8644" s="30">
        <f t="shared" si="405"/>
        <v>89.5</v>
      </c>
    </row>
    <row r="8645" spans="2:15" x14ac:dyDescent="0.2">
      <c r="B8645" s="13">
        <v>60124</v>
      </c>
      <c r="C8645" s="14">
        <v>42427.526111111103</v>
      </c>
      <c r="D8645" s="7" t="s">
        <v>7</v>
      </c>
      <c r="E8645" s="13">
        <v>2175</v>
      </c>
      <c r="F8645" s="7" t="s">
        <v>51</v>
      </c>
      <c r="G8645" s="7" t="s">
        <v>11</v>
      </c>
      <c r="H8645" s="13">
        <v>10</v>
      </c>
      <c r="I8645" s="13">
        <f>IF(G8645="Male",VLOOKUP(H8645,'Shoe size conversion table'!$B$6:$D$22,2),VLOOKUP(H8645,'Shoe size conversion table'!$J$6:$L$22,2))</f>
        <v>43</v>
      </c>
      <c r="J8645" s="13">
        <f>IF(G8645="Male",VLOOKUP(H8645,'Shoe size conversion table'!$B$6:$D$22,3),VLOOKUP(H8645,'Shoe size conversion table'!$J$6:$L$22,3))</f>
        <v>9.5</v>
      </c>
      <c r="K8645" s="11">
        <v>199</v>
      </c>
      <c r="L8645" s="12">
        <v>0</v>
      </c>
      <c r="M8645" s="7">
        <f t="shared" ref="M8645:M8708" si="406">YEAR(C8645)</f>
        <v>2016</v>
      </c>
      <c r="N8645" s="7">
        <f t="shared" si="404"/>
        <v>2</v>
      </c>
      <c r="O8645" s="30">
        <f t="shared" si="405"/>
        <v>199</v>
      </c>
    </row>
    <row r="8646" spans="2:15" x14ac:dyDescent="0.2">
      <c r="B8646" s="13">
        <v>60125</v>
      </c>
      <c r="C8646" s="14">
        <v>42427.566111111286</v>
      </c>
      <c r="D8646" s="7" t="s">
        <v>7</v>
      </c>
      <c r="E8646" s="13">
        <v>2167</v>
      </c>
      <c r="F8646" s="7" t="s">
        <v>50</v>
      </c>
      <c r="G8646" s="7" t="s">
        <v>12</v>
      </c>
      <c r="H8646" s="13">
        <v>6.5</v>
      </c>
      <c r="I8646" s="13">
        <f>IF(G8646="Male",VLOOKUP(H8646,'Shoe size conversion table'!$B$6:$D$22,2),VLOOKUP(H8646,'Shoe size conversion table'!$J$6:$L$22,2))</f>
        <v>37</v>
      </c>
      <c r="J8646" s="13">
        <f>IF(G8646="Male",VLOOKUP(H8646,'Shoe size conversion table'!$B$6:$D$22,3),VLOOKUP(H8646,'Shoe size conversion table'!$J$6:$L$22,3))</f>
        <v>4.5</v>
      </c>
      <c r="K8646" s="11">
        <v>159</v>
      </c>
      <c r="L8646" s="12">
        <v>0.5</v>
      </c>
      <c r="M8646" s="7">
        <f t="shared" si="406"/>
        <v>2016</v>
      </c>
      <c r="N8646" s="7">
        <f t="shared" ref="N8646:N8709" si="407">MONTH(C8646:C23613)</f>
        <v>2</v>
      </c>
      <c r="O8646" s="30">
        <f t="shared" ref="O8646:O8709" si="408">K8646*(1-L8646)</f>
        <v>79.5</v>
      </c>
    </row>
    <row r="8647" spans="2:15" x14ac:dyDescent="0.2">
      <c r="B8647" s="13">
        <v>60126</v>
      </c>
      <c r="C8647" s="14">
        <v>42427.566111111286</v>
      </c>
      <c r="D8647" s="7" t="s">
        <v>8</v>
      </c>
      <c r="E8647" s="13">
        <v>2158</v>
      </c>
      <c r="F8647" s="7" t="s">
        <v>42</v>
      </c>
      <c r="G8647" s="7" t="s">
        <v>11</v>
      </c>
      <c r="H8647" s="13">
        <v>8.5</v>
      </c>
      <c r="I8647" s="13" t="str">
        <f>IF(G8647="Male",VLOOKUP(H8647,'Shoe size conversion table'!$B$6:$D$22,2),VLOOKUP(H8647,'Shoe size conversion table'!$J$6:$L$22,2))</f>
        <v>41-42</v>
      </c>
      <c r="J8647" s="13">
        <f>IF(G8647="Male",VLOOKUP(H8647,'Shoe size conversion table'!$B$6:$D$22,3),VLOOKUP(H8647,'Shoe size conversion table'!$J$6:$L$22,3))</f>
        <v>8</v>
      </c>
      <c r="K8647" s="11">
        <v>199</v>
      </c>
      <c r="L8647" s="12">
        <v>0.5</v>
      </c>
      <c r="M8647" s="7">
        <f t="shared" si="406"/>
        <v>2016</v>
      </c>
      <c r="N8647" s="7">
        <f t="shared" si="407"/>
        <v>2</v>
      </c>
      <c r="O8647" s="30">
        <f t="shared" si="408"/>
        <v>99.5</v>
      </c>
    </row>
    <row r="8648" spans="2:15" x14ac:dyDescent="0.2">
      <c r="B8648" s="13">
        <v>60127</v>
      </c>
      <c r="C8648" s="14">
        <v>42427.6161111111</v>
      </c>
      <c r="D8648" s="7" t="s">
        <v>10</v>
      </c>
      <c r="E8648" s="13">
        <v>2152</v>
      </c>
      <c r="F8648" s="7" t="s">
        <v>36</v>
      </c>
      <c r="G8648" s="7" t="s">
        <v>11</v>
      </c>
      <c r="H8648" s="13">
        <v>11</v>
      </c>
      <c r="I8648" s="13">
        <f>IF(G8648="Male",VLOOKUP(H8648,'Shoe size conversion table'!$B$6:$D$22,2),VLOOKUP(H8648,'Shoe size conversion table'!$J$6:$L$22,2))</f>
        <v>44</v>
      </c>
      <c r="J8648" s="13">
        <f>IF(G8648="Male",VLOOKUP(H8648,'Shoe size conversion table'!$B$6:$D$22,3),VLOOKUP(H8648,'Shoe size conversion table'!$J$6:$L$22,3))</f>
        <v>10.5</v>
      </c>
      <c r="K8648" s="11">
        <v>129</v>
      </c>
      <c r="L8648" s="12">
        <v>0.3</v>
      </c>
      <c r="M8648" s="7">
        <f t="shared" si="406"/>
        <v>2016</v>
      </c>
      <c r="N8648" s="7">
        <f t="shared" si="407"/>
        <v>2</v>
      </c>
      <c r="O8648" s="30">
        <f t="shared" si="408"/>
        <v>90.3</v>
      </c>
    </row>
    <row r="8649" spans="2:15" x14ac:dyDescent="0.2">
      <c r="B8649" s="13">
        <v>60128</v>
      </c>
      <c r="C8649" s="14">
        <v>42427.696111111101</v>
      </c>
      <c r="D8649" s="7" t="s">
        <v>9</v>
      </c>
      <c r="E8649" s="13">
        <v>2153</v>
      </c>
      <c r="F8649" s="7" t="s">
        <v>61</v>
      </c>
      <c r="G8649" s="7" t="s">
        <v>12</v>
      </c>
      <c r="H8649" s="13">
        <v>10.5</v>
      </c>
      <c r="I8649" s="13">
        <f>IF(G8649="Male",VLOOKUP(H8649,'Shoe size conversion table'!$B$6:$D$22,2),VLOOKUP(H8649,'Shoe size conversion table'!$J$6:$L$22,2))</f>
        <v>41</v>
      </c>
      <c r="J8649" s="13">
        <f>IF(G8649="Male",VLOOKUP(H8649,'Shoe size conversion table'!$B$6:$D$22,3),VLOOKUP(H8649,'Shoe size conversion table'!$J$6:$L$22,3))</f>
        <v>8.5</v>
      </c>
      <c r="K8649" s="11">
        <v>149</v>
      </c>
      <c r="L8649" s="12">
        <v>0</v>
      </c>
      <c r="M8649" s="7">
        <f t="shared" si="406"/>
        <v>2016</v>
      </c>
      <c r="N8649" s="7">
        <f t="shared" si="407"/>
        <v>2</v>
      </c>
      <c r="O8649" s="30">
        <f t="shared" si="408"/>
        <v>149</v>
      </c>
    </row>
    <row r="8650" spans="2:15" x14ac:dyDescent="0.2">
      <c r="B8650" s="13">
        <v>60129</v>
      </c>
      <c r="C8650" s="14">
        <v>42427.766111111101</v>
      </c>
      <c r="D8650" s="7" t="s">
        <v>10</v>
      </c>
      <c r="E8650" s="13">
        <v>2230</v>
      </c>
      <c r="F8650" s="7" t="s">
        <v>35</v>
      </c>
      <c r="G8650" s="7" t="s">
        <v>12</v>
      </c>
      <c r="H8650" s="13">
        <v>10.5</v>
      </c>
      <c r="I8650" s="13">
        <f>IF(G8650="Male",VLOOKUP(H8650,'Shoe size conversion table'!$B$6:$D$22,2),VLOOKUP(H8650,'Shoe size conversion table'!$J$6:$L$22,2))</f>
        <v>41</v>
      </c>
      <c r="J8650" s="13">
        <f>IF(G8650="Male",VLOOKUP(H8650,'Shoe size conversion table'!$B$6:$D$22,3),VLOOKUP(H8650,'Shoe size conversion table'!$J$6:$L$22,3))</f>
        <v>8.5</v>
      </c>
      <c r="K8650" s="11">
        <v>129</v>
      </c>
      <c r="L8650" s="12">
        <v>0</v>
      </c>
      <c r="M8650" s="7">
        <f t="shared" si="406"/>
        <v>2016</v>
      </c>
      <c r="N8650" s="7">
        <f t="shared" si="407"/>
        <v>2</v>
      </c>
      <c r="O8650" s="30">
        <f t="shared" si="408"/>
        <v>129</v>
      </c>
    </row>
    <row r="8651" spans="2:15" x14ac:dyDescent="0.2">
      <c r="B8651" s="13">
        <v>60130</v>
      </c>
      <c r="C8651" s="14">
        <v>42427.816111111119</v>
      </c>
      <c r="D8651" s="7" t="s">
        <v>7</v>
      </c>
      <c r="E8651" s="13">
        <v>2178</v>
      </c>
      <c r="F8651" s="7" t="s">
        <v>43</v>
      </c>
      <c r="G8651" s="7" t="s">
        <v>12</v>
      </c>
      <c r="H8651" s="13">
        <v>9</v>
      </c>
      <c r="I8651" s="13" t="str">
        <f>IF(G8651="Male",VLOOKUP(H8651,'Shoe size conversion table'!$B$6:$D$22,2),VLOOKUP(H8651,'Shoe size conversion table'!$J$6:$L$22,2))</f>
        <v>39-40</v>
      </c>
      <c r="J8651" s="13">
        <f>IF(G8651="Male",VLOOKUP(H8651,'Shoe size conversion table'!$B$6:$D$22,3),VLOOKUP(H8651,'Shoe size conversion table'!$J$6:$L$22,3))</f>
        <v>7</v>
      </c>
      <c r="K8651" s="11">
        <v>169</v>
      </c>
      <c r="L8651" s="12">
        <v>0</v>
      </c>
      <c r="M8651" s="7">
        <f t="shared" si="406"/>
        <v>2016</v>
      </c>
      <c r="N8651" s="7">
        <f t="shared" si="407"/>
        <v>2</v>
      </c>
      <c r="O8651" s="30">
        <f t="shared" si="408"/>
        <v>169</v>
      </c>
    </row>
    <row r="8652" spans="2:15" x14ac:dyDescent="0.2">
      <c r="B8652" s="13">
        <v>60131</v>
      </c>
      <c r="C8652" s="14">
        <v>42427.916111111117</v>
      </c>
      <c r="D8652" s="7" t="s">
        <v>7</v>
      </c>
      <c r="E8652" s="13">
        <v>2211</v>
      </c>
      <c r="F8652" s="7" t="s">
        <v>49</v>
      </c>
      <c r="G8652" s="7" t="s">
        <v>12</v>
      </c>
      <c r="H8652" s="13">
        <v>8</v>
      </c>
      <c r="I8652" s="13" t="str">
        <f>IF(G8652="Male",VLOOKUP(H8652,'Shoe size conversion table'!$B$6:$D$22,2),VLOOKUP(H8652,'Shoe size conversion table'!$J$6:$L$22,2))</f>
        <v>38-39</v>
      </c>
      <c r="J8652" s="13">
        <f>IF(G8652="Male",VLOOKUP(H8652,'Shoe size conversion table'!$B$6:$D$22,3),VLOOKUP(H8652,'Shoe size conversion table'!$J$6:$L$22,3))</f>
        <v>6</v>
      </c>
      <c r="K8652" s="11">
        <v>129</v>
      </c>
      <c r="L8652" s="12">
        <v>0</v>
      </c>
      <c r="M8652" s="7">
        <f t="shared" si="406"/>
        <v>2016</v>
      </c>
      <c r="N8652" s="7">
        <f t="shared" si="407"/>
        <v>2</v>
      </c>
      <c r="O8652" s="30">
        <f t="shared" si="408"/>
        <v>129</v>
      </c>
    </row>
    <row r="8653" spans="2:15" x14ac:dyDescent="0.2">
      <c r="B8653" s="13">
        <v>60132</v>
      </c>
      <c r="C8653" s="14">
        <v>42427.956111111118</v>
      </c>
      <c r="D8653" s="7" t="s">
        <v>7</v>
      </c>
      <c r="E8653" s="13">
        <v>2199</v>
      </c>
      <c r="F8653" s="7" t="s">
        <v>43</v>
      </c>
      <c r="G8653" s="7" t="s">
        <v>11</v>
      </c>
      <c r="H8653" s="13">
        <v>11</v>
      </c>
      <c r="I8653" s="13">
        <f>IF(G8653="Male",VLOOKUP(H8653,'Shoe size conversion table'!$B$6:$D$22,2),VLOOKUP(H8653,'Shoe size conversion table'!$J$6:$L$22,2))</f>
        <v>44</v>
      </c>
      <c r="J8653" s="13">
        <f>IF(G8653="Male",VLOOKUP(H8653,'Shoe size conversion table'!$B$6:$D$22,3),VLOOKUP(H8653,'Shoe size conversion table'!$J$6:$L$22,3))</f>
        <v>10.5</v>
      </c>
      <c r="K8653" s="11">
        <v>169</v>
      </c>
      <c r="L8653" s="12">
        <v>0</v>
      </c>
      <c r="M8653" s="7">
        <f t="shared" si="406"/>
        <v>2016</v>
      </c>
      <c r="N8653" s="7">
        <f t="shared" si="407"/>
        <v>2</v>
      </c>
      <c r="O8653" s="30">
        <f t="shared" si="408"/>
        <v>169</v>
      </c>
    </row>
    <row r="8654" spans="2:15" x14ac:dyDescent="0.2">
      <c r="B8654" s="13">
        <v>60133</v>
      </c>
      <c r="C8654" s="14">
        <v>42428.016111111283</v>
      </c>
      <c r="D8654" s="7" t="s">
        <v>8</v>
      </c>
      <c r="E8654" s="13">
        <v>2158</v>
      </c>
      <c r="F8654" s="7" t="s">
        <v>37</v>
      </c>
      <c r="G8654" s="7" t="s">
        <v>12</v>
      </c>
      <c r="H8654" s="13">
        <v>9</v>
      </c>
      <c r="I8654" s="13" t="str">
        <f>IF(G8654="Male",VLOOKUP(H8654,'Shoe size conversion table'!$B$6:$D$22,2),VLOOKUP(H8654,'Shoe size conversion table'!$J$6:$L$22,2))</f>
        <v>39-40</v>
      </c>
      <c r="J8654" s="13">
        <f>IF(G8654="Male",VLOOKUP(H8654,'Shoe size conversion table'!$B$6:$D$22,3),VLOOKUP(H8654,'Shoe size conversion table'!$J$6:$L$22,3))</f>
        <v>7</v>
      </c>
      <c r="K8654" s="11">
        <v>179</v>
      </c>
      <c r="L8654" s="12">
        <v>0</v>
      </c>
      <c r="M8654" s="7">
        <f t="shared" si="406"/>
        <v>2016</v>
      </c>
      <c r="N8654" s="7">
        <f t="shared" si="407"/>
        <v>2</v>
      </c>
      <c r="O8654" s="30">
        <f t="shared" si="408"/>
        <v>179</v>
      </c>
    </row>
    <row r="8655" spans="2:15" x14ac:dyDescent="0.2">
      <c r="B8655" s="13">
        <v>60134</v>
      </c>
      <c r="C8655" s="14">
        <v>42428.026111111118</v>
      </c>
      <c r="D8655" s="7" t="s">
        <v>10</v>
      </c>
      <c r="E8655" s="13">
        <v>2195</v>
      </c>
      <c r="F8655" s="7" t="s">
        <v>34</v>
      </c>
      <c r="G8655" s="7" t="s">
        <v>12</v>
      </c>
      <c r="H8655" s="13">
        <v>8.5</v>
      </c>
      <c r="I8655" s="13">
        <f>IF(G8655="Male",VLOOKUP(H8655,'Shoe size conversion table'!$B$6:$D$22,2),VLOOKUP(H8655,'Shoe size conversion table'!$J$6:$L$22,2))</f>
        <v>39</v>
      </c>
      <c r="J8655" s="13">
        <f>IF(G8655="Male",VLOOKUP(H8655,'Shoe size conversion table'!$B$6:$D$22,3),VLOOKUP(H8655,'Shoe size conversion table'!$J$6:$L$22,3))</f>
        <v>6.5</v>
      </c>
      <c r="K8655" s="11">
        <v>179</v>
      </c>
      <c r="L8655" s="12">
        <v>0</v>
      </c>
      <c r="M8655" s="7">
        <f t="shared" si="406"/>
        <v>2016</v>
      </c>
      <c r="N8655" s="7">
        <f t="shared" si="407"/>
        <v>2</v>
      </c>
      <c r="O8655" s="30">
        <f t="shared" si="408"/>
        <v>179</v>
      </c>
    </row>
    <row r="8656" spans="2:15" x14ac:dyDescent="0.2">
      <c r="B8656" s="13">
        <v>60135</v>
      </c>
      <c r="C8656" s="14">
        <v>42428.066111111293</v>
      </c>
      <c r="D8656" s="7" t="s">
        <v>7</v>
      </c>
      <c r="E8656" s="13">
        <v>2172</v>
      </c>
      <c r="F8656" s="7" t="s">
        <v>48</v>
      </c>
      <c r="G8656" s="7" t="s">
        <v>11</v>
      </c>
      <c r="H8656" s="13">
        <v>10</v>
      </c>
      <c r="I8656" s="13">
        <f>IF(G8656="Male",VLOOKUP(H8656,'Shoe size conversion table'!$B$6:$D$22,2),VLOOKUP(H8656,'Shoe size conversion table'!$J$6:$L$22,2))</f>
        <v>43</v>
      </c>
      <c r="J8656" s="13">
        <f>IF(G8656="Male",VLOOKUP(H8656,'Shoe size conversion table'!$B$6:$D$22,3),VLOOKUP(H8656,'Shoe size conversion table'!$J$6:$L$22,3))</f>
        <v>9.5</v>
      </c>
      <c r="K8656" s="11">
        <v>159</v>
      </c>
      <c r="L8656" s="12">
        <v>0.5</v>
      </c>
      <c r="M8656" s="7">
        <f t="shared" si="406"/>
        <v>2016</v>
      </c>
      <c r="N8656" s="7">
        <f t="shared" si="407"/>
        <v>2</v>
      </c>
      <c r="O8656" s="30">
        <f t="shared" si="408"/>
        <v>79.5</v>
      </c>
    </row>
    <row r="8657" spans="2:15" x14ac:dyDescent="0.2">
      <c r="B8657" s="13">
        <v>60136</v>
      </c>
      <c r="C8657" s="14">
        <v>42428.076111111121</v>
      </c>
      <c r="D8657" s="7" t="s">
        <v>7</v>
      </c>
      <c r="E8657" s="13">
        <v>2186</v>
      </c>
      <c r="F8657" s="7" t="s">
        <v>52</v>
      </c>
      <c r="G8657" s="7" t="s">
        <v>11</v>
      </c>
      <c r="H8657" s="13">
        <v>8</v>
      </c>
      <c r="I8657" s="13">
        <f>IF(G8657="Male",VLOOKUP(H8657,'Shoe size conversion table'!$B$6:$D$22,2),VLOOKUP(H8657,'Shoe size conversion table'!$J$6:$L$22,2))</f>
        <v>41</v>
      </c>
      <c r="J8657" s="13">
        <f>IF(G8657="Male",VLOOKUP(H8657,'Shoe size conversion table'!$B$6:$D$22,3),VLOOKUP(H8657,'Shoe size conversion table'!$J$6:$L$22,3))</f>
        <v>7.5</v>
      </c>
      <c r="K8657" s="11">
        <v>159</v>
      </c>
      <c r="L8657" s="12">
        <v>0.3</v>
      </c>
      <c r="M8657" s="7">
        <f t="shared" si="406"/>
        <v>2016</v>
      </c>
      <c r="N8657" s="7">
        <f t="shared" si="407"/>
        <v>2</v>
      </c>
      <c r="O8657" s="30">
        <f t="shared" si="408"/>
        <v>111.3</v>
      </c>
    </row>
    <row r="8658" spans="2:15" x14ac:dyDescent="0.2">
      <c r="B8658" s="13">
        <v>60137</v>
      </c>
      <c r="C8658" s="14">
        <v>42428.116111111296</v>
      </c>
      <c r="D8658" s="7" t="s">
        <v>8</v>
      </c>
      <c r="E8658" s="13">
        <v>2222</v>
      </c>
      <c r="F8658" s="7" t="s">
        <v>40</v>
      </c>
      <c r="G8658" s="7" t="s">
        <v>12</v>
      </c>
      <c r="H8658" s="13">
        <v>11.5</v>
      </c>
      <c r="I8658" s="13">
        <f>IF(G8658="Male",VLOOKUP(H8658,'Shoe size conversion table'!$B$6:$D$22,2),VLOOKUP(H8658,'Shoe size conversion table'!$J$6:$L$22,2))</f>
        <v>42</v>
      </c>
      <c r="J8658" s="13">
        <f>IF(G8658="Male",VLOOKUP(H8658,'Shoe size conversion table'!$B$6:$D$22,3),VLOOKUP(H8658,'Shoe size conversion table'!$J$6:$L$22,3))</f>
        <v>9.5</v>
      </c>
      <c r="K8658" s="11">
        <v>159</v>
      </c>
      <c r="L8658" s="12">
        <v>0</v>
      </c>
      <c r="M8658" s="7">
        <f t="shared" si="406"/>
        <v>2016</v>
      </c>
      <c r="N8658" s="7">
        <f t="shared" si="407"/>
        <v>2</v>
      </c>
      <c r="O8658" s="30">
        <f t="shared" si="408"/>
        <v>159</v>
      </c>
    </row>
    <row r="8659" spans="2:15" x14ac:dyDescent="0.2">
      <c r="B8659" s="13">
        <v>60138</v>
      </c>
      <c r="C8659" s="14">
        <v>42428.166111111292</v>
      </c>
      <c r="D8659" s="7" t="s">
        <v>10</v>
      </c>
      <c r="E8659" s="13">
        <v>2186</v>
      </c>
      <c r="F8659" s="7" t="s">
        <v>34</v>
      </c>
      <c r="G8659" s="7" t="s">
        <v>11</v>
      </c>
      <c r="H8659" s="13">
        <v>8.5</v>
      </c>
      <c r="I8659" s="13" t="str">
        <f>IF(G8659="Male",VLOOKUP(H8659,'Shoe size conversion table'!$B$6:$D$22,2),VLOOKUP(H8659,'Shoe size conversion table'!$J$6:$L$22,2))</f>
        <v>41-42</v>
      </c>
      <c r="J8659" s="13">
        <f>IF(G8659="Male",VLOOKUP(H8659,'Shoe size conversion table'!$B$6:$D$22,3),VLOOKUP(H8659,'Shoe size conversion table'!$J$6:$L$22,3))</f>
        <v>8</v>
      </c>
      <c r="K8659" s="11">
        <v>129</v>
      </c>
      <c r="L8659" s="12">
        <v>0</v>
      </c>
      <c r="M8659" s="7">
        <f t="shared" si="406"/>
        <v>2016</v>
      </c>
      <c r="N8659" s="7">
        <f t="shared" si="407"/>
        <v>2</v>
      </c>
      <c r="O8659" s="30">
        <f t="shared" si="408"/>
        <v>129</v>
      </c>
    </row>
    <row r="8660" spans="2:15" x14ac:dyDescent="0.2">
      <c r="B8660" s="13">
        <v>60139</v>
      </c>
      <c r="C8660" s="14">
        <v>42428.186111111296</v>
      </c>
      <c r="D8660" s="7" t="s">
        <v>7</v>
      </c>
      <c r="E8660" s="13">
        <v>2223</v>
      </c>
      <c r="F8660" s="7" t="s">
        <v>48</v>
      </c>
      <c r="G8660" s="7" t="s">
        <v>11</v>
      </c>
      <c r="H8660" s="13">
        <v>10.5</v>
      </c>
      <c r="I8660" s="13" t="str">
        <f>IF(G8660="Male",VLOOKUP(H8660,'Shoe size conversion table'!$B$6:$D$22,2),VLOOKUP(H8660,'Shoe size conversion table'!$J$6:$L$22,2))</f>
        <v>43-44</v>
      </c>
      <c r="J8660" s="13">
        <f>IF(G8660="Male",VLOOKUP(H8660,'Shoe size conversion table'!$B$6:$D$22,3),VLOOKUP(H8660,'Shoe size conversion table'!$J$6:$L$22,3))</f>
        <v>10</v>
      </c>
      <c r="K8660" s="11">
        <v>139</v>
      </c>
      <c r="L8660" s="12">
        <v>0.2</v>
      </c>
      <c r="M8660" s="7">
        <f t="shared" si="406"/>
        <v>2016</v>
      </c>
      <c r="N8660" s="7">
        <f t="shared" si="407"/>
        <v>2</v>
      </c>
      <c r="O8660" s="30">
        <f t="shared" si="408"/>
        <v>111.2</v>
      </c>
    </row>
    <row r="8661" spans="2:15" x14ac:dyDescent="0.2">
      <c r="B8661" s="13">
        <v>60140</v>
      </c>
      <c r="C8661" s="14">
        <v>42428.256111111295</v>
      </c>
      <c r="D8661" s="7" t="s">
        <v>10</v>
      </c>
      <c r="E8661" s="13">
        <v>2184</v>
      </c>
      <c r="F8661" s="7" t="s">
        <v>35</v>
      </c>
      <c r="G8661" s="7" t="s">
        <v>12</v>
      </c>
      <c r="H8661" s="13">
        <v>6</v>
      </c>
      <c r="I8661" s="13" t="str">
        <f>IF(G8661="Male",VLOOKUP(H8661,'Shoe size conversion table'!$B$6:$D$22,2),VLOOKUP(H8661,'Shoe size conversion table'!$J$6:$L$22,2))</f>
        <v>36-37</v>
      </c>
      <c r="J8661" s="13">
        <f>IF(G8661="Male",VLOOKUP(H8661,'Shoe size conversion table'!$B$6:$D$22,3),VLOOKUP(H8661,'Shoe size conversion table'!$J$6:$L$22,3))</f>
        <v>4</v>
      </c>
      <c r="K8661" s="11">
        <v>159</v>
      </c>
      <c r="L8661" s="12">
        <v>0.3</v>
      </c>
      <c r="M8661" s="7">
        <f t="shared" si="406"/>
        <v>2016</v>
      </c>
      <c r="N8661" s="7">
        <f t="shared" si="407"/>
        <v>2</v>
      </c>
      <c r="O8661" s="30">
        <f t="shared" si="408"/>
        <v>111.3</v>
      </c>
    </row>
    <row r="8662" spans="2:15" x14ac:dyDescent="0.2">
      <c r="B8662" s="13">
        <v>60141</v>
      </c>
      <c r="C8662" s="14">
        <v>42428.266111111116</v>
      </c>
      <c r="D8662" s="7" t="s">
        <v>8</v>
      </c>
      <c r="E8662" s="13">
        <v>2186</v>
      </c>
      <c r="F8662" s="7" t="s">
        <v>40</v>
      </c>
      <c r="G8662" s="7" t="s">
        <v>11</v>
      </c>
      <c r="H8662" s="13">
        <v>9.5</v>
      </c>
      <c r="I8662" s="13" t="str">
        <f>IF(G8662="Male",VLOOKUP(H8662,'Shoe size conversion table'!$B$6:$D$22,2),VLOOKUP(H8662,'Shoe size conversion table'!$J$6:$L$22,2))</f>
        <v>42-43</v>
      </c>
      <c r="J8662" s="13">
        <f>IF(G8662="Male",VLOOKUP(H8662,'Shoe size conversion table'!$B$6:$D$22,3),VLOOKUP(H8662,'Shoe size conversion table'!$J$6:$L$22,3))</f>
        <v>9</v>
      </c>
      <c r="K8662" s="11">
        <v>169</v>
      </c>
      <c r="L8662" s="12">
        <v>0.5</v>
      </c>
      <c r="M8662" s="7">
        <f t="shared" si="406"/>
        <v>2016</v>
      </c>
      <c r="N8662" s="7">
        <f t="shared" si="407"/>
        <v>2</v>
      </c>
      <c r="O8662" s="30">
        <f t="shared" si="408"/>
        <v>84.5</v>
      </c>
    </row>
    <row r="8663" spans="2:15" x14ac:dyDescent="0.2">
      <c r="B8663" s="13">
        <v>60142</v>
      </c>
      <c r="C8663" s="14">
        <v>42428.266111111283</v>
      </c>
      <c r="D8663" s="7" t="s">
        <v>8</v>
      </c>
      <c r="E8663" s="13">
        <v>2178</v>
      </c>
      <c r="F8663" s="7" t="s">
        <v>38</v>
      </c>
      <c r="G8663" s="7" t="s">
        <v>11</v>
      </c>
      <c r="H8663" s="13">
        <v>9.5</v>
      </c>
      <c r="I8663" s="13" t="str">
        <f>IF(G8663="Male",VLOOKUP(H8663,'Shoe size conversion table'!$B$6:$D$22,2),VLOOKUP(H8663,'Shoe size conversion table'!$J$6:$L$22,2))</f>
        <v>42-43</v>
      </c>
      <c r="J8663" s="13">
        <f>IF(G8663="Male",VLOOKUP(H8663,'Shoe size conversion table'!$B$6:$D$22,3),VLOOKUP(H8663,'Shoe size conversion table'!$J$6:$L$22,3))</f>
        <v>9</v>
      </c>
      <c r="K8663" s="11">
        <v>139</v>
      </c>
      <c r="L8663" s="12">
        <v>0.3</v>
      </c>
      <c r="M8663" s="7">
        <f t="shared" si="406"/>
        <v>2016</v>
      </c>
      <c r="N8663" s="7">
        <f t="shared" si="407"/>
        <v>2</v>
      </c>
      <c r="O8663" s="30">
        <f t="shared" si="408"/>
        <v>97.3</v>
      </c>
    </row>
    <row r="8664" spans="2:15" x14ac:dyDescent="0.2">
      <c r="B8664" s="13">
        <v>60142</v>
      </c>
      <c r="C8664" s="14">
        <v>42428.266111111283</v>
      </c>
      <c r="D8664" s="7" t="s">
        <v>8</v>
      </c>
      <c r="E8664" s="13">
        <v>2219</v>
      </c>
      <c r="F8664" s="7" t="s">
        <v>38</v>
      </c>
      <c r="G8664" s="7" t="s">
        <v>12</v>
      </c>
      <c r="H8664" s="13">
        <v>7</v>
      </c>
      <c r="I8664" s="13" t="str">
        <f>IF(G8664="Male",VLOOKUP(H8664,'Shoe size conversion table'!$B$6:$D$22,2),VLOOKUP(H8664,'Shoe size conversion table'!$J$6:$L$22,2))</f>
        <v>37-38</v>
      </c>
      <c r="J8664" s="13">
        <f>IF(G8664="Male",VLOOKUP(H8664,'Shoe size conversion table'!$B$6:$D$22,3),VLOOKUP(H8664,'Shoe size conversion table'!$J$6:$L$22,3))</f>
        <v>5</v>
      </c>
      <c r="K8664" s="11">
        <v>159</v>
      </c>
      <c r="L8664" s="12">
        <v>0.1</v>
      </c>
      <c r="M8664" s="7">
        <f t="shared" si="406"/>
        <v>2016</v>
      </c>
      <c r="N8664" s="7">
        <f t="shared" si="407"/>
        <v>2</v>
      </c>
      <c r="O8664" s="30">
        <f t="shared" si="408"/>
        <v>143.1</v>
      </c>
    </row>
    <row r="8665" spans="2:15" x14ac:dyDescent="0.2">
      <c r="B8665" s="13">
        <v>60143</v>
      </c>
      <c r="C8665" s="14">
        <v>42428.276111111118</v>
      </c>
      <c r="D8665" s="7" t="s">
        <v>7</v>
      </c>
      <c r="E8665" s="13">
        <v>2235</v>
      </c>
      <c r="F8665" s="7" t="s">
        <v>43</v>
      </c>
      <c r="G8665" s="7" t="s">
        <v>11</v>
      </c>
      <c r="H8665" s="13">
        <v>11</v>
      </c>
      <c r="I8665" s="13">
        <f>IF(G8665="Male",VLOOKUP(H8665,'Shoe size conversion table'!$B$6:$D$22,2),VLOOKUP(H8665,'Shoe size conversion table'!$J$6:$L$22,2))</f>
        <v>44</v>
      </c>
      <c r="J8665" s="13">
        <f>IF(G8665="Male",VLOOKUP(H8665,'Shoe size conversion table'!$B$6:$D$22,3),VLOOKUP(H8665,'Shoe size conversion table'!$J$6:$L$22,3))</f>
        <v>10.5</v>
      </c>
      <c r="K8665" s="11">
        <v>149</v>
      </c>
      <c r="L8665" s="12">
        <v>0</v>
      </c>
      <c r="M8665" s="7">
        <f t="shared" si="406"/>
        <v>2016</v>
      </c>
      <c r="N8665" s="7">
        <f t="shared" si="407"/>
        <v>2</v>
      </c>
      <c r="O8665" s="30">
        <f t="shared" si="408"/>
        <v>149</v>
      </c>
    </row>
    <row r="8666" spans="2:15" x14ac:dyDescent="0.2">
      <c r="B8666" s="13">
        <v>60144</v>
      </c>
      <c r="C8666" s="14">
        <v>42428.326111111281</v>
      </c>
      <c r="D8666" s="7" t="s">
        <v>7</v>
      </c>
      <c r="E8666" s="13">
        <v>2198</v>
      </c>
      <c r="F8666" s="7" t="s">
        <v>49</v>
      </c>
      <c r="G8666" s="7" t="s">
        <v>11</v>
      </c>
      <c r="H8666" s="13">
        <v>11</v>
      </c>
      <c r="I8666" s="13">
        <f>IF(G8666="Male",VLOOKUP(H8666,'Shoe size conversion table'!$B$6:$D$22,2),VLOOKUP(H8666,'Shoe size conversion table'!$J$6:$L$22,2))</f>
        <v>44</v>
      </c>
      <c r="J8666" s="13">
        <f>IF(G8666="Male",VLOOKUP(H8666,'Shoe size conversion table'!$B$6:$D$22,3),VLOOKUP(H8666,'Shoe size conversion table'!$J$6:$L$22,3))</f>
        <v>10.5</v>
      </c>
      <c r="K8666" s="11">
        <v>139</v>
      </c>
      <c r="L8666" s="12">
        <v>0</v>
      </c>
      <c r="M8666" s="7">
        <f t="shared" si="406"/>
        <v>2016</v>
      </c>
      <c r="N8666" s="7">
        <f t="shared" si="407"/>
        <v>2</v>
      </c>
      <c r="O8666" s="30">
        <f t="shared" si="408"/>
        <v>139</v>
      </c>
    </row>
    <row r="8667" spans="2:15" x14ac:dyDescent="0.2">
      <c r="B8667" s="13">
        <v>60145</v>
      </c>
      <c r="C8667" s="14">
        <v>42428.346111111117</v>
      </c>
      <c r="D8667" s="7" t="s">
        <v>7</v>
      </c>
      <c r="E8667" s="13">
        <v>2179</v>
      </c>
      <c r="F8667" s="7" t="s">
        <v>47</v>
      </c>
      <c r="G8667" s="7" t="s">
        <v>11</v>
      </c>
      <c r="H8667" s="13">
        <v>9</v>
      </c>
      <c r="I8667" s="13">
        <f>IF(G8667="Male",VLOOKUP(H8667,'Shoe size conversion table'!$B$6:$D$22,2),VLOOKUP(H8667,'Shoe size conversion table'!$J$6:$L$22,2))</f>
        <v>42</v>
      </c>
      <c r="J8667" s="13">
        <f>IF(G8667="Male",VLOOKUP(H8667,'Shoe size conversion table'!$B$6:$D$22,3),VLOOKUP(H8667,'Shoe size conversion table'!$J$6:$L$22,3))</f>
        <v>8.5</v>
      </c>
      <c r="K8667" s="11">
        <v>159</v>
      </c>
      <c r="L8667" s="12">
        <v>0.1</v>
      </c>
      <c r="M8667" s="7">
        <f t="shared" si="406"/>
        <v>2016</v>
      </c>
      <c r="N8667" s="7">
        <f t="shared" si="407"/>
        <v>2</v>
      </c>
      <c r="O8667" s="30">
        <f t="shared" si="408"/>
        <v>143.1</v>
      </c>
    </row>
    <row r="8668" spans="2:15" x14ac:dyDescent="0.2">
      <c r="B8668" s="13">
        <v>60146</v>
      </c>
      <c r="C8668" s="14">
        <v>42428.4061111111</v>
      </c>
      <c r="D8668" s="7" t="s">
        <v>8</v>
      </c>
      <c r="E8668" s="13">
        <v>2222</v>
      </c>
      <c r="F8668" s="7" t="s">
        <v>40</v>
      </c>
      <c r="G8668" s="7" t="s">
        <v>12</v>
      </c>
      <c r="H8668" s="13">
        <v>8</v>
      </c>
      <c r="I8668" s="13" t="str">
        <f>IF(G8668="Male",VLOOKUP(H8668,'Shoe size conversion table'!$B$6:$D$22,2),VLOOKUP(H8668,'Shoe size conversion table'!$J$6:$L$22,2))</f>
        <v>38-39</v>
      </c>
      <c r="J8668" s="13">
        <f>IF(G8668="Male",VLOOKUP(H8668,'Shoe size conversion table'!$B$6:$D$22,3),VLOOKUP(H8668,'Shoe size conversion table'!$J$6:$L$22,3))</f>
        <v>6</v>
      </c>
      <c r="K8668" s="11">
        <v>189</v>
      </c>
      <c r="L8668" s="12">
        <v>0</v>
      </c>
      <c r="M8668" s="7">
        <f t="shared" si="406"/>
        <v>2016</v>
      </c>
      <c r="N8668" s="7">
        <f t="shared" si="407"/>
        <v>2</v>
      </c>
      <c r="O8668" s="30">
        <f t="shared" si="408"/>
        <v>189</v>
      </c>
    </row>
    <row r="8669" spans="2:15" x14ac:dyDescent="0.2">
      <c r="B8669" s="13">
        <v>60147</v>
      </c>
      <c r="C8669" s="14">
        <v>42428.486111111102</v>
      </c>
      <c r="D8669" s="7" t="s">
        <v>10</v>
      </c>
      <c r="E8669" s="13">
        <v>2155</v>
      </c>
      <c r="F8669" s="7" t="s">
        <v>36</v>
      </c>
      <c r="G8669" s="7" t="s">
        <v>11</v>
      </c>
      <c r="H8669" s="13">
        <v>15</v>
      </c>
      <c r="I8669" s="13">
        <f>IF(G8669="Male",VLOOKUP(H8669,'Shoe size conversion table'!$B$6:$D$22,2),VLOOKUP(H8669,'Shoe size conversion table'!$J$6:$L$22,2))</f>
        <v>48</v>
      </c>
      <c r="J8669" s="13">
        <f>IF(G8669="Male",VLOOKUP(H8669,'Shoe size conversion table'!$B$6:$D$22,3),VLOOKUP(H8669,'Shoe size conversion table'!$J$6:$L$22,3))</f>
        <v>14.5</v>
      </c>
      <c r="K8669" s="11">
        <v>159</v>
      </c>
      <c r="L8669" s="12">
        <v>0</v>
      </c>
      <c r="M8669" s="7">
        <f t="shared" si="406"/>
        <v>2016</v>
      </c>
      <c r="N8669" s="7">
        <f t="shared" si="407"/>
        <v>2</v>
      </c>
      <c r="O8669" s="30">
        <f t="shared" si="408"/>
        <v>159</v>
      </c>
    </row>
    <row r="8670" spans="2:15" x14ac:dyDescent="0.2">
      <c r="B8670" s="13">
        <v>60148</v>
      </c>
      <c r="C8670" s="14">
        <v>42428.566111111286</v>
      </c>
      <c r="D8670" s="7" t="s">
        <v>8</v>
      </c>
      <c r="E8670" s="13">
        <v>2199</v>
      </c>
      <c r="F8670" s="7" t="s">
        <v>40</v>
      </c>
      <c r="G8670" s="7" t="s">
        <v>11</v>
      </c>
      <c r="H8670" s="13">
        <v>9</v>
      </c>
      <c r="I8670" s="13">
        <f>IF(G8670="Male",VLOOKUP(H8670,'Shoe size conversion table'!$B$6:$D$22,2),VLOOKUP(H8670,'Shoe size conversion table'!$J$6:$L$22,2))</f>
        <v>42</v>
      </c>
      <c r="J8670" s="13">
        <f>IF(G8670="Male",VLOOKUP(H8670,'Shoe size conversion table'!$B$6:$D$22,3),VLOOKUP(H8670,'Shoe size conversion table'!$J$6:$L$22,3))</f>
        <v>8.5</v>
      </c>
      <c r="K8670" s="11">
        <v>129</v>
      </c>
      <c r="L8670" s="12">
        <v>0.2</v>
      </c>
      <c r="M8670" s="7">
        <f t="shared" si="406"/>
        <v>2016</v>
      </c>
      <c r="N8670" s="7">
        <f t="shared" si="407"/>
        <v>2</v>
      </c>
      <c r="O8670" s="30">
        <f t="shared" si="408"/>
        <v>103.2</v>
      </c>
    </row>
    <row r="8671" spans="2:15" x14ac:dyDescent="0.2">
      <c r="B8671" s="13">
        <v>60148</v>
      </c>
      <c r="C8671" s="14">
        <v>42428.566111111286</v>
      </c>
      <c r="D8671" s="7" t="s">
        <v>8</v>
      </c>
      <c r="E8671" s="13">
        <v>2158</v>
      </c>
      <c r="F8671" s="7" t="s">
        <v>42</v>
      </c>
      <c r="G8671" s="7" t="s">
        <v>11</v>
      </c>
      <c r="H8671" s="13">
        <v>8.5</v>
      </c>
      <c r="I8671" s="13" t="str">
        <f>IF(G8671="Male",VLOOKUP(H8671,'Shoe size conversion table'!$B$6:$D$22,2),VLOOKUP(H8671,'Shoe size conversion table'!$J$6:$L$22,2))</f>
        <v>41-42</v>
      </c>
      <c r="J8671" s="13">
        <f>IF(G8671="Male",VLOOKUP(H8671,'Shoe size conversion table'!$B$6:$D$22,3),VLOOKUP(H8671,'Shoe size conversion table'!$J$6:$L$22,3))</f>
        <v>8</v>
      </c>
      <c r="K8671" s="11">
        <v>199</v>
      </c>
      <c r="L8671" s="12">
        <v>0.5</v>
      </c>
      <c r="M8671" s="7">
        <f t="shared" si="406"/>
        <v>2016</v>
      </c>
      <c r="N8671" s="7">
        <f t="shared" si="407"/>
        <v>2</v>
      </c>
      <c r="O8671" s="30">
        <f t="shared" si="408"/>
        <v>99.5</v>
      </c>
    </row>
    <row r="8672" spans="2:15" x14ac:dyDescent="0.2">
      <c r="B8672" s="13">
        <v>60149</v>
      </c>
      <c r="C8672" s="14">
        <v>42428.6161111111</v>
      </c>
      <c r="D8672" s="7" t="s">
        <v>10</v>
      </c>
      <c r="E8672" s="13">
        <v>2222</v>
      </c>
      <c r="F8672" s="7" t="s">
        <v>34</v>
      </c>
      <c r="G8672" s="7" t="s">
        <v>11</v>
      </c>
      <c r="H8672" s="13">
        <v>10.5</v>
      </c>
      <c r="I8672" s="13" t="str">
        <f>IF(G8672="Male",VLOOKUP(H8672,'Shoe size conversion table'!$B$6:$D$22,2),VLOOKUP(H8672,'Shoe size conversion table'!$J$6:$L$22,2))</f>
        <v>43-44</v>
      </c>
      <c r="J8672" s="13">
        <f>IF(G8672="Male",VLOOKUP(H8672,'Shoe size conversion table'!$B$6:$D$22,3),VLOOKUP(H8672,'Shoe size conversion table'!$J$6:$L$22,3))</f>
        <v>10</v>
      </c>
      <c r="K8672" s="11">
        <v>189</v>
      </c>
      <c r="L8672" s="12">
        <v>0.3</v>
      </c>
      <c r="M8672" s="7">
        <f t="shared" si="406"/>
        <v>2016</v>
      </c>
      <c r="N8672" s="7">
        <f t="shared" si="407"/>
        <v>2</v>
      </c>
      <c r="O8672" s="30">
        <f t="shared" si="408"/>
        <v>132.29999999999998</v>
      </c>
    </row>
    <row r="8673" spans="2:15" x14ac:dyDescent="0.2">
      <c r="B8673" s="13">
        <v>60150</v>
      </c>
      <c r="C8673" s="14">
        <v>42428.796111111289</v>
      </c>
      <c r="D8673" s="7" t="s">
        <v>7</v>
      </c>
      <c r="E8673" s="13">
        <v>2149</v>
      </c>
      <c r="F8673" s="7" t="s">
        <v>56</v>
      </c>
      <c r="G8673" s="7" t="s">
        <v>11</v>
      </c>
      <c r="H8673" s="13">
        <v>10.5</v>
      </c>
      <c r="I8673" s="13" t="str">
        <f>IF(G8673="Male",VLOOKUP(H8673,'Shoe size conversion table'!$B$6:$D$22,2),VLOOKUP(H8673,'Shoe size conversion table'!$J$6:$L$22,2))</f>
        <v>43-44</v>
      </c>
      <c r="J8673" s="13">
        <f>IF(G8673="Male",VLOOKUP(H8673,'Shoe size conversion table'!$B$6:$D$22,3),VLOOKUP(H8673,'Shoe size conversion table'!$J$6:$L$22,3))</f>
        <v>10</v>
      </c>
      <c r="K8673" s="11">
        <v>129</v>
      </c>
      <c r="L8673" s="12">
        <v>0</v>
      </c>
      <c r="M8673" s="7">
        <f t="shared" si="406"/>
        <v>2016</v>
      </c>
      <c r="N8673" s="7">
        <f t="shared" si="407"/>
        <v>2</v>
      </c>
      <c r="O8673" s="30">
        <f t="shared" si="408"/>
        <v>129</v>
      </c>
    </row>
    <row r="8674" spans="2:15" x14ac:dyDescent="0.2">
      <c r="B8674" s="13">
        <v>60151</v>
      </c>
      <c r="C8674" s="14">
        <v>42428.816111111119</v>
      </c>
      <c r="D8674" s="7" t="s">
        <v>7</v>
      </c>
      <c r="E8674" s="13">
        <v>2167</v>
      </c>
      <c r="F8674" s="7" t="s">
        <v>52</v>
      </c>
      <c r="G8674" s="7" t="s">
        <v>11</v>
      </c>
      <c r="H8674" s="13">
        <v>6.5</v>
      </c>
      <c r="I8674" s="13">
        <f>IF(G8674="Male",VLOOKUP(H8674,'Shoe size conversion table'!$B$6:$D$22,2),VLOOKUP(H8674,'Shoe size conversion table'!$J$6:$L$22,2))</f>
        <v>39</v>
      </c>
      <c r="J8674" s="13">
        <f>IF(G8674="Male",VLOOKUP(H8674,'Shoe size conversion table'!$B$6:$D$22,3),VLOOKUP(H8674,'Shoe size conversion table'!$J$6:$L$22,3))</f>
        <v>6</v>
      </c>
      <c r="K8674" s="11">
        <v>129</v>
      </c>
      <c r="L8674" s="12">
        <v>0.2</v>
      </c>
      <c r="M8674" s="7">
        <f t="shared" si="406"/>
        <v>2016</v>
      </c>
      <c r="N8674" s="7">
        <f t="shared" si="407"/>
        <v>2</v>
      </c>
      <c r="O8674" s="30">
        <f t="shared" si="408"/>
        <v>103.2</v>
      </c>
    </row>
    <row r="8675" spans="2:15" x14ac:dyDescent="0.2">
      <c r="B8675" s="13">
        <v>60152</v>
      </c>
      <c r="C8675" s="14">
        <v>42428.846111111103</v>
      </c>
      <c r="D8675" s="7" t="s">
        <v>9</v>
      </c>
      <c r="E8675" s="13">
        <v>2150</v>
      </c>
      <c r="F8675" s="7" t="s">
        <v>60</v>
      </c>
      <c r="G8675" s="7" t="s">
        <v>12</v>
      </c>
      <c r="H8675" s="13">
        <v>6.5</v>
      </c>
      <c r="I8675" s="13">
        <f>IF(G8675="Male",VLOOKUP(H8675,'Shoe size conversion table'!$B$6:$D$22,2),VLOOKUP(H8675,'Shoe size conversion table'!$J$6:$L$22,2))</f>
        <v>37</v>
      </c>
      <c r="J8675" s="13">
        <f>IF(G8675="Male",VLOOKUP(H8675,'Shoe size conversion table'!$B$6:$D$22,3),VLOOKUP(H8675,'Shoe size conversion table'!$J$6:$L$22,3))</f>
        <v>4.5</v>
      </c>
      <c r="K8675" s="11">
        <v>179</v>
      </c>
      <c r="L8675" s="12">
        <v>0</v>
      </c>
      <c r="M8675" s="7">
        <f t="shared" si="406"/>
        <v>2016</v>
      </c>
      <c r="N8675" s="7">
        <f t="shared" si="407"/>
        <v>2</v>
      </c>
      <c r="O8675" s="30">
        <f t="shared" si="408"/>
        <v>179</v>
      </c>
    </row>
    <row r="8676" spans="2:15" x14ac:dyDescent="0.2">
      <c r="B8676" s="13">
        <v>60153</v>
      </c>
      <c r="C8676" s="14">
        <v>42429.016111111283</v>
      </c>
      <c r="D8676" s="7" t="s">
        <v>7</v>
      </c>
      <c r="E8676" s="13">
        <v>2160</v>
      </c>
      <c r="F8676" s="7" t="s">
        <v>50</v>
      </c>
      <c r="G8676" s="7" t="s">
        <v>11</v>
      </c>
      <c r="H8676" s="13">
        <v>9</v>
      </c>
      <c r="I8676" s="13">
        <f>IF(G8676="Male",VLOOKUP(H8676,'Shoe size conversion table'!$B$6:$D$22,2),VLOOKUP(H8676,'Shoe size conversion table'!$J$6:$L$22,2))</f>
        <v>42</v>
      </c>
      <c r="J8676" s="13">
        <f>IF(G8676="Male",VLOOKUP(H8676,'Shoe size conversion table'!$B$6:$D$22,3),VLOOKUP(H8676,'Shoe size conversion table'!$J$6:$L$22,3))</f>
        <v>8.5</v>
      </c>
      <c r="K8676" s="11">
        <v>189</v>
      </c>
      <c r="L8676" s="12">
        <v>0</v>
      </c>
      <c r="M8676" s="7">
        <f t="shared" si="406"/>
        <v>2016</v>
      </c>
      <c r="N8676" s="7">
        <f t="shared" si="407"/>
        <v>2</v>
      </c>
      <c r="O8676" s="30">
        <f t="shared" si="408"/>
        <v>189</v>
      </c>
    </row>
    <row r="8677" spans="2:15" x14ac:dyDescent="0.2">
      <c r="B8677" s="13">
        <v>60154</v>
      </c>
      <c r="C8677" s="14">
        <v>42429.016111111298</v>
      </c>
      <c r="D8677" s="7" t="s">
        <v>9</v>
      </c>
      <c r="E8677" s="13">
        <v>2167</v>
      </c>
      <c r="F8677" s="7" t="s">
        <v>59</v>
      </c>
      <c r="G8677" s="7" t="s">
        <v>12</v>
      </c>
      <c r="H8677" s="13">
        <v>8</v>
      </c>
      <c r="I8677" s="13" t="str">
        <f>IF(G8677="Male",VLOOKUP(H8677,'Shoe size conversion table'!$B$6:$D$22,2),VLOOKUP(H8677,'Shoe size conversion table'!$J$6:$L$22,2))</f>
        <v>38-39</v>
      </c>
      <c r="J8677" s="13">
        <f>IF(G8677="Male",VLOOKUP(H8677,'Shoe size conversion table'!$B$6:$D$22,3),VLOOKUP(H8677,'Shoe size conversion table'!$J$6:$L$22,3))</f>
        <v>6</v>
      </c>
      <c r="K8677" s="11">
        <v>199</v>
      </c>
      <c r="L8677" s="12">
        <v>0</v>
      </c>
      <c r="M8677" s="7">
        <f t="shared" si="406"/>
        <v>2016</v>
      </c>
      <c r="N8677" s="7">
        <f t="shared" si="407"/>
        <v>2</v>
      </c>
      <c r="O8677" s="30">
        <f t="shared" si="408"/>
        <v>199</v>
      </c>
    </row>
    <row r="8678" spans="2:15" x14ac:dyDescent="0.2">
      <c r="B8678" s="13">
        <v>60155</v>
      </c>
      <c r="C8678" s="14">
        <v>42429.026111111118</v>
      </c>
      <c r="D8678" s="7" t="s">
        <v>7</v>
      </c>
      <c r="E8678" s="13">
        <v>2220</v>
      </c>
      <c r="F8678" s="7" t="s">
        <v>49</v>
      </c>
      <c r="G8678" s="7" t="s">
        <v>11</v>
      </c>
      <c r="H8678" s="13">
        <v>8</v>
      </c>
      <c r="I8678" s="13">
        <f>IF(G8678="Male",VLOOKUP(H8678,'Shoe size conversion table'!$B$6:$D$22,2),VLOOKUP(H8678,'Shoe size conversion table'!$J$6:$L$22,2))</f>
        <v>41</v>
      </c>
      <c r="J8678" s="13">
        <f>IF(G8678="Male",VLOOKUP(H8678,'Shoe size conversion table'!$B$6:$D$22,3),VLOOKUP(H8678,'Shoe size conversion table'!$J$6:$L$22,3))</f>
        <v>7.5</v>
      </c>
      <c r="K8678" s="11">
        <v>169</v>
      </c>
      <c r="L8678" s="12">
        <v>0</v>
      </c>
      <c r="M8678" s="7">
        <f t="shared" si="406"/>
        <v>2016</v>
      </c>
      <c r="N8678" s="7">
        <f t="shared" si="407"/>
        <v>2</v>
      </c>
      <c r="O8678" s="30">
        <f t="shared" si="408"/>
        <v>169</v>
      </c>
    </row>
    <row r="8679" spans="2:15" x14ac:dyDescent="0.2">
      <c r="B8679" s="13">
        <v>60156</v>
      </c>
      <c r="C8679" s="14">
        <v>42429.066111111119</v>
      </c>
      <c r="D8679" s="7" t="s">
        <v>9</v>
      </c>
      <c r="E8679" s="13">
        <v>2168</v>
      </c>
      <c r="F8679" s="7" t="s">
        <v>62</v>
      </c>
      <c r="G8679" s="7" t="s">
        <v>11</v>
      </c>
      <c r="H8679" s="13">
        <v>8.5</v>
      </c>
      <c r="I8679" s="13" t="str">
        <f>IF(G8679="Male",VLOOKUP(H8679,'Shoe size conversion table'!$B$6:$D$22,2),VLOOKUP(H8679,'Shoe size conversion table'!$J$6:$L$22,2))</f>
        <v>41-42</v>
      </c>
      <c r="J8679" s="13">
        <f>IF(G8679="Male",VLOOKUP(H8679,'Shoe size conversion table'!$B$6:$D$22,3),VLOOKUP(H8679,'Shoe size conversion table'!$J$6:$L$22,3))</f>
        <v>8</v>
      </c>
      <c r="K8679" s="11">
        <v>189</v>
      </c>
      <c r="L8679" s="12">
        <v>0.1</v>
      </c>
      <c r="M8679" s="7">
        <f t="shared" si="406"/>
        <v>2016</v>
      </c>
      <c r="N8679" s="7">
        <f t="shared" si="407"/>
        <v>2</v>
      </c>
      <c r="O8679" s="30">
        <f t="shared" si="408"/>
        <v>170.1</v>
      </c>
    </row>
    <row r="8680" spans="2:15" x14ac:dyDescent="0.2">
      <c r="B8680" s="13">
        <v>60157</v>
      </c>
      <c r="C8680" s="14">
        <v>42429.076111111121</v>
      </c>
      <c r="D8680" s="7" t="s">
        <v>7</v>
      </c>
      <c r="E8680" s="13">
        <v>2161</v>
      </c>
      <c r="F8680" s="7" t="s">
        <v>50</v>
      </c>
      <c r="G8680" s="7" t="s">
        <v>11</v>
      </c>
      <c r="H8680" s="13">
        <v>8</v>
      </c>
      <c r="I8680" s="13">
        <f>IF(G8680="Male",VLOOKUP(H8680,'Shoe size conversion table'!$B$6:$D$22,2),VLOOKUP(H8680,'Shoe size conversion table'!$J$6:$L$22,2))</f>
        <v>41</v>
      </c>
      <c r="J8680" s="13">
        <f>IF(G8680="Male",VLOOKUP(H8680,'Shoe size conversion table'!$B$6:$D$22,3),VLOOKUP(H8680,'Shoe size conversion table'!$J$6:$L$22,3))</f>
        <v>7.5</v>
      </c>
      <c r="K8680" s="11">
        <v>199</v>
      </c>
      <c r="L8680" s="12">
        <v>0.1</v>
      </c>
      <c r="M8680" s="7">
        <f t="shared" si="406"/>
        <v>2016</v>
      </c>
      <c r="N8680" s="7">
        <f t="shared" si="407"/>
        <v>2</v>
      </c>
      <c r="O8680" s="30">
        <f t="shared" si="408"/>
        <v>179.1</v>
      </c>
    </row>
    <row r="8681" spans="2:15" x14ac:dyDescent="0.2">
      <c r="B8681" s="13">
        <v>60158</v>
      </c>
      <c r="C8681" s="14">
        <v>42429.166111111292</v>
      </c>
      <c r="D8681" s="7" t="s">
        <v>9</v>
      </c>
      <c r="E8681" s="13">
        <v>2197</v>
      </c>
      <c r="F8681" s="7" t="s">
        <v>61</v>
      </c>
      <c r="G8681" s="7" t="s">
        <v>12</v>
      </c>
      <c r="H8681" s="13">
        <v>7.5</v>
      </c>
      <c r="I8681" s="13">
        <f>IF(G8681="Male",VLOOKUP(H8681,'Shoe size conversion table'!$B$6:$D$22,2),VLOOKUP(H8681,'Shoe size conversion table'!$J$6:$L$22,2))</f>
        <v>38</v>
      </c>
      <c r="J8681" s="13">
        <f>IF(G8681="Male",VLOOKUP(H8681,'Shoe size conversion table'!$B$6:$D$22,3),VLOOKUP(H8681,'Shoe size conversion table'!$J$6:$L$22,3))</f>
        <v>5.5</v>
      </c>
      <c r="K8681" s="11">
        <v>169</v>
      </c>
      <c r="L8681" s="12">
        <v>0.1</v>
      </c>
      <c r="M8681" s="7">
        <f t="shared" si="406"/>
        <v>2016</v>
      </c>
      <c r="N8681" s="7">
        <f t="shared" si="407"/>
        <v>2</v>
      </c>
      <c r="O8681" s="30">
        <f t="shared" si="408"/>
        <v>152.1</v>
      </c>
    </row>
    <row r="8682" spans="2:15" x14ac:dyDescent="0.2">
      <c r="B8682" s="13">
        <v>60159</v>
      </c>
      <c r="C8682" s="14">
        <v>42429.256111111099</v>
      </c>
      <c r="D8682" s="7" t="s">
        <v>7</v>
      </c>
      <c r="E8682" s="13">
        <v>2202</v>
      </c>
      <c r="F8682" s="7" t="s">
        <v>51</v>
      </c>
      <c r="G8682" s="7" t="s">
        <v>11</v>
      </c>
      <c r="H8682" s="13">
        <v>9.5</v>
      </c>
      <c r="I8682" s="13" t="str">
        <f>IF(G8682="Male",VLOOKUP(H8682,'Shoe size conversion table'!$B$6:$D$22,2),VLOOKUP(H8682,'Shoe size conversion table'!$J$6:$L$22,2))</f>
        <v>42-43</v>
      </c>
      <c r="J8682" s="13">
        <f>IF(G8682="Male",VLOOKUP(H8682,'Shoe size conversion table'!$B$6:$D$22,3),VLOOKUP(H8682,'Shoe size conversion table'!$J$6:$L$22,3))</f>
        <v>9</v>
      </c>
      <c r="K8682" s="11">
        <v>169</v>
      </c>
      <c r="L8682" s="12">
        <v>0</v>
      </c>
      <c r="M8682" s="7">
        <f t="shared" si="406"/>
        <v>2016</v>
      </c>
      <c r="N8682" s="7">
        <f t="shared" si="407"/>
        <v>2</v>
      </c>
      <c r="O8682" s="30">
        <f t="shared" si="408"/>
        <v>169</v>
      </c>
    </row>
    <row r="8683" spans="2:15" x14ac:dyDescent="0.2">
      <c r="B8683" s="13">
        <v>60160</v>
      </c>
      <c r="C8683" s="14">
        <v>42429.346111111117</v>
      </c>
      <c r="D8683" s="7" t="s">
        <v>7</v>
      </c>
      <c r="E8683" s="13">
        <v>2240</v>
      </c>
      <c r="F8683" s="7" t="s">
        <v>53</v>
      </c>
      <c r="G8683" s="7" t="s">
        <v>11</v>
      </c>
      <c r="H8683" s="13">
        <v>8.5</v>
      </c>
      <c r="I8683" s="13" t="str">
        <f>IF(G8683="Male",VLOOKUP(H8683,'Shoe size conversion table'!$B$6:$D$22,2),VLOOKUP(H8683,'Shoe size conversion table'!$J$6:$L$22,2))</f>
        <v>41-42</v>
      </c>
      <c r="J8683" s="13">
        <f>IF(G8683="Male",VLOOKUP(H8683,'Shoe size conversion table'!$B$6:$D$22,3),VLOOKUP(H8683,'Shoe size conversion table'!$J$6:$L$22,3))</f>
        <v>8</v>
      </c>
      <c r="K8683" s="11">
        <v>139</v>
      </c>
      <c r="L8683" s="12">
        <v>0</v>
      </c>
      <c r="M8683" s="7">
        <f t="shared" si="406"/>
        <v>2016</v>
      </c>
      <c r="N8683" s="7">
        <f t="shared" si="407"/>
        <v>2</v>
      </c>
      <c r="O8683" s="30">
        <f t="shared" si="408"/>
        <v>139</v>
      </c>
    </row>
    <row r="8684" spans="2:15" x14ac:dyDescent="0.2">
      <c r="B8684" s="13">
        <v>60161</v>
      </c>
      <c r="C8684" s="14">
        <v>42429.486111111102</v>
      </c>
      <c r="D8684" s="7" t="s">
        <v>7</v>
      </c>
      <c r="E8684" s="13">
        <v>2226</v>
      </c>
      <c r="F8684" s="7" t="s">
        <v>51</v>
      </c>
      <c r="G8684" s="7" t="s">
        <v>12</v>
      </c>
      <c r="H8684" s="13">
        <v>8</v>
      </c>
      <c r="I8684" s="13" t="str">
        <f>IF(G8684="Male",VLOOKUP(H8684,'Shoe size conversion table'!$B$6:$D$22,2),VLOOKUP(H8684,'Shoe size conversion table'!$J$6:$L$22,2))</f>
        <v>38-39</v>
      </c>
      <c r="J8684" s="13">
        <f>IF(G8684="Male",VLOOKUP(H8684,'Shoe size conversion table'!$B$6:$D$22,3),VLOOKUP(H8684,'Shoe size conversion table'!$J$6:$L$22,3))</f>
        <v>6</v>
      </c>
      <c r="K8684" s="11">
        <v>189</v>
      </c>
      <c r="L8684" s="12">
        <v>0.3</v>
      </c>
      <c r="M8684" s="7">
        <f t="shared" si="406"/>
        <v>2016</v>
      </c>
      <c r="N8684" s="7">
        <f t="shared" si="407"/>
        <v>2</v>
      </c>
      <c r="O8684" s="30">
        <f t="shared" si="408"/>
        <v>132.29999999999998</v>
      </c>
    </row>
    <row r="8685" spans="2:15" x14ac:dyDescent="0.2">
      <c r="B8685" s="13">
        <v>60162</v>
      </c>
      <c r="C8685" s="14">
        <v>42429.506111111288</v>
      </c>
      <c r="D8685" s="7" t="s">
        <v>10</v>
      </c>
      <c r="E8685" s="13">
        <v>2224</v>
      </c>
      <c r="F8685" s="7" t="s">
        <v>34</v>
      </c>
      <c r="G8685" s="7" t="s">
        <v>12</v>
      </c>
      <c r="H8685" s="13">
        <v>8.5</v>
      </c>
      <c r="I8685" s="13">
        <f>IF(G8685="Male",VLOOKUP(H8685,'Shoe size conversion table'!$B$6:$D$22,2),VLOOKUP(H8685,'Shoe size conversion table'!$J$6:$L$22,2))</f>
        <v>39</v>
      </c>
      <c r="J8685" s="13">
        <f>IF(G8685="Male",VLOOKUP(H8685,'Shoe size conversion table'!$B$6:$D$22,3),VLOOKUP(H8685,'Shoe size conversion table'!$J$6:$L$22,3))</f>
        <v>6.5</v>
      </c>
      <c r="K8685" s="11">
        <v>169</v>
      </c>
      <c r="L8685" s="12">
        <v>0.3</v>
      </c>
      <c r="M8685" s="7">
        <f t="shared" si="406"/>
        <v>2016</v>
      </c>
      <c r="N8685" s="7">
        <f t="shared" si="407"/>
        <v>2</v>
      </c>
      <c r="O8685" s="30">
        <f t="shared" si="408"/>
        <v>118.3</v>
      </c>
    </row>
    <row r="8686" spans="2:15" x14ac:dyDescent="0.2">
      <c r="B8686" s="13">
        <v>60163</v>
      </c>
      <c r="C8686" s="14">
        <v>42429.566111111286</v>
      </c>
      <c r="D8686" s="7" t="s">
        <v>8</v>
      </c>
      <c r="E8686" s="13">
        <v>2196</v>
      </c>
      <c r="F8686" s="7" t="s">
        <v>37</v>
      </c>
      <c r="G8686" s="7" t="s">
        <v>11</v>
      </c>
      <c r="H8686" s="13">
        <v>11</v>
      </c>
      <c r="I8686" s="13">
        <f>IF(G8686="Male",VLOOKUP(H8686,'Shoe size conversion table'!$B$6:$D$22,2),VLOOKUP(H8686,'Shoe size conversion table'!$J$6:$L$22,2))</f>
        <v>44</v>
      </c>
      <c r="J8686" s="13">
        <f>IF(G8686="Male",VLOOKUP(H8686,'Shoe size conversion table'!$B$6:$D$22,3),VLOOKUP(H8686,'Shoe size conversion table'!$J$6:$L$22,3))</f>
        <v>10.5</v>
      </c>
      <c r="K8686" s="11">
        <v>159</v>
      </c>
      <c r="L8686" s="12">
        <v>0</v>
      </c>
      <c r="M8686" s="7">
        <f t="shared" si="406"/>
        <v>2016</v>
      </c>
      <c r="N8686" s="7">
        <f t="shared" si="407"/>
        <v>2</v>
      </c>
      <c r="O8686" s="30">
        <f t="shared" si="408"/>
        <v>159</v>
      </c>
    </row>
    <row r="8687" spans="2:15" x14ac:dyDescent="0.2">
      <c r="B8687" s="13">
        <v>60163</v>
      </c>
      <c r="C8687" s="14">
        <v>42429.566111111286</v>
      </c>
      <c r="D8687" s="7" t="s">
        <v>8</v>
      </c>
      <c r="E8687" s="13">
        <v>2199</v>
      </c>
      <c r="F8687" s="7" t="s">
        <v>40</v>
      </c>
      <c r="G8687" s="7" t="s">
        <v>11</v>
      </c>
      <c r="H8687" s="13">
        <v>9</v>
      </c>
      <c r="I8687" s="13">
        <f>IF(G8687="Male",VLOOKUP(H8687,'Shoe size conversion table'!$B$6:$D$22,2),VLOOKUP(H8687,'Shoe size conversion table'!$J$6:$L$22,2))</f>
        <v>42</v>
      </c>
      <c r="J8687" s="13">
        <f>IF(G8687="Male",VLOOKUP(H8687,'Shoe size conversion table'!$B$6:$D$22,3),VLOOKUP(H8687,'Shoe size conversion table'!$J$6:$L$22,3))</f>
        <v>8.5</v>
      </c>
      <c r="K8687" s="11">
        <v>129</v>
      </c>
      <c r="L8687" s="12">
        <v>0.2</v>
      </c>
      <c r="M8687" s="7">
        <f t="shared" si="406"/>
        <v>2016</v>
      </c>
      <c r="N8687" s="7">
        <f t="shared" si="407"/>
        <v>2</v>
      </c>
      <c r="O8687" s="30">
        <f t="shared" si="408"/>
        <v>103.2</v>
      </c>
    </row>
    <row r="8688" spans="2:15" x14ac:dyDescent="0.2">
      <c r="B8688" s="13">
        <v>60164</v>
      </c>
      <c r="C8688" s="14">
        <v>42429.666111111117</v>
      </c>
      <c r="D8688" s="7" t="s">
        <v>8</v>
      </c>
      <c r="E8688" s="13">
        <v>2160</v>
      </c>
      <c r="F8688" s="7" t="s">
        <v>37</v>
      </c>
      <c r="G8688" s="7" t="s">
        <v>12</v>
      </c>
      <c r="H8688" s="13">
        <v>7.5</v>
      </c>
      <c r="I8688" s="13">
        <f>IF(G8688="Male",VLOOKUP(H8688,'Shoe size conversion table'!$B$6:$D$22,2),VLOOKUP(H8688,'Shoe size conversion table'!$J$6:$L$22,2))</f>
        <v>38</v>
      </c>
      <c r="J8688" s="13">
        <f>IF(G8688="Male",VLOOKUP(H8688,'Shoe size conversion table'!$B$6:$D$22,3),VLOOKUP(H8688,'Shoe size conversion table'!$J$6:$L$22,3))</f>
        <v>5.5</v>
      </c>
      <c r="K8688" s="11">
        <v>189</v>
      </c>
      <c r="L8688" s="12">
        <v>0.2</v>
      </c>
      <c r="M8688" s="7">
        <f t="shared" si="406"/>
        <v>2016</v>
      </c>
      <c r="N8688" s="7">
        <f t="shared" si="407"/>
        <v>2</v>
      </c>
      <c r="O8688" s="30">
        <f t="shared" si="408"/>
        <v>151.20000000000002</v>
      </c>
    </row>
    <row r="8689" spans="2:15" x14ac:dyDescent="0.2">
      <c r="B8689" s="13">
        <v>60165</v>
      </c>
      <c r="C8689" s="14">
        <v>42429.796111111289</v>
      </c>
      <c r="D8689" s="7" t="s">
        <v>7</v>
      </c>
      <c r="E8689" s="13">
        <v>2223</v>
      </c>
      <c r="F8689" s="7" t="s">
        <v>43</v>
      </c>
      <c r="G8689" s="7" t="s">
        <v>12</v>
      </c>
      <c r="H8689" s="13">
        <v>9</v>
      </c>
      <c r="I8689" s="13" t="str">
        <f>IF(G8689="Male",VLOOKUP(H8689,'Shoe size conversion table'!$B$6:$D$22,2),VLOOKUP(H8689,'Shoe size conversion table'!$J$6:$L$22,2))</f>
        <v>39-40</v>
      </c>
      <c r="J8689" s="13">
        <f>IF(G8689="Male",VLOOKUP(H8689,'Shoe size conversion table'!$B$6:$D$22,3),VLOOKUP(H8689,'Shoe size conversion table'!$J$6:$L$22,3))</f>
        <v>7</v>
      </c>
      <c r="K8689" s="11">
        <v>199</v>
      </c>
      <c r="L8689" s="12">
        <v>0.3</v>
      </c>
      <c r="M8689" s="7">
        <f t="shared" si="406"/>
        <v>2016</v>
      </c>
      <c r="N8689" s="7">
        <f t="shared" si="407"/>
        <v>2</v>
      </c>
      <c r="O8689" s="30">
        <f t="shared" si="408"/>
        <v>139.29999999999998</v>
      </c>
    </row>
    <row r="8690" spans="2:15" x14ac:dyDescent="0.2">
      <c r="B8690" s="13">
        <v>60166</v>
      </c>
      <c r="C8690" s="14">
        <v>42429.816111111119</v>
      </c>
      <c r="D8690" s="7" t="s">
        <v>7</v>
      </c>
      <c r="E8690" s="13">
        <v>2150</v>
      </c>
      <c r="F8690" s="7" t="s">
        <v>46</v>
      </c>
      <c r="G8690" s="7" t="s">
        <v>12</v>
      </c>
      <c r="H8690" s="13">
        <v>9</v>
      </c>
      <c r="I8690" s="13" t="str">
        <f>IF(G8690="Male",VLOOKUP(H8690,'Shoe size conversion table'!$B$6:$D$22,2),VLOOKUP(H8690,'Shoe size conversion table'!$J$6:$L$22,2))</f>
        <v>39-40</v>
      </c>
      <c r="J8690" s="13">
        <f>IF(G8690="Male",VLOOKUP(H8690,'Shoe size conversion table'!$B$6:$D$22,3),VLOOKUP(H8690,'Shoe size conversion table'!$J$6:$L$22,3))</f>
        <v>7</v>
      </c>
      <c r="K8690" s="11">
        <v>189</v>
      </c>
      <c r="L8690" s="12">
        <v>0.5</v>
      </c>
      <c r="M8690" s="7">
        <f t="shared" si="406"/>
        <v>2016</v>
      </c>
      <c r="N8690" s="7">
        <f t="shared" si="407"/>
        <v>2</v>
      </c>
      <c r="O8690" s="30">
        <f t="shared" si="408"/>
        <v>94.5</v>
      </c>
    </row>
    <row r="8691" spans="2:15" x14ac:dyDescent="0.2">
      <c r="B8691" s="13">
        <v>60167</v>
      </c>
      <c r="C8691" s="14">
        <v>42429.83611111129</v>
      </c>
      <c r="D8691" s="7" t="s">
        <v>7</v>
      </c>
      <c r="E8691" s="13">
        <v>2209</v>
      </c>
      <c r="F8691" s="7" t="s">
        <v>45</v>
      </c>
      <c r="G8691" s="7" t="s">
        <v>11</v>
      </c>
      <c r="H8691" s="13">
        <v>9.5</v>
      </c>
      <c r="I8691" s="13" t="str">
        <f>IF(G8691="Male",VLOOKUP(H8691,'Shoe size conversion table'!$B$6:$D$22,2),VLOOKUP(H8691,'Shoe size conversion table'!$J$6:$L$22,2))</f>
        <v>42-43</v>
      </c>
      <c r="J8691" s="13">
        <f>IF(G8691="Male",VLOOKUP(H8691,'Shoe size conversion table'!$B$6:$D$22,3),VLOOKUP(H8691,'Shoe size conversion table'!$J$6:$L$22,3))</f>
        <v>9</v>
      </c>
      <c r="K8691" s="11">
        <v>139</v>
      </c>
      <c r="L8691" s="12">
        <v>0</v>
      </c>
      <c r="M8691" s="7">
        <f t="shared" si="406"/>
        <v>2016</v>
      </c>
      <c r="N8691" s="7">
        <f t="shared" si="407"/>
        <v>2</v>
      </c>
      <c r="O8691" s="30">
        <f t="shared" si="408"/>
        <v>139</v>
      </c>
    </row>
    <row r="8692" spans="2:15" x14ac:dyDescent="0.2">
      <c r="B8692" s="13">
        <v>60168</v>
      </c>
      <c r="C8692" s="14">
        <v>42429.846111111103</v>
      </c>
      <c r="D8692" s="7" t="s">
        <v>7</v>
      </c>
      <c r="E8692" s="13">
        <v>2232</v>
      </c>
      <c r="F8692" s="7" t="s">
        <v>48</v>
      </c>
      <c r="G8692" s="7" t="s">
        <v>12</v>
      </c>
      <c r="H8692" s="13">
        <v>10</v>
      </c>
      <c r="I8692" s="13" t="str">
        <f>IF(G8692="Male",VLOOKUP(H8692,'Shoe size conversion table'!$B$6:$D$22,2),VLOOKUP(H8692,'Shoe size conversion table'!$J$6:$L$22,2))</f>
        <v>40-41</v>
      </c>
      <c r="J8692" s="13">
        <f>IF(G8692="Male",VLOOKUP(H8692,'Shoe size conversion table'!$B$6:$D$22,3),VLOOKUP(H8692,'Shoe size conversion table'!$J$6:$L$22,3))</f>
        <v>8</v>
      </c>
      <c r="K8692" s="11">
        <v>159</v>
      </c>
      <c r="L8692" s="12">
        <v>0.5</v>
      </c>
      <c r="M8692" s="7">
        <f t="shared" si="406"/>
        <v>2016</v>
      </c>
      <c r="N8692" s="7">
        <f t="shared" si="407"/>
        <v>2</v>
      </c>
      <c r="O8692" s="30">
        <f t="shared" si="408"/>
        <v>79.5</v>
      </c>
    </row>
    <row r="8693" spans="2:15" x14ac:dyDescent="0.2">
      <c r="B8693" s="13">
        <v>60169</v>
      </c>
      <c r="C8693" s="14">
        <v>42429.9061111111</v>
      </c>
      <c r="D8693" s="7" t="s">
        <v>10</v>
      </c>
      <c r="E8693" s="13">
        <v>2215</v>
      </c>
      <c r="F8693" s="7" t="s">
        <v>34</v>
      </c>
      <c r="G8693" s="7" t="s">
        <v>12</v>
      </c>
      <c r="H8693" s="13">
        <v>8.5</v>
      </c>
      <c r="I8693" s="13">
        <f>IF(G8693="Male",VLOOKUP(H8693,'Shoe size conversion table'!$B$6:$D$22,2),VLOOKUP(H8693,'Shoe size conversion table'!$J$6:$L$22,2))</f>
        <v>39</v>
      </c>
      <c r="J8693" s="13">
        <f>IF(G8693="Male",VLOOKUP(H8693,'Shoe size conversion table'!$B$6:$D$22,3),VLOOKUP(H8693,'Shoe size conversion table'!$J$6:$L$22,3))</f>
        <v>6.5</v>
      </c>
      <c r="K8693" s="11">
        <v>169</v>
      </c>
      <c r="L8693" s="12">
        <v>0</v>
      </c>
      <c r="M8693" s="7">
        <f t="shared" si="406"/>
        <v>2016</v>
      </c>
      <c r="N8693" s="7">
        <f t="shared" si="407"/>
        <v>2</v>
      </c>
      <c r="O8693" s="30">
        <f t="shared" si="408"/>
        <v>169</v>
      </c>
    </row>
    <row r="8694" spans="2:15" x14ac:dyDescent="0.2">
      <c r="B8694" s="13">
        <v>60170</v>
      </c>
      <c r="C8694" s="14">
        <v>42430.066111111119</v>
      </c>
      <c r="D8694" s="7" t="s">
        <v>9</v>
      </c>
      <c r="E8694" s="13">
        <v>2184</v>
      </c>
      <c r="F8694" s="7" t="s">
        <v>62</v>
      </c>
      <c r="G8694" s="7" t="s">
        <v>11</v>
      </c>
      <c r="H8694" s="13">
        <v>10.5</v>
      </c>
      <c r="I8694" s="13" t="str">
        <f>IF(G8694="Male",VLOOKUP(H8694,'Shoe size conversion table'!$B$6:$D$22,2),VLOOKUP(H8694,'Shoe size conversion table'!$J$6:$L$22,2))</f>
        <v>43-44</v>
      </c>
      <c r="J8694" s="13">
        <f>IF(G8694="Male",VLOOKUP(H8694,'Shoe size conversion table'!$B$6:$D$22,3),VLOOKUP(H8694,'Shoe size conversion table'!$J$6:$L$22,3))</f>
        <v>10</v>
      </c>
      <c r="K8694" s="11">
        <v>169</v>
      </c>
      <c r="L8694" s="12">
        <v>0</v>
      </c>
      <c r="M8694" s="7">
        <f t="shared" si="406"/>
        <v>2016</v>
      </c>
      <c r="N8694" s="7">
        <f t="shared" si="407"/>
        <v>3</v>
      </c>
      <c r="O8694" s="30">
        <f t="shared" si="408"/>
        <v>169</v>
      </c>
    </row>
    <row r="8695" spans="2:15" x14ac:dyDescent="0.2">
      <c r="B8695" s="13">
        <v>60171</v>
      </c>
      <c r="C8695" s="14">
        <v>42430.076111111121</v>
      </c>
      <c r="D8695" s="7" t="s">
        <v>10</v>
      </c>
      <c r="E8695" s="13">
        <v>2216</v>
      </c>
      <c r="F8695" s="7" t="s">
        <v>34</v>
      </c>
      <c r="G8695" s="7" t="s">
        <v>12</v>
      </c>
      <c r="H8695" s="13">
        <v>9.5</v>
      </c>
      <c r="I8695" s="13">
        <f>IF(G8695="Male",VLOOKUP(H8695,'Shoe size conversion table'!$B$6:$D$22,2),VLOOKUP(H8695,'Shoe size conversion table'!$J$6:$L$22,2))</f>
        <v>40</v>
      </c>
      <c r="J8695" s="13">
        <f>IF(G8695="Male",VLOOKUP(H8695,'Shoe size conversion table'!$B$6:$D$22,3),VLOOKUP(H8695,'Shoe size conversion table'!$J$6:$L$22,3))</f>
        <v>7.5</v>
      </c>
      <c r="K8695" s="11">
        <v>159</v>
      </c>
      <c r="L8695" s="12">
        <v>0.2</v>
      </c>
      <c r="M8695" s="7">
        <f t="shared" si="406"/>
        <v>2016</v>
      </c>
      <c r="N8695" s="7">
        <f t="shared" si="407"/>
        <v>3</v>
      </c>
      <c r="O8695" s="30">
        <f t="shared" si="408"/>
        <v>127.2</v>
      </c>
    </row>
    <row r="8696" spans="2:15" x14ac:dyDescent="0.2">
      <c r="B8696" s="13">
        <v>60172</v>
      </c>
      <c r="C8696" s="14">
        <v>42430.166111111292</v>
      </c>
      <c r="D8696" s="7" t="s">
        <v>10</v>
      </c>
      <c r="E8696" s="13">
        <v>2195</v>
      </c>
      <c r="F8696" s="7" t="s">
        <v>36</v>
      </c>
      <c r="G8696" s="7" t="s">
        <v>11</v>
      </c>
      <c r="H8696" s="13">
        <v>9</v>
      </c>
      <c r="I8696" s="13">
        <f>IF(G8696="Male",VLOOKUP(H8696,'Shoe size conversion table'!$B$6:$D$22,2),VLOOKUP(H8696,'Shoe size conversion table'!$J$6:$L$22,2))</f>
        <v>42</v>
      </c>
      <c r="J8696" s="13">
        <f>IF(G8696="Male",VLOOKUP(H8696,'Shoe size conversion table'!$B$6:$D$22,3),VLOOKUP(H8696,'Shoe size conversion table'!$J$6:$L$22,3))</f>
        <v>8.5</v>
      </c>
      <c r="K8696" s="11">
        <v>139</v>
      </c>
      <c r="L8696" s="12">
        <v>0</v>
      </c>
      <c r="M8696" s="7">
        <f t="shared" si="406"/>
        <v>2016</v>
      </c>
      <c r="N8696" s="7">
        <f t="shared" si="407"/>
        <v>3</v>
      </c>
      <c r="O8696" s="30">
        <f t="shared" si="408"/>
        <v>139</v>
      </c>
    </row>
    <row r="8697" spans="2:15" x14ac:dyDescent="0.2">
      <c r="B8697" s="13">
        <v>60173</v>
      </c>
      <c r="C8697" s="14">
        <v>42430.256111111099</v>
      </c>
      <c r="D8697" s="7" t="s">
        <v>7</v>
      </c>
      <c r="E8697" s="13">
        <v>2233</v>
      </c>
      <c r="F8697" s="7" t="s">
        <v>56</v>
      </c>
      <c r="G8697" s="7" t="s">
        <v>12</v>
      </c>
      <c r="H8697" s="13">
        <v>8</v>
      </c>
      <c r="I8697" s="13" t="str">
        <f>IF(G8697="Male",VLOOKUP(H8697,'Shoe size conversion table'!$B$6:$D$22,2),VLOOKUP(H8697,'Shoe size conversion table'!$J$6:$L$22,2))</f>
        <v>38-39</v>
      </c>
      <c r="J8697" s="13">
        <f>IF(G8697="Male",VLOOKUP(H8697,'Shoe size conversion table'!$B$6:$D$22,3),VLOOKUP(H8697,'Shoe size conversion table'!$J$6:$L$22,3))</f>
        <v>6</v>
      </c>
      <c r="K8697" s="11">
        <v>139</v>
      </c>
      <c r="L8697" s="12">
        <v>0.1</v>
      </c>
      <c r="M8697" s="7">
        <f t="shared" si="406"/>
        <v>2016</v>
      </c>
      <c r="N8697" s="7">
        <f t="shared" si="407"/>
        <v>3</v>
      </c>
      <c r="O8697" s="30">
        <f t="shared" si="408"/>
        <v>125.10000000000001</v>
      </c>
    </row>
    <row r="8698" spans="2:15" x14ac:dyDescent="0.2">
      <c r="B8698" s="13">
        <v>60174</v>
      </c>
      <c r="C8698" s="14">
        <v>42430.2961111111</v>
      </c>
      <c r="D8698" s="7" t="s">
        <v>10</v>
      </c>
      <c r="E8698" s="13">
        <v>2152</v>
      </c>
      <c r="F8698" s="7" t="s">
        <v>36</v>
      </c>
      <c r="G8698" s="7" t="s">
        <v>11</v>
      </c>
      <c r="H8698" s="13">
        <v>11</v>
      </c>
      <c r="I8698" s="13">
        <f>IF(G8698="Male",VLOOKUP(H8698,'Shoe size conversion table'!$B$6:$D$22,2),VLOOKUP(H8698,'Shoe size conversion table'!$J$6:$L$22,2))</f>
        <v>44</v>
      </c>
      <c r="J8698" s="13">
        <f>IF(G8698="Male",VLOOKUP(H8698,'Shoe size conversion table'!$B$6:$D$22,3),VLOOKUP(H8698,'Shoe size conversion table'!$J$6:$L$22,3))</f>
        <v>10.5</v>
      </c>
      <c r="K8698" s="11">
        <v>129</v>
      </c>
      <c r="L8698" s="12">
        <v>0.3</v>
      </c>
      <c r="M8698" s="7">
        <f t="shared" si="406"/>
        <v>2016</v>
      </c>
      <c r="N8698" s="7">
        <f t="shared" si="407"/>
        <v>3</v>
      </c>
      <c r="O8698" s="30">
        <f t="shared" si="408"/>
        <v>90.3</v>
      </c>
    </row>
    <row r="8699" spans="2:15" x14ac:dyDescent="0.2">
      <c r="B8699" s="13">
        <v>60175</v>
      </c>
      <c r="C8699" s="14">
        <v>42430.326111111288</v>
      </c>
      <c r="D8699" s="7" t="s">
        <v>8</v>
      </c>
      <c r="E8699" s="13">
        <v>2229</v>
      </c>
      <c r="F8699" s="7" t="s">
        <v>38</v>
      </c>
      <c r="G8699" s="7" t="s">
        <v>11</v>
      </c>
      <c r="H8699" s="13">
        <v>10</v>
      </c>
      <c r="I8699" s="13">
        <f>IF(G8699="Male",VLOOKUP(H8699,'Shoe size conversion table'!$B$6:$D$22,2),VLOOKUP(H8699,'Shoe size conversion table'!$J$6:$L$22,2))</f>
        <v>43</v>
      </c>
      <c r="J8699" s="13">
        <f>IF(G8699="Male",VLOOKUP(H8699,'Shoe size conversion table'!$B$6:$D$22,3),VLOOKUP(H8699,'Shoe size conversion table'!$J$6:$L$22,3))</f>
        <v>9.5</v>
      </c>
      <c r="K8699" s="11">
        <v>179</v>
      </c>
      <c r="L8699" s="12">
        <v>0</v>
      </c>
      <c r="M8699" s="7">
        <f t="shared" si="406"/>
        <v>2016</v>
      </c>
      <c r="N8699" s="7">
        <f t="shared" si="407"/>
        <v>3</v>
      </c>
      <c r="O8699" s="30">
        <f t="shared" si="408"/>
        <v>179</v>
      </c>
    </row>
    <row r="8700" spans="2:15" x14ac:dyDescent="0.2">
      <c r="B8700" s="13">
        <v>60176</v>
      </c>
      <c r="C8700" s="14">
        <v>42430.346111111117</v>
      </c>
      <c r="D8700" s="7" t="s">
        <v>7</v>
      </c>
      <c r="E8700" s="13">
        <v>2236</v>
      </c>
      <c r="F8700" s="7" t="s">
        <v>55</v>
      </c>
      <c r="G8700" s="7" t="s">
        <v>11</v>
      </c>
      <c r="H8700" s="13">
        <v>10.5</v>
      </c>
      <c r="I8700" s="13" t="str">
        <f>IF(G8700="Male",VLOOKUP(H8700,'Shoe size conversion table'!$B$6:$D$22,2),VLOOKUP(H8700,'Shoe size conversion table'!$J$6:$L$22,2))</f>
        <v>43-44</v>
      </c>
      <c r="J8700" s="13">
        <f>IF(G8700="Male",VLOOKUP(H8700,'Shoe size conversion table'!$B$6:$D$22,3),VLOOKUP(H8700,'Shoe size conversion table'!$J$6:$L$22,3))</f>
        <v>10</v>
      </c>
      <c r="K8700" s="11">
        <v>199</v>
      </c>
      <c r="L8700" s="12">
        <v>0.5</v>
      </c>
      <c r="M8700" s="7">
        <f t="shared" si="406"/>
        <v>2016</v>
      </c>
      <c r="N8700" s="7">
        <f t="shared" si="407"/>
        <v>3</v>
      </c>
      <c r="O8700" s="30">
        <f t="shared" si="408"/>
        <v>99.5</v>
      </c>
    </row>
    <row r="8701" spans="2:15" x14ac:dyDescent="0.2">
      <c r="B8701" s="13">
        <v>60177</v>
      </c>
      <c r="C8701" s="14">
        <v>42430.546111111296</v>
      </c>
      <c r="D8701" s="7" t="s">
        <v>7</v>
      </c>
      <c r="E8701" s="13">
        <v>2223</v>
      </c>
      <c r="F8701" s="7" t="s">
        <v>48</v>
      </c>
      <c r="G8701" s="7" t="s">
        <v>11</v>
      </c>
      <c r="H8701" s="13">
        <v>10.5</v>
      </c>
      <c r="I8701" s="13" t="str">
        <f>IF(G8701="Male",VLOOKUP(H8701,'Shoe size conversion table'!$B$6:$D$22,2),VLOOKUP(H8701,'Shoe size conversion table'!$J$6:$L$22,2))</f>
        <v>43-44</v>
      </c>
      <c r="J8701" s="13">
        <f>IF(G8701="Male",VLOOKUP(H8701,'Shoe size conversion table'!$B$6:$D$22,3),VLOOKUP(H8701,'Shoe size conversion table'!$J$6:$L$22,3))</f>
        <v>10</v>
      </c>
      <c r="K8701" s="11">
        <v>139</v>
      </c>
      <c r="L8701" s="12">
        <v>0.2</v>
      </c>
      <c r="M8701" s="7">
        <f t="shared" si="406"/>
        <v>2016</v>
      </c>
      <c r="N8701" s="7">
        <f t="shared" si="407"/>
        <v>3</v>
      </c>
      <c r="O8701" s="30">
        <f t="shared" si="408"/>
        <v>111.2</v>
      </c>
    </row>
    <row r="8702" spans="2:15" x14ac:dyDescent="0.2">
      <c r="B8702" s="13">
        <v>60178</v>
      </c>
      <c r="C8702" s="14">
        <v>42430.626111111116</v>
      </c>
      <c r="D8702" s="7" t="s">
        <v>7</v>
      </c>
      <c r="E8702" s="13">
        <v>2161</v>
      </c>
      <c r="F8702" s="7" t="s">
        <v>49</v>
      </c>
      <c r="G8702" s="7" t="s">
        <v>11</v>
      </c>
      <c r="H8702" s="13">
        <v>10.5</v>
      </c>
      <c r="I8702" s="13" t="str">
        <f>IF(G8702="Male",VLOOKUP(H8702,'Shoe size conversion table'!$B$6:$D$22,2),VLOOKUP(H8702,'Shoe size conversion table'!$J$6:$L$22,2))</f>
        <v>43-44</v>
      </c>
      <c r="J8702" s="13">
        <f>IF(G8702="Male",VLOOKUP(H8702,'Shoe size conversion table'!$B$6:$D$22,3),VLOOKUP(H8702,'Shoe size conversion table'!$J$6:$L$22,3))</f>
        <v>10</v>
      </c>
      <c r="K8702" s="11">
        <v>139</v>
      </c>
      <c r="L8702" s="12">
        <v>0.2</v>
      </c>
      <c r="M8702" s="7">
        <f t="shared" si="406"/>
        <v>2016</v>
      </c>
      <c r="N8702" s="7">
        <f t="shared" si="407"/>
        <v>3</v>
      </c>
      <c r="O8702" s="30">
        <f t="shared" si="408"/>
        <v>111.2</v>
      </c>
    </row>
    <row r="8703" spans="2:15" x14ac:dyDescent="0.2">
      <c r="B8703" s="13">
        <v>60179</v>
      </c>
      <c r="C8703" s="14">
        <v>42430.666111111117</v>
      </c>
      <c r="D8703" s="7" t="s">
        <v>8</v>
      </c>
      <c r="E8703" s="13">
        <v>2205</v>
      </c>
      <c r="F8703" s="7" t="s">
        <v>41</v>
      </c>
      <c r="G8703" s="7" t="s">
        <v>11</v>
      </c>
      <c r="H8703" s="13">
        <v>9.5</v>
      </c>
      <c r="I8703" s="13" t="str">
        <f>IF(G8703="Male",VLOOKUP(H8703,'Shoe size conversion table'!$B$6:$D$22,2),VLOOKUP(H8703,'Shoe size conversion table'!$J$6:$L$22,2))</f>
        <v>42-43</v>
      </c>
      <c r="J8703" s="13">
        <f>IF(G8703="Male",VLOOKUP(H8703,'Shoe size conversion table'!$B$6:$D$22,3),VLOOKUP(H8703,'Shoe size conversion table'!$J$6:$L$22,3))</f>
        <v>9</v>
      </c>
      <c r="K8703" s="11">
        <v>149</v>
      </c>
      <c r="L8703" s="12">
        <v>0.2</v>
      </c>
      <c r="M8703" s="7">
        <f t="shared" si="406"/>
        <v>2016</v>
      </c>
      <c r="N8703" s="7">
        <f t="shared" si="407"/>
        <v>3</v>
      </c>
      <c r="O8703" s="30">
        <f t="shared" si="408"/>
        <v>119.2</v>
      </c>
    </row>
    <row r="8704" spans="2:15" x14ac:dyDescent="0.2">
      <c r="B8704" s="13">
        <v>60180</v>
      </c>
      <c r="C8704" s="14">
        <v>42430.836111111101</v>
      </c>
      <c r="D8704" s="7" t="s">
        <v>9</v>
      </c>
      <c r="E8704" s="13">
        <v>2179</v>
      </c>
      <c r="F8704" s="7" t="s">
        <v>59</v>
      </c>
      <c r="G8704" s="7" t="s">
        <v>12</v>
      </c>
      <c r="H8704" s="13">
        <v>10</v>
      </c>
      <c r="I8704" s="13" t="str">
        <f>IF(G8704="Male",VLOOKUP(H8704,'Shoe size conversion table'!$B$6:$D$22,2),VLOOKUP(H8704,'Shoe size conversion table'!$J$6:$L$22,2))</f>
        <v>40-41</v>
      </c>
      <c r="J8704" s="13">
        <f>IF(G8704="Male",VLOOKUP(H8704,'Shoe size conversion table'!$B$6:$D$22,3),VLOOKUP(H8704,'Shoe size conversion table'!$J$6:$L$22,3))</f>
        <v>8</v>
      </c>
      <c r="K8704" s="11">
        <v>149</v>
      </c>
      <c r="L8704" s="12">
        <v>0.2</v>
      </c>
      <c r="M8704" s="7">
        <f t="shared" si="406"/>
        <v>2016</v>
      </c>
      <c r="N8704" s="7">
        <f t="shared" si="407"/>
        <v>3</v>
      </c>
      <c r="O8704" s="30">
        <f t="shared" si="408"/>
        <v>119.2</v>
      </c>
    </row>
    <row r="8705" spans="2:15" x14ac:dyDescent="0.2">
      <c r="B8705" s="13">
        <v>60181</v>
      </c>
      <c r="C8705" s="14">
        <v>42430.846111111103</v>
      </c>
      <c r="D8705" s="7" t="s">
        <v>9</v>
      </c>
      <c r="E8705" s="13">
        <v>2224</v>
      </c>
      <c r="F8705" s="7" t="s">
        <v>59</v>
      </c>
      <c r="G8705" s="7" t="s">
        <v>12</v>
      </c>
      <c r="H8705" s="13">
        <v>6.5</v>
      </c>
      <c r="I8705" s="13">
        <f>IF(G8705="Male",VLOOKUP(H8705,'Shoe size conversion table'!$B$6:$D$22,2),VLOOKUP(H8705,'Shoe size conversion table'!$J$6:$L$22,2))</f>
        <v>37</v>
      </c>
      <c r="J8705" s="13">
        <f>IF(G8705="Male",VLOOKUP(H8705,'Shoe size conversion table'!$B$6:$D$22,3),VLOOKUP(H8705,'Shoe size conversion table'!$J$6:$L$22,3))</f>
        <v>4.5</v>
      </c>
      <c r="K8705" s="11">
        <v>179</v>
      </c>
      <c r="L8705" s="12">
        <v>0</v>
      </c>
      <c r="M8705" s="7">
        <f t="shared" si="406"/>
        <v>2016</v>
      </c>
      <c r="N8705" s="7">
        <f t="shared" si="407"/>
        <v>3</v>
      </c>
      <c r="O8705" s="30">
        <f t="shared" si="408"/>
        <v>179</v>
      </c>
    </row>
    <row r="8706" spans="2:15" x14ac:dyDescent="0.2">
      <c r="B8706" s="13">
        <v>60182</v>
      </c>
      <c r="C8706" s="14">
        <v>42430.9061111111</v>
      </c>
      <c r="D8706" s="7" t="s">
        <v>7</v>
      </c>
      <c r="E8706" s="13">
        <v>2233</v>
      </c>
      <c r="F8706" s="7" t="s">
        <v>51</v>
      </c>
      <c r="G8706" s="7" t="s">
        <v>11</v>
      </c>
      <c r="H8706" s="13">
        <v>9.5</v>
      </c>
      <c r="I8706" s="13" t="str">
        <f>IF(G8706="Male",VLOOKUP(H8706,'Shoe size conversion table'!$B$6:$D$22,2),VLOOKUP(H8706,'Shoe size conversion table'!$J$6:$L$22,2))</f>
        <v>42-43</v>
      </c>
      <c r="J8706" s="13">
        <f>IF(G8706="Male",VLOOKUP(H8706,'Shoe size conversion table'!$B$6:$D$22,3),VLOOKUP(H8706,'Shoe size conversion table'!$J$6:$L$22,3))</f>
        <v>9</v>
      </c>
      <c r="K8706" s="11">
        <v>179</v>
      </c>
      <c r="L8706" s="12">
        <v>0</v>
      </c>
      <c r="M8706" s="7">
        <f t="shared" si="406"/>
        <v>2016</v>
      </c>
      <c r="N8706" s="7">
        <f t="shared" si="407"/>
        <v>3</v>
      </c>
      <c r="O8706" s="30">
        <f t="shared" si="408"/>
        <v>179</v>
      </c>
    </row>
    <row r="8707" spans="2:15" x14ac:dyDescent="0.2">
      <c r="B8707" s="13">
        <v>60183</v>
      </c>
      <c r="C8707" s="14">
        <v>42431.036111111294</v>
      </c>
      <c r="D8707" s="7" t="s">
        <v>10</v>
      </c>
      <c r="E8707" s="13">
        <v>2176</v>
      </c>
      <c r="F8707" s="7" t="s">
        <v>34</v>
      </c>
      <c r="G8707" s="7" t="s">
        <v>11</v>
      </c>
      <c r="H8707" s="13">
        <v>10</v>
      </c>
      <c r="I8707" s="13">
        <f>IF(G8707="Male",VLOOKUP(H8707,'Shoe size conversion table'!$B$6:$D$22,2),VLOOKUP(H8707,'Shoe size conversion table'!$J$6:$L$22,2))</f>
        <v>43</v>
      </c>
      <c r="J8707" s="13">
        <f>IF(G8707="Male",VLOOKUP(H8707,'Shoe size conversion table'!$B$6:$D$22,3),VLOOKUP(H8707,'Shoe size conversion table'!$J$6:$L$22,3))</f>
        <v>9.5</v>
      </c>
      <c r="K8707" s="11">
        <v>129</v>
      </c>
      <c r="L8707" s="12">
        <v>0.1</v>
      </c>
      <c r="M8707" s="7">
        <f t="shared" si="406"/>
        <v>2016</v>
      </c>
      <c r="N8707" s="7">
        <f t="shared" si="407"/>
        <v>3</v>
      </c>
      <c r="O8707" s="30">
        <f t="shared" si="408"/>
        <v>116.10000000000001</v>
      </c>
    </row>
    <row r="8708" spans="2:15" x14ac:dyDescent="0.2">
      <c r="B8708" s="13">
        <v>60184</v>
      </c>
      <c r="C8708" s="14">
        <v>42431.066111111119</v>
      </c>
      <c r="D8708" s="7" t="s">
        <v>7</v>
      </c>
      <c r="E8708" s="13">
        <v>2165</v>
      </c>
      <c r="F8708" s="7" t="s">
        <v>49</v>
      </c>
      <c r="G8708" s="7" t="s">
        <v>12</v>
      </c>
      <c r="H8708" s="13">
        <v>9</v>
      </c>
      <c r="I8708" s="13" t="str">
        <f>IF(G8708="Male",VLOOKUP(H8708,'Shoe size conversion table'!$B$6:$D$22,2),VLOOKUP(H8708,'Shoe size conversion table'!$J$6:$L$22,2))</f>
        <v>39-40</v>
      </c>
      <c r="J8708" s="13">
        <f>IF(G8708="Male",VLOOKUP(H8708,'Shoe size conversion table'!$B$6:$D$22,3),VLOOKUP(H8708,'Shoe size conversion table'!$J$6:$L$22,3))</f>
        <v>7</v>
      </c>
      <c r="K8708" s="11">
        <v>169</v>
      </c>
      <c r="L8708" s="12">
        <v>0.1</v>
      </c>
      <c r="M8708" s="7">
        <f t="shared" si="406"/>
        <v>2016</v>
      </c>
      <c r="N8708" s="7">
        <f t="shared" si="407"/>
        <v>3</v>
      </c>
      <c r="O8708" s="30">
        <f t="shared" si="408"/>
        <v>152.1</v>
      </c>
    </row>
    <row r="8709" spans="2:15" x14ac:dyDescent="0.2">
      <c r="B8709" s="13">
        <v>60185</v>
      </c>
      <c r="C8709" s="14">
        <v>42431.226111111297</v>
      </c>
      <c r="D8709" s="7" t="s">
        <v>10</v>
      </c>
      <c r="E8709" s="13">
        <v>2239</v>
      </c>
      <c r="F8709" s="7" t="s">
        <v>34</v>
      </c>
      <c r="G8709" s="7" t="s">
        <v>12</v>
      </c>
      <c r="H8709" s="13">
        <v>7.5</v>
      </c>
      <c r="I8709" s="13">
        <f>IF(G8709="Male",VLOOKUP(H8709,'Shoe size conversion table'!$B$6:$D$22,2),VLOOKUP(H8709,'Shoe size conversion table'!$J$6:$L$22,2))</f>
        <v>38</v>
      </c>
      <c r="J8709" s="13">
        <f>IF(G8709="Male",VLOOKUP(H8709,'Shoe size conversion table'!$B$6:$D$22,3),VLOOKUP(H8709,'Shoe size conversion table'!$J$6:$L$22,3))</f>
        <v>5.5</v>
      </c>
      <c r="K8709" s="11">
        <v>179</v>
      </c>
      <c r="L8709" s="12">
        <v>0</v>
      </c>
      <c r="M8709" s="7">
        <f t="shared" ref="M8709:M8772" si="409">YEAR(C8709)</f>
        <v>2016</v>
      </c>
      <c r="N8709" s="7">
        <f t="shared" si="407"/>
        <v>3</v>
      </c>
      <c r="O8709" s="30">
        <f t="shared" si="408"/>
        <v>179</v>
      </c>
    </row>
    <row r="8710" spans="2:15" x14ac:dyDescent="0.2">
      <c r="B8710" s="13">
        <v>60186</v>
      </c>
      <c r="C8710" s="14">
        <v>42431.296111111296</v>
      </c>
      <c r="D8710" s="7" t="s">
        <v>9</v>
      </c>
      <c r="E8710" s="13">
        <v>2190</v>
      </c>
      <c r="F8710" s="7" t="s">
        <v>60</v>
      </c>
      <c r="G8710" s="7" t="s">
        <v>12</v>
      </c>
      <c r="H8710" s="13">
        <v>8.5</v>
      </c>
      <c r="I8710" s="13">
        <f>IF(G8710="Male",VLOOKUP(H8710,'Shoe size conversion table'!$B$6:$D$22,2),VLOOKUP(H8710,'Shoe size conversion table'!$J$6:$L$22,2))</f>
        <v>39</v>
      </c>
      <c r="J8710" s="13">
        <f>IF(G8710="Male",VLOOKUP(H8710,'Shoe size conversion table'!$B$6:$D$22,3),VLOOKUP(H8710,'Shoe size conversion table'!$J$6:$L$22,3))</f>
        <v>6.5</v>
      </c>
      <c r="K8710" s="11">
        <v>139</v>
      </c>
      <c r="L8710" s="12">
        <v>0</v>
      </c>
      <c r="M8710" s="7">
        <f t="shared" si="409"/>
        <v>2016</v>
      </c>
      <c r="N8710" s="7">
        <f t="shared" ref="N8710:N8773" si="410">MONTH(C8710:C23677)</f>
        <v>3</v>
      </c>
      <c r="O8710" s="30">
        <f t="shared" ref="O8710:O8773" si="411">K8710*(1-L8710)</f>
        <v>139</v>
      </c>
    </row>
    <row r="8711" spans="2:15" x14ac:dyDescent="0.2">
      <c r="B8711" s="13">
        <v>60187</v>
      </c>
      <c r="C8711" s="14">
        <v>42431.406111111115</v>
      </c>
      <c r="D8711" s="7" t="s">
        <v>9</v>
      </c>
      <c r="E8711" s="13">
        <v>2216</v>
      </c>
      <c r="F8711" s="7" t="s">
        <v>58</v>
      </c>
      <c r="G8711" s="7" t="s">
        <v>11</v>
      </c>
      <c r="H8711" s="13">
        <v>8.5</v>
      </c>
      <c r="I8711" s="13" t="str">
        <f>IF(G8711="Male",VLOOKUP(H8711,'Shoe size conversion table'!$B$6:$D$22,2),VLOOKUP(H8711,'Shoe size conversion table'!$J$6:$L$22,2))</f>
        <v>41-42</v>
      </c>
      <c r="J8711" s="13">
        <f>IF(G8711="Male",VLOOKUP(H8711,'Shoe size conversion table'!$B$6:$D$22,3),VLOOKUP(H8711,'Shoe size conversion table'!$J$6:$L$22,3))</f>
        <v>8</v>
      </c>
      <c r="K8711" s="11">
        <v>149</v>
      </c>
      <c r="L8711" s="12">
        <v>0.5</v>
      </c>
      <c r="M8711" s="7">
        <f t="shared" si="409"/>
        <v>2016</v>
      </c>
      <c r="N8711" s="7">
        <f t="shared" si="410"/>
        <v>3</v>
      </c>
      <c r="O8711" s="30">
        <f t="shared" si="411"/>
        <v>74.5</v>
      </c>
    </row>
    <row r="8712" spans="2:15" x14ac:dyDescent="0.2">
      <c r="B8712" s="13">
        <v>60188</v>
      </c>
      <c r="C8712" s="14">
        <v>42431.546111111296</v>
      </c>
      <c r="D8712" s="7" t="s">
        <v>7</v>
      </c>
      <c r="E8712" s="13">
        <v>2154</v>
      </c>
      <c r="F8712" s="7" t="s">
        <v>48</v>
      </c>
      <c r="G8712" s="7" t="s">
        <v>11</v>
      </c>
      <c r="H8712" s="13">
        <v>14</v>
      </c>
      <c r="I8712" s="13">
        <f>IF(G8712="Male",VLOOKUP(H8712,'Shoe size conversion table'!$B$6:$D$22,2),VLOOKUP(H8712,'Shoe size conversion table'!$J$6:$L$22,2))</f>
        <v>47</v>
      </c>
      <c r="J8712" s="13">
        <f>IF(G8712="Male",VLOOKUP(H8712,'Shoe size conversion table'!$B$6:$D$22,3),VLOOKUP(H8712,'Shoe size conversion table'!$J$6:$L$22,3))</f>
        <v>13.5</v>
      </c>
      <c r="K8712" s="11">
        <v>129</v>
      </c>
      <c r="L8712" s="12">
        <v>0</v>
      </c>
      <c r="M8712" s="7">
        <f t="shared" si="409"/>
        <v>2016</v>
      </c>
      <c r="N8712" s="7">
        <f t="shared" si="410"/>
        <v>3</v>
      </c>
      <c r="O8712" s="30">
        <f t="shared" si="411"/>
        <v>129</v>
      </c>
    </row>
    <row r="8713" spans="2:15" x14ac:dyDescent="0.2">
      <c r="B8713" s="13">
        <v>60189</v>
      </c>
      <c r="C8713" s="14">
        <v>42431.596111111285</v>
      </c>
      <c r="D8713" s="7" t="s">
        <v>7</v>
      </c>
      <c r="E8713" s="13">
        <v>2235</v>
      </c>
      <c r="F8713" s="7" t="s">
        <v>56</v>
      </c>
      <c r="G8713" s="7" t="s">
        <v>12</v>
      </c>
      <c r="H8713" s="13">
        <v>8</v>
      </c>
      <c r="I8713" s="13" t="str">
        <f>IF(G8713="Male",VLOOKUP(H8713,'Shoe size conversion table'!$B$6:$D$22,2),VLOOKUP(H8713,'Shoe size conversion table'!$J$6:$L$22,2))</f>
        <v>38-39</v>
      </c>
      <c r="J8713" s="13">
        <f>IF(G8713="Male",VLOOKUP(H8713,'Shoe size conversion table'!$B$6:$D$22,3),VLOOKUP(H8713,'Shoe size conversion table'!$J$6:$L$22,3))</f>
        <v>6</v>
      </c>
      <c r="K8713" s="11">
        <v>149</v>
      </c>
      <c r="L8713" s="12">
        <v>0</v>
      </c>
      <c r="M8713" s="7">
        <f t="shared" si="409"/>
        <v>2016</v>
      </c>
      <c r="N8713" s="7">
        <f t="shared" si="410"/>
        <v>3</v>
      </c>
      <c r="O8713" s="30">
        <f t="shared" si="411"/>
        <v>149</v>
      </c>
    </row>
    <row r="8714" spans="2:15" x14ac:dyDescent="0.2">
      <c r="B8714" s="13">
        <v>60190</v>
      </c>
      <c r="C8714" s="14">
        <v>42431.626111111116</v>
      </c>
      <c r="D8714" s="7" t="s">
        <v>7</v>
      </c>
      <c r="E8714" s="13">
        <v>2153</v>
      </c>
      <c r="F8714" s="7" t="s">
        <v>49</v>
      </c>
      <c r="G8714" s="7" t="s">
        <v>11</v>
      </c>
      <c r="H8714" s="13">
        <v>9</v>
      </c>
      <c r="I8714" s="13">
        <f>IF(G8714="Male",VLOOKUP(H8714,'Shoe size conversion table'!$B$6:$D$22,2),VLOOKUP(H8714,'Shoe size conversion table'!$J$6:$L$22,2))</f>
        <v>42</v>
      </c>
      <c r="J8714" s="13">
        <f>IF(G8714="Male",VLOOKUP(H8714,'Shoe size conversion table'!$B$6:$D$22,3),VLOOKUP(H8714,'Shoe size conversion table'!$J$6:$L$22,3))</f>
        <v>8.5</v>
      </c>
      <c r="K8714" s="11">
        <v>179</v>
      </c>
      <c r="L8714" s="12">
        <v>0.2</v>
      </c>
      <c r="M8714" s="7">
        <f t="shared" si="409"/>
        <v>2016</v>
      </c>
      <c r="N8714" s="7">
        <f t="shared" si="410"/>
        <v>3</v>
      </c>
      <c r="O8714" s="30">
        <f t="shared" si="411"/>
        <v>143.20000000000002</v>
      </c>
    </row>
    <row r="8715" spans="2:15" x14ac:dyDescent="0.2">
      <c r="B8715" s="13">
        <v>60191</v>
      </c>
      <c r="C8715" s="14">
        <v>42431.666111111117</v>
      </c>
      <c r="D8715" s="7" t="s">
        <v>8</v>
      </c>
      <c r="E8715" s="13">
        <v>2213</v>
      </c>
      <c r="F8715" s="7" t="s">
        <v>38</v>
      </c>
      <c r="G8715" s="7" t="s">
        <v>11</v>
      </c>
      <c r="H8715" s="13">
        <v>10.5</v>
      </c>
      <c r="I8715" s="13" t="str">
        <f>IF(G8715="Male",VLOOKUP(H8715,'Shoe size conversion table'!$B$6:$D$22,2),VLOOKUP(H8715,'Shoe size conversion table'!$J$6:$L$22,2))</f>
        <v>43-44</v>
      </c>
      <c r="J8715" s="13">
        <f>IF(G8715="Male",VLOOKUP(H8715,'Shoe size conversion table'!$B$6:$D$22,3),VLOOKUP(H8715,'Shoe size conversion table'!$J$6:$L$22,3))</f>
        <v>10</v>
      </c>
      <c r="K8715" s="11">
        <v>139</v>
      </c>
      <c r="L8715" s="12">
        <v>0.1</v>
      </c>
      <c r="M8715" s="7">
        <f t="shared" si="409"/>
        <v>2016</v>
      </c>
      <c r="N8715" s="7">
        <f t="shared" si="410"/>
        <v>3</v>
      </c>
      <c r="O8715" s="30">
        <f t="shared" si="411"/>
        <v>125.10000000000001</v>
      </c>
    </row>
    <row r="8716" spans="2:15" x14ac:dyDescent="0.2">
      <c r="B8716" s="13">
        <v>60192</v>
      </c>
      <c r="C8716" s="14">
        <v>42431.836111111101</v>
      </c>
      <c r="D8716" s="7" t="s">
        <v>7</v>
      </c>
      <c r="E8716" s="13">
        <v>2218</v>
      </c>
      <c r="F8716" s="7" t="s">
        <v>49</v>
      </c>
      <c r="G8716" s="7" t="s">
        <v>11</v>
      </c>
      <c r="H8716" s="13">
        <v>10.5</v>
      </c>
      <c r="I8716" s="13" t="str">
        <f>IF(G8716="Male",VLOOKUP(H8716,'Shoe size conversion table'!$B$6:$D$22,2),VLOOKUP(H8716,'Shoe size conversion table'!$J$6:$L$22,2))</f>
        <v>43-44</v>
      </c>
      <c r="J8716" s="13">
        <f>IF(G8716="Male",VLOOKUP(H8716,'Shoe size conversion table'!$B$6:$D$22,3),VLOOKUP(H8716,'Shoe size conversion table'!$J$6:$L$22,3))</f>
        <v>10</v>
      </c>
      <c r="K8716" s="11">
        <v>199</v>
      </c>
      <c r="L8716" s="12">
        <v>0</v>
      </c>
      <c r="M8716" s="7">
        <f t="shared" si="409"/>
        <v>2016</v>
      </c>
      <c r="N8716" s="7">
        <f t="shared" si="410"/>
        <v>3</v>
      </c>
      <c r="O8716" s="30">
        <f t="shared" si="411"/>
        <v>199</v>
      </c>
    </row>
    <row r="8717" spans="2:15" x14ac:dyDescent="0.2">
      <c r="B8717" s="13">
        <v>60193</v>
      </c>
      <c r="C8717" s="14">
        <v>42431.846111111103</v>
      </c>
      <c r="D8717" s="7" t="s">
        <v>7</v>
      </c>
      <c r="E8717" s="13">
        <v>2169</v>
      </c>
      <c r="F8717" s="7" t="s">
        <v>50</v>
      </c>
      <c r="G8717" s="7" t="s">
        <v>11</v>
      </c>
      <c r="H8717" s="13">
        <v>10.5</v>
      </c>
      <c r="I8717" s="13" t="str">
        <f>IF(G8717="Male",VLOOKUP(H8717,'Shoe size conversion table'!$B$6:$D$22,2),VLOOKUP(H8717,'Shoe size conversion table'!$J$6:$L$22,2))</f>
        <v>43-44</v>
      </c>
      <c r="J8717" s="13">
        <f>IF(G8717="Male",VLOOKUP(H8717,'Shoe size conversion table'!$B$6:$D$22,3),VLOOKUP(H8717,'Shoe size conversion table'!$J$6:$L$22,3))</f>
        <v>10</v>
      </c>
      <c r="K8717" s="11">
        <v>139</v>
      </c>
      <c r="L8717" s="12">
        <v>0</v>
      </c>
      <c r="M8717" s="7">
        <f t="shared" si="409"/>
        <v>2016</v>
      </c>
      <c r="N8717" s="7">
        <f t="shared" si="410"/>
        <v>3</v>
      </c>
      <c r="O8717" s="30">
        <f t="shared" si="411"/>
        <v>139</v>
      </c>
    </row>
    <row r="8718" spans="2:15" x14ac:dyDescent="0.2">
      <c r="B8718" s="13">
        <v>60194</v>
      </c>
      <c r="C8718" s="14">
        <v>42431.976111111297</v>
      </c>
      <c r="D8718" s="7" t="s">
        <v>7</v>
      </c>
      <c r="E8718" s="13">
        <v>2160</v>
      </c>
      <c r="F8718" s="7" t="s">
        <v>50</v>
      </c>
      <c r="G8718" s="7" t="s">
        <v>11</v>
      </c>
      <c r="H8718" s="13">
        <v>9.5</v>
      </c>
      <c r="I8718" s="13" t="str">
        <f>IF(G8718="Male",VLOOKUP(H8718,'Shoe size conversion table'!$B$6:$D$22,2),VLOOKUP(H8718,'Shoe size conversion table'!$J$6:$L$22,2))</f>
        <v>42-43</v>
      </c>
      <c r="J8718" s="13">
        <f>IF(G8718="Male",VLOOKUP(H8718,'Shoe size conversion table'!$B$6:$D$22,3),VLOOKUP(H8718,'Shoe size conversion table'!$J$6:$L$22,3))</f>
        <v>9</v>
      </c>
      <c r="K8718" s="11">
        <v>169</v>
      </c>
      <c r="L8718" s="12">
        <v>0</v>
      </c>
      <c r="M8718" s="7">
        <f t="shared" si="409"/>
        <v>2016</v>
      </c>
      <c r="N8718" s="7">
        <f t="shared" si="410"/>
        <v>3</v>
      </c>
      <c r="O8718" s="30">
        <f t="shared" si="411"/>
        <v>169</v>
      </c>
    </row>
    <row r="8719" spans="2:15" x14ac:dyDescent="0.2">
      <c r="B8719" s="13">
        <v>60195</v>
      </c>
      <c r="C8719" s="14">
        <v>42432.036111111294</v>
      </c>
      <c r="D8719" s="7" t="s">
        <v>9</v>
      </c>
      <c r="E8719" s="13">
        <v>2182</v>
      </c>
      <c r="F8719" s="7" t="s">
        <v>58</v>
      </c>
      <c r="G8719" s="7" t="s">
        <v>11</v>
      </c>
      <c r="H8719" s="13">
        <v>9.5</v>
      </c>
      <c r="I8719" s="13" t="str">
        <f>IF(G8719="Male",VLOOKUP(H8719,'Shoe size conversion table'!$B$6:$D$22,2),VLOOKUP(H8719,'Shoe size conversion table'!$J$6:$L$22,2))</f>
        <v>42-43</v>
      </c>
      <c r="J8719" s="13">
        <f>IF(G8719="Male",VLOOKUP(H8719,'Shoe size conversion table'!$B$6:$D$22,3),VLOOKUP(H8719,'Shoe size conversion table'!$J$6:$L$22,3))</f>
        <v>9</v>
      </c>
      <c r="K8719" s="11">
        <v>149</v>
      </c>
      <c r="L8719" s="12">
        <v>0</v>
      </c>
      <c r="M8719" s="7">
        <f t="shared" si="409"/>
        <v>2016</v>
      </c>
      <c r="N8719" s="7">
        <f t="shared" si="410"/>
        <v>3</v>
      </c>
      <c r="O8719" s="30">
        <f t="shared" si="411"/>
        <v>149</v>
      </c>
    </row>
    <row r="8720" spans="2:15" x14ac:dyDescent="0.2">
      <c r="B8720" s="13">
        <v>60196</v>
      </c>
      <c r="C8720" s="14">
        <v>42432.066111111119</v>
      </c>
      <c r="D8720" s="7" t="s">
        <v>7</v>
      </c>
      <c r="E8720" s="13">
        <v>2172</v>
      </c>
      <c r="F8720" s="7" t="s">
        <v>49</v>
      </c>
      <c r="G8720" s="7" t="s">
        <v>11</v>
      </c>
      <c r="H8720" s="13">
        <v>10</v>
      </c>
      <c r="I8720" s="13">
        <f>IF(G8720="Male",VLOOKUP(H8720,'Shoe size conversion table'!$B$6:$D$22,2),VLOOKUP(H8720,'Shoe size conversion table'!$J$6:$L$22,2))</f>
        <v>43</v>
      </c>
      <c r="J8720" s="13">
        <f>IF(G8720="Male",VLOOKUP(H8720,'Shoe size conversion table'!$B$6:$D$22,3),VLOOKUP(H8720,'Shoe size conversion table'!$J$6:$L$22,3))</f>
        <v>9.5</v>
      </c>
      <c r="K8720" s="11">
        <v>149</v>
      </c>
      <c r="L8720" s="12">
        <v>0</v>
      </c>
      <c r="M8720" s="7">
        <f t="shared" si="409"/>
        <v>2016</v>
      </c>
      <c r="N8720" s="7">
        <f t="shared" si="410"/>
        <v>3</v>
      </c>
      <c r="O8720" s="30">
        <f t="shared" si="411"/>
        <v>149</v>
      </c>
    </row>
    <row r="8721" spans="2:15" x14ac:dyDescent="0.2">
      <c r="B8721" s="13">
        <v>60197</v>
      </c>
      <c r="C8721" s="14">
        <v>42432.076111111288</v>
      </c>
      <c r="D8721" s="7" t="s">
        <v>10</v>
      </c>
      <c r="E8721" s="13">
        <v>2241</v>
      </c>
      <c r="F8721" s="7" t="s">
        <v>34</v>
      </c>
      <c r="G8721" s="7" t="s">
        <v>11</v>
      </c>
      <c r="H8721" s="13">
        <v>8.5</v>
      </c>
      <c r="I8721" s="13" t="str">
        <f>IF(G8721="Male",VLOOKUP(H8721,'Shoe size conversion table'!$B$6:$D$22,2),VLOOKUP(H8721,'Shoe size conversion table'!$J$6:$L$22,2))</f>
        <v>41-42</v>
      </c>
      <c r="J8721" s="13">
        <f>IF(G8721="Male",VLOOKUP(H8721,'Shoe size conversion table'!$B$6:$D$22,3),VLOOKUP(H8721,'Shoe size conversion table'!$J$6:$L$22,3))</f>
        <v>8</v>
      </c>
      <c r="K8721" s="11">
        <v>199</v>
      </c>
      <c r="L8721" s="12">
        <v>0.1</v>
      </c>
      <c r="M8721" s="7">
        <f t="shared" si="409"/>
        <v>2016</v>
      </c>
      <c r="N8721" s="7">
        <f t="shared" si="410"/>
        <v>3</v>
      </c>
      <c r="O8721" s="30">
        <f t="shared" si="411"/>
        <v>179.1</v>
      </c>
    </row>
    <row r="8722" spans="2:15" x14ac:dyDescent="0.2">
      <c r="B8722" s="13">
        <v>60198</v>
      </c>
      <c r="C8722" s="14">
        <v>42432.226111111297</v>
      </c>
      <c r="D8722" s="7" t="s">
        <v>10</v>
      </c>
      <c r="E8722" s="13">
        <v>2180</v>
      </c>
      <c r="F8722" s="7" t="s">
        <v>35</v>
      </c>
      <c r="G8722" s="7" t="s">
        <v>12</v>
      </c>
      <c r="H8722" s="13">
        <v>7.5</v>
      </c>
      <c r="I8722" s="13">
        <f>IF(G8722="Male",VLOOKUP(H8722,'Shoe size conversion table'!$B$6:$D$22,2),VLOOKUP(H8722,'Shoe size conversion table'!$J$6:$L$22,2))</f>
        <v>38</v>
      </c>
      <c r="J8722" s="13">
        <f>IF(G8722="Male",VLOOKUP(H8722,'Shoe size conversion table'!$B$6:$D$22,3),VLOOKUP(H8722,'Shoe size conversion table'!$J$6:$L$22,3))</f>
        <v>5.5</v>
      </c>
      <c r="K8722" s="11">
        <v>199</v>
      </c>
      <c r="L8722" s="12">
        <v>0.2</v>
      </c>
      <c r="M8722" s="7">
        <f t="shared" si="409"/>
        <v>2016</v>
      </c>
      <c r="N8722" s="7">
        <f t="shared" si="410"/>
        <v>3</v>
      </c>
      <c r="O8722" s="30">
        <f t="shared" si="411"/>
        <v>159.20000000000002</v>
      </c>
    </row>
    <row r="8723" spans="2:15" x14ac:dyDescent="0.2">
      <c r="B8723" s="13">
        <v>60199</v>
      </c>
      <c r="C8723" s="14">
        <v>42432.256111111106</v>
      </c>
      <c r="D8723" s="7" t="s">
        <v>7</v>
      </c>
      <c r="E8723" s="13">
        <v>2197</v>
      </c>
      <c r="F8723" s="7" t="s">
        <v>43</v>
      </c>
      <c r="G8723" s="7" t="s">
        <v>12</v>
      </c>
      <c r="H8723" s="13">
        <v>10</v>
      </c>
      <c r="I8723" s="13" t="str">
        <f>IF(G8723="Male",VLOOKUP(H8723,'Shoe size conversion table'!$B$6:$D$22,2),VLOOKUP(H8723,'Shoe size conversion table'!$J$6:$L$22,2))</f>
        <v>40-41</v>
      </c>
      <c r="J8723" s="13">
        <f>IF(G8723="Male",VLOOKUP(H8723,'Shoe size conversion table'!$B$6:$D$22,3),VLOOKUP(H8723,'Shoe size conversion table'!$J$6:$L$22,3))</f>
        <v>8</v>
      </c>
      <c r="K8723" s="11">
        <v>159</v>
      </c>
      <c r="L8723" s="12">
        <v>0.3</v>
      </c>
      <c r="M8723" s="7">
        <f t="shared" si="409"/>
        <v>2016</v>
      </c>
      <c r="N8723" s="7">
        <f t="shared" si="410"/>
        <v>3</v>
      </c>
      <c r="O8723" s="30">
        <f t="shared" si="411"/>
        <v>111.3</v>
      </c>
    </row>
    <row r="8724" spans="2:15" x14ac:dyDescent="0.2">
      <c r="B8724" s="13">
        <v>60200</v>
      </c>
      <c r="C8724" s="14">
        <v>42432.326111111288</v>
      </c>
      <c r="D8724" s="7" t="s">
        <v>8</v>
      </c>
      <c r="E8724" s="13">
        <v>2158</v>
      </c>
      <c r="F8724" s="7" t="s">
        <v>42</v>
      </c>
      <c r="G8724" s="7" t="s">
        <v>11</v>
      </c>
      <c r="H8724" s="13">
        <v>8.5</v>
      </c>
      <c r="I8724" s="13" t="str">
        <f>IF(G8724="Male",VLOOKUP(H8724,'Shoe size conversion table'!$B$6:$D$22,2),VLOOKUP(H8724,'Shoe size conversion table'!$J$6:$L$22,2))</f>
        <v>41-42</v>
      </c>
      <c r="J8724" s="13">
        <f>IF(G8724="Male",VLOOKUP(H8724,'Shoe size conversion table'!$B$6:$D$22,3),VLOOKUP(H8724,'Shoe size conversion table'!$J$6:$L$22,3))</f>
        <v>8</v>
      </c>
      <c r="K8724" s="11">
        <v>199</v>
      </c>
      <c r="L8724" s="12">
        <v>0.5</v>
      </c>
      <c r="M8724" s="7">
        <f t="shared" si="409"/>
        <v>2016</v>
      </c>
      <c r="N8724" s="7">
        <f t="shared" si="410"/>
        <v>3</v>
      </c>
      <c r="O8724" s="30">
        <f t="shared" si="411"/>
        <v>99.5</v>
      </c>
    </row>
    <row r="8725" spans="2:15" x14ac:dyDescent="0.2">
      <c r="B8725" s="13">
        <v>60201</v>
      </c>
      <c r="C8725" s="14">
        <v>42432.406111111115</v>
      </c>
      <c r="D8725" s="7" t="s">
        <v>7</v>
      </c>
      <c r="E8725" s="13">
        <v>2174</v>
      </c>
      <c r="F8725" s="7" t="s">
        <v>50</v>
      </c>
      <c r="G8725" s="7" t="s">
        <v>12</v>
      </c>
      <c r="H8725" s="13">
        <v>9</v>
      </c>
      <c r="I8725" s="13" t="str">
        <f>IF(G8725="Male",VLOOKUP(H8725,'Shoe size conversion table'!$B$6:$D$22,2),VLOOKUP(H8725,'Shoe size conversion table'!$J$6:$L$22,2))</f>
        <v>39-40</v>
      </c>
      <c r="J8725" s="13">
        <f>IF(G8725="Male",VLOOKUP(H8725,'Shoe size conversion table'!$B$6:$D$22,3),VLOOKUP(H8725,'Shoe size conversion table'!$J$6:$L$22,3))</f>
        <v>7</v>
      </c>
      <c r="K8725" s="11">
        <v>169</v>
      </c>
      <c r="L8725" s="12">
        <v>0.1</v>
      </c>
      <c r="M8725" s="7">
        <f t="shared" si="409"/>
        <v>2016</v>
      </c>
      <c r="N8725" s="7">
        <f t="shared" si="410"/>
        <v>3</v>
      </c>
      <c r="O8725" s="30">
        <f t="shared" si="411"/>
        <v>152.1</v>
      </c>
    </row>
    <row r="8726" spans="2:15" x14ac:dyDescent="0.2">
      <c r="B8726" s="13">
        <v>60202</v>
      </c>
      <c r="C8726" s="14">
        <v>42432.596111111285</v>
      </c>
      <c r="D8726" s="7" t="s">
        <v>7</v>
      </c>
      <c r="E8726" s="13">
        <v>2160</v>
      </c>
      <c r="F8726" s="7" t="s">
        <v>47</v>
      </c>
      <c r="G8726" s="7" t="s">
        <v>12</v>
      </c>
      <c r="H8726" s="13">
        <v>8</v>
      </c>
      <c r="I8726" s="13" t="str">
        <f>IF(G8726="Male",VLOOKUP(H8726,'Shoe size conversion table'!$B$6:$D$22,2),VLOOKUP(H8726,'Shoe size conversion table'!$J$6:$L$22,2))</f>
        <v>38-39</v>
      </c>
      <c r="J8726" s="13">
        <f>IF(G8726="Male",VLOOKUP(H8726,'Shoe size conversion table'!$B$6:$D$22,3),VLOOKUP(H8726,'Shoe size conversion table'!$J$6:$L$22,3))</f>
        <v>6</v>
      </c>
      <c r="K8726" s="11">
        <v>129</v>
      </c>
      <c r="L8726" s="12">
        <v>0</v>
      </c>
      <c r="M8726" s="7">
        <f t="shared" si="409"/>
        <v>2016</v>
      </c>
      <c r="N8726" s="7">
        <f t="shared" si="410"/>
        <v>3</v>
      </c>
      <c r="O8726" s="30">
        <f t="shared" si="411"/>
        <v>129</v>
      </c>
    </row>
    <row r="8727" spans="2:15" x14ac:dyDescent="0.2">
      <c r="B8727" s="13">
        <v>60203</v>
      </c>
      <c r="C8727" s="14">
        <v>42432.626111111116</v>
      </c>
      <c r="D8727" s="7" t="s">
        <v>7</v>
      </c>
      <c r="E8727" s="13">
        <v>2168</v>
      </c>
      <c r="F8727" s="7" t="s">
        <v>49</v>
      </c>
      <c r="G8727" s="7" t="s">
        <v>11</v>
      </c>
      <c r="H8727" s="13">
        <v>8</v>
      </c>
      <c r="I8727" s="13">
        <f>IF(G8727="Male",VLOOKUP(H8727,'Shoe size conversion table'!$B$6:$D$22,2),VLOOKUP(H8727,'Shoe size conversion table'!$J$6:$L$22,2))</f>
        <v>41</v>
      </c>
      <c r="J8727" s="13">
        <f>IF(G8727="Male",VLOOKUP(H8727,'Shoe size conversion table'!$B$6:$D$22,3),VLOOKUP(H8727,'Shoe size conversion table'!$J$6:$L$22,3))</f>
        <v>7.5</v>
      </c>
      <c r="K8727" s="11">
        <v>129</v>
      </c>
      <c r="L8727" s="12">
        <v>0</v>
      </c>
      <c r="M8727" s="7">
        <f t="shared" si="409"/>
        <v>2016</v>
      </c>
      <c r="N8727" s="7">
        <f t="shared" si="410"/>
        <v>3</v>
      </c>
      <c r="O8727" s="30">
        <f t="shared" si="411"/>
        <v>129</v>
      </c>
    </row>
    <row r="8728" spans="2:15" x14ac:dyDescent="0.2">
      <c r="B8728" s="13">
        <v>60204</v>
      </c>
      <c r="C8728" s="14">
        <v>42432.736111111284</v>
      </c>
      <c r="D8728" s="7" t="s">
        <v>10</v>
      </c>
      <c r="E8728" s="13">
        <v>2157</v>
      </c>
      <c r="F8728" s="7" t="s">
        <v>34</v>
      </c>
      <c r="G8728" s="7" t="s">
        <v>11</v>
      </c>
      <c r="H8728" s="13">
        <v>10.5</v>
      </c>
      <c r="I8728" s="13" t="str">
        <f>IF(G8728="Male",VLOOKUP(H8728,'Shoe size conversion table'!$B$6:$D$22,2),VLOOKUP(H8728,'Shoe size conversion table'!$J$6:$L$22,2))</f>
        <v>43-44</v>
      </c>
      <c r="J8728" s="13">
        <f>IF(G8728="Male",VLOOKUP(H8728,'Shoe size conversion table'!$B$6:$D$22,3),VLOOKUP(H8728,'Shoe size conversion table'!$J$6:$L$22,3))</f>
        <v>10</v>
      </c>
      <c r="K8728" s="11">
        <v>129</v>
      </c>
      <c r="L8728" s="12">
        <v>0.1</v>
      </c>
      <c r="M8728" s="7">
        <f t="shared" si="409"/>
        <v>2016</v>
      </c>
      <c r="N8728" s="7">
        <f t="shared" si="410"/>
        <v>3</v>
      </c>
      <c r="O8728" s="30">
        <f t="shared" si="411"/>
        <v>116.10000000000001</v>
      </c>
    </row>
    <row r="8729" spans="2:15" x14ac:dyDescent="0.2">
      <c r="B8729" s="13">
        <v>60205</v>
      </c>
      <c r="C8729" s="14">
        <v>42432.846111111117</v>
      </c>
      <c r="D8729" s="7" t="s">
        <v>7</v>
      </c>
      <c r="E8729" s="13">
        <v>2219</v>
      </c>
      <c r="F8729" s="7" t="s">
        <v>52</v>
      </c>
      <c r="G8729" s="7" t="s">
        <v>11</v>
      </c>
      <c r="H8729" s="13">
        <v>11</v>
      </c>
      <c r="I8729" s="13">
        <f>IF(G8729="Male",VLOOKUP(H8729,'Shoe size conversion table'!$B$6:$D$22,2),VLOOKUP(H8729,'Shoe size conversion table'!$J$6:$L$22,2))</f>
        <v>44</v>
      </c>
      <c r="J8729" s="13">
        <f>IF(G8729="Male",VLOOKUP(H8729,'Shoe size conversion table'!$B$6:$D$22,3),VLOOKUP(H8729,'Shoe size conversion table'!$J$6:$L$22,3))</f>
        <v>10.5</v>
      </c>
      <c r="K8729" s="11">
        <v>159</v>
      </c>
      <c r="L8729" s="12">
        <v>0.3</v>
      </c>
      <c r="M8729" s="7">
        <f t="shared" si="409"/>
        <v>2016</v>
      </c>
      <c r="N8729" s="7">
        <f t="shared" si="410"/>
        <v>3</v>
      </c>
      <c r="O8729" s="30">
        <f t="shared" si="411"/>
        <v>111.3</v>
      </c>
    </row>
    <row r="8730" spans="2:15" x14ac:dyDescent="0.2">
      <c r="B8730" s="13">
        <v>60206</v>
      </c>
      <c r="C8730" s="14">
        <v>42432.976111111297</v>
      </c>
      <c r="D8730" s="7" t="s">
        <v>8</v>
      </c>
      <c r="E8730" s="13">
        <v>2174</v>
      </c>
      <c r="F8730" s="7" t="s">
        <v>40</v>
      </c>
      <c r="G8730" s="7" t="s">
        <v>11</v>
      </c>
      <c r="H8730" s="13">
        <v>11.5</v>
      </c>
      <c r="I8730" s="13" t="str">
        <f>IF(G8730="Male",VLOOKUP(H8730,'Shoe size conversion table'!$B$6:$D$22,2),VLOOKUP(H8730,'Shoe size conversion table'!$J$6:$L$22,2))</f>
        <v>44-45</v>
      </c>
      <c r="J8730" s="13">
        <f>IF(G8730="Male",VLOOKUP(H8730,'Shoe size conversion table'!$B$6:$D$22,3),VLOOKUP(H8730,'Shoe size conversion table'!$J$6:$L$22,3))</f>
        <v>11</v>
      </c>
      <c r="K8730" s="11">
        <v>189</v>
      </c>
      <c r="L8730" s="12">
        <v>0.1</v>
      </c>
      <c r="M8730" s="7">
        <f t="shared" si="409"/>
        <v>2016</v>
      </c>
      <c r="N8730" s="7">
        <f t="shared" si="410"/>
        <v>3</v>
      </c>
      <c r="O8730" s="30">
        <f t="shared" si="411"/>
        <v>170.1</v>
      </c>
    </row>
    <row r="8731" spans="2:15" x14ac:dyDescent="0.2">
      <c r="B8731" s="13">
        <v>60207</v>
      </c>
      <c r="C8731" s="14">
        <v>42432.986111111102</v>
      </c>
      <c r="D8731" s="7" t="s">
        <v>7</v>
      </c>
      <c r="E8731" s="13">
        <v>2237</v>
      </c>
      <c r="F8731" s="7" t="s">
        <v>52</v>
      </c>
      <c r="G8731" s="7" t="s">
        <v>12</v>
      </c>
      <c r="H8731" s="13">
        <v>7.5</v>
      </c>
      <c r="I8731" s="13">
        <f>IF(G8731="Male",VLOOKUP(H8731,'Shoe size conversion table'!$B$6:$D$22,2),VLOOKUP(H8731,'Shoe size conversion table'!$J$6:$L$22,2))</f>
        <v>38</v>
      </c>
      <c r="J8731" s="13">
        <f>IF(G8731="Male",VLOOKUP(H8731,'Shoe size conversion table'!$B$6:$D$22,3),VLOOKUP(H8731,'Shoe size conversion table'!$J$6:$L$22,3))</f>
        <v>5.5</v>
      </c>
      <c r="K8731" s="11">
        <v>189</v>
      </c>
      <c r="L8731" s="12">
        <v>0.3</v>
      </c>
      <c r="M8731" s="7">
        <f t="shared" si="409"/>
        <v>2016</v>
      </c>
      <c r="N8731" s="7">
        <f t="shared" si="410"/>
        <v>3</v>
      </c>
      <c r="O8731" s="30">
        <f t="shared" si="411"/>
        <v>132.29999999999998</v>
      </c>
    </row>
    <row r="8732" spans="2:15" x14ac:dyDescent="0.2">
      <c r="B8732" s="13">
        <v>60208</v>
      </c>
      <c r="C8732" s="14">
        <v>42433.036111111294</v>
      </c>
      <c r="D8732" s="7" t="s">
        <v>10</v>
      </c>
      <c r="E8732" s="13">
        <v>2184</v>
      </c>
      <c r="F8732" s="7" t="s">
        <v>34</v>
      </c>
      <c r="G8732" s="7" t="s">
        <v>12</v>
      </c>
      <c r="H8732" s="13">
        <v>8</v>
      </c>
      <c r="I8732" s="13" t="str">
        <f>IF(G8732="Male",VLOOKUP(H8732,'Shoe size conversion table'!$B$6:$D$22,2),VLOOKUP(H8732,'Shoe size conversion table'!$J$6:$L$22,2))</f>
        <v>38-39</v>
      </c>
      <c r="J8732" s="13">
        <f>IF(G8732="Male",VLOOKUP(H8732,'Shoe size conversion table'!$B$6:$D$22,3),VLOOKUP(H8732,'Shoe size conversion table'!$J$6:$L$22,3))</f>
        <v>6</v>
      </c>
      <c r="K8732" s="11">
        <v>189</v>
      </c>
      <c r="L8732" s="12">
        <v>0.1</v>
      </c>
      <c r="M8732" s="7">
        <f t="shared" si="409"/>
        <v>2016</v>
      </c>
      <c r="N8732" s="7">
        <f t="shared" si="410"/>
        <v>3</v>
      </c>
      <c r="O8732" s="30">
        <f t="shared" si="411"/>
        <v>170.1</v>
      </c>
    </row>
    <row r="8733" spans="2:15" x14ac:dyDescent="0.2">
      <c r="B8733" s="13">
        <v>60208</v>
      </c>
      <c r="C8733" s="14">
        <v>42433.036111111294</v>
      </c>
      <c r="D8733" s="7" t="s">
        <v>10</v>
      </c>
      <c r="E8733" s="13">
        <v>2233</v>
      </c>
      <c r="F8733" s="7" t="s">
        <v>34</v>
      </c>
      <c r="G8733" s="7" t="s">
        <v>12</v>
      </c>
      <c r="H8733" s="13">
        <v>9</v>
      </c>
      <c r="I8733" s="13" t="str">
        <f>IF(G8733="Male",VLOOKUP(H8733,'Shoe size conversion table'!$B$6:$D$22,2),VLOOKUP(H8733,'Shoe size conversion table'!$J$6:$L$22,2))</f>
        <v>39-40</v>
      </c>
      <c r="J8733" s="13">
        <f>IF(G8733="Male",VLOOKUP(H8733,'Shoe size conversion table'!$B$6:$D$22,3),VLOOKUP(H8733,'Shoe size conversion table'!$J$6:$L$22,3))</f>
        <v>7</v>
      </c>
      <c r="K8733" s="11">
        <v>189</v>
      </c>
      <c r="L8733" s="12">
        <v>0</v>
      </c>
      <c r="M8733" s="7">
        <f t="shared" si="409"/>
        <v>2016</v>
      </c>
      <c r="N8733" s="7">
        <f t="shared" si="410"/>
        <v>3</v>
      </c>
      <c r="O8733" s="30">
        <f t="shared" si="411"/>
        <v>189</v>
      </c>
    </row>
    <row r="8734" spans="2:15" x14ac:dyDescent="0.2">
      <c r="B8734" s="13">
        <v>60209</v>
      </c>
      <c r="C8734" s="14">
        <v>42433.066111111119</v>
      </c>
      <c r="D8734" s="7" t="s">
        <v>10</v>
      </c>
      <c r="E8734" s="13">
        <v>2194</v>
      </c>
      <c r="F8734" s="7" t="s">
        <v>35</v>
      </c>
      <c r="G8734" s="7" t="s">
        <v>12</v>
      </c>
      <c r="H8734" s="13">
        <v>8.5</v>
      </c>
      <c r="I8734" s="13">
        <f>IF(G8734="Male",VLOOKUP(H8734,'Shoe size conversion table'!$B$6:$D$22,2),VLOOKUP(H8734,'Shoe size conversion table'!$J$6:$L$22,2))</f>
        <v>39</v>
      </c>
      <c r="J8734" s="13">
        <f>IF(G8734="Male",VLOOKUP(H8734,'Shoe size conversion table'!$B$6:$D$22,3),VLOOKUP(H8734,'Shoe size conversion table'!$J$6:$L$22,3))</f>
        <v>6.5</v>
      </c>
      <c r="K8734" s="11">
        <v>159</v>
      </c>
      <c r="L8734" s="12">
        <v>0</v>
      </c>
      <c r="M8734" s="7">
        <f t="shared" si="409"/>
        <v>2016</v>
      </c>
      <c r="N8734" s="7">
        <f t="shared" si="410"/>
        <v>3</v>
      </c>
      <c r="O8734" s="30">
        <f t="shared" si="411"/>
        <v>159</v>
      </c>
    </row>
    <row r="8735" spans="2:15" x14ac:dyDescent="0.2">
      <c r="B8735" s="13">
        <v>60210</v>
      </c>
      <c r="C8735" s="14">
        <v>42433.076111111288</v>
      </c>
      <c r="D8735" s="7" t="s">
        <v>10</v>
      </c>
      <c r="E8735" s="13">
        <v>2186</v>
      </c>
      <c r="F8735" s="7" t="s">
        <v>34</v>
      </c>
      <c r="G8735" s="7" t="s">
        <v>11</v>
      </c>
      <c r="H8735" s="13">
        <v>8.5</v>
      </c>
      <c r="I8735" s="13" t="str">
        <f>IF(G8735="Male",VLOOKUP(H8735,'Shoe size conversion table'!$B$6:$D$22,2),VLOOKUP(H8735,'Shoe size conversion table'!$J$6:$L$22,2))</f>
        <v>41-42</v>
      </c>
      <c r="J8735" s="13">
        <f>IF(G8735="Male",VLOOKUP(H8735,'Shoe size conversion table'!$B$6:$D$22,3),VLOOKUP(H8735,'Shoe size conversion table'!$J$6:$L$22,3))</f>
        <v>8</v>
      </c>
      <c r="K8735" s="11">
        <v>129</v>
      </c>
      <c r="L8735" s="12">
        <v>0</v>
      </c>
      <c r="M8735" s="7">
        <f t="shared" si="409"/>
        <v>2016</v>
      </c>
      <c r="N8735" s="7">
        <f t="shared" si="410"/>
        <v>3</v>
      </c>
      <c r="O8735" s="30">
        <f t="shared" si="411"/>
        <v>129</v>
      </c>
    </row>
    <row r="8736" spans="2:15" x14ac:dyDescent="0.2">
      <c r="B8736" s="13">
        <v>60211</v>
      </c>
      <c r="C8736" s="14">
        <v>42433.186111111281</v>
      </c>
      <c r="D8736" s="7" t="s">
        <v>8</v>
      </c>
      <c r="E8736" s="13">
        <v>2156</v>
      </c>
      <c r="F8736" s="7" t="s">
        <v>42</v>
      </c>
      <c r="G8736" s="7" t="s">
        <v>11</v>
      </c>
      <c r="H8736" s="13">
        <v>6.5</v>
      </c>
      <c r="I8736" s="13">
        <f>IF(G8736="Male",VLOOKUP(H8736,'Shoe size conversion table'!$B$6:$D$22,2),VLOOKUP(H8736,'Shoe size conversion table'!$J$6:$L$22,2))</f>
        <v>39</v>
      </c>
      <c r="J8736" s="13">
        <f>IF(G8736="Male",VLOOKUP(H8736,'Shoe size conversion table'!$B$6:$D$22,3),VLOOKUP(H8736,'Shoe size conversion table'!$J$6:$L$22,3))</f>
        <v>6</v>
      </c>
      <c r="K8736" s="11">
        <v>139</v>
      </c>
      <c r="L8736" s="12">
        <v>0</v>
      </c>
      <c r="M8736" s="7">
        <f t="shared" si="409"/>
        <v>2016</v>
      </c>
      <c r="N8736" s="7">
        <f t="shared" si="410"/>
        <v>3</v>
      </c>
      <c r="O8736" s="30">
        <f t="shared" si="411"/>
        <v>139</v>
      </c>
    </row>
    <row r="8737" spans="2:15" x14ac:dyDescent="0.2">
      <c r="B8737" s="13">
        <v>60212</v>
      </c>
      <c r="C8737" s="14">
        <v>42433.256111111106</v>
      </c>
      <c r="D8737" s="7" t="s">
        <v>7</v>
      </c>
      <c r="E8737" s="13">
        <v>2164</v>
      </c>
      <c r="F8737" s="7" t="s">
        <v>51</v>
      </c>
      <c r="G8737" s="7" t="s">
        <v>11</v>
      </c>
      <c r="H8737" s="13">
        <v>7</v>
      </c>
      <c r="I8737" s="13">
        <f>IF(G8737="Male",VLOOKUP(H8737,'Shoe size conversion table'!$B$6:$D$22,2),VLOOKUP(H8737,'Shoe size conversion table'!$J$6:$L$22,2))</f>
        <v>40</v>
      </c>
      <c r="J8737" s="13">
        <f>IF(G8737="Male",VLOOKUP(H8737,'Shoe size conversion table'!$B$6:$D$22,3),VLOOKUP(H8737,'Shoe size conversion table'!$J$6:$L$22,3))</f>
        <v>6.5</v>
      </c>
      <c r="K8737" s="11">
        <v>139</v>
      </c>
      <c r="L8737" s="12">
        <v>0.2</v>
      </c>
      <c r="M8737" s="7">
        <f t="shared" si="409"/>
        <v>2016</v>
      </c>
      <c r="N8737" s="7">
        <f t="shared" si="410"/>
        <v>3</v>
      </c>
      <c r="O8737" s="30">
        <f t="shared" si="411"/>
        <v>111.2</v>
      </c>
    </row>
    <row r="8738" spans="2:15" x14ac:dyDescent="0.2">
      <c r="B8738" s="13">
        <v>60213</v>
      </c>
      <c r="C8738" s="14">
        <v>42433.296111111114</v>
      </c>
      <c r="D8738" s="7" t="s">
        <v>9</v>
      </c>
      <c r="E8738" s="13">
        <v>2180</v>
      </c>
      <c r="F8738" s="7" t="s">
        <v>59</v>
      </c>
      <c r="G8738" s="7" t="s">
        <v>11</v>
      </c>
      <c r="H8738" s="13">
        <v>11</v>
      </c>
      <c r="I8738" s="13">
        <f>IF(G8738="Male",VLOOKUP(H8738,'Shoe size conversion table'!$B$6:$D$22,2),VLOOKUP(H8738,'Shoe size conversion table'!$J$6:$L$22,2))</f>
        <v>44</v>
      </c>
      <c r="J8738" s="13">
        <f>IF(G8738="Male",VLOOKUP(H8738,'Shoe size conversion table'!$B$6:$D$22,3),VLOOKUP(H8738,'Shoe size conversion table'!$J$6:$L$22,3))</f>
        <v>10.5</v>
      </c>
      <c r="K8738" s="11">
        <v>199</v>
      </c>
      <c r="L8738" s="12">
        <v>0.3</v>
      </c>
      <c r="M8738" s="7">
        <f t="shared" si="409"/>
        <v>2016</v>
      </c>
      <c r="N8738" s="7">
        <f t="shared" si="410"/>
        <v>3</v>
      </c>
      <c r="O8738" s="30">
        <f t="shared" si="411"/>
        <v>139.29999999999998</v>
      </c>
    </row>
    <row r="8739" spans="2:15" x14ac:dyDescent="0.2">
      <c r="B8739" s="13">
        <v>60214</v>
      </c>
      <c r="C8739" s="14">
        <v>42433.296111111114</v>
      </c>
      <c r="D8739" s="7" t="s">
        <v>10</v>
      </c>
      <c r="E8739" s="13">
        <v>2189</v>
      </c>
      <c r="F8739" s="7" t="s">
        <v>34</v>
      </c>
      <c r="G8739" s="7" t="s">
        <v>11</v>
      </c>
      <c r="H8739" s="13">
        <v>10</v>
      </c>
      <c r="I8739" s="13">
        <f>IF(G8739="Male",VLOOKUP(H8739,'Shoe size conversion table'!$B$6:$D$22,2),VLOOKUP(H8739,'Shoe size conversion table'!$J$6:$L$22,2))</f>
        <v>43</v>
      </c>
      <c r="J8739" s="13">
        <f>IF(G8739="Male",VLOOKUP(H8739,'Shoe size conversion table'!$B$6:$D$22,3),VLOOKUP(H8739,'Shoe size conversion table'!$J$6:$L$22,3))</f>
        <v>9.5</v>
      </c>
      <c r="K8739" s="11">
        <v>149</v>
      </c>
      <c r="L8739" s="12">
        <v>0</v>
      </c>
      <c r="M8739" s="7">
        <f t="shared" si="409"/>
        <v>2016</v>
      </c>
      <c r="N8739" s="7">
        <f t="shared" si="410"/>
        <v>3</v>
      </c>
      <c r="O8739" s="30">
        <f t="shared" si="411"/>
        <v>149</v>
      </c>
    </row>
    <row r="8740" spans="2:15" x14ac:dyDescent="0.2">
      <c r="B8740" s="13">
        <v>60215</v>
      </c>
      <c r="C8740" s="14">
        <v>42433.296111111296</v>
      </c>
      <c r="D8740" s="7" t="s">
        <v>7</v>
      </c>
      <c r="E8740" s="13">
        <v>2223</v>
      </c>
      <c r="F8740" s="7" t="s">
        <v>48</v>
      </c>
      <c r="G8740" s="7" t="s">
        <v>11</v>
      </c>
      <c r="H8740" s="13">
        <v>10.5</v>
      </c>
      <c r="I8740" s="13" t="str">
        <f>IF(G8740="Male",VLOOKUP(H8740,'Shoe size conversion table'!$B$6:$D$22,2),VLOOKUP(H8740,'Shoe size conversion table'!$J$6:$L$22,2))</f>
        <v>43-44</v>
      </c>
      <c r="J8740" s="13">
        <f>IF(G8740="Male",VLOOKUP(H8740,'Shoe size conversion table'!$B$6:$D$22,3),VLOOKUP(H8740,'Shoe size conversion table'!$J$6:$L$22,3))</f>
        <v>10</v>
      </c>
      <c r="K8740" s="11">
        <v>139</v>
      </c>
      <c r="L8740" s="12">
        <v>0.2</v>
      </c>
      <c r="M8740" s="7">
        <f t="shared" si="409"/>
        <v>2016</v>
      </c>
      <c r="N8740" s="7">
        <f t="shared" si="410"/>
        <v>3</v>
      </c>
      <c r="O8740" s="30">
        <f t="shared" si="411"/>
        <v>111.2</v>
      </c>
    </row>
    <row r="8741" spans="2:15" x14ac:dyDescent="0.2">
      <c r="B8741" s="13">
        <v>60216</v>
      </c>
      <c r="C8741" s="14">
        <v>42433.396111111106</v>
      </c>
      <c r="D8741" s="7" t="s">
        <v>8</v>
      </c>
      <c r="E8741" s="13">
        <v>2219</v>
      </c>
      <c r="F8741" s="7" t="s">
        <v>38</v>
      </c>
      <c r="G8741" s="7" t="s">
        <v>11</v>
      </c>
      <c r="H8741" s="13">
        <v>9.5</v>
      </c>
      <c r="I8741" s="13" t="str">
        <f>IF(G8741="Male",VLOOKUP(H8741,'Shoe size conversion table'!$B$6:$D$22,2),VLOOKUP(H8741,'Shoe size conversion table'!$J$6:$L$22,2))</f>
        <v>42-43</v>
      </c>
      <c r="J8741" s="13">
        <f>IF(G8741="Male",VLOOKUP(H8741,'Shoe size conversion table'!$B$6:$D$22,3),VLOOKUP(H8741,'Shoe size conversion table'!$J$6:$L$22,3))</f>
        <v>9</v>
      </c>
      <c r="K8741" s="11">
        <v>179</v>
      </c>
      <c r="L8741" s="12">
        <v>0.3</v>
      </c>
      <c r="M8741" s="7">
        <f t="shared" si="409"/>
        <v>2016</v>
      </c>
      <c r="N8741" s="7">
        <f t="shared" si="410"/>
        <v>3</v>
      </c>
      <c r="O8741" s="30">
        <f t="shared" si="411"/>
        <v>125.3</v>
      </c>
    </row>
    <row r="8742" spans="2:15" x14ac:dyDescent="0.2">
      <c r="B8742" s="13">
        <v>60217</v>
      </c>
      <c r="C8742" s="14">
        <v>42433.406111111115</v>
      </c>
      <c r="D8742" s="7" t="s">
        <v>9</v>
      </c>
      <c r="E8742" s="13">
        <v>2192</v>
      </c>
      <c r="F8742" s="7" t="s">
        <v>58</v>
      </c>
      <c r="G8742" s="7" t="s">
        <v>11</v>
      </c>
      <c r="H8742" s="13">
        <v>9</v>
      </c>
      <c r="I8742" s="13">
        <f>IF(G8742="Male",VLOOKUP(H8742,'Shoe size conversion table'!$B$6:$D$22,2),VLOOKUP(H8742,'Shoe size conversion table'!$J$6:$L$22,2))</f>
        <v>42</v>
      </c>
      <c r="J8742" s="13">
        <f>IF(G8742="Male",VLOOKUP(H8742,'Shoe size conversion table'!$B$6:$D$22,3),VLOOKUP(H8742,'Shoe size conversion table'!$J$6:$L$22,3))</f>
        <v>8.5</v>
      </c>
      <c r="K8742" s="11">
        <v>189</v>
      </c>
      <c r="L8742" s="12">
        <v>0</v>
      </c>
      <c r="M8742" s="7">
        <f t="shared" si="409"/>
        <v>2016</v>
      </c>
      <c r="N8742" s="7">
        <f t="shared" si="410"/>
        <v>3</v>
      </c>
      <c r="O8742" s="30">
        <f t="shared" si="411"/>
        <v>189</v>
      </c>
    </row>
    <row r="8743" spans="2:15" x14ac:dyDescent="0.2">
      <c r="B8743" s="13">
        <v>60218</v>
      </c>
      <c r="C8743" s="14">
        <v>42433.416111111117</v>
      </c>
      <c r="D8743" s="7" t="s">
        <v>8</v>
      </c>
      <c r="E8743" s="13">
        <v>2183</v>
      </c>
      <c r="F8743" s="7" t="s">
        <v>39</v>
      </c>
      <c r="G8743" s="7" t="s">
        <v>11</v>
      </c>
      <c r="H8743" s="13">
        <v>9.5</v>
      </c>
      <c r="I8743" s="13" t="str">
        <f>IF(G8743="Male",VLOOKUP(H8743,'Shoe size conversion table'!$B$6:$D$22,2),VLOOKUP(H8743,'Shoe size conversion table'!$J$6:$L$22,2))</f>
        <v>42-43</v>
      </c>
      <c r="J8743" s="13">
        <f>IF(G8743="Male",VLOOKUP(H8743,'Shoe size conversion table'!$B$6:$D$22,3),VLOOKUP(H8743,'Shoe size conversion table'!$J$6:$L$22,3))</f>
        <v>9</v>
      </c>
      <c r="K8743" s="11">
        <v>179</v>
      </c>
      <c r="L8743" s="12">
        <v>0.5</v>
      </c>
      <c r="M8743" s="7">
        <f t="shared" si="409"/>
        <v>2016</v>
      </c>
      <c r="N8743" s="7">
        <f t="shared" si="410"/>
        <v>3</v>
      </c>
      <c r="O8743" s="30">
        <f t="shared" si="411"/>
        <v>89.5</v>
      </c>
    </row>
    <row r="8744" spans="2:15" x14ac:dyDescent="0.2">
      <c r="B8744" s="13">
        <v>60219</v>
      </c>
      <c r="C8744" s="14">
        <v>42433.736111111284</v>
      </c>
      <c r="D8744" s="7" t="s">
        <v>9</v>
      </c>
      <c r="E8744" s="13">
        <v>2194</v>
      </c>
      <c r="F8744" s="7" t="s">
        <v>58</v>
      </c>
      <c r="G8744" s="7" t="s">
        <v>12</v>
      </c>
      <c r="H8744" s="13">
        <v>7.5</v>
      </c>
      <c r="I8744" s="13">
        <f>IF(G8744="Male",VLOOKUP(H8744,'Shoe size conversion table'!$B$6:$D$22,2),VLOOKUP(H8744,'Shoe size conversion table'!$J$6:$L$22,2))</f>
        <v>38</v>
      </c>
      <c r="J8744" s="13">
        <f>IF(G8744="Male",VLOOKUP(H8744,'Shoe size conversion table'!$B$6:$D$22,3),VLOOKUP(H8744,'Shoe size conversion table'!$J$6:$L$22,3))</f>
        <v>5.5</v>
      </c>
      <c r="K8744" s="11">
        <v>199</v>
      </c>
      <c r="L8744" s="12">
        <v>0</v>
      </c>
      <c r="M8744" s="7">
        <f t="shared" si="409"/>
        <v>2016</v>
      </c>
      <c r="N8744" s="7">
        <f t="shared" si="410"/>
        <v>3</v>
      </c>
      <c r="O8744" s="30">
        <f t="shared" si="411"/>
        <v>199</v>
      </c>
    </row>
    <row r="8745" spans="2:15" x14ac:dyDescent="0.2">
      <c r="B8745" s="13">
        <v>60220</v>
      </c>
      <c r="C8745" s="14">
        <v>42433.746111111119</v>
      </c>
      <c r="D8745" s="7" t="s">
        <v>10</v>
      </c>
      <c r="E8745" s="13">
        <v>2239</v>
      </c>
      <c r="F8745" s="7" t="s">
        <v>34</v>
      </c>
      <c r="G8745" s="7" t="s">
        <v>12</v>
      </c>
      <c r="H8745" s="13">
        <v>8.5</v>
      </c>
      <c r="I8745" s="13">
        <f>IF(G8745="Male",VLOOKUP(H8745,'Shoe size conversion table'!$B$6:$D$22,2),VLOOKUP(H8745,'Shoe size conversion table'!$J$6:$L$22,2))</f>
        <v>39</v>
      </c>
      <c r="J8745" s="13">
        <f>IF(G8745="Male",VLOOKUP(H8745,'Shoe size conversion table'!$B$6:$D$22,3),VLOOKUP(H8745,'Shoe size conversion table'!$J$6:$L$22,3))</f>
        <v>6.5</v>
      </c>
      <c r="K8745" s="11">
        <v>189</v>
      </c>
      <c r="L8745" s="12">
        <v>0</v>
      </c>
      <c r="M8745" s="7">
        <f t="shared" si="409"/>
        <v>2016</v>
      </c>
      <c r="N8745" s="7">
        <f t="shared" si="410"/>
        <v>3</v>
      </c>
      <c r="O8745" s="30">
        <f t="shared" si="411"/>
        <v>189</v>
      </c>
    </row>
    <row r="8746" spans="2:15" x14ac:dyDescent="0.2">
      <c r="B8746" s="13">
        <v>60221</v>
      </c>
      <c r="C8746" s="14">
        <v>42433.826111111295</v>
      </c>
      <c r="D8746" s="7" t="s">
        <v>10</v>
      </c>
      <c r="E8746" s="13">
        <v>2242</v>
      </c>
      <c r="F8746" s="7" t="s">
        <v>35</v>
      </c>
      <c r="G8746" s="7" t="s">
        <v>12</v>
      </c>
      <c r="H8746" s="13">
        <v>6</v>
      </c>
      <c r="I8746" s="13" t="str">
        <f>IF(G8746="Male",VLOOKUP(H8746,'Shoe size conversion table'!$B$6:$D$22,2),VLOOKUP(H8746,'Shoe size conversion table'!$J$6:$L$22,2))</f>
        <v>36-37</v>
      </c>
      <c r="J8746" s="13">
        <f>IF(G8746="Male",VLOOKUP(H8746,'Shoe size conversion table'!$B$6:$D$22,3),VLOOKUP(H8746,'Shoe size conversion table'!$J$6:$L$22,3))</f>
        <v>4</v>
      </c>
      <c r="K8746" s="11">
        <v>199</v>
      </c>
      <c r="L8746" s="12">
        <v>0</v>
      </c>
      <c r="M8746" s="7">
        <f t="shared" si="409"/>
        <v>2016</v>
      </c>
      <c r="N8746" s="7">
        <f t="shared" si="410"/>
        <v>3</v>
      </c>
      <c r="O8746" s="30">
        <f t="shared" si="411"/>
        <v>199</v>
      </c>
    </row>
    <row r="8747" spans="2:15" x14ac:dyDescent="0.2">
      <c r="B8747" s="13">
        <v>60222</v>
      </c>
      <c r="C8747" s="14">
        <v>42433.846111111117</v>
      </c>
      <c r="D8747" s="7" t="s">
        <v>7</v>
      </c>
      <c r="E8747" s="13">
        <v>2179</v>
      </c>
      <c r="F8747" s="7" t="s">
        <v>47</v>
      </c>
      <c r="G8747" s="7" t="s">
        <v>11</v>
      </c>
      <c r="H8747" s="13">
        <v>9</v>
      </c>
      <c r="I8747" s="13">
        <f>IF(G8747="Male",VLOOKUP(H8747,'Shoe size conversion table'!$B$6:$D$22,2),VLOOKUP(H8747,'Shoe size conversion table'!$J$6:$L$22,2))</f>
        <v>42</v>
      </c>
      <c r="J8747" s="13">
        <f>IF(G8747="Male",VLOOKUP(H8747,'Shoe size conversion table'!$B$6:$D$22,3),VLOOKUP(H8747,'Shoe size conversion table'!$J$6:$L$22,3))</f>
        <v>8.5</v>
      </c>
      <c r="K8747" s="11">
        <v>159</v>
      </c>
      <c r="L8747" s="12">
        <v>0.1</v>
      </c>
      <c r="M8747" s="7">
        <f t="shared" si="409"/>
        <v>2016</v>
      </c>
      <c r="N8747" s="7">
        <f t="shared" si="410"/>
        <v>3</v>
      </c>
      <c r="O8747" s="30">
        <f t="shared" si="411"/>
        <v>143.1</v>
      </c>
    </row>
    <row r="8748" spans="2:15" x14ac:dyDescent="0.2">
      <c r="B8748" s="13">
        <v>60223</v>
      </c>
      <c r="C8748" s="14">
        <v>42434.066111111119</v>
      </c>
      <c r="D8748" s="7" t="s">
        <v>10</v>
      </c>
      <c r="E8748" s="13">
        <v>2238</v>
      </c>
      <c r="F8748" s="7" t="s">
        <v>35</v>
      </c>
      <c r="G8748" s="7" t="s">
        <v>12</v>
      </c>
      <c r="H8748" s="13">
        <v>8.5</v>
      </c>
      <c r="I8748" s="13">
        <f>IF(G8748="Male",VLOOKUP(H8748,'Shoe size conversion table'!$B$6:$D$22,2),VLOOKUP(H8748,'Shoe size conversion table'!$J$6:$L$22,2))</f>
        <v>39</v>
      </c>
      <c r="J8748" s="13">
        <f>IF(G8748="Male",VLOOKUP(H8748,'Shoe size conversion table'!$B$6:$D$22,3),VLOOKUP(H8748,'Shoe size conversion table'!$J$6:$L$22,3))</f>
        <v>6.5</v>
      </c>
      <c r="K8748" s="11">
        <v>149</v>
      </c>
      <c r="L8748" s="12">
        <v>0</v>
      </c>
      <c r="M8748" s="7">
        <f t="shared" si="409"/>
        <v>2016</v>
      </c>
      <c r="N8748" s="7">
        <f t="shared" si="410"/>
        <v>3</v>
      </c>
      <c r="O8748" s="30">
        <f t="shared" si="411"/>
        <v>149</v>
      </c>
    </row>
    <row r="8749" spans="2:15" x14ac:dyDescent="0.2">
      <c r="B8749" s="13">
        <v>60224</v>
      </c>
      <c r="C8749" s="14">
        <v>42434.166111111292</v>
      </c>
      <c r="D8749" s="7" t="s">
        <v>9</v>
      </c>
      <c r="E8749" s="13">
        <v>2184</v>
      </c>
      <c r="F8749" s="7" t="s">
        <v>59</v>
      </c>
      <c r="G8749" s="7" t="s">
        <v>12</v>
      </c>
      <c r="H8749" s="13">
        <v>8</v>
      </c>
      <c r="I8749" s="13" t="str">
        <f>IF(G8749="Male",VLOOKUP(H8749,'Shoe size conversion table'!$B$6:$D$22,2),VLOOKUP(H8749,'Shoe size conversion table'!$J$6:$L$22,2))</f>
        <v>38-39</v>
      </c>
      <c r="J8749" s="13">
        <f>IF(G8749="Male",VLOOKUP(H8749,'Shoe size conversion table'!$B$6:$D$22,3),VLOOKUP(H8749,'Shoe size conversion table'!$J$6:$L$22,3))</f>
        <v>6</v>
      </c>
      <c r="K8749" s="11">
        <v>179</v>
      </c>
      <c r="L8749" s="12">
        <v>0</v>
      </c>
      <c r="M8749" s="7">
        <f t="shared" si="409"/>
        <v>2016</v>
      </c>
      <c r="N8749" s="7">
        <f t="shared" si="410"/>
        <v>3</v>
      </c>
      <c r="O8749" s="30">
        <f t="shared" si="411"/>
        <v>179</v>
      </c>
    </row>
    <row r="8750" spans="2:15" x14ac:dyDescent="0.2">
      <c r="B8750" s="13">
        <v>60225</v>
      </c>
      <c r="C8750" s="14">
        <v>42434.256111111106</v>
      </c>
      <c r="D8750" s="7" t="s">
        <v>7</v>
      </c>
      <c r="E8750" s="13">
        <v>2210</v>
      </c>
      <c r="F8750" s="7" t="s">
        <v>50</v>
      </c>
      <c r="G8750" s="7" t="s">
        <v>11</v>
      </c>
      <c r="H8750" s="13">
        <v>9.5</v>
      </c>
      <c r="I8750" s="13" t="str">
        <f>IF(G8750="Male",VLOOKUP(H8750,'Shoe size conversion table'!$B$6:$D$22,2),VLOOKUP(H8750,'Shoe size conversion table'!$J$6:$L$22,2))</f>
        <v>42-43</v>
      </c>
      <c r="J8750" s="13">
        <f>IF(G8750="Male",VLOOKUP(H8750,'Shoe size conversion table'!$B$6:$D$22,3),VLOOKUP(H8750,'Shoe size conversion table'!$J$6:$L$22,3))</f>
        <v>9</v>
      </c>
      <c r="K8750" s="11">
        <v>159</v>
      </c>
      <c r="L8750" s="12">
        <v>0</v>
      </c>
      <c r="M8750" s="7">
        <f t="shared" si="409"/>
        <v>2016</v>
      </c>
      <c r="N8750" s="7">
        <f t="shared" si="410"/>
        <v>3</v>
      </c>
      <c r="O8750" s="30">
        <f t="shared" si="411"/>
        <v>159</v>
      </c>
    </row>
    <row r="8751" spans="2:15" x14ac:dyDescent="0.2">
      <c r="B8751" s="13">
        <v>60225</v>
      </c>
      <c r="C8751" s="14">
        <v>42434.256111111106</v>
      </c>
      <c r="D8751" s="7" t="s">
        <v>7</v>
      </c>
      <c r="E8751" s="13">
        <v>2154</v>
      </c>
      <c r="F8751" s="7" t="s">
        <v>56</v>
      </c>
      <c r="G8751" s="7" t="s">
        <v>12</v>
      </c>
      <c r="H8751" s="13">
        <v>10.5</v>
      </c>
      <c r="I8751" s="13">
        <f>IF(G8751="Male",VLOOKUP(H8751,'Shoe size conversion table'!$B$6:$D$22,2),VLOOKUP(H8751,'Shoe size conversion table'!$J$6:$L$22,2))</f>
        <v>41</v>
      </c>
      <c r="J8751" s="13">
        <f>IF(G8751="Male",VLOOKUP(H8751,'Shoe size conversion table'!$B$6:$D$22,3),VLOOKUP(H8751,'Shoe size conversion table'!$J$6:$L$22,3))</f>
        <v>8.5</v>
      </c>
      <c r="K8751" s="11">
        <v>179</v>
      </c>
      <c r="L8751" s="12">
        <v>0</v>
      </c>
      <c r="M8751" s="7">
        <f t="shared" si="409"/>
        <v>2016</v>
      </c>
      <c r="N8751" s="7">
        <f t="shared" si="410"/>
        <v>3</v>
      </c>
      <c r="O8751" s="30">
        <f t="shared" si="411"/>
        <v>179</v>
      </c>
    </row>
    <row r="8752" spans="2:15" x14ac:dyDescent="0.2">
      <c r="B8752" s="13">
        <v>60226</v>
      </c>
      <c r="C8752" s="14">
        <v>42434.276111111285</v>
      </c>
      <c r="D8752" s="7" t="s">
        <v>8</v>
      </c>
      <c r="E8752" s="13">
        <v>2216</v>
      </c>
      <c r="F8752" s="7" t="s">
        <v>38</v>
      </c>
      <c r="G8752" s="7" t="s">
        <v>12</v>
      </c>
      <c r="H8752" s="13">
        <v>8</v>
      </c>
      <c r="I8752" s="13" t="str">
        <f>IF(G8752="Male",VLOOKUP(H8752,'Shoe size conversion table'!$B$6:$D$22,2),VLOOKUP(H8752,'Shoe size conversion table'!$J$6:$L$22,2))</f>
        <v>38-39</v>
      </c>
      <c r="J8752" s="13">
        <f>IF(G8752="Male",VLOOKUP(H8752,'Shoe size conversion table'!$B$6:$D$22,3),VLOOKUP(H8752,'Shoe size conversion table'!$J$6:$L$22,3))</f>
        <v>6</v>
      </c>
      <c r="K8752" s="11">
        <v>139</v>
      </c>
      <c r="L8752" s="12">
        <v>0</v>
      </c>
      <c r="M8752" s="7">
        <f t="shared" si="409"/>
        <v>2016</v>
      </c>
      <c r="N8752" s="7">
        <f t="shared" si="410"/>
        <v>3</v>
      </c>
      <c r="O8752" s="30">
        <f t="shared" si="411"/>
        <v>139</v>
      </c>
    </row>
    <row r="8753" spans="2:15" x14ac:dyDescent="0.2">
      <c r="B8753" s="13">
        <v>60227</v>
      </c>
      <c r="C8753" s="14">
        <v>42434.28611111112</v>
      </c>
      <c r="D8753" s="7" t="s">
        <v>7</v>
      </c>
      <c r="E8753" s="13">
        <v>2147</v>
      </c>
      <c r="F8753" s="7" t="s">
        <v>57</v>
      </c>
      <c r="G8753" s="7" t="s">
        <v>11</v>
      </c>
      <c r="H8753" s="13">
        <v>10.5</v>
      </c>
      <c r="I8753" s="13" t="str">
        <f>IF(G8753="Male",VLOOKUP(H8753,'Shoe size conversion table'!$B$6:$D$22,2),VLOOKUP(H8753,'Shoe size conversion table'!$J$6:$L$22,2))</f>
        <v>43-44</v>
      </c>
      <c r="J8753" s="13">
        <f>IF(G8753="Male",VLOOKUP(H8753,'Shoe size conversion table'!$B$6:$D$22,3),VLOOKUP(H8753,'Shoe size conversion table'!$J$6:$L$22,3))</f>
        <v>10</v>
      </c>
      <c r="K8753" s="11">
        <v>189</v>
      </c>
      <c r="L8753" s="12">
        <v>0</v>
      </c>
      <c r="M8753" s="7">
        <f t="shared" si="409"/>
        <v>2016</v>
      </c>
      <c r="N8753" s="7">
        <f t="shared" si="410"/>
        <v>3</v>
      </c>
      <c r="O8753" s="30">
        <f t="shared" si="411"/>
        <v>189</v>
      </c>
    </row>
    <row r="8754" spans="2:15" x14ac:dyDescent="0.2">
      <c r="B8754" s="13">
        <v>60228</v>
      </c>
      <c r="C8754" s="14">
        <v>42434.296111111114</v>
      </c>
      <c r="D8754" s="7" t="s">
        <v>9</v>
      </c>
      <c r="E8754" s="13">
        <v>2216</v>
      </c>
      <c r="F8754" s="7" t="s">
        <v>58</v>
      </c>
      <c r="G8754" s="7" t="s">
        <v>12</v>
      </c>
      <c r="H8754" s="13">
        <v>8</v>
      </c>
      <c r="I8754" s="13" t="str">
        <f>IF(G8754="Male",VLOOKUP(H8754,'Shoe size conversion table'!$B$6:$D$22,2),VLOOKUP(H8754,'Shoe size conversion table'!$J$6:$L$22,2))</f>
        <v>38-39</v>
      </c>
      <c r="J8754" s="13">
        <f>IF(G8754="Male",VLOOKUP(H8754,'Shoe size conversion table'!$B$6:$D$22,3),VLOOKUP(H8754,'Shoe size conversion table'!$J$6:$L$22,3))</f>
        <v>6</v>
      </c>
      <c r="K8754" s="11">
        <v>179</v>
      </c>
      <c r="L8754" s="12">
        <v>0</v>
      </c>
      <c r="M8754" s="7">
        <f t="shared" si="409"/>
        <v>2016</v>
      </c>
      <c r="N8754" s="7">
        <f t="shared" si="410"/>
        <v>3</v>
      </c>
      <c r="O8754" s="30">
        <f t="shared" si="411"/>
        <v>179</v>
      </c>
    </row>
    <row r="8755" spans="2:15" x14ac:dyDescent="0.2">
      <c r="B8755" s="13">
        <v>60228</v>
      </c>
      <c r="C8755" s="14">
        <v>42434.296111111114</v>
      </c>
      <c r="D8755" s="7" t="s">
        <v>9</v>
      </c>
      <c r="E8755" s="13">
        <v>2233</v>
      </c>
      <c r="F8755" s="7" t="s">
        <v>58</v>
      </c>
      <c r="G8755" s="7" t="s">
        <v>11</v>
      </c>
      <c r="H8755" s="13">
        <v>10.5</v>
      </c>
      <c r="I8755" s="13" t="str">
        <f>IF(G8755="Male",VLOOKUP(H8755,'Shoe size conversion table'!$B$6:$D$22,2),VLOOKUP(H8755,'Shoe size conversion table'!$J$6:$L$22,2))</f>
        <v>43-44</v>
      </c>
      <c r="J8755" s="13">
        <f>IF(G8755="Male",VLOOKUP(H8755,'Shoe size conversion table'!$B$6:$D$22,3),VLOOKUP(H8755,'Shoe size conversion table'!$J$6:$L$22,3))</f>
        <v>10</v>
      </c>
      <c r="K8755" s="11">
        <v>169</v>
      </c>
      <c r="L8755" s="12">
        <v>0.5</v>
      </c>
      <c r="M8755" s="7">
        <f t="shared" si="409"/>
        <v>2016</v>
      </c>
      <c r="N8755" s="7">
        <f t="shared" si="410"/>
        <v>3</v>
      </c>
      <c r="O8755" s="30">
        <f t="shared" si="411"/>
        <v>84.5</v>
      </c>
    </row>
    <row r="8756" spans="2:15" x14ac:dyDescent="0.2">
      <c r="B8756" s="13">
        <v>60229</v>
      </c>
      <c r="C8756" s="14">
        <v>42434.366111111114</v>
      </c>
      <c r="D8756" s="7" t="s">
        <v>10</v>
      </c>
      <c r="E8756" s="13">
        <v>2187</v>
      </c>
      <c r="F8756" s="7" t="s">
        <v>35</v>
      </c>
      <c r="G8756" s="7" t="s">
        <v>12</v>
      </c>
      <c r="H8756" s="13">
        <v>8.5</v>
      </c>
      <c r="I8756" s="13">
        <f>IF(G8756="Male",VLOOKUP(H8756,'Shoe size conversion table'!$B$6:$D$22,2),VLOOKUP(H8756,'Shoe size conversion table'!$J$6:$L$22,2))</f>
        <v>39</v>
      </c>
      <c r="J8756" s="13">
        <f>IF(G8756="Male",VLOOKUP(H8756,'Shoe size conversion table'!$B$6:$D$22,3),VLOOKUP(H8756,'Shoe size conversion table'!$J$6:$L$22,3))</f>
        <v>6.5</v>
      </c>
      <c r="K8756" s="11">
        <v>199</v>
      </c>
      <c r="L8756" s="12">
        <v>0</v>
      </c>
      <c r="M8756" s="7">
        <f t="shared" si="409"/>
        <v>2016</v>
      </c>
      <c r="N8756" s="7">
        <f t="shared" si="410"/>
        <v>3</v>
      </c>
      <c r="O8756" s="30">
        <f t="shared" si="411"/>
        <v>199</v>
      </c>
    </row>
    <row r="8757" spans="2:15" x14ac:dyDescent="0.2">
      <c r="B8757" s="13">
        <v>60230</v>
      </c>
      <c r="C8757" s="14">
        <v>42434.416111111117</v>
      </c>
      <c r="D8757" s="7" t="s">
        <v>8</v>
      </c>
      <c r="E8757" s="13">
        <v>2160</v>
      </c>
      <c r="F8757" s="7" t="s">
        <v>37</v>
      </c>
      <c r="G8757" s="7" t="s">
        <v>12</v>
      </c>
      <c r="H8757" s="13">
        <v>7.5</v>
      </c>
      <c r="I8757" s="13">
        <f>IF(G8757="Male",VLOOKUP(H8757,'Shoe size conversion table'!$B$6:$D$22,2),VLOOKUP(H8757,'Shoe size conversion table'!$J$6:$L$22,2))</f>
        <v>38</v>
      </c>
      <c r="J8757" s="13">
        <f>IF(G8757="Male",VLOOKUP(H8757,'Shoe size conversion table'!$B$6:$D$22,3),VLOOKUP(H8757,'Shoe size conversion table'!$J$6:$L$22,3))</f>
        <v>5.5</v>
      </c>
      <c r="K8757" s="11">
        <v>189</v>
      </c>
      <c r="L8757" s="12">
        <v>0.2</v>
      </c>
      <c r="M8757" s="7">
        <f t="shared" si="409"/>
        <v>2016</v>
      </c>
      <c r="N8757" s="7">
        <f t="shared" si="410"/>
        <v>3</v>
      </c>
      <c r="O8757" s="30">
        <f t="shared" si="411"/>
        <v>151.20000000000002</v>
      </c>
    </row>
    <row r="8758" spans="2:15" x14ac:dyDescent="0.2">
      <c r="B8758" s="13">
        <v>60231</v>
      </c>
      <c r="C8758" s="14">
        <v>42434.746111111119</v>
      </c>
      <c r="D8758" s="7" t="s">
        <v>7</v>
      </c>
      <c r="E8758" s="13">
        <v>2161</v>
      </c>
      <c r="F8758" s="7" t="s">
        <v>49</v>
      </c>
      <c r="G8758" s="7" t="s">
        <v>11</v>
      </c>
      <c r="H8758" s="13">
        <v>10.5</v>
      </c>
      <c r="I8758" s="13" t="str">
        <f>IF(G8758="Male",VLOOKUP(H8758,'Shoe size conversion table'!$B$6:$D$22,2),VLOOKUP(H8758,'Shoe size conversion table'!$J$6:$L$22,2))</f>
        <v>43-44</v>
      </c>
      <c r="J8758" s="13">
        <f>IF(G8758="Male",VLOOKUP(H8758,'Shoe size conversion table'!$B$6:$D$22,3),VLOOKUP(H8758,'Shoe size conversion table'!$J$6:$L$22,3))</f>
        <v>10</v>
      </c>
      <c r="K8758" s="11">
        <v>139</v>
      </c>
      <c r="L8758" s="12">
        <v>0.2</v>
      </c>
      <c r="M8758" s="7">
        <f t="shared" si="409"/>
        <v>2016</v>
      </c>
      <c r="N8758" s="7">
        <f t="shared" si="410"/>
        <v>3</v>
      </c>
      <c r="O8758" s="30">
        <f t="shared" si="411"/>
        <v>111.2</v>
      </c>
    </row>
    <row r="8759" spans="2:15" x14ac:dyDescent="0.2">
      <c r="B8759" s="13">
        <v>60232</v>
      </c>
      <c r="C8759" s="14">
        <v>42434.776111111292</v>
      </c>
      <c r="D8759" s="7" t="s">
        <v>8</v>
      </c>
      <c r="E8759" s="13">
        <v>2176</v>
      </c>
      <c r="F8759" s="7" t="s">
        <v>39</v>
      </c>
      <c r="G8759" s="7" t="s">
        <v>12</v>
      </c>
      <c r="H8759" s="13">
        <v>9.5</v>
      </c>
      <c r="I8759" s="13">
        <f>IF(G8759="Male",VLOOKUP(H8759,'Shoe size conversion table'!$B$6:$D$22,2),VLOOKUP(H8759,'Shoe size conversion table'!$J$6:$L$22,2))</f>
        <v>40</v>
      </c>
      <c r="J8759" s="13">
        <f>IF(G8759="Male",VLOOKUP(H8759,'Shoe size conversion table'!$B$6:$D$22,3),VLOOKUP(H8759,'Shoe size conversion table'!$J$6:$L$22,3))</f>
        <v>7.5</v>
      </c>
      <c r="K8759" s="11">
        <v>189</v>
      </c>
      <c r="L8759" s="12">
        <v>0</v>
      </c>
      <c r="M8759" s="7">
        <f t="shared" si="409"/>
        <v>2016</v>
      </c>
      <c r="N8759" s="7">
        <f t="shared" si="410"/>
        <v>3</v>
      </c>
      <c r="O8759" s="30">
        <f t="shared" si="411"/>
        <v>189</v>
      </c>
    </row>
    <row r="8760" spans="2:15" x14ac:dyDescent="0.2">
      <c r="B8760" s="13">
        <v>60233</v>
      </c>
      <c r="C8760" s="14">
        <v>42434.806111111109</v>
      </c>
      <c r="D8760" s="7" t="s">
        <v>7</v>
      </c>
      <c r="E8760" s="13">
        <v>2179</v>
      </c>
      <c r="F8760" s="7" t="s">
        <v>51</v>
      </c>
      <c r="G8760" s="7" t="s">
        <v>12</v>
      </c>
      <c r="H8760" s="13">
        <v>7</v>
      </c>
      <c r="I8760" s="13" t="str">
        <f>IF(G8760="Male",VLOOKUP(H8760,'Shoe size conversion table'!$B$6:$D$22,2),VLOOKUP(H8760,'Shoe size conversion table'!$J$6:$L$22,2))</f>
        <v>37-38</v>
      </c>
      <c r="J8760" s="13">
        <f>IF(G8760="Male",VLOOKUP(H8760,'Shoe size conversion table'!$B$6:$D$22,3),VLOOKUP(H8760,'Shoe size conversion table'!$J$6:$L$22,3))</f>
        <v>5</v>
      </c>
      <c r="K8760" s="11">
        <v>159</v>
      </c>
      <c r="L8760" s="12">
        <v>0</v>
      </c>
      <c r="M8760" s="7">
        <f t="shared" si="409"/>
        <v>2016</v>
      </c>
      <c r="N8760" s="7">
        <f t="shared" si="410"/>
        <v>3</v>
      </c>
      <c r="O8760" s="30">
        <f t="shared" si="411"/>
        <v>159</v>
      </c>
    </row>
    <row r="8761" spans="2:15" x14ac:dyDescent="0.2">
      <c r="B8761" s="13">
        <v>60234</v>
      </c>
      <c r="C8761" s="14">
        <v>42434.836111111115</v>
      </c>
      <c r="D8761" s="7" t="s">
        <v>9</v>
      </c>
      <c r="E8761" s="13">
        <v>2161</v>
      </c>
      <c r="F8761" s="7" t="s">
        <v>58</v>
      </c>
      <c r="G8761" s="7" t="s">
        <v>11</v>
      </c>
      <c r="H8761" s="13">
        <v>8.5</v>
      </c>
      <c r="I8761" s="13" t="str">
        <f>IF(G8761="Male",VLOOKUP(H8761,'Shoe size conversion table'!$B$6:$D$22,2),VLOOKUP(H8761,'Shoe size conversion table'!$J$6:$L$22,2))</f>
        <v>41-42</v>
      </c>
      <c r="J8761" s="13">
        <f>IF(G8761="Male",VLOOKUP(H8761,'Shoe size conversion table'!$B$6:$D$22,3),VLOOKUP(H8761,'Shoe size conversion table'!$J$6:$L$22,3))</f>
        <v>8</v>
      </c>
      <c r="K8761" s="11">
        <v>199</v>
      </c>
      <c r="L8761" s="12">
        <v>0.3</v>
      </c>
      <c r="M8761" s="7">
        <f t="shared" si="409"/>
        <v>2016</v>
      </c>
      <c r="N8761" s="7">
        <f t="shared" si="410"/>
        <v>3</v>
      </c>
      <c r="O8761" s="30">
        <f t="shared" si="411"/>
        <v>139.29999999999998</v>
      </c>
    </row>
    <row r="8762" spans="2:15" x14ac:dyDescent="0.2">
      <c r="B8762" s="13">
        <v>60235</v>
      </c>
      <c r="C8762" s="14">
        <v>42434.846111111117</v>
      </c>
      <c r="D8762" s="7" t="s">
        <v>7</v>
      </c>
      <c r="E8762" s="13">
        <v>2240</v>
      </c>
      <c r="F8762" s="7" t="s">
        <v>53</v>
      </c>
      <c r="G8762" s="7" t="s">
        <v>11</v>
      </c>
      <c r="H8762" s="13">
        <v>8.5</v>
      </c>
      <c r="I8762" s="13" t="str">
        <f>IF(G8762="Male",VLOOKUP(H8762,'Shoe size conversion table'!$B$6:$D$22,2),VLOOKUP(H8762,'Shoe size conversion table'!$J$6:$L$22,2))</f>
        <v>41-42</v>
      </c>
      <c r="J8762" s="13">
        <f>IF(G8762="Male",VLOOKUP(H8762,'Shoe size conversion table'!$B$6:$D$22,3),VLOOKUP(H8762,'Shoe size conversion table'!$J$6:$L$22,3))</f>
        <v>8</v>
      </c>
      <c r="K8762" s="11">
        <v>139</v>
      </c>
      <c r="L8762" s="12">
        <v>0</v>
      </c>
      <c r="M8762" s="7">
        <f t="shared" si="409"/>
        <v>2016</v>
      </c>
      <c r="N8762" s="7">
        <f t="shared" si="410"/>
        <v>3</v>
      </c>
      <c r="O8762" s="30">
        <f t="shared" si="411"/>
        <v>139</v>
      </c>
    </row>
    <row r="8763" spans="2:15" x14ac:dyDescent="0.2">
      <c r="B8763" s="13">
        <v>60236</v>
      </c>
      <c r="C8763" s="14">
        <v>42434.876111111298</v>
      </c>
      <c r="D8763" s="7" t="s">
        <v>10</v>
      </c>
      <c r="E8763" s="13">
        <v>2151</v>
      </c>
      <c r="F8763" s="7" t="s">
        <v>36</v>
      </c>
      <c r="G8763" s="7" t="s">
        <v>11</v>
      </c>
      <c r="H8763" s="13">
        <v>10.5</v>
      </c>
      <c r="I8763" s="13" t="str">
        <f>IF(G8763="Male",VLOOKUP(H8763,'Shoe size conversion table'!$B$6:$D$22,2),VLOOKUP(H8763,'Shoe size conversion table'!$J$6:$L$22,2))</f>
        <v>43-44</v>
      </c>
      <c r="J8763" s="13">
        <f>IF(G8763="Male",VLOOKUP(H8763,'Shoe size conversion table'!$B$6:$D$22,3),VLOOKUP(H8763,'Shoe size conversion table'!$J$6:$L$22,3))</f>
        <v>10</v>
      </c>
      <c r="K8763" s="11">
        <v>149</v>
      </c>
      <c r="L8763" s="12">
        <v>0.1</v>
      </c>
      <c r="M8763" s="7">
        <f t="shared" si="409"/>
        <v>2016</v>
      </c>
      <c r="N8763" s="7">
        <f t="shared" si="410"/>
        <v>3</v>
      </c>
      <c r="O8763" s="30">
        <f t="shared" si="411"/>
        <v>134.1</v>
      </c>
    </row>
    <row r="8764" spans="2:15" x14ac:dyDescent="0.2">
      <c r="B8764" s="13">
        <v>60237</v>
      </c>
      <c r="C8764" s="14">
        <v>42434.926111111279</v>
      </c>
      <c r="D8764" s="7" t="s">
        <v>7</v>
      </c>
      <c r="E8764" s="13">
        <v>2197</v>
      </c>
      <c r="F8764" s="7" t="s">
        <v>46</v>
      </c>
      <c r="G8764" s="7" t="s">
        <v>11</v>
      </c>
      <c r="H8764" s="13">
        <v>10</v>
      </c>
      <c r="I8764" s="13">
        <f>IF(G8764="Male",VLOOKUP(H8764,'Shoe size conversion table'!$B$6:$D$22,2),VLOOKUP(H8764,'Shoe size conversion table'!$J$6:$L$22,2))</f>
        <v>43</v>
      </c>
      <c r="J8764" s="13">
        <f>IF(G8764="Male",VLOOKUP(H8764,'Shoe size conversion table'!$B$6:$D$22,3),VLOOKUP(H8764,'Shoe size conversion table'!$J$6:$L$22,3))</f>
        <v>9.5</v>
      </c>
      <c r="K8764" s="11">
        <v>149</v>
      </c>
      <c r="L8764" s="12">
        <v>0</v>
      </c>
      <c r="M8764" s="7">
        <f t="shared" si="409"/>
        <v>2016</v>
      </c>
      <c r="N8764" s="7">
        <f t="shared" si="410"/>
        <v>3</v>
      </c>
      <c r="O8764" s="30">
        <f t="shared" si="411"/>
        <v>149</v>
      </c>
    </row>
    <row r="8765" spans="2:15" x14ac:dyDescent="0.2">
      <c r="B8765" s="13">
        <v>60238</v>
      </c>
      <c r="C8765" s="14">
        <v>42434.946111111116</v>
      </c>
      <c r="D8765" s="7" t="s">
        <v>10</v>
      </c>
      <c r="E8765" s="13">
        <v>2223</v>
      </c>
      <c r="F8765" s="7" t="s">
        <v>35</v>
      </c>
      <c r="G8765" s="7" t="s">
        <v>12</v>
      </c>
      <c r="H8765" s="13">
        <v>9</v>
      </c>
      <c r="I8765" s="13" t="str">
        <f>IF(G8765="Male",VLOOKUP(H8765,'Shoe size conversion table'!$B$6:$D$22,2),VLOOKUP(H8765,'Shoe size conversion table'!$J$6:$L$22,2))</f>
        <v>39-40</v>
      </c>
      <c r="J8765" s="13">
        <f>IF(G8765="Male",VLOOKUP(H8765,'Shoe size conversion table'!$B$6:$D$22,3),VLOOKUP(H8765,'Shoe size conversion table'!$J$6:$L$22,3))</f>
        <v>7</v>
      </c>
      <c r="K8765" s="11">
        <v>159</v>
      </c>
      <c r="L8765" s="12">
        <v>0</v>
      </c>
      <c r="M8765" s="7">
        <f t="shared" si="409"/>
        <v>2016</v>
      </c>
      <c r="N8765" s="7">
        <f t="shared" si="410"/>
        <v>3</v>
      </c>
      <c r="O8765" s="30">
        <f t="shared" si="411"/>
        <v>159</v>
      </c>
    </row>
    <row r="8766" spans="2:15" x14ac:dyDescent="0.2">
      <c r="B8766" s="13">
        <v>60239</v>
      </c>
      <c r="C8766" s="14">
        <v>42435.156111111275</v>
      </c>
      <c r="D8766" s="7" t="s">
        <v>7</v>
      </c>
      <c r="E8766" s="13">
        <v>2189</v>
      </c>
      <c r="F8766" s="7" t="s">
        <v>57</v>
      </c>
      <c r="G8766" s="7" t="s">
        <v>11</v>
      </c>
      <c r="H8766" s="13">
        <v>10</v>
      </c>
      <c r="I8766" s="13">
        <f>IF(G8766="Male",VLOOKUP(H8766,'Shoe size conversion table'!$B$6:$D$22,2),VLOOKUP(H8766,'Shoe size conversion table'!$J$6:$L$22,2))</f>
        <v>43</v>
      </c>
      <c r="J8766" s="13">
        <f>IF(G8766="Male",VLOOKUP(H8766,'Shoe size conversion table'!$B$6:$D$22,3),VLOOKUP(H8766,'Shoe size conversion table'!$J$6:$L$22,3))</f>
        <v>9.5</v>
      </c>
      <c r="K8766" s="11">
        <v>139</v>
      </c>
      <c r="L8766" s="12">
        <v>0.2</v>
      </c>
      <c r="M8766" s="7">
        <f t="shared" si="409"/>
        <v>2016</v>
      </c>
      <c r="N8766" s="7">
        <f t="shared" si="410"/>
        <v>3</v>
      </c>
      <c r="O8766" s="30">
        <f t="shared" si="411"/>
        <v>111.2</v>
      </c>
    </row>
    <row r="8767" spans="2:15" x14ac:dyDescent="0.2">
      <c r="B8767" s="13">
        <v>60240</v>
      </c>
      <c r="C8767" s="14">
        <v>42435.166111111277</v>
      </c>
      <c r="D8767" s="7" t="s">
        <v>8</v>
      </c>
      <c r="E8767" s="13">
        <v>2156</v>
      </c>
      <c r="F8767" s="7" t="s">
        <v>42</v>
      </c>
      <c r="G8767" s="7" t="s">
        <v>11</v>
      </c>
      <c r="H8767" s="13">
        <v>6.5</v>
      </c>
      <c r="I8767" s="13">
        <f>IF(G8767="Male",VLOOKUP(H8767,'Shoe size conversion table'!$B$6:$D$22,2),VLOOKUP(H8767,'Shoe size conversion table'!$J$6:$L$22,2))</f>
        <v>39</v>
      </c>
      <c r="J8767" s="13">
        <f>IF(G8767="Male",VLOOKUP(H8767,'Shoe size conversion table'!$B$6:$D$22,3),VLOOKUP(H8767,'Shoe size conversion table'!$J$6:$L$22,3))</f>
        <v>6</v>
      </c>
      <c r="K8767" s="11">
        <v>139</v>
      </c>
      <c r="L8767" s="12">
        <v>0</v>
      </c>
      <c r="M8767" s="7">
        <f t="shared" si="409"/>
        <v>2016</v>
      </c>
      <c r="N8767" s="7">
        <f t="shared" si="410"/>
        <v>3</v>
      </c>
      <c r="O8767" s="30">
        <f t="shared" si="411"/>
        <v>139</v>
      </c>
    </row>
    <row r="8768" spans="2:15" x14ac:dyDescent="0.2">
      <c r="B8768" s="13">
        <v>60241</v>
      </c>
      <c r="C8768" s="14">
        <v>42435.166111111292</v>
      </c>
      <c r="D8768" s="7" t="s">
        <v>9</v>
      </c>
      <c r="E8768" s="13">
        <v>2156</v>
      </c>
      <c r="F8768" s="7" t="s">
        <v>62</v>
      </c>
      <c r="G8768" s="7" t="s">
        <v>12</v>
      </c>
      <c r="H8768" s="13">
        <v>8</v>
      </c>
      <c r="I8768" s="13" t="str">
        <f>IF(G8768="Male",VLOOKUP(H8768,'Shoe size conversion table'!$B$6:$D$22,2),VLOOKUP(H8768,'Shoe size conversion table'!$J$6:$L$22,2))</f>
        <v>38-39</v>
      </c>
      <c r="J8768" s="13">
        <f>IF(G8768="Male",VLOOKUP(H8768,'Shoe size conversion table'!$B$6:$D$22,3),VLOOKUP(H8768,'Shoe size conversion table'!$J$6:$L$22,3))</f>
        <v>6</v>
      </c>
      <c r="K8768" s="11">
        <v>169</v>
      </c>
      <c r="L8768" s="12">
        <v>0.1</v>
      </c>
      <c r="M8768" s="7">
        <f t="shared" si="409"/>
        <v>2016</v>
      </c>
      <c r="N8768" s="7">
        <f t="shared" si="410"/>
        <v>3</v>
      </c>
      <c r="O8768" s="30">
        <f t="shared" si="411"/>
        <v>152.1</v>
      </c>
    </row>
    <row r="8769" spans="2:15" x14ac:dyDescent="0.2">
      <c r="B8769" s="13">
        <v>60242</v>
      </c>
      <c r="C8769" s="14">
        <v>42435.186111111281</v>
      </c>
      <c r="D8769" s="7" t="s">
        <v>8</v>
      </c>
      <c r="E8769" s="13">
        <v>2229</v>
      </c>
      <c r="F8769" s="7" t="s">
        <v>38</v>
      </c>
      <c r="G8769" s="7" t="s">
        <v>11</v>
      </c>
      <c r="H8769" s="13">
        <v>10</v>
      </c>
      <c r="I8769" s="13">
        <f>IF(G8769="Male",VLOOKUP(H8769,'Shoe size conversion table'!$B$6:$D$22,2),VLOOKUP(H8769,'Shoe size conversion table'!$J$6:$L$22,2))</f>
        <v>43</v>
      </c>
      <c r="J8769" s="13">
        <f>IF(G8769="Male",VLOOKUP(H8769,'Shoe size conversion table'!$B$6:$D$22,3),VLOOKUP(H8769,'Shoe size conversion table'!$J$6:$L$22,3))</f>
        <v>9.5</v>
      </c>
      <c r="K8769" s="11">
        <v>179</v>
      </c>
      <c r="L8769" s="12">
        <v>0</v>
      </c>
      <c r="M8769" s="7">
        <f t="shared" si="409"/>
        <v>2016</v>
      </c>
      <c r="N8769" s="7">
        <f t="shared" si="410"/>
        <v>3</v>
      </c>
      <c r="O8769" s="30">
        <f t="shared" si="411"/>
        <v>179</v>
      </c>
    </row>
    <row r="8770" spans="2:15" x14ac:dyDescent="0.2">
      <c r="B8770" s="13">
        <v>60243</v>
      </c>
      <c r="C8770" s="14">
        <v>42435.28611111112</v>
      </c>
      <c r="D8770" s="7" t="s">
        <v>8</v>
      </c>
      <c r="E8770" s="13">
        <v>2242</v>
      </c>
      <c r="F8770" s="7" t="s">
        <v>41</v>
      </c>
      <c r="G8770" s="7" t="s">
        <v>12</v>
      </c>
      <c r="H8770" s="13">
        <v>8</v>
      </c>
      <c r="I8770" s="13" t="str">
        <f>IF(G8770="Male",VLOOKUP(H8770,'Shoe size conversion table'!$B$6:$D$22,2),VLOOKUP(H8770,'Shoe size conversion table'!$J$6:$L$22,2))</f>
        <v>38-39</v>
      </c>
      <c r="J8770" s="13">
        <f>IF(G8770="Male",VLOOKUP(H8770,'Shoe size conversion table'!$B$6:$D$22,3),VLOOKUP(H8770,'Shoe size conversion table'!$J$6:$L$22,3))</f>
        <v>6</v>
      </c>
      <c r="K8770" s="11">
        <v>199</v>
      </c>
      <c r="L8770" s="12">
        <v>0</v>
      </c>
      <c r="M8770" s="7">
        <f t="shared" si="409"/>
        <v>2016</v>
      </c>
      <c r="N8770" s="7">
        <f t="shared" si="410"/>
        <v>3</v>
      </c>
      <c r="O8770" s="30">
        <f t="shared" si="411"/>
        <v>199</v>
      </c>
    </row>
    <row r="8771" spans="2:15" x14ac:dyDescent="0.2">
      <c r="B8771" s="13">
        <v>60244</v>
      </c>
      <c r="C8771" s="14">
        <v>42435.28611111112</v>
      </c>
      <c r="D8771" s="7" t="s">
        <v>7</v>
      </c>
      <c r="E8771" s="13">
        <v>2219</v>
      </c>
      <c r="F8771" s="7" t="s">
        <v>52</v>
      </c>
      <c r="G8771" s="7" t="s">
        <v>11</v>
      </c>
      <c r="H8771" s="13">
        <v>11</v>
      </c>
      <c r="I8771" s="13">
        <f>IF(G8771="Male",VLOOKUP(H8771,'Shoe size conversion table'!$B$6:$D$22,2),VLOOKUP(H8771,'Shoe size conversion table'!$J$6:$L$22,2))</f>
        <v>44</v>
      </c>
      <c r="J8771" s="13">
        <f>IF(G8771="Male",VLOOKUP(H8771,'Shoe size conversion table'!$B$6:$D$22,3),VLOOKUP(H8771,'Shoe size conversion table'!$J$6:$L$22,3))</f>
        <v>10.5</v>
      </c>
      <c r="K8771" s="11">
        <v>159</v>
      </c>
      <c r="L8771" s="12">
        <v>0.3</v>
      </c>
      <c r="M8771" s="7">
        <f t="shared" si="409"/>
        <v>2016</v>
      </c>
      <c r="N8771" s="7">
        <f t="shared" si="410"/>
        <v>3</v>
      </c>
      <c r="O8771" s="30">
        <f t="shared" si="411"/>
        <v>111.3</v>
      </c>
    </row>
    <row r="8772" spans="2:15" x14ac:dyDescent="0.2">
      <c r="B8772" s="13">
        <v>60245</v>
      </c>
      <c r="C8772" s="14">
        <v>42435.296111111114</v>
      </c>
      <c r="D8772" s="7" t="s">
        <v>9</v>
      </c>
      <c r="E8772" s="13">
        <v>2183</v>
      </c>
      <c r="F8772" s="7" t="s">
        <v>62</v>
      </c>
      <c r="G8772" s="7" t="s">
        <v>12</v>
      </c>
      <c r="H8772" s="13">
        <v>8</v>
      </c>
      <c r="I8772" s="13" t="str">
        <f>IF(G8772="Male",VLOOKUP(H8772,'Shoe size conversion table'!$B$6:$D$22,2),VLOOKUP(H8772,'Shoe size conversion table'!$J$6:$L$22,2))</f>
        <v>38-39</v>
      </c>
      <c r="J8772" s="13">
        <f>IF(G8772="Male",VLOOKUP(H8772,'Shoe size conversion table'!$B$6:$D$22,3),VLOOKUP(H8772,'Shoe size conversion table'!$J$6:$L$22,3))</f>
        <v>6</v>
      </c>
      <c r="K8772" s="11">
        <v>189</v>
      </c>
      <c r="L8772" s="12">
        <v>0</v>
      </c>
      <c r="M8772" s="7">
        <f t="shared" si="409"/>
        <v>2016</v>
      </c>
      <c r="N8772" s="7">
        <f t="shared" si="410"/>
        <v>3</v>
      </c>
      <c r="O8772" s="30">
        <f t="shared" si="411"/>
        <v>189</v>
      </c>
    </row>
    <row r="8773" spans="2:15" x14ac:dyDescent="0.2">
      <c r="B8773" s="13">
        <v>60245</v>
      </c>
      <c r="C8773" s="14">
        <v>42435.296111111114</v>
      </c>
      <c r="D8773" s="7" t="s">
        <v>9</v>
      </c>
      <c r="E8773" s="13">
        <v>2216</v>
      </c>
      <c r="F8773" s="7" t="s">
        <v>58</v>
      </c>
      <c r="G8773" s="7" t="s">
        <v>11</v>
      </c>
      <c r="H8773" s="13">
        <v>8.5</v>
      </c>
      <c r="I8773" s="13" t="str">
        <f>IF(G8773="Male",VLOOKUP(H8773,'Shoe size conversion table'!$B$6:$D$22,2),VLOOKUP(H8773,'Shoe size conversion table'!$J$6:$L$22,2))</f>
        <v>41-42</v>
      </c>
      <c r="J8773" s="13">
        <f>IF(G8773="Male",VLOOKUP(H8773,'Shoe size conversion table'!$B$6:$D$22,3),VLOOKUP(H8773,'Shoe size conversion table'!$J$6:$L$22,3))</f>
        <v>8</v>
      </c>
      <c r="K8773" s="11">
        <v>149</v>
      </c>
      <c r="L8773" s="12">
        <v>0.5</v>
      </c>
      <c r="M8773" s="7">
        <f t="shared" ref="M8773:M8836" si="412">YEAR(C8773)</f>
        <v>2016</v>
      </c>
      <c r="N8773" s="7">
        <f t="shared" si="410"/>
        <v>3</v>
      </c>
      <c r="O8773" s="30">
        <f t="shared" si="411"/>
        <v>74.5</v>
      </c>
    </row>
    <row r="8774" spans="2:15" x14ac:dyDescent="0.2">
      <c r="B8774" s="13">
        <v>60246</v>
      </c>
      <c r="C8774" s="14">
        <v>42435.356111111112</v>
      </c>
      <c r="D8774" s="7" t="s">
        <v>10</v>
      </c>
      <c r="E8774" s="13">
        <v>2152</v>
      </c>
      <c r="F8774" s="7" t="s">
        <v>36</v>
      </c>
      <c r="G8774" s="7" t="s">
        <v>11</v>
      </c>
      <c r="H8774" s="13">
        <v>11</v>
      </c>
      <c r="I8774" s="13">
        <f>IF(G8774="Male",VLOOKUP(H8774,'Shoe size conversion table'!$B$6:$D$22,2),VLOOKUP(H8774,'Shoe size conversion table'!$J$6:$L$22,2))</f>
        <v>44</v>
      </c>
      <c r="J8774" s="13">
        <f>IF(G8774="Male",VLOOKUP(H8774,'Shoe size conversion table'!$B$6:$D$22,3),VLOOKUP(H8774,'Shoe size conversion table'!$J$6:$L$22,3))</f>
        <v>10.5</v>
      </c>
      <c r="K8774" s="11">
        <v>129</v>
      </c>
      <c r="L8774" s="12">
        <v>0.3</v>
      </c>
      <c r="M8774" s="7">
        <f t="shared" si="412"/>
        <v>2016</v>
      </c>
      <c r="N8774" s="7">
        <f t="shared" ref="N8774:N8837" si="413">MONTH(C8774:C23741)</f>
        <v>3</v>
      </c>
      <c r="O8774" s="30">
        <f t="shared" ref="O8774:O8837" si="414">K8774*(1-L8774)</f>
        <v>90.3</v>
      </c>
    </row>
    <row r="8775" spans="2:15" x14ac:dyDescent="0.2">
      <c r="B8775" s="13">
        <v>60247</v>
      </c>
      <c r="C8775" s="14">
        <v>42435.366111111114</v>
      </c>
      <c r="D8775" s="7" t="s">
        <v>7</v>
      </c>
      <c r="E8775" s="13">
        <v>2151</v>
      </c>
      <c r="F8775" s="7" t="s">
        <v>51</v>
      </c>
      <c r="G8775" s="7" t="s">
        <v>11</v>
      </c>
      <c r="H8775" s="13">
        <v>9.5</v>
      </c>
      <c r="I8775" s="13" t="str">
        <f>IF(G8775="Male",VLOOKUP(H8775,'Shoe size conversion table'!$B$6:$D$22,2),VLOOKUP(H8775,'Shoe size conversion table'!$J$6:$L$22,2))</f>
        <v>42-43</v>
      </c>
      <c r="J8775" s="13">
        <f>IF(G8775="Male",VLOOKUP(H8775,'Shoe size conversion table'!$B$6:$D$22,3),VLOOKUP(H8775,'Shoe size conversion table'!$J$6:$L$22,3))</f>
        <v>9</v>
      </c>
      <c r="K8775" s="11">
        <v>129</v>
      </c>
      <c r="L8775" s="12">
        <v>0.1</v>
      </c>
      <c r="M8775" s="7">
        <f t="shared" si="412"/>
        <v>2016</v>
      </c>
      <c r="N8775" s="7">
        <f t="shared" si="413"/>
        <v>3</v>
      </c>
      <c r="O8775" s="30">
        <f t="shared" si="414"/>
        <v>116.10000000000001</v>
      </c>
    </row>
    <row r="8776" spans="2:15" x14ac:dyDescent="0.2">
      <c r="B8776" s="13">
        <v>60248</v>
      </c>
      <c r="C8776" s="14">
        <v>42435.416111111117</v>
      </c>
      <c r="D8776" s="7" t="s">
        <v>8</v>
      </c>
      <c r="E8776" s="13">
        <v>2205</v>
      </c>
      <c r="F8776" s="7" t="s">
        <v>41</v>
      </c>
      <c r="G8776" s="7" t="s">
        <v>11</v>
      </c>
      <c r="H8776" s="13">
        <v>9.5</v>
      </c>
      <c r="I8776" s="13" t="str">
        <f>IF(G8776="Male",VLOOKUP(H8776,'Shoe size conversion table'!$B$6:$D$22,2),VLOOKUP(H8776,'Shoe size conversion table'!$J$6:$L$22,2))</f>
        <v>42-43</v>
      </c>
      <c r="J8776" s="13">
        <f>IF(G8776="Male",VLOOKUP(H8776,'Shoe size conversion table'!$B$6:$D$22,3),VLOOKUP(H8776,'Shoe size conversion table'!$J$6:$L$22,3))</f>
        <v>9</v>
      </c>
      <c r="K8776" s="11">
        <v>149</v>
      </c>
      <c r="L8776" s="12">
        <v>0.2</v>
      </c>
      <c r="M8776" s="7">
        <f t="shared" si="412"/>
        <v>2016</v>
      </c>
      <c r="N8776" s="7">
        <f t="shared" si="413"/>
        <v>3</v>
      </c>
      <c r="O8776" s="30">
        <f t="shared" si="414"/>
        <v>119.2</v>
      </c>
    </row>
    <row r="8777" spans="2:15" x14ac:dyDescent="0.2">
      <c r="B8777" s="13">
        <v>60249</v>
      </c>
      <c r="C8777" s="14">
        <v>42435.436111111121</v>
      </c>
      <c r="D8777" s="7" t="s">
        <v>7</v>
      </c>
      <c r="E8777" s="13">
        <v>2187</v>
      </c>
      <c r="F8777" s="7" t="s">
        <v>46</v>
      </c>
      <c r="G8777" s="7" t="s">
        <v>11</v>
      </c>
      <c r="H8777" s="13">
        <v>9.5</v>
      </c>
      <c r="I8777" s="13" t="str">
        <f>IF(G8777="Male",VLOOKUP(H8777,'Shoe size conversion table'!$B$6:$D$22,2),VLOOKUP(H8777,'Shoe size conversion table'!$J$6:$L$22,2))</f>
        <v>42-43</v>
      </c>
      <c r="J8777" s="13">
        <f>IF(G8777="Male",VLOOKUP(H8777,'Shoe size conversion table'!$B$6:$D$22,3),VLOOKUP(H8777,'Shoe size conversion table'!$J$6:$L$22,3))</f>
        <v>9</v>
      </c>
      <c r="K8777" s="11">
        <v>199</v>
      </c>
      <c r="L8777" s="12">
        <v>0.5</v>
      </c>
      <c r="M8777" s="7">
        <f t="shared" si="412"/>
        <v>2016</v>
      </c>
      <c r="N8777" s="7">
        <f t="shared" si="413"/>
        <v>3</v>
      </c>
      <c r="O8777" s="30">
        <f t="shared" si="414"/>
        <v>99.5</v>
      </c>
    </row>
    <row r="8778" spans="2:15" x14ac:dyDescent="0.2">
      <c r="B8778" s="13">
        <v>60250</v>
      </c>
      <c r="C8778" s="14">
        <v>42435.526111111292</v>
      </c>
      <c r="D8778" s="7" t="s">
        <v>10</v>
      </c>
      <c r="E8778" s="13">
        <v>2237</v>
      </c>
      <c r="F8778" s="7" t="s">
        <v>35</v>
      </c>
      <c r="G8778" s="7" t="s">
        <v>12</v>
      </c>
      <c r="H8778" s="13">
        <v>6</v>
      </c>
      <c r="I8778" s="13" t="str">
        <f>IF(G8778="Male",VLOOKUP(H8778,'Shoe size conversion table'!$B$6:$D$22,2),VLOOKUP(H8778,'Shoe size conversion table'!$J$6:$L$22,2))</f>
        <v>36-37</v>
      </c>
      <c r="J8778" s="13">
        <f>IF(G8778="Male",VLOOKUP(H8778,'Shoe size conversion table'!$B$6:$D$22,3),VLOOKUP(H8778,'Shoe size conversion table'!$J$6:$L$22,3))</f>
        <v>4</v>
      </c>
      <c r="K8778" s="11">
        <v>199</v>
      </c>
      <c r="L8778" s="12">
        <v>0</v>
      </c>
      <c r="M8778" s="7">
        <f t="shared" si="412"/>
        <v>2016</v>
      </c>
      <c r="N8778" s="7">
        <f t="shared" si="413"/>
        <v>3</v>
      </c>
      <c r="O8778" s="30">
        <f t="shared" si="414"/>
        <v>199</v>
      </c>
    </row>
    <row r="8779" spans="2:15" x14ac:dyDescent="0.2">
      <c r="B8779" s="13">
        <v>60251</v>
      </c>
      <c r="C8779" s="14">
        <v>42435.576111111113</v>
      </c>
      <c r="D8779" s="7" t="s">
        <v>10</v>
      </c>
      <c r="E8779" s="13">
        <v>2208</v>
      </c>
      <c r="F8779" s="7" t="s">
        <v>35</v>
      </c>
      <c r="G8779" s="7" t="s">
        <v>11</v>
      </c>
      <c r="H8779" s="13">
        <v>9.5</v>
      </c>
      <c r="I8779" s="13" t="str">
        <f>IF(G8779="Male",VLOOKUP(H8779,'Shoe size conversion table'!$B$6:$D$22,2),VLOOKUP(H8779,'Shoe size conversion table'!$J$6:$L$22,2))</f>
        <v>42-43</v>
      </c>
      <c r="J8779" s="13">
        <f>IF(G8779="Male",VLOOKUP(H8779,'Shoe size conversion table'!$B$6:$D$22,3),VLOOKUP(H8779,'Shoe size conversion table'!$J$6:$L$22,3))</f>
        <v>9</v>
      </c>
      <c r="K8779" s="11">
        <v>179</v>
      </c>
      <c r="L8779" s="12">
        <v>0.3</v>
      </c>
      <c r="M8779" s="7">
        <f t="shared" si="412"/>
        <v>2016</v>
      </c>
      <c r="N8779" s="7">
        <f t="shared" si="413"/>
        <v>3</v>
      </c>
      <c r="O8779" s="30">
        <f t="shared" si="414"/>
        <v>125.3</v>
      </c>
    </row>
    <row r="8780" spans="2:15" x14ac:dyDescent="0.2">
      <c r="B8780" s="13">
        <v>60252</v>
      </c>
      <c r="C8780" s="14">
        <v>42435.746111111119</v>
      </c>
      <c r="D8780" s="7" t="s">
        <v>7</v>
      </c>
      <c r="E8780" s="13">
        <v>2153</v>
      </c>
      <c r="F8780" s="7" t="s">
        <v>49</v>
      </c>
      <c r="G8780" s="7" t="s">
        <v>11</v>
      </c>
      <c r="H8780" s="13">
        <v>9</v>
      </c>
      <c r="I8780" s="13">
        <f>IF(G8780="Male",VLOOKUP(H8780,'Shoe size conversion table'!$B$6:$D$22,2),VLOOKUP(H8780,'Shoe size conversion table'!$J$6:$L$22,2))</f>
        <v>42</v>
      </c>
      <c r="J8780" s="13">
        <f>IF(G8780="Male",VLOOKUP(H8780,'Shoe size conversion table'!$B$6:$D$22,3),VLOOKUP(H8780,'Shoe size conversion table'!$J$6:$L$22,3))</f>
        <v>8.5</v>
      </c>
      <c r="K8780" s="11">
        <v>179</v>
      </c>
      <c r="L8780" s="12">
        <v>0.2</v>
      </c>
      <c r="M8780" s="7">
        <f t="shared" si="412"/>
        <v>2016</v>
      </c>
      <c r="N8780" s="7">
        <f t="shared" si="413"/>
        <v>3</v>
      </c>
      <c r="O8780" s="30">
        <f t="shared" si="414"/>
        <v>143.20000000000002</v>
      </c>
    </row>
    <row r="8781" spans="2:15" x14ac:dyDescent="0.2">
      <c r="B8781" s="13">
        <v>60253</v>
      </c>
      <c r="C8781" s="14">
        <v>42435.776111111292</v>
      </c>
      <c r="D8781" s="7" t="s">
        <v>8</v>
      </c>
      <c r="E8781" s="13">
        <v>2165</v>
      </c>
      <c r="F8781" s="7" t="s">
        <v>42</v>
      </c>
      <c r="G8781" s="7" t="s">
        <v>12</v>
      </c>
      <c r="H8781" s="13">
        <v>9.5</v>
      </c>
      <c r="I8781" s="13">
        <f>IF(G8781="Male",VLOOKUP(H8781,'Shoe size conversion table'!$B$6:$D$22,2),VLOOKUP(H8781,'Shoe size conversion table'!$J$6:$L$22,2))</f>
        <v>40</v>
      </c>
      <c r="J8781" s="13">
        <f>IF(G8781="Male",VLOOKUP(H8781,'Shoe size conversion table'!$B$6:$D$22,3),VLOOKUP(H8781,'Shoe size conversion table'!$J$6:$L$22,3))</f>
        <v>7.5</v>
      </c>
      <c r="K8781" s="11">
        <v>129</v>
      </c>
      <c r="L8781" s="12">
        <v>0</v>
      </c>
      <c r="M8781" s="7">
        <f t="shared" si="412"/>
        <v>2016</v>
      </c>
      <c r="N8781" s="7">
        <f t="shared" si="413"/>
        <v>3</v>
      </c>
      <c r="O8781" s="30">
        <f t="shared" si="414"/>
        <v>129</v>
      </c>
    </row>
    <row r="8782" spans="2:15" x14ac:dyDescent="0.2">
      <c r="B8782" s="13">
        <v>60254</v>
      </c>
      <c r="C8782" s="14">
        <v>42435.806111111116</v>
      </c>
      <c r="D8782" s="7" t="s">
        <v>7</v>
      </c>
      <c r="E8782" s="13">
        <v>2183</v>
      </c>
      <c r="F8782" s="7" t="s">
        <v>55</v>
      </c>
      <c r="G8782" s="7" t="s">
        <v>12</v>
      </c>
      <c r="H8782" s="13">
        <v>10</v>
      </c>
      <c r="I8782" s="13" t="str">
        <f>IF(G8782="Male",VLOOKUP(H8782,'Shoe size conversion table'!$B$6:$D$22,2),VLOOKUP(H8782,'Shoe size conversion table'!$J$6:$L$22,2))</f>
        <v>40-41</v>
      </c>
      <c r="J8782" s="13">
        <f>IF(G8782="Male",VLOOKUP(H8782,'Shoe size conversion table'!$B$6:$D$22,3),VLOOKUP(H8782,'Shoe size conversion table'!$J$6:$L$22,3))</f>
        <v>8</v>
      </c>
      <c r="K8782" s="11">
        <v>169</v>
      </c>
      <c r="L8782" s="12">
        <v>0.5</v>
      </c>
      <c r="M8782" s="7">
        <f t="shared" si="412"/>
        <v>2016</v>
      </c>
      <c r="N8782" s="7">
        <f t="shared" si="413"/>
        <v>3</v>
      </c>
      <c r="O8782" s="30">
        <f t="shared" si="414"/>
        <v>84.5</v>
      </c>
    </row>
    <row r="8783" spans="2:15" x14ac:dyDescent="0.2">
      <c r="B8783" s="13">
        <v>60255</v>
      </c>
      <c r="C8783" s="14">
        <v>42435.816111111279</v>
      </c>
      <c r="D8783" s="7" t="s">
        <v>9</v>
      </c>
      <c r="E8783" s="13">
        <v>2231</v>
      </c>
      <c r="F8783" s="7" t="s">
        <v>60</v>
      </c>
      <c r="G8783" s="7" t="s">
        <v>12</v>
      </c>
      <c r="H8783" s="13">
        <v>7.5</v>
      </c>
      <c r="I8783" s="13">
        <f>IF(G8783="Male",VLOOKUP(H8783,'Shoe size conversion table'!$B$6:$D$22,2),VLOOKUP(H8783,'Shoe size conversion table'!$J$6:$L$22,2))</f>
        <v>38</v>
      </c>
      <c r="J8783" s="13">
        <f>IF(G8783="Male",VLOOKUP(H8783,'Shoe size conversion table'!$B$6:$D$22,3),VLOOKUP(H8783,'Shoe size conversion table'!$J$6:$L$22,3))</f>
        <v>5.5</v>
      </c>
      <c r="K8783" s="11">
        <v>169</v>
      </c>
      <c r="L8783" s="12">
        <v>0</v>
      </c>
      <c r="M8783" s="7">
        <f t="shared" si="412"/>
        <v>2016</v>
      </c>
      <c r="N8783" s="7">
        <f t="shared" si="413"/>
        <v>3</v>
      </c>
      <c r="O8783" s="30">
        <f t="shared" si="414"/>
        <v>169</v>
      </c>
    </row>
    <row r="8784" spans="2:15" x14ac:dyDescent="0.2">
      <c r="B8784" s="13">
        <v>60256</v>
      </c>
      <c r="C8784" s="14">
        <v>42435.826111111295</v>
      </c>
      <c r="D8784" s="7" t="s">
        <v>8</v>
      </c>
      <c r="E8784" s="13">
        <v>2174</v>
      </c>
      <c r="F8784" s="7" t="s">
        <v>40</v>
      </c>
      <c r="G8784" s="7" t="s">
        <v>11</v>
      </c>
      <c r="H8784" s="13">
        <v>11.5</v>
      </c>
      <c r="I8784" s="13" t="str">
        <f>IF(G8784="Male",VLOOKUP(H8784,'Shoe size conversion table'!$B$6:$D$22,2),VLOOKUP(H8784,'Shoe size conversion table'!$J$6:$L$22,2))</f>
        <v>44-45</v>
      </c>
      <c r="J8784" s="13">
        <f>IF(G8784="Male",VLOOKUP(H8784,'Shoe size conversion table'!$B$6:$D$22,3),VLOOKUP(H8784,'Shoe size conversion table'!$J$6:$L$22,3))</f>
        <v>11</v>
      </c>
      <c r="K8784" s="11">
        <v>189</v>
      </c>
      <c r="L8784" s="12">
        <v>0.1</v>
      </c>
      <c r="M8784" s="7">
        <f t="shared" si="412"/>
        <v>2016</v>
      </c>
      <c r="N8784" s="7">
        <f t="shared" si="413"/>
        <v>3</v>
      </c>
      <c r="O8784" s="30">
        <f t="shared" si="414"/>
        <v>170.1</v>
      </c>
    </row>
    <row r="8785" spans="2:15" x14ac:dyDescent="0.2">
      <c r="B8785" s="13">
        <v>60257</v>
      </c>
      <c r="C8785" s="14">
        <v>42435.946111111116</v>
      </c>
      <c r="D8785" s="7" t="s">
        <v>9</v>
      </c>
      <c r="E8785" s="13">
        <v>2239</v>
      </c>
      <c r="F8785" s="7" t="s">
        <v>58</v>
      </c>
      <c r="G8785" s="7" t="s">
        <v>11</v>
      </c>
      <c r="H8785" s="13">
        <v>9.5</v>
      </c>
      <c r="I8785" s="13" t="str">
        <f>IF(G8785="Male",VLOOKUP(H8785,'Shoe size conversion table'!$B$6:$D$22,2),VLOOKUP(H8785,'Shoe size conversion table'!$J$6:$L$22,2))</f>
        <v>42-43</v>
      </c>
      <c r="J8785" s="13">
        <f>IF(G8785="Male",VLOOKUP(H8785,'Shoe size conversion table'!$B$6:$D$22,3),VLOOKUP(H8785,'Shoe size conversion table'!$J$6:$L$22,3))</f>
        <v>9</v>
      </c>
      <c r="K8785" s="11">
        <v>179</v>
      </c>
      <c r="L8785" s="12">
        <v>0.3</v>
      </c>
      <c r="M8785" s="7">
        <f t="shared" si="412"/>
        <v>2016</v>
      </c>
      <c r="N8785" s="7">
        <f t="shared" si="413"/>
        <v>3</v>
      </c>
      <c r="O8785" s="30">
        <f t="shared" si="414"/>
        <v>125.3</v>
      </c>
    </row>
    <row r="8786" spans="2:15" x14ac:dyDescent="0.2">
      <c r="B8786" s="13">
        <v>60258</v>
      </c>
      <c r="C8786" s="14">
        <v>42436.136111111118</v>
      </c>
      <c r="D8786" s="7" t="s">
        <v>9</v>
      </c>
      <c r="E8786" s="13">
        <v>2200</v>
      </c>
      <c r="F8786" s="7" t="s">
        <v>60</v>
      </c>
      <c r="G8786" s="7" t="s">
        <v>11</v>
      </c>
      <c r="H8786" s="13">
        <v>9.5</v>
      </c>
      <c r="I8786" s="13" t="str">
        <f>IF(G8786="Male",VLOOKUP(H8786,'Shoe size conversion table'!$B$6:$D$22,2),VLOOKUP(H8786,'Shoe size conversion table'!$J$6:$L$22,2))</f>
        <v>42-43</v>
      </c>
      <c r="J8786" s="13">
        <f>IF(G8786="Male",VLOOKUP(H8786,'Shoe size conversion table'!$B$6:$D$22,3),VLOOKUP(H8786,'Shoe size conversion table'!$J$6:$L$22,3))</f>
        <v>9</v>
      </c>
      <c r="K8786" s="11">
        <v>169</v>
      </c>
      <c r="L8786" s="12">
        <v>0</v>
      </c>
      <c r="M8786" s="7">
        <f t="shared" si="412"/>
        <v>2016</v>
      </c>
      <c r="N8786" s="7">
        <f t="shared" si="413"/>
        <v>3</v>
      </c>
      <c r="O8786" s="30">
        <f t="shared" si="414"/>
        <v>169</v>
      </c>
    </row>
    <row r="8787" spans="2:15" x14ac:dyDescent="0.2">
      <c r="B8787" s="13">
        <v>60258</v>
      </c>
      <c r="C8787" s="14">
        <v>42436.136111111118</v>
      </c>
      <c r="D8787" s="7" t="s">
        <v>9</v>
      </c>
      <c r="E8787" s="13">
        <v>2172</v>
      </c>
      <c r="F8787" s="7" t="s">
        <v>60</v>
      </c>
      <c r="G8787" s="7" t="s">
        <v>11</v>
      </c>
      <c r="H8787" s="13">
        <v>9</v>
      </c>
      <c r="I8787" s="13">
        <f>IF(G8787="Male",VLOOKUP(H8787,'Shoe size conversion table'!$B$6:$D$22,2),VLOOKUP(H8787,'Shoe size conversion table'!$J$6:$L$22,2))</f>
        <v>42</v>
      </c>
      <c r="J8787" s="13">
        <f>IF(G8787="Male",VLOOKUP(H8787,'Shoe size conversion table'!$B$6:$D$22,3),VLOOKUP(H8787,'Shoe size conversion table'!$J$6:$L$22,3))</f>
        <v>8.5</v>
      </c>
      <c r="K8787" s="11">
        <v>129</v>
      </c>
      <c r="L8787" s="12">
        <v>0.2</v>
      </c>
      <c r="M8787" s="7">
        <f t="shared" si="412"/>
        <v>2016</v>
      </c>
      <c r="N8787" s="7">
        <f t="shared" si="413"/>
        <v>3</v>
      </c>
      <c r="O8787" s="30">
        <f t="shared" si="414"/>
        <v>103.2</v>
      </c>
    </row>
    <row r="8788" spans="2:15" x14ac:dyDescent="0.2">
      <c r="B8788" s="13">
        <v>60259</v>
      </c>
      <c r="C8788" s="14">
        <v>42436.156111111275</v>
      </c>
      <c r="D8788" s="7" t="s">
        <v>7</v>
      </c>
      <c r="E8788" s="13">
        <v>2177</v>
      </c>
      <c r="F8788" s="7" t="s">
        <v>51</v>
      </c>
      <c r="G8788" s="7" t="s">
        <v>12</v>
      </c>
      <c r="H8788" s="13">
        <v>9.5</v>
      </c>
      <c r="I8788" s="13">
        <f>IF(G8788="Male",VLOOKUP(H8788,'Shoe size conversion table'!$B$6:$D$22,2),VLOOKUP(H8788,'Shoe size conversion table'!$J$6:$L$22,2))</f>
        <v>40</v>
      </c>
      <c r="J8788" s="13">
        <f>IF(G8788="Male",VLOOKUP(H8788,'Shoe size conversion table'!$B$6:$D$22,3),VLOOKUP(H8788,'Shoe size conversion table'!$J$6:$L$22,3))</f>
        <v>7.5</v>
      </c>
      <c r="K8788" s="11">
        <v>179</v>
      </c>
      <c r="L8788" s="12">
        <v>0.3</v>
      </c>
      <c r="M8788" s="7">
        <f t="shared" si="412"/>
        <v>2016</v>
      </c>
      <c r="N8788" s="7">
        <f t="shared" si="413"/>
        <v>3</v>
      </c>
      <c r="O8788" s="30">
        <f t="shared" si="414"/>
        <v>125.3</v>
      </c>
    </row>
    <row r="8789" spans="2:15" x14ac:dyDescent="0.2">
      <c r="B8789" s="13">
        <v>60260</v>
      </c>
      <c r="C8789" s="14">
        <v>42436.28611111112</v>
      </c>
      <c r="D8789" s="7" t="s">
        <v>8</v>
      </c>
      <c r="E8789" s="13">
        <v>2182</v>
      </c>
      <c r="F8789" s="7" t="s">
        <v>42</v>
      </c>
      <c r="G8789" s="7" t="s">
        <v>12</v>
      </c>
      <c r="H8789" s="13">
        <v>8</v>
      </c>
      <c r="I8789" s="13" t="str">
        <f>IF(G8789="Male",VLOOKUP(H8789,'Shoe size conversion table'!$B$6:$D$22,2),VLOOKUP(H8789,'Shoe size conversion table'!$J$6:$L$22,2))</f>
        <v>38-39</v>
      </c>
      <c r="J8789" s="13">
        <f>IF(G8789="Male",VLOOKUP(H8789,'Shoe size conversion table'!$B$6:$D$22,3),VLOOKUP(H8789,'Shoe size conversion table'!$J$6:$L$22,3))</f>
        <v>6</v>
      </c>
      <c r="K8789" s="11">
        <v>139</v>
      </c>
      <c r="L8789" s="12">
        <v>0</v>
      </c>
      <c r="M8789" s="7">
        <f t="shared" si="412"/>
        <v>2016</v>
      </c>
      <c r="N8789" s="7">
        <f t="shared" si="413"/>
        <v>3</v>
      </c>
      <c r="O8789" s="30">
        <f t="shared" si="414"/>
        <v>139</v>
      </c>
    </row>
    <row r="8790" spans="2:15" x14ac:dyDescent="0.2">
      <c r="B8790" s="13">
        <v>60261</v>
      </c>
      <c r="C8790" s="14">
        <v>42436.28611111112</v>
      </c>
      <c r="D8790" s="7" t="s">
        <v>7</v>
      </c>
      <c r="E8790" s="13">
        <v>2179</v>
      </c>
      <c r="F8790" s="7" t="s">
        <v>47</v>
      </c>
      <c r="G8790" s="7" t="s">
        <v>11</v>
      </c>
      <c r="H8790" s="13">
        <v>9</v>
      </c>
      <c r="I8790" s="13">
        <f>IF(G8790="Male",VLOOKUP(H8790,'Shoe size conversion table'!$B$6:$D$22,2),VLOOKUP(H8790,'Shoe size conversion table'!$J$6:$L$22,2))</f>
        <v>42</v>
      </c>
      <c r="J8790" s="13">
        <f>IF(G8790="Male",VLOOKUP(H8790,'Shoe size conversion table'!$B$6:$D$22,3),VLOOKUP(H8790,'Shoe size conversion table'!$J$6:$L$22,3))</f>
        <v>8.5</v>
      </c>
      <c r="K8790" s="11">
        <v>159</v>
      </c>
      <c r="L8790" s="12">
        <v>0.1</v>
      </c>
      <c r="M8790" s="7">
        <f t="shared" si="412"/>
        <v>2016</v>
      </c>
      <c r="N8790" s="7">
        <f t="shared" si="413"/>
        <v>3</v>
      </c>
      <c r="O8790" s="30">
        <f t="shared" si="414"/>
        <v>143.1</v>
      </c>
    </row>
    <row r="8791" spans="2:15" x14ac:dyDescent="0.2">
      <c r="B8791" s="13">
        <v>60262</v>
      </c>
      <c r="C8791" s="14">
        <v>42436.296111111275</v>
      </c>
      <c r="D8791" s="7" t="s">
        <v>10</v>
      </c>
      <c r="E8791" s="13">
        <v>2193</v>
      </c>
      <c r="F8791" s="7" t="s">
        <v>34</v>
      </c>
      <c r="G8791" s="7" t="s">
        <v>11</v>
      </c>
      <c r="H8791" s="13">
        <v>9</v>
      </c>
      <c r="I8791" s="13">
        <f>IF(G8791="Male",VLOOKUP(H8791,'Shoe size conversion table'!$B$6:$D$22,2),VLOOKUP(H8791,'Shoe size conversion table'!$J$6:$L$22,2))</f>
        <v>42</v>
      </c>
      <c r="J8791" s="13">
        <f>IF(G8791="Male",VLOOKUP(H8791,'Shoe size conversion table'!$B$6:$D$22,3),VLOOKUP(H8791,'Shoe size conversion table'!$J$6:$L$22,3))</f>
        <v>8.5</v>
      </c>
      <c r="K8791" s="11">
        <v>189</v>
      </c>
      <c r="L8791" s="12">
        <v>0</v>
      </c>
      <c r="M8791" s="7">
        <f t="shared" si="412"/>
        <v>2016</v>
      </c>
      <c r="N8791" s="7">
        <f t="shared" si="413"/>
        <v>3</v>
      </c>
      <c r="O8791" s="30">
        <f t="shared" si="414"/>
        <v>189</v>
      </c>
    </row>
    <row r="8792" spans="2:15" x14ac:dyDescent="0.2">
      <c r="B8792" s="13">
        <v>60263</v>
      </c>
      <c r="C8792" s="14">
        <v>42436.436111111121</v>
      </c>
      <c r="D8792" s="7" t="s">
        <v>7</v>
      </c>
      <c r="E8792" s="13">
        <v>2147</v>
      </c>
      <c r="F8792" s="7" t="s">
        <v>57</v>
      </c>
      <c r="G8792" s="7" t="s">
        <v>11</v>
      </c>
      <c r="H8792" s="13">
        <v>10.5</v>
      </c>
      <c r="I8792" s="13" t="str">
        <f>IF(G8792="Male",VLOOKUP(H8792,'Shoe size conversion table'!$B$6:$D$22,2),VLOOKUP(H8792,'Shoe size conversion table'!$J$6:$L$22,2))</f>
        <v>43-44</v>
      </c>
      <c r="J8792" s="13">
        <f>IF(G8792="Male",VLOOKUP(H8792,'Shoe size conversion table'!$B$6:$D$22,3),VLOOKUP(H8792,'Shoe size conversion table'!$J$6:$L$22,3))</f>
        <v>10</v>
      </c>
      <c r="K8792" s="11">
        <v>189</v>
      </c>
      <c r="L8792" s="12">
        <v>0</v>
      </c>
      <c r="M8792" s="7">
        <f t="shared" si="412"/>
        <v>2016</v>
      </c>
      <c r="N8792" s="7">
        <f t="shared" si="413"/>
        <v>3</v>
      </c>
      <c r="O8792" s="30">
        <f t="shared" si="414"/>
        <v>189</v>
      </c>
    </row>
    <row r="8793" spans="2:15" x14ac:dyDescent="0.2">
      <c r="B8793" s="13">
        <v>60264</v>
      </c>
      <c r="C8793" s="14">
        <v>42436.526111111292</v>
      </c>
      <c r="D8793" s="7" t="s">
        <v>10</v>
      </c>
      <c r="E8793" s="13">
        <v>2242</v>
      </c>
      <c r="F8793" s="7" t="s">
        <v>35</v>
      </c>
      <c r="G8793" s="7" t="s">
        <v>12</v>
      </c>
      <c r="H8793" s="13">
        <v>6</v>
      </c>
      <c r="I8793" s="13" t="str">
        <f>IF(G8793="Male",VLOOKUP(H8793,'Shoe size conversion table'!$B$6:$D$22,2),VLOOKUP(H8793,'Shoe size conversion table'!$J$6:$L$22,2))</f>
        <v>36-37</v>
      </c>
      <c r="J8793" s="13">
        <f>IF(G8793="Male",VLOOKUP(H8793,'Shoe size conversion table'!$B$6:$D$22,3),VLOOKUP(H8793,'Shoe size conversion table'!$J$6:$L$22,3))</f>
        <v>4</v>
      </c>
      <c r="K8793" s="11">
        <v>199</v>
      </c>
      <c r="L8793" s="12">
        <v>0</v>
      </c>
      <c r="M8793" s="7">
        <f t="shared" si="412"/>
        <v>2016</v>
      </c>
      <c r="N8793" s="7">
        <f t="shared" si="413"/>
        <v>3</v>
      </c>
      <c r="O8793" s="30">
        <f t="shared" si="414"/>
        <v>199</v>
      </c>
    </row>
    <row r="8794" spans="2:15" x14ac:dyDescent="0.2">
      <c r="B8794" s="13">
        <v>60265</v>
      </c>
      <c r="C8794" s="14">
        <v>42436.666111111292</v>
      </c>
      <c r="D8794" s="7" t="s">
        <v>8</v>
      </c>
      <c r="E8794" s="13">
        <v>2196</v>
      </c>
      <c r="F8794" s="7" t="s">
        <v>38</v>
      </c>
      <c r="G8794" s="7" t="s">
        <v>12</v>
      </c>
      <c r="H8794" s="13">
        <v>7</v>
      </c>
      <c r="I8794" s="13" t="str">
        <f>IF(G8794="Male",VLOOKUP(H8794,'Shoe size conversion table'!$B$6:$D$22,2),VLOOKUP(H8794,'Shoe size conversion table'!$J$6:$L$22,2))</f>
        <v>37-38</v>
      </c>
      <c r="J8794" s="13">
        <f>IF(G8794="Male",VLOOKUP(H8794,'Shoe size conversion table'!$B$6:$D$22,3),VLOOKUP(H8794,'Shoe size conversion table'!$J$6:$L$22,3))</f>
        <v>5</v>
      </c>
      <c r="K8794" s="11">
        <v>139</v>
      </c>
      <c r="L8794" s="12">
        <v>0</v>
      </c>
      <c r="M8794" s="7">
        <f t="shared" si="412"/>
        <v>2016</v>
      </c>
      <c r="N8794" s="7">
        <f t="shared" si="413"/>
        <v>3</v>
      </c>
      <c r="O8794" s="30">
        <f t="shared" si="414"/>
        <v>139</v>
      </c>
    </row>
    <row r="8795" spans="2:15" x14ac:dyDescent="0.2">
      <c r="B8795" s="13">
        <v>60266</v>
      </c>
      <c r="C8795" s="14">
        <v>42436.756111111114</v>
      </c>
      <c r="D8795" s="7" t="s">
        <v>7</v>
      </c>
      <c r="E8795" s="13">
        <v>2206</v>
      </c>
      <c r="F8795" s="7" t="s">
        <v>43</v>
      </c>
      <c r="G8795" s="7" t="s">
        <v>11</v>
      </c>
      <c r="H8795" s="13">
        <v>6</v>
      </c>
      <c r="I8795" s="13">
        <f>IF(G8795="Male",VLOOKUP(H8795,'Shoe size conversion table'!$B$6:$D$22,2),VLOOKUP(H8795,'Shoe size conversion table'!$J$6:$L$22,2))</f>
        <v>39</v>
      </c>
      <c r="J8795" s="13">
        <f>IF(G8795="Male",VLOOKUP(H8795,'Shoe size conversion table'!$B$6:$D$22,3),VLOOKUP(H8795,'Shoe size conversion table'!$J$6:$L$22,3))</f>
        <v>5.5</v>
      </c>
      <c r="K8795" s="11">
        <v>129</v>
      </c>
      <c r="L8795" s="12">
        <v>0</v>
      </c>
      <c r="M8795" s="7">
        <f t="shared" si="412"/>
        <v>2016</v>
      </c>
      <c r="N8795" s="7">
        <f t="shared" si="413"/>
        <v>3</v>
      </c>
      <c r="O8795" s="30">
        <f t="shared" si="414"/>
        <v>129</v>
      </c>
    </row>
    <row r="8796" spans="2:15" x14ac:dyDescent="0.2">
      <c r="B8796" s="13">
        <v>60267</v>
      </c>
      <c r="C8796" s="14">
        <v>42436.756111111114</v>
      </c>
      <c r="D8796" s="7" t="s">
        <v>10</v>
      </c>
      <c r="E8796" s="13">
        <v>2151</v>
      </c>
      <c r="F8796" s="7" t="s">
        <v>35</v>
      </c>
      <c r="G8796" s="7" t="s">
        <v>11</v>
      </c>
      <c r="H8796" s="13">
        <v>11</v>
      </c>
      <c r="I8796" s="13">
        <f>IF(G8796="Male",VLOOKUP(H8796,'Shoe size conversion table'!$B$6:$D$22,2),VLOOKUP(H8796,'Shoe size conversion table'!$J$6:$L$22,2))</f>
        <v>44</v>
      </c>
      <c r="J8796" s="13">
        <f>IF(G8796="Male",VLOOKUP(H8796,'Shoe size conversion table'!$B$6:$D$22,3),VLOOKUP(H8796,'Shoe size conversion table'!$J$6:$L$22,3))</f>
        <v>10.5</v>
      </c>
      <c r="K8796" s="11">
        <v>129</v>
      </c>
      <c r="L8796" s="12">
        <v>0</v>
      </c>
      <c r="M8796" s="7">
        <f t="shared" si="412"/>
        <v>2016</v>
      </c>
      <c r="N8796" s="7">
        <f t="shared" si="413"/>
        <v>3</v>
      </c>
      <c r="O8796" s="30">
        <f t="shared" si="414"/>
        <v>129</v>
      </c>
    </row>
    <row r="8797" spans="2:15" x14ac:dyDescent="0.2">
      <c r="B8797" s="13">
        <v>60268</v>
      </c>
      <c r="C8797" s="14">
        <v>42436.776111111292</v>
      </c>
      <c r="D8797" s="7" t="s">
        <v>7</v>
      </c>
      <c r="E8797" s="13">
        <v>2215</v>
      </c>
      <c r="F8797" s="7" t="s">
        <v>49</v>
      </c>
      <c r="G8797" s="7" t="s">
        <v>11</v>
      </c>
      <c r="H8797" s="13">
        <v>10.5</v>
      </c>
      <c r="I8797" s="13" t="str">
        <f>IF(G8797="Male",VLOOKUP(H8797,'Shoe size conversion table'!$B$6:$D$22,2),VLOOKUP(H8797,'Shoe size conversion table'!$J$6:$L$22,2))</f>
        <v>43-44</v>
      </c>
      <c r="J8797" s="13">
        <f>IF(G8797="Male",VLOOKUP(H8797,'Shoe size conversion table'!$B$6:$D$22,3),VLOOKUP(H8797,'Shoe size conversion table'!$J$6:$L$22,3))</f>
        <v>10</v>
      </c>
      <c r="K8797" s="11">
        <v>159</v>
      </c>
      <c r="L8797" s="12">
        <v>0</v>
      </c>
      <c r="M8797" s="7">
        <f t="shared" si="412"/>
        <v>2016</v>
      </c>
      <c r="N8797" s="7">
        <f t="shared" si="413"/>
        <v>3</v>
      </c>
      <c r="O8797" s="30">
        <f t="shared" si="414"/>
        <v>159</v>
      </c>
    </row>
    <row r="8798" spans="2:15" x14ac:dyDescent="0.2">
      <c r="B8798" s="13">
        <v>60269</v>
      </c>
      <c r="C8798" s="14">
        <v>42437.066111111279</v>
      </c>
      <c r="D8798" s="7" t="s">
        <v>10</v>
      </c>
      <c r="E8798" s="13">
        <v>2173</v>
      </c>
      <c r="F8798" s="7" t="s">
        <v>34</v>
      </c>
      <c r="G8798" s="7" t="s">
        <v>11</v>
      </c>
      <c r="H8798" s="13">
        <v>8.5</v>
      </c>
      <c r="I8798" s="13" t="str">
        <f>IF(G8798="Male",VLOOKUP(H8798,'Shoe size conversion table'!$B$6:$D$22,2),VLOOKUP(H8798,'Shoe size conversion table'!$J$6:$L$22,2))</f>
        <v>41-42</v>
      </c>
      <c r="J8798" s="13">
        <f>IF(G8798="Male",VLOOKUP(H8798,'Shoe size conversion table'!$B$6:$D$22,3),VLOOKUP(H8798,'Shoe size conversion table'!$J$6:$L$22,3))</f>
        <v>8</v>
      </c>
      <c r="K8798" s="11">
        <v>159</v>
      </c>
      <c r="L8798" s="12">
        <v>0.1</v>
      </c>
      <c r="M8798" s="7">
        <f t="shared" si="412"/>
        <v>2016</v>
      </c>
      <c r="N8798" s="7">
        <f t="shared" si="413"/>
        <v>3</v>
      </c>
      <c r="O8798" s="30">
        <f t="shared" si="414"/>
        <v>143.1</v>
      </c>
    </row>
    <row r="8799" spans="2:15" x14ac:dyDescent="0.2">
      <c r="B8799" s="13">
        <v>60270</v>
      </c>
      <c r="C8799" s="14">
        <v>42437.116111111114</v>
      </c>
      <c r="D8799" s="7" t="s">
        <v>10</v>
      </c>
      <c r="E8799" s="13">
        <v>2189</v>
      </c>
      <c r="F8799" s="7" t="s">
        <v>35</v>
      </c>
      <c r="G8799" s="7" t="s">
        <v>11</v>
      </c>
      <c r="H8799" s="13">
        <v>10</v>
      </c>
      <c r="I8799" s="13">
        <f>IF(G8799="Male",VLOOKUP(H8799,'Shoe size conversion table'!$B$6:$D$22,2),VLOOKUP(H8799,'Shoe size conversion table'!$J$6:$L$22,2))</f>
        <v>43</v>
      </c>
      <c r="J8799" s="13">
        <f>IF(G8799="Male",VLOOKUP(H8799,'Shoe size conversion table'!$B$6:$D$22,3),VLOOKUP(H8799,'Shoe size conversion table'!$J$6:$L$22,3))</f>
        <v>9.5</v>
      </c>
      <c r="K8799" s="11">
        <v>169</v>
      </c>
      <c r="L8799" s="12">
        <v>0</v>
      </c>
      <c r="M8799" s="7">
        <f t="shared" si="412"/>
        <v>2016</v>
      </c>
      <c r="N8799" s="7">
        <f t="shared" si="413"/>
        <v>3</v>
      </c>
      <c r="O8799" s="30">
        <f t="shared" si="414"/>
        <v>169</v>
      </c>
    </row>
    <row r="8800" spans="2:15" x14ac:dyDescent="0.2">
      <c r="B8800" s="13">
        <v>60271</v>
      </c>
      <c r="C8800" s="14">
        <v>42437.136111111118</v>
      </c>
      <c r="D8800" s="7" t="s">
        <v>8</v>
      </c>
      <c r="E8800" s="13">
        <v>2163</v>
      </c>
      <c r="F8800" s="7" t="s">
        <v>38</v>
      </c>
      <c r="G8800" s="7" t="s">
        <v>11</v>
      </c>
      <c r="H8800" s="13">
        <v>10</v>
      </c>
      <c r="I8800" s="13">
        <f>IF(G8800="Male",VLOOKUP(H8800,'Shoe size conversion table'!$B$6:$D$22,2),VLOOKUP(H8800,'Shoe size conversion table'!$J$6:$L$22,2))</f>
        <v>43</v>
      </c>
      <c r="J8800" s="13">
        <f>IF(G8800="Male",VLOOKUP(H8800,'Shoe size conversion table'!$B$6:$D$22,3),VLOOKUP(H8800,'Shoe size conversion table'!$J$6:$L$22,3))</f>
        <v>9.5</v>
      </c>
      <c r="K8800" s="11">
        <v>169</v>
      </c>
      <c r="L8800" s="12">
        <v>0</v>
      </c>
      <c r="M8800" s="7">
        <f t="shared" si="412"/>
        <v>2016</v>
      </c>
      <c r="N8800" s="7">
        <f t="shared" si="413"/>
        <v>3</v>
      </c>
      <c r="O8800" s="30">
        <f t="shared" si="414"/>
        <v>169</v>
      </c>
    </row>
    <row r="8801" spans="2:15" x14ac:dyDescent="0.2">
      <c r="B8801" s="13">
        <v>60272</v>
      </c>
      <c r="C8801" s="14">
        <v>42437.136111111118</v>
      </c>
      <c r="D8801" s="7" t="s">
        <v>9</v>
      </c>
      <c r="E8801" s="13">
        <v>2180</v>
      </c>
      <c r="F8801" s="7" t="s">
        <v>59</v>
      </c>
      <c r="G8801" s="7" t="s">
        <v>11</v>
      </c>
      <c r="H8801" s="13">
        <v>11</v>
      </c>
      <c r="I8801" s="13">
        <f>IF(G8801="Male",VLOOKUP(H8801,'Shoe size conversion table'!$B$6:$D$22,2),VLOOKUP(H8801,'Shoe size conversion table'!$J$6:$L$22,2))</f>
        <v>44</v>
      </c>
      <c r="J8801" s="13">
        <f>IF(G8801="Male",VLOOKUP(H8801,'Shoe size conversion table'!$B$6:$D$22,3),VLOOKUP(H8801,'Shoe size conversion table'!$J$6:$L$22,3))</f>
        <v>10.5</v>
      </c>
      <c r="K8801" s="11">
        <v>199</v>
      </c>
      <c r="L8801" s="12">
        <v>0.3</v>
      </c>
      <c r="M8801" s="7">
        <f t="shared" si="412"/>
        <v>2016</v>
      </c>
      <c r="N8801" s="7">
        <f t="shared" si="413"/>
        <v>3</v>
      </c>
      <c r="O8801" s="30">
        <f t="shared" si="414"/>
        <v>139.29999999999998</v>
      </c>
    </row>
    <row r="8802" spans="2:15" x14ac:dyDescent="0.2">
      <c r="B8802" s="13">
        <v>60272</v>
      </c>
      <c r="C8802" s="14">
        <v>42437.136111111118</v>
      </c>
      <c r="D8802" s="7" t="s">
        <v>9</v>
      </c>
      <c r="E8802" s="13">
        <v>2200</v>
      </c>
      <c r="F8802" s="7" t="s">
        <v>60</v>
      </c>
      <c r="G8802" s="7" t="s">
        <v>11</v>
      </c>
      <c r="H8802" s="13">
        <v>9.5</v>
      </c>
      <c r="I8802" s="13" t="str">
        <f>IF(G8802="Male",VLOOKUP(H8802,'Shoe size conversion table'!$B$6:$D$22,2),VLOOKUP(H8802,'Shoe size conversion table'!$J$6:$L$22,2))</f>
        <v>42-43</v>
      </c>
      <c r="J8802" s="13">
        <f>IF(G8802="Male",VLOOKUP(H8802,'Shoe size conversion table'!$B$6:$D$22,3),VLOOKUP(H8802,'Shoe size conversion table'!$J$6:$L$22,3))</f>
        <v>9</v>
      </c>
      <c r="K8802" s="11">
        <v>169</v>
      </c>
      <c r="L8802" s="12">
        <v>0</v>
      </c>
      <c r="M8802" s="7">
        <f t="shared" si="412"/>
        <v>2016</v>
      </c>
      <c r="N8802" s="7">
        <f t="shared" si="413"/>
        <v>3</v>
      </c>
      <c r="O8802" s="30">
        <f t="shared" si="414"/>
        <v>169</v>
      </c>
    </row>
    <row r="8803" spans="2:15" x14ac:dyDescent="0.2">
      <c r="B8803" s="13">
        <v>60273</v>
      </c>
      <c r="C8803" s="14">
        <v>42437.156111111275</v>
      </c>
      <c r="D8803" s="7" t="s">
        <v>7</v>
      </c>
      <c r="E8803" s="13">
        <v>2197</v>
      </c>
      <c r="F8803" s="7" t="s">
        <v>46</v>
      </c>
      <c r="G8803" s="7" t="s">
        <v>11</v>
      </c>
      <c r="H8803" s="13">
        <v>10</v>
      </c>
      <c r="I8803" s="13">
        <f>IF(G8803="Male",VLOOKUP(H8803,'Shoe size conversion table'!$B$6:$D$22,2),VLOOKUP(H8803,'Shoe size conversion table'!$J$6:$L$22,2))</f>
        <v>43</v>
      </c>
      <c r="J8803" s="13">
        <f>IF(G8803="Male",VLOOKUP(H8803,'Shoe size conversion table'!$B$6:$D$22,3),VLOOKUP(H8803,'Shoe size conversion table'!$J$6:$L$22,3))</f>
        <v>9.5</v>
      </c>
      <c r="K8803" s="11">
        <v>149</v>
      </c>
      <c r="L8803" s="12">
        <v>0</v>
      </c>
      <c r="M8803" s="7">
        <f t="shared" si="412"/>
        <v>2016</v>
      </c>
      <c r="N8803" s="7">
        <f t="shared" si="413"/>
        <v>3</v>
      </c>
      <c r="O8803" s="30">
        <f t="shared" si="414"/>
        <v>149</v>
      </c>
    </row>
    <row r="8804" spans="2:15" x14ac:dyDescent="0.2">
      <c r="B8804" s="13">
        <v>60274</v>
      </c>
      <c r="C8804" s="14">
        <v>42437.166111111277</v>
      </c>
      <c r="D8804" s="7" t="s">
        <v>7</v>
      </c>
      <c r="E8804" s="13">
        <v>2148</v>
      </c>
      <c r="F8804" s="7" t="s">
        <v>50</v>
      </c>
      <c r="G8804" s="7" t="s">
        <v>11</v>
      </c>
      <c r="H8804" s="13">
        <v>8</v>
      </c>
      <c r="I8804" s="13">
        <f>IF(G8804="Male",VLOOKUP(H8804,'Shoe size conversion table'!$B$6:$D$22,2),VLOOKUP(H8804,'Shoe size conversion table'!$J$6:$L$22,2))</f>
        <v>41</v>
      </c>
      <c r="J8804" s="13">
        <f>IF(G8804="Male",VLOOKUP(H8804,'Shoe size conversion table'!$B$6:$D$22,3),VLOOKUP(H8804,'Shoe size conversion table'!$J$6:$L$22,3))</f>
        <v>7.5</v>
      </c>
      <c r="K8804" s="11">
        <v>139</v>
      </c>
      <c r="L8804" s="12">
        <v>0</v>
      </c>
      <c r="M8804" s="7">
        <f t="shared" si="412"/>
        <v>2016</v>
      </c>
      <c r="N8804" s="7">
        <f t="shared" si="413"/>
        <v>3</v>
      </c>
      <c r="O8804" s="30">
        <f t="shared" si="414"/>
        <v>139</v>
      </c>
    </row>
    <row r="8805" spans="2:15" x14ac:dyDescent="0.2">
      <c r="B8805" s="13">
        <v>60275</v>
      </c>
      <c r="C8805" s="14">
        <v>42437.246111111119</v>
      </c>
      <c r="D8805" s="7" t="s">
        <v>7</v>
      </c>
      <c r="E8805" s="13">
        <v>2165</v>
      </c>
      <c r="F8805" s="7" t="s">
        <v>44</v>
      </c>
      <c r="G8805" s="7" t="s">
        <v>11</v>
      </c>
      <c r="H8805" s="13">
        <v>10</v>
      </c>
      <c r="I8805" s="13">
        <f>IF(G8805="Male",VLOOKUP(H8805,'Shoe size conversion table'!$B$6:$D$22,2),VLOOKUP(H8805,'Shoe size conversion table'!$J$6:$L$22,2))</f>
        <v>43</v>
      </c>
      <c r="J8805" s="13">
        <f>IF(G8805="Male",VLOOKUP(H8805,'Shoe size conversion table'!$B$6:$D$22,3),VLOOKUP(H8805,'Shoe size conversion table'!$J$6:$L$22,3))</f>
        <v>9.5</v>
      </c>
      <c r="K8805" s="11">
        <v>149</v>
      </c>
      <c r="L8805" s="12">
        <v>0.2</v>
      </c>
      <c r="M8805" s="7">
        <f t="shared" si="412"/>
        <v>2016</v>
      </c>
      <c r="N8805" s="7">
        <f t="shared" si="413"/>
        <v>3</v>
      </c>
      <c r="O8805" s="30">
        <f t="shared" si="414"/>
        <v>119.2</v>
      </c>
    </row>
    <row r="8806" spans="2:15" x14ac:dyDescent="0.2">
      <c r="B8806" s="13">
        <v>60276</v>
      </c>
      <c r="C8806" s="14">
        <v>42437.28611111112</v>
      </c>
      <c r="D8806" s="7" t="s">
        <v>8</v>
      </c>
      <c r="E8806" s="13">
        <v>2168</v>
      </c>
      <c r="F8806" s="7" t="s">
        <v>41</v>
      </c>
      <c r="G8806" s="7" t="s">
        <v>12</v>
      </c>
      <c r="H8806" s="13">
        <v>8</v>
      </c>
      <c r="I8806" s="13" t="str">
        <f>IF(G8806="Male",VLOOKUP(H8806,'Shoe size conversion table'!$B$6:$D$22,2),VLOOKUP(H8806,'Shoe size conversion table'!$J$6:$L$22,2))</f>
        <v>38-39</v>
      </c>
      <c r="J8806" s="13">
        <f>IF(G8806="Male",VLOOKUP(H8806,'Shoe size conversion table'!$B$6:$D$22,3),VLOOKUP(H8806,'Shoe size conversion table'!$J$6:$L$22,3))</f>
        <v>6</v>
      </c>
      <c r="K8806" s="11">
        <v>169</v>
      </c>
      <c r="L8806" s="12">
        <v>0.5</v>
      </c>
      <c r="M8806" s="7">
        <f t="shared" si="412"/>
        <v>2016</v>
      </c>
      <c r="N8806" s="7">
        <f t="shared" si="413"/>
        <v>3</v>
      </c>
      <c r="O8806" s="30">
        <f t="shared" si="414"/>
        <v>84.5</v>
      </c>
    </row>
    <row r="8807" spans="2:15" x14ac:dyDescent="0.2">
      <c r="B8807" s="13">
        <v>60277</v>
      </c>
      <c r="C8807" s="14">
        <v>42437.33611111129</v>
      </c>
      <c r="D8807" s="7" t="s">
        <v>7</v>
      </c>
      <c r="E8807" s="13">
        <v>2205</v>
      </c>
      <c r="F8807" s="7" t="s">
        <v>51</v>
      </c>
      <c r="G8807" s="7" t="s">
        <v>12</v>
      </c>
      <c r="H8807" s="13">
        <v>7.5</v>
      </c>
      <c r="I8807" s="13">
        <f>IF(G8807="Male",VLOOKUP(H8807,'Shoe size conversion table'!$B$6:$D$22,2),VLOOKUP(H8807,'Shoe size conversion table'!$J$6:$L$22,2))</f>
        <v>38</v>
      </c>
      <c r="J8807" s="13">
        <f>IF(G8807="Male",VLOOKUP(H8807,'Shoe size conversion table'!$B$6:$D$22,3),VLOOKUP(H8807,'Shoe size conversion table'!$J$6:$L$22,3))</f>
        <v>5.5</v>
      </c>
      <c r="K8807" s="11">
        <v>159</v>
      </c>
      <c r="L8807" s="12">
        <v>0.1</v>
      </c>
      <c r="M8807" s="7">
        <f t="shared" si="412"/>
        <v>2016</v>
      </c>
      <c r="N8807" s="7">
        <f t="shared" si="413"/>
        <v>3</v>
      </c>
      <c r="O8807" s="30">
        <f t="shared" si="414"/>
        <v>143.1</v>
      </c>
    </row>
    <row r="8808" spans="2:15" x14ac:dyDescent="0.2">
      <c r="B8808" s="13">
        <v>60278</v>
      </c>
      <c r="C8808" s="14">
        <v>42437.436111111121</v>
      </c>
      <c r="D8808" s="7" t="s">
        <v>7</v>
      </c>
      <c r="E8808" s="13">
        <v>2219</v>
      </c>
      <c r="F8808" s="7" t="s">
        <v>52</v>
      </c>
      <c r="G8808" s="7" t="s">
        <v>11</v>
      </c>
      <c r="H8808" s="13">
        <v>11</v>
      </c>
      <c r="I8808" s="13">
        <f>IF(G8808="Male",VLOOKUP(H8808,'Shoe size conversion table'!$B$6:$D$22,2),VLOOKUP(H8808,'Shoe size conversion table'!$J$6:$L$22,2))</f>
        <v>44</v>
      </c>
      <c r="J8808" s="13">
        <f>IF(G8808="Male",VLOOKUP(H8808,'Shoe size conversion table'!$B$6:$D$22,3),VLOOKUP(H8808,'Shoe size conversion table'!$J$6:$L$22,3))</f>
        <v>10.5</v>
      </c>
      <c r="K8808" s="11">
        <v>159</v>
      </c>
      <c r="L8808" s="12">
        <v>0.3</v>
      </c>
      <c r="M8808" s="7">
        <f t="shared" si="412"/>
        <v>2016</v>
      </c>
      <c r="N8808" s="7">
        <f t="shared" si="413"/>
        <v>3</v>
      </c>
      <c r="O8808" s="30">
        <f t="shared" si="414"/>
        <v>111.3</v>
      </c>
    </row>
    <row r="8809" spans="2:15" x14ac:dyDescent="0.2">
      <c r="B8809" s="13">
        <v>60279</v>
      </c>
      <c r="C8809" s="14">
        <v>42437.526111111292</v>
      </c>
      <c r="D8809" s="7" t="s">
        <v>8</v>
      </c>
      <c r="E8809" s="13">
        <v>2152</v>
      </c>
      <c r="F8809" s="7" t="s">
        <v>38</v>
      </c>
      <c r="G8809" s="7" t="s">
        <v>11</v>
      </c>
      <c r="H8809" s="13">
        <v>9</v>
      </c>
      <c r="I8809" s="13">
        <f>IF(G8809="Male",VLOOKUP(H8809,'Shoe size conversion table'!$B$6:$D$22,2),VLOOKUP(H8809,'Shoe size conversion table'!$J$6:$L$22,2))</f>
        <v>42</v>
      </c>
      <c r="J8809" s="13">
        <f>IF(G8809="Male",VLOOKUP(H8809,'Shoe size conversion table'!$B$6:$D$22,3),VLOOKUP(H8809,'Shoe size conversion table'!$J$6:$L$22,3))</f>
        <v>8.5</v>
      </c>
      <c r="K8809" s="11">
        <v>159</v>
      </c>
      <c r="L8809" s="12">
        <v>0</v>
      </c>
      <c r="M8809" s="7">
        <f t="shared" si="412"/>
        <v>2016</v>
      </c>
      <c r="N8809" s="7">
        <f t="shared" si="413"/>
        <v>3</v>
      </c>
      <c r="O8809" s="30">
        <f t="shared" si="414"/>
        <v>159</v>
      </c>
    </row>
    <row r="8810" spans="2:15" x14ac:dyDescent="0.2">
      <c r="B8810" s="13">
        <v>60280</v>
      </c>
      <c r="C8810" s="14">
        <v>42437.576111111113</v>
      </c>
      <c r="D8810" s="7" t="s">
        <v>9</v>
      </c>
      <c r="E8810" s="13">
        <v>2209</v>
      </c>
      <c r="F8810" s="7" t="s">
        <v>59</v>
      </c>
      <c r="G8810" s="7" t="s">
        <v>12</v>
      </c>
      <c r="H8810" s="13">
        <v>8</v>
      </c>
      <c r="I8810" s="13" t="str">
        <f>IF(G8810="Male",VLOOKUP(H8810,'Shoe size conversion table'!$B$6:$D$22,2),VLOOKUP(H8810,'Shoe size conversion table'!$J$6:$L$22,2))</f>
        <v>38-39</v>
      </c>
      <c r="J8810" s="13">
        <f>IF(G8810="Male",VLOOKUP(H8810,'Shoe size conversion table'!$B$6:$D$22,3),VLOOKUP(H8810,'Shoe size conversion table'!$J$6:$L$22,3))</f>
        <v>6</v>
      </c>
      <c r="K8810" s="11">
        <v>149</v>
      </c>
      <c r="L8810" s="12">
        <v>0</v>
      </c>
      <c r="M8810" s="7">
        <f t="shared" si="412"/>
        <v>2016</v>
      </c>
      <c r="N8810" s="7">
        <f t="shared" si="413"/>
        <v>3</v>
      </c>
      <c r="O8810" s="30">
        <f t="shared" si="414"/>
        <v>149</v>
      </c>
    </row>
    <row r="8811" spans="2:15" x14ac:dyDescent="0.2">
      <c r="B8811" s="13">
        <v>60281</v>
      </c>
      <c r="C8811" s="14">
        <v>42437.626111111116</v>
      </c>
      <c r="D8811" s="7" t="s">
        <v>7</v>
      </c>
      <c r="E8811" s="13">
        <v>2195</v>
      </c>
      <c r="F8811" s="7" t="s">
        <v>57</v>
      </c>
      <c r="G8811" s="7" t="s">
        <v>12</v>
      </c>
      <c r="H8811" s="13">
        <v>8</v>
      </c>
      <c r="I8811" s="13" t="str">
        <f>IF(G8811="Male",VLOOKUP(H8811,'Shoe size conversion table'!$B$6:$D$22,2),VLOOKUP(H8811,'Shoe size conversion table'!$J$6:$L$22,2))</f>
        <v>38-39</v>
      </c>
      <c r="J8811" s="13">
        <f>IF(G8811="Male",VLOOKUP(H8811,'Shoe size conversion table'!$B$6:$D$22,3),VLOOKUP(H8811,'Shoe size conversion table'!$J$6:$L$22,3))</f>
        <v>6</v>
      </c>
      <c r="K8811" s="11">
        <v>129</v>
      </c>
      <c r="L8811" s="12">
        <v>0.1</v>
      </c>
      <c r="M8811" s="7">
        <f t="shared" si="412"/>
        <v>2016</v>
      </c>
      <c r="N8811" s="7">
        <f t="shared" si="413"/>
        <v>3</v>
      </c>
      <c r="O8811" s="30">
        <f t="shared" si="414"/>
        <v>116.10000000000001</v>
      </c>
    </row>
    <row r="8812" spans="2:15" x14ac:dyDescent="0.2">
      <c r="B8812" s="13">
        <v>60282</v>
      </c>
      <c r="C8812" s="14">
        <v>42437.666111111117</v>
      </c>
      <c r="D8812" s="7" t="s">
        <v>10</v>
      </c>
      <c r="E8812" s="13">
        <v>2154</v>
      </c>
      <c r="F8812" s="7" t="s">
        <v>34</v>
      </c>
      <c r="G8812" s="7" t="s">
        <v>12</v>
      </c>
      <c r="H8812" s="13">
        <v>9</v>
      </c>
      <c r="I8812" s="13" t="str">
        <f>IF(G8812="Male",VLOOKUP(H8812,'Shoe size conversion table'!$B$6:$D$22,2),VLOOKUP(H8812,'Shoe size conversion table'!$J$6:$L$22,2))</f>
        <v>39-40</v>
      </c>
      <c r="J8812" s="13">
        <f>IF(G8812="Male",VLOOKUP(H8812,'Shoe size conversion table'!$B$6:$D$22,3),VLOOKUP(H8812,'Shoe size conversion table'!$J$6:$L$22,3))</f>
        <v>7</v>
      </c>
      <c r="K8812" s="11">
        <v>139</v>
      </c>
      <c r="L8812" s="12">
        <v>0</v>
      </c>
      <c r="M8812" s="7">
        <f t="shared" si="412"/>
        <v>2016</v>
      </c>
      <c r="N8812" s="7">
        <f t="shared" si="413"/>
        <v>3</v>
      </c>
      <c r="O8812" s="30">
        <f t="shared" si="414"/>
        <v>139</v>
      </c>
    </row>
    <row r="8813" spans="2:15" x14ac:dyDescent="0.2">
      <c r="B8813" s="13">
        <v>60283</v>
      </c>
      <c r="C8813" s="14">
        <v>42437.666111111117</v>
      </c>
      <c r="D8813" s="7" t="s">
        <v>9</v>
      </c>
      <c r="E8813" s="13">
        <v>2242</v>
      </c>
      <c r="F8813" s="7" t="s">
        <v>60</v>
      </c>
      <c r="G8813" s="7" t="s">
        <v>12</v>
      </c>
      <c r="H8813" s="13">
        <v>8.5</v>
      </c>
      <c r="I8813" s="13">
        <f>IF(G8813="Male",VLOOKUP(H8813,'Shoe size conversion table'!$B$6:$D$22,2),VLOOKUP(H8813,'Shoe size conversion table'!$J$6:$L$22,2))</f>
        <v>39</v>
      </c>
      <c r="J8813" s="13">
        <f>IF(G8813="Male",VLOOKUP(H8813,'Shoe size conversion table'!$B$6:$D$22,3),VLOOKUP(H8813,'Shoe size conversion table'!$J$6:$L$22,3))</f>
        <v>6.5</v>
      </c>
      <c r="K8813" s="11">
        <v>139</v>
      </c>
      <c r="L8813" s="12">
        <v>0</v>
      </c>
      <c r="M8813" s="7">
        <f t="shared" si="412"/>
        <v>2016</v>
      </c>
      <c r="N8813" s="7">
        <f t="shared" si="413"/>
        <v>3</v>
      </c>
      <c r="O8813" s="30">
        <f t="shared" si="414"/>
        <v>139</v>
      </c>
    </row>
    <row r="8814" spans="2:15" x14ac:dyDescent="0.2">
      <c r="B8814" s="13">
        <v>60284</v>
      </c>
      <c r="C8814" s="14">
        <v>42437.756111111114</v>
      </c>
      <c r="D8814" s="7" t="s">
        <v>7</v>
      </c>
      <c r="E8814" s="13">
        <v>2169</v>
      </c>
      <c r="F8814" s="7" t="s">
        <v>47</v>
      </c>
      <c r="G8814" s="7" t="s">
        <v>11</v>
      </c>
      <c r="H8814" s="13">
        <v>8</v>
      </c>
      <c r="I8814" s="13">
        <f>IF(G8814="Male",VLOOKUP(H8814,'Shoe size conversion table'!$B$6:$D$22,2),VLOOKUP(H8814,'Shoe size conversion table'!$J$6:$L$22,2))</f>
        <v>41</v>
      </c>
      <c r="J8814" s="13">
        <f>IF(G8814="Male",VLOOKUP(H8814,'Shoe size conversion table'!$B$6:$D$22,3),VLOOKUP(H8814,'Shoe size conversion table'!$J$6:$L$22,3))</f>
        <v>7.5</v>
      </c>
      <c r="K8814" s="11">
        <v>199</v>
      </c>
      <c r="L8814" s="12">
        <v>0.1</v>
      </c>
      <c r="M8814" s="7">
        <f t="shared" si="412"/>
        <v>2016</v>
      </c>
      <c r="N8814" s="7">
        <f t="shared" si="413"/>
        <v>3</v>
      </c>
      <c r="O8814" s="30">
        <f t="shared" si="414"/>
        <v>179.1</v>
      </c>
    </row>
    <row r="8815" spans="2:15" x14ac:dyDescent="0.2">
      <c r="B8815" s="13">
        <v>60285</v>
      </c>
      <c r="C8815" s="14">
        <v>42437.806111111116</v>
      </c>
      <c r="D8815" s="7" t="s">
        <v>7</v>
      </c>
      <c r="E8815" s="13">
        <v>2223</v>
      </c>
      <c r="F8815" s="7" t="s">
        <v>57</v>
      </c>
      <c r="G8815" s="7" t="s">
        <v>11</v>
      </c>
      <c r="H8815" s="13">
        <v>10.5</v>
      </c>
      <c r="I8815" s="13" t="str">
        <f>IF(G8815="Male",VLOOKUP(H8815,'Shoe size conversion table'!$B$6:$D$22,2),VLOOKUP(H8815,'Shoe size conversion table'!$J$6:$L$22,2))</f>
        <v>43-44</v>
      </c>
      <c r="J8815" s="13">
        <f>IF(G8815="Male",VLOOKUP(H8815,'Shoe size conversion table'!$B$6:$D$22,3),VLOOKUP(H8815,'Shoe size conversion table'!$J$6:$L$22,3))</f>
        <v>10</v>
      </c>
      <c r="K8815" s="11">
        <v>159</v>
      </c>
      <c r="L8815" s="12">
        <v>0</v>
      </c>
      <c r="M8815" s="7">
        <f t="shared" si="412"/>
        <v>2016</v>
      </c>
      <c r="N8815" s="7">
        <f t="shared" si="413"/>
        <v>3</v>
      </c>
      <c r="O8815" s="30">
        <f t="shared" si="414"/>
        <v>159</v>
      </c>
    </row>
    <row r="8816" spans="2:15" x14ac:dyDescent="0.2">
      <c r="B8816" s="13">
        <v>60286</v>
      </c>
      <c r="C8816" s="14">
        <v>42437.936111111121</v>
      </c>
      <c r="D8816" s="7" t="s">
        <v>7</v>
      </c>
      <c r="E8816" s="13">
        <v>2236</v>
      </c>
      <c r="F8816" s="7" t="s">
        <v>49</v>
      </c>
      <c r="G8816" s="7" t="s">
        <v>11</v>
      </c>
      <c r="H8816" s="13">
        <v>8</v>
      </c>
      <c r="I8816" s="13">
        <f>IF(G8816="Male",VLOOKUP(H8816,'Shoe size conversion table'!$B$6:$D$22,2),VLOOKUP(H8816,'Shoe size conversion table'!$J$6:$L$22,2))</f>
        <v>41</v>
      </c>
      <c r="J8816" s="13">
        <f>IF(G8816="Male",VLOOKUP(H8816,'Shoe size conversion table'!$B$6:$D$22,3),VLOOKUP(H8816,'Shoe size conversion table'!$J$6:$L$22,3))</f>
        <v>7.5</v>
      </c>
      <c r="K8816" s="11">
        <v>129</v>
      </c>
      <c r="L8816" s="12">
        <v>0</v>
      </c>
      <c r="M8816" s="7">
        <f t="shared" si="412"/>
        <v>2016</v>
      </c>
      <c r="N8816" s="7">
        <f t="shared" si="413"/>
        <v>3</v>
      </c>
      <c r="O8816" s="30">
        <f t="shared" si="414"/>
        <v>129</v>
      </c>
    </row>
    <row r="8817" spans="2:15" x14ac:dyDescent="0.2">
      <c r="B8817" s="13">
        <v>60287</v>
      </c>
      <c r="C8817" s="14">
        <v>42438.116111111114</v>
      </c>
      <c r="D8817" s="7" t="s">
        <v>10</v>
      </c>
      <c r="E8817" s="13">
        <v>2221</v>
      </c>
      <c r="F8817" s="7" t="s">
        <v>35</v>
      </c>
      <c r="G8817" s="7" t="s">
        <v>11</v>
      </c>
      <c r="H8817" s="13">
        <v>13</v>
      </c>
      <c r="I8817" s="13">
        <f>IF(G8817="Male",VLOOKUP(H8817,'Shoe size conversion table'!$B$6:$D$22,2),VLOOKUP(H8817,'Shoe size conversion table'!$J$6:$L$22,2))</f>
        <v>46</v>
      </c>
      <c r="J8817" s="13">
        <f>IF(G8817="Male",VLOOKUP(H8817,'Shoe size conversion table'!$B$6:$D$22,3),VLOOKUP(H8817,'Shoe size conversion table'!$J$6:$L$22,3))</f>
        <v>12.5</v>
      </c>
      <c r="K8817" s="11">
        <v>169</v>
      </c>
      <c r="L8817" s="12">
        <v>0.5</v>
      </c>
      <c r="M8817" s="7">
        <f t="shared" si="412"/>
        <v>2016</v>
      </c>
      <c r="N8817" s="7">
        <f t="shared" si="413"/>
        <v>3</v>
      </c>
      <c r="O8817" s="30">
        <f t="shared" si="414"/>
        <v>84.5</v>
      </c>
    </row>
    <row r="8818" spans="2:15" x14ac:dyDescent="0.2">
      <c r="B8818" s="13">
        <v>60288</v>
      </c>
      <c r="C8818" s="14">
        <v>42438.136111111118</v>
      </c>
      <c r="D8818" s="7" t="s">
        <v>8</v>
      </c>
      <c r="E8818" s="13">
        <v>2190</v>
      </c>
      <c r="F8818" s="7" t="s">
        <v>41</v>
      </c>
      <c r="G8818" s="7" t="s">
        <v>11</v>
      </c>
      <c r="H8818" s="13">
        <v>7</v>
      </c>
      <c r="I8818" s="13">
        <f>IF(G8818="Male",VLOOKUP(H8818,'Shoe size conversion table'!$B$6:$D$22,2),VLOOKUP(H8818,'Shoe size conversion table'!$J$6:$L$22,2))</f>
        <v>40</v>
      </c>
      <c r="J8818" s="13">
        <f>IF(G8818="Male",VLOOKUP(H8818,'Shoe size conversion table'!$B$6:$D$22,3),VLOOKUP(H8818,'Shoe size conversion table'!$J$6:$L$22,3))</f>
        <v>6.5</v>
      </c>
      <c r="K8818" s="11">
        <v>189</v>
      </c>
      <c r="L8818" s="12">
        <v>0</v>
      </c>
      <c r="M8818" s="7">
        <f t="shared" si="412"/>
        <v>2016</v>
      </c>
      <c r="N8818" s="7">
        <f t="shared" si="413"/>
        <v>3</v>
      </c>
      <c r="O8818" s="30">
        <f t="shared" si="414"/>
        <v>189</v>
      </c>
    </row>
    <row r="8819" spans="2:15" x14ac:dyDescent="0.2">
      <c r="B8819" s="13">
        <v>60289</v>
      </c>
      <c r="C8819" s="14">
        <v>42438.136111111118</v>
      </c>
      <c r="D8819" s="7" t="s">
        <v>9</v>
      </c>
      <c r="E8819" s="13">
        <v>2233</v>
      </c>
      <c r="F8819" s="7" t="s">
        <v>58</v>
      </c>
      <c r="G8819" s="7" t="s">
        <v>11</v>
      </c>
      <c r="H8819" s="13">
        <v>10.5</v>
      </c>
      <c r="I8819" s="13" t="str">
        <f>IF(G8819="Male",VLOOKUP(H8819,'Shoe size conversion table'!$B$6:$D$22,2),VLOOKUP(H8819,'Shoe size conversion table'!$J$6:$L$22,2))</f>
        <v>43-44</v>
      </c>
      <c r="J8819" s="13">
        <f>IF(G8819="Male",VLOOKUP(H8819,'Shoe size conversion table'!$B$6:$D$22,3),VLOOKUP(H8819,'Shoe size conversion table'!$J$6:$L$22,3))</f>
        <v>10</v>
      </c>
      <c r="K8819" s="11">
        <v>169</v>
      </c>
      <c r="L8819" s="12">
        <v>0.5</v>
      </c>
      <c r="M8819" s="7">
        <f t="shared" si="412"/>
        <v>2016</v>
      </c>
      <c r="N8819" s="7">
        <f t="shared" si="413"/>
        <v>3</v>
      </c>
      <c r="O8819" s="30">
        <f t="shared" si="414"/>
        <v>84.5</v>
      </c>
    </row>
    <row r="8820" spans="2:15" x14ac:dyDescent="0.2">
      <c r="B8820" s="13">
        <v>60289</v>
      </c>
      <c r="C8820" s="14">
        <v>42438.136111111118</v>
      </c>
      <c r="D8820" s="7" t="s">
        <v>9</v>
      </c>
      <c r="E8820" s="13">
        <v>2180</v>
      </c>
      <c r="F8820" s="7" t="s">
        <v>59</v>
      </c>
      <c r="G8820" s="7" t="s">
        <v>11</v>
      </c>
      <c r="H8820" s="13">
        <v>11</v>
      </c>
      <c r="I8820" s="13">
        <f>IF(G8820="Male",VLOOKUP(H8820,'Shoe size conversion table'!$B$6:$D$22,2),VLOOKUP(H8820,'Shoe size conversion table'!$J$6:$L$22,2))</f>
        <v>44</v>
      </c>
      <c r="J8820" s="13">
        <f>IF(G8820="Male",VLOOKUP(H8820,'Shoe size conversion table'!$B$6:$D$22,3),VLOOKUP(H8820,'Shoe size conversion table'!$J$6:$L$22,3))</f>
        <v>10.5</v>
      </c>
      <c r="K8820" s="11">
        <v>199</v>
      </c>
      <c r="L8820" s="12">
        <v>0.3</v>
      </c>
      <c r="M8820" s="7">
        <f t="shared" si="412"/>
        <v>2016</v>
      </c>
      <c r="N8820" s="7">
        <f t="shared" si="413"/>
        <v>3</v>
      </c>
      <c r="O8820" s="30">
        <f t="shared" si="414"/>
        <v>139.29999999999998</v>
      </c>
    </row>
    <row r="8821" spans="2:15" x14ac:dyDescent="0.2">
      <c r="B8821" s="13">
        <v>60290</v>
      </c>
      <c r="C8821" s="14">
        <v>42438.246111111119</v>
      </c>
      <c r="D8821" s="7" t="s">
        <v>7</v>
      </c>
      <c r="E8821" s="13">
        <v>2187</v>
      </c>
      <c r="F8821" s="7" t="s">
        <v>46</v>
      </c>
      <c r="G8821" s="7" t="s">
        <v>11</v>
      </c>
      <c r="H8821" s="13">
        <v>9.5</v>
      </c>
      <c r="I8821" s="13" t="str">
        <f>IF(G8821="Male",VLOOKUP(H8821,'Shoe size conversion table'!$B$6:$D$22,2),VLOOKUP(H8821,'Shoe size conversion table'!$J$6:$L$22,2))</f>
        <v>42-43</v>
      </c>
      <c r="J8821" s="13">
        <f>IF(G8821="Male",VLOOKUP(H8821,'Shoe size conversion table'!$B$6:$D$22,3),VLOOKUP(H8821,'Shoe size conversion table'!$J$6:$L$22,3))</f>
        <v>9</v>
      </c>
      <c r="K8821" s="11">
        <v>199</v>
      </c>
      <c r="L8821" s="12">
        <v>0.5</v>
      </c>
      <c r="M8821" s="7">
        <f t="shared" si="412"/>
        <v>2016</v>
      </c>
      <c r="N8821" s="7">
        <f t="shared" si="413"/>
        <v>3</v>
      </c>
      <c r="O8821" s="30">
        <f t="shared" si="414"/>
        <v>99.5</v>
      </c>
    </row>
    <row r="8822" spans="2:15" x14ac:dyDescent="0.2">
      <c r="B8822" s="13">
        <v>60291</v>
      </c>
      <c r="C8822" s="14">
        <v>42438.256111111121</v>
      </c>
      <c r="D8822" s="7" t="s">
        <v>7</v>
      </c>
      <c r="E8822" s="13">
        <v>2183</v>
      </c>
      <c r="F8822" s="7" t="s">
        <v>50</v>
      </c>
      <c r="G8822" s="7" t="s">
        <v>12</v>
      </c>
      <c r="H8822" s="13">
        <v>9</v>
      </c>
      <c r="I8822" s="13" t="str">
        <f>IF(G8822="Male",VLOOKUP(H8822,'Shoe size conversion table'!$B$6:$D$22,2),VLOOKUP(H8822,'Shoe size conversion table'!$J$6:$L$22,2))</f>
        <v>39-40</v>
      </c>
      <c r="J8822" s="13">
        <f>IF(G8822="Male",VLOOKUP(H8822,'Shoe size conversion table'!$B$6:$D$22,3),VLOOKUP(H8822,'Shoe size conversion table'!$J$6:$L$22,3))</f>
        <v>7</v>
      </c>
      <c r="K8822" s="11">
        <v>139</v>
      </c>
      <c r="L8822" s="12">
        <v>0</v>
      </c>
      <c r="M8822" s="7">
        <f t="shared" si="412"/>
        <v>2016</v>
      </c>
      <c r="N8822" s="7">
        <f t="shared" si="413"/>
        <v>3</v>
      </c>
      <c r="O8822" s="30">
        <f t="shared" si="414"/>
        <v>139</v>
      </c>
    </row>
    <row r="8823" spans="2:15" x14ac:dyDescent="0.2">
      <c r="B8823" s="13">
        <v>60292</v>
      </c>
      <c r="C8823" s="14">
        <v>42438.266111111116</v>
      </c>
      <c r="D8823" s="7" t="s">
        <v>8</v>
      </c>
      <c r="E8823" s="13">
        <v>2232</v>
      </c>
      <c r="F8823" s="7" t="s">
        <v>39</v>
      </c>
      <c r="G8823" s="7" t="s">
        <v>12</v>
      </c>
      <c r="H8823" s="13">
        <v>10.5</v>
      </c>
      <c r="I8823" s="13">
        <f>IF(G8823="Male",VLOOKUP(H8823,'Shoe size conversion table'!$B$6:$D$22,2),VLOOKUP(H8823,'Shoe size conversion table'!$J$6:$L$22,2))</f>
        <v>41</v>
      </c>
      <c r="J8823" s="13">
        <f>IF(G8823="Male",VLOOKUP(H8823,'Shoe size conversion table'!$B$6:$D$22,3),VLOOKUP(H8823,'Shoe size conversion table'!$J$6:$L$22,3))</f>
        <v>8.5</v>
      </c>
      <c r="K8823" s="11">
        <v>169</v>
      </c>
      <c r="L8823" s="12">
        <v>0</v>
      </c>
      <c r="M8823" s="7">
        <f t="shared" si="412"/>
        <v>2016</v>
      </c>
      <c r="N8823" s="7">
        <f t="shared" si="413"/>
        <v>3</v>
      </c>
      <c r="O8823" s="30">
        <f t="shared" si="414"/>
        <v>169</v>
      </c>
    </row>
    <row r="8824" spans="2:15" x14ac:dyDescent="0.2">
      <c r="B8824" s="13">
        <v>60293</v>
      </c>
      <c r="C8824" s="14">
        <v>42438.266111111116</v>
      </c>
      <c r="D8824" s="7" t="s">
        <v>7</v>
      </c>
      <c r="E8824" s="13">
        <v>2166</v>
      </c>
      <c r="F8824" s="7" t="s">
        <v>48</v>
      </c>
      <c r="G8824" s="7" t="s">
        <v>11</v>
      </c>
      <c r="H8824" s="13">
        <v>9</v>
      </c>
      <c r="I8824" s="13">
        <f>IF(G8824="Male",VLOOKUP(H8824,'Shoe size conversion table'!$B$6:$D$22,2),VLOOKUP(H8824,'Shoe size conversion table'!$J$6:$L$22,2))</f>
        <v>42</v>
      </c>
      <c r="J8824" s="13">
        <f>IF(G8824="Male",VLOOKUP(H8824,'Shoe size conversion table'!$B$6:$D$22,3),VLOOKUP(H8824,'Shoe size conversion table'!$J$6:$L$22,3))</f>
        <v>8.5</v>
      </c>
      <c r="K8824" s="11">
        <v>139</v>
      </c>
      <c r="L8824" s="12">
        <v>0</v>
      </c>
      <c r="M8824" s="7">
        <f t="shared" si="412"/>
        <v>2016</v>
      </c>
      <c r="N8824" s="7">
        <f t="shared" si="413"/>
        <v>3</v>
      </c>
      <c r="O8824" s="30">
        <f t="shared" si="414"/>
        <v>139</v>
      </c>
    </row>
    <row r="8825" spans="2:15" x14ac:dyDescent="0.2">
      <c r="B8825" s="13">
        <v>60293</v>
      </c>
      <c r="C8825" s="14">
        <v>42438.266111111116</v>
      </c>
      <c r="D8825" s="7" t="s">
        <v>7</v>
      </c>
      <c r="E8825" s="13">
        <v>2168</v>
      </c>
      <c r="F8825" s="7" t="s">
        <v>49</v>
      </c>
      <c r="G8825" s="7" t="s">
        <v>11</v>
      </c>
      <c r="H8825" s="13">
        <v>11</v>
      </c>
      <c r="I8825" s="13">
        <f>IF(G8825="Male",VLOOKUP(H8825,'Shoe size conversion table'!$B$6:$D$22,2),VLOOKUP(H8825,'Shoe size conversion table'!$J$6:$L$22,2))</f>
        <v>44</v>
      </c>
      <c r="J8825" s="13">
        <f>IF(G8825="Male",VLOOKUP(H8825,'Shoe size conversion table'!$B$6:$D$22,3),VLOOKUP(H8825,'Shoe size conversion table'!$J$6:$L$22,3))</f>
        <v>10.5</v>
      </c>
      <c r="K8825" s="11">
        <v>139</v>
      </c>
      <c r="L8825" s="12">
        <v>0</v>
      </c>
      <c r="M8825" s="7">
        <f t="shared" si="412"/>
        <v>2016</v>
      </c>
      <c r="N8825" s="7">
        <f t="shared" si="413"/>
        <v>3</v>
      </c>
      <c r="O8825" s="30">
        <f t="shared" si="414"/>
        <v>139</v>
      </c>
    </row>
    <row r="8826" spans="2:15" x14ac:dyDescent="0.2">
      <c r="B8826" s="13">
        <v>60294</v>
      </c>
      <c r="C8826" s="14">
        <v>42438.506111111121</v>
      </c>
      <c r="D8826" s="7" t="s">
        <v>7</v>
      </c>
      <c r="E8826" s="13">
        <v>2207</v>
      </c>
      <c r="F8826" s="7" t="s">
        <v>43</v>
      </c>
      <c r="G8826" s="7" t="s">
        <v>12</v>
      </c>
      <c r="H8826" s="13">
        <v>8</v>
      </c>
      <c r="I8826" s="13" t="str">
        <f>IF(G8826="Male",VLOOKUP(H8826,'Shoe size conversion table'!$B$6:$D$22,2),VLOOKUP(H8826,'Shoe size conversion table'!$J$6:$L$22,2))</f>
        <v>38-39</v>
      </c>
      <c r="J8826" s="13">
        <f>IF(G8826="Male",VLOOKUP(H8826,'Shoe size conversion table'!$B$6:$D$22,3),VLOOKUP(H8826,'Shoe size conversion table'!$J$6:$L$22,3))</f>
        <v>6</v>
      </c>
      <c r="K8826" s="11">
        <v>199</v>
      </c>
      <c r="L8826" s="12">
        <v>0.1</v>
      </c>
      <c r="M8826" s="7">
        <f t="shared" si="412"/>
        <v>2016</v>
      </c>
      <c r="N8826" s="7">
        <f t="shared" si="413"/>
        <v>3</v>
      </c>
      <c r="O8826" s="30">
        <f t="shared" si="414"/>
        <v>179.1</v>
      </c>
    </row>
    <row r="8827" spans="2:15" x14ac:dyDescent="0.2">
      <c r="B8827" s="13">
        <v>60295</v>
      </c>
      <c r="C8827" s="14">
        <v>42438.626111111116</v>
      </c>
      <c r="D8827" s="7" t="s">
        <v>9</v>
      </c>
      <c r="E8827" s="13">
        <v>2226</v>
      </c>
      <c r="F8827" s="7" t="s">
        <v>59</v>
      </c>
      <c r="G8827" s="7" t="s">
        <v>12</v>
      </c>
      <c r="H8827" s="13">
        <v>7.5</v>
      </c>
      <c r="I8827" s="13">
        <f>IF(G8827="Male",VLOOKUP(H8827,'Shoe size conversion table'!$B$6:$D$22,2),VLOOKUP(H8827,'Shoe size conversion table'!$J$6:$L$22,2))</f>
        <v>38</v>
      </c>
      <c r="J8827" s="13">
        <f>IF(G8827="Male",VLOOKUP(H8827,'Shoe size conversion table'!$B$6:$D$22,3),VLOOKUP(H8827,'Shoe size conversion table'!$J$6:$L$22,3))</f>
        <v>5.5</v>
      </c>
      <c r="K8827" s="11">
        <v>179</v>
      </c>
      <c r="L8827" s="12">
        <v>0</v>
      </c>
      <c r="M8827" s="7">
        <f t="shared" si="412"/>
        <v>2016</v>
      </c>
      <c r="N8827" s="7">
        <f t="shared" si="413"/>
        <v>3</v>
      </c>
      <c r="O8827" s="30">
        <f t="shared" si="414"/>
        <v>179</v>
      </c>
    </row>
    <row r="8828" spans="2:15" x14ac:dyDescent="0.2">
      <c r="B8828" s="13">
        <v>60296</v>
      </c>
      <c r="C8828" s="14">
        <v>42438.656111111275</v>
      </c>
      <c r="D8828" s="7" t="s">
        <v>7</v>
      </c>
      <c r="E8828" s="13">
        <v>2212</v>
      </c>
      <c r="F8828" s="7" t="s">
        <v>50</v>
      </c>
      <c r="G8828" s="7" t="s">
        <v>12</v>
      </c>
      <c r="H8828" s="13">
        <v>6.5</v>
      </c>
      <c r="I8828" s="13">
        <f>IF(G8828="Male",VLOOKUP(H8828,'Shoe size conversion table'!$B$6:$D$22,2),VLOOKUP(H8828,'Shoe size conversion table'!$J$6:$L$22,2))</f>
        <v>37</v>
      </c>
      <c r="J8828" s="13">
        <f>IF(G8828="Male",VLOOKUP(H8828,'Shoe size conversion table'!$B$6:$D$22,3),VLOOKUP(H8828,'Shoe size conversion table'!$J$6:$L$22,3))</f>
        <v>4.5</v>
      </c>
      <c r="K8828" s="11">
        <v>129</v>
      </c>
      <c r="L8828" s="12">
        <v>0</v>
      </c>
      <c r="M8828" s="7">
        <f t="shared" si="412"/>
        <v>2016</v>
      </c>
      <c r="N8828" s="7">
        <f t="shared" si="413"/>
        <v>3</v>
      </c>
      <c r="O8828" s="30">
        <f t="shared" si="414"/>
        <v>129</v>
      </c>
    </row>
    <row r="8829" spans="2:15" x14ac:dyDescent="0.2">
      <c r="B8829" s="13">
        <v>60297</v>
      </c>
      <c r="C8829" s="14">
        <v>42438.666111111117</v>
      </c>
      <c r="D8829" s="7" t="s">
        <v>9</v>
      </c>
      <c r="E8829" s="13">
        <v>2225</v>
      </c>
      <c r="F8829" s="7" t="s">
        <v>61</v>
      </c>
      <c r="G8829" s="7" t="s">
        <v>11</v>
      </c>
      <c r="H8829" s="13">
        <v>9</v>
      </c>
      <c r="I8829" s="13">
        <f>IF(G8829="Male",VLOOKUP(H8829,'Shoe size conversion table'!$B$6:$D$22,2),VLOOKUP(H8829,'Shoe size conversion table'!$J$6:$L$22,2))</f>
        <v>42</v>
      </c>
      <c r="J8829" s="13">
        <f>IF(G8829="Male",VLOOKUP(H8829,'Shoe size conversion table'!$B$6:$D$22,3),VLOOKUP(H8829,'Shoe size conversion table'!$J$6:$L$22,3))</f>
        <v>8.5</v>
      </c>
      <c r="K8829" s="11">
        <v>199</v>
      </c>
      <c r="L8829" s="12">
        <v>0</v>
      </c>
      <c r="M8829" s="7">
        <f t="shared" si="412"/>
        <v>2016</v>
      </c>
      <c r="N8829" s="7">
        <f t="shared" si="413"/>
        <v>3</v>
      </c>
      <c r="O8829" s="30">
        <f t="shared" si="414"/>
        <v>199</v>
      </c>
    </row>
    <row r="8830" spans="2:15" x14ac:dyDescent="0.2">
      <c r="B8830" s="13">
        <v>60298</v>
      </c>
      <c r="C8830" s="14">
        <v>42438.666111111292</v>
      </c>
      <c r="D8830" s="7" t="s">
        <v>8</v>
      </c>
      <c r="E8830" s="13">
        <v>2158</v>
      </c>
      <c r="F8830" s="7" t="s">
        <v>42</v>
      </c>
      <c r="G8830" s="7" t="s">
        <v>12</v>
      </c>
      <c r="H8830" s="13">
        <v>7</v>
      </c>
      <c r="I8830" s="13" t="str">
        <f>IF(G8830="Male",VLOOKUP(H8830,'Shoe size conversion table'!$B$6:$D$22,2),VLOOKUP(H8830,'Shoe size conversion table'!$J$6:$L$22,2))</f>
        <v>37-38</v>
      </c>
      <c r="J8830" s="13">
        <f>IF(G8830="Male",VLOOKUP(H8830,'Shoe size conversion table'!$B$6:$D$22,3),VLOOKUP(H8830,'Shoe size conversion table'!$J$6:$L$22,3))</f>
        <v>5</v>
      </c>
      <c r="K8830" s="11">
        <v>159</v>
      </c>
      <c r="L8830" s="12">
        <v>0</v>
      </c>
      <c r="M8830" s="7">
        <f t="shared" si="412"/>
        <v>2016</v>
      </c>
      <c r="N8830" s="7">
        <f t="shared" si="413"/>
        <v>3</v>
      </c>
      <c r="O8830" s="30">
        <f t="shared" si="414"/>
        <v>159</v>
      </c>
    </row>
    <row r="8831" spans="2:15" x14ac:dyDescent="0.2">
      <c r="B8831" s="13">
        <v>60299</v>
      </c>
      <c r="C8831" s="14">
        <v>42438.756111111114</v>
      </c>
      <c r="D8831" s="7" t="s">
        <v>10</v>
      </c>
      <c r="E8831" s="13">
        <v>2222</v>
      </c>
      <c r="F8831" s="7" t="s">
        <v>34</v>
      </c>
      <c r="G8831" s="7" t="s">
        <v>11</v>
      </c>
      <c r="H8831" s="13">
        <v>10</v>
      </c>
      <c r="I8831" s="13">
        <f>IF(G8831="Male",VLOOKUP(H8831,'Shoe size conversion table'!$B$6:$D$22,2),VLOOKUP(H8831,'Shoe size conversion table'!$J$6:$L$22,2))</f>
        <v>43</v>
      </c>
      <c r="J8831" s="13">
        <f>IF(G8831="Male",VLOOKUP(H8831,'Shoe size conversion table'!$B$6:$D$22,3),VLOOKUP(H8831,'Shoe size conversion table'!$J$6:$L$22,3))</f>
        <v>9.5</v>
      </c>
      <c r="K8831" s="11">
        <v>159</v>
      </c>
      <c r="L8831" s="12">
        <v>0</v>
      </c>
      <c r="M8831" s="7">
        <f t="shared" si="412"/>
        <v>2016</v>
      </c>
      <c r="N8831" s="7">
        <f t="shared" si="413"/>
        <v>3</v>
      </c>
      <c r="O8831" s="30">
        <f t="shared" si="414"/>
        <v>159</v>
      </c>
    </row>
    <row r="8832" spans="2:15" x14ac:dyDescent="0.2">
      <c r="B8832" s="13">
        <v>60300</v>
      </c>
      <c r="C8832" s="14">
        <v>42438.766111111116</v>
      </c>
      <c r="D8832" s="7" t="s">
        <v>8</v>
      </c>
      <c r="E8832" s="13">
        <v>2222</v>
      </c>
      <c r="F8832" s="7" t="s">
        <v>40</v>
      </c>
      <c r="G8832" s="7" t="s">
        <v>12</v>
      </c>
      <c r="H8832" s="13">
        <v>8</v>
      </c>
      <c r="I8832" s="13" t="str">
        <f>IF(G8832="Male",VLOOKUP(H8832,'Shoe size conversion table'!$B$6:$D$22,2),VLOOKUP(H8832,'Shoe size conversion table'!$J$6:$L$22,2))</f>
        <v>38-39</v>
      </c>
      <c r="J8832" s="13">
        <f>IF(G8832="Male",VLOOKUP(H8832,'Shoe size conversion table'!$B$6:$D$22,3),VLOOKUP(H8832,'Shoe size conversion table'!$J$6:$L$22,3))</f>
        <v>6</v>
      </c>
      <c r="K8832" s="11">
        <v>189</v>
      </c>
      <c r="L8832" s="12">
        <v>0</v>
      </c>
      <c r="M8832" s="7">
        <f t="shared" si="412"/>
        <v>2016</v>
      </c>
      <c r="N8832" s="7">
        <f t="shared" si="413"/>
        <v>3</v>
      </c>
      <c r="O8832" s="30">
        <f t="shared" si="414"/>
        <v>189</v>
      </c>
    </row>
    <row r="8833" spans="2:15" x14ac:dyDescent="0.2">
      <c r="B8833" s="13">
        <v>60301</v>
      </c>
      <c r="C8833" s="14">
        <v>42438.796111111122</v>
      </c>
      <c r="D8833" s="7" t="s">
        <v>8</v>
      </c>
      <c r="E8833" s="13">
        <v>2186</v>
      </c>
      <c r="F8833" s="7" t="s">
        <v>41</v>
      </c>
      <c r="G8833" s="7" t="s">
        <v>11</v>
      </c>
      <c r="H8833" s="13">
        <v>8.5</v>
      </c>
      <c r="I8833" s="13" t="str">
        <f>IF(G8833="Male",VLOOKUP(H8833,'Shoe size conversion table'!$B$6:$D$22,2),VLOOKUP(H8833,'Shoe size conversion table'!$J$6:$L$22,2))</f>
        <v>41-42</v>
      </c>
      <c r="J8833" s="13">
        <f>IF(G8833="Male",VLOOKUP(H8833,'Shoe size conversion table'!$B$6:$D$22,3),VLOOKUP(H8833,'Shoe size conversion table'!$J$6:$L$22,3))</f>
        <v>8</v>
      </c>
      <c r="K8833" s="11">
        <v>149</v>
      </c>
      <c r="L8833" s="12">
        <v>0.5</v>
      </c>
      <c r="M8833" s="7">
        <f t="shared" si="412"/>
        <v>2016</v>
      </c>
      <c r="N8833" s="7">
        <f t="shared" si="413"/>
        <v>3</v>
      </c>
      <c r="O8833" s="30">
        <f t="shared" si="414"/>
        <v>74.5</v>
      </c>
    </row>
    <row r="8834" spans="2:15" x14ac:dyDescent="0.2">
      <c r="B8834" s="13">
        <v>60302</v>
      </c>
      <c r="C8834" s="14">
        <v>42438.876111111291</v>
      </c>
      <c r="D8834" s="7" t="s">
        <v>7</v>
      </c>
      <c r="E8834" s="13">
        <v>2185</v>
      </c>
      <c r="F8834" s="7" t="s">
        <v>48</v>
      </c>
      <c r="G8834" s="7" t="s">
        <v>12</v>
      </c>
      <c r="H8834" s="13">
        <v>8.5</v>
      </c>
      <c r="I8834" s="13">
        <f>IF(G8834="Male",VLOOKUP(H8834,'Shoe size conversion table'!$B$6:$D$22,2),VLOOKUP(H8834,'Shoe size conversion table'!$J$6:$L$22,2))</f>
        <v>39</v>
      </c>
      <c r="J8834" s="13">
        <f>IF(G8834="Male",VLOOKUP(H8834,'Shoe size conversion table'!$B$6:$D$22,3),VLOOKUP(H8834,'Shoe size conversion table'!$J$6:$L$22,3))</f>
        <v>6.5</v>
      </c>
      <c r="K8834" s="11">
        <v>139</v>
      </c>
      <c r="L8834" s="12">
        <v>0.1</v>
      </c>
      <c r="M8834" s="7">
        <f t="shared" si="412"/>
        <v>2016</v>
      </c>
      <c r="N8834" s="7">
        <f t="shared" si="413"/>
        <v>3</v>
      </c>
      <c r="O8834" s="30">
        <f t="shared" si="414"/>
        <v>125.10000000000001</v>
      </c>
    </row>
    <row r="8835" spans="2:15" x14ac:dyDescent="0.2">
      <c r="B8835" s="13">
        <v>60303</v>
      </c>
      <c r="C8835" s="14">
        <v>42438.936111111121</v>
      </c>
      <c r="D8835" s="7" t="s">
        <v>10</v>
      </c>
      <c r="E8835" s="13">
        <v>2239</v>
      </c>
      <c r="F8835" s="7" t="s">
        <v>34</v>
      </c>
      <c r="G8835" s="7" t="s">
        <v>12</v>
      </c>
      <c r="H8835" s="13">
        <v>8.5</v>
      </c>
      <c r="I8835" s="13">
        <f>IF(G8835="Male",VLOOKUP(H8835,'Shoe size conversion table'!$B$6:$D$22,2),VLOOKUP(H8835,'Shoe size conversion table'!$J$6:$L$22,2))</f>
        <v>39</v>
      </c>
      <c r="J8835" s="13">
        <f>IF(G8835="Male",VLOOKUP(H8835,'Shoe size conversion table'!$B$6:$D$22,3),VLOOKUP(H8835,'Shoe size conversion table'!$J$6:$L$22,3))</f>
        <v>6.5</v>
      </c>
      <c r="K8835" s="11">
        <v>189</v>
      </c>
      <c r="L8835" s="12">
        <v>0</v>
      </c>
      <c r="M8835" s="7">
        <f t="shared" si="412"/>
        <v>2016</v>
      </c>
      <c r="N8835" s="7">
        <f t="shared" si="413"/>
        <v>3</v>
      </c>
      <c r="O8835" s="30">
        <f t="shared" si="414"/>
        <v>189</v>
      </c>
    </row>
    <row r="8836" spans="2:15" x14ac:dyDescent="0.2">
      <c r="B8836" s="13">
        <v>60304</v>
      </c>
      <c r="C8836" s="14">
        <v>42438.986111111291</v>
      </c>
      <c r="D8836" s="7" t="s">
        <v>9</v>
      </c>
      <c r="E8836" s="13">
        <v>2167</v>
      </c>
      <c r="F8836" s="7" t="s">
        <v>59</v>
      </c>
      <c r="G8836" s="7" t="s">
        <v>12</v>
      </c>
      <c r="H8836" s="13">
        <v>8</v>
      </c>
      <c r="I8836" s="13" t="str">
        <f>IF(G8836="Male",VLOOKUP(H8836,'Shoe size conversion table'!$B$6:$D$22,2),VLOOKUP(H8836,'Shoe size conversion table'!$J$6:$L$22,2))</f>
        <v>38-39</v>
      </c>
      <c r="J8836" s="13">
        <f>IF(G8836="Male",VLOOKUP(H8836,'Shoe size conversion table'!$B$6:$D$22,3),VLOOKUP(H8836,'Shoe size conversion table'!$J$6:$L$22,3))</f>
        <v>6</v>
      </c>
      <c r="K8836" s="11">
        <v>149</v>
      </c>
      <c r="L8836" s="12">
        <v>0</v>
      </c>
      <c r="M8836" s="7">
        <f t="shared" si="412"/>
        <v>2016</v>
      </c>
      <c r="N8836" s="7">
        <f t="shared" si="413"/>
        <v>3</v>
      </c>
      <c r="O8836" s="30">
        <f t="shared" si="414"/>
        <v>149</v>
      </c>
    </row>
    <row r="8837" spans="2:15" x14ac:dyDescent="0.2">
      <c r="B8837" s="13">
        <v>60305</v>
      </c>
      <c r="C8837" s="14">
        <v>42439.066111111279</v>
      </c>
      <c r="D8837" s="7" t="s">
        <v>7</v>
      </c>
      <c r="E8837" s="13">
        <v>2199</v>
      </c>
      <c r="F8837" s="7" t="s">
        <v>57</v>
      </c>
      <c r="G8837" s="7" t="s">
        <v>12</v>
      </c>
      <c r="H8837" s="13">
        <v>8</v>
      </c>
      <c r="I8837" s="13" t="str">
        <f>IF(G8837="Male",VLOOKUP(H8837,'Shoe size conversion table'!$B$6:$D$22,2),VLOOKUP(H8837,'Shoe size conversion table'!$J$6:$L$22,2))</f>
        <v>38-39</v>
      </c>
      <c r="J8837" s="13">
        <f>IF(G8837="Male",VLOOKUP(H8837,'Shoe size conversion table'!$B$6:$D$22,3),VLOOKUP(H8837,'Shoe size conversion table'!$J$6:$L$22,3))</f>
        <v>6</v>
      </c>
      <c r="K8837" s="11">
        <v>129</v>
      </c>
      <c r="L8837" s="12">
        <v>0.3</v>
      </c>
      <c r="M8837" s="7">
        <f t="shared" ref="M8837:M8900" si="415">YEAR(C8837)</f>
        <v>2016</v>
      </c>
      <c r="N8837" s="7">
        <f t="shared" si="413"/>
        <v>3</v>
      </c>
      <c r="O8837" s="30">
        <f t="shared" si="414"/>
        <v>90.3</v>
      </c>
    </row>
    <row r="8838" spans="2:15" x14ac:dyDescent="0.2">
      <c r="B8838" s="13">
        <v>60306</v>
      </c>
      <c r="C8838" s="14">
        <v>42439.116111111114</v>
      </c>
      <c r="D8838" s="7" t="s">
        <v>10</v>
      </c>
      <c r="E8838" s="13">
        <v>2192</v>
      </c>
      <c r="F8838" s="7" t="s">
        <v>34</v>
      </c>
      <c r="G8838" s="7" t="s">
        <v>12</v>
      </c>
      <c r="H8838" s="13">
        <v>7.5</v>
      </c>
      <c r="I8838" s="13">
        <f>IF(G8838="Male",VLOOKUP(H8838,'Shoe size conversion table'!$B$6:$D$22,2),VLOOKUP(H8838,'Shoe size conversion table'!$J$6:$L$22,2))</f>
        <v>38</v>
      </c>
      <c r="J8838" s="13">
        <f>IF(G8838="Male",VLOOKUP(H8838,'Shoe size conversion table'!$B$6:$D$22,3),VLOOKUP(H8838,'Shoe size conversion table'!$J$6:$L$22,3))</f>
        <v>5.5</v>
      </c>
      <c r="K8838" s="11">
        <v>159</v>
      </c>
      <c r="L8838" s="12">
        <v>0</v>
      </c>
      <c r="M8838" s="7">
        <f t="shared" si="415"/>
        <v>2016</v>
      </c>
      <c r="N8838" s="7">
        <f t="shared" ref="N8838:N8901" si="416">MONTH(C8838:C23805)</f>
        <v>3</v>
      </c>
      <c r="O8838" s="30">
        <f t="shared" ref="O8838:O8901" si="417">K8838*(1-L8838)</f>
        <v>159</v>
      </c>
    </row>
    <row r="8839" spans="2:15" x14ac:dyDescent="0.2">
      <c r="B8839" s="13">
        <v>60307</v>
      </c>
      <c r="C8839" s="14">
        <v>42439.136111111118</v>
      </c>
      <c r="D8839" s="7" t="s">
        <v>8</v>
      </c>
      <c r="E8839" s="13">
        <v>2183</v>
      </c>
      <c r="F8839" s="7" t="s">
        <v>39</v>
      </c>
      <c r="G8839" s="7" t="s">
        <v>11</v>
      </c>
      <c r="H8839" s="13">
        <v>9.5</v>
      </c>
      <c r="I8839" s="13" t="str">
        <f>IF(G8839="Male",VLOOKUP(H8839,'Shoe size conversion table'!$B$6:$D$22,2),VLOOKUP(H8839,'Shoe size conversion table'!$J$6:$L$22,2))</f>
        <v>42-43</v>
      </c>
      <c r="J8839" s="13">
        <f>IF(G8839="Male",VLOOKUP(H8839,'Shoe size conversion table'!$B$6:$D$22,3),VLOOKUP(H8839,'Shoe size conversion table'!$J$6:$L$22,3))</f>
        <v>9</v>
      </c>
      <c r="K8839" s="11">
        <v>179</v>
      </c>
      <c r="L8839" s="12">
        <v>0.5</v>
      </c>
      <c r="M8839" s="7">
        <f t="shared" si="415"/>
        <v>2016</v>
      </c>
      <c r="N8839" s="7">
        <f t="shared" si="416"/>
        <v>3</v>
      </c>
      <c r="O8839" s="30">
        <f t="shared" si="417"/>
        <v>89.5</v>
      </c>
    </row>
    <row r="8840" spans="2:15" x14ac:dyDescent="0.2">
      <c r="B8840" s="13">
        <v>60308</v>
      </c>
      <c r="C8840" s="14">
        <v>42439.246111111119</v>
      </c>
      <c r="D8840" s="7" t="s">
        <v>7</v>
      </c>
      <c r="E8840" s="13">
        <v>2147</v>
      </c>
      <c r="F8840" s="7" t="s">
        <v>57</v>
      </c>
      <c r="G8840" s="7" t="s">
        <v>11</v>
      </c>
      <c r="H8840" s="13">
        <v>10.5</v>
      </c>
      <c r="I8840" s="13" t="str">
        <f>IF(G8840="Male",VLOOKUP(H8840,'Shoe size conversion table'!$B$6:$D$22,2),VLOOKUP(H8840,'Shoe size conversion table'!$J$6:$L$22,2))</f>
        <v>43-44</v>
      </c>
      <c r="J8840" s="13">
        <f>IF(G8840="Male",VLOOKUP(H8840,'Shoe size conversion table'!$B$6:$D$22,3),VLOOKUP(H8840,'Shoe size conversion table'!$J$6:$L$22,3))</f>
        <v>10</v>
      </c>
      <c r="K8840" s="11">
        <v>189</v>
      </c>
      <c r="L8840" s="12">
        <v>0</v>
      </c>
      <c r="M8840" s="7">
        <f t="shared" si="415"/>
        <v>2016</v>
      </c>
      <c r="N8840" s="7">
        <f t="shared" si="416"/>
        <v>3</v>
      </c>
      <c r="O8840" s="30">
        <f t="shared" si="417"/>
        <v>189</v>
      </c>
    </row>
    <row r="8841" spans="2:15" x14ac:dyDescent="0.2">
      <c r="B8841" s="13">
        <v>60309</v>
      </c>
      <c r="C8841" s="14">
        <v>42439.246111111272</v>
      </c>
      <c r="D8841" s="7" t="s">
        <v>7</v>
      </c>
      <c r="E8841" s="13">
        <v>2178</v>
      </c>
      <c r="F8841" s="7" t="s">
        <v>55</v>
      </c>
      <c r="G8841" s="7" t="s">
        <v>11</v>
      </c>
      <c r="H8841" s="13">
        <v>8.5</v>
      </c>
      <c r="I8841" s="13" t="str">
        <f>IF(G8841="Male",VLOOKUP(H8841,'Shoe size conversion table'!$B$6:$D$22,2),VLOOKUP(H8841,'Shoe size conversion table'!$J$6:$L$22,2))</f>
        <v>41-42</v>
      </c>
      <c r="J8841" s="13">
        <f>IF(G8841="Male",VLOOKUP(H8841,'Shoe size conversion table'!$B$6:$D$22,3),VLOOKUP(H8841,'Shoe size conversion table'!$J$6:$L$22,3))</f>
        <v>8</v>
      </c>
      <c r="K8841" s="11">
        <v>199</v>
      </c>
      <c r="L8841" s="12">
        <v>0</v>
      </c>
      <c r="M8841" s="7">
        <f t="shared" si="415"/>
        <v>2016</v>
      </c>
      <c r="N8841" s="7">
        <f t="shared" si="416"/>
        <v>3</v>
      </c>
      <c r="O8841" s="30">
        <f t="shared" si="417"/>
        <v>199</v>
      </c>
    </row>
    <row r="8842" spans="2:15" x14ac:dyDescent="0.2">
      <c r="B8842" s="13">
        <v>60310</v>
      </c>
      <c r="C8842" s="14">
        <v>42439.256111111121</v>
      </c>
      <c r="D8842" s="7" t="s">
        <v>9</v>
      </c>
      <c r="E8842" s="13">
        <v>2172</v>
      </c>
      <c r="F8842" s="7" t="s">
        <v>60</v>
      </c>
      <c r="G8842" s="7" t="s">
        <v>11</v>
      </c>
      <c r="H8842" s="13">
        <v>9</v>
      </c>
      <c r="I8842" s="13">
        <f>IF(G8842="Male",VLOOKUP(H8842,'Shoe size conversion table'!$B$6:$D$22,2),VLOOKUP(H8842,'Shoe size conversion table'!$J$6:$L$22,2))</f>
        <v>42</v>
      </c>
      <c r="J8842" s="13">
        <f>IF(G8842="Male",VLOOKUP(H8842,'Shoe size conversion table'!$B$6:$D$22,3),VLOOKUP(H8842,'Shoe size conversion table'!$J$6:$L$22,3))</f>
        <v>8.5</v>
      </c>
      <c r="K8842" s="11">
        <v>129</v>
      </c>
      <c r="L8842" s="12">
        <v>0.2</v>
      </c>
      <c r="M8842" s="7">
        <f t="shared" si="415"/>
        <v>2016</v>
      </c>
      <c r="N8842" s="7">
        <f t="shared" si="416"/>
        <v>3</v>
      </c>
      <c r="O8842" s="30">
        <f t="shared" si="417"/>
        <v>103.2</v>
      </c>
    </row>
    <row r="8843" spans="2:15" x14ac:dyDescent="0.2">
      <c r="B8843" s="13">
        <v>60311</v>
      </c>
      <c r="C8843" s="14">
        <v>42439.266111111116</v>
      </c>
      <c r="D8843" s="7" t="s">
        <v>7</v>
      </c>
      <c r="E8843" s="13">
        <v>2157</v>
      </c>
      <c r="F8843" s="7" t="s">
        <v>56</v>
      </c>
      <c r="G8843" s="7" t="s">
        <v>11</v>
      </c>
      <c r="H8843" s="13">
        <v>14</v>
      </c>
      <c r="I8843" s="13">
        <f>IF(G8843="Male",VLOOKUP(H8843,'Shoe size conversion table'!$B$6:$D$22,2),VLOOKUP(H8843,'Shoe size conversion table'!$J$6:$L$22,2))</f>
        <v>47</v>
      </c>
      <c r="J8843" s="13">
        <f>IF(G8843="Male",VLOOKUP(H8843,'Shoe size conversion table'!$B$6:$D$22,3),VLOOKUP(H8843,'Shoe size conversion table'!$J$6:$L$22,3))</f>
        <v>13.5</v>
      </c>
      <c r="K8843" s="11">
        <v>159</v>
      </c>
      <c r="L8843" s="12">
        <v>0</v>
      </c>
      <c r="M8843" s="7">
        <f t="shared" si="415"/>
        <v>2016</v>
      </c>
      <c r="N8843" s="7">
        <f t="shared" si="416"/>
        <v>3</v>
      </c>
      <c r="O8843" s="30">
        <f t="shared" si="417"/>
        <v>159</v>
      </c>
    </row>
    <row r="8844" spans="2:15" x14ac:dyDescent="0.2">
      <c r="B8844" s="13">
        <v>60311</v>
      </c>
      <c r="C8844" s="14">
        <v>42439.266111111116</v>
      </c>
      <c r="D8844" s="7" t="s">
        <v>7</v>
      </c>
      <c r="E8844" s="13">
        <v>2190</v>
      </c>
      <c r="F8844" s="7" t="s">
        <v>49</v>
      </c>
      <c r="G8844" s="7" t="s">
        <v>12</v>
      </c>
      <c r="H8844" s="13">
        <v>9.5</v>
      </c>
      <c r="I8844" s="13">
        <f>IF(G8844="Male",VLOOKUP(H8844,'Shoe size conversion table'!$B$6:$D$22,2),VLOOKUP(H8844,'Shoe size conversion table'!$J$6:$L$22,2))</f>
        <v>40</v>
      </c>
      <c r="J8844" s="13">
        <f>IF(G8844="Male",VLOOKUP(H8844,'Shoe size conversion table'!$B$6:$D$22,3),VLOOKUP(H8844,'Shoe size conversion table'!$J$6:$L$22,3))</f>
        <v>7.5</v>
      </c>
      <c r="K8844" s="11">
        <v>169</v>
      </c>
      <c r="L8844" s="12">
        <v>0.3</v>
      </c>
      <c r="M8844" s="7">
        <f t="shared" si="415"/>
        <v>2016</v>
      </c>
      <c r="N8844" s="7">
        <f t="shared" si="416"/>
        <v>3</v>
      </c>
      <c r="O8844" s="30">
        <f t="shared" si="417"/>
        <v>118.3</v>
      </c>
    </row>
    <row r="8845" spans="2:15" x14ac:dyDescent="0.2">
      <c r="B8845" s="13">
        <v>60311</v>
      </c>
      <c r="C8845" s="14">
        <v>42439.266111111116</v>
      </c>
      <c r="D8845" s="7" t="s">
        <v>7</v>
      </c>
      <c r="E8845" s="13">
        <v>2186</v>
      </c>
      <c r="F8845" s="7" t="s">
        <v>45</v>
      </c>
      <c r="G8845" s="7" t="s">
        <v>11</v>
      </c>
      <c r="H8845" s="13">
        <v>10</v>
      </c>
      <c r="I8845" s="13">
        <f>IF(G8845="Male",VLOOKUP(H8845,'Shoe size conversion table'!$B$6:$D$22,2),VLOOKUP(H8845,'Shoe size conversion table'!$J$6:$L$22,2))</f>
        <v>43</v>
      </c>
      <c r="J8845" s="13">
        <f>IF(G8845="Male",VLOOKUP(H8845,'Shoe size conversion table'!$B$6:$D$22,3),VLOOKUP(H8845,'Shoe size conversion table'!$J$6:$L$22,3))</f>
        <v>9.5</v>
      </c>
      <c r="K8845" s="11">
        <v>199</v>
      </c>
      <c r="L8845" s="12">
        <v>0</v>
      </c>
      <c r="M8845" s="7">
        <f t="shared" si="415"/>
        <v>2016</v>
      </c>
      <c r="N8845" s="7">
        <f t="shared" si="416"/>
        <v>3</v>
      </c>
      <c r="O8845" s="30">
        <f t="shared" si="417"/>
        <v>199</v>
      </c>
    </row>
    <row r="8846" spans="2:15" x14ac:dyDescent="0.2">
      <c r="B8846" s="13">
        <v>60311</v>
      </c>
      <c r="C8846" s="14">
        <v>42439.266111111116</v>
      </c>
      <c r="D8846" s="7" t="s">
        <v>7</v>
      </c>
      <c r="E8846" s="13">
        <v>2215</v>
      </c>
      <c r="F8846" s="7" t="s">
        <v>56</v>
      </c>
      <c r="G8846" s="7" t="s">
        <v>11</v>
      </c>
      <c r="H8846" s="13">
        <v>9.5</v>
      </c>
      <c r="I8846" s="13" t="str">
        <f>IF(G8846="Male",VLOOKUP(H8846,'Shoe size conversion table'!$B$6:$D$22,2),VLOOKUP(H8846,'Shoe size conversion table'!$J$6:$L$22,2))</f>
        <v>42-43</v>
      </c>
      <c r="J8846" s="13">
        <f>IF(G8846="Male",VLOOKUP(H8846,'Shoe size conversion table'!$B$6:$D$22,3),VLOOKUP(H8846,'Shoe size conversion table'!$J$6:$L$22,3))</f>
        <v>9</v>
      </c>
      <c r="K8846" s="11">
        <v>169</v>
      </c>
      <c r="L8846" s="12">
        <v>0</v>
      </c>
      <c r="M8846" s="7">
        <f t="shared" si="415"/>
        <v>2016</v>
      </c>
      <c r="N8846" s="7">
        <f t="shared" si="416"/>
        <v>3</v>
      </c>
      <c r="O8846" s="30">
        <f t="shared" si="417"/>
        <v>169</v>
      </c>
    </row>
    <row r="8847" spans="2:15" x14ac:dyDescent="0.2">
      <c r="B8847" s="13">
        <v>60312</v>
      </c>
      <c r="C8847" s="14">
        <v>42439.33611111129</v>
      </c>
      <c r="D8847" s="7" t="s">
        <v>10</v>
      </c>
      <c r="E8847" s="13">
        <v>2239</v>
      </c>
      <c r="F8847" s="7" t="s">
        <v>34</v>
      </c>
      <c r="G8847" s="7" t="s">
        <v>12</v>
      </c>
      <c r="H8847" s="13">
        <v>7.5</v>
      </c>
      <c r="I8847" s="13">
        <f>IF(G8847="Male",VLOOKUP(H8847,'Shoe size conversion table'!$B$6:$D$22,2),VLOOKUP(H8847,'Shoe size conversion table'!$J$6:$L$22,2))</f>
        <v>38</v>
      </c>
      <c r="J8847" s="13">
        <f>IF(G8847="Male",VLOOKUP(H8847,'Shoe size conversion table'!$B$6:$D$22,3),VLOOKUP(H8847,'Shoe size conversion table'!$J$6:$L$22,3))</f>
        <v>5.5</v>
      </c>
      <c r="K8847" s="11">
        <v>179</v>
      </c>
      <c r="L8847" s="12">
        <v>0</v>
      </c>
      <c r="M8847" s="7">
        <f t="shared" si="415"/>
        <v>2016</v>
      </c>
      <c r="N8847" s="7">
        <f t="shared" si="416"/>
        <v>3</v>
      </c>
      <c r="O8847" s="30">
        <f t="shared" si="417"/>
        <v>179</v>
      </c>
    </row>
    <row r="8848" spans="2:15" x14ac:dyDescent="0.2">
      <c r="B8848" s="13">
        <v>60313</v>
      </c>
      <c r="C8848" s="14">
        <v>42439.346111111117</v>
      </c>
      <c r="D8848" s="7" t="s">
        <v>10</v>
      </c>
      <c r="E8848" s="13">
        <v>2176</v>
      </c>
      <c r="F8848" s="7" t="s">
        <v>34</v>
      </c>
      <c r="G8848" s="7" t="s">
        <v>12</v>
      </c>
      <c r="H8848" s="13">
        <v>8</v>
      </c>
      <c r="I8848" s="13" t="str">
        <f>IF(G8848="Male",VLOOKUP(H8848,'Shoe size conversion table'!$B$6:$D$22,2),VLOOKUP(H8848,'Shoe size conversion table'!$J$6:$L$22,2))</f>
        <v>38-39</v>
      </c>
      <c r="J8848" s="13">
        <f>IF(G8848="Male",VLOOKUP(H8848,'Shoe size conversion table'!$B$6:$D$22,3),VLOOKUP(H8848,'Shoe size conversion table'!$J$6:$L$22,3))</f>
        <v>6</v>
      </c>
      <c r="K8848" s="11">
        <v>199</v>
      </c>
      <c r="L8848" s="12">
        <v>0.1</v>
      </c>
      <c r="M8848" s="7">
        <f t="shared" si="415"/>
        <v>2016</v>
      </c>
      <c r="N8848" s="7">
        <f t="shared" si="416"/>
        <v>3</v>
      </c>
      <c r="O8848" s="30">
        <f t="shared" si="417"/>
        <v>179.1</v>
      </c>
    </row>
    <row r="8849" spans="2:15" x14ac:dyDescent="0.2">
      <c r="B8849" s="13">
        <v>60314</v>
      </c>
      <c r="C8849" s="14">
        <v>42439.436111111274</v>
      </c>
      <c r="D8849" s="7" t="s">
        <v>10</v>
      </c>
      <c r="E8849" s="13">
        <v>2198</v>
      </c>
      <c r="F8849" s="7" t="s">
        <v>34</v>
      </c>
      <c r="G8849" s="7" t="s">
        <v>11</v>
      </c>
      <c r="H8849" s="13">
        <v>7</v>
      </c>
      <c r="I8849" s="13">
        <f>IF(G8849="Male",VLOOKUP(H8849,'Shoe size conversion table'!$B$6:$D$22,2),VLOOKUP(H8849,'Shoe size conversion table'!$J$6:$L$22,2))</f>
        <v>40</v>
      </c>
      <c r="J8849" s="13">
        <f>IF(G8849="Male",VLOOKUP(H8849,'Shoe size conversion table'!$B$6:$D$22,3),VLOOKUP(H8849,'Shoe size conversion table'!$J$6:$L$22,3))</f>
        <v>6.5</v>
      </c>
      <c r="K8849" s="11">
        <v>169</v>
      </c>
      <c r="L8849" s="12">
        <v>0</v>
      </c>
      <c r="M8849" s="7">
        <f t="shared" si="415"/>
        <v>2016</v>
      </c>
      <c r="N8849" s="7">
        <f t="shared" si="416"/>
        <v>3</v>
      </c>
      <c r="O8849" s="30">
        <f t="shared" si="417"/>
        <v>169</v>
      </c>
    </row>
    <row r="8850" spans="2:15" x14ac:dyDescent="0.2">
      <c r="B8850" s="13">
        <v>60315</v>
      </c>
      <c r="C8850" s="14">
        <v>42439.476111111122</v>
      </c>
      <c r="D8850" s="7" t="s">
        <v>9</v>
      </c>
      <c r="E8850" s="13">
        <v>2183</v>
      </c>
      <c r="F8850" s="7" t="s">
        <v>62</v>
      </c>
      <c r="G8850" s="7" t="s">
        <v>11</v>
      </c>
      <c r="H8850" s="13">
        <v>10</v>
      </c>
      <c r="I8850" s="13">
        <f>IF(G8850="Male",VLOOKUP(H8850,'Shoe size conversion table'!$B$6:$D$22,2),VLOOKUP(H8850,'Shoe size conversion table'!$J$6:$L$22,2))</f>
        <v>43</v>
      </c>
      <c r="J8850" s="13">
        <f>IF(G8850="Male",VLOOKUP(H8850,'Shoe size conversion table'!$B$6:$D$22,3),VLOOKUP(H8850,'Shoe size conversion table'!$J$6:$L$22,3))</f>
        <v>9.5</v>
      </c>
      <c r="K8850" s="11">
        <v>189</v>
      </c>
      <c r="L8850" s="12">
        <v>0</v>
      </c>
      <c r="M8850" s="7">
        <f t="shared" si="415"/>
        <v>2016</v>
      </c>
      <c r="N8850" s="7">
        <f t="shared" si="416"/>
        <v>3</v>
      </c>
      <c r="O8850" s="30">
        <f t="shared" si="417"/>
        <v>189</v>
      </c>
    </row>
    <row r="8851" spans="2:15" x14ac:dyDescent="0.2">
      <c r="B8851" s="13">
        <v>60316</v>
      </c>
      <c r="C8851" s="14">
        <v>42439.506111111121</v>
      </c>
      <c r="D8851" s="7" t="s">
        <v>7</v>
      </c>
      <c r="E8851" s="13">
        <v>2168</v>
      </c>
      <c r="F8851" s="7" t="s">
        <v>51</v>
      </c>
      <c r="G8851" s="7" t="s">
        <v>11</v>
      </c>
      <c r="H8851" s="13">
        <v>11</v>
      </c>
      <c r="I8851" s="13">
        <f>IF(G8851="Male",VLOOKUP(H8851,'Shoe size conversion table'!$B$6:$D$22,2),VLOOKUP(H8851,'Shoe size conversion table'!$J$6:$L$22,2))</f>
        <v>44</v>
      </c>
      <c r="J8851" s="13">
        <f>IF(G8851="Male",VLOOKUP(H8851,'Shoe size conversion table'!$B$6:$D$22,3),VLOOKUP(H8851,'Shoe size conversion table'!$J$6:$L$22,3))</f>
        <v>10.5</v>
      </c>
      <c r="K8851" s="11">
        <v>139</v>
      </c>
      <c r="L8851" s="12">
        <v>0.1</v>
      </c>
      <c r="M8851" s="7">
        <f t="shared" si="415"/>
        <v>2016</v>
      </c>
      <c r="N8851" s="7">
        <f t="shared" si="416"/>
        <v>3</v>
      </c>
      <c r="O8851" s="30">
        <f t="shared" si="417"/>
        <v>125.10000000000001</v>
      </c>
    </row>
    <row r="8852" spans="2:15" x14ac:dyDescent="0.2">
      <c r="B8852" s="13">
        <v>60317</v>
      </c>
      <c r="C8852" s="14">
        <v>42439.556111111124</v>
      </c>
      <c r="D8852" s="7" t="s">
        <v>10</v>
      </c>
      <c r="E8852" s="13">
        <v>2172</v>
      </c>
      <c r="F8852" s="7" t="s">
        <v>34</v>
      </c>
      <c r="G8852" s="7" t="s">
        <v>12</v>
      </c>
      <c r="H8852" s="13">
        <v>8.5</v>
      </c>
      <c r="I8852" s="13">
        <f>IF(G8852="Male",VLOOKUP(H8852,'Shoe size conversion table'!$B$6:$D$22,2),VLOOKUP(H8852,'Shoe size conversion table'!$J$6:$L$22,2))</f>
        <v>39</v>
      </c>
      <c r="J8852" s="13">
        <f>IF(G8852="Male",VLOOKUP(H8852,'Shoe size conversion table'!$B$6:$D$22,3),VLOOKUP(H8852,'Shoe size conversion table'!$J$6:$L$22,3))</f>
        <v>6.5</v>
      </c>
      <c r="K8852" s="11">
        <v>179</v>
      </c>
      <c r="L8852" s="12">
        <v>0</v>
      </c>
      <c r="M8852" s="7">
        <f t="shared" si="415"/>
        <v>2016</v>
      </c>
      <c r="N8852" s="7">
        <f t="shared" si="416"/>
        <v>3</v>
      </c>
      <c r="O8852" s="30">
        <f t="shared" si="417"/>
        <v>179</v>
      </c>
    </row>
    <row r="8853" spans="2:15" x14ac:dyDescent="0.2">
      <c r="B8853" s="13">
        <v>60318</v>
      </c>
      <c r="C8853" s="14">
        <v>42439.626111111116</v>
      </c>
      <c r="D8853" s="7" t="s">
        <v>7</v>
      </c>
      <c r="E8853" s="13">
        <v>2213</v>
      </c>
      <c r="F8853" s="7" t="s">
        <v>57</v>
      </c>
      <c r="G8853" s="7" t="s">
        <v>12</v>
      </c>
      <c r="H8853" s="13">
        <v>8</v>
      </c>
      <c r="I8853" s="13" t="str">
        <f>IF(G8853="Male",VLOOKUP(H8853,'Shoe size conversion table'!$B$6:$D$22,2),VLOOKUP(H8853,'Shoe size conversion table'!$J$6:$L$22,2))</f>
        <v>38-39</v>
      </c>
      <c r="J8853" s="13">
        <f>IF(G8853="Male",VLOOKUP(H8853,'Shoe size conversion table'!$B$6:$D$22,3),VLOOKUP(H8853,'Shoe size conversion table'!$J$6:$L$22,3))</f>
        <v>6</v>
      </c>
      <c r="K8853" s="11">
        <v>139</v>
      </c>
      <c r="L8853" s="12">
        <v>0</v>
      </c>
      <c r="M8853" s="7">
        <f t="shared" si="415"/>
        <v>2016</v>
      </c>
      <c r="N8853" s="7">
        <f t="shared" si="416"/>
        <v>3</v>
      </c>
      <c r="O8853" s="30">
        <f t="shared" si="417"/>
        <v>139</v>
      </c>
    </row>
    <row r="8854" spans="2:15" x14ac:dyDescent="0.2">
      <c r="B8854" s="13">
        <v>60319</v>
      </c>
      <c r="C8854" s="14">
        <v>42439.656111111275</v>
      </c>
      <c r="D8854" s="7" t="s">
        <v>8</v>
      </c>
      <c r="E8854" s="13">
        <v>2156</v>
      </c>
      <c r="F8854" s="7" t="s">
        <v>42</v>
      </c>
      <c r="G8854" s="7" t="s">
        <v>11</v>
      </c>
      <c r="H8854" s="13">
        <v>6.5</v>
      </c>
      <c r="I8854" s="13">
        <f>IF(G8854="Male",VLOOKUP(H8854,'Shoe size conversion table'!$B$6:$D$22,2),VLOOKUP(H8854,'Shoe size conversion table'!$J$6:$L$22,2))</f>
        <v>39</v>
      </c>
      <c r="J8854" s="13">
        <f>IF(G8854="Male",VLOOKUP(H8854,'Shoe size conversion table'!$B$6:$D$22,3),VLOOKUP(H8854,'Shoe size conversion table'!$J$6:$L$22,3))</f>
        <v>6</v>
      </c>
      <c r="K8854" s="11">
        <v>139</v>
      </c>
      <c r="L8854" s="12">
        <v>0</v>
      </c>
      <c r="M8854" s="7">
        <f t="shared" si="415"/>
        <v>2016</v>
      </c>
      <c r="N8854" s="7">
        <f t="shared" si="416"/>
        <v>3</v>
      </c>
      <c r="O8854" s="30">
        <f t="shared" si="417"/>
        <v>139</v>
      </c>
    </row>
    <row r="8855" spans="2:15" x14ac:dyDescent="0.2">
      <c r="B8855" s="13">
        <v>60320</v>
      </c>
      <c r="C8855" s="14">
        <v>42439.666111111117</v>
      </c>
      <c r="D8855" s="7" t="s">
        <v>9</v>
      </c>
      <c r="E8855" s="13">
        <v>2238</v>
      </c>
      <c r="F8855" s="7" t="s">
        <v>60</v>
      </c>
      <c r="G8855" s="7" t="s">
        <v>11</v>
      </c>
      <c r="H8855" s="13">
        <v>9.5</v>
      </c>
      <c r="I8855" s="13" t="str">
        <f>IF(G8855="Male",VLOOKUP(H8855,'Shoe size conversion table'!$B$6:$D$22,2),VLOOKUP(H8855,'Shoe size conversion table'!$J$6:$L$22,2))</f>
        <v>42-43</v>
      </c>
      <c r="J8855" s="13">
        <f>IF(G8855="Male",VLOOKUP(H8855,'Shoe size conversion table'!$B$6:$D$22,3),VLOOKUP(H8855,'Shoe size conversion table'!$J$6:$L$22,3))</f>
        <v>9</v>
      </c>
      <c r="K8855" s="11">
        <v>129</v>
      </c>
      <c r="L8855" s="12">
        <v>0</v>
      </c>
      <c r="M8855" s="7">
        <f t="shared" si="415"/>
        <v>2016</v>
      </c>
      <c r="N8855" s="7">
        <f t="shared" si="416"/>
        <v>3</v>
      </c>
      <c r="O8855" s="30">
        <f t="shared" si="417"/>
        <v>129</v>
      </c>
    </row>
    <row r="8856" spans="2:15" x14ac:dyDescent="0.2">
      <c r="B8856" s="13">
        <v>60320</v>
      </c>
      <c r="C8856" s="14">
        <v>42439.666111111117</v>
      </c>
      <c r="D8856" s="7" t="s">
        <v>9</v>
      </c>
      <c r="E8856" s="13">
        <v>2225</v>
      </c>
      <c r="F8856" s="7" t="s">
        <v>61</v>
      </c>
      <c r="G8856" s="7" t="s">
        <v>11</v>
      </c>
      <c r="H8856" s="13">
        <v>9</v>
      </c>
      <c r="I8856" s="13">
        <f>IF(G8856="Male",VLOOKUP(H8856,'Shoe size conversion table'!$B$6:$D$22,2),VLOOKUP(H8856,'Shoe size conversion table'!$J$6:$L$22,2))</f>
        <v>42</v>
      </c>
      <c r="J8856" s="13">
        <f>IF(G8856="Male",VLOOKUP(H8856,'Shoe size conversion table'!$B$6:$D$22,3),VLOOKUP(H8856,'Shoe size conversion table'!$J$6:$L$22,3))</f>
        <v>8.5</v>
      </c>
      <c r="K8856" s="11">
        <v>199</v>
      </c>
      <c r="L8856" s="12">
        <v>0</v>
      </c>
      <c r="M8856" s="7">
        <f t="shared" si="415"/>
        <v>2016</v>
      </c>
      <c r="N8856" s="7">
        <f t="shared" si="416"/>
        <v>3</v>
      </c>
      <c r="O8856" s="30">
        <f t="shared" si="417"/>
        <v>199</v>
      </c>
    </row>
    <row r="8857" spans="2:15" x14ac:dyDescent="0.2">
      <c r="B8857" s="13">
        <v>60321</v>
      </c>
      <c r="C8857" s="14">
        <v>42439.766111111268</v>
      </c>
      <c r="D8857" s="7" t="s">
        <v>10</v>
      </c>
      <c r="E8857" s="13">
        <v>2193</v>
      </c>
      <c r="F8857" s="7" t="s">
        <v>34</v>
      </c>
      <c r="G8857" s="7" t="s">
        <v>11</v>
      </c>
      <c r="H8857" s="13">
        <v>8.5</v>
      </c>
      <c r="I8857" s="13" t="str">
        <f>IF(G8857="Male",VLOOKUP(H8857,'Shoe size conversion table'!$B$6:$D$22,2),VLOOKUP(H8857,'Shoe size conversion table'!$J$6:$L$22,2))</f>
        <v>41-42</v>
      </c>
      <c r="J8857" s="13">
        <f>IF(G8857="Male",VLOOKUP(H8857,'Shoe size conversion table'!$B$6:$D$22,3),VLOOKUP(H8857,'Shoe size conversion table'!$J$6:$L$22,3))</f>
        <v>8</v>
      </c>
      <c r="K8857" s="11">
        <v>159</v>
      </c>
      <c r="L8857" s="12">
        <v>0.3</v>
      </c>
      <c r="M8857" s="7">
        <f t="shared" si="415"/>
        <v>2016</v>
      </c>
      <c r="N8857" s="7">
        <f t="shared" si="416"/>
        <v>3</v>
      </c>
      <c r="O8857" s="30">
        <f t="shared" si="417"/>
        <v>111.3</v>
      </c>
    </row>
    <row r="8858" spans="2:15" x14ac:dyDescent="0.2">
      <c r="B8858" s="13">
        <v>60322</v>
      </c>
      <c r="C8858" s="14">
        <v>42439.796111111122</v>
      </c>
      <c r="D8858" s="7" t="s">
        <v>8</v>
      </c>
      <c r="E8858" s="13">
        <v>2163</v>
      </c>
      <c r="F8858" s="7" t="s">
        <v>38</v>
      </c>
      <c r="G8858" s="7" t="s">
        <v>11</v>
      </c>
      <c r="H8858" s="13">
        <v>10</v>
      </c>
      <c r="I8858" s="13">
        <f>IF(G8858="Male",VLOOKUP(H8858,'Shoe size conversion table'!$B$6:$D$22,2),VLOOKUP(H8858,'Shoe size conversion table'!$J$6:$L$22,2))</f>
        <v>43</v>
      </c>
      <c r="J8858" s="13">
        <f>IF(G8858="Male",VLOOKUP(H8858,'Shoe size conversion table'!$B$6:$D$22,3),VLOOKUP(H8858,'Shoe size conversion table'!$J$6:$L$22,3))</f>
        <v>9.5</v>
      </c>
      <c r="K8858" s="11">
        <v>169</v>
      </c>
      <c r="L8858" s="12">
        <v>0</v>
      </c>
      <c r="M8858" s="7">
        <f t="shared" si="415"/>
        <v>2016</v>
      </c>
      <c r="N8858" s="7">
        <f t="shared" si="416"/>
        <v>3</v>
      </c>
      <c r="O8858" s="30">
        <f t="shared" si="417"/>
        <v>169</v>
      </c>
    </row>
    <row r="8859" spans="2:15" x14ac:dyDescent="0.2">
      <c r="B8859" s="13">
        <v>60323</v>
      </c>
      <c r="C8859" s="14">
        <v>42439.816111111271</v>
      </c>
      <c r="D8859" s="7" t="s">
        <v>7</v>
      </c>
      <c r="E8859" s="13">
        <v>2151</v>
      </c>
      <c r="F8859" s="7" t="s">
        <v>44</v>
      </c>
      <c r="G8859" s="7" t="s">
        <v>11</v>
      </c>
      <c r="H8859" s="13">
        <v>9</v>
      </c>
      <c r="I8859" s="13">
        <f>IF(G8859="Male",VLOOKUP(H8859,'Shoe size conversion table'!$B$6:$D$22,2),VLOOKUP(H8859,'Shoe size conversion table'!$J$6:$L$22,2))</f>
        <v>42</v>
      </c>
      <c r="J8859" s="13">
        <f>IF(G8859="Male",VLOOKUP(H8859,'Shoe size conversion table'!$B$6:$D$22,3),VLOOKUP(H8859,'Shoe size conversion table'!$J$6:$L$22,3))</f>
        <v>8.5</v>
      </c>
      <c r="K8859" s="11">
        <v>189</v>
      </c>
      <c r="L8859" s="12">
        <v>0.3</v>
      </c>
      <c r="M8859" s="7">
        <f t="shared" si="415"/>
        <v>2016</v>
      </c>
      <c r="N8859" s="7">
        <f t="shared" si="416"/>
        <v>3</v>
      </c>
      <c r="O8859" s="30">
        <f t="shared" si="417"/>
        <v>132.29999999999998</v>
      </c>
    </row>
    <row r="8860" spans="2:15" x14ac:dyDescent="0.2">
      <c r="B8860" s="13">
        <v>60324</v>
      </c>
      <c r="C8860" s="14">
        <v>42439.83611111113</v>
      </c>
      <c r="D8860" s="7" t="s">
        <v>9</v>
      </c>
      <c r="E8860" s="13">
        <v>2188</v>
      </c>
      <c r="F8860" s="7" t="s">
        <v>61</v>
      </c>
      <c r="G8860" s="7" t="s">
        <v>11</v>
      </c>
      <c r="H8860" s="13">
        <v>10.5</v>
      </c>
      <c r="I8860" s="13" t="str">
        <f>IF(G8860="Male",VLOOKUP(H8860,'Shoe size conversion table'!$B$6:$D$22,2),VLOOKUP(H8860,'Shoe size conversion table'!$J$6:$L$22,2))</f>
        <v>43-44</v>
      </c>
      <c r="J8860" s="13">
        <f>IF(G8860="Male",VLOOKUP(H8860,'Shoe size conversion table'!$B$6:$D$22,3),VLOOKUP(H8860,'Shoe size conversion table'!$J$6:$L$22,3))</f>
        <v>10</v>
      </c>
      <c r="K8860" s="11">
        <v>189</v>
      </c>
      <c r="L8860" s="12">
        <v>0</v>
      </c>
      <c r="M8860" s="7">
        <f t="shared" si="415"/>
        <v>2016</v>
      </c>
      <c r="N8860" s="7">
        <f t="shared" si="416"/>
        <v>3</v>
      </c>
      <c r="O8860" s="30">
        <f t="shared" si="417"/>
        <v>189</v>
      </c>
    </row>
    <row r="8861" spans="2:15" x14ac:dyDescent="0.2">
      <c r="B8861" s="13">
        <v>60325</v>
      </c>
      <c r="C8861" s="14">
        <v>42439.936111111121</v>
      </c>
      <c r="D8861" s="7" t="s">
        <v>7</v>
      </c>
      <c r="E8861" s="13">
        <v>2161</v>
      </c>
      <c r="F8861" s="7" t="s">
        <v>49</v>
      </c>
      <c r="G8861" s="7" t="s">
        <v>11</v>
      </c>
      <c r="H8861" s="13">
        <v>10.5</v>
      </c>
      <c r="I8861" s="13" t="str">
        <f>IF(G8861="Male",VLOOKUP(H8861,'Shoe size conversion table'!$B$6:$D$22,2),VLOOKUP(H8861,'Shoe size conversion table'!$J$6:$L$22,2))</f>
        <v>43-44</v>
      </c>
      <c r="J8861" s="13">
        <f>IF(G8861="Male",VLOOKUP(H8861,'Shoe size conversion table'!$B$6:$D$22,3),VLOOKUP(H8861,'Shoe size conversion table'!$J$6:$L$22,3))</f>
        <v>10</v>
      </c>
      <c r="K8861" s="11">
        <v>139</v>
      </c>
      <c r="L8861" s="12">
        <v>0.2</v>
      </c>
      <c r="M8861" s="7">
        <f t="shared" si="415"/>
        <v>2016</v>
      </c>
      <c r="N8861" s="7">
        <f t="shared" si="416"/>
        <v>3</v>
      </c>
      <c r="O8861" s="30">
        <f t="shared" si="417"/>
        <v>111.2</v>
      </c>
    </row>
    <row r="8862" spans="2:15" x14ac:dyDescent="0.2">
      <c r="B8862" s="13">
        <v>60326</v>
      </c>
      <c r="C8862" s="14">
        <v>42439.986111111291</v>
      </c>
      <c r="D8862" s="7" t="s">
        <v>10</v>
      </c>
      <c r="E8862" s="13">
        <v>2192</v>
      </c>
      <c r="F8862" s="7" t="s">
        <v>34</v>
      </c>
      <c r="G8862" s="7" t="s">
        <v>12</v>
      </c>
      <c r="H8862" s="13">
        <v>8.5</v>
      </c>
      <c r="I8862" s="13">
        <f>IF(G8862="Male",VLOOKUP(H8862,'Shoe size conversion table'!$B$6:$D$22,2),VLOOKUP(H8862,'Shoe size conversion table'!$J$6:$L$22,2))</f>
        <v>39</v>
      </c>
      <c r="J8862" s="13">
        <f>IF(G8862="Male",VLOOKUP(H8862,'Shoe size conversion table'!$B$6:$D$22,3),VLOOKUP(H8862,'Shoe size conversion table'!$J$6:$L$22,3))</f>
        <v>6.5</v>
      </c>
      <c r="K8862" s="11">
        <v>149</v>
      </c>
      <c r="L8862" s="12">
        <v>0</v>
      </c>
      <c r="M8862" s="7">
        <f t="shared" si="415"/>
        <v>2016</v>
      </c>
      <c r="N8862" s="7">
        <f t="shared" si="416"/>
        <v>3</v>
      </c>
      <c r="O8862" s="30">
        <f t="shared" si="417"/>
        <v>149</v>
      </c>
    </row>
    <row r="8863" spans="2:15" x14ac:dyDescent="0.2">
      <c r="B8863" s="13">
        <v>60327</v>
      </c>
      <c r="C8863" s="14">
        <v>42440.246111111272</v>
      </c>
      <c r="D8863" s="7" t="s">
        <v>7</v>
      </c>
      <c r="E8863" s="13">
        <v>2234</v>
      </c>
      <c r="F8863" s="7" t="s">
        <v>50</v>
      </c>
      <c r="G8863" s="7" t="s">
        <v>12</v>
      </c>
      <c r="H8863" s="13">
        <v>11.5</v>
      </c>
      <c r="I8863" s="13">
        <f>IF(G8863="Male",VLOOKUP(H8863,'Shoe size conversion table'!$B$6:$D$22,2),VLOOKUP(H8863,'Shoe size conversion table'!$J$6:$L$22,2))</f>
        <v>42</v>
      </c>
      <c r="J8863" s="13">
        <f>IF(G8863="Male",VLOOKUP(H8863,'Shoe size conversion table'!$B$6:$D$22,3),VLOOKUP(H8863,'Shoe size conversion table'!$J$6:$L$22,3))</f>
        <v>9.5</v>
      </c>
      <c r="K8863" s="11">
        <v>159</v>
      </c>
      <c r="L8863" s="12">
        <v>0</v>
      </c>
      <c r="M8863" s="7">
        <f t="shared" si="415"/>
        <v>2016</v>
      </c>
      <c r="N8863" s="7">
        <f t="shared" si="416"/>
        <v>3</v>
      </c>
      <c r="O8863" s="30">
        <f t="shared" si="417"/>
        <v>159</v>
      </c>
    </row>
    <row r="8864" spans="2:15" x14ac:dyDescent="0.2">
      <c r="B8864" s="13">
        <v>60328</v>
      </c>
      <c r="C8864" s="14">
        <v>42440.256111111121</v>
      </c>
      <c r="D8864" s="7" t="s">
        <v>9</v>
      </c>
      <c r="E8864" s="13">
        <v>2200</v>
      </c>
      <c r="F8864" s="7" t="s">
        <v>60</v>
      </c>
      <c r="G8864" s="7" t="s">
        <v>11</v>
      </c>
      <c r="H8864" s="13">
        <v>9.5</v>
      </c>
      <c r="I8864" s="13" t="str">
        <f>IF(G8864="Male",VLOOKUP(H8864,'Shoe size conversion table'!$B$6:$D$22,2),VLOOKUP(H8864,'Shoe size conversion table'!$J$6:$L$22,2))</f>
        <v>42-43</v>
      </c>
      <c r="J8864" s="13">
        <f>IF(G8864="Male",VLOOKUP(H8864,'Shoe size conversion table'!$B$6:$D$22,3),VLOOKUP(H8864,'Shoe size conversion table'!$J$6:$L$22,3))</f>
        <v>9</v>
      </c>
      <c r="K8864" s="11">
        <v>169</v>
      </c>
      <c r="L8864" s="12">
        <v>0</v>
      </c>
      <c r="M8864" s="7">
        <f t="shared" si="415"/>
        <v>2016</v>
      </c>
      <c r="N8864" s="7">
        <f t="shared" si="416"/>
        <v>3</v>
      </c>
      <c r="O8864" s="30">
        <f t="shared" si="417"/>
        <v>169</v>
      </c>
    </row>
    <row r="8865" spans="2:15" x14ac:dyDescent="0.2">
      <c r="B8865" s="13">
        <v>60329</v>
      </c>
      <c r="C8865" s="14">
        <v>42440.266111111116</v>
      </c>
      <c r="D8865" s="7" t="s">
        <v>7</v>
      </c>
      <c r="E8865" s="13">
        <v>2195</v>
      </c>
      <c r="F8865" s="7" t="s">
        <v>56</v>
      </c>
      <c r="G8865" s="7" t="s">
        <v>11</v>
      </c>
      <c r="H8865" s="13">
        <v>11</v>
      </c>
      <c r="I8865" s="13">
        <f>IF(G8865="Male",VLOOKUP(H8865,'Shoe size conversion table'!$B$6:$D$22,2),VLOOKUP(H8865,'Shoe size conversion table'!$J$6:$L$22,2))</f>
        <v>44</v>
      </c>
      <c r="J8865" s="13">
        <f>IF(G8865="Male",VLOOKUP(H8865,'Shoe size conversion table'!$B$6:$D$22,3),VLOOKUP(H8865,'Shoe size conversion table'!$J$6:$L$22,3))</f>
        <v>10.5</v>
      </c>
      <c r="K8865" s="11">
        <v>189</v>
      </c>
      <c r="L8865" s="12">
        <v>0</v>
      </c>
      <c r="M8865" s="7">
        <f t="shared" si="415"/>
        <v>2016</v>
      </c>
      <c r="N8865" s="7">
        <f t="shared" si="416"/>
        <v>3</v>
      </c>
      <c r="O8865" s="30">
        <f t="shared" si="417"/>
        <v>189</v>
      </c>
    </row>
    <row r="8866" spans="2:15" x14ac:dyDescent="0.2">
      <c r="B8866" s="13">
        <v>60329</v>
      </c>
      <c r="C8866" s="14">
        <v>42440.266111111116</v>
      </c>
      <c r="D8866" s="7" t="s">
        <v>7</v>
      </c>
      <c r="E8866" s="13">
        <v>2186</v>
      </c>
      <c r="F8866" s="7" t="s">
        <v>45</v>
      </c>
      <c r="G8866" s="7" t="s">
        <v>11</v>
      </c>
      <c r="H8866" s="13">
        <v>10</v>
      </c>
      <c r="I8866" s="13">
        <f>IF(G8866="Male",VLOOKUP(H8866,'Shoe size conversion table'!$B$6:$D$22,2),VLOOKUP(H8866,'Shoe size conversion table'!$J$6:$L$22,2))</f>
        <v>43</v>
      </c>
      <c r="J8866" s="13">
        <f>IF(G8866="Male",VLOOKUP(H8866,'Shoe size conversion table'!$B$6:$D$22,3),VLOOKUP(H8866,'Shoe size conversion table'!$J$6:$L$22,3))</f>
        <v>9.5</v>
      </c>
      <c r="K8866" s="11">
        <v>199</v>
      </c>
      <c r="L8866" s="12">
        <v>0</v>
      </c>
      <c r="M8866" s="7">
        <f t="shared" si="415"/>
        <v>2016</v>
      </c>
      <c r="N8866" s="7">
        <f t="shared" si="416"/>
        <v>3</v>
      </c>
      <c r="O8866" s="30">
        <f t="shared" si="417"/>
        <v>199</v>
      </c>
    </row>
    <row r="8867" spans="2:15" x14ac:dyDescent="0.2">
      <c r="B8867" s="13">
        <v>60329</v>
      </c>
      <c r="C8867" s="14">
        <v>42440.266111111116</v>
      </c>
      <c r="D8867" s="7" t="s">
        <v>7</v>
      </c>
      <c r="E8867" s="13">
        <v>2215</v>
      </c>
      <c r="F8867" s="7" t="s">
        <v>56</v>
      </c>
      <c r="G8867" s="7" t="s">
        <v>11</v>
      </c>
      <c r="H8867" s="13">
        <v>9.5</v>
      </c>
      <c r="I8867" s="13" t="str">
        <f>IF(G8867="Male",VLOOKUP(H8867,'Shoe size conversion table'!$B$6:$D$22,2),VLOOKUP(H8867,'Shoe size conversion table'!$J$6:$L$22,2))</f>
        <v>42-43</v>
      </c>
      <c r="J8867" s="13">
        <f>IF(G8867="Male",VLOOKUP(H8867,'Shoe size conversion table'!$B$6:$D$22,3),VLOOKUP(H8867,'Shoe size conversion table'!$J$6:$L$22,3))</f>
        <v>9</v>
      </c>
      <c r="K8867" s="11">
        <v>169</v>
      </c>
      <c r="L8867" s="12">
        <v>0</v>
      </c>
      <c r="M8867" s="7">
        <f t="shared" si="415"/>
        <v>2016</v>
      </c>
      <c r="N8867" s="7">
        <f t="shared" si="416"/>
        <v>3</v>
      </c>
      <c r="O8867" s="30">
        <f t="shared" si="417"/>
        <v>169</v>
      </c>
    </row>
    <row r="8868" spans="2:15" x14ac:dyDescent="0.2">
      <c r="B8868" s="13">
        <v>60330</v>
      </c>
      <c r="C8868" s="14">
        <v>42440.346111111117</v>
      </c>
      <c r="D8868" s="7" t="s">
        <v>10</v>
      </c>
      <c r="E8868" s="13">
        <v>2223</v>
      </c>
      <c r="F8868" s="7" t="s">
        <v>35</v>
      </c>
      <c r="G8868" s="7" t="s">
        <v>11</v>
      </c>
      <c r="H8868" s="13">
        <v>9.5</v>
      </c>
      <c r="I8868" s="13" t="str">
        <f>IF(G8868="Male",VLOOKUP(H8868,'Shoe size conversion table'!$B$6:$D$22,2),VLOOKUP(H8868,'Shoe size conversion table'!$J$6:$L$22,2))</f>
        <v>42-43</v>
      </c>
      <c r="J8868" s="13">
        <f>IF(G8868="Male",VLOOKUP(H8868,'Shoe size conversion table'!$B$6:$D$22,3),VLOOKUP(H8868,'Shoe size conversion table'!$J$6:$L$22,3))</f>
        <v>9</v>
      </c>
      <c r="K8868" s="11">
        <v>169</v>
      </c>
      <c r="L8868" s="12">
        <v>0.1</v>
      </c>
      <c r="M8868" s="7">
        <f t="shared" si="415"/>
        <v>2016</v>
      </c>
      <c r="N8868" s="7">
        <f t="shared" si="416"/>
        <v>3</v>
      </c>
      <c r="O8868" s="30">
        <f t="shared" si="417"/>
        <v>152.1</v>
      </c>
    </row>
    <row r="8869" spans="2:15" x14ac:dyDescent="0.2">
      <c r="B8869" s="13">
        <v>60331</v>
      </c>
      <c r="C8869" s="14">
        <v>42440.39611111112</v>
      </c>
      <c r="D8869" s="7" t="s">
        <v>7</v>
      </c>
      <c r="E8869" s="13">
        <v>2222</v>
      </c>
      <c r="F8869" s="7" t="s">
        <v>51</v>
      </c>
      <c r="G8869" s="7" t="s">
        <v>11</v>
      </c>
      <c r="H8869" s="13">
        <v>10</v>
      </c>
      <c r="I8869" s="13">
        <f>IF(G8869="Male",VLOOKUP(H8869,'Shoe size conversion table'!$B$6:$D$22,2),VLOOKUP(H8869,'Shoe size conversion table'!$J$6:$L$22,2))</f>
        <v>43</v>
      </c>
      <c r="J8869" s="13">
        <f>IF(G8869="Male",VLOOKUP(H8869,'Shoe size conversion table'!$B$6:$D$22,3),VLOOKUP(H8869,'Shoe size conversion table'!$J$6:$L$22,3))</f>
        <v>9.5</v>
      </c>
      <c r="K8869" s="11">
        <v>189</v>
      </c>
      <c r="L8869" s="12">
        <v>0</v>
      </c>
      <c r="M8869" s="7">
        <f t="shared" si="415"/>
        <v>2016</v>
      </c>
      <c r="N8869" s="7">
        <f t="shared" si="416"/>
        <v>3</v>
      </c>
      <c r="O8869" s="30">
        <f t="shared" si="417"/>
        <v>189</v>
      </c>
    </row>
    <row r="8870" spans="2:15" x14ac:dyDescent="0.2">
      <c r="B8870" s="13">
        <v>60332</v>
      </c>
      <c r="C8870" s="14">
        <v>42440.39611111112</v>
      </c>
      <c r="D8870" s="7" t="s">
        <v>10</v>
      </c>
      <c r="E8870" s="13">
        <v>2230</v>
      </c>
      <c r="F8870" s="7" t="s">
        <v>35</v>
      </c>
      <c r="G8870" s="7" t="s">
        <v>12</v>
      </c>
      <c r="H8870" s="13">
        <v>11.5</v>
      </c>
      <c r="I8870" s="13">
        <f>IF(G8870="Male",VLOOKUP(H8870,'Shoe size conversion table'!$B$6:$D$22,2),VLOOKUP(H8870,'Shoe size conversion table'!$J$6:$L$22,2))</f>
        <v>42</v>
      </c>
      <c r="J8870" s="13">
        <f>IF(G8870="Male",VLOOKUP(H8870,'Shoe size conversion table'!$B$6:$D$22,3),VLOOKUP(H8870,'Shoe size conversion table'!$J$6:$L$22,3))</f>
        <v>9.5</v>
      </c>
      <c r="K8870" s="11">
        <v>189</v>
      </c>
      <c r="L8870" s="12">
        <v>0.5</v>
      </c>
      <c r="M8870" s="7">
        <f t="shared" si="415"/>
        <v>2016</v>
      </c>
      <c r="N8870" s="7">
        <f t="shared" si="416"/>
        <v>3</v>
      </c>
      <c r="O8870" s="30">
        <f t="shared" si="417"/>
        <v>94.5</v>
      </c>
    </row>
    <row r="8871" spans="2:15" x14ac:dyDescent="0.2">
      <c r="B8871" s="13">
        <v>60333</v>
      </c>
      <c r="C8871" s="14">
        <v>42440.476111111122</v>
      </c>
      <c r="D8871" s="7" t="s">
        <v>7</v>
      </c>
      <c r="E8871" s="13">
        <v>2183</v>
      </c>
      <c r="F8871" s="7" t="s">
        <v>50</v>
      </c>
      <c r="G8871" s="7" t="s">
        <v>12</v>
      </c>
      <c r="H8871" s="13">
        <v>9</v>
      </c>
      <c r="I8871" s="13" t="str">
        <f>IF(G8871="Male",VLOOKUP(H8871,'Shoe size conversion table'!$B$6:$D$22,2),VLOOKUP(H8871,'Shoe size conversion table'!$J$6:$L$22,2))</f>
        <v>39-40</v>
      </c>
      <c r="J8871" s="13">
        <f>IF(G8871="Male",VLOOKUP(H8871,'Shoe size conversion table'!$B$6:$D$22,3),VLOOKUP(H8871,'Shoe size conversion table'!$J$6:$L$22,3))</f>
        <v>7</v>
      </c>
      <c r="K8871" s="11">
        <v>139</v>
      </c>
      <c r="L8871" s="12">
        <v>0</v>
      </c>
      <c r="M8871" s="7">
        <f t="shared" si="415"/>
        <v>2016</v>
      </c>
      <c r="N8871" s="7">
        <f t="shared" si="416"/>
        <v>3</v>
      </c>
      <c r="O8871" s="30">
        <f t="shared" si="417"/>
        <v>139</v>
      </c>
    </row>
    <row r="8872" spans="2:15" x14ac:dyDescent="0.2">
      <c r="B8872" s="13">
        <v>60334</v>
      </c>
      <c r="C8872" s="14">
        <v>42440.506111111121</v>
      </c>
      <c r="D8872" s="7" t="s">
        <v>7</v>
      </c>
      <c r="E8872" s="13">
        <v>2195</v>
      </c>
      <c r="F8872" s="7" t="s">
        <v>57</v>
      </c>
      <c r="G8872" s="7" t="s">
        <v>12</v>
      </c>
      <c r="H8872" s="13">
        <v>8</v>
      </c>
      <c r="I8872" s="13" t="str">
        <f>IF(G8872="Male",VLOOKUP(H8872,'Shoe size conversion table'!$B$6:$D$22,2),VLOOKUP(H8872,'Shoe size conversion table'!$J$6:$L$22,2))</f>
        <v>38-39</v>
      </c>
      <c r="J8872" s="13">
        <f>IF(G8872="Male",VLOOKUP(H8872,'Shoe size conversion table'!$B$6:$D$22,3),VLOOKUP(H8872,'Shoe size conversion table'!$J$6:$L$22,3))</f>
        <v>6</v>
      </c>
      <c r="K8872" s="11">
        <v>129</v>
      </c>
      <c r="L8872" s="12">
        <v>0.1</v>
      </c>
      <c r="M8872" s="7">
        <f t="shared" si="415"/>
        <v>2016</v>
      </c>
      <c r="N8872" s="7">
        <f t="shared" si="416"/>
        <v>3</v>
      </c>
      <c r="O8872" s="30">
        <f t="shared" si="417"/>
        <v>116.10000000000001</v>
      </c>
    </row>
    <row r="8873" spans="2:15" x14ac:dyDescent="0.2">
      <c r="B8873" s="13">
        <v>60335</v>
      </c>
      <c r="C8873" s="14">
        <v>42440.556111111124</v>
      </c>
      <c r="D8873" s="7" t="s">
        <v>7</v>
      </c>
      <c r="E8873" s="13">
        <v>2226</v>
      </c>
      <c r="F8873" s="7" t="s">
        <v>51</v>
      </c>
      <c r="G8873" s="7" t="s">
        <v>11</v>
      </c>
      <c r="H8873" s="13">
        <v>10.5</v>
      </c>
      <c r="I8873" s="13" t="str">
        <f>IF(G8873="Male",VLOOKUP(H8873,'Shoe size conversion table'!$B$6:$D$22,2),VLOOKUP(H8873,'Shoe size conversion table'!$J$6:$L$22,2))</f>
        <v>43-44</v>
      </c>
      <c r="J8873" s="13">
        <f>IF(G8873="Male",VLOOKUP(H8873,'Shoe size conversion table'!$B$6:$D$22,3),VLOOKUP(H8873,'Shoe size conversion table'!$J$6:$L$22,3))</f>
        <v>10</v>
      </c>
      <c r="K8873" s="11">
        <v>179</v>
      </c>
      <c r="L8873" s="12">
        <v>0</v>
      </c>
      <c r="M8873" s="7">
        <f t="shared" si="415"/>
        <v>2016</v>
      </c>
      <c r="N8873" s="7">
        <f t="shared" si="416"/>
        <v>3</v>
      </c>
      <c r="O8873" s="30">
        <f t="shared" si="417"/>
        <v>179</v>
      </c>
    </row>
    <row r="8874" spans="2:15" x14ac:dyDescent="0.2">
      <c r="B8874" s="13">
        <v>60336</v>
      </c>
      <c r="C8874" s="14">
        <v>42440.696111111123</v>
      </c>
      <c r="D8874" s="7" t="s">
        <v>7</v>
      </c>
      <c r="E8874" s="13">
        <v>2166</v>
      </c>
      <c r="F8874" s="7" t="s">
        <v>49</v>
      </c>
      <c r="G8874" s="7" t="s">
        <v>12</v>
      </c>
      <c r="H8874" s="13">
        <v>8.5</v>
      </c>
      <c r="I8874" s="13">
        <f>IF(G8874="Male",VLOOKUP(H8874,'Shoe size conversion table'!$B$6:$D$22,2),VLOOKUP(H8874,'Shoe size conversion table'!$J$6:$L$22,2))</f>
        <v>39</v>
      </c>
      <c r="J8874" s="13">
        <f>IF(G8874="Male",VLOOKUP(H8874,'Shoe size conversion table'!$B$6:$D$22,3),VLOOKUP(H8874,'Shoe size conversion table'!$J$6:$L$22,3))</f>
        <v>6.5</v>
      </c>
      <c r="K8874" s="11">
        <v>139</v>
      </c>
      <c r="L8874" s="12">
        <v>0</v>
      </c>
      <c r="M8874" s="7">
        <f t="shared" si="415"/>
        <v>2016</v>
      </c>
      <c r="N8874" s="7">
        <f t="shared" si="416"/>
        <v>3</v>
      </c>
      <c r="O8874" s="30">
        <f t="shared" si="417"/>
        <v>139</v>
      </c>
    </row>
    <row r="8875" spans="2:15" x14ac:dyDescent="0.2">
      <c r="B8875" s="13">
        <v>60337</v>
      </c>
      <c r="C8875" s="14">
        <v>42440.726111111129</v>
      </c>
      <c r="D8875" s="7" t="s">
        <v>9</v>
      </c>
      <c r="E8875" s="13">
        <v>2208</v>
      </c>
      <c r="F8875" s="7" t="s">
        <v>58</v>
      </c>
      <c r="G8875" s="7" t="s">
        <v>11</v>
      </c>
      <c r="H8875" s="13">
        <v>10</v>
      </c>
      <c r="I8875" s="13">
        <f>IF(G8875="Male",VLOOKUP(H8875,'Shoe size conversion table'!$B$6:$D$22,2),VLOOKUP(H8875,'Shoe size conversion table'!$J$6:$L$22,2))</f>
        <v>43</v>
      </c>
      <c r="J8875" s="13">
        <f>IF(G8875="Male",VLOOKUP(H8875,'Shoe size conversion table'!$B$6:$D$22,3),VLOOKUP(H8875,'Shoe size conversion table'!$J$6:$L$22,3))</f>
        <v>9.5</v>
      </c>
      <c r="K8875" s="11">
        <v>169</v>
      </c>
      <c r="L8875" s="12">
        <v>0.5</v>
      </c>
      <c r="M8875" s="7">
        <f t="shared" si="415"/>
        <v>2016</v>
      </c>
      <c r="N8875" s="7">
        <f t="shared" si="416"/>
        <v>3</v>
      </c>
      <c r="O8875" s="30">
        <f t="shared" si="417"/>
        <v>84.5</v>
      </c>
    </row>
    <row r="8876" spans="2:15" x14ac:dyDescent="0.2">
      <c r="B8876" s="13">
        <v>60338</v>
      </c>
      <c r="C8876" s="14">
        <v>42440.736111111124</v>
      </c>
      <c r="D8876" s="7" t="s">
        <v>7</v>
      </c>
      <c r="E8876" s="13">
        <v>2175</v>
      </c>
      <c r="F8876" s="7" t="s">
        <v>56</v>
      </c>
      <c r="G8876" s="7" t="s">
        <v>12</v>
      </c>
      <c r="H8876" s="13">
        <v>6.5</v>
      </c>
      <c r="I8876" s="13">
        <f>IF(G8876="Male",VLOOKUP(H8876,'Shoe size conversion table'!$B$6:$D$22,2),VLOOKUP(H8876,'Shoe size conversion table'!$J$6:$L$22,2))</f>
        <v>37</v>
      </c>
      <c r="J8876" s="13">
        <f>IF(G8876="Male",VLOOKUP(H8876,'Shoe size conversion table'!$B$6:$D$22,3),VLOOKUP(H8876,'Shoe size conversion table'!$J$6:$L$22,3))</f>
        <v>4.5</v>
      </c>
      <c r="K8876" s="11">
        <v>129</v>
      </c>
      <c r="L8876" s="12">
        <v>0</v>
      </c>
      <c r="M8876" s="7">
        <f t="shared" si="415"/>
        <v>2016</v>
      </c>
      <c r="N8876" s="7">
        <f t="shared" si="416"/>
        <v>3</v>
      </c>
      <c r="O8876" s="30">
        <f t="shared" si="417"/>
        <v>129</v>
      </c>
    </row>
    <row r="8877" spans="2:15" x14ac:dyDescent="0.2">
      <c r="B8877" s="13">
        <v>60339</v>
      </c>
      <c r="C8877" s="14">
        <v>42440.766111111268</v>
      </c>
      <c r="D8877" s="7" t="s">
        <v>9</v>
      </c>
      <c r="E8877" s="13">
        <v>2238</v>
      </c>
      <c r="F8877" s="7" t="s">
        <v>60</v>
      </c>
      <c r="G8877" s="7" t="s">
        <v>12</v>
      </c>
      <c r="H8877" s="13">
        <v>7.5</v>
      </c>
      <c r="I8877" s="13">
        <f>IF(G8877="Male",VLOOKUP(H8877,'Shoe size conversion table'!$B$6:$D$22,2),VLOOKUP(H8877,'Shoe size conversion table'!$J$6:$L$22,2))</f>
        <v>38</v>
      </c>
      <c r="J8877" s="13">
        <f>IF(G8877="Male",VLOOKUP(H8877,'Shoe size conversion table'!$B$6:$D$22,3),VLOOKUP(H8877,'Shoe size conversion table'!$J$6:$L$22,3))</f>
        <v>5.5</v>
      </c>
      <c r="K8877" s="11">
        <v>139</v>
      </c>
      <c r="L8877" s="12">
        <v>0.2</v>
      </c>
      <c r="M8877" s="7">
        <f t="shared" si="415"/>
        <v>2016</v>
      </c>
      <c r="N8877" s="7">
        <f t="shared" si="416"/>
        <v>3</v>
      </c>
      <c r="O8877" s="30">
        <f t="shared" si="417"/>
        <v>111.2</v>
      </c>
    </row>
    <row r="8878" spans="2:15" x14ac:dyDescent="0.2">
      <c r="B8878" s="13">
        <v>60340</v>
      </c>
      <c r="C8878" s="14">
        <v>42440.796111111122</v>
      </c>
      <c r="D8878" s="7" t="s">
        <v>8</v>
      </c>
      <c r="E8878" s="13">
        <v>2190</v>
      </c>
      <c r="F8878" s="7" t="s">
        <v>41</v>
      </c>
      <c r="G8878" s="7" t="s">
        <v>11</v>
      </c>
      <c r="H8878" s="13">
        <v>7</v>
      </c>
      <c r="I8878" s="13">
        <f>IF(G8878="Male",VLOOKUP(H8878,'Shoe size conversion table'!$B$6:$D$22,2),VLOOKUP(H8878,'Shoe size conversion table'!$J$6:$L$22,2))</f>
        <v>40</v>
      </c>
      <c r="J8878" s="13">
        <f>IF(G8878="Male",VLOOKUP(H8878,'Shoe size conversion table'!$B$6:$D$22,3),VLOOKUP(H8878,'Shoe size conversion table'!$J$6:$L$22,3))</f>
        <v>6.5</v>
      </c>
      <c r="K8878" s="11">
        <v>189</v>
      </c>
      <c r="L8878" s="12">
        <v>0</v>
      </c>
      <c r="M8878" s="7">
        <f t="shared" si="415"/>
        <v>2016</v>
      </c>
      <c r="N8878" s="7">
        <f t="shared" si="416"/>
        <v>3</v>
      </c>
      <c r="O8878" s="30">
        <f t="shared" si="417"/>
        <v>189</v>
      </c>
    </row>
    <row r="8879" spans="2:15" x14ac:dyDescent="0.2">
      <c r="B8879" s="13">
        <v>60341</v>
      </c>
      <c r="C8879" s="14">
        <v>42440.83611111113</v>
      </c>
      <c r="D8879" s="7" t="s">
        <v>9</v>
      </c>
      <c r="E8879" s="13">
        <v>2160</v>
      </c>
      <c r="F8879" s="7" t="s">
        <v>59</v>
      </c>
      <c r="G8879" s="7" t="s">
        <v>11</v>
      </c>
      <c r="H8879" s="13">
        <v>10.5</v>
      </c>
      <c r="I8879" s="13" t="str">
        <f>IF(G8879="Male",VLOOKUP(H8879,'Shoe size conversion table'!$B$6:$D$22,2),VLOOKUP(H8879,'Shoe size conversion table'!$J$6:$L$22,2))</f>
        <v>43-44</v>
      </c>
      <c r="J8879" s="13">
        <f>IF(G8879="Male",VLOOKUP(H8879,'Shoe size conversion table'!$B$6:$D$22,3),VLOOKUP(H8879,'Shoe size conversion table'!$J$6:$L$22,3))</f>
        <v>10</v>
      </c>
      <c r="K8879" s="11">
        <v>179</v>
      </c>
      <c r="L8879" s="12">
        <v>0</v>
      </c>
      <c r="M8879" s="7">
        <f t="shared" si="415"/>
        <v>2016</v>
      </c>
      <c r="N8879" s="7">
        <f t="shared" si="416"/>
        <v>3</v>
      </c>
      <c r="O8879" s="30">
        <f t="shared" si="417"/>
        <v>179</v>
      </c>
    </row>
    <row r="8880" spans="2:15" x14ac:dyDescent="0.2">
      <c r="B8880" s="13">
        <v>60342</v>
      </c>
      <c r="C8880" s="14">
        <v>42440.876111111291</v>
      </c>
      <c r="D8880" s="7" t="s">
        <v>7</v>
      </c>
      <c r="E8880" s="13">
        <v>2152</v>
      </c>
      <c r="F8880" s="7" t="s">
        <v>48</v>
      </c>
      <c r="G8880" s="7" t="s">
        <v>12</v>
      </c>
      <c r="H8880" s="13">
        <v>8.5</v>
      </c>
      <c r="I8880" s="13">
        <f>IF(G8880="Male",VLOOKUP(H8880,'Shoe size conversion table'!$B$6:$D$22,2),VLOOKUP(H8880,'Shoe size conversion table'!$J$6:$L$22,2))</f>
        <v>39</v>
      </c>
      <c r="J8880" s="13">
        <f>IF(G8880="Male",VLOOKUP(H8880,'Shoe size conversion table'!$B$6:$D$22,3),VLOOKUP(H8880,'Shoe size conversion table'!$J$6:$L$22,3))</f>
        <v>6.5</v>
      </c>
      <c r="K8880" s="11">
        <v>129</v>
      </c>
      <c r="L8880" s="12">
        <v>0</v>
      </c>
      <c r="M8880" s="7">
        <f t="shared" si="415"/>
        <v>2016</v>
      </c>
      <c r="N8880" s="7">
        <f t="shared" si="416"/>
        <v>3</v>
      </c>
      <c r="O8880" s="30">
        <f t="shared" si="417"/>
        <v>129</v>
      </c>
    </row>
    <row r="8881" spans="2:15" x14ac:dyDescent="0.2">
      <c r="B8881" s="13">
        <v>60343</v>
      </c>
      <c r="C8881" s="14">
        <v>42441.126111111131</v>
      </c>
      <c r="D8881" s="7" t="s">
        <v>8</v>
      </c>
      <c r="E8881" s="13">
        <v>2148</v>
      </c>
      <c r="F8881" s="7" t="s">
        <v>37</v>
      </c>
      <c r="G8881" s="7" t="s">
        <v>11</v>
      </c>
      <c r="H8881" s="13">
        <v>11</v>
      </c>
      <c r="I8881" s="13">
        <f>IF(G8881="Male",VLOOKUP(H8881,'Shoe size conversion table'!$B$6:$D$22,2),VLOOKUP(H8881,'Shoe size conversion table'!$J$6:$L$22,2))</f>
        <v>44</v>
      </c>
      <c r="J8881" s="13">
        <f>IF(G8881="Male",VLOOKUP(H8881,'Shoe size conversion table'!$B$6:$D$22,3),VLOOKUP(H8881,'Shoe size conversion table'!$J$6:$L$22,3))</f>
        <v>10.5</v>
      </c>
      <c r="K8881" s="11">
        <v>159</v>
      </c>
      <c r="L8881" s="12">
        <v>0.5</v>
      </c>
      <c r="M8881" s="7">
        <f t="shared" si="415"/>
        <v>2016</v>
      </c>
      <c r="N8881" s="7">
        <f t="shared" si="416"/>
        <v>3</v>
      </c>
      <c r="O8881" s="30">
        <f t="shared" si="417"/>
        <v>79.5</v>
      </c>
    </row>
    <row r="8882" spans="2:15" x14ac:dyDescent="0.2">
      <c r="B8882" s="13">
        <v>60343</v>
      </c>
      <c r="C8882" s="14">
        <v>42441.126111111131</v>
      </c>
      <c r="D8882" s="7" t="s">
        <v>8</v>
      </c>
      <c r="E8882" s="13">
        <v>2157</v>
      </c>
      <c r="F8882" s="7" t="s">
        <v>39</v>
      </c>
      <c r="G8882" s="7" t="s">
        <v>11</v>
      </c>
      <c r="H8882" s="13">
        <v>9</v>
      </c>
      <c r="I8882" s="13">
        <f>IF(G8882="Male",VLOOKUP(H8882,'Shoe size conversion table'!$B$6:$D$22,2),VLOOKUP(H8882,'Shoe size conversion table'!$J$6:$L$22,2))</f>
        <v>42</v>
      </c>
      <c r="J8882" s="13">
        <f>IF(G8882="Male",VLOOKUP(H8882,'Shoe size conversion table'!$B$6:$D$22,3),VLOOKUP(H8882,'Shoe size conversion table'!$J$6:$L$22,3))</f>
        <v>8.5</v>
      </c>
      <c r="K8882" s="11">
        <v>179</v>
      </c>
      <c r="L8882" s="12">
        <v>0</v>
      </c>
      <c r="M8882" s="7">
        <f t="shared" si="415"/>
        <v>2016</v>
      </c>
      <c r="N8882" s="7">
        <f t="shared" si="416"/>
        <v>3</v>
      </c>
      <c r="O8882" s="30">
        <f t="shared" si="417"/>
        <v>179</v>
      </c>
    </row>
    <row r="8883" spans="2:15" x14ac:dyDescent="0.2">
      <c r="B8883" s="13">
        <v>60343</v>
      </c>
      <c r="C8883" s="14">
        <v>42441.126111111131</v>
      </c>
      <c r="D8883" s="7" t="s">
        <v>8</v>
      </c>
      <c r="E8883" s="13">
        <v>2147</v>
      </c>
      <c r="F8883" s="7" t="s">
        <v>41</v>
      </c>
      <c r="G8883" s="7" t="s">
        <v>11</v>
      </c>
      <c r="H8883" s="13">
        <v>9.5</v>
      </c>
      <c r="I8883" s="13" t="str">
        <f>IF(G8883="Male",VLOOKUP(H8883,'Shoe size conversion table'!$B$6:$D$22,2),VLOOKUP(H8883,'Shoe size conversion table'!$J$6:$L$22,2))</f>
        <v>42-43</v>
      </c>
      <c r="J8883" s="13">
        <f>IF(G8883="Male",VLOOKUP(H8883,'Shoe size conversion table'!$B$6:$D$22,3),VLOOKUP(H8883,'Shoe size conversion table'!$J$6:$L$22,3))</f>
        <v>9</v>
      </c>
      <c r="K8883" s="11">
        <v>199</v>
      </c>
      <c r="L8883" s="12">
        <v>0.3</v>
      </c>
      <c r="M8883" s="7">
        <f t="shared" si="415"/>
        <v>2016</v>
      </c>
      <c r="N8883" s="7">
        <f t="shared" si="416"/>
        <v>3</v>
      </c>
      <c r="O8883" s="30">
        <f t="shared" si="417"/>
        <v>139.29999999999998</v>
      </c>
    </row>
    <row r="8884" spans="2:15" x14ac:dyDescent="0.2">
      <c r="B8884" s="13">
        <v>60344</v>
      </c>
      <c r="C8884" s="14">
        <v>42441.196111111291</v>
      </c>
      <c r="D8884" s="7" t="s">
        <v>8</v>
      </c>
      <c r="E8884" s="13">
        <v>2208</v>
      </c>
      <c r="F8884" s="7" t="s">
        <v>41</v>
      </c>
      <c r="G8884" s="7" t="s">
        <v>12</v>
      </c>
      <c r="H8884" s="13">
        <v>8.5</v>
      </c>
      <c r="I8884" s="13">
        <f>IF(G8884="Male",VLOOKUP(H8884,'Shoe size conversion table'!$B$6:$D$22,2),VLOOKUP(H8884,'Shoe size conversion table'!$J$6:$L$22,2))</f>
        <v>39</v>
      </c>
      <c r="J8884" s="13">
        <f>IF(G8884="Male",VLOOKUP(H8884,'Shoe size conversion table'!$B$6:$D$22,3),VLOOKUP(H8884,'Shoe size conversion table'!$J$6:$L$22,3))</f>
        <v>6.5</v>
      </c>
      <c r="K8884" s="11">
        <v>179</v>
      </c>
      <c r="L8884" s="12">
        <v>0.1</v>
      </c>
      <c r="M8884" s="7">
        <f t="shared" si="415"/>
        <v>2016</v>
      </c>
      <c r="N8884" s="7">
        <f t="shared" si="416"/>
        <v>3</v>
      </c>
      <c r="O8884" s="30">
        <f t="shared" si="417"/>
        <v>161.1</v>
      </c>
    </row>
    <row r="8885" spans="2:15" x14ac:dyDescent="0.2">
      <c r="B8885" s="13">
        <v>60345</v>
      </c>
      <c r="C8885" s="14">
        <v>42441.246111111272</v>
      </c>
      <c r="D8885" s="7" t="s">
        <v>7</v>
      </c>
      <c r="E8885" s="13">
        <v>2177</v>
      </c>
      <c r="F8885" s="7" t="s">
        <v>50</v>
      </c>
      <c r="G8885" s="7" t="s">
        <v>12</v>
      </c>
      <c r="H8885" s="13">
        <v>11.5</v>
      </c>
      <c r="I8885" s="13">
        <f>IF(G8885="Male",VLOOKUP(H8885,'Shoe size conversion table'!$B$6:$D$22,2),VLOOKUP(H8885,'Shoe size conversion table'!$J$6:$L$22,2))</f>
        <v>42</v>
      </c>
      <c r="J8885" s="13">
        <f>IF(G8885="Male",VLOOKUP(H8885,'Shoe size conversion table'!$B$6:$D$22,3),VLOOKUP(H8885,'Shoe size conversion table'!$J$6:$L$22,3))</f>
        <v>9.5</v>
      </c>
      <c r="K8885" s="11">
        <v>149</v>
      </c>
      <c r="L8885" s="12">
        <v>0.5</v>
      </c>
      <c r="M8885" s="7">
        <f t="shared" si="415"/>
        <v>2016</v>
      </c>
      <c r="N8885" s="7">
        <f t="shared" si="416"/>
        <v>3</v>
      </c>
      <c r="O8885" s="30">
        <f t="shared" si="417"/>
        <v>74.5</v>
      </c>
    </row>
    <row r="8886" spans="2:15" x14ac:dyDescent="0.2">
      <c r="B8886" s="13">
        <v>60346</v>
      </c>
      <c r="C8886" s="14">
        <v>42441.286111111294</v>
      </c>
      <c r="D8886" s="7" t="s">
        <v>7</v>
      </c>
      <c r="E8886" s="13">
        <v>2162</v>
      </c>
      <c r="F8886" s="7" t="s">
        <v>57</v>
      </c>
      <c r="G8886" s="7" t="s">
        <v>12</v>
      </c>
      <c r="H8886" s="13">
        <v>8.5</v>
      </c>
      <c r="I8886" s="13">
        <f>IF(G8886="Male",VLOOKUP(H8886,'Shoe size conversion table'!$B$6:$D$22,2),VLOOKUP(H8886,'Shoe size conversion table'!$J$6:$L$22,2))</f>
        <v>39</v>
      </c>
      <c r="J8886" s="13">
        <f>IF(G8886="Male",VLOOKUP(H8886,'Shoe size conversion table'!$B$6:$D$22,3),VLOOKUP(H8886,'Shoe size conversion table'!$J$6:$L$22,3))</f>
        <v>6.5</v>
      </c>
      <c r="K8886" s="11">
        <v>169</v>
      </c>
      <c r="L8886" s="12">
        <v>0</v>
      </c>
      <c r="M8886" s="7">
        <f t="shared" si="415"/>
        <v>2016</v>
      </c>
      <c r="N8886" s="7">
        <f t="shared" si="416"/>
        <v>3</v>
      </c>
      <c r="O8886" s="30">
        <f t="shared" si="417"/>
        <v>169</v>
      </c>
    </row>
    <row r="8887" spans="2:15" x14ac:dyDescent="0.2">
      <c r="B8887" s="13">
        <v>60347</v>
      </c>
      <c r="C8887" s="14">
        <v>42441.39611111112</v>
      </c>
      <c r="D8887" s="7" t="s">
        <v>10</v>
      </c>
      <c r="E8887" s="13">
        <v>2230</v>
      </c>
      <c r="F8887" s="7" t="s">
        <v>35</v>
      </c>
      <c r="G8887" s="7" t="s">
        <v>12</v>
      </c>
      <c r="H8887" s="13">
        <v>11.5</v>
      </c>
      <c r="I8887" s="13">
        <f>IF(G8887="Male",VLOOKUP(H8887,'Shoe size conversion table'!$B$6:$D$22,2),VLOOKUP(H8887,'Shoe size conversion table'!$J$6:$L$22,2))</f>
        <v>42</v>
      </c>
      <c r="J8887" s="13">
        <f>IF(G8887="Male",VLOOKUP(H8887,'Shoe size conversion table'!$B$6:$D$22,3),VLOOKUP(H8887,'Shoe size conversion table'!$J$6:$L$22,3))</f>
        <v>9.5</v>
      </c>
      <c r="K8887" s="11">
        <v>189</v>
      </c>
      <c r="L8887" s="12">
        <v>0.5</v>
      </c>
      <c r="M8887" s="7">
        <f t="shared" si="415"/>
        <v>2016</v>
      </c>
      <c r="N8887" s="7">
        <f t="shared" si="416"/>
        <v>3</v>
      </c>
      <c r="O8887" s="30">
        <f t="shared" si="417"/>
        <v>94.5</v>
      </c>
    </row>
    <row r="8888" spans="2:15" x14ac:dyDescent="0.2">
      <c r="B8888" s="13">
        <v>60348</v>
      </c>
      <c r="C8888" s="14">
        <v>42441.39611111112</v>
      </c>
      <c r="D8888" s="7" t="s">
        <v>7</v>
      </c>
      <c r="E8888" s="13">
        <v>2165</v>
      </c>
      <c r="F8888" s="7" t="s">
        <v>44</v>
      </c>
      <c r="G8888" s="7" t="s">
        <v>11</v>
      </c>
      <c r="H8888" s="13">
        <v>10</v>
      </c>
      <c r="I8888" s="13">
        <f>IF(G8888="Male",VLOOKUP(H8888,'Shoe size conversion table'!$B$6:$D$22,2),VLOOKUP(H8888,'Shoe size conversion table'!$J$6:$L$22,2))</f>
        <v>43</v>
      </c>
      <c r="J8888" s="13">
        <f>IF(G8888="Male",VLOOKUP(H8888,'Shoe size conversion table'!$B$6:$D$22,3),VLOOKUP(H8888,'Shoe size conversion table'!$J$6:$L$22,3))</f>
        <v>9.5</v>
      </c>
      <c r="K8888" s="11">
        <v>149</v>
      </c>
      <c r="L8888" s="12">
        <v>0.2</v>
      </c>
      <c r="M8888" s="7">
        <f t="shared" si="415"/>
        <v>2016</v>
      </c>
      <c r="N8888" s="7">
        <f t="shared" si="416"/>
        <v>3</v>
      </c>
      <c r="O8888" s="30">
        <f t="shared" si="417"/>
        <v>119.2</v>
      </c>
    </row>
    <row r="8889" spans="2:15" x14ac:dyDescent="0.2">
      <c r="B8889" s="13">
        <v>60349</v>
      </c>
      <c r="C8889" s="14">
        <v>42441.466111111127</v>
      </c>
      <c r="D8889" s="7" t="s">
        <v>7</v>
      </c>
      <c r="E8889" s="13">
        <v>2212</v>
      </c>
      <c r="F8889" s="7" t="s">
        <v>55</v>
      </c>
      <c r="G8889" s="7" t="s">
        <v>11</v>
      </c>
      <c r="H8889" s="13">
        <v>9.5</v>
      </c>
      <c r="I8889" s="13" t="str">
        <f>IF(G8889="Male",VLOOKUP(H8889,'Shoe size conversion table'!$B$6:$D$22,2),VLOOKUP(H8889,'Shoe size conversion table'!$J$6:$L$22,2))</f>
        <v>42-43</v>
      </c>
      <c r="J8889" s="13">
        <f>IF(G8889="Male",VLOOKUP(H8889,'Shoe size conversion table'!$B$6:$D$22,3),VLOOKUP(H8889,'Shoe size conversion table'!$J$6:$L$22,3))</f>
        <v>9</v>
      </c>
      <c r="K8889" s="11">
        <v>149</v>
      </c>
      <c r="L8889" s="12">
        <v>0</v>
      </c>
      <c r="M8889" s="7">
        <f t="shared" si="415"/>
        <v>2016</v>
      </c>
      <c r="N8889" s="7">
        <f t="shared" si="416"/>
        <v>3</v>
      </c>
      <c r="O8889" s="30">
        <f t="shared" si="417"/>
        <v>149</v>
      </c>
    </row>
    <row r="8890" spans="2:15" x14ac:dyDescent="0.2">
      <c r="B8890" s="13">
        <v>60350</v>
      </c>
      <c r="C8890" s="14">
        <v>42441.476111111122</v>
      </c>
      <c r="D8890" s="7" t="s">
        <v>9</v>
      </c>
      <c r="E8890" s="13">
        <v>2172</v>
      </c>
      <c r="F8890" s="7" t="s">
        <v>60</v>
      </c>
      <c r="G8890" s="7" t="s">
        <v>11</v>
      </c>
      <c r="H8890" s="13">
        <v>9</v>
      </c>
      <c r="I8890" s="13">
        <f>IF(G8890="Male",VLOOKUP(H8890,'Shoe size conversion table'!$B$6:$D$22,2),VLOOKUP(H8890,'Shoe size conversion table'!$J$6:$L$22,2))</f>
        <v>42</v>
      </c>
      <c r="J8890" s="13">
        <f>IF(G8890="Male",VLOOKUP(H8890,'Shoe size conversion table'!$B$6:$D$22,3),VLOOKUP(H8890,'Shoe size conversion table'!$J$6:$L$22,3))</f>
        <v>8.5</v>
      </c>
      <c r="K8890" s="11">
        <v>129</v>
      </c>
      <c r="L8890" s="12">
        <v>0.2</v>
      </c>
      <c r="M8890" s="7">
        <f t="shared" si="415"/>
        <v>2016</v>
      </c>
      <c r="N8890" s="7">
        <f t="shared" si="416"/>
        <v>3</v>
      </c>
      <c r="O8890" s="30">
        <f t="shared" si="417"/>
        <v>103.2</v>
      </c>
    </row>
    <row r="8891" spans="2:15" x14ac:dyDescent="0.2">
      <c r="B8891" s="13">
        <v>60351</v>
      </c>
      <c r="C8891" s="14">
        <v>42441.586111111123</v>
      </c>
      <c r="D8891" s="7" t="s">
        <v>9</v>
      </c>
      <c r="E8891" s="13">
        <v>2233</v>
      </c>
      <c r="F8891" s="7" t="s">
        <v>61</v>
      </c>
      <c r="G8891" s="7" t="s">
        <v>11</v>
      </c>
      <c r="H8891" s="13">
        <v>10</v>
      </c>
      <c r="I8891" s="13">
        <f>IF(G8891="Male",VLOOKUP(H8891,'Shoe size conversion table'!$B$6:$D$22,2),VLOOKUP(H8891,'Shoe size conversion table'!$J$6:$L$22,2))</f>
        <v>43</v>
      </c>
      <c r="J8891" s="13">
        <f>IF(G8891="Male",VLOOKUP(H8891,'Shoe size conversion table'!$B$6:$D$22,3),VLOOKUP(H8891,'Shoe size conversion table'!$J$6:$L$22,3))</f>
        <v>9.5</v>
      </c>
      <c r="K8891" s="11">
        <v>169</v>
      </c>
      <c r="L8891" s="12">
        <v>0</v>
      </c>
      <c r="M8891" s="7">
        <f t="shared" si="415"/>
        <v>2016</v>
      </c>
      <c r="N8891" s="7">
        <f t="shared" si="416"/>
        <v>3</v>
      </c>
      <c r="O8891" s="30">
        <f t="shared" si="417"/>
        <v>169</v>
      </c>
    </row>
    <row r="8892" spans="2:15" x14ac:dyDescent="0.2">
      <c r="B8892" s="13">
        <v>60352</v>
      </c>
      <c r="C8892" s="14">
        <v>42441.586111111123</v>
      </c>
      <c r="D8892" s="7" t="s">
        <v>10</v>
      </c>
      <c r="E8892" s="13">
        <v>2223</v>
      </c>
      <c r="F8892" s="7" t="s">
        <v>34</v>
      </c>
      <c r="G8892" s="7" t="s">
        <v>12</v>
      </c>
      <c r="H8892" s="13">
        <v>8.5</v>
      </c>
      <c r="I8892" s="13">
        <f>IF(G8892="Male",VLOOKUP(H8892,'Shoe size conversion table'!$B$6:$D$22,2),VLOOKUP(H8892,'Shoe size conversion table'!$J$6:$L$22,2))</f>
        <v>39</v>
      </c>
      <c r="J8892" s="13">
        <f>IF(G8892="Male",VLOOKUP(H8892,'Shoe size conversion table'!$B$6:$D$22,3),VLOOKUP(H8892,'Shoe size conversion table'!$J$6:$L$22,3))</f>
        <v>6.5</v>
      </c>
      <c r="K8892" s="11">
        <v>129</v>
      </c>
      <c r="L8892" s="12">
        <v>0.3</v>
      </c>
      <c r="M8892" s="7">
        <f t="shared" si="415"/>
        <v>2016</v>
      </c>
      <c r="N8892" s="7">
        <f t="shared" si="416"/>
        <v>3</v>
      </c>
      <c r="O8892" s="30">
        <f t="shared" si="417"/>
        <v>90.3</v>
      </c>
    </row>
    <row r="8893" spans="2:15" x14ac:dyDescent="0.2">
      <c r="B8893" s="13">
        <v>60353</v>
      </c>
      <c r="C8893" s="14">
        <v>42441.59611111127</v>
      </c>
      <c r="D8893" s="7" t="s">
        <v>8</v>
      </c>
      <c r="E8893" s="13">
        <v>2207</v>
      </c>
      <c r="F8893" s="7" t="s">
        <v>42</v>
      </c>
      <c r="G8893" s="7" t="s">
        <v>12</v>
      </c>
      <c r="H8893" s="13">
        <v>9</v>
      </c>
      <c r="I8893" s="13" t="str">
        <f>IF(G8893="Male",VLOOKUP(H8893,'Shoe size conversion table'!$B$6:$D$22,2),VLOOKUP(H8893,'Shoe size conversion table'!$J$6:$L$22,2))</f>
        <v>39-40</v>
      </c>
      <c r="J8893" s="13">
        <f>IF(G8893="Male",VLOOKUP(H8893,'Shoe size conversion table'!$B$6:$D$22,3),VLOOKUP(H8893,'Shoe size conversion table'!$J$6:$L$22,3))</f>
        <v>7</v>
      </c>
      <c r="K8893" s="11">
        <v>149</v>
      </c>
      <c r="L8893" s="12">
        <v>0.3</v>
      </c>
      <c r="M8893" s="7">
        <f t="shared" si="415"/>
        <v>2016</v>
      </c>
      <c r="N8893" s="7">
        <f t="shared" si="416"/>
        <v>3</v>
      </c>
      <c r="O8893" s="30">
        <f t="shared" si="417"/>
        <v>104.3</v>
      </c>
    </row>
    <row r="8894" spans="2:15" x14ac:dyDescent="0.2">
      <c r="B8894" s="13">
        <v>60354</v>
      </c>
      <c r="C8894" s="14">
        <v>42441.696111111123</v>
      </c>
      <c r="D8894" s="7" t="s">
        <v>7</v>
      </c>
      <c r="E8894" s="13">
        <v>2151</v>
      </c>
      <c r="F8894" s="7" t="s">
        <v>49</v>
      </c>
      <c r="G8894" s="7" t="s">
        <v>12</v>
      </c>
      <c r="H8894" s="13">
        <v>8.5</v>
      </c>
      <c r="I8894" s="13">
        <f>IF(G8894="Male",VLOOKUP(H8894,'Shoe size conversion table'!$B$6:$D$22,2),VLOOKUP(H8894,'Shoe size conversion table'!$J$6:$L$22,2))</f>
        <v>39</v>
      </c>
      <c r="J8894" s="13">
        <f>IF(G8894="Male",VLOOKUP(H8894,'Shoe size conversion table'!$B$6:$D$22,3),VLOOKUP(H8894,'Shoe size conversion table'!$J$6:$L$22,3))</f>
        <v>6.5</v>
      </c>
      <c r="K8894" s="11">
        <v>199</v>
      </c>
      <c r="L8894" s="12">
        <v>0.5</v>
      </c>
      <c r="M8894" s="7">
        <f t="shared" si="415"/>
        <v>2016</v>
      </c>
      <c r="N8894" s="7">
        <f t="shared" si="416"/>
        <v>3</v>
      </c>
      <c r="O8894" s="30">
        <f t="shared" si="417"/>
        <v>99.5</v>
      </c>
    </row>
    <row r="8895" spans="2:15" x14ac:dyDescent="0.2">
      <c r="B8895" s="13">
        <v>60355</v>
      </c>
      <c r="C8895" s="14">
        <v>42441.706111111125</v>
      </c>
      <c r="D8895" s="7" t="s">
        <v>7</v>
      </c>
      <c r="E8895" s="13">
        <v>2182</v>
      </c>
      <c r="F8895" s="7" t="s">
        <v>51</v>
      </c>
      <c r="G8895" s="7" t="s">
        <v>11</v>
      </c>
      <c r="H8895" s="13">
        <v>11</v>
      </c>
      <c r="I8895" s="13">
        <f>IF(G8895="Male",VLOOKUP(H8895,'Shoe size conversion table'!$B$6:$D$22,2),VLOOKUP(H8895,'Shoe size conversion table'!$J$6:$L$22,2))</f>
        <v>44</v>
      </c>
      <c r="J8895" s="13">
        <f>IF(G8895="Male",VLOOKUP(H8895,'Shoe size conversion table'!$B$6:$D$22,3),VLOOKUP(H8895,'Shoe size conversion table'!$J$6:$L$22,3))</f>
        <v>10.5</v>
      </c>
      <c r="K8895" s="11">
        <v>159</v>
      </c>
      <c r="L8895" s="12">
        <v>0.5</v>
      </c>
      <c r="M8895" s="7">
        <f t="shared" si="415"/>
        <v>2016</v>
      </c>
      <c r="N8895" s="7">
        <f t="shared" si="416"/>
        <v>3</v>
      </c>
      <c r="O8895" s="30">
        <f t="shared" si="417"/>
        <v>79.5</v>
      </c>
    </row>
    <row r="8896" spans="2:15" x14ac:dyDescent="0.2">
      <c r="B8896" s="13">
        <v>60356</v>
      </c>
      <c r="C8896" s="14">
        <v>42441.726111111129</v>
      </c>
      <c r="D8896" s="7" t="s">
        <v>9</v>
      </c>
      <c r="E8896" s="13">
        <v>2161</v>
      </c>
      <c r="F8896" s="7" t="s">
        <v>58</v>
      </c>
      <c r="G8896" s="7" t="s">
        <v>11</v>
      </c>
      <c r="H8896" s="13">
        <v>9.5</v>
      </c>
      <c r="I8896" s="13" t="str">
        <f>IF(G8896="Male",VLOOKUP(H8896,'Shoe size conversion table'!$B$6:$D$22,2),VLOOKUP(H8896,'Shoe size conversion table'!$J$6:$L$22,2))</f>
        <v>42-43</v>
      </c>
      <c r="J8896" s="13">
        <f>IF(G8896="Male",VLOOKUP(H8896,'Shoe size conversion table'!$B$6:$D$22,3),VLOOKUP(H8896,'Shoe size conversion table'!$J$6:$L$22,3))</f>
        <v>9</v>
      </c>
      <c r="K8896" s="11">
        <v>189</v>
      </c>
      <c r="L8896" s="12">
        <v>0</v>
      </c>
      <c r="M8896" s="7">
        <f t="shared" si="415"/>
        <v>2016</v>
      </c>
      <c r="N8896" s="7">
        <f t="shared" si="416"/>
        <v>3</v>
      </c>
      <c r="O8896" s="30">
        <f t="shared" si="417"/>
        <v>189</v>
      </c>
    </row>
    <row r="8897" spans="2:15" x14ac:dyDescent="0.2">
      <c r="B8897" s="13">
        <v>60357</v>
      </c>
      <c r="C8897" s="14">
        <v>42441.736111111124</v>
      </c>
      <c r="D8897" s="7" t="s">
        <v>8</v>
      </c>
      <c r="E8897" s="13">
        <v>2206</v>
      </c>
      <c r="F8897" s="7" t="s">
        <v>38</v>
      </c>
      <c r="G8897" s="7" t="s">
        <v>11</v>
      </c>
      <c r="H8897" s="13">
        <v>11</v>
      </c>
      <c r="I8897" s="13">
        <f>IF(G8897="Male",VLOOKUP(H8897,'Shoe size conversion table'!$B$6:$D$22,2),VLOOKUP(H8897,'Shoe size conversion table'!$J$6:$L$22,2))</f>
        <v>44</v>
      </c>
      <c r="J8897" s="13">
        <f>IF(G8897="Male",VLOOKUP(H8897,'Shoe size conversion table'!$B$6:$D$22,3),VLOOKUP(H8897,'Shoe size conversion table'!$J$6:$L$22,3))</f>
        <v>10.5</v>
      </c>
      <c r="K8897" s="11">
        <v>159</v>
      </c>
      <c r="L8897" s="12">
        <v>0.3</v>
      </c>
      <c r="M8897" s="7">
        <f t="shared" si="415"/>
        <v>2016</v>
      </c>
      <c r="N8897" s="7">
        <f t="shared" si="416"/>
        <v>3</v>
      </c>
      <c r="O8897" s="30">
        <f t="shared" si="417"/>
        <v>111.3</v>
      </c>
    </row>
    <row r="8898" spans="2:15" x14ac:dyDescent="0.2">
      <c r="B8898" s="13">
        <v>60358</v>
      </c>
      <c r="C8898" s="14">
        <v>42441.736111111291</v>
      </c>
      <c r="D8898" s="7" t="s">
        <v>9</v>
      </c>
      <c r="E8898" s="13">
        <v>2169</v>
      </c>
      <c r="F8898" s="7" t="s">
        <v>59</v>
      </c>
      <c r="G8898" s="7" t="s">
        <v>12</v>
      </c>
      <c r="H8898" s="13">
        <v>8.5</v>
      </c>
      <c r="I8898" s="13">
        <f>IF(G8898="Male",VLOOKUP(H8898,'Shoe size conversion table'!$B$6:$D$22,2),VLOOKUP(H8898,'Shoe size conversion table'!$J$6:$L$22,2))</f>
        <v>39</v>
      </c>
      <c r="J8898" s="13">
        <f>IF(G8898="Male",VLOOKUP(H8898,'Shoe size conversion table'!$B$6:$D$22,3),VLOOKUP(H8898,'Shoe size conversion table'!$J$6:$L$22,3))</f>
        <v>6.5</v>
      </c>
      <c r="K8898" s="11">
        <v>139</v>
      </c>
      <c r="L8898" s="12">
        <v>0</v>
      </c>
      <c r="M8898" s="7">
        <f t="shared" si="415"/>
        <v>2016</v>
      </c>
      <c r="N8898" s="7">
        <f t="shared" si="416"/>
        <v>3</v>
      </c>
      <c r="O8898" s="30">
        <f t="shared" si="417"/>
        <v>139</v>
      </c>
    </row>
    <row r="8899" spans="2:15" x14ac:dyDescent="0.2">
      <c r="B8899" s="13">
        <v>60359</v>
      </c>
      <c r="C8899" s="14">
        <v>42441.766111111268</v>
      </c>
      <c r="D8899" s="7" t="s">
        <v>10</v>
      </c>
      <c r="E8899" s="13">
        <v>2198</v>
      </c>
      <c r="F8899" s="7" t="s">
        <v>34</v>
      </c>
      <c r="G8899" s="7" t="s">
        <v>11</v>
      </c>
      <c r="H8899" s="13">
        <v>7</v>
      </c>
      <c r="I8899" s="13">
        <f>IF(G8899="Male",VLOOKUP(H8899,'Shoe size conversion table'!$B$6:$D$22,2),VLOOKUP(H8899,'Shoe size conversion table'!$J$6:$L$22,2))</f>
        <v>40</v>
      </c>
      <c r="J8899" s="13">
        <f>IF(G8899="Male",VLOOKUP(H8899,'Shoe size conversion table'!$B$6:$D$22,3),VLOOKUP(H8899,'Shoe size conversion table'!$J$6:$L$22,3))</f>
        <v>6.5</v>
      </c>
      <c r="K8899" s="11">
        <v>169</v>
      </c>
      <c r="L8899" s="12">
        <v>0</v>
      </c>
      <c r="M8899" s="7">
        <f t="shared" si="415"/>
        <v>2016</v>
      </c>
      <c r="N8899" s="7">
        <f t="shared" si="416"/>
        <v>3</v>
      </c>
      <c r="O8899" s="30">
        <f t="shared" si="417"/>
        <v>169</v>
      </c>
    </row>
    <row r="8900" spans="2:15" x14ac:dyDescent="0.2">
      <c r="B8900" s="13">
        <v>60360</v>
      </c>
      <c r="C8900" s="14">
        <v>42441.83611111113</v>
      </c>
      <c r="D8900" s="7" t="s">
        <v>9</v>
      </c>
      <c r="E8900" s="13">
        <v>2155</v>
      </c>
      <c r="F8900" s="7" t="s">
        <v>59</v>
      </c>
      <c r="G8900" s="7" t="s">
        <v>11</v>
      </c>
      <c r="H8900" s="13">
        <v>9.5</v>
      </c>
      <c r="I8900" s="13" t="str">
        <f>IF(G8900="Male",VLOOKUP(H8900,'Shoe size conversion table'!$B$6:$D$22,2),VLOOKUP(H8900,'Shoe size conversion table'!$J$6:$L$22,2))</f>
        <v>42-43</v>
      </c>
      <c r="J8900" s="13">
        <f>IF(G8900="Male",VLOOKUP(H8900,'Shoe size conversion table'!$B$6:$D$22,3),VLOOKUP(H8900,'Shoe size conversion table'!$J$6:$L$22,3))</f>
        <v>9</v>
      </c>
      <c r="K8900" s="11">
        <v>189</v>
      </c>
      <c r="L8900" s="12">
        <v>0</v>
      </c>
      <c r="M8900" s="7">
        <f t="shared" si="415"/>
        <v>2016</v>
      </c>
      <c r="N8900" s="7">
        <f t="shared" si="416"/>
        <v>3</v>
      </c>
      <c r="O8900" s="30">
        <f t="shared" si="417"/>
        <v>189</v>
      </c>
    </row>
    <row r="8901" spans="2:15" x14ac:dyDescent="0.2">
      <c r="B8901" s="13">
        <v>60361</v>
      </c>
      <c r="C8901" s="14">
        <v>42441.866111111289</v>
      </c>
      <c r="D8901" s="7" t="s">
        <v>7</v>
      </c>
      <c r="E8901" s="13">
        <v>2168</v>
      </c>
      <c r="F8901" s="7" t="s">
        <v>51</v>
      </c>
      <c r="G8901" s="7" t="s">
        <v>12</v>
      </c>
      <c r="H8901" s="13">
        <v>6</v>
      </c>
      <c r="I8901" s="13" t="str">
        <f>IF(G8901="Male",VLOOKUP(H8901,'Shoe size conversion table'!$B$6:$D$22,2),VLOOKUP(H8901,'Shoe size conversion table'!$J$6:$L$22,2))</f>
        <v>36-37</v>
      </c>
      <c r="J8901" s="13">
        <f>IF(G8901="Male",VLOOKUP(H8901,'Shoe size conversion table'!$B$6:$D$22,3),VLOOKUP(H8901,'Shoe size conversion table'!$J$6:$L$22,3))</f>
        <v>4</v>
      </c>
      <c r="K8901" s="11">
        <v>159</v>
      </c>
      <c r="L8901" s="12">
        <v>0.5</v>
      </c>
      <c r="M8901" s="7">
        <f t="shared" ref="M8901:M8964" si="418">YEAR(C8901)</f>
        <v>2016</v>
      </c>
      <c r="N8901" s="7">
        <f t="shared" si="416"/>
        <v>3</v>
      </c>
      <c r="O8901" s="30">
        <f t="shared" si="417"/>
        <v>79.5</v>
      </c>
    </row>
    <row r="8902" spans="2:15" x14ac:dyDescent="0.2">
      <c r="B8902" s="13">
        <v>60362</v>
      </c>
      <c r="C8902" s="14">
        <v>42441.976111111268</v>
      </c>
      <c r="D8902" s="7" t="s">
        <v>10</v>
      </c>
      <c r="E8902" s="13">
        <v>2187</v>
      </c>
      <c r="F8902" s="7" t="s">
        <v>35</v>
      </c>
      <c r="G8902" s="7" t="s">
        <v>11</v>
      </c>
      <c r="H8902" s="13">
        <v>8</v>
      </c>
      <c r="I8902" s="13">
        <f>IF(G8902="Male",VLOOKUP(H8902,'Shoe size conversion table'!$B$6:$D$22,2),VLOOKUP(H8902,'Shoe size conversion table'!$J$6:$L$22,2))</f>
        <v>41</v>
      </c>
      <c r="J8902" s="13">
        <f>IF(G8902="Male",VLOOKUP(H8902,'Shoe size conversion table'!$B$6:$D$22,3),VLOOKUP(H8902,'Shoe size conversion table'!$J$6:$L$22,3))</f>
        <v>7.5</v>
      </c>
      <c r="K8902" s="11">
        <v>169</v>
      </c>
      <c r="L8902" s="12">
        <v>0</v>
      </c>
      <c r="M8902" s="7">
        <f t="shared" si="418"/>
        <v>2016</v>
      </c>
      <c r="N8902" s="7">
        <f t="shared" ref="N8902:N8965" si="419">MONTH(C8902:C23869)</f>
        <v>3</v>
      </c>
      <c r="O8902" s="30">
        <f t="shared" ref="O8902:O8965" si="420">K8902*(1-L8902)</f>
        <v>169</v>
      </c>
    </row>
    <row r="8903" spans="2:15" x14ac:dyDescent="0.2">
      <c r="B8903" s="13">
        <v>60363</v>
      </c>
      <c r="C8903" s="14">
        <v>42441.996111111272</v>
      </c>
      <c r="D8903" s="7" t="s">
        <v>10</v>
      </c>
      <c r="E8903" s="13">
        <v>2160</v>
      </c>
      <c r="F8903" s="7" t="s">
        <v>34</v>
      </c>
      <c r="G8903" s="7" t="s">
        <v>12</v>
      </c>
      <c r="H8903" s="13">
        <v>9</v>
      </c>
      <c r="I8903" s="13" t="str">
        <f>IF(G8903="Male",VLOOKUP(H8903,'Shoe size conversion table'!$B$6:$D$22,2),VLOOKUP(H8903,'Shoe size conversion table'!$J$6:$L$22,2))</f>
        <v>39-40</v>
      </c>
      <c r="J8903" s="13">
        <f>IF(G8903="Male",VLOOKUP(H8903,'Shoe size conversion table'!$B$6:$D$22,3),VLOOKUP(H8903,'Shoe size conversion table'!$J$6:$L$22,3))</f>
        <v>7</v>
      </c>
      <c r="K8903" s="11">
        <v>129</v>
      </c>
      <c r="L8903" s="12">
        <v>0</v>
      </c>
      <c r="M8903" s="7">
        <f t="shared" si="418"/>
        <v>2016</v>
      </c>
      <c r="N8903" s="7">
        <f t="shared" si="419"/>
        <v>3</v>
      </c>
      <c r="O8903" s="30">
        <f t="shared" si="420"/>
        <v>129</v>
      </c>
    </row>
    <row r="8904" spans="2:15" x14ac:dyDescent="0.2">
      <c r="B8904" s="13">
        <v>60364</v>
      </c>
      <c r="C8904" s="14">
        <v>42442.126111111131</v>
      </c>
      <c r="D8904" s="7" t="s">
        <v>8</v>
      </c>
      <c r="E8904" s="13">
        <v>2148</v>
      </c>
      <c r="F8904" s="7" t="s">
        <v>37</v>
      </c>
      <c r="G8904" s="7" t="s">
        <v>11</v>
      </c>
      <c r="H8904" s="13">
        <v>11</v>
      </c>
      <c r="I8904" s="13">
        <f>IF(G8904="Male",VLOOKUP(H8904,'Shoe size conversion table'!$B$6:$D$22,2),VLOOKUP(H8904,'Shoe size conversion table'!$J$6:$L$22,2))</f>
        <v>44</v>
      </c>
      <c r="J8904" s="13">
        <f>IF(G8904="Male",VLOOKUP(H8904,'Shoe size conversion table'!$B$6:$D$22,3),VLOOKUP(H8904,'Shoe size conversion table'!$J$6:$L$22,3))</f>
        <v>10.5</v>
      </c>
      <c r="K8904" s="11">
        <v>159</v>
      </c>
      <c r="L8904" s="12">
        <v>0.5</v>
      </c>
      <c r="M8904" s="7">
        <f t="shared" si="418"/>
        <v>2016</v>
      </c>
      <c r="N8904" s="7">
        <f t="shared" si="419"/>
        <v>3</v>
      </c>
      <c r="O8904" s="30">
        <f t="shared" si="420"/>
        <v>79.5</v>
      </c>
    </row>
    <row r="8905" spans="2:15" x14ac:dyDescent="0.2">
      <c r="B8905" s="13">
        <v>60365</v>
      </c>
      <c r="C8905" s="14">
        <v>42442.196111111291</v>
      </c>
      <c r="D8905" s="7" t="s">
        <v>8</v>
      </c>
      <c r="E8905" s="13">
        <v>2190</v>
      </c>
      <c r="F8905" s="7" t="s">
        <v>39</v>
      </c>
      <c r="G8905" s="7" t="s">
        <v>12</v>
      </c>
      <c r="H8905" s="13">
        <v>8.5</v>
      </c>
      <c r="I8905" s="13">
        <f>IF(G8905="Male",VLOOKUP(H8905,'Shoe size conversion table'!$B$6:$D$22,2),VLOOKUP(H8905,'Shoe size conversion table'!$J$6:$L$22,2))</f>
        <v>39</v>
      </c>
      <c r="J8905" s="13">
        <f>IF(G8905="Male",VLOOKUP(H8905,'Shoe size conversion table'!$B$6:$D$22,3),VLOOKUP(H8905,'Shoe size conversion table'!$J$6:$L$22,3))</f>
        <v>6.5</v>
      </c>
      <c r="K8905" s="11">
        <v>179</v>
      </c>
      <c r="L8905" s="12">
        <v>0</v>
      </c>
      <c r="M8905" s="7">
        <f t="shared" si="418"/>
        <v>2016</v>
      </c>
      <c r="N8905" s="7">
        <f t="shared" si="419"/>
        <v>3</v>
      </c>
      <c r="O8905" s="30">
        <f t="shared" si="420"/>
        <v>179</v>
      </c>
    </row>
    <row r="8906" spans="2:15" x14ac:dyDescent="0.2">
      <c r="B8906" s="13">
        <v>60366</v>
      </c>
      <c r="C8906" s="14">
        <v>42442.39611111112</v>
      </c>
      <c r="D8906" s="7" t="s">
        <v>7</v>
      </c>
      <c r="E8906" s="13">
        <v>2187</v>
      </c>
      <c r="F8906" s="7" t="s">
        <v>46</v>
      </c>
      <c r="G8906" s="7" t="s">
        <v>11</v>
      </c>
      <c r="H8906" s="13">
        <v>9.5</v>
      </c>
      <c r="I8906" s="13" t="str">
        <f>IF(G8906="Male",VLOOKUP(H8906,'Shoe size conversion table'!$B$6:$D$22,2),VLOOKUP(H8906,'Shoe size conversion table'!$J$6:$L$22,2))</f>
        <v>42-43</v>
      </c>
      <c r="J8906" s="13">
        <f>IF(G8906="Male",VLOOKUP(H8906,'Shoe size conversion table'!$B$6:$D$22,3),VLOOKUP(H8906,'Shoe size conversion table'!$J$6:$L$22,3))</f>
        <v>9</v>
      </c>
      <c r="K8906" s="11">
        <v>199</v>
      </c>
      <c r="L8906" s="12">
        <v>0.5</v>
      </c>
      <c r="M8906" s="7">
        <f t="shared" si="418"/>
        <v>2016</v>
      </c>
      <c r="N8906" s="7">
        <f t="shared" si="419"/>
        <v>3</v>
      </c>
      <c r="O8906" s="30">
        <f t="shared" si="420"/>
        <v>99.5</v>
      </c>
    </row>
    <row r="8907" spans="2:15" x14ac:dyDescent="0.2">
      <c r="B8907" s="13">
        <v>60366</v>
      </c>
      <c r="C8907" s="14">
        <v>42442.39611111112</v>
      </c>
      <c r="D8907" s="7" t="s">
        <v>7</v>
      </c>
      <c r="E8907" s="13">
        <v>2165</v>
      </c>
      <c r="F8907" s="7" t="s">
        <v>44</v>
      </c>
      <c r="G8907" s="7" t="s">
        <v>11</v>
      </c>
      <c r="H8907" s="13">
        <v>10</v>
      </c>
      <c r="I8907" s="13">
        <f>IF(G8907="Male",VLOOKUP(H8907,'Shoe size conversion table'!$B$6:$D$22,2),VLOOKUP(H8907,'Shoe size conversion table'!$J$6:$L$22,2))</f>
        <v>43</v>
      </c>
      <c r="J8907" s="13">
        <f>IF(G8907="Male",VLOOKUP(H8907,'Shoe size conversion table'!$B$6:$D$22,3),VLOOKUP(H8907,'Shoe size conversion table'!$J$6:$L$22,3))</f>
        <v>9.5</v>
      </c>
      <c r="K8907" s="11">
        <v>149</v>
      </c>
      <c r="L8907" s="12">
        <v>0.2</v>
      </c>
      <c r="M8907" s="7">
        <f t="shared" si="418"/>
        <v>2016</v>
      </c>
      <c r="N8907" s="7">
        <f t="shared" si="419"/>
        <v>3</v>
      </c>
      <c r="O8907" s="30">
        <f t="shared" si="420"/>
        <v>119.2</v>
      </c>
    </row>
    <row r="8908" spans="2:15" x14ac:dyDescent="0.2">
      <c r="B8908" s="13">
        <v>60367</v>
      </c>
      <c r="C8908" s="14">
        <v>42442.466111111127</v>
      </c>
      <c r="D8908" s="7" t="s">
        <v>10</v>
      </c>
      <c r="E8908" s="13">
        <v>2225</v>
      </c>
      <c r="F8908" s="7" t="s">
        <v>34</v>
      </c>
      <c r="G8908" s="7" t="s">
        <v>11</v>
      </c>
      <c r="H8908" s="13">
        <v>10</v>
      </c>
      <c r="I8908" s="13">
        <f>IF(G8908="Male",VLOOKUP(H8908,'Shoe size conversion table'!$B$6:$D$22,2),VLOOKUP(H8908,'Shoe size conversion table'!$J$6:$L$22,2))</f>
        <v>43</v>
      </c>
      <c r="J8908" s="13">
        <f>IF(G8908="Male",VLOOKUP(H8908,'Shoe size conversion table'!$B$6:$D$22,3),VLOOKUP(H8908,'Shoe size conversion table'!$J$6:$L$22,3))</f>
        <v>9.5</v>
      </c>
      <c r="K8908" s="11">
        <v>189</v>
      </c>
      <c r="L8908" s="12">
        <v>0</v>
      </c>
      <c r="M8908" s="7">
        <f t="shared" si="418"/>
        <v>2016</v>
      </c>
      <c r="N8908" s="7">
        <f t="shared" si="419"/>
        <v>3</v>
      </c>
      <c r="O8908" s="30">
        <f t="shared" si="420"/>
        <v>189</v>
      </c>
    </row>
    <row r="8909" spans="2:15" x14ac:dyDescent="0.2">
      <c r="B8909" s="13">
        <v>60368</v>
      </c>
      <c r="C8909" s="14">
        <v>42442.566111111126</v>
      </c>
      <c r="D8909" s="7" t="s">
        <v>10</v>
      </c>
      <c r="E8909" s="13">
        <v>2230</v>
      </c>
      <c r="F8909" s="7" t="s">
        <v>35</v>
      </c>
      <c r="G8909" s="7" t="s">
        <v>11</v>
      </c>
      <c r="H8909" s="13">
        <v>10</v>
      </c>
      <c r="I8909" s="13">
        <f>IF(G8909="Male",VLOOKUP(H8909,'Shoe size conversion table'!$B$6:$D$22,2),VLOOKUP(H8909,'Shoe size conversion table'!$J$6:$L$22,2))</f>
        <v>43</v>
      </c>
      <c r="J8909" s="13">
        <f>IF(G8909="Male",VLOOKUP(H8909,'Shoe size conversion table'!$B$6:$D$22,3),VLOOKUP(H8909,'Shoe size conversion table'!$J$6:$L$22,3))</f>
        <v>9.5</v>
      </c>
      <c r="K8909" s="11">
        <v>169</v>
      </c>
      <c r="L8909" s="12">
        <v>0</v>
      </c>
      <c r="M8909" s="7">
        <f t="shared" si="418"/>
        <v>2016</v>
      </c>
      <c r="N8909" s="7">
        <f t="shared" si="419"/>
        <v>3</v>
      </c>
      <c r="O8909" s="30">
        <f t="shared" si="420"/>
        <v>169</v>
      </c>
    </row>
    <row r="8910" spans="2:15" x14ac:dyDescent="0.2">
      <c r="B8910" s="13">
        <v>60369</v>
      </c>
      <c r="C8910" s="14">
        <v>42442.586111111123</v>
      </c>
      <c r="D8910" s="7" t="s">
        <v>9</v>
      </c>
      <c r="E8910" s="13">
        <v>2237</v>
      </c>
      <c r="F8910" s="7" t="s">
        <v>62</v>
      </c>
      <c r="G8910" s="7" t="s">
        <v>11</v>
      </c>
      <c r="H8910" s="13">
        <v>10.5</v>
      </c>
      <c r="I8910" s="13" t="str">
        <f>IF(G8910="Male",VLOOKUP(H8910,'Shoe size conversion table'!$B$6:$D$22,2),VLOOKUP(H8910,'Shoe size conversion table'!$J$6:$L$22,2))</f>
        <v>43-44</v>
      </c>
      <c r="J8910" s="13">
        <f>IF(G8910="Male",VLOOKUP(H8910,'Shoe size conversion table'!$B$6:$D$22,3),VLOOKUP(H8910,'Shoe size conversion table'!$J$6:$L$22,3))</f>
        <v>10</v>
      </c>
      <c r="K8910" s="11">
        <v>199</v>
      </c>
      <c r="L8910" s="12">
        <v>0</v>
      </c>
      <c r="M8910" s="7">
        <f t="shared" si="418"/>
        <v>2016</v>
      </c>
      <c r="N8910" s="7">
        <f t="shared" si="419"/>
        <v>3</v>
      </c>
      <c r="O8910" s="30">
        <f t="shared" si="420"/>
        <v>199</v>
      </c>
    </row>
    <row r="8911" spans="2:15" x14ac:dyDescent="0.2">
      <c r="B8911" s="13">
        <v>60370</v>
      </c>
      <c r="C8911" s="14">
        <v>42442.586111111123</v>
      </c>
      <c r="D8911" s="7" t="s">
        <v>10</v>
      </c>
      <c r="E8911" s="13">
        <v>2152</v>
      </c>
      <c r="F8911" s="7" t="s">
        <v>35</v>
      </c>
      <c r="G8911" s="7" t="s">
        <v>12</v>
      </c>
      <c r="H8911" s="13">
        <v>8.5</v>
      </c>
      <c r="I8911" s="13">
        <f>IF(G8911="Male",VLOOKUP(H8911,'Shoe size conversion table'!$B$6:$D$22,2),VLOOKUP(H8911,'Shoe size conversion table'!$J$6:$L$22,2))</f>
        <v>39</v>
      </c>
      <c r="J8911" s="13">
        <f>IF(G8911="Male",VLOOKUP(H8911,'Shoe size conversion table'!$B$6:$D$22,3),VLOOKUP(H8911,'Shoe size conversion table'!$J$6:$L$22,3))</f>
        <v>6.5</v>
      </c>
      <c r="K8911" s="11">
        <v>139</v>
      </c>
      <c r="L8911" s="12">
        <v>0</v>
      </c>
      <c r="M8911" s="7">
        <f t="shared" si="418"/>
        <v>2016</v>
      </c>
      <c r="N8911" s="7">
        <f t="shared" si="419"/>
        <v>3</v>
      </c>
      <c r="O8911" s="30">
        <f t="shared" si="420"/>
        <v>139</v>
      </c>
    </row>
    <row r="8912" spans="2:15" x14ac:dyDescent="0.2">
      <c r="B8912" s="13">
        <v>60371</v>
      </c>
      <c r="C8912" s="14">
        <v>42442.646111111266</v>
      </c>
      <c r="D8912" s="7" t="s">
        <v>9</v>
      </c>
      <c r="E8912" s="13">
        <v>2239</v>
      </c>
      <c r="F8912" s="7" t="s">
        <v>58</v>
      </c>
      <c r="G8912" s="7" t="s">
        <v>11</v>
      </c>
      <c r="H8912" s="13">
        <v>9.5</v>
      </c>
      <c r="I8912" s="13" t="str">
        <f>IF(G8912="Male",VLOOKUP(H8912,'Shoe size conversion table'!$B$6:$D$22,2),VLOOKUP(H8912,'Shoe size conversion table'!$J$6:$L$22,2))</f>
        <v>42-43</v>
      </c>
      <c r="J8912" s="13">
        <f>IF(G8912="Male",VLOOKUP(H8912,'Shoe size conversion table'!$B$6:$D$22,3),VLOOKUP(H8912,'Shoe size conversion table'!$J$6:$L$22,3))</f>
        <v>9</v>
      </c>
      <c r="K8912" s="11">
        <v>179</v>
      </c>
      <c r="L8912" s="12">
        <v>0.3</v>
      </c>
      <c r="M8912" s="7">
        <f t="shared" si="418"/>
        <v>2016</v>
      </c>
      <c r="N8912" s="7">
        <f t="shared" si="419"/>
        <v>3</v>
      </c>
      <c r="O8912" s="30">
        <f t="shared" si="420"/>
        <v>125.3</v>
      </c>
    </row>
    <row r="8913" spans="2:15" x14ac:dyDescent="0.2">
      <c r="B8913" s="13">
        <v>60372</v>
      </c>
      <c r="C8913" s="14">
        <v>42442.666111111292</v>
      </c>
      <c r="D8913" s="7" t="s">
        <v>7</v>
      </c>
      <c r="E8913" s="13">
        <v>2185</v>
      </c>
      <c r="F8913" s="7" t="s">
        <v>48</v>
      </c>
      <c r="G8913" s="7" t="s">
        <v>12</v>
      </c>
      <c r="H8913" s="13">
        <v>8.5</v>
      </c>
      <c r="I8913" s="13">
        <f>IF(G8913="Male",VLOOKUP(H8913,'Shoe size conversion table'!$B$6:$D$22,2),VLOOKUP(H8913,'Shoe size conversion table'!$J$6:$L$22,2))</f>
        <v>39</v>
      </c>
      <c r="J8913" s="13">
        <f>IF(G8913="Male",VLOOKUP(H8913,'Shoe size conversion table'!$B$6:$D$22,3),VLOOKUP(H8913,'Shoe size conversion table'!$J$6:$L$22,3))</f>
        <v>6.5</v>
      </c>
      <c r="K8913" s="11">
        <v>139</v>
      </c>
      <c r="L8913" s="12">
        <v>0.1</v>
      </c>
      <c r="M8913" s="7">
        <f t="shared" si="418"/>
        <v>2016</v>
      </c>
      <c r="N8913" s="7">
        <f t="shared" si="419"/>
        <v>3</v>
      </c>
      <c r="O8913" s="30">
        <f t="shared" si="420"/>
        <v>125.10000000000001</v>
      </c>
    </row>
    <row r="8914" spans="2:15" x14ac:dyDescent="0.2">
      <c r="B8914" s="13">
        <v>60373</v>
      </c>
      <c r="C8914" s="14">
        <v>42442.696111111123</v>
      </c>
      <c r="D8914" s="7" t="s">
        <v>7</v>
      </c>
      <c r="E8914" s="13">
        <v>2177</v>
      </c>
      <c r="F8914" s="7" t="s">
        <v>49</v>
      </c>
      <c r="G8914" s="7" t="s">
        <v>12</v>
      </c>
      <c r="H8914" s="13">
        <v>8.5</v>
      </c>
      <c r="I8914" s="13">
        <f>IF(G8914="Male",VLOOKUP(H8914,'Shoe size conversion table'!$B$6:$D$22,2),VLOOKUP(H8914,'Shoe size conversion table'!$J$6:$L$22,2))</f>
        <v>39</v>
      </c>
      <c r="J8914" s="13">
        <f>IF(G8914="Male",VLOOKUP(H8914,'Shoe size conversion table'!$B$6:$D$22,3),VLOOKUP(H8914,'Shoe size conversion table'!$J$6:$L$22,3))</f>
        <v>6.5</v>
      </c>
      <c r="K8914" s="11">
        <v>169</v>
      </c>
      <c r="L8914" s="12">
        <v>0</v>
      </c>
      <c r="M8914" s="7">
        <f t="shared" si="418"/>
        <v>2016</v>
      </c>
      <c r="N8914" s="7">
        <f t="shared" si="419"/>
        <v>3</v>
      </c>
      <c r="O8914" s="30">
        <f t="shared" si="420"/>
        <v>169</v>
      </c>
    </row>
    <row r="8915" spans="2:15" x14ac:dyDescent="0.2">
      <c r="B8915" s="13">
        <v>60374</v>
      </c>
      <c r="C8915" s="14">
        <v>42442.706111111125</v>
      </c>
      <c r="D8915" s="7" t="s">
        <v>10</v>
      </c>
      <c r="E8915" s="13">
        <v>2210</v>
      </c>
      <c r="F8915" s="7" t="s">
        <v>35</v>
      </c>
      <c r="G8915" s="7" t="s">
        <v>12</v>
      </c>
      <c r="H8915" s="13">
        <v>11.5</v>
      </c>
      <c r="I8915" s="13">
        <f>IF(G8915="Male",VLOOKUP(H8915,'Shoe size conversion table'!$B$6:$D$22,2),VLOOKUP(H8915,'Shoe size conversion table'!$J$6:$L$22,2))</f>
        <v>42</v>
      </c>
      <c r="J8915" s="13">
        <f>IF(G8915="Male",VLOOKUP(H8915,'Shoe size conversion table'!$B$6:$D$22,3),VLOOKUP(H8915,'Shoe size conversion table'!$J$6:$L$22,3))</f>
        <v>9.5</v>
      </c>
      <c r="K8915" s="11">
        <v>139</v>
      </c>
      <c r="L8915" s="12">
        <v>0</v>
      </c>
      <c r="M8915" s="7">
        <f t="shared" si="418"/>
        <v>2016</v>
      </c>
      <c r="N8915" s="7">
        <f t="shared" si="419"/>
        <v>3</v>
      </c>
      <c r="O8915" s="30">
        <f t="shared" si="420"/>
        <v>139</v>
      </c>
    </row>
    <row r="8916" spans="2:15" x14ac:dyDescent="0.2">
      <c r="B8916" s="13">
        <v>60375</v>
      </c>
      <c r="C8916" s="14">
        <v>42442.726111111129</v>
      </c>
      <c r="D8916" s="7" t="s">
        <v>10</v>
      </c>
      <c r="E8916" s="13">
        <v>2158</v>
      </c>
      <c r="F8916" s="7" t="s">
        <v>34</v>
      </c>
      <c r="G8916" s="7" t="s">
        <v>12</v>
      </c>
      <c r="H8916" s="13">
        <v>9</v>
      </c>
      <c r="I8916" s="13" t="str">
        <f>IF(G8916="Male",VLOOKUP(H8916,'Shoe size conversion table'!$B$6:$D$22,2),VLOOKUP(H8916,'Shoe size conversion table'!$J$6:$L$22,2))</f>
        <v>39-40</v>
      </c>
      <c r="J8916" s="13">
        <f>IF(G8916="Male",VLOOKUP(H8916,'Shoe size conversion table'!$B$6:$D$22,3),VLOOKUP(H8916,'Shoe size conversion table'!$J$6:$L$22,3))</f>
        <v>7</v>
      </c>
      <c r="K8916" s="11">
        <v>149</v>
      </c>
      <c r="L8916" s="12">
        <v>0.1</v>
      </c>
      <c r="M8916" s="7">
        <f t="shared" si="418"/>
        <v>2016</v>
      </c>
      <c r="N8916" s="7">
        <f t="shared" si="419"/>
        <v>3</v>
      </c>
      <c r="O8916" s="30">
        <f t="shared" si="420"/>
        <v>134.1</v>
      </c>
    </row>
    <row r="8917" spans="2:15" x14ac:dyDescent="0.2">
      <c r="B8917" s="13">
        <v>60376</v>
      </c>
      <c r="C8917" s="14">
        <v>42442.736111111124</v>
      </c>
      <c r="D8917" s="7" t="s">
        <v>7</v>
      </c>
      <c r="E8917" s="13">
        <v>2153</v>
      </c>
      <c r="F8917" s="7" t="s">
        <v>53</v>
      </c>
      <c r="G8917" s="7" t="s">
        <v>12</v>
      </c>
      <c r="H8917" s="13">
        <v>6.5</v>
      </c>
      <c r="I8917" s="13">
        <f>IF(G8917="Male",VLOOKUP(H8917,'Shoe size conversion table'!$B$6:$D$22,2),VLOOKUP(H8917,'Shoe size conversion table'!$J$6:$L$22,2))</f>
        <v>37</v>
      </c>
      <c r="J8917" s="13">
        <f>IF(G8917="Male",VLOOKUP(H8917,'Shoe size conversion table'!$B$6:$D$22,3),VLOOKUP(H8917,'Shoe size conversion table'!$J$6:$L$22,3))</f>
        <v>4.5</v>
      </c>
      <c r="K8917" s="11">
        <v>139</v>
      </c>
      <c r="L8917" s="12">
        <v>0</v>
      </c>
      <c r="M8917" s="7">
        <f t="shared" si="418"/>
        <v>2016</v>
      </c>
      <c r="N8917" s="7">
        <f t="shared" si="419"/>
        <v>3</v>
      </c>
      <c r="O8917" s="30">
        <f t="shared" si="420"/>
        <v>139</v>
      </c>
    </row>
    <row r="8918" spans="2:15" x14ac:dyDescent="0.2">
      <c r="B8918" s="13">
        <v>60377</v>
      </c>
      <c r="C8918" s="14">
        <v>42442.736111111291</v>
      </c>
      <c r="D8918" s="7" t="s">
        <v>9</v>
      </c>
      <c r="E8918" s="13">
        <v>2220</v>
      </c>
      <c r="F8918" s="7" t="s">
        <v>60</v>
      </c>
      <c r="G8918" s="7" t="s">
        <v>12</v>
      </c>
      <c r="H8918" s="13">
        <v>8.5</v>
      </c>
      <c r="I8918" s="13">
        <f>IF(G8918="Male",VLOOKUP(H8918,'Shoe size conversion table'!$B$6:$D$22,2),VLOOKUP(H8918,'Shoe size conversion table'!$J$6:$L$22,2))</f>
        <v>39</v>
      </c>
      <c r="J8918" s="13">
        <f>IF(G8918="Male",VLOOKUP(H8918,'Shoe size conversion table'!$B$6:$D$22,3),VLOOKUP(H8918,'Shoe size conversion table'!$J$6:$L$22,3))</f>
        <v>6.5</v>
      </c>
      <c r="K8918" s="11">
        <v>129</v>
      </c>
      <c r="L8918" s="12">
        <v>0.3</v>
      </c>
      <c r="M8918" s="7">
        <f t="shared" si="418"/>
        <v>2016</v>
      </c>
      <c r="N8918" s="7">
        <f t="shared" si="419"/>
        <v>3</v>
      </c>
      <c r="O8918" s="30">
        <f t="shared" si="420"/>
        <v>90.3</v>
      </c>
    </row>
    <row r="8919" spans="2:15" x14ac:dyDescent="0.2">
      <c r="B8919" s="13">
        <v>60378</v>
      </c>
      <c r="C8919" s="14">
        <v>42442.846111111132</v>
      </c>
      <c r="D8919" s="7" t="s">
        <v>7</v>
      </c>
      <c r="E8919" s="13">
        <v>2225</v>
      </c>
      <c r="F8919" s="7" t="s">
        <v>51</v>
      </c>
      <c r="G8919" s="7" t="s">
        <v>11</v>
      </c>
      <c r="H8919" s="13">
        <v>8.5</v>
      </c>
      <c r="I8919" s="13" t="str">
        <f>IF(G8919="Male",VLOOKUP(H8919,'Shoe size conversion table'!$B$6:$D$22,2),VLOOKUP(H8919,'Shoe size conversion table'!$J$6:$L$22,2))</f>
        <v>41-42</v>
      </c>
      <c r="J8919" s="13">
        <f>IF(G8919="Male",VLOOKUP(H8919,'Shoe size conversion table'!$B$6:$D$22,3),VLOOKUP(H8919,'Shoe size conversion table'!$J$6:$L$22,3))</f>
        <v>8</v>
      </c>
      <c r="K8919" s="11">
        <v>159</v>
      </c>
      <c r="L8919" s="12">
        <v>0</v>
      </c>
      <c r="M8919" s="7">
        <f t="shared" si="418"/>
        <v>2016</v>
      </c>
      <c r="N8919" s="7">
        <f t="shared" si="419"/>
        <v>3</v>
      </c>
      <c r="O8919" s="30">
        <f t="shared" si="420"/>
        <v>159</v>
      </c>
    </row>
    <row r="8920" spans="2:15" x14ac:dyDescent="0.2">
      <c r="B8920" s="13">
        <v>60379</v>
      </c>
      <c r="C8920" s="14">
        <v>42442.916111111292</v>
      </c>
      <c r="D8920" s="7" t="s">
        <v>10</v>
      </c>
      <c r="E8920" s="13">
        <v>2234</v>
      </c>
      <c r="F8920" s="7" t="s">
        <v>34</v>
      </c>
      <c r="G8920" s="7" t="s">
        <v>11</v>
      </c>
      <c r="H8920" s="13">
        <v>11.5</v>
      </c>
      <c r="I8920" s="13" t="str">
        <f>IF(G8920="Male",VLOOKUP(H8920,'Shoe size conversion table'!$B$6:$D$22,2),VLOOKUP(H8920,'Shoe size conversion table'!$J$6:$L$22,2))</f>
        <v>44-45</v>
      </c>
      <c r="J8920" s="13">
        <f>IF(G8920="Male",VLOOKUP(H8920,'Shoe size conversion table'!$B$6:$D$22,3),VLOOKUP(H8920,'Shoe size conversion table'!$J$6:$L$22,3))</f>
        <v>11</v>
      </c>
      <c r="K8920" s="11">
        <v>149</v>
      </c>
      <c r="L8920" s="12">
        <v>0.3</v>
      </c>
      <c r="M8920" s="7">
        <f t="shared" si="418"/>
        <v>2016</v>
      </c>
      <c r="N8920" s="7">
        <f t="shared" si="419"/>
        <v>3</v>
      </c>
      <c r="O8920" s="30">
        <f t="shared" si="420"/>
        <v>104.3</v>
      </c>
    </row>
    <row r="8921" spans="2:15" x14ac:dyDescent="0.2">
      <c r="B8921" s="13">
        <v>60380</v>
      </c>
      <c r="C8921" s="14">
        <v>42442.976111111129</v>
      </c>
      <c r="D8921" s="7" t="s">
        <v>10</v>
      </c>
      <c r="E8921" s="13">
        <v>2218</v>
      </c>
      <c r="F8921" s="7" t="s">
        <v>36</v>
      </c>
      <c r="G8921" s="7" t="s">
        <v>12</v>
      </c>
      <c r="H8921" s="13">
        <v>8.5</v>
      </c>
      <c r="I8921" s="13">
        <f>IF(G8921="Male",VLOOKUP(H8921,'Shoe size conversion table'!$B$6:$D$22,2),VLOOKUP(H8921,'Shoe size conversion table'!$J$6:$L$22,2))</f>
        <v>39</v>
      </c>
      <c r="J8921" s="13">
        <f>IF(G8921="Male",VLOOKUP(H8921,'Shoe size conversion table'!$B$6:$D$22,3),VLOOKUP(H8921,'Shoe size conversion table'!$J$6:$L$22,3))</f>
        <v>6.5</v>
      </c>
      <c r="K8921" s="11">
        <v>159</v>
      </c>
      <c r="L8921" s="12">
        <v>0.3</v>
      </c>
      <c r="M8921" s="7">
        <f t="shared" si="418"/>
        <v>2016</v>
      </c>
      <c r="N8921" s="7">
        <f t="shared" si="419"/>
        <v>3</v>
      </c>
      <c r="O8921" s="30">
        <f t="shared" si="420"/>
        <v>111.3</v>
      </c>
    </row>
    <row r="8922" spans="2:15" x14ac:dyDescent="0.2">
      <c r="B8922" s="13">
        <v>60381</v>
      </c>
      <c r="C8922" s="14">
        <v>42442.976111111268</v>
      </c>
      <c r="D8922" s="7" t="s">
        <v>10</v>
      </c>
      <c r="E8922" s="13">
        <v>2189</v>
      </c>
      <c r="F8922" s="7" t="s">
        <v>35</v>
      </c>
      <c r="G8922" s="7" t="s">
        <v>11</v>
      </c>
      <c r="H8922" s="13">
        <v>11</v>
      </c>
      <c r="I8922" s="13">
        <f>IF(G8922="Male",VLOOKUP(H8922,'Shoe size conversion table'!$B$6:$D$22,2),VLOOKUP(H8922,'Shoe size conversion table'!$J$6:$L$22,2))</f>
        <v>44</v>
      </c>
      <c r="J8922" s="13">
        <f>IF(G8922="Male",VLOOKUP(H8922,'Shoe size conversion table'!$B$6:$D$22,3),VLOOKUP(H8922,'Shoe size conversion table'!$J$6:$L$22,3))</f>
        <v>10.5</v>
      </c>
      <c r="K8922" s="11">
        <v>179</v>
      </c>
      <c r="L8922" s="12">
        <v>0</v>
      </c>
      <c r="M8922" s="7">
        <f t="shared" si="418"/>
        <v>2016</v>
      </c>
      <c r="N8922" s="7">
        <f t="shared" si="419"/>
        <v>3</v>
      </c>
      <c r="O8922" s="30">
        <f t="shared" si="420"/>
        <v>179</v>
      </c>
    </row>
    <row r="8923" spans="2:15" x14ac:dyDescent="0.2">
      <c r="B8923" s="13">
        <v>60382</v>
      </c>
      <c r="C8923" s="14">
        <v>42443.126111111131</v>
      </c>
      <c r="D8923" s="7" t="s">
        <v>8</v>
      </c>
      <c r="E8923" s="13">
        <v>2187</v>
      </c>
      <c r="F8923" s="7" t="s">
        <v>42</v>
      </c>
      <c r="G8923" s="7" t="s">
        <v>11</v>
      </c>
      <c r="H8923" s="13">
        <v>11</v>
      </c>
      <c r="I8923" s="13">
        <f>IF(G8923="Male",VLOOKUP(H8923,'Shoe size conversion table'!$B$6:$D$22,2),VLOOKUP(H8923,'Shoe size conversion table'!$J$6:$L$22,2))</f>
        <v>44</v>
      </c>
      <c r="J8923" s="13">
        <f>IF(G8923="Male",VLOOKUP(H8923,'Shoe size conversion table'!$B$6:$D$22,3),VLOOKUP(H8923,'Shoe size conversion table'!$J$6:$L$22,3))</f>
        <v>10.5</v>
      </c>
      <c r="K8923" s="11">
        <v>169</v>
      </c>
      <c r="L8923" s="12">
        <v>0</v>
      </c>
      <c r="M8923" s="7">
        <f t="shared" si="418"/>
        <v>2016</v>
      </c>
      <c r="N8923" s="7">
        <f t="shared" si="419"/>
        <v>3</v>
      </c>
      <c r="O8923" s="30">
        <f t="shared" si="420"/>
        <v>169</v>
      </c>
    </row>
    <row r="8924" spans="2:15" x14ac:dyDescent="0.2">
      <c r="B8924" s="13">
        <v>60382</v>
      </c>
      <c r="C8924" s="14">
        <v>42443.126111111131</v>
      </c>
      <c r="D8924" s="7" t="s">
        <v>8</v>
      </c>
      <c r="E8924" s="13">
        <v>2148</v>
      </c>
      <c r="F8924" s="7" t="s">
        <v>37</v>
      </c>
      <c r="G8924" s="7" t="s">
        <v>11</v>
      </c>
      <c r="H8924" s="13">
        <v>11</v>
      </c>
      <c r="I8924" s="13">
        <f>IF(G8924="Male",VLOOKUP(H8924,'Shoe size conversion table'!$B$6:$D$22,2),VLOOKUP(H8924,'Shoe size conversion table'!$J$6:$L$22,2))</f>
        <v>44</v>
      </c>
      <c r="J8924" s="13">
        <f>IF(G8924="Male",VLOOKUP(H8924,'Shoe size conversion table'!$B$6:$D$22,3),VLOOKUP(H8924,'Shoe size conversion table'!$J$6:$L$22,3))</f>
        <v>10.5</v>
      </c>
      <c r="K8924" s="11">
        <v>159</v>
      </c>
      <c r="L8924" s="12">
        <v>0.5</v>
      </c>
      <c r="M8924" s="7">
        <f t="shared" si="418"/>
        <v>2016</v>
      </c>
      <c r="N8924" s="7">
        <f t="shared" si="419"/>
        <v>3</v>
      </c>
      <c r="O8924" s="30">
        <f t="shared" si="420"/>
        <v>79.5</v>
      </c>
    </row>
    <row r="8925" spans="2:15" x14ac:dyDescent="0.2">
      <c r="B8925" s="13">
        <v>60383</v>
      </c>
      <c r="C8925" s="14">
        <v>42443.15611111113</v>
      </c>
      <c r="D8925" s="7" t="s">
        <v>10</v>
      </c>
      <c r="E8925" s="13">
        <v>2219</v>
      </c>
      <c r="F8925" s="7" t="s">
        <v>35</v>
      </c>
      <c r="G8925" s="7" t="s">
        <v>12</v>
      </c>
      <c r="H8925" s="13">
        <v>8</v>
      </c>
      <c r="I8925" s="13" t="str">
        <f>IF(G8925="Male",VLOOKUP(H8925,'Shoe size conversion table'!$B$6:$D$22,2),VLOOKUP(H8925,'Shoe size conversion table'!$J$6:$L$22,2))</f>
        <v>38-39</v>
      </c>
      <c r="J8925" s="13">
        <f>IF(G8925="Male",VLOOKUP(H8925,'Shoe size conversion table'!$B$6:$D$22,3),VLOOKUP(H8925,'Shoe size conversion table'!$J$6:$L$22,3))</f>
        <v>6</v>
      </c>
      <c r="K8925" s="11">
        <v>169</v>
      </c>
      <c r="L8925" s="12">
        <v>0</v>
      </c>
      <c r="M8925" s="7">
        <f t="shared" si="418"/>
        <v>2016</v>
      </c>
      <c r="N8925" s="7">
        <f t="shared" si="419"/>
        <v>3</v>
      </c>
      <c r="O8925" s="30">
        <f t="shared" si="420"/>
        <v>169</v>
      </c>
    </row>
    <row r="8926" spans="2:15" x14ac:dyDescent="0.2">
      <c r="B8926" s="13">
        <v>60384</v>
      </c>
      <c r="C8926" s="14">
        <v>42443.466111111127</v>
      </c>
      <c r="D8926" s="7" t="s">
        <v>7</v>
      </c>
      <c r="E8926" s="13">
        <v>2182</v>
      </c>
      <c r="F8926" s="7" t="s">
        <v>51</v>
      </c>
      <c r="G8926" s="7" t="s">
        <v>12</v>
      </c>
      <c r="H8926" s="13">
        <v>8</v>
      </c>
      <c r="I8926" s="13" t="str">
        <f>IF(G8926="Male",VLOOKUP(H8926,'Shoe size conversion table'!$B$6:$D$22,2),VLOOKUP(H8926,'Shoe size conversion table'!$J$6:$L$22,2))</f>
        <v>38-39</v>
      </c>
      <c r="J8926" s="13">
        <f>IF(G8926="Male",VLOOKUP(H8926,'Shoe size conversion table'!$B$6:$D$22,3),VLOOKUP(H8926,'Shoe size conversion table'!$J$6:$L$22,3))</f>
        <v>6</v>
      </c>
      <c r="K8926" s="11">
        <v>179</v>
      </c>
      <c r="L8926" s="12">
        <v>0.5</v>
      </c>
      <c r="M8926" s="7">
        <f t="shared" si="418"/>
        <v>2016</v>
      </c>
      <c r="N8926" s="7">
        <f t="shared" si="419"/>
        <v>3</v>
      </c>
      <c r="O8926" s="30">
        <f t="shared" si="420"/>
        <v>89.5</v>
      </c>
    </row>
    <row r="8927" spans="2:15" x14ac:dyDescent="0.2">
      <c r="B8927" s="13">
        <v>60385</v>
      </c>
      <c r="C8927" s="14">
        <v>42443.506111111128</v>
      </c>
      <c r="D8927" s="7" t="s">
        <v>8</v>
      </c>
      <c r="E8927" s="13">
        <v>2154</v>
      </c>
      <c r="F8927" s="7" t="s">
        <v>40</v>
      </c>
      <c r="G8927" s="7" t="s">
        <v>11</v>
      </c>
      <c r="H8927" s="13">
        <v>10.5</v>
      </c>
      <c r="I8927" s="13" t="str">
        <f>IF(G8927="Male",VLOOKUP(H8927,'Shoe size conversion table'!$B$6:$D$22,2),VLOOKUP(H8927,'Shoe size conversion table'!$J$6:$L$22,2))</f>
        <v>43-44</v>
      </c>
      <c r="J8927" s="13">
        <f>IF(G8927="Male",VLOOKUP(H8927,'Shoe size conversion table'!$B$6:$D$22,3),VLOOKUP(H8927,'Shoe size conversion table'!$J$6:$L$22,3))</f>
        <v>10</v>
      </c>
      <c r="K8927" s="11">
        <v>129</v>
      </c>
      <c r="L8927" s="12">
        <v>0.3</v>
      </c>
      <c r="M8927" s="7">
        <f t="shared" si="418"/>
        <v>2016</v>
      </c>
      <c r="N8927" s="7">
        <f t="shared" si="419"/>
        <v>3</v>
      </c>
      <c r="O8927" s="30">
        <f t="shared" si="420"/>
        <v>90.3</v>
      </c>
    </row>
    <row r="8928" spans="2:15" x14ac:dyDescent="0.2">
      <c r="B8928" s="13">
        <v>60385</v>
      </c>
      <c r="C8928" s="14">
        <v>42443.506111111128</v>
      </c>
      <c r="D8928" s="7" t="s">
        <v>8</v>
      </c>
      <c r="E8928" s="13">
        <v>2170</v>
      </c>
      <c r="F8928" s="7" t="s">
        <v>42</v>
      </c>
      <c r="G8928" s="7" t="s">
        <v>12</v>
      </c>
      <c r="H8928" s="13">
        <v>7.5</v>
      </c>
      <c r="I8928" s="13">
        <f>IF(G8928="Male",VLOOKUP(H8928,'Shoe size conversion table'!$B$6:$D$22,2),VLOOKUP(H8928,'Shoe size conversion table'!$J$6:$L$22,2))</f>
        <v>38</v>
      </c>
      <c r="J8928" s="13">
        <f>IF(G8928="Male",VLOOKUP(H8928,'Shoe size conversion table'!$B$6:$D$22,3),VLOOKUP(H8928,'Shoe size conversion table'!$J$6:$L$22,3))</f>
        <v>5.5</v>
      </c>
      <c r="K8928" s="11">
        <v>129</v>
      </c>
      <c r="L8928" s="12">
        <v>0.3</v>
      </c>
      <c r="M8928" s="7">
        <f t="shared" si="418"/>
        <v>2016</v>
      </c>
      <c r="N8928" s="7">
        <f t="shared" si="419"/>
        <v>3</v>
      </c>
      <c r="O8928" s="30">
        <f t="shared" si="420"/>
        <v>90.3</v>
      </c>
    </row>
    <row r="8929" spans="2:15" x14ac:dyDescent="0.2">
      <c r="B8929" s="13">
        <v>60386</v>
      </c>
      <c r="C8929" s="14">
        <v>42443.566111111126</v>
      </c>
      <c r="D8929" s="7" t="s">
        <v>10</v>
      </c>
      <c r="E8929" s="13">
        <v>2231</v>
      </c>
      <c r="F8929" s="7" t="s">
        <v>35</v>
      </c>
      <c r="G8929" s="7" t="s">
        <v>12</v>
      </c>
      <c r="H8929" s="13">
        <v>8</v>
      </c>
      <c r="I8929" s="13" t="str">
        <f>IF(G8929="Male",VLOOKUP(H8929,'Shoe size conversion table'!$B$6:$D$22,2),VLOOKUP(H8929,'Shoe size conversion table'!$J$6:$L$22,2))</f>
        <v>38-39</v>
      </c>
      <c r="J8929" s="13">
        <f>IF(G8929="Male",VLOOKUP(H8929,'Shoe size conversion table'!$B$6:$D$22,3),VLOOKUP(H8929,'Shoe size conversion table'!$J$6:$L$22,3))</f>
        <v>6</v>
      </c>
      <c r="K8929" s="11">
        <v>159</v>
      </c>
      <c r="L8929" s="12">
        <v>0.3</v>
      </c>
      <c r="M8929" s="7">
        <f t="shared" si="418"/>
        <v>2016</v>
      </c>
      <c r="N8929" s="7">
        <f t="shared" si="419"/>
        <v>3</v>
      </c>
      <c r="O8929" s="30">
        <f t="shared" si="420"/>
        <v>111.3</v>
      </c>
    </row>
    <row r="8930" spans="2:15" x14ac:dyDescent="0.2">
      <c r="B8930" s="13">
        <v>60387</v>
      </c>
      <c r="C8930" s="14">
        <v>42443.586111111123</v>
      </c>
      <c r="D8930" s="7" t="s">
        <v>7</v>
      </c>
      <c r="E8930" s="13">
        <v>2236</v>
      </c>
      <c r="F8930" s="7" t="s">
        <v>49</v>
      </c>
      <c r="G8930" s="7" t="s">
        <v>11</v>
      </c>
      <c r="H8930" s="13">
        <v>8</v>
      </c>
      <c r="I8930" s="13">
        <f>IF(G8930="Male",VLOOKUP(H8930,'Shoe size conversion table'!$B$6:$D$22,2),VLOOKUP(H8930,'Shoe size conversion table'!$J$6:$L$22,2))</f>
        <v>41</v>
      </c>
      <c r="J8930" s="13">
        <f>IF(G8930="Male",VLOOKUP(H8930,'Shoe size conversion table'!$B$6:$D$22,3),VLOOKUP(H8930,'Shoe size conversion table'!$J$6:$L$22,3))</f>
        <v>7.5</v>
      </c>
      <c r="K8930" s="11">
        <v>129</v>
      </c>
      <c r="L8930" s="12">
        <v>0</v>
      </c>
      <c r="M8930" s="7">
        <f t="shared" si="418"/>
        <v>2016</v>
      </c>
      <c r="N8930" s="7">
        <f t="shared" si="419"/>
        <v>3</v>
      </c>
      <c r="O8930" s="30">
        <f t="shared" si="420"/>
        <v>129</v>
      </c>
    </row>
    <row r="8931" spans="2:15" x14ac:dyDescent="0.2">
      <c r="B8931" s="13">
        <v>60387</v>
      </c>
      <c r="C8931" s="14">
        <v>42443.586111111123</v>
      </c>
      <c r="D8931" s="7" t="s">
        <v>7</v>
      </c>
      <c r="E8931" s="13">
        <v>2210</v>
      </c>
      <c r="F8931" s="7" t="s">
        <v>49</v>
      </c>
      <c r="G8931" s="7" t="s">
        <v>12</v>
      </c>
      <c r="H8931" s="13">
        <v>9</v>
      </c>
      <c r="I8931" s="13" t="str">
        <f>IF(G8931="Male",VLOOKUP(H8931,'Shoe size conversion table'!$B$6:$D$22,2),VLOOKUP(H8931,'Shoe size conversion table'!$J$6:$L$22,2))</f>
        <v>39-40</v>
      </c>
      <c r="J8931" s="13">
        <f>IF(G8931="Male",VLOOKUP(H8931,'Shoe size conversion table'!$B$6:$D$22,3),VLOOKUP(H8931,'Shoe size conversion table'!$J$6:$L$22,3))</f>
        <v>7</v>
      </c>
      <c r="K8931" s="11">
        <v>159</v>
      </c>
      <c r="L8931" s="12">
        <v>0</v>
      </c>
      <c r="M8931" s="7">
        <f t="shared" si="418"/>
        <v>2016</v>
      </c>
      <c r="N8931" s="7">
        <f t="shared" si="419"/>
        <v>3</v>
      </c>
      <c r="O8931" s="30">
        <f t="shared" si="420"/>
        <v>159</v>
      </c>
    </row>
    <row r="8932" spans="2:15" x14ac:dyDescent="0.2">
      <c r="B8932" s="13">
        <v>60388</v>
      </c>
      <c r="C8932" s="14">
        <v>42443.606111111294</v>
      </c>
      <c r="D8932" s="7" t="s">
        <v>10</v>
      </c>
      <c r="E8932" s="13">
        <v>2176</v>
      </c>
      <c r="F8932" s="7" t="s">
        <v>34</v>
      </c>
      <c r="G8932" s="7" t="s">
        <v>11</v>
      </c>
      <c r="H8932" s="13">
        <v>10</v>
      </c>
      <c r="I8932" s="13">
        <f>IF(G8932="Male",VLOOKUP(H8932,'Shoe size conversion table'!$B$6:$D$22,2),VLOOKUP(H8932,'Shoe size conversion table'!$J$6:$L$22,2))</f>
        <v>43</v>
      </c>
      <c r="J8932" s="13">
        <f>IF(G8932="Male",VLOOKUP(H8932,'Shoe size conversion table'!$B$6:$D$22,3),VLOOKUP(H8932,'Shoe size conversion table'!$J$6:$L$22,3))</f>
        <v>9.5</v>
      </c>
      <c r="K8932" s="11">
        <v>129</v>
      </c>
      <c r="L8932" s="12">
        <v>0.1</v>
      </c>
      <c r="M8932" s="7">
        <f t="shared" si="418"/>
        <v>2016</v>
      </c>
      <c r="N8932" s="7">
        <f t="shared" si="419"/>
        <v>3</v>
      </c>
      <c r="O8932" s="30">
        <f t="shared" si="420"/>
        <v>116.10000000000001</v>
      </c>
    </row>
    <row r="8933" spans="2:15" x14ac:dyDescent="0.2">
      <c r="B8933" s="13">
        <v>60389</v>
      </c>
      <c r="C8933" s="14">
        <v>42443.706111111125</v>
      </c>
      <c r="D8933" s="7" t="s">
        <v>7</v>
      </c>
      <c r="E8933" s="13">
        <v>2222</v>
      </c>
      <c r="F8933" s="7" t="s">
        <v>51</v>
      </c>
      <c r="G8933" s="7" t="s">
        <v>11</v>
      </c>
      <c r="H8933" s="13">
        <v>10</v>
      </c>
      <c r="I8933" s="13">
        <f>IF(G8933="Male",VLOOKUP(H8933,'Shoe size conversion table'!$B$6:$D$22,2),VLOOKUP(H8933,'Shoe size conversion table'!$J$6:$L$22,2))</f>
        <v>43</v>
      </c>
      <c r="J8933" s="13">
        <f>IF(G8933="Male",VLOOKUP(H8933,'Shoe size conversion table'!$B$6:$D$22,3),VLOOKUP(H8933,'Shoe size conversion table'!$J$6:$L$22,3))</f>
        <v>9.5</v>
      </c>
      <c r="K8933" s="11">
        <v>189</v>
      </c>
      <c r="L8933" s="12">
        <v>0</v>
      </c>
      <c r="M8933" s="7">
        <f t="shared" si="418"/>
        <v>2016</v>
      </c>
      <c r="N8933" s="7">
        <f t="shared" si="419"/>
        <v>3</v>
      </c>
      <c r="O8933" s="30">
        <f t="shared" si="420"/>
        <v>189</v>
      </c>
    </row>
    <row r="8934" spans="2:15" x14ac:dyDescent="0.2">
      <c r="B8934" s="13">
        <v>60390</v>
      </c>
      <c r="C8934" s="14">
        <v>42443.736111111291</v>
      </c>
      <c r="D8934" s="7" t="s">
        <v>7</v>
      </c>
      <c r="E8934" s="13">
        <v>2179</v>
      </c>
      <c r="F8934" s="7" t="s">
        <v>48</v>
      </c>
      <c r="G8934" s="7" t="s">
        <v>11</v>
      </c>
      <c r="H8934" s="13">
        <v>11</v>
      </c>
      <c r="I8934" s="13">
        <f>IF(G8934="Male",VLOOKUP(H8934,'Shoe size conversion table'!$B$6:$D$22,2),VLOOKUP(H8934,'Shoe size conversion table'!$J$6:$L$22,2))</f>
        <v>44</v>
      </c>
      <c r="J8934" s="13">
        <f>IF(G8934="Male",VLOOKUP(H8934,'Shoe size conversion table'!$B$6:$D$22,3),VLOOKUP(H8934,'Shoe size conversion table'!$J$6:$L$22,3))</f>
        <v>10.5</v>
      </c>
      <c r="K8934" s="11">
        <v>129</v>
      </c>
      <c r="L8934" s="12">
        <v>0</v>
      </c>
      <c r="M8934" s="7">
        <f t="shared" si="418"/>
        <v>2016</v>
      </c>
      <c r="N8934" s="7">
        <f t="shared" si="419"/>
        <v>3</v>
      </c>
      <c r="O8934" s="30">
        <f t="shared" si="420"/>
        <v>129</v>
      </c>
    </row>
    <row r="8935" spans="2:15" x14ac:dyDescent="0.2">
      <c r="B8935" s="13">
        <v>60391</v>
      </c>
      <c r="C8935" s="14">
        <v>42443.786111111294</v>
      </c>
      <c r="D8935" s="7" t="s">
        <v>7</v>
      </c>
      <c r="E8935" s="13">
        <v>2185</v>
      </c>
      <c r="F8935" s="7" t="s">
        <v>51</v>
      </c>
      <c r="G8935" s="7" t="s">
        <v>11</v>
      </c>
      <c r="H8935" s="13">
        <v>10</v>
      </c>
      <c r="I8935" s="13">
        <f>IF(G8935="Male",VLOOKUP(H8935,'Shoe size conversion table'!$B$6:$D$22,2),VLOOKUP(H8935,'Shoe size conversion table'!$J$6:$L$22,2))</f>
        <v>43</v>
      </c>
      <c r="J8935" s="13">
        <f>IF(G8935="Male",VLOOKUP(H8935,'Shoe size conversion table'!$B$6:$D$22,3),VLOOKUP(H8935,'Shoe size conversion table'!$J$6:$L$22,3))</f>
        <v>9.5</v>
      </c>
      <c r="K8935" s="11">
        <v>169</v>
      </c>
      <c r="L8935" s="12">
        <v>0.2</v>
      </c>
      <c r="M8935" s="7">
        <f t="shared" si="418"/>
        <v>2016</v>
      </c>
      <c r="N8935" s="7">
        <f t="shared" si="419"/>
        <v>3</v>
      </c>
      <c r="O8935" s="30">
        <f t="shared" si="420"/>
        <v>135.20000000000002</v>
      </c>
    </row>
    <row r="8936" spans="2:15" x14ac:dyDescent="0.2">
      <c r="B8936" s="13">
        <v>60392</v>
      </c>
      <c r="C8936" s="14">
        <v>42443.796111111129</v>
      </c>
      <c r="D8936" s="7" t="s">
        <v>8</v>
      </c>
      <c r="E8936" s="13">
        <v>2208</v>
      </c>
      <c r="F8936" s="7" t="s">
        <v>38</v>
      </c>
      <c r="G8936" s="7" t="s">
        <v>11</v>
      </c>
      <c r="H8936" s="13">
        <v>9</v>
      </c>
      <c r="I8936" s="13">
        <f>IF(G8936="Male",VLOOKUP(H8936,'Shoe size conversion table'!$B$6:$D$22,2),VLOOKUP(H8936,'Shoe size conversion table'!$J$6:$L$22,2))</f>
        <v>42</v>
      </c>
      <c r="J8936" s="13">
        <f>IF(G8936="Male",VLOOKUP(H8936,'Shoe size conversion table'!$B$6:$D$22,3),VLOOKUP(H8936,'Shoe size conversion table'!$J$6:$L$22,3))</f>
        <v>8.5</v>
      </c>
      <c r="K8936" s="11">
        <v>159</v>
      </c>
      <c r="L8936" s="12">
        <v>0.5</v>
      </c>
      <c r="M8936" s="7">
        <f t="shared" si="418"/>
        <v>2016</v>
      </c>
      <c r="N8936" s="7">
        <f t="shared" si="419"/>
        <v>3</v>
      </c>
      <c r="O8936" s="30">
        <f t="shared" si="420"/>
        <v>79.5</v>
      </c>
    </row>
    <row r="8937" spans="2:15" x14ac:dyDescent="0.2">
      <c r="B8937" s="13">
        <v>60393</v>
      </c>
      <c r="C8937" s="14">
        <v>42443.846111111132</v>
      </c>
      <c r="D8937" s="7" t="s">
        <v>10</v>
      </c>
      <c r="E8937" s="13">
        <v>2195</v>
      </c>
      <c r="F8937" s="7" t="s">
        <v>34</v>
      </c>
      <c r="G8937" s="7" t="s">
        <v>12</v>
      </c>
      <c r="H8937" s="13">
        <v>6.5</v>
      </c>
      <c r="I8937" s="13">
        <f>IF(G8937="Male",VLOOKUP(H8937,'Shoe size conversion table'!$B$6:$D$22,2),VLOOKUP(H8937,'Shoe size conversion table'!$J$6:$L$22,2))</f>
        <v>37</v>
      </c>
      <c r="J8937" s="13">
        <f>IF(G8937="Male",VLOOKUP(H8937,'Shoe size conversion table'!$B$6:$D$22,3),VLOOKUP(H8937,'Shoe size conversion table'!$J$6:$L$22,3))</f>
        <v>4.5</v>
      </c>
      <c r="K8937" s="11">
        <v>189</v>
      </c>
      <c r="L8937" s="12">
        <v>0</v>
      </c>
      <c r="M8937" s="7">
        <f t="shared" si="418"/>
        <v>2016</v>
      </c>
      <c r="N8937" s="7">
        <f t="shared" si="419"/>
        <v>3</v>
      </c>
      <c r="O8937" s="30">
        <f t="shared" si="420"/>
        <v>189</v>
      </c>
    </row>
    <row r="8938" spans="2:15" x14ac:dyDescent="0.2">
      <c r="B8938" s="13">
        <v>60394</v>
      </c>
      <c r="C8938" s="14">
        <v>42443.846111111132</v>
      </c>
      <c r="D8938" s="7" t="s">
        <v>7</v>
      </c>
      <c r="E8938" s="13">
        <v>2219</v>
      </c>
      <c r="F8938" s="7" t="s">
        <v>50</v>
      </c>
      <c r="G8938" s="7" t="s">
        <v>11</v>
      </c>
      <c r="H8938" s="13">
        <v>11.5</v>
      </c>
      <c r="I8938" s="13" t="str">
        <f>IF(G8938="Male",VLOOKUP(H8938,'Shoe size conversion table'!$B$6:$D$22,2),VLOOKUP(H8938,'Shoe size conversion table'!$J$6:$L$22,2))</f>
        <v>44-45</v>
      </c>
      <c r="J8938" s="13">
        <f>IF(G8938="Male",VLOOKUP(H8938,'Shoe size conversion table'!$B$6:$D$22,3),VLOOKUP(H8938,'Shoe size conversion table'!$J$6:$L$22,3))</f>
        <v>11</v>
      </c>
      <c r="K8938" s="11">
        <v>149</v>
      </c>
      <c r="L8938" s="12">
        <v>0.1</v>
      </c>
      <c r="M8938" s="7">
        <f t="shared" si="418"/>
        <v>2016</v>
      </c>
      <c r="N8938" s="7">
        <f t="shared" si="419"/>
        <v>3</v>
      </c>
      <c r="O8938" s="30">
        <f t="shared" si="420"/>
        <v>134.1</v>
      </c>
    </row>
    <row r="8939" spans="2:15" x14ac:dyDescent="0.2">
      <c r="B8939" s="13">
        <v>60395</v>
      </c>
      <c r="C8939" s="14">
        <v>42443.866111111267</v>
      </c>
      <c r="D8939" s="7" t="s">
        <v>8</v>
      </c>
      <c r="E8939" s="13">
        <v>2184</v>
      </c>
      <c r="F8939" s="7" t="s">
        <v>37</v>
      </c>
      <c r="G8939" s="7" t="s">
        <v>11</v>
      </c>
      <c r="H8939" s="13">
        <v>9.5</v>
      </c>
      <c r="I8939" s="13" t="str">
        <f>IF(G8939="Male",VLOOKUP(H8939,'Shoe size conversion table'!$B$6:$D$22,2),VLOOKUP(H8939,'Shoe size conversion table'!$J$6:$L$22,2))</f>
        <v>42-43</v>
      </c>
      <c r="J8939" s="13">
        <f>IF(G8939="Male",VLOOKUP(H8939,'Shoe size conversion table'!$B$6:$D$22,3),VLOOKUP(H8939,'Shoe size conversion table'!$J$6:$L$22,3))</f>
        <v>9</v>
      </c>
      <c r="K8939" s="11">
        <v>159</v>
      </c>
      <c r="L8939" s="12">
        <v>0</v>
      </c>
      <c r="M8939" s="7">
        <f t="shared" si="418"/>
        <v>2016</v>
      </c>
      <c r="N8939" s="7">
        <f t="shared" si="419"/>
        <v>3</v>
      </c>
      <c r="O8939" s="30">
        <f t="shared" si="420"/>
        <v>159</v>
      </c>
    </row>
    <row r="8940" spans="2:15" x14ac:dyDescent="0.2">
      <c r="B8940" s="13">
        <v>60396</v>
      </c>
      <c r="C8940" s="14">
        <v>42443.976111111129</v>
      </c>
      <c r="D8940" s="7" t="s">
        <v>7</v>
      </c>
      <c r="E8940" s="13">
        <v>2223</v>
      </c>
      <c r="F8940" s="7" t="s">
        <v>51</v>
      </c>
      <c r="G8940" s="7" t="s">
        <v>11</v>
      </c>
      <c r="H8940" s="13">
        <v>9.5</v>
      </c>
      <c r="I8940" s="13" t="str">
        <f>IF(G8940="Male",VLOOKUP(H8940,'Shoe size conversion table'!$B$6:$D$22,2),VLOOKUP(H8940,'Shoe size conversion table'!$J$6:$L$22,2))</f>
        <v>42-43</v>
      </c>
      <c r="J8940" s="13">
        <f>IF(G8940="Male",VLOOKUP(H8940,'Shoe size conversion table'!$B$6:$D$22,3),VLOOKUP(H8940,'Shoe size conversion table'!$J$6:$L$22,3))</f>
        <v>9</v>
      </c>
      <c r="K8940" s="11">
        <v>149</v>
      </c>
      <c r="L8940" s="12">
        <v>0</v>
      </c>
      <c r="M8940" s="7">
        <f t="shared" si="418"/>
        <v>2016</v>
      </c>
      <c r="N8940" s="7">
        <f t="shared" si="419"/>
        <v>3</v>
      </c>
      <c r="O8940" s="30">
        <f t="shared" si="420"/>
        <v>149</v>
      </c>
    </row>
    <row r="8941" spans="2:15" x14ac:dyDescent="0.2">
      <c r="B8941" s="13">
        <v>60397</v>
      </c>
      <c r="C8941" s="14">
        <v>42444.126111111131</v>
      </c>
      <c r="D8941" s="7" t="s">
        <v>7</v>
      </c>
      <c r="E8941" s="13">
        <v>2202</v>
      </c>
      <c r="F8941" s="7" t="s">
        <v>49</v>
      </c>
      <c r="G8941" s="7" t="s">
        <v>11</v>
      </c>
      <c r="H8941" s="13">
        <v>11.5</v>
      </c>
      <c r="I8941" s="13" t="str">
        <f>IF(G8941="Male",VLOOKUP(H8941,'Shoe size conversion table'!$B$6:$D$22,2),VLOOKUP(H8941,'Shoe size conversion table'!$J$6:$L$22,2))</f>
        <v>44-45</v>
      </c>
      <c r="J8941" s="13">
        <f>IF(G8941="Male",VLOOKUP(H8941,'Shoe size conversion table'!$B$6:$D$22,3),VLOOKUP(H8941,'Shoe size conversion table'!$J$6:$L$22,3))</f>
        <v>11</v>
      </c>
      <c r="K8941" s="11">
        <v>189</v>
      </c>
      <c r="L8941" s="12">
        <v>0.3</v>
      </c>
      <c r="M8941" s="7">
        <f t="shared" si="418"/>
        <v>2016</v>
      </c>
      <c r="N8941" s="7">
        <f t="shared" si="419"/>
        <v>3</v>
      </c>
      <c r="O8941" s="30">
        <f t="shared" si="420"/>
        <v>132.29999999999998</v>
      </c>
    </row>
    <row r="8942" spans="2:15" x14ac:dyDescent="0.2">
      <c r="B8942" s="13">
        <v>60397</v>
      </c>
      <c r="C8942" s="14">
        <v>42444.126111111131</v>
      </c>
      <c r="D8942" s="7" t="s">
        <v>7</v>
      </c>
      <c r="E8942" s="13">
        <v>2148</v>
      </c>
      <c r="F8942" s="7" t="s">
        <v>48</v>
      </c>
      <c r="G8942" s="7" t="s">
        <v>12</v>
      </c>
      <c r="H8942" s="13">
        <v>11</v>
      </c>
      <c r="I8942" s="13" t="str">
        <f>IF(G8942="Male",VLOOKUP(H8942,'Shoe size conversion table'!$B$6:$D$22,2),VLOOKUP(H8942,'Shoe size conversion table'!$J$6:$L$22,2))</f>
        <v>41-42</v>
      </c>
      <c r="J8942" s="13">
        <f>IF(G8942="Male",VLOOKUP(H8942,'Shoe size conversion table'!$B$6:$D$22,3),VLOOKUP(H8942,'Shoe size conversion table'!$J$6:$L$22,3))</f>
        <v>9</v>
      </c>
      <c r="K8942" s="11">
        <v>139</v>
      </c>
      <c r="L8942" s="12">
        <v>0.2</v>
      </c>
      <c r="M8942" s="7">
        <f t="shared" si="418"/>
        <v>2016</v>
      </c>
      <c r="N8942" s="7">
        <f t="shared" si="419"/>
        <v>3</v>
      </c>
      <c r="O8942" s="30">
        <f t="shared" si="420"/>
        <v>111.2</v>
      </c>
    </row>
    <row r="8943" spans="2:15" x14ac:dyDescent="0.2">
      <c r="B8943" s="13">
        <v>60398</v>
      </c>
      <c r="C8943" s="14">
        <v>42444.266111111268</v>
      </c>
      <c r="D8943" s="7" t="s">
        <v>7</v>
      </c>
      <c r="E8943" s="13">
        <v>2222</v>
      </c>
      <c r="F8943" s="7" t="s">
        <v>44</v>
      </c>
      <c r="G8943" s="7" t="s">
        <v>11</v>
      </c>
      <c r="H8943" s="13">
        <v>10</v>
      </c>
      <c r="I8943" s="13">
        <f>IF(G8943="Male",VLOOKUP(H8943,'Shoe size conversion table'!$B$6:$D$22,2),VLOOKUP(H8943,'Shoe size conversion table'!$J$6:$L$22,2))</f>
        <v>43</v>
      </c>
      <c r="J8943" s="13">
        <f>IF(G8943="Male",VLOOKUP(H8943,'Shoe size conversion table'!$B$6:$D$22,3),VLOOKUP(H8943,'Shoe size conversion table'!$J$6:$L$22,3))</f>
        <v>9.5</v>
      </c>
      <c r="K8943" s="11">
        <v>139</v>
      </c>
      <c r="L8943" s="12">
        <v>0</v>
      </c>
      <c r="M8943" s="7">
        <f t="shared" si="418"/>
        <v>2016</v>
      </c>
      <c r="N8943" s="7">
        <f t="shared" si="419"/>
        <v>3</v>
      </c>
      <c r="O8943" s="30">
        <f t="shared" si="420"/>
        <v>139</v>
      </c>
    </row>
    <row r="8944" spans="2:15" x14ac:dyDescent="0.2">
      <c r="B8944" s="13">
        <v>60399</v>
      </c>
      <c r="C8944" s="14">
        <v>42444.386111111133</v>
      </c>
      <c r="D8944" s="7" t="s">
        <v>7</v>
      </c>
      <c r="E8944" s="13">
        <v>2189</v>
      </c>
      <c r="F8944" s="7" t="s">
        <v>50</v>
      </c>
      <c r="G8944" s="7" t="s">
        <v>11</v>
      </c>
      <c r="H8944" s="13">
        <v>10.5</v>
      </c>
      <c r="I8944" s="13" t="str">
        <f>IF(G8944="Male",VLOOKUP(H8944,'Shoe size conversion table'!$B$6:$D$22,2),VLOOKUP(H8944,'Shoe size conversion table'!$J$6:$L$22,2))</f>
        <v>43-44</v>
      </c>
      <c r="J8944" s="13">
        <f>IF(G8944="Male",VLOOKUP(H8944,'Shoe size conversion table'!$B$6:$D$22,3),VLOOKUP(H8944,'Shoe size conversion table'!$J$6:$L$22,3))</f>
        <v>10</v>
      </c>
      <c r="K8944" s="11">
        <v>199</v>
      </c>
      <c r="L8944" s="12">
        <v>0.1</v>
      </c>
      <c r="M8944" s="7">
        <f t="shared" si="418"/>
        <v>2016</v>
      </c>
      <c r="N8944" s="7">
        <f t="shared" si="419"/>
        <v>3</v>
      </c>
      <c r="O8944" s="30">
        <f t="shared" si="420"/>
        <v>179.1</v>
      </c>
    </row>
    <row r="8945" spans="2:15" x14ac:dyDescent="0.2">
      <c r="B8945" s="13">
        <v>60400</v>
      </c>
      <c r="C8945" s="14">
        <v>42444.506111111128</v>
      </c>
      <c r="D8945" s="7" t="s">
        <v>8</v>
      </c>
      <c r="E8945" s="13">
        <v>2186</v>
      </c>
      <c r="F8945" s="7" t="s">
        <v>41</v>
      </c>
      <c r="G8945" s="7" t="s">
        <v>11</v>
      </c>
      <c r="H8945" s="13">
        <v>8.5</v>
      </c>
      <c r="I8945" s="13" t="str">
        <f>IF(G8945="Male",VLOOKUP(H8945,'Shoe size conversion table'!$B$6:$D$22,2),VLOOKUP(H8945,'Shoe size conversion table'!$J$6:$L$22,2))</f>
        <v>41-42</v>
      </c>
      <c r="J8945" s="13">
        <f>IF(G8945="Male",VLOOKUP(H8945,'Shoe size conversion table'!$B$6:$D$22,3),VLOOKUP(H8945,'Shoe size conversion table'!$J$6:$L$22,3))</f>
        <v>8</v>
      </c>
      <c r="K8945" s="11">
        <v>149</v>
      </c>
      <c r="L8945" s="12">
        <v>0.5</v>
      </c>
      <c r="M8945" s="7">
        <f t="shared" si="418"/>
        <v>2016</v>
      </c>
      <c r="N8945" s="7">
        <f t="shared" si="419"/>
        <v>3</v>
      </c>
      <c r="O8945" s="30">
        <f t="shared" si="420"/>
        <v>74.5</v>
      </c>
    </row>
    <row r="8946" spans="2:15" x14ac:dyDescent="0.2">
      <c r="B8946" s="13">
        <v>60400</v>
      </c>
      <c r="C8946" s="14">
        <v>42444.506111111128</v>
      </c>
      <c r="D8946" s="7" t="s">
        <v>8</v>
      </c>
      <c r="E8946" s="13">
        <v>2154</v>
      </c>
      <c r="F8946" s="7" t="s">
        <v>40</v>
      </c>
      <c r="G8946" s="7" t="s">
        <v>11</v>
      </c>
      <c r="H8946" s="13">
        <v>10.5</v>
      </c>
      <c r="I8946" s="13" t="str">
        <f>IF(G8946="Male",VLOOKUP(H8946,'Shoe size conversion table'!$B$6:$D$22,2),VLOOKUP(H8946,'Shoe size conversion table'!$J$6:$L$22,2))</f>
        <v>43-44</v>
      </c>
      <c r="J8946" s="13">
        <f>IF(G8946="Male",VLOOKUP(H8946,'Shoe size conversion table'!$B$6:$D$22,3),VLOOKUP(H8946,'Shoe size conversion table'!$J$6:$L$22,3))</f>
        <v>10</v>
      </c>
      <c r="K8946" s="11">
        <v>129</v>
      </c>
      <c r="L8946" s="12">
        <v>0.3</v>
      </c>
      <c r="M8946" s="7">
        <f t="shared" si="418"/>
        <v>2016</v>
      </c>
      <c r="N8946" s="7">
        <f t="shared" si="419"/>
        <v>3</v>
      </c>
      <c r="O8946" s="30">
        <f t="shared" si="420"/>
        <v>90.3</v>
      </c>
    </row>
    <row r="8947" spans="2:15" x14ac:dyDescent="0.2">
      <c r="B8947" s="13">
        <v>60401</v>
      </c>
      <c r="C8947" s="14">
        <v>42444.566111111126</v>
      </c>
      <c r="D8947" s="7" t="s">
        <v>10</v>
      </c>
      <c r="E8947" s="13">
        <v>2172</v>
      </c>
      <c r="F8947" s="7" t="s">
        <v>34</v>
      </c>
      <c r="G8947" s="7" t="s">
        <v>11</v>
      </c>
      <c r="H8947" s="13">
        <v>9.5</v>
      </c>
      <c r="I8947" s="13" t="str">
        <f>IF(G8947="Male",VLOOKUP(H8947,'Shoe size conversion table'!$B$6:$D$22,2),VLOOKUP(H8947,'Shoe size conversion table'!$J$6:$L$22,2))</f>
        <v>42-43</v>
      </c>
      <c r="J8947" s="13">
        <f>IF(G8947="Male",VLOOKUP(H8947,'Shoe size conversion table'!$B$6:$D$22,3),VLOOKUP(H8947,'Shoe size conversion table'!$J$6:$L$22,3))</f>
        <v>9</v>
      </c>
      <c r="K8947" s="11">
        <v>169</v>
      </c>
      <c r="L8947" s="12">
        <v>0</v>
      </c>
      <c r="M8947" s="7">
        <f t="shared" si="418"/>
        <v>2016</v>
      </c>
      <c r="N8947" s="7">
        <f t="shared" si="419"/>
        <v>3</v>
      </c>
      <c r="O8947" s="30">
        <f t="shared" si="420"/>
        <v>169</v>
      </c>
    </row>
    <row r="8948" spans="2:15" x14ac:dyDescent="0.2">
      <c r="B8948" s="13">
        <v>60402</v>
      </c>
      <c r="C8948" s="14">
        <v>42444.676111111134</v>
      </c>
      <c r="D8948" s="7" t="s">
        <v>7</v>
      </c>
      <c r="E8948" s="13">
        <v>2235</v>
      </c>
      <c r="F8948" s="7" t="s">
        <v>48</v>
      </c>
      <c r="G8948" s="7" t="s">
        <v>11</v>
      </c>
      <c r="H8948" s="13">
        <v>9.5</v>
      </c>
      <c r="I8948" s="13" t="str">
        <f>IF(G8948="Male",VLOOKUP(H8948,'Shoe size conversion table'!$B$6:$D$22,2),VLOOKUP(H8948,'Shoe size conversion table'!$J$6:$L$22,2))</f>
        <v>42-43</v>
      </c>
      <c r="J8948" s="13">
        <f>IF(G8948="Male",VLOOKUP(H8948,'Shoe size conversion table'!$B$6:$D$22,3),VLOOKUP(H8948,'Shoe size conversion table'!$J$6:$L$22,3))</f>
        <v>9</v>
      </c>
      <c r="K8948" s="11">
        <v>149</v>
      </c>
      <c r="L8948" s="12">
        <v>0</v>
      </c>
      <c r="M8948" s="7">
        <f t="shared" si="418"/>
        <v>2016</v>
      </c>
      <c r="N8948" s="7">
        <f t="shared" si="419"/>
        <v>3</v>
      </c>
      <c r="O8948" s="30">
        <f t="shared" si="420"/>
        <v>149</v>
      </c>
    </row>
    <row r="8949" spans="2:15" x14ac:dyDescent="0.2">
      <c r="B8949" s="13">
        <v>60403</v>
      </c>
      <c r="C8949" s="14">
        <v>42444.786111111294</v>
      </c>
      <c r="D8949" s="7" t="s">
        <v>8</v>
      </c>
      <c r="E8949" s="13">
        <v>2155</v>
      </c>
      <c r="F8949" s="7" t="s">
        <v>37</v>
      </c>
      <c r="G8949" s="7" t="s">
        <v>11</v>
      </c>
      <c r="H8949" s="13">
        <v>9</v>
      </c>
      <c r="I8949" s="13">
        <f>IF(G8949="Male",VLOOKUP(H8949,'Shoe size conversion table'!$B$6:$D$22,2),VLOOKUP(H8949,'Shoe size conversion table'!$J$6:$L$22,2))</f>
        <v>42</v>
      </c>
      <c r="J8949" s="13">
        <f>IF(G8949="Male",VLOOKUP(H8949,'Shoe size conversion table'!$B$6:$D$22,3),VLOOKUP(H8949,'Shoe size conversion table'!$J$6:$L$22,3))</f>
        <v>8.5</v>
      </c>
      <c r="K8949" s="11">
        <v>159</v>
      </c>
      <c r="L8949" s="12">
        <v>0</v>
      </c>
      <c r="M8949" s="7">
        <f t="shared" si="418"/>
        <v>2016</v>
      </c>
      <c r="N8949" s="7">
        <f t="shared" si="419"/>
        <v>3</v>
      </c>
      <c r="O8949" s="30">
        <f t="shared" si="420"/>
        <v>159</v>
      </c>
    </row>
    <row r="8950" spans="2:15" x14ac:dyDescent="0.2">
      <c r="B8950" s="13">
        <v>60403</v>
      </c>
      <c r="C8950" s="14">
        <v>42444.786111111294</v>
      </c>
      <c r="D8950" s="7" t="s">
        <v>8</v>
      </c>
      <c r="E8950" s="13">
        <v>2241</v>
      </c>
      <c r="F8950" s="7" t="s">
        <v>37</v>
      </c>
      <c r="G8950" s="7" t="s">
        <v>12</v>
      </c>
      <c r="H8950" s="13">
        <v>8.5</v>
      </c>
      <c r="I8950" s="13">
        <f>IF(G8950="Male",VLOOKUP(H8950,'Shoe size conversion table'!$B$6:$D$22,2),VLOOKUP(H8950,'Shoe size conversion table'!$J$6:$L$22,2))</f>
        <v>39</v>
      </c>
      <c r="J8950" s="13">
        <f>IF(G8950="Male",VLOOKUP(H8950,'Shoe size conversion table'!$B$6:$D$22,3),VLOOKUP(H8950,'Shoe size conversion table'!$J$6:$L$22,3))</f>
        <v>6.5</v>
      </c>
      <c r="K8950" s="11">
        <v>179</v>
      </c>
      <c r="L8950" s="12">
        <v>0</v>
      </c>
      <c r="M8950" s="7">
        <f t="shared" si="418"/>
        <v>2016</v>
      </c>
      <c r="N8950" s="7">
        <f t="shared" si="419"/>
        <v>3</v>
      </c>
      <c r="O8950" s="30">
        <f t="shared" si="420"/>
        <v>179</v>
      </c>
    </row>
    <row r="8951" spans="2:15" x14ac:dyDescent="0.2">
      <c r="B8951" s="13">
        <v>60404</v>
      </c>
      <c r="C8951" s="14">
        <v>42444.796111111129</v>
      </c>
      <c r="D8951" s="7" t="s">
        <v>7</v>
      </c>
      <c r="E8951" s="13">
        <v>2216</v>
      </c>
      <c r="F8951" s="7" t="s">
        <v>56</v>
      </c>
      <c r="G8951" s="7" t="s">
        <v>12</v>
      </c>
      <c r="H8951" s="13">
        <v>6.5</v>
      </c>
      <c r="I8951" s="13">
        <f>IF(G8951="Male",VLOOKUP(H8951,'Shoe size conversion table'!$B$6:$D$22,2),VLOOKUP(H8951,'Shoe size conversion table'!$J$6:$L$22,2))</f>
        <v>37</v>
      </c>
      <c r="J8951" s="13">
        <f>IF(G8951="Male",VLOOKUP(H8951,'Shoe size conversion table'!$B$6:$D$22,3),VLOOKUP(H8951,'Shoe size conversion table'!$J$6:$L$22,3))</f>
        <v>4.5</v>
      </c>
      <c r="K8951" s="11">
        <v>169</v>
      </c>
      <c r="L8951" s="12">
        <v>0.3</v>
      </c>
      <c r="M8951" s="7">
        <f t="shared" si="418"/>
        <v>2016</v>
      </c>
      <c r="N8951" s="7">
        <f t="shared" si="419"/>
        <v>3</v>
      </c>
      <c r="O8951" s="30">
        <f t="shared" si="420"/>
        <v>118.3</v>
      </c>
    </row>
    <row r="8952" spans="2:15" x14ac:dyDescent="0.2">
      <c r="B8952" s="13">
        <v>60405</v>
      </c>
      <c r="C8952" s="14">
        <v>42444.796111111267</v>
      </c>
      <c r="D8952" s="7" t="s">
        <v>7</v>
      </c>
      <c r="E8952" s="13">
        <v>2148</v>
      </c>
      <c r="F8952" s="7" t="s">
        <v>49</v>
      </c>
      <c r="G8952" s="7" t="s">
        <v>12</v>
      </c>
      <c r="H8952" s="13">
        <v>9.5</v>
      </c>
      <c r="I8952" s="13">
        <f>IF(G8952="Male",VLOOKUP(H8952,'Shoe size conversion table'!$B$6:$D$22,2),VLOOKUP(H8952,'Shoe size conversion table'!$J$6:$L$22,2))</f>
        <v>40</v>
      </c>
      <c r="J8952" s="13">
        <f>IF(G8952="Male",VLOOKUP(H8952,'Shoe size conversion table'!$B$6:$D$22,3),VLOOKUP(H8952,'Shoe size conversion table'!$J$6:$L$22,3))</f>
        <v>7.5</v>
      </c>
      <c r="K8952" s="11">
        <v>129</v>
      </c>
      <c r="L8952" s="12">
        <v>0.2</v>
      </c>
      <c r="M8952" s="7">
        <f t="shared" si="418"/>
        <v>2016</v>
      </c>
      <c r="N8952" s="7">
        <f t="shared" si="419"/>
        <v>3</v>
      </c>
      <c r="O8952" s="30">
        <f t="shared" si="420"/>
        <v>103.2</v>
      </c>
    </row>
    <row r="8953" spans="2:15" x14ac:dyDescent="0.2">
      <c r="B8953" s="13">
        <v>60406</v>
      </c>
      <c r="C8953" s="14">
        <v>42444.846111111132</v>
      </c>
      <c r="D8953" s="7" t="s">
        <v>7</v>
      </c>
      <c r="E8953" s="13">
        <v>2162</v>
      </c>
      <c r="F8953" s="7" t="s">
        <v>55</v>
      </c>
      <c r="G8953" s="7" t="s">
        <v>11</v>
      </c>
      <c r="H8953" s="13">
        <v>9</v>
      </c>
      <c r="I8953" s="13">
        <f>IF(G8953="Male",VLOOKUP(H8953,'Shoe size conversion table'!$B$6:$D$22,2),VLOOKUP(H8953,'Shoe size conversion table'!$J$6:$L$22,2))</f>
        <v>42</v>
      </c>
      <c r="J8953" s="13">
        <f>IF(G8953="Male",VLOOKUP(H8953,'Shoe size conversion table'!$B$6:$D$22,3),VLOOKUP(H8953,'Shoe size conversion table'!$J$6:$L$22,3))</f>
        <v>8.5</v>
      </c>
      <c r="K8953" s="11">
        <v>139</v>
      </c>
      <c r="L8953" s="12">
        <v>0</v>
      </c>
      <c r="M8953" s="7">
        <f t="shared" si="418"/>
        <v>2016</v>
      </c>
      <c r="N8953" s="7">
        <f t="shared" si="419"/>
        <v>3</v>
      </c>
      <c r="O8953" s="30">
        <f t="shared" si="420"/>
        <v>139</v>
      </c>
    </row>
    <row r="8954" spans="2:15" x14ac:dyDescent="0.2">
      <c r="B8954" s="13">
        <v>60407</v>
      </c>
      <c r="C8954" s="14">
        <v>42444.846111111132</v>
      </c>
      <c r="D8954" s="7" t="s">
        <v>10</v>
      </c>
      <c r="E8954" s="13">
        <v>2223</v>
      </c>
      <c r="F8954" s="7" t="s">
        <v>35</v>
      </c>
      <c r="G8954" s="7" t="s">
        <v>12</v>
      </c>
      <c r="H8954" s="13">
        <v>6.5</v>
      </c>
      <c r="I8954" s="13">
        <f>IF(G8954="Male",VLOOKUP(H8954,'Shoe size conversion table'!$B$6:$D$22,2),VLOOKUP(H8954,'Shoe size conversion table'!$J$6:$L$22,2))</f>
        <v>37</v>
      </c>
      <c r="J8954" s="13">
        <f>IF(G8954="Male",VLOOKUP(H8954,'Shoe size conversion table'!$B$6:$D$22,3),VLOOKUP(H8954,'Shoe size conversion table'!$J$6:$L$22,3))</f>
        <v>4.5</v>
      </c>
      <c r="K8954" s="11">
        <v>199</v>
      </c>
      <c r="L8954" s="12">
        <v>0.3</v>
      </c>
      <c r="M8954" s="7">
        <f t="shared" si="418"/>
        <v>2016</v>
      </c>
      <c r="N8954" s="7">
        <f t="shared" si="419"/>
        <v>3</v>
      </c>
      <c r="O8954" s="30">
        <f t="shared" si="420"/>
        <v>139.29999999999998</v>
      </c>
    </row>
    <row r="8955" spans="2:15" x14ac:dyDescent="0.2">
      <c r="B8955" s="13">
        <v>60408</v>
      </c>
      <c r="C8955" s="14">
        <v>42445.046111111136</v>
      </c>
      <c r="D8955" s="7" t="s">
        <v>10</v>
      </c>
      <c r="E8955" s="13">
        <v>2154</v>
      </c>
      <c r="F8955" s="7" t="s">
        <v>35</v>
      </c>
      <c r="G8955" s="7" t="s">
        <v>11</v>
      </c>
      <c r="H8955" s="13">
        <v>10.5</v>
      </c>
      <c r="I8955" s="13" t="str">
        <f>IF(G8955="Male",VLOOKUP(H8955,'Shoe size conversion table'!$B$6:$D$22,2),VLOOKUP(H8955,'Shoe size conversion table'!$J$6:$L$22,2))</f>
        <v>43-44</v>
      </c>
      <c r="J8955" s="13">
        <f>IF(G8955="Male",VLOOKUP(H8955,'Shoe size conversion table'!$B$6:$D$22,3),VLOOKUP(H8955,'Shoe size conversion table'!$J$6:$L$22,3))</f>
        <v>10</v>
      </c>
      <c r="K8955" s="11">
        <v>169</v>
      </c>
      <c r="L8955" s="12">
        <v>0.2</v>
      </c>
      <c r="M8955" s="7">
        <f t="shared" si="418"/>
        <v>2016</v>
      </c>
      <c r="N8955" s="7">
        <f t="shared" si="419"/>
        <v>3</v>
      </c>
      <c r="O8955" s="30">
        <f t="shared" si="420"/>
        <v>135.20000000000002</v>
      </c>
    </row>
    <row r="8956" spans="2:15" x14ac:dyDescent="0.2">
      <c r="B8956" s="13">
        <v>60409</v>
      </c>
      <c r="C8956" s="14">
        <v>42445.126111111131</v>
      </c>
      <c r="D8956" s="7" t="s">
        <v>7</v>
      </c>
      <c r="E8956" s="13">
        <v>2236</v>
      </c>
      <c r="F8956" s="7" t="s">
        <v>56</v>
      </c>
      <c r="G8956" s="7" t="s">
        <v>11</v>
      </c>
      <c r="H8956" s="13">
        <v>8.5</v>
      </c>
      <c r="I8956" s="13" t="str">
        <f>IF(G8956="Male",VLOOKUP(H8956,'Shoe size conversion table'!$B$6:$D$22,2),VLOOKUP(H8956,'Shoe size conversion table'!$J$6:$L$22,2))</f>
        <v>41-42</v>
      </c>
      <c r="J8956" s="13">
        <f>IF(G8956="Male",VLOOKUP(H8956,'Shoe size conversion table'!$B$6:$D$22,3),VLOOKUP(H8956,'Shoe size conversion table'!$J$6:$L$22,3))</f>
        <v>8</v>
      </c>
      <c r="K8956" s="11">
        <v>189</v>
      </c>
      <c r="L8956" s="12">
        <v>0.2</v>
      </c>
      <c r="M8956" s="7">
        <f t="shared" si="418"/>
        <v>2016</v>
      </c>
      <c r="N8956" s="7">
        <f t="shared" si="419"/>
        <v>3</v>
      </c>
      <c r="O8956" s="30">
        <f t="shared" si="420"/>
        <v>151.20000000000002</v>
      </c>
    </row>
    <row r="8957" spans="2:15" x14ac:dyDescent="0.2">
      <c r="B8957" s="13">
        <v>60410</v>
      </c>
      <c r="C8957" s="14">
        <v>42445.126111111131</v>
      </c>
      <c r="D8957" s="7" t="s">
        <v>10</v>
      </c>
      <c r="E8957" s="13">
        <v>2197</v>
      </c>
      <c r="F8957" s="7" t="s">
        <v>35</v>
      </c>
      <c r="G8957" s="7" t="s">
        <v>12</v>
      </c>
      <c r="H8957" s="13">
        <v>8.5</v>
      </c>
      <c r="I8957" s="13">
        <f>IF(G8957="Male",VLOOKUP(H8957,'Shoe size conversion table'!$B$6:$D$22,2),VLOOKUP(H8957,'Shoe size conversion table'!$J$6:$L$22,2))</f>
        <v>39</v>
      </c>
      <c r="J8957" s="13">
        <f>IF(G8957="Male",VLOOKUP(H8957,'Shoe size conversion table'!$B$6:$D$22,3),VLOOKUP(H8957,'Shoe size conversion table'!$J$6:$L$22,3))</f>
        <v>6.5</v>
      </c>
      <c r="K8957" s="11">
        <v>189</v>
      </c>
      <c r="L8957" s="12">
        <v>0.1</v>
      </c>
      <c r="M8957" s="7">
        <f t="shared" si="418"/>
        <v>2016</v>
      </c>
      <c r="N8957" s="7">
        <f t="shared" si="419"/>
        <v>3</v>
      </c>
      <c r="O8957" s="30">
        <f t="shared" si="420"/>
        <v>170.1</v>
      </c>
    </row>
    <row r="8958" spans="2:15" x14ac:dyDescent="0.2">
      <c r="B8958" s="13">
        <v>60411</v>
      </c>
      <c r="C8958" s="14">
        <v>42445.196111111291</v>
      </c>
      <c r="D8958" s="7" t="s">
        <v>9</v>
      </c>
      <c r="E8958" s="13">
        <v>2202</v>
      </c>
      <c r="F8958" s="7" t="s">
        <v>58</v>
      </c>
      <c r="G8958" s="7" t="s">
        <v>11</v>
      </c>
      <c r="H8958" s="13">
        <v>9</v>
      </c>
      <c r="I8958" s="13">
        <f>IF(G8958="Male",VLOOKUP(H8958,'Shoe size conversion table'!$B$6:$D$22,2),VLOOKUP(H8958,'Shoe size conversion table'!$J$6:$L$22,2))</f>
        <v>42</v>
      </c>
      <c r="J8958" s="13">
        <f>IF(G8958="Male",VLOOKUP(H8958,'Shoe size conversion table'!$B$6:$D$22,3),VLOOKUP(H8958,'Shoe size conversion table'!$J$6:$L$22,3))</f>
        <v>8.5</v>
      </c>
      <c r="K8958" s="11">
        <v>139</v>
      </c>
      <c r="L8958" s="12">
        <v>0</v>
      </c>
      <c r="M8958" s="7">
        <f t="shared" si="418"/>
        <v>2016</v>
      </c>
      <c r="N8958" s="7">
        <f t="shared" si="419"/>
        <v>3</v>
      </c>
      <c r="O8958" s="30">
        <f t="shared" si="420"/>
        <v>139</v>
      </c>
    </row>
    <row r="8959" spans="2:15" x14ac:dyDescent="0.2">
      <c r="B8959" s="13">
        <v>60412</v>
      </c>
      <c r="C8959" s="14">
        <v>42445.266111111268</v>
      </c>
      <c r="D8959" s="7" t="s">
        <v>7</v>
      </c>
      <c r="E8959" s="13">
        <v>2167</v>
      </c>
      <c r="F8959" s="7" t="s">
        <v>53</v>
      </c>
      <c r="G8959" s="7" t="s">
        <v>11</v>
      </c>
      <c r="H8959" s="13">
        <v>10</v>
      </c>
      <c r="I8959" s="13">
        <f>IF(G8959="Male",VLOOKUP(H8959,'Shoe size conversion table'!$B$6:$D$22,2),VLOOKUP(H8959,'Shoe size conversion table'!$J$6:$L$22,2))</f>
        <v>43</v>
      </c>
      <c r="J8959" s="13">
        <f>IF(G8959="Male",VLOOKUP(H8959,'Shoe size conversion table'!$B$6:$D$22,3),VLOOKUP(H8959,'Shoe size conversion table'!$J$6:$L$22,3))</f>
        <v>9.5</v>
      </c>
      <c r="K8959" s="11">
        <v>199</v>
      </c>
      <c r="L8959" s="12">
        <v>0</v>
      </c>
      <c r="M8959" s="7">
        <f t="shared" si="418"/>
        <v>2016</v>
      </c>
      <c r="N8959" s="7">
        <f t="shared" si="419"/>
        <v>3</v>
      </c>
      <c r="O8959" s="30">
        <f t="shared" si="420"/>
        <v>199</v>
      </c>
    </row>
    <row r="8960" spans="2:15" x14ac:dyDescent="0.2">
      <c r="B8960" s="13">
        <v>60413</v>
      </c>
      <c r="C8960" s="14">
        <v>42445.386111111133</v>
      </c>
      <c r="D8960" s="7" t="s">
        <v>7</v>
      </c>
      <c r="E8960" s="13">
        <v>2225</v>
      </c>
      <c r="F8960" s="7" t="s">
        <v>51</v>
      </c>
      <c r="G8960" s="7" t="s">
        <v>11</v>
      </c>
      <c r="H8960" s="13">
        <v>8.5</v>
      </c>
      <c r="I8960" s="13" t="str">
        <f>IF(G8960="Male",VLOOKUP(H8960,'Shoe size conversion table'!$B$6:$D$22,2),VLOOKUP(H8960,'Shoe size conversion table'!$J$6:$L$22,2))</f>
        <v>41-42</v>
      </c>
      <c r="J8960" s="13">
        <f>IF(G8960="Male",VLOOKUP(H8960,'Shoe size conversion table'!$B$6:$D$22,3),VLOOKUP(H8960,'Shoe size conversion table'!$J$6:$L$22,3))</f>
        <v>8</v>
      </c>
      <c r="K8960" s="11">
        <v>159</v>
      </c>
      <c r="L8960" s="12">
        <v>0</v>
      </c>
      <c r="M8960" s="7">
        <f t="shared" si="418"/>
        <v>2016</v>
      </c>
      <c r="N8960" s="7">
        <f t="shared" si="419"/>
        <v>3</v>
      </c>
      <c r="O8960" s="30">
        <f t="shared" si="420"/>
        <v>159</v>
      </c>
    </row>
    <row r="8961" spans="2:15" x14ac:dyDescent="0.2">
      <c r="B8961" s="13">
        <v>60414</v>
      </c>
      <c r="C8961" s="14">
        <v>42445.41611111127</v>
      </c>
      <c r="D8961" s="7" t="s">
        <v>9</v>
      </c>
      <c r="E8961" s="13">
        <v>2238</v>
      </c>
      <c r="F8961" s="7" t="s">
        <v>58</v>
      </c>
      <c r="G8961" s="7" t="s">
        <v>12</v>
      </c>
      <c r="H8961" s="13">
        <v>7.5</v>
      </c>
      <c r="I8961" s="13">
        <f>IF(G8961="Male",VLOOKUP(H8961,'Shoe size conversion table'!$B$6:$D$22,2),VLOOKUP(H8961,'Shoe size conversion table'!$J$6:$L$22,2))</f>
        <v>38</v>
      </c>
      <c r="J8961" s="13">
        <f>IF(G8961="Male",VLOOKUP(H8961,'Shoe size conversion table'!$B$6:$D$22,3),VLOOKUP(H8961,'Shoe size conversion table'!$J$6:$L$22,3))</f>
        <v>5.5</v>
      </c>
      <c r="K8961" s="11">
        <v>199</v>
      </c>
      <c r="L8961" s="12">
        <v>0</v>
      </c>
      <c r="M8961" s="7">
        <f t="shared" si="418"/>
        <v>2016</v>
      </c>
      <c r="N8961" s="7">
        <f t="shared" si="419"/>
        <v>3</v>
      </c>
      <c r="O8961" s="30">
        <f t="shared" si="420"/>
        <v>199</v>
      </c>
    </row>
    <row r="8962" spans="2:15" x14ac:dyDescent="0.2">
      <c r="B8962" s="13">
        <v>60415</v>
      </c>
      <c r="C8962" s="14">
        <v>42445.506111111128</v>
      </c>
      <c r="D8962" s="7" t="s">
        <v>8</v>
      </c>
      <c r="E8962" s="13">
        <v>2163</v>
      </c>
      <c r="F8962" s="7" t="s">
        <v>38</v>
      </c>
      <c r="G8962" s="7" t="s">
        <v>11</v>
      </c>
      <c r="H8962" s="13">
        <v>10</v>
      </c>
      <c r="I8962" s="13">
        <f>IF(G8962="Male",VLOOKUP(H8962,'Shoe size conversion table'!$B$6:$D$22,2),VLOOKUP(H8962,'Shoe size conversion table'!$J$6:$L$22,2))</f>
        <v>43</v>
      </c>
      <c r="J8962" s="13">
        <f>IF(G8962="Male",VLOOKUP(H8962,'Shoe size conversion table'!$B$6:$D$22,3),VLOOKUP(H8962,'Shoe size conversion table'!$J$6:$L$22,3))</f>
        <v>9.5</v>
      </c>
      <c r="K8962" s="11">
        <v>169</v>
      </c>
      <c r="L8962" s="12">
        <v>0</v>
      </c>
      <c r="M8962" s="7">
        <f t="shared" si="418"/>
        <v>2016</v>
      </c>
      <c r="N8962" s="7">
        <f t="shared" si="419"/>
        <v>3</v>
      </c>
      <c r="O8962" s="30">
        <f t="shared" si="420"/>
        <v>169</v>
      </c>
    </row>
    <row r="8963" spans="2:15" x14ac:dyDescent="0.2">
      <c r="B8963" s="13">
        <v>60415</v>
      </c>
      <c r="C8963" s="14">
        <v>42445.506111111128</v>
      </c>
      <c r="D8963" s="7" t="s">
        <v>8</v>
      </c>
      <c r="E8963" s="13">
        <v>2186</v>
      </c>
      <c r="F8963" s="7" t="s">
        <v>41</v>
      </c>
      <c r="G8963" s="7" t="s">
        <v>11</v>
      </c>
      <c r="H8963" s="13">
        <v>8.5</v>
      </c>
      <c r="I8963" s="13" t="str">
        <f>IF(G8963="Male",VLOOKUP(H8963,'Shoe size conversion table'!$B$6:$D$22,2),VLOOKUP(H8963,'Shoe size conversion table'!$J$6:$L$22,2))</f>
        <v>41-42</v>
      </c>
      <c r="J8963" s="13">
        <f>IF(G8963="Male",VLOOKUP(H8963,'Shoe size conversion table'!$B$6:$D$22,3),VLOOKUP(H8963,'Shoe size conversion table'!$J$6:$L$22,3))</f>
        <v>8</v>
      </c>
      <c r="K8963" s="11">
        <v>149</v>
      </c>
      <c r="L8963" s="12">
        <v>0.5</v>
      </c>
      <c r="M8963" s="7">
        <f t="shared" si="418"/>
        <v>2016</v>
      </c>
      <c r="N8963" s="7">
        <f t="shared" si="419"/>
        <v>3</v>
      </c>
      <c r="O8963" s="30">
        <f t="shared" si="420"/>
        <v>74.5</v>
      </c>
    </row>
    <row r="8964" spans="2:15" x14ac:dyDescent="0.2">
      <c r="B8964" s="13">
        <v>60416</v>
      </c>
      <c r="C8964" s="14">
        <v>42445.656111111137</v>
      </c>
      <c r="D8964" s="7" t="s">
        <v>7</v>
      </c>
      <c r="E8964" s="13">
        <v>2173</v>
      </c>
      <c r="F8964" s="7" t="s">
        <v>45</v>
      </c>
      <c r="G8964" s="7" t="s">
        <v>11</v>
      </c>
      <c r="H8964" s="13">
        <v>7.5</v>
      </c>
      <c r="I8964" s="13" t="str">
        <f>IF(G8964="Male",VLOOKUP(H8964,'Shoe size conversion table'!$B$6:$D$22,2),VLOOKUP(H8964,'Shoe size conversion table'!$J$6:$L$22,2))</f>
        <v>40-41</v>
      </c>
      <c r="J8964" s="13">
        <f>IF(G8964="Male",VLOOKUP(H8964,'Shoe size conversion table'!$B$6:$D$22,3),VLOOKUP(H8964,'Shoe size conversion table'!$J$6:$L$22,3))</f>
        <v>7</v>
      </c>
      <c r="K8964" s="11">
        <v>129</v>
      </c>
      <c r="L8964" s="12">
        <v>0</v>
      </c>
      <c r="M8964" s="7">
        <f t="shared" si="418"/>
        <v>2016</v>
      </c>
      <c r="N8964" s="7">
        <f t="shared" si="419"/>
        <v>3</v>
      </c>
      <c r="O8964" s="30">
        <f t="shared" si="420"/>
        <v>129</v>
      </c>
    </row>
    <row r="8965" spans="2:15" x14ac:dyDescent="0.2">
      <c r="B8965" s="13">
        <v>60417</v>
      </c>
      <c r="C8965" s="14">
        <v>42445.656111111137</v>
      </c>
      <c r="D8965" s="7" t="s">
        <v>8</v>
      </c>
      <c r="E8965" s="13">
        <v>2185</v>
      </c>
      <c r="F8965" s="7" t="s">
        <v>38</v>
      </c>
      <c r="G8965" s="7" t="s">
        <v>12</v>
      </c>
      <c r="H8965" s="13">
        <v>10.5</v>
      </c>
      <c r="I8965" s="13">
        <f>IF(G8965="Male",VLOOKUP(H8965,'Shoe size conversion table'!$B$6:$D$22,2),VLOOKUP(H8965,'Shoe size conversion table'!$J$6:$L$22,2))</f>
        <v>41</v>
      </c>
      <c r="J8965" s="13">
        <f>IF(G8965="Male",VLOOKUP(H8965,'Shoe size conversion table'!$B$6:$D$22,3),VLOOKUP(H8965,'Shoe size conversion table'!$J$6:$L$22,3))</f>
        <v>8.5</v>
      </c>
      <c r="K8965" s="11">
        <v>159</v>
      </c>
      <c r="L8965" s="12">
        <v>0.2</v>
      </c>
      <c r="M8965" s="7">
        <f t="shared" ref="M8965:M9028" si="421">YEAR(C8965)</f>
        <v>2016</v>
      </c>
      <c r="N8965" s="7">
        <f t="shared" si="419"/>
        <v>3</v>
      </c>
      <c r="O8965" s="30">
        <f t="shared" si="420"/>
        <v>127.2</v>
      </c>
    </row>
    <row r="8966" spans="2:15" x14ac:dyDescent="0.2">
      <c r="B8966" s="13">
        <v>60418</v>
      </c>
      <c r="C8966" s="14">
        <v>42445.676111111134</v>
      </c>
      <c r="D8966" s="7" t="s">
        <v>9</v>
      </c>
      <c r="E8966" s="13">
        <v>2172</v>
      </c>
      <c r="F8966" s="7" t="s">
        <v>62</v>
      </c>
      <c r="G8966" s="7" t="s">
        <v>12</v>
      </c>
      <c r="H8966" s="13">
        <v>8.5</v>
      </c>
      <c r="I8966" s="13">
        <f>IF(G8966="Male",VLOOKUP(H8966,'Shoe size conversion table'!$B$6:$D$22,2),VLOOKUP(H8966,'Shoe size conversion table'!$J$6:$L$22,2))</f>
        <v>39</v>
      </c>
      <c r="J8966" s="13">
        <f>IF(G8966="Male",VLOOKUP(H8966,'Shoe size conversion table'!$B$6:$D$22,3),VLOOKUP(H8966,'Shoe size conversion table'!$J$6:$L$22,3))</f>
        <v>6.5</v>
      </c>
      <c r="K8966" s="11">
        <v>169</v>
      </c>
      <c r="L8966" s="12">
        <v>0.1</v>
      </c>
      <c r="M8966" s="7">
        <f t="shared" si="421"/>
        <v>2016</v>
      </c>
      <c r="N8966" s="7">
        <f t="shared" ref="N8966:N9029" si="422">MONTH(C8966:C23933)</f>
        <v>3</v>
      </c>
      <c r="O8966" s="30">
        <f t="shared" ref="O8966:O9029" si="423">K8966*(1-L8966)</f>
        <v>152.1</v>
      </c>
    </row>
    <row r="8967" spans="2:15" x14ac:dyDescent="0.2">
      <c r="B8967" s="13">
        <v>60419</v>
      </c>
      <c r="C8967" s="14">
        <v>42445.676111111294</v>
      </c>
      <c r="D8967" s="7" t="s">
        <v>10</v>
      </c>
      <c r="E8967" s="13">
        <v>2171</v>
      </c>
      <c r="F8967" s="7" t="s">
        <v>35</v>
      </c>
      <c r="G8967" s="7" t="s">
        <v>11</v>
      </c>
      <c r="H8967" s="13">
        <v>8</v>
      </c>
      <c r="I8967" s="13">
        <f>IF(G8967="Male",VLOOKUP(H8967,'Shoe size conversion table'!$B$6:$D$22,2),VLOOKUP(H8967,'Shoe size conversion table'!$J$6:$L$22,2))</f>
        <v>41</v>
      </c>
      <c r="J8967" s="13">
        <f>IF(G8967="Male",VLOOKUP(H8967,'Shoe size conversion table'!$B$6:$D$22,3),VLOOKUP(H8967,'Shoe size conversion table'!$J$6:$L$22,3))</f>
        <v>7.5</v>
      </c>
      <c r="K8967" s="11">
        <v>189</v>
      </c>
      <c r="L8967" s="12">
        <v>0</v>
      </c>
      <c r="M8967" s="7">
        <f t="shared" si="421"/>
        <v>2016</v>
      </c>
      <c r="N8967" s="7">
        <f t="shared" si="422"/>
        <v>3</v>
      </c>
      <c r="O8967" s="30">
        <f t="shared" si="423"/>
        <v>189</v>
      </c>
    </row>
    <row r="8968" spans="2:15" x14ac:dyDescent="0.2">
      <c r="B8968" s="13">
        <v>60419</v>
      </c>
      <c r="C8968" s="14">
        <v>42445.676111111294</v>
      </c>
      <c r="D8968" s="7" t="s">
        <v>10</v>
      </c>
      <c r="E8968" s="13">
        <v>2225</v>
      </c>
      <c r="F8968" s="7" t="s">
        <v>35</v>
      </c>
      <c r="G8968" s="7" t="s">
        <v>12</v>
      </c>
      <c r="H8968" s="13">
        <v>9</v>
      </c>
      <c r="I8968" s="13" t="str">
        <f>IF(G8968="Male",VLOOKUP(H8968,'Shoe size conversion table'!$B$6:$D$22,2),VLOOKUP(H8968,'Shoe size conversion table'!$J$6:$L$22,2))</f>
        <v>39-40</v>
      </c>
      <c r="J8968" s="13">
        <f>IF(G8968="Male",VLOOKUP(H8968,'Shoe size conversion table'!$B$6:$D$22,3),VLOOKUP(H8968,'Shoe size conversion table'!$J$6:$L$22,3))</f>
        <v>7</v>
      </c>
      <c r="K8968" s="11">
        <v>179</v>
      </c>
      <c r="L8968" s="12">
        <v>0</v>
      </c>
      <c r="M8968" s="7">
        <f t="shared" si="421"/>
        <v>2016</v>
      </c>
      <c r="N8968" s="7">
        <f t="shared" si="422"/>
        <v>3</v>
      </c>
      <c r="O8968" s="30">
        <f t="shared" si="423"/>
        <v>179</v>
      </c>
    </row>
    <row r="8969" spans="2:15" x14ac:dyDescent="0.2">
      <c r="B8969" s="13">
        <v>60420</v>
      </c>
      <c r="C8969" s="14">
        <v>42445.786111111294</v>
      </c>
      <c r="D8969" s="7" t="s">
        <v>8</v>
      </c>
      <c r="E8969" s="13">
        <v>2232</v>
      </c>
      <c r="F8969" s="7" t="s">
        <v>41</v>
      </c>
      <c r="G8969" s="7" t="s">
        <v>11</v>
      </c>
      <c r="H8969" s="13">
        <v>8.5</v>
      </c>
      <c r="I8969" s="13" t="str">
        <f>IF(G8969="Male",VLOOKUP(H8969,'Shoe size conversion table'!$B$6:$D$22,2),VLOOKUP(H8969,'Shoe size conversion table'!$J$6:$L$22,2))</f>
        <v>41-42</v>
      </c>
      <c r="J8969" s="13">
        <f>IF(G8969="Male",VLOOKUP(H8969,'Shoe size conversion table'!$B$6:$D$22,3),VLOOKUP(H8969,'Shoe size conversion table'!$J$6:$L$22,3))</f>
        <v>8</v>
      </c>
      <c r="K8969" s="11">
        <v>169</v>
      </c>
      <c r="L8969" s="12">
        <v>0.2</v>
      </c>
      <c r="M8969" s="7">
        <f t="shared" si="421"/>
        <v>2016</v>
      </c>
      <c r="N8969" s="7">
        <f t="shared" si="422"/>
        <v>3</v>
      </c>
      <c r="O8969" s="30">
        <f t="shared" si="423"/>
        <v>135.20000000000002</v>
      </c>
    </row>
    <row r="8970" spans="2:15" x14ac:dyDescent="0.2">
      <c r="B8970" s="13">
        <v>60420</v>
      </c>
      <c r="C8970" s="14">
        <v>42445.786111111294</v>
      </c>
      <c r="D8970" s="7" t="s">
        <v>8</v>
      </c>
      <c r="E8970" s="13">
        <v>2208</v>
      </c>
      <c r="F8970" s="7" t="s">
        <v>41</v>
      </c>
      <c r="G8970" s="7" t="s">
        <v>12</v>
      </c>
      <c r="H8970" s="13">
        <v>8.5</v>
      </c>
      <c r="I8970" s="13">
        <f>IF(G8970="Male",VLOOKUP(H8970,'Shoe size conversion table'!$B$6:$D$22,2),VLOOKUP(H8970,'Shoe size conversion table'!$J$6:$L$22,2))</f>
        <v>39</v>
      </c>
      <c r="J8970" s="13">
        <f>IF(G8970="Male",VLOOKUP(H8970,'Shoe size conversion table'!$B$6:$D$22,3),VLOOKUP(H8970,'Shoe size conversion table'!$J$6:$L$22,3))</f>
        <v>6.5</v>
      </c>
      <c r="K8970" s="11">
        <v>179</v>
      </c>
      <c r="L8970" s="12">
        <v>0.1</v>
      </c>
      <c r="M8970" s="7">
        <f t="shared" si="421"/>
        <v>2016</v>
      </c>
      <c r="N8970" s="7">
        <f t="shared" si="422"/>
        <v>3</v>
      </c>
      <c r="O8970" s="30">
        <f t="shared" si="423"/>
        <v>161.1</v>
      </c>
    </row>
    <row r="8971" spans="2:15" x14ac:dyDescent="0.2">
      <c r="B8971" s="13">
        <v>60421</v>
      </c>
      <c r="C8971" s="14">
        <v>42445.796111111129</v>
      </c>
      <c r="D8971" s="7" t="s">
        <v>7</v>
      </c>
      <c r="E8971" s="13">
        <v>2175</v>
      </c>
      <c r="F8971" s="7" t="s">
        <v>56</v>
      </c>
      <c r="G8971" s="7" t="s">
        <v>12</v>
      </c>
      <c r="H8971" s="13">
        <v>6.5</v>
      </c>
      <c r="I8971" s="13">
        <f>IF(G8971="Male",VLOOKUP(H8971,'Shoe size conversion table'!$B$6:$D$22,2),VLOOKUP(H8971,'Shoe size conversion table'!$J$6:$L$22,2))</f>
        <v>37</v>
      </c>
      <c r="J8971" s="13">
        <f>IF(G8971="Male",VLOOKUP(H8971,'Shoe size conversion table'!$B$6:$D$22,3),VLOOKUP(H8971,'Shoe size conversion table'!$J$6:$L$22,3))</f>
        <v>4.5</v>
      </c>
      <c r="K8971" s="11">
        <v>129</v>
      </c>
      <c r="L8971" s="12">
        <v>0</v>
      </c>
      <c r="M8971" s="7">
        <f t="shared" si="421"/>
        <v>2016</v>
      </c>
      <c r="N8971" s="7">
        <f t="shared" si="422"/>
        <v>3</v>
      </c>
      <c r="O8971" s="30">
        <f t="shared" si="423"/>
        <v>129</v>
      </c>
    </row>
    <row r="8972" spans="2:15" x14ac:dyDescent="0.2">
      <c r="B8972" s="13">
        <v>60422</v>
      </c>
      <c r="C8972" s="14">
        <v>42445.796111111267</v>
      </c>
      <c r="D8972" s="7" t="s">
        <v>7</v>
      </c>
      <c r="E8972" s="13">
        <v>2178</v>
      </c>
      <c r="F8972" s="7" t="s">
        <v>51</v>
      </c>
      <c r="G8972" s="7" t="s">
        <v>12</v>
      </c>
      <c r="H8972" s="13">
        <v>9.5</v>
      </c>
      <c r="I8972" s="13">
        <f>IF(G8972="Male",VLOOKUP(H8972,'Shoe size conversion table'!$B$6:$D$22,2),VLOOKUP(H8972,'Shoe size conversion table'!$J$6:$L$22,2))</f>
        <v>40</v>
      </c>
      <c r="J8972" s="13">
        <f>IF(G8972="Male",VLOOKUP(H8972,'Shoe size conversion table'!$B$6:$D$22,3),VLOOKUP(H8972,'Shoe size conversion table'!$J$6:$L$22,3))</f>
        <v>7.5</v>
      </c>
      <c r="K8972" s="11">
        <v>149</v>
      </c>
      <c r="L8972" s="12">
        <v>0.1</v>
      </c>
      <c r="M8972" s="7">
        <f t="shared" si="421"/>
        <v>2016</v>
      </c>
      <c r="N8972" s="7">
        <f t="shared" si="422"/>
        <v>3</v>
      </c>
      <c r="O8972" s="30">
        <f t="shared" si="423"/>
        <v>134.1</v>
      </c>
    </row>
    <row r="8973" spans="2:15" x14ac:dyDescent="0.2">
      <c r="B8973" s="13">
        <v>60423</v>
      </c>
      <c r="C8973" s="14">
        <v>42445.836111111137</v>
      </c>
      <c r="D8973" s="7" t="s">
        <v>10</v>
      </c>
      <c r="E8973" s="13">
        <v>2186</v>
      </c>
      <c r="F8973" s="7" t="s">
        <v>34</v>
      </c>
      <c r="G8973" s="7" t="s">
        <v>12</v>
      </c>
      <c r="H8973" s="13">
        <v>10</v>
      </c>
      <c r="I8973" s="13" t="str">
        <f>IF(G8973="Male",VLOOKUP(H8973,'Shoe size conversion table'!$B$6:$D$22,2),VLOOKUP(H8973,'Shoe size conversion table'!$J$6:$L$22,2))</f>
        <v>40-41</v>
      </c>
      <c r="J8973" s="13">
        <f>IF(G8973="Male",VLOOKUP(H8973,'Shoe size conversion table'!$B$6:$D$22,3),VLOOKUP(H8973,'Shoe size conversion table'!$J$6:$L$22,3))</f>
        <v>8</v>
      </c>
      <c r="K8973" s="11">
        <v>179</v>
      </c>
      <c r="L8973" s="12">
        <v>0</v>
      </c>
      <c r="M8973" s="7">
        <f t="shared" si="421"/>
        <v>2016</v>
      </c>
      <c r="N8973" s="7">
        <f t="shared" si="422"/>
        <v>3</v>
      </c>
      <c r="O8973" s="30">
        <f t="shared" si="423"/>
        <v>179</v>
      </c>
    </row>
    <row r="8974" spans="2:15" x14ac:dyDescent="0.2">
      <c r="B8974" s="13">
        <v>60424</v>
      </c>
      <c r="C8974" s="14">
        <v>42445.846111111132</v>
      </c>
      <c r="D8974" s="7" t="s">
        <v>10</v>
      </c>
      <c r="E8974" s="13">
        <v>2150</v>
      </c>
      <c r="F8974" s="7" t="s">
        <v>35</v>
      </c>
      <c r="G8974" s="7" t="s">
        <v>12</v>
      </c>
      <c r="H8974" s="13">
        <v>6.5</v>
      </c>
      <c r="I8974" s="13">
        <f>IF(G8974="Male",VLOOKUP(H8974,'Shoe size conversion table'!$B$6:$D$22,2),VLOOKUP(H8974,'Shoe size conversion table'!$J$6:$L$22,2))</f>
        <v>37</v>
      </c>
      <c r="J8974" s="13">
        <f>IF(G8974="Male",VLOOKUP(H8974,'Shoe size conversion table'!$B$6:$D$22,3),VLOOKUP(H8974,'Shoe size conversion table'!$J$6:$L$22,3))</f>
        <v>4.5</v>
      </c>
      <c r="K8974" s="11">
        <v>159</v>
      </c>
      <c r="L8974" s="12">
        <v>0.1</v>
      </c>
      <c r="M8974" s="7">
        <f t="shared" si="421"/>
        <v>2016</v>
      </c>
      <c r="N8974" s="7">
        <f t="shared" si="422"/>
        <v>3</v>
      </c>
      <c r="O8974" s="30">
        <f t="shared" si="423"/>
        <v>143.1</v>
      </c>
    </row>
    <row r="8975" spans="2:15" x14ac:dyDescent="0.2">
      <c r="B8975" s="13">
        <v>60425</v>
      </c>
      <c r="C8975" s="14">
        <v>42445.866111111267</v>
      </c>
      <c r="D8975" s="7" t="s">
        <v>8</v>
      </c>
      <c r="E8975" s="13">
        <v>2242</v>
      </c>
      <c r="F8975" s="7" t="s">
        <v>42</v>
      </c>
      <c r="G8975" s="7" t="s">
        <v>11</v>
      </c>
      <c r="H8975" s="13">
        <v>10</v>
      </c>
      <c r="I8975" s="13">
        <f>IF(G8975="Male",VLOOKUP(H8975,'Shoe size conversion table'!$B$6:$D$22,2),VLOOKUP(H8975,'Shoe size conversion table'!$J$6:$L$22,2))</f>
        <v>43</v>
      </c>
      <c r="J8975" s="13">
        <f>IF(G8975="Male",VLOOKUP(H8975,'Shoe size conversion table'!$B$6:$D$22,3),VLOOKUP(H8975,'Shoe size conversion table'!$J$6:$L$22,3))</f>
        <v>9.5</v>
      </c>
      <c r="K8975" s="11">
        <v>199</v>
      </c>
      <c r="L8975" s="12">
        <v>0</v>
      </c>
      <c r="M8975" s="7">
        <f t="shared" si="421"/>
        <v>2016</v>
      </c>
      <c r="N8975" s="7">
        <f t="shared" si="422"/>
        <v>3</v>
      </c>
      <c r="O8975" s="30">
        <f t="shared" si="423"/>
        <v>199</v>
      </c>
    </row>
    <row r="8976" spans="2:15" x14ac:dyDescent="0.2">
      <c r="B8976" s="13">
        <v>60426</v>
      </c>
      <c r="C8976" s="14">
        <v>42446.046111111136</v>
      </c>
      <c r="D8976" s="7" t="s">
        <v>10</v>
      </c>
      <c r="E8976" s="13">
        <v>2223</v>
      </c>
      <c r="F8976" s="7" t="s">
        <v>34</v>
      </c>
      <c r="G8976" s="7" t="s">
        <v>11</v>
      </c>
      <c r="H8976" s="13">
        <v>11.5</v>
      </c>
      <c r="I8976" s="13" t="str">
        <f>IF(G8976="Male",VLOOKUP(H8976,'Shoe size conversion table'!$B$6:$D$22,2),VLOOKUP(H8976,'Shoe size conversion table'!$J$6:$L$22,2))</f>
        <v>44-45</v>
      </c>
      <c r="J8976" s="13">
        <f>IF(G8976="Male",VLOOKUP(H8976,'Shoe size conversion table'!$B$6:$D$22,3),VLOOKUP(H8976,'Shoe size conversion table'!$J$6:$L$22,3))</f>
        <v>11</v>
      </c>
      <c r="K8976" s="11">
        <v>149</v>
      </c>
      <c r="L8976" s="12">
        <v>0</v>
      </c>
      <c r="M8976" s="7">
        <f t="shared" si="421"/>
        <v>2016</v>
      </c>
      <c r="N8976" s="7">
        <f t="shared" si="422"/>
        <v>3</v>
      </c>
      <c r="O8976" s="30">
        <f t="shared" si="423"/>
        <v>149</v>
      </c>
    </row>
    <row r="8977" spans="2:15" x14ac:dyDescent="0.2">
      <c r="B8977" s="13">
        <v>60427</v>
      </c>
      <c r="C8977" s="14">
        <v>42446.076111111135</v>
      </c>
      <c r="D8977" s="7" t="s">
        <v>7</v>
      </c>
      <c r="E8977" s="13">
        <v>2221</v>
      </c>
      <c r="F8977" s="7" t="s">
        <v>50</v>
      </c>
      <c r="G8977" s="7" t="s">
        <v>12</v>
      </c>
      <c r="H8977" s="13">
        <v>9</v>
      </c>
      <c r="I8977" s="13" t="str">
        <f>IF(G8977="Male",VLOOKUP(H8977,'Shoe size conversion table'!$B$6:$D$22,2),VLOOKUP(H8977,'Shoe size conversion table'!$J$6:$L$22,2))</f>
        <v>39-40</v>
      </c>
      <c r="J8977" s="13">
        <f>IF(G8977="Male",VLOOKUP(H8977,'Shoe size conversion table'!$B$6:$D$22,3),VLOOKUP(H8977,'Shoe size conversion table'!$J$6:$L$22,3))</f>
        <v>7</v>
      </c>
      <c r="K8977" s="11">
        <v>199</v>
      </c>
      <c r="L8977" s="12">
        <v>0.5</v>
      </c>
      <c r="M8977" s="7">
        <f t="shared" si="421"/>
        <v>2016</v>
      </c>
      <c r="N8977" s="7">
        <f t="shared" si="422"/>
        <v>3</v>
      </c>
      <c r="O8977" s="30">
        <f t="shared" si="423"/>
        <v>99.5</v>
      </c>
    </row>
    <row r="8978" spans="2:15" x14ac:dyDescent="0.2">
      <c r="B8978" s="13">
        <v>60427</v>
      </c>
      <c r="C8978" s="14">
        <v>42446.076111111135</v>
      </c>
      <c r="D8978" s="7" t="s">
        <v>7</v>
      </c>
      <c r="E8978" s="13">
        <v>2227</v>
      </c>
      <c r="F8978" s="7" t="s">
        <v>50</v>
      </c>
      <c r="G8978" s="7" t="s">
        <v>12</v>
      </c>
      <c r="H8978" s="13">
        <v>9</v>
      </c>
      <c r="I8978" s="13" t="str">
        <f>IF(G8978="Male",VLOOKUP(H8978,'Shoe size conversion table'!$B$6:$D$22,2),VLOOKUP(H8978,'Shoe size conversion table'!$J$6:$L$22,2))</f>
        <v>39-40</v>
      </c>
      <c r="J8978" s="13">
        <f>IF(G8978="Male",VLOOKUP(H8978,'Shoe size conversion table'!$B$6:$D$22,3),VLOOKUP(H8978,'Shoe size conversion table'!$J$6:$L$22,3))</f>
        <v>7</v>
      </c>
      <c r="K8978" s="11">
        <v>179</v>
      </c>
      <c r="L8978" s="12">
        <v>0</v>
      </c>
      <c r="M8978" s="7">
        <f t="shared" si="421"/>
        <v>2016</v>
      </c>
      <c r="N8978" s="7">
        <f t="shared" si="422"/>
        <v>3</v>
      </c>
      <c r="O8978" s="30">
        <f t="shared" si="423"/>
        <v>179</v>
      </c>
    </row>
    <row r="8979" spans="2:15" x14ac:dyDescent="0.2">
      <c r="B8979" s="13">
        <v>60428</v>
      </c>
      <c r="C8979" s="14">
        <v>42446.126111111131</v>
      </c>
      <c r="D8979" s="7" t="s">
        <v>7</v>
      </c>
      <c r="E8979" s="13">
        <v>2226</v>
      </c>
      <c r="F8979" s="7" t="s">
        <v>49</v>
      </c>
      <c r="G8979" s="7" t="s">
        <v>11</v>
      </c>
      <c r="H8979" s="13">
        <v>10</v>
      </c>
      <c r="I8979" s="13">
        <f>IF(G8979="Male",VLOOKUP(H8979,'Shoe size conversion table'!$B$6:$D$22,2),VLOOKUP(H8979,'Shoe size conversion table'!$J$6:$L$22,2))</f>
        <v>43</v>
      </c>
      <c r="J8979" s="13">
        <f>IF(G8979="Male",VLOOKUP(H8979,'Shoe size conversion table'!$B$6:$D$22,3),VLOOKUP(H8979,'Shoe size conversion table'!$J$6:$L$22,3))</f>
        <v>9.5</v>
      </c>
      <c r="K8979" s="11">
        <v>179</v>
      </c>
      <c r="L8979" s="12">
        <v>0</v>
      </c>
      <c r="M8979" s="7">
        <f t="shared" si="421"/>
        <v>2016</v>
      </c>
      <c r="N8979" s="7">
        <f t="shared" si="422"/>
        <v>3</v>
      </c>
      <c r="O8979" s="30">
        <f t="shared" si="423"/>
        <v>179</v>
      </c>
    </row>
    <row r="8980" spans="2:15" x14ac:dyDescent="0.2">
      <c r="B8980" s="13">
        <v>60428</v>
      </c>
      <c r="C8980" s="14">
        <v>42446.126111111131</v>
      </c>
      <c r="D8980" s="7" t="s">
        <v>7</v>
      </c>
      <c r="E8980" s="13">
        <v>2198</v>
      </c>
      <c r="F8980" s="7" t="s">
        <v>49</v>
      </c>
      <c r="G8980" s="7" t="s">
        <v>12</v>
      </c>
      <c r="H8980" s="13">
        <v>11</v>
      </c>
      <c r="I8980" s="13" t="str">
        <f>IF(G8980="Male",VLOOKUP(H8980,'Shoe size conversion table'!$B$6:$D$22,2),VLOOKUP(H8980,'Shoe size conversion table'!$J$6:$L$22,2))</f>
        <v>41-42</v>
      </c>
      <c r="J8980" s="13">
        <f>IF(G8980="Male",VLOOKUP(H8980,'Shoe size conversion table'!$B$6:$D$22,3),VLOOKUP(H8980,'Shoe size conversion table'!$J$6:$L$22,3))</f>
        <v>9</v>
      </c>
      <c r="K8980" s="11">
        <v>129</v>
      </c>
      <c r="L8980" s="12">
        <v>0.3</v>
      </c>
      <c r="M8980" s="7">
        <f t="shared" si="421"/>
        <v>2016</v>
      </c>
      <c r="N8980" s="7">
        <f t="shared" si="422"/>
        <v>3</v>
      </c>
      <c r="O8980" s="30">
        <f t="shared" si="423"/>
        <v>90.3</v>
      </c>
    </row>
    <row r="8981" spans="2:15" x14ac:dyDescent="0.2">
      <c r="B8981" s="13">
        <v>60429</v>
      </c>
      <c r="C8981" s="14">
        <v>42446.186111111288</v>
      </c>
      <c r="D8981" s="7" t="s">
        <v>10</v>
      </c>
      <c r="E8981" s="13">
        <v>2199</v>
      </c>
      <c r="F8981" s="7" t="s">
        <v>35</v>
      </c>
      <c r="G8981" s="7" t="s">
        <v>11</v>
      </c>
      <c r="H8981" s="13">
        <v>13</v>
      </c>
      <c r="I8981" s="13">
        <f>IF(G8981="Male",VLOOKUP(H8981,'Shoe size conversion table'!$B$6:$D$22,2),VLOOKUP(H8981,'Shoe size conversion table'!$J$6:$L$22,2))</f>
        <v>46</v>
      </c>
      <c r="J8981" s="13">
        <f>IF(G8981="Male",VLOOKUP(H8981,'Shoe size conversion table'!$B$6:$D$22,3),VLOOKUP(H8981,'Shoe size conversion table'!$J$6:$L$22,3))</f>
        <v>12.5</v>
      </c>
      <c r="K8981" s="11">
        <v>159</v>
      </c>
      <c r="L8981" s="12">
        <v>0</v>
      </c>
      <c r="M8981" s="7">
        <f t="shared" si="421"/>
        <v>2016</v>
      </c>
      <c r="N8981" s="7">
        <f t="shared" si="422"/>
        <v>3</v>
      </c>
      <c r="O8981" s="30">
        <f t="shared" si="423"/>
        <v>159</v>
      </c>
    </row>
    <row r="8982" spans="2:15" x14ac:dyDescent="0.2">
      <c r="B8982" s="13">
        <v>60430</v>
      </c>
      <c r="C8982" s="14">
        <v>42446.196111111291</v>
      </c>
      <c r="D8982" s="7" t="s">
        <v>9</v>
      </c>
      <c r="E8982" s="13">
        <v>2236</v>
      </c>
      <c r="F8982" s="7" t="s">
        <v>60</v>
      </c>
      <c r="G8982" s="7" t="s">
        <v>11</v>
      </c>
      <c r="H8982" s="13">
        <v>9.5</v>
      </c>
      <c r="I8982" s="13" t="str">
        <f>IF(G8982="Male",VLOOKUP(H8982,'Shoe size conversion table'!$B$6:$D$22,2),VLOOKUP(H8982,'Shoe size conversion table'!$J$6:$L$22,2))</f>
        <v>42-43</v>
      </c>
      <c r="J8982" s="13">
        <f>IF(G8982="Male",VLOOKUP(H8982,'Shoe size conversion table'!$B$6:$D$22,3),VLOOKUP(H8982,'Shoe size conversion table'!$J$6:$L$22,3))</f>
        <v>9</v>
      </c>
      <c r="K8982" s="11">
        <v>189</v>
      </c>
      <c r="L8982" s="12">
        <v>0.5</v>
      </c>
      <c r="M8982" s="7">
        <f t="shared" si="421"/>
        <v>2016</v>
      </c>
      <c r="N8982" s="7">
        <f t="shared" si="422"/>
        <v>3</v>
      </c>
      <c r="O8982" s="30">
        <f t="shared" si="423"/>
        <v>94.5</v>
      </c>
    </row>
    <row r="8983" spans="2:15" x14ac:dyDescent="0.2">
      <c r="B8983" s="13">
        <v>60431</v>
      </c>
      <c r="C8983" s="14">
        <v>42446.336111111137</v>
      </c>
      <c r="D8983" s="7" t="s">
        <v>7</v>
      </c>
      <c r="E8983" s="13">
        <v>2232</v>
      </c>
      <c r="F8983" s="7" t="s">
        <v>51</v>
      </c>
      <c r="G8983" s="7" t="s">
        <v>11</v>
      </c>
      <c r="H8983" s="13">
        <v>9.5</v>
      </c>
      <c r="I8983" s="13" t="str">
        <f>IF(G8983="Male",VLOOKUP(H8983,'Shoe size conversion table'!$B$6:$D$22,2),VLOOKUP(H8983,'Shoe size conversion table'!$J$6:$L$22,2))</f>
        <v>42-43</v>
      </c>
      <c r="J8983" s="13">
        <f>IF(G8983="Male",VLOOKUP(H8983,'Shoe size conversion table'!$B$6:$D$22,3),VLOOKUP(H8983,'Shoe size conversion table'!$J$6:$L$22,3))</f>
        <v>9</v>
      </c>
      <c r="K8983" s="11">
        <v>159</v>
      </c>
      <c r="L8983" s="12">
        <v>0</v>
      </c>
      <c r="M8983" s="7">
        <f t="shared" si="421"/>
        <v>2016</v>
      </c>
      <c r="N8983" s="7">
        <f t="shared" si="422"/>
        <v>3</v>
      </c>
      <c r="O8983" s="30">
        <f t="shared" si="423"/>
        <v>159</v>
      </c>
    </row>
    <row r="8984" spans="2:15" x14ac:dyDescent="0.2">
      <c r="B8984" s="13">
        <v>60432</v>
      </c>
      <c r="C8984" s="14">
        <v>42446.376111111269</v>
      </c>
      <c r="D8984" s="7" t="s">
        <v>8</v>
      </c>
      <c r="E8984" s="13">
        <v>2217</v>
      </c>
      <c r="F8984" s="7" t="s">
        <v>41</v>
      </c>
      <c r="G8984" s="7" t="s">
        <v>12</v>
      </c>
      <c r="H8984" s="13">
        <v>9</v>
      </c>
      <c r="I8984" s="13" t="str">
        <f>IF(G8984="Male",VLOOKUP(H8984,'Shoe size conversion table'!$B$6:$D$22,2),VLOOKUP(H8984,'Shoe size conversion table'!$J$6:$L$22,2))</f>
        <v>39-40</v>
      </c>
      <c r="J8984" s="13">
        <f>IF(G8984="Male",VLOOKUP(H8984,'Shoe size conversion table'!$B$6:$D$22,3),VLOOKUP(H8984,'Shoe size conversion table'!$J$6:$L$22,3))</f>
        <v>7</v>
      </c>
      <c r="K8984" s="11">
        <v>199</v>
      </c>
      <c r="L8984" s="12">
        <v>0.5</v>
      </c>
      <c r="M8984" s="7">
        <f t="shared" si="421"/>
        <v>2016</v>
      </c>
      <c r="N8984" s="7">
        <f t="shared" si="422"/>
        <v>3</v>
      </c>
      <c r="O8984" s="30">
        <f t="shared" si="423"/>
        <v>99.5</v>
      </c>
    </row>
    <row r="8985" spans="2:15" x14ac:dyDescent="0.2">
      <c r="B8985" s="13">
        <v>60432</v>
      </c>
      <c r="C8985" s="14">
        <v>42446.376111111269</v>
      </c>
      <c r="D8985" s="7" t="s">
        <v>8</v>
      </c>
      <c r="E8985" s="13">
        <v>2194</v>
      </c>
      <c r="F8985" s="7" t="s">
        <v>41</v>
      </c>
      <c r="G8985" s="7" t="s">
        <v>12</v>
      </c>
      <c r="H8985" s="13">
        <v>9</v>
      </c>
      <c r="I8985" s="13" t="str">
        <f>IF(G8985="Male",VLOOKUP(H8985,'Shoe size conversion table'!$B$6:$D$22,2),VLOOKUP(H8985,'Shoe size conversion table'!$J$6:$L$22,2))</f>
        <v>39-40</v>
      </c>
      <c r="J8985" s="13">
        <f>IF(G8985="Male",VLOOKUP(H8985,'Shoe size conversion table'!$B$6:$D$22,3),VLOOKUP(H8985,'Shoe size conversion table'!$J$6:$L$22,3))</f>
        <v>7</v>
      </c>
      <c r="K8985" s="11">
        <v>179</v>
      </c>
      <c r="L8985" s="12">
        <v>0</v>
      </c>
      <c r="M8985" s="7">
        <f t="shared" si="421"/>
        <v>2016</v>
      </c>
      <c r="N8985" s="7">
        <f t="shared" si="422"/>
        <v>3</v>
      </c>
      <c r="O8985" s="30">
        <f t="shared" si="423"/>
        <v>179</v>
      </c>
    </row>
    <row r="8986" spans="2:15" x14ac:dyDescent="0.2">
      <c r="B8986" s="13">
        <v>60433</v>
      </c>
      <c r="C8986" s="14">
        <v>42446.376111111269</v>
      </c>
      <c r="D8986" s="7" t="s">
        <v>7</v>
      </c>
      <c r="E8986" s="13">
        <v>2238</v>
      </c>
      <c r="F8986" s="7" t="s">
        <v>50</v>
      </c>
      <c r="G8986" s="7" t="s">
        <v>12</v>
      </c>
      <c r="H8986" s="13">
        <v>8</v>
      </c>
      <c r="I8986" s="13" t="str">
        <f>IF(G8986="Male",VLOOKUP(H8986,'Shoe size conversion table'!$B$6:$D$22,2),VLOOKUP(H8986,'Shoe size conversion table'!$J$6:$L$22,2))</f>
        <v>38-39</v>
      </c>
      <c r="J8986" s="13">
        <f>IF(G8986="Male",VLOOKUP(H8986,'Shoe size conversion table'!$B$6:$D$22,3),VLOOKUP(H8986,'Shoe size conversion table'!$J$6:$L$22,3))</f>
        <v>6</v>
      </c>
      <c r="K8986" s="11">
        <v>159</v>
      </c>
      <c r="L8986" s="12">
        <v>0</v>
      </c>
      <c r="M8986" s="7">
        <f t="shared" si="421"/>
        <v>2016</v>
      </c>
      <c r="N8986" s="7">
        <f t="shared" si="422"/>
        <v>3</v>
      </c>
      <c r="O8986" s="30">
        <f t="shared" si="423"/>
        <v>159</v>
      </c>
    </row>
    <row r="8987" spans="2:15" x14ac:dyDescent="0.2">
      <c r="B8987" s="13">
        <v>60433</v>
      </c>
      <c r="C8987" s="14">
        <v>42446.376111111269</v>
      </c>
      <c r="D8987" s="7" t="s">
        <v>7</v>
      </c>
      <c r="E8987" s="13">
        <v>2183</v>
      </c>
      <c r="F8987" s="7" t="s">
        <v>50</v>
      </c>
      <c r="G8987" s="7" t="s">
        <v>11</v>
      </c>
      <c r="H8987" s="13">
        <v>13</v>
      </c>
      <c r="I8987" s="13">
        <f>IF(G8987="Male",VLOOKUP(H8987,'Shoe size conversion table'!$B$6:$D$22,2),VLOOKUP(H8987,'Shoe size conversion table'!$J$6:$L$22,2))</f>
        <v>46</v>
      </c>
      <c r="J8987" s="13">
        <f>IF(G8987="Male",VLOOKUP(H8987,'Shoe size conversion table'!$B$6:$D$22,3),VLOOKUP(H8987,'Shoe size conversion table'!$J$6:$L$22,3))</f>
        <v>12.5</v>
      </c>
      <c r="K8987" s="11">
        <v>139</v>
      </c>
      <c r="L8987" s="12">
        <v>0.3</v>
      </c>
      <c r="M8987" s="7">
        <f t="shared" si="421"/>
        <v>2016</v>
      </c>
      <c r="N8987" s="7">
        <f t="shared" si="422"/>
        <v>3</v>
      </c>
      <c r="O8987" s="30">
        <f t="shared" si="423"/>
        <v>97.3</v>
      </c>
    </row>
    <row r="8988" spans="2:15" x14ac:dyDescent="0.2">
      <c r="B8988" s="13">
        <v>60434</v>
      </c>
      <c r="C8988" s="14">
        <v>42446.386111111133</v>
      </c>
      <c r="D8988" s="7" t="s">
        <v>7</v>
      </c>
      <c r="E8988" s="13">
        <v>2219</v>
      </c>
      <c r="F8988" s="7" t="s">
        <v>50</v>
      </c>
      <c r="G8988" s="7" t="s">
        <v>11</v>
      </c>
      <c r="H8988" s="13">
        <v>11.5</v>
      </c>
      <c r="I8988" s="13" t="str">
        <f>IF(G8988="Male",VLOOKUP(H8988,'Shoe size conversion table'!$B$6:$D$22,2),VLOOKUP(H8988,'Shoe size conversion table'!$J$6:$L$22,2))</f>
        <v>44-45</v>
      </c>
      <c r="J8988" s="13">
        <f>IF(G8988="Male",VLOOKUP(H8988,'Shoe size conversion table'!$B$6:$D$22,3),VLOOKUP(H8988,'Shoe size conversion table'!$J$6:$L$22,3))</f>
        <v>11</v>
      </c>
      <c r="K8988" s="11">
        <v>149</v>
      </c>
      <c r="L8988" s="12">
        <v>0.1</v>
      </c>
      <c r="M8988" s="7">
        <f t="shared" si="421"/>
        <v>2016</v>
      </c>
      <c r="N8988" s="7">
        <f t="shared" si="422"/>
        <v>3</v>
      </c>
      <c r="O8988" s="30">
        <f t="shared" si="423"/>
        <v>134.1</v>
      </c>
    </row>
    <row r="8989" spans="2:15" x14ac:dyDescent="0.2">
      <c r="B8989" s="13">
        <v>60435</v>
      </c>
      <c r="C8989" s="14">
        <v>42446.41611111127</v>
      </c>
      <c r="D8989" s="7" t="s">
        <v>9</v>
      </c>
      <c r="E8989" s="13">
        <v>2238</v>
      </c>
      <c r="F8989" s="7" t="s">
        <v>58</v>
      </c>
      <c r="G8989" s="7" t="s">
        <v>12</v>
      </c>
      <c r="H8989" s="13">
        <v>7.5</v>
      </c>
      <c r="I8989" s="13">
        <f>IF(G8989="Male",VLOOKUP(H8989,'Shoe size conversion table'!$B$6:$D$22,2),VLOOKUP(H8989,'Shoe size conversion table'!$J$6:$L$22,2))</f>
        <v>38</v>
      </c>
      <c r="J8989" s="13">
        <f>IF(G8989="Male",VLOOKUP(H8989,'Shoe size conversion table'!$B$6:$D$22,3),VLOOKUP(H8989,'Shoe size conversion table'!$J$6:$L$22,3))</f>
        <v>5.5</v>
      </c>
      <c r="K8989" s="11">
        <v>199</v>
      </c>
      <c r="L8989" s="12">
        <v>0</v>
      </c>
      <c r="M8989" s="7">
        <f t="shared" si="421"/>
        <v>2016</v>
      </c>
      <c r="N8989" s="7">
        <f t="shared" si="422"/>
        <v>3</v>
      </c>
      <c r="O8989" s="30">
        <f t="shared" si="423"/>
        <v>199</v>
      </c>
    </row>
    <row r="8990" spans="2:15" x14ac:dyDescent="0.2">
      <c r="B8990" s="13">
        <v>60436</v>
      </c>
      <c r="C8990" s="14">
        <v>42446.656111111137</v>
      </c>
      <c r="D8990" s="7" t="s">
        <v>7</v>
      </c>
      <c r="E8990" s="13">
        <v>2189</v>
      </c>
      <c r="F8990" s="7" t="s">
        <v>50</v>
      </c>
      <c r="G8990" s="7" t="s">
        <v>11</v>
      </c>
      <c r="H8990" s="13">
        <v>10.5</v>
      </c>
      <c r="I8990" s="13" t="str">
        <f>IF(G8990="Male",VLOOKUP(H8990,'Shoe size conversion table'!$B$6:$D$22,2),VLOOKUP(H8990,'Shoe size conversion table'!$J$6:$L$22,2))</f>
        <v>43-44</v>
      </c>
      <c r="J8990" s="13">
        <f>IF(G8990="Male",VLOOKUP(H8990,'Shoe size conversion table'!$B$6:$D$22,3),VLOOKUP(H8990,'Shoe size conversion table'!$J$6:$L$22,3))</f>
        <v>10</v>
      </c>
      <c r="K8990" s="11">
        <v>199</v>
      </c>
      <c r="L8990" s="12">
        <v>0.1</v>
      </c>
      <c r="M8990" s="7">
        <f t="shared" si="421"/>
        <v>2016</v>
      </c>
      <c r="N8990" s="7">
        <f t="shared" si="422"/>
        <v>3</v>
      </c>
      <c r="O8990" s="30">
        <f t="shared" si="423"/>
        <v>179.1</v>
      </c>
    </row>
    <row r="8991" spans="2:15" x14ac:dyDescent="0.2">
      <c r="B8991" s="13">
        <v>60437</v>
      </c>
      <c r="C8991" s="14">
        <v>42446.676111111134</v>
      </c>
      <c r="D8991" s="7" t="s">
        <v>9</v>
      </c>
      <c r="E8991" s="13">
        <v>2228</v>
      </c>
      <c r="F8991" s="7" t="s">
        <v>60</v>
      </c>
      <c r="G8991" s="7" t="s">
        <v>12</v>
      </c>
      <c r="H8991" s="13">
        <v>8.5</v>
      </c>
      <c r="I8991" s="13">
        <f>IF(G8991="Male",VLOOKUP(H8991,'Shoe size conversion table'!$B$6:$D$22,2),VLOOKUP(H8991,'Shoe size conversion table'!$J$6:$L$22,2))</f>
        <v>39</v>
      </c>
      <c r="J8991" s="13">
        <f>IF(G8991="Male",VLOOKUP(H8991,'Shoe size conversion table'!$B$6:$D$22,3),VLOOKUP(H8991,'Shoe size conversion table'!$J$6:$L$22,3))</f>
        <v>6.5</v>
      </c>
      <c r="K8991" s="11">
        <v>189</v>
      </c>
      <c r="L8991" s="12">
        <v>0</v>
      </c>
      <c r="M8991" s="7">
        <f t="shared" si="421"/>
        <v>2016</v>
      </c>
      <c r="N8991" s="7">
        <f t="shared" si="422"/>
        <v>3</v>
      </c>
      <c r="O8991" s="30">
        <f t="shared" si="423"/>
        <v>189</v>
      </c>
    </row>
    <row r="8992" spans="2:15" x14ac:dyDescent="0.2">
      <c r="B8992" s="13">
        <v>60438</v>
      </c>
      <c r="C8992" s="14">
        <v>42446.676111111294</v>
      </c>
      <c r="D8992" s="7" t="s">
        <v>10</v>
      </c>
      <c r="E8992" s="13">
        <v>2239</v>
      </c>
      <c r="F8992" s="7" t="s">
        <v>34</v>
      </c>
      <c r="G8992" s="7" t="s">
        <v>11</v>
      </c>
      <c r="H8992" s="13">
        <v>10.5</v>
      </c>
      <c r="I8992" s="13" t="str">
        <f>IF(G8992="Male",VLOOKUP(H8992,'Shoe size conversion table'!$B$6:$D$22,2),VLOOKUP(H8992,'Shoe size conversion table'!$J$6:$L$22,2))</f>
        <v>43-44</v>
      </c>
      <c r="J8992" s="13">
        <f>IF(G8992="Male",VLOOKUP(H8992,'Shoe size conversion table'!$B$6:$D$22,3),VLOOKUP(H8992,'Shoe size conversion table'!$J$6:$L$22,3))</f>
        <v>10</v>
      </c>
      <c r="K8992" s="11">
        <v>189</v>
      </c>
      <c r="L8992" s="12">
        <v>0.1</v>
      </c>
      <c r="M8992" s="7">
        <f t="shared" si="421"/>
        <v>2016</v>
      </c>
      <c r="N8992" s="7">
        <f t="shared" si="422"/>
        <v>3</v>
      </c>
      <c r="O8992" s="30">
        <f t="shared" si="423"/>
        <v>170.1</v>
      </c>
    </row>
    <row r="8993" spans="2:15" x14ac:dyDescent="0.2">
      <c r="B8993" s="13">
        <v>60439</v>
      </c>
      <c r="C8993" s="14">
        <v>42446.796111111267</v>
      </c>
      <c r="D8993" s="7" t="s">
        <v>7</v>
      </c>
      <c r="E8993" s="13">
        <v>2222</v>
      </c>
      <c r="F8993" s="7" t="s">
        <v>44</v>
      </c>
      <c r="G8993" s="7" t="s">
        <v>11</v>
      </c>
      <c r="H8993" s="13">
        <v>10</v>
      </c>
      <c r="I8993" s="13">
        <f>IF(G8993="Male",VLOOKUP(H8993,'Shoe size conversion table'!$B$6:$D$22,2),VLOOKUP(H8993,'Shoe size conversion table'!$J$6:$L$22,2))</f>
        <v>43</v>
      </c>
      <c r="J8993" s="13">
        <f>IF(G8993="Male",VLOOKUP(H8993,'Shoe size conversion table'!$B$6:$D$22,3),VLOOKUP(H8993,'Shoe size conversion table'!$J$6:$L$22,3))</f>
        <v>9.5</v>
      </c>
      <c r="K8993" s="11">
        <v>139</v>
      </c>
      <c r="L8993" s="12">
        <v>0</v>
      </c>
      <c r="M8993" s="7">
        <f t="shared" si="421"/>
        <v>2016</v>
      </c>
      <c r="N8993" s="7">
        <f t="shared" si="422"/>
        <v>3</v>
      </c>
      <c r="O8993" s="30">
        <f t="shared" si="423"/>
        <v>139</v>
      </c>
    </row>
    <row r="8994" spans="2:15" x14ac:dyDescent="0.2">
      <c r="B8994" s="13">
        <v>60440</v>
      </c>
      <c r="C8994" s="14">
        <v>42446.81611111114</v>
      </c>
      <c r="D8994" s="7" t="s">
        <v>8</v>
      </c>
      <c r="E8994" s="13">
        <v>2195</v>
      </c>
      <c r="F8994" s="7" t="s">
        <v>40</v>
      </c>
      <c r="G8994" s="7" t="s">
        <v>11</v>
      </c>
      <c r="H8994" s="13">
        <v>8.5</v>
      </c>
      <c r="I8994" s="13" t="str">
        <f>IF(G8994="Male",VLOOKUP(H8994,'Shoe size conversion table'!$B$6:$D$22,2),VLOOKUP(H8994,'Shoe size conversion table'!$J$6:$L$22,2))</f>
        <v>41-42</v>
      </c>
      <c r="J8994" s="13">
        <f>IF(G8994="Male",VLOOKUP(H8994,'Shoe size conversion table'!$B$6:$D$22,3),VLOOKUP(H8994,'Shoe size conversion table'!$J$6:$L$22,3))</f>
        <v>8</v>
      </c>
      <c r="K8994" s="11">
        <v>199</v>
      </c>
      <c r="L8994" s="12">
        <v>0.5</v>
      </c>
      <c r="M8994" s="7">
        <f t="shared" si="421"/>
        <v>2016</v>
      </c>
      <c r="N8994" s="7">
        <f t="shared" si="422"/>
        <v>3</v>
      </c>
      <c r="O8994" s="30">
        <f t="shared" si="423"/>
        <v>99.5</v>
      </c>
    </row>
    <row r="8995" spans="2:15" x14ac:dyDescent="0.2">
      <c r="B8995" s="13">
        <v>60441</v>
      </c>
      <c r="C8995" s="14">
        <v>42446.836111111137</v>
      </c>
      <c r="D8995" s="7" t="s">
        <v>7</v>
      </c>
      <c r="E8995" s="13">
        <v>2236</v>
      </c>
      <c r="F8995" s="7" t="s">
        <v>43</v>
      </c>
      <c r="G8995" s="7" t="s">
        <v>11</v>
      </c>
      <c r="H8995" s="13">
        <v>9.5</v>
      </c>
      <c r="I8995" s="13" t="str">
        <f>IF(G8995="Male",VLOOKUP(H8995,'Shoe size conversion table'!$B$6:$D$22,2),VLOOKUP(H8995,'Shoe size conversion table'!$J$6:$L$22,2))</f>
        <v>42-43</v>
      </c>
      <c r="J8995" s="13">
        <f>IF(G8995="Male",VLOOKUP(H8995,'Shoe size conversion table'!$B$6:$D$22,3),VLOOKUP(H8995,'Shoe size conversion table'!$J$6:$L$22,3))</f>
        <v>9</v>
      </c>
      <c r="K8995" s="11">
        <v>169</v>
      </c>
      <c r="L8995" s="12">
        <v>0</v>
      </c>
      <c r="M8995" s="7">
        <f t="shared" si="421"/>
        <v>2016</v>
      </c>
      <c r="N8995" s="7">
        <f t="shared" si="422"/>
        <v>3</v>
      </c>
      <c r="O8995" s="30">
        <f t="shared" si="423"/>
        <v>169</v>
      </c>
    </row>
    <row r="8996" spans="2:15" x14ac:dyDescent="0.2">
      <c r="B8996" s="13">
        <v>60442</v>
      </c>
      <c r="C8996" s="14">
        <v>42446.896111111135</v>
      </c>
      <c r="D8996" s="7" t="s">
        <v>10</v>
      </c>
      <c r="E8996" s="13">
        <v>2220</v>
      </c>
      <c r="F8996" s="7" t="s">
        <v>34</v>
      </c>
      <c r="G8996" s="7" t="s">
        <v>12</v>
      </c>
      <c r="H8996" s="13">
        <v>8.5</v>
      </c>
      <c r="I8996" s="13">
        <f>IF(G8996="Male",VLOOKUP(H8996,'Shoe size conversion table'!$B$6:$D$22,2),VLOOKUP(H8996,'Shoe size conversion table'!$J$6:$L$22,2))</f>
        <v>39</v>
      </c>
      <c r="J8996" s="13">
        <f>IF(G8996="Male",VLOOKUP(H8996,'Shoe size conversion table'!$B$6:$D$22,3),VLOOKUP(H8996,'Shoe size conversion table'!$J$6:$L$22,3))</f>
        <v>6.5</v>
      </c>
      <c r="K8996" s="11">
        <v>149</v>
      </c>
      <c r="L8996" s="12">
        <v>0.3</v>
      </c>
      <c r="M8996" s="7">
        <f t="shared" si="421"/>
        <v>2016</v>
      </c>
      <c r="N8996" s="7">
        <f t="shared" si="422"/>
        <v>3</v>
      </c>
      <c r="O8996" s="30">
        <f t="shared" si="423"/>
        <v>104.3</v>
      </c>
    </row>
    <row r="8997" spans="2:15" x14ac:dyDescent="0.2">
      <c r="B8997" s="13">
        <v>60443</v>
      </c>
      <c r="C8997" s="14">
        <v>42446.976111111268</v>
      </c>
      <c r="D8997" s="7" t="s">
        <v>10</v>
      </c>
      <c r="E8997" s="13">
        <v>2204</v>
      </c>
      <c r="F8997" s="7" t="s">
        <v>34</v>
      </c>
      <c r="G8997" s="7" t="s">
        <v>12</v>
      </c>
      <c r="H8997" s="13">
        <v>9.5</v>
      </c>
      <c r="I8997" s="13">
        <f>IF(G8997="Male",VLOOKUP(H8997,'Shoe size conversion table'!$B$6:$D$22,2),VLOOKUP(H8997,'Shoe size conversion table'!$J$6:$L$22,2))</f>
        <v>40</v>
      </c>
      <c r="J8997" s="13">
        <f>IF(G8997="Male",VLOOKUP(H8997,'Shoe size conversion table'!$B$6:$D$22,3),VLOOKUP(H8997,'Shoe size conversion table'!$J$6:$L$22,3))</f>
        <v>7.5</v>
      </c>
      <c r="K8997" s="11">
        <v>139</v>
      </c>
      <c r="L8997" s="12">
        <v>0</v>
      </c>
      <c r="M8997" s="7">
        <f t="shared" si="421"/>
        <v>2016</v>
      </c>
      <c r="N8997" s="7">
        <f t="shared" si="422"/>
        <v>3</v>
      </c>
      <c r="O8997" s="30">
        <f t="shared" si="423"/>
        <v>139</v>
      </c>
    </row>
    <row r="8998" spans="2:15" x14ac:dyDescent="0.2">
      <c r="B8998" s="13">
        <v>60444</v>
      </c>
      <c r="C8998" s="14">
        <v>42447.046111111136</v>
      </c>
      <c r="D8998" s="7" t="s">
        <v>7</v>
      </c>
      <c r="E8998" s="13">
        <v>2238</v>
      </c>
      <c r="F8998" s="7" t="s">
        <v>49</v>
      </c>
      <c r="G8998" s="7" t="s">
        <v>12</v>
      </c>
      <c r="H8998" s="13">
        <v>7.5</v>
      </c>
      <c r="I8998" s="13">
        <f>IF(G8998="Male",VLOOKUP(H8998,'Shoe size conversion table'!$B$6:$D$22,2),VLOOKUP(H8998,'Shoe size conversion table'!$J$6:$L$22,2))</f>
        <v>38</v>
      </c>
      <c r="J8998" s="13">
        <f>IF(G8998="Male",VLOOKUP(H8998,'Shoe size conversion table'!$B$6:$D$22,3),VLOOKUP(H8998,'Shoe size conversion table'!$J$6:$L$22,3))</f>
        <v>5.5</v>
      </c>
      <c r="K8998" s="11">
        <v>169</v>
      </c>
      <c r="L8998" s="12">
        <v>0</v>
      </c>
      <c r="M8998" s="7">
        <f t="shared" si="421"/>
        <v>2016</v>
      </c>
      <c r="N8998" s="7">
        <f t="shared" si="422"/>
        <v>3</v>
      </c>
      <c r="O8998" s="30">
        <f t="shared" si="423"/>
        <v>169</v>
      </c>
    </row>
    <row r="8999" spans="2:15" x14ac:dyDescent="0.2">
      <c r="B8999" s="13">
        <v>60445</v>
      </c>
      <c r="C8999" s="14">
        <v>42447.076111111135</v>
      </c>
      <c r="D8999" s="7" t="s">
        <v>8</v>
      </c>
      <c r="E8999" s="13">
        <v>2157</v>
      </c>
      <c r="F8999" s="7" t="s">
        <v>39</v>
      </c>
      <c r="G8999" s="7" t="s">
        <v>11</v>
      </c>
      <c r="H8999" s="13">
        <v>9</v>
      </c>
      <c r="I8999" s="13">
        <f>IF(G8999="Male",VLOOKUP(H8999,'Shoe size conversion table'!$B$6:$D$22,2),VLOOKUP(H8999,'Shoe size conversion table'!$J$6:$L$22,2))</f>
        <v>42</v>
      </c>
      <c r="J8999" s="13">
        <f>IF(G8999="Male",VLOOKUP(H8999,'Shoe size conversion table'!$B$6:$D$22,3),VLOOKUP(H8999,'Shoe size conversion table'!$J$6:$L$22,3))</f>
        <v>8.5</v>
      </c>
      <c r="K8999" s="11">
        <v>179</v>
      </c>
      <c r="L8999" s="12">
        <v>0</v>
      </c>
      <c r="M8999" s="7">
        <f t="shared" si="421"/>
        <v>2016</v>
      </c>
      <c r="N8999" s="7">
        <f t="shared" si="422"/>
        <v>3</v>
      </c>
      <c r="O8999" s="30">
        <f t="shared" si="423"/>
        <v>179</v>
      </c>
    </row>
    <row r="9000" spans="2:15" x14ac:dyDescent="0.2">
      <c r="B9000" s="13">
        <v>60446</v>
      </c>
      <c r="C9000" s="14">
        <v>42447.076111111135</v>
      </c>
      <c r="D9000" s="7" t="s">
        <v>7</v>
      </c>
      <c r="E9000" s="13">
        <v>2221</v>
      </c>
      <c r="F9000" s="7" t="s">
        <v>50</v>
      </c>
      <c r="G9000" s="7" t="s">
        <v>12</v>
      </c>
      <c r="H9000" s="13">
        <v>9</v>
      </c>
      <c r="I9000" s="13" t="str">
        <f>IF(G9000="Male",VLOOKUP(H9000,'Shoe size conversion table'!$B$6:$D$22,2),VLOOKUP(H9000,'Shoe size conversion table'!$J$6:$L$22,2))</f>
        <v>39-40</v>
      </c>
      <c r="J9000" s="13">
        <f>IF(G9000="Male",VLOOKUP(H9000,'Shoe size conversion table'!$B$6:$D$22,3),VLOOKUP(H9000,'Shoe size conversion table'!$J$6:$L$22,3))</f>
        <v>7</v>
      </c>
      <c r="K9000" s="11">
        <v>199</v>
      </c>
      <c r="L9000" s="12">
        <v>0.5</v>
      </c>
      <c r="M9000" s="7">
        <f t="shared" si="421"/>
        <v>2016</v>
      </c>
      <c r="N9000" s="7">
        <f t="shared" si="422"/>
        <v>3</v>
      </c>
      <c r="O9000" s="30">
        <f t="shared" si="423"/>
        <v>99.5</v>
      </c>
    </row>
    <row r="9001" spans="2:15" x14ac:dyDescent="0.2">
      <c r="B9001" s="13">
        <v>60447</v>
      </c>
      <c r="C9001" s="14">
        <v>42447.076111111135</v>
      </c>
      <c r="D9001" s="7" t="s">
        <v>9</v>
      </c>
      <c r="E9001" s="13">
        <v>2191</v>
      </c>
      <c r="F9001" s="7" t="s">
        <v>59</v>
      </c>
      <c r="G9001" s="7" t="s">
        <v>11</v>
      </c>
      <c r="H9001" s="13">
        <v>10.5</v>
      </c>
      <c r="I9001" s="13" t="str">
        <f>IF(G9001="Male",VLOOKUP(H9001,'Shoe size conversion table'!$B$6:$D$22,2),VLOOKUP(H9001,'Shoe size conversion table'!$J$6:$L$22,2))</f>
        <v>43-44</v>
      </c>
      <c r="J9001" s="13">
        <f>IF(G9001="Male",VLOOKUP(H9001,'Shoe size conversion table'!$B$6:$D$22,3),VLOOKUP(H9001,'Shoe size conversion table'!$J$6:$L$22,3))</f>
        <v>10</v>
      </c>
      <c r="K9001" s="11">
        <v>149</v>
      </c>
      <c r="L9001" s="12">
        <v>0.1</v>
      </c>
      <c r="M9001" s="7">
        <f t="shared" si="421"/>
        <v>2016</v>
      </c>
      <c r="N9001" s="7">
        <f t="shared" si="422"/>
        <v>3</v>
      </c>
      <c r="O9001" s="30">
        <f t="shared" si="423"/>
        <v>134.1</v>
      </c>
    </row>
    <row r="9002" spans="2:15" x14ac:dyDescent="0.2">
      <c r="B9002" s="13">
        <v>60448</v>
      </c>
      <c r="C9002" s="14">
        <v>42447.15611111129</v>
      </c>
      <c r="D9002" s="7" t="s">
        <v>7</v>
      </c>
      <c r="E9002" s="13">
        <v>2149</v>
      </c>
      <c r="F9002" s="7" t="s">
        <v>43</v>
      </c>
      <c r="G9002" s="7" t="s">
        <v>11</v>
      </c>
      <c r="H9002" s="13">
        <v>11.5</v>
      </c>
      <c r="I9002" s="13" t="str">
        <f>IF(G9002="Male",VLOOKUP(H9002,'Shoe size conversion table'!$B$6:$D$22,2),VLOOKUP(H9002,'Shoe size conversion table'!$J$6:$L$22,2))</f>
        <v>44-45</v>
      </c>
      <c r="J9002" s="13">
        <f>IF(G9002="Male",VLOOKUP(H9002,'Shoe size conversion table'!$B$6:$D$22,3),VLOOKUP(H9002,'Shoe size conversion table'!$J$6:$L$22,3))</f>
        <v>11</v>
      </c>
      <c r="K9002" s="11">
        <v>129</v>
      </c>
      <c r="L9002" s="12">
        <v>0</v>
      </c>
      <c r="M9002" s="7">
        <f t="shared" si="421"/>
        <v>2016</v>
      </c>
      <c r="N9002" s="7">
        <f t="shared" si="422"/>
        <v>3</v>
      </c>
      <c r="O9002" s="30">
        <f t="shared" si="423"/>
        <v>129</v>
      </c>
    </row>
    <row r="9003" spans="2:15" x14ac:dyDescent="0.2">
      <c r="B9003" s="13">
        <v>60449</v>
      </c>
      <c r="C9003" s="14">
        <v>42447.376111111269</v>
      </c>
      <c r="D9003" s="7" t="s">
        <v>7</v>
      </c>
      <c r="E9003" s="13">
        <v>2148</v>
      </c>
      <c r="F9003" s="7" t="s">
        <v>50</v>
      </c>
      <c r="G9003" s="7" t="s">
        <v>11</v>
      </c>
      <c r="H9003" s="13">
        <v>9</v>
      </c>
      <c r="I9003" s="13">
        <f>IF(G9003="Male",VLOOKUP(H9003,'Shoe size conversion table'!$B$6:$D$22,2),VLOOKUP(H9003,'Shoe size conversion table'!$J$6:$L$22,2))</f>
        <v>42</v>
      </c>
      <c r="J9003" s="13">
        <f>IF(G9003="Male",VLOOKUP(H9003,'Shoe size conversion table'!$B$6:$D$22,3),VLOOKUP(H9003,'Shoe size conversion table'!$J$6:$L$22,3))</f>
        <v>8.5</v>
      </c>
      <c r="K9003" s="11">
        <v>139</v>
      </c>
      <c r="L9003" s="12">
        <v>0.1</v>
      </c>
      <c r="M9003" s="7">
        <f t="shared" si="421"/>
        <v>2016</v>
      </c>
      <c r="N9003" s="7">
        <f t="shared" si="422"/>
        <v>3</v>
      </c>
      <c r="O9003" s="30">
        <f t="shared" si="423"/>
        <v>125.10000000000001</v>
      </c>
    </row>
    <row r="9004" spans="2:15" x14ac:dyDescent="0.2">
      <c r="B9004" s="13">
        <v>60449</v>
      </c>
      <c r="C9004" s="14">
        <v>42447.376111111269</v>
      </c>
      <c r="D9004" s="7" t="s">
        <v>7</v>
      </c>
      <c r="E9004" s="13">
        <v>2183</v>
      </c>
      <c r="F9004" s="7" t="s">
        <v>50</v>
      </c>
      <c r="G9004" s="7" t="s">
        <v>11</v>
      </c>
      <c r="H9004" s="13">
        <v>13</v>
      </c>
      <c r="I9004" s="13">
        <f>IF(G9004="Male",VLOOKUP(H9004,'Shoe size conversion table'!$B$6:$D$22,2),VLOOKUP(H9004,'Shoe size conversion table'!$J$6:$L$22,2))</f>
        <v>46</v>
      </c>
      <c r="J9004" s="13">
        <f>IF(G9004="Male",VLOOKUP(H9004,'Shoe size conversion table'!$B$6:$D$22,3),VLOOKUP(H9004,'Shoe size conversion table'!$J$6:$L$22,3))</f>
        <v>12.5</v>
      </c>
      <c r="K9004" s="11">
        <v>139</v>
      </c>
      <c r="L9004" s="12">
        <v>0.3</v>
      </c>
      <c r="M9004" s="7">
        <f t="shared" si="421"/>
        <v>2016</v>
      </c>
      <c r="N9004" s="7">
        <f t="shared" si="422"/>
        <v>3</v>
      </c>
      <c r="O9004" s="30">
        <f t="shared" si="423"/>
        <v>97.3</v>
      </c>
    </row>
    <row r="9005" spans="2:15" x14ac:dyDescent="0.2">
      <c r="B9005" s="13">
        <v>60450</v>
      </c>
      <c r="C9005" s="14">
        <v>42447.41611111127</v>
      </c>
      <c r="D9005" s="7" t="s">
        <v>10</v>
      </c>
      <c r="E9005" s="13">
        <v>2187</v>
      </c>
      <c r="F9005" s="7" t="s">
        <v>35</v>
      </c>
      <c r="G9005" s="7" t="s">
        <v>11</v>
      </c>
      <c r="H9005" s="13">
        <v>8</v>
      </c>
      <c r="I9005" s="13">
        <f>IF(G9005="Male",VLOOKUP(H9005,'Shoe size conversion table'!$B$6:$D$22,2),VLOOKUP(H9005,'Shoe size conversion table'!$J$6:$L$22,2))</f>
        <v>41</v>
      </c>
      <c r="J9005" s="13">
        <f>IF(G9005="Male",VLOOKUP(H9005,'Shoe size conversion table'!$B$6:$D$22,3),VLOOKUP(H9005,'Shoe size conversion table'!$J$6:$L$22,3))</f>
        <v>7.5</v>
      </c>
      <c r="K9005" s="11">
        <v>169</v>
      </c>
      <c r="L9005" s="12">
        <v>0</v>
      </c>
      <c r="M9005" s="7">
        <f t="shared" si="421"/>
        <v>2016</v>
      </c>
      <c r="N9005" s="7">
        <f t="shared" si="422"/>
        <v>3</v>
      </c>
      <c r="O9005" s="30">
        <f t="shared" si="423"/>
        <v>169</v>
      </c>
    </row>
    <row r="9006" spans="2:15" x14ac:dyDescent="0.2">
      <c r="B9006" s="13">
        <v>60451</v>
      </c>
      <c r="C9006" s="14">
        <v>42447.656111111137</v>
      </c>
      <c r="D9006" s="7" t="s">
        <v>7</v>
      </c>
      <c r="E9006" s="13">
        <v>2225</v>
      </c>
      <c r="F9006" s="7" t="s">
        <v>51</v>
      </c>
      <c r="G9006" s="7" t="s">
        <v>11</v>
      </c>
      <c r="H9006" s="13">
        <v>8.5</v>
      </c>
      <c r="I9006" s="13" t="str">
        <f>IF(G9006="Male",VLOOKUP(H9006,'Shoe size conversion table'!$B$6:$D$22,2),VLOOKUP(H9006,'Shoe size conversion table'!$J$6:$L$22,2))</f>
        <v>41-42</v>
      </c>
      <c r="J9006" s="13">
        <f>IF(G9006="Male",VLOOKUP(H9006,'Shoe size conversion table'!$B$6:$D$22,3),VLOOKUP(H9006,'Shoe size conversion table'!$J$6:$L$22,3))</f>
        <v>8</v>
      </c>
      <c r="K9006" s="11">
        <v>159</v>
      </c>
      <c r="L9006" s="12">
        <v>0</v>
      </c>
      <c r="M9006" s="7">
        <f t="shared" si="421"/>
        <v>2016</v>
      </c>
      <c r="N9006" s="7">
        <f t="shared" si="422"/>
        <v>3</v>
      </c>
      <c r="O9006" s="30">
        <f t="shared" si="423"/>
        <v>159</v>
      </c>
    </row>
    <row r="9007" spans="2:15" x14ac:dyDescent="0.2">
      <c r="B9007" s="13">
        <v>60452</v>
      </c>
      <c r="C9007" s="14">
        <v>42447.746111111286</v>
      </c>
      <c r="D9007" s="7" t="s">
        <v>9</v>
      </c>
      <c r="E9007" s="13">
        <v>2149</v>
      </c>
      <c r="F9007" s="7" t="s">
        <v>58</v>
      </c>
      <c r="G9007" s="7" t="s">
        <v>12</v>
      </c>
      <c r="H9007" s="13">
        <v>8</v>
      </c>
      <c r="I9007" s="13" t="str">
        <f>IF(G9007="Male",VLOOKUP(H9007,'Shoe size conversion table'!$B$6:$D$22,2),VLOOKUP(H9007,'Shoe size conversion table'!$J$6:$L$22,2))</f>
        <v>38-39</v>
      </c>
      <c r="J9007" s="13">
        <f>IF(G9007="Male",VLOOKUP(H9007,'Shoe size conversion table'!$B$6:$D$22,3),VLOOKUP(H9007,'Shoe size conversion table'!$J$6:$L$22,3))</f>
        <v>6</v>
      </c>
      <c r="K9007" s="11">
        <v>149</v>
      </c>
      <c r="L9007" s="12">
        <v>0.1</v>
      </c>
      <c r="M9007" s="7">
        <f t="shared" si="421"/>
        <v>2016</v>
      </c>
      <c r="N9007" s="7">
        <f t="shared" si="422"/>
        <v>3</v>
      </c>
      <c r="O9007" s="30">
        <f t="shared" si="423"/>
        <v>134.1</v>
      </c>
    </row>
    <row r="9008" spans="2:15" x14ac:dyDescent="0.2">
      <c r="B9008" s="13">
        <v>60453</v>
      </c>
      <c r="C9008" s="14">
        <v>42447.836111111137</v>
      </c>
      <c r="D9008" s="7" t="s">
        <v>10</v>
      </c>
      <c r="E9008" s="13">
        <v>2167</v>
      </c>
      <c r="F9008" s="7" t="s">
        <v>35</v>
      </c>
      <c r="G9008" s="7" t="s">
        <v>12</v>
      </c>
      <c r="H9008" s="13">
        <v>10</v>
      </c>
      <c r="I9008" s="13" t="str">
        <f>IF(G9008="Male",VLOOKUP(H9008,'Shoe size conversion table'!$B$6:$D$22,2),VLOOKUP(H9008,'Shoe size conversion table'!$J$6:$L$22,2))</f>
        <v>40-41</v>
      </c>
      <c r="J9008" s="13">
        <f>IF(G9008="Male",VLOOKUP(H9008,'Shoe size conversion table'!$B$6:$D$22,3),VLOOKUP(H9008,'Shoe size conversion table'!$J$6:$L$22,3))</f>
        <v>8</v>
      </c>
      <c r="K9008" s="11">
        <v>149</v>
      </c>
      <c r="L9008" s="12">
        <v>0</v>
      </c>
      <c r="M9008" s="7">
        <f t="shared" si="421"/>
        <v>2016</v>
      </c>
      <c r="N9008" s="7">
        <f t="shared" si="422"/>
        <v>3</v>
      </c>
      <c r="O9008" s="30">
        <f t="shared" si="423"/>
        <v>149</v>
      </c>
    </row>
    <row r="9009" spans="2:15" x14ac:dyDescent="0.2">
      <c r="B9009" s="13">
        <v>60454</v>
      </c>
      <c r="C9009" s="14">
        <v>42447.84611111127</v>
      </c>
      <c r="D9009" s="7" t="s">
        <v>9</v>
      </c>
      <c r="E9009" s="13">
        <v>2160</v>
      </c>
      <c r="F9009" s="7" t="s">
        <v>58</v>
      </c>
      <c r="G9009" s="7" t="s">
        <v>11</v>
      </c>
      <c r="H9009" s="13">
        <v>9</v>
      </c>
      <c r="I9009" s="13">
        <f>IF(G9009="Male",VLOOKUP(H9009,'Shoe size conversion table'!$B$6:$D$22,2),VLOOKUP(H9009,'Shoe size conversion table'!$J$6:$L$22,2))</f>
        <v>42</v>
      </c>
      <c r="J9009" s="13">
        <f>IF(G9009="Male",VLOOKUP(H9009,'Shoe size conversion table'!$B$6:$D$22,3),VLOOKUP(H9009,'Shoe size conversion table'!$J$6:$L$22,3))</f>
        <v>8.5</v>
      </c>
      <c r="K9009" s="11">
        <v>189</v>
      </c>
      <c r="L9009" s="12">
        <v>0</v>
      </c>
      <c r="M9009" s="7">
        <f t="shared" si="421"/>
        <v>2016</v>
      </c>
      <c r="N9009" s="7">
        <f t="shared" si="422"/>
        <v>3</v>
      </c>
      <c r="O9009" s="30">
        <f t="shared" si="423"/>
        <v>189</v>
      </c>
    </row>
    <row r="9010" spans="2:15" x14ac:dyDescent="0.2">
      <c r="B9010" s="13">
        <v>60455</v>
      </c>
      <c r="C9010" s="14">
        <v>42447.876111111138</v>
      </c>
      <c r="D9010" s="7" t="s">
        <v>10</v>
      </c>
      <c r="E9010" s="13">
        <v>2176</v>
      </c>
      <c r="F9010" s="7" t="s">
        <v>35</v>
      </c>
      <c r="G9010" s="7" t="s">
        <v>12</v>
      </c>
      <c r="H9010" s="13">
        <v>8</v>
      </c>
      <c r="I9010" s="13" t="str">
        <f>IF(G9010="Male",VLOOKUP(H9010,'Shoe size conversion table'!$B$6:$D$22,2),VLOOKUP(H9010,'Shoe size conversion table'!$J$6:$L$22,2))</f>
        <v>38-39</v>
      </c>
      <c r="J9010" s="13">
        <f>IF(G9010="Male",VLOOKUP(H9010,'Shoe size conversion table'!$B$6:$D$22,3),VLOOKUP(H9010,'Shoe size conversion table'!$J$6:$L$22,3))</f>
        <v>6</v>
      </c>
      <c r="K9010" s="11">
        <v>159</v>
      </c>
      <c r="L9010" s="12">
        <v>0.3</v>
      </c>
      <c r="M9010" s="7">
        <f t="shared" si="421"/>
        <v>2016</v>
      </c>
      <c r="N9010" s="7">
        <f t="shared" si="422"/>
        <v>3</v>
      </c>
      <c r="O9010" s="30">
        <f t="shared" si="423"/>
        <v>111.3</v>
      </c>
    </row>
    <row r="9011" spans="2:15" x14ac:dyDescent="0.2">
      <c r="B9011" s="13">
        <v>60456</v>
      </c>
      <c r="C9011" s="14">
        <v>42447.88611111114</v>
      </c>
      <c r="D9011" s="7" t="s">
        <v>9</v>
      </c>
      <c r="E9011" s="13">
        <v>2160</v>
      </c>
      <c r="F9011" s="7" t="s">
        <v>59</v>
      </c>
      <c r="G9011" s="7" t="s">
        <v>11</v>
      </c>
      <c r="H9011" s="13">
        <v>10.5</v>
      </c>
      <c r="I9011" s="13" t="str">
        <f>IF(G9011="Male",VLOOKUP(H9011,'Shoe size conversion table'!$B$6:$D$22,2),VLOOKUP(H9011,'Shoe size conversion table'!$J$6:$L$22,2))</f>
        <v>43-44</v>
      </c>
      <c r="J9011" s="13">
        <f>IF(G9011="Male",VLOOKUP(H9011,'Shoe size conversion table'!$B$6:$D$22,3),VLOOKUP(H9011,'Shoe size conversion table'!$J$6:$L$22,3))</f>
        <v>10</v>
      </c>
      <c r="K9011" s="11">
        <v>179</v>
      </c>
      <c r="L9011" s="12">
        <v>0</v>
      </c>
      <c r="M9011" s="7">
        <f t="shared" si="421"/>
        <v>2016</v>
      </c>
      <c r="N9011" s="7">
        <f t="shared" si="422"/>
        <v>3</v>
      </c>
      <c r="O9011" s="30">
        <f t="shared" si="423"/>
        <v>179</v>
      </c>
    </row>
    <row r="9012" spans="2:15" x14ac:dyDescent="0.2">
      <c r="B9012" s="13">
        <v>60457</v>
      </c>
      <c r="C9012" s="14">
        <v>42447.896111111135</v>
      </c>
      <c r="D9012" s="7" t="s">
        <v>7</v>
      </c>
      <c r="E9012" s="13">
        <v>2206</v>
      </c>
      <c r="F9012" s="7" t="s">
        <v>49</v>
      </c>
      <c r="G9012" s="7" t="s">
        <v>11</v>
      </c>
      <c r="H9012" s="13">
        <v>6</v>
      </c>
      <c r="I9012" s="13">
        <f>IF(G9012="Male",VLOOKUP(H9012,'Shoe size conversion table'!$B$6:$D$22,2),VLOOKUP(H9012,'Shoe size conversion table'!$J$6:$L$22,2))</f>
        <v>39</v>
      </c>
      <c r="J9012" s="13">
        <f>IF(G9012="Male",VLOOKUP(H9012,'Shoe size conversion table'!$B$6:$D$22,3),VLOOKUP(H9012,'Shoe size conversion table'!$J$6:$L$22,3))</f>
        <v>5.5</v>
      </c>
      <c r="K9012" s="11">
        <v>139</v>
      </c>
      <c r="L9012" s="12">
        <v>0</v>
      </c>
      <c r="M9012" s="7">
        <f t="shared" si="421"/>
        <v>2016</v>
      </c>
      <c r="N9012" s="7">
        <f t="shared" si="422"/>
        <v>3</v>
      </c>
      <c r="O9012" s="30">
        <f t="shared" si="423"/>
        <v>139</v>
      </c>
    </row>
    <row r="9013" spans="2:15" x14ac:dyDescent="0.2">
      <c r="B9013" s="13">
        <v>60458</v>
      </c>
      <c r="C9013" s="14">
        <v>42448.076111111135</v>
      </c>
      <c r="D9013" s="7" t="s">
        <v>9</v>
      </c>
      <c r="E9013" s="13">
        <v>2183</v>
      </c>
      <c r="F9013" s="7" t="s">
        <v>62</v>
      </c>
      <c r="G9013" s="7" t="s">
        <v>11</v>
      </c>
      <c r="H9013" s="13">
        <v>10</v>
      </c>
      <c r="I9013" s="13">
        <f>IF(G9013="Male",VLOOKUP(H9013,'Shoe size conversion table'!$B$6:$D$22,2),VLOOKUP(H9013,'Shoe size conversion table'!$J$6:$L$22,2))</f>
        <v>43</v>
      </c>
      <c r="J9013" s="13">
        <f>IF(G9013="Male",VLOOKUP(H9013,'Shoe size conversion table'!$B$6:$D$22,3),VLOOKUP(H9013,'Shoe size conversion table'!$J$6:$L$22,3))</f>
        <v>9.5</v>
      </c>
      <c r="K9013" s="11">
        <v>189</v>
      </c>
      <c r="L9013" s="12">
        <v>0</v>
      </c>
      <c r="M9013" s="7">
        <f t="shared" si="421"/>
        <v>2016</v>
      </c>
      <c r="N9013" s="7">
        <f t="shared" si="422"/>
        <v>3</v>
      </c>
      <c r="O9013" s="30">
        <f t="shared" si="423"/>
        <v>189</v>
      </c>
    </row>
    <row r="9014" spans="2:15" x14ac:dyDescent="0.2">
      <c r="B9014" s="13">
        <v>60458</v>
      </c>
      <c r="C9014" s="14">
        <v>42448.076111111135</v>
      </c>
      <c r="D9014" s="7" t="s">
        <v>9</v>
      </c>
      <c r="E9014" s="13">
        <v>2191</v>
      </c>
      <c r="F9014" s="7" t="s">
        <v>59</v>
      </c>
      <c r="G9014" s="7" t="s">
        <v>11</v>
      </c>
      <c r="H9014" s="13">
        <v>10.5</v>
      </c>
      <c r="I9014" s="13" t="str">
        <f>IF(G9014="Male",VLOOKUP(H9014,'Shoe size conversion table'!$B$6:$D$22,2),VLOOKUP(H9014,'Shoe size conversion table'!$J$6:$L$22,2))</f>
        <v>43-44</v>
      </c>
      <c r="J9014" s="13">
        <f>IF(G9014="Male",VLOOKUP(H9014,'Shoe size conversion table'!$B$6:$D$22,3),VLOOKUP(H9014,'Shoe size conversion table'!$J$6:$L$22,3))</f>
        <v>10</v>
      </c>
      <c r="K9014" s="11">
        <v>149</v>
      </c>
      <c r="L9014" s="12">
        <v>0.1</v>
      </c>
      <c r="M9014" s="7">
        <f t="shared" si="421"/>
        <v>2016</v>
      </c>
      <c r="N9014" s="7">
        <f t="shared" si="422"/>
        <v>3</v>
      </c>
      <c r="O9014" s="30">
        <f t="shared" si="423"/>
        <v>134.1</v>
      </c>
    </row>
    <row r="9015" spans="2:15" x14ac:dyDescent="0.2">
      <c r="B9015" s="13">
        <v>60459</v>
      </c>
      <c r="C9015" s="14">
        <v>42448.186111111288</v>
      </c>
      <c r="D9015" s="7" t="s">
        <v>7</v>
      </c>
      <c r="E9015" s="13">
        <v>2223</v>
      </c>
      <c r="F9015" s="7" t="s">
        <v>48</v>
      </c>
      <c r="G9015" s="7" t="s">
        <v>12</v>
      </c>
      <c r="H9015" s="13">
        <v>8</v>
      </c>
      <c r="I9015" s="13" t="str">
        <f>IF(G9015="Male",VLOOKUP(H9015,'Shoe size conversion table'!$B$6:$D$22,2),VLOOKUP(H9015,'Shoe size conversion table'!$J$6:$L$22,2))</f>
        <v>38-39</v>
      </c>
      <c r="J9015" s="13">
        <f>IF(G9015="Male",VLOOKUP(H9015,'Shoe size conversion table'!$B$6:$D$22,3),VLOOKUP(H9015,'Shoe size conversion table'!$J$6:$L$22,3))</f>
        <v>6</v>
      </c>
      <c r="K9015" s="11">
        <v>129</v>
      </c>
      <c r="L9015" s="12">
        <v>0</v>
      </c>
      <c r="M9015" s="7">
        <f t="shared" si="421"/>
        <v>2016</v>
      </c>
      <c r="N9015" s="7">
        <f t="shared" si="422"/>
        <v>3</v>
      </c>
      <c r="O9015" s="30">
        <f t="shared" si="423"/>
        <v>129</v>
      </c>
    </row>
    <row r="9016" spans="2:15" x14ac:dyDescent="0.2">
      <c r="B9016" s="13">
        <v>60460</v>
      </c>
      <c r="C9016" s="14">
        <v>42448.226111111137</v>
      </c>
      <c r="D9016" s="7" t="s">
        <v>9</v>
      </c>
      <c r="E9016" s="13">
        <v>2228</v>
      </c>
      <c r="F9016" s="7" t="s">
        <v>60</v>
      </c>
      <c r="G9016" s="7" t="s">
        <v>12</v>
      </c>
      <c r="H9016" s="13">
        <v>8</v>
      </c>
      <c r="I9016" s="13" t="str">
        <f>IF(G9016="Male",VLOOKUP(H9016,'Shoe size conversion table'!$B$6:$D$22,2),VLOOKUP(H9016,'Shoe size conversion table'!$J$6:$L$22,2))</f>
        <v>38-39</v>
      </c>
      <c r="J9016" s="13">
        <f>IF(G9016="Male",VLOOKUP(H9016,'Shoe size conversion table'!$B$6:$D$22,3),VLOOKUP(H9016,'Shoe size conversion table'!$J$6:$L$22,3))</f>
        <v>6</v>
      </c>
      <c r="K9016" s="11">
        <v>189</v>
      </c>
      <c r="L9016" s="12">
        <v>0</v>
      </c>
      <c r="M9016" s="7">
        <f t="shared" si="421"/>
        <v>2016</v>
      </c>
      <c r="N9016" s="7">
        <f t="shared" si="422"/>
        <v>3</v>
      </c>
      <c r="O9016" s="30">
        <f t="shared" si="423"/>
        <v>189</v>
      </c>
    </row>
    <row r="9017" spans="2:15" x14ac:dyDescent="0.2">
      <c r="B9017" s="13">
        <v>60461</v>
      </c>
      <c r="C9017" s="14">
        <v>42448.276111111139</v>
      </c>
      <c r="D9017" s="7" t="s">
        <v>7</v>
      </c>
      <c r="E9017" s="13">
        <v>2242</v>
      </c>
      <c r="F9017" s="7" t="s">
        <v>47</v>
      </c>
      <c r="G9017" s="7" t="s">
        <v>11</v>
      </c>
      <c r="H9017" s="13">
        <v>10</v>
      </c>
      <c r="I9017" s="13">
        <f>IF(G9017="Male",VLOOKUP(H9017,'Shoe size conversion table'!$B$6:$D$22,2),VLOOKUP(H9017,'Shoe size conversion table'!$J$6:$L$22,2))</f>
        <v>43</v>
      </c>
      <c r="J9017" s="13">
        <f>IF(G9017="Male",VLOOKUP(H9017,'Shoe size conversion table'!$B$6:$D$22,3),VLOOKUP(H9017,'Shoe size conversion table'!$J$6:$L$22,3))</f>
        <v>9.5</v>
      </c>
      <c r="K9017" s="11">
        <v>179</v>
      </c>
      <c r="L9017" s="12">
        <v>0</v>
      </c>
      <c r="M9017" s="7">
        <f t="shared" si="421"/>
        <v>2016</v>
      </c>
      <c r="N9017" s="7">
        <f t="shared" si="422"/>
        <v>3</v>
      </c>
      <c r="O9017" s="30">
        <f t="shared" si="423"/>
        <v>179</v>
      </c>
    </row>
    <row r="9018" spans="2:15" x14ac:dyDescent="0.2">
      <c r="B9018" s="13">
        <v>60462</v>
      </c>
      <c r="C9018" s="14">
        <v>42448.296111111289</v>
      </c>
      <c r="D9018" s="7" t="s">
        <v>7</v>
      </c>
      <c r="E9018" s="13">
        <v>2172</v>
      </c>
      <c r="F9018" s="7" t="s">
        <v>43</v>
      </c>
      <c r="G9018" s="7" t="s">
        <v>11</v>
      </c>
      <c r="H9018" s="13">
        <v>11</v>
      </c>
      <c r="I9018" s="13">
        <f>IF(G9018="Male",VLOOKUP(H9018,'Shoe size conversion table'!$B$6:$D$22,2),VLOOKUP(H9018,'Shoe size conversion table'!$J$6:$L$22,2))</f>
        <v>44</v>
      </c>
      <c r="J9018" s="13">
        <f>IF(G9018="Male",VLOOKUP(H9018,'Shoe size conversion table'!$B$6:$D$22,3),VLOOKUP(H9018,'Shoe size conversion table'!$J$6:$L$22,3))</f>
        <v>10.5</v>
      </c>
      <c r="K9018" s="11">
        <v>139</v>
      </c>
      <c r="L9018" s="12">
        <v>0</v>
      </c>
      <c r="M9018" s="7">
        <f t="shared" si="421"/>
        <v>2016</v>
      </c>
      <c r="N9018" s="7">
        <f t="shared" si="422"/>
        <v>3</v>
      </c>
      <c r="O9018" s="30">
        <f t="shared" si="423"/>
        <v>139</v>
      </c>
    </row>
    <row r="9019" spans="2:15" x14ac:dyDescent="0.2">
      <c r="B9019" s="13">
        <v>60463</v>
      </c>
      <c r="C9019" s="14">
        <v>42448.546111111136</v>
      </c>
      <c r="D9019" s="7" t="s">
        <v>7</v>
      </c>
      <c r="E9019" s="13">
        <v>2222</v>
      </c>
      <c r="F9019" s="7" t="s">
        <v>46</v>
      </c>
      <c r="G9019" s="7" t="s">
        <v>11</v>
      </c>
      <c r="H9019" s="13">
        <v>9</v>
      </c>
      <c r="I9019" s="13">
        <f>IF(G9019="Male",VLOOKUP(H9019,'Shoe size conversion table'!$B$6:$D$22,2),VLOOKUP(H9019,'Shoe size conversion table'!$J$6:$L$22,2))</f>
        <v>42</v>
      </c>
      <c r="J9019" s="13">
        <f>IF(G9019="Male",VLOOKUP(H9019,'Shoe size conversion table'!$B$6:$D$22,3),VLOOKUP(H9019,'Shoe size conversion table'!$J$6:$L$22,3))</f>
        <v>8.5</v>
      </c>
      <c r="K9019" s="11">
        <v>169</v>
      </c>
      <c r="L9019" s="12">
        <v>0.5</v>
      </c>
      <c r="M9019" s="7">
        <f t="shared" si="421"/>
        <v>2016</v>
      </c>
      <c r="N9019" s="7">
        <f t="shared" si="422"/>
        <v>3</v>
      </c>
      <c r="O9019" s="30">
        <f t="shared" si="423"/>
        <v>84.5</v>
      </c>
    </row>
    <row r="9020" spans="2:15" x14ac:dyDescent="0.2">
      <c r="B9020" s="13">
        <v>60464</v>
      </c>
      <c r="C9020" s="14">
        <v>42448.746111111286</v>
      </c>
      <c r="D9020" s="7" t="s">
        <v>10</v>
      </c>
      <c r="E9020" s="13">
        <v>2237</v>
      </c>
      <c r="F9020" s="7" t="s">
        <v>35</v>
      </c>
      <c r="G9020" s="7" t="s">
        <v>11</v>
      </c>
      <c r="H9020" s="13">
        <v>11.5</v>
      </c>
      <c r="I9020" s="13" t="str">
        <f>IF(G9020="Male",VLOOKUP(H9020,'Shoe size conversion table'!$B$6:$D$22,2),VLOOKUP(H9020,'Shoe size conversion table'!$J$6:$L$22,2))</f>
        <v>44-45</v>
      </c>
      <c r="J9020" s="13">
        <f>IF(G9020="Male",VLOOKUP(H9020,'Shoe size conversion table'!$B$6:$D$22,3),VLOOKUP(H9020,'Shoe size conversion table'!$J$6:$L$22,3))</f>
        <v>11</v>
      </c>
      <c r="K9020" s="11">
        <v>139</v>
      </c>
      <c r="L9020" s="12">
        <v>0.2</v>
      </c>
      <c r="M9020" s="7">
        <f t="shared" si="421"/>
        <v>2016</v>
      </c>
      <c r="N9020" s="7">
        <f t="shared" si="422"/>
        <v>3</v>
      </c>
      <c r="O9020" s="30">
        <f t="shared" si="423"/>
        <v>111.2</v>
      </c>
    </row>
    <row r="9021" spans="2:15" x14ac:dyDescent="0.2">
      <c r="B9021" s="13">
        <v>60465</v>
      </c>
      <c r="C9021" s="14">
        <v>42448.77611111127</v>
      </c>
      <c r="D9021" s="7" t="s">
        <v>8</v>
      </c>
      <c r="E9021" s="13">
        <v>2199</v>
      </c>
      <c r="F9021" s="7" t="s">
        <v>40</v>
      </c>
      <c r="G9021" s="7" t="s">
        <v>11</v>
      </c>
      <c r="H9021" s="13">
        <v>9</v>
      </c>
      <c r="I9021" s="13">
        <f>IF(G9021="Male",VLOOKUP(H9021,'Shoe size conversion table'!$B$6:$D$22,2),VLOOKUP(H9021,'Shoe size conversion table'!$J$6:$L$22,2))</f>
        <v>42</v>
      </c>
      <c r="J9021" s="13">
        <f>IF(G9021="Male",VLOOKUP(H9021,'Shoe size conversion table'!$B$6:$D$22,3),VLOOKUP(H9021,'Shoe size conversion table'!$J$6:$L$22,3))</f>
        <v>8.5</v>
      </c>
      <c r="K9021" s="11">
        <v>129</v>
      </c>
      <c r="L9021" s="12">
        <v>0.2</v>
      </c>
      <c r="M9021" s="7">
        <f t="shared" si="421"/>
        <v>2016</v>
      </c>
      <c r="N9021" s="7">
        <f t="shared" si="422"/>
        <v>3</v>
      </c>
      <c r="O9021" s="30">
        <f t="shared" si="423"/>
        <v>103.2</v>
      </c>
    </row>
    <row r="9022" spans="2:15" x14ac:dyDescent="0.2">
      <c r="B9022" s="13">
        <v>60466</v>
      </c>
      <c r="C9022" s="14">
        <v>42448.81611111114</v>
      </c>
      <c r="D9022" s="7" t="s">
        <v>8</v>
      </c>
      <c r="E9022" s="13">
        <v>2147</v>
      </c>
      <c r="F9022" s="7" t="s">
        <v>41</v>
      </c>
      <c r="G9022" s="7" t="s">
        <v>11</v>
      </c>
      <c r="H9022" s="13">
        <v>9.5</v>
      </c>
      <c r="I9022" s="13" t="str">
        <f>IF(G9022="Male",VLOOKUP(H9022,'Shoe size conversion table'!$B$6:$D$22,2),VLOOKUP(H9022,'Shoe size conversion table'!$J$6:$L$22,2))</f>
        <v>42-43</v>
      </c>
      <c r="J9022" s="13">
        <f>IF(G9022="Male",VLOOKUP(H9022,'Shoe size conversion table'!$B$6:$D$22,3),VLOOKUP(H9022,'Shoe size conversion table'!$J$6:$L$22,3))</f>
        <v>9</v>
      </c>
      <c r="K9022" s="11">
        <v>199</v>
      </c>
      <c r="L9022" s="12">
        <v>0.3</v>
      </c>
      <c r="M9022" s="7">
        <f t="shared" si="421"/>
        <v>2016</v>
      </c>
      <c r="N9022" s="7">
        <f t="shared" si="422"/>
        <v>3</v>
      </c>
      <c r="O9022" s="30">
        <f t="shared" si="423"/>
        <v>139.29999999999998</v>
      </c>
    </row>
    <row r="9023" spans="2:15" x14ac:dyDescent="0.2">
      <c r="B9023" s="13">
        <v>60467</v>
      </c>
      <c r="C9023" s="14">
        <v>42448.84611111127</v>
      </c>
      <c r="D9023" s="7" t="s">
        <v>10</v>
      </c>
      <c r="E9023" s="13">
        <v>2195</v>
      </c>
      <c r="F9023" s="7" t="s">
        <v>34</v>
      </c>
      <c r="G9023" s="7" t="s">
        <v>12</v>
      </c>
      <c r="H9023" s="13">
        <v>9</v>
      </c>
      <c r="I9023" s="13" t="str">
        <f>IF(G9023="Male",VLOOKUP(H9023,'Shoe size conversion table'!$B$6:$D$22,2),VLOOKUP(H9023,'Shoe size conversion table'!$J$6:$L$22,2))</f>
        <v>39-40</v>
      </c>
      <c r="J9023" s="13">
        <f>IF(G9023="Male",VLOOKUP(H9023,'Shoe size conversion table'!$B$6:$D$22,3),VLOOKUP(H9023,'Shoe size conversion table'!$J$6:$L$22,3))</f>
        <v>7</v>
      </c>
      <c r="K9023" s="11">
        <v>139</v>
      </c>
      <c r="L9023" s="12">
        <v>0.2</v>
      </c>
      <c r="M9023" s="7">
        <f t="shared" si="421"/>
        <v>2016</v>
      </c>
      <c r="N9023" s="7">
        <f t="shared" si="422"/>
        <v>3</v>
      </c>
      <c r="O9023" s="30">
        <f t="shared" si="423"/>
        <v>111.2</v>
      </c>
    </row>
    <row r="9024" spans="2:15" x14ac:dyDescent="0.2">
      <c r="B9024" s="13">
        <v>60468</v>
      </c>
      <c r="C9024" s="14">
        <v>42448.876111111138</v>
      </c>
      <c r="D9024" s="7" t="s">
        <v>10</v>
      </c>
      <c r="E9024" s="13">
        <v>2161</v>
      </c>
      <c r="F9024" s="7" t="s">
        <v>35</v>
      </c>
      <c r="G9024" s="7" t="s">
        <v>12</v>
      </c>
      <c r="H9024" s="13">
        <v>8</v>
      </c>
      <c r="I9024" s="13" t="str">
        <f>IF(G9024="Male",VLOOKUP(H9024,'Shoe size conversion table'!$B$6:$D$22,2),VLOOKUP(H9024,'Shoe size conversion table'!$J$6:$L$22,2))</f>
        <v>38-39</v>
      </c>
      <c r="J9024" s="13">
        <f>IF(G9024="Male",VLOOKUP(H9024,'Shoe size conversion table'!$B$6:$D$22,3),VLOOKUP(H9024,'Shoe size conversion table'!$J$6:$L$22,3))</f>
        <v>6</v>
      </c>
      <c r="K9024" s="11">
        <v>189</v>
      </c>
      <c r="L9024" s="12">
        <v>0</v>
      </c>
      <c r="M9024" s="7">
        <f t="shared" si="421"/>
        <v>2016</v>
      </c>
      <c r="N9024" s="7">
        <f t="shared" si="422"/>
        <v>3</v>
      </c>
      <c r="O9024" s="30">
        <f t="shared" si="423"/>
        <v>189</v>
      </c>
    </row>
    <row r="9025" spans="2:15" x14ac:dyDescent="0.2">
      <c r="B9025" s="13">
        <v>60469</v>
      </c>
      <c r="C9025" s="14">
        <v>42448.896111111135</v>
      </c>
      <c r="D9025" s="7" t="s">
        <v>7</v>
      </c>
      <c r="E9025" s="13">
        <v>2202</v>
      </c>
      <c r="F9025" s="7" t="s">
        <v>49</v>
      </c>
      <c r="G9025" s="7" t="s">
        <v>11</v>
      </c>
      <c r="H9025" s="13">
        <v>11.5</v>
      </c>
      <c r="I9025" s="13" t="str">
        <f>IF(G9025="Male",VLOOKUP(H9025,'Shoe size conversion table'!$B$6:$D$22,2),VLOOKUP(H9025,'Shoe size conversion table'!$J$6:$L$22,2))</f>
        <v>44-45</v>
      </c>
      <c r="J9025" s="13">
        <f>IF(G9025="Male",VLOOKUP(H9025,'Shoe size conversion table'!$B$6:$D$22,3),VLOOKUP(H9025,'Shoe size conversion table'!$J$6:$L$22,3))</f>
        <v>11</v>
      </c>
      <c r="K9025" s="11">
        <v>189</v>
      </c>
      <c r="L9025" s="12">
        <v>0.3</v>
      </c>
      <c r="M9025" s="7">
        <f t="shared" si="421"/>
        <v>2016</v>
      </c>
      <c r="N9025" s="7">
        <f t="shared" si="422"/>
        <v>3</v>
      </c>
      <c r="O9025" s="30">
        <f t="shared" si="423"/>
        <v>132.29999999999998</v>
      </c>
    </row>
    <row r="9026" spans="2:15" x14ac:dyDescent="0.2">
      <c r="B9026" s="13">
        <v>60470</v>
      </c>
      <c r="C9026" s="14">
        <v>42448.976111111268</v>
      </c>
      <c r="D9026" s="7" t="s">
        <v>10</v>
      </c>
      <c r="E9026" s="13">
        <v>2221</v>
      </c>
      <c r="F9026" s="7" t="s">
        <v>35</v>
      </c>
      <c r="G9026" s="7" t="s">
        <v>11</v>
      </c>
      <c r="H9026" s="13">
        <v>9</v>
      </c>
      <c r="I9026" s="13">
        <f>IF(G9026="Male",VLOOKUP(H9026,'Shoe size conversion table'!$B$6:$D$22,2),VLOOKUP(H9026,'Shoe size conversion table'!$J$6:$L$22,2))</f>
        <v>42</v>
      </c>
      <c r="J9026" s="13">
        <f>IF(G9026="Male",VLOOKUP(H9026,'Shoe size conversion table'!$B$6:$D$22,3),VLOOKUP(H9026,'Shoe size conversion table'!$J$6:$L$22,3))</f>
        <v>8.5</v>
      </c>
      <c r="K9026" s="11">
        <v>169</v>
      </c>
      <c r="L9026" s="12">
        <v>0</v>
      </c>
      <c r="M9026" s="7">
        <f t="shared" si="421"/>
        <v>2016</v>
      </c>
      <c r="N9026" s="7">
        <f t="shared" si="422"/>
        <v>3</v>
      </c>
      <c r="O9026" s="30">
        <f t="shared" si="423"/>
        <v>169</v>
      </c>
    </row>
    <row r="9027" spans="2:15" x14ac:dyDescent="0.2">
      <c r="B9027" s="13">
        <v>60471</v>
      </c>
      <c r="C9027" s="14">
        <v>42449.06611111114</v>
      </c>
      <c r="D9027" s="7" t="s">
        <v>9</v>
      </c>
      <c r="E9027" s="13">
        <v>2238</v>
      </c>
      <c r="F9027" s="7" t="s">
        <v>61</v>
      </c>
      <c r="G9027" s="7" t="s">
        <v>11</v>
      </c>
      <c r="H9027" s="13">
        <v>7</v>
      </c>
      <c r="I9027" s="13">
        <f>IF(G9027="Male",VLOOKUP(H9027,'Shoe size conversion table'!$B$6:$D$22,2),VLOOKUP(H9027,'Shoe size conversion table'!$J$6:$L$22,2))</f>
        <v>40</v>
      </c>
      <c r="J9027" s="13">
        <f>IF(G9027="Male",VLOOKUP(H9027,'Shoe size conversion table'!$B$6:$D$22,3),VLOOKUP(H9027,'Shoe size conversion table'!$J$6:$L$22,3))</f>
        <v>6.5</v>
      </c>
      <c r="K9027" s="11">
        <v>179</v>
      </c>
      <c r="L9027" s="12">
        <v>0.3</v>
      </c>
      <c r="M9027" s="7">
        <f t="shared" si="421"/>
        <v>2016</v>
      </c>
      <c r="N9027" s="7">
        <f t="shared" si="422"/>
        <v>3</v>
      </c>
      <c r="O9027" s="30">
        <f t="shared" si="423"/>
        <v>125.3</v>
      </c>
    </row>
    <row r="9028" spans="2:15" x14ac:dyDescent="0.2">
      <c r="B9028" s="13">
        <v>60472</v>
      </c>
      <c r="C9028" s="14">
        <v>42449.226111111137</v>
      </c>
      <c r="D9028" s="7" t="s">
        <v>10</v>
      </c>
      <c r="E9028" s="13">
        <v>2189</v>
      </c>
      <c r="F9028" s="7" t="s">
        <v>34</v>
      </c>
      <c r="G9028" s="7" t="s">
        <v>11</v>
      </c>
      <c r="H9028" s="13">
        <v>10</v>
      </c>
      <c r="I9028" s="13">
        <f>IF(G9028="Male",VLOOKUP(H9028,'Shoe size conversion table'!$B$6:$D$22,2),VLOOKUP(H9028,'Shoe size conversion table'!$J$6:$L$22,2))</f>
        <v>43</v>
      </c>
      <c r="J9028" s="13">
        <f>IF(G9028="Male",VLOOKUP(H9028,'Shoe size conversion table'!$B$6:$D$22,3),VLOOKUP(H9028,'Shoe size conversion table'!$J$6:$L$22,3))</f>
        <v>9.5</v>
      </c>
      <c r="K9028" s="11">
        <v>149</v>
      </c>
      <c r="L9028" s="12">
        <v>0</v>
      </c>
      <c r="M9028" s="7">
        <f t="shared" si="421"/>
        <v>2016</v>
      </c>
      <c r="N9028" s="7">
        <f t="shared" si="422"/>
        <v>3</v>
      </c>
      <c r="O9028" s="30">
        <f t="shared" si="423"/>
        <v>149</v>
      </c>
    </row>
    <row r="9029" spans="2:15" x14ac:dyDescent="0.2">
      <c r="B9029" s="13">
        <v>60473</v>
      </c>
      <c r="C9029" s="14">
        <v>42449.276111111139</v>
      </c>
      <c r="D9029" s="7" t="s">
        <v>7</v>
      </c>
      <c r="E9029" s="13">
        <v>2218</v>
      </c>
      <c r="F9029" s="7" t="s">
        <v>46</v>
      </c>
      <c r="G9029" s="7" t="s">
        <v>12</v>
      </c>
      <c r="H9029" s="13">
        <v>11.5</v>
      </c>
      <c r="I9029" s="13">
        <f>IF(G9029="Male",VLOOKUP(H9029,'Shoe size conversion table'!$B$6:$D$22,2),VLOOKUP(H9029,'Shoe size conversion table'!$J$6:$L$22,2))</f>
        <v>42</v>
      </c>
      <c r="J9029" s="13">
        <f>IF(G9029="Male",VLOOKUP(H9029,'Shoe size conversion table'!$B$6:$D$22,3),VLOOKUP(H9029,'Shoe size conversion table'!$J$6:$L$22,3))</f>
        <v>9.5</v>
      </c>
      <c r="K9029" s="11">
        <v>139</v>
      </c>
      <c r="L9029" s="12">
        <v>0.1</v>
      </c>
      <c r="M9029" s="7">
        <f t="shared" ref="M9029:M9092" si="424">YEAR(C9029)</f>
        <v>2016</v>
      </c>
      <c r="N9029" s="7">
        <f t="shared" si="422"/>
        <v>3</v>
      </c>
      <c r="O9029" s="30">
        <f t="shared" si="423"/>
        <v>125.10000000000001</v>
      </c>
    </row>
    <row r="9030" spans="2:15" x14ac:dyDescent="0.2">
      <c r="B9030" s="13">
        <v>60474</v>
      </c>
      <c r="C9030" s="14">
        <v>42449.286111111134</v>
      </c>
      <c r="D9030" s="7" t="s">
        <v>7</v>
      </c>
      <c r="E9030" s="13">
        <v>2170</v>
      </c>
      <c r="F9030" s="7" t="s">
        <v>49</v>
      </c>
      <c r="G9030" s="7" t="s">
        <v>11</v>
      </c>
      <c r="H9030" s="13">
        <v>10</v>
      </c>
      <c r="I9030" s="13">
        <f>IF(G9030="Male",VLOOKUP(H9030,'Shoe size conversion table'!$B$6:$D$22,2),VLOOKUP(H9030,'Shoe size conversion table'!$J$6:$L$22,2))</f>
        <v>43</v>
      </c>
      <c r="J9030" s="13">
        <f>IF(G9030="Male",VLOOKUP(H9030,'Shoe size conversion table'!$B$6:$D$22,3),VLOOKUP(H9030,'Shoe size conversion table'!$J$6:$L$22,3))</f>
        <v>9.5</v>
      </c>
      <c r="K9030" s="11">
        <v>169</v>
      </c>
      <c r="L9030" s="12">
        <v>0</v>
      </c>
      <c r="M9030" s="7">
        <f t="shared" si="424"/>
        <v>2016</v>
      </c>
      <c r="N9030" s="7">
        <f t="shared" ref="N9030:N9093" si="425">MONTH(C9030:C23997)</f>
        <v>3</v>
      </c>
      <c r="O9030" s="30">
        <f t="shared" ref="O9030:O9093" si="426">K9030*(1-L9030)</f>
        <v>169</v>
      </c>
    </row>
    <row r="9031" spans="2:15" x14ac:dyDescent="0.2">
      <c r="B9031" s="13">
        <v>60475</v>
      </c>
      <c r="C9031" s="14">
        <v>42449.296111111289</v>
      </c>
      <c r="D9031" s="7" t="s">
        <v>7</v>
      </c>
      <c r="E9031" s="13">
        <v>2149</v>
      </c>
      <c r="F9031" s="7" t="s">
        <v>47</v>
      </c>
      <c r="G9031" s="7" t="s">
        <v>11</v>
      </c>
      <c r="H9031" s="13">
        <v>9.5</v>
      </c>
      <c r="I9031" s="13" t="str">
        <f>IF(G9031="Male",VLOOKUP(H9031,'Shoe size conversion table'!$B$6:$D$22,2),VLOOKUP(H9031,'Shoe size conversion table'!$J$6:$L$22,2))</f>
        <v>42-43</v>
      </c>
      <c r="J9031" s="13">
        <f>IF(G9031="Male",VLOOKUP(H9031,'Shoe size conversion table'!$B$6:$D$22,3),VLOOKUP(H9031,'Shoe size conversion table'!$J$6:$L$22,3))</f>
        <v>9</v>
      </c>
      <c r="K9031" s="11">
        <v>149</v>
      </c>
      <c r="L9031" s="12">
        <v>0.1</v>
      </c>
      <c r="M9031" s="7">
        <f t="shared" si="424"/>
        <v>2016</v>
      </c>
      <c r="N9031" s="7">
        <f t="shared" si="425"/>
        <v>3</v>
      </c>
      <c r="O9031" s="30">
        <f t="shared" si="426"/>
        <v>134.1</v>
      </c>
    </row>
    <row r="9032" spans="2:15" x14ac:dyDescent="0.2">
      <c r="B9032" s="13">
        <v>60476</v>
      </c>
      <c r="C9032" s="14">
        <v>42449.436111111288</v>
      </c>
      <c r="D9032" s="7" t="s">
        <v>8</v>
      </c>
      <c r="E9032" s="13">
        <v>2238</v>
      </c>
      <c r="F9032" s="7" t="s">
        <v>41</v>
      </c>
      <c r="G9032" s="7" t="s">
        <v>12</v>
      </c>
      <c r="H9032" s="13">
        <v>9.5</v>
      </c>
      <c r="I9032" s="13">
        <f>IF(G9032="Male",VLOOKUP(H9032,'Shoe size conversion table'!$B$6:$D$22,2),VLOOKUP(H9032,'Shoe size conversion table'!$J$6:$L$22,2))</f>
        <v>40</v>
      </c>
      <c r="J9032" s="13">
        <f>IF(G9032="Male",VLOOKUP(H9032,'Shoe size conversion table'!$B$6:$D$22,3),VLOOKUP(H9032,'Shoe size conversion table'!$J$6:$L$22,3))</f>
        <v>7.5</v>
      </c>
      <c r="K9032" s="11">
        <v>159</v>
      </c>
      <c r="L9032" s="12">
        <v>0.5</v>
      </c>
      <c r="M9032" s="7">
        <f t="shared" si="424"/>
        <v>2016</v>
      </c>
      <c r="N9032" s="7">
        <f t="shared" si="425"/>
        <v>3</v>
      </c>
      <c r="O9032" s="30">
        <f t="shared" si="426"/>
        <v>79.5</v>
      </c>
    </row>
    <row r="9033" spans="2:15" x14ac:dyDescent="0.2">
      <c r="B9033" s="13">
        <v>60477</v>
      </c>
      <c r="C9033" s="14">
        <v>42449.536111111272</v>
      </c>
      <c r="D9033" s="7" t="s">
        <v>7</v>
      </c>
      <c r="E9033" s="13">
        <v>2161</v>
      </c>
      <c r="F9033" s="7" t="s">
        <v>50</v>
      </c>
      <c r="G9033" s="7" t="s">
        <v>12</v>
      </c>
      <c r="H9033" s="13">
        <v>6.5</v>
      </c>
      <c r="I9033" s="13">
        <f>IF(G9033="Male",VLOOKUP(H9033,'Shoe size conversion table'!$B$6:$D$22,2),VLOOKUP(H9033,'Shoe size conversion table'!$J$6:$L$22,2))</f>
        <v>37</v>
      </c>
      <c r="J9033" s="13">
        <f>IF(G9033="Male",VLOOKUP(H9033,'Shoe size conversion table'!$B$6:$D$22,3),VLOOKUP(H9033,'Shoe size conversion table'!$J$6:$L$22,3))</f>
        <v>4.5</v>
      </c>
      <c r="K9033" s="11">
        <v>199</v>
      </c>
      <c r="L9033" s="12">
        <v>0.5</v>
      </c>
      <c r="M9033" s="7">
        <f t="shared" si="424"/>
        <v>2016</v>
      </c>
      <c r="N9033" s="7">
        <f t="shared" si="425"/>
        <v>3</v>
      </c>
      <c r="O9033" s="30">
        <f t="shared" si="426"/>
        <v>99.5</v>
      </c>
    </row>
    <row r="9034" spans="2:15" x14ac:dyDescent="0.2">
      <c r="B9034" s="13">
        <v>60478</v>
      </c>
      <c r="C9034" s="14">
        <v>42449.546111111136</v>
      </c>
      <c r="D9034" s="7" t="s">
        <v>7</v>
      </c>
      <c r="E9034" s="13">
        <v>2234</v>
      </c>
      <c r="F9034" s="7" t="s">
        <v>45</v>
      </c>
      <c r="G9034" s="7" t="s">
        <v>11</v>
      </c>
      <c r="H9034" s="13">
        <v>11</v>
      </c>
      <c r="I9034" s="13">
        <f>IF(G9034="Male",VLOOKUP(H9034,'Shoe size conversion table'!$B$6:$D$22,2),VLOOKUP(H9034,'Shoe size conversion table'!$J$6:$L$22,2))</f>
        <v>44</v>
      </c>
      <c r="J9034" s="13">
        <f>IF(G9034="Male",VLOOKUP(H9034,'Shoe size conversion table'!$B$6:$D$22,3),VLOOKUP(H9034,'Shoe size conversion table'!$J$6:$L$22,3))</f>
        <v>10.5</v>
      </c>
      <c r="K9034" s="11">
        <v>139</v>
      </c>
      <c r="L9034" s="12">
        <v>0.1</v>
      </c>
      <c r="M9034" s="7">
        <f t="shared" si="424"/>
        <v>2016</v>
      </c>
      <c r="N9034" s="7">
        <f t="shared" si="425"/>
        <v>3</v>
      </c>
      <c r="O9034" s="30">
        <f t="shared" si="426"/>
        <v>125.10000000000001</v>
      </c>
    </row>
    <row r="9035" spans="2:15" x14ac:dyDescent="0.2">
      <c r="B9035" s="13">
        <v>60479</v>
      </c>
      <c r="C9035" s="14">
        <v>42449.736111111139</v>
      </c>
      <c r="D9035" s="7" t="s">
        <v>9</v>
      </c>
      <c r="E9035" s="13">
        <v>2188</v>
      </c>
      <c r="F9035" s="7" t="s">
        <v>61</v>
      </c>
      <c r="G9035" s="7" t="s">
        <v>11</v>
      </c>
      <c r="H9035" s="13">
        <v>10.5</v>
      </c>
      <c r="I9035" s="13" t="str">
        <f>IF(G9035="Male",VLOOKUP(H9035,'Shoe size conversion table'!$B$6:$D$22,2),VLOOKUP(H9035,'Shoe size conversion table'!$J$6:$L$22,2))</f>
        <v>43-44</v>
      </c>
      <c r="J9035" s="13">
        <f>IF(G9035="Male",VLOOKUP(H9035,'Shoe size conversion table'!$B$6:$D$22,3),VLOOKUP(H9035,'Shoe size conversion table'!$J$6:$L$22,3))</f>
        <v>10</v>
      </c>
      <c r="K9035" s="11">
        <v>189</v>
      </c>
      <c r="L9035" s="12">
        <v>0</v>
      </c>
      <c r="M9035" s="7">
        <f t="shared" si="424"/>
        <v>2016</v>
      </c>
      <c r="N9035" s="7">
        <f t="shared" si="425"/>
        <v>3</v>
      </c>
      <c r="O9035" s="30">
        <f t="shared" si="426"/>
        <v>189</v>
      </c>
    </row>
    <row r="9036" spans="2:15" x14ac:dyDescent="0.2">
      <c r="B9036" s="13">
        <v>60480</v>
      </c>
      <c r="C9036" s="14">
        <v>42449.84611111127</v>
      </c>
      <c r="D9036" s="7" t="s">
        <v>10</v>
      </c>
      <c r="E9036" s="13">
        <v>2241</v>
      </c>
      <c r="F9036" s="7" t="s">
        <v>35</v>
      </c>
      <c r="G9036" s="7" t="s">
        <v>11</v>
      </c>
      <c r="H9036" s="13">
        <v>9.5</v>
      </c>
      <c r="I9036" s="13" t="str">
        <f>IF(G9036="Male",VLOOKUP(H9036,'Shoe size conversion table'!$B$6:$D$22,2),VLOOKUP(H9036,'Shoe size conversion table'!$J$6:$L$22,2))</f>
        <v>42-43</v>
      </c>
      <c r="J9036" s="13">
        <f>IF(G9036="Male",VLOOKUP(H9036,'Shoe size conversion table'!$B$6:$D$22,3),VLOOKUP(H9036,'Shoe size conversion table'!$J$6:$L$22,3))</f>
        <v>9</v>
      </c>
      <c r="K9036" s="11">
        <v>169</v>
      </c>
      <c r="L9036" s="12">
        <v>0.5</v>
      </c>
      <c r="M9036" s="7">
        <f t="shared" si="424"/>
        <v>2016</v>
      </c>
      <c r="N9036" s="7">
        <f t="shared" si="425"/>
        <v>3</v>
      </c>
      <c r="O9036" s="30">
        <f t="shared" si="426"/>
        <v>84.5</v>
      </c>
    </row>
    <row r="9037" spans="2:15" x14ac:dyDescent="0.2">
      <c r="B9037" s="13">
        <v>60480</v>
      </c>
      <c r="C9037" s="14">
        <v>42449.84611111127</v>
      </c>
      <c r="D9037" s="7" t="s">
        <v>10</v>
      </c>
      <c r="E9037" s="13">
        <v>2154</v>
      </c>
      <c r="F9037" s="7" t="s">
        <v>36</v>
      </c>
      <c r="G9037" s="7" t="s">
        <v>12</v>
      </c>
      <c r="H9037" s="13">
        <v>9</v>
      </c>
      <c r="I9037" s="13" t="str">
        <f>IF(G9037="Male",VLOOKUP(H9037,'Shoe size conversion table'!$B$6:$D$22,2),VLOOKUP(H9037,'Shoe size conversion table'!$J$6:$L$22,2))</f>
        <v>39-40</v>
      </c>
      <c r="J9037" s="13">
        <f>IF(G9037="Male",VLOOKUP(H9037,'Shoe size conversion table'!$B$6:$D$22,3),VLOOKUP(H9037,'Shoe size conversion table'!$J$6:$L$22,3))</f>
        <v>7</v>
      </c>
      <c r="K9037" s="11">
        <v>169</v>
      </c>
      <c r="L9037" s="12">
        <v>0</v>
      </c>
      <c r="M9037" s="7">
        <f t="shared" si="424"/>
        <v>2016</v>
      </c>
      <c r="N9037" s="7">
        <f t="shared" si="425"/>
        <v>3</v>
      </c>
      <c r="O9037" s="30">
        <f t="shared" si="426"/>
        <v>169</v>
      </c>
    </row>
    <row r="9038" spans="2:15" x14ac:dyDescent="0.2">
      <c r="B9038" s="13">
        <v>60481</v>
      </c>
      <c r="C9038" s="14">
        <v>42449.876111111138</v>
      </c>
      <c r="D9038" s="7" t="s">
        <v>10</v>
      </c>
      <c r="E9038" s="13">
        <v>2230</v>
      </c>
      <c r="F9038" s="7" t="s">
        <v>35</v>
      </c>
      <c r="G9038" s="7" t="s">
        <v>11</v>
      </c>
      <c r="H9038" s="13">
        <v>10</v>
      </c>
      <c r="I9038" s="13">
        <f>IF(G9038="Male",VLOOKUP(H9038,'Shoe size conversion table'!$B$6:$D$22,2),VLOOKUP(H9038,'Shoe size conversion table'!$J$6:$L$22,2))</f>
        <v>43</v>
      </c>
      <c r="J9038" s="13">
        <f>IF(G9038="Male",VLOOKUP(H9038,'Shoe size conversion table'!$B$6:$D$22,3),VLOOKUP(H9038,'Shoe size conversion table'!$J$6:$L$22,3))</f>
        <v>9.5</v>
      </c>
      <c r="K9038" s="11">
        <v>169</v>
      </c>
      <c r="L9038" s="12">
        <v>0</v>
      </c>
      <c r="M9038" s="7">
        <f t="shared" si="424"/>
        <v>2016</v>
      </c>
      <c r="N9038" s="7">
        <f t="shared" si="425"/>
        <v>3</v>
      </c>
      <c r="O9038" s="30">
        <f t="shared" si="426"/>
        <v>169</v>
      </c>
    </row>
    <row r="9039" spans="2:15" x14ac:dyDescent="0.2">
      <c r="B9039" s="13">
        <v>60482</v>
      </c>
      <c r="C9039" s="14">
        <v>42449.946111111291</v>
      </c>
      <c r="D9039" s="7" t="s">
        <v>7</v>
      </c>
      <c r="E9039" s="13">
        <v>2153</v>
      </c>
      <c r="F9039" s="7" t="s">
        <v>48</v>
      </c>
      <c r="G9039" s="7" t="s">
        <v>11</v>
      </c>
      <c r="H9039" s="13">
        <v>10</v>
      </c>
      <c r="I9039" s="13">
        <f>IF(G9039="Male",VLOOKUP(H9039,'Shoe size conversion table'!$B$6:$D$22,2),VLOOKUP(H9039,'Shoe size conversion table'!$J$6:$L$22,2))</f>
        <v>43</v>
      </c>
      <c r="J9039" s="13">
        <f>IF(G9039="Male",VLOOKUP(H9039,'Shoe size conversion table'!$B$6:$D$22,3),VLOOKUP(H9039,'Shoe size conversion table'!$J$6:$L$22,3))</f>
        <v>9.5</v>
      </c>
      <c r="K9039" s="11">
        <v>169</v>
      </c>
      <c r="L9039" s="12">
        <v>0</v>
      </c>
      <c r="M9039" s="7">
        <f t="shared" si="424"/>
        <v>2016</v>
      </c>
      <c r="N9039" s="7">
        <f t="shared" si="425"/>
        <v>3</v>
      </c>
      <c r="O9039" s="30">
        <f t="shared" si="426"/>
        <v>169</v>
      </c>
    </row>
    <row r="9040" spans="2:15" x14ac:dyDescent="0.2">
      <c r="B9040" s="13">
        <v>60483</v>
      </c>
      <c r="C9040" s="14">
        <v>42449.966111111142</v>
      </c>
      <c r="D9040" s="7" t="s">
        <v>7</v>
      </c>
      <c r="E9040" s="13">
        <v>2236</v>
      </c>
      <c r="F9040" s="7" t="s">
        <v>51</v>
      </c>
      <c r="G9040" s="7" t="s">
        <v>12</v>
      </c>
      <c r="H9040" s="13">
        <v>8</v>
      </c>
      <c r="I9040" s="13" t="str">
        <f>IF(G9040="Male",VLOOKUP(H9040,'Shoe size conversion table'!$B$6:$D$22,2),VLOOKUP(H9040,'Shoe size conversion table'!$J$6:$L$22,2))</f>
        <v>38-39</v>
      </c>
      <c r="J9040" s="13">
        <f>IF(G9040="Male",VLOOKUP(H9040,'Shoe size conversion table'!$B$6:$D$22,3),VLOOKUP(H9040,'Shoe size conversion table'!$J$6:$L$22,3))</f>
        <v>6</v>
      </c>
      <c r="K9040" s="11">
        <v>169</v>
      </c>
      <c r="L9040" s="12">
        <v>0</v>
      </c>
      <c r="M9040" s="7">
        <f t="shared" si="424"/>
        <v>2016</v>
      </c>
      <c r="N9040" s="7">
        <f t="shared" si="425"/>
        <v>3</v>
      </c>
      <c r="O9040" s="30">
        <f t="shared" si="426"/>
        <v>169</v>
      </c>
    </row>
    <row r="9041" spans="2:15" x14ac:dyDescent="0.2">
      <c r="B9041" s="13">
        <v>60484</v>
      </c>
      <c r="C9041" s="14">
        <v>42450.06611111114</v>
      </c>
      <c r="D9041" s="7" t="s">
        <v>9</v>
      </c>
      <c r="E9041" s="13">
        <v>2225</v>
      </c>
      <c r="F9041" s="7" t="s">
        <v>58</v>
      </c>
      <c r="G9041" s="7" t="s">
        <v>11</v>
      </c>
      <c r="H9041" s="13">
        <v>10.5</v>
      </c>
      <c r="I9041" s="13" t="str">
        <f>IF(G9041="Male",VLOOKUP(H9041,'Shoe size conversion table'!$B$6:$D$22,2),VLOOKUP(H9041,'Shoe size conversion table'!$J$6:$L$22,2))</f>
        <v>43-44</v>
      </c>
      <c r="J9041" s="13">
        <f>IF(G9041="Male",VLOOKUP(H9041,'Shoe size conversion table'!$B$6:$D$22,3),VLOOKUP(H9041,'Shoe size conversion table'!$J$6:$L$22,3))</f>
        <v>10</v>
      </c>
      <c r="K9041" s="11">
        <v>159</v>
      </c>
      <c r="L9041" s="12">
        <v>0.2</v>
      </c>
      <c r="M9041" s="7">
        <f t="shared" si="424"/>
        <v>2016</v>
      </c>
      <c r="N9041" s="7">
        <f t="shared" si="425"/>
        <v>3</v>
      </c>
      <c r="O9041" s="30">
        <f t="shared" si="426"/>
        <v>127.2</v>
      </c>
    </row>
    <row r="9042" spans="2:15" x14ac:dyDescent="0.2">
      <c r="B9042" s="13">
        <v>60485</v>
      </c>
      <c r="C9042" s="14">
        <v>42450.13611111114</v>
      </c>
      <c r="D9042" s="7" t="s">
        <v>9</v>
      </c>
      <c r="E9042" s="13">
        <v>2209</v>
      </c>
      <c r="F9042" s="7" t="s">
        <v>62</v>
      </c>
      <c r="G9042" s="7" t="s">
        <v>11</v>
      </c>
      <c r="H9042" s="13">
        <v>8.5</v>
      </c>
      <c r="I9042" s="13" t="str">
        <f>IF(G9042="Male",VLOOKUP(H9042,'Shoe size conversion table'!$B$6:$D$22,2),VLOOKUP(H9042,'Shoe size conversion table'!$J$6:$L$22,2))</f>
        <v>41-42</v>
      </c>
      <c r="J9042" s="13">
        <f>IF(G9042="Male",VLOOKUP(H9042,'Shoe size conversion table'!$B$6:$D$22,3),VLOOKUP(H9042,'Shoe size conversion table'!$J$6:$L$22,3))</f>
        <v>8</v>
      </c>
      <c r="K9042" s="11">
        <v>169</v>
      </c>
      <c r="L9042" s="12">
        <v>0.1</v>
      </c>
      <c r="M9042" s="7">
        <f t="shared" si="424"/>
        <v>2016</v>
      </c>
      <c r="N9042" s="7">
        <f t="shared" si="425"/>
        <v>3</v>
      </c>
      <c r="O9042" s="30">
        <f t="shared" si="426"/>
        <v>152.1</v>
      </c>
    </row>
    <row r="9043" spans="2:15" x14ac:dyDescent="0.2">
      <c r="B9043" s="13">
        <v>60486</v>
      </c>
      <c r="C9043" s="14">
        <v>42450.216111111273</v>
      </c>
      <c r="D9043" s="7" t="s">
        <v>10</v>
      </c>
      <c r="E9043" s="13">
        <v>2211</v>
      </c>
      <c r="F9043" s="7" t="s">
        <v>34</v>
      </c>
      <c r="G9043" s="7" t="s">
        <v>11</v>
      </c>
      <c r="H9043" s="13">
        <v>10</v>
      </c>
      <c r="I9043" s="13">
        <f>IF(G9043="Male",VLOOKUP(H9043,'Shoe size conversion table'!$B$6:$D$22,2),VLOOKUP(H9043,'Shoe size conversion table'!$J$6:$L$22,2))</f>
        <v>43</v>
      </c>
      <c r="J9043" s="13">
        <f>IF(G9043="Male",VLOOKUP(H9043,'Shoe size conversion table'!$B$6:$D$22,3),VLOOKUP(H9043,'Shoe size conversion table'!$J$6:$L$22,3))</f>
        <v>9.5</v>
      </c>
      <c r="K9043" s="11">
        <v>139</v>
      </c>
      <c r="L9043" s="12">
        <v>0</v>
      </c>
      <c r="M9043" s="7">
        <f t="shared" si="424"/>
        <v>2016</v>
      </c>
      <c r="N9043" s="7">
        <f t="shared" si="425"/>
        <v>3</v>
      </c>
      <c r="O9043" s="30">
        <f t="shared" si="426"/>
        <v>139</v>
      </c>
    </row>
    <row r="9044" spans="2:15" x14ac:dyDescent="0.2">
      <c r="B9044" s="13">
        <v>60487</v>
      </c>
      <c r="C9044" s="14">
        <v>42450.226111111137</v>
      </c>
      <c r="D9044" s="7" t="s">
        <v>9</v>
      </c>
      <c r="E9044" s="13">
        <v>2216</v>
      </c>
      <c r="F9044" s="7" t="s">
        <v>58</v>
      </c>
      <c r="G9044" s="7" t="s">
        <v>12</v>
      </c>
      <c r="H9044" s="13">
        <v>8</v>
      </c>
      <c r="I9044" s="13" t="str">
        <f>IF(G9044="Male",VLOOKUP(H9044,'Shoe size conversion table'!$B$6:$D$22,2),VLOOKUP(H9044,'Shoe size conversion table'!$J$6:$L$22,2))</f>
        <v>38-39</v>
      </c>
      <c r="J9044" s="13">
        <f>IF(G9044="Male",VLOOKUP(H9044,'Shoe size conversion table'!$B$6:$D$22,3),VLOOKUP(H9044,'Shoe size conversion table'!$J$6:$L$22,3))</f>
        <v>6</v>
      </c>
      <c r="K9044" s="11">
        <v>179</v>
      </c>
      <c r="L9044" s="12">
        <v>0</v>
      </c>
      <c r="M9044" s="7">
        <f t="shared" si="424"/>
        <v>2016</v>
      </c>
      <c r="N9044" s="7">
        <f t="shared" si="425"/>
        <v>3</v>
      </c>
      <c r="O9044" s="30">
        <f t="shared" si="426"/>
        <v>179</v>
      </c>
    </row>
    <row r="9045" spans="2:15" x14ac:dyDescent="0.2">
      <c r="B9045" s="13">
        <v>60488</v>
      </c>
      <c r="C9045" s="14">
        <v>42450.236111111131</v>
      </c>
      <c r="D9045" s="7" t="s">
        <v>8</v>
      </c>
      <c r="E9045" s="13">
        <v>2148</v>
      </c>
      <c r="F9045" s="7" t="s">
        <v>42</v>
      </c>
      <c r="G9045" s="7" t="s">
        <v>12</v>
      </c>
      <c r="H9045" s="13">
        <v>7.5</v>
      </c>
      <c r="I9045" s="13">
        <f>IF(G9045="Male",VLOOKUP(H9045,'Shoe size conversion table'!$B$6:$D$22,2),VLOOKUP(H9045,'Shoe size conversion table'!$J$6:$L$22,2))</f>
        <v>38</v>
      </c>
      <c r="J9045" s="13">
        <f>IF(G9045="Male",VLOOKUP(H9045,'Shoe size conversion table'!$B$6:$D$22,3),VLOOKUP(H9045,'Shoe size conversion table'!$J$6:$L$22,3))</f>
        <v>5.5</v>
      </c>
      <c r="K9045" s="11">
        <v>139</v>
      </c>
      <c r="L9045" s="12">
        <v>0.1</v>
      </c>
      <c r="M9045" s="7">
        <f t="shared" si="424"/>
        <v>2016</v>
      </c>
      <c r="N9045" s="7">
        <f t="shared" si="425"/>
        <v>3</v>
      </c>
      <c r="O9045" s="30">
        <f t="shared" si="426"/>
        <v>125.10000000000001</v>
      </c>
    </row>
    <row r="9046" spans="2:15" x14ac:dyDescent="0.2">
      <c r="B9046" s="13">
        <v>60489</v>
      </c>
      <c r="C9046" s="14">
        <v>42450.276111111139</v>
      </c>
      <c r="D9046" s="7" t="s">
        <v>7</v>
      </c>
      <c r="E9046" s="13">
        <v>2179</v>
      </c>
      <c r="F9046" s="7" t="s">
        <v>50</v>
      </c>
      <c r="G9046" s="7" t="s">
        <v>12</v>
      </c>
      <c r="H9046" s="13">
        <v>11.5</v>
      </c>
      <c r="I9046" s="13">
        <f>IF(G9046="Male",VLOOKUP(H9046,'Shoe size conversion table'!$B$6:$D$22,2),VLOOKUP(H9046,'Shoe size conversion table'!$J$6:$L$22,2))</f>
        <v>42</v>
      </c>
      <c r="J9046" s="13">
        <f>IF(G9046="Male",VLOOKUP(H9046,'Shoe size conversion table'!$B$6:$D$22,3),VLOOKUP(H9046,'Shoe size conversion table'!$J$6:$L$22,3))</f>
        <v>9.5</v>
      </c>
      <c r="K9046" s="11">
        <v>129</v>
      </c>
      <c r="L9046" s="12">
        <v>0.3</v>
      </c>
      <c r="M9046" s="7">
        <f t="shared" si="424"/>
        <v>2016</v>
      </c>
      <c r="N9046" s="7">
        <f t="shared" si="425"/>
        <v>3</v>
      </c>
      <c r="O9046" s="30">
        <f t="shared" si="426"/>
        <v>90.3</v>
      </c>
    </row>
    <row r="9047" spans="2:15" x14ac:dyDescent="0.2">
      <c r="B9047" s="13">
        <v>60490</v>
      </c>
      <c r="C9047" s="14">
        <v>42450.286111111134</v>
      </c>
      <c r="D9047" s="7" t="s">
        <v>10</v>
      </c>
      <c r="E9047" s="13">
        <v>2220</v>
      </c>
      <c r="F9047" s="7" t="s">
        <v>34</v>
      </c>
      <c r="G9047" s="7" t="s">
        <v>12</v>
      </c>
      <c r="H9047" s="13">
        <v>8.5</v>
      </c>
      <c r="I9047" s="13">
        <f>IF(G9047="Male",VLOOKUP(H9047,'Shoe size conversion table'!$B$6:$D$22,2),VLOOKUP(H9047,'Shoe size conversion table'!$J$6:$L$22,2))</f>
        <v>39</v>
      </c>
      <c r="J9047" s="13">
        <f>IF(G9047="Male",VLOOKUP(H9047,'Shoe size conversion table'!$B$6:$D$22,3),VLOOKUP(H9047,'Shoe size conversion table'!$J$6:$L$22,3))</f>
        <v>6.5</v>
      </c>
      <c r="K9047" s="11">
        <v>149</v>
      </c>
      <c r="L9047" s="12">
        <v>0.3</v>
      </c>
      <c r="M9047" s="7">
        <f t="shared" si="424"/>
        <v>2016</v>
      </c>
      <c r="N9047" s="7">
        <f t="shared" si="425"/>
        <v>3</v>
      </c>
      <c r="O9047" s="30">
        <f t="shared" si="426"/>
        <v>104.3</v>
      </c>
    </row>
    <row r="9048" spans="2:15" x14ac:dyDescent="0.2">
      <c r="B9048" s="13">
        <v>60491</v>
      </c>
      <c r="C9048" s="14">
        <v>42450.296111111289</v>
      </c>
      <c r="D9048" s="7" t="s">
        <v>7</v>
      </c>
      <c r="E9048" s="13">
        <v>2149</v>
      </c>
      <c r="F9048" s="7" t="s">
        <v>43</v>
      </c>
      <c r="G9048" s="7" t="s">
        <v>11</v>
      </c>
      <c r="H9048" s="13">
        <v>11.5</v>
      </c>
      <c r="I9048" s="13" t="str">
        <f>IF(G9048="Male",VLOOKUP(H9048,'Shoe size conversion table'!$B$6:$D$22,2),VLOOKUP(H9048,'Shoe size conversion table'!$J$6:$L$22,2))</f>
        <v>44-45</v>
      </c>
      <c r="J9048" s="13">
        <f>IF(G9048="Male",VLOOKUP(H9048,'Shoe size conversion table'!$B$6:$D$22,3),VLOOKUP(H9048,'Shoe size conversion table'!$J$6:$L$22,3))</f>
        <v>11</v>
      </c>
      <c r="K9048" s="11">
        <v>129</v>
      </c>
      <c r="L9048" s="12">
        <v>0</v>
      </c>
      <c r="M9048" s="7">
        <f t="shared" si="424"/>
        <v>2016</v>
      </c>
      <c r="N9048" s="7">
        <f t="shared" si="425"/>
        <v>3</v>
      </c>
      <c r="O9048" s="30">
        <f t="shared" si="426"/>
        <v>129</v>
      </c>
    </row>
    <row r="9049" spans="2:15" x14ac:dyDescent="0.2">
      <c r="B9049" s="13">
        <v>60492</v>
      </c>
      <c r="C9049" s="14">
        <v>42450.436111111128</v>
      </c>
      <c r="D9049" s="7" t="s">
        <v>7</v>
      </c>
      <c r="E9049" s="13">
        <v>2162</v>
      </c>
      <c r="F9049" s="7" t="s">
        <v>49</v>
      </c>
      <c r="G9049" s="7" t="s">
        <v>12</v>
      </c>
      <c r="H9049" s="13">
        <v>9.5</v>
      </c>
      <c r="I9049" s="13">
        <f>IF(G9049="Male",VLOOKUP(H9049,'Shoe size conversion table'!$B$6:$D$22,2),VLOOKUP(H9049,'Shoe size conversion table'!$J$6:$L$22,2))</f>
        <v>40</v>
      </c>
      <c r="J9049" s="13">
        <f>IF(G9049="Male",VLOOKUP(H9049,'Shoe size conversion table'!$B$6:$D$22,3),VLOOKUP(H9049,'Shoe size conversion table'!$J$6:$L$22,3))</f>
        <v>7.5</v>
      </c>
      <c r="K9049" s="11">
        <v>139</v>
      </c>
      <c r="L9049" s="12">
        <v>0.1</v>
      </c>
      <c r="M9049" s="7">
        <f t="shared" si="424"/>
        <v>2016</v>
      </c>
      <c r="N9049" s="7">
        <f t="shared" si="425"/>
        <v>3</v>
      </c>
      <c r="O9049" s="30">
        <f t="shared" si="426"/>
        <v>125.10000000000001</v>
      </c>
    </row>
    <row r="9050" spans="2:15" x14ac:dyDescent="0.2">
      <c r="B9050" s="13">
        <v>60493</v>
      </c>
      <c r="C9050" s="14">
        <v>42450.436111111288</v>
      </c>
      <c r="D9050" s="7" t="s">
        <v>7</v>
      </c>
      <c r="E9050" s="13">
        <v>2172</v>
      </c>
      <c r="F9050" s="7" t="s">
        <v>43</v>
      </c>
      <c r="G9050" s="7" t="s">
        <v>11</v>
      </c>
      <c r="H9050" s="13">
        <v>11</v>
      </c>
      <c r="I9050" s="13">
        <f>IF(G9050="Male",VLOOKUP(H9050,'Shoe size conversion table'!$B$6:$D$22,2),VLOOKUP(H9050,'Shoe size conversion table'!$J$6:$L$22,2))</f>
        <v>44</v>
      </c>
      <c r="J9050" s="13">
        <f>IF(G9050="Male",VLOOKUP(H9050,'Shoe size conversion table'!$B$6:$D$22,3),VLOOKUP(H9050,'Shoe size conversion table'!$J$6:$L$22,3))</f>
        <v>10.5</v>
      </c>
      <c r="K9050" s="11">
        <v>139</v>
      </c>
      <c r="L9050" s="12">
        <v>0</v>
      </c>
      <c r="M9050" s="7">
        <f t="shared" si="424"/>
        <v>2016</v>
      </c>
      <c r="N9050" s="7">
        <f t="shared" si="425"/>
        <v>3</v>
      </c>
      <c r="O9050" s="30">
        <f t="shared" si="426"/>
        <v>139</v>
      </c>
    </row>
    <row r="9051" spans="2:15" x14ac:dyDescent="0.2">
      <c r="B9051" s="13">
        <v>60494</v>
      </c>
      <c r="C9051" s="14">
        <v>42450.546111111136</v>
      </c>
      <c r="D9051" s="7" t="s">
        <v>7</v>
      </c>
      <c r="E9051" s="13">
        <v>2182</v>
      </c>
      <c r="F9051" s="7" t="s">
        <v>51</v>
      </c>
      <c r="G9051" s="7" t="s">
        <v>11</v>
      </c>
      <c r="H9051" s="13">
        <v>11</v>
      </c>
      <c r="I9051" s="13">
        <f>IF(G9051="Male",VLOOKUP(H9051,'Shoe size conversion table'!$B$6:$D$22,2),VLOOKUP(H9051,'Shoe size conversion table'!$J$6:$L$22,2))</f>
        <v>44</v>
      </c>
      <c r="J9051" s="13">
        <f>IF(G9051="Male",VLOOKUP(H9051,'Shoe size conversion table'!$B$6:$D$22,3),VLOOKUP(H9051,'Shoe size conversion table'!$J$6:$L$22,3))</f>
        <v>10.5</v>
      </c>
      <c r="K9051" s="11">
        <v>159</v>
      </c>
      <c r="L9051" s="12">
        <v>0.5</v>
      </c>
      <c r="M9051" s="7">
        <f t="shared" si="424"/>
        <v>2016</v>
      </c>
      <c r="N9051" s="7">
        <f t="shared" si="425"/>
        <v>3</v>
      </c>
      <c r="O9051" s="30">
        <f t="shared" si="426"/>
        <v>79.5</v>
      </c>
    </row>
    <row r="9052" spans="2:15" x14ac:dyDescent="0.2">
      <c r="B9052" s="13">
        <v>60495</v>
      </c>
      <c r="C9052" s="14">
        <v>42450.556111111284</v>
      </c>
      <c r="D9052" s="7" t="s">
        <v>7</v>
      </c>
      <c r="E9052" s="13">
        <v>2239</v>
      </c>
      <c r="F9052" s="7" t="s">
        <v>48</v>
      </c>
      <c r="G9052" s="7" t="s">
        <v>11</v>
      </c>
      <c r="H9052" s="13">
        <v>9.5</v>
      </c>
      <c r="I9052" s="13" t="str">
        <f>IF(G9052="Male",VLOOKUP(H9052,'Shoe size conversion table'!$B$6:$D$22,2),VLOOKUP(H9052,'Shoe size conversion table'!$J$6:$L$22,2))</f>
        <v>42-43</v>
      </c>
      <c r="J9052" s="13">
        <f>IF(G9052="Male",VLOOKUP(H9052,'Shoe size conversion table'!$B$6:$D$22,3),VLOOKUP(H9052,'Shoe size conversion table'!$J$6:$L$22,3))</f>
        <v>9</v>
      </c>
      <c r="K9052" s="11">
        <v>159</v>
      </c>
      <c r="L9052" s="12">
        <v>0</v>
      </c>
      <c r="M9052" s="7">
        <f t="shared" si="424"/>
        <v>2016</v>
      </c>
      <c r="N9052" s="7">
        <f t="shared" si="425"/>
        <v>3</v>
      </c>
      <c r="O9052" s="30">
        <f t="shared" si="426"/>
        <v>159</v>
      </c>
    </row>
    <row r="9053" spans="2:15" x14ac:dyDescent="0.2">
      <c r="B9053" s="13">
        <v>60496</v>
      </c>
      <c r="C9053" s="14">
        <v>42450.77611111127</v>
      </c>
      <c r="D9053" s="7" t="s">
        <v>7</v>
      </c>
      <c r="E9053" s="13">
        <v>2161</v>
      </c>
      <c r="F9053" s="7" t="s">
        <v>50</v>
      </c>
      <c r="G9053" s="7" t="s">
        <v>12</v>
      </c>
      <c r="H9053" s="13">
        <v>6.5</v>
      </c>
      <c r="I9053" s="13">
        <f>IF(G9053="Male",VLOOKUP(H9053,'Shoe size conversion table'!$B$6:$D$22,2),VLOOKUP(H9053,'Shoe size conversion table'!$J$6:$L$22,2))</f>
        <v>37</v>
      </c>
      <c r="J9053" s="13">
        <f>IF(G9053="Male",VLOOKUP(H9053,'Shoe size conversion table'!$B$6:$D$22,3),VLOOKUP(H9053,'Shoe size conversion table'!$J$6:$L$22,3))</f>
        <v>4.5</v>
      </c>
      <c r="K9053" s="11">
        <v>179</v>
      </c>
      <c r="L9053" s="12">
        <v>0</v>
      </c>
      <c r="M9053" s="7">
        <f t="shared" si="424"/>
        <v>2016</v>
      </c>
      <c r="N9053" s="7">
        <f t="shared" si="425"/>
        <v>3</v>
      </c>
      <c r="O9053" s="30">
        <f t="shared" si="426"/>
        <v>179</v>
      </c>
    </row>
    <row r="9054" spans="2:15" x14ac:dyDescent="0.2">
      <c r="B9054" s="13">
        <v>60497</v>
      </c>
      <c r="C9054" s="14">
        <v>42450.956111111285</v>
      </c>
      <c r="D9054" s="7" t="s">
        <v>10</v>
      </c>
      <c r="E9054" s="13">
        <v>2219</v>
      </c>
      <c r="F9054" s="7" t="s">
        <v>34</v>
      </c>
      <c r="G9054" s="7" t="s">
        <v>11</v>
      </c>
      <c r="H9054" s="13">
        <v>9.5</v>
      </c>
      <c r="I9054" s="13" t="str">
        <f>IF(G9054="Male",VLOOKUP(H9054,'Shoe size conversion table'!$B$6:$D$22,2),VLOOKUP(H9054,'Shoe size conversion table'!$J$6:$L$22,2))</f>
        <v>42-43</v>
      </c>
      <c r="J9054" s="13">
        <f>IF(G9054="Male",VLOOKUP(H9054,'Shoe size conversion table'!$B$6:$D$22,3),VLOOKUP(H9054,'Shoe size conversion table'!$J$6:$L$22,3))</f>
        <v>9</v>
      </c>
      <c r="K9054" s="11">
        <v>159</v>
      </c>
      <c r="L9054" s="12">
        <v>0</v>
      </c>
      <c r="M9054" s="7">
        <f t="shared" si="424"/>
        <v>2016</v>
      </c>
      <c r="N9054" s="7">
        <f t="shared" si="425"/>
        <v>3</v>
      </c>
      <c r="O9054" s="30">
        <f t="shared" si="426"/>
        <v>159</v>
      </c>
    </row>
    <row r="9055" spans="2:15" x14ac:dyDescent="0.2">
      <c r="B9055" s="13">
        <v>60498</v>
      </c>
      <c r="C9055" s="14">
        <v>42451.006111111128</v>
      </c>
      <c r="D9055" s="7" t="s">
        <v>7</v>
      </c>
      <c r="E9055" s="13">
        <v>2151</v>
      </c>
      <c r="F9055" s="7" t="s">
        <v>48</v>
      </c>
      <c r="G9055" s="7" t="s">
        <v>11</v>
      </c>
      <c r="H9055" s="13">
        <v>9.5</v>
      </c>
      <c r="I9055" s="13" t="str">
        <f>IF(G9055="Male",VLOOKUP(H9055,'Shoe size conversion table'!$B$6:$D$22,2),VLOOKUP(H9055,'Shoe size conversion table'!$J$6:$L$22,2))</f>
        <v>42-43</v>
      </c>
      <c r="J9055" s="13">
        <f>IF(G9055="Male",VLOOKUP(H9055,'Shoe size conversion table'!$B$6:$D$22,3),VLOOKUP(H9055,'Shoe size conversion table'!$J$6:$L$22,3))</f>
        <v>9</v>
      </c>
      <c r="K9055" s="11">
        <v>149</v>
      </c>
      <c r="L9055" s="12">
        <v>0</v>
      </c>
      <c r="M9055" s="7">
        <f t="shared" si="424"/>
        <v>2016</v>
      </c>
      <c r="N9055" s="7">
        <f t="shared" si="425"/>
        <v>3</v>
      </c>
      <c r="O9055" s="30">
        <f t="shared" si="426"/>
        <v>149</v>
      </c>
    </row>
    <row r="9056" spans="2:15" x14ac:dyDescent="0.2">
      <c r="B9056" s="13">
        <v>60499</v>
      </c>
      <c r="C9056" s="14">
        <v>42451.236111111131</v>
      </c>
      <c r="D9056" s="7" t="s">
        <v>8</v>
      </c>
      <c r="E9056" s="13">
        <v>2170</v>
      </c>
      <c r="F9056" s="7" t="s">
        <v>42</v>
      </c>
      <c r="G9056" s="7" t="s">
        <v>12</v>
      </c>
      <c r="H9056" s="13">
        <v>7.5</v>
      </c>
      <c r="I9056" s="13">
        <f>IF(G9056="Male",VLOOKUP(H9056,'Shoe size conversion table'!$B$6:$D$22,2),VLOOKUP(H9056,'Shoe size conversion table'!$J$6:$L$22,2))</f>
        <v>38</v>
      </c>
      <c r="J9056" s="13">
        <f>IF(G9056="Male",VLOOKUP(H9056,'Shoe size conversion table'!$B$6:$D$22,3),VLOOKUP(H9056,'Shoe size conversion table'!$J$6:$L$22,3))</f>
        <v>5.5</v>
      </c>
      <c r="K9056" s="11">
        <v>129</v>
      </c>
      <c r="L9056" s="12">
        <v>0.3</v>
      </c>
      <c r="M9056" s="7">
        <f t="shared" si="424"/>
        <v>2016</v>
      </c>
      <c r="N9056" s="7">
        <f t="shared" si="425"/>
        <v>3</v>
      </c>
      <c r="O9056" s="30">
        <f t="shared" si="426"/>
        <v>90.3</v>
      </c>
    </row>
    <row r="9057" spans="2:15" x14ac:dyDescent="0.2">
      <c r="B9057" s="13">
        <v>60500</v>
      </c>
      <c r="C9057" s="14">
        <v>42451.286111111134</v>
      </c>
      <c r="D9057" s="7" t="s">
        <v>7</v>
      </c>
      <c r="E9057" s="13">
        <v>2206</v>
      </c>
      <c r="F9057" s="7" t="s">
        <v>49</v>
      </c>
      <c r="G9057" s="7" t="s">
        <v>11</v>
      </c>
      <c r="H9057" s="13">
        <v>6</v>
      </c>
      <c r="I9057" s="13">
        <f>IF(G9057="Male",VLOOKUP(H9057,'Shoe size conversion table'!$B$6:$D$22,2),VLOOKUP(H9057,'Shoe size conversion table'!$J$6:$L$22,2))</f>
        <v>39</v>
      </c>
      <c r="J9057" s="13">
        <f>IF(G9057="Male",VLOOKUP(H9057,'Shoe size conversion table'!$B$6:$D$22,3),VLOOKUP(H9057,'Shoe size conversion table'!$J$6:$L$22,3))</f>
        <v>5.5</v>
      </c>
      <c r="K9057" s="11">
        <v>139</v>
      </c>
      <c r="L9057" s="12">
        <v>0</v>
      </c>
      <c r="M9057" s="7">
        <f t="shared" si="424"/>
        <v>2016</v>
      </c>
      <c r="N9057" s="7">
        <f t="shared" si="425"/>
        <v>3</v>
      </c>
      <c r="O9057" s="30">
        <f t="shared" si="426"/>
        <v>139</v>
      </c>
    </row>
    <row r="9058" spans="2:15" x14ac:dyDescent="0.2">
      <c r="B9058" s="13">
        <v>60501</v>
      </c>
      <c r="C9058" s="14">
        <v>42451.436111111128</v>
      </c>
      <c r="D9058" s="7" t="s">
        <v>8</v>
      </c>
      <c r="E9058" s="13">
        <v>2186</v>
      </c>
      <c r="F9058" s="7" t="s">
        <v>38</v>
      </c>
      <c r="G9058" s="7" t="s">
        <v>11</v>
      </c>
      <c r="H9058" s="13">
        <v>11</v>
      </c>
      <c r="I9058" s="13">
        <f>IF(G9058="Male",VLOOKUP(H9058,'Shoe size conversion table'!$B$6:$D$22,2),VLOOKUP(H9058,'Shoe size conversion table'!$J$6:$L$22,2))</f>
        <v>44</v>
      </c>
      <c r="J9058" s="13">
        <f>IF(G9058="Male",VLOOKUP(H9058,'Shoe size conversion table'!$B$6:$D$22,3),VLOOKUP(H9058,'Shoe size conversion table'!$J$6:$L$22,3))</f>
        <v>10.5</v>
      </c>
      <c r="K9058" s="11">
        <v>129</v>
      </c>
      <c r="L9058" s="12">
        <v>0</v>
      </c>
      <c r="M9058" s="7">
        <f t="shared" si="424"/>
        <v>2016</v>
      </c>
      <c r="N9058" s="7">
        <f t="shared" si="425"/>
        <v>3</v>
      </c>
      <c r="O9058" s="30">
        <f t="shared" si="426"/>
        <v>129</v>
      </c>
    </row>
    <row r="9059" spans="2:15" x14ac:dyDescent="0.2">
      <c r="B9059" s="13">
        <v>60501</v>
      </c>
      <c r="C9059" s="14">
        <v>42451.436111111128</v>
      </c>
      <c r="D9059" s="7" t="s">
        <v>8</v>
      </c>
      <c r="E9059" s="13">
        <v>2192</v>
      </c>
      <c r="F9059" s="7" t="s">
        <v>40</v>
      </c>
      <c r="G9059" s="7" t="s">
        <v>12</v>
      </c>
      <c r="H9059" s="13">
        <v>9</v>
      </c>
      <c r="I9059" s="13" t="str">
        <f>IF(G9059="Male",VLOOKUP(H9059,'Shoe size conversion table'!$B$6:$D$22,2),VLOOKUP(H9059,'Shoe size conversion table'!$J$6:$L$22,2))</f>
        <v>39-40</v>
      </c>
      <c r="J9059" s="13">
        <f>IF(G9059="Male",VLOOKUP(H9059,'Shoe size conversion table'!$B$6:$D$22,3),VLOOKUP(H9059,'Shoe size conversion table'!$J$6:$L$22,3))</f>
        <v>7</v>
      </c>
      <c r="K9059" s="11">
        <v>149</v>
      </c>
      <c r="L9059" s="12">
        <v>0.1</v>
      </c>
      <c r="M9059" s="7">
        <f t="shared" si="424"/>
        <v>2016</v>
      </c>
      <c r="N9059" s="7">
        <f t="shared" si="425"/>
        <v>3</v>
      </c>
      <c r="O9059" s="30">
        <f t="shared" si="426"/>
        <v>134.1</v>
      </c>
    </row>
    <row r="9060" spans="2:15" x14ac:dyDescent="0.2">
      <c r="B9060" s="13">
        <v>60502</v>
      </c>
      <c r="C9060" s="14">
        <v>42451.436111111128</v>
      </c>
      <c r="D9060" s="7" t="s">
        <v>7</v>
      </c>
      <c r="E9060" s="13">
        <v>2214</v>
      </c>
      <c r="F9060" s="7" t="s">
        <v>49</v>
      </c>
      <c r="G9060" s="7" t="s">
        <v>12</v>
      </c>
      <c r="H9060" s="13">
        <v>9.5</v>
      </c>
      <c r="I9060" s="13">
        <f>IF(G9060="Male",VLOOKUP(H9060,'Shoe size conversion table'!$B$6:$D$22,2),VLOOKUP(H9060,'Shoe size conversion table'!$J$6:$L$22,2))</f>
        <v>40</v>
      </c>
      <c r="J9060" s="13">
        <f>IF(G9060="Male",VLOOKUP(H9060,'Shoe size conversion table'!$B$6:$D$22,3),VLOOKUP(H9060,'Shoe size conversion table'!$J$6:$L$22,3))</f>
        <v>7.5</v>
      </c>
      <c r="K9060" s="11">
        <v>149</v>
      </c>
      <c r="L9060" s="12">
        <v>0</v>
      </c>
      <c r="M9060" s="7">
        <f t="shared" si="424"/>
        <v>2016</v>
      </c>
      <c r="N9060" s="7">
        <f t="shared" si="425"/>
        <v>3</v>
      </c>
      <c r="O9060" s="30">
        <f t="shared" si="426"/>
        <v>149</v>
      </c>
    </row>
    <row r="9061" spans="2:15" x14ac:dyDescent="0.2">
      <c r="B9061" s="13">
        <v>60503</v>
      </c>
      <c r="C9061" s="14">
        <v>42451.446111111276</v>
      </c>
      <c r="D9061" s="7" t="s">
        <v>7</v>
      </c>
      <c r="E9061" s="13">
        <v>2161</v>
      </c>
      <c r="F9061" s="7" t="s">
        <v>50</v>
      </c>
      <c r="G9061" s="7" t="s">
        <v>12</v>
      </c>
      <c r="H9061" s="13">
        <v>6.5</v>
      </c>
      <c r="I9061" s="13">
        <f>IF(G9061="Male",VLOOKUP(H9061,'Shoe size conversion table'!$B$6:$D$22,2),VLOOKUP(H9061,'Shoe size conversion table'!$J$6:$L$22,2))</f>
        <v>37</v>
      </c>
      <c r="J9061" s="13">
        <f>IF(G9061="Male",VLOOKUP(H9061,'Shoe size conversion table'!$B$6:$D$22,3),VLOOKUP(H9061,'Shoe size conversion table'!$J$6:$L$22,3))</f>
        <v>4.5</v>
      </c>
      <c r="K9061" s="11">
        <v>199</v>
      </c>
      <c r="L9061" s="12">
        <v>0.5</v>
      </c>
      <c r="M9061" s="7">
        <f t="shared" si="424"/>
        <v>2016</v>
      </c>
      <c r="N9061" s="7">
        <f t="shared" si="425"/>
        <v>3</v>
      </c>
      <c r="O9061" s="30">
        <f t="shared" si="426"/>
        <v>99.5</v>
      </c>
    </row>
    <row r="9062" spans="2:15" x14ac:dyDescent="0.2">
      <c r="B9062" s="13">
        <v>60504</v>
      </c>
      <c r="C9062" s="14">
        <v>42451.536111111272</v>
      </c>
      <c r="D9062" s="7" t="s">
        <v>8</v>
      </c>
      <c r="E9062" s="13">
        <v>2213</v>
      </c>
      <c r="F9062" s="7" t="s">
        <v>42</v>
      </c>
      <c r="G9062" s="7" t="s">
        <v>11</v>
      </c>
      <c r="H9062" s="13">
        <v>14</v>
      </c>
      <c r="I9062" s="13">
        <f>IF(G9062="Male",VLOOKUP(H9062,'Shoe size conversion table'!$B$6:$D$22,2),VLOOKUP(H9062,'Shoe size conversion table'!$J$6:$L$22,2))</f>
        <v>47</v>
      </c>
      <c r="J9062" s="13">
        <f>IF(G9062="Male",VLOOKUP(H9062,'Shoe size conversion table'!$B$6:$D$22,3),VLOOKUP(H9062,'Shoe size conversion table'!$J$6:$L$22,3))</f>
        <v>13.5</v>
      </c>
      <c r="K9062" s="11">
        <v>149</v>
      </c>
      <c r="L9062" s="12">
        <v>0.2</v>
      </c>
      <c r="M9062" s="7">
        <f t="shared" si="424"/>
        <v>2016</v>
      </c>
      <c r="N9062" s="7">
        <f t="shared" si="425"/>
        <v>3</v>
      </c>
      <c r="O9062" s="30">
        <f t="shared" si="426"/>
        <v>119.2</v>
      </c>
    </row>
    <row r="9063" spans="2:15" x14ac:dyDescent="0.2">
      <c r="B9063" s="13">
        <v>60505</v>
      </c>
      <c r="C9063" s="14">
        <v>42451.826111111142</v>
      </c>
      <c r="D9063" s="7" t="s">
        <v>8</v>
      </c>
      <c r="E9063" s="13">
        <v>2195</v>
      </c>
      <c r="F9063" s="7" t="s">
        <v>40</v>
      </c>
      <c r="G9063" s="7" t="s">
        <v>11</v>
      </c>
      <c r="H9063" s="13">
        <v>8.5</v>
      </c>
      <c r="I9063" s="13" t="str">
        <f>IF(G9063="Male",VLOOKUP(H9063,'Shoe size conversion table'!$B$6:$D$22,2),VLOOKUP(H9063,'Shoe size conversion table'!$J$6:$L$22,2))</f>
        <v>41-42</v>
      </c>
      <c r="J9063" s="13">
        <f>IF(G9063="Male",VLOOKUP(H9063,'Shoe size conversion table'!$B$6:$D$22,3),VLOOKUP(H9063,'Shoe size conversion table'!$J$6:$L$22,3))</f>
        <v>8</v>
      </c>
      <c r="K9063" s="11">
        <v>199</v>
      </c>
      <c r="L9063" s="12">
        <v>0.5</v>
      </c>
      <c r="M9063" s="7">
        <f t="shared" si="424"/>
        <v>2016</v>
      </c>
      <c r="N9063" s="7">
        <f t="shared" si="425"/>
        <v>3</v>
      </c>
      <c r="O9063" s="30">
        <f t="shared" si="426"/>
        <v>99.5</v>
      </c>
    </row>
    <row r="9064" spans="2:15" x14ac:dyDescent="0.2">
      <c r="B9064" s="13">
        <v>60506</v>
      </c>
      <c r="C9064" s="14">
        <v>42451.836111111283</v>
      </c>
      <c r="D9064" s="7" t="s">
        <v>7</v>
      </c>
      <c r="E9064" s="13">
        <v>2240</v>
      </c>
      <c r="F9064" s="7" t="s">
        <v>45</v>
      </c>
      <c r="G9064" s="7" t="s">
        <v>12</v>
      </c>
      <c r="H9064" s="13">
        <v>7.5</v>
      </c>
      <c r="I9064" s="13">
        <f>IF(G9064="Male",VLOOKUP(H9064,'Shoe size conversion table'!$B$6:$D$22,2),VLOOKUP(H9064,'Shoe size conversion table'!$J$6:$L$22,2))</f>
        <v>38</v>
      </c>
      <c r="J9064" s="13">
        <f>IF(G9064="Male",VLOOKUP(H9064,'Shoe size conversion table'!$B$6:$D$22,3),VLOOKUP(H9064,'Shoe size conversion table'!$J$6:$L$22,3))</f>
        <v>5.5</v>
      </c>
      <c r="K9064" s="11">
        <v>129</v>
      </c>
      <c r="L9064" s="12">
        <v>0</v>
      </c>
      <c r="M9064" s="7">
        <f t="shared" si="424"/>
        <v>2016</v>
      </c>
      <c r="N9064" s="7">
        <f t="shared" si="425"/>
        <v>3</v>
      </c>
      <c r="O9064" s="30">
        <f t="shared" si="426"/>
        <v>129</v>
      </c>
    </row>
    <row r="9065" spans="2:15" x14ac:dyDescent="0.2">
      <c r="B9065" s="13">
        <v>60507</v>
      </c>
      <c r="C9065" s="14">
        <v>42451.846111111132</v>
      </c>
      <c r="D9065" s="7" t="s">
        <v>7</v>
      </c>
      <c r="E9065" s="13">
        <v>2166</v>
      </c>
      <c r="F9065" s="7" t="s">
        <v>49</v>
      </c>
      <c r="G9065" s="7" t="s">
        <v>11</v>
      </c>
      <c r="H9065" s="13">
        <v>14</v>
      </c>
      <c r="I9065" s="13">
        <f>IF(G9065="Male",VLOOKUP(H9065,'Shoe size conversion table'!$B$6:$D$22,2),VLOOKUP(H9065,'Shoe size conversion table'!$J$6:$L$22,2))</f>
        <v>47</v>
      </c>
      <c r="J9065" s="13">
        <f>IF(G9065="Male",VLOOKUP(H9065,'Shoe size conversion table'!$B$6:$D$22,3),VLOOKUP(H9065,'Shoe size conversion table'!$J$6:$L$22,3))</f>
        <v>13.5</v>
      </c>
      <c r="K9065" s="11">
        <v>189</v>
      </c>
      <c r="L9065" s="12">
        <v>0</v>
      </c>
      <c r="M9065" s="7">
        <f t="shared" si="424"/>
        <v>2016</v>
      </c>
      <c r="N9065" s="7">
        <f t="shared" si="425"/>
        <v>3</v>
      </c>
      <c r="O9065" s="30">
        <f t="shared" si="426"/>
        <v>189</v>
      </c>
    </row>
    <row r="9066" spans="2:15" x14ac:dyDescent="0.2">
      <c r="B9066" s="13">
        <v>60508</v>
      </c>
      <c r="C9066" s="14">
        <v>42451.926111111279</v>
      </c>
      <c r="D9066" s="7" t="s">
        <v>10</v>
      </c>
      <c r="E9066" s="13">
        <v>2168</v>
      </c>
      <c r="F9066" s="7" t="s">
        <v>36</v>
      </c>
      <c r="G9066" s="7" t="s">
        <v>11</v>
      </c>
      <c r="H9066" s="13">
        <v>8.5</v>
      </c>
      <c r="I9066" s="13" t="str">
        <f>IF(G9066="Male",VLOOKUP(H9066,'Shoe size conversion table'!$B$6:$D$22,2),VLOOKUP(H9066,'Shoe size conversion table'!$J$6:$L$22,2))</f>
        <v>41-42</v>
      </c>
      <c r="J9066" s="13">
        <f>IF(G9066="Male",VLOOKUP(H9066,'Shoe size conversion table'!$B$6:$D$22,3),VLOOKUP(H9066,'Shoe size conversion table'!$J$6:$L$22,3))</f>
        <v>8</v>
      </c>
      <c r="K9066" s="11">
        <v>149</v>
      </c>
      <c r="L9066" s="12">
        <v>0.3</v>
      </c>
      <c r="M9066" s="7">
        <f t="shared" si="424"/>
        <v>2016</v>
      </c>
      <c r="N9066" s="7">
        <f t="shared" si="425"/>
        <v>3</v>
      </c>
      <c r="O9066" s="30">
        <f t="shared" si="426"/>
        <v>104.3</v>
      </c>
    </row>
    <row r="9067" spans="2:15" x14ac:dyDescent="0.2">
      <c r="B9067" s="13">
        <v>60509</v>
      </c>
      <c r="C9067" s="14">
        <v>42452.006111111128</v>
      </c>
      <c r="D9067" s="7" t="s">
        <v>7</v>
      </c>
      <c r="E9067" s="13">
        <v>2235</v>
      </c>
      <c r="F9067" s="7" t="s">
        <v>48</v>
      </c>
      <c r="G9067" s="7" t="s">
        <v>11</v>
      </c>
      <c r="H9067" s="13">
        <v>9.5</v>
      </c>
      <c r="I9067" s="13" t="str">
        <f>IF(G9067="Male",VLOOKUP(H9067,'Shoe size conversion table'!$B$6:$D$22,2),VLOOKUP(H9067,'Shoe size conversion table'!$J$6:$L$22,2))</f>
        <v>42-43</v>
      </c>
      <c r="J9067" s="13">
        <f>IF(G9067="Male",VLOOKUP(H9067,'Shoe size conversion table'!$B$6:$D$22,3),VLOOKUP(H9067,'Shoe size conversion table'!$J$6:$L$22,3))</f>
        <v>9</v>
      </c>
      <c r="K9067" s="11">
        <v>149</v>
      </c>
      <c r="L9067" s="12">
        <v>0</v>
      </c>
      <c r="M9067" s="7">
        <f t="shared" si="424"/>
        <v>2016</v>
      </c>
      <c r="N9067" s="7">
        <f t="shared" si="425"/>
        <v>3</v>
      </c>
      <c r="O9067" s="30">
        <f t="shared" si="426"/>
        <v>149</v>
      </c>
    </row>
    <row r="9068" spans="2:15" x14ac:dyDescent="0.2">
      <c r="B9068" s="13">
        <v>60510</v>
      </c>
      <c r="C9068" s="14">
        <v>42452.13611111114</v>
      </c>
      <c r="D9068" s="7" t="s">
        <v>9</v>
      </c>
      <c r="E9068" s="13">
        <v>2225</v>
      </c>
      <c r="F9068" s="7" t="s">
        <v>58</v>
      </c>
      <c r="G9068" s="7" t="s">
        <v>11</v>
      </c>
      <c r="H9068" s="13">
        <v>10.5</v>
      </c>
      <c r="I9068" s="13" t="str">
        <f>IF(G9068="Male",VLOOKUP(H9068,'Shoe size conversion table'!$B$6:$D$22,2),VLOOKUP(H9068,'Shoe size conversion table'!$J$6:$L$22,2))</f>
        <v>43-44</v>
      </c>
      <c r="J9068" s="13">
        <f>IF(G9068="Male",VLOOKUP(H9068,'Shoe size conversion table'!$B$6:$D$22,3),VLOOKUP(H9068,'Shoe size conversion table'!$J$6:$L$22,3))</f>
        <v>10</v>
      </c>
      <c r="K9068" s="11">
        <v>159</v>
      </c>
      <c r="L9068" s="12">
        <v>0.2</v>
      </c>
      <c r="M9068" s="7">
        <f t="shared" si="424"/>
        <v>2016</v>
      </c>
      <c r="N9068" s="7">
        <f t="shared" si="425"/>
        <v>3</v>
      </c>
      <c r="O9068" s="30">
        <f t="shared" si="426"/>
        <v>127.2</v>
      </c>
    </row>
    <row r="9069" spans="2:15" x14ac:dyDescent="0.2">
      <c r="B9069" s="13">
        <v>60511</v>
      </c>
      <c r="C9069" s="14">
        <v>42452.236111111131</v>
      </c>
      <c r="D9069" s="7" t="s">
        <v>8</v>
      </c>
      <c r="E9069" s="13">
        <v>2154</v>
      </c>
      <c r="F9069" s="7" t="s">
        <v>40</v>
      </c>
      <c r="G9069" s="7" t="s">
        <v>11</v>
      </c>
      <c r="H9069" s="13">
        <v>10.5</v>
      </c>
      <c r="I9069" s="13" t="str">
        <f>IF(G9069="Male",VLOOKUP(H9069,'Shoe size conversion table'!$B$6:$D$22,2),VLOOKUP(H9069,'Shoe size conversion table'!$J$6:$L$22,2))</f>
        <v>43-44</v>
      </c>
      <c r="J9069" s="13">
        <f>IF(G9069="Male",VLOOKUP(H9069,'Shoe size conversion table'!$B$6:$D$22,3),VLOOKUP(H9069,'Shoe size conversion table'!$J$6:$L$22,3))</f>
        <v>10</v>
      </c>
      <c r="K9069" s="11">
        <v>129</v>
      </c>
      <c r="L9069" s="12">
        <v>0.3</v>
      </c>
      <c r="M9069" s="7">
        <f t="shared" si="424"/>
        <v>2016</v>
      </c>
      <c r="N9069" s="7">
        <f t="shared" si="425"/>
        <v>3</v>
      </c>
      <c r="O9069" s="30">
        <f t="shared" si="426"/>
        <v>90.3</v>
      </c>
    </row>
    <row r="9070" spans="2:15" x14ac:dyDescent="0.2">
      <c r="B9070" s="13">
        <v>60512</v>
      </c>
      <c r="C9070" s="14">
        <v>42452.236111111284</v>
      </c>
      <c r="D9070" s="7" t="s">
        <v>8</v>
      </c>
      <c r="E9070" s="13">
        <v>2238</v>
      </c>
      <c r="F9070" s="7" t="s">
        <v>41</v>
      </c>
      <c r="G9070" s="7" t="s">
        <v>12</v>
      </c>
      <c r="H9070" s="13">
        <v>9.5</v>
      </c>
      <c r="I9070" s="13">
        <f>IF(G9070="Male",VLOOKUP(H9070,'Shoe size conversion table'!$B$6:$D$22,2),VLOOKUP(H9070,'Shoe size conversion table'!$J$6:$L$22,2))</f>
        <v>40</v>
      </c>
      <c r="J9070" s="13">
        <f>IF(G9070="Male",VLOOKUP(H9070,'Shoe size conversion table'!$B$6:$D$22,3),VLOOKUP(H9070,'Shoe size conversion table'!$J$6:$L$22,3))</f>
        <v>7.5</v>
      </c>
      <c r="K9070" s="11">
        <v>159</v>
      </c>
      <c r="L9070" s="12">
        <v>0.5</v>
      </c>
      <c r="M9070" s="7">
        <f t="shared" si="424"/>
        <v>2016</v>
      </c>
      <c r="N9070" s="7">
        <f t="shared" si="425"/>
        <v>3</v>
      </c>
      <c r="O9070" s="30">
        <f t="shared" si="426"/>
        <v>79.5</v>
      </c>
    </row>
    <row r="9071" spans="2:15" x14ac:dyDescent="0.2">
      <c r="B9071" s="13">
        <v>60513</v>
      </c>
      <c r="C9071" s="14">
        <v>42452.336111111144</v>
      </c>
      <c r="D9071" s="7" t="s">
        <v>10</v>
      </c>
      <c r="E9071" s="13">
        <v>2199</v>
      </c>
      <c r="F9071" s="7" t="s">
        <v>35</v>
      </c>
      <c r="G9071" s="7" t="s">
        <v>12</v>
      </c>
      <c r="H9071" s="13">
        <v>8.5</v>
      </c>
      <c r="I9071" s="13">
        <f>IF(G9071="Male",VLOOKUP(H9071,'Shoe size conversion table'!$B$6:$D$22,2),VLOOKUP(H9071,'Shoe size conversion table'!$J$6:$L$22,2))</f>
        <v>39</v>
      </c>
      <c r="J9071" s="13">
        <f>IF(G9071="Male",VLOOKUP(H9071,'Shoe size conversion table'!$B$6:$D$22,3),VLOOKUP(H9071,'Shoe size conversion table'!$J$6:$L$22,3))</f>
        <v>6.5</v>
      </c>
      <c r="K9071" s="11">
        <v>199</v>
      </c>
      <c r="L9071" s="12">
        <v>0</v>
      </c>
      <c r="M9071" s="7">
        <f t="shared" si="424"/>
        <v>2016</v>
      </c>
      <c r="N9071" s="7">
        <f t="shared" si="425"/>
        <v>3</v>
      </c>
      <c r="O9071" s="30">
        <f t="shared" si="426"/>
        <v>199</v>
      </c>
    </row>
    <row r="9072" spans="2:15" x14ac:dyDescent="0.2">
      <c r="B9072" s="13">
        <v>60514</v>
      </c>
      <c r="C9072" s="14">
        <v>42452.436111111128</v>
      </c>
      <c r="D9072" s="7" t="s">
        <v>8</v>
      </c>
      <c r="E9072" s="13">
        <v>2238</v>
      </c>
      <c r="F9072" s="7" t="s">
        <v>40</v>
      </c>
      <c r="G9072" s="7" t="s">
        <v>11</v>
      </c>
      <c r="H9072" s="13">
        <v>9</v>
      </c>
      <c r="I9072" s="13">
        <f>IF(G9072="Male",VLOOKUP(H9072,'Shoe size conversion table'!$B$6:$D$22,2),VLOOKUP(H9072,'Shoe size conversion table'!$J$6:$L$22,2))</f>
        <v>42</v>
      </c>
      <c r="J9072" s="13">
        <f>IF(G9072="Male",VLOOKUP(H9072,'Shoe size conversion table'!$B$6:$D$22,3),VLOOKUP(H9072,'Shoe size conversion table'!$J$6:$L$22,3))</f>
        <v>8.5</v>
      </c>
      <c r="K9072" s="11">
        <v>189</v>
      </c>
      <c r="L9072" s="12">
        <v>0</v>
      </c>
      <c r="M9072" s="7">
        <f t="shared" si="424"/>
        <v>2016</v>
      </c>
      <c r="N9072" s="7">
        <f t="shared" si="425"/>
        <v>3</v>
      </c>
      <c r="O9072" s="30">
        <f t="shared" si="426"/>
        <v>189</v>
      </c>
    </row>
    <row r="9073" spans="2:15" x14ac:dyDescent="0.2">
      <c r="B9073" s="13">
        <v>60514</v>
      </c>
      <c r="C9073" s="14">
        <v>42452.436111111128</v>
      </c>
      <c r="D9073" s="7" t="s">
        <v>8</v>
      </c>
      <c r="E9073" s="13">
        <v>2185</v>
      </c>
      <c r="F9073" s="7" t="s">
        <v>38</v>
      </c>
      <c r="G9073" s="7" t="s">
        <v>12</v>
      </c>
      <c r="H9073" s="13">
        <v>9</v>
      </c>
      <c r="I9073" s="13" t="str">
        <f>IF(G9073="Male",VLOOKUP(H9073,'Shoe size conversion table'!$B$6:$D$22,2),VLOOKUP(H9073,'Shoe size conversion table'!$J$6:$L$22,2))</f>
        <v>39-40</v>
      </c>
      <c r="J9073" s="13">
        <f>IF(G9073="Male",VLOOKUP(H9073,'Shoe size conversion table'!$B$6:$D$22,3),VLOOKUP(H9073,'Shoe size conversion table'!$J$6:$L$22,3))</f>
        <v>7</v>
      </c>
      <c r="K9073" s="11">
        <v>189</v>
      </c>
      <c r="L9073" s="12">
        <v>0.1</v>
      </c>
      <c r="M9073" s="7">
        <f t="shared" si="424"/>
        <v>2016</v>
      </c>
      <c r="N9073" s="7">
        <f t="shared" si="425"/>
        <v>3</v>
      </c>
      <c r="O9073" s="30">
        <f t="shared" si="426"/>
        <v>170.1</v>
      </c>
    </row>
    <row r="9074" spans="2:15" x14ac:dyDescent="0.2">
      <c r="B9074" s="13">
        <v>60515</v>
      </c>
      <c r="C9074" s="14">
        <v>42452.436111111128</v>
      </c>
      <c r="D9074" s="7" t="s">
        <v>7</v>
      </c>
      <c r="E9074" s="13">
        <v>2233</v>
      </c>
      <c r="F9074" s="7" t="s">
        <v>49</v>
      </c>
      <c r="G9074" s="7" t="s">
        <v>12</v>
      </c>
      <c r="H9074" s="13">
        <v>9.5</v>
      </c>
      <c r="I9074" s="13">
        <f>IF(G9074="Male",VLOOKUP(H9074,'Shoe size conversion table'!$B$6:$D$22,2),VLOOKUP(H9074,'Shoe size conversion table'!$J$6:$L$22,2))</f>
        <v>40</v>
      </c>
      <c r="J9074" s="13">
        <f>IF(G9074="Male",VLOOKUP(H9074,'Shoe size conversion table'!$B$6:$D$22,3),VLOOKUP(H9074,'Shoe size conversion table'!$J$6:$L$22,3))</f>
        <v>7.5</v>
      </c>
      <c r="K9074" s="11">
        <v>189</v>
      </c>
      <c r="L9074" s="12">
        <v>0</v>
      </c>
      <c r="M9074" s="7">
        <f t="shared" si="424"/>
        <v>2016</v>
      </c>
      <c r="N9074" s="7">
        <f t="shared" si="425"/>
        <v>3</v>
      </c>
      <c r="O9074" s="30">
        <f t="shared" si="426"/>
        <v>189</v>
      </c>
    </row>
    <row r="9075" spans="2:15" x14ac:dyDescent="0.2">
      <c r="B9075" s="13">
        <v>60516</v>
      </c>
      <c r="C9075" s="14">
        <v>42452.546111111282</v>
      </c>
      <c r="D9075" s="7" t="s">
        <v>10</v>
      </c>
      <c r="E9075" s="13">
        <v>2208</v>
      </c>
      <c r="F9075" s="7" t="s">
        <v>34</v>
      </c>
      <c r="G9075" s="7" t="s">
        <v>11</v>
      </c>
      <c r="H9075" s="13">
        <v>9.5</v>
      </c>
      <c r="I9075" s="13" t="str">
        <f>IF(G9075="Male",VLOOKUP(H9075,'Shoe size conversion table'!$B$6:$D$22,2),VLOOKUP(H9075,'Shoe size conversion table'!$J$6:$L$22,2))</f>
        <v>42-43</v>
      </c>
      <c r="J9075" s="13">
        <f>IF(G9075="Male",VLOOKUP(H9075,'Shoe size conversion table'!$B$6:$D$22,3),VLOOKUP(H9075,'Shoe size conversion table'!$J$6:$L$22,3))</f>
        <v>9</v>
      </c>
      <c r="K9075" s="11">
        <v>159</v>
      </c>
      <c r="L9075" s="12">
        <v>0</v>
      </c>
      <c r="M9075" s="7">
        <f t="shared" si="424"/>
        <v>2016</v>
      </c>
      <c r="N9075" s="7">
        <f t="shared" si="425"/>
        <v>3</v>
      </c>
      <c r="O9075" s="30">
        <f t="shared" si="426"/>
        <v>159</v>
      </c>
    </row>
    <row r="9076" spans="2:15" x14ac:dyDescent="0.2">
      <c r="B9076" s="13">
        <v>60517</v>
      </c>
      <c r="C9076" s="14">
        <v>42452.556111111284</v>
      </c>
      <c r="D9076" s="7" t="s">
        <v>7</v>
      </c>
      <c r="E9076" s="13">
        <v>2153</v>
      </c>
      <c r="F9076" s="7" t="s">
        <v>48</v>
      </c>
      <c r="G9076" s="7" t="s">
        <v>11</v>
      </c>
      <c r="H9076" s="13">
        <v>10</v>
      </c>
      <c r="I9076" s="13">
        <f>IF(G9076="Male",VLOOKUP(H9076,'Shoe size conversion table'!$B$6:$D$22,2),VLOOKUP(H9076,'Shoe size conversion table'!$J$6:$L$22,2))</f>
        <v>43</v>
      </c>
      <c r="J9076" s="13">
        <f>IF(G9076="Male",VLOOKUP(H9076,'Shoe size conversion table'!$B$6:$D$22,3),VLOOKUP(H9076,'Shoe size conversion table'!$J$6:$L$22,3))</f>
        <v>9.5</v>
      </c>
      <c r="K9076" s="11">
        <v>169</v>
      </c>
      <c r="L9076" s="12">
        <v>0</v>
      </c>
      <c r="M9076" s="7">
        <f t="shared" si="424"/>
        <v>2016</v>
      </c>
      <c r="N9076" s="7">
        <f t="shared" si="425"/>
        <v>3</v>
      </c>
      <c r="O9076" s="30">
        <f t="shared" si="426"/>
        <v>169</v>
      </c>
    </row>
    <row r="9077" spans="2:15" x14ac:dyDescent="0.2">
      <c r="B9077" s="13">
        <v>60517</v>
      </c>
      <c r="C9077" s="14">
        <v>42452.556111111284</v>
      </c>
      <c r="D9077" s="7" t="s">
        <v>7</v>
      </c>
      <c r="E9077" s="13">
        <v>2236</v>
      </c>
      <c r="F9077" s="7" t="s">
        <v>48</v>
      </c>
      <c r="G9077" s="7" t="s">
        <v>11</v>
      </c>
      <c r="H9077" s="13">
        <v>10.5</v>
      </c>
      <c r="I9077" s="13" t="str">
        <f>IF(G9077="Male",VLOOKUP(H9077,'Shoe size conversion table'!$B$6:$D$22,2),VLOOKUP(H9077,'Shoe size conversion table'!$J$6:$L$22,2))</f>
        <v>43-44</v>
      </c>
      <c r="J9077" s="13">
        <f>IF(G9077="Male",VLOOKUP(H9077,'Shoe size conversion table'!$B$6:$D$22,3),VLOOKUP(H9077,'Shoe size conversion table'!$J$6:$L$22,3))</f>
        <v>10</v>
      </c>
      <c r="K9077" s="11">
        <v>149</v>
      </c>
      <c r="L9077" s="12">
        <v>0</v>
      </c>
      <c r="M9077" s="7">
        <f t="shared" si="424"/>
        <v>2016</v>
      </c>
      <c r="N9077" s="7">
        <f t="shared" si="425"/>
        <v>3</v>
      </c>
      <c r="O9077" s="30">
        <f t="shared" si="426"/>
        <v>149</v>
      </c>
    </row>
    <row r="9078" spans="2:15" x14ac:dyDescent="0.2">
      <c r="B9078" s="13">
        <v>60518</v>
      </c>
      <c r="C9078" s="14">
        <v>42452.636111111286</v>
      </c>
      <c r="D9078" s="7" t="s">
        <v>7</v>
      </c>
      <c r="E9078" s="13">
        <v>2226</v>
      </c>
      <c r="F9078" s="7" t="s">
        <v>48</v>
      </c>
      <c r="G9078" s="7" t="s">
        <v>12</v>
      </c>
      <c r="H9078" s="13">
        <v>8.5</v>
      </c>
      <c r="I9078" s="13">
        <f>IF(G9078="Male",VLOOKUP(H9078,'Shoe size conversion table'!$B$6:$D$22,2),VLOOKUP(H9078,'Shoe size conversion table'!$J$6:$L$22,2))</f>
        <v>39</v>
      </c>
      <c r="J9078" s="13">
        <f>IF(G9078="Male",VLOOKUP(H9078,'Shoe size conversion table'!$B$6:$D$22,3),VLOOKUP(H9078,'Shoe size conversion table'!$J$6:$L$22,3))</f>
        <v>6.5</v>
      </c>
      <c r="K9078" s="11">
        <v>169</v>
      </c>
      <c r="L9078" s="12">
        <v>0.2</v>
      </c>
      <c r="M9078" s="7">
        <f t="shared" si="424"/>
        <v>2016</v>
      </c>
      <c r="N9078" s="7">
        <f t="shared" si="425"/>
        <v>3</v>
      </c>
      <c r="O9078" s="30">
        <f t="shared" si="426"/>
        <v>135.20000000000002</v>
      </c>
    </row>
    <row r="9079" spans="2:15" x14ac:dyDescent="0.2">
      <c r="B9079" s="13">
        <v>60519</v>
      </c>
      <c r="C9079" s="14">
        <v>42452.696111111145</v>
      </c>
      <c r="D9079" s="7" t="s">
        <v>7</v>
      </c>
      <c r="E9079" s="13">
        <v>2197</v>
      </c>
      <c r="F9079" s="7" t="s">
        <v>49</v>
      </c>
      <c r="G9079" s="7" t="s">
        <v>11</v>
      </c>
      <c r="H9079" s="13">
        <v>9</v>
      </c>
      <c r="I9079" s="13">
        <f>IF(G9079="Male",VLOOKUP(H9079,'Shoe size conversion table'!$B$6:$D$22,2),VLOOKUP(H9079,'Shoe size conversion table'!$J$6:$L$22,2))</f>
        <v>42</v>
      </c>
      <c r="J9079" s="13">
        <f>IF(G9079="Male",VLOOKUP(H9079,'Shoe size conversion table'!$B$6:$D$22,3),VLOOKUP(H9079,'Shoe size conversion table'!$J$6:$L$22,3))</f>
        <v>8.5</v>
      </c>
      <c r="K9079" s="11">
        <v>139</v>
      </c>
      <c r="L9079" s="12">
        <v>0.1</v>
      </c>
      <c r="M9079" s="7">
        <f t="shared" si="424"/>
        <v>2016</v>
      </c>
      <c r="N9079" s="7">
        <f t="shared" si="425"/>
        <v>3</v>
      </c>
      <c r="O9079" s="30">
        <f t="shared" si="426"/>
        <v>125.10000000000001</v>
      </c>
    </row>
    <row r="9080" spans="2:15" x14ac:dyDescent="0.2">
      <c r="B9080" s="13">
        <v>60520</v>
      </c>
      <c r="C9080" s="14">
        <v>42452.826111111135</v>
      </c>
      <c r="D9080" s="7" t="s">
        <v>10</v>
      </c>
      <c r="E9080" s="13">
        <v>2228</v>
      </c>
      <c r="F9080" s="7" t="s">
        <v>35</v>
      </c>
      <c r="G9080" s="7" t="s">
        <v>12</v>
      </c>
      <c r="H9080" s="13">
        <v>8.5</v>
      </c>
      <c r="I9080" s="13">
        <f>IF(G9080="Male",VLOOKUP(H9080,'Shoe size conversion table'!$B$6:$D$22,2),VLOOKUP(H9080,'Shoe size conversion table'!$J$6:$L$22,2))</f>
        <v>39</v>
      </c>
      <c r="J9080" s="13">
        <f>IF(G9080="Male",VLOOKUP(H9080,'Shoe size conversion table'!$B$6:$D$22,3),VLOOKUP(H9080,'Shoe size conversion table'!$J$6:$L$22,3))</f>
        <v>6.5</v>
      </c>
      <c r="K9080" s="11">
        <v>159</v>
      </c>
      <c r="L9080" s="12">
        <v>0.3</v>
      </c>
      <c r="M9080" s="7">
        <f t="shared" si="424"/>
        <v>2016</v>
      </c>
      <c r="N9080" s="7">
        <f t="shared" si="425"/>
        <v>3</v>
      </c>
      <c r="O9080" s="30">
        <f t="shared" si="426"/>
        <v>111.3</v>
      </c>
    </row>
    <row r="9081" spans="2:15" x14ac:dyDescent="0.2">
      <c r="B9081" s="13">
        <v>60521</v>
      </c>
      <c r="C9081" s="14">
        <v>42452.826111111142</v>
      </c>
      <c r="D9081" s="7" t="s">
        <v>8</v>
      </c>
      <c r="E9081" s="13">
        <v>2241</v>
      </c>
      <c r="F9081" s="7" t="s">
        <v>38</v>
      </c>
      <c r="G9081" s="7" t="s">
        <v>11</v>
      </c>
      <c r="H9081" s="13">
        <v>9</v>
      </c>
      <c r="I9081" s="13">
        <f>IF(G9081="Male",VLOOKUP(H9081,'Shoe size conversion table'!$B$6:$D$22,2),VLOOKUP(H9081,'Shoe size conversion table'!$J$6:$L$22,2))</f>
        <v>42</v>
      </c>
      <c r="J9081" s="13">
        <f>IF(G9081="Male",VLOOKUP(H9081,'Shoe size conversion table'!$B$6:$D$22,3),VLOOKUP(H9081,'Shoe size conversion table'!$J$6:$L$22,3))</f>
        <v>8.5</v>
      </c>
      <c r="K9081" s="11">
        <v>199</v>
      </c>
      <c r="L9081" s="12">
        <v>0</v>
      </c>
      <c r="M9081" s="7">
        <f t="shared" si="424"/>
        <v>2016</v>
      </c>
      <c r="N9081" s="7">
        <f t="shared" si="425"/>
        <v>3</v>
      </c>
      <c r="O9081" s="30">
        <f t="shared" si="426"/>
        <v>199</v>
      </c>
    </row>
    <row r="9082" spans="2:15" x14ac:dyDescent="0.2">
      <c r="B9082" s="13">
        <v>60522</v>
      </c>
      <c r="C9082" s="14">
        <v>42452.836111111283</v>
      </c>
      <c r="D9082" s="7" t="s">
        <v>7</v>
      </c>
      <c r="E9082" s="13">
        <v>2218</v>
      </c>
      <c r="F9082" s="7" t="s">
        <v>48</v>
      </c>
      <c r="G9082" s="7" t="s">
        <v>12</v>
      </c>
      <c r="H9082" s="13">
        <v>7.5</v>
      </c>
      <c r="I9082" s="13">
        <f>IF(G9082="Male",VLOOKUP(H9082,'Shoe size conversion table'!$B$6:$D$22,2),VLOOKUP(H9082,'Shoe size conversion table'!$J$6:$L$22,2))</f>
        <v>38</v>
      </c>
      <c r="J9082" s="13">
        <f>IF(G9082="Male",VLOOKUP(H9082,'Shoe size conversion table'!$B$6:$D$22,3),VLOOKUP(H9082,'Shoe size conversion table'!$J$6:$L$22,3))</f>
        <v>5.5</v>
      </c>
      <c r="K9082" s="11">
        <v>129</v>
      </c>
      <c r="L9082" s="12">
        <v>0</v>
      </c>
      <c r="M9082" s="7">
        <f t="shared" si="424"/>
        <v>2016</v>
      </c>
      <c r="N9082" s="7">
        <f t="shared" si="425"/>
        <v>3</v>
      </c>
      <c r="O9082" s="30">
        <f t="shared" si="426"/>
        <v>129</v>
      </c>
    </row>
    <row r="9083" spans="2:15" x14ac:dyDescent="0.2">
      <c r="B9083" s="13">
        <v>60523</v>
      </c>
      <c r="C9083" s="14">
        <v>42452.846111111132</v>
      </c>
      <c r="D9083" s="7" t="s">
        <v>7</v>
      </c>
      <c r="E9083" s="13">
        <v>2172</v>
      </c>
      <c r="F9083" s="7" t="s">
        <v>49</v>
      </c>
      <c r="G9083" s="7" t="s">
        <v>11</v>
      </c>
      <c r="H9083" s="13">
        <v>10</v>
      </c>
      <c r="I9083" s="13">
        <f>IF(G9083="Male",VLOOKUP(H9083,'Shoe size conversion table'!$B$6:$D$22,2),VLOOKUP(H9083,'Shoe size conversion table'!$J$6:$L$22,2))</f>
        <v>43</v>
      </c>
      <c r="J9083" s="13">
        <f>IF(G9083="Male",VLOOKUP(H9083,'Shoe size conversion table'!$B$6:$D$22,3),VLOOKUP(H9083,'Shoe size conversion table'!$J$6:$L$22,3))</f>
        <v>9.5</v>
      </c>
      <c r="K9083" s="11">
        <v>149</v>
      </c>
      <c r="L9083" s="12">
        <v>0</v>
      </c>
      <c r="M9083" s="7">
        <f t="shared" si="424"/>
        <v>2016</v>
      </c>
      <c r="N9083" s="7">
        <f t="shared" si="425"/>
        <v>3</v>
      </c>
      <c r="O9083" s="30">
        <f t="shared" si="426"/>
        <v>149</v>
      </c>
    </row>
    <row r="9084" spans="2:15" x14ac:dyDescent="0.2">
      <c r="B9084" s="13">
        <v>60524</v>
      </c>
      <c r="C9084" s="14">
        <v>42452.876111111284</v>
      </c>
      <c r="D9084" s="7" t="s">
        <v>10</v>
      </c>
      <c r="E9084" s="13">
        <v>2229</v>
      </c>
      <c r="F9084" s="7" t="s">
        <v>35</v>
      </c>
      <c r="G9084" s="7" t="s">
        <v>11</v>
      </c>
      <c r="H9084" s="13">
        <v>9.5</v>
      </c>
      <c r="I9084" s="13" t="str">
        <f>IF(G9084="Male",VLOOKUP(H9084,'Shoe size conversion table'!$B$6:$D$22,2),VLOOKUP(H9084,'Shoe size conversion table'!$J$6:$L$22,2))</f>
        <v>42-43</v>
      </c>
      <c r="J9084" s="13">
        <f>IF(G9084="Male",VLOOKUP(H9084,'Shoe size conversion table'!$B$6:$D$22,3),VLOOKUP(H9084,'Shoe size conversion table'!$J$6:$L$22,3))</f>
        <v>9</v>
      </c>
      <c r="K9084" s="11">
        <v>129</v>
      </c>
      <c r="L9084" s="12">
        <v>0.1</v>
      </c>
      <c r="M9084" s="7">
        <f t="shared" si="424"/>
        <v>2016</v>
      </c>
      <c r="N9084" s="7">
        <f t="shared" si="425"/>
        <v>3</v>
      </c>
      <c r="O9084" s="30">
        <f t="shared" si="426"/>
        <v>116.10000000000001</v>
      </c>
    </row>
    <row r="9085" spans="2:15" x14ac:dyDescent="0.2">
      <c r="B9085" s="13">
        <v>60525</v>
      </c>
      <c r="C9085" s="14">
        <v>42452.896111111135</v>
      </c>
      <c r="D9085" s="7" t="s">
        <v>8</v>
      </c>
      <c r="E9085" s="13">
        <v>2226</v>
      </c>
      <c r="F9085" s="7" t="s">
        <v>38</v>
      </c>
      <c r="G9085" s="7" t="s">
        <v>11</v>
      </c>
      <c r="H9085" s="13">
        <v>9.5</v>
      </c>
      <c r="I9085" s="13" t="str">
        <f>IF(G9085="Male",VLOOKUP(H9085,'Shoe size conversion table'!$B$6:$D$22,2),VLOOKUP(H9085,'Shoe size conversion table'!$J$6:$L$22,2))</f>
        <v>42-43</v>
      </c>
      <c r="J9085" s="13">
        <f>IF(G9085="Male",VLOOKUP(H9085,'Shoe size conversion table'!$B$6:$D$22,3),VLOOKUP(H9085,'Shoe size conversion table'!$J$6:$L$22,3))</f>
        <v>9</v>
      </c>
      <c r="K9085" s="11">
        <v>189</v>
      </c>
      <c r="L9085" s="12">
        <v>0</v>
      </c>
      <c r="M9085" s="7">
        <f t="shared" si="424"/>
        <v>2016</v>
      </c>
      <c r="N9085" s="7">
        <f t="shared" si="425"/>
        <v>3</v>
      </c>
      <c r="O9085" s="30">
        <f t="shared" si="426"/>
        <v>189</v>
      </c>
    </row>
    <row r="9086" spans="2:15" x14ac:dyDescent="0.2">
      <c r="B9086" s="13">
        <v>60526</v>
      </c>
      <c r="C9086" s="14">
        <v>42453.006111111128</v>
      </c>
      <c r="D9086" s="7" t="s">
        <v>9</v>
      </c>
      <c r="E9086" s="13">
        <v>2172</v>
      </c>
      <c r="F9086" s="7" t="s">
        <v>62</v>
      </c>
      <c r="G9086" s="7" t="s">
        <v>12</v>
      </c>
      <c r="H9086" s="13">
        <v>8.5</v>
      </c>
      <c r="I9086" s="13">
        <f>IF(G9086="Male",VLOOKUP(H9086,'Shoe size conversion table'!$B$6:$D$22,2),VLOOKUP(H9086,'Shoe size conversion table'!$J$6:$L$22,2))</f>
        <v>39</v>
      </c>
      <c r="J9086" s="13">
        <f>IF(G9086="Male",VLOOKUP(H9086,'Shoe size conversion table'!$B$6:$D$22,3),VLOOKUP(H9086,'Shoe size conversion table'!$J$6:$L$22,3))</f>
        <v>6.5</v>
      </c>
      <c r="K9086" s="11">
        <v>169</v>
      </c>
      <c r="L9086" s="12">
        <v>0.1</v>
      </c>
      <c r="M9086" s="7">
        <f t="shared" si="424"/>
        <v>2016</v>
      </c>
      <c r="N9086" s="7">
        <f t="shared" si="425"/>
        <v>3</v>
      </c>
      <c r="O9086" s="30">
        <f t="shared" si="426"/>
        <v>152.1</v>
      </c>
    </row>
    <row r="9087" spans="2:15" x14ac:dyDescent="0.2">
      <c r="B9087" s="13">
        <v>60527</v>
      </c>
      <c r="C9087" s="14">
        <v>42453.056111111284</v>
      </c>
      <c r="D9087" s="7" t="s">
        <v>7</v>
      </c>
      <c r="E9087" s="13">
        <v>2159</v>
      </c>
      <c r="F9087" s="7" t="s">
        <v>51</v>
      </c>
      <c r="G9087" s="7" t="s">
        <v>12</v>
      </c>
      <c r="H9087" s="13">
        <v>6</v>
      </c>
      <c r="I9087" s="13" t="str">
        <f>IF(G9087="Male",VLOOKUP(H9087,'Shoe size conversion table'!$B$6:$D$22,2),VLOOKUP(H9087,'Shoe size conversion table'!$J$6:$L$22,2))</f>
        <v>36-37</v>
      </c>
      <c r="J9087" s="13">
        <f>IF(G9087="Male",VLOOKUP(H9087,'Shoe size conversion table'!$B$6:$D$22,3),VLOOKUP(H9087,'Shoe size conversion table'!$J$6:$L$22,3))</f>
        <v>4</v>
      </c>
      <c r="K9087" s="11">
        <v>199</v>
      </c>
      <c r="L9087" s="12">
        <v>0.1</v>
      </c>
      <c r="M9087" s="7">
        <f t="shared" si="424"/>
        <v>2016</v>
      </c>
      <c r="N9087" s="7">
        <f t="shared" si="425"/>
        <v>3</v>
      </c>
      <c r="O9087" s="30">
        <f t="shared" si="426"/>
        <v>179.1</v>
      </c>
    </row>
    <row r="9088" spans="2:15" x14ac:dyDescent="0.2">
      <c r="B9088" s="13">
        <v>60528</v>
      </c>
      <c r="C9088" s="14">
        <v>42453.236111111284</v>
      </c>
      <c r="D9088" s="7" t="s">
        <v>7</v>
      </c>
      <c r="E9088" s="13">
        <v>2226</v>
      </c>
      <c r="F9088" s="7" t="s">
        <v>56</v>
      </c>
      <c r="G9088" s="7" t="s">
        <v>11</v>
      </c>
      <c r="H9088" s="13">
        <v>10.5</v>
      </c>
      <c r="I9088" s="13" t="str">
        <f>IF(G9088="Male",VLOOKUP(H9088,'Shoe size conversion table'!$B$6:$D$22,2),VLOOKUP(H9088,'Shoe size conversion table'!$J$6:$L$22,2))</f>
        <v>43-44</v>
      </c>
      <c r="J9088" s="13">
        <f>IF(G9088="Male",VLOOKUP(H9088,'Shoe size conversion table'!$B$6:$D$22,3),VLOOKUP(H9088,'Shoe size conversion table'!$J$6:$L$22,3))</f>
        <v>10</v>
      </c>
      <c r="K9088" s="11">
        <v>199</v>
      </c>
      <c r="L9088" s="12">
        <v>0.3</v>
      </c>
      <c r="M9088" s="7">
        <f t="shared" si="424"/>
        <v>2016</v>
      </c>
      <c r="N9088" s="7">
        <f t="shared" si="425"/>
        <v>3</v>
      </c>
      <c r="O9088" s="30">
        <f t="shared" si="426"/>
        <v>139.29999999999998</v>
      </c>
    </row>
    <row r="9089" spans="2:15" x14ac:dyDescent="0.2">
      <c r="B9089" s="13">
        <v>60529</v>
      </c>
      <c r="C9089" s="14">
        <v>42453.336111111144</v>
      </c>
      <c r="D9089" s="7" t="s">
        <v>10</v>
      </c>
      <c r="E9089" s="13">
        <v>2199</v>
      </c>
      <c r="F9089" s="7" t="s">
        <v>34</v>
      </c>
      <c r="G9089" s="7" t="s">
        <v>12</v>
      </c>
      <c r="H9089" s="13">
        <v>8.5</v>
      </c>
      <c r="I9089" s="13">
        <f>IF(G9089="Male",VLOOKUP(H9089,'Shoe size conversion table'!$B$6:$D$22,2),VLOOKUP(H9089,'Shoe size conversion table'!$J$6:$L$22,2))</f>
        <v>39</v>
      </c>
      <c r="J9089" s="13">
        <f>IF(G9089="Male",VLOOKUP(H9089,'Shoe size conversion table'!$B$6:$D$22,3),VLOOKUP(H9089,'Shoe size conversion table'!$J$6:$L$22,3))</f>
        <v>6.5</v>
      </c>
      <c r="K9089" s="11">
        <v>179</v>
      </c>
      <c r="L9089" s="12">
        <v>0.5</v>
      </c>
      <c r="M9089" s="7">
        <f t="shared" si="424"/>
        <v>2016</v>
      </c>
      <c r="N9089" s="7">
        <f t="shared" si="425"/>
        <v>3</v>
      </c>
      <c r="O9089" s="30">
        <f t="shared" si="426"/>
        <v>89.5</v>
      </c>
    </row>
    <row r="9090" spans="2:15" x14ac:dyDescent="0.2">
      <c r="B9090" s="13">
        <v>60530</v>
      </c>
      <c r="C9090" s="14">
        <v>42453.436111111128</v>
      </c>
      <c r="D9090" s="7" t="s">
        <v>8</v>
      </c>
      <c r="E9090" s="13">
        <v>2206</v>
      </c>
      <c r="F9090" s="7" t="s">
        <v>37</v>
      </c>
      <c r="G9090" s="7" t="s">
        <v>12</v>
      </c>
      <c r="H9090" s="13">
        <v>7.5</v>
      </c>
      <c r="I9090" s="13">
        <f>IF(G9090="Male",VLOOKUP(H9090,'Shoe size conversion table'!$B$6:$D$22,2),VLOOKUP(H9090,'Shoe size conversion table'!$J$6:$L$22,2))</f>
        <v>38</v>
      </c>
      <c r="J9090" s="13">
        <f>IF(G9090="Male",VLOOKUP(H9090,'Shoe size conversion table'!$B$6:$D$22,3),VLOOKUP(H9090,'Shoe size conversion table'!$J$6:$L$22,3))</f>
        <v>5.5</v>
      </c>
      <c r="K9090" s="11">
        <v>149</v>
      </c>
      <c r="L9090" s="12">
        <v>0</v>
      </c>
      <c r="M9090" s="7">
        <f t="shared" si="424"/>
        <v>2016</v>
      </c>
      <c r="N9090" s="7">
        <f t="shared" si="425"/>
        <v>3</v>
      </c>
      <c r="O9090" s="30">
        <f t="shared" si="426"/>
        <v>149</v>
      </c>
    </row>
    <row r="9091" spans="2:15" x14ac:dyDescent="0.2">
      <c r="B9091" s="13">
        <v>60530</v>
      </c>
      <c r="C9091" s="14">
        <v>42453.436111111128</v>
      </c>
      <c r="D9091" s="7" t="s">
        <v>8</v>
      </c>
      <c r="E9091" s="13">
        <v>2217</v>
      </c>
      <c r="F9091" s="7" t="s">
        <v>41</v>
      </c>
      <c r="G9091" s="7" t="s">
        <v>12</v>
      </c>
      <c r="H9091" s="13">
        <v>9</v>
      </c>
      <c r="I9091" s="13" t="str">
        <f>IF(G9091="Male",VLOOKUP(H9091,'Shoe size conversion table'!$B$6:$D$22,2),VLOOKUP(H9091,'Shoe size conversion table'!$J$6:$L$22,2))</f>
        <v>39-40</v>
      </c>
      <c r="J9091" s="13">
        <f>IF(G9091="Male",VLOOKUP(H9091,'Shoe size conversion table'!$B$6:$D$22,3),VLOOKUP(H9091,'Shoe size conversion table'!$J$6:$L$22,3))</f>
        <v>7</v>
      </c>
      <c r="K9091" s="11">
        <v>149</v>
      </c>
      <c r="L9091" s="12">
        <v>0</v>
      </c>
      <c r="M9091" s="7">
        <f t="shared" si="424"/>
        <v>2016</v>
      </c>
      <c r="N9091" s="7">
        <f t="shared" si="425"/>
        <v>3</v>
      </c>
      <c r="O9091" s="30">
        <f t="shared" si="426"/>
        <v>149</v>
      </c>
    </row>
    <row r="9092" spans="2:15" x14ac:dyDescent="0.2">
      <c r="B9092" s="13">
        <v>60531</v>
      </c>
      <c r="C9092" s="14">
        <v>42453.486111111277</v>
      </c>
      <c r="D9092" s="7" t="s">
        <v>8</v>
      </c>
      <c r="E9092" s="13">
        <v>2153</v>
      </c>
      <c r="F9092" s="7" t="s">
        <v>42</v>
      </c>
      <c r="G9092" s="7" t="s">
        <v>11</v>
      </c>
      <c r="H9092" s="13">
        <v>9.5</v>
      </c>
      <c r="I9092" s="13" t="str">
        <f>IF(G9092="Male",VLOOKUP(H9092,'Shoe size conversion table'!$B$6:$D$22,2),VLOOKUP(H9092,'Shoe size conversion table'!$J$6:$L$22,2))</f>
        <v>42-43</v>
      </c>
      <c r="J9092" s="13">
        <f>IF(G9092="Male",VLOOKUP(H9092,'Shoe size conversion table'!$B$6:$D$22,3),VLOOKUP(H9092,'Shoe size conversion table'!$J$6:$L$22,3))</f>
        <v>9</v>
      </c>
      <c r="K9092" s="11">
        <v>159</v>
      </c>
      <c r="L9092" s="12">
        <v>0</v>
      </c>
      <c r="M9092" s="7">
        <f t="shared" si="424"/>
        <v>2016</v>
      </c>
      <c r="N9092" s="7">
        <f t="shared" si="425"/>
        <v>3</v>
      </c>
      <c r="O9092" s="30">
        <f t="shared" si="426"/>
        <v>159</v>
      </c>
    </row>
    <row r="9093" spans="2:15" x14ac:dyDescent="0.2">
      <c r="B9093" s="13">
        <v>60532</v>
      </c>
      <c r="C9093" s="14">
        <v>42453.546111111282</v>
      </c>
      <c r="D9093" s="7" t="s">
        <v>10</v>
      </c>
      <c r="E9093" s="13">
        <v>2213</v>
      </c>
      <c r="F9093" s="7" t="s">
        <v>34</v>
      </c>
      <c r="G9093" s="7" t="s">
        <v>12</v>
      </c>
      <c r="H9093" s="13">
        <v>8</v>
      </c>
      <c r="I9093" s="13" t="str">
        <f>IF(G9093="Male",VLOOKUP(H9093,'Shoe size conversion table'!$B$6:$D$22,2),VLOOKUP(H9093,'Shoe size conversion table'!$J$6:$L$22,2))</f>
        <v>38-39</v>
      </c>
      <c r="J9093" s="13">
        <f>IF(G9093="Male",VLOOKUP(H9093,'Shoe size conversion table'!$B$6:$D$22,3),VLOOKUP(H9093,'Shoe size conversion table'!$J$6:$L$22,3))</f>
        <v>6</v>
      </c>
      <c r="K9093" s="11">
        <v>149</v>
      </c>
      <c r="L9093" s="12">
        <v>0</v>
      </c>
      <c r="M9093" s="7">
        <f t="shared" ref="M9093:M9156" si="427">YEAR(C9093)</f>
        <v>2016</v>
      </c>
      <c r="N9093" s="7">
        <f t="shared" si="425"/>
        <v>3</v>
      </c>
      <c r="O9093" s="30">
        <f t="shared" si="426"/>
        <v>149</v>
      </c>
    </row>
    <row r="9094" spans="2:15" x14ac:dyDescent="0.2">
      <c r="B9094" s="13">
        <v>60533</v>
      </c>
      <c r="C9094" s="14">
        <v>42453.636111111286</v>
      </c>
      <c r="D9094" s="7" t="s">
        <v>7</v>
      </c>
      <c r="E9094" s="13">
        <v>2211</v>
      </c>
      <c r="F9094" s="7" t="s">
        <v>48</v>
      </c>
      <c r="G9094" s="7" t="s">
        <v>11</v>
      </c>
      <c r="H9094" s="13">
        <v>9.5</v>
      </c>
      <c r="I9094" s="13" t="str">
        <f>IF(G9094="Male",VLOOKUP(H9094,'Shoe size conversion table'!$B$6:$D$22,2),VLOOKUP(H9094,'Shoe size conversion table'!$J$6:$L$22,2))</f>
        <v>42-43</v>
      </c>
      <c r="J9094" s="13">
        <f>IF(G9094="Male",VLOOKUP(H9094,'Shoe size conversion table'!$B$6:$D$22,3),VLOOKUP(H9094,'Shoe size conversion table'!$J$6:$L$22,3))</f>
        <v>9</v>
      </c>
      <c r="K9094" s="11">
        <v>139</v>
      </c>
      <c r="L9094" s="12">
        <v>0.1</v>
      </c>
      <c r="M9094" s="7">
        <f t="shared" si="427"/>
        <v>2016</v>
      </c>
      <c r="N9094" s="7">
        <f t="shared" ref="N9094:N9157" si="428">MONTH(C9094:C24061)</f>
        <v>3</v>
      </c>
      <c r="O9094" s="30">
        <f t="shared" ref="O9094:O9157" si="429">K9094*(1-L9094)</f>
        <v>125.10000000000001</v>
      </c>
    </row>
    <row r="9095" spans="2:15" x14ac:dyDescent="0.2">
      <c r="B9095" s="13">
        <v>60534</v>
      </c>
      <c r="C9095" s="14">
        <v>42453.826111111135</v>
      </c>
      <c r="D9095" s="7" t="s">
        <v>7</v>
      </c>
      <c r="E9095" s="13">
        <v>2209</v>
      </c>
      <c r="F9095" s="7" t="s">
        <v>49</v>
      </c>
      <c r="G9095" s="7" t="s">
        <v>11</v>
      </c>
      <c r="H9095" s="13">
        <v>7.5</v>
      </c>
      <c r="I9095" s="13" t="str">
        <f>IF(G9095="Male",VLOOKUP(H9095,'Shoe size conversion table'!$B$6:$D$22,2),VLOOKUP(H9095,'Shoe size conversion table'!$J$6:$L$22,2))</f>
        <v>40-41</v>
      </c>
      <c r="J9095" s="13">
        <f>IF(G9095="Male",VLOOKUP(H9095,'Shoe size conversion table'!$B$6:$D$22,3),VLOOKUP(H9095,'Shoe size conversion table'!$J$6:$L$22,3))</f>
        <v>7</v>
      </c>
      <c r="K9095" s="11">
        <v>179</v>
      </c>
      <c r="L9095" s="12">
        <v>0.3</v>
      </c>
      <c r="M9095" s="7">
        <f t="shared" si="427"/>
        <v>2016</v>
      </c>
      <c r="N9095" s="7">
        <f t="shared" si="428"/>
        <v>3</v>
      </c>
      <c r="O9095" s="30">
        <f t="shared" si="429"/>
        <v>125.3</v>
      </c>
    </row>
    <row r="9096" spans="2:15" x14ac:dyDescent="0.2">
      <c r="B9096" s="13">
        <v>60535</v>
      </c>
      <c r="C9096" s="14">
        <v>42453.846111111132</v>
      </c>
      <c r="D9096" s="7" t="s">
        <v>10</v>
      </c>
      <c r="E9096" s="13">
        <v>2194</v>
      </c>
      <c r="F9096" s="7" t="s">
        <v>35</v>
      </c>
      <c r="G9096" s="7" t="s">
        <v>12</v>
      </c>
      <c r="H9096" s="13">
        <v>8.5</v>
      </c>
      <c r="I9096" s="13">
        <f>IF(G9096="Male",VLOOKUP(H9096,'Shoe size conversion table'!$B$6:$D$22,2),VLOOKUP(H9096,'Shoe size conversion table'!$J$6:$L$22,2))</f>
        <v>39</v>
      </c>
      <c r="J9096" s="13">
        <f>IF(G9096="Male",VLOOKUP(H9096,'Shoe size conversion table'!$B$6:$D$22,3),VLOOKUP(H9096,'Shoe size conversion table'!$J$6:$L$22,3))</f>
        <v>6.5</v>
      </c>
      <c r="K9096" s="11">
        <v>159</v>
      </c>
      <c r="L9096" s="12">
        <v>0</v>
      </c>
      <c r="M9096" s="7">
        <f t="shared" si="427"/>
        <v>2016</v>
      </c>
      <c r="N9096" s="7">
        <f t="shared" si="428"/>
        <v>3</v>
      </c>
      <c r="O9096" s="30">
        <f t="shared" si="429"/>
        <v>159</v>
      </c>
    </row>
    <row r="9097" spans="2:15" x14ac:dyDescent="0.2">
      <c r="B9097" s="13">
        <v>60536</v>
      </c>
      <c r="C9097" s="14">
        <v>42453.896111111135</v>
      </c>
      <c r="D9097" s="7" t="s">
        <v>9</v>
      </c>
      <c r="E9097" s="13">
        <v>2190</v>
      </c>
      <c r="F9097" s="7" t="s">
        <v>62</v>
      </c>
      <c r="G9097" s="7" t="s">
        <v>12</v>
      </c>
      <c r="H9097" s="13">
        <v>9</v>
      </c>
      <c r="I9097" s="13" t="str">
        <f>IF(G9097="Male",VLOOKUP(H9097,'Shoe size conversion table'!$B$6:$D$22,2),VLOOKUP(H9097,'Shoe size conversion table'!$J$6:$L$22,2))</f>
        <v>39-40</v>
      </c>
      <c r="J9097" s="13">
        <f>IF(G9097="Male",VLOOKUP(H9097,'Shoe size conversion table'!$B$6:$D$22,3),VLOOKUP(H9097,'Shoe size conversion table'!$J$6:$L$22,3))</f>
        <v>7</v>
      </c>
      <c r="K9097" s="11">
        <v>149</v>
      </c>
      <c r="L9097" s="12">
        <v>0</v>
      </c>
      <c r="M9097" s="7">
        <f t="shared" si="427"/>
        <v>2016</v>
      </c>
      <c r="N9097" s="7">
        <f t="shared" si="428"/>
        <v>3</v>
      </c>
      <c r="O9097" s="30">
        <f t="shared" si="429"/>
        <v>149</v>
      </c>
    </row>
    <row r="9098" spans="2:15" x14ac:dyDescent="0.2">
      <c r="B9098" s="13">
        <v>60536</v>
      </c>
      <c r="C9098" s="14">
        <v>42453.896111111135</v>
      </c>
      <c r="D9098" s="7" t="s">
        <v>9</v>
      </c>
      <c r="E9098" s="13">
        <v>2151</v>
      </c>
      <c r="F9098" s="7" t="s">
        <v>59</v>
      </c>
      <c r="G9098" s="7" t="s">
        <v>11</v>
      </c>
      <c r="H9098" s="13">
        <v>9.5</v>
      </c>
      <c r="I9098" s="13" t="str">
        <f>IF(G9098="Male",VLOOKUP(H9098,'Shoe size conversion table'!$B$6:$D$22,2),VLOOKUP(H9098,'Shoe size conversion table'!$J$6:$L$22,2))</f>
        <v>42-43</v>
      </c>
      <c r="J9098" s="13">
        <f>IF(G9098="Male",VLOOKUP(H9098,'Shoe size conversion table'!$B$6:$D$22,3),VLOOKUP(H9098,'Shoe size conversion table'!$J$6:$L$22,3))</f>
        <v>9</v>
      </c>
      <c r="K9098" s="11">
        <v>149</v>
      </c>
      <c r="L9098" s="12">
        <v>0</v>
      </c>
      <c r="M9098" s="7">
        <f t="shared" si="427"/>
        <v>2016</v>
      </c>
      <c r="N9098" s="7">
        <f t="shared" si="428"/>
        <v>3</v>
      </c>
      <c r="O9098" s="30">
        <f t="shared" si="429"/>
        <v>149</v>
      </c>
    </row>
    <row r="9099" spans="2:15" x14ac:dyDescent="0.2">
      <c r="B9099" s="13">
        <v>60537</v>
      </c>
      <c r="C9099" s="14">
        <v>42453.896111111135</v>
      </c>
      <c r="D9099" s="7" t="s">
        <v>8</v>
      </c>
      <c r="E9099" s="13">
        <v>2213</v>
      </c>
      <c r="F9099" s="7" t="s">
        <v>40</v>
      </c>
      <c r="G9099" s="7" t="s">
        <v>12</v>
      </c>
      <c r="H9099" s="13">
        <v>7.5</v>
      </c>
      <c r="I9099" s="13">
        <f>IF(G9099="Male",VLOOKUP(H9099,'Shoe size conversion table'!$B$6:$D$22,2),VLOOKUP(H9099,'Shoe size conversion table'!$J$6:$L$22,2))</f>
        <v>38</v>
      </c>
      <c r="J9099" s="13">
        <f>IF(G9099="Male",VLOOKUP(H9099,'Shoe size conversion table'!$B$6:$D$22,3),VLOOKUP(H9099,'Shoe size conversion table'!$J$6:$L$22,3))</f>
        <v>5.5</v>
      </c>
      <c r="K9099" s="11">
        <v>149</v>
      </c>
      <c r="L9099" s="12">
        <v>0</v>
      </c>
      <c r="M9099" s="7">
        <f t="shared" si="427"/>
        <v>2016</v>
      </c>
      <c r="N9099" s="7">
        <f t="shared" si="428"/>
        <v>3</v>
      </c>
      <c r="O9099" s="30">
        <f t="shared" si="429"/>
        <v>149</v>
      </c>
    </row>
    <row r="9100" spans="2:15" x14ac:dyDescent="0.2">
      <c r="B9100" s="13">
        <v>60538</v>
      </c>
      <c r="C9100" s="14">
        <v>42453.896111111142</v>
      </c>
      <c r="D9100" s="7" t="s">
        <v>7</v>
      </c>
      <c r="E9100" s="13">
        <v>2234</v>
      </c>
      <c r="F9100" s="7" t="s">
        <v>51</v>
      </c>
      <c r="G9100" s="7" t="s">
        <v>11</v>
      </c>
      <c r="H9100" s="13">
        <v>9.5</v>
      </c>
      <c r="I9100" s="13" t="str">
        <f>IF(G9100="Male",VLOOKUP(H9100,'Shoe size conversion table'!$B$6:$D$22,2),VLOOKUP(H9100,'Shoe size conversion table'!$J$6:$L$22,2))</f>
        <v>42-43</v>
      </c>
      <c r="J9100" s="13">
        <f>IF(G9100="Male",VLOOKUP(H9100,'Shoe size conversion table'!$B$6:$D$22,3),VLOOKUP(H9100,'Shoe size conversion table'!$J$6:$L$22,3))</f>
        <v>9</v>
      </c>
      <c r="K9100" s="11">
        <v>159</v>
      </c>
      <c r="L9100" s="12">
        <v>0.5</v>
      </c>
      <c r="M9100" s="7">
        <f t="shared" si="427"/>
        <v>2016</v>
      </c>
      <c r="N9100" s="7">
        <f t="shared" si="428"/>
        <v>3</v>
      </c>
      <c r="O9100" s="30">
        <f t="shared" si="429"/>
        <v>79.5</v>
      </c>
    </row>
    <row r="9101" spans="2:15" x14ac:dyDescent="0.2">
      <c r="B9101" s="13">
        <v>60539</v>
      </c>
      <c r="C9101" s="14">
        <v>42453.946111111138</v>
      </c>
      <c r="D9101" s="7" t="s">
        <v>10</v>
      </c>
      <c r="E9101" s="13">
        <v>2208</v>
      </c>
      <c r="F9101" s="7" t="s">
        <v>35</v>
      </c>
      <c r="G9101" s="7" t="s">
        <v>12</v>
      </c>
      <c r="H9101" s="13">
        <v>11.5</v>
      </c>
      <c r="I9101" s="13">
        <f>IF(G9101="Male",VLOOKUP(H9101,'Shoe size conversion table'!$B$6:$D$22,2),VLOOKUP(H9101,'Shoe size conversion table'!$J$6:$L$22,2))</f>
        <v>42</v>
      </c>
      <c r="J9101" s="13">
        <f>IF(G9101="Male",VLOOKUP(H9101,'Shoe size conversion table'!$B$6:$D$22,3),VLOOKUP(H9101,'Shoe size conversion table'!$J$6:$L$22,3))</f>
        <v>9.5</v>
      </c>
      <c r="K9101" s="11">
        <v>199</v>
      </c>
      <c r="L9101" s="12">
        <v>0</v>
      </c>
      <c r="M9101" s="7">
        <f t="shared" si="427"/>
        <v>2016</v>
      </c>
      <c r="N9101" s="7">
        <f t="shared" si="428"/>
        <v>3</v>
      </c>
      <c r="O9101" s="30">
        <f t="shared" si="429"/>
        <v>199</v>
      </c>
    </row>
    <row r="9102" spans="2:15" x14ac:dyDescent="0.2">
      <c r="B9102" s="13">
        <v>60540</v>
      </c>
      <c r="C9102" s="14">
        <v>42454.056111111284</v>
      </c>
      <c r="D9102" s="7" t="s">
        <v>8</v>
      </c>
      <c r="E9102" s="13">
        <v>2150</v>
      </c>
      <c r="F9102" s="7" t="s">
        <v>40</v>
      </c>
      <c r="G9102" s="7" t="s">
        <v>11</v>
      </c>
      <c r="H9102" s="13">
        <v>9</v>
      </c>
      <c r="I9102" s="13">
        <f>IF(G9102="Male",VLOOKUP(H9102,'Shoe size conversion table'!$B$6:$D$22,2),VLOOKUP(H9102,'Shoe size conversion table'!$J$6:$L$22,2))</f>
        <v>42</v>
      </c>
      <c r="J9102" s="13">
        <f>IF(G9102="Male",VLOOKUP(H9102,'Shoe size conversion table'!$B$6:$D$22,3),VLOOKUP(H9102,'Shoe size conversion table'!$J$6:$L$22,3))</f>
        <v>8.5</v>
      </c>
      <c r="K9102" s="11">
        <v>139</v>
      </c>
      <c r="L9102" s="12">
        <v>0</v>
      </c>
      <c r="M9102" s="7">
        <f t="shared" si="427"/>
        <v>2016</v>
      </c>
      <c r="N9102" s="7">
        <f t="shared" si="428"/>
        <v>3</v>
      </c>
      <c r="O9102" s="30">
        <f t="shared" si="429"/>
        <v>139</v>
      </c>
    </row>
    <row r="9103" spans="2:15" x14ac:dyDescent="0.2">
      <c r="B9103" s="13">
        <v>60541</v>
      </c>
      <c r="C9103" s="14">
        <v>42454.356111111141</v>
      </c>
      <c r="D9103" s="7" t="s">
        <v>8</v>
      </c>
      <c r="E9103" s="13">
        <v>2178</v>
      </c>
      <c r="F9103" s="7" t="s">
        <v>41</v>
      </c>
      <c r="G9103" s="7" t="s">
        <v>11</v>
      </c>
      <c r="H9103" s="13">
        <v>10.5</v>
      </c>
      <c r="I9103" s="13" t="str">
        <f>IF(G9103="Male",VLOOKUP(H9103,'Shoe size conversion table'!$B$6:$D$22,2),VLOOKUP(H9103,'Shoe size conversion table'!$J$6:$L$22,2))</f>
        <v>43-44</v>
      </c>
      <c r="J9103" s="13">
        <f>IF(G9103="Male",VLOOKUP(H9103,'Shoe size conversion table'!$B$6:$D$22,3),VLOOKUP(H9103,'Shoe size conversion table'!$J$6:$L$22,3))</f>
        <v>10</v>
      </c>
      <c r="K9103" s="11">
        <v>199</v>
      </c>
      <c r="L9103" s="12">
        <v>0.2</v>
      </c>
      <c r="M9103" s="7">
        <f t="shared" si="427"/>
        <v>2016</v>
      </c>
      <c r="N9103" s="7">
        <f t="shared" si="428"/>
        <v>3</v>
      </c>
      <c r="O9103" s="30">
        <f t="shared" si="429"/>
        <v>159.20000000000002</v>
      </c>
    </row>
    <row r="9104" spans="2:15" x14ac:dyDescent="0.2">
      <c r="B9104" s="13">
        <v>60542</v>
      </c>
      <c r="C9104" s="14">
        <v>42454.38611111114</v>
      </c>
      <c r="D9104" s="7" t="s">
        <v>7</v>
      </c>
      <c r="E9104" s="13">
        <v>2157</v>
      </c>
      <c r="F9104" s="7" t="s">
        <v>50</v>
      </c>
      <c r="G9104" s="7" t="s">
        <v>12</v>
      </c>
      <c r="H9104" s="13">
        <v>7</v>
      </c>
      <c r="I9104" s="13" t="str">
        <f>IF(G9104="Male",VLOOKUP(H9104,'Shoe size conversion table'!$B$6:$D$22,2),VLOOKUP(H9104,'Shoe size conversion table'!$J$6:$L$22,2))</f>
        <v>37-38</v>
      </c>
      <c r="J9104" s="13">
        <f>IF(G9104="Male",VLOOKUP(H9104,'Shoe size conversion table'!$B$6:$D$22,3),VLOOKUP(H9104,'Shoe size conversion table'!$J$6:$L$22,3))</f>
        <v>5</v>
      </c>
      <c r="K9104" s="11">
        <v>169</v>
      </c>
      <c r="L9104" s="12">
        <v>0</v>
      </c>
      <c r="M9104" s="7">
        <f t="shared" si="427"/>
        <v>2016</v>
      </c>
      <c r="N9104" s="7">
        <f t="shared" si="428"/>
        <v>3</v>
      </c>
      <c r="O9104" s="30">
        <f t="shared" si="429"/>
        <v>169</v>
      </c>
    </row>
    <row r="9105" spans="2:15" x14ac:dyDescent="0.2">
      <c r="B9105" s="13">
        <v>60543</v>
      </c>
      <c r="C9105" s="14">
        <v>42454.396111111273</v>
      </c>
      <c r="D9105" s="7" t="s">
        <v>10</v>
      </c>
      <c r="E9105" s="13">
        <v>2191</v>
      </c>
      <c r="F9105" s="7" t="s">
        <v>34</v>
      </c>
      <c r="G9105" s="7" t="s">
        <v>12</v>
      </c>
      <c r="H9105" s="13">
        <v>8.5</v>
      </c>
      <c r="I9105" s="13">
        <f>IF(G9105="Male",VLOOKUP(H9105,'Shoe size conversion table'!$B$6:$D$22,2),VLOOKUP(H9105,'Shoe size conversion table'!$J$6:$L$22,2))</f>
        <v>39</v>
      </c>
      <c r="J9105" s="13">
        <f>IF(G9105="Male",VLOOKUP(H9105,'Shoe size conversion table'!$B$6:$D$22,3),VLOOKUP(H9105,'Shoe size conversion table'!$J$6:$L$22,3))</f>
        <v>6.5</v>
      </c>
      <c r="K9105" s="11">
        <v>169</v>
      </c>
      <c r="L9105" s="12">
        <v>0</v>
      </c>
      <c r="M9105" s="7">
        <f t="shared" si="427"/>
        <v>2016</v>
      </c>
      <c r="N9105" s="7">
        <f t="shared" si="428"/>
        <v>3</v>
      </c>
      <c r="O9105" s="30">
        <f t="shared" si="429"/>
        <v>169</v>
      </c>
    </row>
    <row r="9106" spans="2:15" x14ac:dyDescent="0.2">
      <c r="B9106" s="13">
        <v>60544</v>
      </c>
      <c r="C9106" s="14">
        <v>42454.636111111286</v>
      </c>
      <c r="D9106" s="7" t="s">
        <v>7</v>
      </c>
      <c r="E9106" s="13">
        <v>2218</v>
      </c>
      <c r="F9106" s="7" t="s">
        <v>48</v>
      </c>
      <c r="G9106" s="7" t="s">
        <v>12</v>
      </c>
      <c r="H9106" s="13">
        <v>8.5</v>
      </c>
      <c r="I9106" s="13">
        <f>IF(G9106="Male",VLOOKUP(H9106,'Shoe size conversion table'!$B$6:$D$22,2),VLOOKUP(H9106,'Shoe size conversion table'!$J$6:$L$22,2))</f>
        <v>39</v>
      </c>
      <c r="J9106" s="13">
        <f>IF(G9106="Male",VLOOKUP(H9106,'Shoe size conversion table'!$B$6:$D$22,3),VLOOKUP(H9106,'Shoe size conversion table'!$J$6:$L$22,3))</f>
        <v>6.5</v>
      </c>
      <c r="K9106" s="11">
        <v>179</v>
      </c>
      <c r="L9106" s="12">
        <v>0.5</v>
      </c>
      <c r="M9106" s="7">
        <f t="shared" si="427"/>
        <v>2016</v>
      </c>
      <c r="N9106" s="7">
        <f t="shared" si="428"/>
        <v>3</v>
      </c>
      <c r="O9106" s="30">
        <f t="shared" si="429"/>
        <v>89.5</v>
      </c>
    </row>
    <row r="9107" spans="2:15" x14ac:dyDescent="0.2">
      <c r="B9107" s="13">
        <v>60545</v>
      </c>
      <c r="C9107" s="14">
        <v>42454.70611111114</v>
      </c>
      <c r="D9107" s="7" t="s">
        <v>7</v>
      </c>
      <c r="E9107" s="13">
        <v>2235</v>
      </c>
      <c r="F9107" s="7" t="s">
        <v>55</v>
      </c>
      <c r="G9107" s="7" t="s">
        <v>11</v>
      </c>
      <c r="H9107" s="13">
        <v>10.5</v>
      </c>
      <c r="I9107" s="13" t="str">
        <f>IF(G9107="Male",VLOOKUP(H9107,'Shoe size conversion table'!$B$6:$D$22,2),VLOOKUP(H9107,'Shoe size conversion table'!$J$6:$L$22,2))</f>
        <v>43-44</v>
      </c>
      <c r="J9107" s="13">
        <f>IF(G9107="Male",VLOOKUP(H9107,'Shoe size conversion table'!$B$6:$D$22,3),VLOOKUP(H9107,'Shoe size conversion table'!$J$6:$L$22,3))</f>
        <v>10</v>
      </c>
      <c r="K9107" s="11">
        <v>139</v>
      </c>
      <c r="L9107" s="12">
        <v>0.2</v>
      </c>
      <c r="M9107" s="7">
        <f t="shared" si="427"/>
        <v>2016</v>
      </c>
      <c r="N9107" s="7">
        <f t="shared" si="428"/>
        <v>3</v>
      </c>
      <c r="O9107" s="30">
        <f t="shared" si="429"/>
        <v>111.2</v>
      </c>
    </row>
    <row r="9108" spans="2:15" x14ac:dyDescent="0.2">
      <c r="B9108" s="13">
        <v>60546</v>
      </c>
      <c r="C9108" s="14">
        <v>42454.746111111272</v>
      </c>
      <c r="D9108" s="7" t="s">
        <v>7</v>
      </c>
      <c r="E9108" s="13">
        <v>2172</v>
      </c>
      <c r="F9108" s="7" t="s">
        <v>51</v>
      </c>
      <c r="G9108" s="7" t="s">
        <v>11</v>
      </c>
      <c r="H9108" s="13">
        <v>10</v>
      </c>
      <c r="I9108" s="13">
        <f>IF(G9108="Male",VLOOKUP(H9108,'Shoe size conversion table'!$B$6:$D$22,2),VLOOKUP(H9108,'Shoe size conversion table'!$J$6:$L$22,2))</f>
        <v>43</v>
      </c>
      <c r="J9108" s="13">
        <f>IF(G9108="Male",VLOOKUP(H9108,'Shoe size conversion table'!$B$6:$D$22,3),VLOOKUP(H9108,'Shoe size conversion table'!$J$6:$L$22,3))</f>
        <v>9.5</v>
      </c>
      <c r="K9108" s="11">
        <v>149</v>
      </c>
      <c r="L9108" s="12">
        <v>0.2</v>
      </c>
      <c r="M9108" s="7">
        <f t="shared" si="427"/>
        <v>2016</v>
      </c>
      <c r="N9108" s="7">
        <f t="shared" si="428"/>
        <v>3</v>
      </c>
      <c r="O9108" s="30">
        <f t="shared" si="429"/>
        <v>119.2</v>
      </c>
    </row>
    <row r="9109" spans="2:15" x14ac:dyDescent="0.2">
      <c r="B9109" s="13">
        <v>60547</v>
      </c>
      <c r="C9109" s="14">
        <v>42454.826111111135</v>
      </c>
      <c r="D9109" s="7" t="s">
        <v>7</v>
      </c>
      <c r="E9109" s="13">
        <v>2170</v>
      </c>
      <c r="F9109" s="7" t="s">
        <v>49</v>
      </c>
      <c r="G9109" s="7" t="s">
        <v>11</v>
      </c>
      <c r="H9109" s="13">
        <v>10</v>
      </c>
      <c r="I9109" s="13">
        <f>IF(G9109="Male",VLOOKUP(H9109,'Shoe size conversion table'!$B$6:$D$22,2),VLOOKUP(H9109,'Shoe size conversion table'!$J$6:$L$22,2))</f>
        <v>43</v>
      </c>
      <c r="J9109" s="13">
        <f>IF(G9109="Male",VLOOKUP(H9109,'Shoe size conversion table'!$B$6:$D$22,3),VLOOKUP(H9109,'Shoe size conversion table'!$J$6:$L$22,3))</f>
        <v>9.5</v>
      </c>
      <c r="K9109" s="11">
        <v>169</v>
      </c>
      <c r="L9109" s="12">
        <v>0</v>
      </c>
      <c r="M9109" s="7">
        <f t="shared" si="427"/>
        <v>2016</v>
      </c>
      <c r="N9109" s="7">
        <f t="shared" si="428"/>
        <v>3</v>
      </c>
      <c r="O9109" s="30">
        <f t="shared" si="429"/>
        <v>169</v>
      </c>
    </row>
    <row r="9110" spans="2:15" x14ac:dyDescent="0.2">
      <c r="B9110" s="13">
        <v>60548</v>
      </c>
      <c r="C9110" s="14">
        <v>42454.876111111284</v>
      </c>
      <c r="D9110" s="7" t="s">
        <v>10</v>
      </c>
      <c r="E9110" s="13">
        <v>2225</v>
      </c>
      <c r="F9110" s="7" t="s">
        <v>35</v>
      </c>
      <c r="G9110" s="7" t="s">
        <v>11</v>
      </c>
      <c r="H9110" s="13">
        <v>9.5</v>
      </c>
      <c r="I9110" s="13" t="str">
        <f>IF(G9110="Male",VLOOKUP(H9110,'Shoe size conversion table'!$B$6:$D$22,2),VLOOKUP(H9110,'Shoe size conversion table'!$J$6:$L$22,2))</f>
        <v>42-43</v>
      </c>
      <c r="J9110" s="13">
        <f>IF(G9110="Male",VLOOKUP(H9110,'Shoe size conversion table'!$B$6:$D$22,3),VLOOKUP(H9110,'Shoe size conversion table'!$J$6:$L$22,3))</f>
        <v>9</v>
      </c>
      <c r="K9110" s="11">
        <v>149</v>
      </c>
      <c r="L9110" s="12">
        <v>0</v>
      </c>
      <c r="M9110" s="7">
        <f t="shared" si="427"/>
        <v>2016</v>
      </c>
      <c r="N9110" s="7">
        <f t="shared" si="428"/>
        <v>3</v>
      </c>
      <c r="O9110" s="30">
        <f t="shared" si="429"/>
        <v>149</v>
      </c>
    </row>
    <row r="9111" spans="2:15" x14ac:dyDescent="0.2">
      <c r="B9111" s="13">
        <v>60549</v>
      </c>
      <c r="C9111" s="14">
        <v>42454.896111111135</v>
      </c>
      <c r="D9111" s="7" t="s">
        <v>9</v>
      </c>
      <c r="E9111" s="13">
        <v>2242</v>
      </c>
      <c r="F9111" s="7" t="s">
        <v>59</v>
      </c>
      <c r="G9111" s="7" t="s">
        <v>12</v>
      </c>
      <c r="H9111" s="13">
        <v>9</v>
      </c>
      <c r="I9111" s="13" t="str">
        <f>IF(G9111="Male",VLOOKUP(H9111,'Shoe size conversion table'!$B$6:$D$22,2),VLOOKUP(H9111,'Shoe size conversion table'!$J$6:$L$22,2))</f>
        <v>39-40</v>
      </c>
      <c r="J9111" s="13">
        <f>IF(G9111="Male",VLOOKUP(H9111,'Shoe size conversion table'!$B$6:$D$22,3),VLOOKUP(H9111,'Shoe size conversion table'!$J$6:$L$22,3))</f>
        <v>7</v>
      </c>
      <c r="K9111" s="11">
        <v>149</v>
      </c>
      <c r="L9111" s="12">
        <v>0.5</v>
      </c>
      <c r="M9111" s="7">
        <f t="shared" si="427"/>
        <v>2016</v>
      </c>
      <c r="N9111" s="7">
        <f t="shared" si="428"/>
        <v>3</v>
      </c>
      <c r="O9111" s="30">
        <f t="shared" si="429"/>
        <v>74.5</v>
      </c>
    </row>
    <row r="9112" spans="2:15" x14ac:dyDescent="0.2">
      <c r="B9112" s="13">
        <v>60549</v>
      </c>
      <c r="C9112" s="14">
        <v>42454.896111111135</v>
      </c>
      <c r="D9112" s="7" t="s">
        <v>9</v>
      </c>
      <c r="E9112" s="13">
        <v>2220</v>
      </c>
      <c r="F9112" s="7" t="s">
        <v>61</v>
      </c>
      <c r="G9112" s="7" t="s">
        <v>11</v>
      </c>
      <c r="H9112" s="13">
        <v>8</v>
      </c>
      <c r="I9112" s="13">
        <f>IF(G9112="Male",VLOOKUP(H9112,'Shoe size conversion table'!$B$6:$D$22,2),VLOOKUP(H9112,'Shoe size conversion table'!$J$6:$L$22,2))</f>
        <v>41</v>
      </c>
      <c r="J9112" s="13">
        <f>IF(G9112="Male",VLOOKUP(H9112,'Shoe size conversion table'!$B$6:$D$22,3),VLOOKUP(H9112,'Shoe size conversion table'!$J$6:$L$22,3))</f>
        <v>7.5</v>
      </c>
      <c r="K9112" s="11">
        <v>169</v>
      </c>
      <c r="L9112" s="12">
        <v>0</v>
      </c>
      <c r="M9112" s="7">
        <f t="shared" si="427"/>
        <v>2016</v>
      </c>
      <c r="N9112" s="7">
        <f t="shared" si="428"/>
        <v>3</v>
      </c>
      <c r="O9112" s="30">
        <f t="shared" si="429"/>
        <v>169</v>
      </c>
    </row>
    <row r="9113" spans="2:15" x14ac:dyDescent="0.2">
      <c r="B9113" s="13">
        <v>60550</v>
      </c>
      <c r="C9113" s="14">
        <v>42454.896111111135</v>
      </c>
      <c r="D9113" s="7" t="s">
        <v>8</v>
      </c>
      <c r="E9113" s="13">
        <v>2198</v>
      </c>
      <c r="F9113" s="7" t="s">
        <v>38</v>
      </c>
      <c r="G9113" s="7" t="s">
        <v>11</v>
      </c>
      <c r="H9113" s="13">
        <v>8</v>
      </c>
      <c r="I9113" s="13">
        <f>IF(G9113="Male",VLOOKUP(H9113,'Shoe size conversion table'!$B$6:$D$22,2),VLOOKUP(H9113,'Shoe size conversion table'!$J$6:$L$22,2))</f>
        <v>41</v>
      </c>
      <c r="J9113" s="13">
        <f>IF(G9113="Male",VLOOKUP(H9113,'Shoe size conversion table'!$B$6:$D$22,3),VLOOKUP(H9113,'Shoe size conversion table'!$J$6:$L$22,3))</f>
        <v>7.5</v>
      </c>
      <c r="K9113" s="11">
        <v>179</v>
      </c>
      <c r="L9113" s="12">
        <v>0</v>
      </c>
      <c r="M9113" s="7">
        <f t="shared" si="427"/>
        <v>2016</v>
      </c>
      <c r="N9113" s="7">
        <f t="shared" si="428"/>
        <v>3</v>
      </c>
      <c r="O9113" s="30">
        <f t="shared" si="429"/>
        <v>179</v>
      </c>
    </row>
    <row r="9114" spans="2:15" x14ac:dyDescent="0.2">
      <c r="B9114" s="13">
        <v>60551</v>
      </c>
      <c r="C9114" s="14">
        <v>42454.896111111142</v>
      </c>
      <c r="D9114" s="7" t="s">
        <v>7</v>
      </c>
      <c r="E9114" s="13">
        <v>2232</v>
      </c>
      <c r="F9114" s="7" t="s">
        <v>51</v>
      </c>
      <c r="G9114" s="7" t="s">
        <v>11</v>
      </c>
      <c r="H9114" s="13">
        <v>9.5</v>
      </c>
      <c r="I9114" s="13" t="str">
        <f>IF(G9114="Male",VLOOKUP(H9114,'Shoe size conversion table'!$B$6:$D$22,2),VLOOKUP(H9114,'Shoe size conversion table'!$J$6:$L$22,2))</f>
        <v>42-43</v>
      </c>
      <c r="J9114" s="13">
        <f>IF(G9114="Male",VLOOKUP(H9114,'Shoe size conversion table'!$B$6:$D$22,3),VLOOKUP(H9114,'Shoe size conversion table'!$J$6:$L$22,3))</f>
        <v>9</v>
      </c>
      <c r="K9114" s="11">
        <v>159</v>
      </c>
      <c r="L9114" s="12">
        <v>0</v>
      </c>
      <c r="M9114" s="7">
        <f t="shared" si="427"/>
        <v>2016</v>
      </c>
      <c r="N9114" s="7">
        <f t="shared" si="428"/>
        <v>3</v>
      </c>
      <c r="O9114" s="30">
        <f t="shared" si="429"/>
        <v>159</v>
      </c>
    </row>
    <row r="9115" spans="2:15" x14ac:dyDescent="0.2">
      <c r="B9115" s="13">
        <v>60552</v>
      </c>
      <c r="C9115" s="14">
        <v>42454.906111111275</v>
      </c>
      <c r="D9115" s="7" t="s">
        <v>10</v>
      </c>
      <c r="E9115" s="13">
        <v>2230</v>
      </c>
      <c r="F9115" s="7" t="s">
        <v>34</v>
      </c>
      <c r="G9115" s="7" t="s">
        <v>11</v>
      </c>
      <c r="H9115" s="13">
        <v>8.5</v>
      </c>
      <c r="I9115" s="13" t="str">
        <f>IF(G9115="Male",VLOOKUP(H9115,'Shoe size conversion table'!$B$6:$D$22,2),VLOOKUP(H9115,'Shoe size conversion table'!$J$6:$L$22,2))</f>
        <v>41-42</v>
      </c>
      <c r="J9115" s="13">
        <f>IF(G9115="Male",VLOOKUP(H9115,'Shoe size conversion table'!$B$6:$D$22,3),VLOOKUP(H9115,'Shoe size conversion table'!$J$6:$L$22,3))</f>
        <v>8</v>
      </c>
      <c r="K9115" s="11">
        <v>159</v>
      </c>
      <c r="L9115" s="12">
        <v>0</v>
      </c>
      <c r="M9115" s="7">
        <f t="shared" si="427"/>
        <v>2016</v>
      </c>
      <c r="N9115" s="7">
        <f t="shared" si="428"/>
        <v>3</v>
      </c>
      <c r="O9115" s="30">
        <f t="shared" si="429"/>
        <v>159</v>
      </c>
    </row>
    <row r="9116" spans="2:15" x14ac:dyDescent="0.2">
      <c r="B9116" s="13">
        <v>60553</v>
      </c>
      <c r="C9116" s="14">
        <v>42454.926111111272</v>
      </c>
      <c r="D9116" s="7" t="s">
        <v>8</v>
      </c>
      <c r="E9116" s="13">
        <v>2176</v>
      </c>
      <c r="F9116" s="7" t="s">
        <v>41</v>
      </c>
      <c r="G9116" s="7" t="s">
        <v>11</v>
      </c>
      <c r="H9116" s="13">
        <v>9</v>
      </c>
      <c r="I9116" s="13">
        <f>IF(G9116="Male",VLOOKUP(H9116,'Shoe size conversion table'!$B$6:$D$22,2),VLOOKUP(H9116,'Shoe size conversion table'!$J$6:$L$22,2))</f>
        <v>42</v>
      </c>
      <c r="J9116" s="13">
        <f>IF(G9116="Male",VLOOKUP(H9116,'Shoe size conversion table'!$B$6:$D$22,3),VLOOKUP(H9116,'Shoe size conversion table'!$J$6:$L$22,3))</f>
        <v>8.5</v>
      </c>
      <c r="K9116" s="11">
        <v>189</v>
      </c>
      <c r="L9116" s="12">
        <v>0.1</v>
      </c>
      <c r="M9116" s="7">
        <f t="shared" si="427"/>
        <v>2016</v>
      </c>
      <c r="N9116" s="7">
        <f t="shared" si="428"/>
        <v>3</v>
      </c>
      <c r="O9116" s="30">
        <f t="shared" si="429"/>
        <v>170.1</v>
      </c>
    </row>
    <row r="9117" spans="2:15" x14ac:dyDescent="0.2">
      <c r="B9117" s="13">
        <v>60554</v>
      </c>
      <c r="C9117" s="14">
        <v>42454.946111111138</v>
      </c>
      <c r="D9117" s="7" t="s">
        <v>7</v>
      </c>
      <c r="E9117" s="13">
        <v>2222</v>
      </c>
      <c r="F9117" s="7" t="s">
        <v>46</v>
      </c>
      <c r="G9117" s="7" t="s">
        <v>11</v>
      </c>
      <c r="H9117" s="13">
        <v>9</v>
      </c>
      <c r="I9117" s="13">
        <f>IF(G9117="Male",VLOOKUP(H9117,'Shoe size conversion table'!$B$6:$D$22,2),VLOOKUP(H9117,'Shoe size conversion table'!$J$6:$L$22,2))</f>
        <v>42</v>
      </c>
      <c r="J9117" s="13">
        <f>IF(G9117="Male",VLOOKUP(H9117,'Shoe size conversion table'!$B$6:$D$22,3),VLOOKUP(H9117,'Shoe size conversion table'!$J$6:$L$22,3))</f>
        <v>8.5</v>
      </c>
      <c r="K9117" s="11">
        <v>169</v>
      </c>
      <c r="L9117" s="12">
        <v>0.5</v>
      </c>
      <c r="M9117" s="7">
        <f t="shared" si="427"/>
        <v>2016</v>
      </c>
      <c r="N9117" s="7">
        <f t="shared" si="428"/>
        <v>3</v>
      </c>
      <c r="O9117" s="30">
        <f t="shared" si="429"/>
        <v>84.5</v>
      </c>
    </row>
    <row r="9118" spans="2:15" x14ac:dyDescent="0.2">
      <c r="B9118" s="13">
        <v>60555</v>
      </c>
      <c r="C9118" s="14">
        <v>42455.056111111284</v>
      </c>
      <c r="D9118" s="7" t="s">
        <v>8</v>
      </c>
      <c r="E9118" s="13">
        <v>2168</v>
      </c>
      <c r="F9118" s="7" t="s">
        <v>39</v>
      </c>
      <c r="G9118" s="7" t="s">
        <v>11</v>
      </c>
      <c r="H9118" s="13">
        <v>10</v>
      </c>
      <c r="I9118" s="13">
        <f>IF(G9118="Male",VLOOKUP(H9118,'Shoe size conversion table'!$B$6:$D$22,2),VLOOKUP(H9118,'Shoe size conversion table'!$J$6:$L$22,2))</f>
        <v>43</v>
      </c>
      <c r="J9118" s="13">
        <f>IF(G9118="Male",VLOOKUP(H9118,'Shoe size conversion table'!$B$6:$D$22,3),VLOOKUP(H9118,'Shoe size conversion table'!$J$6:$L$22,3))</f>
        <v>9.5</v>
      </c>
      <c r="K9118" s="11">
        <v>139</v>
      </c>
      <c r="L9118" s="12">
        <v>0</v>
      </c>
      <c r="M9118" s="7">
        <f t="shared" si="427"/>
        <v>2016</v>
      </c>
      <c r="N9118" s="7">
        <f t="shared" si="428"/>
        <v>3</v>
      </c>
      <c r="O9118" s="30">
        <f t="shared" si="429"/>
        <v>139</v>
      </c>
    </row>
    <row r="9119" spans="2:15" x14ac:dyDescent="0.2">
      <c r="B9119" s="13">
        <v>60556</v>
      </c>
      <c r="C9119" s="14">
        <v>42455.156111111275</v>
      </c>
      <c r="D9119" s="7" t="s">
        <v>7</v>
      </c>
      <c r="E9119" s="13">
        <v>2185</v>
      </c>
      <c r="F9119" s="7" t="s">
        <v>43</v>
      </c>
      <c r="G9119" s="7" t="s">
        <v>12</v>
      </c>
      <c r="H9119" s="13">
        <v>8</v>
      </c>
      <c r="I9119" s="13" t="str">
        <f>IF(G9119="Male",VLOOKUP(H9119,'Shoe size conversion table'!$B$6:$D$22,2),VLOOKUP(H9119,'Shoe size conversion table'!$J$6:$L$22,2))</f>
        <v>38-39</v>
      </c>
      <c r="J9119" s="13">
        <f>IF(G9119="Male",VLOOKUP(H9119,'Shoe size conversion table'!$B$6:$D$22,3),VLOOKUP(H9119,'Shoe size conversion table'!$J$6:$L$22,3))</f>
        <v>6</v>
      </c>
      <c r="K9119" s="11">
        <v>169</v>
      </c>
      <c r="L9119" s="12">
        <v>0</v>
      </c>
      <c r="M9119" s="7">
        <f t="shared" si="427"/>
        <v>2016</v>
      </c>
      <c r="N9119" s="7">
        <f t="shared" si="428"/>
        <v>3</v>
      </c>
      <c r="O9119" s="30">
        <f t="shared" si="429"/>
        <v>169</v>
      </c>
    </row>
    <row r="9120" spans="2:15" x14ac:dyDescent="0.2">
      <c r="B9120" s="13">
        <v>60557</v>
      </c>
      <c r="C9120" s="14">
        <v>42455.166111111139</v>
      </c>
      <c r="D9120" s="7" t="s">
        <v>10</v>
      </c>
      <c r="E9120" s="13">
        <v>2217</v>
      </c>
      <c r="F9120" s="7" t="s">
        <v>34</v>
      </c>
      <c r="G9120" s="7" t="s">
        <v>11</v>
      </c>
      <c r="H9120" s="13">
        <v>10</v>
      </c>
      <c r="I9120" s="13">
        <f>IF(G9120="Male",VLOOKUP(H9120,'Shoe size conversion table'!$B$6:$D$22,2),VLOOKUP(H9120,'Shoe size conversion table'!$J$6:$L$22,2))</f>
        <v>43</v>
      </c>
      <c r="J9120" s="13">
        <f>IF(G9120="Male",VLOOKUP(H9120,'Shoe size conversion table'!$B$6:$D$22,3),VLOOKUP(H9120,'Shoe size conversion table'!$J$6:$L$22,3))</f>
        <v>9.5</v>
      </c>
      <c r="K9120" s="11">
        <v>199</v>
      </c>
      <c r="L9120" s="12">
        <v>0</v>
      </c>
      <c r="M9120" s="7">
        <f t="shared" si="427"/>
        <v>2016</v>
      </c>
      <c r="N9120" s="7">
        <f t="shared" si="428"/>
        <v>3</v>
      </c>
      <c r="O9120" s="30">
        <f t="shared" si="429"/>
        <v>199</v>
      </c>
    </row>
    <row r="9121" spans="2:15" x14ac:dyDescent="0.2">
      <c r="B9121" s="13">
        <v>60558</v>
      </c>
      <c r="C9121" s="14">
        <v>42455.256111111135</v>
      </c>
      <c r="D9121" s="7" t="s">
        <v>10</v>
      </c>
      <c r="E9121" s="13">
        <v>2205</v>
      </c>
      <c r="F9121" s="7" t="s">
        <v>35</v>
      </c>
      <c r="G9121" s="7" t="s">
        <v>11</v>
      </c>
      <c r="H9121" s="13">
        <v>9</v>
      </c>
      <c r="I9121" s="13">
        <f>IF(G9121="Male",VLOOKUP(H9121,'Shoe size conversion table'!$B$6:$D$22,2),VLOOKUP(H9121,'Shoe size conversion table'!$J$6:$L$22,2))</f>
        <v>42</v>
      </c>
      <c r="J9121" s="13">
        <f>IF(G9121="Male",VLOOKUP(H9121,'Shoe size conversion table'!$B$6:$D$22,3),VLOOKUP(H9121,'Shoe size conversion table'!$J$6:$L$22,3))</f>
        <v>8.5</v>
      </c>
      <c r="K9121" s="11">
        <v>139</v>
      </c>
      <c r="L9121" s="12">
        <v>0.2</v>
      </c>
      <c r="M9121" s="7">
        <f t="shared" si="427"/>
        <v>2016</v>
      </c>
      <c r="N9121" s="7">
        <f t="shared" si="428"/>
        <v>3</v>
      </c>
      <c r="O9121" s="30">
        <f t="shared" si="429"/>
        <v>111.2</v>
      </c>
    </row>
    <row r="9122" spans="2:15" x14ac:dyDescent="0.2">
      <c r="B9122" s="13">
        <v>60559</v>
      </c>
      <c r="C9122" s="14">
        <v>42455.326111111281</v>
      </c>
      <c r="D9122" s="7" t="s">
        <v>10</v>
      </c>
      <c r="E9122" s="13">
        <v>2195</v>
      </c>
      <c r="F9122" s="7" t="s">
        <v>35</v>
      </c>
      <c r="G9122" s="7" t="s">
        <v>11</v>
      </c>
      <c r="H9122" s="13">
        <v>9</v>
      </c>
      <c r="I9122" s="13">
        <f>IF(G9122="Male",VLOOKUP(H9122,'Shoe size conversion table'!$B$6:$D$22,2),VLOOKUP(H9122,'Shoe size conversion table'!$J$6:$L$22,2))</f>
        <v>42</v>
      </c>
      <c r="J9122" s="13">
        <f>IF(G9122="Male",VLOOKUP(H9122,'Shoe size conversion table'!$B$6:$D$22,3),VLOOKUP(H9122,'Shoe size conversion table'!$J$6:$L$22,3))</f>
        <v>8.5</v>
      </c>
      <c r="K9122" s="11">
        <v>189</v>
      </c>
      <c r="L9122" s="12">
        <v>0</v>
      </c>
      <c r="M9122" s="7">
        <f t="shared" si="427"/>
        <v>2016</v>
      </c>
      <c r="N9122" s="7">
        <f t="shared" si="428"/>
        <v>3</v>
      </c>
      <c r="O9122" s="30">
        <f t="shared" si="429"/>
        <v>189</v>
      </c>
    </row>
    <row r="9123" spans="2:15" x14ac:dyDescent="0.2">
      <c r="B9123" s="13">
        <v>60560</v>
      </c>
      <c r="C9123" s="14">
        <v>42455.356111111141</v>
      </c>
      <c r="D9123" s="7" t="s">
        <v>8</v>
      </c>
      <c r="E9123" s="13">
        <v>2220</v>
      </c>
      <c r="F9123" s="7" t="s">
        <v>38</v>
      </c>
      <c r="G9123" s="7" t="s">
        <v>12</v>
      </c>
      <c r="H9123" s="13">
        <v>6.5</v>
      </c>
      <c r="I9123" s="13">
        <f>IF(G9123="Male",VLOOKUP(H9123,'Shoe size conversion table'!$B$6:$D$22,2),VLOOKUP(H9123,'Shoe size conversion table'!$J$6:$L$22,2))</f>
        <v>37</v>
      </c>
      <c r="J9123" s="13">
        <f>IF(G9123="Male",VLOOKUP(H9123,'Shoe size conversion table'!$B$6:$D$22,3),VLOOKUP(H9123,'Shoe size conversion table'!$J$6:$L$22,3))</f>
        <v>4.5</v>
      </c>
      <c r="K9123" s="11">
        <v>139</v>
      </c>
      <c r="L9123" s="12">
        <v>0.3</v>
      </c>
      <c r="M9123" s="7">
        <f t="shared" si="427"/>
        <v>2016</v>
      </c>
      <c r="N9123" s="7">
        <f t="shared" si="428"/>
        <v>3</v>
      </c>
      <c r="O9123" s="30">
        <f t="shared" si="429"/>
        <v>97.3</v>
      </c>
    </row>
    <row r="9124" spans="2:15" x14ac:dyDescent="0.2">
      <c r="B9124" s="13">
        <v>60561</v>
      </c>
      <c r="C9124" s="14">
        <v>42455.396111111273</v>
      </c>
      <c r="D9124" s="7" t="s">
        <v>10</v>
      </c>
      <c r="E9124" s="13">
        <v>2224</v>
      </c>
      <c r="F9124" s="7" t="s">
        <v>34</v>
      </c>
      <c r="G9124" s="7" t="s">
        <v>12</v>
      </c>
      <c r="H9124" s="13">
        <v>8.5</v>
      </c>
      <c r="I9124" s="13">
        <f>IF(G9124="Male",VLOOKUP(H9124,'Shoe size conversion table'!$B$6:$D$22,2),VLOOKUP(H9124,'Shoe size conversion table'!$J$6:$L$22,2))</f>
        <v>39</v>
      </c>
      <c r="J9124" s="13">
        <f>IF(G9124="Male",VLOOKUP(H9124,'Shoe size conversion table'!$B$6:$D$22,3),VLOOKUP(H9124,'Shoe size conversion table'!$J$6:$L$22,3))</f>
        <v>6.5</v>
      </c>
      <c r="K9124" s="11">
        <v>169</v>
      </c>
      <c r="L9124" s="12">
        <v>0.3</v>
      </c>
      <c r="M9124" s="7">
        <f t="shared" si="427"/>
        <v>2016</v>
      </c>
      <c r="N9124" s="7">
        <f t="shared" si="428"/>
        <v>3</v>
      </c>
      <c r="O9124" s="30">
        <f t="shared" si="429"/>
        <v>118.3</v>
      </c>
    </row>
    <row r="9125" spans="2:15" x14ac:dyDescent="0.2">
      <c r="B9125" s="13">
        <v>60562</v>
      </c>
      <c r="C9125" s="14">
        <v>42455.486111111277</v>
      </c>
      <c r="D9125" s="7" t="s">
        <v>8</v>
      </c>
      <c r="E9125" s="13">
        <v>2214</v>
      </c>
      <c r="F9125" s="7" t="s">
        <v>41</v>
      </c>
      <c r="G9125" s="7" t="s">
        <v>12</v>
      </c>
      <c r="H9125" s="13">
        <v>6.5</v>
      </c>
      <c r="I9125" s="13">
        <f>IF(G9125="Male",VLOOKUP(H9125,'Shoe size conversion table'!$B$6:$D$22,2),VLOOKUP(H9125,'Shoe size conversion table'!$J$6:$L$22,2))</f>
        <v>37</v>
      </c>
      <c r="J9125" s="13">
        <f>IF(G9125="Male",VLOOKUP(H9125,'Shoe size conversion table'!$B$6:$D$22,3),VLOOKUP(H9125,'Shoe size conversion table'!$J$6:$L$22,3))</f>
        <v>4.5</v>
      </c>
      <c r="K9125" s="11">
        <v>199</v>
      </c>
      <c r="L9125" s="12">
        <v>0</v>
      </c>
      <c r="M9125" s="7">
        <f t="shared" si="427"/>
        <v>2016</v>
      </c>
      <c r="N9125" s="7">
        <f t="shared" si="428"/>
        <v>3</v>
      </c>
      <c r="O9125" s="30">
        <f t="shared" si="429"/>
        <v>199</v>
      </c>
    </row>
    <row r="9126" spans="2:15" x14ac:dyDescent="0.2">
      <c r="B9126" s="13">
        <v>60562</v>
      </c>
      <c r="C9126" s="14">
        <v>42455.486111111277</v>
      </c>
      <c r="D9126" s="7" t="s">
        <v>8</v>
      </c>
      <c r="E9126" s="13">
        <v>2213</v>
      </c>
      <c r="F9126" s="7" t="s">
        <v>39</v>
      </c>
      <c r="G9126" s="7" t="s">
        <v>11</v>
      </c>
      <c r="H9126" s="13">
        <v>10.5</v>
      </c>
      <c r="I9126" s="13" t="str">
        <f>IF(G9126="Male",VLOOKUP(H9126,'Shoe size conversion table'!$B$6:$D$22,2),VLOOKUP(H9126,'Shoe size conversion table'!$J$6:$L$22,2))</f>
        <v>43-44</v>
      </c>
      <c r="J9126" s="13">
        <f>IF(G9126="Male",VLOOKUP(H9126,'Shoe size conversion table'!$B$6:$D$22,3),VLOOKUP(H9126,'Shoe size conversion table'!$J$6:$L$22,3))</f>
        <v>10</v>
      </c>
      <c r="K9126" s="11">
        <v>149</v>
      </c>
      <c r="L9126" s="12">
        <v>0</v>
      </c>
      <c r="M9126" s="7">
        <f t="shared" si="427"/>
        <v>2016</v>
      </c>
      <c r="N9126" s="7">
        <f t="shared" si="428"/>
        <v>3</v>
      </c>
      <c r="O9126" s="30">
        <f t="shared" si="429"/>
        <v>149</v>
      </c>
    </row>
    <row r="9127" spans="2:15" x14ac:dyDescent="0.2">
      <c r="B9127" s="13">
        <v>60563</v>
      </c>
      <c r="C9127" s="14">
        <v>42455.70611111114</v>
      </c>
      <c r="D9127" s="7" t="s">
        <v>7</v>
      </c>
      <c r="E9127" s="13">
        <v>2236</v>
      </c>
      <c r="F9127" s="7" t="s">
        <v>44</v>
      </c>
      <c r="G9127" s="7" t="s">
        <v>11</v>
      </c>
      <c r="H9127" s="13">
        <v>8.5</v>
      </c>
      <c r="I9127" s="13" t="str">
        <f>IF(G9127="Male",VLOOKUP(H9127,'Shoe size conversion table'!$B$6:$D$22,2),VLOOKUP(H9127,'Shoe size conversion table'!$J$6:$L$22,2))</f>
        <v>41-42</v>
      </c>
      <c r="J9127" s="13">
        <f>IF(G9127="Male",VLOOKUP(H9127,'Shoe size conversion table'!$B$6:$D$22,3),VLOOKUP(H9127,'Shoe size conversion table'!$J$6:$L$22,3))</f>
        <v>8</v>
      </c>
      <c r="K9127" s="11">
        <v>169</v>
      </c>
      <c r="L9127" s="12">
        <v>0</v>
      </c>
      <c r="M9127" s="7">
        <f t="shared" si="427"/>
        <v>2016</v>
      </c>
      <c r="N9127" s="7">
        <f t="shared" si="428"/>
        <v>3</v>
      </c>
      <c r="O9127" s="30">
        <f t="shared" si="429"/>
        <v>169</v>
      </c>
    </row>
    <row r="9128" spans="2:15" x14ac:dyDescent="0.2">
      <c r="B9128" s="13">
        <v>60564</v>
      </c>
      <c r="C9128" s="14">
        <v>42455.816111111279</v>
      </c>
      <c r="D9128" s="7" t="s">
        <v>10</v>
      </c>
      <c r="E9128" s="13">
        <v>2169</v>
      </c>
      <c r="F9128" s="7" t="s">
        <v>35</v>
      </c>
      <c r="G9128" s="7" t="s">
        <v>11</v>
      </c>
      <c r="H9128" s="13">
        <v>9</v>
      </c>
      <c r="I9128" s="13">
        <f>IF(G9128="Male",VLOOKUP(H9128,'Shoe size conversion table'!$B$6:$D$22,2),VLOOKUP(H9128,'Shoe size conversion table'!$J$6:$L$22,2))</f>
        <v>42</v>
      </c>
      <c r="J9128" s="13">
        <f>IF(G9128="Male",VLOOKUP(H9128,'Shoe size conversion table'!$B$6:$D$22,3),VLOOKUP(H9128,'Shoe size conversion table'!$J$6:$L$22,3))</f>
        <v>8.5</v>
      </c>
      <c r="K9128" s="11">
        <v>149</v>
      </c>
      <c r="L9128" s="12">
        <v>0.1</v>
      </c>
      <c r="M9128" s="7">
        <f t="shared" si="427"/>
        <v>2016</v>
      </c>
      <c r="N9128" s="7">
        <f t="shared" si="428"/>
        <v>3</v>
      </c>
      <c r="O9128" s="30">
        <f t="shared" si="429"/>
        <v>134.1</v>
      </c>
    </row>
    <row r="9129" spans="2:15" x14ac:dyDescent="0.2">
      <c r="B9129" s="13">
        <v>60565</v>
      </c>
      <c r="C9129" s="14">
        <v>42455.816111111286</v>
      </c>
      <c r="D9129" s="7" t="s">
        <v>7</v>
      </c>
      <c r="E9129" s="13">
        <v>2222</v>
      </c>
      <c r="F9129" s="7" t="s">
        <v>50</v>
      </c>
      <c r="G9129" s="7" t="s">
        <v>12</v>
      </c>
      <c r="H9129" s="13">
        <v>4.5</v>
      </c>
      <c r="I9129" s="13">
        <f>IF(G9129="Male",VLOOKUP(H9129,'Shoe size conversion table'!$B$6:$D$22,2),VLOOKUP(H9129,'Shoe size conversion table'!$J$6:$L$22,2))</f>
        <v>35</v>
      </c>
      <c r="J9129" s="13">
        <f>IF(G9129="Male",VLOOKUP(H9129,'Shoe size conversion table'!$B$6:$D$22,3),VLOOKUP(H9129,'Shoe size conversion table'!$J$6:$L$22,3))</f>
        <v>2.5</v>
      </c>
      <c r="K9129" s="11">
        <v>169</v>
      </c>
      <c r="L9129" s="12">
        <v>0</v>
      </c>
      <c r="M9129" s="7">
        <f t="shared" si="427"/>
        <v>2016</v>
      </c>
      <c r="N9129" s="7">
        <f t="shared" si="428"/>
        <v>3</v>
      </c>
      <c r="O9129" s="30">
        <f t="shared" si="429"/>
        <v>169</v>
      </c>
    </row>
    <row r="9130" spans="2:15" x14ac:dyDescent="0.2">
      <c r="B9130" s="13">
        <v>60566</v>
      </c>
      <c r="C9130" s="14">
        <v>42455.876111111284</v>
      </c>
      <c r="D9130" s="7" t="s">
        <v>10</v>
      </c>
      <c r="E9130" s="13">
        <v>2219</v>
      </c>
      <c r="F9130" s="7" t="s">
        <v>34</v>
      </c>
      <c r="G9130" s="7" t="s">
        <v>11</v>
      </c>
      <c r="H9130" s="13">
        <v>9.5</v>
      </c>
      <c r="I9130" s="13" t="str">
        <f>IF(G9130="Male",VLOOKUP(H9130,'Shoe size conversion table'!$B$6:$D$22,2),VLOOKUP(H9130,'Shoe size conversion table'!$J$6:$L$22,2))</f>
        <v>42-43</v>
      </c>
      <c r="J9130" s="13">
        <f>IF(G9130="Male",VLOOKUP(H9130,'Shoe size conversion table'!$B$6:$D$22,3),VLOOKUP(H9130,'Shoe size conversion table'!$J$6:$L$22,3))</f>
        <v>9</v>
      </c>
      <c r="K9130" s="11">
        <v>159</v>
      </c>
      <c r="L9130" s="12">
        <v>0</v>
      </c>
      <c r="M9130" s="7">
        <f t="shared" si="427"/>
        <v>2016</v>
      </c>
      <c r="N9130" s="7">
        <f t="shared" si="428"/>
        <v>3</v>
      </c>
      <c r="O9130" s="30">
        <f t="shared" si="429"/>
        <v>159</v>
      </c>
    </row>
    <row r="9131" spans="2:15" x14ac:dyDescent="0.2">
      <c r="B9131" s="13">
        <v>60567</v>
      </c>
      <c r="C9131" s="14">
        <v>42455.896111111135</v>
      </c>
      <c r="D9131" s="7" t="s">
        <v>9</v>
      </c>
      <c r="E9131" s="13">
        <v>2230</v>
      </c>
      <c r="F9131" s="7" t="s">
        <v>61</v>
      </c>
      <c r="G9131" s="7" t="s">
        <v>11</v>
      </c>
      <c r="H9131" s="13">
        <v>9</v>
      </c>
      <c r="I9131" s="13">
        <f>IF(G9131="Male",VLOOKUP(H9131,'Shoe size conversion table'!$B$6:$D$22,2),VLOOKUP(H9131,'Shoe size conversion table'!$J$6:$L$22,2))</f>
        <v>42</v>
      </c>
      <c r="J9131" s="13">
        <f>IF(G9131="Male",VLOOKUP(H9131,'Shoe size conversion table'!$B$6:$D$22,3),VLOOKUP(H9131,'Shoe size conversion table'!$J$6:$L$22,3))</f>
        <v>8.5</v>
      </c>
      <c r="K9131" s="11">
        <v>139</v>
      </c>
      <c r="L9131" s="12">
        <v>0</v>
      </c>
      <c r="M9131" s="7">
        <f t="shared" si="427"/>
        <v>2016</v>
      </c>
      <c r="N9131" s="7">
        <f t="shared" si="428"/>
        <v>3</v>
      </c>
      <c r="O9131" s="30">
        <f t="shared" si="429"/>
        <v>139</v>
      </c>
    </row>
    <row r="9132" spans="2:15" x14ac:dyDescent="0.2">
      <c r="B9132" s="13">
        <v>60567</v>
      </c>
      <c r="C9132" s="14">
        <v>42455.896111111135</v>
      </c>
      <c r="D9132" s="7" t="s">
        <v>9</v>
      </c>
      <c r="E9132" s="13">
        <v>2155</v>
      </c>
      <c r="F9132" s="7" t="s">
        <v>58</v>
      </c>
      <c r="G9132" s="7" t="s">
        <v>12</v>
      </c>
      <c r="H9132" s="13">
        <v>9</v>
      </c>
      <c r="I9132" s="13" t="str">
        <f>IF(G9132="Male",VLOOKUP(H9132,'Shoe size conversion table'!$B$6:$D$22,2),VLOOKUP(H9132,'Shoe size conversion table'!$J$6:$L$22,2))</f>
        <v>39-40</v>
      </c>
      <c r="J9132" s="13">
        <f>IF(G9132="Male",VLOOKUP(H9132,'Shoe size conversion table'!$B$6:$D$22,3),VLOOKUP(H9132,'Shoe size conversion table'!$J$6:$L$22,3))</f>
        <v>7</v>
      </c>
      <c r="K9132" s="11">
        <v>159</v>
      </c>
      <c r="L9132" s="12">
        <v>0.3</v>
      </c>
      <c r="M9132" s="7">
        <f t="shared" si="427"/>
        <v>2016</v>
      </c>
      <c r="N9132" s="7">
        <f t="shared" si="428"/>
        <v>3</v>
      </c>
      <c r="O9132" s="30">
        <f t="shared" si="429"/>
        <v>111.3</v>
      </c>
    </row>
    <row r="9133" spans="2:15" x14ac:dyDescent="0.2">
      <c r="B9133" s="13">
        <v>60568</v>
      </c>
      <c r="C9133" s="14">
        <v>42455.906111111282</v>
      </c>
      <c r="D9133" s="7" t="s">
        <v>10</v>
      </c>
      <c r="E9133" s="13">
        <v>2211</v>
      </c>
      <c r="F9133" s="7" t="s">
        <v>35</v>
      </c>
      <c r="G9133" s="7" t="s">
        <v>11</v>
      </c>
      <c r="H9133" s="13">
        <v>10.5</v>
      </c>
      <c r="I9133" s="13" t="str">
        <f>IF(G9133="Male",VLOOKUP(H9133,'Shoe size conversion table'!$B$6:$D$22,2),VLOOKUP(H9133,'Shoe size conversion table'!$J$6:$L$22,2))</f>
        <v>43-44</v>
      </c>
      <c r="J9133" s="13">
        <f>IF(G9133="Male",VLOOKUP(H9133,'Shoe size conversion table'!$B$6:$D$22,3),VLOOKUP(H9133,'Shoe size conversion table'!$J$6:$L$22,3))</f>
        <v>10</v>
      </c>
      <c r="K9133" s="11">
        <v>179</v>
      </c>
      <c r="L9133" s="12">
        <v>0.5</v>
      </c>
      <c r="M9133" s="7">
        <f t="shared" si="427"/>
        <v>2016</v>
      </c>
      <c r="N9133" s="7">
        <f t="shared" si="428"/>
        <v>3</v>
      </c>
      <c r="O9133" s="30">
        <f t="shared" si="429"/>
        <v>89.5</v>
      </c>
    </row>
    <row r="9134" spans="2:15" x14ac:dyDescent="0.2">
      <c r="B9134" s="13">
        <v>60569</v>
      </c>
      <c r="C9134" s="14">
        <v>42455.946111111138</v>
      </c>
      <c r="D9134" s="7" t="s">
        <v>7</v>
      </c>
      <c r="E9134" s="13">
        <v>2234</v>
      </c>
      <c r="F9134" s="7" t="s">
        <v>45</v>
      </c>
      <c r="G9134" s="7" t="s">
        <v>11</v>
      </c>
      <c r="H9134" s="13">
        <v>11</v>
      </c>
      <c r="I9134" s="13">
        <f>IF(G9134="Male",VLOOKUP(H9134,'Shoe size conversion table'!$B$6:$D$22,2),VLOOKUP(H9134,'Shoe size conversion table'!$J$6:$L$22,2))</f>
        <v>44</v>
      </c>
      <c r="J9134" s="13">
        <f>IF(G9134="Male",VLOOKUP(H9134,'Shoe size conversion table'!$B$6:$D$22,3),VLOOKUP(H9134,'Shoe size conversion table'!$J$6:$L$22,3))</f>
        <v>10.5</v>
      </c>
      <c r="K9134" s="11">
        <v>139</v>
      </c>
      <c r="L9134" s="12">
        <v>0.1</v>
      </c>
      <c r="M9134" s="7">
        <f t="shared" si="427"/>
        <v>2016</v>
      </c>
      <c r="N9134" s="7">
        <f t="shared" si="428"/>
        <v>3</v>
      </c>
      <c r="O9134" s="30">
        <f t="shared" si="429"/>
        <v>125.10000000000001</v>
      </c>
    </row>
    <row r="9135" spans="2:15" x14ac:dyDescent="0.2">
      <c r="B9135" s="13">
        <v>60570</v>
      </c>
      <c r="C9135" s="14">
        <v>42455.986111111277</v>
      </c>
      <c r="D9135" s="7" t="s">
        <v>7</v>
      </c>
      <c r="E9135" s="13">
        <v>2179</v>
      </c>
      <c r="F9135" s="7" t="s">
        <v>49</v>
      </c>
      <c r="G9135" s="7" t="s">
        <v>12</v>
      </c>
      <c r="H9135" s="13">
        <v>9.5</v>
      </c>
      <c r="I9135" s="13">
        <f>IF(G9135="Male",VLOOKUP(H9135,'Shoe size conversion table'!$B$6:$D$22,2),VLOOKUP(H9135,'Shoe size conversion table'!$J$6:$L$22,2))</f>
        <v>40</v>
      </c>
      <c r="J9135" s="13">
        <f>IF(G9135="Male",VLOOKUP(H9135,'Shoe size conversion table'!$B$6:$D$22,3),VLOOKUP(H9135,'Shoe size conversion table'!$J$6:$L$22,3))</f>
        <v>7.5</v>
      </c>
      <c r="K9135" s="11">
        <v>179</v>
      </c>
      <c r="L9135" s="12">
        <v>0</v>
      </c>
      <c r="M9135" s="7">
        <f t="shared" si="427"/>
        <v>2016</v>
      </c>
      <c r="N9135" s="7">
        <f t="shared" si="428"/>
        <v>3</v>
      </c>
      <c r="O9135" s="30">
        <f t="shared" si="429"/>
        <v>179</v>
      </c>
    </row>
    <row r="9136" spans="2:15" x14ac:dyDescent="0.2">
      <c r="B9136" s="13">
        <v>60571</v>
      </c>
      <c r="C9136" s="14">
        <v>42456.036111111142</v>
      </c>
      <c r="D9136" s="7" t="s">
        <v>8</v>
      </c>
      <c r="E9136" s="13">
        <v>2166</v>
      </c>
      <c r="F9136" s="7" t="s">
        <v>38</v>
      </c>
      <c r="G9136" s="7" t="s">
        <v>12</v>
      </c>
      <c r="H9136" s="13">
        <v>10.5</v>
      </c>
      <c r="I9136" s="13">
        <f>IF(G9136="Male",VLOOKUP(H9136,'Shoe size conversion table'!$B$6:$D$22,2),VLOOKUP(H9136,'Shoe size conversion table'!$J$6:$L$22,2))</f>
        <v>41</v>
      </c>
      <c r="J9136" s="13">
        <f>IF(G9136="Male",VLOOKUP(H9136,'Shoe size conversion table'!$B$6:$D$22,3),VLOOKUP(H9136,'Shoe size conversion table'!$J$6:$L$22,3))</f>
        <v>8.5</v>
      </c>
      <c r="K9136" s="11">
        <v>129</v>
      </c>
      <c r="L9136" s="12">
        <v>0.5</v>
      </c>
      <c r="M9136" s="7">
        <f t="shared" si="427"/>
        <v>2016</v>
      </c>
      <c r="N9136" s="7">
        <f t="shared" si="428"/>
        <v>3</v>
      </c>
      <c r="O9136" s="30">
        <f t="shared" si="429"/>
        <v>64.5</v>
      </c>
    </row>
    <row r="9137" spans="2:15" x14ac:dyDescent="0.2">
      <c r="B9137" s="13">
        <v>60572</v>
      </c>
      <c r="C9137" s="14">
        <v>42456.046111111136</v>
      </c>
      <c r="D9137" s="7" t="s">
        <v>7</v>
      </c>
      <c r="E9137" s="13">
        <v>2209</v>
      </c>
      <c r="F9137" s="7" t="s">
        <v>46</v>
      </c>
      <c r="G9137" s="7" t="s">
        <v>11</v>
      </c>
      <c r="H9137" s="13">
        <v>8</v>
      </c>
      <c r="I9137" s="13">
        <f>IF(G9137="Male",VLOOKUP(H9137,'Shoe size conversion table'!$B$6:$D$22,2),VLOOKUP(H9137,'Shoe size conversion table'!$J$6:$L$22,2))</f>
        <v>41</v>
      </c>
      <c r="J9137" s="13">
        <f>IF(G9137="Male",VLOOKUP(H9137,'Shoe size conversion table'!$B$6:$D$22,3),VLOOKUP(H9137,'Shoe size conversion table'!$J$6:$L$22,3))</f>
        <v>7.5</v>
      </c>
      <c r="K9137" s="11">
        <v>139</v>
      </c>
      <c r="L9137" s="12">
        <v>0</v>
      </c>
      <c r="M9137" s="7">
        <f t="shared" si="427"/>
        <v>2016</v>
      </c>
      <c r="N9137" s="7">
        <f t="shared" si="428"/>
        <v>3</v>
      </c>
      <c r="O9137" s="30">
        <f t="shared" si="429"/>
        <v>139</v>
      </c>
    </row>
    <row r="9138" spans="2:15" x14ac:dyDescent="0.2">
      <c r="B9138" s="13">
        <v>60573</v>
      </c>
      <c r="C9138" s="14">
        <v>42456.156111111275</v>
      </c>
      <c r="D9138" s="7" t="s">
        <v>7</v>
      </c>
      <c r="E9138" s="13">
        <v>2208</v>
      </c>
      <c r="F9138" s="7" t="s">
        <v>46</v>
      </c>
      <c r="G9138" s="7" t="s">
        <v>12</v>
      </c>
      <c r="H9138" s="13">
        <v>8</v>
      </c>
      <c r="I9138" s="13" t="str">
        <f>IF(G9138="Male",VLOOKUP(H9138,'Shoe size conversion table'!$B$6:$D$22,2),VLOOKUP(H9138,'Shoe size conversion table'!$J$6:$L$22,2))</f>
        <v>38-39</v>
      </c>
      <c r="J9138" s="13">
        <f>IF(G9138="Male",VLOOKUP(H9138,'Shoe size conversion table'!$B$6:$D$22,3),VLOOKUP(H9138,'Shoe size conversion table'!$J$6:$L$22,3))</f>
        <v>6</v>
      </c>
      <c r="K9138" s="11">
        <v>129</v>
      </c>
      <c r="L9138" s="12">
        <v>0</v>
      </c>
      <c r="M9138" s="7">
        <f t="shared" si="427"/>
        <v>2016</v>
      </c>
      <c r="N9138" s="7">
        <f t="shared" si="428"/>
        <v>3</v>
      </c>
      <c r="O9138" s="30">
        <f t="shared" si="429"/>
        <v>129</v>
      </c>
    </row>
    <row r="9139" spans="2:15" x14ac:dyDescent="0.2">
      <c r="B9139" s="13">
        <v>60574</v>
      </c>
      <c r="C9139" s="14">
        <v>42456.166111111139</v>
      </c>
      <c r="D9139" s="7" t="s">
        <v>10</v>
      </c>
      <c r="E9139" s="13">
        <v>2180</v>
      </c>
      <c r="F9139" s="7" t="s">
        <v>35</v>
      </c>
      <c r="G9139" s="7" t="s">
        <v>11</v>
      </c>
      <c r="H9139" s="13">
        <v>9</v>
      </c>
      <c r="I9139" s="13">
        <f>IF(G9139="Male",VLOOKUP(H9139,'Shoe size conversion table'!$B$6:$D$22,2),VLOOKUP(H9139,'Shoe size conversion table'!$J$6:$L$22,2))</f>
        <v>42</v>
      </c>
      <c r="J9139" s="13">
        <f>IF(G9139="Male",VLOOKUP(H9139,'Shoe size conversion table'!$B$6:$D$22,3),VLOOKUP(H9139,'Shoe size conversion table'!$J$6:$L$22,3))</f>
        <v>8.5</v>
      </c>
      <c r="K9139" s="11">
        <v>139</v>
      </c>
      <c r="L9139" s="12">
        <v>0</v>
      </c>
      <c r="M9139" s="7">
        <f t="shared" si="427"/>
        <v>2016</v>
      </c>
      <c r="N9139" s="7">
        <f t="shared" si="428"/>
        <v>3</v>
      </c>
      <c r="O9139" s="30">
        <f t="shared" si="429"/>
        <v>139</v>
      </c>
    </row>
    <row r="9140" spans="2:15" x14ac:dyDescent="0.2">
      <c r="B9140" s="13">
        <v>60575</v>
      </c>
      <c r="C9140" s="14">
        <v>42456.246111111279</v>
      </c>
      <c r="D9140" s="7" t="s">
        <v>10</v>
      </c>
      <c r="E9140" s="13">
        <v>2188</v>
      </c>
      <c r="F9140" s="7" t="s">
        <v>34</v>
      </c>
      <c r="G9140" s="7" t="s">
        <v>11</v>
      </c>
      <c r="H9140" s="13">
        <v>8</v>
      </c>
      <c r="I9140" s="13">
        <f>IF(G9140="Male",VLOOKUP(H9140,'Shoe size conversion table'!$B$6:$D$22,2),VLOOKUP(H9140,'Shoe size conversion table'!$J$6:$L$22,2))</f>
        <v>41</v>
      </c>
      <c r="J9140" s="13">
        <f>IF(G9140="Male",VLOOKUP(H9140,'Shoe size conversion table'!$B$6:$D$22,3),VLOOKUP(H9140,'Shoe size conversion table'!$J$6:$L$22,3))</f>
        <v>7.5</v>
      </c>
      <c r="K9140" s="11">
        <v>199</v>
      </c>
      <c r="L9140" s="12">
        <v>0</v>
      </c>
      <c r="M9140" s="7">
        <f t="shared" si="427"/>
        <v>2016</v>
      </c>
      <c r="N9140" s="7">
        <f t="shared" si="428"/>
        <v>3</v>
      </c>
      <c r="O9140" s="30">
        <f t="shared" si="429"/>
        <v>199</v>
      </c>
    </row>
    <row r="9141" spans="2:15" x14ac:dyDescent="0.2">
      <c r="B9141" s="13">
        <v>60576</v>
      </c>
      <c r="C9141" s="14">
        <v>42456.256111111135</v>
      </c>
      <c r="D9141" s="7" t="s">
        <v>10</v>
      </c>
      <c r="E9141" s="13">
        <v>2201</v>
      </c>
      <c r="F9141" s="7" t="s">
        <v>34</v>
      </c>
      <c r="G9141" s="7" t="s">
        <v>11</v>
      </c>
      <c r="H9141" s="13">
        <v>11</v>
      </c>
      <c r="I9141" s="13">
        <f>IF(G9141="Male",VLOOKUP(H9141,'Shoe size conversion table'!$B$6:$D$22,2),VLOOKUP(H9141,'Shoe size conversion table'!$J$6:$L$22,2))</f>
        <v>44</v>
      </c>
      <c r="J9141" s="13">
        <f>IF(G9141="Male",VLOOKUP(H9141,'Shoe size conversion table'!$B$6:$D$22,3),VLOOKUP(H9141,'Shoe size conversion table'!$J$6:$L$22,3))</f>
        <v>10.5</v>
      </c>
      <c r="K9141" s="11">
        <v>189</v>
      </c>
      <c r="L9141" s="12">
        <v>0</v>
      </c>
      <c r="M9141" s="7">
        <f t="shared" si="427"/>
        <v>2016</v>
      </c>
      <c r="N9141" s="7">
        <f t="shared" si="428"/>
        <v>3</v>
      </c>
      <c r="O9141" s="30">
        <f t="shared" si="429"/>
        <v>189</v>
      </c>
    </row>
    <row r="9142" spans="2:15" x14ac:dyDescent="0.2">
      <c r="B9142" s="13">
        <v>60577</v>
      </c>
      <c r="C9142" s="14">
        <v>42456.316111111286</v>
      </c>
      <c r="D9142" s="7" t="s">
        <v>7</v>
      </c>
      <c r="E9142" s="13">
        <v>2232</v>
      </c>
      <c r="F9142" s="7" t="s">
        <v>51</v>
      </c>
      <c r="G9142" s="7" t="s">
        <v>12</v>
      </c>
      <c r="H9142" s="13">
        <v>9</v>
      </c>
      <c r="I9142" s="13" t="str">
        <f>IF(G9142="Male",VLOOKUP(H9142,'Shoe size conversion table'!$B$6:$D$22,2),VLOOKUP(H9142,'Shoe size conversion table'!$J$6:$L$22,2))</f>
        <v>39-40</v>
      </c>
      <c r="J9142" s="13">
        <f>IF(G9142="Male",VLOOKUP(H9142,'Shoe size conversion table'!$B$6:$D$22,3),VLOOKUP(H9142,'Shoe size conversion table'!$J$6:$L$22,3))</f>
        <v>7</v>
      </c>
      <c r="K9142" s="11">
        <v>139</v>
      </c>
      <c r="L9142" s="12">
        <v>0</v>
      </c>
      <c r="M9142" s="7">
        <f t="shared" si="427"/>
        <v>2016</v>
      </c>
      <c r="N9142" s="7">
        <f t="shared" si="428"/>
        <v>3</v>
      </c>
      <c r="O9142" s="30">
        <f t="shared" si="429"/>
        <v>139</v>
      </c>
    </row>
    <row r="9143" spans="2:15" x14ac:dyDescent="0.2">
      <c r="B9143" s="13">
        <v>60578</v>
      </c>
      <c r="C9143" s="14">
        <v>42456.326111111281</v>
      </c>
      <c r="D9143" s="7" t="s">
        <v>10</v>
      </c>
      <c r="E9143" s="13">
        <v>2157</v>
      </c>
      <c r="F9143" s="7" t="s">
        <v>35</v>
      </c>
      <c r="G9143" s="7" t="s">
        <v>11</v>
      </c>
      <c r="H9143" s="13">
        <v>12</v>
      </c>
      <c r="I9143" s="13">
        <f>IF(G9143="Male",VLOOKUP(H9143,'Shoe size conversion table'!$B$6:$D$22,2),VLOOKUP(H9143,'Shoe size conversion table'!$J$6:$L$22,2))</f>
        <v>45</v>
      </c>
      <c r="J9143" s="13">
        <f>IF(G9143="Male",VLOOKUP(H9143,'Shoe size conversion table'!$B$6:$D$22,3),VLOOKUP(H9143,'Shoe size conversion table'!$J$6:$L$22,3))</f>
        <v>11.5</v>
      </c>
      <c r="K9143" s="11">
        <v>149</v>
      </c>
      <c r="L9143" s="12">
        <v>0.2</v>
      </c>
      <c r="M9143" s="7">
        <f t="shared" si="427"/>
        <v>2016</v>
      </c>
      <c r="N9143" s="7">
        <f t="shared" si="428"/>
        <v>3</v>
      </c>
      <c r="O9143" s="30">
        <f t="shared" si="429"/>
        <v>119.2</v>
      </c>
    </row>
    <row r="9144" spans="2:15" x14ac:dyDescent="0.2">
      <c r="B9144" s="13">
        <v>60579</v>
      </c>
      <c r="C9144" s="14">
        <v>42456.326111111281</v>
      </c>
      <c r="D9144" s="7" t="s">
        <v>7</v>
      </c>
      <c r="E9144" s="13">
        <v>2159</v>
      </c>
      <c r="F9144" s="7" t="s">
        <v>51</v>
      </c>
      <c r="G9144" s="7" t="s">
        <v>12</v>
      </c>
      <c r="H9144" s="13">
        <v>6</v>
      </c>
      <c r="I9144" s="13" t="str">
        <f>IF(G9144="Male",VLOOKUP(H9144,'Shoe size conversion table'!$B$6:$D$22,2),VLOOKUP(H9144,'Shoe size conversion table'!$J$6:$L$22,2))</f>
        <v>36-37</v>
      </c>
      <c r="J9144" s="13">
        <f>IF(G9144="Male",VLOOKUP(H9144,'Shoe size conversion table'!$B$6:$D$22,3),VLOOKUP(H9144,'Shoe size conversion table'!$J$6:$L$22,3))</f>
        <v>4</v>
      </c>
      <c r="K9144" s="11">
        <v>199</v>
      </c>
      <c r="L9144" s="12">
        <v>0.1</v>
      </c>
      <c r="M9144" s="7">
        <f t="shared" si="427"/>
        <v>2016</v>
      </c>
      <c r="N9144" s="7">
        <f t="shared" si="428"/>
        <v>3</v>
      </c>
      <c r="O9144" s="30">
        <f t="shared" si="429"/>
        <v>179.1</v>
      </c>
    </row>
    <row r="9145" spans="2:15" x14ac:dyDescent="0.2">
      <c r="B9145" s="13">
        <v>60580</v>
      </c>
      <c r="C9145" s="14">
        <v>42456.356111111141</v>
      </c>
      <c r="D9145" s="7" t="s">
        <v>8</v>
      </c>
      <c r="E9145" s="13">
        <v>2219</v>
      </c>
      <c r="F9145" s="7" t="s">
        <v>38</v>
      </c>
      <c r="G9145" s="7" t="s">
        <v>12</v>
      </c>
      <c r="H9145" s="13">
        <v>6.5</v>
      </c>
      <c r="I9145" s="13">
        <f>IF(G9145="Male",VLOOKUP(H9145,'Shoe size conversion table'!$B$6:$D$22,2),VLOOKUP(H9145,'Shoe size conversion table'!$J$6:$L$22,2))</f>
        <v>37</v>
      </c>
      <c r="J9145" s="13">
        <f>IF(G9145="Male",VLOOKUP(H9145,'Shoe size conversion table'!$B$6:$D$22,3),VLOOKUP(H9145,'Shoe size conversion table'!$J$6:$L$22,3))</f>
        <v>4.5</v>
      </c>
      <c r="K9145" s="11">
        <v>199</v>
      </c>
      <c r="L9145" s="12">
        <v>0.5</v>
      </c>
      <c r="M9145" s="7">
        <f t="shared" si="427"/>
        <v>2016</v>
      </c>
      <c r="N9145" s="7">
        <f t="shared" si="428"/>
        <v>3</v>
      </c>
      <c r="O9145" s="30">
        <f t="shared" si="429"/>
        <v>99.5</v>
      </c>
    </row>
    <row r="9146" spans="2:15" x14ac:dyDescent="0.2">
      <c r="B9146" s="13">
        <v>60581</v>
      </c>
      <c r="C9146" s="14">
        <v>42456.376111111138</v>
      </c>
      <c r="D9146" s="7" t="s">
        <v>9</v>
      </c>
      <c r="E9146" s="13">
        <v>2209</v>
      </c>
      <c r="F9146" s="7" t="s">
        <v>62</v>
      </c>
      <c r="G9146" s="7" t="s">
        <v>11</v>
      </c>
      <c r="H9146" s="13">
        <v>8.5</v>
      </c>
      <c r="I9146" s="13" t="str">
        <f>IF(G9146="Male",VLOOKUP(H9146,'Shoe size conversion table'!$B$6:$D$22,2),VLOOKUP(H9146,'Shoe size conversion table'!$J$6:$L$22,2))</f>
        <v>41-42</v>
      </c>
      <c r="J9146" s="13">
        <f>IF(G9146="Male",VLOOKUP(H9146,'Shoe size conversion table'!$B$6:$D$22,3),VLOOKUP(H9146,'Shoe size conversion table'!$J$6:$L$22,3))</f>
        <v>8</v>
      </c>
      <c r="K9146" s="11">
        <v>169</v>
      </c>
      <c r="L9146" s="12">
        <v>0.1</v>
      </c>
      <c r="M9146" s="7">
        <f t="shared" si="427"/>
        <v>2016</v>
      </c>
      <c r="N9146" s="7">
        <f t="shared" si="428"/>
        <v>3</v>
      </c>
      <c r="O9146" s="30">
        <f t="shared" si="429"/>
        <v>152.1</v>
      </c>
    </row>
    <row r="9147" spans="2:15" x14ac:dyDescent="0.2">
      <c r="B9147" s="13">
        <v>60582</v>
      </c>
      <c r="C9147" s="14">
        <v>42456.38611111114</v>
      </c>
      <c r="D9147" s="7" t="s">
        <v>8</v>
      </c>
      <c r="E9147" s="13">
        <v>2195</v>
      </c>
      <c r="F9147" s="7" t="s">
        <v>40</v>
      </c>
      <c r="G9147" s="7" t="s">
        <v>11</v>
      </c>
      <c r="H9147" s="13">
        <v>8.5</v>
      </c>
      <c r="I9147" s="13" t="str">
        <f>IF(G9147="Male",VLOOKUP(H9147,'Shoe size conversion table'!$B$6:$D$22,2),VLOOKUP(H9147,'Shoe size conversion table'!$J$6:$L$22,2))</f>
        <v>41-42</v>
      </c>
      <c r="J9147" s="13">
        <f>IF(G9147="Male",VLOOKUP(H9147,'Shoe size conversion table'!$B$6:$D$22,3),VLOOKUP(H9147,'Shoe size conversion table'!$J$6:$L$22,3))</f>
        <v>8</v>
      </c>
      <c r="K9147" s="11">
        <v>199</v>
      </c>
      <c r="L9147" s="12">
        <v>0.5</v>
      </c>
      <c r="M9147" s="7">
        <f t="shared" si="427"/>
        <v>2016</v>
      </c>
      <c r="N9147" s="7">
        <f t="shared" si="428"/>
        <v>3</v>
      </c>
      <c r="O9147" s="30">
        <f t="shared" si="429"/>
        <v>99.5</v>
      </c>
    </row>
    <row r="9148" spans="2:15" x14ac:dyDescent="0.2">
      <c r="B9148" s="13">
        <v>60583</v>
      </c>
      <c r="C9148" s="14">
        <v>42456.396111111273</v>
      </c>
      <c r="D9148" s="7" t="s">
        <v>10</v>
      </c>
      <c r="E9148" s="13">
        <v>2165</v>
      </c>
      <c r="F9148" s="7" t="s">
        <v>36</v>
      </c>
      <c r="G9148" s="7" t="s">
        <v>12</v>
      </c>
      <c r="H9148" s="13">
        <v>8.5</v>
      </c>
      <c r="I9148" s="13">
        <f>IF(G9148="Male",VLOOKUP(H9148,'Shoe size conversion table'!$B$6:$D$22,2),VLOOKUP(H9148,'Shoe size conversion table'!$J$6:$L$22,2))</f>
        <v>39</v>
      </c>
      <c r="J9148" s="13">
        <f>IF(G9148="Male",VLOOKUP(H9148,'Shoe size conversion table'!$B$6:$D$22,3),VLOOKUP(H9148,'Shoe size conversion table'!$J$6:$L$22,3))</f>
        <v>6.5</v>
      </c>
      <c r="K9148" s="11">
        <v>149</v>
      </c>
      <c r="L9148" s="12">
        <v>0</v>
      </c>
      <c r="M9148" s="7">
        <f t="shared" si="427"/>
        <v>2016</v>
      </c>
      <c r="N9148" s="7">
        <f t="shared" si="428"/>
        <v>3</v>
      </c>
      <c r="O9148" s="30">
        <f t="shared" si="429"/>
        <v>149</v>
      </c>
    </row>
    <row r="9149" spans="2:15" x14ac:dyDescent="0.2">
      <c r="B9149" s="13">
        <v>60584</v>
      </c>
      <c r="C9149" s="14">
        <v>42456.806111111138</v>
      </c>
      <c r="D9149" s="7" t="s">
        <v>10</v>
      </c>
      <c r="E9149" s="13">
        <v>2150</v>
      </c>
      <c r="F9149" s="7" t="s">
        <v>34</v>
      </c>
      <c r="G9149" s="7" t="s">
        <v>12</v>
      </c>
      <c r="H9149" s="13">
        <v>9</v>
      </c>
      <c r="I9149" s="13" t="str">
        <f>IF(G9149="Male",VLOOKUP(H9149,'Shoe size conversion table'!$B$6:$D$22,2),VLOOKUP(H9149,'Shoe size conversion table'!$J$6:$L$22,2))</f>
        <v>39-40</v>
      </c>
      <c r="J9149" s="13">
        <f>IF(G9149="Male",VLOOKUP(H9149,'Shoe size conversion table'!$B$6:$D$22,3),VLOOKUP(H9149,'Shoe size conversion table'!$J$6:$L$22,3))</f>
        <v>7</v>
      </c>
      <c r="K9149" s="11">
        <v>129</v>
      </c>
      <c r="L9149" s="12">
        <v>0.5</v>
      </c>
      <c r="M9149" s="7">
        <f t="shared" si="427"/>
        <v>2016</v>
      </c>
      <c r="N9149" s="7">
        <f t="shared" si="428"/>
        <v>3</v>
      </c>
      <c r="O9149" s="30">
        <f t="shared" si="429"/>
        <v>64.5</v>
      </c>
    </row>
    <row r="9150" spans="2:15" x14ac:dyDescent="0.2">
      <c r="B9150" s="13">
        <v>60585</v>
      </c>
      <c r="C9150" s="14">
        <v>42456.816111111286</v>
      </c>
      <c r="D9150" s="7" t="s">
        <v>7</v>
      </c>
      <c r="E9150" s="13">
        <v>2154</v>
      </c>
      <c r="F9150" s="7" t="s">
        <v>48</v>
      </c>
      <c r="G9150" s="7" t="s">
        <v>12</v>
      </c>
      <c r="H9150" s="13">
        <v>4.5</v>
      </c>
      <c r="I9150" s="13">
        <f>IF(G9150="Male",VLOOKUP(H9150,'Shoe size conversion table'!$B$6:$D$22,2),VLOOKUP(H9150,'Shoe size conversion table'!$J$6:$L$22,2))</f>
        <v>35</v>
      </c>
      <c r="J9150" s="13">
        <f>IF(G9150="Male",VLOOKUP(H9150,'Shoe size conversion table'!$B$6:$D$22,3),VLOOKUP(H9150,'Shoe size conversion table'!$J$6:$L$22,3))</f>
        <v>2.5</v>
      </c>
      <c r="K9150" s="11">
        <v>159</v>
      </c>
      <c r="L9150" s="12">
        <v>0.1</v>
      </c>
      <c r="M9150" s="7">
        <f t="shared" si="427"/>
        <v>2016</v>
      </c>
      <c r="N9150" s="7">
        <f t="shared" si="428"/>
        <v>3</v>
      </c>
      <c r="O9150" s="30">
        <f t="shared" si="429"/>
        <v>143.1</v>
      </c>
    </row>
    <row r="9151" spans="2:15" x14ac:dyDescent="0.2">
      <c r="B9151" s="13">
        <v>60586</v>
      </c>
      <c r="C9151" s="14">
        <v>42456.836111111137</v>
      </c>
      <c r="D9151" s="7" t="s">
        <v>7</v>
      </c>
      <c r="E9151" s="13">
        <v>2227</v>
      </c>
      <c r="F9151" s="7" t="s">
        <v>49</v>
      </c>
      <c r="G9151" s="7" t="s">
        <v>11</v>
      </c>
      <c r="H9151" s="13">
        <v>10</v>
      </c>
      <c r="I9151" s="13">
        <f>IF(G9151="Male",VLOOKUP(H9151,'Shoe size conversion table'!$B$6:$D$22,2),VLOOKUP(H9151,'Shoe size conversion table'!$J$6:$L$22,2))</f>
        <v>43</v>
      </c>
      <c r="J9151" s="13">
        <f>IF(G9151="Male",VLOOKUP(H9151,'Shoe size conversion table'!$B$6:$D$22,3),VLOOKUP(H9151,'Shoe size conversion table'!$J$6:$L$22,3))</f>
        <v>9.5</v>
      </c>
      <c r="K9151" s="11">
        <v>169</v>
      </c>
      <c r="L9151" s="12">
        <v>0</v>
      </c>
      <c r="M9151" s="7">
        <f t="shared" si="427"/>
        <v>2016</v>
      </c>
      <c r="N9151" s="7">
        <f t="shared" si="428"/>
        <v>3</v>
      </c>
      <c r="O9151" s="30">
        <f t="shared" si="429"/>
        <v>169</v>
      </c>
    </row>
    <row r="9152" spans="2:15" x14ac:dyDescent="0.2">
      <c r="B9152" s="13">
        <v>60587</v>
      </c>
      <c r="C9152" s="14">
        <v>42456.926111111272</v>
      </c>
      <c r="D9152" s="7" t="s">
        <v>10</v>
      </c>
      <c r="E9152" s="13">
        <v>2205</v>
      </c>
      <c r="F9152" s="7" t="s">
        <v>34</v>
      </c>
      <c r="G9152" s="7" t="s">
        <v>12</v>
      </c>
      <c r="H9152" s="13">
        <v>7</v>
      </c>
      <c r="I9152" s="13" t="str">
        <f>IF(G9152="Male",VLOOKUP(H9152,'Shoe size conversion table'!$B$6:$D$22,2),VLOOKUP(H9152,'Shoe size conversion table'!$J$6:$L$22,2))</f>
        <v>37-38</v>
      </c>
      <c r="J9152" s="13">
        <f>IF(G9152="Male",VLOOKUP(H9152,'Shoe size conversion table'!$B$6:$D$22,3),VLOOKUP(H9152,'Shoe size conversion table'!$J$6:$L$22,3))</f>
        <v>5</v>
      </c>
      <c r="K9152" s="11">
        <v>199</v>
      </c>
      <c r="L9152" s="12">
        <v>0</v>
      </c>
      <c r="M9152" s="7">
        <f t="shared" si="427"/>
        <v>2016</v>
      </c>
      <c r="N9152" s="7">
        <f t="shared" si="428"/>
        <v>3</v>
      </c>
      <c r="O9152" s="30">
        <f t="shared" si="429"/>
        <v>199</v>
      </c>
    </row>
    <row r="9153" spans="2:15" x14ac:dyDescent="0.2">
      <c r="B9153" s="13">
        <v>60588</v>
      </c>
      <c r="C9153" s="14">
        <v>42456.986111111277</v>
      </c>
      <c r="D9153" s="7" t="s">
        <v>7</v>
      </c>
      <c r="E9153" s="13">
        <v>2163</v>
      </c>
      <c r="F9153" s="7" t="s">
        <v>54</v>
      </c>
      <c r="G9153" s="7" t="s">
        <v>12</v>
      </c>
      <c r="H9153" s="13">
        <v>9</v>
      </c>
      <c r="I9153" s="13" t="str">
        <f>IF(G9153="Male",VLOOKUP(H9153,'Shoe size conversion table'!$B$6:$D$22,2),VLOOKUP(H9153,'Shoe size conversion table'!$J$6:$L$22,2))</f>
        <v>39-40</v>
      </c>
      <c r="J9153" s="13">
        <f>IF(G9153="Male",VLOOKUP(H9153,'Shoe size conversion table'!$B$6:$D$22,3),VLOOKUP(H9153,'Shoe size conversion table'!$J$6:$L$22,3))</f>
        <v>7</v>
      </c>
      <c r="K9153" s="11">
        <v>199</v>
      </c>
      <c r="L9153" s="12">
        <v>0</v>
      </c>
      <c r="M9153" s="7">
        <f t="shared" si="427"/>
        <v>2016</v>
      </c>
      <c r="N9153" s="7">
        <f t="shared" si="428"/>
        <v>3</v>
      </c>
      <c r="O9153" s="30">
        <f t="shared" si="429"/>
        <v>199</v>
      </c>
    </row>
    <row r="9154" spans="2:15" x14ac:dyDescent="0.2">
      <c r="B9154" s="13">
        <v>60589</v>
      </c>
      <c r="C9154" s="14">
        <v>42457.036111111142</v>
      </c>
      <c r="D9154" s="7" t="s">
        <v>7</v>
      </c>
      <c r="E9154" s="13">
        <v>2235</v>
      </c>
      <c r="F9154" s="7" t="s">
        <v>55</v>
      </c>
      <c r="G9154" s="7" t="s">
        <v>11</v>
      </c>
      <c r="H9154" s="13">
        <v>10.5</v>
      </c>
      <c r="I9154" s="13" t="str">
        <f>IF(G9154="Male",VLOOKUP(H9154,'Shoe size conversion table'!$B$6:$D$22,2),VLOOKUP(H9154,'Shoe size conversion table'!$J$6:$L$22,2))</f>
        <v>43-44</v>
      </c>
      <c r="J9154" s="13">
        <f>IF(G9154="Male",VLOOKUP(H9154,'Shoe size conversion table'!$B$6:$D$22,3),VLOOKUP(H9154,'Shoe size conversion table'!$J$6:$L$22,3))</f>
        <v>10</v>
      </c>
      <c r="K9154" s="11">
        <v>139</v>
      </c>
      <c r="L9154" s="12">
        <v>0.2</v>
      </c>
      <c r="M9154" s="7">
        <f t="shared" si="427"/>
        <v>2016</v>
      </c>
      <c r="N9154" s="7">
        <f t="shared" si="428"/>
        <v>3</v>
      </c>
      <c r="O9154" s="30">
        <f t="shared" si="429"/>
        <v>111.2</v>
      </c>
    </row>
    <row r="9155" spans="2:15" x14ac:dyDescent="0.2">
      <c r="B9155" s="13">
        <v>60590</v>
      </c>
      <c r="C9155" s="14">
        <v>42457.046111111136</v>
      </c>
      <c r="D9155" s="7" t="s">
        <v>10</v>
      </c>
      <c r="E9155" s="13">
        <v>2208</v>
      </c>
      <c r="F9155" s="7" t="s">
        <v>35</v>
      </c>
      <c r="G9155" s="7" t="s">
        <v>12</v>
      </c>
      <c r="H9155" s="13">
        <v>11.5</v>
      </c>
      <c r="I9155" s="13">
        <f>IF(G9155="Male",VLOOKUP(H9155,'Shoe size conversion table'!$B$6:$D$22,2),VLOOKUP(H9155,'Shoe size conversion table'!$J$6:$L$22,2))</f>
        <v>42</v>
      </c>
      <c r="J9155" s="13">
        <f>IF(G9155="Male",VLOOKUP(H9155,'Shoe size conversion table'!$B$6:$D$22,3),VLOOKUP(H9155,'Shoe size conversion table'!$J$6:$L$22,3))</f>
        <v>9.5</v>
      </c>
      <c r="K9155" s="11">
        <v>199</v>
      </c>
      <c r="L9155" s="12">
        <v>0</v>
      </c>
      <c r="M9155" s="7">
        <f t="shared" si="427"/>
        <v>2016</v>
      </c>
      <c r="N9155" s="7">
        <f t="shared" si="428"/>
        <v>3</v>
      </c>
      <c r="O9155" s="30">
        <f t="shared" si="429"/>
        <v>199</v>
      </c>
    </row>
    <row r="9156" spans="2:15" x14ac:dyDescent="0.2">
      <c r="B9156" s="13">
        <v>60591</v>
      </c>
      <c r="C9156" s="14">
        <v>42457.146111111135</v>
      </c>
      <c r="D9156" s="7" t="s">
        <v>10</v>
      </c>
      <c r="E9156" s="13">
        <v>2190</v>
      </c>
      <c r="F9156" s="7" t="s">
        <v>34</v>
      </c>
      <c r="G9156" s="7" t="s">
        <v>12</v>
      </c>
      <c r="H9156" s="13">
        <v>7</v>
      </c>
      <c r="I9156" s="13" t="str">
        <f>IF(G9156="Male",VLOOKUP(H9156,'Shoe size conversion table'!$B$6:$D$22,2),VLOOKUP(H9156,'Shoe size conversion table'!$J$6:$L$22,2))</f>
        <v>37-38</v>
      </c>
      <c r="J9156" s="13">
        <f>IF(G9156="Male",VLOOKUP(H9156,'Shoe size conversion table'!$B$6:$D$22,3),VLOOKUP(H9156,'Shoe size conversion table'!$J$6:$L$22,3))</f>
        <v>5</v>
      </c>
      <c r="K9156" s="11">
        <v>159</v>
      </c>
      <c r="L9156" s="12">
        <v>0</v>
      </c>
      <c r="M9156" s="7">
        <f t="shared" si="427"/>
        <v>2016</v>
      </c>
      <c r="N9156" s="7">
        <f t="shared" si="428"/>
        <v>3</v>
      </c>
      <c r="O9156" s="30">
        <f t="shared" si="429"/>
        <v>159</v>
      </c>
    </row>
    <row r="9157" spans="2:15" x14ac:dyDescent="0.2">
      <c r="B9157" s="13">
        <v>60592</v>
      </c>
      <c r="C9157" s="14">
        <v>42457.156111111275</v>
      </c>
      <c r="D9157" s="7" t="s">
        <v>10</v>
      </c>
      <c r="E9157" s="13">
        <v>2203</v>
      </c>
      <c r="F9157" s="7" t="s">
        <v>35</v>
      </c>
      <c r="G9157" s="7" t="s">
        <v>11</v>
      </c>
      <c r="H9157" s="13">
        <v>11</v>
      </c>
      <c r="I9157" s="13">
        <f>IF(G9157="Male",VLOOKUP(H9157,'Shoe size conversion table'!$B$6:$D$22,2),VLOOKUP(H9157,'Shoe size conversion table'!$J$6:$L$22,2))</f>
        <v>44</v>
      </c>
      <c r="J9157" s="13">
        <f>IF(G9157="Male",VLOOKUP(H9157,'Shoe size conversion table'!$B$6:$D$22,3),VLOOKUP(H9157,'Shoe size conversion table'!$J$6:$L$22,3))</f>
        <v>10.5</v>
      </c>
      <c r="K9157" s="11">
        <v>159</v>
      </c>
      <c r="L9157" s="12">
        <v>0</v>
      </c>
      <c r="M9157" s="7">
        <f t="shared" ref="M9157:M9220" si="430">YEAR(C9157)</f>
        <v>2016</v>
      </c>
      <c r="N9157" s="7">
        <f t="shared" si="428"/>
        <v>3</v>
      </c>
      <c r="O9157" s="30">
        <f t="shared" si="429"/>
        <v>159</v>
      </c>
    </row>
    <row r="9158" spans="2:15" x14ac:dyDescent="0.2">
      <c r="B9158" s="13">
        <v>60593</v>
      </c>
      <c r="C9158" s="14">
        <v>42457.166111111139</v>
      </c>
      <c r="D9158" s="7" t="s">
        <v>10</v>
      </c>
      <c r="E9158" s="13">
        <v>2239</v>
      </c>
      <c r="F9158" s="7" t="s">
        <v>34</v>
      </c>
      <c r="G9158" s="7" t="s">
        <v>12</v>
      </c>
      <c r="H9158" s="13">
        <v>7.5</v>
      </c>
      <c r="I9158" s="13">
        <f>IF(G9158="Male",VLOOKUP(H9158,'Shoe size conversion table'!$B$6:$D$22,2),VLOOKUP(H9158,'Shoe size conversion table'!$J$6:$L$22,2))</f>
        <v>38</v>
      </c>
      <c r="J9158" s="13">
        <f>IF(G9158="Male",VLOOKUP(H9158,'Shoe size conversion table'!$B$6:$D$22,3),VLOOKUP(H9158,'Shoe size conversion table'!$J$6:$L$22,3))</f>
        <v>5.5</v>
      </c>
      <c r="K9158" s="11">
        <v>169</v>
      </c>
      <c r="L9158" s="12">
        <v>0</v>
      </c>
      <c r="M9158" s="7">
        <f t="shared" si="430"/>
        <v>2016</v>
      </c>
      <c r="N9158" s="7">
        <f t="shared" ref="N9158:N9221" si="431">MONTH(C9158:C24125)</f>
        <v>3</v>
      </c>
      <c r="O9158" s="30">
        <f t="shared" ref="O9158:O9221" si="432">K9158*(1-L9158)</f>
        <v>169</v>
      </c>
    </row>
    <row r="9159" spans="2:15" x14ac:dyDescent="0.2">
      <c r="B9159" s="13">
        <v>60594</v>
      </c>
      <c r="C9159" s="14">
        <v>42457.21611111128</v>
      </c>
      <c r="D9159" s="7" t="s">
        <v>7</v>
      </c>
      <c r="E9159" s="13">
        <v>2220</v>
      </c>
      <c r="F9159" s="7" t="s">
        <v>53</v>
      </c>
      <c r="G9159" s="7" t="s">
        <v>11</v>
      </c>
      <c r="H9159" s="13">
        <v>9.5</v>
      </c>
      <c r="I9159" s="13" t="str">
        <f>IF(G9159="Male",VLOOKUP(H9159,'Shoe size conversion table'!$B$6:$D$22,2),VLOOKUP(H9159,'Shoe size conversion table'!$J$6:$L$22,2))</f>
        <v>42-43</v>
      </c>
      <c r="J9159" s="13">
        <f>IF(G9159="Male",VLOOKUP(H9159,'Shoe size conversion table'!$B$6:$D$22,3),VLOOKUP(H9159,'Shoe size conversion table'!$J$6:$L$22,3))</f>
        <v>9</v>
      </c>
      <c r="K9159" s="11">
        <v>149</v>
      </c>
      <c r="L9159" s="12">
        <v>0</v>
      </c>
      <c r="M9159" s="7">
        <f t="shared" si="430"/>
        <v>2016</v>
      </c>
      <c r="N9159" s="7">
        <f t="shared" si="431"/>
        <v>3</v>
      </c>
      <c r="O9159" s="30">
        <f t="shared" si="432"/>
        <v>149</v>
      </c>
    </row>
    <row r="9160" spans="2:15" x14ac:dyDescent="0.2">
      <c r="B9160" s="13">
        <v>60595</v>
      </c>
      <c r="C9160" s="14">
        <v>42457.256111111135</v>
      </c>
      <c r="D9160" s="7" t="s">
        <v>9</v>
      </c>
      <c r="E9160" s="13">
        <v>2228</v>
      </c>
      <c r="F9160" s="7" t="s">
        <v>60</v>
      </c>
      <c r="G9160" s="7" t="s">
        <v>12</v>
      </c>
      <c r="H9160" s="13">
        <v>8</v>
      </c>
      <c r="I9160" s="13" t="str">
        <f>IF(G9160="Male",VLOOKUP(H9160,'Shoe size conversion table'!$B$6:$D$22,2),VLOOKUP(H9160,'Shoe size conversion table'!$J$6:$L$22,2))</f>
        <v>38-39</v>
      </c>
      <c r="J9160" s="13">
        <f>IF(G9160="Male",VLOOKUP(H9160,'Shoe size conversion table'!$B$6:$D$22,3),VLOOKUP(H9160,'Shoe size conversion table'!$J$6:$L$22,3))</f>
        <v>6</v>
      </c>
      <c r="K9160" s="11">
        <v>189</v>
      </c>
      <c r="L9160" s="12">
        <v>0</v>
      </c>
      <c r="M9160" s="7">
        <f t="shared" si="430"/>
        <v>2016</v>
      </c>
      <c r="N9160" s="7">
        <f t="shared" si="431"/>
        <v>3</v>
      </c>
      <c r="O9160" s="30">
        <f t="shared" si="432"/>
        <v>189</v>
      </c>
    </row>
    <row r="9161" spans="2:15" x14ac:dyDescent="0.2">
      <c r="B9161" s="13">
        <v>60596</v>
      </c>
      <c r="C9161" s="14">
        <v>42457.286111111134</v>
      </c>
      <c r="D9161" s="7" t="s">
        <v>10</v>
      </c>
      <c r="E9161" s="13">
        <v>2200</v>
      </c>
      <c r="F9161" s="7" t="s">
        <v>35</v>
      </c>
      <c r="G9161" s="7" t="s">
        <v>11</v>
      </c>
      <c r="H9161" s="13">
        <v>10</v>
      </c>
      <c r="I9161" s="13">
        <f>IF(G9161="Male",VLOOKUP(H9161,'Shoe size conversion table'!$B$6:$D$22,2),VLOOKUP(H9161,'Shoe size conversion table'!$J$6:$L$22,2))</f>
        <v>43</v>
      </c>
      <c r="J9161" s="13">
        <f>IF(G9161="Male",VLOOKUP(H9161,'Shoe size conversion table'!$B$6:$D$22,3),VLOOKUP(H9161,'Shoe size conversion table'!$J$6:$L$22,3))</f>
        <v>9.5</v>
      </c>
      <c r="K9161" s="11">
        <v>179</v>
      </c>
      <c r="L9161" s="12">
        <v>0.3</v>
      </c>
      <c r="M9161" s="7">
        <f t="shared" si="430"/>
        <v>2016</v>
      </c>
      <c r="N9161" s="7">
        <f t="shared" si="431"/>
        <v>3</v>
      </c>
      <c r="O9161" s="30">
        <f t="shared" si="432"/>
        <v>125.3</v>
      </c>
    </row>
    <row r="9162" spans="2:15" x14ac:dyDescent="0.2">
      <c r="B9162" s="13">
        <v>60597</v>
      </c>
      <c r="C9162" s="14">
        <v>42457.326111111281</v>
      </c>
      <c r="D9162" s="7" t="s">
        <v>8</v>
      </c>
      <c r="E9162" s="13">
        <v>2169</v>
      </c>
      <c r="F9162" s="7" t="s">
        <v>41</v>
      </c>
      <c r="G9162" s="7" t="s">
        <v>12</v>
      </c>
      <c r="H9162" s="13">
        <v>8</v>
      </c>
      <c r="I9162" s="13" t="str">
        <f>IF(G9162="Male",VLOOKUP(H9162,'Shoe size conversion table'!$B$6:$D$22,2),VLOOKUP(H9162,'Shoe size conversion table'!$J$6:$L$22,2))</f>
        <v>38-39</v>
      </c>
      <c r="J9162" s="13">
        <f>IF(G9162="Male",VLOOKUP(H9162,'Shoe size conversion table'!$B$6:$D$22,3),VLOOKUP(H9162,'Shoe size conversion table'!$J$6:$L$22,3))</f>
        <v>6</v>
      </c>
      <c r="K9162" s="11">
        <v>129</v>
      </c>
      <c r="L9162" s="12">
        <v>0</v>
      </c>
      <c r="M9162" s="7">
        <f t="shared" si="430"/>
        <v>2016</v>
      </c>
      <c r="N9162" s="7">
        <f t="shared" si="431"/>
        <v>3</v>
      </c>
      <c r="O9162" s="30">
        <f t="shared" si="432"/>
        <v>129</v>
      </c>
    </row>
    <row r="9163" spans="2:15" x14ac:dyDescent="0.2">
      <c r="B9163" s="13">
        <v>60598</v>
      </c>
      <c r="C9163" s="14">
        <v>42457.376111111138</v>
      </c>
      <c r="D9163" s="7" t="s">
        <v>9</v>
      </c>
      <c r="E9163" s="13">
        <v>2238</v>
      </c>
      <c r="F9163" s="7" t="s">
        <v>61</v>
      </c>
      <c r="G9163" s="7" t="s">
        <v>11</v>
      </c>
      <c r="H9163" s="13">
        <v>7</v>
      </c>
      <c r="I9163" s="13">
        <f>IF(G9163="Male",VLOOKUP(H9163,'Shoe size conversion table'!$B$6:$D$22,2),VLOOKUP(H9163,'Shoe size conversion table'!$J$6:$L$22,2))</f>
        <v>40</v>
      </c>
      <c r="J9163" s="13">
        <f>IF(G9163="Male",VLOOKUP(H9163,'Shoe size conversion table'!$B$6:$D$22,3),VLOOKUP(H9163,'Shoe size conversion table'!$J$6:$L$22,3))</f>
        <v>6.5</v>
      </c>
      <c r="K9163" s="11">
        <v>179</v>
      </c>
      <c r="L9163" s="12">
        <v>0.3</v>
      </c>
      <c r="M9163" s="7">
        <f t="shared" si="430"/>
        <v>2016</v>
      </c>
      <c r="N9163" s="7">
        <f t="shared" si="431"/>
        <v>3</v>
      </c>
      <c r="O9163" s="30">
        <f t="shared" si="432"/>
        <v>125.3</v>
      </c>
    </row>
    <row r="9164" spans="2:15" x14ac:dyDescent="0.2">
      <c r="B9164" s="13">
        <v>60599</v>
      </c>
      <c r="C9164" s="14">
        <v>42457.566111111279</v>
      </c>
      <c r="D9164" s="7" t="s">
        <v>8</v>
      </c>
      <c r="E9164" s="13">
        <v>2202</v>
      </c>
      <c r="F9164" s="7" t="s">
        <v>38</v>
      </c>
      <c r="G9164" s="7" t="s">
        <v>11</v>
      </c>
      <c r="H9164" s="13">
        <v>10.5</v>
      </c>
      <c r="I9164" s="13" t="str">
        <f>IF(G9164="Male",VLOOKUP(H9164,'Shoe size conversion table'!$B$6:$D$22,2),VLOOKUP(H9164,'Shoe size conversion table'!$J$6:$L$22,2))</f>
        <v>43-44</v>
      </c>
      <c r="J9164" s="13">
        <f>IF(G9164="Male",VLOOKUP(H9164,'Shoe size conversion table'!$B$6:$D$22,3),VLOOKUP(H9164,'Shoe size conversion table'!$J$6:$L$22,3))</f>
        <v>10</v>
      </c>
      <c r="K9164" s="11">
        <v>179</v>
      </c>
      <c r="L9164" s="12">
        <v>0.2</v>
      </c>
      <c r="M9164" s="7">
        <f t="shared" si="430"/>
        <v>2016</v>
      </c>
      <c r="N9164" s="7">
        <f t="shared" si="431"/>
        <v>3</v>
      </c>
      <c r="O9164" s="30">
        <f t="shared" si="432"/>
        <v>143.20000000000002</v>
      </c>
    </row>
    <row r="9165" spans="2:15" x14ac:dyDescent="0.2">
      <c r="B9165" s="13">
        <v>60600</v>
      </c>
      <c r="C9165" s="14">
        <v>42457.71611111128</v>
      </c>
      <c r="D9165" s="7" t="s">
        <v>7</v>
      </c>
      <c r="E9165" s="13">
        <v>2224</v>
      </c>
      <c r="F9165" s="7" t="s">
        <v>52</v>
      </c>
      <c r="G9165" s="7" t="s">
        <v>11</v>
      </c>
      <c r="H9165" s="13">
        <v>9</v>
      </c>
      <c r="I9165" s="13">
        <f>IF(G9165="Male",VLOOKUP(H9165,'Shoe size conversion table'!$B$6:$D$22,2),VLOOKUP(H9165,'Shoe size conversion table'!$J$6:$L$22,2))</f>
        <v>42</v>
      </c>
      <c r="J9165" s="13">
        <f>IF(G9165="Male",VLOOKUP(H9165,'Shoe size conversion table'!$B$6:$D$22,3),VLOOKUP(H9165,'Shoe size conversion table'!$J$6:$L$22,3))</f>
        <v>8.5</v>
      </c>
      <c r="K9165" s="11">
        <v>129</v>
      </c>
      <c r="L9165" s="12">
        <v>0</v>
      </c>
      <c r="M9165" s="7">
        <f t="shared" si="430"/>
        <v>2016</v>
      </c>
      <c r="N9165" s="7">
        <f t="shared" si="431"/>
        <v>3</v>
      </c>
      <c r="O9165" s="30">
        <f t="shared" si="432"/>
        <v>129</v>
      </c>
    </row>
    <row r="9166" spans="2:15" x14ac:dyDescent="0.2">
      <c r="B9166" s="13">
        <v>60601</v>
      </c>
      <c r="C9166" s="14">
        <v>42457.736111111277</v>
      </c>
      <c r="D9166" s="7" t="s">
        <v>8</v>
      </c>
      <c r="E9166" s="13">
        <v>2191</v>
      </c>
      <c r="F9166" s="7" t="s">
        <v>38</v>
      </c>
      <c r="G9166" s="7" t="s">
        <v>11</v>
      </c>
      <c r="H9166" s="13">
        <v>9.5</v>
      </c>
      <c r="I9166" s="13" t="str">
        <f>IF(G9166="Male",VLOOKUP(H9166,'Shoe size conversion table'!$B$6:$D$22,2),VLOOKUP(H9166,'Shoe size conversion table'!$J$6:$L$22,2))</f>
        <v>42-43</v>
      </c>
      <c r="J9166" s="13">
        <f>IF(G9166="Male",VLOOKUP(H9166,'Shoe size conversion table'!$B$6:$D$22,3),VLOOKUP(H9166,'Shoe size conversion table'!$J$6:$L$22,3))</f>
        <v>9</v>
      </c>
      <c r="K9166" s="11">
        <v>199</v>
      </c>
      <c r="L9166" s="12">
        <v>0</v>
      </c>
      <c r="M9166" s="7">
        <f t="shared" si="430"/>
        <v>2016</v>
      </c>
      <c r="N9166" s="7">
        <f t="shared" si="431"/>
        <v>3</v>
      </c>
      <c r="O9166" s="30">
        <f t="shared" si="432"/>
        <v>199</v>
      </c>
    </row>
    <row r="9167" spans="2:15" x14ac:dyDescent="0.2">
      <c r="B9167" s="13">
        <v>60602</v>
      </c>
      <c r="C9167" s="14">
        <v>42457.756111111274</v>
      </c>
      <c r="D9167" s="7" t="s">
        <v>7</v>
      </c>
      <c r="E9167" s="13">
        <v>2221</v>
      </c>
      <c r="F9167" s="7" t="s">
        <v>49</v>
      </c>
      <c r="G9167" s="7" t="s">
        <v>12</v>
      </c>
      <c r="H9167" s="13">
        <v>9.5</v>
      </c>
      <c r="I9167" s="13">
        <f>IF(G9167="Male",VLOOKUP(H9167,'Shoe size conversion table'!$B$6:$D$22,2),VLOOKUP(H9167,'Shoe size conversion table'!$J$6:$L$22,2))</f>
        <v>40</v>
      </c>
      <c r="J9167" s="13">
        <f>IF(G9167="Male",VLOOKUP(H9167,'Shoe size conversion table'!$B$6:$D$22,3),VLOOKUP(H9167,'Shoe size conversion table'!$J$6:$L$22,3))</f>
        <v>7.5</v>
      </c>
      <c r="K9167" s="11">
        <v>199</v>
      </c>
      <c r="L9167" s="12">
        <v>0</v>
      </c>
      <c r="M9167" s="7">
        <f t="shared" si="430"/>
        <v>2016</v>
      </c>
      <c r="N9167" s="7">
        <f t="shared" si="431"/>
        <v>3</v>
      </c>
      <c r="O9167" s="30">
        <f t="shared" si="432"/>
        <v>199</v>
      </c>
    </row>
    <row r="9168" spans="2:15" x14ac:dyDescent="0.2">
      <c r="B9168" s="13">
        <v>60603</v>
      </c>
      <c r="C9168" s="14">
        <v>42457.766111111276</v>
      </c>
      <c r="D9168" s="7" t="s">
        <v>8</v>
      </c>
      <c r="E9168" s="13">
        <v>2234</v>
      </c>
      <c r="F9168" s="7" t="s">
        <v>40</v>
      </c>
      <c r="G9168" s="7" t="s">
        <v>11</v>
      </c>
      <c r="H9168" s="13">
        <v>9</v>
      </c>
      <c r="I9168" s="13">
        <f>IF(G9168="Male",VLOOKUP(H9168,'Shoe size conversion table'!$B$6:$D$22,2),VLOOKUP(H9168,'Shoe size conversion table'!$J$6:$L$22,2))</f>
        <v>42</v>
      </c>
      <c r="J9168" s="13">
        <f>IF(G9168="Male",VLOOKUP(H9168,'Shoe size conversion table'!$B$6:$D$22,3),VLOOKUP(H9168,'Shoe size conversion table'!$J$6:$L$22,3))</f>
        <v>8.5</v>
      </c>
      <c r="K9168" s="11">
        <v>149</v>
      </c>
      <c r="L9168" s="12">
        <v>0</v>
      </c>
      <c r="M9168" s="7">
        <f t="shared" si="430"/>
        <v>2016</v>
      </c>
      <c r="N9168" s="7">
        <f t="shared" si="431"/>
        <v>3</v>
      </c>
      <c r="O9168" s="30">
        <f t="shared" si="432"/>
        <v>149</v>
      </c>
    </row>
    <row r="9169" spans="2:15" x14ac:dyDescent="0.2">
      <c r="B9169" s="13">
        <v>60604</v>
      </c>
      <c r="C9169" s="14">
        <v>42457.776111111278</v>
      </c>
      <c r="D9169" s="7" t="s">
        <v>7</v>
      </c>
      <c r="E9169" s="13">
        <v>2194</v>
      </c>
      <c r="F9169" s="7" t="s">
        <v>48</v>
      </c>
      <c r="G9169" s="7" t="s">
        <v>11</v>
      </c>
      <c r="H9169" s="13">
        <v>8.5</v>
      </c>
      <c r="I9169" s="13" t="str">
        <f>IF(G9169="Male",VLOOKUP(H9169,'Shoe size conversion table'!$B$6:$D$22,2),VLOOKUP(H9169,'Shoe size conversion table'!$J$6:$L$22,2))</f>
        <v>41-42</v>
      </c>
      <c r="J9169" s="13">
        <f>IF(G9169="Male",VLOOKUP(H9169,'Shoe size conversion table'!$B$6:$D$22,3),VLOOKUP(H9169,'Shoe size conversion table'!$J$6:$L$22,3))</f>
        <v>8</v>
      </c>
      <c r="K9169" s="11">
        <v>169</v>
      </c>
      <c r="L9169" s="12">
        <v>0.5</v>
      </c>
      <c r="M9169" s="7">
        <f t="shared" si="430"/>
        <v>2016</v>
      </c>
      <c r="N9169" s="7">
        <f t="shared" si="431"/>
        <v>3</v>
      </c>
      <c r="O9169" s="30">
        <f t="shared" si="432"/>
        <v>84.5</v>
      </c>
    </row>
    <row r="9170" spans="2:15" x14ac:dyDescent="0.2">
      <c r="B9170" s="13">
        <v>60605</v>
      </c>
      <c r="C9170" s="14">
        <v>42457.806111111138</v>
      </c>
      <c r="D9170" s="7" t="s">
        <v>9</v>
      </c>
      <c r="E9170" s="13">
        <v>2165</v>
      </c>
      <c r="F9170" s="7" t="s">
        <v>61</v>
      </c>
      <c r="G9170" s="7" t="s">
        <v>11</v>
      </c>
      <c r="H9170" s="13">
        <v>8.5</v>
      </c>
      <c r="I9170" s="13" t="str">
        <f>IF(G9170="Male",VLOOKUP(H9170,'Shoe size conversion table'!$B$6:$D$22,2),VLOOKUP(H9170,'Shoe size conversion table'!$J$6:$L$22,2))</f>
        <v>41-42</v>
      </c>
      <c r="J9170" s="13">
        <f>IF(G9170="Male",VLOOKUP(H9170,'Shoe size conversion table'!$B$6:$D$22,3),VLOOKUP(H9170,'Shoe size conversion table'!$J$6:$L$22,3))</f>
        <v>8</v>
      </c>
      <c r="K9170" s="11">
        <v>179</v>
      </c>
      <c r="L9170" s="12">
        <v>0</v>
      </c>
      <c r="M9170" s="7">
        <f t="shared" si="430"/>
        <v>2016</v>
      </c>
      <c r="N9170" s="7">
        <f t="shared" si="431"/>
        <v>3</v>
      </c>
      <c r="O9170" s="30">
        <f t="shared" si="432"/>
        <v>179</v>
      </c>
    </row>
    <row r="9171" spans="2:15" x14ac:dyDescent="0.2">
      <c r="B9171" s="13">
        <v>60606</v>
      </c>
      <c r="C9171" s="14">
        <v>42457.816111111279</v>
      </c>
      <c r="D9171" s="7" t="s">
        <v>10</v>
      </c>
      <c r="E9171" s="13">
        <v>2187</v>
      </c>
      <c r="F9171" s="7" t="s">
        <v>34</v>
      </c>
      <c r="G9171" s="7" t="s">
        <v>11</v>
      </c>
      <c r="H9171" s="13">
        <v>9.5</v>
      </c>
      <c r="I9171" s="13" t="str">
        <f>IF(G9171="Male",VLOOKUP(H9171,'Shoe size conversion table'!$B$6:$D$22,2),VLOOKUP(H9171,'Shoe size conversion table'!$J$6:$L$22,2))</f>
        <v>42-43</v>
      </c>
      <c r="J9171" s="13">
        <f>IF(G9171="Male",VLOOKUP(H9171,'Shoe size conversion table'!$B$6:$D$22,3),VLOOKUP(H9171,'Shoe size conversion table'!$J$6:$L$22,3))</f>
        <v>9</v>
      </c>
      <c r="K9171" s="11">
        <v>139</v>
      </c>
      <c r="L9171" s="12">
        <v>0.3</v>
      </c>
      <c r="M9171" s="7">
        <f t="shared" si="430"/>
        <v>2016</v>
      </c>
      <c r="N9171" s="7">
        <f t="shared" si="431"/>
        <v>3</v>
      </c>
      <c r="O9171" s="30">
        <f t="shared" si="432"/>
        <v>97.3</v>
      </c>
    </row>
    <row r="9172" spans="2:15" x14ac:dyDescent="0.2">
      <c r="B9172" s="13">
        <v>60607</v>
      </c>
      <c r="C9172" s="14">
        <v>42457.836111111137</v>
      </c>
      <c r="D9172" s="7" t="s">
        <v>10</v>
      </c>
      <c r="E9172" s="13">
        <v>2228</v>
      </c>
      <c r="F9172" s="7" t="s">
        <v>35</v>
      </c>
      <c r="G9172" s="7" t="s">
        <v>12</v>
      </c>
      <c r="H9172" s="13">
        <v>8.5</v>
      </c>
      <c r="I9172" s="13">
        <f>IF(G9172="Male",VLOOKUP(H9172,'Shoe size conversion table'!$B$6:$D$22,2),VLOOKUP(H9172,'Shoe size conversion table'!$J$6:$L$22,2))</f>
        <v>39</v>
      </c>
      <c r="J9172" s="13">
        <f>IF(G9172="Male",VLOOKUP(H9172,'Shoe size conversion table'!$B$6:$D$22,3),VLOOKUP(H9172,'Shoe size conversion table'!$J$6:$L$22,3))</f>
        <v>6.5</v>
      </c>
      <c r="K9172" s="11">
        <v>159</v>
      </c>
      <c r="L9172" s="12">
        <v>0.3</v>
      </c>
      <c r="M9172" s="7">
        <f t="shared" si="430"/>
        <v>2016</v>
      </c>
      <c r="N9172" s="7">
        <f t="shared" si="431"/>
        <v>3</v>
      </c>
      <c r="O9172" s="30">
        <f t="shared" si="432"/>
        <v>111.3</v>
      </c>
    </row>
    <row r="9173" spans="2:15" x14ac:dyDescent="0.2">
      <c r="B9173" s="13">
        <v>60608</v>
      </c>
      <c r="C9173" s="14">
        <v>42457.986111111277</v>
      </c>
      <c r="D9173" s="7" t="s">
        <v>7</v>
      </c>
      <c r="E9173" s="13">
        <v>2177</v>
      </c>
      <c r="F9173" s="7" t="s">
        <v>46</v>
      </c>
      <c r="G9173" s="7" t="s">
        <v>11</v>
      </c>
      <c r="H9173" s="13">
        <v>10</v>
      </c>
      <c r="I9173" s="13">
        <f>IF(G9173="Male",VLOOKUP(H9173,'Shoe size conversion table'!$B$6:$D$22,2),VLOOKUP(H9173,'Shoe size conversion table'!$J$6:$L$22,2))</f>
        <v>43</v>
      </c>
      <c r="J9173" s="13">
        <f>IF(G9173="Male",VLOOKUP(H9173,'Shoe size conversion table'!$B$6:$D$22,3),VLOOKUP(H9173,'Shoe size conversion table'!$J$6:$L$22,3))</f>
        <v>9.5</v>
      </c>
      <c r="K9173" s="11">
        <v>129</v>
      </c>
      <c r="L9173" s="12">
        <v>0</v>
      </c>
      <c r="M9173" s="7">
        <f t="shared" si="430"/>
        <v>2016</v>
      </c>
      <c r="N9173" s="7">
        <f t="shared" si="431"/>
        <v>3</v>
      </c>
      <c r="O9173" s="30">
        <f t="shared" si="432"/>
        <v>129</v>
      </c>
    </row>
    <row r="9174" spans="2:15" x14ac:dyDescent="0.2">
      <c r="B9174" s="13">
        <v>60609</v>
      </c>
      <c r="C9174" s="14">
        <v>42458.026111111139</v>
      </c>
      <c r="D9174" s="7" t="s">
        <v>7</v>
      </c>
      <c r="E9174" s="13">
        <v>2151</v>
      </c>
      <c r="F9174" s="7" t="s">
        <v>48</v>
      </c>
      <c r="G9174" s="7" t="s">
        <v>12</v>
      </c>
      <c r="H9174" s="13">
        <v>8</v>
      </c>
      <c r="I9174" s="13" t="str">
        <f>IF(G9174="Male",VLOOKUP(H9174,'Shoe size conversion table'!$B$6:$D$22,2),VLOOKUP(H9174,'Shoe size conversion table'!$J$6:$L$22,2))</f>
        <v>38-39</v>
      </c>
      <c r="J9174" s="13">
        <f>IF(G9174="Male",VLOOKUP(H9174,'Shoe size conversion table'!$B$6:$D$22,3),VLOOKUP(H9174,'Shoe size conversion table'!$J$6:$L$22,3))</f>
        <v>6</v>
      </c>
      <c r="K9174" s="11">
        <v>169</v>
      </c>
      <c r="L9174" s="12">
        <v>0.3</v>
      </c>
      <c r="M9174" s="7">
        <f t="shared" si="430"/>
        <v>2016</v>
      </c>
      <c r="N9174" s="7">
        <f t="shared" si="431"/>
        <v>3</v>
      </c>
      <c r="O9174" s="30">
        <f t="shared" si="432"/>
        <v>118.3</v>
      </c>
    </row>
    <row r="9175" spans="2:15" x14ac:dyDescent="0.2">
      <c r="B9175" s="13">
        <v>60610</v>
      </c>
      <c r="C9175" s="14">
        <v>42458.036111111134</v>
      </c>
      <c r="D9175" s="7" t="s">
        <v>7</v>
      </c>
      <c r="E9175" s="13">
        <v>2183</v>
      </c>
      <c r="F9175" s="7" t="s">
        <v>47</v>
      </c>
      <c r="G9175" s="7" t="s">
        <v>11</v>
      </c>
      <c r="H9175" s="13">
        <v>9.5</v>
      </c>
      <c r="I9175" s="13" t="str">
        <f>IF(G9175="Male",VLOOKUP(H9175,'Shoe size conversion table'!$B$6:$D$22,2),VLOOKUP(H9175,'Shoe size conversion table'!$J$6:$L$22,2))</f>
        <v>42-43</v>
      </c>
      <c r="J9175" s="13">
        <f>IF(G9175="Male",VLOOKUP(H9175,'Shoe size conversion table'!$B$6:$D$22,3),VLOOKUP(H9175,'Shoe size conversion table'!$J$6:$L$22,3))</f>
        <v>9</v>
      </c>
      <c r="K9175" s="11">
        <v>149</v>
      </c>
      <c r="L9175" s="12">
        <v>0</v>
      </c>
      <c r="M9175" s="7">
        <f t="shared" si="430"/>
        <v>2016</v>
      </c>
      <c r="N9175" s="7">
        <f t="shared" si="431"/>
        <v>3</v>
      </c>
      <c r="O9175" s="30">
        <f t="shared" si="432"/>
        <v>149</v>
      </c>
    </row>
    <row r="9176" spans="2:15" x14ac:dyDescent="0.2">
      <c r="B9176" s="13">
        <v>60611</v>
      </c>
      <c r="C9176" s="14">
        <v>42458.046111111136</v>
      </c>
      <c r="D9176" s="7" t="s">
        <v>7</v>
      </c>
      <c r="E9176" s="13">
        <v>2222</v>
      </c>
      <c r="F9176" s="7" t="s">
        <v>46</v>
      </c>
      <c r="G9176" s="7" t="s">
        <v>11</v>
      </c>
      <c r="H9176" s="13">
        <v>9</v>
      </c>
      <c r="I9176" s="13">
        <f>IF(G9176="Male",VLOOKUP(H9176,'Shoe size conversion table'!$B$6:$D$22,2),VLOOKUP(H9176,'Shoe size conversion table'!$J$6:$L$22,2))</f>
        <v>42</v>
      </c>
      <c r="J9176" s="13">
        <f>IF(G9176="Male",VLOOKUP(H9176,'Shoe size conversion table'!$B$6:$D$22,3),VLOOKUP(H9176,'Shoe size conversion table'!$J$6:$L$22,3))</f>
        <v>8.5</v>
      </c>
      <c r="K9176" s="11">
        <v>169</v>
      </c>
      <c r="L9176" s="12">
        <v>0.5</v>
      </c>
      <c r="M9176" s="7">
        <f t="shared" si="430"/>
        <v>2016</v>
      </c>
      <c r="N9176" s="7">
        <f t="shared" si="431"/>
        <v>3</v>
      </c>
      <c r="O9176" s="30">
        <f t="shared" si="432"/>
        <v>84.5</v>
      </c>
    </row>
    <row r="9177" spans="2:15" x14ac:dyDescent="0.2">
      <c r="B9177" s="13">
        <v>60612</v>
      </c>
      <c r="C9177" s="14">
        <v>42458.146111111135</v>
      </c>
      <c r="D9177" s="7" t="s">
        <v>10</v>
      </c>
      <c r="E9177" s="13">
        <v>2207</v>
      </c>
      <c r="F9177" s="7" t="s">
        <v>34</v>
      </c>
      <c r="G9177" s="7" t="s">
        <v>12</v>
      </c>
      <c r="H9177" s="13">
        <v>7</v>
      </c>
      <c r="I9177" s="13" t="str">
        <f>IF(G9177="Male",VLOOKUP(H9177,'Shoe size conversion table'!$B$6:$D$22,2),VLOOKUP(H9177,'Shoe size conversion table'!$J$6:$L$22,2))</f>
        <v>37-38</v>
      </c>
      <c r="J9177" s="13">
        <f>IF(G9177="Male",VLOOKUP(H9177,'Shoe size conversion table'!$B$6:$D$22,3),VLOOKUP(H9177,'Shoe size conversion table'!$J$6:$L$22,3))</f>
        <v>5</v>
      </c>
      <c r="K9177" s="11">
        <v>159</v>
      </c>
      <c r="L9177" s="12">
        <v>0.3</v>
      </c>
      <c r="M9177" s="7">
        <f t="shared" si="430"/>
        <v>2016</v>
      </c>
      <c r="N9177" s="7">
        <f t="shared" si="431"/>
        <v>3</v>
      </c>
      <c r="O9177" s="30">
        <f t="shared" si="432"/>
        <v>111.3</v>
      </c>
    </row>
    <row r="9178" spans="2:15" x14ac:dyDescent="0.2">
      <c r="B9178" s="13">
        <v>60613</v>
      </c>
      <c r="C9178" s="14">
        <v>42458.256111111135</v>
      </c>
      <c r="D9178" s="7" t="s">
        <v>10</v>
      </c>
      <c r="E9178" s="13">
        <v>2206</v>
      </c>
      <c r="F9178" s="7" t="s">
        <v>35</v>
      </c>
      <c r="G9178" s="7" t="s">
        <v>12</v>
      </c>
      <c r="H9178" s="13">
        <v>8.5</v>
      </c>
      <c r="I9178" s="13">
        <f>IF(G9178="Male",VLOOKUP(H9178,'Shoe size conversion table'!$B$6:$D$22,2),VLOOKUP(H9178,'Shoe size conversion table'!$J$6:$L$22,2))</f>
        <v>39</v>
      </c>
      <c r="J9178" s="13">
        <f>IF(G9178="Male",VLOOKUP(H9178,'Shoe size conversion table'!$B$6:$D$22,3),VLOOKUP(H9178,'Shoe size conversion table'!$J$6:$L$22,3))</f>
        <v>6.5</v>
      </c>
      <c r="K9178" s="11">
        <v>139</v>
      </c>
      <c r="L9178" s="12">
        <v>0.3</v>
      </c>
      <c r="M9178" s="7">
        <f t="shared" si="430"/>
        <v>2016</v>
      </c>
      <c r="N9178" s="7">
        <f t="shared" si="431"/>
        <v>3</v>
      </c>
      <c r="O9178" s="30">
        <f t="shared" si="432"/>
        <v>97.3</v>
      </c>
    </row>
    <row r="9179" spans="2:15" x14ac:dyDescent="0.2">
      <c r="B9179" s="13">
        <v>60614</v>
      </c>
      <c r="C9179" s="14">
        <v>42458.266111111276</v>
      </c>
      <c r="D9179" s="7" t="s">
        <v>10</v>
      </c>
      <c r="E9179" s="13">
        <v>2236</v>
      </c>
      <c r="F9179" s="7" t="s">
        <v>34</v>
      </c>
      <c r="G9179" s="7" t="s">
        <v>11</v>
      </c>
      <c r="H9179" s="13">
        <v>9.5</v>
      </c>
      <c r="I9179" s="13" t="str">
        <f>IF(G9179="Male",VLOOKUP(H9179,'Shoe size conversion table'!$B$6:$D$22,2),VLOOKUP(H9179,'Shoe size conversion table'!$J$6:$L$22,2))</f>
        <v>42-43</v>
      </c>
      <c r="J9179" s="13">
        <f>IF(G9179="Male",VLOOKUP(H9179,'Shoe size conversion table'!$B$6:$D$22,3),VLOOKUP(H9179,'Shoe size conversion table'!$J$6:$L$22,3))</f>
        <v>9</v>
      </c>
      <c r="K9179" s="11">
        <v>169</v>
      </c>
      <c r="L9179" s="12">
        <v>0.3</v>
      </c>
      <c r="M9179" s="7">
        <f t="shared" si="430"/>
        <v>2016</v>
      </c>
      <c r="N9179" s="7">
        <f t="shared" si="431"/>
        <v>3</v>
      </c>
      <c r="O9179" s="30">
        <f t="shared" si="432"/>
        <v>118.3</v>
      </c>
    </row>
    <row r="9180" spans="2:15" x14ac:dyDescent="0.2">
      <c r="B9180" s="13">
        <v>60615</v>
      </c>
      <c r="C9180" s="14">
        <v>42458.286111111134</v>
      </c>
      <c r="D9180" s="7" t="s">
        <v>9</v>
      </c>
      <c r="E9180" s="13">
        <v>2227</v>
      </c>
      <c r="F9180" s="7" t="s">
        <v>62</v>
      </c>
      <c r="G9180" s="7" t="s">
        <v>12</v>
      </c>
      <c r="H9180" s="13">
        <v>8</v>
      </c>
      <c r="I9180" s="13" t="str">
        <f>IF(G9180="Male",VLOOKUP(H9180,'Shoe size conversion table'!$B$6:$D$22,2),VLOOKUP(H9180,'Shoe size conversion table'!$J$6:$L$22,2))</f>
        <v>38-39</v>
      </c>
      <c r="J9180" s="13">
        <f>IF(G9180="Male",VLOOKUP(H9180,'Shoe size conversion table'!$B$6:$D$22,3),VLOOKUP(H9180,'Shoe size conversion table'!$J$6:$L$22,3))</f>
        <v>6</v>
      </c>
      <c r="K9180" s="11">
        <v>199</v>
      </c>
      <c r="L9180" s="12">
        <v>0</v>
      </c>
      <c r="M9180" s="7">
        <f t="shared" si="430"/>
        <v>2016</v>
      </c>
      <c r="N9180" s="7">
        <f t="shared" si="431"/>
        <v>3</v>
      </c>
      <c r="O9180" s="30">
        <f t="shared" si="432"/>
        <v>199</v>
      </c>
    </row>
    <row r="9181" spans="2:15" x14ac:dyDescent="0.2">
      <c r="B9181" s="13">
        <v>60616</v>
      </c>
      <c r="C9181" s="14">
        <v>42458.476111111137</v>
      </c>
      <c r="D9181" s="7" t="s">
        <v>7</v>
      </c>
      <c r="E9181" s="13">
        <v>2147</v>
      </c>
      <c r="F9181" s="7" t="s">
        <v>49</v>
      </c>
      <c r="G9181" s="7" t="s">
        <v>11</v>
      </c>
      <c r="H9181" s="13">
        <v>8</v>
      </c>
      <c r="I9181" s="13">
        <f>IF(G9181="Male",VLOOKUP(H9181,'Shoe size conversion table'!$B$6:$D$22,2),VLOOKUP(H9181,'Shoe size conversion table'!$J$6:$L$22,2))</f>
        <v>41</v>
      </c>
      <c r="J9181" s="13">
        <f>IF(G9181="Male",VLOOKUP(H9181,'Shoe size conversion table'!$B$6:$D$22,3),VLOOKUP(H9181,'Shoe size conversion table'!$J$6:$L$22,3))</f>
        <v>7.5</v>
      </c>
      <c r="K9181" s="11">
        <v>179</v>
      </c>
      <c r="L9181" s="12">
        <v>0.1</v>
      </c>
      <c r="M9181" s="7">
        <f t="shared" si="430"/>
        <v>2016</v>
      </c>
      <c r="N9181" s="7">
        <f t="shared" si="431"/>
        <v>3</v>
      </c>
      <c r="O9181" s="30">
        <f t="shared" si="432"/>
        <v>161.1</v>
      </c>
    </row>
    <row r="9182" spans="2:15" x14ac:dyDescent="0.2">
      <c r="B9182" s="13">
        <v>60617</v>
      </c>
      <c r="C9182" s="14">
        <v>42458.566111111279</v>
      </c>
      <c r="D9182" s="7" t="s">
        <v>8</v>
      </c>
      <c r="E9182" s="13">
        <v>2204</v>
      </c>
      <c r="F9182" s="7" t="s">
        <v>37</v>
      </c>
      <c r="G9182" s="7" t="s">
        <v>11</v>
      </c>
      <c r="H9182" s="13">
        <v>9</v>
      </c>
      <c r="I9182" s="13">
        <f>IF(G9182="Male",VLOOKUP(H9182,'Shoe size conversion table'!$B$6:$D$22,2),VLOOKUP(H9182,'Shoe size conversion table'!$J$6:$L$22,2))</f>
        <v>42</v>
      </c>
      <c r="J9182" s="13">
        <f>IF(G9182="Male",VLOOKUP(H9182,'Shoe size conversion table'!$B$6:$D$22,3),VLOOKUP(H9182,'Shoe size conversion table'!$J$6:$L$22,3))</f>
        <v>8.5</v>
      </c>
      <c r="K9182" s="11">
        <v>199</v>
      </c>
      <c r="L9182" s="12">
        <v>0</v>
      </c>
      <c r="M9182" s="7">
        <f t="shared" si="430"/>
        <v>2016</v>
      </c>
      <c r="N9182" s="7">
        <f t="shared" si="431"/>
        <v>3</v>
      </c>
      <c r="O9182" s="30">
        <f t="shared" si="432"/>
        <v>199</v>
      </c>
    </row>
    <row r="9183" spans="2:15" x14ac:dyDescent="0.2">
      <c r="B9183" s="13">
        <v>60618</v>
      </c>
      <c r="C9183" s="14">
        <v>42458.596111111277</v>
      </c>
      <c r="D9183" s="7" t="s">
        <v>7</v>
      </c>
      <c r="E9183" s="13">
        <v>2215</v>
      </c>
      <c r="F9183" s="7" t="s">
        <v>54</v>
      </c>
      <c r="G9183" s="7" t="s">
        <v>11</v>
      </c>
      <c r="H9183" s="13">
        <v>10.5</v>
      </c>
      <c r="I9183" s="13" t="str">
        <f>IF(G9183="Male",VLOOKUP(H9183,'Shoe size conversion table'!$B$6:$D$22,2),VLOOKUP(H9183,'Shoe size conversion table'!$J$6:$L$22,2))</f>
        <v>43-44</v>
      </c>
      <c r="J9183" s="13">
        <f>IF(G9183="Male",VLOOKUP(H9183,'Shoe size conversion table'!$B$6:$D$22,3),VLOOKUP(H9183,'Shoe size conversion table'!$J$6:$L$22,3))</f>
        <v>10</v>
      </c>
      <c r="K9183" s="11">
        <v>199</v>
      </c>
      <c r="L9183" s="12">
        <v>0</v>
      </c>
      <c r="M9183" s="7">
        <f t="shared" si="430"/>
        <v>2016</v>
      </c>
      <c r="N9183" s="7">
        <f t="shared" si="431"/>
        <v>3</v>
      </c>
      <c r="O9183" s="30">
        <f t="shared" si="432"/>
        <v>199</v>
      </c>
    </row>
    <row r="9184" spans="2:15" x14ac:dyDescent="0.2">
      <c r="B9184" s="13">
        <v>60619</v>
      </c>
      <c r="C9184" s="14">
        <v>42458.696111111138</v>
      </c>
      <c r="D9184" s="7" t="s">
        <v>7</v>
      </c>
      <c r="E9184" s="13">
        <v>2158</v>
      </c>
      <c r="F9184" s="7" t="s">
        <v>51</v>
      </c>
      <c r="G9184" s="7" t="s">
        <v>12</v>
      </c>
      <c r="H9184" s="13">
        <v>8.5</v>
      </c>
      <c r="I9184" s="13">
        <f>IF(G9184="Male",VLOOKUP(H9184,'Shoe size conversion table'!$B$6:$D$22,2),VLOOKUP(H9184,'Shoe size conversion table'!$J$6:$L$22,2))</f>
        <v>39</v>
      </c>
      <c r="J9184" s="13">
        <f>IF(G9184="Male",VLOOKUP(H9184,'Shoe size conversion table'!$B$6:$D$22,3),VLOOKUP(H9184,'Shoe size conversion table'!$J$6:$L$22,3))</f>
        <v>6.5</v>
      </c>
      <c r="K9184" s="11">
        <v>199</v>
      </c>
      <c r="L9184" s="12">
        <v>0.5</v>
      </c>
      <c r="M9184" s="7">
        <f t="shared" si="430"/>
        <v>2016</v>
      </c>
      <c r="N9184" s="7">
        <f t="shared" si="431"/>
        <v>3</v>
      </c>
      <c r="O9184" s="30">
        <f t="shared" si="432"/>
        <v>99.5</v>
      </c>
    </row>
    <row r="9185" spans="2:15" x14ac:dyDescent="0.2">
      <c r="B9185" s="13">
        <v>60620</v>
      </c>
      <c r="C9185" s="14">
        <v>42458.71611111128</v>
      </c>
      <c r="D9185" s="7" t="s">
        <v>7</v>
      </c>
      <c r="E9185" s="13">
        <v>2220</v>
      </c>
      <c r="F9185" s="7" t="s">
        <v>53</v>
      </c>
      <c r="G9185" s="7" t="s">
        <v>11</v>
      </c>
      <c r="H9185" s="13">
        <v>9.5</v>
      </c>
      <c r="I9185" s="13" t="str">
        <f>IF(G9185="Male",VLOOKUP(H9185,'Shoe size conversion table'!$B$6:$D$22,2),VLOOKUP(H9185,'Shoe size conversion table'!$J$6:$L$22,2))</f>
        <v>42-43</v>
      </c>
      <c r="J9185" s="13">
        <f>IF(G9185="Male",VLOOKUP(H9185,'Shoe size conversion table'!$B$6:$D$22,3),VLOOKUP(H9185,'Shoe size conversion table'!$J$6:$L$22,3))</f>
        <v>9</v>
      </c>
      <c r="K9185" s="11">
        <v>149</v>
      </c>
      <c r="L9185" s="12">
        <v>0</v>
      </c>
      <c r="M9185" s="7">
        <f t="shared" si="430"/>
        <v>2016</v>
      </c>
      <c r="N9185" s="7">
        <f t="shared" si="431"/>
        <v>3</v>
      </c>
      <c r="O9185" s="30">
        <f t="shared" si="432"/>
        <v>149</v>
      </c>
    </row>
    <row r="9186" spans="2:15" x14ac:dyDescent="0.2">
      <c r="B9186" s="13">
        <v>60621</v>
      </c>
      <c r="C9186" s="14">
        <v>42458.736111111277</v>
      </c>
      <c r="D9186" s="7" t="s">
        <v>8</v>
      </c>
      <c r="E9186" s="13">
        <v>2202</v>
      </c>
      <c r="F9186" s="7" t="s">
        <v>38</v>
      </c>
      <c r="G9186" s="7" t="s">
        <v>11</v>
      </c>
      <c r="H9186" s="13">
        <v>10.5</v>
      </c>
      <c r="I9186" s="13" t="str">
        <f>IF(G9186="Male",VLOOKUP(H9186,'Shoe size conversion table'!$B$6:$D$22,2),VLOOKUP(H9186,'Shoe size conversion table'!$J$6:$L$22,2))</f>
        <v>43-44</v>
      </c>
      <c r="J9186" s="13">
        <f>IF(G9186="Male",VLOOKUP(H9186,'Shoe size conversion table'!$B$6:$D$22,3),VLOOKUP(H9186,'Shoe size conversion table'!$J$6:$L$22,3))</f>
        <v>10</v>
      </c>
      <c r="K9186" s="11">
        <v>179</v>
      </c>
      <c r="L9186" s="12">
        <v>0.2</v>
      </c>
      <c r="M9186" s="7">
        <f t="shared" si="430"/>
        <v>2016</v>
      </c>
      <c r="N9186" s="7">
        <f t="shared" si="431"/>
        <v>3</v>
      </c>
      <c r="O9186" s="30">
        <f t="shared" si="432"/>
        <v>143.20000000000002</v>
      </c>
    </row>
    <row r="9187" spans="2:15" x14ac:dyDescent="0.2">
      <c r="B9187" s="13">
        <v>60622</v>
      </c>
      <c r="C9187" s="14">
        <v>42458.766111111276</v>
      </c>
      <c r="D9187" s="7" t="s">
        <v>8</v>
      </c>
      <c r="E9187" s="13">
        <v>2220</v>
      </c>
      <c r="F9187" s="7" t="s">
        <v>37</v>
      </c>
      <c r="G9187" s="7" t="s">
        <v>11</v>
      </c>
      <c r="H9187" s="13">
        <v>8</v>
      </c>
      <c r="I9187" s="13">
        <f>IF(G9187="Male",VLOOKUP(H9187,'Shoe size conversion table'!$B$6:$D$22,2),VLOOKUP(H9187,'Shoe size conversion table'!$J$6:$L$22,2))</f>
        <v>41</v>
      </c>
      <c r="J9187" s="13">
        <f>IF(G9187="Male",VLOOKUP(H9187,'Shoe size conversion table'!$B$6:$D$22,3),VLOOKUP(H9187,'Shoe size conversion table'!$J$6:$L$22,3))</f>
        <v>7.5</v>
      </c>
      <c r="K9187" s="11">
        <v>169</v>
      </c>
      <c r="L9187" s="12">
        <v>0</v>
      </c>
      <c r="M9187" s="7">
        <f t="shared" si="430"/>
        <v>2016</v>
      </c>
      <c r="N9187" s="7">
        <f t="shared" si="431"/>
        <v>3</v>
      </c>
      <c r="O9187" s="30">
        <f t="shared" si="432"/>
        <v>169</v>
      </c>
    </row>
    <row r="9188" spans="2:15" x14ac:dyDescent="0.2">
      <c r="B9188" s="13">
        <v>60623</v>
      </c>
      <c r="C9188" s="14">
        <v>42458.776111111278</v>
      </c>
      <c r="D9188" s="7" t="s">
        <v>7</v>
      </c>
      <c r="E9188" s="13">
        <v>2203</v>
      </c>
      <c r="F9188" s="7" t="s">
        <v>48</v>
      </c>
      <c r="G9188" s="7" t="s">
        <v>11</v>
      </c>
      <c r="H9188" s="13">
        <v>10</v>
      </c>
      <c r="I9188" s="13">
        <f>IF(G9188="Male",VLOOKUP(H9188,'Shoe size conversion table'!$B$6:$D$22,2),VLOOKUP(H9188,'Shoe size conversion table'!$J$6:$L$22,2))</f>
        <v>43</v>
      </c>
      <c r="J9188" s="13">
        <f>IF(G9188="Male",VLOOKUP(H9188,'Shoe size conversion table'!$B$6:$D$22,3),VLOOKUP(H9188,'Shoe size conversion table'!$J$6:$L$22,3))</f>
        <v>9.5</v>
      </c>
      <c r="K9188" s="11">
        <v>159</v>
      </c>
      <c r="L9188" s="12">
        <v>0</v>
      </c>
      <c r="M9188" s="7">
        <f t="shared" si="430"/>
        <v>2016</v>
      </c>
      <c r="N9188" s="7">
        <f t="shared" si="431"/>
        <v>3</v>
      </c>
      <c r="O9188" s="30">
        <f t="shared" si="432"/>
        <v>159</v>
      </c>
    </row>
    <row r="9189" spans="2:15" x14ac:dyDescent="0.2">
      <c r="B9189" s="13">
        <v>60624</v>
      </c>
      <c r="C9189" s="14">
        <v>42458.806111111138</v>
      </c>
      <c r="D9189" s="7" t="s">
        <v>9</v>
      </c>
      <c r="E9189" s="13">
        <v>2209</v>
      </c>
      <c r="F9189" s="7" t="s">
        <v>62</v>
      </c>
      <c r="G9189" s="7" t="s">
        <v>11</v>
      </c>
      <c r="H9189" s="13">
        <v>8.5</v>
      </c>
      <c r="I9189" s="13" t="str">
        <f>IF(G9189="Male",VLOOKUP(H9189,'Shoe size conversion table'!$B$6:$D$22,2),VLOOKUP(H9189,'Shoe size conversion table'!$J$6:$L$22,2))</f>
        <v>41-42</v>
      </c>
      <c r="J9189" s="13">
        <f>IF(G9189="Male",VLOOKUP(H9189,'Shoe size conversion table'!$B$6:$D$22,3),VLOOKUP(H9189,'Shoe size conversion table'!$J$6:$L$22,3))</f>
        <v>8</v>
      </c>
      <c r="K9189" s="11">
        <v>169</v>
      </c>
      <c r="L9189" s="12">
        <v>0.1</v>
      </c>
      <c r="M9189" s="7">
        <f t="shared" si="430"/>
        <v>2016</v>
      </c>
      <c r="N9189" s="7">
        <f t="shared" si="431"/>
        <v>3</v>
      </c>
      <c r="O9189" s="30">
        <f t="shared" si="432"/>
        <v>152.1</v>
      </c>
    </row>
    <row r="9190" spans="2:15" x14ac:dyDescent="0.2">
      <c r="B9190" s="13">
        <v>60625</v>
      </c>
      <c r="C9190" s="14">
        <v>42458.836111111137</v>
      </c>
      <c r="D9190" s="7" t="s">
        <v>7</v>
      </c>
      <c r="E9190" s="13">
        <v>2209</v>
      </c>
      <c r="F9190" s="7" t="s">
        <v>49</v>
      </c>
      <c r="G9190" s="7" t="s">
        <v>11</v>
      </c>
      <c r="H9190" s="13">
        <v>7.5</v>
      </c>
      <c r="I9190" s="13" t="str">
        <f>IF(G9190="Male",VLOOKUP(H9190,'Shoe size conversion table'!$B$6:$D$22,2),VLOOKUP(H9190,'Shoe size conversion table'!$J$6:$L$22,2))</f>
        <v>40-41</v>
      </c>
      <c r="J9190" s="13">
        <f>IF(G9190="Male",VLOOKUP(H9190,'Shoe size conversion table'!$B$6:$D$22,3),VLOOKUP(H9190,'Shoe size conversion table'!$J$6:$L$22,3))</f>
        <v>7</v>
      </c>
      <c r="K9190" s="11">
        <v>179</v>
      </c>
      <c r="L9190" s="12">
        <v>0.3</v>
      </c>
      <c r="M9190" s="7">
        <f t="shared" si="430"/>
        <v>2016</v>
      </c>
      <c r="N9190" s="7">
        <f t="shared" si="431"/>
        <v>3</v>
      </c>
      <c r="O9190" s="30">
        <f t="shared" si="432"/>
        <v>125.3</v>
      </c>
    </row>
    <row r="9191" spans="2:15" x14ac:dyDescent="0.2">
      <c r="B9191" s="13">
        <v>60626</v>
      </c>
      <c r="C9191" s="14">
        <v>42458.866111111136</v>
      </c>
      <c r="D9191" s="7" t="s">
        <v>10</v>
      </c>
      <c r="E9191" s="13">
        <v>2224</v>
      </c>
      <c r="F9191" s="7" t="s">
        <v>34</v>
      </c>
      <c r="G9191" s="7" t="s">
        <v>12</v>
      </c>
      <c r="H9191" s="13">
        <v>9</v>
      </c>
      <c r="I9191" s="13" t="str">
        <f>IF(G9191="Male",VLOOKUP(H9191,'Shoe size conversion table'!$B$6:$D$22,2),VLOOKUP(H9191,'Shoe size conversion table'!$J$6:$L$22,2))</f>
        <v>39-40</v>
      </c>
      <c r="J9191" s="13">
        <f>IF(G9191="Male",VLOOKUP(H9191,'Shoe size conversion table'!$B$6:$D$22,3),VLOOKUP(H9191,'Shoe size conversion table'!$J$6:$L$22,3))</f>
        <v>7</v>
      </c>
      <c r="K9191" s="11">
        <v>199</v>
      </c>
      <c r="L9191" s="12">
        <v>0.1</v>
      </c>
      <c r="M9191" s="7">
        <f t="shared" si="430"/>
        <v>2016</v>
      </c>
      <c r="N9191" s="7">
        <f t="shared" si="431"/>
        <v>3</v>
      </c>
      <c r="O9191" s="30">
        <f t="shared" si="432"/>
        <v>179.1</v>
      </c>
    </row>
    <row r="9192" spans="2:15" x14ac:dyDescent="0.2">
      <c r="B9192" s="13">
        <v>60627</v>
      </c>
      <c r="C9192" s="14">
        <v>42458.866111111136</v>
      </c>
      <c r="D9192" s="7" t="s">
        <v>8</v>
      </c>
      <c r="E9192" s="13">
        <v>2231</v>
      </c>
      <c r="F9192" s="7" t="s">
        <v>38</v>
      </c>
      <c r="G9192" s="7" t="s">
        <v>11</v>
      </c>
      <c r="H9192" s="13">
        <v>10</v>
      </c>
      <c r="I9192" s="13">
        <f>IF(G9192="Male",VLOOKUP(H9192,'Shoe size conversion table'!$B$6:$D$22,2),VLOOKUP(H9192,'Shoe size conversion table'!$J$6:$L$22,2))</f>
        <v>43</v>
      </c>
      <c r="J9192" s="13">
        <f>IF(G9192="Male",VLOOKUP(H9192,'Shoe size conversion table'!$B$6:$D$22,3),VLOOKUP(H9192,'Shoe size conversion table'!$J$6:$L$22,3))</f>
        <v>9.5</v>
      </c>
      <c r="K9192" s="11">
        <v>199</v>
      </c>
      <c r="L9192" s="12">
        <v>0.5</v>
      </c>
      <c r="M9192" s="7">
        <f t="shared" si="430"/>
        <v>2016</v>
      </c>
      <c r="N9192" s="7">
        <f t="shared" si="431"/>
        <v>3</v>
      </c>
      <c r="O9192" s="30">
        <f t="shared" si="432"/>
        <v>99.5</v>
      </c>
    </row>
    <row r="9193" spans="2:15" x14ac:dyDescent="0.2">
      <c r="B9193" s="13">
        <v>60628</v>
      </c>
      <c r="C9193" s="14">
        <v>42458.876111111138</v>
      </c>
      <c r="D9193" s="7" t="s">
        <v>10</v>
      </c>
      <c r="E9193" s="13">
        <v>2183</v>
      </c>
      <c r="F9193" s="7" t="s">
        <v>36</v>
      </c>
      <c r="G9193" s="7" t="s">
        <v>11</v>
      </c>
      <c r="H9193" s="13">
        <v>9</v>
      </c>
      <c r="I9193" s="13">
        <f>IF(G9193="Male",VLOOKUP(H9193,'Shoe size conversion table'!$B$6:$D$22,2),VLOOKUP(H9193,'Shoe size conversion table'!$J$6:$L$22,2))</f>
        <v>42</v>
      </c>
      <c r="J9193" s="13">
        <f>IF(G9193="Male",VLOOKUP(H9193,'Shoe size conversion table'!$B$6:$D$22,3),VLOOKUP(H9193,'Shoe size conversion table'!$J$6:$L$22,3))</f>
        <v>8.5</v>
      </c>
      <c r="K9193" s="11">
        <v>169</v>
      </c>
      <c r="L9193" s="12">
        <v>0.5</v>
      </c>
      <c r="M9193" s="7">
        <f t="shared" si="430"/>
        <v>2016</v>
      </c>
      <c r="N9193" s="7">
        <f t="shared" si="431"/>
        <v>3</v>
      </c>
      <c r="O9193" s="30">
        <f t="shared" si="432"/>
        <v>84.5</v>
      </c>
    </row>
    <row r="9194" spans="2:15" x14ac:dyDescent="0.2">
      <c r="B9194" s="13">
        <v>60629</v>
      </c>
      <c r="C9194" s="14">
        <v>42458.966111111273</v>
      </c>
      <c r="D9194" s="7" t="s">
        <v>9</v>
      </c>
      <c r="E9194" s="13">
        <v>2191</v>
      </c>
      <c r="F9194" s="7" t="s">
        <v>59</v>
      </c>
      <c r="G9194" s="7" t="s">
        <v>11</v>
      </c>
      <c r="H9194" s="13">
        <v>10.5</v>
      </c>
      <c r="I9194" s="13" t="str">
        <f>IF(G9194="Male",VLOOKUP(H9194,'Shoe size conversion table'!$B$6:$D$22,2),VLOOKUP(H9194,'Shoe size conversion table'!$J$6:$L$22,2))</f>
        <v>43-44</v>
      </c>
      <c r="J9194" s="13">
        <f>IF(G9194="Male",VLOOKUP(H9194,'Shoe size conversion table'!$B$6:$D$22,3),VLOOKUP(H9194,'Shoe size conversion table'!$J$6:$L$22,3))</f>
        <v>10</v>
      </c>
      <c r="K9194" s="11">
        <v>149</v>
      </c>
      <c r="L9194" s="12">
        <v>0.1</v>
      </c>
      <c r="M9194" s="7">
        <f t="shared" si="430"/>
        <v>2016</v>
      </c>
      <c r="N9194" s="7">
        <f t="shared" si="431"/>
        <v>3</v>
      </c>
      <c r="O9194" s="30">
        <f t="shared" si="432"/>
        <v>134.1</v>
      </c>
    </row>
    <row r="9195" spans="2:15" x14ac:dyDescent="0.2">
      <c r="B9195" s="13">
        <v>60630</v>
      </c>
      <c r="C9195" s="14">
        <v>42459.026111111139</v>
      </c>
      <c r="D9195" s="7" t="s">
        <v>7</v>
      </c>
      <c r="E9195" s="13">
        <v>2227</v>
      </c>
      <c r="F9195" s="7" t="s">
        <v>57</v>
      </c>
      <c r="G9195" s="7" t="s">
        <v>12</v>
      </c>
      <c r="H9195" s="13">
        <v>8</v>
      </c>
      <c r="I9195" s="13" t="str">
        <f>IF(G9195="Male",VLOOKUP(H9195,'Shoe size conversion table'!$B$6:$D$22,2),VLOOKUP(H9195,'Shoe size conversion table'!$J$6:$L$22,2))</f>
        <v>38-39</v>
      </c>
      <c r="J9195" s="13">
        <f>IF(G9195="Male",VLOOKUP(H9195,'Shoe size conversion table'!$B$6:$D$22,3),VLOOKUP(H9195,'Shoe size conversion table'!$J$6:$L$22,3))</f>
        <v>6</v>
      </c>
      <c r="K9195" s="11">
        <v>149</v>
      </c>
      <c r="L9195" s="12">
        <v>0</v>
      </c>
      <c r="M9195" s="7">
        <f t="shared" si="430"/>
        <v>2016</v>
      </c>
      <c r="N9195" s="7">
        <f t="shared" si="431"/>
        <v>3</v>
      </c>
      <c r="O9195" s="30">
        <f t="shared" si="432"/>
        <v>149</v>
      </c>
    </row>
    <row r="9196" spans="2:15" x14ac:dyDescent="0.2">
      <c r="B9196" s="13">
        <v>60631</v>
      </c>
      <c r="C9196" s="14">
        <v>42459.036111111134</v>
      </c>
      <c r="D9196" s="7" t="s">
        <v>7</v>
      </c>
      <c r="E9196" s="13">
        <v>2177</v>
      </c>
      <c r="F9196" s="7" t="s">
        <v>51</v>
      </c>
      <c r="G9196" s="7" t="s">
        <v>11</v>
      </c>
      <c r="H9196" s="13">
        <v>9.5</v>
      </c>
      <c r="I9196" s="13" t="str">
        <f>IF(G9196="Male",VLOOKUP(H9196,'Shoe size conversion table'!$B$6:$D$22,2),VLOOKUP(H9196,'Shoe size conversion table'!$J$6:$L$22,2))</f>
        <v>42-43</v>
      </c>
      <c r="J9196" s="13">
        <f>IF(G9196="Male",VLOOKUP(H9196,'Shoe size conversion table'!$B$6:$D$22,3),VLOOKUP(H9196,'Shoe size conversion table'!$J$6:$L$22,3))</f>
        <v>9</v>
      </c>
      <c r="K9196" s="11">
        <v>189</v>
      </c>
      <c r="L9196" s="12">
        <v>0</v>
      </c>
      <c r="M9196" s="7">
        <f t="shared" si="430"/>
        <v>2016</v>
      </c>
      <c r="N9196" s="7">
        <f t="shared" si="431"/>
        <v>3</v>
      </c>
      <c r="O9196" s="30">
        <f t="shared" si="432"/>
        <v>189</v>
      </c>
    </row>
    <row r="9197" spans="2:15" x14ac:dyDescent="0.2">
      <c r="B9197" s="13">
        <v>60632</v>
      </c>
      <c r="C9197" s="14">
        <v>42459.266111111276</v>
      </c>
      <c r="D9197" s="7" t="s">
        <v>10</v>
      </c>
      <c r="E9197" s="13">
        <v>2169</v>
      </c>
      <c r="F9197" s="7" t="s">
        <v>35</v>
      </c>
      <c r="G9197" s="7" t="s">
        <v>11</v>
      </c>
      <c r="H9197" s="13">
        <v>9</v>
      </c>
      <c r="I9197" s="13">
        <f>IF(G9197="Male",VLOOKUP(H9197,'Shoe size conversion table'!$B$6:$D$22,2),VLOOKUP(H9197,'Shoe size conversion table'!$J$6:$L$22,2))</f>
        <v>42</v>
      </c>
      <c r="J9197" s="13">
        <f>IF(G9197="Male",VLOOKUP(H9197,'Shoe size conversion table'!$B$6:$D$22,3),VLOOKUP(H9197,'Shoe size conversion table'!$J$6:$L$22,3))</f>
        <v>8.5</v>
      </c>
      <c r="K9197" s="11">
        <v>149</v>
      </c>
      <c r="L9197" s="12">
        <v>0.1</v>
      </c>
      <c r="M9197" s="7">
        <f t="shared" si="430"/>
        <v>2016</v>
      </c>
      <c r="N9197" s="7">
        <f t="shared" si="431"/>
        <v>3</v>
      </c>
      <c r="O9197" s="30">
        <f t="shared" si="432"/>
        <v>134.1</v>
      </c>
    </row>
    <row r="9198" spans="2:15" x14ac:dyDescent="0.2">
      <c r="B9198" s="13">
        <v>60633</v>
      </c>
      <c r="C9198" s="14">
        <v>42459.286111111134</v>
      </c>
      <c r="D9198" s="7" t="s">
        <v>9</v>
      </c>
      <c r="E9198" s="13">
        <v>2195</v>
      </c>
      <c r="F9198" s="7" t="s">
        <v>59</v>
      </c>
      <c r="G9198" s="7" t="s">
        <v>12</v>
      </c>
      <c r="H9198" s="13">
        <v>8</v>
      </c>
      <c r="I9198" s="13" t="str">
        <f>IF(G9198="Male",VLOOKUP(H9198,'Shoe size conversion table'!$B$6:$D$22,2),VLOOKUP(H9198,'Shoe size conversion table'!$J$6:$L$22,2))</f>
        <v>38-39</v>
      </c>
      <c r="J9198" s="13">
        <f>IF(G9198="Male",VLOOKUP(H9198,'Shoe size conversion table'!$B$6:$D$22,3),VLOOKUP(H9198,'Shoe size conversion table'!$J$6:$L$22,3))</f>
        <v>6</v>
      </c>
      <c r="K9198" s="11">
        <v>129</v>
      </c>
      <c r="L9198" s="12">
        <v>0.2</v>
      </c>
      <c r="M9198" s="7">
        <f t="shared" si="430"/>
        <v>2016</v>
      </c>
      <c r="N9198" s="7">
        <f t="shared" si="431"/>
        <v>3</v>
      </c>
      <c r="O9198" s="30">
        <f t="shared" si="432"/>
        <v>103.2</v>
      </c>
    </row>
    <row r="9199" spans="2:15" x14ac:dyDescent="0.2">
      <c r="B9199" s="13">
        <v>60634</v>
      </c>
      <c r="C9199" s="14">
        <v>42459.476111111137</v>
      </c>
      <c r="D9199" s="7" t="s">
        <v>7</v>
      </c>
      <c r="E9199" s="13">
        <v>2166</v>
      </c>
      <c r="F9199" s="7" t="s">
        <v>49</v>
      </c>
      <c r="G9199" s="7" t="s">
        <v>12</v>
      </c>
      <c r="H9199" s="13">
        <v>8.5</v>
      </c>
      <c r="I9199" s="13">
        <f>IF(G9199="Male",VLOOKUP(H9199,'Shoe size conversion table'!$B$6:$D$22,2),VLOOKUP(H9199,'Shoe size conversion table'!$J$6:$L$22,2))</f>
        <v>39</v>
      </c>
      <c r="J9199" s="13">
        <f>IF(G9199="Male",VLOOKUP(H9199,'Shoe size conversion table'!$B$6:$D$22,3),VLOOKUP(H9199,'Shoe size conversion table'!$J$6:$L$22,3))</f>
        <v>6.5</v>
      </c>
      <c r="K9199" s="11">
        <v>139</v>
      </c>
      <c r="L9199" s="12">
        <v>0</v>
      </c>
      <c r="M9199" s="7">
        <f t="shared" si="430"/>
        <v>2016</v>
      </c>
      <c r="N9199" s="7">
        <f t="shared" si="431"/>
        <v>3</v>
      </c>
      <c r="O9199" s="30">
        <f t="shared" si="432"/>
        <v>139</v>
      </c>
    </row>
    <row r="9200" spans="2:15" x14ac:dyDescent="0.2">
      <c r="B9200" s="13">
        <v>60635</v>
      </c>
      <c r="C9200" s="14">
        <v>42459.536111111134</v>
      </c>
      <c r="D9200" s="7" t="s">
        <v>7</v>
      </c>
      <c r="E9200" s="13">
        <v>2159</v>
      </c>
      <c r="F9200" s="7" t="s">
        <v>43</v>
      </c>
      <c r="G9200" s="7" t="s">
        <v>12</v>
      </c>
      <c r="H9200" s="13">
        <v>7.5</v>
      </c>
      <c r="I9200" s="13">
        <f>IF(G9200="Male",VLOOKUP(H9200,'Shoe size conversion table'!$B$6:$D$22,2),VLOOKUP(H9200,'Shoe size conversion table'!$J$6:$L$22,2))</f>
        <v>38</v>
      </c>
      <c r="J9200" s="13">
        <f>IF(G9200="Male",VLOOKUP(H9200,'Shoe size conversion table'!$B$6:$D$22,3),VLOOKUP(H9200,'Shoe size conversion table'!$J$6:$L$22,3))</f>
        <v>5.5</v>
      </c>
      <c r="K9200" s="11">
        <v>199</v>
      </c>
      <c r="L9200" s="12">
        <v>0</v>
      </c>
      <c r="M9200" s="7">
        <f t="shared" si="430"/>
        <v>2016</v>
      </c>
      <c r="N9200" s="7">
        <f t="shared" si="431"/>
        <v>3</v>
      </c>
      <c r="O9200" s="30">
        <f t="shared" si="432"/>
        <v>199</v>
      </c>
    </row>
    <row r="9201" spans="2:15" x14ac:dyDescent="0.2">
      <c r="B9201" s="13">
        <v>60636</v>
      </c>
      <c r="C9201" s="14">
        <v>42459.546111111275</v>
      </c>
      <c r="D9201" s="7" t="s">
        <v>10</v>
      </c>
      <c r="E9201" s="13">
        <v>2158</v>
      </c>
      <c r="F9201" s="7" t="s">
        <v>36</v>
      </c>
      <c r="G9201" s="7" t="s">
        <v>11</v>
      </c>
      <c r="H9201" s="13">
        <v>10.5</v>
      </c>
      <c r="I9201" s="13" t="str">
        <f>IF(G9201="Male",VLOOKUP(H9201,'Shoe size conversion table'!$B$6:$D$22,2),VLOOKUP(H9201,'Shoe size conversion table'!$J$6:$L$22,2))</f>
        <v>43-44</v>
      </c>
      <c r="J9201" s="13">
        <f>IF(G9201="Male",VLOOKUP(H9201,'Shoe size conversion table'!$B$6:$D$22,3),VLOOKUP(H9201,'Shoe size conversion table'!$J$6:$L$22,3))</f>
        <v>10</v>
      </c>
      <c r="K9201" s="11">
        <v>149</v>
      </c>
      <c r="L9201" s="12">
        <v>0.3</v>
      </c>
      <c r="M9201" s="7">
        <f t="shared" si="430"/>
        <v>2016</v>
      </c>
      <c r="N9201" s="7">
        <f t="shared" si="431"/>
        <v>3</v>
      </c>
      <c r="O9201" s="30">
        <f t="shared" si="432"/>
        <v>104.3</v>
      </c>
    </row>
    <row r="9202" spans="2:15" x14ac:dyDescent="0.2">
      <c r="B9202" s="13">
        <v>60637</v>
      </c>
      <c r="C9202" s="14">
        <v>42459.566111111279</v>
      </c>
      <c r="D9202" s="7" t="s">
        <v>8</v>
      </c>
      <c r="E9202" s="13">
        <v>2226</v>
      </c>
      <c r="F9202" s="7" t="s">
        <v>38</v>
      </c>
      <c r="G9202" s="7" t="s">
        <v>11</v>
      </c>
      <c r="H9202" s="13">
        <v>12</v>
      </c>
      <c r="I9202" s="13">
        <f>IF(G9202="Male",VLOOKUP(H9202,'Shoe size conversion table'!$B$6:$D$22,2),VLOOKUP(H9202,'Shoe size conversion table'!$J$6:$L$22,2))</f>
        <v>45</v>
      </c>
      <c r="J9202" s="13">
        <f>IF(G9202="Male",VLOOKUP(H9202,'Shoe size conversion table'!$B$6:$D$22,3),VLOOKUP(H9202,'Shoe size conversion table'!$J$6:$L$22,3))</f>
        <v>11.5</v>
      </c>
      <c r="K9202" s="11">
        <v>129</v>
      </c>
      <c r="L9202" s="12">
        <v>0.2</v>
      </c>
      <c r="M9202" s="7">
        <f t="shared" si="430"/>
        <v>2016</v>
      </c>
      <c r="N9202" s="7">
        <f t="shared" si="431"/>
        <v>3</v>
      </c>
      <c r="O9202" s="30">
        <f t="shared" si="432"/>
        <v>103.2</v>
      </c>
    </row>
    <row r="9203" spans="2:15" x14ac:dyDescent="0.2">
      <c r="B9203" s="13">
        <v>60638</v>
      </c>
      <c r="C9203" s="14">
        <v>42459.686111111274</v>
      </c>
      <c r="D9203" s="7" t="s">
        <v>10</v>
      </c>
      <c r="E9203" s="13">
        <v>2198</v>
      </c>
      <c r="F9203" s="7" t="s">
        <v>35</v>
      </c>
      <c r="G9203" s="7" t="s">
        <v>11</v>
      </c>
      <c r="H9203" s="13">
        <v>8.5</v>
      </c>
      <c r="I9203" s="13" t="str">
        <f>IF(G9203="Male",VLOOKUP(H9203,'Shoe size conversion table'!$B$6:$D$22,2),VLOOKUP(H9203,'Shoe size conversion table'!$J$6:$L$22,2))</f>
        <v>41-42</v>
      </c>
      <c r="J9203" s="13">
        <f>IF(G9203="Male",VLOOKUP(H9203,'Shoe size conversion table'!$B$6:$D$22,3),VLOOKUP(H9203,'Shoe size conversion table'!$J$6:$L$22,3))</f>
        <v>8</v>
      </c>
      <c r="K9203" s="11">
        <v>159</v>
      </c>
      <c r="L9203" s="12">
        <v>0</v>
      </c>
      <c r="M9203" s="7">
        <f t="shared" si="430"/>
        <v>2016</v>
      </c>
      <c r="N9203" s="7">
        <f t="shared" si="431"/>
        <v>3</v>
      </c>
      <c r="O9203" s="30">
        <f t="shared" si="432"/>
        <v>159</v>
      </c>
    </row>
    <row r="9204" spans="2:15" x14ac:dyDescent="0.2">
      <c r="B9204" s="13">
        <v>60639</v>
      </c>
      <c r="C9204" s="14">
        <v>42459.696111111138</v>
      </c>
      <c r="D9204" s="7" t="s">
        <v>9</v>
      </c>
      <c r="E9204" s="13">
        <v>2181</v>
      </c>
      <c r="F9204" s="7" t="s">
        <v>58</v>
      </c>
      <c r="G9204" s="7" t="s">
        <v>12</v>
      </c>
      <c r="H9204" s="13">
        <v>7</v>
      </c>
      <c r="I9204" s="13" t="str">
        <f>IF(G9204="Male",VLOOKUP(H9204,'Shoe size conversion table'!$B$6:$D$22,2),VLOOKUP(H9204,'Shoe size conversion table'!$J$6:$L$22,2))</f>
        <v>37-38</v>
      </c>
      <c r="J9204" s="13">
        <f>IF(G9204="Male",VLOOKUP(H9204,'Shoe size conversion table'!$B$6:$D$22,3),VLOOKUP(H9204,'Shoe size conversion table'!$J$6:$L$22,3))</f>
        <v>5</v>
      </c>
      <c r="K9204" s="11">
        <v>179</v>
      </c>
      <c r="L9204" s="12">
        <v>0.5</v>
      </c>
      <c r="M9204" s="7">
        <f t="shared" si="430"/>
        <v>2016</v>
      </c>
      <c r="N9204" s="7">
        <f t="shared" si="431"/>
        <v>3</v>
      </c>
      <c r="O9204" s="30">
        <f t="shared" si="432"/>
        <v>89.5</v>
      </c>
    </row>
    <row r="9205" spans="2:15" x14ac:dyDescent="0.2">
      <c r="B9205" s="13">
        <v>60639</v>
      </c>
      <c r="C9205" s="14">
        <v>42459.696111111138</v>
      </c>
      <c r="D9205" s="7" t="s">
        <v>9</v>
      </c>
      <c r="E9205" s="13">
        <v>2235</v>
      </c>
      <c r="F9205" s="7" t="s">
        <v>58</v>
      </c>
      <c r="G9205" s="7" t="s">
        <v>11</v>
      </c>
      <c r="H9205" s="13">
        <v>11</v>
      </c>
      <c r="I9205" s="13">
        <f>IF(G9205="Male",VLOOKUP(H9205,'Shoe size conversion table'!$B$6:$D$22,2),VLOOKUP(H9205,'Shoe size conversion table'!$J$6:$L$22,2))</f>
        <v>44</v>
      </c>
      <c r="J9205" s="13">
        <f>IF(G9205="Male",VLOOKUP(H9205,'Shoe size conversion table'!$B$6:$D$22,3),VLOOKUP(H9205,'Shoe size conversion table'!$J$6:$L$22,3))</f>
        <v>10.5</v>
      </c>
      <c r="K9205" s="11">
        <v>159</v>
      </c>
      <c r="L9205" s="12">
        <v>0.2</v>
      </c>
      <c r="M9205" s="7">
        <f t="shared" si="430"/>
        <v>2016</v>
      </c>
      <c r="N9205" s="7">
        <f t="shared" si="431"/>
        <v>3</v>
      </c>
      <c r="O9205" s="30">
        <f t="shared" si="432"/>
        <v>127.2</v>
      </c>
    </row>
    <row r="9206" spans="2:15" x14ac:dyDescent="0.2">
      <c r="B9206" s="13">
        <v>60640</v>
      </c>
      <c r="C9206" s="14">
        <v>42459.71611111128</v>
      </c>
      <c r="D9206" s="7" t="s">
        <v>7</v>
      </c>
      <c r="E9206" s="13">
        <v>2180</v>
      </c>
      <c r="F9206" s="7" t="s">
        <v>43</v>
      </c>
      <c r="G9206" s="7" t="s">
        <v>11</v>
      </c>
      <c r="H9206" s="13">
        <v>9.5</v>
      </c>
      <c r="I9206" s="13" t="str">
        <f>IF(G9206="Male",VLOOKUP(H9206,'Shoe size conversion table'!$B$6:$D$22,2),VLOOKUP(H9206,'Shoe size conversion table'!$J$6:$L$22,2))</f>
        <v>42-43</v>
      </c>
      <c r="J9206" s="13">
        <f>IF(G9206="Male",VLOOKUP(H9206,'Shoe size conversion table'!$B$6:$D$22,3),VLOOKUP(H9206,'Shoe size conversion table'!$J$6:$L$22,3))</f>
        <v>9</v>
      </c>
      <c r="K9206" s="11">
        <v>139</v>
      </c>
      <c r="L9206" s="12">
        <v>0.5</v>
      </c>
      <c r="M9206" s="7">
        <f t="shared" si="430"/>
        <v>2016</v>
      </c>
      <c r="N9206" s="7">
        <f t="shared" si="431"/>
        <v>3</v>
      </c>
      <c r="O9206" s="30">
        <f t="shared" si="432"/>
        <v>69.5</v>
      </c>
    </row>
    <row r="9207" spans="2:15" x14ac:dyDescent="0.2">
      <c r="B9207" s="13">
        <v>60641</v>
      </c>
      <c r="C9207" s="14">
        <v>42459.806111111138</v>
      </c>
      <c r="D9207" s="7" t="s">
        <v>9</v>
      </c>
      <c r="E9207" s="13">
        <v>2237</v>
      </c>
      <c r="F9207" s="7" t="s">
        <v>58</v>
      </c>
      <c r="G9207" s="7" t="s">
        <v>12</v>
      </c>
      <c r="H9207" s="13">
        <v>9</v>
      </c>
      <c r="I9207" s="13" t="str">
        <f>IF(G9207="Male",VLOOKUP(H9207,'Shoe size conversion table'!$B$6:$D$22,2),VLOOKUP(H9207,'Shoe size conversion table'!$J$6:$L$22,2))</f>
        <v>39-40</v>
      </c>
      <c r="J9207" s="13">
        <f>IF(G9207="Male",VLOOKUP(H9207,'Shoe size conversion table'!$B$6:$D$22,3),VLOOKUP(H9207,'Shoe size conversion table'!$J$6:$L$22,3))</f>
        <v>7</v>
      </c>
      <c r="K9207" s="11">
        <v>149</v>
      </c>
      <c r="L9207" s="12">
        <v>0</v>
      </c>
      <c r="M9207" s="7">
        <f t="shared" si="430"/>
        <v>2016</v>
      </c>
      <c r="N9207" s="7">
        <f t="shared" si="431"/>
        <v>3</v>
      </c>
      <c r="O9207" s="30">
        <f t="shared" si="432"/>
        <v>149</v>
      </c>
    </row>
    <row r="9208" spans="2:15" x14ac:dyDescent="0.2">
      <c r="B9208" s="13">
        <v>60642</v>
      </c>
      <c r="C9208" s="14">
        <v>42459.866111111136</v>
      </c>
      <c r="D9208" s="7" t="s">
        <v>10</v>
      </c>
      <c r="E9208" s="13">
        <v>2150</v>
      </c>
      <c r="F9208" s="7" t="s">
        <v>34</v>
      </c>
      <c r="G9208" s="7" t="s">
        <v>12</v>
      </c>
      <c r="H9208" s="13">
        <v>9</v>
      </c>
      <c r="I9208" s="13" t="str">
        <f>IF(G9208="Male",VLOOKUP(H9208,'Shoe size conversion table'!$B$6:$D$22,2),VLOOKUP(H9208,'Shoe size conversion table'!$J$6:$L$22,2))</f>
        <v>39-40</v>
      </c>
      <c r="J9208" s="13">
        <f>IF(G9208="Male",VLOOKUP(H9208,'Shoe size conversion table'!$B$6:$D$22,3),VLOOKUP(H9208,'Shoe size conversion table'!$J$6:$L$22,3))</f>
        <v>7</v>
      </c>
      <c r="K9208" s="11">
        <v>129</v>
      </c>
      <c r="L9208" s="12">
        <v>0.5</v>
      </c>
      <c r="M9208" s="7">
        <f t="shared" si="430"/>
        <v>2016</v>
      </c>
      <c r="N9208" s="7">
        <f t="shared" si="431"/>
        <v>3</v>
      </c>
      <c r="O9208" s="30">
        <f t="shared" si="432"/>
        <v>64.5</v>
      </c>
    </row>
    <row r="9209" spans="2:15" x14ac:dyDescent="0.2">
      <c r="B9209" s="13">
        <v>60643</v>
      </c>
      <c r="C9209" s="14">
        <v>42459.866111111136</v>
      </c>
      <c r="D9209" s="7" t="s">
        <v>8</v>
      </c>
      <c r="E9209" s="13">
        <v>2159</v>
      </c>
      <c r="F9209" s="7" t="s">
        <v>42</v>
      </c>
      <c r="G9209" s="7" t="s">
        <v>12</v>
      </c>
      <c r="H9209" s="13">
        <v>7.5</v>
      </c>
      <c r="I9209" s="13">
        <f>IF(G9209="Male",VLOOKUP(H9209,'Shoe size conversion table'!$B$6:$D$22,2),VLOOKUP(H9209,'Shoe size conversion table'!$J$6:$L$22,2))</f>
        <v>38</v>
      </c>
      <c r="J9209" s="13">
        <f>IF(G9209="Male",VLOOKUP(H9209,'Shoe size conversion table'!$B$6:$D$22,3),VLOOKUP(H9209,'Shoe size conversion table'!$J$6:$L$22,3))</f>
        <v>5.5</v>
      </c>
      <c r="K9209" s="11">
        <v>159</v>
      </c>
      <c r="L9209" s="12">
        <v>0</v>
      </c>
      <c r="M9209" s="7">
        <f t="shared" si="430"/>
        <v>2016</v>
      </c>
      <c r="N9209" s="7">
        <f t="shared" si="431"/>
        <v>3</v>
      </c>
      <c r="O9209" s="30">
        <f t="shared" si="432"/>
        <v>159</v>
      </c>
    </row>
    <row r="9210" spans="2:15" x14ac:dyDescent="0.2">
      <c r="B9210" s="13">
        <v>60644</v>
      </c>
      <c r="C9210" s="14">
        <v>42460.026111111139</v>
      </c>
      <c r="D9210" s="7" t="s">
        <v>7</v>
      </c>
      <c r="E9210" s="13">
        <v>2176</v>
      </c>
      <c r="F9210" s="7" t="s">
        <v>55</v>
      </c>
      <c r="G9210" s="7" t="s">
        <v>12</v>
      </c>
      <c r="H9210" s="13">
        <v>8</v>
      </c>
      <c r="I9210" s="13" t="str">
        <f>IF(G9210="Male",VLOOKUP(H9210,'Shoe size conversion table'!$B$6:$D$22,2),VLOOKUP(H9210,'Shoe size conversion table'!$J$6:$L$22,2))</f>
        <v>38-39</v>
      </c>
      <c r="J9210" s="13">
        <f>IF(G9210="Male",VLOOKUP(H9210,'Shoe size conversion table'!$B$6:$D$22,3),VLOOKUP(H9210,'Shoe size conversion table'!$J$6:$L$22,3))</f>
        <v>6</v>
      </c>
      <c r="K9210" s="11">
        <v>129</v>
      </c>
      <c r="L9210" s="12">
        <v>0</v>
      </c>
      <c r="M9210" s="7">
        <f t="shared" si="430"/>
        <v>2016</v>
      </c>
      <c r="N9210" s="7">
        <f t="shared" si="431"/>
        <v>3</v>
      </c>
      <c r="O9210" s="30">
        <f t="shared" si="432"/>
        <v>129</v>
      </c>
    </row>
    <row r="9211" spans="2:15" x14ac:dyDescent="0.2">
      <c r="B9211" s="13">
        <v>60645</v>
      </c>
      <c r="C9211" s="14">
        <v>42460.036111111134</v>
      </c>
      <c r="D9211" s="7" t="s">
        <v>7</v>
      </c>
      <c r="E9211" s="13">
        <v>2160</v>
      </c>
      <c r="F9211" s="7" t="s">
        <v>48</v>
      </c>
      <c r="G9211" s="7" t="s">
        <v>12</v>
      </c>
      <c r="H9211" s="13">
        <v>9.5</v>
      </c>
      <c r="I9211" s="13">
        <f>IF(G9211="Male",VLOOKUP(H9211,'Shoe size conversion table'!$B$6:$D$22,2),VLOOKUP(H9211,'Shoe size conversion table'!$J$6:$L$22,2))</f>
        <v>40</v>
      </c>
      <c r="J9211" s="13">
        <f>IF(G9211="Male",VLOOKUP(H9211,'Shoe size conversion table'!$B$6:$D$22,3),VLOOKUP(H9211,'Shoe size conversion table'!$J$6:$L$22,3))</f>
        <v>7.5</v>
      </c>
      <c r="K9211" s="11">
        <v>159</v>
      </c>
      <c r="L9211" s="12">
        <v>0.5</v>
      </c>
      <c r="M9211" s="7">
        <f t="shared" si="430"/>
        <v>2016</v>
      </c>
      <c r="N9211" s="7">
        <f t="shared" si="431"/>
        <v>3</v>
      </c>
      <c r="O9211" s="30">
        <f t="shared" si="432"/>
        <v>79.5</v>
      </c>
    </row>
    <row r="9212" spans="2:15" x14ac:dyDescent="0.2">
      <c r="B9212" s="13">
        <v>60645</v>
      </c>
      <c r="C9212" s="14">
        <v>42460.036111111142</v>
      </c>
      <c r="D9212" s="7" t="s">
        <v>7</v>
      </c>
      <c r="E9212" s="13">
        <v>2189</v>
      </c>
      <c r="F9212" s="7" t="s">
        <v>49</v>
      </c>
      <c r="G9212" s="7" t="s">
        <v>11</v>
      </c>
      <c r="H9212" s="13">
        <v>10.5</v>
      </c>
      <c r="I9212" s="13" t="str">
        <f>IF(G9212="Male",VLOOKUP(H9212,'Shoe size conversion table'!$B$6:$D$22,2),VLOOKUP(H9212,'Shoe size conversion table'!$J$6:$L$22,2))</f>
        <v>43-44</v>
      </c>
      <c r="J9212" s="13">
        <f>IF(G9212="Male",VLOOKUP(H9212,'Shoe size conversion table'!$B$6:$D$22,3),VLOOKUP(H9212,'Shoe size conversion table'!$J$6:$L$22,3))</f>
        <v>10</v>
      </c>
      <c r="K9212" s="11">
        <v>199</v>
      </c>
      <c r="L9212" s="12">
        <v>0.3</v>
      </c>
      <c r="M9212" s="7">
        <f t="shared" si="430"/>
        <v>2016</v>
      </c>
      <c r="N9212" s="7">
        <f t="shared" si="431"/>
        <v>3</v>
      </c>
      <c r="O9212" s="30">
        <f t="shared" si="432"/>
        <v>139.29999999999998</v>
      </c>
    </row>
    <row r="9213" spans="2:15" x14ac:dyDescent="0.2">
      <c r="B9213" s="13">
        <v>60646</v>
      </c>
      <c r="C9213" s="14">
        <v>42460.176111111279</v>
      </c>
      <c r="D9213" s="7" t="s">
        <v>10</v>
      </c>
      <c r="E9213" s="13">
        <v>2176</v>
      </c>
      <c r="F9213" s="7" t="s">
        <v>35</v>
      </c>
      <c r="G9213" s="7" t="s">
        <v>12</v>
      </c>
      <c r="H9213" s="13">
        <v>9.5</v>
      </c>
      <c r="I9213" s="13">
        <f>IF(G9213="Male",VLOOKUP(H9213,'Shoe size conversion table'!$B$6:$D$22,2),VLOOKUP(H9213,'Shoe size conversion table'!$J$6:$L$22,2))</f>
        <v>40</v>
      </c>
      <c r="J9213" s="13">
        <f>IF(G9213="Male",VLOOKUP(H9213,'Shoe size conversion table'!$B$6:$D$22,3),VLOOKUP(H9213,'Shoe size conversion table'!$J$6:$L$22,3))</f>
        <v>7.5</v>
      </c>
      <c r="K9213" s="11">
        <v>169</v>
      </c>
      <c r="L9213" s="12">
        <v>0</v>
      </c>
      <c r="M9213" s="7">
        <f t="shared" si="430"/>
        <v>2016</v>
      </c>
      <c r="N9213" s="7">
        <f t="shared" si="431"/>
        <v>3</v>
      </c>
      <c r="O9213" s="30">
        <f t="shared" si="432"/>
        <v>169</v>
      </c>
    </row>
    <row r="9214" spans="2:15" x14ac:dyDescent="0.2">
      <c r="B9214" s="13">
        <v>60647</v>
      </c>
      <c r="C9214" s="14">
        <v>42460.406111111137</v>
      </c>
      <c r="D9214" s="7" t="s">
        <v>7</v>
      </c>
      <c r="E9214" s="13">
        <v>2173</v>
      </c>
      <c r="F9214" s="7" t="s">
        <v>53</v>
      </c>
      <c r="G9214" s="7" t="s">
        <v>11</v>
      </c>
      <c r="H9214" s="13">
        <v>9.5</v>
      </c>
      <c r="I9214" s="13" t="str">
        <f>IF(G9214="Male",VLOOKUP(H9214,'Shoe size conversion table'!$B$6:$D$22,2),VLOOKUP(H9214,'Shoe size conversion table'!$J$6:$L$22,2))</f>
        <v>42-43</v>
      </c>
      <c r="J9214" s="13">
        <f>IF(G9214="Male",VLOOKUP(H9214,'Shoe size conversion table'!$B$6:$D$22,3),VLOOKUP(H9214,'Shoe size conversion table'!$J$6:$L$22,3))</f>
        <v>9</v>
      </c>
      <c r="K9214" s="11">
        <v>139</v>
      </c>
      <c r="L9214" s="12">
        <v>0.1</v>
      </c>
      <c r="M9214" s="7">
        <f t="shared" si="430"/>
        <v>2016</v>
      </c>
      <c r="N9214" s="7">
        <f t="shared" si="431"/>
        <v>3</v>
      </c>
      <c r="O9214" s="30">
        <f t="shared" si="432"/>
        <v>125.10000000000001</v>
      </c>
    </row>
    <row r="9215" spans="2:15" x14ac:dyDescent="0.2">
      <c r="B9215" s="13">
        <v>60648</v>
      </c>
      <c r="C9215" s="14">
        <v>42460.476111111137</v>
      </c>
      <c r="D9215" s="7" t="s">
        <v>7</v>
      </c>
      <c r="E9215" s="13">
        <v>2151</v>
      </c>
      <c r="F9215" s="7" t="s">
        <v>49</v>
      </c>
      <c r="G9215" s="7" t="s">
        <v>12</v>
      </c>
      <c r="H9215" s="13">
        <v>8.5</v>
      </c>
      <c r="I9215" s="13">
        <f>IF(G9215="Male",VLOOKUP(H9215,'Shoe size conversion table'!$B$6:$D$22,2),VLOOKUP(H9215,'Shoe size conversion table'!$J$6:$L$22,2))</f>
        <v>39</v>
      </c>
      <c r="J9215" s="13">
        <f>IF(G9215="Male",VLOOKUP(H9215,'Shoe size conversion table'!$B$6:$D$22,3),VLOOKUP(H9215,'Shoe size conversion table'!$J$6:$L$22,3))</f>
        <v>6.5</v>
      </c>
      <c r="K9215" s="11">
        <v>199</v>
      </c>
      <c r="L9215" s="12">
        <v>0.5</v>
      </c>
      <c r="M9215" s="7">
        <f t="shared" si="430"/>
        <v>2016</v>
      </c>
      <c r="N9215" s="7">
        <f t="shared" si="431"/>
        <v>3</v>
      </c>
      <c r="O9215" s="30">
        <f t="shared" si="432"/>
        <v>99.5</v>
      </c>
    </row>
    <row r="9216" spans="2:15" x14ac:dyDescent="0.2">
      <c r="B9216" s="13">
        <v>60649</v>
      </c>
      <c r="C9216" s="14">
        <v>42460.546111111275</v>
      </c>
      <c r="D9216" s="7" t="s">
        <v>7</v>
      </c>
      <c r="E9216" s="13">
        <v>2183</v>
      </c>
      <c r="F9216" s="7" t="s">
        <v>51</v>
      </c>
      <c r="G9216" s="7" t="s">
        <v>12</v>
      </c>
      <c r="H9216" s="13">
        <v>7.5</v>
      </c>
      <c r="I9216" s="13">
        <f>IF(G9216="Male",VLOOKUP(H9216,'Shoe size conversion table'!$B$6:$D$22,2),VLOOKUP(H9216,'Shoe size conversion table'!$J$6:$L$22,2))</f>
        <v>38</v>
      </c>
      <c r="J9216" s="13">
        <f>IF(G9216="Male",VLOOKUP(H9216,'Shoe size conversion table'!$B$6:$D$22,3),VLOOKUP(H9216,'Shoe size conversion table'!$J$6:$L$22,3))</f>
        <v>5.5</v>
      </c>
      <c r="K9216" s="11">
        <v>139</v>
      </c>
      <c r="L9216" s="12">
        <v>0</v>
      </c>
      <c r="M9216" s="7">
        <f t="shared" si="430"/>
        <v>2016</v>
      </c>
      <c r="N9216" s="7">
        <f t="shared" si="431"/>
        <v>3</v>
      </c>
      <c r="O9216" s="30">
        <f t="shared" si="432"/>
        <v>139</v>
      </c>
    </row>
    <row r="9217" spans="2:15" x14ac:dyDescent="0.2">
      <c r="B9217" s="13">
        <v>60650</v>
      </c>
      <c r="C9217" s="14">
        <v>42460.556111111138</v>
      </c>
      <c r="D9217" s="7" t="s">
        <v>10</v>
      </c>
      <c r="E9217" s="13">
        <v>2196</v>
      </c>
      <c r="F9217" s="7" t="s">
        <v>35</v>
      </c>
      <c r="G9217" s="7" t="s">
        <v>12</v>
      </c>
      <c r="H9217" s="13">
        <v>8</v>
      </c>
      <c r="I9217" s="13" t="str">
        <f>IF(G9217="Male",VLOOKUP(H9217,'Shoe size conversion table'!$B$6:$D$22,2),VLOOKUP(H9217,'Shoe size conversion table'!$J$6:$L$22,2))</f>
        <v>38-39</v>
      </c>
      <c r="J9217" s="13">
        <f>IF(G9217="Male",VLOOKUP(H9217,'Shoe size conversion table'!$B$6:$D$22,3),VLOOKUP(H9217,'Shoe size conversion table'!$J$6:$L$22,3))</f>
        <v>6</v>
      </c>
      <c r="K9217" s="11">
        <v>169</v>
      </c>
      <c r="L9217" s="12">
        <v>0.5</v>
      </c>
      <c r="M9217" s="7">
        <f t="shared" si="430"/>
        <v>2016</v>
      </c>
      <c r="N9217" s="7">
        <f t="shared" si="431"/>
        <v>3</v>
      </c>
      <c r="O9217" s="30">
        <f t="shared" si="432"/>
        <v>84.5</v>
      </c>
    </row>
    <row r="9218" spans="2:15" x14ac:dyDescent="0.2">
      <c r="B9218" s="13">
        <v>60651</v>
      </c>
      <c r="C9218" s="14">
        <v>42460.616111111274</v>
      </c>
      <c r="D9218" s="7" t="s">
        <v>8</v>
      </c>
      <c r="E9218" s="13">
        <v>2237</v>
      </c>
      <c r="F9218" s="7" t="s">
        <v>39</v>
      </c>
      <c r="G9218" s="7" t="s">
        <v>12</v>
      </c>
      <c r="H9218" s="13">
        <v>9.5</v>
      </c>
      <c r="I9218" s="13">
        <f>IF(G9218="Male",VLOOKUP(H9218,'Shoe size conversion table'!$B$6:$D$22,2),VLOOKUP(H9218,'Shoe size conversion table'!$J$6:$L$22,2))</f>
        <v>40</v>
      </c>
      <c r="J9218" s="13">
        <f>IF(G9218="Male",VLOOKUP(H9218,'Shoe size conversion table'!$B$6:$D$22,3),VLOOKUP(H9218,'Shoe size conversion table'!$J$6:$L$22,3))</f>
        <v>7.5</v>
      </c>
      <c r="K9218" s="11">
        <v>129</v>
      </c>
      <c r="L9218" s="12">
        <v>0.3</v>
      </c>
      <c r="M9218" s="7">
        <f t="shared" si="430"/>
        <v>2016</v>
      </c>
      <c r="N9218" s="7">
        <f t="shared" si="431"/>
        <v>3</v>
      </c>
      <c r="O9218" s="30">
        <f t="shared" si="432"/>
        <v>90.3</v>
      </c>
    </row>
    <row r="9219" spans="2:15" x14ac:dyDescent="0.2">
      <c r="B9219" s="13">
        <v>60652</v>
      </c>
      <c r="C9219" s="14">
        <v>42460.686111111274</v>
      </c>
      <c r="D9219" s="7" t="s">
        <v>10</v>
      </c>
      <c r="E9219" s="13">
        <v>2167</v>
      </c>
      <c r="F9219" s="7" t="s">
        <v>35</v>
      </c>
      <c r="G9219" s="7" t="s">
        <v>11</v>
      </c>
      <c r="H9219" s="13">
        <v>10</v>
      </c>
      <c r="I9219" s="13">
        <f>IF(G9219="Male",VLOOKUP(H9219,'Shoe size conversion table'!$B$6:$D$22,2),VLOOKUP(H9219,'Shoe size conversion table'!$J$6:$L$22,2))</f>
        <v>43</v>
      </c>
      <c r="J9219" s="13">
        <f>IF(G9219="Male",VLOOKUP(H9219,'Shoe size conversion table'!$B$6:$D$22,3),VLOOKUP(H9219,'Shoe size conversion table'!$J$6:$L$22,3))</f>
        <v>9.5</v>
      </c>
      <c r="K9219" s="11">
        <v>159</v>
      </c>
      <c r="L9219" s="12">
        <v>0</v>
      </c>
      <c r="M9219" s="7">
        <f t="shared" si="430"/>
        <v>2016</v>
      </c>
      <c r="N9219" s="7">
        <f t="shared" si="431"/>
        <v>3</v>
      </c>
      <c r="O9219" s="30">
        <f t="shared" si="432"/>
        <v>159</v>
      </c>
    </row>
    <row r="9220" spans="2:15" x14ac:dyDescent="0.2">
      <c r="B9220" s="13">
        <v>60653</v>
      </c>
      <c r="C9220" s="14">
        <v>42460.696111111138</v>
      </c>
      <c r="D9220" s="7" t="s">
        <v>9</v>
      </c>
      <c r="E9220" s="13">
        <v>2161</v>
      </c>
      <c r="F9220" s="7" t="s">
        <v>58</v>
      </c>
      <c r="G9220" s="7" t="s">
        <v>11</v>
      </c>
      <c r="H9220" s="13">
        <v>8.5</v>
      </c>
      <c r="I9220" s="13" t="str">
        <f>IF(G9220="Male",VLOOKUP(H9220,'Shoe size conversion table'!$B$6:$D$22,2),VLOOKUP(H9220,'Shoe size conversion table'!$J$6:$L$22,2))</f>
        <v>41-42</v>
      </c>
      <c r="J9220" s="13">
        <f>IF(G9220="Male",VLOOKUP(H9220,'Shoe size conversion table'!$B$6:$D$22,3),VLOOKUP(H9220,'Shoe size conversion table'!$J$6:$L$22,3))</f>
        <v>8</v>
      </c>
      <c r="K9220" s="11">
        <v>199</v>
      </c>
      <c r="L9220" s="12">
        <v>0.3</v>
      </c>
      <c r="M9220" s="7">
        <f t="shared" si="430"/>
        <v>2016</v>
      </c>
      <c r="N9220" s="7">
        <f t="shared" si="431"/>
        <v>3</v>
      </c>
      <c r="O9220" s="30">
        <f t="shared" si="432"/>
        <v>139.29999999999998</v>
      </c>
    </row>
    <row r="9221" spans="2:15" x14ac:dyDescent="0.2">
      <c r="B9221" s="13">
        <v>60654</v>
      </c>
      <c r="C9221" s="14">
        <v>42460.696111111138</v>
      </c>
      <c r="D9221" s="7" t="s">
        <v>7</v>
      </c>
      <c r="E9221" s="13">
        <v>2157</v>
      </c>
      <c r="F9221" s="7" t="s">
        <v>50</v>
      </c>
      <c r="G9221" s="7" t="s">
        <v>12</v>
      </c>
      <c r="H9221" s="13">
        <v>7</v>
      </c>
      <c r="I9221" s="13" t="str">
        <f>IF(G9221="Male",VLOOKUP(H9221,'Shoe size conversion table'!$B$6:$D$22,2),VLOOKUP(H9221,'Shoe size conversion table'!$J$6:$L$22,2))</f>
        <v>37-38</v>
      </c>
      <c r="J9221" s="13">
        <f>IF(G9221="Male",VLOOKUP(H9221,'Shoe size conversion table'!$B$6:$D$22,3),VLOOKUP(H9221,'Shoe size conversion table'!$J$6:$L$22,3))</f>
        <v>5</v>
      </c>
      <c r="K9221" s="11">
        <v>169</v>
      </c>
      <c r="L9221" s="12">
        <v>0</v>
      </c>
      <c r="M9221" s="7">
        <f t="shared" ref="M9221:M9284" si="433">YEAR(C9221)</f>
        <v>2016</v>
      </c>
      <c r="N9221" s="7">
        <f t="shared" si="431"/>
        <v>3</v>
      </c>
      <c r="O9221" s="30">
        <f t="shared" si="432"/>
        <v>169</v>
      </c>
    </row>
    <row r="9222" spans="2:15" x14ac:dyDescent="0.2">
      <c r="B9222" s="13">
        <v>60655</v>
      </c>
      <c r="C9222" s="14">
        <v>42460.806111111138</v>
      </c>
      <c r="D9222" s="7" t="s">
        <v>9</v>
      </c>
      <c r="E9222" s="13">
        <v>2206</v>
      </c>
      <c r="F9222" s="7" t="s">
        <v>60</v>
      </c>
      <c r="G9222" s="7" t="s">
        <v>11</v>
      </c>
      <c r="H9222" s="13">
        <v>10</v>
      </c>
      <c r="I9222" s="13">
        <f>IF(G9222="Male",VLOOKUP(H9222,'Shoe size conversion table'!$B$6:$D$22,2),VLOOKUP(H9222,'Shoe size conversion table'!$J$6:$L$22,2))</f>
        <v>43</v>
      </c>
      <c r="J9222" s="13">
        <f>IF(G9222="Male",VLOOKUP(H9222,'Shoe size conversion table'!$B$6:$D$22,3),VLOOKUP(H9222,'Shoe size conversion table'!$J$6:$L$22,3))</f>
        <v>9.5</v>
      </c>
      <c r="K9222" s="11">
        <v>149</v>
      </c>
      <c r="L9222" s="12">
        <v>0</v>
      </c>
      <c r="M9222" s="7">
        <f t="shared" si="433"/>
        <v>2016</v>
      </c>
      <c r="N9222" s="7">
        <f t="shared" ref="N9222:N9285" si="434">MONTH(C9222:C24189)</f>
        <v>3</v>
      </c>
      <c r="O9222" s="30">
        <f t="shared" ref="O9222:O9285" si="435">K9222*(1-L9222)</f>
        <v>149</v>
      </c>
    </row>
    <row r="9223" spans="2:15" x14ac:dyDescent="0.2">
      <c r="B9223" s="13">
        <v>60656</v>
      </c>
      <c r="C9223" s="14">
        <v>42460.866111111136</v>
      </c>
      <c r="D9223" s="7" t="s">
        <v>9</v>
      </c>
      <c r="E9223" s="13">
        <v>2165</v>
      </c>
      <c r="F9223" s="7" t="s">
        <v>61</v>
      </c>
      <c r="G9223" s="7" t="s">
        <v>11</v>
      </c>
      <c r="H9223" s="13">
        <v>8.5</v>
      </c>
      <c r="I9223" s="13" t="str">
        <f>IF(G9223="Male",VLOOKUP(H9223,'Shoe size conversion table'!$B$6:$D$22,2),VLOOKUP(H9223,'Shoe size conversion table'!$J$6:$L$22,2))</f>
        <v>41-42</v>
      </c>
      <c r="J9223" s="13">
        <f>IF(G9223="Male",VLOOKUP(H9223,'Shoe size conversion table'!$B$6:$D$22,3),VLOOKUP(H9223,'Shoe size conversion table'!$J$6:$L$22,3))</f>
        <v>8</v>
      </c>
      <c r="K9223" s="11">
        <v>179</v>
      </c>
      <c r="L9223" s="12">
        <v>0</v>
      </c>
      <c r="M9223" s="7">
        <f t="shared" si="433"/>
        <v>2016</v>
      </c>
      <c r="N9223" s="7">
        <f t="shared" si="434"/>
        <v>3</v>
      </c>
      <c r="O9223" s="30">
        <f t="shared" si="435"/>
        <v>179</v>
      </c>
    </row>
    <row r="9224" spans="2:15" x14ac:dyDescent="0.2">
      <c r="B9224" s="13">
        <v>60657</v>
      </c>
      <c r="C9224" s="14">
        <v>42460.866111111136</v>
      </c>
      <c r="D9224" s="7" t="s">
        <v>8</v>
      </c>
      <c r="E9224" s="13">
        <v>2226</v>
      </c>
      <c r="F9224" s="7" t="s">
        <v>38</v>
      </c>
      <c r="G9224" s="7" t="s">
        <v>11</v>
      </c>
      <c r="H9224" s="13">
        <v>9.5</v>
      </c>
      <c r="I9224" s="13" t="str">
        <f>IF(G9224="Male",VLOOKUP(H9224,'Shoe size conversion table'!$B$6:$D$22,2),VLOOKUP(H9224,'Shoe size conversion table'!$J$6:$L$22,2))</f>
        <v>42-43</v>
      </c>
      <c r="J9224" s="13">
        <f>IF(G9224="Male",VLOOKUP(H9224,'Shoe size conversion table'!$B$6:$D$22,3),VLOOKUP(H9224,'Shoe size conversion table'!$J$6:$L$22,3))</f>
        <v>9</v>
      </c>
      <c r="K9224" s="11">
        <v>189</v>
      </c>
      <c r="L9224" s="12">
        <v>0</v>
      </c>
      <c r="M9224" s="7">
        <f t="shared" si="433"/>
        <v>2016</v>
      </c>
      <c r="N9224" s="7">
        <f t="shared" si="434"/>
        <v>3</v>
      </c>
      <c r="O9224" s="30">
        <f t="shared" si="435"/>
        <v>189</v>
      </c>
    </row>
    <row r="9225" spans="2:15" x14ac:dyDescent="0.2">
      <c r="B9225" s="13">
        <v>60658</v>
      </c>
      <c r="C9225" s="14">
        <v>42461.016111111145</v>
      </c>
      <c r="D9225" s="7" t="s">
        <v>8</v>
      </c>
      <c r="E9225" s="13">
        <v>2197</v>
      </c>
      <c r="F9225" s="7" t="s">
        <v>40</v>
      </c>
      <c r="G9225" s="7" t="s">
        <v>11</v>
      </c>
      <c r="H9225" s="13">
        <v>9</v>
      </c>
      <c r="I9225" s="13">
        <f>IF(G9225="Male",VLOOKUP(H9225,'Shoe size conversion table'!$B$6:$D$22,2),VLOOKUP(H9225,'Shoe size conversion table'!$J$6:$L$22,2))</f>
        <v>42</v>
      </c>
      <c r="J9225" s="13">
        <f>IF(G9225="Male",VLOOKUP(H9225,'Shoe size conversion table'!$B$6:$D$22,3),VLOOKUP(H9225,'Shoe size conversion table'!$J$6:$L$22,3))</f>
        <v>8.5</v>
      </c>
      <c r="K9225" s="11">
        <v>159</v>
      </c>
      <c r="L9225" s="12">
        <v>0.5</v>
      </c>
      <c r="M9225" s="7">
        <f t="shared" si="433"/>
        <v>2016</v>
      </c>
      <c r="N9225" s="7">
        <f t="shared" si="434"/>
        <v>4</v>
      </c>
      <c r="O9225" s="30">
        <f t="shared" si="435"/>
        <v>79.5</v>
      </c>
    </row>
    <row r="9226" spans="2:15" x14ac:dyDescent="0.2">
      <c r="B9226" s="13">
        <v>60658</v>
      </c>
      <c r="C9226" s="14">
        <v>42461.016111111145</v>
      </c>
      <c r="D9226" s="7" t="s">
        <v>8</v>
      </c>
      <c r="E9226" s="13">
        <v>2232</v>
      </c>
      <c r="F9226" s="7" t="s">
        <v>38</v>
      </c>
      <c r="G9226" s="7" t="s">
        <v>12</v>
      </c>
      <c r="H9226" s="13">
        <v>8</v>
      </c>
      <c r="I9226" s="13" t="str">
        <f>IF(G9226="Male",VLOOKUP(H9226,'Shoe size conversion table'!$B$6:$D$22,2),VLOOKUP(H9226,'Shoe size conversion table'!$J$6:$L$22,2))</f>
        <v>38-39</v>
      </c>
      <c r="J9226" s="13">
        <f>IF(G9226="Male",VLOOKUP(H9226,'Shoe size conversion table'!$B$6:$D$22,3),VLOOKUP(H9226,'Shoe size conversion table'!$J$6:$L$22,3))</f>
        <v>6</v>
      </c>
      <c r="K9226" s="11">
        <v>179</v>
      </c>
      <c r="L9226" s="12">
        <v>0</v>
      </c>
      <c r="M9226" s="7">
        <f t="shared" si="433"/>
        <v>2016</v>
      </c>
      <c r="N9226" s="7">
        <f t="shared" si="434"/>
        <v>4</v>
      </c>
      <c r="O9226" s="30">
        <f t="shared" si="435"/>
        <v>179</v>
      </c>
    </row>
    <row r="9227" spans="2:15" x14ac:dyDescent="0.2">
      <c r="B9227" s="13">
        <v>60659</v>
      </c>
      <c r="C9227" s="14">
        <v>42461.036111111142</v>
      </c>
      <c r="D9227" s="7" t="s">
        <v>7</v>
      </c>
      <c r="E9227" s="13">
        <v>2149</v>
      </c>
      <c r="F9227" s="7" t="s">
        <v>49</v>
      </c>
      <c r="G9227" s="7" t="s">
        <v>11</v>
      </c>
      <c r="H9227" s="13">
        <v>9.5</v>
      </c>
      <c r="I9227" s="13" t="str">
        <f>IF(G9227="Male",VLOOKUP(H9227,'Shoe size conversion table'!$B$6:$D$22,2),VLOOKUP(H9227,'Shoe size conversion table'!$J$6:$L$22,2))</f>
        <v>42-43</v>
      </c>
      <c r="J9227" s="13">
        <f>IF(G9227="Male",VLOOKUP(H9227,'Shoe size conversion table'!$B$6:$D$22,3),VLOOKUP(H9227,'Shoe size conversion table'!$J$6:$L$22,3))</f>
        <v>9</v>
      </c>
      <c r="K9227" s="11">
        <v>159</v>
      </c>
      <c r="L9227" s="12">
        <v>0.3</v>
      </c>
      <c r="M9227" s="7">
        <f t="shared" si="433"/>
        <v>2016</v>
      </c>
      <c r="N9227" s="7">
        <f t="shared" si="434"/>
        <v>4</v>
      </c>
      <c r="O9227" s="30">
        <f t="shared" si="435"/>
        <v>111.3</v>
      </c>
    </row>
    <row r="9228" spans="2:15" x14ac:dyDescent="0.2">
      <c r="B9228" s="13">
        <v>60660</v>
      </c>
      <c r="C9228" s="14">
        <v>42461.406111111137</v>
      </c>
      <c r="D9228" s="7" t="s">
        <v>7</v>
      </c>
      <c r="E9228" s="13">
        <v>2166</v>
      </c>
      <c r="F9228" s="7" t="s">
        <v>48</v>
      </c>
      <c r="G9228" s="7" t="s">
        <v>11</v>
      </c>
      <c r="H9228" s="13">
        <v>9</v>
      </c>
      <c r="I9228" s="13">
        <f>IF(G9228="Male",VLOOKUP(H9228,'Shoe size conversion table'!$B$6:$D$22,2),VLOOKUP(H9228,'Shoe size conversion table'!$J$6:$L$22,2))</f>
        <v>42</v>
      </c>
      <c r="J9228" s="13">
        <f>IF(G9228="Male",VLOOKUP(H9228,'Shoe size conversion table'!$B$6:$D$22,3),VLOOKUP(H9228,'Shoe size conversion table'!$J$6:$L$22,3))</f>
        <v>8.5</v>
      </c>
      <c r="K9228" s="11">
        <v>139</v>
      </c>
      <c r="L9228" s="12">
        <v>0</v>
      </c>
      <c r="M9228" s="7">
        <f t="shared" si="433"/>
        <v>2016</v>
      </c>
      <c r="N9228" s="7">
        <f t="shared" si="434"/>
        <v>4</v>
      </c>
      <c r="O9228" s="30">
        <f t="shared" si="435"/>
        <v>139</v>
      </c>
    </row>
    <row r="9229" spans="2:15" x14ac:dyDescent="0.2">
      <c r="B9229" s="13">
        <v>60661</v>
      </c>
      <c r="C9229" s="14">
        <v>42461.436111111274</v>
      </c>
      <c r="D9229" s="7" t="s">
        <v>10</v>
      </c>
      <c r="E9229" s="13">
        <v>2237</v>
      </c>
      <c r="F9229" s="7" t="s">
        <v>36</v>
      </c>
      <c r="G9229" s="7" t="s">
        <v>11</v>
      </c>
      <c r="H9229" s="13">
        <v>10.5</v>
      </c>
      <c r="I9229" s="13" t="str">
        <f>IF(G9229="Male",VLOOKUP(H9229,'Shoe size conversion table'!$B$6:$D$22,2),VLOOKUP(H9229,'Shoe size conversion table'!$J$6:$L$22,2))</f>
        <v>43-44</v>
      </c>
      <c r="J9229" s="13">
        <f>IF(G9229="Male",VLOOKUP(H9229,'Shoe size conversion table'!$B$6:$D$22,3),VLOOKUP(H9229,'Shoe size conversion table'!$J$6:$L$22,3))</f>
        <v>10</v>
      </c>
      <c r="K9229" s="11">
        <v>189</v>
      </c>
      <c r="L9229" s="12">
        <v>0</v>
      </c>
      <c r="M9229" s="7">
        <f t="shared" si="433"/>
        <v>2016</v>
      </c>
      <c r="N9229" s="7">
        <f t="shared" si="434"/>
        <v>4</v>
      </c>
      <c r="O9229" s="30">
        <f t="shared" si="435"/>
        <v>189</v>
      </c>
    </row>
    <row r="9230" spans="2:15" x14ac:dyDescent="0.2">
      <c r="B9230" s="13">
        <v>60662</v>
      </c>
      <c r="C9230" s="14">
        <v>42461.446111111138</v>
      </c>
      <c r="D9230" s="7" t="s">
        <v>8</v>
      </c>
      <c r="E9230" s="13">
        <v>2241</v>
      </c>
      <c r="F9230" s="7" t="s">
        <v>41</v>
      </c>
      <c r="G9230" s="7" t="s">
        <v>12</v>
      </c>
      <c r="H9230" s="13">
        <v>10.5</v>
      </c>
      <c r="I9230" s="13">
        <f>IF(G9230="Male",VLOOKUP(H9230,'Shoe size conversion table'!$B$6:$D$22,2),VLOOKUP(H9230,'Shoe size conversion table'!$J$6:$L$22,2))</f>
        <v>41</v>
      </c>
      <c r="J9230" s="13">
        <f>IF(G9230="Male",VLOOKUP(H9230,'Shoe size conversion table'!$B$6:$D$22,3),VLOOKUP(H9230,'Shoe size conversion table'!$J$6:$L$22,3))</f>
        <v>8.5</v>
      </c>
      <c r="K9230" s="11">
        <v>129</v>
      </c>
      <c r="L9230" s="12">
        <v>0</v>
      </c>
      <c r="M9230" s="7">
        <f t="shared" si="433"/>
        <v>2016</v>
      </c>
      <c r="N9230" s="7">
        <f t="shared" si="434"/>
        <v>4</v>
      </c>
      <c r="O9230" s="30">
        <f t="shared" si="435"/>
        <v>129</v>
      </c>
    </row>
    <row r="9231" spans="2:15" x14ac:dyDescent="0.2">
      <c r="B9231" s="13">
        <v>60663</v>
      </c>
      <c r="C9231" s="14">
        <v>42461.556111111138</v>
      </c>
      <c r="D9231" s="7" t="s">
        <v>10</v>
      </c>
      <c r="E9231" s="13">
        <v>2183</v>
      </c>
      <c r="F9231" s="7" t="s">
        <v>36</v>
      </c>
      <c r="G9231" s="7" t="s">
        <v>11</v>
      </c>
      <c r="H9231" s="13">
        <v>9</v>
      </c>
      <c r="I9231" s="13">
        <f>IF(G9231="Male",VLOOKUP(H9231,'Shoe size conversion table'!$B$6:$D$22,2),VLOOKUP(H9231,'Shoe size conversion table'!$J$6:$L$22,2))</f>
        <v>42</v>
      </c>
      <c r="J9231" s="13">
        <f>IF(G9231="Male",VLOOKUP(H9231,'Shoe size conversion table'!$B$6:$D$22,3),VLOOKUP(H9231,'Shoe size conversion table'!$J$6:$L$22,3))</f>
        <v>8.5</v>
      </c>
      <c r="K9231" s="11">
        <v>169</v>
      </c>
      <c r="L9231" s="12">
        <v>0.5</v>
      </c>
      <c r="M9231" s="7">
        <f t="shared" si="433"/>
        <v>2016</v>
      </c>
      <c r="N9231" s="7">
        <f t="shared" si="434"/>
        <v>4</v>
      </c>
      <c r="O9231" s="30">
        <f t="shared" si="435"/>
        <v>84.5</v>
      </c>
    </row>
    <row r="9232" spans="2:15" x14ac:dyDescent="0.2">
      <c r="B9232" s="13">
        <v>60664</v>
      </c>
      <c r="C9232" s="14">
        <v>42461.63611111114</v>
      </c>
      <c r="D9232" s="7" t="s">
        <v>9</v>
      </c>
      <c r="E9232" s="13">
        <v>2225</v>
      </c>
      <c r="F9232" s="7" t="s">
        <v>62</v>
      </c>
      <c r="G9232" s="7" t="s">
        <v>12</v>
      </c>
      <c r="H9232" s="13">
        <v>6.5</v>
      </c>
      <c r="I9232" s="13">
        <f>IF(G9232="Male",VLOOKUP(H9232,'Shoe size conversion table'!$B$6:$D$22,2),VLOOKUP(H9232,'Shoe size conversion table'!$J$6:$L$22,2))</f>
        <v>37</v>
      </c>
      <c r="J9232" s="13">
        <f>IF(G9232="Male",VLOOKUP(H9232,'Shoe size conversion table'!$B$6:$D$22,3),VLOOKUP(H9232,'Shoe size conversion table'!$J$6:$L$22,3))</f>
        <v>4.5</v>
      </c>
      <c r="K9232" s="11">
        <v>169</v>
      </c>
      <c r="L9232" s="12">
        <v>0</v>
      </c>
      <c r="M9232" s="7">
        <f t="shared" si="433"/>
        <v>2016</v>
      </c>
      <c r="N9232" s="7">
        <f t="shared" si="434"/>
        <v>4</v>
      </c>
      <c r="O9232" s="30">
        <f t="shared" si="435"/>
        <v>169</v>
      </c>
    </row>
    <row r="9233" spans="2:15" x14ac:dyDescent="0.2">
      <c r="B9233" s="13">
        <v>60665</v>
      </c>
      <c r="C9233" s="14">
        <v>42461.686111111274</v>
      </c>
      <c r="D9233" s="7" t="s">
        <v>10</v>
      </c>
      <c r="E9233" s="13">
        <v>2154</v>
      </c>
      <c r="F9233" s="7" t="s">
        <v>34</v>
      </c>
      <c r="G9233" s="7" t="s">
        <v>12</v>
      </c>
      <c r="H9233" s="13">
        <v>8</v>
      </c>
      <c r="I9233" s="13" t="str">
        <f>IF(G9233="Male",VLOOKUP(H9233,'Shoe size conversion table'!$B$6:$D$22,2),VLOOKUP(H9233,'Shoe size conversion table'!$J$6:$L$22,2))</f>
        <v>38-39</v>
      </c>
      <c r="J9233" s="13">
        <f>IF(G9233="Male",VLOOKUP(H9233,'Shoe size conversion table'!$B$6:$D$22,3),VLOOKUP(H9233,'Shoe size conversion table'!$J$6:$L$22,3))</f>
        <v>6</v>
      </c>
      <c r="K9233" s="11">
        <v>179</v>
      </c>
      <c r="L9233" s="12">
        <v>0.3</v>
      </c>
      <c r="M9233" s="7">
        <f t="shared" si="433"/>
        <v>2016</v>
      </c>
      <c r="N9233" s="7">
        <f t="shared" si="434"/>
        <v>4</v>
      </c>
      <c r="O9233" s="30">
        <f t="shared" si="435"/>
        <v>125.3</v>
      </c>
    </row>
    <row r="9234" spans="2:15" x14ac:dyDescent="0.2">
      <c r="B9234" s="13">
        <v>60665</v>
      </c>
      <c r="C9234" s="14">
        <v>42461.686111111274</v>
      </c>
      <c r="D9234" s="7" t="s">
        <v>10</v>
      </c>
      <c r="E9234" s="13">
        <v>2211</v>
      </c>
      <c r="F9234" s="7" t="s">
        <v>35</v>
      </c>
      <c r="G9234" s="7" t="s">
        <v>11</v>
      </c>
      <c r="H9234" s="13">
        <v>10.5</v>
      </c>
      <c r="I9234" s="13" t="str">
        <f>IF(G9234="Male",VLOOKUP(H9234,'Shoe size conversion table'!$B$6:$D$22,2),VLOOKUP(H9234,'Shoe size conversion table'!$J$6:$L$22,2))</f>
        <v>43-44</v>
      </c>
      <c r="J9234" s="13">
        <f>IF(G9234="Male",VLOOKUP(H9234,'Shoe size conversion table'!$B$6:$D$22,3),VLOOKUP(H9234,'Shoe size conversion table'!$J$6:$L$22,3))</f>
        <v>10</v>
      </c>
      <c r="K9234" s="11">
        <v>179</v>
      </c>
      <c r="L9234" s="12">
        <v>0.5</v>
      </c>
      <c r="M9234" s="7">
        <f t="shared" si="433"/>
        <v>2016</v>
      </c>
      <c r="N9234" s="7">
        <f t="shared" si="434"/>
        <v>4</v>
      </c>
      <c r="O9234" s="30">
        <f t="shared" si="435"/>
        <v>89.5</v>
      </c>
    </row>
    <row r="9235" spans="2:15" x14ac:dyDescent="0.2">
      <c r="B9235" s="13">
        <v>60666</v>
      </c>
      <c r="C9235" s="14">
        <v>42461.786111111272</v>
      </c>
      <c r="D9235" s="7" t="s">
        <v>8</v>
      </c>
      <c r="E9235" s="13">
        <v>2190</v>
      </c>
      <c r="F9235" s="7" t="s">
        <v>38</v>
      </c>
      <c r="G9235" s="7" t="s">
        <v>11</v>
      </c>
      <c r="H9235" s="13">
        <v>10.5</v>
      </c>
      <c r="I9235" s="13" t="str">
        <f>IF(G9235="Male",VLOOKUP(H9235,'Shoe size conversion table'!$B$6:$D$22,2),VLOOKUP(H9235,'Shoe size conversion table'!$J$6:$L$22,2))</f>
        <v>43-44</v>
      </c>
      <c r="J9235" s="13">
        <f>IF(G9235="Male",VLOOKUP(H9235,'Shoe size conversion table'!$B$6:$D$22,3),VLOOKUP(H9235,'Shoe size conversion table'!$J$6:$L$22,3))</f>
        <v>10</v>
      </c>
      <c r="K9235" s="11">
        <v>179</v>
      </c>
      <c r="L9235" s="12">
        <v>0.1</v>
      </c>
      <c r="M9235" s="7">
        <f t="shared" si="433"/>
        <v>2016</v>
      </c>
      <c r="N9235" s="7">
        <f t="shared" si="434"/>
        <v>4</v>
      </c>
      <c r="O9235" s="30">
        <f t="shared" si="435"/>
        <v>161.1</v>
      </c>
    </row>
    <row r="9236" spans="2:15" x14ac:dyDescent="0.2">
      <c r="B9236" s="13">
        <v>60667</v>
      </c>
      <c r="C9236" s="14">
        <v>42461.806111111138</v>
      </c>
      <c r="D9236" s="7" t="s">
        <v>9</v>
      </c>
      <c r="E9236" s="13">
        <v>2222</v>
      </c>
      <c r="F9236" s="7" t="s">
        <v>59</v>
      </c>
      <c r="G9236" s="7" t="s">
        <v>11</v>
      </c>
      <c r="H9236" s="13">
        <v>9</v>
      </c>
      <c r="I9236" s="13">
        <f>IF(G9236="Male",VLOOKUP(H9236,'Shoe size conversion table'!$B$6:$D$22,2),VLOOKUP(H9236,'Shoe size conversion table'!$J$6:$L$22,2))</f>
        <v>42</v>
      </c>
      <c r="J9236" s="13">
        <f>IF(G9236="Male",VLOOKUP(H9236,'Shoe size conversion table'!$B$6:$D$22,3),VLOOKUP(H9236,'Shoe size conversion table'!$J$6:$L$22,3))</f>
        <v>8.5</v>
      </c>
      <c r="K9236" s="11">
        <v>159</v>
      </c>
      <c r="L9236" s="12">
        <v>0.1</v>
      </c>
      <c r="M9236" s="7">
        <f t="shared" si="433"/>
        <v>2016</v>
      </c>
      <c r="N9236" s="7">
        <f t="shared" si="434"/>
        <v>4</v>
      </c>
      <c r="O9236" s="30">
        <f t="shared" si="435"/>
        <v>143.1</v>
      </c>
    </row>
    <row r="9237" spans="2:15" x14ac:dyDescent="0.2">
      <c r="B9237" s="13">
        <v>60668</v>
      </c>
      <c r="C9237" s="14">
        <v>42461.836111111144</v>
      </c>
      <c r="D9237" s="7" t="s">
        <v>10</v>
      </c>
      <c r="E9237" s="13">
        <v>2234</v>
      </c>
      <c r="F9237" s="7" t="s">
        <v>35</v>
      </c>
      <c r="G9237" s="7" t="s">
        <v>12</v>
      </c>
      <c r="H9237" s="13">
        <v>8.5</v>
      </c>
      <c r="I9237" s="13">
        <f>IF(G9237="Male",VLOOKUP(H9237,'Shoe size conversion table'!$B$6:$D$22,2),VLOOKUP(H9237,'Shoe size conversion table'!$J$6:$L$22,2))</f>
        <v>39</v>
      </c>
      <c r="J9237" s="13">
        <f>IF(G9237="Male",VLOOKUP(H9237,'Shoe size conversion table'!$B$6:$D$22,3),VLOOKUP(H9237,'Shoe size conversion table'!$J$6:$L$22,3))</f>
        <v>6.5</v>
      </c>
      <c r="K9237" s="11">
        <v>129</v>
      </c>
      <c r="L9237" s="12">
        <v>0.1</v>
      </c>
      <c r="M9237" s="7">
        <f t="shared" si="433"/>
        <v>2016</v>
      </c>
      <c r="N9237" s="7">
        <f t="shared" si="434"/>
        <v>4</v>
      </c>
      <c r="O9237" s="30">
        <f t="shared" si="435"/>
        <v>116.10000000000001</v>
      </c>
    </row>
    <row r="9238" spans="2:15" x14ac:dyDescent="0.2">
      <c r="B9238" s="13">
        <v>60669</v>
      </c>
      <c r="C9238" s="14">
        <v>42461.896111111273</v>
      </c>
      <c r="D9238" s="7" t="s">
        <v>8</v>
      </c>
      <c r="E9238" s="13">
        <v>2230</v>
      </c>
      <c r="F9238" s="7" t="s">
        <v>39</v>
      </c>
      <c r="G9238" s="7" t="s">
        <v>11</v>
      </c>
      <c r="H9238" s="13">
        <v>9.5</v>
      </c>
      <c r="I9238" s="13" t="str">
        <f>IF(G9238="Male",VLOOKUP(H9238,'Shoe size conversion table'!$B$6:$D$22,2),VLOOKUP(H9238,'Shoe size conversion table'!$J$6:$L$22,2))</f>
        <v>42-43</v>
      </c>
      <c r="J9238" s="13">
        <f>IF(G9238="Male",VLOOKUP(H9238,'Shoe size conversion table'!$B$6:$D$22,3),VLOOKUP(H9238,'Shoe size conversion table'!$J$6:$L$22,3))</f>
        <v>9</v>
      </c>
      <c r="K9238" s="11">
        <v>179</v>
      </c>
      <c r="L9238" s="12">
        <v>0.3</v>
      </c>
      <c r="M9238" s="7">
        <f t="shared" si="433"/>
        <v>2016</v>
      </c>
      <c r="N9238" s="7">
        <f t="shared" si="434"/>
        <v>4</v>
      </c>
      <c r="O9238" s="30">
        <f t="shared" si="435"/>
        <v>125.3</v>
      </c>
    </row>
    <row r="9239" spans="2:15" x14ac:dyDescent="0.2">
      <c r="B9239" s="13">
        <v>60670</v>
      </c>
      <c r="C9239" s="14">
        <v>42461.926111111272</v>
      </c>
      <c r="D9239" s="7" t="s">
        <v>10</v>
      </c>
      <c r="E9239" s="13">
        <v>2226</v>
      </c>
      <c r="F9239" s="7" t="s">
        <v>34</v>
      </c>
      <c r="G9239" s="7" t="s">
        <v>12</v>
      </c>
      <c r="H9239" s="13">
        <v>6.5</v>
      </c>
      <c r="I9239" s="13">
        <f>IF(G9239="Male",VLOOKUP(H9239,'Shoe size conversion table'!$B$6:$D$22,2),VLOOKUP(H9239,'Shoe size conversion table'!$J$6:$L$22,2))</f>
        <v>37</v>
      </c>
      <c r="J9239" s="13">
        <f>IF(G9239="Male",VLOOKUP(H9239,'Shoe size conversion table'!$B$6:$D$22,3),VLOOKUP(H9239,'Shoe size conversion table'!$J$6:$L$22,3))</f>
        <v>4.5</v>
      </c>
      <c r="K9239" s="11">
        <v>199</v>
      </c>
      <c r="L9239" s="12">
        <v>0.2</v>
      </c>
      <c r="M9239" s="7">
        <f t="shared" si="433"/>
        <v>2016</v>
      </c>
      <c r="N9239" s="7">
        <f t="shared" si="434"/>
        <v>4</v>
      </c>
      <c r="O9239" s="30">
        <f t="shared" si="435"/>
        <v>159.20000000000002</v>
      </c>
    </row>
    <row r="9240" spans="2:15" x14ac:dyDescent="0.2">
      <c r="B9240" s="13">
        <v>60670</v>
      </c>
      <c r="C9240" s="14">
        <v>42461.926111111272</v>
      </c>
      <c r="D9240" s="7" t="s">
        <v>10</v>
      </c>
      <c r="E9240" s="13">
        <v>2231</v>
      </c>
      <c r="F9240" s="7" t="s">
        <v>34</v>
      </c>
      <c r="G9240" s="7" t="s">
        <v>12</v>
      </c>
      <c r="H9240" s="13">
        <v>9.5</v>
      </c>
      <c r="I9240" s="13">
        <f>IF(G9240="Male",VLOOKUP(H9240,'Shoe size conversion table'!$B$6:$D$22,2),VLOOKUP(H9240,'Shoe size conversion table'!$J$6:$L$22,2))</f>
        <v>40</v>
      </c>
      <c r="J9240" s="13">
        <f>IF(G9240="Male",VLOOKUP(H9240,'Shoe size conversion table'!$B$6:$D$22,3),VLOOKUP(H9240,'Shoe size conversion table'!$J$6:$L$22,3))</f>
        <v>7.5</v>
      </c>
      <c r="K9240" s="11">
        <v>199</v>
      </c>
      <c r="L9240" s="12">
        <v>0</v>
      </c>
      <c r="M9240" s="7">
        <f t="shared" si="433"/>
        <v>2016</v>
      </c>
      <c r="N9240" s="7">
        <f t="shared" si="434"/>
        <v>4</v>
      </c>
      <c r="O9240" s="30">
        <f t="shared" si="435"/>
        <v>199</v>
      </c>
    </row>
    <row r="9241" spans="2:15" x14ac:dyDescent="0.2">
      <c r="B9241" s="13">
        <v>60671</v>
      </c>
      <c r="C9241" s="14">
        <v>42461.996111111141</v>
      </c>
      <c r="D9241" s="7" t="s">
        <v>8</v>
      </c>
      <c r="E9241" s="13">
        <v>2232</v>
      </c>
      <c r="F9241" s="7" t="s">
        <v>39</v>
      </c>
      <c r="G9241" s="7" t="s">
        <v>12</v>
      </c>
      <c r="H9241" s="13">
        <v>10</v>
      </c>
      <c r="I9241" s="13" t="str">
        <f>IF(G9241="Male",VLOOKUP(H9241,'Shoe size conversion table'!$B$6:$D$22,2),VLOOKUP(H9241,'Shoe size conversion table'!$J$6:$L$22,2))</f>
        <v>40-41</v>
      </c>
      <c r="J9241" s="13">
        <f>IF(G9241="Male",VLOOKUP(H9241,'Shoe size conversion table'!$B$6:$D$22,3),VLOOKUP(H9241,'Shoe size conversion table'!$J$6:$L$22,3))</f>
        <v>8</v>
      </c>
      <c r="K9241" s="11">
        <v>169</v>
      </c>
      <c r="L9241" s="12">
        <v>0</v>
      </c>
      <c r="M9241" s="7">
        <f t="shared" si="433"/>
        <v>2016</v>
      </c>
      <c r="N9241" s="7">
        <f t="shared" si="434"/>
        <v>4</v>
      </c>
      <c r="O9241" s="30">
        <f t="shared" si="435"/>
        <v>169</v>
      </c>
    </row>
    <row r="9242" spans="2:15" x14ac:dyDescent="0.2">
      <c r="B9242" s="13">
        <v>60672</v>
      </c>
      <c r="C9242" s="14">
        <v>42462.016111111145</v>
      </c>
      <c r="D9242" s="7" t="s">
        <v>8</v>
      </c>
      <c r="E9242" s="13">
        <v>2192</v>
      </c>
      <c r="F9242" s="7" t="s">
        <v>38</v>
      </c>
      <c r="G9242" s="7" t="s">
        <v>11</v>
      </c>
      <c r="H9242" s="13">
        <v>10</v>
      </c>
      <c r="I9242" s="13">
        <f>IF(G9242="Male",VLOOKUP(H9242,'Shoe size conversion table'!$B$6:$D$22,2),VLOOKUP(H9242,'Shoe size conversion table'!$J$6:$L$22,2))</f>
        <v>43</v>
      </c>
      <c r="J9242" s="13">
        <f>IF(G9242="Male",VLOOKUP(H9242,'Shoe size conversion table'!$B$6:$D$22,3),VLOOKUP(H9242,'Shoe size conversion table'!$J$6:$L$22,3))</f>
        <v>9.5</v>
      </c>
      <c r="K9242" s="11">
        <v>129</v>
      </c>
      <c r="L9242" s="12">
        <v>0</v>
      </c>
      <c r="M9242" s="7">
        <f t="shared" si="433"/>
        <v>2016</v>
      </c>
      <c r="N9242" s="7">
        <f t="shared" si="434"/>
        <v>4</v>
      </c>
      <c r="O9242" s="30">
        <f t="shared" si="435"/>
        <v>129</v>
      </c>
    </row>
    <row r="9243" spans="2:15" x14ac:dyDescent="0.2">
      <c r="B9243" s="13">
        <v>60672</v>
      </c>
      <c r="C9243" s="14">
        <v>42462.016111111145</v>
      </c>
      <c r="D9243" s="7" t="s">
        <v>8</v>
      </c>
      <c r="E9243" s="13">
        <v>2242</v>
      </c>
      <c r="F9243" s="7" t="s">
        <v>41</v>
      </c>
      <c r="G9243" s="7" t="s">
        <v>12</v>
      </c>
      <c r="H9243" s="13">
        <v>8</v>
      </c>
      <c r="I9243" s="13" t="str">
        <f>IF(G9243="Male",VLOOKUP(H9243,'Shoe size conversion table'!$B$6:$D$22,2),VLOOKUP(H9243,'Shoe size conversion table'!$J$6:$L$22,2))</f>
        <v>38-39</v>
      </c>
      <c r="J9243" s="13">
        <f>IF(G9243="Male",VLOOKUP(H9243,'Shoe size conversion table'!$B$6:$D$22,3),VLOOKUP(H9243,'Shoe size conversion table'!$J$6:$L$22,3))</f>
        <v>6</v>
      </c>
      <c r="K9243" s="11">
        <v>199</v>
      </c>
      <c r="L9243" s="12">
        <v>0</v>
      </c>
      <c r="M9243" s="7">
        <f t="shared" si="433"/>
        <v>2016</v>
      </c>
      <c r="N9243" s="7">
        <f t="shared" si="434"/>
        <v>4</v>
      </c>
      <c r="O9243" s="30">
        <f t="shared" si="435"/>
        <v>199</v>
      </c>
    </row>
    <row r="9244" spans="2:15" x14ac:dyDescent="0.2">
      <c r="B9244" s="13">
        <v>60673</v>
      </c>
      <c r="C9244" s="14">
        <v>42462.036111111142</v>
      </c>
      <c r="D9244" s="7" t="s">
        <v>7</v>
      </c>
      <c r="E9244" s="13">
        <v>2227</v>
      </c>
      <c r="F9244" s="7" t="s">
        <v>49</v>
      </c>
      <c r="G9244" s="7" t="s">
        <v>11</v>
      </c>
      <c r="H9244" s="13">
        <v>10</v>
      </c>
      <c r="I9244" s="13">
        <f>IF(G9244="Male",VLOOKUP(H9244,'Shoe size conversion table'!$B$6:$D$22,2),VLOOKUP(H9244,'Shoe size conversion table'!$J$6:$L$22,2))</f>
        <v>43</v>
      </c>
      <c r="J9244" s="13">
        <f>IF(G9244="Male",VLOOKUP(H9244,'Shoe size conversion table'!$B$6:$D$22,3),VLOOKUP(H9244,'Shoe size conversion table'!$J$6:$L$22,3))</f>
        <v>9.5</v>
      </c>
      <c r="K9244" s="11">
        <v>169</v>
      </c>
      <c r="L9244" s="12">
        <v>0</v>
      </c>
      <c r="M9244" s="7">
        <f t="shared" si="433"/>
        <v>2016</v>
      </c>
      <c r="N9244" s="7">
        <f t="shared" si="434"/>
        <v>4</v>
      </c>
      <c r="O9244" s="30">
        <f t="shared" si="435"/>
        <v>169</v>
      </c>
    </row>
    <row r="9245" spans="2:15" x14ac:dyDescent="0.2">
      <c r="B9245" s="13">
        <v>60674</v>
      </c>
      <c r="C9245" s="14">
        <v>42462.286111111272</v>
      </c>
      <c r="D9245" s="7" t="s">
        <v>7</v>
      </c>
      <c r="E9245" s="13">
        <v>2173</v>
      </c>
      <c r="F9245" s="7" t="s">
        <v>45</v>
      </c>
      <c r="G9245" s="7" t="s">
        <v>12</v>
      </c>
      <c r="H9245" s="13">
        <v>11</v>
      </c>
      <c r="I9245" s="13" t="str">
        <f>IF(G9245="Male",VLOOKUP(H9245,'Shoe size conversion table'!$B$6:$D$22,2),VLOOKUP(H9245,'Shoe size conversion table'!$J$6:$L$22,2))</f>
        <v>41-42</v>
      </c>
      <c r="J9245" s="13">
        <f>IF(G9245="Male",VLOOKUP(H9245,'Shoe size conversion table'!$B$6:$D$22,3),VLOOKUP(H9245,'Shoe size conversion table'!$J$6:$L$22,3))</f>
        <v>9</v>
      </c>
      <c r="K9245" s="11">
        <v>149</v>
      </c>
      <c r="L9245" s="12">
        <v>0.5</v>
      </c>
      <c r="M9245" s="7">
        <f t="shared" si="433"/>
        <v>2016</v>
      </c>
      <c r="N9245" s="7">
        <f t="shared" si="434"/>
        <v>4</v>
      </c>
      <c r="O9245" s="30">
        <f t="shared" si="435"/>
        <v>74.5</v>
      </c>
    </row>
    <row r="9246" spans="2:15" x14ac:dyDescent="0.2">
      <c r="B9246" s="13">
        <v>60675</v>
      </c>
      <c r="C9246" s="14">
        <v>42462.366111111143</v>
      </c>
      <c r="D9246" s="7" t="s">
        <v>9</v>
      </c>
      <c r="E9246" s="13">
        <v>2171</v>
      </c>
      <c r="F9246" s="7" t="s">
        <v>61</v>
      </c>
      <c r="G9246" s="7" t="s">
        <v>12</v>
      </c>
      <c r="H9246" s="13">
        <v>8</v>
      </c>
      <c r="I9246" s="13" t="str">
        <f>IF(G9246="Male",VLOOKUP(H9246,'Shoe size conversion table'!$B$6:$D$22,2),VLOOKUP(H9246,'Shoe size conversion table'!$J$6:$L$22,2))</f>
        <v>38-39</v>
      </c>
      <c r="J9246" s="13">
        <f>IF(G9246="Male",VLOOKUP(H9246,'Shoe size conversion table'!$B$6:$D$22,3),VLOOKUP(H9246,'Shoe size conversion table'!$J$6:$L$22,3))</f>
        <v>6</v>
      </c>
      <c r="K9246" s="11">
        <v>199</v>
      </c>
      <c r="L9246" s="12">
        <v>0</v>
      </c>
      <c r="M9246" s="7">
        <f t="shared" si="433"/>
        <v>2016</v>
      </c>
      <c r="N9246" s="7">
        <f t="shared" si="434"/>
        <v>4</v>
      </c>
      <c r="O9246" s="30">
        <f t="shared" si="435"/>
        <v>199</v>
      </c>
    </row>
    <row r="9247" spans="2:15" x14ac:dyDescent="0.2">
      <c r="B9247" s="13">
        <v>60675</v>
      </c>
      <c r="C9247" s="14">
        <v>42462.366111111143</v>
      </c>
      <c r="D9247" s="7" t="s">
        <v>9</v>
      </c>
      <c r="E9247" s="13">
        <v>2222</v>
      </c>
      <c r="F9247" s="7" t="s">
        <v>61</v>
      </c>
      <c r="G9247" s="7" t="s">
        <v>12</v>
      </c>
      <c r="H9247" s="13">
        <v>9</v>
      </c>
      <c r="I9247" s="13" t="str">
        <f>IF(G9247="Male",VLOOKUP(H9247,'Shoe size conversion table'!$B$6:$D$22,2),VLOOKUP(H9247,'Shoe size conversion table'!$J$6:$L$22,2))</f>
        <v>39-40</v>
      </c>
      <c r="J9247" s="13">
        <f>IF(G9247="Male",VLOOKUP(H9247,'Shoe size conversion table'!$B$6:$D$22,3),VLOOKUP(H9247,'Shoe size conversion table'!$J$6:$L$22,3))</f>
        <v>7</v>
      </c>
      <c r="K9247" s="11">
        <v>159</v>
      </c>
      <c r="L9247" s="12">
        <v>0</v>
      </c>
      <c r="M9247" s="7">
        <f t="shared" si="433"/>
        <v>2016</v>
      </c>
      <c r="N9247" s="7">
        <f t="shared" si="434"/>
        <v>4</v>
      </c>
      <c r="O9247" s="30">
        <f t="shared" si="435"/>
        <v>159</v>
      </c>
    </row>
    <row r="9248" spans="2:15" x14ac:dyDescent="0.2">
      <c r="B9248" s="13">
        <v>60676</v>
      </c>
      <c r="C9248" s="14">
        <v>42462.366111111143</v>
      </c>
      <c r="D9248" s="7" t="s">
        <v>10</v>
      </c>
      <c r="E9248" s="13">
        <v>2241</v>
      </c>
      <c r="F9248" s="7" t="s">
        <v>34</v>
      </c>
      <c r="G9248" s="7" t="s">
        <v>11</v>
      </c>
      <c r="H9248" s="13">
        <v>8.5</v>
      </c>
      <c r="I9248" s="13" t="str">
        <f>IF(G9248="Male",VLOOKUP(H9248,'Shoe size conversion table'!$B$6:$D$22,2),VLOOKUP(H9248,'Shoe size conversion table'!$J$6:$L$22,2))</f>
        <v>41-42</v>
      </c>
      <c r="J9248" s="13">
        <f>IF(G9248="Male",VLOOKUP(H9248,'Shoe size conversion table'!$B$6:$D$22,3),VLOOKUP(H9248,'Shoe size conversion table'!$J$6:$L$22,3))</f>
        <v>8</v>
      </c>
      <c r="K9248" s="11">
        <v>199</v>
      </c>
      <c r="L9248" s="12">
        <v>0.1</v>
      </c>
      <c r="M9248" s="7">
        <f t="shared" si="433"/>
        <v>2016</v>
      </c>
      <c r="N9248" s="7">
        <f t="shared" si="434"/>
        <v>4</v>
      </c>
      <c r="O9248" s="30">
        <f t="shared" si="435"/>
        <v>179.1</v>
      </c>
    </row>
    <row r="9249" spans="2:15" x14ac:dyDescent="0.2">
      <c r="B9249" s="13">
        <v>60677</v>
      </c>
      <c r="C9249" s="14">
        <v>42462.406111111137</v>
      </c>
      <c r="D9249" s="7" t="s">
        <v>7</v>
      </c>
      <c r="E9249" s="13">
        <v>2151</v>
      </c>
      <c r="F9249" s="7" t="s">
        <v>46</v>
      </c>
      <c r="G9249" s="7" t="s">
        <v>11</v>
      </c>
      <c r="H9249" s="13">
        <v>9.5</v>
      </c>
      <c r="I9249" s="13" t="str">
        <f>IF(G9249="Male",VLOOKUP(H9249,'Shoe size conversion table'!$B$6:$D$22,2),VLOOKUP(H9249,'Shoe size conversion table'!$J$6:$L$22,2))</f>
        <v>42-43</v>
      </c>
      <c r="J9249" s="13">
        <f>IF(G9249="Male",VLOOKUP(H9249,'Shoe size conversion table'!$B$6:$D$22,3),VLOOKUP(H9249,'Shoe size conversion table'!$J$6:$L$22,3))</f>
        <v>9</v>
      </c>
      <c r="K9249" s="11">
        <v>169</v>
      </c>
      <c r="L9249" s="12">
        <v>0</v>
      </c>
      <c r="M9249" s="7">
        <f t="shared" si="433"/>
        <v>2016</v>
      </c>
      <c r="N9249" s="7">
        <f t="shared" si="434"/>
        <v>4</v>
      </c>
      <c r="O9249" s="30">
        <f t="shared" si="435"/>
        <v>169</v>
      </c>
    </row>
    <row r="9250" spans="2:15" x14ac:dyDescent="0.2">
      <c r="B9250" s="13">
        <v>60678</v>
      </c>
      <c r="C9250" s="14">
        <v>42462.446111111138</v>
      </c>
      <c r="D9250" s="7" t="s">
        <v>7</v>
      </c>
      <c r="E9250" s="13">
        <v>2173</v>
      </c>
      <c r="F9250" s="7" t="s">
        <v>53</v>
      </c>
      <c r="G9250" s="7" t="s">
        <v>11</v>
      </c>
      <c r="H9250" s="13">
        <v>9.5</v>
      </c>
      <c r="I9250" s="13" t="str">
        <f>IF(G9250="Male",VLOOKUP(H9250,'Shoe size conversion table'!$B$6:$D$22,2),VLOOKUP(H9250,'Shoe size conversion table'!$J$6:$L$22,2))</f>
        <v>42-43</v>
      </c>
      <c r="J9250" s="13">
        <f>IF(G9250="Male",VLOOKUP(H9250,'Shoe size conversion table'!$B$6:$D$22,3),VLOOKUP(H9250,'Shoe size conversion table'!$J$6:$L$22,3))</f>
        <v>9</v>
      </c>
      <c r="K9250" s="11">
        <v>139</v>
      </c>
      <c r="L9250" s="12">
        <v>0.1</v>
      </c>
      <c r="M9250" s="7">
        <f t="shared" si="433"/>
        <v>2016</v>
      </c>
      <c r="N9250" s="7">
        <f t="shared" si="434"/>
        <v>4</v>
      </c>
      <c r="O9250" s="30">
        <f t="shared" si="435"/>
        <v>125.10000000000001</v>
      </c>
    </row>
    <row r="9251" spans="2:15" x14ac:dyDescent="0.2">
      <c r="B9251" s="13">
        <v>60679</v>
      </c>
      <c r="C9251" s="14">
        <v>42462.45611111114</v>
      </c>
      <c r="D9251" s="7" t="s">
        <v>7</v>
      </c>
      <c r="E9251" s="13">
        <v>2209</v>
      </c>
      <c r="F9251" s="7" t="s">
        <v>43</v>
      </c>
      <c r="G9251" s="7" t="s">
        <v>11</v>
      </c>
      <c r="H9251" s="13">
        <v>12</v>
      </c>
      <c r="I9251" s="13">
        <f>IF(G9251="Male",VLOOKUP(H9251,'Shoe size conversion table'!$B$6:$D$22,2),VLOOKUP(H9251,'Shoe size conversion table'!$J$6:$L$22,2))</f>
        <v>45</v>
      </c>
      <c r="J9251" s="13">
        <f>IF(G9251="Male",VLOOKUP(H9251,'Shoe size conversion table'!$B$6:$D$22,3),VLOOKUP(H9251,'Shoe size conversion table'!$J$6:$L$22,3))</f>
        <v>11.5</v>
      </c>
      <c r="K9251" s="11">
        <v>179</v>
      </c>
      <c r="L9251" s="12">
        <v>0.2</v>
      </c>
      <c r="M9251" s="7">
        <f t="shared" si="433"/>
        <v>2016</v>
      </c>
      <c r="N9251" s="7">
        <f t="shared" si="434"/>
        <v>4</v>
      </c>
      <c r="O9251" s="30">
        <f t="shared" si="435"/>
        <v>143.20000000000002</v>
      </c>
    </row>
    <row r="9252" spans="2:15" x14ac:dyDescent="0.2">
      <c r="B9252" s="13">
        <v>60680</v>
      </c>
      <c r="C9252" s="14">
        <v>42462.566111111271</v>
      </c>
      <c r="D9252" s="7" t="s">
        <v>7</v>
      </c>
      <c r="E9252" s="13">
        <v>2203</v>
      </c>
      <c r="F9252" s="7" t="s">
        <v>49</v>
      </c>
      <c r="G9252" s="7" t="s">
        <v>12</v>
      </c>
      <c r="H9252" s="13">
        <v>6</v>
      </c>
      <c r="I9252" s="13" t="str">
        <f>IF(G9252="Male",VLOOKUP(H9252,'Shoe size conversion table'!$B$6:$D$22,2),VLOOKUP(H9252,'Shoe size conversion table'!$J$6:$L$22,2))</f>
        <v>36-37</v>
      </c>
      <c r="J9252" s="13">
        <f>IF(G9252="Male",VLOOKUP(H9252,'Shoe size conversion table'!$B$6:$D$22,3),VLOOKUP(H9252,'Shoe size conversion table'!$J$6:$L$22,3))</f>
        <v>4</v>
      </c>
      <c r="K9252" s="11">
        <v>149</v>
      </c>
      <c r="L9252" s="12">
        <v>0</v>
      </c>
      <c r="M9252" s="7">
        <f t="shared" si="433"/>
        <v>2016</v>
      </c>
      <c r="N9252" s="7">
        <f t="shared" si="434"/>
        <v>4</v>
      </c>
      <c r="O9252" s="30">
        <f t="shared" si="435"/>
        <v>149</v>
      </c>
    </row>
    <row r="9253" spans="2:15" x14ac:dyDescent="0.2">
      <c r="B9253" s="13">
        <v>60681</v>
      </c>
      <c r="C9253" s="14">
        <v>42462.566111111271</v>
      </c>
      <c r="D9253" s="7" t="s">
        <v>8</v>
      </c>
      <c r="E9253" s="13">
        <v>2191</v>
      </c>
      <c r="F9253" s="7" t="s">
        <v>38</v>
      </c>
      <c r="G9253" s="7" t="s">
        <v>11</v>
      </c>
      <c r="H9253" s="13">
        <v>9.5</v>
      </c>
      <c r="I9253" s="13" t="str">
        <f>IF(G9253="Male",VLOOKUP(H9253,'Shoe size conversion table'!$B$6:$D$22,2),VLOOKUP(H9253,'Shoe size conversion table'!$J$6:$L$22,2))</f>
        <v>42-43</v>
      </c>
      <c r="J9253" s="13">
        <f>IF(G9253="Male",VLOOKUP(H9253,'Shoe size conversion table'!$B$6:$D$22,3),VLOOKUP(H9253,'Shoe size conversion table'!$J$6:$L$22,3))</f>
        <v>9</v>
      </c>
      <c r="K9253" s="11">
        <v>199</v>
      </c>
      <c r="L9253" s="12">
        <v>0</v>
      </c>
      <c r="M9253" s="7">
        <f t="shared" si="433"/>
        <v>2016</v>
      </c>
      <c r="N9253" s="7">
        <f t="shared" si="434"/>
        <v>4</v>
      </c>
      <c r="O9253" s="30">
        <f t="shared" si="435"/>
        <v>199</v>
      </c>
    </row>
    <row r="9254" spans="2:15" x14ac:dyDescent="0.2">
      <c r="B9254" s="13">
        <v>60682</v>
      </c>
      <c r="C9254" s="14">
        <v>42462.616111111274</v>
      </c>
      <c r="D9254" s="7" t="s">
        <v>7</v>
      </c>
      <c r="E9254" s="13">
        <v>2224</v>
      </c>
      <c r="F9254" s="7" t="s">
        <v>52</v>
      </c>
      <c r="G9254" s="7" t="s">
        <v>11</v>
      </c>
      <c r="H9254" s="13">
        <v>9</v>
      </c>
      <c r="I9254" s="13">
        <f>IF(G9254="Male",VLOOKUP(H9254,'Shoe size conversion table'!$B$6:$D$22,2),VLOOKUP(H9254,'Shoe size conversion table'!$J$6:$L$22,2))</f>
        <v>42</v>
      </c>
      <c r="J9254" s="13">
        <f>IF(G9254="Male",VLOOKUP(H9254,'Shoe size conversion table'!$B$6:$D$22,3),VLOOKUP(H9254,'Shoe size conversion table'!$J$6:$L$22,3))</f>
        <v>8.5</v>
      </c>
      <c r="K9254" s="11">
        <v>129</v>
      </c>
      <c r="L9254" s="12">
        <v>0</v>
      </c>
      <c r="M9254" s="7">
        <f t="shared" si="433"/>
        <v>2016</v>
      </c>
      <c r="N9254" s="7">
        <f t="shared" si="434"/>
        <v>4</v>
      </c>
      <c r="O9254" s="30">
        <f t="shared" si="435"/>
        <v>129</v>
      </c>
    </row>
    <row r="9255" spans="2:15" x14ac:dyDescent="0.2">
      <c r="B9255" s="13">
        <v>60683</v>
      </c>
      <c r="C9255" s="14">
        <v>42462.666111111146</v>
      </c>
      <c r="D9255" s="7" t="s">
        <v>10</v>
      </c>
      <c r="E9255" s="13">
        <v>2213</v>
      </c>
      <c r="F9255" s="7" t="s">
        <v>36</v>
      </c>
      <c r="G9255" s="7" t="s">
        <v>12</v>
      </c>
      <c r="H9255" s="13">
        <v>10</v>
      </c>
      <c r="I9255" s="13" t="str">
        <f>IF(G9255="Male",VLOOKUP(H9255,'Shoe size conversion table'!$B$6:$D$22,2),VLOOKUP(H9255,'Shoe size conversion table'!$J$6:$L$22,2))</f>
        <v>40-41</v>
      </c>
      <c r="J9255" s="13">
        <f>IF(G9255="Male",VLOOKUP(H9255,'Shoe size conversion table'!$B$6:$D$22,3),VLOOKUP(H9255,'Shoe size conversion table'!$J$6:$L$22,3))</f>
        <v>8</v>
      </c>
      <c r="K9255" s="11">
        <v>159</v>
      </c>
      <c r="L9255" s="12">
        <v>0.3</v>
      </c>
      <c r="M9255" s="7">
        <f t="shared" si="433"/>
        <v>2016</v>
      </c>
      <c r="N9255" s="7">
        <f t="shared" si="434"/>
        <v>4</v>
      </c>
      <c r="O9255" s="30">
        <f t="shared" si="435"/>
        <v>111.3</v>
      </c>
    </row>
    <row r="9256" spans="2:15" x14ac:dyDescent="0.2">
      <c r="B9256" s="13">
        <v>60684</v>
      </c>
      <c r="C9256" s="14">
        <v>42462.756111111274</v>
      </c>
      <c r="D9256" s="7" t="s">
        <v>8</v>
      </c>
      <c r="E9256" s="13">
        <v>2195</v>
      </c>
      <c r="F9256" s="7" t="s">
        <v>40</v>
      </c>
      <c r="G9256" s="7" t="s">
        <v>12</v>
      </c>
      <c r="H9256" s="13">
        <v>9.5</v>
      </c>
      <c r="I9256" s="13">
        <f>IF(G9256="Male",VLOOKUP(H9256,'Shoe size conversion table'!$B$6:$D$22,2),VLOOKUP(H9256,'Shoe size conversion table'!$J$6:$L$22,2))</f>
        <v>40</v>
      </c>
      <c r="J9256" s="13">
        <f>IF(G9256="Male",VLOOKUP(H9256,'Shoe size conversion table'!$B$6:$D$22,3),VLOOKUP(H9256,'Shoe size conversion table'!$J$6:$L$22,3))</f>
        <v>7.5</v>
      </c>
      <c r="K9256" s="11">
        <v>129</v>
      </c>
      <c r="L9256" s="12">
        <v>0.1</v>
      </c>
      <c r="M9256" s="7">
        <f t="shared" si="433"/>
        <v>2016</v>
      </c>
      <c r="N9256" s="7">
        <f t="shared" si="434"/>
        <v>4</v>
      </c>
      <c r="O9256" s="30">
        <f t="shared" si="435"/>
        <v>116.10000000000001</v>
      </c>
    </row>
    <row r="9257" spans="2:15" x14ac:dyDescent="0.2">
      <c r="B9257" s="13">
        <v>60685</v>
      </c>
      <c r="C9257" s="14">
        <v>42462.786111111272</v>
      </c>
      <c r="D9257" s="7" t="s">
        <v>10</v>
      </c>
      <c r="E9257" s="13">
        <v>2158</v>
      </c>
      <c r="F9257" s="7" t="s">
        <v>35</v>
      </c>
      <c r="G9257" s="7" t="s">
        <v>12</v>
      </c>
      <c r="H9257" s="13">
        <v>7.5</v>
      </c>
      <c r="I9257" s="13">
        <f>IF(G9257="Male",VLOOKUP(H9257,'Shoe size conversion table'!$B$6:$D$22,2),VLOOKUP(H9257,'Shoe size conversion table'!$J$6:$L$22,2))</f>
        <v>38</v>
      </c>
      <c r="J9257" s="13">
        <f>IF(G9257="Male",VLOOKUP(H9257,'Shoe size conversion table'!$B$6:$D$22,3),VLOOKUP(H9257,'Shoe size conversion table'!$J$6:$L$22,3))</f>
        <v>5.5</v>
      </c>
      <c r="K9257" s="11">
        <v>129</v>
      </c>
      <c r="L9257" s="12">
        <v>0</v>
      </c>
      <c r="M9257" s="7">
        <f t="shared" si="433"/>
        <v>2016</v>
      </c>
      <c r="N9257" s="7">
        <f t="shared" si="434"/>
        <v>4</v>
      </c>
      <c r="O9257" s="30">
        <f t="shared" si="435"/>
        <v>129</v>
      </c>
    </row>
    <row r="9258" spans="2:15" x14ac:dyDescent="0.2">
      <c r="B9258" s="13">
        <v>60686</v>
      </c>
      <c r="C9258" s="14">
        <v>42462.836111111144</v>
      </c>
      <c r="D9258" s="7" t="s">
        <v>7</v>
      </c>
      <c r="E9258" s="13">
        <v>2189</v>
      </c>
      <c r="F9258" s="7" t="s">
        <v>49</v>
      </c>
      <c r="G9258" s="7" t="s">
        <v>11</v>
      </c>
      <c r="H9258" s="13">
        <v>10.5</v>
      </c>
      <c r="I9258" s="13" t="str">
        <f>IF(G9258="Male",VLOOKUP(H9258,'Shoe size conversion table'!$B$6:$D$22,2),VLOOKUP(H9258,'Shoe size conversion table'!$J$6:$L$22,2))</f>
        <v>43-44</v>
      </c>
      <c r="J9258" s="13">
        <f>IF(G9258="Male",VLOOKUP(H9258,'Shoe size conversion table'!$B$6:$D$22,3),VLOOKUP(H9258,'Shoe size conversion table'!$J$6:$L$22,3))</f>
        <v>10</v>
      </c>
      <c r="K9258" s="11">
        <v>199</v>
      </c>
      <c r="L9258" s="12">
        <v>0.3</v>
      </c>
      <c r="M9258" s="7">
        <f t="shared" si="433"/>
        <v>2016</v>
      </c>
      <c r="N9258" s="7">
        <f t="shared" si="434"/>
        <v>4</v>
      </c>
      <c r="O9258" s="30">
        <f t="shared" si="435"/>
        <v>139.29999999999998</v>
      </c>
    </row>
    <row r="9259" spans="2:15" x14ac:dyDescent="0.2">
      <c r="B9259" s="13">
        <v>60687</v>
      </c>
      <c r="C9259" s="14">
        <v>42462.896111111273</v>
      </c>
      <c r="D9259" s="7" t="s">
        <v>10</v>
      </c>
      <c r="E9259" s="13">
        <v>2242</v>
      </c>
      <c r="F9259" s="7" t="s">
        <v>34</v>
      </c>
      <c r="G9259" s="7" t="s">
        <v>12</v>
      </c>
      <c r="H9259" s="13">
        <v>7</v>
      </c>
      <c r="I9259" s="13" t="str">
        <f>IF(G9259="Male",VLOOKUP(H9259,'Shoe size conversion table'!$B$6:$D$22,2),VLOOKUP(H9259,'Shoe size conversion table'!$J$6:$L$22,2))</f>
        <v>37-38</v>
      </c>
      <c r="J9259" s="13">
        <f>IF(G9259="Male",VLOOKUP(H9259,'Shoe size conversion table'!$B$6:$D$22,3),VLOOKUP(H9259,'Shoe size conversion table'!$J$6:$L$22,3))</f>
        <v>5</v>
      </c>
      <c r="K9259" s="11">
        <v>189</v>
      </c>
      <c r="L9259" s="12">
        <v>0.3</v>
      </c>
      <c r="M9259" s="7">
        <f t="shared" si="433"/>
        <v>2016</v>
      </c>
      <c r="N9259" s="7">
        <f t="shared" si="434"/>
        <v>4</v>
      </c>
      <c r="O9259" s="30">
        <f t="shared" si="435"/>
        <v>132.29999999999998</v>
      </c>
    </row>
    <row r="9260" spans="2:15" x14ac:dyDescent="0.2">
      <c r="B9260" s="13">
        <v>60688</v>
      </c>
      <c r="C9260" s="14">
        <v>42462.996111111141</v>
      </c>
      <c r="D9260" s="7" t="s">
        <v>8</v>
      </c>
      <c r="E9260" s="13">
        <v>2169</v>
      </c>
      <c r="F9260" s="7" t="s">
        <v>42</v>
      </c>
      <c r="G9260" s="7" t="s">
        <v>12</v>
      </c>
      <c r="H9260" s="13">
        <v>10</v>
      </c>
      <c r="I9260" s="13" t="str">
        <f>IF(G9260="Male",VLOOKUP(H9260,'Shoe size conversion table'!$B$6:$D$22,2),VLOOKUP(H9260,'Shoe size conversion table'!$J$6:$L$22,2))</f>
        <v>40-41</v>
      </c>
      <c r="J9260" s="13">
        <f>IF(G9260="Male",VLOOKUP(H9260,'Shoe size conversion table'!$B$6:$D$22,3),VLOOKUP(H9260,'Shoe size conversion table'!$J$6:$L$22,3))</f>
        <v>8</v>
      </c>
      <c r="K9260" s="11">
        <v>199</v>
      </c>
      <c r="L9260" s="12">
        <v>0.2</v>
      </c>
      <c r="M9260" s="7">
        <f t="shared" si="433"/>
        <v>2016</v>
      </c>
      <c r="N9260" s="7">
        <f t="shared" si="434"/>
        <v>4</v>
      </c>
      <c r="O9260" s="30">
        <f t="shared" si="435"/>
        <v>159.20000000000002</v>
      </c>
    </row>
    <row r="9261" spans="2:15" x14ac:dyDescent="0.2">
      <c r="B9261" s="13">
        <v>60689</v>
      </c>
      <c r="C9261" s="14">
        <v>42463.016111111145</v>
      </c>
      <c r="D9261" s="7" t="s">
        <v>8</v>
      </c>
      <c r="E9261" s="13">
        <v>2231</v>
      </c>
      <c r="F9261" s="7" t="s">
        <v>38</v>
      </c>
      <c r="G9261" s="7" t="s">
        <v>11</v>
      </c>
      <c r="H9261" s="13">
        <v>10</v>
      </c>
      <c r="I9261" s="13">
        <f>IF(G9261="Male",VLOOKUP(H9261,'Shoe size conversion table'!$B$6:$D$22,2),VLOOKUP(H9261,'Shoe size conversion table'!$J$6:$L$22,2))</f>
        <v>43</v>
      </c>
      <c r="J9261" s="13">
        <f>IF(G9261="Male",VLOOKUP(H9261,'Shoe size conversion table'!$B$6:$D$22,3),VLOOKUP(H9261,'Shoe size conversion table'!$J$6:$L$22,3))</f>
        <v>9.5</v>
      </c>
      <c r="K9261" s="11">
        <v>199</v>
      </c>
      <c r="L9261" s="12">
        <v>0.5</v>
      </c>
      <c r="M9261" s="7">
        <f t="shared" si="433"/>
        <v>2016</v>
      </c>
      <c r="N9261" s="7">
        <f t="shared" si="434"/>
        <v>4</v>
      </c>
      <c r="O9261" s="30">
        <f t="shared" si="435"/>
        <v>99.5</v>
      </c>
    </row>
    <row r="9262" spans="2:15" x14ac:dyDescent="0.2">
      <c r="B9262" s="13">
        <v>60689</v>
      </c>
      <c r="C9262" s="14">
        <v>42463.016111111145</v>
      </c>
      <c r="D9262" s="7" t="s">
        <v>8</v>
      </c>
      <c r="E9262" s="13">
        <v>2182</v>
      </c>
      <c r="F9262" s="7" t="s">
        <v>42</v>
      </c>
      <c r="G9262" s="7" t="s">
        <v>12</v>
      </c>
      <c r="H9262" s="13">
        <v>8</v>
      </c>
      <c r="I9262" s="13" t="str">
        <f>IF(G9262="Male",VLOOKUP(H9262,'Shoe size conversion table'!$B$6:$D$22,2),VLOOKUP(H9262,'Shoe size conversion table'!$J$6:$L$22,2))</f>
        <v>38-39</v>
      </c>
      <c r="J9262" s="13">
        <f>IF(G9262="Male",VLOOKUP(H9262,'Shoe size conversion table'!$B$6:$D$22,3),VLOOKUP(H9262,'Shoe size conversion table'!$J$6:$L$22,3))</f>
        <v>6</v>
      </c>
      <c r="K9262" s="11">
        <v>139</v>
      </c>
      <c r="L9262" s="12">
        <v>0</v>
      </c>
      <c r="M9262" s="7">
        <f t="shared" si="433"/>
        <v>2016</v>
      </c>
      <c r="N9262" s="7">
        <f t="shared" si="434"/>
        <v>4</v>
      </c>
      <c r="O9262" s="30">
        <f t="shared" si="435"/>
        <v>139</v>
      </c>
    </row>
    <row r="9263" spans="2:15" x14ac:dyDescent="0.2">
      <c r="B9263" s="13">
        <v>60690</v>
      </c>
      <c r="C9263" s="14">
        <v>42463.086111111275</v>
      </c>
      <c r="D9263" s="7" t="s">
        <v>8</v>
      </c>
      <c r="E9263" s="13">
        <v>2158</v>
      </c>
      <c r="F9263" s="7" t="s">
        <v>42</v>
      </c>
      <c r="G9263" s="7" t="s">
        <v>11</v>
      </c>
      <c r="H9263" s="13">
        <v>9.5</v>
      </c>
      <c r="I9263" s="13" t="str">
        <f>IF(G9263="Male",VLOOKUP(H9263,'Shoe size conversion table'!$B$6:$D$22,2),VLOOKUP(H9263,'Shoe size conversion table'!$J$6:$L$22,2))</f>
        <v>42-43</v>
      </c>
      <c r="J9263" s="13">
        <f>IF(G9263="Male",VLOOKUP(H9263,'Shoe size conversion table'!$B$6:$D$22,3),VLOOKUP(H9263,'Shoe size conversion table'!$J$6:$L$22,3))</f>
        <v>9</v>
      </c>
      <c r="K9263" s="11">
        <v>159</v>
      </c>
      <c r="L9263" s="12">
        <v>0.1</v>
      </c>
      <c r="M9263" s="7">
        <f t="shared" si="433"/>
        <v>2016</v>
      </c>
      <c r="N9263" s="7">
        <f t="shared" si="434"/>
        <v>4</v>
      </c>
      <c r="O9263" s="30">
        <f t="shared" si="435"/>
        <v>143.1</v>
      </c>
    </row>
    <row r="9264" spans="2:15" x14ac:dyDescent="0.2">
      <c r="B9264" s="13">
        <v>60691</v>
      </c>
      <c r="C9264" s="14">
        <v>42463.306111111138</v>
      </c>
      <c r="D9264" s="7" t="s">
        <v>10</v>
      </c>
      <c r="E9264" s="13">
        <v>2183</v>
      </c>
      <c r="F9264" s="7" t="s">
        <v>36</v>
      </c>
      <c r="G9264" s="7" t="s">
        <v>11</v>
      </c>
      <c r="H9264" s="13">
        <v>9</v>
      </c>
      <c r="I9264" s="13">
        <f>IF(G9264="Male",VLOOKUP(H9264,'Shoe size conversion table'!$B$6:$D$22,2),VLOOKUP(H9264,'Shoe size conversion table'!$J$6:$L$22,2))</f>
        <v>42</v>
      </c>
      <c r="J9264" s="13">
        <f>IF(G9264="Male",VLOOKUP(H9264,'Shoe size conversion table'!$B$6:$D$22,3),VLOOKUP(H9264,'Shoe size conversion table'!$J$6:$L$22,3))</f>
        <v>8.5</v>
      </c>
      <c r="K9264" s="11">
        <v>169</v>
      </c>
      <c r="L9264" s="12">
        <v>0.5</v>
      </c>
      <c r="M9264" s="7">
        <f t="shared" si="433"/>
        <v>2016</v>
      </c>
      <c r="N9264" s="7">
        <f t="shared" si="434"/>
        <v>4</v>
      </c>
      <c r="O9264" s="30">
        <f t="shared" si="435"/>
        <v>84.5</v>
      </c>
    </row>
    <row r="9265" spans="2:15" x14ac:dyDescent="0.2">
      <c r="B9265" s="13">
        <v>60692</v>
      </c>
      <c r="C9265" s="14">
        <v>42463.366111111143</v>
      </c>
      <c r="D9265" s="7" t="s">
        <v>9</v>
      </c>
      <c r="E9265" s="13">
        <v>2237</v>
      </c>
      <c r="F9265" s="7" t="s">
        <v>58</v>
      </c>
      <c r="G9265" s="7" t="s">
        <v>12</v>
      </c>
      <c r="H9265" s="13">
        <v>9</v>
      </c>
      <c r="I9265" s="13" t="str">
        <f>IF(G9265="Male",VLOOKUP(H9265,'Shoe size conversion table'!$B$6:$D$22,2),VLOOKUP(H9265,'Shoe size conversion table'!$J$6:$L$22,2))</f>
        <v>39-40</v>
      </c>
      <c r="J9265" s="13">
        <f>IF(G9265="Male",VLOOKUP(H9265,'Shoe size conversion table'!$B$6:$D$22,3),VLOOKUP(H9265,'Shoe size conversion table'!$J$6:$L$22,3))</f>
        <v>7</v>
      </c>
      <c r="K9265" s="11">
        <v>149</v>
      </c>
      <c r="L9265" s="12">
        <v>0</v>
      </c>
      <c r="M9265" s="7">
        <f t="shared" si="433"/>
        <v>2016</v>
      </c>
      <c r="N9265" s="7">
        <f t="shared" si="434"/>
        <v>4</v>
      </c>
      <c r="O9265" s="30">
        <f t="shared" si="435"/>
        <v>149</v>
      </c>
    </row>
    <row r="9266" spans="2:15" x14ac:dyDescent="0.2">
      <c r="B9266" s="13">
        <v>60693</v>
      </c>
      <c r="C9266" s="14">
        <v>42463.366111111143</v>
      </c>
      <c r="D9266" s="7" t="s">
        <v>10</v>
      </c>
      <c r="E9266" s="13">
        <v>2200</v>
      </c>
      <c r="F9266" s="7" t="s">
        <v>35</v>
      </c>
      <c r="G9266" s="7" t="s">
        <v>11</v>
      </c>
      <c r="H9266" s="13">
        <v>10</v>
      </c>
      <c r="I9266" s="13">
        <f>IF(G9266="Male",VLOOKUP(H9266,'Shoe size conversion table'!$B$6:$D$22,2),VLOOKUP(H9266,'Shoe size conversion table'!$J$6:$L$22,2))</f>
        <v>43</v>
      </c>
      <c r="J9266" s="13">
        <f>IF(G9266="Male",VLOOKUP(H9266,'Shoe size conversion table'!$B$6:$D$22,3),VLOOKUP(H9266,'Shoe size conversion table'!$J$6:$L$22,3))</f>
        <v>9.5</v>
      </c>
      <c r="K9266" s="11">
        <v>179</v>
      </c>
      <c r="L9266" s="12">
        <v>0.3</v>
      </c>
      <c r="M9266" s="7">
        <f t="shared" si="433"/>
        <v>2016</v>
      </c>
      <c r="N9266" s="7">
        <f t="shared" si="434"/>
        <v>4</v>
      </c>
      <c r="O9266" s="30">
        <f t="shared" si="435"/>
        <v>125.3</v>
      </c>
    </row>
    <row r="9267" spans="2:15" x14ac:dyDescent="0.2">
      <c r="B9267" s="13">
        <v>60694</v>
      </c>
      <c r="C9267" s="14">
        <v>42463.366111111143</v>
      </c>
      <c r="D9267" s="7" t="s">
        <v>10</v>
      </c>
      <c r="E9267" s="13">
        <v>2186</v>
      </c>
      <c r="F9267" s="7" t="s">
        <v>34</v>
      </c>
      <c r="G9267" s="7" t="s">
        <v>11</v>
      </c>
      <c r="H9267" s="13">
        <v>8.5</v>
      </c>
      <c r="I9267" s="13" t="str">
        <f>IF(G9267="Male",VLOOKUP(H9267,'Shoe size conversion table'!$B$6:$D$22,2),VLOOKUP(H9267,'Shoe size conversion table'!$J$6:$L$22,2))</f>
        <v>41-42</v>
      </c>
      <c r="J9267" s="13">
        <f>IF(G9267="Male",VLOOKUP(H9267,'Shoe size conversion table'!$B$6:$D$22,3),VLOOKUP(H9267,'Shoe size conversion table'!$J$6:$L$22,3))</f>
        <v>8</v>
      </c>
      <c r="K9267" s="11">
        <v>129</v>
      </c>
      <c r="L9267" s="12">
        <v>0</v>
      </c>
      <c r="M9267" s="7">
        <f t="shared" si="433"/>
        <v>2016</v>
      </c>
      <c r="N9267" s="7">
        <f t="shared" si="434"/>
        <v>4</v>
      </c>
      <c r="O9267" s="30">
        <f t="shared" si="435"/>
        <v>129</v>
      </c>
    </row>
    <row r="9268" spans="2:15" x14ac:dyDescent="0.2">
      <c r="B9268" s="13">
        <v>60695</v>
      </c>
      <c r="C9268" s="14">
        <v>42463.436111111143</v>
      </c>
      <c r="D9268" s="7" t="s">
        <v>10</v>
      </c>
      <c r="E9268" s="13">
        <v>2165</v>
      </c>
      <c r="F9268" s="7" t="s">
        <v>34</v>
      </c>
      <c r="G9268" s="7" t="s">
        <v>11</v>
      </c>
      <c r="H9268" s="13">
        <v>10</v>
      </c>
      <c r="I9268" s="13">
        <f>IF(G9268="Male",VLOOKUP(H9268,'Shoe size conversion table'!$B$6:$D$22,2),VLOOKUP(H9268,'Shoe size conversion table'!$J$6:$L$22,2))</f>
        <v>43</v>
      </c>
      <c r="J9268" s="13">
        <f>IF(G9268="Male",VLOOKUP(H9268,'Shoe size conversion table'!$B$6:$D$22,3),VLOOKUP(H9268,'Shoe size conversion table'!$J$6:$L$22,3))</f>
        <v>9.5</v>
      </c>
      <c r="K9268" s="11">
        <v>199</v>
      </c>
      <c r="L9268" s="12">
        <v>0</v>
      </c>
      <c r="M9268" s="7">
        <f t="shared" si="433"/>
        <v>2016</v>
      </c>
      <c r="N9268" s="7">
        <f t="shared" si="434"/>
        <v>4</v>
      </c>
      <c r="O9268" s="30">
        <f t="shared" si="435"/>
        <v>199</v>
      </c>
    </row>
    <row r="9269" spans="2:15" x14ac:dyDescent="0.2">
      <c r="B9269" s="13">
        <v>60696</v>
      </c>
      <c r="C9269" s="14">
        <v>42463.446111111138</v>
      </c>
      <c r="D9269" s="7" t="s">
        <v>7</v>
      </c>
      <c r="E9269" s="13">
        <v>2190</v>
      </c>
      <c r="F9269" s="7" t="s">
        <v>45</v>
      </c>
      <c r="G9269" s="7" t="s">
        <v>11</v>
      </c>
      <c r="H9269" s="13">
        <v>9</v>
      </c>
      <c r="I9269" s="13">
        <f>IF(G9269="Male",VLOOKUP(H9269,'Shoe size conversion table'!$B$6:$D$22,2),VLOOKUP(H9269,'Shoe size conversion table'!$J$6:$L$22,2))</f>
        <v>42</v>
      </c>
      <c r="J9269" s="13">
        <f>IF(G9269="Male",VLOOKUP(H9269,'Shoe size conversion table'!$B$6:$D$22,3),VLOOKUP(H9269,'Shoe size conversion table'!$J$6:$L$22,3))</f>
        <v>8.5</v>
      </c>
      <c r="K9269" s="11">
        <v>129</v>
      </c>
      <c r="L9269" s="12">
        <v>0</v>
      </c>
      <c r="M9269" s="7">
        <f t="shared" si="433"/>
        <v>2016</v>
      </c>
      <c r="N9269" s="7">
        <f t="shared" si="434"/>
        <v>4</v>
      </c>
      <c r="O9269" s="30">
        <f t="shared" si="435"/>
        <v>129</v>
      </c>
    </row>
    <row r="9270" spans="2:15" x14ac:dyDescent="0.2">
      <c r="B9270" s="13">
        <v>60696</v>
      </c>
      <c r="C9270" s="14">
        <v>42463.446111111138</v>
      </c>
      <c r="D9270" s="7" t="s">
        <v>7</v>
      </c>
      <c r="E9270" s="13">
        <v>2173</v>
      </c>
      <c r="F9270" s="7" t="s">
        <v>53</v>
      </c>
      <c r="G9270" s="7" t="s">
        <v>11</v>
      </c>
      <c r="H9270" s="13">
        <v>9.5</v>
      </c>
      <c r="I9270" s="13" t="str">
        <f>IF(G9270="Male",VLOOKUP(H9270,'Shoe size conversion table'!$B$6:$D$22,2),VLOOKUP(H9270,'Shoe size conversion table'!$J$6:$L$22,2))</f>
        <v>42-43</v>
      </c>
      <c r="J9270" s="13">
        <f>IF(G9270="Male",VLOOKUP(H9270,'Shoe size conversion table'!$B$6:$D$22,3),VLOOKUP(H9270,'Shoe size conversion table'!$J$6:$L$22,3))</f>
        <v>9</v>
      </c>
      <c r="K9270" s="11">
        <v>139</v>
      </c>
      <c r="L9270" s="12">
        <v>0.1</v>
      </c>
      <c r="M9270" s="7">
        <f t="shared" si="433"/>
        <v>2016</v>
      </c>
      <c r="N9270" s="7">
        <f t="shared" si="434"/>
        <v>4</v>
      </c>
      <c r="O9270" s="30">
        <f t="shared" si="435"/>
        <v>125.10000000000001</v>
      </c>
    </row>
    <row r="9271" spans="2:15" x14ac:dyDescent="0.2">
      <c r="B9271" s="13">
        <v>60697</v>
      </c>
      <c r="C9271" s="14">
        <v>42463.45611111114</v>
      </c>
      <c r="D9271" s="7" t="s">
        <v>10</v>
      </c>
      <c r="E9271" s="13">
        <v>2155</v>
      </c>
      <c r="F9271" s="7" t="s">
        <v>36</v>
      </c>
      <c r="G9271" s="7" t="s">
        <v>12</v>
      </c>
      <c r="H9271" s="13">
        <v>11.5</v>
      </c>
      <c r="I9271" s="13">
        <f>IF(G9271="Male",VLOOKUP(H9271,'Shoe size conversion table'!$B$6:$D$22,2),VLOOKUP(H9271,'Shoe size conversion table'!$J$6:$L$22,2))</f>
        <v>42</v>
      </c>
      <c r="J9271" s="13">
        <f>IF(G9271="Male",VLOOKUP(H9271,'Shoe size conversion table'!$B$6:$D$22,3),VLOOKUP(H9271,'Shoe size conversion table'!$J$6:$L$22,3))</f>
        <v>9.5</v>
      </c>
      <c r="K9271" s="11">
        <v>189</v>
      </c>
      <c r="L9271" s="12">
        <v>0.5</v>
      </c>
      <c r="M9271" s="7">
        <f t="shared" si="433"/>
        <v>2016</v>
      </c>
      <c r="N9271" s="7">
        <f t="shared" si="434"/>
        <v>4</v>
      </c>
      <c r="O9271" s="30">
        <f t="shared" si="435"/>
        <v>94.5</v>
      </c>
    </row>
    <row r="9272" spans="2:15" x14ac:dyDescent="0.2">
      <c r="B9272" s="13">
        <v>60698</v>
      </c>
      <c r="C9272" s="14">
        <v>42463.516111111268</v>
      </c>
      <c r="D9272" s="7" t="s">
        <v>9</v>
      </c>
      <c r="E9272" s="13">
        <v>2162</v>
      </c>
      <c r="F9272" s="7" t="s">
        <v>62</v>
      </c>
      <c r="G9272" s="7" t="s">
        <v>12</v>
      </c>
      <c r="H9272" s="13">
        <v>7.5</v>
      </c>
      <c r="I9272" s="13">
        <f>IF(G9272="Male",VLOOKUP(H9272,'Shoe size conversion table'!$B$6:$D$22,2),VLOOKUP(H9272,'Shoe size conversion table'!$J$6:$L$22,2))</f>
        <v>38</v>
      </c>
      <c r="J9272" s="13">
        <f>IF(G9272="Male",VLOOKUP(H9272,'Shoe size conversion table'!$B$6:$D$22,3),VLOOKUP(H9272,'Shoe size conversion table'!$J$6:$L$22,3))</f>
        <v>5.5</v>
      </c>
      <c r="K9272" s="11">
        <v>149</v>
      </c>
      <c r="L9272" s="12">
        <v>0</v>
      </c>
      <c r="M9272" s="7">
        <f t="shared" si="433"/>
        <v>2016</v>
      </c>
      <c r="N9272" s="7">
        <f t="shared" si="434"/>
        <v>4</v>
      </c>
      <c r="O9272" s="30">
        <f t="shared" si="435"/>
        <v>149</v>
      </c>
    </row>
    <row r="9273" spans="2:15" x14ac:dyDescent="0.2">
      <c r="B9273" s="13">
        <v>60699</v>
      </c>
      <c r="C9273" s="14">
        <v>42463.666111111146</v>
      </c>
      <c r="D9273" s="7" t="s">
        <v>10</v>
      </c>
      <c r="E9273" s="13">
        <v>2179</v>
      </c>
      <c r="F9273" s="7" t="s">
        <v>34</v>
      </c>
      <c r="G9273" s="7" t="s">
        <v>12</v>
      </c>
      <c r="H9273" s="13">
        <v>10</v>
      </c>
      <c r="I9273" s="13" t="str">
        <f>IF(G9273="Male",VLOOKUP(H9273,'Shoe size conversion table'!$B$6:$D$22,2),VLOOKUP(H9273,'Shoe size conversion table'!$J$6:$L$22,2))</f>
        <v>40-41</v>
      </c>
      <c r="J9273" s="13">
        <f>IF(G9273="Male",VLOOKUP(H9273,'Shoe size conversion table'!$B$6:$D$22,3),VLOOKUP(H9273,'Shoe size conversion table'!$J$6:$L$22,3))</f>
        <v>8</v>
      </c>
      <c r="K9273" s="11">
        <v>159</v>
      </c>
      <c r="L9273" s="12">
        <v>0</v>
      </c>
      <c r="M9273" s="7">
        <f t="shared" si="433"/>
        <v>2016</v>
      </c>
      <c r="N9273" s="7">
        <f t="shared" si="434"/>
        <v>4</v>
      </c>
      <c r="O9273" s="30">
        <f t="shared" si="435"/>
        <v>159</v>
      </c>
    </row>
    <row r="9274" spans="2:15" x14ac:dyDescent="0.2">
      <c r="B9274" s="13">
        <v>60700</v>
      </c>
      <c r="C9274" s="14">
        <v>42463.756111111274</v>
      </c>
      <c r="D9274" s="7" t="s">
        <v>8</v>
      </c>
      <c r="E9274" s="13">
        <v>2209</v>
      </c>
      <c r="F9274" s="7" t="s">
        <v>41</v>
      </c>
      <c r="G9274" s="7" t="s">
        <v>12</v>
      </c>
      <c r="H9274" s="13">
        <v>6</v>
      </c>
      <c r="I9274" s="13" t="str">
        <f>IF(G9274="Male",VLOOKUP(H9274,'Shoe size conversion table'!$B$6:$D$22,2),VLOOKUP(H9274,'Shoe size conversion table'!$J$6:$L$22,2))</f>
        <v>36-37</v>
      </c>
      <c r="J9274" s="13">
        <f>IF(G9274="Male",VLOOKUP(H9274,'Shoe size conversion table'!$B$6:$D$22,3),VLOOKUP(H9274,'Shoe size conversion table'!$J$6:$L$22,3))</f>
        <v>4</v>
      </c>
      <c r="K9274" s="11">
        <v>159</v>
      </c>
      <c r="L9274" s="12">
        <v>0.1</v>
      </c>
      <c r="M9274" s="7">
        <f t="shared" si="433"/>
        <v>2016</v>
      </c>
      <c r="N9274" s="7">
        <f t="shared" si="434"/>
        <v>4</v>
      </c>
      <c r="O9274" s="30">
        <f t="shared" si="435"/>
        <v>143.1</v>
      </c>
    </row>
    <row r="9275" spans="2:15" x14ac:dyDescent="0.2">
      <c r="B9275" s="13">
        <v>60701</v>
      </c>
      <c r="C9275" s="14">
        <v>42463.786111111272</v>
      </c>
      <c r="D9275" s="7" t="s">
        <v>10</v>
      </c>
      <c r="E9275" s="13">
        <v>2200</v>
      </c>
      <c r="F9275" s="7" t="s">
        <v>35</v>
      </c>
      <c r="G9275" s="7" t="s">
        <v>12</v>
      </c>
      <c r="H9275" s="13">
        <v>7.5</v>
      </c>
      <c r="I9275" s="13">
        <f>IF(G9275="Male",VLOOKUP(H9275,'Shoe size conversion table'!$B$6:$D$22,2),VLOOKUP(H9275,'Shoe size conversion table'!$J$6:$L$22,2))</f>
        <v>38</v>
      </c>
      <c r="J9275" s="13">
        <f>IF(G9275="Male",VLOOKUP(H9275,'Shoe size conversion table'!$B$6:$D$22,3),VLOOKUP(H9275,'Shoe size conversion table'!$J$6:$L$22,3))</f>
        <v>5.5</v>
      </c>
      <c r="K9275" s="11">
        <v>149</v>
      </c>
      <c r="L9275" s="12">
        <v>0</v>
      </c>
      <c r="M9275" s="7">
        <f t="shared" si="433"/>
        <v>2016</v>
      </c>
      <c r="N9275" s="7">
        <f t="shared" si="434"/>
        <v>4</v>
      </c>
      <c r="O9275" s="30">
        <f t="shared" si="435"/>
        <v>149</v>
      </c>
    </row>
    <row r="9276" spans="2:15" x14ac:dyDescent="0.2">
      <c r="B9276" s="13">
        <v>60702</v>
      </c>
      <c r="C9276" s="14">
        <v>42463.836111111144</v>
      </c>
      <c r="D9276" s="7" t="s">
        <v>7</v>
      </c>
      <c r="E9276" s="13">
        <v>2149</v>
      </c>
      <c r="F9276" s="7" t="s">
        <v>49</v>
      </c>
      <c r="G9276" s="7" t="s">
        <v>11</v>
      </c>
      <c r="H9276" s="13">
        <v>9.5</v>
      </c>
      <c r="I9276" s="13" t="str">
        <f>IF(G9276="Male",VLOOKUP(H9276,'Shoe size conversion table'!$B$6:$D$22,2),VLOOKUP(H9276,'Shoe size conversion table'!$J$6:$L$22,2))</f>
        <v>42-43</v>
      </c>
      <c r="J9276" s="13">
        <f>IF(G9276="Male",VLOOKUP(H9276,'Shoe size conversion table'!$B$6:$D$22,3),VLOOKUP(H9276,'Shoe size conversion table'!$J$6:$L$22,3))</f>
        <v>9</v>
      </c>
      <c r="K9276" s="11">
        <v>159</v>
      </c>
      <c r="L9276" s="12">
        <v>0.3</v>
      </c>
      <c r="M9276" s="7">
        <f t="shared" si="433"/>
        <v>2016</v>
      </c>
      <c r="N9276" s="7">
        <f t="shared" si="434"/>
        <v>4</v>
      </c>
      <c r="O9276" s="30">
        <f t="shared" si="435"/>
        <v>111.3</v>
      </c>
    </row>
    <row r="9277" spans="2:15" x14ac:dyDescent="0.2">
      <c r="B9277" s="13">
        <v>60703</v>
      </c>
      <c r="C9277" s="14">
        <v>42463.896111111273</v>
      </c>
      <c r="D9277" s="7" t="s">
        <v>10</v>
      </c>
      <c r="E9277" s="13">
        <v>2208</v>
      </c>
      <c r="F9277" s="7" t="s">
        <v>35</v>
      </c>
      <c r="G9277" s="7" t="s">
        <v>12</v>
      </c>
      <c r="H9277" s="13">
        <v>7</v>
      </c>
      <c r="I9277" s="13" t="str">
        <f>IF(G9277="Male",VLOOKUP(H9277,'Shoe size conversion table'!$B$6:$D$22,2),VLOOKUP(H9277,'Shoe size conversion table'!$J$6:$L$22,2))</f>
        <v>37-38</v>
      </c>
      <c r="J9277" s="13">
        <f>IF(G9277="Male",VLOOKUP(H9277,'Shoe size conversion table'!$B$6:$D$22,3),VLOOKUP(H9277,'Shoe size conversion table'!$J$6:$L$22,3))</f>
        <v>5</v>
      </c>
      <c r="K9277" s="11">
        <v>199</v>
      </c>
      <c r="L9277" s="12">
        <v>0</v>
      </c>
      <c r="M9277" s="7">
        <f t="shared" si="433"/>
        <v>2016</v>
      </c>
      <c r="N9277" s="7">
        <f t="shared" si="434"/>
        <v>4</v>
      </c>
      <c r="O9277" s="30">
        <f t="shared" si="435"/>
        <v>199</v>
      </c>
    </row>
    <row r="9278" spans="2:15" x14ac:dyDescent="0.2">
      <c r="B9278" s="13">
        <v>60704</v>
      </c>
      <c r="C9278" s="14">
        <v>42463.926111111272</v>
      </c>
      <c r="D9278" s="7" t="s">
        <v>7</v>
      </c>
      <c r="E9278" s="13">
        <v>2172</v>
      </c>
      <c r="F9278" s="7" t="s">
        <v>51</v>
      </c>
      <c r="G9278" s="7" t="s">
        <v>11</v>
      </c>
      <c r="H9278" s="13">
        <v>10</v>
      </c>
      <c r="I9278" s="13">
        <f>IF(G9278="Male",VLOOKUP(H9278,'Shoe size conversion table'!$B$6:$D$22,2),VLOOKUP(H9278,'Shoe size conversion table'!$J$6:$L$22,2))</f>
        <v>43</v>
      </c>
      <c r="J9278" s="13">
        <f>IF(G9278="Male",VLOOKUP(H9278,'Shoe size conversion table'!$B$6:$D$22,3),VLOOKUP(H9278,'Shoe size conversion table'!$J$6:$L$22,3))</f>
        <v>9.5</v>
      </c>
      <c r="K9278" s="11">
        <v>149</v>
      </c>
      <c r="L9278" s="12">
        <v>0.2</v>
      </c>
      <c r="M9278" s="7">
        <f t="shared" si="433"/>
        <v>2016</v>
      </c>
      <c r="N9278" s="7">
        <f t="shared" si="434"/>
        <v>4</v>
      </c>
      <c r="O9278" s="30">
        <f t="shared" si="435"/>
        <v>119.2</v>
      </c>
    </row>
    <row r="9279" spans="2:15" x14ac:dyDescent="0.2">
      <c r="B9279" s="13">
        <v>60705</v>
      </c>
      <c r="C9279" s="14">
        <v>42463.936111111143</v>
      </c>
      <c r="D9279" s="7" t="s">
        <v>8</v>
      </c>
      <c r="E9279" s="13">
        <v>2159</v>
      </c>
      <c r="F9279" s="7" t="s">
        <v>38</v>
      </c>
      <c r="G9279" s="7" t="s">
        <v>11</v>
      </c>
      <c r="H9279" s="13">
        <v>9.5</v>
      </c>
      <c r="I9279" s="13" t="str">
        <f>IF(G9279="Male",VLOOKUP(H9279,'Shoe size conversion table'!$B$6:$D$22,2),VLOOKUP(H9279,'Shoe size conversion table'!$J$6:$L$22,2))</f>
        <v>42-43</v>
      </c>
      <c r="J9279" s="13">
        <f>IF(G9279="Male",VLOOKUP(H9279,'Shoe size conversion table'!$B$6:$D$22,3),VLOOKUP(H9279,'Shoe size conversion table'!$J$6:$L$22,3))</f>
        <v>9</v>
      </c>
      <c r="K9279" s="11">
        <v>169</v>
      </c>
      <c r="L9279" s="12">
        <v>0.5</v>
      </c>
      <c r="M9279" s="7">
        <f t="shared" si="433"/>
        <v>2016</v>
      </c>
      <c r="N9279" s="7">
        <f t="shared" si="434"/>
        <v>4</v>
      </c>
      <c r="O9279" s="30">
        <f t="shared" si="435"/>
        <v>84.5</v>
      </c>
    </row>
    <row r="9280" spans="2:15" x14ac:dyDescent="0.2">
      <c r="B9280" s="13">
        <v>60706</v>
      </c>
      <c r="C9280" s="14">
        <v>42463.996111111141</v>
      </c>
      <c r="D9280" s="7" t="s">
        <v>8</v>
      </c>
      <c r="E9280" s="13">
        <v>2183</v>
      </c>
      <c r="F9280" s="7" t="s">
        <v>37</v>
      </c>
      <c r="G9280" s="7" t="s">
        <v>12</v>
      </c>
      <c r="H9280" s="13">
        <v>10</v>
      </c>
      <c r="I9280" s="13" t="str">
        <f>IF(G9280="Male",VLOOKUP(H9280,'Shoe size conversion table'!$B$6:$D$22,2),VLOOKUP(H9280,'Shoe size conversion table'!$J$6:$L$22,2))</f>
        <v>40-41</v>
      </c>
      <c r="J9280" s="13">
        <f>IF(G9280="Male",VLOOKUP(H9280,'Shoe size conversion table'!$B$6:$D$22,3),VLOOKUP(H9280,'Shoe size conversion table'!$J$6:$L$22,3))</f>
        <v>8</v>
      </c>
      <c r="K9280" s="11">
        <v>199</v>
      </c>
      <c r="L9280" s="12">
        <v>0.1</v>
      </c>
      <c r="M9280" s="7">
        <f t="shared" si="433"/>
        <v>2016</v>
      </c>
      <c r="N9280" s="7">
        <f t="shared" si="434"/>
        <v>4</v>
      </c>
      <c r="O9280" s="30">
        <f t="shared" si="435"/>
        <v>179.1</v>
      </c>
    </row>
    <row r="9281" spans="2:15" x14ac:dyDescent="0.2">
      <c r="B9281" s="13">
        <v>60707</v>
      </c>
      <c r="C9281" s="14">
        <v>42464.036111111265</v>
      </c>
      <c r="D9281" s="7" t="s">
        <v>7</v>
      </c>
      <c r="E9281" s="13">
        <v>2205</v>
      </c>
      <c r="F9281" s="7" t="s">
        <v>57</v>
      </c>
      <c r="G9281" s="7" t="s">
        <v>11</v>
      </c>
      <c r="H9281" s="13">
        <v>9.5</v>
      </c>
      <c r="I9281" s="13" t="str">
        <f>IF(G9281="Male",VLOOKUP(H9281,'Shoe size conversion table'!$B$6:$D$22,2),VLOOKUP(H9281,'Shoe size conversion table'!$J$6:$L$22,2))</f>
        <v>42-43</v>
      </c>
      <c r="J9281" s="13">
        <f>IF(G9281="Male",VLOOKUP(H9281,'Shoe size conversion table'!$B$6:$D$22,3),VLOOKUP(H9281,'Shoe size conversion table'!$J$6:$L$22,3))</f>
        <v>9</v>
      </c>
      <c r="K9281" s="11">
        <v>149</v>
      </c>
      <c r="L9281" s="12">
        <v>0.2</v>
      </c>
      <c r="M9281" s="7">
        <f t="shared" si="433"/>
        <v>2016</v>
      </c>
      <c r="N9281" s="7">
        <f t="shared" si="434"/>
        <v>4</v>
      </c>
      <c r="O9281" s="30">
        <f t="shared" si="435"/>
        <v>119.2</v>
      </c>
    </row>
    <row r="9282" spans="2:15" x14ac:dyDescent="0.2">
      <c r="B9282" s="13">
        <v>60708</v>
      </c>
      <c r="C9282" s="14">
        <v>42464.056111111146</v>
      </c>
      <c r="D9282" s="7" t="s">
        <v>7</v>
      </c>
      <c r="E9282" s="13">
        <v>2158</v>
      </c>
      <c r="F9282" s="7" t="s">
        <v>43</v>
      </c>
      <c r="G9282" s="7" t="s">
        <v>12</v>
      </c>
      <c r="H9282" s="13">
        <v>10.5</v>
      </c>
      <c r="I9282" s="13">
        <f>IF(G9282="Male",VLOOKUP(H9282,'Shoe size conversion table'!$B$6:$D$22,2),VLOOKUP(H9282,'Shoe size conversion table'!$J$6:$L$22,2))</f>
        <v>41</v>
      </c>
      <c r="J9282" s="13">
        <f>IF(G9282="Male",VLOOKUP(H9282,'Shoe size conversion table'!$B$6:$D$22,3),VLOOKUP(H9282,'Shoe size conversion table'!$J$6:$L$22,3))</f>
        <v>8.5</v>
      </c>
      <c r="K9282" s="11">
        <v>159</v>
      </c>
      <c r="L9282" s="12">
        <v>0</v>
      </c>
      <c r="M9282" s="7">
        <f t="shared" si="433"/>
        <v>2016</v>
      </c>
      <c r="N9282" s="7">
        <f t="shared" si="434"/>
        <v>4</v>
      </c>
      <c r="O9282" s="30">
        <f t="shared" si="435"/>
        <v>159</v>
      </c>
    </row>
    <row r="9283" spans="2:15" x14ac:dyDescent="0.2">
      <c r="B9283" s="13">
        <v>60709</v>
      </c>
      <c r="C9283" s="14">
        <v>42464.086111111275</v>
      </c>
      <c r="D9283" s="7" t="s">
        <v>8</v>
      </c>
      <c r="E9283" s="13">
        <v>2158</v>
      </c>
      <c r="F9283" s="7" t="s">
        <v>42</v>
      </c>
      <c r="G9283" s="7" t="s">
        <v>11</v>
      </c>
      <c r="H9283" s="13">
        <v>9.5</v>
      </c>
      <c r="I9283" s="13" t="str">
        <f>IF(G9283="Male",VLOOKUP(H9283,'Shoe size conversion table'!$B$6:$D$22,2),VLOOKUP(H9283,'Shoe size conversion table'!$J$6:$L$22,2))</f>
        <v>42-43</v>
      </c>
      <c r="J9283" s="13">
        <f>IF(G9283="Male",VLOOKUP(H9283,'Shoe size conversion table'!$B$6:$D$22,3),VLOOKUP(H9283,'Shoe size conversion table'!$J$6:$L$22,3))</f>
        <v>9</v>
      </c>
      <c r="K9283" s="11">
        <v>159</v>
      </c>
      <c r="L9283" s="12">
        <v>0.1</v>
      </c>
      <c r="M9283" s="7">
        <f t="shared" si="433"/>
        <v>2016</v>
      </c>
      <c r="N9283" s="7">
        <f t="shared" si="434"/>
        <v>4</v>
      </c>
      <c r="O9283" s="30">
        <f t="shared" si="435"/>
        <v>143.1</v>
      </c>
    </row>
    <row r="9284" spans="2:15" x14ac:dyDescent="0.2">
      <c r="B9284" s="13">
        <v>60710</v>
      </c>
      <c r="C9284" s="14">
        <v>42464.126111111276</v>
      </c>
      <c r="D9284" s="7" t="s">
        <v>7</v>
      </c>
      <c r="E9284" s="13">
        <v>2191</v>
      </c>
      <c r="F9284" s="7" t="s">
        <v>48</v>
      </c>
      <c r="G9284" s="7" t="s">
        <v>11</v>
      </c>
      <c r="H9284" s="13">
        <v>9.5</v>
      </c>
      <c r="I9284" s="13" t="str">
        <f>IF(G9284="Male",VLOOKUP(H9284,'Shoe size conversion table'!$B$6:$D$22,2),VLOOKUP(H9284,'Shoe size conversion table'!$J$6:$L$22,2))</f>
        <v>42-43</v>
      </c>
      <c r="J9284" s="13">
        <f>IF(G9284="Male",VLOOKUP(H9284,'Shoe size conversion table'!$B$6:$D$22,3),VLOOKUP(H9284,'Shoe size conversion table'!$J$6:$L$22,3))</f>
        <v>9</v>
      </c>
      <c r="K9284" s="11">
        <v>129</v>
      </c>
      <c r="L9284" s="12">
        <v>0</v>
      </c>
      <c r="M9284" s="7">
        <f t="shared" si="433"/>
        <v>2016</v>
      </c>
      <c r="N9284" s="7">
        <f t="shared" si="434"/>
        <v>4</v>
      </c>
      <c r="O9284" s="30">
        <f t="shared" si="435"/>
        <v>129</v>
      </c>
    </row>
    <row r="9285" spans="2:15" x14ac:dyDescent="0.2">
      <c r="B9285" s="13">
        <v>60710</v>
      </c>
      <c r="C9285" s="14">
        <v>42464.126111111276</v>
      </c>
      <c r="D9285" s="7" t="s">
        <v>7</v>
      </c>
      <c r="E9285" s="13">
        <v>2214</v>
      </c>
      <c r="F9285" s="7" t="s">
        <v>54</v>
      </c>
      <c r="G9285" s="7" t="s">
        <v>12</v>
      </c>
      <c r="H9285" s="13">
        <v>8.5</v>
      </c>
      <c r="I9285" s="13">
        <f>IF(G9285="Male",VLOOKUP(H9285,'Shoe size conversion table'!$B$6:$D$22,2),VLOOKUP(H9285,'Shoe size conversion table'!$J$6:$L$22,2))</f>
        <v>39</v>
      </c>
      <c r="J9285" s="13">
        <f>IF(G9285="Male",VLOOKUP(H9285,'Shoe size conversion table'!$B$6:$D$22,3),VLOOKUP(H9285,'Shoe size conversion table'!$J$6:$L$22,3))</f>
        <v>6.5</v>
      </c>
      <c r="K9285" s="11">
        <v>149</v>
      </c>
      <c r="L9285" s="12">
        <v>0</v>
      </c>
      <c r="M9285" s="7">
        <f t="shared" ref="M9285:M9348" si="436">YEAR(C9285)</f>
        <v>2016</v>
      </c>
      <c r="N9285" s="7">
        <f t="shared" si="434"/>
        <v>4</v>
      </c>
      <c r="O9285" s="30">
        <f t="shared" si="435"/>
        <v>149</v>
      </c>
    </row>
    <row r="9286" spans="2:15" x14ac:dyDescent="0.2">
      <c r="B9286" s="13">
        <v>60711</v>
      </c>
      <c r="C9286" s="14">
        <v>42464.166111111146</v>
      </c>
      <c r="D9286" s="7" t="s">
        <v>7</v>
      </c>
      <c r="E9286" s="13">
        <v>2217</v>
      </c>
      <c r="F9286" s="7" t="s">
        <v>49</v>
      </c>
      <c r="G9286" s="7" t="s">
        <v>11</v>
      </c>
      <c r="H9286" s="13">
        <v>11</v>
      </c>
      <c r="I9286" s="13">
        <f>IF(G9286="Male",VLOOKUP(H9286,'Shoe size conversion table'!$B$6:$D$22,2),VLOOKUP(H9286,'Shoe size conversion table'!$J$6:$L$22,2))</f>
        <v>44</v>
      </c>
      <c r="J9286" s="13">
        <f>IF(G9286="Male",VLOOKUP(H9286,'Shoe size conversion table'!$B$6:$D$22,3),VLOOKUP(H9286,'Shoe size conversion table'!$J$6:$L$22,3))</f>
        <v>10.5</v>
      </c>
      <c r="K9286" s="11">
        <v>199</v>
      </c>
      <c r="L9286" s="12">
        <v>0</v>
      </c>
      <c r="M9286" s="7">
        <f t="shared" si="436"/>
        <v>2016</v>
      </c>
      <c r="N9286" s="7">
        <f t="shared" ref="N9286:N9349" si="437">MONTH(C9286:C24253)</f>
        <v>4</v>
      </c>
      <c r="O9286" s="30">
        <f t="shared" ref="O9286:O9349" si="438">K9286*(1-L9286)</f>
        <v>199</v>
      </c>
    </row>
    <row r="9287" spans="2:15" x14ac:dyDescent="0.2">
      <c r="B9287" s="13">
        <v>60712</v>
      </c>
      <c r="C9287" s="14">
        <v>42464.286111111272</v>
      </c>
      <c r="D9287" s="7" t="s">
        <v>7</v>
      </c>
      <c r="E9287" s="13">
        <v>2192</v>
      </c>
      <c r="F9287" s="7" t="s">
        <v>56</v>
      </c>
      <c r="G9287" s="7" t="s">
        <v>12</v>
      </c>
      <c r="H9287" s="13">
        <v>11</v>
      </c>
      <c r="I9287" s="13" t="str">
        <f>IF(G9287="Male",VLOOKUP(H9287,'Shoe size conversion table'!$B$6:$D$22,2),VLOOKUP(H9287,'Shoe size conversion table'!$J$6:$L$22,2))</f>
        <v>41-42</v>
      </c>
      <c r="J9287" s="13">
        <f>IF(G9287="Male",VLOOKUP(H9287,'Shoe size conversion table'!$B$6:$D$22,3),VLOOKUP(H9287,'Shoe size conversion table'!$J$6:$L$22,3))</f>
        <v>9</v>
      </c>
      <c r="K9287" s="11">
        <v>139</v>
      </c>
      <c r="L9287" s="12">
        <v>0.3</v>
      </c>
      <c r="M9287" s="7">
        <f t="shared" si="436"/>
        <v>2016</v>
      </c>
      <c r="N9287" s="7">
        <f t="shared" si="437"/>
        <v>4</v>
      </c>
      <c r="O9287" s="30">
        <f t="shared" si="438"/>
        <v>97.3</v>
      </c>
    </row>
    <row r="9288" spans="2:15" x14ac:dyDescent="0.2">
      <c r="B9288" s="13">
        <v>60713</v>
      </c>
      <c r="C9288" s="14">
        <v>42464.366111111143</v>
      </c>
      <c r="D9288" s="7" t="s">
        <v>9</v>
      </c>
      <c r="E9288" s="13">
        <v>2197</v>
      </c>
      <c r="F9288" s="7" t="s">
        <v>61</v>
      </c>
      <c r="G9288" s="7" t="s">
        <v>12</v>
      </c>
      <c r="H9288" s="13">
        <v>7.5</v>
      </c>
      <c r="I9288" s="13">
        <f>IF(G9288="Male",VLOOKUP(H9288,'Shoe size conversion table'!$B$6:$D$22,2),VLOOKUP(H9288,'Shoe size conversion table'!$J$6:$L$22,2))</f>
        <v>38</v>
      </c>
      <c r="J9288" s="13">
        <f>IF(G9288="Male",VLOOKUP(H9288,'Shoe size conversion table'!$B$6:$D$22,3),VLOOKUP(H9288,'Shoe size conversion table'!$J$6:$L$22,3))</f>
        <v>5.5</v>
      </c>
      <c r="K9288" s="11">
        <v>169</v>
      </c>
      <c r="L9288" s="12">
        <v>0.1</v>
      </c>
      <c r="M9288" s="7">
        <f t="shared" si="436"/>
        <v>2016</v>
      </c>
      <c r="N9288" s="7">
        <f t="shared" si="437"/>
        <v>4</v>
      </c>
      <c r="O9288" s="30">
        <f t="shared" si="438"/>
        <v>152.1</v>
      </c>
    </row>
    <row r="9289" spans="2:15" x14ac:dyDescent="0.2">
      <c r="B9289" s="13">
        <v>60713</v>
      </c>
      <c r="C9289" s="14">
        <v>42464.366111111143</v>
      </c>
      <c r="D9289" s="7" t="s">
        <v>9</v>
      </c>
      <c r="E9289" s="13">
        <v>2227</v>
      </c>
      <c r="F9289" s="7" t="s">
        <v>62</v>
      </c>
      <c r="G9289" s="7" t="s">
        <v>12</v>
      </c>
      <c r="H9289" s="13">
        <v>8</v>
      </c>
      <c r="I9289" s="13" t="str">
        <f>IF(G9289="Male",VLOOKUP(H9289,'Shoe size conversion table'!$B$6:$D$22,2),VLOOKUP(H9289,'Shoe size conversion table'!$J$6:$L$22,2))</f>
        <v>38-39</v>
      </c>
      <c r="J9289" s="13">
        <f>IF(G9289="Male",VLOOKUP(H9289,'Shoe size conversion table'!$B$6:$D$22,3),VLOOKUP(H9289,'Shoe size conversion table'!$J$6:$L$22,3))</f>
        <v>6</v>
      </c>
      <c r="K9289" s="11">
        <v>199</v>
      </c>
      <c r="L9289" s="12">
        <v>0</v>
      </c>
      <c r="M9289" s="7">
        <f t="shared" si="436"/>
        <v>2016</v>
      </c>
      <c r="N9289" s="7">
        <f t="shared" si="437"/>
        <v>4</v>
      </c>
      <c r="O9289" s="30">
        <f t="shared" si="438"/>
        <v>199</v>
      </c>
    </row>
    <row r="9290" spans="2:15" x14ac:dyDescent="0.2">
      <c r="B9290" s="13">
        <v>60713</v>
      </c>
      <c r="C9290" s="14">
        <v>42464.366111111143</v>
      </c>
      <c r="D9290" s="7" t="s">
        <v>9</v>
      </c>
      <c r="E9290" s="13">
        <v>2206</v>
      </c>
      <c r="F9290" s="7" t="s">
        <v>60</v>
      </c>
      <c r="G9290" s="7" t="s">
        <v>11</v>
      </c>
      <c r="H9290" s="13">
        <v>10</v>
      </c>
      <c r="I9290" s="13">
        <f>IF(G9290="Male",VLOOKUP(H9290,'Shoe size conversion table'!$B$6:$D$22,2),VLOOKUP(H9290,'Shoe size conversion table'!$J$6:$L$22,2))</f>
        <v>43</v>
      </c>
      <c r="J9290" s="13">
        <f>IF(G9290="Male",VLOOKUP(H9290,'Shoe size conversion table'!$B$6:$D$22,3),VLOOKUP(H9290,'Shoe size conversion table'!$J$6:$L$22,3))</f>
        <v>9.5</v>
      </c>
      <c r="K9290" s="11">
        <v>149</v>
      </c>
      <c r="L9290" s="12">
        <v>0</v>
      </c>
      <c r="M9290" s="7">
        <f t="shared" si="436"/>
        <v>2016</v>
      </c>
      <c r="N9290" s="7">
        <f t="shared" si="437"/>
        <v>4</v>
      </c>
      <c r="O9290" s="30">
        <f t="shared" si="438"/>
        <v>149</v>
      </c>
    </row>
    <row r="9291" spans="2:15" x14ac:dyDescent="0.2">
      <c r="B9291" s="13">
        <v>60714</v>
      </c>
      <c r="C9291" s="14">
        <v>42464.436111111143</v>
      </c>
      <c r="D9291" s="7" t="s">
        <v>10</v>
      </c>
      <c r="E9291" s="13">
        <v>2183</v>
      </c>
      <c r="F9291" s="7" t="s">
        <v>34</v>
      </c>
      <c r="G9291" s="7" t="s">
        <v>11</v>
      </c>
      <c r="H9291" s="13">
        <v>11</v>
      </c>
      <c r="I9291" s="13">
        <f>IF(G9291="Male",VLOOKUP(H9291,'Shoe size conversion table'!$B$6:$D$22,2),VLOOKUP(H9291,'Shoe size conversion table'!$J$6:$L$22,2))</f>
        <v>44</v>
      </c>
      <c r="J9291" s="13">
        <f>IF(G9291="Male",VLOOKUP(H9291,'Shoe size conversion table'!$B$6:$D$22,3),VLOOKUP(H9291,'Shoe size conversion table'!$J$6:$L$22,3))</f>
        <v>10.5</v>
      </c>
      <c r="K9291" s="11">
        <v>159</v>
      </c>
      <c r="L9291" s="12">
        <v>0</v>
      </c>
      <c r="M9291" s="7">
        <f t="shared" si="436"/>
        <v>2016</v>
      </c>
      <c r="N9291" s="7">
        <f t="shared" si="437"/>
        <v>4</v>
      </c>
      <c r="O9291" s="30">
        <f t="shared" si="438"/>
        <v>159</v>
      </c>
    </row>
    <row r="9292" spans="2:15" x14ac:dyDescent="0.2">
      <c r="B9292" s="13">
        <v>60715</v>
      </c>
      <c r="C9292" s="14">
        <v>42464.45611111114</v>
      </c>
      <c r="D9292" s="7" t="s">
        <v>7</v>
      </c>
      <c r="E9292" s="13">
        <v>2209</v>
      </c>
      <c r="F9292" s="7" t="s">
        <v>46</v>
      </c>
      <c r="G9292" s="7" t="s">
        <v>11</v>
      </c>
      <c r="H9292" s="13">
        <v>8</v>
      </c>
      <c r="I9292" s="13">
        <f>IF(G9292="Male",VLOOKUP(H9292,'Shoe size conversion table'!$B$6:$D$22,2),VLOOKUP(H9292,'Shoe size conversion table'!$J$6:$L$22,2))</f>
        <v>41</v>
      </c>
      <c r="J9292" s="13">
        <f>IF(G9292="Male",VLOOKUP(H9292,'Shoe size conversion table'!$B$6:$D$22,3),VLOOKUP(H9292,'Shoe size conversion table'!$J$6:$L$22,3))</f>
        <v>7.5</v>
      </c>
      <c r="K9292" s="11">
        <v>139</v>
      </c>
      <c r="L9292" s="12">
        <v>0</v>
      </c>
      <c r="M9292" s="7">
        <f t="shared" si="436"/>
        <v>2016</v>
      </c>
      <c r="N9292" s="7">
        <f t="shared" si="437"/>
        <v>4</v>
      </c>
      <c r="O9292" s="30">
        <f t="shared" si="438"/>
        <v>139</v>
      </c>
    </row>
    <row r="9293" spans="2:15" x14ac:dyDescent="0.2">
      <c r="B9293" s="13">
        <v>60716</v>
      </c>
      <c r="C9293" s="14">
        <v>42464.516111111268</v>
      </c>
      <c r="D9293" s="7" t="s">
        <v>9</v>
      </c>
      <c r="E9293" s="13">
        <v>2162</v>
      </c>
      <c r="F9293" s="7" t="s">
        <v>62</v>
      </c>
      <c r="G9293" s="7" t="s">
        <v>12</v>
      </c>
      <c r="H9293" s="13">
        <v>7.5</v>
      </c>
      <c r="I9293" s="13">
        <f>IF(G9293="Male",VLOOKUP(H9293,'Shoe size conversion table'!$B$6:$D$22,2),VLOOKUP(H9293,'Shoe size conversion table'!$J$6:$L$22,2))</f>
        <v>38</v>
      </c>
      <c r="J9293" s="13">
        <f>IF(G9293="Male",VLOOKUP(H9293,'Shoe size conversion table'!$B$6:$D$22,3),VLOOKUP(H9293,'Shoe size conversion table'!$J$6:$L$22,3))</f>
        <v>5.5</v>
      </c>
      <c r="K9293" s="11">
        <v>149</v>
      </c>
      <c r="L9293" s="12">
        <v>0</v>
      </c>
      <c r="M9293" s="7">
        <f t="shared" si="436"/>
        <v>2016</v>
      </c>
      <c r="N9293" s="7">
        <f t="shared" si="437"/>
        <v>4</v>
      </c>
      <c r="O9293" s="30">
        <f t="shared" si="438"/>
        <v>149</v>
      </c>
    </row>
    <row r="9294" spans="2:15" x14ac:dyDescent="0.2">
      <c r="B9294" s="13">
        <v>60717</v>
      </c>
      <c r="C9294" s="14">
        <v>42464.516111111268</v>
      </c>
      <c r="D9294" s="7" t="s">
        <v>10</v>
      </c>
      <c r="E9294" s="13">
        <v>2237</v>
      </c>
      <c r="F9294" s="7" t="s">
        <v>36</v>
      </c>
      <c r="G9294" s="7" t="s">
        <v>11</v>
      </c>
      <c r="H9294" s="13">
        <v>10.5</v>
      </c>
      <c r="I9294" s="13" t="str">
        <f>IF(G9294="Male",VLOOKUP(H9294,'Shoe size conversion table'!$B$6:$D$22,2),VLOOKUP(H9294,'Shoe size conversion table'!$J$6:$L$22,2))</f>
        <v>43-44</v>
      </c>
      <c r="J9294" s="13">
        <f>IF(G9294="Male",VLOOKUP(H9294,'Shoe size conversion table'!$B$6:$D$22,3),VLOOKUP(H9294,'Shoe size conversion table'!$J$6:$L$22,3))</f>
        <v>10</v>
      </c>
      <c r="K9294" s="11">
        <v>189</v>
      </c>
      <c r="L9294" s="12">
        <v>0</v>
      </c>
      <c r="M9294" s="7">
        <f t="shared" si="436"/>
        <v>2016</v>
      </c>
      <c r="N9294" s="7">
        <f t="shared" si="437"/>
        <v>4</v>
      </c>
      <c r="O9294" s="30">
        <f t="shared" si="438"/>
        <v>189</v>
      </c>
    </row>
    <row r="9295" spans="2:15" x14ac:dyDescent="0.2">
      <c r="B9295" s="13">
        <v>60718</v>
      </c>
      <c r="C9295" s="14">
        <v>42464.686111111143</v>
      </c>
      <c r="D9295" s="7" t="s">
        <v>10</v>
      </c>
      <c r="E9295" s="13">
        <v>2240</v>
      </c>
      <c r="F9295" s="7" t="s">
        <v>36</v>
      </c>
      <c r="G9295" s="7" t="s">
        <v>12</v>
      </c>
      <c r="H9295" s="13">
        <v>9</v>
      </c>
      <c r="I9295" s="13" t="str">
        <f>IF(G9295="Male",VLOOKUP(H9295,'Shoe size conversion table'!$B$6:$D$22,2),VLOOKUP(H9295,'Shoe size conversion table'!$J$6:$L$22,2))</f>
        <v>39-40</v>
      </c>
      <c r="J9295" s="13">
        <f>IF(G9295="Male",VLOOKUP(H9295,'Shoe size conversion table'!$B$6:$D$22,3),VLOOKUP(H9295,'Shoe size conversion table'!$J$6:$L$22,3))</f>
        <v>7</v>
      </c>
      <c r="K9295" s="11">
        <v>159</v>
      </c>
      <c r="L9295" s="12">
        <v>0</v>
      </c>
      <c r="M9295" s="7">
        <f t="shared" si="436"/>
        <v>2016</v>
      </c>
      <c r="N9295" s="7">
        <f t="shared" si="437"/>
        <v>4</v>
      </c>
      <c r="O9295" s="30">
        <f t="shared" si="438"/>
        <v>159</v>
      </c>
    </row>
    <row r="9296" spans="2:15" x14ac:dyDescent="0.2">
      <c r="B9296" s="13">
        <v>60719</v>
      </c>
      <c r="C9296" s="14">
        <v>42464.686111111267</v>
      </c>
      <c r="D9296" s="7" t="s">
        <v>7</v>
      </c>
      <c r="E9296" s="13">
        <v>2222</v>
      </c>
      <c r="F9296" s="7" t="s">
        <v>48</v>
      </c>
      <c r="G9296" s="7" t="s">
        <v>11</v>
      </c>
      <c r="H9296" s="13">
        <v>10.5</v>
      </c>
      <c r="I9296" s="13" t="str">
        <f>IF(G9296="Male",VLOOKUP(H9296,'Shoe size conversion table'!$B$6:$D$22,2),VLOOKUP(H9296,'Shoe size conversion table'!$J$6:$L$22,2))</f>
        <v>43-44</v>
      </c>
      <c r="J9296" s="13">
        <f>IF(G9296="Male",VLOOKUP(H9296,'Shoe size conversion table'!$B$6:$D$22,3),VLOOKUP(H9296,'Shoe size conversion table'!$J$6:$L$22,3))</f>
        <v>10</v>
      </c>
      <c r="K9296" s="11">
        <v>149</v>
      </c>
      <c r="L9296" s="12">
        <v>0</v>
      </c>
      <c r="M9296" s="7">
        <f t="shared" si="436"/>
        <v>2016</v>
      </c>
      <c r="N9296" s="7">
        <f t="shared" si="437"/>
        <v>4</v>
      </c>
      <c r="O9296" s="30">
        <f t="shared" si="438"/>
        <v>149</v>
      </c>
    </row>
    <row r="9297" spans="2:15" x14ac:dyDescent="0.2">
      <c r="B9297" s="13">
        <v>60720</v>
      </c>
      <c r="C9297" s="14">
        <v>42464.686111111267</v>
      </c>
      <c r="D9297" s="7" t="s">
        <v>10</v>
      </c>
      <c r="E9297" s="13">
        <v>2204</v>
      </c>
      <c r="F9297" s="7" t="s">
        <v>35</v>
      </c>
      <c r="G9297" s="7" t="s">
        <v>12</v>
      </c>
      <c r="H9297" s="13">
        <v>6.5</v>
      </c>
      <c r="I9297" s="13">
        <f>IF(G9297="Male",VLOOKUP(H9297,'Shoe size conversion table'!$B$6:$D$22,2),VLOOKUP(H9297,'Shoe size conversion table'!$J$6:$L$22,2))</f>
        <v>37</v>
      </c>
      <c r="J9297" s="13">
        <f>IF(G9297="Male",VLOOKUP(H9297,'Shoe size conversion table'!$B$6:$D$22,3),VLOOKUP(H9297,'Shoe size conversion table'!$J$6:$L$22,3))</f>
        <v>4.5</v>
      </c>
      <c r="K9297" s="11">
        <v>189</v>
      </c>
      <c r="L9297" s="12">
        <v>0.3</v>
      </c>
      <c r="M9297" s="7">
        <f t="shared" si="436"/>
        <v>2016</v>
      </c>
      <c r="N9297" s="7">
        <f t="shared" si="437"/>
        <v>4</v>
      </c>
      <c r="O9297" s="30">
        <f t="shared" si="438"/>
        <v>132.29999999999998</v>
      </c>
    </row>
    <row r="9298" spans="2:15" x14ac:dyDescent="0.2">
      <c r="B9298" s="13">
        <v>60720</v>
      </c>
      <c r="C9298" s="14">
        <v>42464.686111111267</v>
      </c>
      <c r="D9298" s="7" t="s">
        <v>10</v>
      </c>
      <c r="E9298" s="13">
        <v>2156</v>
      </c>
      <c r="F9298" s="7" t="s">
        <v>34</v>
      </c>
      <c r="G9298" s="7" t="s">
        <v>11</v>
      </c>
      <c r="H9298" s="13">
        <v>8</v>
      </c>
      <c r="I9298" s="13">
        <f>IF(G9298="Male",VLOOKUP(H9298,'Shoe size conversion table'!$B$6:$D$22,2),VLOOKUP(H9298,'Shoe size conversion table'!$J$6:$L$22,2))</f>
        <v>41</v>
      </c>
      <c r="J9298" s="13">
        <f>IF(G9298="Male",VLOOKUP(H9298,'Shoe size conversion table'!$B$6:$D$22,3),VLOOKUP(H9298,'Shoe size conversion table'!$J$6:$L$22,3))</f>
        <v>7.5</v>
      </c>
      <c r="K9298" s="11">
        <v>169</v>
      </c>
      <c r="L9298" s="12">
        <v>0</v>
      </c>
      <c r="M9298" s="7">
        <f t="shared" si="436"/>
        <v>2016</v>
      </c>
      <c r="N9298" s="7">
        <f t="shared" si="437"/>
        <v>4</v>
      </c>
      <c r="O9298" s="30">
        <f t="shared" si="438"/>
        <v>169</v>
      </c>
    </row>
    <row r="9299" spans="2:15" x14ac:dyDescent="0.2">
      <c r="B9299" s="13">
        <v>60721</v>
      </c>
      <c r="C9299" s="14">
        <v>42464.756111111274</v>
      </c>
      <c r="D9299" s="7" t="s">
        <v>7</v>
      </c>
      <c r="E9299" s="13">
        <v>2215</v>
      </c>
      <c r="F9299" s="7" t="s">
        <v>54</v>
      </c>
      <c r="G9299" s="7" t="s">
        <v>11</v>
      </c>
      <c r="H9299" s="13">
        <v>10.5</v>
      </c>
      <c r="I9299" s="13" t="str">
        <f>IF(G9299="Male",VLOOKUP(H9299,'Shoe size conversion table'!$B$6:$D$22,2),VLOOKUP(H9299,'Shoe size conversion table'!$J$6:$L$22,2))</f>
        <v>43-44</v>
      </c>
      <c r="J9299" s="13">
        <f>IF(G9299="Male",VLOOKUP(H9299,'Shoe size conversion table'!$B$6:$D$22,3),VLOOKUP(H9299,'Shoe size conversion table'!$J$6:$L$22,3))</f>
        <v>10</v>
      </c>
      <c r="K9299" s="11">
        <v>199</v>
      </c>
      <c r="L9299" s="12">
        <v>0</v>
      </c>
      <c r="M9299" s="7">
        <f t="shared" si="436"/>
        <v>2016</v>
      </c>
      <c r="N9299" s="7">
        <f t="shared" si="437"/>
        <v>4</v>
      </c>
      <c r="O9299" s="30">
        <f t="shared" si="438"/>
        <v>199</v>
      </c>
    </row>
    <row r="9300" spans="2:15" x14ac:dyDescent="0.2">
      <c r="B9300" s="13">
        <v>60722</v>
      </c>
      <c r="C9300" s="14">
        <v>42464.936111111143</v>
      </c>
      <c r="D9300" s="7" t="s">
        <v>8</v>
      </c>
      <c r="E9300" s="13">
        <v>2203</v>
      </c>
      <c r="F9300" s="7" t="s">
        <v>37</v>
      </c>
      <c r="G9300" s="7" t="s">
        <v>11</v>
      </c>
      <c r="H9300" s="13">
        <v>9</v>
      </c>
      <c r="I9300" s="13">
        <f>IF(G9300="Male",VLOOKUP(H9300,'Shoe size conversion table'!$B$6:$D$22,2),VLOOKUP(H9300,'Shoe size conversion table'!$J$6:$L$22,2))</f>
        <v>42</v>
      </c>
      <c r="J9300" s="13">
        <f>IF(G9300="Male",VLOOKUP(H9300,'Shoe size conversion table'!$B$6:$D$22,3),VLOOKUP(H9300,'Shoe size conversion table'!$J$6:$L$22,3))</f>
        <v>8.5</v>
      </c>
      <c r="K9300" s="11">
        <v>179</v>
      </c>
      <c r="L9300" s="12">
        <v>0.1</v>
      </c>
      <c r="M9300" s="7">
        <f t="shared" si="436"/>
        <v>2016</v>
      </c>
      <c r="N9300" s="7">
        <f t="shared" si="437"/>
        <v>4</v>
      </c>
      <c r="O9300" s="30">
        <f t="shared" si="438"/>
        <v>161.1</v>
      </c>
    </row>
    <row r="9301" spans="2:15" x14ac:dyDescent="0.2">
      <c r="B9301" s="13">
        <v>60723</v>
      </c>
      <c r="C9301" s="14">
        <v>42464.976111111144</v>
      </c>
      <c r="D9301" s="7" t="s">
        <v>10</v>
      </c>
      <c r="E9301" s="13">
        <v>2199</v>
      </c>
      <c r="F9301" s="7" t="s">
        <v>35</v>
      </c>
      <c r="G9301" s="7" t="s">
        <v>11</v>
      </c>
      <c r="H9301" s="13">
        <v>10</v>
      </c>
      <c r="I9301" s="13">
        <f>IF(G9301="Male",VLOOKUP(H9301,'Shoe size conversion table'!$B$6:$D$22,2),VLOOKUP(H9301,'Shoe size conversion table'!$J$6:$L$22,2))</f>
        <v>43</v>
      </c>
      <c r="J9301" s="13">
        <f>IF(G9301="Male",VLOOKUP(H9301,'Shoe size conversion table'!$B$6:$D$22,3),VLOOKUP(H9301,'Shoe size conversion table'!$J$6:$L$22,3))</f>
        <v>9.5</v>
      </c>
      <c r="K9301" s="11">
        <v>159</v>
      </c>
      <c r="L9301" s="12">
        <v>0.5</v>
      </c>
      <c r="M9301" s="7">
        <f t="shared" si="436"/>
        <v>2016</v>
      </c>
      <c r="N9301" s="7">
        <f t="shared" si="437"/>
        <v>4</v>
      </c>
      <c r="O9301" s="30">
        <f t="shared" si="438"/>
        <v>79.5</v>
      </c>
    </row>
    <row r="9302" spans="2:15" x14ac:dyDescent="0.2">
      <c r="B9302" s="13">
        <v>60723</v>
      </c>
      <c r="C9302" s="14">
        <v>42464.976111111144</v>
      </c>
      <c r="D9302" s="7" t="s">
        <v>10</v>
      </c>
      <c r="E9302" s="13">
        <v>2155</v>
      </c>
      <c r="F9302" s="7" t="s">
        <v>36</v>
      </c>
      <c r="G9302" s="7" t="s">
        <v>11</v>
      </c>
      <c r="H9302" s="13">
        <v>9</v>
      </c>
      <c r="I9302" s="13">
        <f>IF(G9302="Male",VLOOKUP(H9302,'Shoe size conversion table'!$B$6:$D$22,2),VLOOKUP(H9302,'Shoe size conversion table'!$J$6:$L$22,2))</f>
        <v>42</v>
      </c>
      <c r="J9302" s="13">
        <f>IF(G9302="Male",VLOOKUP(H9302,'Shoe size conversion table'!$B$6:$D$22,3),VLOOKUP(H9302,'Shoe size conversion table'!$J$6:$L$22,3))</f>
        <v>8.5</v>
      </c>
      <c r="K9302" s="11">
        <v>139</v>
      </c>
      <c r="L9302" s="12">
        <v>0</v>
      </c>
      <c r="M9302" s="7">
        <f t="shared" si="436"/>
        <v>2016</v>
      </c>
      <c r="N9302" s="7">
        <f t="shared" si="437"/>
        <v>4</v>
      </c>
      <c r="O9302" s="30">
        <f t="shared" si="438"/>
        <v>139</v>
      </c>
    </row>
    <row r="9303" spans="2:15" x14ac:dyDescent="0.2">
      <c r="B9303" s="13">
        <v>60724</v>
      </c>
      <c r="C9303" s="14">
        <v>42465.036111111265</v>
      </c>
      <c r="D9303" s="7" t="s">
        <v>7</v>
      </c>
      <c r="E9303" s="13">
        <v>2192</v>
      </c>
      <c r="F9303" s="7" t="s">
        <v>49</v>
      </c>
      <c r="G9303" s="7" t="s">
        <v>12</v>
      </c>
      <c r="H9303" s="13">
        <v>9.5</v>
      </c>
      <c r="I9303" s="13">
        <f>IF(G9303="Male",VLOOKUP(H9303,'Shoe size conversion table'!$B$6:$D$22,2),VLOOKUP(H9303,'Shoe size conversion table'!$J$6:$L$22,2))</f>
        <v>40</v>
      </c>
      <c r="J9303" s="13">
        <f>IF(G9303="Male",VLOOKUP(H9303,'Shoe size conversion table'!$B$6:$D$22,3),VLOOKUP(H9303,'Shoe size conversion table'!$J$6:$L$22,3))</f>
        <v>7.5</v>
      </c>
      <c r="K9303" s="11">
        <v>169</v>
      </c>
      <c r="L9303" s="12">
        <v>0</v>
      </c>
      <c r="M9303" s="7">
        <f t="shared" si="436"/>
        <v>2016</v>
      </c>
      <c r="N9303" s="7">
        <f t="shared" si="437"/>
        <v>4</v>
      </c>
      <c r="O9303" s="30">
        <f t="shared" si="438"/>
        <v>169</v>
      </c>
    </row>
    <row r="9304" spans="2:15" x14ac:dyDescent="0.2">
      <c r="B9304" s="13">
        <v>60725</v>
      </c>
      <c r="C9304" s="14">
        <v>42465.046111111144</v>
      </c>
      <c r="D9304" s="7" t="s">
        <v>9</v>
      </c>
      <c r="E9304" s="13">
        <v>2206</v>
      </c>
      <c r="F9304" s="7" t="s">
        <v>62</v>
      </c>
      <c r="G9304" s="7" t="s">
        <v>12</v>
      </c>
      <c r="H9304" s="13">
        <v>7</v>
      </c>
      <c r="I9304" s="13" t="str">
        <f>IF(G9304="Male",VLOOKUP(H9304,'Shoe size conversion table'!$B$6:$D$22,2),VLOOKUP(H9304,'Shoe size conversion table'!$J$6:$L$22,2))</f>
        <v>37-38</v>
      </c>
      <c r="J9304" s="13">
        <f>IF(G9304="Male",VLOOKUP(H9304,'Shoe size conversion table'!$B$6:$D$22,3),VLOOKUP(H9304,'Shoe size conversion table'!$J$6:$L$22,3))</f>
        <v>5</v>
      </c>
      <c r="K9304" s="11">
        <v>139</v>
      </c>
      <c r="L9304" s="12">
        <v>0</v>
      </c>
      <c r="M9304" s="7">
        <f t="shared" si="436"/>
        <v>2016</v>
      </c>
      <c r="N9304" s="7">
        <f t="shared" si="437"/>
        <v>4</v>
      </c>
      <c r="O9304" s="30">
        <f t="shared" si="438"/>
        <v>139</v>
      </c>
    </row>
    <row r="9305" spans="2:15" x14ac:dyDescent="0.2">
      <c r="B9305" s="13">
        <v>60726</v>
      </c>
      <c r="C9305" s="14">
        <v>42465.056111111146</v>
      </c>
      <c r="D9305" s="7" t="s">
        <v>7</v>
      </c>
      <c r="E9305" s="13">
        <v>2239</v>
      </c>
      <c r="F9305" s="7" t="s">
        <v>55</v>
      </c>
      <c r="G9305" s="7" t="s">
        <v>11</v>
      </c>
      <c r="H9305" s="13">
        <v>9.5</v>
      </c>
      <c r="I9305" s="13" t="str">
        <f>IF(G9305="Male",VLOOKUP(H9305,'Shoe size conversion table'!$B$6:$D$22,2),VLOOKUP(H9305,'Shoe size conversion table'!$J$6:$L$22,2))</f>
        <v>42-43</v>
      </c>
      <c r="J9305" s="13">
        <f>IF(G9305="Male",VLOOKUP(H9305,'Shoe size conversion table'!$B$6:$D$22,3),VLOOKUP(H9305,'Shoe size conversion table'!$J$6:$L$22,3))</f>
        <v>9</v>
      </c>
      <c r="K9305" s="11">
        <v>139</v>
      </c>
      <c r="L9305" s="12">
        <v>0</v>
      </c>
      <c r="M9305" s="7">
        <f t="shared" si="436"/>
        <v>2016</v>
      </c>
      <c r="N9305" s="7">
        <f t="shared" si="437"/>
        <v>4</v>
      </c>
      <c r="O9305" s="30">
        <f t="shared" si="438"/>
        <v>139</v>
      </c>
    </row>
    <row r="9306" spans="2:15" x14ac:dyDescent="0.2">
      <c r="B9306" s="13">
        <v>60726</v>
      </c>
      <c r="C9306" s="14">
        <v>42465.056111111146</v>
      </c>
      <c r="D9306" s="7" t="s">
        <v>7</v>
      </c>
      <c r="E9306" s="13">
        <v>2197</v>
      </c>
      <c r="F9306" s="7" t="s">
        <v>45</v>
      </c>
      <c r="G9306" s="7" t="s">
        <v>11</v>
      </c>
      <c r="H9306" s="13">
        <v>6</v>
      </c>
      <c r="I9306" s="13">
        <f>IF(G9306="Male",VLOOKUP(H9306,'Shoe size conversion table'!$B$6:$D$22,2),VLOOKUP(H9306,'Shoe size conversion table'!$J$6:$L$22,2))</f>
        <v>39</v>
      </c>
      <c r="J9306" s="13">
        <f>IF(G9306="Male",VLOOKUP(H9306,'Shoe size conversion table'!$B$6:$D$22,3),VLOOKUP(H9306,'Shoe size conversion table'!$J$6:$L$22,3))</f>
        <v>5.5</v>
      </c>
      <c r="K9306" s="11">
        <v>149</v>
      </c>
      <c r="L9306" s="12">
        <v>0.1</v>
      </c>
      <c r="M9306" s="7">
        <f t="shared" si="436"/>
        <v>2016</v>
      </c>
      <c r="N9306" s="7">
        <f t="shared" si="437"/>
        <v>4</v>
      </c>
      <c r="O9306" s="30">
        <f t="shared" si="438"/>
        <v>134.1</v>
      </c>
    </row>
    <row r="9307" spans="2:15" x14ac:dyDescent="0.2">
      <c r="B9307" s="13">
        <v>60727</v>
      </c>
      <c r="C9307" s="14">
        <v>42465.126111111276</v>
      </c>
      <c r="D9307" s="7" t="s">
        <v>7</v>
      </c>
      <c r="E9307" s="13">
        <v>2194</v>
      </c>
      <c r="F9307" s="7" t="s">
        <v>48</v>
      </c>
      <c r="G9307" s="7" t="s">
        <v>11</v>
      </c>
      <c r="H9307" s="13">
        <v>8.5</v>
      </c>
      <c r="I9307" s="13" t="str">
        <f>IF(G9307="Male",VLOOKUP(H9307,'Shoe size conversion table'!$B$6:$D$22,2),VLOOKUP(H9307,'Shoe size conversion table'!$J$6:$L$22,2))</f>
        <v>41-42</v>
      </c>
      <c r="J9307" s="13">
        <f>IF(G9307="Male",VLOOKUP(H9307,'Shoe size conversion table'!$B$6:$D$22,3),VLOOKUP(H9307,'Shoe size conversion table'!$J$6:$L$22,3))</f>
        <v>8</v>
      </c>
      <c r="K9307" s="11">
        <v>169</v>
      </c>
      <c r="L9307" s="12">
        <v>0.5</v>
      </c>
      <c r="M9307" s="7">
        <f t="shared" si="436"/>
        <v>2016</v>
      </c>
      <c r="N9307" s="7">
        <f t="shared" si="437"/>
        <v>4</v>
      </c>
      <c r="O9307" s="30">
        <f t="shared" si="438"/>
        <v>84.5</v>
      </c>
    </row>
    <row r="9308" spans="2:15" x14ac:dyDescent="0.2">
      <c r="B9308" s="13">
        <v>60727</v>
      </c>
      <c r="C9308" s="14">
        <v>42465.126111111276</v>
      </c>
      <c r="D9308" s="7" t="s">
        <v>7</v>
      </c>
      <c r="E9308" s="13">
        <v>2191</v>
      </c>
      <c r="F9308" s="7" t="s">
        <v>48</v>
      </c>
      <c r="G9308" s="7" t="s">
        <v>11</v>
      </c>
      <c r="H9308" s="13">
        <v>9.5</v>
      </c>
      <c r="I9308" s="13" t="str">
        <f>IF(G9308="Male",VLOOKUP(H9308,'Shoe size conversion table'!$B$6:$D$22,2),VLOOKUP(H9308,'Shoe size conversion table'!$J$6:$L$22,2))</f>
        <v>42-43</v>
      </c>
      <c r="J9308" s="13">
        <f>IF(G9308="Male",VLOOKUP(H9308,'Shoe size conversion table'!$B$6:$D$22,3),VLOOKUP(H9308,'Shoe size conversion table'!$J$6:$L$22,3))</f>
        <v>9</v>
      </c>
      <c r="K9308" s="11">
        <v>129</v>
      </c>
      <c r="L9308" s="12">
        <v>0</v>
      </c>
      <c r="M9308" s="7">
        <f t="shared" si="436"/>
        <v>2016</v>
      </c>
      <c r="N9308" s="7">
        <f t="shared" si="437"/>
        <v>4</v>
      </c>
      <c r="O9308" s="30">
        <f t="shared" si="438"/>
        <v>129</v>
      </c>
    </row>
    <row r="9309" spans="2:15" x14ac:dyDescent="0.2">
      <c r="B9309" s="13">
        <v>60728</v>
      </c>
      <c r="C9309" s="14">
        <v>42465.14611111128</v>
      </c>
      <c r="D9309" s="7" t="s">
        <v>9</v>
      </c>
      <c r="E9309" s="13">
        <v>2215</v>
      </c>
      <c r="F9309" s="7" t="s">
        <v>60</v>
      </c>
      <c r="G9309" s="7" t="s">
        <v>11</v>
      </c>
      <c r="H9309" s="13">
        <v>9.5</v>
      </c>
      <c r="I9309" s="13" t="str">
        <f>IF(G9309="Male",VLOOKUP(H9309,'Shoe size conversion table'!$B$6:$D$22,2),VLOOKUP(H9309,'Shoe size conversion table'!$J$6:$L$22,2))</f>
        <v>42-43</v>
      </c>
      <c r="J9309" s="13">
        <f>IF(G9309="Male",VLOOKUP(H9309,'Shoe size conversion table'!$B$6:$D$22,3),VLOOKUP(H9309,'Shoe size conversion table'!$J$6:$L$22,3))</f>
        <v>9</v>
      </c>
      <c r="K9309" s="11">
        <v>189</v>
      </c>
      <c r="L9309" s="12">
        <v>0.5</v>
      </c>
      <c r="M9309" s="7">
        <f t="shared" si="436"/>
        <v>2016</v>
      </c>
      <c r="N9309" s="7">
        <f t="shared" si="437"/>
        <v>4</v>
      </c>
      <c r="O9309" s="30">
        <f t="shared" si="438"/>
        <v>94.5</v>
      </c>
    </row>
    <row r="9310" spans="2:15" x14ac:dyDescent="0.2">
      <c r="B9310" s="13">
        <v>60729</v>
      </c>
      <c r="C9310" s="14">
        <v>42465.14611111128</v>
      </c>
      <c r="D9310" s="7" t="s">
        <v>10</v>
      </c>
      <c r="E9310" s="13">
        <v>2232</v>
      </c>
      <c r="F9310" s="7" t="s">
        <v>34</v>
      </c>
      <c r="G9310" s="7" t="s">
        <v>11</v>
      </c>
      <c r="H9310" s="13">
        <v>9</v>
      </c>
      <c r="I9310" s="13">
        <f>IF(G9310="Male",VLOOKUP(H9310,'Shoe size conversion table'!$B$6:$D$22,2),VLOOKUP(H9310,'Shoe size conversion table'!$J$6:$L$22,2))</f>
        <v>42</v>
      </c>
      <c r="J9310" s="13">
        <f>IF(G9310="Male",VLOOKUP(H9310,'Shoe size conversion table'!$B$6:$D$22,3),VLOOKUP(H9310,'Shoe size conversion table'!$J$6:$L$22,3))</f>
        <v>8.5</v>
      </c>
      <c r="K9310" s="11">
        <v>199</v>
      </c>
      <c r="L9310" s="12">
        <v>0.1</v>
      </c>
      <c r="M9310" s="7">
        <f t="shared" si="436"/>
        <v>2016</v>
      </c>
      <c r="N9310" s="7">
        <f t="shared" si="437"/>
        <v>4</v>
      </c>
      <c r="O9310" s="30">
        <f t="shared" si="438"/>
        <v>179.1</v>
      </c>
    </row>
    <row r="9311" spans="2:15" x14ac:dyDescent="0.2">
      <c r="B9311" s="13">
        <v>60730</v>
      </c>
      <c r="C9311" s="14">
        <v>42465.166111111146</v>
      </c>
      <c r="D9311" s="7" t="s">
        <v>10</v>
      </c>
      <c r="E9311" s="13">
        <v>2234</v>
      </c>
      <c r="F9311" s="7" t="s">
        <v>35</v>
      </c>
      <c r="G9311" s="7" t="s">
        <v>12</v>
      </c>
      <c r="H9311" s="13">
        <v>8.5</v>
      </c>
      <c r="I9311" s="13">
        <f>IF(G9311="Male",VLOOKUP(H9311,'Shoe size conversion table'!$B$6:$D$22,2),VLOOKUP(H9311,'Shoe size conversion table'!$J$6:$L$22,2))</f>
        <v>39</v>
      </c>
      <c r="J9311" s="13">
        <f>IF(G9311="Male",VLOOKUP(H9311,'Shoe size conversion table'!$B$6:$D$22,3),VLOOKUP(H9311,'Shoe size conversion table'!$J$6:$L$22,3))</f>
        <v>6.5</v>
      </c>
      <c r="K9311" s="11">
        <v>129</v>
      </c>
      <c r="L9311" s="12">
        <v>0.1</v>
      </c>
      <c r="M9311" s="7">
        <f t="shared" si="436"/>
        <v>2016</v>
      </c>
      <c r="N9311" s="7">
        <f t="shared" si="437"/>
        <v>4</v>
      </c>
      <c r="O9311" s="30">
        <f t="shared" si="438"/>
        <v>116.10000000000001</v>
      </c>
    </row>
    <row r="9312" spans="2:15" x14ac:dyDescent="0.2">
      <c r="B9312" s="13">
        <v>60731</v>
      </c>
      <c r="C9312" s="14">
        <v>42465.436111111143</v>
      </c>
      <c r="D9312" s="7" t="s">
        <v>10</v>
      </c>
      <c r="E9312" s="13">
        <v>2148</v>
      </c>
      <c r="F9312" s="7" t="s">
        <v>34</v>
      </c>
      <c r="G9312" s="7" t="s">
        <v>11</v>
      </c>
      <c r="H9312" s="13">
        <v>10.5</v>
      </c>
      <c r="I9312" s="13" t="str">
        <f>IF(G9312="Male",VLOOKUP(H9312,'Shoe size conversion table'!$B$6:$D$22,2),VLOOKUP(H9312,'Shoe size conversion table'!$J$6:$L$22,2))</f>
        <v>43-44</v>
      </c>
      <c r="J9312" s="13">
        <f>IF(G9312="Male",VLOOKUP(H9312,'Shoe size conversion table'!$B$6:$D$22,3),VLOOKUP(H9312,'Shoe size conversion table'!$J$6:$L$22,3))</f>
        <v>10</v>
      </c>
      <c r="K9312" s="11">
        <v>129</v>
      </c>
      <c r="L9312" s="12">
        <v>0.5</v>
      </c>
      <c r="M9312" s="7">
        <f t="shared" si="436"/>
        <v>2016</v>
      </c>
      <c r="N9312" s="7">
        <f t="shared" si="437"/>
        <v>4</v>
      </c>
      <c r="O9312" s="30">
        <f t="shared" si="438"/>
        <v>64.5</v>
      </c>
    </row>
    <row r="9313" spans="2:15" x14ac:dyDescent="0.2">
      <c r="B9313" s="13">
        <v>60732</v>
      </c>
      <c r="C9313" s="14">
        <v>42465.516111111268</v>
      </c>
      <c r="D9313" s="7" t="s">
        <v>10</v>
      </c>
      <c r="E9313" s="13">
        <v>2236</v>
      </c>
      <c r="F9313" s="7" t="s">
        <v>34</v>
      </c>
      <c r="G9313" s="7" t="s">
        <v>11</v>
      </c>
      <c r="H9313" s="13">
        <v>9.5</v>
      </c>
      <c r="I9313" s="13" t="str">
        <f>IF(G9313="Male",VLOOKUP(H9313,'Shoe size conversion table'!$B$6:$D$22,2),VLOOKUP(H9313,'Shoe size conversion table'!$J$6:$L$22,2))</f>
        <v>42-43</v>
      </c>
      <c r="J9313" s="13">
        <f>IF(G9313="Male",VLOOKUP(H9313,'Shoe size conversion table'!$B$6:$D$22,3),VLOOKUP(H9313,'Shoe size conversion table'!$J$6:$L$22,3))</f>
        <v>9</v>
      </c>
      <c r="K9313" s="11">
        <v>169</v>
      </c>
      <c r="L9313" s="12">
        <v>0.3</v>
      </c>
      <c r="M9313" s="7">
        <f t="shared" si="436"/>
        <v>2016</v>
      </c>
      <c r="N9313" s="7">
        <f t="shared" si="437"/>
        <v>4</v>
      </c>
      <c r="O9313" s="30">
        <f t="shared" si="438"/>
        <v>118.3</v>
      </c>
    </row>
    <row r="9314" spans="2:15" x14ac:dyDescent="0.2">
      <c r="B9314" s="13">
        <v>60732</v>
      </c>
      <c r="C9314" s="14">
        <v>42465.516111111268</v>
      </c>
      <c r="D9314" s="7" t="s">
        <v>10</v>
      </c>
      <c r="E9314" s="13">
        <v>2237</v>
      </c>
      <c r="F9314" s="7" t="s">
        <v>36</v>
      </c>
      <c r="G9314" s="7" t="s">
        <v>11</v>
      </c>
      <c r="H9314" s="13">
        <v>10.5</v>
      </c>
      <c r="I9314" s="13" t="str">
        <f>IF(G9314="Male",VLOOKUP(H9314,'Shoe size conversion table'!$B$6:$D$22,2),VLOOKUP(H9314,'Shoe size conversion table'!$J$6:$L$22,2))</f>
        <v>43-44</v>
      </c>
      <c r="J9314" s="13">
        <f>IF(G9314="Male",VLOOKUP(H9314,'Shoe size conversion table'!$B$6:$D$22,3),VLOOKUP(H9314,'Shoe size conversion table'!$J$6:$L$22,3))</f>
        <v>10</v>
      </c>
      <c r="K9314" s="11">
        <v>189</v>
      </c>
      <c r="L9314" s="12">
        <v>0</v>
      </c>
      <c r="M9314" s="7">
        <f t="shared" si="436"/>
        <v>2016</v>
      </c>
      <c r="N9314" s="7">
        <f t="shared" si="437"/>
        <v>4</v>
      </c>
      <c r="O9314" s="30">
        <f t="shared" si="438"/>
        <v>189</v>
      </c>
    </row>
    <row r="9315" spans="2:15" x14ac:dyDescent="0.2">
      <c r="B9315" s="13">
        <v>60733</v>
      </c>
      <c r="C9315" s="14">
        <v>42465.636111111278</v>
      </c>
      <c r="D9315" s="7" t="s">
        <v>7</v>
      </c>
      <c r="E9315" s="13">
        <v>2215</v>
      </c>
      <c r="F9315" s="7" t="s">
        <v>51</v>
      </c>
      <c r="G9315" s="7" t="s">
        <v>12</v>
      </c>
      <c r="H9315" s="13">
        <v>7.5</v>
      </c>
      <c r="I9315" s="13">
        <f>IF(G9315="Male",VLOOKUP(H9315,'Shoe size conversion table'!$B$6:$D$22,2),VLOOKUP(H9315,'Shoe size conversion table'!$J$6:$L$22,2))</f>
        <v>38</v>
      </c>
      <c r="J9315" s="13">
        <f>IF(G9315="Male",VLOOKUP(H9315,'Shoe size conversion table'!$B$6:$D$22,3),VLOOKUP(H9315,'Shoe size conversion table'!$J$6:$L$22,3))</f>
        <v>5.5</v>
      </c>
      <c r="K9315" s="11">
        <v>139</v>
      </c>
      <c r="L9315" s="12">
        <v>0</v>
      </c>
      <c r="M9315" s="7">
        <f t="shared" si="436"/>
        <v>2016</v>
      </c>
      <c r="N9315" s="7">
        <f t="shared" si="437"/>
        <v>4</v>
      </c>
      <c r="O9315" s="30">
        <f t="shared" si="438"/>
        <v>139</v>
      </c>
    </row>
    <row r="9316" spans="2:15" x14ac:dyDescent="0.2">
      <c r="B9316" s="13">
        <v>60734</v>
      </c>
      <c r="C9316" s="14">
        <v>42465.686111111267</v>
      </c>
      <c r="D9316" s="7" t="s">
        <v>10</v>
      </c>
      <c r="E9316" s="13">
        <v>2224</v>
      </c>
      <c r="F9316" s="7" t="s">
        <v>35</v>
      </c>
      <c r="G9316" s="7" t="s">
        <v>12</v>
      </c>
      <c r="H9316" s="13">
        <v>11</v>
      </c>
      <c r="I9316" s="13" t="str">
        <f>IF(G9316="Male",VLOOKUP(H9316,'Shoe size conversion table'!$B$6:$D$22,2),VLOOKUP(H9316,'Shoe size conversion table'!$J$6:$L$22,2))</f>
        <v>41-42</v>
      </c>
      <c r="J9316" s="13">
        <f>IF(G9316="Male",VLOOKUP(H9316,'Shoe size conversion table'!$B$6:$D$22,3),VLOOKUP(H9316,'Shoe size conversion table'!$J$6:$L$22,3))</f>
        <v>9</v>
      </c>
      <c r="K9316" s="11">
        <v>139</v>
      </c>
      <c r="L9316" s="12">
        <v>0.2</v>
      </c>
      <c r="M9316" s="7">
        <f t="shared" si="436"/>
        <v>2016</v>
      </c>
      <c r="N9316" s="7">
        <f t="shared" si="437"/>
        <v>4</v>
      </c>
      <c r="O9316" s="30">
        <f t="shared" si="438"/>
        <v>111.2</v>
      </c>
    </row>
    <row r="9317" spans="2:15" x14ac:dyDescent="0.2">
      <c r="B9317" s="13">
        <v>60735</v>
      </c>
      <c r="C9317" s="14">
        <v>42465.726111111144</v>
      </c>
      <c r="D9317" s="7" t="s">
        <v>9</v>
      </c>
      <c r="E9317" s="13">
        <v>2166</v>
      </c>
      <c r="F9317" s="7" t="s">
        <v>62</v>
      </c>
      <c r="G9317" s="7" t="s">
        <v>11</v>
      </c>
      <c r="H9317" s="13">
        <v>15</v>
      </c>
      <c r="I9317" s="13">
        <f>IF(G9317="Male",VLOOKUP(H9317,'Shoe size conversion table'!$B$6:$D$22,2),VLOOKUP(H9317,'Shoe size conversion table'!$J$6:$L$22,2))</f>
        <v>48</v>
      </c>
      <c r="J9317" s="13">
        <f>IF(G9317="Male",VLOOKUP(H9317,'Shoe size conversion table'!$B$6:$D$22,3),VLOOKUP(H9317,'Shoe size conversion table'!$J$6:$L$22,3))</f>
        <v>14.5</v>
      </c>
      <c r="K9317" s="11">
        <v>139</v>
      </c>
      <c r="L9317" s="12">
        <v>0</v>
      </c>
      <c r="M9317" s="7">
        <f t="shared" si="436"/>
        <v>2016</v>
      </c>
      <c r="N9317" s="7">
        <f t="shared" si="437"/>
        <v>4</v>
      </c>
      <c r="O9317" s="30">
        <f t="shared" si="438"/>
        <v>139</v>
      </c>
    </row>
    <row r="9318" spans="2:15" x14ac:dyDescent="0.2">
      <c r="B9318" s="13">
        <v>60736</v>
      </c>
      <c r="C9318" s="14">
        <v>42465.786111111265</v>
      </c>
      <c r="D9318" s="7" t="s">
        <v>8</v>
      </c>
      <c r="E9318" s="13">
        <v>2229</v>
      </c>
      <c r="F9318" s="7" t="s">
        <v>38</v>
      </c>
      <c r="G9318" s="7" t="s">
        <v>11</v>
      </c>
      <c r="H9318" s="13">
        <v>10</v>
      </c>
      <c r="I9318" s="13">
        <f>IF(G9318="Male",VLOOKUP(H9318,'Shoe size conversion table'!$B$6:$D$22,2),VLOOKUP(H9318,'Shoe size conversion table'!$J$6:$L$22,2))</f>
        <v>43</v>
      </c>
      <c r="J9318" s="13">
        <f>IF(G9318="Male",VLOOKUP(H9318,'Shoe size conversion table'!$B$6:$D$22,3),VLOOKUP(H9318,'Shoe size conversion table'!$J$6:$L$22,3))</f>
        <v>9.5</v>
      </c>
      <c r="K9318" s="11">
        <v>179</v>
      </c>
      <c r="L9318" s="12">
        <v>0</v>
      </c>
      <c r="M9318" s="7">
        <f t="shared" si="436"/>
        <v>2016</v>
      </c>
      <c r="N9318" s="7">
        <f t="shared" si="437"/>
        <v>4</v>
      </c>
      <c r="O9318" s="30">
        <f t="shared" si="438"/>
        <v>179</v>
      </c>
    </row>
    <row r="9319" spans="2:15" x14ac:dyDescent="0.2">
      <c r="B9319" s="13">
        <v>60737</v>
      </c>
      <c r="C9319" s="14">
        <v>42465.836111111261</v>
      </c>
      <c r="D9319" s="7" t="s">
        <v>10</v>
      </c>
      <c r="E9319" s="13">
        <v>2184</v>
      </c>
      <c r="F9319" s="7" t="s">
        <v>34</v>
      </c>
      <c r="G9319" s="7" t="s">
        <v>11</v>
      </c>
      <c r="H9319" s="13">
        <v>9</v>
      </c>
      <c r="I9319" s="13">
        <f>IF(G9319="Male",VLOOKUP(H9319,'Shoe size conversion table'!$B$6:$D$22,2),VLOOKUP(H9319,'Shoe size conversion table'!$J$6:$L$22,2))</f>
        <v>42</v>
      </c>
      <c r="J9319" s="13">
        <f>IF(G9319="Male",VLOOKUP(H9319,'Shoe size conversion table'!$B$6:$D$22,3),VLOOKUP(H9319,'Shoe size conversion table'!$J$6:$L$22,3))</f>
        <v>8.5</v>
      </c>
      <c r="K9319" s="11">
        <v>179</v>
      </c>
      <c r="L9319" s="12">
        <v>0.5</v>
      </c>
      <c r="M9319" s="7">
        <f t="shared" si="436"/>
        <v>2016</v>
      </c>
      <c r="N9319" s="7">
        <f t="shared" si="437"/>
        <v>4</v>
      </c>
      <c r="O9319" s="30">
        <f t="shared" si="438"/>
        <v>89.5</v>
      </c>
    </row>
    <row r="9320" spans="2:15" x14ac:dyDescent="0.2">
      <c r="B9320" s="13">
        <v>60738</v>
      </c>
      <c r="C9320" s="14">
        <v>42465.976111111144</v>
      </c>
      <c r="D9320" s="7" t="s">
        <v>10</v>
      </c>
      <c r="E9320" s="13">
        <v>2165</v>
      </c>
      <c r="F9320" s="7" t="s">
        <v>34</v>
      </c>
      <c r="G9320" s="7" t="s">
        <v>11</v>
      </c>
      <c r="H9320" s="13">
        <v>10</v>
      </c>
      <c r="I9320" s="13">
        <f>IF(G9320="Male",VLOOKUP(H9320,'Shoe size conversion table'!$B$6:$D$22,2),VLOOKUP(H9320,'Shoe size conversion table'!$J$6:$L$22,2))</f>
        <v>43</v>
      </c>
      <c r="J9320" s="13">
        <f>IF(G9320="Male",VLOOKUP(H9320,'Shoe size conversion table'!$B$6:$D$22,3),VLOOKUP(H9320,'Shoe size conversion table'!$J$6:$L$22,3))</f>
        <v>9.5</v>
      </c>
      <c r="K9320" s="11">
        <v>199</v>
      </c>
      <c r="L9320" s="12">
        <v>0</v>
      </c>
      <c r="M9320" s="7">
        <f t="shared" si="436"/>
        <v>2016</v>
      </c>
      <c r="N9320" s="7">
        <f t="shared" si="437"/>
        <v>4</v>
      </c>
      <c r="O9320" s="30">
        <f t="shared" si="438"/>
        <v>199</v>
      </c>
    </row>
    <row r="9321" spans="2:15" x14ac:dyDescent="0.2">
      <c r="B9321" s="13">
        <v>60738</v>
      </c>
      <c r="C9321" s="14">
        <v>42465.976111111144</v>
      </c>
      <c r="D9321" s="7" t="s">
        <v>10</v>
      </c>
      <c r="E9321" s="13">
        <v>2199</v>
      </c>
      <c r="F9321" s="7" t="s">
        <v>35</v>
      </c>
      <c r="G9321" s="7" t="s">
        <v>11</v>
      </c>
      <c r="H9321" s="13">
        <v>10</v>
      </c>
      <c r="I9321" s="13">
        <f>IF(G9321="Male",VLOOKUP(H9321,'Shoe size conversion table'!$B$6:$D$22,2),VLOOKUP(H9321,'Shoe size conversion table'!$J$6:$L$22,2))</f>
        <v>43</v>
      </c>
      <c r="J9321" s="13">
        <f>IF(G9321="Male",VLOOKUP(H9321,'Shoe size conversion table'!$B$6:$D$22,3),VLOOKUP(H9321,'Shoe size conversion table'!$J$6:$L$22,3))</f>
        <v>9.5</v>
      </c>
      <c r="K9321" s="11">
        <v>159</v>
      </c>
      <c r="L9321" s="12">
        <v>0.5</v>
      </c>
      <c r="M9321" s="7">
        <f t="shared" si="436"/>
        <v>2016</v>
      </c>
      <c r="N9321" s="7">
        <f t="shared" si="437"/>
        <v>4</v>
      </c>
      <c r="O9321" s="30">
        <f t="shared" si="438"/>
        <v>79.5</v>
      </c>
    </row>
    <row r="9322" spans="2:15" x14ac:dyDescent="0.2">
      <c r="B9322" s="13">
        <v>60739</v>
      </c>
      <c r="C9322" s="14">
        <v>42466.036111111142</v>
      </c>
      <c r="D9322" s="7" t="s">
        <v>10</v>
      </c>
      <c r="E9322" s="13">
        <v>2191</v>
      </c>
      <c r="F9322" s="7" t="s">
        <v>35</v>
      </c>
      <c r="G9322" s="7" t="s">
        <v>11</v>
      </c>
      <c r="H9322" s="13">
        <v>10.5</v>
      </c>
      <c r="I9322" s="13" t="str">
        <f>IF(G9322="Male",VLOOKUP(H9322,'Shoe size conversion table'!$B$6:$D$22,2),VLOOKUP(H9322,'Shoe size conversion table'!$J$6:$L$22,2))</f>
        <v>43-44</v>
      </c>
      <c r="J9322" s="13">
        <f>IF(G9322="Male",VLOOKUP(H9322,'Shoe size conversion table'!$B$6:$D$22,3),VLOOKUP(H9322,'Shoe size conversion table'!$J$6:$L$22,3))</f>
        <v>10</v>
      </c>
      <c r="K9322" s="11">
        <v>149</v>
      </c>
      <c r="L9322" s="12">
        <v>0</v>
      </c>
      <c r="M9322" s="7">
        <f t="shared" si="436"/>
        <v>2016</v>
      </c>
      <c r="N9322" s="7">
        <f t="shared" si="437"/>
        <v>4</v>
      </c>
      <c r="O9322" s="30">
        <f t="shared" si="438"/>
        <v>149</v>
      </c>
    </row>
    <row r="9323" spans="2:15" x14ac:dyDescent="0.2">
      <c r="B9323" s="13">
        <v>60740</v>
      </c>
      <c r="C9323" s="14">
        <v>42466.036111111265</v>
      </c>
      <c r="D9323" s="7" t="s">
        <v>7</v>
      </c>
      <c r="E9323" s="13">
        <v>2163</v>
      </c>
      <c r="F9323" s="7" t="s">
        <v>54</v>
      </c>
      <c r="G9323" s="7" t="s">
        <v>12</v>
      </c>
      <c r="H9323" s="13">
        <v>9</v>
      </c>
      <c r="I9323" s="13" t="str">
        <f>IF(G9323="Male",VLOOKUP(H9323,'Shoe size conversion table'!$B$6:$D$22,2),VLOOKUP(H9323,'Shoe size conversion table'!$J$6:$L$22,2))</f>
        <v>39-40</v>
      </c>
      <c r="J9323" s="13">
        <f>IF(G9323="Male",VLOOKUP(H9323,'Shoe size conversion table'!$B$6:$D$22,3),VLOOKUP(H9323,'Shoe size conversion table'!$J$6:$L$22,3))</f>
        <v>7</v>
      </c>
      <c r="K9323" s="11">
        <v>199</v>
      </c>
      <c r="L9323" s="12">
        <v>0</v>
      </c>
      <c r="M9323" s="7">
        <f t="shared" si="436"/>
        <v>2016</v>
      </c>
      <c r="N9323" s="7">
        <f t="shared" si="437"/>
        <v>4</v>
      </c>
      <c r="O9323" s="30">
        <f t="shared" si="438"/>
        <v>199</v>
      </c>
    </row>
    <row r="9324" spans="2:15" x14ac:dyDescent="0.2">
      <c r="B9324" s="13">
        <v>60740</v>
      </c>
      <c r="C9324" s="14">
        <v>42466.036111111265</v>
      </c>
      <c r="D9324" s="7" t="s">
        <v>7</v>
      </c>
      <c r="E9324" s="13">
        <v>2179</v>
      </c>
      <c r="F9324" s="7" t="s">
        <v>57</v>
      </c>
      <c r="G9324" s="7" t="s">
        <v>11</v>
      </c>
      <c r="H9324" s="13">
        <v>11.5</v>
      </c>
      <c r="I9324" s="13" t="str">
        <f>IF(G9324="Male",VLOOKUP(H9324,'Shoe size conversion table'!$B$6:$D$22,2),VLOOKUP(H9324,'Shoe size conversion table'!$J$6:$L$22,2))</f>
        <v>44-45</v>
      </c>
      <c r="J9324" s="13">
        <f>IF(G9324="Male",VLOOKUP(H9324,'Shoe size conversion table'!$B$6:$D$22,3),VLOOKUP(H9324,'Shoe size conversion table'!$J$6:$L$22,3))</f>
        <v>11</v>
      </c>
      <c r="K9324" s="11">
        <v>189</v>
      </c>
      <c r="L9324" s="12">
        <v>0</v>
      </c>
      <c r="M9324" s="7">
        <f t="shared" si="436"/>
        <v>2016</v>
      </c>
      <c r="N9324" s="7">
        <f t="shared" si="437"/>
        <v>4</v>
      </c>
      <c r="O9324" s="30">
        <f t="shared" si="438"/>
        <v>189</v>
      </c>
    </row>
    <row r="9325" spans="2:15" x14ac:dyDescent="0.2">
      <c r="B9325" s="13">
        <v>60741</v>
      </c>
      <c r="C9325" s="14">
        <v>42466.046111111144</v>
      </c>
      <c r="D9325" s="7" t="s">
        <v>8</v>
      </c>
      <c r="E9325" s="13">
        <v>2221</v>
      </c>
      <c r="F9325" s="7" t="s">
        <v>42</v>
      </c>
      <c r="G9325" s="7" t="s">
        <v>11</v>
      </c>
      <c r="H9325" s="13">
        <v>9</v>
      </c>
      <c r="I9325" s="13">
        <f>IF(G9325="Male",VLOOKUP(H9325,'Shoe size conversion table'!$B$6:$D$22,2),VLOOKUP(H9325,'Shoe size conversion table'!$J$6:$L$22,2))</f>
        <v>42</v>
      </c>
      <c r="J9325" s="13">
        <f>IF(G9325="Male",VLOOKUP(H9325,'Shoe size conversion table'!$B$6:$D$22,3),VLOOKUP(H9325,'Shoe size conversion table'!$J$6:$L$22,3))</f>
        <v>8.5</v>
      </c>
      <c r="K9325" s="11">
        <v>199</v>
      </c>
      <c r="L9325" s="12">
        <v>0</v>
      </c>
      <c r="M9325" s="7">
        <f t="shared" si="436"/>
        <v>2016</v>
      </c>
      <c r="N9325" s="7">
        <f t="shared" si="437"/>
        <v>4</v>
      </c>
      <c r="O9325" s="30">
        <f t="shared" si="438"/>
        <v>199</v>
      </c>
    </row>
    <row r="9326" spans="2:15" x14ac:dyDescent="0.2">
      <c r="B9326" s="13">
        <v>60742</v>
      </c>
      <c r="C9326" s="14">
        <v>42466.056111111146</v>
      </c>
      <c r="D9326" s="7" t="s">
        <v>7</v>
      </c>
      <c r="E9326" s="13">
        <v>2220</v>
      </c>
      <c r="F9326" s="7" t="s">
        <v>49</v>
      </c>
      <c r="G9326" s="7" t="s">
        <v>12</v>
      </c>
      <c r="H9326" s="13">
        <v>9</v>
      </c>
      <c r="I9326" s="13" t="str">
        <f>IF(G9326="Male",VLOOKUP(H9326,'Shoe size conversion table'!$B$6:$D$22,2),VLOOKUP(H9326,'Shoe size conversion table'!$J$6:$L$22,2))</f>
        <v>39-40</v>
      </c>
      <c r="J9326" s="13">
        <f>IF(G9326="Male",VLOOKUP(H9326,'Shoe size conversion table'!$B$6:$D$22,3),VLOOKUP(H9326,'Shoe size conversion table'!$J$6:$L$22,3))</f>
        <v>7</v>
      </c>
      <c r="K9326" s="11">
        <v>199</v>
      </c>
      <c r="L9326" s="12">
        <v>0.1</v>
      </c>
      <c r="M9326" s="7">
        <f t="shared" si="436"/>
        <v>2016</v>
      </c>
      <c r="N9326" s="7">
        <f t="shared" si="437"/>
        <v>4</v>
      </c>
      <c r="O9326" s="30">
        <f t="shared" si="438"/>
        <v>179.1</v>
      </c>
    </row>
    <row r="9327" spans="2:15" x14ac:dyDescent="0.2">
      <c r="B9327" s="13">
        <v>60743</v>
      </c>
      <c r="C9327" s="14">
        <v>42466.086111111283</v>
      </c>
      <c r="D9327" s="7" t="s">
        <v>9</v>
      </c>
      <c r="E9327" s="13">
        <v>2228</v>
      </c>
      <c r="F9327" s="7" t="s">
        <v>60</v>
      </c>
      <c r="G9327" s="7" t="s">
        <v>12</v>
      </c>
      <c r="H9327" s="13">
        <v>8</v>
      </c>
      <c r="I9327" s="13" t="str">
        <f>IF(G9327="Male",VLOOKUP(H9327,'Shoe size conversion table'!$B$6:$D$22,2),VLOOKUP(H9327,'Shoe size conversion table'!$J$6:$L$22,2))</f>
        <v>38-39</v>
      </c>
      <c r="J9327" s="13">
        <f>IF(G9327="Male",VLOOKUP(H9327,'Shoe size conversion table'!$B$6:$D$22,3),VLOOKUP(H9327,'Shoe size conversion table'!$J$6:$L$22,3))</f>
        <v>6</v>
      </c>
      <c r="K9327" s="11">
        <v>159</v>
      </c>
      <c r="L9327" s="12">
        <v>0.3</v>
      </c>
      <c r="M9327" s="7">
        <f t="shared" si="436"/>
        <v>2016</v>
      </c>
      <c r="N9327" s="7">
        <f t="shared" si="437"/>
        <v>4</v>
      </c>
      <c r="O9327" s="30">
        <f t="shared" si="438"/>
        <v>111.3</v>
      </c>
    </row>
    <row r="9328" spans="2:15" x14ac:dyDescent="0.2">
      <c r="B9328" s="13">
        <v>60744</v>
      </c>
      <c r="C9328" s="14">
        <v>42466.126111111276</v>
      </c>
      <c r="D9328" s="7" t="s">
        <v>7</v>
      </c>
      <c r="E9328" s="13">
        <v>2203</v>
      </c>
      <c r="F9328" s="7" t="s">
        <v>48</v>
      </c>
      <c r="G9328" s="7" t="s">
        <v>11</v>
      </c>
      <c r="H9328" s="13">
        <v>10</v>
      </c>
      <c r="I9328" s="13">
        <f>IF(G9328="Male",VLOOKUP(H9328,'Shoe size conversion table'!$B$6:$D$22,2),VLOOKUP(H9328,'Shoe size conversion table'!$J$6:$L$22,2))</f>
        <v>43</v>
      </c>
      <c r="J9328" s="13">
        <f>IF(G9328="Male",VLOOKUP(H9328,'Shoe size conversion table'!$B$6:$D$22,3),VLOOKUP(H9328,'Shoe size conversion table'!$J$6:$L$22,3))</f>
        <v>9.5</v>
      </c>
      <c r="K9328" s="11">
        <v>159</v>
      </c>
      <c r="L9328" s="12">
        <v>0</v>
      </c>
      <c r="M9328" s="7">
        <f t="shared" si="436"/>
        <v>2016</v>
      </c>
      <c r="N9328" s="7">
        <f t="shared" si="437"/>
        <v>4</v>
      </c>
      <c r="O9328" s="30">
        <f t="shared" si="438"/>
        <v>159</v>
      </c>
    </row>
    <row r="9329" spans="2:15" x14ac:dyDescent="0.2">
      <c r="B9329" s="13">
        <v>60744</v>
      </c>
      <c r="C9329" s="14">
        <v>42466.126111111276</v>
      </c>
      <c r="D9329" s="7" t="s">
        <v>7</v>
      </c>
      <c r="E9329" s="13">
        <v>2194</v>
      </c>
      <c r="F9329" s="7" t="s">
        <v>48</v>
      </c>
      <c r="G9329" s="7" t="s">
        <v>11</v>
      </c>
      <c r="H9329" s="13">
        <v>8.5</v>
      </c>
      <c r="I9329" s="13" t="str">
        <f>IF(G9329="Male",VLOOKUP(H9329,'Shoe size conversion table'!$B$6:$D$22,2),VLOOKUP(H9329,'Shoe size conversion table'!$J$6:$L$22,2))</f>
        <v>41-42</v>
      </c>
      <c r="J9329" s="13">
        <f>IF(G9329="Male",VLOOKUP(H9329,'Shoe size conversion table'!$B$6:$D$22,3),VLOOKUP(H9329,'Shoe size conversion table'!$J$6:$L$22,3))</f>
        <v>8</v>
      </c>
      <c r="K9329" s="11">
        <v>169</v>
      </c>
      <c r="L9329" s="12">
        <v>0.5</v>
      </c>
      <c r="M9329" s="7">
        <f t="shared" si="436"/>
        <v>2016</v>
      </c>
      <c r="N9329" s="7">
        <f t="shared" si="437"/>
        <v>4</v>
      </c>
      <c r="O9329" s="30">
        <f t="shared" si="438"/>
        <v>84.5</v>
      </c>
    </row>
    <row r="9330" spans="2:15" x14ac:dyDescent="0.2">
      <c r="B9330" s="13">
        <v>60744</v>
      </c>
      <c r="C9330" s="14">
        <v>42466.126111111276</v>
      </c>
      <c r="D9330" s="7" t="s">
        <v>7</v>
      </c>
      <c r="E9330" s="13">
        <v>2191</v>
      </c>
      <c r="F9330" s="7" t="s">
        <v>48</v>
      </c>
      <c r="G9330" s="7" t="s">
        <v>11</v>
      </c>
      <c r="H9330" s="13">
        <v>9.5</v>
      </c>
      <c r="I9330" s="13" t="str">
        <f>IF(G9330="Male",VLOOKUP(H9330,'Shoe size conversion table'!$B$6:$D$22,2),VLOOKUP(H9330,'Shoe size conversion table'!$J$6:$L$22,2))</f>
        <v>42-43</v>
      </c>
      <c r="J9330" s="13">
        <f>IF(G9330="Male",VLOOKUP(H9330,'Shoe size conversion table'!$B$6:$D$22,3),VLOOKUP(H9330,'Shoe size conversion table'!$J$6:$L$22,3))</f>
        <v>9</v>
      </c>
      <c r="K9330" s="11">
        <v>129</v>
      </c>
      <c r="L9330" s="12">
        <v>0</v>
      </c>
      <c r="M9330" s="7">
        <f t="shared" si="436"/>
        <v>2016</v>
      </c>
      <c r="N9330" s="7">
        <f t="shared" si="437"/>
        <v>4</v>
      </c>
      <c r="O9330" s="30">
        <f t="shared" si="438"/>
        <v>129</v>
      </c>
    </row>
    <row r="9331" spans="2:15" x14ac:dyDescent="0.2">
      <c r="B9331" s="13">
        <v>60745</v>
      </c>
      <c r="C9331" s="14">
        <v>42466.14611111128</v>
      </c>
      <c r="D9331" s="7" t="s">
        <v>7</v>
      </c>
      <c r="E9331" s="13">
        <v>2231</v>
      </c>
      <c r="F9331" s="7" t="s">
        <v>53</v>
      </c>
      <c r="G9331" s="7" t="s">
        <v>11</v>
      </c>
      <c r="H9331" s="13">
        <v>8.5</v>
      </c>
      <c r="I9331" s="13" t="str">
        <f>IF(G9331="Male",VLOOKUP(H9331,'Shoe size conversion table'!$B$6:$D$22,2),VLOOKUP(H9331,'Shoe size conversion table'!$J$6:$L$22,2))</f>
        <v>41-42</v>
      </c>
      <c r="J9331" s="13">
        <f>IF(G9331="Male",VLOOKUP(H9331,'Shoe size conversion table'!$B$6:$D$22,3),VLOOKUP(H9331,'Shoe size conversion table'!$J$6:$L$22,3))</f>
        <v>8</v>
      </c>
      <c r="K9331" s="11">
        <v>199</v>
      </c>
      <c r="L9331" s="12">
        <v>0</v>
      </c>
      <c r="M9331" s="7">
        <f t="shared" si="436"/>
        <v>2016</v>
      </c>
      <c r="N9331" s="7">
        <f t="shared" si="437"/>
        <v>4</v>
      </c>
      <c r="O9331" s="30">
        <f t="shared" si="438"/>
        <v>199</v>
      </c>
    </row>
    <row r="9332" spans="2:15" x14ac:dyDescent="0.2">
      <c r="B9332" s="13">
        <v>60745</v>
      </c>
      <c r="C9332" s="14">
        <v>42466.14611111128</v>
      </c>
      <c r="D9332" s="7" t="s">
        <v>7</v>
      </c>
      <c r="E9332" s="13">
        <v>2240</v>
      </c>
      <c r="F9332" s="7" t="s">
        <v>45</v>
      </c>
      <c r="G9332" s="7" t="s">
        <v>12</v>
      </c>
      <c r="H9332" s="13">
        <v>7.5</v>
      </c>
      <c r="I9332" s="13">
        <f>IF(G9332="Male",VLOOKUP(H9332,'Shoe size conversion table'!$B$6:$D$22,2),VLOOKUP(H9332,'Shoe size conversion table'!$J$6:$L$22,2))</f>
        <v>38</v>
      </c>
      <c r="J9332" s="13">
        <f>IF(G9332="Male",VLOOKUP(H9332,'Shoe size conversion table'!$B$6:$D$22,3),VLOOKUP(H9332,'Shoe size conversion table'!$J$6:$L$22,3))</f>
        <v>5.5</v>
      </c>
      <c r="K9332" s="11">
        <v>129</v>
      </c>
      <c r="L9332" s="12">
        <v>0</v>
      </c>
      <c r="M9332" s="7">
        <f t="shared" si="436"/>
        <v>2016</v>
      </c>
      <c r="N9332" s="7">
        <f t="shared" si="437"/>
        <v>4</v>
      </c>
      <c r="O9332" s="30">
        <f t="shared" si="438"/>
        <v>129</v>
      </c>
    </row>
    <row r="9333" spans="2:15" x14ac:dyDescent="0.2">
      <c r="B9333" s="13">
        <v>60746</v>
      </c>
      <c r="C9333" s="14">
        <v>42466.166111111146</v>
      </c>
      <c r="D9333" s="7" t="s">
        <v>7</v>
      </c>
      <c r="E9333" s="13">
        <v>2189</v>
      </c>
      <c r="F9333" s="7" t="s">
        <v>49</v>
      </c>
      <c r="G9333" s="7" t="s">
        <v>11</v>
      </c>
      <c r="H9333" s="13">
        <v>10.5</v>
      </c>
      <c r="I9333" s="13" t="str">
        <f>IF(G9333="Male",VLOOKUP(H9333,'Shoe size conversion table'!$B$6:$D$22,2),VLOOKUP(H9333,'Shoe size conversion table'!$J$6:$L$22,2))</f>
        <v>43-44</v>
      </c>
      <c r="J9333" s="13">
        <f>IF(G9333="Male",VLOOKUP(H9333,'Shoe size conversion table'!$B$6:$D$22,3),VLOOKUP(H9333,'Shoe size conversion table'!$J$6:$L$22,3))</f>
        <v>10</v>
      </c>
      <c r="K9333" s="11">
        <v>199</v>
      </c>
      <c r="L9333" s="12">
        <v>0.3</v>
      </c>
      <c r="M9333" s="7">
        <f t="shared" si="436"/>
        <v>2016</v>
      </c>
      <c r="N9333" s="7">
        <f t="shared" si="437"/>
        <v>4</v>
      </c>
      <c r="O9333" s="30">
        <f t="shared" si="438"/>
        <v>139.29999999999998</v>
      </c>
    </row>
    <row r="9334" spans="2:15" x14ac:dyDescent="0.2">
      <c r="B9334" s="13">
        <v>60747</v>
      </c>
      <c r="C9334" s="14">
        <v>42466.486111111146</v>
      </c>
      <c r="D9334" s="7" t="s">
        <v>7</v>
      </c>
      <c r="E9334" s="13">
        <v>2215</v>
      </c>
      <c r="F9334" s="7" t="s">
        <v>51</v>
      </c>
      <c r="G9334" s="7" t="s">
        <v>12</v>
      </c>
      <c r="H9334" s="13">
        <v>7.5</v>
      </c>
      <c r="I9334" s="13">
        <f>IF(G9334="Male",VLOOKUP(H9334,'Shoe size conversion table'!$B$6:$D$22,2),VLOOKUP(H9334,'Shoe size conversion table'!$J$6:$L$22,2))</f>
        <v>38</v>
      </c>
      <c r="J9334" s="13">
        <f>IF(G9334="Male",VLOOKUP(H9334,'Shoe size conversion table'!$B$6:$D$22,3),VLOOKUP(H9334,'Shoe size conversion table'!$J$6:$L$22,3))</f>
        <v>5.5</v>
      </c>
      <c r="K9334" s="11">
        <v>139</v>
      </c>
      <c r="L9334" s="12">
        <v>0</v>
      </c>
      <c r="M9334" s="7">
        <f t="shared" si="436"/>
        <v>2016</v>
      </c>
      <c r="N9334" s="7">
        <f t="shared" si="437"/>
        <v>4</v>
      </c>
      <c r="O9334" s="30">
        <f t="shared" si="438"/>
        <v>139</v>
      </c>
    </row>
    <row r="9335" spans="2:15" x14ac:dyDescent="0.2">
      <c r="B9335" s="13">
        <v>60748</v>
      </c>
      <c r="C9335" s="14">
        <v>42466.616111111143</v>
      </c>
      <c r="D9335" s="7" t="s">
        <v>8</v>
      </c>
      <c r="E9335" s="13">
        <v>2171</v>
      </c>
      <c r="F9335" s="7" t="s">
        <v>39</v>
      </c>
      <c r="G9335" s="7" t="s">
        <v>11</v>
      </c>
      <c r="H9335" s="13">
        <v>10</v>
      </c>
      <c r="I9335" s="13">
        <f>IF(G9335="Male",VLOOKUP(H9335,'Shoe size conversion table'!$B$6:$D$22,2),VLOOKUP(H9335,'Shoe size conversion table'!$J$6:$L$22,2))</f>
        <v>43</v>
      </c>
      <c r="J9335" s="13">
        <f>IF(G9335="Male",VLOOKUP(H9335,'Shoe size conversion table'!$B$6:$D$22,3),VLOOKUP(H9335,'Shoe size conversion table'!$J$6:$L$22,3))</f>
        <v>9.5</v>
      </c>
      <c r="K9335" s="11">
        <v>139</v>
      </c>
      <c r="L9335" s="12">
        <v>0.1</v>
      </c>
      <c r="M9335" s="7">
        <f t="shared" si="436"/>
        <v>2016</v>
      </c>
      <c r="N9335" s="7">
        <f t="shared" si="437"/>
        <v>4</v>
      </c>
      <c r="O9335" s="30">
        <f t="shared" si="438"/>
        <v>125.10000000000001</v>
      </c>
    </row>
    <row r="9336" spans="2:15" x14ac:dyDescent="0.2">
      <c r="B9336" s="13">
        <v>60748</v>
      </c>
      <c r="C9336" s="14">
        <v>42466.616111111143</v>
      </c>
      <c r="D9336" s="7" t="s">
        <v>8</v>
      </c>
      <c r="E9336" s="13">
        <v>2232</v>
      </c>
      <c r="F9336" s="7" t="s">
        <v>41</v>
      </c>
      <c r="G9336" s="7" t="s">
        <v>12</v>
      </c>
      <c r="H9336" s="13">
        <v>7.5</v>
      </c>
      <c r="I9336" s="13">
        <f>IF(G9336="Male",VLOOKUP(H9336,'Shoe size conversion table'!$B$6:$D$22,2),VLOOKUP(H9336,'Shoe size conversion table'!$J$6:$L$22,2))</f>
        <v>38</v>
      </c>
      <c r="J9336" s="13">
        <f>IF(G9336="Male",VLOOKUP(H9336,'Shoe size conversion table'!$B$6:$D$22,3),VLOOKUP(H9336,'Shoe size conversion table'!$J$6:$L$22,3))</f>
        <v>5.5</v>
      </c>
      <c r="K9336" s="11">
        <v>169</v>
      </c>
      <c r="L9336" s="12">
        <v>0</v>
      </c>
      <c r="M9336" s="7">
        <f t="shared" si="436"/>
        <v>2016</v>
      </c>
      <c r="N9336" s="7">
        <f t="shared" si="437"/>
        <v>4</v>
      </c>
      <c r="O9336" s="30">
        <f t="shared" si="438"/>
        <v>169</v>
      </c>
    </row>
    <row r="9337" spans="2:15" x14ac:dyDescent="0.2">
      <c r="B9337" s="13">
        <v>60749</v>
      </c>
      <c r="C9337" s="14">
        <v>42466.636111111278</v>
      </c>
      <c r="D9337" s="7" t="s">
        <v>10</v>
      </c>
      <c r="E9337" s="13">
        <v>2158</v>
      </c>
      <c r="F9337" s="7" t="s">
        <v>36</v>
      </c>
      <c r="G9337" s="7" t="s">
        <v>11</v>
      </c>
      <c r="H9337" s="13">
        <v>10.5</v>
      </c>
      <c r="I9337" s="13" t="str">
        <f>IF(G9337="Male",VLOOKUP(H9337,'Shoe size conversion table'!$B$6:$D$22,2),VLOOKUP(H9337,'Shoe size conversion table'!$J$6:$L$22,2))</f>
        <v>43-44</v>
      </c>
      <c r="J9337" s="13">
        <f>IF(G9337="Male",VLOOKUP(H9337,'Shoe size conversion table'!$B$6:$D$22,3),VLOOKUP(H9337,'Shoe size conversion table'!$J$6:$L$22,3))</f>
        <v>10</v>
      </c>
      <c r="K9337" s="11">
        <v>149</v>
      </c>
      <c r="L9337" s="12">
        <v>0.3</v>
      </c>
      <c r="M9337" s="7">
        <f t="shared" si="436"/>
        <v>2016</v>
      </c>
      <c r="N9337" s="7">
        <f t="shared" si="437"/>
        <v>4</v>
      </c>
      <c r="O9337" s="30">
        <f t="shared" si="438"/>
        <v>104.3</v>
      </c>
    </row>
    <row r="9338" spans="2:15" x14ac:dyDescent="0.2">
      <c r="B9338" s="13">
        <v>60750</v>
      </c>
      <c r="C9338" s="14">
        <v>42466.686111111267</v>
      </c>
      <c r="D9338" s="7" t="s">
        <v>10</v>
      </c>
      <c r="E9338" s="13">
        <v>2238</v>
      </c>
      <c r="F9338" s="7" t="s">
        <v>34</v>
      </c>
      <c r="G9338" s="7" t="s">
        <v>12</v>
      </c>
      <c r="H9338" s="13">
        <v>6.5</v>
      </c>
      <c r="I9338" s="13">
        <f>IF(G9338="Male",VLOOKUP(H9338,'Shoe size conversion table'!$B$6:$D$22,2),VLOOKUP(H9338,'Shoe size conversion table'!$J$6:$L$22,2))</f>
        <v>37</v>
      </c>
      <c r="J9338" s="13">
        <f>IF(G9338="Male",VLOOKUP(H9338,'Shoe size conversion table'!$B$6:$D$22,3),VLOOKUP(H9338,'Shoe size conversion table'!$J$6:$L$22,3))</f>
        <v>4.5</v>
      </c>
      <c r="K9338" s="11">
        <v>159</v>
      </c>
      <c r="L9338" s="12">
        <v>0</v>
      </c>
      <c r="M9338" s="7">
        <f t="shared" si="436"/>
        <v>2016</v>
      </c>
      <c r="N9338" s="7">
        <f t="shared" si="437"/>
        <v>4</v>
      </c>
      <c r="O9338" s="30">
        <f t="shared" si="438"/>
        <v>159</v>
      </c>
    </row>
    <row r="9339" spans="2:15" x14ac:dyDescent="0.2">
      <c r="B9339" s="13">
        <v>60750</v>
      </c>
      <c r="C9339" s="14">
        <v>42466.686111111267</v>
      </c>
      <c r="D9339" s="7" t="s">
        <v>10</v>
      </c>
      <c r="E9339" s="13">
        <v>2181</v>
      </c>
      <c r="F9339" s="7" t="s">
        <v>34</v>
      </c>
      <c r="G9339" s="7" t="s">
        <v>12</v>
      </c>
      <c r="H9339" s="13">
        <v>11</v>
      </c>
      <c r="I9339" s="13" t="str">
        <f>IF(G9339="Male",VLOOKUP(H9339,'Shoe size conversion table'!$B$6:$D$22,2),VLOOKUP(H9339,'Shoe size conversion table'!$J$6:$L$22,2))</f>
        <v>41-42</v>
      </c>
      <c r="J9339" s="13">
        <f>IF(G9339="Male",VLOOKUP(H9339,'Shoe size conversion table'!$B$6:$D$22,3),VLOOKUP(H9339,'Shoe size conversion table'!$J$6:$L$22,3))</f>
        <v>9</v>
      </c>
      <c r="K9339" s="11">
        <v>139</v>
      </c>
      <c r="L9339" s="12">
        <v>0</v>
      </c>
      <c r="M9339" s="7">
        <f t="shared" si="436"/>
        <v>2016</v>
      </c>
      <c r="N9339" s="7">
        <f t="shared" si="437"/>
        <v>4</v>
      </c>
      <c r="O9339" s="30">
        <f t="shared" si="438"/>
        <v>139</v>
      </c>
    </row>
    <row r="9340" spans="2:15" x14ac:dyDescent="0.2">
      <c r="B9340" s="13">
        <v>60751</v>
      </c>
      <c r="C9340" s="14">
        <v>42466.706111111285</v>
      </c>
      <c r="D9340" s="7" t="s">
        <v>9</v>
      </c>
      <c r="E9340" s="13">
        <v>2216</v>
      </c>
      <c r="F9340" s="7" t="s">
        <v>59</v>
      </c>
      <c r="G9340" s="7" t="s">
        <v>12</v>
      </c>
      <c r="H9340" s="13">
        <v>5.5</v>
      </c>
      <c r="I9340" s="13">
        <f>IF(G9340="Male",VLOOKUP(H9340,'Shoe size conversion table'!$B$6:$D$22,2),VLOOKUP(H9340,'Shoe size conversion table'!$J$6:$L$22,2))</f>
        <v>36</v>
      </c>
      <c r="J9340" s="13">
        <f>IF(G9340="Male",VLOOKUP(H9340,'Shoe size conversion table'!$B$6:$D$22,3),VLOOKUP(H9340,'Shoe size conversion table'!$J$6:$L$22,3))</f>
        <v>3.5</v>
      </c>
      <c r="K9340" s="11">
        <v>159</v>
      </c>
      <c r="L9340" s="12">
        <v>0.3</v>
      </c>
      <c r="M9340" s="7">
        <f t="shared" si="436"/>
        <v>2016</v>
      </c>
      <c r="N9340" s="7">
        <f t="shared" si="437"/>
        <v>4</v>
      </c>
      <c r="O9340" s="30">
        <f t="shared" si="438"/>
        <v>111.3</v>
      </c>
    </row>
    <row r="9341" spans="2:15" x14ac:dyDescent="0.2">
      <c r="B9341" s="13">
        <v>60752</v>
      </c>
      <c r="C9341" s="14">
        <v>42466.726111111144</v>
      </c>
      <c r="D9341" s="7" t="s">
        <v>9</v>
      </c>
      <c r="E9341" s="13">
        <v>2202</v>
      </c>
      <c r="F9341" s="7" t="s">
        <v>61</v>
      </c>
      <c r="G9341" s="7" t="s">
        <v>11</v>
      </c>
      <c r="H9341" s="13">
        <v>9</v>
      </c>
      <c r="I9341" s="13">
        <f>IF(G9341="Male",VLOOKUP(H9341,'Shoe size conversion table'!$B$6:$D$22,2),VLOOKUP(H9341,'Shoe size conversion table'!$J$6:$L$22,2))</f>
        <v>42</v>
      </c>
      <c r="J9341" s="13">
        <f>IF(G9341="Male",VLOOKUP(H9341,'Shoe size conversion table'!$B$6:$D$22,3),VLOOKUP(H9341,'Shoe size conversion table'!$J$6:$L$22,3))</f>
        <v>8.5</v>
      </c>
      <c r="K9341" s="11">
        <v>199</v>
      </c>
      <c r="L9341" s="12">
        <v>0</v>
      </c>
      <c r="M9341" s="7">
        <f t="shared" si="436"/>
        <v>2016</v>
      </c>
      <c r="N9341" s="7">
        <f t="shared" si="437"/>
        <v>4</v>
      </c>
      <c r="O9341" s="30">
        <f t="shared" si="438"/>
        <v>199</v>
      </c>
    </row>
    <row r="9342" spans="2:15" x14ac:dyDescent="0.2">
      <c r="B9342" s="13">
        <v>60753</v>
      </c>
      <c r="C9342" s="14">
        <v>42466.746111111141</v>
      </c>
      <c r="D9342" s="7" t="s">
        <v>7</v>
      </c>
      <c r="E9342" s="13">
        <v>2181</v>
      </c>
      <c r="F9342" s="7" t="s">
        <v>49</v>
      </c>
      <c r="G9342" s="7" t="s">
        <v>12</v>
      </c>
      <c r="H9342" s="13">
        <v>8</v>
      </c>
      <c r="I9342" s="13" t="str">
        <f>IF(G9342="Male",VLOOKUP(H9342,'Shoe size conversion table'!$B$6:$D$22,2),VLOOKUP(H9342,'Shoe size conversion table'!$J$6:$L$22,2))</f>
        <v>38-39</v>
      </c>
      <c r="J9342" s="13">
        <f>IF(G9342="Male",VLOOKUP(H9342,'Shoe size conversion table'!$B$6:$D$22,3),VLOOKUP(H9342,'Shoe size conversion table'!$J$6:$L$22,3))</f>
        <v>6</v>
      </c>
      <c r="K9342" s="11">
        <v>159</v>
      </c>
      <c r="L9342" s="12">
        <v>0</v>
      </c>
      <c r="M9342" s="7">
        <f t="shared" si="436"/>
        <v>2016</v>
      </c>
      <c r="N9342" s="7">
        <f t="shared" si="437"/>
        <v>4</v>
      </c>
      <c r="O9342" s="30">
        <f t="shared" si="438"/>
        <v>159</v>
      </c>
    </row>
    <row r="9343" spans="2:15" x14ac:dyDescent="0.2">
      <c r="B9343" s="13">
        <v>60754</v>
      </c>
      <c r="C9343" s="14">
        <v>42466.976111111144</v>
      </c>
      <c r="D9343" s="7" t="s">
        <v>8</v>
      </c>
      <c r="E9343" s="13">
        <v>2151</v>
      </c>
      <c r="F9343" s="7" t="s">
        <v>42</v>
      </c>
      <c r="G9343" s="7" t="s">
        <v>11</v>
      </c>
      <c r="H9343" s="13">
        <v>9</v>
      </c>
      <c r="I9343" s="13">
        <f>IF(G9343="Male",VLOOKUP(H9343,'Shoe size conversion table'!$B$6:$D$22,2),VLOOKUP(H9343,'Shoe size conversion table'!$J$6:$L$22,2))</f>
        <v>42</v>
      </c>
      <c r="J9343" s="13">
        <f>IF(G9343="Male",VLOOKUP(H9343,'Shoe size conversion table'!$B$6:$D$22,3),VLOOKUP(H9343,'Shoe size conversion table'!$J$6:$L$22,3))</f>
        <v>8.5</v>
      </c>
      <c r="K9343" s="11">
        <v>129</v>
      </c>
      <c r="L9343" s="12">
        <v>0.1</v>
      </c>
      <c r="M9343" s="7">
        <f t="shared" si="436"/>
        <v>2016</v>
      </c>
      <c r="N9343" s="7">
        <f t="shared" si="437"/>
        <v>4</v>
      </c>
      <c r="O9343" s="30">
        <f t="shared" si="438"/>
        <v>116.10000000000001</v>
      </c>
    </row>
    <row r="9344" spans="2:15" x14ac:dyDescent="0.2">
      <c r="B9344" s="13">
        <v>60754</v>
      </c>
      <c r="C9344" s="14">
        <v>42466.976111111144</v>
      </c>
      <c r="D9344" s="7" t="s">
        <v>8</v>
      </c>
      <c r="E9344" s="13">
        <v>2236</v>
      </c>
      <c r="F9344" s="7" t="s">
        <v>38</v>
      </c>
      <c r="G9344" s="7" t="s">
        <v>12</v>
      </c>
      <c r="H9344" s="13">
        <v>8.5</v>
      </c>
      <c r="I9344" s="13">
        <f>IF(G9344="Male",VLOOKUP(H9344,'Shoe size conversion table'!$B$6:$D$22,2),VLOOKUP(H9344,'Shoe size conversion table'!$J$6:$L$22,2))</f>
        <v>39</v>
      </c>
      <c r="J9344" s="13">
        <f>IF(G9344="Male",VLOOKUP(H9344,'Shoe size conversion table'!$B$6:$D$22,3),VLOOKUP(H9344,'Shoe size conversion table'!$J$6:$L$22,3))</f>
        <v>6.5</v>
      </c>
      <c r="K9344" s="11">
        <v>179</v>
      </c>
      <c r="L9344" s="12">
        <v>0.2</v>
      </c>
      <c r="M9344" s="7">
        <f t="shared" si="436"/>
        <v>2016</v>
      </c>
      <c r="N9344" s="7">
        <f t="shared" si="437"/>
        <v>4</v>
      </c>
      <c r="O9344" s="30">
        <f t="shared" si="438"/>
        <v>143.20000000000002</v>
      </c>
    </row>
    <row r="9345" spans="2:15" x14ac:dyDescent="0.2">
      <c r="B9345" s="13">
        <v>60755</v>
      </c>
      <c r="C9345" s="14">
        <v>42466.976111111144</v>
      </c>
      <c r="D9345" s="7" t="s">
        <v>10</v>
      </c>
      <c r="E9345" s="13">
        <v>2183</v>
      </c>
      <c r="F9345" s="7" t="s">
        <v>34</v>
      </c>
      <c r="G9345" s="7" t="s">
        <v>11</v>
      </c>
      <c r="H9345" s="13">
        <v>11</v>
      </c>
      <c r="I9345" s="13">
        <f>IF(G9345="Male",VLOOKUP(H9345,'Shoe size conversion table'!$B$6:$D$22,2),VLOOKUP(H9345,'Shoe size conversion table'!$J$6:$L$22,2))</f>
        <v>44</v>
      </c>
      <c r="J9345" s="13">
        <f>IF(G9345="Male",VLOOKUP(H9345,'Shoe size conversion table'!$B$6:$D$22,3),VLOOKUP(H9345,'Shoe size conversion table'!$J$6:$L$22,3))</f>
        <v>10.5</v>
      </c>
      <c r="K9345" s="11">
        <v>159</v>
      </c>
      <c r="L9345" s="12">
        <v>0</v>
      </c>
      <c r="M9345" s="7">
        <f t="shared" si="436"/>
        <v>2016</v>
      </c>
      <c r="N9345" s="7">
        <f t="shared" si="437"/>
        <v>4</v>
      </c>
      <c r="O9345" s="30">
        <f t="shared" si="438"/>
        <v>159</v>
      </c>
    </row>
    <row r="9346" spans="2:15" x14ac:dyDescent="0.2">
      <c r="B9346" s="13">
        <v>60755</v>
      </c>
      <c r="C9346" s="14">
        <v>42466.976111111144</v>
      </c>
      <c r="D9346" s="7" t="s">
        <v>10</v>
      </c>
      <c r="E9346" s="13">
        <v>2165</v>
      </c>
      <c r="F9346" s="7" t="s">
        <v>34</v>
      </c>
      <c r="G9346" s="7" t="s">
        <v>11</v>
      </c>
      <c r="H9346" s="13">
        <v>10</v>
      </c>
      <c r="I9346" s="13">
        <f>IF(G9346="Male",VLOOKUP(H9346,'Shoe size conversion table'!$B$6:$D$22,2),VLOOKUP(H9346,'Shoe size conversion table'!$J$6:$L$22,2))</f>
        <v>43</v>
      </c>
      <c r="J9346" s="13">
        <f>IF(G9346="Male",VLOOKUP(H9346,'Shoe size conversion table'!$B$6:$D$22,3),VLOOKUP(H9346,'Shoe size conversion table'!$J$6:$L$22,3))</f>
        <v>9.5</v>
      </c>
      <c r="K9346" s="11">
        <v>199</v>
      </c>
      <c r="L9346" s="12">
        <v>0</v>
      </c>
      <c r="M9346" s="7">
        <f t="shared" si="436"/>
        <v>2016</v>
      </c>
      <c r="N9346" s="7">
        <f t="shared" si="437"/>
        <v>4</v>
      </c>
      <c r="O9346" s="30">
        <f t="shared" si="438"/>
        <v>199</v>
      </c>
    </row>
    <row r="9347" spans="2:15" x14ac:dyDescent="0.2">
      <c r="B9347" s="13">
        <v>60756</v>
      </c>
      <c r="C9347" s="14">
        <v>42467.036111111142</v>
      </c>
      <c r="D9347" s="7" t="s">
        <v>10</v>
      </c>
      <c r="E9347" s="13">
        <v>2155</v>
      </c>
      <c r="F9347" s="7" t="s">
        <v>36</v>
      </c>
      <c r="G9347" s="7" t="s">
        <v>11</v>
      </c>
      <c r="H9347" s="13">
        <v>9</v>
      </c>
      <c r="I9347" s="13">
        <f>IF(G9347="Male",VLOOKUP(H9347,'Shoe size conversion table'!$B$6:$D$22,2),VLOOKUP(H9347,'Shoe size conversion table'!$J$6:$L$22,2))</f>
        <v>42</v>
      </c>
      <c r="J9347" s="13">
        <f>IF(G9347="Male",VLOOKUP(H9347,'Shoe size conversion table'!$B$6:$D$22,3),VLOOKUP(H9347,'Shoe size conversion table'!$J$6:$L$22,3))</f>
        <v>8.5</v>
      </c>
      <c r="K9347" s="11">
        <v>139</v>
      </c>
      <c r="L9347" s="12">
        <v>0</v>
      </c>
      <c r="M9347" s="7">
        <f t="shared" si="436"/>
        <v>2016</v>
      </c>
      <c r="N9347" s="7">
        <f t="shared" si="437"/>
        <v>4</v>
      </c>
      <c r="O9347" s="30">
        <f t="shared" si="438"/>
        <v>139</v>
      </c>
    </row>
    <row r="9348" spans="2:15" x14ac:dyDescent="0.2">
      <c r="B9348" s="13">
        <v>60757</v>
      </c>
      <c r="C9348" s="14">
        <v>42467.086111111283</v>
      </c>
      <c r="D9348" s="7" t="s">
        <v>10</v>
      </c>
      <c r="E9348" s="13">
        <v>2183</v>
      </c>
      <c r="F9348" s="7" t="s">
        <v>35</v>
      </c>
      <c r="G9348" s="7" t="s">
        <v>11</v>
      </c>
      <c r="H9348" s="13">
        <v>10.5</v>
      </c>
      <c r="I9348" s="13" t="str">
        <f>IF(G9348="Male",VLOOKUP(H9348,'Shoe size conversion table'!$B$6:$D$22,2),VLOOKUP(H9348,'Shoe size conversion table'!$J$6:$L$22,2))</f>
        <v>43-44</v>
      </c>
      <c r="J9348" s="13">
        <f>IF(G9348="Male",VLOOKUP(H9348,'Shoe size conversion table'!$B$6:$D$22,3),VLOOKUP(H9348,'Shoe size conversion table'!$J$6:$L$22,3))</f>
        <v>10</v>
      </c>
      <c r="K9348" s="11">
        <v>149</v>
      </c>
      <c r="L9348" s="12">
        <v>0</v>
      </c>
      <c r="M9348" s="7">
        <f t="shared" si="436"/>
        <v>2016</v>
      </c>
      <c r="N9348" s="7">
        <f t="shared" si="437"/>
        <v>4</v>
      </c>
      <c r="O9348" s="30">
        <f t="shared" si="438"/>
        <v>149</v>
      </c>
    </row>
    <row r="9349" spans="2:15" x14ac:dyDescent="0.2">
      <c r="B9349" s="13">
        <v>60758</v>
      </c>
      <c r="C9349" s="14">
        <v>42467.14611111128</v>
      </c>
      <c r="D9349" s="7" t="s">
        <v>7</v>
      </c>
      <c r="E9349" s="13">
        <v>2218</v>
      </c>
      <c r="F9349" s="7" t="s">
        <v>48</v>
      </c>
      <c r="G9349" s="7" t="s">
        <v>12</v>
      </c>
      <c r="H9349" s="13">
        <v>7.5</v>
      </c>
      <c r="I9349" s="13">
        <f>IF(G9349="Male",VLOOKUP(H9349,'Shoe size conversion table'!$B$6:$D$22,2),VLOOKUP(H9349,'Shoe size conversion table'!$J$6:$L$22,2))</f>
        <v>38</v>
      </c>
      <c r="J9349" s="13">
        <f>IF(G9349="Male",VLOOKUP(H9349,'Shoe size conversion table'!$B$6:$D$22,3),VLOOKUP(H9349,'Shoe size conversion table'!$J$6:$L$22,3))</f>
        <v>5.5</v>
      </c>
      <c r="K9349" s="11">
        <v>129</v>
      </c>
      <c r="L9349" s="12">
        <v>0</v>
      </c>
      <c r="M9349" s="7">
        <f t="shared" ref="M9349:M9412" si="439">YEAR(C9349)</f>
        <v>2016</v>
      </c>
      <c r="N9349" s="7">
        <f t="shared" si="437"/>
        <v>4</v>
      </c>
      <c r="O9349" s="30">
        <f t="shared" si="438"/>
        <v>129</v>
      </c>
    </row>
    <row r="9350" spans="2:15" x14ac:dyDescent="0.2">
      <c r="B9350" s="13">
        <v>60758</v>
      </c>
      <c r="C9350" s="14">
        <v>42467.14611111128</v>
      </c>
      <c r="D9350" s="7" t="s">
        <v>7</v>
      </c>
      <c r="E9350" s="13">
        <v>2228</v>
      </c>
      <c r="F9350" s="7" t="s">
        <v>44</v>
      </c>
      <c r="G9350" s="7" t="s">
        <v>12</v>
      </c>
      <c r="H9350" s="13">
        <v>9</v>
      </c>
      <c r="I9350" s="13" t="str">
        <f>IF(G9350="Male",VLOOKUP(H9350,'Shoe size conversion table'!$B$6:$D$22,2),VLOOKUP(H9350,'Shoe size conversion table'!$J$6:$L$22,2))</f>
        <v>39-40</v>
      </c>
      <c r="J9350" s="13">
        <f>IF(G9350="Male",VLOOKUP(H9350,'Shoe size conversion table'!$B$6:$D$22,3),VLOOKUP(H9350,'Shoe size conversion table'!$J$6:$L$22,3))</f>
        <v>7</v>
      </c>
      <c r="K9350" s="11">
        <v>179</v>
      </c>
      <c r="L9350" s="12">
        <v>0.3</v>
      </c>
      <c r="M9350" s="7">
        <f t="shared" si="439"/>
        <v>2016</v>
      </c>
      <c r="N9350" s="7">
        <f t="shared" ref="N9350:N9413" si="440">MONTH(C9350:C24317)</f>
        <v>4</v>
      </c>
      <c r="O9350" s="30">
        <f t="shared" ref="O9350:O9413" si="441">K9350*(1-L9350)</f>
        <v>125.3</v>
      </c>
    </row>
    <row r="9351" spans="2:15" x14ac:dyDescent="0.2">
      <c r="B9351" s="13">
        <v>60759</v>
      </c>
      <c r="C9351" s="14">
        <v>42467.22611111126</v>
      </c>
      <c r="D9351" s="7" t="s">
        <v>7</v>
      </c>
      <c r="E9351" s="13">
        <v>2222</v>
      </c>
      <c r="F9351" s="7" t="s">
        <v>49</v>
      </c>
      <c r="G9351" s="7" t="s">
        <v>12</v>
      </c>
      <c r="H9351" s="13">
        <v>9.5</v>
      </c>
      <c r="I9351" s="13">
        <f>IF(G9351="Male",VLOOKUP(H9351,'Shoe size conversion table'!$B$6:$D$22,2),VLOOKUP(H9351,'Shoe size conversion table'!$J$6:$L$22,2))</f>
        <v>40</v>
      </c>
      <c r="J9351" s="13">
        <f>IF(G9351="Male",VLOOKUP(H9351,'Shoe size conversion table'!$B$6:$D$22,3),VLOOKUP(H9351,'Shoe size conversion table'!$J$6:$L$22,3))</f>
        <v>7.5</v>
      </c>
      <c r="K9351" s="11">
        <v>149</v>
      </c>
      <c r="L9351" s="12">
        <v>0.1</v>
      </c>
      <c r="M9351" s="7">
        <f t="shared" si="439"/>
        <v>2016</v>
      </c>
      <c r="N9351" s="7">
        <f t="shared" si="440"/>
        <v>4</v>
      </c>
      <c r="O9351" s="30">
        <f t="shared" si="441"/>
        <v>134.1</v>
      </c>
    </row>
    <row r="9352" spans="2:15" x14ac:dyDescent="0.2">
      <c r="B9352" s="13">
        <v>60760</v>
      </c>
      <c r="C9352" s="14">
        <v>42467.316111111148</v>
      </c>
      <c r="D9352" s="7" t="s">
        <v>7</v>
      </c>
      <c r="E9352" s="13">
        <v>2162</v>
      </c>
      <c r="F9352" s="7" t="s">
        <v>49</v>
      </c>
      <c r="G9352" s="7" t="s">
        <v>11</v>
      </c>
      <c r="H9352" s="13">
        <v>11</v>
      </c>
      <c r="I9352" s="13">
        <f>IF(G9352="Male",VLOOKUP(H9352,'Shoe size conversion table'!$B$6:$D$22,2),VLOOKUP(H9352,'Shoe size conversion table'!$J$6:$L$22,2))</f>
        <v>44</v>
      </c>
      <c r="J9352" s="13">
        <f>IF(G9352="Male",VLOOKUP(H9352,'Shoe size conversion table'!$B$6:$D$22,3),VLOOKUP(H9352,'Shoe size conversion table'!$J$6:$L$22,3))</f>
        <v>10.5</v>
      </c>
      <c r="K9352" s="11">
        <v>179</v>
      </c>
      <c r="L9352" s="12">
        <v>0.2</v>
      </c>
      <c r="M9352" s="7">
        <f t="shared" si="439"/>
        <v>2016</v>
      </c>
      <c r="N9352" s="7">
        <f t="shared" si="440"/>
        <v>4</v>
      </c>
      <c r="O9352" s="30">
        <f t="shared" si="441"/>
        <v>143.20000000000002</v>
      </c>
    </row>
    <row r="9353" spans="2:15" x14ac:dyDescent="0.2">
      <c r="B9353" s="13">
        <v>60761</v>
      </c>
      <c r="C9353" s="14">
        <v>42467.496111111286</v>
      </c>
      <c r="D9353" s="7" t="s">
        <v>7</v>
      </c>
      <c r="E9353" s="13">
        <v>2224</v>
      </c>
      <c r="F9353" s="7" t="s">
        <v>49</v>
      </c>
      <c r="G9353" s="7" t="s">
        <v>12</v>
      </c>
      <c r="H9353" s="13">
        <v>7.5</v>
      </c>
      <c r="I9353" s="13">
        <f>IF(G9353="Male",VLOOKUP(H9353,'Shoe size conversion table'!$B$6:$D$22,2),VLOOKUP(H9353,'Shoe size conversion table'!$J$6:$L$22,2))</f>
        <v>38</v>
      </c>
      <c r="J9353" s="13">
        <f>IF(G9353="Male",VLOOKUP(H9353,'Shoe size conversion table'!$B$6:$D$22,3),VLOOKUP(H9353,'Shoe size conversion table'!$J$6:$L$22,3))</f>
        <v>5.5</v>
      </c>
      <c r="K9353" s="11">
        <v>199</v>
      </c>
      <c r="L9353" s="12">
        <v>0</v>
      </c>
      <c r="M9353" s="7">
        <f t="shared" si="439"/>
        <v>2016</v>
      </c>
      <c r="N9353" s="7">
        <f t="shared" si="440"/>
        <v>4</v>
      </c>
      <c r="O9353" s="30">
        <f t="shared" si="441"/>
        <v>199</v>
      </c>
    </row>
    <row r="9354" spans="2:15" x14ac:dyDescent="0.2">
      <c r="B9354" s="13">
        <v>60762</v>
      </c>
      <c r="C9354" s="14">
        <v>42467.536111111258</v>
      </c>
      <c r="D9354" s="7" t="s">
        <v>7</v>
      </c>
      <c r="E9354" s="13">
        <v>2180</v>
      </c>
      <c r="F9354" s="7" t="s">
        <v>50</v>
      </c>
      <c r="G9354" s="7" t="s">
        <v>12</v>
      </c>
      <c r="H9354" s="13">
        <v>8</v>
      </c>
      <c r="I9354" s="13" t="str">
        <f>IF(G9354="Male",VLOOKUP(H9354,'Shoe size conversion table'!$B$6:$D$22,2),VLOOKUP(H9354,'Shoe size conversion table'!$J$6:$L$22,2))</f>
        <v>38-39</v>
      </c>
      <c r="J9354" s="13">
        <f>IF(G9354="Male",VLOOKUP(H9354,'Shoe size conversion table'!$B$6:$D$22,3),VLOOKUP(H9354,'Shoe size conversion table'!$J$6:$L$22,3))</f>
        <v>6</v>
      </c>
      <c r="K9354" s="11">
        <v>159</v>
      </c>
      <c r="L9354" s="12">
        <v>0</v>
      </c>
      <c r="M9354" s="7">
        <f t="shared" si="439"/>
        <v>2016</v>
      </c>
      <c r="N9354" s="7">
        <f t="shared" si="440"/>
        <v>4</v>
      </c>
      <c r="O9354" s="30">
        <f t="shared" si="441"/>
        <v>159</v>
      </c>
    </row>
    <row r="9355" spans="2:15" x14ac:dyDescent="0.2">
      <c r="B9355" s="13">
        <v>60762</v>
      </c>
      <c r="C9355" s="14">
        <v>42467.536111111258</v>
      </c>
      <c r="D9355" s="7" t="s">
        <v>7</v>
      </c>
      <c r="E9355" s="13">
        <v>2205</v>
      </c>
      <c r="F9355" s="7" t="s">
        <v>50</v>
      </c>
      <c r="G9355" s="7" t="s">
        <v>11</v>
      </c>
      <c r="H9355" s="13">
        <v>10.5</v>
      </c>
      <c r="I9355" s="13" t="str">
        <f>IF(G9355="Male",VLOOKUP(H9355,'Shoe size conversion table'!$B$6:$D$22,2),VLOOKUP(H9355,'Shoe size conversion table'!$J$6:$L$22,2))</f>
        <v>43-44</v>
      </c>
      <c r="J9355" s="13">
        <f>IF(G9355="Male",VLOOKUP(H9355,'Shoe size conversion table'!$B$6:$D$22,3),VLOOKUP(H9355,'Shoe size conversion table'!$J$6:$L$22,3))</f>
        <v>10</v>
      </c>
      <c r="K9355" s="11">
        <v>159</v>
      </c>
      <c r="L9355" s="12">
        <v>0.1</v>
      </c>
      <c r="M9355" s="7">
        <f t="shared" si="439"/>
        <v>2016</v>
      </c>
      <c r="N9355" s="7">
        <f t="shared" si="440"/>
        <v>4</v>
      </c>
      <c r="O9355" s="30">
        <f t="shared" si="441"/>
        <v>143.1</v>
      </c>
    </row>
    <row r="9356" spans="2:15" x14ac:dyDescent="0.2">
      <c r="B9356" s="13">
        <v>60763</v>
      </c>
      <c r="C9356" s="14">
        <v>42467.616111111143</v>
      </c>
      <c r="D9356" s="7" t="s">
        <v>8</v>
      </c>
      <c r="E9356" s="13">
        <v>2197</v>
      </c>
      <c r="F9356" s="7" t="s">
        <v>40</v>
      </c>
      <c r="G9356" s="7" t="s">
        <v>11</v>
      </c>
      <c r="H9356" s="13">
        <v>9</v>
      </c>
      <c r="I9356" s="13">
        <f>IF(G9356="Male",VLOOKUP(H9356,'Shoe size conversion table'!$B$6:$D$22,2),VLOOKUP(H9356,'Shoe size conversion table'!$J$6:$L$22,2))</f>
        <v>42</v>
      </c>
      <c r="J9356" s="13">
        <f>IF(G9356="Male",VLOOKUP(H9356,'Shoe size conversion table'!$B$6:$D$22,3),VLOOKUP(H9356,'Shoe size conversion table'!$J$6:$L$22,3))</f>
        <v>8.5</v>
      </c>
      <c r="K9356" s="11">
        <v>159</v>
      </c>
      <c r="L9356" s="12">
        <v>0.5</v>
      </c>
      <c r="M9356" s="7">
        <f t="shared" si="439"/>
        <v>2016</v>
      </c>
      <c r="N9356" s="7">
        <f t="shared" si="440"/>
        <v>4</v>
      </c>
      <c r="O9356" s="30">
        <f t="shared" si="441"/>
        <v>79.5</v>
      </c>
    </row>
    <row r="9357" spans="2:15" x14ac:dyDescent="0.2">
      <c r="B9357" s="13">
        <v>60763</v>
      </c>
      <c r="C9357" s="14">
        <v>42467.616111111143</v>
      </c>
      <c r="D9357" s="7" t="s">
        <v>8</v>
      </c>
      <c r="E9357" s="13">
        <v>2171</v>
      </c>
      <c r="F9357" s="7" t="s">
        <v>39</v>
      </c>
      <c r="G9357" s="7" t="s">
        <v>11</v>
      </c>
      <c r="H9357" s="13">
        <v>10</v>
      </c>
      <c r="I9357" s="13">
        <f>IF(G9357="Male",VLOOKUP(H9357,'Shoe size conversion table'!$B$6:$D$22,2),VLOOKUP(H9357,'Shoe size conversion table'!$J$6:$L$22,2))</f>
        <v>43</v>
      </c>
      <c r="J9357" s="13">
        <f>IF(G9357="Male",VLOOKUP(H9357,'Shoe size conversion table'!$B$6:$D$22,3),VLOOKUP(H9357,'Shoe size conversion table'!$J$6:$L$22,3))</f>
        <v>9.5</v>
      </c>
      <c r="K9357" s="11">
        <v>139</v>
      </c>
      <c r="L9357" s="12">
        <v>0.1</v>
      </c>
      <c r="M9357" s="7">
        <f t="shared" si="439"/>
        <v>2016</v>
      </c>
      <c r="N9357" s="7">
        <f t="shared" si="440"/>
        <v>4</v>
      </c>
      <c r="O9357" s="30">
        <f t="shared" si="441"/>
        <v>125.10000000000001</v>
      </c>
    </row>
    <row r="9358" spans="2:15" x14ac:dyDescent="0.2">
      <c r="B9358" s="13">
        <v>60764</v>
      </c>
      <c r="C9358" s="14">
        <v>42467.626111111145</v>
      </c>
      <c r="D9358" s="7" t="s">
        <v>9</v>
      </c>
      <c r="E9358" s="13">
        <v>2239</v>
      </c>
      <c r="F9358" s="7" t="s">
        <v>61</v>
      </c>
      <c r="G9358" s="7" t="s">
        <v>12</v>
      </c>
      <c r="H9358" s="13">
        <v>8</v>
      </c>
      <c r="I9358" s="13" t="str">
        <f>IF(G9358="Male",VLOOKUP(H9358,'Shoe size conversion table'!$B$6:$D$22,2),VLOOKUP(H9358,'Shoe size conversion table'!$J$6:$L$22,2))</f>
        <v>38-39</v>
      </c>
      <c r="J9358" s="13">
        <f>IF(G9358="Male",VLOOKUP(H9358,'Shoe size conversion table'!$B$6:$D$22,3),VLOOKUP(H9358,'Shoe size conversion table'!$J$6:$L$22,3))</f>
        <v>6</v>
      </c>
      <c r="K9358" s="11">
        <v>139</v>
      </c>
      <c r="L9358" s="12">
        <v>0.3</v>
      </c>
      <c r="M9358" s="7">
        <f t="shared" si="439"/>
        <v>2016</v>
      </c>
      <c r="N9358" s="7">
        <f t="shared" si="440"/>
        <v>4</v>
      </c>
      <c r="O9358" s="30">
        <f t="shared" si="441"/>
        <v>97.3</v>
      </c>
    </row>
    <row r="9359" spans="2:15" x14ac:dyDescent="0.2">
      <c r="B9359" s="13">
        <v>60765</v>
      </c>
      <c r="C9359" s="14">
        <v>42467.686111111143</v>
      </c>
      <c r="D9359" s="7" t="s">
        <v>10</v>
      </c>
      <c r="E9359" s="13">
        <v>2156</v>
      </c>
      <c r="F9359" s="7" t="s">
        <v>34</v>
      </c>
      <c r="G9359" s="7" t="s">
        <v>11</v>
      </c>
      <c r="H9359" s="13">
        <v>10</v>
      </c>
      <c r="I9359" s="13">
        <f>IF(G9359="Male",VLOOKUP(H9359,'Shoe size conversion table'!$B$6:$D$22,2),VLOOKUP(H9359,'Shoe size conversion table'!$J$6:$L$22,2))</f>
        <v>43</v>
      </c>
      <c r="J9359" s="13">
        <f>IF(G9359="Male",VLOOKUP(H9359,'Shoe size conversion table'!$B$6:$D$22,3),VLOOKUP(H9359,'Shoe size conversion table'!$J$6:$L$22,3))</f>
        <v>9.5</v>
      </c>
      <c r="K9359" s="11">
        <v>169</v>
      </c>
      <c r="L9359" s="12">
        <v>0.1</v>
      </c>
      <c r="M9359" s="7">
        <f t="shared" si="439"/>
        <v>2016</v>
      </c>
      <c r="N9359" s="7">
        <f t="shared" si="440"/>
        <v>4</v>
      </c>
      <c r="O9359" s="30">
        <f t="shared" si="441"/>
        <v>152.1</v>
      </c>
    </row>
    <row r="9360" spans="2:15" x14ac:dyDescent="0.2">
      <c r="B9360" s="13">
        <v>60766</v>
      </c>
      <c r="C9360" s="14">
        <v>42467.706111111285</v>
      </c>
      <c r="D9360" s="7" t="s">
        <v>10</v>
      </c>
      <c r="E9360" s="13">
        <v>2151</v>
      </c>
      <c r="F9360" s="7" t="s">
        <v>34</v>
      </c>
      <c r="G9360" s="7" t="s">
        <v>11</v>
      </c>
      <c r="H9360" s="13">
        <v>10.5</v>
      </c>
      <c r="I9360" s="13" t="str">
        <f>IF(G9360="Male",VLOOKUP(H9360,'Shoe size conversion table'!$B$6:$D$22,2),VLOOKUP(H9360,'Shoe size conversion table'!$J$6:$L$22,2))</f>
        <v>43-44</v>
      </c>
      <c r="J9360" s="13">
        <f>IF(G9360="Male",VLOOKUP(H9360,'Shoe size conversion table'!$B$6:$D$22,3),VLOOKUP(H9360,'Shoe size conversion table'!$J$6:$L$22,3))</f>
        <v>10</v>
      </c>
      <c r="K9360" s="11">
        <v>129</v>
      </c>
      <c r="L9360" s="12">
        <v>0.3</v>
      </c>
      <c r="M9360" s="7">
        <f t="shared" si="439"/>
        <v>2016</v>
      </c>
      <c r="N9360" s="7">
        <f t="shared" si="440"/>
        <v>4</v>
      </c>
      <c r="O9360" s="30">
        <f t="shared" si="441"/>
        <v>90.3</v>
      </c>
    </row>
    <row r="9361" spans="2:15" x14ac:dyDescent="0.2">
      <c r="B9361" s="13">
        <v>60767</v>
      </c>
      <c r="C9361" s="14">
        <v>42467.706111111285</v>
      </c>
      <c r="D9361" s="7" t="s">
        <v>8</v>
      </c>
      <c r="E9361" s="13">
        <v>2234</v>
      </c>
      <c r="F9361" s="7" t="s">
        <v>37</v>
      </c>
      <c r="G9361" s="7" t="s">
        <v>11</v>
      </c>
      <c r="H9361" s="13">
        <v>9.5</v>
      </c>
      <c r="I9361" s="13" t="str">
        <f>IF(G9361="Male",VLOOKUP(H9361,'Shoe size conversion table'!$B$6:$D$22,2),VLOOKUP(H9361,'Shoe size conversion table'!$J$6:$L$22,2))</f>
        <v>42-43</v>
      </c>
      <c r="J9361" s="13">
        <f>IF(G9361="Male",VLOOKUP(H9361,'Shoe size conversion table'!$B$6:$D$22,3),VLOOKUP(H9361,'Shoe size conversion table'!$J$6:$L$22,3))</f>
        <v>9</v>
      </c>
      <c r="K9361" s="11">
        <v>149</v>
      </c>
      <c r="L9361" s="12">
        <v>0.3</v>
      </c>
      <c r="M9361" s="7">
        <f t="shared" si="439"/>
        <v>2016</v>
      </c>
      <c r="N9361" s="7">
        <f t="shared" si="440"/>
        <v>4</v>
      </c>
      <c r="O9361" s="30">
        <f t="shared" si="441"/>
        <v>104.3</v>
      </c>
    </row>
    <row r="9362" spans="2:15" x14ac:dyDescent="0.2">
      <c r="B9362" s="13">
        <v>60768</v>
      </c>
      <c r="C9362" s="14">
        <v>42467.726111111144</v>
      </c>
      <c r="D9362" s="7" t="s">
        <v>9</v>
      </c>
      <c r="E9362" s="13">
        <v>2154</v>
      </c>
      <c r="F9362" s="7" t="s">
        <v>59</v>
      </c>
      <c r="G9362" s="7" t="s">
        <v>11</v>
      </c>
      <c r="H9362" s="13">
        <v>9.5</v>
      </c>
      <c r="I9362" s="13" t="str">
        <f>IF(G9362="Male",VLOOKUP(H9362,'Shoe size conversion table'!$B$6:$D$22,2),VLOOKUP(H9362,'Shoe size conversion table'!$J$6:$L$22,2))</f>
        <v>42-43</v>
      </c>
      <c r="J9362" s="13">
        <f>IF(G9362="Male",VLOOKUP(H9362,'Shoe size conversion table'!$B$6:$D$22,3),VLOOKUP(H9362,'Shoe size conversion table'!$J$6:$L$22,3))</f>
        <v>9</v>
      </c>
      <c r="K9362" s="11">
        <v>139</v>
      </c>
      <c r="L9362" s="12">
        <v>0</v>
      </c>
      <c r="M9362" s="7">
        <f t="shared" si="439"/>
        <v>2016</v>
      </c>
      <c r="N9362" s="7">
        <f t="shared" si="440"/>
        <v>4</v>
      </c>
      <c r="O9362" s="30">
        <f t="shared" si="441"/>
        <v>139</v>
      </c>
    </row>
    <row r="9363" spans="2:15" x14ac:dyDescent="0.2">
      <c r="B9363" s="13">
        <v>60769</v>
      </c>
      <c r="C9363" s="14">
        <v>42467.746111111141</v>
      </c>
      <c r="D9363" s="7" t="s">
        <v>7</v>
      </c>
      <c r="E9363" s="13">
        <v>2147</v>
      </c>
      <c r="F9363" s="7" t="s">
        <v>49</v>
      </c>
      <c r="G9363" s="7" t="s">
        <v>12</v>
      </c>
      <c r="H9363" s="13">
        <v>8</v>
      </c>
      <c r="I9363" s="13" t="str">
        <f>IF(G9363="Male",VLOOKUP(H9363,'Shoe size conversion table'!$B$6:$D$22,2),VLOOKUP(H9363,'Shoe size conversion table'!$J$6:$L$22,2))</f>
        <v>38-39</v>
      </c>
      <c r="J9363" s="13">
        <f>IF(G9363="Male",VLOOKUP(H9363,'Shoe size conversion table'!$B$6:$D$22,3),VLOOKUP(H9363,'Shoe size conversion table'!$J$6:$L$22,3))</f>
        <v>6</v>
      </c>
      <c r="K9363" s="11">
        <v>189</v>
      </c>
      <c r="L9363" s="12">
        <v>0</v>
      </c>
      <c r="M9363" s="7">
        <f t="shared" si="439"/>
        <v>2016</v>
      </c>
      <c r="N9363" s="7">
        <f t="shared" si="440"/>
        <v>4</v>
      </c>
      <c r="O9363" s="30">
        <f t="shared" si="441"/>
        <v>189</v>
      </c>
    </row>
    <row r="9364" spans="2:15" x14ac:dyDescent="0.2">
      <c r="B9364" s="13">
        <v>60770</v>
      </c>
      <c r="C9364" s="14">
        <v>42467.756111111143</v>
      </c>
      <c r="D9364" s="7" t="s">
        <v>7</v>
      </c>
      <c r="E9364" s="13">
        <v>2204</v>
      </c>
      <c r="F9364" s="7" t="s">
        <v>49</v>
      </c>
      <c r="G9364" s="7" t="s">
        <v>11</v>
      </c>
      <c r="H9364" s="13">
        <v>10</v>
      </c>
      <c r="I9364" s="13">
        <f>IF(G9364="Male",VLOOKUP(H9364,'Shoe size conversion table'!$B$6:$D$22,2),VLOOKUP(H9364,'Shoe size conversion table'!$J$6:$L$22,2))</f>
        <v>43</v>
      </c>
      <c r="J9364" s="13">
        <f>IF(G9364="Male",VLOOKUP(H9364,'Shoe size conversion table'!$B$6:$D$22,3),VLOOKUP(H9364,'Shoe size conversion table'!$J$6:$L$22,3))</f>
        <v>9.5</v>
      </c>
      <c r="K9364" s="11">
        <v>189</v>
      </c>
      <c r="L9364" s="12">
        <v>0.1</v>
      </c>
      <c r="M9364" s="7">
        <f t="shared" si="439"/>
        <v>2016</v>
      </c>
      <c r="N9364" s="7">
        <f t="shared" si="440"/>
        <v>4</v>
      </c>
      <c r="O9364" s="30">
        <f t="shared" si="441"/>
        <v>170.1</v>
      </c>
    </row>
    <row r="9365" spans="2:15" x14ac:dyDescent="0.2">
      <c r="B9365" s="13">
        <v>60771</v>
      </c>
      <c r="C9365" s="14">
        <v>42467.756111111281</v>
      </c>
      <c r="D9365" s="7" t="s">
        <v>10</v>
      </c>
      <c r="E9365" s="13">
        <v>2225</v>
      </c>
      <c r="F9365" s="7" t="s">
        <v>35</v>
      </c>
      <c r="G9365" s="7" t="s">
        <v>12</v>
      </c>
      <c r="H9365" s="13">
        <v>9</v>
      </c>
      <c r="I9365" s="13" t="str">
        <f>IF(G9365="Male",VLOOKUP(H9365,'Shoe size conversion table'!$B$6:$D$22,2),VLOOKUP(H9365,'Shoe size conversion table'!$J$6:$L$22,2))</f>
        <v>39-40</v>
      </c>
      <c r="J9365" s="13">
        <f>IF(G9365="Male",VLOOKUP(H9365,'Shoe size conversion table'!$B$6:$D$22,3),VLOOKUP(H9365,'Shoe size conversion table'!$J$6:$L$22,3))</f>
        <v>7</v>
      </c>
      <c r="K9365" s="11">
        <v>179</v>
      </c>
      <c r="L9365" s="12">
        <v>0</v>
      </c>
      <c r="M9365" s="7">
        <f t="shared" si="439"/>
        <v>2016</v>
      </c>
      <c r="N9365" s="7">
        <f t="shared" si="440"/>
        <v>4</v>
      </c>
      <c r="O9365" s="30">
        <f t="shared" si="441"/>
        <v>179</v>
      </c>
    </row>
    <row r="9366" spans="2:15" x14ac:dyDescent="0.2">
      <c r="B9366" s="13">
        <v>60772</v>
      </c>
      <c r="C9366" s="14">
        <v>42467.836111111261</v>
      </c>
      <c r="D9366" s="7" t="s">
        <v>10</v>
      </c>
      <c r="E9366" s="13">
        <v>2156</v>
      </c>
      <c r="F9366" s="7" t="s">
        <v>34</v>
      </c>
      <c r="G9366" s="7" t="s">
        <v>11</v>
      </c>
      <c r="H9366" s="13">
        <v>8</v>
      </c>
      <c r="I9366" s="13">
        <f>IF(G9366="Male",VLOOKUP(H9366,'Shoe size conversion table'!$B$6:$D$22,2),VLOOKUP(H9366,'Shoe size conversion table'!$J$6:$L$22,2))</f>
        <v>41</v>
      </c>
      <c r="J9366" s="13">
        <f>IF(G9366="Male",VLOOKUP(H9366,'Shoe size conversion table'!$B$6:$D$22,3),VLOOKUP(H9366,'Shoe size conversion table'!$J$6:$L$22,3))</f>
        <v>7.5</v>
      </c>
      <c r="K9366" s="11">
        <v>169</v>
      </c>
      <c r="L9366" s="12">
        <v>0</v>
      </c>
      <c r="M9366" s="7">
        <f t="shared" si="439"/>
        <v>2016</v>
      </c>
      <c r="N9366" s="7">
        <f t="shared" si="440"/>
        <v>4</v>
      </c>
      <c r="O9366" s="30">
        <f t="shared" si="441"/>
        <v>169</v>
      </c>
    </row>
    <row r="9367" spans="2:15" x14ac:dyDescent="0.2">
      <c r="B9367" s="13">
        <v>60773</v>
      </c>
      <c r="C9367" s="14">
        <v>42467.976111111144</v>
      </c>
      <c r="D9367" s="7" t="s">
        <v>7</v>
      </c>
      <c r="E9367" s="13">
        <v>2234</v>
      </c>
      <c r="F9367" s="7" t="s">
        <v>51</v>
      </c>
      <c r="G9367" s="7" t="s">
        <v>11</v>
      </c>
      <c r="H9367" s="13">
        <v>10</v>
      </c>
      <c r="I9367" s="13">
        <f>IF(G9367="Male",VLOOKUP(H9367,'Shoe size conversion table'!$B$6:$D$22,2),VLOOKUP(H9367,'Shoe size conversion table'!$J$6:$L$22,2))</f>
        <v>43</v>
      </c>
      <c r="J9367" s="13">
        <f>IF(G9367="Male",VLOOKUP(H9367,'Shoe size conversion table'!$B$6:$D$22,3),VLOOKUP(H9367,'Shoe size conversion table'!$J$6:$L$22,3))</f>
        <v>9.5</v>
      </c>
      <c r="K9367" s="11">
        <v>129</v>
      </c>
      <c r="L9367" s="12">
        <v>0</v>
      </c>
      <c r="M9367" s="7">
        <f t="shared" si="439"/>
        <v>2016</v>
      </c>
      <c r="N9367" s="7">
        <f t="shared" si="440"/>
        <v>4</v>
      </c>
      <c r="O9367" s="30">
        <f t="shared" si="441"/>
        <v>129</v>
      </c>
    </row>
    <row r="9368" spans="2:15" x14ac:dyDescent="0.2">
      <c r="B9368" s="13">
        <v>60774</v>
      </c>
      <c r="C9368" s="14">
        <v>42467.976111111144</v>
      </c>
      <c r="D9368" s="7" t="s">
        <v>8</v>
      </c>
      <c r="E9368" s="13">
        <v>2232</v>
      </c>
      <c r="F9368" s="7" t="s">
        <v>41</v>
      </c>
      <c r="G9368" s="7" t="s">
        <v>12</v>
      </c>
      <c r="H9368" s="13">
        <v>7.5</v>
      </c>
      <c r="I9368" s="13">
        <f>IF(G9368="Male",VLOOKUP(H9368,'Shoe size conversion table'!$B$6:$D$22,2),VLOOKUP(H9368,'Shoe size conversion table'!$J$6:$L$22,2))</f>
        <v>38</v>
      </c>
      <c r="J9368" s="13">
        <f>IF(G9368="Male",VLOOKUP(H9368,'Shoe size conversion table'!$B$6:$D$22,3),VLOOKUP(H9368,'Shoe size conversion table'!$J$6:$L$22,3))</f>
        <v>5.5</v>
      </c>
      <c r="K9368" s="11">
        <v>169</v>
      </c>
      <c r="L9368" s="12">
        <v>0</v>
      </c>
      <c r="M9368" s="7">
        <f t="shared" si="439"/>
        <v>2016</v>
      </c>
      <c r="N9368" s="7">
        <f t="shared" si="440"/>
        <v>4</v>
      </c>
      <c r="O9368" s="30">
        <f t="shared" si="441"/>
        <v>169</v>
      </c>
    </row>
    <row r="9369" spans="2:15" x14ac:dyDescent="0.2">
      <c r="B9369" s="13">
        <v>60775</v>
      </c>
      <c r="C9369" s="14">
        <v>42468.036111111142</v>
      </c>
      <c r="D9369" s="7" t="s">
        <v>10</v>
      </c>
      <c r="E9369" s="13">
        <v>2199</v>
      </c>
      <c r="F9369" s="7" t="s">
        <v>35</v>
      </c>
      <c r="G9369" s="7" t="s">
        <v>11</v>
      </c>
      <c r="H9369" s="13">
        <v>10</v>
      </c>
      <c r="I9369" s="13">
        <f>IF(G9369="Male",VLOOKUP(H9369,'Shoe size conversion table'!$B$6:$D$22,2),VLOOKUP(H9369,'Shoe size conversion table'!$J$6:$L$22,2))</f>
        <v>43</v>
      </c>
      <c r="J9369" s="13">
        <f>IF(G9369="Male",VLOOKUP(H9369,'Shoe size conversion table'!$B$6:$D$22,3),VLOOKUP(H9369,'Shoe size conversion table'!$J$6:$L$22,3))</f>
        <v>9.5</v>
      </c>
      <c r="K9369" s="11">
        <v>159</v>
      </c>
      <c r="L9369" s="12">
        <v>0.5</v>
      </c>
      <c r="M9369" s="7">
        <f t="shared" si="439"/>
        <v>2016</v>
      </c>
      <c r="N9369" s="7">
        <f t="shared" si="440"/>
        <v>4</v>
      </c>
      <c r="O9369" s="30">
        <f t="shared" si="441"/>
        <v>79.5</v>
      </c>
    </row>
    <row r="9370" spans="2:15" x14ac:dyDescent="0.2">
      <c r="B9370" s="13">
        <v>60776</v>
      </c>
      <c r="C9370" s="14">
        <v>42468.086111111144</v>
      </c>
      <c r="D9370" s="7" t="s">
        <v>9</v>
      </c>
      <c r="E9370" s="13">
        <v>2207</v>
      </c>
      <c r="F9370" s="7" t="s">
        <v>59</v>
      </c>
      <c r="G9370" s="7" t="s">
        <v>11</v>
      </c>
      <c r="H9370" s="13">
        <v>10.5</v>
      </c>
      <c r="I9370" s="13" t="str">
        <f>IF(G9370="Male",VLOOKUP(H9370,'Shoe size conversion table'!$B$6:$D$22,2),VLOOKUP(H9370,'Shoe size conversion table'!$J$6:$L$22,2))</f>
        <v>43-44</v>
      </c>
      <c r="J9370" s="13">
        <f>IF(G9370="Male",VLOOKUP(H9370,'Shoe size conversion table'!$B$6:$D$22,3),VLOOKUP(H9370,'Shoe size conversion table'!$J$6:$L$22,3))</f>
        <v>10</v>
      </c>
      <c r="K9370" s="11">
        <v>199</v>
      </c>
      <c r="L9370" s="12">
        <v>0</v>
      </c>
      <c r="M9370" s="7">
        <f t="shared" si="439"/>
        <v>2016</v>
      </c>
      <c r="N9370" s="7">
        <f t="shared" si="440"/>
        <v>4</v>
      </c>
      <c r="O9370" s="30">
        <f t="shared" si="441"/>
        <v>199</v>
      </c>
    </row>
    <row r="9371" spans="2:15" x14ac:dyDescent="0.2">
      <c r="B9371" s="13">
        <v>60777</v>
      </c>
      <c r="C9371" s="14">
        <v>42468.22611111126</v>
      </c>
      <c r="D9371" s="7" t="s">
        <v>7</v>
      </c>
      <c r="E9371" s="13">
        <v>2195</v>
      </c>
      <c r="F9371" s="7" t="s">
        <v>56</v>
      </c>
      <c r="G9371" s="7" t="s">
        <v>11</v>
      </c>
      <c r="H9371" s="13">
        <v>12</v>
      </c>
      <c r="I9371" s="13">
        <f>IF(G9371="Male",VLOOKUP(H9371,'Shoe size conversion table'!$B$6:$D$22,2),VLOOKUP(H9371,'Shoe size conversion table'!$J$6:$L$22,2))</f>
        <v>45</v>
      </c>
      <c r="J9371" s="13">
        <f>IF(G9371="Male",VLOOKUP(H9371,'Shoe size conversion table'!$B$6:$D$22,3),VLOOKUP(H9371,'Shoe size conversion table'!$J$6:$L$22,3))</f>
        <v>11.5</v>
      </c>
      <c r="K9371" s="11">
        <v>169</v>
      </c>
      <c r="L9371" s="12">
        <v>0.1</v>
      </c>
      <c r="M9371" s="7">
        <f t="shared" si="439"/>
        <v>2016</v>
      </c>
      <c r="N9371" s="7">
        <f t="shared" si="440"/>
        <v>4</v>
      </c>
      <c r="O9371" s="30">
        <f t="shared" si="441"/>
        <v>152.1</v>
      </c>
    </row>
    <row r="9372" spans="2:15" x14ac:dyDescent="0.2">
      <c r="B9372" s="13">
        <v>60778</v>
      </c>
      <c r="C9372" s="14">
        <v>42468.316111111148</v>
      </c>
      <c r="D9372" s="7" t="s">
        <v>7</v>
      </c>
      <c r="E9372" s="13">
        <v>2181</v>
      </c>
      <c r="F9372" s="7" t="s">
        <v>56</v>
      </c>
      <c r="G9372" s="7" t="s">
        <v>11</v>
      </c>
      <c r="H9372" s="13">
        <v>14</v>
      </c>
      <c r="I9372" s="13">
        <f>IF(G9372="Male",VLOOKUP(H9372,'Shoe size conversion table'!$B$6:$D$22,2),VLOOKUP(H9372,'Shoe size conversion table'!$J$6:$L$22,2))</f>
        <v>47</v>
      </c>
      <c r="J9372" s="13">
        <f>IF(G9372="Male",VLOOKUP(H9372,'Shoe size conversion table'!$B$6:$D$22,3),VLOOKUP(H9372,'Shoe size conversion table'!$J$6:$L$22,3))</f>
        <v>13.5</v>
      </c>
      <c r="K9372" s="11">
        <v>199</v>
      </c>
      <c r="L9372" s="12">
        <v>0</v>
      </c>
      <c r="M9372" s="7">
        <f t="shared" si="439"/>
        <v>2016</v>
      </c>
      <c r="N9372" s="7">
        <f t="shared" si="440"/>
        <v>4</v>
      </c>
      <c r="O9372" s="30">
        <f t="shared" si="441"/>
        <v>199</v>
      </c>
    </row>
    <row r="9373" spans="2:15" x14ac:dyDescent="0.2">
      <c r="B9373" s="13">
        <v>60779</v>
      </c>
      <c r="C9373" s="14">
        <v>42468.446111111145</v>
      </c>
      <c r="D9373" s="7" t="s">
        <v>9</v>
      </c>
      <c r="E9373" s="13">
        <v>2206</v>
      </c>
      <c r="F9373" s="7" t="s">
        <v>62</v>
      </c>
      <c r="G9373" s="7" t="s">
        <v>12</v>
      </c>
      <c r="H9373" s="13">
        <v>7</v>
      </c>
      <c r="I9373" s="13" t="str">
        <f>IF(G9373="Male",VLOOKUP(H9373,'Shoe size conversion table'!$B$6:$D$22,2),VLOOKUP(H9373,'Shoe size conversion table'!$J$6:$L$22,2))</f>
        <v>37-38</v>
      </c>
      <c r="J9373" s="13">
        <f>IF(G9373="Male",VLOOKUP(H9373,'Shoe size conversion table'!$B$6:$D$22,3),VLOOKUP(H9373,'Shoe size conversion table'!$J$6:$L$22,3))</f>
        <v>5</v>
      </c>
      <c r="K9373" s="11">
        <v>139</v>
      </c>
      <c r="L9373" s="12">
        <v>0</v>
      </c>
      <c r="M9373" s="7">
        <f t="shared" si="439"/>
        <v>2016</v>
      </c>
      <c r="N9373" s="7">
        <f t="shared" si="440"/>
        <v>4</v>
      </c>
      <c r="O9373" s="30">
        <f t="shared" si="441"/>
        <v>139</v>
      </c>
    </row>
    <row r="9374" spans="2:15" x14ac:dyDescent="0.2">
      <c r="B9374" s="13">
        <v>60780</v>
      </c>
      <c r="C9374" s="14">
        <v>42468.476111111289</v>
      </c>
      <c r="D9374" s="7" t="s">
        <v>8</v>
      </c>
      <c r="E9374" s="13">
        <v>2174</v>
      </c>
      <c r="F9374" s="7" t="s">
        <v>41</v>
      </c>
      <c r="G9374" s="7" t="s">
        <v>11</v>
      </c>
      <c r="H9374" s="13">
        <v>9.5</v>
      </c>
      <c r="I9374" s="13" t="str">
        <f>IF(G9374="Male",VLOOKUP(H9374,'Shoe size conversion table'!$B$6:$D$22,2),VLOOKUP(H9374,'Shoe size conversion table'!$J$6:$L$22,2))</f>
        <v>42-43</v>
      </c>
      <c r="J9374" s="13">
        <f>IF(G9374="Male",VLOOKUP(H9374,'Shoe size conversion table'!$B$6:$D$22,3),VLOOKUP(H9374,'Shoe size conversion table'!$J$6:$L$22,3))</f>
        <v>9</v>
      </c>
      <c r="K9374" s="11">
        <v>159</v>
      </c>
      <c r="L9374" s="12">
        <v>0</v>
      </c>
      <c r="M9374" s="7">
        <f t="shared" si="439"/>
        <v>2016</v>
      </c>
      <c r="N9374" s="7">
        <f t="shared" si="440"/>
        <v>4</v>
      </c>
      <c r="O9374" s="30">
        <f t="shared" si="441"/>
        <v>159</v>
      </c>
    </row>
    <row r="9375" spans="2:15" x14ac:dyDescent="0.2">
      <c r="B9375" s="13">
        <v>60781</v>
      </c>
      <c r="C9375" s="14">
        <v>42468.486111111146</v>
      </c>
      <c r="D9375" s="7" t="s">
        <v>7</v>
      </c>
      <c r="E9375" s="13">
        <v>2183</v>
      </c>
      <c r="F9375" s="7" t="s">
        <v>51</v>
      </c>
      <c r="G9375" s="7" t="s">
        <v>12</v>
      </c>
      <c r="H9375" s="13">
        <v>7.5</v>
      </c>
      <c r="I9375" s="13">
        <f>IF(G9375="Male",VLOOKUP(H9375,'Shoe size conversion table'!$B$6:$D$22,2),VLOOKUP(H9375,'Shoe size conversion table'!$J$6:$L$22,2))</f>
        <v>38</v>
      </c>
      <c r="J9375" s="13">
        <f>IF(G9375="Male",VLOOKUP(H9375,'Shoe size conversion table'!$B$6:$D$22,3),VLOOKUP(H9375,'Shoe size conversion table'!$J$6:$L$22,3))</f>
        <v>5.5</v>
      </c>
      <c r="K9375" s="11">
        <v>139</v>
      </c>
      <c r="L9375" s="12">
        <v>0</v>
      </c>
      <c r="M9375" s="7">
        <f t="shared" si="439"/>
        <v>2016</v>
      </c>
      <c r="N9375" s="7">
        <f t="shared" si="440"/>
        <v>4</v>
      </c>
      <c r="O9375" s="30">
        <f t="shared" si="441"/>
        <v>139</v>
      </c>
    </row>
    <row r="9376" spans="2:15" x14ac:dyDescent="0.2">
      <c r="B9376" s="13">
        <v>60781</v>
      </c>
      <c r="C9376" s="14">
        <v>42468.486111111146</v>
      </c>
      <c r="D9376" s="7" t="s">
        <v>7</v>
      </c>
      <c r="E9376" s="13">
        <v>2158</v>
      </c>
      <c r="F9376" s="7" t="s">
        <v>51</v>
      </c>
      <c r="G9376" s="7" t="s">
        <v>12</v>
      </c>
      <c r="H9376" s="13">
        <v>8.5</v>
      </c>
      <c r="I9376" s="13">
        <f>IF(G9376="Male",VLOOKUP(H9376,'Shoe size conversion table'!$B$6:$D$22,2),VLOOKUP(H9376,'Shoe size conversion table'!$J$6:$L$22,2))</f>
        <v>39</v>
      </c>
      <c r="J9376" s="13">
        <f>IF(G9376="Male",VLOOKUP(H9376,'Shoe size conversion table'!$B$6:$D$22,3),VLOOKUP(H9376,'Shoe size conversion table'!$J$6:$L$22,3))</f>
        <v>6.5</v>
      </c>
      <c r="K9376" s="11">
        <v>199</v>
      </c>
      <c r="L9376" s="12">
        <v>0.5</v>
      </c>
      <c r="M9376" s="7">
        <f t="shared" si="439"/>
        <v>2016</v>
      </c>
      <c r="N9376" s="7">
        <f t="shared" si="440"/>
        <v>4</v>
      </c>
      <c r="O9376" s="30">
        <f t="shared" si="441"/>
        <v>99.5</v>
      </c>
    </row>
    <row r="9377" spans="2:15" x14ac:dyDescent="0.2">
      <c r="B9377" s="13">
        <v>60782</v>
      </c>
      <c r="C9377" s="14">
        <v>42468.496111111286</v>
      </c>
      <c r="D9377" s="7" t="s">
        <v>7</v>
      </c>
      <c r="E9377" s="13">
        <v>2200</v>
      </c>
      <c r="F9377" s="7" t="s">
        <v>49</v>
      </c>
      <c r="G9377" s="7" t="s">
        <v>12</v>
      </c>
      <c r="H9377" s="13">
        <v>7.5</v>
      </c>
      <c r="I9377" s="13">
        <f>IF(G9377="Male",VLOOKUP(H9377,'Shoe size conversion table'!$B$6:$D$22,2),VLOOKUP(H9377,'Shoe size conversion table'!$J$6:$L$22,2))</f>
        <v>38</v>
      </c>
      <c r="J9377" s="13">
        <f>IF(G9377="Male",VLOOKUP(H9377,'Shoe size conversion table'!$B$6:$D$22,3),VLOOKUP(H9377,'Shoe size conversion table'!$J$6:$L$22,3))</f>
        <v>5.5</v>
      </c>
      <c r="K9377" s="11">
        <v>159</v>
      </c>
      <c r="L9377" s="12">
        <v>0.5</v>
      </c>
      <c r="M9377" s="7">
        <f t="shared" si="439"/>
        <v>2016</v>
      </c>
      <c r="N9377" s="7">
        <f t="shared" si="440"/>
        <v>4</v>
      </c>
      <c r="O9377" s="30">
        <f t="shared" si="441"/>
        <v>79.5</v>
      </c>
    </row>
    <row r="9378" spans="2:15" x14ac:dyDescent="0.2">
      <c r="B9378" s="13">
        <v>60783</v>
      </c>
      <c r="C9378" s="14">
        <v>42468.536111111258</v>
      </c>
      <c r="D9378" s="7" t="s">
        <v>7</v>
      </c>
      <c r="E9378" s="13">
        <v>2238</v>
      </c>
      <c r="F9378" s="7" t="s">
        <v>50</v>
      </c>
      <c r="G9378" s="7" t="s">
        <v>12</v>
      </c>
      <c r="H9378" s="13">
        <v>8</v>
      </c>
      <c r="I9378" s="13" t="str">
        <f>IF(G9378="Male",VLOOKUP(H9378,'Shoe size conversion table'!$B$6:$D$22,2),VLOOKUP(H9378,'Shoe size conversion table'!$J$6:$L$22,2))</f>
        <v>38-39</v>
      </c>
      <c r="J9378" s="13">
        <f>IF(G9378="Male",VLOOKUP(H9378,'Shoe size conversion table'!$B$6:$D$22,3),VLOOKUP(H9378,'Shoe size conversion table'!$J$6:$L$22,3))</f>
        <v>6</v>
      </c>
      <c r="K9378" s="11">
        <v>159</v>
      </c>
      <c r="L9378" s="12">
        <v>0</v>
      </c>
      <c r="M9378" s="7">
        <f t="shared" si="439"/>
        <v>2016</v>
      </c>
      <c r="N9378" s="7">
        <f t="shared" si="440"/>
        <v>4</v>
      </c>
      <c r="O9378" s="30">
        <f t="shared" si="441"/>
        <v>159</v>
      </c>
    </row>
    <row r="9379" spans="2:15" x14ac:dyDescent="0.2">
      <c r="B9379" s="13">
        <v>60783</v>
      </c>
      <c r="C9379" s="14">
        <v>42468.536111111258</v>
      </c>
      <c r="D9379" s="7" t="s">
        <v>7</v>
      </c>
      <c r="E9379" s="13">
        <v>2177</v>
      </c>
      <c r="F9379" s="7" t="s">
        <v>50</v>
      </c>
      <c r="G9379" s="7" t="s">
        <v>11</v>
      </c>
      <c r="H9379" s="13">
        <v>11</v>
      </c>
      <c r="I9379" s="13">
        <f>IF(G9379="Male",VLOOKUP(H9379,'Shoe size conversion table'!$B$6:$D$22,2),VLOOKUP(H9379,'Shoe size conversion table'!$J$6:$L$22,2))</f>
        <v>44</v>
      </c>
      <c r="J9379" s="13">
        <f>IF(G9379="Male",VLOOKUP(H9379,'Shoe size conversion table'!$B$6:$D$22,3),VLOOKUP(H9379,'Shoe size conversion table'!$J$6:$L$22,3))</f>
        <v>10.5</v>
      </c>
      <c r="K9379" s="11">
        <v>199</v>
      </c>
      <c r="L9379" s="12">
        <v>0.5</v>
      </c>
      <c r="M9379" s="7">
        <f t="shared" si="439"/>
        <v>2016</v>
      </c>
      <c r="N9379" s="7">
        <f t="shared" si="440"/>
        <v>4</v>
      </c>
      <c r="O9379" s="30">
        <f t="shared" si="441"/>
        <v>99.5</v>
      </c>
    </row>
    <row r="9380" spans="2:15" x14ac:dyDescent="0.2">
      <c r="B9380" s="13">
        <v>60784</v>
      </c>
      <c r="C9380" s="14">
        <v>42468.606111111258</v>
      </c>
      <c r="D9380" s="7" t="s">
        <v>8</v>
      </c>
      <c r="E9380" s="13">
        <v>2220</v>
      </c>
      <c r="F9380" s="7" t="s">
        <v>38</v>
      </c>
      <c r="G9380" s="7" t="s">
        <v>11</v>
      </c>
      <c r="H9380" s="13">
        <v>9.5</v>
      </c>
      <c r="I9380" s="13" t="str">
        <f>IF(G9380="Male",VLOOKUP(H9380,'Shoe size conversion table'!$B$6:$D$22,2),VLOOKUP(H9380,'Shoe size conversion table'!$J$6:$L$22,2))</f>
        <v>42-43</v>
      </c>
      <c r="J9380" s="13">
        <f>IF(G9380="Male",VLOOKUP(H9380,'Shoe size conversion table'!$B$6:$D$22,3),VLOOKUP(H9380,'Shoe size conversion table'!$J$6:$L$22,3))</f>
        <v>9</v>
      </c>
      <c r="K9380" s="11">
        <v>169</v>
      </c>
      <c r="L9380" s="12">
        <v>0</v>
      </c>
      <c r="M9380" s="7">
        <f t="shared" si="439"/>
        <v>2016</v>
      </c>
      <c r="N9380" s="7">
        <f t="shared" si="440"/>
        <v>4</v>
      </c>
      <c r="O9380" s="30">
        <f t="shared" si="441"/>
        <v>169</v>
      </c>
    </row>
    <row r="9381" spans="2:15" x14ac:dyDescent="0.2">
      <c r="B9381" s="13">
        <v>60785</v>
      </c>
      <c r="C9381" s="14">
        <v>42468.616111111143</v>
      </c>
      <c r="D9381" s="7" t="s">
        <v>8</v>
      </c>
      <c r="E9381" s="13">
        <v>2192</v>
      </c>
      <c r="F9381" s="7" t="s">
        <v>38</v>
      </c>
      <c r="G9381" s="7" t="s">
        <v>11</v>
      </c>
      <c r="H9381" s="13">
        <v>10</v>
      </c>
      <c r="I9381" s="13">
        <f>IF(G9381="Male",VLOOKUP(H9381,'Shoe size conversion table'!$B$6:$D$22,2),VLOOKUP(H9381,'Shoe size conversion table'!$J$6:$L$22,2))</f>
        <v>43</v>
      </c>
      <c r="J9381" s="13">
        <f>IF(G9381="Male",VLOOKUP(H9381,'Shoe size conversion table'!$B$6:$D$22,3),VLOOKUP(H9381,'Shoe size conversion table'!$J$6:$L$22,3))</f>
        <v>9.5</v>
      </c>
      <c r="K9381" s="11">
        <v>129</v>
      </c>
      <c r="L9381" s="12">
        <v>0</v>
      </c>
      <c r="M9381" s="7">
        <f t="shared" si="439"/>
        <v>2016</v>
      </c>
      <c r="N9381" s="7">
        <f t="shared" si="440"/>
        <v>4</v>
      </c>
      <c r="O9381" s="30">
        <f t="shared" si="441"/>
        <v>129</v>
      </c>
    </row>
    <row r="9382" spans="2:15" x14ac:dyDescent="0.2">
      <c r="B9382" s="13">
        <v>60785</v>
      </c>
      <c r="C9382" s="14">
        <v>42468.616111111143</v>
      </c>
      <c r="D9382" s="7" t="s">
        <v>8</v>
      </c>
      <c r="E9382" s="13">
        <v>2197</v>
      </c>
      <c r="F9382" s="7" t="s">
        <v>40</v>
      </c>
      <c r="G9382" s="7" t="s">
        <v>11</v>
      </c>
      <c r="H9382" s="13">
        <v>9</v>
      </c>
      <c r="I9382" s="13">
        <f>IF(G9382="Male",VLOOKUP(H9382,'Shoe size conversion table'!$B$6:$D$22,2),VLOOKUP(H9382,'Shoe size conversion table'!$J$6:$L$22,2))</f>
        <v>42</v>
      </c>
      <c r="J9382" s="13">
        <f>IF(G9382="Male",VLOOKUP(H9382,'Shoe size conversion table'!$B$6:$D$22,3),VLOOKUP(H9382,'Shoe size conversion table'!$J$6:$L$22,3))</f>
        <v>8.5</v>
      </c>
      <c r="K9382" s="11">
        <v>159</v>
      </c>
      <c r="L9382" s="12">
        <v>0.5</v>
      </c>
      <c r="M9382" s="7">
        <f t="shared" si="439"/>
        <v>2016</v>
      </c>
      <c r="N9382" s="7">
        <f t="shared" si="440"/>
        <v>4</v>
      </c>
      <c r="O9382" s="30">
        <f t="shared" si="441"/>
        <v>79.5</v>
      </c>
    </row>
    <row r="9383" spans="2:15" x14ac:dyDescent="0.2">
      <c r="B9383" s="13">
        <v>60786</v>
      </c>
      <c r="C9383" s="14">
        <v>42468.686111111143</v>
      </c>
      <c r="D9383" s="7" t="s">
        <v>10</v>
      </c>
      <c r="E9383" s="13">
        <v>2215</v>
      </c>
      <c r="F9383" s="7" t="s">
        <v>35</v>
      </c>
      <c r="G9383" s="7" t="s">
        <v>11</v>
      </c>
      <c r="H9383" s="13">
        <v>9.5</v>
      </c>
      <c r="I9383" s="13" t="str">
        <f>IF(G9383="Male",VLOOKUP(H9383,'Shoe size conversion table'!$B$6:$D$22,2),VLOOKUP(H9383,'Shoe size conversion table'!$J$6:$L$22,2))</f>
        <v>42-43</v>
      </c>
      <c r="J9383" s="13">
        <f>IF(G9383="Male",VLOOKUP(H9383,'Shoe size conversion table'!$B$6:$D$22,3),VLOOKUP(H9383,'Shoe size conversion table'!$J$6:$L$22,3))</f>
        <v>9</v>
      </c>
      <c r="K9383" s="11">
        <v>199</v>
      </c>
      <c r="L9383" s="12">
        <v>0.3</v>
      </c>
      <c r="M9383" s="7">
        <f t="shared" si="439"/>
        <v>2016</v>
      </c>
      <c r="N9383" s="7">
        <f t="shared" si="440"/>
        <v>4</v>
      </c>
      <c r="O9383" s="30">
        <f t="shared" si="441"/>
        <v>139.29999999999998</v>
      </c>
    </row>
    <row r="9384" spans="2:15" x14ac:dyDescent="0.2">
      <c r="B9384" s="13">
        <v>60786</v>
      </c>
      <c r="C9384" s="14">
        <v>42468.686111111143</v>
      </c>
      <c r="D9384" s="7" t="s">
        <v>10</v>
      </c>
      <c r="E9384" s="13">
        <v>2156</v>
      </c>
      <c r="F9384" s="7" t="s">
        <v>34</v>
      </c>
      <c r="G9384" s="7" t="s">
        <v>11</v>
      </c>
      <c r="H9384" s="13">
        <v>10</v>
      </c>
      <c r="I9384" s="13">
        <f>IF(G9384="Male",VLOOKUP(H9384,'Shoe size conversion table'!$B$6:$D$22,2),VLOOKUP(H9384,'Shoe size conversion table'!$J$6:$L$22,2))</f>
        <v>43</v>
      </c>
      <c r="J9384" s="13">
        <f>IF(G9384="Male",VLOOKUP(H9384,'Shoe size conversion table'!$B$6:$D$22,3),VLOOKUP(H9384,'Shoe size conversion table'!$J$6:$L$22,3))</f>
        <v>9.5</v>
      </c>
      <c r="K9384" s="11">
        <v>169</v>
      </c>
      <c r="L9384" s="12">
        <v>0.1</v>
      </c>
      <c r="M9384" s="7">
        <f t="shared" si="439"/>
        <v>2016</v>
      </c>
      <c r="N9384" s="7">
        <f t="shared" si="440"/>
        <v>4</v>
      </c>
      <c r="O9384" s="30">
        <f t="shared" si="441"/>
        <v>152.1</v>
      </c>
    </row>
    <row r="9385" spans="2:15" x14ac:dyDescent="0.2">
      <c r="B9385" s="13">
        <v>60787</v>
      </c>
      <c r="C9385" s="14">
        <v>42468.706111111285</v>
      </c>
      <c r="D9385" s="7" t="s">
        <v>7</v>
      </c>
      <c r="E9385" s="13">
        <v>2148</v>
      </c>
      <c r="F9385" s="7" t="s">
        <v>48</v>
      </c>
      <c r="G9385" s="7" t="s">
        <v>12</v>
      </c>
      <c r="H9385" s="13">
        <v>8</v>
      </c>
      <c r="I9385" s="13" t="str">
        <f>IF(G9385="Male",VLOOKUP(H9385,'Shoe size conversion table'!$B$6:$D$22,2),VLOOKUP(H9385,'Shoe size conversion table'!$J$6:$L$22,2))</f>
        <v>38-39</v>
      </c>
      <c r="J9385" s="13">
        <f>IF(G9385="Male",VLOOKUP(H9385,'Shoe size conversion table'!$B$6:$D$22,3),VLOOKUP(H9385,'Shoe size conversion table'!$J$6:$L$22,3))</f>
        <v>6</v>
      </c>
      <c r="K9385" s="11">
        <v>159</v>
      </c>
      <c r="L9385" s="12">
        <v>0</v>
      </c>
      <c r="M9385" s="7">
        <f t="shared" si="439"/>
        <v>2016</v>
      </c>
      <c r="N9385" s="7">
        <f t="shared" si="440"/>
        <v>4</v>
      </c>
      <c r="O9385" s="30">
        <f t="shared" si="441"/>
        <v>159</v>
      </c>
    </row>
    <row r="9386" spans="2:15" x14ac:dyDescent="0.2">
      <c r="B9386" s="13">
        <v>60788</v>
      </c>
      <c r="C9386" s="14">
        <v>42468.746111111141</v>
      </c>
      <c r="D9386" s="7" t="s">
        <v>7</v>
      </c>
      <c r="E9386" s="13">
        <v>2147</v>
      </c>
      <c r="F9386" s="7" t="s">
        <v>49</v>
      </c>
      <c r="G9386" s="7" t="s">
        <v>12</v>
      </c>
      <c r="H9386" s="13">
        <v>8</v>
      </c>
      <c r="I9386" s="13" t="str">
        <f>IF(G9386="Male",VLOOKUP(H9386,'Shoe size conversion table'!$B$6:$D$22,2),VLOOKUP(H9386,'Shoe size conversion table'!$J$6:$L$22,2))</f>
        <v>38-39</v>
      </c>
      <c r="J9386" s="13">
        <f>IF(G9386="Male",VLOOKUP(H9386,'Shoe size conversion table'!$B$6:$D$22,3),VLOOKUP(H9386,'Shoe size conversion table'!$J$6:$L$22,3))</f>
        <v>6</v>
      </c>
      <c r="K9386" s="11">
        <v>129</v>
      </c>
      <c r="L9386" s="12">
        <v>0.1</v>
      </c>
      <c r="M9386" s="7">
        <f t="shared" si="439"/>
        <v>2016</v>
      </c>
      <c r="N9386" s="7">
        <f t="shared" si="440"/>
        <v>4</v>
      </c>
      <c r="O9386" s="30">
        <f t="shared" si="441"/>
        <v>116.10000000000001</v>
      </c>
    </row>
    <row r="9387" spans="2:15" x14ac:dyDescent="0.2">
      <c r="B9387" s="13">
        <v>60789</v>
      </c>
      <c r="C9387" s="14">
        <v>42468.756111111143</v>
      </c>
      <c r="D9387" s="7" t="s">
        <v>8</v>
      </c>
      <c r="E9387" s="13">
        <v>2214</v>
      </c>
      <c r="F9387" s="7" t="s">
        <v>41</v>
      </c>
      <c r="G9387" s="7" t="s">
        <v>11</v>
      </c>
      <c r="H9387" s="13">
        <v>10.5</v>
      </c>
      <c r="I9387" s="13" t="str">
        <f>IF(G9387="Male",VLOOKUP(H9387,'Shoe size conversion table'!$B$6:$D$22,2),VLOOKUP(H9387,'Shoe size conversion table'!$J$6:$L$22,2))</f>
        <v>43-44</v>
      </c>
      <c r="J9387" s="13">
        <f>IF(G9387="Male",VLOOKUP(H9387,'Shoe size conversion table'!$B$6:$D$22,3),VLOOKUP(H9387,'Shoe size conversion table'!$J$6:$L$22,3))</f>
        <v>10</v>
      </c>
      <c r="K9387" s="11">
        <v>139</v>
      </c>
      <c r="L9387" s="12">
        <v>0</v>
      </c>
      <c r="M9387" s="7">
        <f t="shared" si="439"/>
        <v>2016</v>
      </c>
      <c r="N9387" s="7">
        <f t="shared" si="440"/>
        <v>4</v>
      </c>
      <c r="O9387" s="30">
        <f t="shared" si="441"/>
        <v>139</v>
      </c>
    </row>
    <row r="9388" spans="2:15" x14ac:dyDescent="0.2">
      <c r="B9388" s="13">
        <v>60790</v>
      </c>
      <c r="C9388" s="14">
        <v>42468.756111111143</v>
      </c>
      <c r="D9388" s="7" t="s">
        <v>10</v>
      </c>
      <c r="E9388" s="13">
        <v>2156</v>
      </c>
      <c r="F9388" s="7" t="s">
        <v>34</v>
      </c>
      <c r="G9388" s="7" t="s">
        <v>12</v>
      </c>
      <c r="H9388" s="13">
        <v>8.5</v>
      </c>
      <c r="I9388" s="13">
        <f>IF(G9388="Male",VLOOKUP(H9388,'Shoe size conversion table'!$B$6:$D$22,2),VLOOKUP(H9388,'Shoe size conversion table'!$J$6:$L$22,2))</f>
        <v>39</v>
      </c>
      <c r="J9388" s="13">
        <f>IF(G9388="Male",VLOOKUP(H9388,'Shoe size conversion table'!$B$6:$D$22,3),VLOOKUP(H9388,'Shoe size conversion table'!$J$6:$L$22,3))</f>
        <v>6.5</v>
      </c>
      <c r="K9388" s="11">
        <v>179</v>
      </c>
      <c r="L9388" s="12">
        <v>0</v>
      </c>
      <c r="M9388" s="7">
        <f t="shared" si="439"/>
        <v>2016</v>
      </c>
      <c r="N9388" s="7">
        <f t="shared" si="440"/>
        <v>4</v>
      </c>
      <c r="O9388" s="30">
        <f t="shared" si="441"/>
        <v>179</v>
      </c>
    </row>
    <row r="9389" spans="2:15" x14ac:dyDescent="0.2">
      <c r="B9389" s="13">
        <v>60791</v>
      </c>
      <c r="C9389" s="14">
        <v>42468.946111111145</v>
      </c>
      <c r="D9389" s="7" t="s">
        <v>10</v>
      </c>
      <c r="E9389" s="13">
        <v>2194</v>
      </c>
      <c r="F9389" s="7" t="s">
        <v>34</v>
      </c>
      <c r="G9389" s="7" t="s">
        <v>12</v>
      </c>
      <c r="H9389" s="13">
        <v>8.5</v>
      </c>
      <c r="I9389" s="13">
        <f>IF(G9389="Male",VLOOKUP(H9389,'Shoe size conversion table'!$B$6:$D$22,2),VLOOKUP(H9389,'Shoe size conversion table'!$J$6:$L$22,2))</f>
        <v>39</v>
      </c>
      <c r="J9389" s="13">
        <f>IF(G9389="Male",VLOOKUP(H9389,'Shoe size conversion table'!$B$6:$D$22,3),VLOOKUP(H9389,'Shoe size conversion table'!$J$6:$L$22,3))</f>
        <v>6.5</v>
      </c>
      <c r="K9389" s="11">
        <v>169</v>
      </c>
      <c r="L9389" s="12">
        <v>0</v>
      </c>
      <c r="M9389" s="7">
        <f t="shared" si="439"/>
        <v>2016</v>
      </c>
      <c r="N9389" s="7">
        <f t="shared" si="440"/>
        <v>4</v>
      </c>
      <c r="O9389" s="30">
        <f t="shared" si="441"/>
        <v>169</v>
      </c>
    </row>
    <row r="9390" spans="2:15" x14ac:dyDescent="0.2">
      <c r="B9390" s="13">
        <v>60792</v>
      </c>
      <c r="C9390" s="14">
        <v>42468.946111111145</v>
      </c>
      <c r="D9390" s="7" t="s">
        <v>10</v>
      </c>
      <c r="E9390" s="13">
        <v>2199</v>
      </c>
      <c r="F9390" s="7" t="s">
        <v>35</v>
      </c>
      <c r="G9390" s="7" t="s">
        <v>11</v>
      </c>
      <c r="H9390" s="13">
        <v>11</v>
      </c>
      <c r="I9390" s="13">
        <f>IF(G9390="Male",VLOOKUP(H9390,'Shoe size conversion table'!$B$6:$D$22,2),VLOOKUP(H9390,'Shoe size conversion table'!$J$6:$L$22,2))</f>
        <v>44</v>
      </c>
      <c r="J9390" s="13">
        <f>IF(G9390="Male",VLOOKUP(H9390,'Shoe size conversion table'!$B$6:$D$22,3),VLOOKUP(H9390,'Shoe size conversion table'!$J$6:$L$22,3))</f>
        <v>10.5</v>
      </c>
      <c r="K9390" s="11">
        <v>139</v>
      </c>
      <c r="L9390" s="12">
        <v>0.3</v>
      </c>
      <c r="M9390" s="7">
        <f t="shared" si="439"/>
        <v>2016</v>
      </c>
      <c r="N9390" s="7">
        <f t="shared" si="440"/>
        <v>4</v>
      </c>
      <c r="O9390" s="30">
        <f t="shared" si="441"/>
        <v>97.3</v>
      </c>
    </row>
    <row r="9391" spans="2:15" x14ac:dyDescent="0.2">
      <c r="B9391" s="13">
        <v>60793</v>
      </c>
      <c r="C9391" s="14">
        <v>42468.976111111144</v>
      </c>
      <c r="D9391" s="7" t="s">
        <v>8</v>
      </c>
      <c r="E9391" s="13">
        <v>2171</v>
      </c>
      <c r="F9391" s="7" t="s">
        <v>39</v>
      </c>
      <c r="G9391" s="7" t="s">
        <v>11</v>
      </c>
      <c r="H9391" s="13">
        <v>10</v>
      </c>
      <c r="I9391" s="13">
        <f>IF(G9391="Male",VLOOKUP(H9391,'Shoe size conversion table'!$B$6:$D$22,2),VLOOKUP(H9391,'Shoe size conversion table'!$J$6:$L$22,2))</f>
        <v>43</v>
      </c>
      <c r="J9391" s="13">
        <f>IF(G9391="Male",VLOOKUP(H9391,'Shoe size conversion table'!$B$6:$D$22,3),VLOOKUP(H9391,'Shoe size conversion table'!$J$6:$L$22,3))</f>
        <v>9.5</v>
      </c>
      <c r="K9391" s="11">
        <v>139</v>
      </c>
      <c r="L9391" s="12">
        <v>0.1</v>
      </c>
      <c r="M9391" s="7">
        <f t="shared" si="439"/>
        <v>2016</v>
      </c>
      <c r="N9391" s="7">
        <f t="shared" si="440"/>
        <v>4</v>
      </c>
      <c r="O9391" s="30">
        <f t="shared" si="441"/>
        <v>125.10000000000001</v>
      </c>
    </row>
    <row r="9392" spans="2:15" x14ac:dyDescent="0.2">
      <c r="B9392" s="13">
        <v>60793</v>
      </c>
      <c r="C9392" s="14">
        <v>42468.976111111144</v>
      </c>
      <c r="D9392" s="7" t="s">
        <v>8</v>
      </c>
      <c r="E9392" s="13">
        <v>2195</v>
      </c>
      <c r="F9392" s="7" t="s">
        <v>42</v>
      </c>
      <c r="G9392" s="7" t="s">
        <v>12</v>
      </c>
      <c r="H9392" s="13">
        <v>8.5</v>
      </c>
      <c r="I9392" s="13">
        <f>IF(G9392="Male",VLOOKUP(H9392,'Shoe size conversion table'!$B$6:$D$22,2),VLOOKUP(H9392,'Shoe size conversion table'!$J$6:$L$22,2))</f>
        <v>39</v>
      </c>
      <c r="J9392" s="13">
        <f>IF(G9392="Male",VLOOKUP(H9392,'Shoe size conversion table'!$B$6:$D$22,3),VLOOKUP(H9392,'Shoe size conversion table'!$J$6:$L$22,3))</f>
        <v>6.5</v>
      </c>
      <c r="K9392" s="11">
        <v>129</v>
      </c>
      <c r="L9392" s="12">
        <v>0</v>
      </c>
      <c r="M9392" s="7">
        <f t="shared" si="439"/>
        <v>2016</v>
      </c>
      <c r="N9392" s="7">
        <f t="shared" si="440"/>
        <v>4</v>
      </c>
      <c r="O9392" s="30">
        <f t="shared" si="441"/>
        <v>129</v>
      </c>
    </row>
    <row r="9393" spans="2:15" x14ac:dyDescent="0.2">
      <c r="B9393" s="13">
        <v>60794</v>
      </c>
      <c r="C9393" s="14">
        <v>42469.156111111261</v>
      </c>
      <c r="D9393" s="7" t="s">
        <v>7</v>
      </c>
      <c r="E9393" s="13">
        <v>2159</v>
      </c>
      <c r="F9393" s="7" t="s">
        <v>50</v>
      </c>
      <c r="G9393" s="7" t="s">
        <v>11</v>
      </c>
      <c r="H9393" s="13">
        <v>10.5</v>
      </c>
      <c r="I9393" s="13" t="str">
        <f>IF(G9393="Male",VLOOKUP(H9393,'Shoe size conversion table'!$B$6:$D$22,2),VLOOKUP(H9393,'Shoe size conversion table'!$J$6:$L$22,2))</f>
        <v>43-44</v>
      </c>
      <c r="J9393" s="13">
        <f>IF(G9393="Male",VLOOKUP(H9393,'Shoe size conversion table'!$B$6:$D$22,3),VLOOKUP(H9393,'Shoe size conversion table'!$J$6:$L$22,3))</f>
        <v>10</v>
      </c>
      <c r="K9393" s="11">
        <v>129</v>
      </c>
      <c r="L9393" s="12">
        <v>0</v>
      </c>
      <c r="M9393" s="7">
        <f t="shared" si="439"/>
        <v>2016</v>
      </c>
      <c r="N9393" s="7">
        <f t="shared" si="440"/>
        <v>4</v>
      </c>
      <c r="O9393" s="30">
        <f t="shared" si="441"/>
        <v>129</v>
      </c>
    </row>
    <row r="9394" spans="2:15" x14ac:dyDescent="0.2">
      <c r="B9394" s="13">
        <v>60795</v>
      </c>
      <c r="C9394" s="14">
        <v>42469.156111111261</v>
      </c>
      <c r="D9394" s="7" t="s">
        <v>8</v>
      </c>
      <c r="E9394" s="13">
        <v>2178</v>
      </c>
      <c r="F9394" s="7" t="s">
        <v>39</v>
      </c>
      <c r="G9394" s="7" t="s">
        <v>12</v>
      </c>
      <c r="H9394" s="13">
        <v>9</v>
      </c>
      <c r="I9394" s="13" t="str">
        <f>IF(G9394="Male",VLOOKUP(H9394,'Shoe size conversion table'!$B$6:$D$22,2),VLOOKUP(H9394,'Shoe size conversion table'!$J$6:$L$22,2))</f>
        <v>39-40</v>
      </c>
      <c r="J9394" s="13">
        <f>IF(G9394="Male",VLOOKUP(H9394,'Shoe size conversion table'!$B$6:$D$22,3),VLOOKUP(H9394,'Shoe size conversion table'!$J$6:$L$22,3))</f>
        <v>7</v>
      </c>
      <c r="K9394" s="11">
        <v>199</v>
      </c>
      <c r="L9394" s="12">
        <v>0</v>
      </c>
      <c r="M9394" s="7">
        <f t="shared" si="439"/>
        <v>2016</v>
      </c>
      <c r="N9394" s="7">
        <f t="shared" si="440"/>
        <v>4</v>
      </c>
      <c r="O9394" s="30">
        <f t="shared" si="441"/>
        <v>199</v>
      </c>
    </row>
    <row r="9395" spans="2:15" x14ac:dyDescent="0.2">
      <c r="B9395" s="13">
        <v>60796</v>
      </c>
      <c r="C9395" s="14">
        <v>42469.446111111145</v>
      </c>
      <c r="D9395" s="7" t="s">
        <v>8</v>
      </c>
      <c r="E9395" s="13">
        <v>2221</v>
      </c>
      <c r="F9395" s="7" t="s">
        <v>42</v>
      </c>
      <c r="G9395" s="7" t="s">
        <v>11</v>
      </c>
      <c r="H9395" s="13">
        <v>9</v>
      </c>
      <c r="I9395" s="13">
        <f>IF(G9395="Male",VLOOKUP(H9395,'Shoe size conversion table'!$B$6:$D$22,2),VLOOKUP(H9395,'Shoe size conversion table'!$J$6:$L$22,2))</f>
        <v>42</v>
      </c>
      <c r="J9395" s="13">
        <f>IF(G9395="Male",VLOOKUP(H9395,'Shoe size conversion table'!$B$6:$D$22,3),VLOOKUP(H9395,'Shoe size conversion table'!$J$6:$L$22,3))</f>
        <v>8.5</v>
      </c>
      <c r="K9395" s="11">
        <v>199</v>
      </c>
      <c r="L9395" s="12">
        <v>0</v>
      </c>
      <c r="M9395" s="7">
        <f t="shared" si="439"/>
        <v>2016</v>
      </c>
      <c r="N9395" s="7">
        <f t="shared" si="440"/>
        <v>4</v>
      </c>
      <c r="O9395" s="30">
        <f t="shared" si="441"/>
        <v>199</v>
      </c>
    </row>
    <row r="9396" spans="2:15" x14ac:dyDescent="0.2">
      <c r="B9396" s="13">
        <v>60797</v>
      </c>
      <c r="C9396" s="14">
        <v>42469.476111111289</v>
      </c>
      <c r="D9396" s="7" t="s">
        <v>8</v>
      </c>
      <c r="E9396" s="13">
        <v>2176</v>
      </c>
      <c r="F9396" s="7" t="s">
        <v>42</v>
      </c>
      <c r="G9396" s="7" t="s">
        <v>11</v>
      </c>
      <c r="H9396" s="13">
        <v>9</v>
      </c>
      <c r="I9396" s="13">
        <f>IF(G9396="Male",VLOOKUP(H9396,'Shoe size conversion table'!$B$6:$D$22,2),VLOOKUP(H9396,'Shoe size conversion table'!$J$6:$L$22,2))</f>
        <v>42</v>
      </c>
      <c r="J9396" s="13">
        <f>IF(G9396="Male",VLOOKUP(H9396,'Shoe size conversion table'!$B$6:$D$22,3),VLOOKUP(H9396,'Shoe size conversion table'!$J$6:$L$22,3))</f>
        <v>8.5</v>
      </c>
      <c r="K9396" s="11">
        <v>159</v>
      </c>
      <c r="L9396" s="12">
        <v>0.2</v>
      </c>
      <c r="M9396" s="7">
        <f t="shared" si="439"/>
        <v>2016</v>
      </c>
      <c r="N9396" s="7">
        <f t="shared" si="440"/>
        <v>4</v>
      </c>
      <c r="O9396" s="30">
        <f t="shared" si="441"/>
        <v>127.2</v>
      </c>
    </row>
    <row r="9397" spans="2:15" x14ac:dyDescent="0.2">
      <c r="B9397" s="13">
        <v>60798</v>
      </c>
      <c r="C9397" s="14">
        <v>42469.496111111286</v>
      </c>
      <c r="D9397" s="7" t="s">
        <v>10</v>
      </c>
      <c r="E9397" s="13">
        <v>2151</v>
      </c>
      <c r="F9397" s="7" t="s">
        <v>35</v>
      </c>
      <c r="G9397" s="7" t="s">
        <v>11</v>
      </c>
      <c r="H9397" s="13">
        <v>10.5</v>
      </c>
      <c r="I9397" s="13" t="str">
        <f>IF(G9397="Male",VLOOKUP(H9397,'Shoe size conversion table'!$B$6:$D$22,2),VLOOKUP(H9397,'Shoe size conversion table'!$J$6:$L$22,2))</f>
        <v>43-44</v>
      </c>
      <c r="J9397" s="13">
        <f>IF(G9397="Male",VLOOKUP(H9397,'Shoe size conversion table'!$B$6:$D$22,3),VLOOKUP(H9397,'Shoe size conversion table'!$J$6:$L$22,3))</f>
        <v>10</v>
      </c>
      <c r="K9397" s="11">
        <v>139</v>
      </c>
      <c r="L9397" s="12">
        <v>0</v>
      </c>
      <c r="M9397" s="7">
        <f t="shared" si="439"/>
        <v>2016</v>
      </c>
      <c r="N9397" s="7">
        <f t="shared" si="440"/>
        <v>4</v>
      </c>
      <c r="O9397" s="30">
        <f t="shared" si="441"/>
        <v>139</v>
      </c>
    </row>
    <row r="9398" spans="2:15" x14ac:dyDescent="0.2">
      <c r="B9398" s="13">
        <v>60799</v>
      </c>
      <c r="C9398" s="14">
        <v>42469.626111111145</v>
      </c>
      <c r="D9398" s="7" t="s">
        <v>9</v>
      </c>
      <c r="E9398" s="13">
        <v>2153</v>
      </c>
      <c r="F9398" s="7" t="s">
        <v>60</v>
      </c>
      <c r="G9398" s="7" t="s">
        <v>12</v>
      </c>
      <c r="H9398" s="13">
        <v>8</v>
      </c>
      <c r="I9398" s="13" t="str">
        <f>IF(G9398="Male",VLOOKUP(H9398,'Shoe size conversion table'!$B$6:$D$22,2),VLOOKUP(H9398,'Shoe size conversion table'!$J$6:$L$22,2))</f>
        <v>38-39</v>
      </c>
      <c r="J9398" s="13">
        <f>IF(G9398="Male",VLOOKUP(H9398,'Shoe size conversion table'!$B$6:$D$22,3),VLOOKUP(H9398,'Shoe size conversion table'!$J$6:$L$22,3))</f>
        <v>6</v>
      </c>
      <c r="K9398" s="11">
        <v>129</v>
      </c>
      <c r="L9398" s="12">
        <v>0.5</v>
      </c>
      <c r="M9398" s="7">
        <f t="shared" si="439"/>
        <v>2016</v>
      </c>
      <c r="N9398" s="7">
        <f t="shared" si="440"/>
        <v>4</v>
      </c>
      <c r="O9398" s="30">
        <f t="shared" si="441"/>
        <v>64.5</v>
      </c>
    </row>
    <row r="9399" spans="2:15" x14ac:dyDescent="0.2">
      <c r="B9399" s="13">
        <v>60799</v>
      </c>
      <c r="C9399" s="14">
        <v>42469.626111111145</v>
      </c>
      <c r="D9399" s="7" t="s">
        <v>9</v>
      </c>
      <c r="E9399" s="13">
        <v>2151</v>
      </c>
      <c r="F9399" s="7" t="s">
        <v>58</v>
      </c>
      <c r="G9399" s="7" t="s">
        <v>12</v>
      </c>
      <c r="H9399" s="13">
        <v>9</v>
      </c>
      <c r="I9399" s="13" t="str">
        <f>IF(G9399="Male",VLOOKUP(H9399,'Shoe size conversion table'!$B$6:$D$22,2),VLOOKUP(H9399,'Shoe size conversion table'!$J$6:$L$22,2))</f>
        <v>39-40</v>
      </c>
      <c r="J9399" s="13">
        <f>IF(G9399="Male",VLOOKUP(H9399,'Shoe size conversion table'!$B$6:$D$22,3),VLOOKUP(H9399,'Shoe size conversion table'!$J$6:$L$22,3))</f>
        <v>7</v>
      </c>
      <c r="K9399" s="11">
        <v>139</v>
      </c>
      <c r="L9399" s="12">
        <v>0.1</v>
      </c>
      <c r="M9399" s="7">
        <f t="shared" si="439"/>
        <v>2016</v>
      </c>
      <c r="N9399" s="7">
        <f t="shared" si="440"/>
        <v>4</v>
      </c>
      <c r="O9399" s="30">
        <f t="shared" si="441"/>
        <v>125.10000000000001</v>
      </c>
    </row>
    <row r="9400" spans="2:15" x14ac:dyDescent="0.2">
      <c r="B9400" s="13">
        <v>60800</v>
      </c>
      <c r="C9400" s="14">
        <v>42469.686111111143</v>
      </c>
      <c r="D9400" s="7" t="s">
        <v>10</v>
      </c>
      <c r="E9400" s="13">
        <v>2173</v>
      </c>
      <c r="F9400" s="7" t="s">
        <v>34</v>
      </c>
      <c r="G9400" s="7" t="s">
        <v>11</v>
      </c>
      <c r="H9400" s="13">
        <v>10.5</v>
      </c>
      <c r="I9400" s="13" t="str">
        <f>IF(G9400="Male",VLOOKUP(H9400,'Shoe size conversion table'!$B$6:$D$22,2),VLOOKUP(H9400,'Shoe size conversion table'!$J$6:$L$22,2))</f>
        <v>43-44</v>
      </c>
      <c r="J9400" s="13">
        <f>IF(G9400="Male",VLOOKUP(H9400,'Shoe size conversion table'!$B$6:$D$22,3),VLOOKUP(H9400,'Shoe size conversion table'!$J$6:$L$22,3))</f>
        <v>10</v>
      </c>
      <c r="K9400" s="11">
        <v>139</v>
      </c>
      <c r="L9400" s="12">
        <v>0.1</v>
      </c>
      <c r="M9400" s="7">
        <f t="shared" si="439"/>
        <v>2016</v>
      </c>
      <c r="N9400" s="7">
        <f t="shared" si="440"/>
        <v>4</v>
      </c>
      <c r="O9400" s="30">
        <f t="shared" si="441"/>
        <v>125.10000000000001</v>
      </c>
    </row>
    <row r="9401" spans="2:15" x14ac:dyDescent="0.2">
      <c r="B9401" s="13">
        <v>60800</v>
      </c>
      <c r="C9401" s="14">
        <v>42469.686111111143</v>
      </c>
      <c r="D9401" s="7" t="s">
        <v>10</v>
      </c>
      <c r="E9401" s="13">
        <v>2215</v>
      </c>
      <c r="F9401" s="7" t="s">
        <v>35</v>
      </c>
      <c r="G9401" s="7" t="s">
        <v>11</v>
      </c>
      <c r="H9401" s="13">
        <v>9.5</v>
      </c>
      <c r="I9401" s="13" t="str">
        <f>IF(G9401="Male",VLOOKUP(H9401,'Shoe size conversion table'!$B$6:$D$22,2),VLOOKUP(H9401,'Shoe size conversion table'!$J$6:$L$22,2))</f>
        <v>42-43</v>
      </c>
      <c r="J9401" s="13">
        <f>IF(G9401="Male",VLOOKUP(H9401,'Shoe size conversion table'!$B$6:$D$22,3),VLOOKUP(H9401,'Shoe size conversion table'!$J$6:$L$22,3))</f>
        <v>9</v>
      </c>
      <c r="K9401" s="11">
        <v>199</v>
      </c>
      <c r="L9401" s="12">
        <v>0.3</v>
      </c>
      <c r="M9401" s="7">
        <f t="shared" si="439"/>
        <v>2016</v>
      </c>
      <c r="N9401" s="7">
        <f t="shared" si="440"/>
        <v>4</v>
      </c>
      <c r="O9401" s="30">
        <f t="shared" si="441"/>
        <v>139.29999999999998</v>
      </c>
    </row>
    <row r="9402" spans="2:15" x14ac:dyDescent="0.2">
      <c r="B9402" s="13">
        <v>60801</v>
      </c>
      <c r="C9402" s="14">
        <v>42469.736111111146</v>
      </c>
      <c r="D9402" s="7" t="s">
        <v>10</v>
      </c>
      <c r="E9402" s="13">
        <v>2183</v>
      </c>
      <c r="F9402" s="7" t="s">
        <v>35</v>
      </c>
      <c r="G9402" s="7" t="s">
        <v>12</v>
      </c>
      <c r="H9402" s="13">
        <v>8</v>
      </c>
      <c r="I9402" s="13" t="str">
        <f>IF(G9402="Male",VLOOKUP(H9402,'Shoe size conversion table'!$B$6:$D$22,2),VLOOKUP(H9402,'Shoe size conversion table'!$J$6:$L$22,2))</f>
        <v>38-39</v>
      </c>
      <c r="J9402" s="13">
        <f>IF(G9402="Male",VLOOKUP(H9402,'Shoe size conversion table'!$B$6:$D$22,3),VLOOKUP(H9402,'Shoe size conversion table'!$J$6:$L$22,3))</f>
        <v>6</v>
      </c>
      <c r="K9402" s="11">
        <v>149</v>
      </c>
      <c r="L9402" s="12">
        <v>0.2</v>
      </c>
      <c r="M9402" s="7">
        <f t="shared" si="439"/>
        <v>2016</v>
      </c>
      <c r="N9402" s="7">
        <f t="shared" si="440"/>
        <v>4</v>
      </c>
      <c r="O9402" s="30">
        <f t="shared" si="441"/>
        <v>119.2</v>
      </c>
    </row>
    <row r="9403" spans="2:15" x14ac:dyDescent="0.2">
      <c r="B9403" s="13">
        <v>60802</v>
      </c>
      <c r="C9403" s="14">
        <v>42469.736111111146</v>
      </c>
      <c r="D9403" s="7" t="s">
        <v>10</v>
      </c>
      <c r="E9403" s="13">
        <v>2157</v>
      </c>
      <c r="F9403" s="7" t="s">
        <v>34</v>
      </c>
      <c r="G9403" s="7" t="s">
        <v>11</v>
      </c>
      <c r="H9403" s="13">
        <v>10.5</v>
      </c>
      <c r="I9403" s="13" t="str">
        <f>IF(G9403="Male",VLOOKUP(H9403,'Shoe size conversion table'!$B$6:$D$22,2),VLOOKUP(H9403,'Shoe size conversion table'!$J$6:$L$22,2))</f>
        <v>43-44</v>
      </c>
      <c r="J9403" s="13">
        <f>IF(G9403="Male",VLOOKUP(H9403,'Shoe size conversion table'!$B$6:$D$22,3),VLOOKUP(H9403,'Shoe size conversion table'!$J$6:$L$22,3))</f>
        <v>10</v>
      </c>
      <c r="K9403" s="11">
        <v>179</v>
      </c>
      <c r="L9403" s="12">
        <v>0</v>
      </c>
      <c r="M9403" s="7">
        <f t="shared" si="439"/>
        <v>2016</v>
      </c>
      <c r="N9403" s="7">
        <f t="shared" si="440"/>
        <v>4</v>
      </c>
      <c r="O9403" s="30">
        <f t="shared" si="441"/>
        <v>179</v>
      </c>
    </row>
    <row r="9404" spans="2:15" x14ac:dyDescent="0.2">
      <c r="B9404" s="13">
        <v>60803</v>
      </c>
      <c r="C9404" s="14">
        <v>42469.756111111143</v>
      </c>
      <c r="D9404" s="7" t="s">
        <v>8</v>
      </c>
      <c r="E9404" s="13">
        <v>2156</v>
      </c>
      <c r="F9404" s="7" t="s">
        <v>38</v>
      </c>
      <c r="G9404" s="7" t="s">
        <v>12</v>
      </c>
      <c r="H9404" s="13">
        <v>7.5</v>
      </c>
      <c r="I9404" s="13">
        <f>IF(G9404="Male",VLOOKUP(H9404,'Shoe size conversion table'!$B$6:$D$22,2),VLOOKUP(H9404,'Shoe size conversion table'!$J$6:$L$22,2))</f>
        <v>38</v>
      </c>
      <c r="J9404" s="13">
        <f>IF(G9404="Male",VLOOKUP(H9404,'Shoe size conversion table'!$B$6:$D$22,3),VLOOKUP(H9404,'Shoe size conversion table'!$J$6:$L$22,3))</f>
        <v>5.5</v>
      </c>
      <c r="K9404" s="11">
        <v>149</v>
      </c>
      <c r="L9404" s="12">
        <v>0</v>
      </c>
      <c r="M9404" s="7">
        <f t="shared" si="439"/>
        <v>2016</v>
      </c>
      <c r="N9404" s="7">
        <f t="shared" si="440"/>
        <v>4</v>
      </c>
      <c r="O9404" s="30">
        <f t="shared" si="441"/>
        <v>149</v>
      </c>
    </row>
    <row r="9405" spans="2:15" x14ac:dyDescent="0.2">
      <c r="B9405" s="13">
        <v>60804</v>
      </c>
      <c r="C9405" s="14">
        <v>42469.756111111143</v>
      </c>
      <c r="D9405" s="7" t="s">
        <v>7</v>
      </c>
      <c r="E9405" s="13">
        <v>2217</v>
      </c>
      <c r="F9405" s="7" t="s">
        <v>49</v>
      </c>
      <c r="G9405" s="7" t="s">
        <v>11</v>
      </c>
      <c r="H9405" s="13">
        <v>11</v>
      </c>
      <c r="I9405" s="13">
        <f>IF(G9405="Male",VLOOKUP(H9405,'Shoe size conversion table'!$B$6:$D$22,2),VLOOKUP(H9405,'Shoe size conversion table'!$J$6:$L$22,2))</f>
        <v>44</v>
      </c>
      <c r="J9405" s="13">
        <f>IF(G9405="Male",VLOOKUP(H9405,'Shoe size conversion table'!$B$6:$D$22,3),VLOOKUP(H9405,'Shoe size conversion table'!$J$6:$L$22,3))</f>
        <v>10.5</v>
      </c>
      <c r="K9405" s="11">
        <v>199</v>
      </c>
      <c r="L9405" s="12">
        <v>0</v>
      </c>
      <c r="M9405" s="7">
        <f t="shared" si="439"/>
        <v>2016</v>
      </c>
      <c r="N9405" s="7">
        <f t="shared" si="440"/>
        <v>4</v>
      </c>
      <c r="O9405" s="30">
        <f t="shared" si="441"/>
        <v>199</v>
      </c>
    </row>
    <row r="9406" spans="2:15" x14ac:dyDescent="0.2">
      <c r="B9406" s="13">
        <v>60805</v>
      </c>
      <c r="C9406" s="14">
        <v>42469.806111111146</v>
      </c>
      <c r="D9406" s="7" t="s">
        <v>7</v>
      </c>
      <c r="E9406" s="13">
        <v>2157</v>
      </c>
      <c r="F9406" s="7" t="s">
        <v>51</v>
      </c>
      <c r="G9406" s="7" t="s">
        <v>12</v>
      </c>
      <c r="H9406" s="13">
        <v>7.5</v>
      </c>
      <c r="I9406" s="13">
        <f>IF(G9406="Male",VLOOKUP(H9406,'Shoe size conversion table'!$B$6:$D$22,2),VLOOKUP(H9406,'Shoe size conversion table'!$J$6:$L$22,2))</f>
        <v>38</v>
      </c>
      <c r="J9406" s="13">
        <f>IF(G9406="Male",VLOOKUP(H9406,'Shoe size conversion table'!$B$6:$D$22,3),VLOOKUP(H9406,'Shoe size conversion table'!$J$6:$L$22,3))</f>
        <v>5.5</v>
      </c>
      <c r="K9406" s="11">
        <v>159</v>
      </c>
      <c r="L9406" s="12">
        <v>0.5</v>
      </c>
      <c r="M9406" s="7">
        <f t="shared" si="439"/>
        <v>2016</v>
      </c>
      <c r="N9406" s="7">
        <f t="shared" si="440"/>
        <v>4</v>
      </c>
      <c r="O9406" s="30">
        <f t="shared" si="441"/>
        <v>79.5</v>
      </c>
    </row>
    <row r="9407" spans="2:15" x14ac:dyDescent="0.2">
      <c r="B9407" s="13">
        <v>60806</v>
      </c>
      <c r="C9407" s="14">
        <v>42469.946111111145</v>
      </c>
      <c r="D9407" s="7" t="s">
        <v>7</v>
      </c>
      <c r="E9407" s="13">
        <v>2181</v>
      </c>
      <c r="F9407" s="7" t="s">
        <v>49</v>
      </c>
      <c r="G9407" s="7" t="s">
        <v>12</v>
      </c>
      <c r="H9407" s="13">
        <v>8</v>
      </c>
      <c r="I9407" s="13" t="str">
        <f>IF(G9407="Male",VLOOKUP(H9407,'Shoe size conversion table'!$B$6:$D$22,2),VLOOKUP(H9407,'Shoe size conversion table'!$J$6:$L$22,2))</f>
        <v>38-39</v>
      </c>
      <c r="J9407" s="13">
        <f>IF(G9407="Male",VLOOKUP(H9407,'Shoe size conversion table'!$B$6:$D$22,3),VLOOKUP(H9407,'Shoe size conversion table'!$J$6:$L$22,3))</f>
        <v>6</v>
      </c>
      <c r="K9407" s="11">
        <v>159</v>
      </c>
      <c r="L9407" s="12">
        <v>0</v>
      </c>
      <c r="M9407" s="7">
        <f t="shared" si="439"/>
        <v>2016</v>
      </c>
      <c r="N9407" s="7">
        <f t="shared" si="440"/>
        <v>4</v>
      </c>
      <c r="O9407" s="30">
        <f t="shared" si="441"/>
        <v>159</v>
      </c>
    </row>
    <row r="9408" spans="2:15" x14ac:dyDescent="0.2">
      <c r="B9408" s="13">
        <v>60806</v>
      </c>
      <c r="C9408" s="14">
        <v>42469.946111111145</v>
      </c>
      <c r="D9408" s="7" t="s">
        <v>7</v>
      </c>
      <c r="E9408" s="13">
        <v>2147</v>
      </c>
      <c r="F9408" s="7" t="s">
        <v>49</v>
      </c>
      <c r="G9408" s="7" t="s">
        <v>11</v>
      </c>
      <c r="H9408" s="13">
        <v>8.5</v>
      </c>
      <c r="I9408" s="13" t="str">
        <f>IF(G9408="Male",VLOOKUP(H9408,'Shoe size conversion table'!$B$6:$D$22,2),VLOOKUP(H9408,'Shoe size conversion table'!$J$6:$L$22,2))</f>
        <v>41-42</v>
      </c>
      <c r="J9408" s="13">
        <f>IF(G9408="Male",VLOOKUP(H9408,'Shoe size conversion table'!$B$6:$D$22,3),VLOOKUP(H9408,'Shoe size conversion table'!$J$6:$L$22,3))</f>
        <v>8</v>
      </c>
      <c r="K9408" s="11">
        <v>129</v>
      </c>
      <c r="L9408" s="12">
        <v>0</v>
      </c>
      <c r="M9408" s="7">
        <f t="shared" si="439"/>
        <v>2016</v>
      </c>
      <c r="N9408" s="7">
        <f t="shared" si="440"/>
        <v>4</v>
      </c>
      <c r="O9408" s="30">
        <f t="shared" si="441"/>
        <v>129</v>
      </c>
    </row>
    <row r="9409" spans="2:15" x14ac:dyDescent="0.2">
      <c r="B9409" s="13">
        <v>60807</v>
      </c>
      <c r="C9409" s="14">
        <v>42470.066111111148</v>
      </c>
      <c r="D9409" s="7" t="s">
        <v>10</v>
      </c>
      <c r="E9409" s="13">
        <v>2219</v>
      </c>
      <c r="F9409" s="7" t="s">
        <v>35</v>
      </c>
      <c r="G9409" s="7" t="s">
        <v>11</v>
      </c>
      <c r="H9409" s="13">
        <v>10.5</v>
      </c>
      <c r="I9409" s="13" t="str">
        <f>IF(G9409="Male",VLOOKUP(H9409,'Shoe size conversion table'!$B$6:$D$22,2),VLOOKUP(H9409,'Shoe size conversion table'!$J$6:$L$22,2))</f>
        <v>43-44</v>
      </c>
      <c r="J9409" s="13">
        <f>IF(G9409="Male",VLOOKUP(H9409,'Shoe size conversion table'!$B$6:$D$22,3),VLOOKUP(H9409,'Shoe size conversion table'!$J$6:$L$22,3))</f>
        <v>10</v>
      </c>
      <c r="K9409" s="11">
        <v>149</v>
      </c>
      <c r="L9409" s="12">
        <v>0</v>
      </c>
      <c r="M9409" s="7">
        <f t="shared" si="439"/>
        <v>2016</v>
      </c>
      <c r="N9409" s="7">
        <f t="shared" si="440"/>
        <v>4</v>
      </c>
      <c r="O9409" s="30">
        <f t="shared" si="441"/>
        <v>149</v>
      </c>
    </row>
    <row r="9410" spans="2:15" x14ac:dyDescent="0.2">
      <c r="B9410" s="13">
        <v>60808</v>
      </c>
      <c r="C9410" s="14">
        <v>42470.086111111144</v>
      </c>
      <c r="D9410" s="7" t="s">
        <v>8</v>
      </c>
      <c r="E9410" s="13">
        <v>2159</v>
      </c>
      <c r="F9410" s="7" t="s">
        <v>38</v>
      </c>
      <c r="G9410" s="7" t="s">
        <v>12</v>
      </c>
      <c r="H9410" s="13">
        <v>9</v>
      </c>
      <c r="I9410" s="13" t="str">
        <f>IF(G9410="Male",VLOOKUP(H9410,'Shoe size conversion table'!$B$6:$D$22,2),VLOOKUP(H9410,'Shoe size conversion table'!$J$6:$L$22,2))</f>
        <v>39-40</v>
      </c>
      <c r="J9410" s="13">
        <f>IF(G9410="Male",VLOOKUP(H9410,'Shoe size conversion table'!$B$6:$D$22,3),VLOOKUP(H9410,'Shoe size conversion table'!$J$6:$L$22,3))</f>
        <v>7</v>
      </c>
      <c r="K9410" s="11">
        <v>199</v>
      </c>
      <c r="L9410" s="12">
        <v>0.5</v>
      </c>
      <c r="M9410" s="7">
        <f t="shared" si="439"/>
        <v>2016</v>
      </c>
      <c r="N9410" s="7">
        <f t="shared" si="440"/>
        <v>4</v>
      </c>
      <c r="O9410" s="30">
        <f t="shared" si="441"/>
        <v>99.5</v>
      </c>
    </row>
    <row r="9411" spans="2:15" x14ac:dyDescent="0.2">
      <c r="B9411" s="13">
        <v>60809</v>
      </c>
      <c r="C9411" s="14">
        <v>42470.086111111261</v>
      </c>
      <c r="D9411" s="7" t="s">
        <v>10</v>
      </c>
      <c r="E9411" s="13">
        <v>2176</v>
      </c>
      <c r="F9411" s="7" t="s">
        <v>34</v>
      </c>
      <c r="G9411" s="7" t="s">
        <v>11</v>
      </c>
      <c r="H9411" s="13">
        <v>9.5</v>
      </c>
      <c r="I9411" s="13" t="str">
        <f>IF(G9411="Male",VLOOKUP(H9411,'Shoe size conversion table'!$B$6:$D$22,2),VLOOKUP(H9411,'Shoe size conversion table'!$J$6:$L$22,2))</f>
        <v>42-43</v>
      </c>
      <c r="J9411" s="13">
        <f>IF(G9411="Male",VLOOKUP(H9411,'Shoe size conversion table'!$B$6:$D$22,3),VLOOKUP(H9411,'Shoe size conversion table'!$J$6:$L$22,3))</f>
        <v>9</v>
      </c>
      <c r="K9411" s="11">
        <v>139</v>
      </c>
      <c r="L9411" s="12">
        <v>0</v>
      </c>
      <c r="M9411" s="7">
        <f t="shared" si="439"/>
        <v>2016</v>
      </c>
      <c r="N9411" s="7">
        <f t="shared" si="440"/>
        <v>4</v>
      </c>
      <c r="O9411" s="30">
        <f t="shared" si="441"/>
        <v>139</v>
      </c>
    </row>
    <row r="9412" spans="2:15" x14ac:dyDescent="0.2">
      <c r="B9412" s="13">
        <v>60810</v>
      </c>
      <c r="C9412" s="14">
        <v>42470.176111111286</v>
      </c>
      <c r="D9412" s="7" t="s">
        <v>8</v>
      </c>
      <c r="E9412" s="13">
        <v>2229</v>
      </c>
      <c r="F9412" s="7" t="s">
        <v>40</v>
      </c>
      <c r="G9412" s="7" t="s">
        <v>12</v>
      </c>
      <c r="H9412" s="13">
        <v>9.5</v>
      </c>
      <c r="I9412" s="13">
        <f>IF(G9412="Male",VLOOKUP(H9412,'Shoe size conversion table'!$B$6:$D$22,2),VLOOKUP(H9412,'Shoe size conversion table'!$J$6:$L$22,2))</f>
        <v>40</v>
      </c>
      <c r="J9412" s="13">
        <f>IF(G9412="Male",VLOOKUP(H9412,'Shoe size conversion table'!$B$6:$D$22,3),VLOOKUP(H9412,'Shoe size conversion table'!$J$6:$L$22,3))</f>
        <v>7.5</v>
      </c>
      <c r="K9412" s="11">
        <v>159</v>
      </c>
      <c r="L9412" s="12">
        <v>0.3</v>
      </c>
      <c r="M9412" s="7">
        <f t="shared" si="439"/>
        <v>2016</v>
      </c>
      <c r="N9412" s="7">
        <f t="shared" si="440"/>
        <v>4</v>
      </c>
      <c r="O9412" s="30">
        <f t="shared" si="441"/>
        <v>111.3</v>
      </c>
    </row>
    <row r="9413" spans="2:15" x14ac:dyDescent="0.2">
      <c r="B9413" s="13">
        <v>60811</v>
      </c>
      <c r="C9413" s="14">
        <v>42470.476111111289</v>
      </c>
      <c r="D9413" s="7" t="s">
        <v>8</v>
      </c>
      <c r="E9413" s="13">
        <v>2156</v>
      </c>
      <c r="F9413" s="7" t="s">
        <v>40</v>
      </c>
      <c r="G9413" s="7" t="s">
        <v>11</v>
      </c>
      <c r="H9413" s="13">
        <v>9.5</v>
      </c>
      <c r="I9413" s="13" t="str">
        <f>IF(G9413="Male",VLOOKUP(H9413,'Shoe size conversion table'!$B$6:$D$22,2),VLOOKUP(H9413,'Shoe size conversion table'!$J$6:$L$22,2))</f>
        <v>42-43</v>
      </c>
      <c r="J9413" s="13">
        <f>IF(G9413="Male",VLOOKUP(H9413,'Shoe size conversion table'!$B$6:$D$22,3),VLOOKUP(H9413,'Shoe size conversion table'!$J$6:$L$22,3))</f>
        <v>9</v>
      </c>
      <c r="K9413" s="11">
        <v>149</v>
      </c>
      <c r="L9413" s="12">
        <v>0</v>
      </c>
      <c r="M9413" s="7">
        <f t="shared" ref="M9413:M9476" si="442">YEAR(C9413)</f>
        <v>2016</v>
      </c>
      <c r="N9413" s="7">
        <f t="shared" si="440"/>
        <v>4</v>
      </c>
      <c r="O9413" s="30">
        <f t="shared" si="441"/>
        <v>149</v>
      </c>
    </row>
    <row r="9414" spans="2:15" x14ac:dyDescent="0.2">
      <c r="B9414" s="13">
        <v>60812</v>
      </c>
      <c r="C9414" s="14">
        <v>42470.496111111257</v>
      </c>
      <c r="D9414" s="7" t="s">
        <v>7</v>
      </c>
      <c r="E9414" s="13">
        <v>2232</v>
      </c>
      <c r="F9414" s="7" t="s">
        <v>57</v>
      </c>
      <c r="G9414" s="7" t="s">
        <v>12</v>
      </c>
      <c r="H9414" s="13">
        <v>9</v>
      </c>
      <c r="I9414" s="13" t="str">
        <f>IF(G9414="Male",VLOOKUP(H9414,'Shoe size conversion table'!$B$6:$D$22,2),VLOOKUP(H9414,'Shoe size conversion table'!$J$6:$L$22,2))</f>
        <v>39-40</v>
      </c>
      <c r="J9414" s="13">
        <f>IF(G9414="Male",VLOOKUP(H9414,'Shoe size conversion table'!$B$6:$D$22,3),VLOOKUP(H9414,'Shoe size conversion table'!$J$6:$L$22,3))</f>
        <v>7</v>
      </c>
      <c r="K9414" s="11">
        <v>199</v>
      </c>
      <c r="L9414" s="12">
        <v>0</v>
      </c>
      <c r="M9414" s="7">
        <f t="shared" si="442"/>
        <v>2016</v>
      </c>
      <c r="N9414" s="7">
        <f t="shared" ref="N9414:N9477" si="443">MONTH(C9414:C24381)</f>
        <v>4</v>
      </c>
      <c r="O9414" s="30">
        <f t="shared" ref="O9414:O9477" si="444">K9414*(1-L9414)</f>
        <v>199</v>
      </c>
    </row>
    <row r="9415" spans="2:15" x14ac:dyDescent="0.2">
      <c r="B9415" s="13">
        <v>60813</v>
      </c>
      <c r="C9415" s="14">
        <v>42470.636111111147</v>
      </c>
      <c r="D9415" s="7" t="s">
        <v>7</v>
      </c>
      <c r="E9415" s="13">
        <v>2223</v>
      </c>
      <c r="F9415" s="7" t="s">
        <v>49</v>
      </c>
      <c r="G9415" s="7" t="s">
        <v>11</v>
      </c>
      <c r="H9415" s="13">
        <v>9</v>
      </c>
      <c r="I9415" s="13">
        <f>IF(G9415="Male",VLOOKUP(H9415,'Shoe size conversion table'!$B$6:$D$22,2),VLOOKUP(H9415,'Shoe size conversion table'!$J$6:$L$22,2))</f>
        <v>42</v>
      </c>
      <c r="J9415" s="13">
        <f>IF(G9415="Male",VLOOKUP(H9415,'Shoe size conversion table'!$B$6:$D$22,3),VLOOKUP(H9415,'Shoe size conversion table'!$J$6:$L$22,3))</f>
        <v>8.5</v>
      </c>
      <c r="K9415" s="11">
        <v>149</v>
      </c>
      <c r="L9415" s="12">
        <v>0.3</v>
      </c>
      <c r="M9415" s="7">
        <f t="shared" si="442"/>
        <v>2016</v>
      </c>
      <c r="N9415" s="7">
        <f t="shared" si="443"/>
        <v>4</v>
      </c>
      <c r="O9415" s="30">
        <f t="shared" si="444"/>
        <v>104.3</v>
      </c>
    </row>
    <row r="9416" spans="2:15" x14ac:dyDescent="0.2">
      <c r="B9416" s="13">
        <v>60814</v>
      </c>
      <c r="C9416" s="14">
        <v>42470.636111111147</v>
      </c>
      <c r="D9416" s="7" t="s">
        <v>8</v>
      </c>
      <c r="E9416" s="13">
        <v>2214</v>
      </c>
      <c r="F9416" s="7" t="s">
        <v>38</v>
      </c>
      <c r="G9416" s="7" t="s">
        <v>11</v>
      </c>
      <c r="H9416" s="13">
        <v>10.5</v>
      </c>
      <c r="I9416" s="13" t="str">
        <f>IF(G9416="Male",VLOOKUP(H9416,'Shoe size conversion table'!$B$6:$D$22,2),VLOOKUP(H9416,'Shoe size conversion table'!$J$6:$L$22,2))</f>
        <v>43-44</v>
      </c>
      <c r="J9416" s="13">
        <f>IF(G9416="Male",VLOOKUP(H9416,'Shoe size conversion table'!$B$6:$D$22,3),VLOOKUP(H9416,'Shoe size conversion table'!$J$6:$L$22,3))</f>
        <v>10</v>
      </c>
      <c r="K9416" s="11">
        <v>139</v>
      </c>
      <c r="L9416" s="12">
        <v>0</v>
      </c>
      <c r="M9416" s="7">
        <f t="shared" si="442"/>
        <v>2016</v>
      </c>
      <c r="N9416" s="7">
        <f t="shared" si="443"/>
        <v>4</v>
      </c>
      <c r="O9416" s="30">
        <f t="shared" si="444"/>
        <v>139</v>
      </c>
    </row>
    <row r="9417" spans="2:15" x14ac:dyDescent="0.2">
      <c r="B9417" s="13">
        <v>60815</v>
      </c>
      <c r="C9417" s="14">
        <v>42470.736111111146</v>
      </c>
      <c r="D9417" s="7" t="s">
        <v>10</v>
      </c>
      <c r="E9417" s="13">
        <v>2191</v>
      </c>
      <c r="F9417" s="7" t="s">
        <v>35</v>
      </c>
      <c r="G9417" s="7" t="s">
        <v>11</v>
      </c>
      <c r="H9417" s="13">
        <v>10.5</v>
      </c>
      <c r="I9417" s="13" t="str">
        <f>IF(G9417="Male",VLOOKUP(H9417,'Shoe size conversion table'!$B$6:$D$22,2),VLOOKUP(H9417,'Shoe size conversion table'!$J$6:$L$22,2))</f>
        <v>43-44</v>
      </c>
      <c r="J9417" s="13">
        <f>IF(G9417="Male",VLOOKUP(H9417,'Shoe size conversion table'!$B$6:$D$22,3),VLOOKUP(H9417,'Shoe size conversion table'!$J$6:$L$22,3))</f>
        <v>10</v>
      </c>
      <c r="K9417" s="11">
        <v>149</v>
      </c>
      <c r="L9417" s="12">
        <v>0</v>
      </c>
      <c r="M9417" s="7">
        <f t="shared" si="442"/>
        <v>2016</v>
      </c>
      <c r="N9417" s="7">
        <f t="shared" si="443"/>
        <v>4</v>
      </c>
      <c r="O9417" s="30">
        <f t="shared" si="444"/>
        <v>149</v>
      </c>
    </row>
    <row r="9418" spans="2:15" x14ac:dyDescent="0.2">
      <c r="B9418" s="13">
        <v>60815</v>
      </c>
      <c r="C9418" s="14">
        <v>42470.736111111146</v>
      </c>
      <c r="D9418" s="7" t="s">
        <v>10</v>
      </c>
      <c r="E9418" s="13">
        <v>2157</v>
      </c>
      <c r="F9418" s="7" t="s">
        <v>34</v>
      </c>
      <c r="G9418" s="7" t="s">
        <v>11</v>
      </c>
      <c r="H9418" s="13">
        <v>10.5</v>
      </c>
      <c r="I9418" s="13" t="str">
        <f>IF(G9418="Male",VLOOKUP(H9418,'Shoe size conversion table'!$B$6:$D$22,2),VLOOKUP(H9418,'Shoe size conversion table'!$J$6:$L$22,2))</f>
        <v>43-44</v>
      </c>
      <c r="J9418" s="13">
        <f>IF(G9418="Male",VLOOKUP(H9418,'Shoe size conversion table'!$B$6:$D$22,3),VLOOKUP(H9418,'Shoe size conversion table'!$J$6:$L$22,3))</f>
        <v>10</v>
      </c>
      <c r="K9418" s="11">
        <v>179</v>
      </c>
      <c r="L9418" s="12">
        <v>0</v>
      </c>
      <c r="M9418" s="7">
        <f t="shared" si="442"/>
        <v>2016</v>
      </c>
      <c r="N9418" s="7">
        <f t="shared" si="443"/>
        <v>4</v>
      </c>
      <c r="O9418" s="30">
        <f t="shared" si="444"/>
        <v>179</v>
      </c>
    </row>
    <row r="9419" spans="2:15" x14ac:dyDescent="0.2">
      <c r="B9419" s="13">
        <v>60816</v>
      </c>
      <c r="C9419" s="14">
        <v>42470.756111111143</v>
      </c>
      <c r="D9419" s="7" t="s">
        <v>8</v>
      </c>
      <c r="E9419" s="13">
        <v>2151</v>
      </c>
      <c r="F9419" s="7" t="s">
        <v>42</v>
      </c>
      <c r="G9419" s="7" t="s">
        <v>11</v>
      </c>
      <c r="H9419" s="13">
        <v>9</v>
      </c>
      <c r="I9419" s="13">
        <f>IF(G9419="Male",VLOOKUP(H9419,'Shoe size conversion table'!$B$6:$D$22,2),VLOOKUP(H9419,'Shoe size conversion table'!$J$6:$L$22,2))</f>
        <v>42</v>
      </c>
      <c r="J9419" s="13">
        <f>IF(G9419="Male",VLOOKUP(H9419,'Shoe size conversion table'!$B$6:$D$22,3),VLOOKUP(H9419,'Shoe size conversion table'!$J$6:$L$22,3))</f>
        <v>8.5</v>
      </c>
      <c r="K9419" s="11">
        <v>129</v>
      </c>
      <c r="L9419" s="12">
        <v>0.1</v>
      </c>
      <c r="M9419" s="7">
        <f t="shared" si="442"/>
        <v>2016</v>
      </c>
      <c r="N9419" s="7">
        <f t="shared" si="443"/>
        <v>4</v>
      </c>
      <c r="O9419" s="30">
        <f t="shared" si="444"/>
        <v>116.10000000000001</v>
      </c>
    </row>
    <row r="9420" spans="2:15" x14ac:dyDescent="0.2">
      <c r="B9420" s="13">
        <v>60817</v>
      </c>
      <c r="C9420" s="14">
        <v>42470.806111111146</v>
      </c>
      <c r="D9420" s="7" t="s">
        <v>7</v>
      </c>
      <c r="E9420" s="13">
        <v>2231</v>
      </c>
      <c r="F9420" s="7" t="s">
        <v>48</v>
      </c>
      <c r="G9420" s="7" t="s">
        <v>12</v>
      </c>
      <c r="H9420" s="13">
        <v>7.5</v>
      </c>
      <c r="I9420" s="13">
        <f>IF(G9420="Male",VLOOKUP(H9420,'Shoe size conversion table'!$B$6:$D$22,2),VLOOKUP(H9420,'Shoe size conversion table'!$J$6:$L$22,2))</f>
        <v>38</v>
      </c>
      <c r="J9420" s="13">
        <f>IF(G9420="Male",VLOOKUP(H9420,'Shoe size conversion table'!$B$6:$D$22,3),VLOOKUP(H9420,'Shoe size conversion table'!$J$6:$L$22,3))</f>
        <v>5.5</v>
      </c>
      <c r="K9420" s="11">
        <v>179</v>
      </c>
      <c r="L9420" s="12">
        <v>0.2</v>
      </c>
      <c r="M9420" s="7">
        <f t="shared" si="442"/>
        <v>2016</v>
      </c>
      <c r="N9420" s="7">
        <f t="shared" si="443"/>
        <v>4</v>
      </c>
      <c r="O9420" s="30">
        <f t="shared" si="444"/>
        <v>143.20000000000002</v>
      </c>
    </row>
    <row r="9421" spans="2:15" x14ac:dyDescent="0.2">
      <c r="B9421" s="13">
        <v>60818</v>
      </c>
      <c r="C9421" s="14">
        <v>42470.836111111144</v>
      </c>
      <c r="D9421" s="7" t="s">
        <v>7</v>
      </c>
      <c r="E9421" s="13">
        <v>2213</v>
      </c>
      <c r="F9421" s="7" t="s">
        <v>51</v>
      </c>
      <c r="G9421" s="7" t="s">
        <v>11</v>
      </c>
      <c r="H9421" s="13">
        <v>10</v>
      </c>
      <c r="I9421" s="13">
        <f>IF(G9421="Male",VLOOKUP(H9421,'Shoe size conversion table'!$B$6:$D$22,2),VLOOKUP(H9421,'Shoe size conversion table'!$J$6:$L$22,2))</f>
        <v>43</v>
      </c>
      <c r="J9421" s="13">
        <f>IF(G9421="Male",VLOOKUP(H9421,'Shoe size conversion table'!$B$6:$D$22,3),VLOOKUP(H9421,'Shoe size conversion table'!$J$6:$L$22,3))</f>
        <v>9.5</v>
      </c>
      <c r="K9421" s="11">
        <v>169</v>
      </c>
      <c r="L9421" s="12">
        <v>0</v>
      </c>
      <c r="M9421" s="7">
        <f t="shared" si="442"/>
        <v>2016</v>
      </c>
      <c r="N9421" s="7">
        <f t="shared" si="443"/>
        <v>4</v>
      </c>
      <c r="O9421" s="30">
        <f t="shared" si="444"/>
        <v>169</v>
      </c>
    </row>
    <row r="9422" spans="2:15" x14ac:dyDescent="0.2">
      <c r="B9422" s="13">
        <v>60819</v>
      </c>
      <c r="C9422" s="14">
        <v>42470.946111111145</v>
      </c>
      <c r="D9422" s="7" t="s">
        <v>7</v>
      </c>
      <c r="E9422" s="13">
        <v>2147</v>
      </c>
      <c r="F9422" s="7" t="s">
        <v>49</v>
      </c>
      <c r="G9422" s="7" t="s">
        <v>12</v>
      </c>
      <c r="H9422" s="13">
        <v>8</v>
      </c>
      <c r="I9422" s="13" t="str">
        <f>IF(G9422="Male",VLOOKUP(H9422,'Shoe size conversion table'!$B$6:$D$22,2),VLOOKUP(H9422,'Shoe size conversion table'!$J$6:$L$22,2))</f>
        <v>38-39</v>
      </c>
      <c r="J9422" s="13">
        <f>IF(G9422="Male",VLOOKUP(H9422,'Shoe size conversion table'!$B$6:$D$22,3),VLOOKUP(H9422,'Shoe size conversion table'!$J$6:$L$22,3))</f>
        <v>6</v>
      </c>
      <c r="K9422" s="11">
        <v>189</v>
      </c>
      <c r="L9422" s="12">
        <v>0</v>
      </c>
      <c r="M9422" s="7">
        <f t="shared" si="442"/>
        <v>2016</v>
      </c>
      <c r="N9422" s="7">
        <f t="shared" si="443"/>
        <v>4</v>
      </c>
      <c r="O9422" s="30">
        <f t="shared" si="444"/>
        <v>189</v>
      </c>
    </row>
    <row r="9423" spans="2:15" x14ac:dyDescent="0.2">
      <c r="B9423" s="13">
        <v>60819</v>
      </c>
      <c r="C9423" s="14">
        <v>42470.946111111145</v>
      </c>
      <c r="D9423" s="7" t="s">
        <v>7</v>
      </c>
      <c r="E9423" s="13">
        <v>2204</v>
      </c>
      <c r="F9423" s="7" t="s">
        <v>49</v>
      </c>
      <c r="G9423" s="7" t="s">
        <v>11</v>
      </c>
      <c r="H9423" s="13">
        <v>10</v>
      </c>
      <c r="I9423" s="13">
        <f>IF(G9423="Male",VLOOKUP(H9423,'Shoe size conversion table'!$B$6:$D$22,2),VLOOKUP(H9423,'Shoe size conversion table'!$J$6:$L$22,2))</f>
        <v>43</v>
      </c>
      <c r="J9423" s="13">
        <f>IF(G9423="Male",VLOOKUP(H9423,'Shoe size conversion table'!$B$6:$D$22,3),VLOOKUP(H9423,'Shoe size conversion table'!$J$6:$L$22,3))</f>
        <v>9.5</v>
      </c>
      <c r="K9423" s="11">
        <v>189</v>
      </c>
      <c r="L9423" s="12">
        <v>0.1</v>
      </c>
      <c r="M9423" s="7">
        <f t="shared" si="442"/>
        <v>2016</v>
      </c>
      <c r="N9423" s="7">
        <f t="shared" si="443"/>
        <v>4</v>
      </c>
      <c r="O9423" s="30">
        <f t="shared" si="444"/>
        <v>170.1</v>
      </c>
    </row>
    <row r="9424" spans="2:15" x14ac:dyDescent="0.2">
      <c r="B9424" s="13">
        <v>60820</v>
      </c>
      <c r="C9424" s="14">
        <v>42470.976111111289</v>
      </c>
      <c r="D9424" s="7" t="s">
        <v>9</v>
      </c>
      <c r="E9424" s="13">
        <v>2228</v>
      </c>
      <c r="F9424" s="7" t="s">
        <v>60</v>
      </c>
      <c r="G9424" s="7" t="s">
        <v>12</v>
      </c>
      <c r="H9424" s="13">
        <v>8</v>
      </c>
      <c r="I9424" s="13" t="str">
        <f>IF(G9424="Male",VLOOKUP(H9424,'Shoe size conversion table'!$B$6:$D$22,2),VLOOKUP(H9424,'Shoe size conversion table'!$J$6:$L$22,2))</f>
        <v>38-39</v>
      </c>
      <c r="J9424" s="13">
        <f>IF(G9424="Male",VLOOKUP(H9424,'Shoe size conversion table'!$B$6:$D$22,3),VLOOKUP(H9424,'Shoe size conversion table'!$J$6:$L$22,3))</f>
        <v>6</v>
      </c>
      <c r="K9424" s="11">
        <v>159</v>
      </c>
      <c r="L9424" s="12">
        <v>0.3</v>
      </c>
      <c r="M9424" s="7">
        <f t="shared" si="442"/>
        <v>2016</v>
      </c>
      <c r="N9424" s="7">
        <f t="shared" si="443"/>
        <v>4</v>
      </c>
      <c r="O9424" s="30">
        <f t="shared" si="444"/>
        <v>111.3</v>
      </c>
    </row>
    <row r="9425" spans="2:15" x14ac:dyDescent="0.2">
      <c r="B9425" s="13">
        <v>60821</v>
      </c>
      <c r="C9425" s="14">
        <v>42471.066111111148</v>
      </c>
      <c r="D9425" s="7" t="s">
        <v>10</v>
      </c>
      <c r="E9425" s="13">
        <v>2156</v>
      </c>
      <c r="F9425" s="7" t="s">
        <v>34</v>
      </c>
      <c r="G9425" s="7" t="s">
        <v>11</v>
      </c>
      <c r="H9425" s="13">
        <v>10</v>
      </c>
      <c r="I9425" s="13">
        <f>IF(G9425="Male",VLOOKUP(H9425,'Shoe size conversion table'!$B$6:$D$22,2),VLOOKUP(H9425,'Shoe size conversion table'!$J$6:$L$22,2))</f>
        <v>43</v>
      </c>
      <c r="J9425" s="13">
        <f>IF(G9425="Male",VLOOKUP(H9425,'Shoe size conversion table'!$B$6:$D$22,3),VLOOKUP(H9425,'Shoe size conversion table'!$J$6:$L$22,3))</f>
        <v>9.5</v>
      </c>
      <c r="K9425" s="11">
        <v>169</v>
      </c>
      <c r="L9425" s="12">
        <v>0.1</v>
      </c>
      <c r="M9425" s="7">
        <f t="shared" si="442"/>
        <v>2016</v>
      </c>
      <c r="N9425" s="7">
        <f t="shared" si="443"/>
        <v>4</v>
      </c>
      <c r="O9425" s="30">
        <f t="shared" si="444"/>
        <v>152.1</v>
      </c>
    </row>
    <row r="9426" spans="2:15" x14ac:dyDescent="0.2">
      <c r="B9426" s="13">
        <v>60822</v>
      </c>
      <c r="C9426" s="14">
        <v>42471.086111111261</v>
      </c>
      <c r="D9426" s="7" t="s">
        <v>10</v>
      </c>
      <c r="E9426" s="13">
        <v>2187</v>
      </c>
      <c r="F9426" s="7" t="s">
        <v>34</v>
      </c>
      <c r="G9426" s="7" t="s">
        <v>11</v>
      </c>
      <c r="H9426" s="13">
        <v>8.5</v>
      </c>
      <c r="I9426" s="13" t="str">
        <f>IF(G9426="Male",VLOOKUP(H9426,'Shoe size conversion table'!$B$6:$D$22,2),VLOOKUP(H9426,'Shoe size conversion table'!$J$6:$L$22,2))</f>
        <v>41-42</v>
      </c>
      <c r="J9426" s="13">
        <f>IF(G9426="Male",VLOOKUP(H9426,'Shoe size conversion table'!$B$6:$D$22,3),VLOOKUP(H9426,'Shoe size conversion table'!$J$6:$L$22,3))</f>
        <v>8</v>
      </c>
      <c r="K9426" s="11">
        <v>149</v>
      </c>
      <c r="L9426" s="12">
        <v>0</v>
      </c>
      <c r="M9426" s="7">
        <f t="shared" si="442"/>
        <v>2016</v>
      </c>
      <c r="N9426" s="7">
        <f t="shared" si="443"/>
        <v>4</v>
      </c>
      <c r="O9426" s="30">
        <f t="shared" si="444"/>
        <v>149</v>
      </c>
    </row>
    <row r="9427" spans="2:15" x14ac:dyDescent="0.2">
      <c r="B9427" s="13">
        <v>60823</v>
      </c>
      <c r="C9427" s="14">
        <v>42471.156111111261</v>
      </c>
      <c r="D9427" s="7" t="s">
        <v>7</v>
      </c>
      <c r="E9427" s="13">
        <v>2196</v>
      </c>
      <c r="F9427" s="7" t="s">
        <v>50</v>
      </c>
      <c r="G9427" s="7" t="s">
        <v>11</v>
      </c>
      <c r="H9427" s="13">
        <v>9</v>
      </c>
      <c r="I9427" s="13">
        <f>IF(G9427="Male",VLOOKUP(H9427,'Shoe size conversion table'!$B$6:$D$22,2),VLOOKUP(H9427,'Shoe size conversion table'!$J$6:$L$22,2))</f>
        <v>42</v>
      </c>
      <c r="J9427" s="13">
        <f>IF(G9427="Male",VLOOKUP(H9427,'Shoe size conversion table'!$B$6:$D$22,3),VLOOKUP(H9427,'Shoe size conversion table'!$J$6:$L$22,3))</f>
        <v>8.5</v>
      </c>
      <c r="K9427" s="11">
        <v>169</v>
      </c>
      <c r="L9427" s="12">
        <v>0</v>
      </c>
      <c r="M9427" s="7">
        <f t="shared" si="442"/>
        <v>2016</v>
      </c>
      <c r="N9427" s="7">
        <f t="shared" si="443"/>
        <v>4</v>
      </c>
      <c r="O9427" s="30">
        <f t="shared" si="444"/>
        <v>169</v>
      </c>
    </row>
    <row r="9428" spans="2:15" x14ac:dyDescent="0.2">
      <c r="B9428" s="13">
        <v>60824</v>
      </c>
      <c r="C9428" s="14">
        <v>42471.176111111286</v>
      </c>
      <c r="D9428" s="7" t="s">
        <v>7</v>
      </c>
      <c r="E9428" s="13">
        <v>2200</v>
      </c>
      <c r="F9428" s="7" t="s">
        <v>43</v>
      </c>
      <c r="G9428" s="7" t="s">
        <v>11</v>
      </c>
      <c r="H9428" s="13">
        <v>10.5</v>
      </c>
      <c r="I9428" s="13" t="str">
        <f>IF(G9428="Male",VLOOKUP(H9428,'Shoe size conversion table'!$B$6:$D$22,2),VLOOKUP(H9428,'Shoe size conversion table'!$J$6:$L$22,2))</f>
        <v>43-44</v>
      </c>
      <c r="J9428" s="13">
        <f>IF(G9428="Male",VLOOKUP(H9428,'Shoe size conversion table'!$B$6:$D$22,3),VLOOKUP(H9428,'Shoe size conversion table'!$J$6:$L$22,3))</f>
        <v>10</v>
      </c>
      <c r="K9428" s="11">
        <v>169</v>
      </c>
      <c r="L9428" s="12">
        <v>0</v>
      </c>
      <c r="M9428" s="7">
        <f t="shared" si="442"/>
        <v>2016</v>
      </c>
      <c r="N9428" s="7">
        <f t="shared" si="443"/>
        <v>4</v>
      </c>
      <c r="O9428" s="30">
        <f t="shared" si="444"/>
        <v>169</v>
      </c>
    </row>
    <row r="9429" spans="2:15" x14ac:dyDescent="0.2">
      <c r="B9429" s="13">
        <v>60825</v>
      </c>
      <c r="C9429" s="14">
        <v>42471.196111111291</v>
      </c>
      <c r="D9429" s="7" t="s">
        <v>9</v>
      </c>
      <c r="E9429" s="13">
        <v>2172</v>
      </c>
      <c r="F9429" s="7" t="s">
        <v>61</v>
      </c>
      <c r="G9429" s="7" t="s">
        <v>11</v>
      </c>
      <c r="H9429" s="13">
        <v>10.5</v>
      </c>
      <c r="I9429" s="13" t="str">
        <f>IF(G9429="Male",VLOOKUP(H9429,'Shoe size conversion table'!$B$6:$D$22,2),VLOOKUP(H9429,'Shoe size conversion table'!$J$6:$L$22,2))</f>
        <v>43-44</v>
      </c>
      <c r="J9429" s="13">
        <f>IF(G9429="Male",VLOOKUP(H9429,'Shoe size conversion table'!$B$6:$D$22,3),VLOOKUP(H9429,'Shoe size conversion table'!$J$6:$L$22,3))</f>
        <v>10</v>
      </c>
      <c r="K9429" s="11">
        <v>139</v>
      </c>
      <c r="L9429" s="12">
        <v>0</v>
      </c>
      <c r="M9429" s="7">
        <f t="shared" si="442"/>
        <v>2016</v>
      </c>
      <c r="N9429" s="7">
        <f t="shared" si="443"/>
        <v>4</v>
      </c>
      <c r="O9429" s="30">
        <f t="shared" si="444"/>
        <v>139</v>
      </c>
    </row>
    <row r="9430" spans="2:15" x14ac:dyDescent="0.2">
      <c r="B9430" s="13">
        <v>60826</v>
      </c>
      <c r="C9430" s="14">
        <v>42471.326111111142</v>
      </c>
      <c r="D9430" s="7" t="s">
        <v>8</v>
      </c>
      <c r="E9430" s="13">
        <v>2201</v>
      </c>
      <c r="F9430" s="7" t="s">
        <v>37</v>
      </c>
      <c r="G9430" s="7" t="s">
        <v>11</v>
      </c>
      <c r="H9430" s="13">
        <v>11.5</v>
      </c>
      <c r="I9430" s="13" t="str">
        <f>IF(G9430="Male",VLOOKUP(H9430,'Shoe size conversion table'!$B$6:$D$22,2),VLOOKUP(H9430,'Shoe size conversion table'!$J$6:$L$22,2))</f>
        <v>44-45</v>
      </c>
      <c r="J9430" s="13">
        <f>IF(G9430="Male",VLOOKUP(H9430,'Shoe size conversion table'!$B$6:$D$22,3),VLOOKUP(H9430,'Shoe size conversion table'!$J$6:$L$22,3))</f>
        <v>11</v>
      </c>
      <c r="K9430" s="11">
        <v>159</v>
      </c>
      <c r="L9430" s="12">
        <v>0</v>
      </c>
      <c r="M9430" s="7">
        <f t="shared" si="442"/>
        <v>2016</v>
      </c>
      <c r="N9430" s="7">
        <f t="shared" si="443"/>
        <v>4</v>
      </c>
      <c r="O9430" s="30">
        <f t="shared" si="444"/>
        <v>159</v>
      </c>
    </row>
    <row r="9431" spans="2:15" x14ac:dyDescent="0.2">
      <c r="B9431" s="13">
        <v>60827</v>
      </c>
      <c r="C9431" s="14">
        <v>42471.476111111289</v>
      </c>
      <c r="D9431" s="7" t="s">
        <v>7</v>
      </c>
      <c r="E9431" s="13">
        <v>2206</v>
      </c>
      <c r="F9431" s="7" t="s">
        <v>54</v>
      </c>
      <c r="G9431" s="7" t="s">
        <v>12</v>
      </c>
      <c r="H9431" s="13">
        <v>8.5</v>
      </c>
      <c r="I9431" s="13">
        <f>IF(G9431="Male",VLOOKUP(H9431,'Shoe size conversion table'!$B$6:$D$22,2),VLOOKUP(H9431,'Shoe size conversion table'!$J$6:$L$22,2))</f>
        <v>39</v>
      </c>
      <c r="J9431" s="13">
        <f>IF(G9431="Male",VLOOKUP(H9431,'Shoe size conversion table'!$B$6:$D$22,3),VLOOKUP(H9431,'Shoe size conversion table'!$J$6:$L$22,3))</f>
        <v>6.5</v>
      </c>
      <c r="K9431" s="11">
        <v>159</v>
      </c>
      <c r="L9431" s="12">
        <v>0</v>
      </c>
      <c r="M9431" s="7">
        <f t="shared" si="442"/>
        <v>2016</v>
      </c>
      <c r="N9431" s="7">
        <f t="shared" si="443"/>
        <v>4</v>
      </c>
      <c r="O9431" s="30">
        <f t="shared" si="444"/>
        <v>159</v>
      </c>
    </row>
    <row r="9432" spans="2:15" x14ac:dyDescent="0.2">
      <c r="B9432" s="13">
        <v>60828</v>
      </c>
      <c r="C9432" s="14">
        <v>42471.526111111147</v>
      </c>
      <c r="D9432" s="7" t="s">
        <v>8</v>
      </c>
      <c r="E9432" s="13">
        <v>2193</v>
      </c>
      <c r="F9432" s="7" t="s">
        <v>38</v>
      </c>
      <c r="G9432" s="7" t="s">
        <v>12</v>
      </c>
      <c r="H9432" s="13">
        <v>9.5</v>
      </c>
      <c r="I9432" s="13">
        <f>IF(G9432="Male",VLOOKUP(H9432,'Shoe size conversion table'!$B$6:$D$22,2),VLOOKUP(H9432,'Shoe size conversion table'!$J$6:$L$22,2))</f>
        <v>40</v>
      </c>
      <c r="J9432" s="13">
        <f>IF(G9432="Male",VLOOKUP(H9432,'Shoe size conversion table'!$B$6:$D$22,3),VLOOKUP(H9432,'Shoe size conversion table'!$J$6:$L$22,3))</f>
        <v>7.5</v>
      </c>
      <c r="K9432" s="11">
        <v>169</v>
      </c>
      <c r="L9432" s="12">
        <v>0</v>
      </c>
      <c r="M9432" s="7">
        <f t="shared" si="442"/>
        <v>2016</v>
      </c>
      <c r="N9432" s="7">
        <f t="shared" si="443"/>
        <v>4</v>
      </c>
      <c r="O9432" s="30">
        <f t="shared" si="444"/>
        <v>169</v>
      </c>
    </row>
    <row r="9433" spans="2:15" x14ac:dyDescent="0.2">
      <c r="B9433" s="13">
        <v>60829</v>
      </c>
      <c r="C9433" s="14">
        <v>42471.536111111258</v>
      </c>
      <c r="D9433" s="7" t="s">
        <v>7</v>
      </c>
      <c r="E9433" s="13">
        <v>2194</v>
      </c>
      <c r="F9433" s="7" t="s">
        <v>50</v>
      </c>
      <c r="G9433" s="7" t="s">
        <v>11</v>
      </c>
      <c r="H9433" s="13">
        <v>9.5</v>
      </c>
      <c r="I9433" s="13" t="str">
        <f>IF(G9433="Male",VLOOKUP(H9433,'Shoe size conversion table'!$B$6:$D$22,2),VLOOKUP(H9433,'Shoe size conversion table'!$J$6:$L$22,2))</f>
        <v>42-43</v>
      </c>
      <c r="J9433" s="13">
        <f>IF(G9433="Male",VLOOKUP(H9433,'Shoe size conversion table'!$B$6:$D$22,3),VLOOKUP(H9433,'Shoe size conversion table'!$J$6:$L$22,3))</f>
        <v>9</v>
      </c>
      <c r="K9433" s="11">
        <v>159</v>
      </c>
      <c r="L9433" s="12">
        <v>0</v>
      </c>
      <c r="M9433" s="7">
        <f t="shared" si="442"/>
        <v>2016</v>
      </c>
      <c r="N9433" s="7">
        <f t="shared" si="443"/>
        <v>4</v>
      </c>
      <c r="O9433" s="30">
        <f t="shared" si="444"/>
        <v>159</v>
      </c>
    </row>
    <row r="9434" spans="2:15" x14ac:dyDescent="0.2">
      <c r="B9434" s="13">
        <v>60830</v>
      </c>
      <c r="C9434" s="14">
        <v>42471.586111111144</v>
      </c>
      <c r="D9434" s="7" t="s">
        <v>9</v>
      </c>
      <c r="E9434" s="13">
        <v>2221</v>
      </c>
      <c r="F9434" s="7" t="s">
        <v>59</v>
      </c>
      <c r="G9434" s="7" t="s">
        <v>11</v>
      </c>
      <c r="H9434" s="13">
        <v>10</v>
      </c>
      <c r="I9434" s="13">
        <f>IF(G9434="Male",VLOOKUP(H9434,'Shoe size conversion table'!$B$6:$D$22,2),VLOOKUP(H9434,'Shoe size conversion table'!$J$6:$L$22,2))</f>
        <v>43</v>
      </c>
      <c r="J9434" s="13">
        <f>IF(G9434="Male",VLOOKUP(H9434,'Shoe size conversion table'!$B$6:$D$22,3),VLOOKUP(H9434,'Shoe size conversion table'!$J$6:$L$22,3))</f>
        <v>9.5</v>
      </c>
      <c r="K9434" s="11">
        <v>129</v>
      </c>
      <c r="L9434" s="12">
        <v>0</v>
      </c>
      <c r="M9434" s="7">
        <f t="shared" si="442"/>
        <v>2016</v>
      </c>
      <c r="N9434" s="7">
        <f t="shared" si="443"/>
        <v>4</v>
      </c>
      <c r="O9434" s="30">
        <f t="shared" si="444"/>
        <v>129</v>
      </c>
    </row>
    <row r="9435" spans="2:15" x14ac:dyDescent="0.2">
      <c r="B9435" s="13">
        <v>60831</v>
      </c>
      <c r="C9435" s="14">
        <v>42471.606111111141</v>
      </c>
      <c r="D9435" s="7" t="s">
        <v>7</v>
      </c>
      <c r="E9435" s="13">
        <v>2187</v>
      </c>
      <c r="F9435" s="7" t="s">
        <v>48</v>
      </c>
      <c r="G9435" s="7" t="s">
        <v>11</v>
      </c>
      <c r="H9435" s="13">
        <v>11.5</v>
      </c>
      <c r="I9435" s="13" t="str">
        <f>IF(G9435="Male",VLOOKUP(H9435,'Shoe size conversion table'!$B$6:$D$22,2),VLOOKUP(H9435,'Shoe size conversion table'!$J$6:$L$22,2))</f>
        <v>44-45</v>
      </c>
      <c r="J9435" s="13">
        <f>IF(G9435="Male",VLOOKUP(H9435,'Shoe size conversion table'!$B$6:$D$22,3),VLOOKUP(H9435,'Shoe size conversion table'!$J$6:$L$22,3))</f>
        <v>11</v>
      </c>
      <c r="K9435" s="11">
        <v>179</v>
      </c>
      <c r="L9435" s="12">
        <v>0</v>
      </c>
      <c r="M9435" s="7">
        <f t="shared" si="442"/>
        <v>2016</v>
      </c>
      <c r="N9435" s="7">
        <f t="shared" si="443"/>
        <v>4</v>
      </c>
      <c r="O9435" s="30">
        <f t="shared" si="444"/>
        <v>179</v>
      </c>
    </row>
    <row r="9436" spans="2:15" x14ac:dyDescent="0.2">
      <c r="B9436" s="13">
        <v>60832</v>
      </c>
      <c r="C9436" s="14">
        <v>42471.636111111147</v>
      </c>
      <c r="D9436" s="7" t="s">
        <v>10</v>
      </c>
      <c r="E9436" s="13">
        <v>2194</v>
      </c>
      <c r="F9436" s="7" t="s">
        <v>34</v>
      </c>
      <c r="G9436" s="7" t="s">
        <v>12</v>
      </c>
      <c r="H9436" s="13">
        <v>8.5</v>
      </c>
      <c r="I9436" s="13">
        <f>IF(G9436="Male",VLOOKUP(H9436,'Shoe size conversion table'!$B$6:$D$22,2),VLOOKUP(H9436,'Shoe size conversion table'!$J$6:$L$22,2))</f>
        <v>39</v>
      </c>
      <c r="J9436" s="13">
        <f>IF(G9436="Male",VLOOKUP(H9436,'Shoe size conversion table'!$B$6:$D$22,3),VLOOKUP(H9436,'Shoe size conversion table'!$J$6:$L$22,3))</f>
        <v>6.5</v>
      </c>
      <c r="K9436" s="11">
        <v>169</v>
      </c>
      <c r="L9436" s="12">
        <v>0</v>
      </c>
      <c r="M9436" s="7">
        <f t="shared" si="442"/>
        <v>2016</v>
      </c>
      <c r="N9436" s="7">
        <f t="shared" si="443"/>
        <v>4</v>
      </c>
      <c r="O9436" s="30">
        <f t="shared" si="444"/>
        <v>169</v>
      </c>
    </row>
    <row r="9437" spans="2:15" x14ac:dyDescent="0.2">
      <c r="B9437" s="13">
        <v>60833</v>
      </c>
      <c r="C9437" s="14">
        <v>42471.636111111147</v>
      </c>
      <c r="D9437" s="7" t="s">
        <v>8</v>
      </c>
      <c r="E9437" s="13">
        <v>2208</v>
      </c>
      <c r="F9437" s="7" t="s">
        <v>40</v>
      </c>
      <c r="G9437" s="7" t="s">
        <v>11</v>
      </c>
      <c r="H9437" s="13">
        <v>10.5</v>
      </c>
      <c r="I9437" s="13" t="str">
        <f>IF(G9437="Male",VLOOKUP(H9437,'Shoe size conversion table'!$B$6:$D$22,2),VLOOKUP(H9437,'Shoe size conversion table'!$J$6:$L$22,2))</f>
        <v>43-44</v>
      </c>
      <c r="J9437" s="13">
        <f>IF(G9437="Male",VLOOKUP(H9437,'Shoe size conversion table'!$B$6:$D$22,3),VLOOKUP(H9437,'Shoe size conversion table'!$J$6:$L$22,3))</f>
        <v>10</v>
      </c>
      <c r="K9437" s="11">
        <v>199</v>
      </c>
      <c r="L9437" s="12">
        <v>0</v>
      </c>
      <c r="M9437" s="7">
        <f t="shared" si="442"/>
        <v>2016</v>
      </c>
      <c r="N9437" s="7">
        <f t="shared" si="443"/>
        <v>4</v>
      </c>
      <c r="O9437" s="30">
        <f t="shared" si="444"/>
        <v>199</v>
      </c>
    </row>
    <row r="9438" spans="2:15" x14ac:dyDescent="0.2">
      <c r="B9438" s="13">
        <v>60834</v>
      </c>
      <c r="C9438" s="14">
        <v>42471.656111111144</v>
      </c>
      <c r="D9438" s="7" t="s">
        <v>8</v>
      </c>
      <c r="E9438" s="13">
        <v>2212</v>
      </c>
      <c r="F9438" s="7" t="s">
        <v>37</v>
      </c>
      <c r="G9438" s="7" t="s">
        <v>11</v>
      </c>
      <c r="H9438" s="13">
        <v>9</v>
      </c>
      <c r="I9438" s="13">
        <f>IF(G9438="Male",VLOOKUP(H9438,'Shoe size conversion table'!$B$6:$D$22,2),VLOOKUP(H9438,'Shoe size conversion table'!$J$6:$L$22,2))</f>
        <v>42</v>
      </c>
      <c r="J9438" s="13">
        <f>IF(G9438="Male",VLOOKUP(H9438,'Shoe size conversion table'!$B$6:$D$22,3),VLOOKUP(H9438,'Shoe size conversion table'!$J$6:$L$22,3))</f>
        <v>8.5</v>
      </c>
      <c r="K9438" s="11">
        <v>129</v>
      </c>
      <c r="L9438" s="12">
        <v>0</v>
      </c>
      <c r="M9438" s="7">
        <f t="shared" si="442"/>
        <v>2016</v>
      </c>
      <c r="N9438" s="7">
        <f t="shared" si="443"/>
        <v>4</v>
      </c>
      <c r="O9438" s="30">
        <f t="shared" si="444"/>
        <v>129</v>
      </c>
    </row>
    <row r="9439" spans="2:15" x14ac:dyDescent="0.2">
      <c r="B9439" s="13">
        <v>60835</v>
      </c>
      <c r="C9439" s="14">
        <v>42471.656111111144</v>
      </c>
      <c r="D9439" s="7" t="s">
        <v>10</v>
      </c>
      <c r="E9439" s="13">
        <v>2187</v>
      </c>
      <c r="F9439" s="7" t="s">
        <v>34</v>
      </c>
      <c r="G9439" s="7" t="s">
        <v>12</v>
      </c>
      <c r="H9439" s="13">
        <v>8</v>
      </c>
      <c r="I9439" s="13" t="str">
        <f>IF(G9439="Male",VLOOKUP(H9439,'Shoe size conversion table'!$B$6:$D$22,2),VLOOKUP(H9439,'Shoe size conversion table'!$J$6:$L$22,2))</f>
        <v>38-39</v>
      </c>
      <c r="J9439" s="13">
        <f>IF(G9439="Male",VLOOKUP(H9439,'Shoe size conversion table'!$B$6:$D$22,3),VLOOKUP(H9439,'Shoe size conversion table'!$J$6:$L$22,3))</f>
        <v>6</v>
      </c>
      <c r="K9439" s="11">
        <v>129</v>
      </c>
      <c r="L9439" s="12">
        <v>0.3</v>
      </c>
      <c r="M9439" s="7">
        <f t="shared" si="442"/>
        <v>2016</v>
      </c>
      <c r="N9439" s="7">
        <f t="shared" si="443"/>
        <v>4</v>
      </c>
      <c r="O9439" s="30">
        <f t="shared" si="444"/>
        <v>90.3</v>
      </c>
    </row>
    <row r="9440" spans="2:15" x14ac:dyDescent="0.2">
      <c r="B9440" s="13">
        <v>60836</v>
      </c>
      <c r="C9440" s="14">
        <v>42471.656111111144</v>
      </c>
      <c r="D9440" s="7" t="s">
        <v>10</v>
      </c>
      <c r="E9440" s="13">
        <v>2187</v>
      </c>
      <c r="F9440" s="7" t="s">
        <v>34</v>
      </c>
      <c r="G9440" s="7" t="s">
        <v>12</v>
      </c>
      <c r="H9440" s="13">
        <v>7</v>
      </c>
      <c r="I9440" s="13" t="str">
        <f>IF(G9440="Male",VLOOKUP(H9440,'Shoe size conversion table'!$B$6:$D$22,2),VLOOKUP(H9440,'Shoe size conversion table'!$J$6:$L$22,2))</f>
        <v>37-38</v>
      </c>
      <c r="J9440" s="13">
        <f>IF(G9440="Male",VLOOKUP(H9440,'Shoe size conversion table'!$B$6:$D$22,3),VLOOKUP(H9440,'Shoe size conversion table'!$J$6:$L$22,3))</f>
        <v>5</v>
      </c>
      <c r="K9440" s="11">
        <v>159</v>
      </c>
      <c r="L9440" s="12">
        <v>0</v>
      </c>
      <c r="M9440" s="7">
        <f t="shared" si="442"/>
        <v>2016</v>
      </c>
      <c r="N9440" s="7">
        <f t="shared" si="443"/>
        <v>4</v>
      </c>
      <c r="O9440" s="30">
        <f t="shared" si="444"/>
        <v>159</v>
      </c>
    </row>
    <row r="9441" spans="2:15" x14ac:dyDescent="0.2">
      <c r="B9441" s="13">
        <v>60836</v>
      </c>
      <c r="C9441" s="14">
        <v>42471.656111111144</v>
      </c>
      <c r="D9441" s="7" t="s">
        <v>10</v>
      </c>
      <c r="E9441" s="13">
        <v>2190</v>
      </c>
      <c r="F9441" s="7" t="s">
        <v>36</v>
      </c>
      <c r="G9441" s="7" t="s">
        <v>11</v>
      </c>
      <c r="H9441" s="13">
        <v>8.5</v>
      </c>
      <c r="I9441" s="13" t="str">
        <f>IF(G9441="Male",VLOOKUP(H9441,'Shoe size conversion table'!$B$6:$D$22,2),VLOOKUP(H9441,'Shoe size conversion table'!$J$6:$L$22,2))</f>
        <v>41-42</v>
      </c>
      <c r="J9441" s="13">
        <f>IF(G9441="Male",VLOOKUP(H9441,'Shoe size conversion table'!$B$6:$D$22,3),VLOOKUP(H9441,'Shoe size conversion table'!$J$6:$L$22,3))</f>
        <v>8</v>
      </c>
      <c r="K9441" s="11">
        <v>139</v>
      </c>
      <c r="L9441" s="12">
        <v>0</v>
      </c>
      <c r="M9441" s="7">
        <f t="shared" si="442"/>
        <v>2016</v>
      </c>
      <c r="N9441" s="7">
        <f t="shared" si="443"/>
        <v>4</v>
      </c>
      <c r="O9441" s="30">
        <f t="shared" si="444"/>
        <v>139</v>
      </c>
    </row>
    <row r="9442" spans="2:15" x14ac:dyDescent="0.2">
      <c r="B9442" s="13">
        <v>60837</v>
      </c>
      <c r="C9442" s="14">
        <v>42471.656111111261</v>
      </c>
      <c r="D9442" s="7" t="s">
        <v>7</v>
      </c>
      <c r="E9442" s="13">
        <v>2217</v>
      </c>
      <c r="F9442" s="7" t="s">
        <v>56</v>
      </c>
      <c r="G9442" s="7" t="s">
        <v>12</v>
      </c>
      <c r="H9442" s="13">
        <v>7.5</v>
      </c>
      <c r="I9442" s="13">
        <f>IF(G9442="Male",VLOOKUP(H9442,'Shoe size conversion table'!$B$6:$D$22,2),VLOOKUP(H9442,'Shoe size conversion table'!$J$6:$L$22,2))</f>
        <v>38</v>
      </c>
      <c r="J9442" s="13">
        <f>IF(G9442="Male",VLOOKUP(H9442,'Shoe size conversion table'!$B$6:$D$22,3),VLOOKUP(H9442,'Shoe size conversion table'!$J$6:$L$22,3))</f>
        <v>5.5</v>
      </c>
      <c r="K9442" s="11">
        <v>159</v>
      </c>
      <c r="L9442" s="12">
        <v>0</v>
      </c>
      <c r="M9442" s="7">
        <f t="shared" si="442"/>
        <v>2016</v>
      </c>
      <c r="N9442" s="7">
        <f t="shared" si="443"/>
        <v>4</v>
      </c>
      <c r="O9442" s="30">
        <f t="shared" si="444"/>
        <v>159</v>
      </c>
    </row>
    <row r="9443" spans="2:15" x14ac:dyDescent="0.2">
      <c r="B9443" s="13">
        <v>60838</v>
      </c>
      <c r="C9443" s="14">
        <v>42471.736111111146</v>
      </c>
      <c r="D9443" s="7" t="s">
        <v>10</v>
      </c>
      <c r="E9443" s="13">
        <v>2155</v>
      </c>
      <c r="F9443" s="7" t="s">
        <v>36</v>
      </c>
      <c r="G9443" s="7" t="s">
        <v>11</v>
      </c>
      <c r="H9443" s="13">
        <v>9</v>
      </c>
      <c r="I9443" s="13">
        <f>IF(G9443="Male",VLOOKUP(H9443,'Shoe size conversion table'!$B$6:$D$22,2),VLOOKUP(H9443,'Shoe size conversion table'!$J$6:$L$22,2))</f>
        <v>42</v>
      </c>
      <c r="J9443" s="13">
        <f>IF(G9443="Male",VLOOKUP(H9443,'Shoe size conversion table'!$B$6:$D$22,3),VLOOKUP(H9443,'Shoe size conversion table'!$J$6:$L$22,3))</f>
        <v>8.5</v>
      </c>
      <c r="K9443" s="11">
        <v>139</v>
      </c>
      <c r="L9443" s="12">
        <v>0</v>
      </c>
      <c r="M9443" s="7">
        <f t="shared" si="442"/>
        <v>2016</v>
      </c>
      <c r="N9443" s="7">
        <f t="shared" si="443"/>
        <v>4</v>
      </c>
      <c r="O9443" s="30">
        <f t="shared" si="444"/>
        <v>139</v>
      </c>
    </row>
    <row r="9444" spans="2:15" x14ac:dyDescent="0.2">
      <c r="B9444" s="13">
        <v>60838</v>
      </c>
      <c r="C9444" s="14">
        <v>42471.736111111146</v>
      </c>
      <c r="D9444" s="7" t="s">
        <v>10</v>
      </c>
      <c r="E9444" s="13">
        <v>2191</v>
      </c>
      <c r="F9444" s="7" t="s">
        <v>35</v>
      </c>
      <c r="G9444" s="7" t="s">
        <v>11</v>
      </c>
      <c r="H9444" s="13">
        <v>10.5</v>
      </c>
      <c r="I9444" s="13" t="str">
        <f>IF(G9444="Male",VLOOKUP(H9444,'Shoe size conversion table'!$B$6:$D$22,2),VLOOKUP(H9444,'Shoe size conversion table'!$J$6:$L$22,2))</f>
        <v>43-44</v>
      </c>
      <c r="J9444" s="13">
        <f>IF(G9444="Male",VLOOKUP(H9444,'Shoe size conversion table'!$B$6:$D$22,3),VLOOKUP(H9444,'Shoe size conversion table'!$J$6:$L$22,3))</f>
        <v>10</v>
      </c>
      <c r="K9444" s="11">
        <v>149</v>
      </c>
      <c r="L9444" s="12">
        <v>0</v>
      </c>
      <c r="M9444" s="7">
        <f t="shared" si="442"/>
        <v>2016</v>
      </c>
      <c r="N9444" s="7">
        <f t="shared" si="443"/>
        <v>4</v>
      </c>
      <c r="O9444" s="30">
        <f t="shared" si="444"/>
        <v>149</v>
      </c>
    </row>
    <row r="9445" spans="2:15" x14ac:dyDescent="0.2">
      <c r="B9445" s="13">
        <v>60839</v>
      </c>
      <c r="C9445" s="14">
        <v>42471.806111111146</v>
      </c>
      <c r="D9445" s="7" t="s">
        <v>7</v>
      </c>
      <c r="E9445" s="13">
        <v>2158</v>
      </c>
      <c r="F9445" s="7" t="s">
        <v>53</v>
      </c>
      <c r="G9445" s="7" t="s">
        <v>12</v>
      </c>
      <c r="H9445" s="13">
        <v>7.5</v>
      </c>
      <c r="I9445" s="13">
        <f>IF(G9445="Male",VLOOKUP(H9445,'Shoe size conversion table'!$B$6:$D$22,2),VLOOKUP(H9445,'Shoe size conversion table'!$J$6:$L$22,2))</f>
        <v>38</v>
      </c>
      <c r="J9445" s="13">
        <f>IF(G9445="Male",VLOOKUP(H9445,'Shoe size conversion table'!$B$6:$D$22,3),VLOOKUP(H9445,'Shoe size conversion table'!$J$6:$L$22,3))</f>
        <v>5.5</v>
      </c>
      <c r="K9445" s="11">
        <v>169</v>
      </c>
      <c r="L9445" s="12">
        <v>0</v>
      </c>
      <c r="M9445" s="7">
        <f t="shared" si="442"/>
        <v>2016</v>
      </c>
      <c r="N9445" s="7">
        <f t="shared" si="443"/>
        <v>4</v>
      </c>
      <c r="O9445" s="30">
        <f t="shared" si="444"/>
        <v>169</v>
      </c>
    </row>
    <row r="9446" spans="2:15" x14ac:dyDescent="0.2">
      <c r="B9446" s="13">
        <v>60840</v>
      </c>
      <c r="C9446" s="14">
        <v>42471.836111111144</v>
      </c>
      <c r="D9446" s="7" t="s">
        <v>7</v>
      </c>
      <c r="E9446" s="13">
        <v>2173</v>
      </c>
      <c r="F9446" s="7" t="s">
        <v>51</v>
      </c>
      <c r="G9446" s="7" t="s">
        <v>11</v>
      </c>
      <c r="H9446" s="13">
        <v>10.5</v>
      </c>
      <c r="I9446" s="13" t="str">
        <f>IF(G9446="Male",VLOOKUP(H9446,'Shoe size conversion table'!$B$6:$D$22,2),VLOOKUP(H9446,'Shoe size conversion table'!$J$6:$L$22,2))</f>
        <v>43-44</v>
      </c>
      <c r="J9446" s="13">
        <f>IF(G9446="Male",VLOOKUP(H9446,'Shoe size conversion table'!$B$6:$D$22,3),VLOOKUP(H9446,'Shoe size conversion table'!$J$6:$L$22,3))</f>
        <v>10</v>
      </c>
      <c r="K9446" s="11">
        <v>149</v>
      </c>
      <c r="L9446" s="12">
        <v>0</v>
      </c>
      <c r="M9446" s="7">
        <f t="shared" si="442"/>
        <v>2016</v>
      </c>
      <c r="N9446" s="7">
        <f t="shared" si="443"/>
        <v>4</v>
      </c>
      <c r="O9446" s="30">
        <f t="shared" si="444"/>
        <v>149</v>
      </c>
    </row>
    <row r="9447" spans="2:15" x14ac:dyDescent="0.2">
      <c r="B9447" s="13">
        <v>60841</v>
      </c>
      <c r="C9447" s="14">
        <v>42471.976111111289</v>
      </c>
      <c r="D9447" s="7" t="s">
        <v>10</v>
      </c>
      <c r="E9447" s="13">
        <v>2183</v>
      </c>
      <c r="F9447" s="7" t="s">
        <v>35</v>
      </c>
      <c r="G9447" s="7" t="s">
        <v>11</v>
      </c>
      <c r="H9447" s="13">
        <v>10.5</v>
      </c>
      <c r="I9447" s="13" t="str">
        <f>IF(G9447="Male",VLOOKUP(H9447,'Shoe size conversion table'!$B$6:$D$22,2),VLOOKUP(H9447,'Shoe size conversion table'!$J$6:$L$22,2))</f>
        <v>43-44</v>
      </c>
      <c r="J9447" s="13">
        <f>IF(G9447="Male",VLOOKUP(H9447,'Shoe size conversion table'!$B$6:$D$22,3),VLOOKUP(H9447,'Shoe size conversion table'!$J$6:$L$22,3))</f>
        <v>10</v>
      </c>
      <c r="K9447" s="11">
        <v>149</v>
      </c>
      <c r="L9447" s="12">
        <v>0</v>
      </c>
      <c r="M9447" s="7">
        <f t="shared" si="442"/>
        <v>2016</v>
      </c>
      <c r="N9447" s="7">
        <f t="shared" si="443"/>
        <v>4</v>
      </c>
      <c r="O9447" s="30">
        <f t="shared" si="444"/>
        <v>149</v>
      </c>
    </row>
    <row r="9448" spans="2:15" x14ac:dyDescent="0.2">
      <c r="B9448" s="13">
        <v>60842</v>
      </c>
      <c r="C9448" s="14">
        <v>42472.086111111297</v>
      </c>
      <c r="D9448" s="7" t="s">
        <v>10</v>
      </c>
      <c r="E9448" s="13">
        <v>2173</v>
      </c>
      <c r="F9448" s="7" t="s">
        <v>34</v>
      </c>
      <c r="G9448" s="7" t="s">
        <v>11</v>
      </c>
      <c r="H9448" s="13">
        <v>8.5</v>
      </c>
      <c r="I9448" s="13" t="str">
        <f>IF(G9448="Male",VLOOKUP(H9448,'Shoe size conversion table'!$B$6:$D$22,2),VLOOKUP(H9448,'Shoe size conversion table'!$J$6:$L$22,2))</f>
        <v>41-42</v>
      </c>
      <c r="J9448" s="13">
        <f>IF(G9448="Male",VLOOKUP(H9448,'Shoe size conversion table'!$B$6:$D$22,3),VLOOKUP(H9448,'Shoe size conversion table'!$J$6:$L$22,3))</f>
        <v>8</v>
      </c>
      <c r="K9448" s="11">
        <v>179</v>
      </c>
      <c r="L9448" s="12">
        <v>0</v>
      </c>
      <c r="M9448" s="7">
        <f t="shared" si="442"/>
        <v>2016</v>
      </c>
      <c r="N9448" s="7">
        <f t="shared" si="443"/>
        <v>4</v>
      </c>
      <c r="O9448" s="30">
        <f t="shared" si="444"/>
        <v>179</v>
      </c>
    </row>
    <row r="9449" spans="2:15" x14ac:dyDescent="0.2">
      <c r="B9449" s="13">
        <v>60843</v>
      </c>
      <c r="C9449" s="14">
        <v>42472.146111111142</v>
      </c>
      <c r="D9449" s="7" t="s">
        <v>10</v>
      </c>
      <c r="E9449" s="13">
        <v>2149</v>
      </c>
      <c r="F9449" s="7" t="s">
        <v>34</v>
      </c>
      <c r="G9449" s="7" t="s">
        <v>12</v>
      </c>
      <c r="H9449" s="13">
        <v>11.5</v>
      </c>
      <c r="I9449" s="13">
        <f>IF(G9449="Male",VLOOKUP(H9449,'Shoe size conversion table'!$B$6:$D$22,2),VLOOKUP(H9449,'Shoe size conversion table'!$J$6:$L$22,2))</f>
        <v>42</v>
      </c>
      <c r="J9449" s="13">
        <f>IF(G9449="Male",VLOOKUP(H9449,'Shoe size conversion table'!$B$6:$D$22,3),VLOOKUP(H9449,'Shoe size conversion table'!$J$6:$L$22,3))</f>
        <v>9.5</v>
      </c>
      <c r="K9449" s="11">
        <v>199</v>
      </c>
      <c r="L9449" s="12">
        <v>0.2</v>
      </c>
      <c r="M9449" s="7">
        <f t="shared" si="442"/>
        <v>2016</v>
      </c>
      <c r="N9449" s="7">
        <f t="shared" si="443"/>
        <v>4</v>
      </c>
      <c r="O9449" s="30">
        <f t="shared" si="444"/>
        <v>159.20000000000002</v>
      </c>
    </row>
    <row r="9450" spans="2:15" x14ac:dyDescent="0.2">
      <c r="B9450" s="13">
        <v>60844</v>
      </c>
      <c r="C9450" s="14">
        <v>42472.396111111142</v>
      </c>
      <c r="D9450" s="7" t="s">
        <v>8</v>
      </c>
      <c r="E9450" s="13">
        <v>2229</v>
      </c>
      <c r="F9450" s="7" t="s">
        <v>38</v>
      </c>
      <c r="G9450" s="7" t="s">
        <v>12</v>
      </c>
      <c r="H9450" s="13">
        <v>7.5</v>
      </c>
      <c r="I9450" s="13">
        <f>IF(G9450="Male",VLOOKUP(H9450,'Shoe size conversion table'!$B$6:$D$22,2),VLOOKUP(H9450,'Shoe size conversion table'!$J$6:$L$22,2))</f>
        <v>38</v>
      </c>
      <c r="J9450" s="13">
        <f>IF(G9450="Male",VLOOKUP(H9450,'Shoe size conversion table'!$B$6:$D$22,3),VLOOKUP(H9450,'Shoe size conversion table'!$J$6:$L$22,3))</f>
        <v>5.5</v>
      </c>
      <c r="K9450" s="11">
        <v>189</v>
      </c>
      <c r="L9450" s="12">
        <v>0</v>
      </c>
      <c r="M9450" s="7">
        <f t="shared" si="442"/>
        <v>2016</v>
      </c>
      <c r="N9450" s="7">
        <f t="shared" si="443"/>
        <v>4</v>
      </c>
      <c r="O9450" s="30">
        <f t="shared" si="444"/>
        <v>189</v>
      </c>
    </row>
    <row r="9451" spans="2:15" x14ac:dyDescent="0.2">
      <c r="B9451" s="13">
        <v>60845</v>
      </c>
      <c r="C9451" s="14">
        <v>42472.526111111147</v>
      </c>
      <c r="D9451" s="7" t="s">
        <v>7</v>
      </c>
      <c r="E9451" s="13">
        <v>2228</v>
      </c>
      <c r="F9451" s="7" t="s">
        <v>50</v>
      </c>
      <c r="G9451" s="7" t="s">
        <v>11</v>
      </c>
      <c r="H9451" s="13">
        <v>10</v>
      </c>
      <c r="I9451" s="13">
        <f>IF(G9451="Male",VLOOKUP(H9451,'Shoe size conversion table'!$B$6:$D$22,2),VLOOKUP(H9451,'Shoe size conversion table'!$J$6:$L$22,2))</f>
        <v>43</v>
      </c>
      <c r="J9451" s="13">
        <f>IF(G9451="Male",VLOOKUP(H9451,'Shoe size conversion table'!$B$6:$D$22,3),VLOOKUP(H9451,'Shoe size conversion table'!$J$6:$L$22,3))</f>
        <v>9.5</v>
      </c>
      <c r="K9451" s="11">
        <v>199</v>
      </c>
      <c r="L9451" s="12">
        <v>0.2</v>
      </c>
      <c r="M9451" s="7">
        <f t="shared" si="442"/>
        <v>2016</v>
      </c>
      <c r="N9451" s="7">
        <f t="shared" si="443"/>
        <v>4</v>
      </c>
      <c r="O9451" s="30">
        <f t="shared" si="444"/>
        <v>159.20000000000002</v>
      </c>
    </row>
    <row r="9452" spans="2:15" x14ac:dyDescent="0.2">
      <c r="B9452" s="13">
        <v>60846</v>
      </c>
      <c r="C9452" s="14">
        <v>42472.5261111113</v>
      </c>
      <c r="D9452" s="7" t="s">
        <v>10</v>
      </c>
      <c r="E9452" s="13">
        <v>2157</v>
      </c>
      <c r="F9452" s="7" t="s">
        <v>34</v>
      </c>
      <c r="G9452" s="7" t="s">
        <v>11</v>
      </c>
      <c r="H9452" s="13">
        <v>9</v>
      </c>
      <c r="I9452" s="13">
        <f>IF(G9452="Male",VLOOKUP(H9452,'Shoe size conversion table'!$B$6:$D$22,2),VLOOKUP(H9452,'Shoe size conversion table'!$J$6:$L$22,2))</f>
        <v>42</v>
      </c>
      <c r="J9452" s="13">
        <f>IF(G9452="Male",VLOOKUP(H9452,'Shoe size conversion table'!$B$6:$D$22,3),VLOOKUP(H9452,'Shoe size conversion table'!$J$6:$L$22,3))</f>
        <v>8.5</v>
      </c>
      <c r="K9452" s="11">
        <v>129</v>
      </c>
      <c r="L9452" s="12">
        <v>0.5</v>
      </c>
      <c r="M9452" s="7">
        <f t="shared" si="442"/>
        <v>2016</v>
      </c>
      <c r="N9452" s="7">
        <f t="shared" si="443"/>
        <v>4</v>
      </c>
      <c r="O9452" s="30">
        <f t="shared" si="444"/>
        <v>64.5</v>
      </c>
    </row>
    <row r="9453" spans="2:15" x14ac:dyDescent="0.2">
      <c r="B9453" s="13">
        <v>60847</v>
      </c>
      <c r="C9453" s="14">
        <v>42472.5261111113</v>
      </c>
      <c r="D9453" s="7" t="s">
        <v>7</v>
      </c>
      <c r="E9453" s="13">
        <v>2168</v>
      </c>
      <c r="F9453" s="7" t="s">
        <v>51</v>
      </c>
      <c r="G9453" s="7" t="s">
        <v>12</v>
      </c>
      <c r="H9453" s="13">
        <v>6</v>
      </c>
      <c r="I9453" s="13" t="str">
        <f>IF(G9453="Male",VLOOKUP(H9453,'Shoe size conversion table'!$B$6:$D$22,2),VLOOKUP(H9453,'Shoe size conversion table'!$J$6:$L$22,2))</f>
        <v>36-37</v>
      </c>
      <c r="J9453" s="13">
        <f>IF(G9453="Male",VLOOKUP(H9453,'Shoe size conversion table'!$B$6:$D$22,3),VLOOKUP(H9453,'Shoe size conversion table'!$J$6:$L$22,3))</f>
        <v>4</v>
      </c>
      <c r="K9453" s="11">
        <v>159</v>
      </c>
      <c r="L9453" s="12">
        <v>0.5</v>
      </c>
      <c r="M9453" s="7">
        <f t="shared" si="442"/>
        <v>2016</v>
      </c>
      <c r="N9453" s="7">
        <f t="shared" si="443"/>
        <v>4</v>
      </c>
      <c r="O9453" s="30">
        <f t="shared" si="444"/>
        <v>79.5</v>
      </c>
    </row>
    <row r="9454" spans="2:15" x14ac:dyDescent="0.2">
      <c r="B9454" s="13">
        <v>60848</v>
      </c>
      <c r="C9454" s="14">
        <v>42472.536111111142</v>
      </c>
      <c r="D9454" s="7" t="s">
        <v>9</v>
      </c>
      <c r="E9454" s="13">
        <v>2174</v>
      </c>
      <c r="F9454" s="7" t="s">
        <v>58</v>
      </c>
      <c r="G9454" s="7" t="s">
        <v>12</v>
      </c>
      <c r="H9454" s="13">
        <v>7</v>
      </c>
      <c r="I9454" s="13" t="str">
        <f>IF(G9454="Male",VLOOKUP(H9454,'Shoe size conversion table'!$B$6:$D$22,2),VLOOKUP(H9454,'Shoe size conversion table'!$J$6:$L$22,2))</f>
        <v>37-38</v>
      </c>
      <c r="J9454" s="13">
        <f>IF(G9454="Male",VLOOKUP(H9454,'Shoe size conversion table'!$B$6:$D$22,3),VLOOKUP(H9454,'Shoe size conversion table'!$J$6:$L$22,3))</f>
        <v>5</v>
      </c>
      <c r="K9454" s="11">
        <v>199</v>
      </c>
      <c r="L9454" s="12">
        <v>0</v>
      </c>
      <c r="M9454" s="7">
        <f t="shared" si="442"/>
        <v>2016</v>
      </c>
      <c r="N9454" s="7">
        <f t="shared" si="443"/>
        <v>4</v>
      </c>
      <c r="O9454" s="30">
        <f t="shared" si="444"/>
        <v>199</v>
      </c>
    </row>
    <row r="9455" spans="2:15" x14ac:dyDescent="0.2">
      <c r="B9455" s="13">
        <v>60849</v>
      </c>
      <c r="C9455" s="14">
        <v>42472.536111111258</v>
      </c>
      <c r="D9455" s="7" t="s">
        <v>7</v>
      </c>
      <c r="E9455" s="13">
        <v>2187</v>
      </c>
      <c r="F9455" s="7" t="s">
        <v>50</v>
      </c>
      <c r="G9455" s="7" t="s">
        <v>12</v>
      </c>
      <c r="H9455" s="13">
        <v>7.5</v>
      </c>
      <c r="I9455" s="13">
        <f>IF(G9455="Male",VLOOKUP(H9455,'Shoe size conversion table'!$B$6:$D$22,2),VLOOKUP(H9455,'Shoe size conversion table'!$J$6:$L$22,2))</f>
        <v>38</v>
      </c>
      <c r="J9455" s="13">
        <f>IF(G9455="Male",VLOOKUP(H9455,'Shoe size conversion table'!$B$6:$D$22,3),VLOOKUP(H9455,'Shoe size conversion table'!$J$6:$L$22,3))</f>
        <v>5.5</v>
      </c>
      <c r="K9455" s="11">
        <v>169</v>
      </c>
      <c r="L9455" s="12">
        <v>0</v>
      </c>
      <c r="M9455" s="7">
        <f t="shared" si="442"/>
        <v>2016</v>
      </c>
      <c r="N9455" s="7">
        <f t="shared" si="443"/>
        <v>4</v>
      </c>
      <c r="O9455" s="30">
        <f t="shared" si="444"/>
        <v>169</v>
      </c>
    </row>
    <row r="9456" spans="2:15" x14ac:dyDescent="0.2">
      <c r="B9456" s="13">
        <v>60850</v>
      </c>
      <c r="C9456" s="14">
        <v>42472.626111111291</v>
      </c>
      <c r="D9456" s="7" t="s">
        <v>7</v>
      </c>
      <c r="E9456" s="13">
        <v>2168</v>
      </c>
      <c r="F9456" s="7" t="s">
        <v>49</v>
      </c>
      <c r="G9456" s="7" t="s">
        <v>12</v>
      </c>
      <c r="H9456" s="13">
        <v>6</v>
      </c>
      <c r="I9456" s="13" t="str">
        <f>IF(G9456="Male",VLOOKUP(H9456,'Shoe size conversion table'!$B$6:$D$22,2),VLOOKUP(H9456,'Shoe size conversion table'!$J$6:$L$22,2))</f>
        <v>36-37</v>
      </c>
      <c r="J9456" s="13">
        <f>IF(G9456="Male",VLOOKUP(H9456,'Shoe size conversion table'!$B$6:$D$22,3),VLOOKUP(H9456,'Shoe size conversion table'!$J$6:$L$22,3))</f>
        <v>4</v>
      </c>
      <c r="K9456" s="11">
        <v>129</v>
      </c>
      <c r="L9456" s="12">
        <v>0.1</v>
      </c>
      <c r="M9456" s="7">
        <f t="shared" si="442"/>
        <v>2016</v>
      </c>
      <c r="N9456" s="7">
        <f t="shared" si="443"/>
        <v>4</v>
      </c>
      <c r="O9456" s="30">
        <f t="shared" si="444"/>
        <v>116.10000000000001</v>
      </c>
    </row>
    <row r="9457" spans="2:15" x14ac:dyDescent="0.2">
      <c r="B9457" s="13">
        <v>60851</v>
      </c>
      <c r="C9457" s="14">
        <v>42472.626111111291</v>
      </c>
      <c r="D9457" s="7" t="s">
        <v>8</v>
      </c>
      <c r="E9457" s="13">
        <v>2174</v>
      </c>
      <c r="F9457" s="7" t="s">
        <v>41</v>
      </c>
      <c r="G9457" s="7" t="s">
        <v>11</v>
      </c>
      <c r="H9457" s="13">
        <v>9.5</v>
      </c>
      <c r="I9457" s="13" t="str">
        <f>IF(G9457="Male",VLOOKUP(H9457,'Shoe size conversion table'!$B$6:$D$22,2),VLOOKUP(H9457,'Shoe size conversion table'!$J$6:$L$22,2))</f>
        <v>42-43</v>
      </c>
      <c r="J9457" s="13">
        <f>IF(G9457="Male",VLOOKUP(H9457,'Shoe size conversion table'!$B$6:$D$22,3),VLOOKUP(H9457,'Shoe size conversion table'!$J$6:$L$22,3))</f>
        <v>9</v>
      </c>
      <c r="K9457" s="11">
        <v>159</v>
      </c>
      <c r="L9457" s="12">
        <v>0</v>
      </c>
      <c r="M9457" s="7">
        <f t="shared" si="442"/>
        <v>2016</v>
      </c>
      <c r="N9457" s="7">
        <f t="shared" si="443"/>
        <v>4</v>
      </c>
      <c r="O9457" s="30">
        <f t="shared" si="444"/>
        <v>159</v>
      </c>
    </row>
    <row r="9458" spans="2:15" x14ac:dyDescent="0.2">
      <c r="B9458" s="13">
        <v>60852</v>
      </c>
      <c r="C9458" s="14">
        <v>42472.636111111147</v>
      </c>
      <c r="D9458" s="7" t="s">
        <v>7</v>
      </c>
      <c r="E9458" s="13">
        <v>2212</v>
      </c>
      <c r="F9458" s="7" t="s">
        <v>49</v>
      </c>
      <c r="G9458" s="7" t="s">
        <v>12</v>
      </c>
      <c r="H9458" s="13">
        <v>7</v>
      </c>
      <c r="I9458" s="13" t="str">
        <f>IF(G9458="Male",VLOOKUP(H9458,'Shoe size conversion table'!$B$6:$D$22,2),VLOOKUP(H9458,'Shoe size conversion table'!$J$6:$L$22,2))</f>
        <v>37-38</v>
      </c>
      <c r="J9458" s="13">
        <f>IF(G9458="Male",VLOOKUP(H9458,'Shoe size conversion table'!$B$6:$D$22,3),VLOOKUP(H9458,'Shoe size conversion table'!$J$6:$L$22,3))</f>
        <v>5</v>
      </c>
      <c r="K9458" s="11">
        <v>139</v>
      </c>
      <c r="L9458" s="12">
        <v>0.5</v>
      </c>
      <c r="M9458" s="7">
        <f t="shared" si="442"/>
        <v>2016</v>
      </c>
      <c r="N9458" s="7">
        <f t="shared" si="443"/>
        <v>4</v>
      </c>
      <c r="O9458" s="30">
        <f t="shared" si="444"/>
        <v>69.5</v>
      </c>
    </row>
    <row r="9459" spans="2:15" x14ac:dyDescent="0.2">
      <c r="B9459" s="13">
        <v>60852</v>
      </c>
      <c r="C9459" s="14">
        <v>42472.636111111147</v>
      </c>
      <c r="D9459" s="7" t="s">
        <v>7</v>
      </c>
      <c r="E9459" s="13">
        <v>2147</v>
      </c>
      <c r="F9459" s="7" t="s">
        <v>49</v>
      </c>
      <c r="G9459" s="7" t="s">
        <v>11</v>
      </c>
      <c r="H9459" s="13">
        <v>8.5</v>
      </c>
      <c r="I9459" s="13" t="str">
        <f>IF(G9459="Male",VLOOKUP(H9459,'Shoe size conversion table'!$B$6:$D$22,2),VLOOKUP(H9459,'Shoe size conversion table'!$J$6:$L$22,2))</f>
        <v>41-42</v>
      </c>
      <c r="J9459" s="13">
        <f>IF(G9459="Male",VLOOKUP(H9459,'Shoe size conversion table'!$B$6:$D$22,3),VLOOKUP(H9459,'Shoe size conversion table'!$J$6:$L$22,3))</f>
        <v>8</v>
      </c>
      <c r="K9459" s="11">
        <v>129</v>
      </c>
      <c r="L9459" s="12">
        <v>0</v>
      </c>
      <c r="M9459" s="7">
        <f t="shared" si="442"/>
        <v>2016</v>
      </c>
      <c r="N9459" s="7">
        <f t="shared" si="443"/>
        <v>4</v>
      </c>
      <c r="O9459" s="30">
        <f t="shared" si="444"/>
        <v>129</v>
      </c>
    </row>
    <row r="9460" spans="2:15" x14ac:dyDescent="0.2">
      <c r="B9460" s="13">
        <v>60853</v>
      </c>
      <c r="C9460" s="14">
        <v>42472.646111111259</v>
      </c>
      <c r="D9460" s="7" t="s">
        <v>9</v>
      </c>
      <c r="E9460" s="13">
        <v>2148</v>
      </c>
      <c r="F9460" s="7" t="s">
        <v>59</v>
      </c>
      <c r="G9460" s="7" t="s">
        <v>11</v>
      </c>
      <c r="H9460" s="13">
        <v>11.5</v>
      </c>
      <c r="I9460" s="13" t="str">
        <f>IF(G9460="Male",VLOOKUP(H9460,'Shoe size conversion table'!$B$6:$D$22,2),VLOOKUP(H9460,'Shoe size conversion table'!$J$6:$L$22,2))</f>
        <v>44-45</v>
      </c>
      <c r="J9460" s="13">
        <f>IF(G9460="Male",VLOOKUP(H9460,'Shoe size conversion table'!$B$6:$D$22,3),VLOOKUP(H9460,'Shoe size conversion table'!$J$6:$L$22,3))</f>
        <v>11</v>
      </c>
      <c r="K9460" s="11">
        <v>189</v>
      </c>
      <c r="L9460" s="12">
        <v>0</v>
      </c>
      <c r="M9460" s="7">
        <f t="shared" si="442"/>
        <v>2016</v>
      </c>
      <c r="N9460" s="7">
        <f t="shared" si="443"/>
        <v>4</v>
      </c>
      <c r="O9460" s="30">
        <f t="shared" si="444"/>
        <v>189</v>
      </c>
    </row>
    <row r="9461" spans="2:15" x14ac:dyDescent="0.2">
      <c r="B9461" s="13">
        <v>60854</v>
      </c>
      <c r="C9461" s="14">
        <v>42472.656111111144</v>
      </c>
      <c r="D9461" s="7" t="s">
        <v>10</v>
      </c>
      <c r="E9461" s="13">
        <v>2183</v>
      </c>
      <c r="F9461" s="7" t="s">
        <v>35</v>
      </c>
      <c r="G9461" s="7" t="s">
        <v>12</v>
      </c>
      <c r="H9461" s="13">
        <v>8</v>
      </c>
      <c r="I9461" s="13" t="str">
        <f>IF(G9461="Male",VLOOKUP(H9461,'Shoe size conversion table'!$B$6:$D$22,2),VLOOKUP(H9461,'Shoe size conversion table'!$J$6:$L$22,2))</f>
        <v>38-39</v>
      </c>
      <c r="J9461" s="13">
        <f>IF(G9461="Male",VLOOKUP(H9461,'Shoe size conversion table'!$B$6:$D$22,3),VLOOKUP(H9461,'Shoe size conversion table'!$J$6:$L$22,3))</f>
        <v>6</v>
      </c>
      <c r="K9461" s="11">
        <v>149</v>
      </c>
      <c r="L9461" s="12">
        <v>0.2</v>
      </c>
      <c r="M9461" s="7">
        <f t="shared" si="442"/>
        <v>2016</v>
      </c>
      <c r="N9461" s="7">
        <f t="shared" si="443"/>
        <v>4</v>
      </c>
      <c r="O9461" s="30">
        <f t="shared" si="444"/>
        <v>119.2</v>
      </c>
    </row>
    <row r="9462" spans="2:15" x14ac:dyDescent="0.2">
      <c r="B9462" s="13">
        <v>60855</v>
      </c>
      <c r="C9462" s="14">
        <v>42472.656111111144</v>
      </c>
      <c r="D9462" s="7" t="s">
        <v>10</v>
      </c>
      <c r="E9462" s="13">
        <v>2215</v>
      </c>
      <c r="F9462" s="7" t="s">
        <v>35</v>
      </c>
      <c r="G9462" s="7" t="s">
        <v>12</v>
      </c>
      <c r="H9462" s="13">
        <v>7</v>
      </c>
      <c r="I9462" s="13" t="str">
        <f>IF(G9462="Male",VLOOKUP(H9462,'Shoe size conversion table'!$B$6:$D$22,2),VLOOKUP(H9462,'Shoe size conversion table'!$J$6:$L$22,2))</f>
        <v>37-38</v>
      </c>
      <c r="J9462" s="13">
        <f>IF(G9462="Male",VLOOKUP(H9462,'Shoe size conversion table'!$B$6:$D$22,3),VLOOKUP(H9462,'Shoe size conversion table'!$J$6:$L$22,3))</f>
        <v>5</v>
      </c>
      <c r="K9462" s="11">
        <v>189</v>
      </c>
      <c r="L9462" s="12">
        <v>0.2</v>
      </c>
      <c r="M9462" s="7">
        <f t="shared" si="442"/>
        <v>2016</v>
      </c>
      <c r="N9462" s="7">
        <f t="shared" si="443"/>
        <v>4</v>
      </c>
      <c r="O9462" s="30">
        <f t="shared" si="444"/>
        <v>151.20000000000002</v>
      </c>
    </row>
    <row r="9463" spans="2:15" x14ac:dyDescent="0.2">
      <c r="B9463" s="13">
        <v>60855</v>
      </c>
      <c r="C9463" s="14">
        <v>42472.656111111144</v>
      </c>
      <c r="D9463" s="7" t="s">
        <v>10</v>
      </c>
      <c r="E9463" s="13">
        <v>2173</v>
      </c>
      <c r="F9463" s="7" t="s">
        <v>36</v>
      </c>
      <c r="G9463" s="7" t="s">
        <v>11</v>
      </c>
      <c r="H9463" s="13">
        <v>10</v>
      </c>
      <c r="I9463" s="13">
        <f>IF(G9463="Male",VLOOKUP(H9463,'Shoe size conversion table'!$B$6:$D$22,2),VLOOKUP(H9463,'Shoe size conversion table'!$J$6:$L$22,2))</f>
        <v>43</v>
      </c>
      <c r="J9463" s="13">
        <f>IF(G9463="Male",VLOOKUP(H9463,'Shoe size conversion table'!$B$6:$D$22,3),VLOOKUP(H9463,'Shoe size conversion table'!$J$6:$L$22,3))</f>
        <v>9.5</v>
      </c>
      <c r="K9463" s="11">
        <v>139</v>
      </c>
      <c r="L9463" s="12">
        <v>0.3</v>
      </c>
      <c r="M9463" s="7">
        <f t="shared" si="442"/>
        <v>2016</v>
      </c>
      <c r="N9463" s="7">
        <f t="shared" si="443"/>
        <v>4</v>
      </c>
      <c r="O9463" s="30">
        <f t="shared" si="444"/>
        <v>97.3</v>
      </c>
    </row>
    <row r="9464" spans="2:15" x14ac:dyDescent="0.2">
      <c r="B9464" s="13">
        <v>60856</v>
      </c>
      <c r="C9464" s="14">
        <v>42472.656111111261</v>
      </c>
      <c r="D9464" s="7" t="s">
        <v>7</v>
      </c>
      <c r="E9464" s="13">
        <v>2213</v>
      </c>
      <c r="F9464" s="7" t="s">
        <v>52</v>
      </c>
      <c r="G9464" s="7" t="s">
        <v>12</v>
      </c>
      <c r="H9464" s="13">
        <v>7.5</v>
      </c>
      <c r="I9464" s="13">
        <f>IF(G9464="Male",VLOOKUP(H9464,'Shoe size conversion table'!$B$6:$D$22,2),VLOOKUP(H9464,'Shoe size conversion table'!$J$6:$L$22,2))</f>
        <v>38</v>
      </c>
      <c r="J9464" s="13">
        <f>IF(G9464="Male",VLOOKUP(H9464,'Shoe size conversion table'!$B$6:$D$22,3),VLOOKUP(H9464,'Shoe size conversion table'!$J$6:$L$22,3))</f>
        <v>5.5</v>
      </c>
      <c r="K9464" s="11">
        <v>129</v>
      </c>
      <c r="L9464" s="12">
        <v>0.3</v>
      </c>
      <c r="M9464" s="7">
        <f t="shared" si="442"/>
        <v>2016</v>
      </c>
      <c r="N9464" s="7">
        <f t="shared" si="443"/>
        <v>4</v>
      </c>
      <c r="O9464" s="30">
        <f t="shared" si="444"/>
        <v>90.3</v>
      </c>
    </row>
    <row r="9465" spans="2:15" x14ac:dyDescent="0.2">
      <c r="B9465" s="13">
        <v>60857</v>
      </c>
      <c r="C9465" s="14">
        <v>42472.676111111294</v>
      </c>
      <c r="D9465" s="7" t="s">
        <v>9</v>
      </c>
      <c r="E9465" s="13">
        <v>2172</v>
      </c>
      <c r="F9465" s="7" t="s">
        <v>58</v>
      </c>
      <c r="G9465" s="7" t="s">
        <v>12</v>
      </c>
      <c r="H9465" s="13">
        <v>8</v>
      </c>
      <c r="I9465" s="13" t="str">
        <f>IF(G9465="Male",VLOOKUP(H9465,'Shoe size conversion table'!$B$6:$D$22,2),VLOOKUP(H9465,'Shoe size conversion table'!$J$6:$L$22,2))</f>
        <v>38-39</v>
      </c>
      <c r="J9465" s="13">
        <f>IF(G9465="Male",VLOOKUP(H9465,'Shoe size conversion table'!$B$6:$D$22,3),VLOOKUP(H9465,'Shoe size conversion table'!$J$6:$L$22,3))</f>
        <v>6</v>
      </c>
      <c r="K9465" s="11">
        <v>129</v>
      </c>
      <c r="L9465" s="12">
        <v>0.5</v>
      </c>
      <c r="M9465" s="7">
        <f t="shared" si="442"/>
        <v>2016</v>
      </c>
      <c r="N9465" s="7">
        <f t="shared" si="443"/>
        <v>4</v>
      </c>
      <c r="O9465" s="30">
        <f t="shared" si="444"/>
        <v>64.5</v>
      </c>
    </row>
    <row r="9466" spans="2:15" x14ac:dyDescent="0.2">
      <c r="B9466" s="13">
        <v>60858</v>
      </c>
      <c r="C9466" s="14">
        <v>42472.716111111258</v>
      </c>
      <c r="D9466" s="7" t="s">
        <v>10</v>
      </c>
      <c r="E9466" s="13">
        <v>2214</v>
      </c>
      <c r="F9466" s="7" t="s">
        <v>35</v>
      </c>
      <c r="G9466" s="7" t="s">
        <v>11</v>
      </c>
      <c r="H9466" s="13">
        <v>8.5</v>
      </c>
      <c r="I9466" s="13" t="str">
        <f>IF(G9466="Male",VLOOKUP(H9466,'Shoe size conversion table'!$B$6:$D$22,2),VLOOKUP(H9466,'Shoe size conversion table'!$J$6:$L$22,2))</f>
        <v>41-42</v>
      </c>
      <c r="J9466" s="13">
        <f>IF(G9466="Male",VLOOKUP(H9466,'Shoe size conversion table'!$B$6:$D$22,3),VLOOKUP(H9466,'Shoe size conversion table'!$J$6:$L$22,3))</f>
        <v>8</v>
      </c>
      <c r="K9466" s="11">
        <v>169</v>
      </c>
      <c r="L9466" s="12">
        <v>0</v>
      </c>
      <c r="M9466" s="7">
        <f t="shared" si="442"/>
        <v>2016</v>
      </c>
      <c r="N9466" s="7">
        <f t="shared" si="443"/>
        <v>4</v>
      </c>
      <c r="O9466" s="30">
        <f t="shared" si="444"/>
        <v>169</v>
      </c>
    </row>
    <row r="9467" spans="2:15" x14ac:dyDescent="0.2">
      <c r="B9467" s="13">
        <v>60859</v>
      </c>
      <c r="C9467" s="14">
        <v>42472.79611111126</v>
      </c>
      <c r="D9467" s="7" t="s">
        <v>8</v>
      </c>
      <c r="E9467" s="13">
        <v>2238</v>
      </c>
      <c r="F9467" s="7" t="s">
        <v>41</v>
      </c>
      <c r="G9467" s="7" t="s">
        <v>11</v>
      </c>
      <c r="H9467" s="13">
        <v>9</v>
      </c>
      <c r="I9467" s="13">
        <f>IF(G9467="Male",VLOOKUP(H9467,'Shoe size conversion table'!$B$6:$D$22,2),VLOOKUP(H9467,'Shoe size conversion table'!$J$6:$L$22,2))</f>
        <v>42</v>
      </c>
      <c r="J9467" s="13">
        <f>IF(G9467="Male",VLOOKUP(H9467,'Shoe size conversion table'!$B$6:$D$22,3),VLOOKUP(H9467,'Shoe size conversion table'!$J$6:$L$22,3))</f>
        <v>8.5</v>
      </c>
      <c r="K9467" s="11">
        <v>169</v>
      </c>
      <c r="L9467" s="12">
        <v>0</v>
      </c>
      <c r="M9467" s="7">
        <f t="shared" si="442"/>
        <v>2016</v>
      </c>
      <c r="N9467" s="7">
        <f t="shared" si="443"/>
        <v>4</v>
      </c>
      <c r="O9467" s="30">
        <f t="shared" si="444"/>
        <v>169</v>
      </c>
    </row>
    <row r="9468" spans="2:15" x14ac:dyDescent="0.2">
      <c r="B9468" s="13">
        <v>60860</v>
      </c>
      <c r="C9468" s="14">
        <v>42473.006111111143</v>
      </c>
      <c r="D9468" s="7" t="s">
        <v>10</v>
      </c>
      <c r="E9468" s="13">
        <v>2161</v>
      </c>
      <c r="F9468" s="7" t="s">
        <v>35</v>
      </c>
      <c r="G9468" s="7" t="s">
        <v>11</v>
      </c>
      <c r="H9468" s="13">
        <v>8</v>
      </c>
      <c r="I9468" s="13">
        <f>IF(G9468="Male",VLOOKUP(H9468,'Shoe size conversion table'!$B$6:$D$22,2),VLOOKUP(H9468,'Shoe size conversion table'!$J$6:$L$22,2))</f>
        <v>41</v>
      </c>
      <c r="J9468" s="13">
        <f>IF(G9468="Male",VLOOKUP(H9468,'Shoe size conversion table'!$B$6:$D$22,3),VLOOKUP(H9468,'Shoe size conversion table'!$J$6:$L$22,3))</f>
        <v>7.5</v>
      </c>
      <c r="K9468" s="11">
        <v>189</v>
      </c>
      <c r="L9468" s="12">
        <v>0</v>
      </c>
      <c r="M9468" s="7">
        <f t="shared" si="442"/>
        <v>2016</v>
      </c>
      <c r="N9468" s="7">
        <f t="shared" si="443"/>
        <v>4</v>
      </c>
      <c r="O9468" s="30">
        <f t="shared" si="444"/>
        <v>189</v>
      </c>
    </row>
    <row r="9469" spans="2:15" x14ac:dyDescent="0.2">
      <c r="B9469" s="13">
        <v>60861</v>
      </c>
      <c r="C9469" s="14">
        <v>42473.086111111297</v>
      </c>
      <c r="D9469" s="7" t="s">
        <v>10</v>
      </c>
      <c r="E9469" s="13">
        <v>2232</v>
      </c>
      <c r="F9469" s="7" t="s">
        <v>34</v>
      </c>
      <c r="G9469" s="7" t="s">
        <v>11</v>
      </c>
      <c r="H9469" s="13">
        <v>9</v>
      </c>
      <c r="I9469" s="13">
        <f>IF(G9469="Male",VLOOKUP(H9469,'Shoe size conversion table'!$B$6:$D$22,2),VLOOKUP(H9469,'Shoe size conversion table'!$J$6:$L$22,2))</f>
        <v>42</v>
      </c>
      <c r="J9469" s="13">
        <f>IF(G9469="Male",VLOOKUP(H9469,'Shoe size conversion table'!$B$6:$D$22,3),VLOOKUP(H9469,'Shoe size conversion table'!$J$6:$L$22,3))</f>
        <v>8.5</v>
      </c>
      <c r="K9469" s="11">
        <v>199</v>
      </c>
      <c r="L9469" s="12">
        <v>0.1</v>
      </c>
      <c r="M9469" s="7">
        <f t="shared" si="442"/>
        <v>2016</v>
      </c>
      <c r="N9469" s="7">
        <f t="shared" si="443"/>
        <v>4</v>
      </c>
      <c r="O9469" s="30">
        <f t="shared" si="444"/>
        <v>179.1</v>
      </c>
    </row>
    <row r="9470" spans="2:15" x14ac:dyDescent="0.2">
      <c r="B9470" s="13">
        <v>60862</v>
      </c>
      <c r="C9470" s="14">
        <v>42473.126111111138</v>
      </c>
      <c r="D9470" s="7" t="s">
        <v>7</v>
      </c>
      <c r="E9470" s="13">
        <v>2156</v>
      </c>
      <c r="F9470" s="7" t="s">
        <v>51</v>
      </c>
      <c r="G9470" s="7" t="s">
        <v>11</v>
      </c>
      <c r="H9470" s="13">
        <v>11.5</v>
      </c>
      <c r="I9470" s="13" t="str">
        <f>IF(G9470="Male",VLOOKUP(H9470,'Shoe size conversion table'!$B$6:$D$22,2),VLOOKUP(H9470,'Shoe size conversion table'!$J$6:$L$22,2))</f>
        <v>44-45</v>
      </c>
      <c r="J9470" s="13">
        <f>IF(G9470="Male",VLOOKUP(H9470,'Shoe size conversion table'!$B$6:$D$22,3),VLOOKUP(H9470,'Shoe size conversion table'!$J$6:$L$22,3))</f>
        <v>11</v>
      </c>
      <c r="K9470" s="11">
        <v>129</v>
      </c>
      <c r="L9470" s="12">
        <v>0.5</v>
      </c>
      <c r="M9470" s="7">
        <f t="shared" si="442"/>
        <v>2016</v>
      </c>
      <c r="N9470" s="7">
        <f t="shared" si="443"/>
        <v>4</v>
      </c>
      <c r="O9470" s="30">
        <f t="shared" si="444"/>
        <v>64.5</v>
      </c>
    </row>
    <row r="9471" spans="2:15" x14ac:dyDescent="0.2">
      <c r="B9471" s="13">
        <v>60863</v>
      </c>
      <c r="C9471" s="14">
        <v>42473.146111111142</v>
      </c>
      <c r="D9471" s="7" t="s">
        <v>7</v>
      </c>
      <c r="E9471" s="13">
        <v>2153</v>
      </c>
      <c r="F9471" s="7" t="s">
        <v>49</v>
      </c>
      <c r="G9471" s="7" t="s">
        <v>11</v>
      </c>
      <c r="H9471" s="13">
        <v>11</v>
      </c>
      <c r="I9471" s="13">
        <f>IF(G9471="Male",VLOOKUP(H9471,'Shoe size conversion table'!$B$6:$D$22,2),VLOOKUP(H9471,'Shoe size conversion table'!$J$6:$L$22,2))</f>
        <v>44</v>
      </c>
      <c r="J9471" s="13">
        <f>IF(G9471="Male",VLOOKUP(H9471,'Shoe size conversion table'!$B$6:$D$22,3),VLOOKUP(H9471,'Shoe size conversion table'!$J$6:$L$22,3))</f>
        <v>10.5</v>
      </c>
      <c r="K9471" s="11">
        <v>129</v>
      </c>
      <c r="L9471" s="12">
        <v>0</v>
      </c>
      <c r="M9471" s="7">
        <f t="shared" si="442"/>
        <v>2016</v>
      </c>
      <c r="N9471" s="7">
        <f t="shared" si="443"/>
        <v>4</v>
      </c>
      <c r="O9471" s="30">
        <f t="shared" si="444"/>
        <v>129</v>
      </c>
    </row>
    <row r="9472" spans="2:15" x14ac:dyDescent="0.2">
      <c r="B9472" s="13">
        <v>60864</v>
      </c>
      <c r="C9472" s="14">
        <v>42473.196111111291</v>
      </c>
      <c r="D9472" s="7" t="s">
        <v>7</v>
      </c>
      <c r="E9472" s="13">
        <v>2202</v>
      </c>
      <c r="F9472" s="7" t="s">
        <v>47</v>
      </c>
      <c r="G9472" s="7" t="s">
        <v>12</v>
      </c>
      <c r="H9472" s="13">
        <v>9</v>
      </c>
      <c r="I9472" s="13" t="str">
        <f>IF(G9472="Male",VLOOKUP(H9472,'Shoe size conversion table'!$B$6:$D$22,2),VLOOKUP(H9472,'Shoe size conversion table'!$J$6:$L$22,2))</f>
        <v>39-40</v>
      </c>
      <c r="J9472" s="13">
        <f>IF(G9472="Male",VLOOKUP(H9472,'Shoe size conversion table'!$B$6:$D$22,3),VLOOKUP(H9472,'Shoe size conversion table'!$J$6:$L$22,3))</f>
        <v>7</v>
      </c>
      <c r="K9472" s="11">
        <v>149</v>
      </c>
      <c r="L9472" s="12">
        <v>0</v>
      </c>
      <c r="M9472" s="7">
        <f t="shared" si="442"/>
        <v>2016</v>
      </c>
      <c r="N9472" s="7">
        <f t="shared" si="443"/>
        <v>4</v>
      </c>
      <c r="O9472" s="30">
        <f t="shared" si="444"/>
        <v>149</v>
      </c>
    </row>
    <row r="9473" spans="2:15" x14ac:dyDescent="0.2">
      <c r="B9473" s="13">
        <v>60865</v>
      </c>
      <c r="C9473" s="14">
        <v>42473.396111111142</v>
      </c>
      <c r="D9473" s="7" t="s">
        <v>8</v>
      </c>
      <c r="E9473" s="13">
        <v>2158</v>
      </c>
      <c r="F9473" s="7" t="s">
        <v>40</v>
      </c>
      <c r="G9473" s="7" t="s">
        <v>12</v>
      </c>
      <c r="H9473" s="13">
        <v>7.5</v>
      </c>
      <c r="I9473" s="13">
        <f>IF(G9473="Male",VLOOKUP(H9473,'Shoe size conversion table'!$B$6:$D$22,2),VLOOKUP(H9473,'Shoe size conversion table'!$J$6:$L$22,2))</f>
        <v>38</v>
      </c>
      <c r="J9473" s="13">
        <f>IF(G9473="Male",VLOOKUP(H9473,'Shoe size conversion table'!$B$6:$D$22,3),VLOOKUP(H9473,'Shoe size conversion table'!$J$6:$L$22,3))</f>
        <v>5.5</v>
      </c>
      <c r="K9473" s="11">
        <v>159</v>
      </c>
      <c r="L9473" s="12">
        <v>0.3</v>
      </c>
      <c r="M9473" s="7">
        <f t="shared" si="442"/>
        <v>2016</v>
      </c>
      <c r="N9473" s="7">
        <f t="shared" si="443"/>
        <v>4</v>
      </c>
      <c r="O9473" s="30">
        <f t="shared" si="444"/>
        <v>111.3</v>
      </c>
    </row>
    <row r="9474" spans="2:15" x14ac:dyDescent="0.2">
      <c r="B9474" s="13">
        <v>60866</v>
      </c>
      <c r="C9474" s="14">
        <v>42473.406111111297</v>
      </c>
      <c r="D9474" s="7" t="s">
        <v>10</v>
      </c>
      <c r="E9474" s="13">
        <v>2170</v>
      </c>
      <c r="F9474" s="7" t="s">
        <v>35</v>
      </c>
      <c r="G9474" s="7" t="s">
        <v>11</v>
      </c>
      <c r="H9474" s="13">
        <v>10</v>
      </c>
      <c r="I9474" s="13">
        <f>IF(G9474="Male",VLOOKUP(H9474,'Shoe size conversion table'!$B$6:$D$22,2),VLOOKUP(H9474,'Shoe size conversion table'!$J$6:$L$22,2))</f>
        <v>43</v>
      </c>
      <c r="J9474" s="13">
        <f>IF(G9474="Male",VLOOKUP(H9474,'Shoe size conversion table'!$B$6:$D$22,3),VLOOKUP(H9474,'Shoe size conversion table'!$J$6:$L$22,3))</f>
        <v>9.5</v>
      </c>
      <c r="K9474" s="11">
        <v>169</v>
      </c>
      <c r="L9474" s="12">
        <v>0.5</v>
      </c>
      <c r="M9474" s="7">
        <f t="shared" si="442"/>
        <v>2016</v>
      </c>
      <c r="N9474" s="7">
        <f t="shared" si="443"/>
        <v>4</v>
      </c>
      <c r="O9474" s="30">
        <f t="shared" si="444"/>
        <v>84.5</v>
      </c>
    </row>
    <row r="9475" spans="2:15" x14ac:dyDescent="0.2">
      <c r="B9475" s="13">
        <v>60867</v>
      </c>
      <c r="C9475" s="14">
        <v>42473.416111111299</v>
      </c>
      <c r="D9475" s="7" t="s">
        <v>7</v>
      </c>
      <c r="E9475" s="13">
        <v>2167</v>
      </c>
      <c r="F9475" s="7" t="s">
        <v>49</v>
      </c>
      <c r="G9475" s="7" t="s">
        <v>12</v>
      </c>
      <c r="H9475" s="13">
        <v>7.5</v>
      </c>
      <c r="I9475" s="13">
        <f>IF(G9475="Male",VLOOKUP(H9475,'Shoe size conversion table'!$B$6:$D$22,2),VLOOKUP(H9475,'Shoe size conversion table'!$J$6:$L$22,2))</f>
        <v>38</v>
      </c>
      <c r="J9475" s="13">
        <f>IF(G9475="Male",VLOOKUP(H9475,'Shoe size conversion table'!$B$6:$D$22,3),VLOOKUP(H9475,'Shoe size conversion table'!$J$6:$L$22,3))</f>
        <v>5.5</v>
      </c>
      <c r="K9475" s="11">
        <v>189</v>
      </c>
      <c r="L9475" s="12">
        <v>0.1</v>
      </c>
      <c r="M9475" s="7">
        <f t="shared" si="442"/>
        <v>2016</v>
      </c>
      <c r="N9475" s="7">
        <f t="shared" si="443"/>
        <v>4</v>
      </c>
      <c r="O9475" s="30">
        <f t="shared" si="444"/>
        <v>170.1</v>
      </c>
    </row>
    <row r="9476" spans="2:15" x14ac:dyDescent="0.2">
      <c r="B9476" s="13">
        <v>60868</v>
      </c>
      <c r="C9476" s="14">
        <v>42473.436111111259</v>
      </c>
      <c r="D9476" s="7" t="s">
        <v>10</v>
      </c>
      <c r="E9476" s="13">
        <v>2229</v>
      </c>
      <c r="F9476" s="7" t="s">
        <v>34</v>
      </c>
      <c r="G9476" s="7" t="s">
        <v>12</v>
      </c>
      <c r="H9476" s="13">
        <v>9</v>
      </c>
      <c r="I9476" s="13" t="str">
        <f>IF(G9476="Male",VLOOKUP(H9476,'Shoe size conversion table'!$B$6:$D$22,2),VLOOKUP(H9476,'Shoe size conversion table'!$J$6:$L$22,2))</f>
        <v>39-40</v>
      </c>
      <c r="J9476" s="13">
        <f>IF(G9476="Male",VLOOKUP(H9476,'Shoe size conversion table'!$B$6:$D$22,3),VLOOKUP(H9476,'Shoe size conversion table'!$J$6:$L$22,3))</f>
        <v>7</v>
      </c>
      <c r="K9476" s="11">
        <v>179</v>
      </c>
      <c r="L9476" s="12">
        <v>0</v>
      </c>
      <c r="M9476" s="7">
        <f t="shared" si="442"/>
        <v>2016</v>
      </c>
      <c r="N9476" s="7">
        <f t="shared" si="443"/>
        <v>4</v>
      </c>
      <c r="O9476" s="30">
        <f t="shared" si="444"/>
        <v>179</v>
      </c>
    </row>
    <row r="9477" spans="2:15" x14ac:dyDescent="0.2">
      <c r="B9477" s="13">
        <v>60869</v>
      </c>
      <c r="C9477" s="14">
        <v>42473.476111111289</v>
      </c>
      <c r="D9477" s="7" t="s">
        <v>7</v>
      </c>
      <c r="E9477" s="13">
        <v>2192</v>
      </c>
      <c r="F9477" s="7" t="s">
        <v>48</v>
      </c>
      <c r="G9477" s="7" t="s">
        <v>11</v>
      </c>
      <c r="H9477" s="13">
        <v>9</v>
      </c>
      <c r="I9477" s="13">
        <f>IF(G9477="Male",VLOOKUP(H9477,'Shoe size conversion table'!$B$6:$D$22,2),VLOOKUP(H9477,'Shoe size conversion table'!$J$6:$L$22,2))</f>
        <v>42</v>
      </c>
      <c r="J9477" s="13">
        <f>IF(G9477="Male",VLOOKUP(H9477,'Shoe size conversion table'!$B$6:$D$22,3),VLOOKUP(H9477,'Shoe size conversion table'!$J$6:$L$22,3))</f>
        <v>8.5</v>
      </c>
      <c r="K9477" s="11">
        <v>199</v>
      </c>
      <c r="L9477" s="12">
        <v>0.3</v>
      </c>
      <c r="M9477" s="7">
        <f t="shared" ref="M9477:M9540" si="445">YEAR(C9477)</f>
        <v>2016</v>
      </c>
      <c r="N9477" s="7">
        <f t="shared" si="443"/>
        <v>4</v>
      </c>
      <c r="O9477" s="30">
        <f t="shared" si="444"/>
        <v>139.29999999999998</v>
      </c>
    </row>
    <row r="9478" spans="2:15" x14ac:dyDescent="0.2">
      <c r="B9478" s="13">
        <v>60870</v>
      </c>
      <c r="C9478" s="14">
        <v>42473.526111111147</v>
      </c>
      <c r="D9478" s="7" t="s">
        <v>8</v>
      </c>
      <c r="E9478" s="13">
        <v>2158</v>
      </c>
      <c r="F9478" s="7" t="s">
        <v>39</v>
      </c>
      <c r="G9478" s="7" t="s">
        <v>12</v>
      </c>
      <c r="H9478" s="13">
        <v>9.5</v>
      </c>
      <c r="I9478" s="13">
        <f>IF(G9478="Male",VLOOKUP(H9478,'Shoe size conversion table'!$B$6:$D$22,2),VLOOKUP(H9478,'Shoe size conversion table'!$J$6:$L$22,2))</f>
        <v>40</v>
      </c>
      <c r="J9478" s="13">
        <f>IF(G9478="Male",VLOOKUP(H9478,'Shoe size conversion table'!$B$6:$D$22,3),VLOOKUP(H9478,'Shoe size conversion table'!$J$6:$L$22,3))</f>
        <v>7.5</v>
      </c>
      <c r="K9478" s="11">
        <v>189</v>
      </c>
      <c r="L9478" s="12">
        <v>0</v>
      </c>
      <c r="M9478" s="7">
        <f t="shared" si="445"/>
        <v>2016</v>
      </c>
      <c r="N9478" s="7">
        <f t="shared" ref="N9478:N9541" si="446">MONTH(C9478:C24445)</f>
        <v>4</v>
      </c>
      <c r="O9478" s="30">
        <f t="shared" ref="O9478:O9541" si="447">K9478*(1-L9478)</f>
        <v>189</v>
      </c>
    </row>
    <row r="9479" spans="2:15" x14ac:dyDescent="0.2">
      <c r="B9479" s="13">
        <v>60871</v>
      </c>
      <c r="C9479" s="14">
        <v>42473.5261111113</v>
      </c>
      <c r="D9479" s="7" t="s">
        <v>10</v>
      </c>
      <c r="E9479" s="13">
        <v>2196</v>
      </c>
      <c r="F9479" s="7" t="s">
        <v>34</v>
      </c>
      <c r="G9479" s="7" t="s">
        <v>12</v>
      </c>
      <c r="H9479" s="13">
        <v>8</v>
      </c>
      <c r="I9479" s="13" t="str">
        <f>IF(G9479="Male",VLOOKUP(H9479,'Shoe size conversion table'!$B$6:$D$22,2),VLOOKUP(H9479,'Shoe size conversion table'!$J$6:$L$22,2))</f>
        <v>38-39</v>
      </c>
      <c r="J9479" s="13">
        <f>IF(G9479="Male",VLOOKUP(H9479,'Shoe size conversion table'!$B$6:$D$22,3),VLOOKUP(H9479,'Shoe size conversion table'!$J$6:$L$22,3))</f>
        <v>6</v>
      </c>
      <c r="K9479" s="11">
        <v>199</v>
      </c>
      <c r="L9479" s="12">
        <v>0.2</v>
      </c>
      <c r="M9479" s="7">
        <f t="shared" si="445"/>
        <v>2016</v>
      </c>
      <c r="N9479" s="7">
        <f t="shared" si="446"/>
        <v>4</v>
      </c>
      <c r="O9479" s="30">
        <f t="shared" si="447"/>
        <v>159.20000000000002</v>
      </c>
    </row>
    <row r="9480" spans="2:15" x14ac:dyDescent="0.2">
      <c r="B9480" s="13">
        <v>60872</v>
      </c>
      <c r="C9480" s="14">
        <v>42473.536111111302</v>
      </c>
      <c r="D9480" s="7" t="s">
        <v>7</v>
      </c>
      <c r="E9480" s="13">
        <v>2227</v>
      </c>
      <c r="F9480" s="7" t="s">
        <v>50</v>
      </c>
      <c r="G9480" s="7" t="s">
        <v>12</v>
      </c>
      <c r="H9480" s="13">
        <v>6</v>
      </c>
      <c r="I9480" s="13" t="str">
        <f>IF(G9480="Male",VLOOKUP(H9480,'Shoe size conversion table'!$B$6:$D$22,2),VLOOKUP(H9480,'Shoe size conversion table'!$J$6:$L$22,2))</f>
        <v>36-37</v>
      </c>
      <c r="J9480" s="13">
        <f>IF(G9480="Male",VLOOKUP(H9480,'Shoe size conversion table'!$B$6:$D$22,3),VLOOKUP(H9480,'Shoe size conversion table'!$J$6:$L$22,3))</f>
        <v>4</v>
      </c>
      <c r="K9480" s="11">
        <v>139</v>
      </c>
      <c r="L9480" s="12">
        <v>0</v>
      </c>
      <c r="M9480" s="7">
        <f t="shared" si="445"/>
        <v>2016</v>
      </c>
      <c r="N9480" s="7">
        <f t="shared" si="446"/>
        <v>4</v>
      </c>
      <c r="O9480" s="30">
        <f t="shared" si="447"/>
        <v>139</v>
      </c>
    </row>
    <row r="9481" spans="2:15" x14ac:dyDescent="0.2">
      <c r="B9481" s="13">
        <v>60873</v>
      </c>
      <c r="C9481" s="14">
        <v>42473.646111111259</v>
      </c>
      <c r="D9481" s="7" t="s">
        <v>9</v>
      </c>
      <c r="E9481" s="13">
        <v>2160</v>
      </c>
      <c r="F9481" s="7" t="s">
        <v>58</v>
      </c>
      <c r="G9481" s="7" t="s">
        <v>11</v>
      </c>
      <c r="H9481" s="13">
        <v>9</v>
      </c>
      <c r="I9481" s="13">
        <f>IF(G9481="Male",VLOOKUP(H9481,'Shoe size conversion table'!$B$6:$D$22,2),VLOOKUP(H9481,'Shoe size conversion table'!$J$6:$L$22,2))</f>
        <v>42</v>
      </c>
      <c r="J9481" s="13">
        <f>IF(G9481="Male",VLOOKUP(H9481,'Shoe size conversion table'!$B$6:$D$22,3),VLOOKUP(H9481,'Shoe size conversion table'!$J$6:$L$22,3))</f>
        <v>8.5</v>
      </c>
      <c r="K9481" s="11">
        <v>189</v>
      </c>
      <c r="L9481" s="12">
        <v>0</v>
      </c>
      <c r="M9481" s="7">
        <f t="shared" si="445"/>
        <v>2016</v>
      </c>
      <c r="N9481" s="7">
        <f t="shared" si="446"/>
        <v>4</v>
      </c>
      <c r="O9481" s="30">
        <f t="shared" si="447"/>
        <v>189</v>
      </c>
    </row>
    <row r="9482" spans="2:15" x14ac:dyDescent="0.2">
      <c r="B9482" s="13">
        <v>60874</v>
      </c>
      <c r="C9482" s="14">
        <v>42473.656111111144</v>
      </c>
      <c r="D9482" s="7" t="s">
        <v>10</v>
      </c>
      <c r="E9482" s="13">
        <v>2204</v>
      </c>
      <c r="F9482" s="7" t="s">
        <v>35</v>
      </c>
      <c r="G9482" s="7" t="s">
        <v>12</v>
      </c>
      <c r="H9482" s="13">
        <v>7</v>
      </c>
      <c r="I9482" s="13" t="str">
        <f>IF(G9482="Male",VLOOKUP(H9482,'Shoe size conversion table'!$B$6:$D$22,2),VLOOKUP(H9482,'Shoe size conversion table'!$J$6:$L$22,2))</f>
        <v>37-38</v>
      </c>
      <c r="J9482" s="13">
        <f>IF(G9482="Male",VLOOKUP(H9482,'Shoe size conversion table'!$B$6:$D$22,3),VLOOKUP(H9482,'Shoe size conversion table'!$J$6:$L$22,3))</f>
        <v>5</v>
      </c>
      <c r="K9482" s="11">
        <v>129</v>
      </c>
      <c r="L9482" s="12">
        <v>0.5</v>
      </c>
      <c r="M9482" s="7">
        <f t="shared" si="445"/>
        <v>2016</v>
      </c>
      <c r="N9482" s="7">
        <f t="shared" si="446"/>
        <v>4</v>
      </c>
      <c r="O9482" s="30">
        <f t="shared" si="447"/>
        <v>64.5</v>
      </c>
    </row>
    <row r="9483" spans="2:15" x14ac:dyDescent="0.2">
      <c r="B9483" s="13">
        <v>60874</v>
      </c>
      <c r="C9483" s="14">
        <v>42473.656111111144</v>
      </c>
      <c r="D9483" s="7" t="s">
        <v>10</v>
      </c>
      <c r="E9483" s="13">
        <v>2193</v>
      </c>
      <c r="F9483" s="7" t="s">
        <v>34</v>
      </c>
      <c r="G9483" s="7" t="s">
        <v>12</v>
      </c>
      <c r="H9483" s="13">
        <v>7.5</v>
      </c>
      <c r="I9483" s="13">
        <f>IF(G9483="Male",VLOOKUP(H9483,'Shoe size conversion table'!$B$6:$D$22,2),VLOOKUP(H9483,'Shoe size conversion table'!$J$6:$L$22,2))</f>
        <v>38</v>
      </c>
      <c r="J9483" s="13">
        <f>IF(G9483="Male",VLOOKUP(H9483,'Shoe size conversion table'!$B$6:$D$22,3),VLOOKUP(H9483,'Shoe size conversion table'!$J$6:$L$22,3))</f>
        <v>5.5</v>
      </c>
      <c r="K9483" s="11">
        <v>179</v>
      </c>
      <c r="L9483" s="12">
        <v>0.5</v>
      </c>
      <c r="M9483" s="7">
        <f t="shared" si="445"/>
        <v>2016</v>
      </c>
      <c r="N9483" s="7">
        <f t="shared" si="446"/>
        <v>4</v>
      </c>
      <c r="O9483" s="30">
        <f t="shared" si="447"/>
        <v>89.5</v>
      </c>
    </row>
    <row r="9484" spans="2:15" x14ac:dyDescent="0.2">
      <c r="B9484" s="13">
        <v>60874</v>
      </c>
      <c r="C9484" s="14">
        <v>42473.656111111144</v>
      </c>
      <c r="D9484" s="7" t="s">
        <v>10</v>
      </c>
      <c r="E9484" s="13">
        <v>2157</v>
      </c>
      <c r="F9484" s="7" t="s">
        <v>34</v>
      </c>
      <c r="G9484" s="7" t="s">
        <v>11</v>
      </c>
      <c r="H9484" s="13">
        <v>10.5</v>
      </c>
      <c r="I9484" s="13" t="str">
        <f>IF(G9484="Male",VLOOKUP(H9484,'Shoe size conversion table'!$B$6:$D$22,2),VLOOKUP(H9484,'Shoe size conversion table'!$J$6:$L$22,2))</f>
        <v>43-44</v>
      </c>
      <c r="J9484" s="13">
        <f>IF(G9484="Male",VLOOKUP(H9484,'Shoe size conversion table'!$B$6:$D$22,3),VLOOKUP(H9484,'Shoe size conversion table'!$J$6:$L$22,3))</f>
        <v>10</v>
      </c>
      <c r="K9484" s="11">
        <v>179</v>
      </c>
      <c r="L9484" s="12">
        <v>0</v>
      </c>
      <c r="M9484" s="7">
        <f t="shared" si="445"/>
        <v>2016</v>
      </c>
      <c r="N9484" s="7">
        <f t="shared" si="446"/>
        <v>4</v>
      </c>
      <c r="O9484" s="30">
        <f t="shared" si="447"/>
        <v>179</v>
      </c>
    </row>
    <row r="9485" spans="2:15" x14ac:dyDescent="0.2">
      <c r="B9485" s="13">
        <v>60875</v>
      </c>
      <c r="C9485" s="14">
        <v>42473.666111111263</v>
      </c>
      <c r="D9485" s="7" t="s">
        <v>8</v>
      </c>
      <c r="E9485" s="13">
        <v>2240</v>
      </c>
      <c r="F9485" s="7" t="s">
        <v>40</v>
      </c>
      <c r="G9485" s="7" t="s">
        <v>12</v>
      </c>
      <c r="H9485" s="13">
        <v>9</v>
      </c>
      <c r="I9485" s="13" t="str">
        <f>IF(G9485="Male",VLOOKUP(H9485,'Shoe size conversion table'!$B$6:$D$22,2),VLOOKUP(H9485,'Shoe size conversion table'!$J$6:$L$22,2))</f>
        <v>39-40</v>
      </c>
      <c r="J9485" s="13">
        <f>IF(G9485="Male",VLOOKUP(H9485,'Shoe size conversion table'!$B$6:$D$22,3),VLOOKUP(H9485,'Shoe size conversion table'!$J$6:$L$22,3))</f>
        <v>7</v>
      </c>
      <c r="K9485" s="11">
        <v>129</v>
      </c>
      <c r="L9485" s="12">
        <v>0.1</v>
      </c>
      <c r="M9485" s="7">
        <f t="shared" si="445"/>
        <v>2016</v>
      </c>
      <c r="N9485" s="7">
        <f t="shared" si="446"/>
        <v>4</v>
      </c>
      <c r="O9485" s="30">
        <f t="shared" si="447"/>
        <v>116.10000000000001</v>
      </c>
    </row>
    <row r="9486" spans="2:15" x14ac:dyDescent="0.2">
      <c r="B9486" s="13">
        <v>60876</v>
      </c>
      <c r="C9486" s="14">
        <v>42473.676111111294</v>
      </c>
      <c r="D9486" s="7" t="s">
        <v>10</v>
      </c>
      <c r="E9486" s="13">
        <v>2191</v>
      </c>
      <c r="F9486" s="7" t="s">
        <v>35</v>
      </c>
      <c r="G9486" s="7" t="s">
        <v>11</v>
      </c>
      <c r="H9486" s="13">
        <v>10</v>
      </c>
      <c r="I9486" s="13">
        <f>IF(G9486="Male",VLOOKUP(H9486,'Shoe size conversion table'!$B$6:$D$22,2),VLOOKUP(H9486,'Shoe size conversion table'!$J$6:$L$22,2))</f>
        <v>43</v>
      </c>
      <c r="J9486" s="13">
        <f>IF(G9486="Male",VLOOKUP(H9486,'Shoe size conversion table'!$B$6:$D$22,3),VLOOKUP(H9486,'Shoe size conversion table'!$J$6:$L$22,3))</f>
        <v>9.5</v>
      </c>
      <c r="K9486" s="11">
        <v>169</v>
      </c>
      <c r="L9486" s="12">
        <v>0.2</v>
      </c>
      <c r="M9486" s="7">
        <f t="shared" si="445"/>
        <v>2016</v>
      </c>
      <c r="N9486" s="7">
        <f t="shared" si="446"/>
        <v>4</v>
      </c>
      <c r="O9486" s="30">
        <f t="shared" si="447"/>
        <v>135.20000000000002</v>
      </c>
    </row>
    <row r="9487" spans="2:15" x14ac:dyDescent="0.2">
      <c r="B9487" s="13">
        <v>60877</v>
      </c>
      <c r="C9487" s="14">
        <v>42473.716111111142</v>
      </c>
      <c r="D9487" s="7" t="s">
        <v>9</v>
      </c>
      <c r="E9487" s="13">
        <v>2224</v>
      </c>
      <c r="F9487" s="7" t="s">
        <v>60</v>
      </c>
      <c r="G9487" s="7" t="s">
        <v>11</v>
      </c>
      <c r="H9487" s="13">
        <v>8.5</v>
      </c>
      <c r="I9487" s="13" t="str">
        <f>IF(G9487="Male",VLOOKUP(H9487,'Shoe size conversion table'!$B$6:$D$22,2),VLOOKUP(H9487,'Shoe size conversion table'!$J$6:$L$22,2))</f>
        <v>41-42</v>
      </c>
      <c r="J9487" s="13">
        <f>IF(G9487="Male",VLOOKUP(H9487,'Shoe size conversion table'!$B$6:$D$22,3),VLOOKUP(H9487,'Shoe size conversion table'!$J$6:$L$22,3))</f>
        <v>8</v>
      </c>
      <c r="K9487" s="11">
        <v>129</v>
      </c>
      <c r="L9487" s="12">
        <v>0.5</v>
      </c>
      <c r="M9487" s="7">
        <f t="shared" si="445"/>
        <v>2016</v>
      </c>
      <c r="N9487" s="7">
        <f t="shared" si="446"/>
        <v>4</v>
      </c>
      <c r="O9487" s="30">
        <f t="shared" si="447"/>
        <v>64.5</v>
      </c>
    </row>
    <row r="9488" spans="2:15" x14ac:dyDescent="0.2">
      <c r="B9488" s="13">
        <v>60878</v>
      </c>
      <c r="C9488" s="14">
        <v>42473.856111111141</v>
      </c>
      <c r="D9488" s="7" t="s">
        <v>9</v>
      </c>
      <c r="E9488" s="13">
        <v>2162</v>
      </c>
      <c r="F9488" s="7" t="s">
        <v>59</v>
      </c>
      <c r="G9488" s="7" t="s">
        <v>11</v>
      </c>
      <c r="H9488" s="13">
        <v>8.5</v>
      </c>
      <c r="I9488" s="13" t="str">
        <f>IF(G9488="Male",VLOOKUP(H9488,'Shoe size conversion table'!$B$6:$D$22,2),VLOOKUP(H9488,'Shoe size conversion table'!$J$6:$L$22,2))</f>
        <v>41-42</v>
      </c>
      <c r="J9488" s="13">
        <f>IF(G9488="Male",VLOOKUP(H9488,'Shoe size conversion table'!$B$6:$D$22,3),VLOOKUP(H9488,'Shoe size conversion table'!$J$6:$L$22,3))</f>
        <v>8</v>
      </c>
      <c r="K9488" s="11">
        <v>179</v>
      </c>
      <c r="L9488" s="12">
        <v>0.3</v>
      </c>
      <c r="M9488" s="7">
        <f t="shared" si="445"/>
        <v>2016</v>
      </c>
      <c r="N9488" s="7">
        <f t="shared" si="446"/>
        <v>4</v>
      </c>
      <c r="O9488" s="30">
        <f t="shared" si="447"/>
        <v>125.3</v>
      </c>
    </row>
    <row r="9489" spans="2:15" x14ac:dyDescent="0.2">
      <c r="B9489" s="13">
        <v>60879</v>
      </c>
      <c r="C9489" s="14">
        <v>42473.936111111303</v>
      </c>
      <c r="D9489" s="7" t="s">
        <v>10</v>
      </c>
      <c r="E9489" s="13">
        <v>2204</v>
      </c>
      <c r="F9489" s="7" t="s">
        <v>35</v>
      </c>
      <c r="G9489" s="7" t="s">
        <v>11</v>
      </c>
      <c r="H9489" s="13">
        <v>10.5</v>
      </c>
      <c r="I9489" s="13" t="str">
        <f>IF(G9489="Male",VLOOKUP(H9489,'Shoe size conversion table'!$B$6:$D$22,2),VLOOKUP(H9489,'Shoe size conversion table'!$J$6:$L$22,2))</f>
        <v>43-44</v>
      </c>
      <c r="J9489" s="13">
        <f>IF(G9489="Male",VLOOKUP(H9489,'Shoe size conversion table'!$B$6:$D$22,3),VLOOKUP(H9489,'Shoe size conversion table'!$J$6:$L$22,3))</f>
        <v>10</v>
      </c>
      <c r="K9489" s="11">
        <v>149</v>
      </c>
      <c r="L9489" s="12">
        <v>0</v>
      </c>
      <c r="M9489" s="7">
        <f t="shared" si="445"/>
        <v>2016</v>
      </c>
      <c r="N9489" s="7">
        <f t="shared" si="446"/>
        <v>4</v>
      </c>
      <c r="O9489" s="30">
        <f t="shared" si="447"/>
        <v>149</v>
      </c>
    </row>
    <row r="9490" spans="2:15" x14ac:dyDescent="0.2">
      <c r="B9490" s="13">
        <v>60879</v>
      </c>
      <c r="C9490" s="14">
        <v>42473.936111111303</v>
      </c>
      <c r="D9490" s="7" t="s">
        <v>10</v>
      </c>
      <c r="E9490" s="13">
        <v>2233</v>
      </c>
      <c r="F9490" s="7" t="s">
        <v>35</v>
      </c>
      <c r="G9490" s="7" t="s">
        <v>12</v>
      </c>
      <c r="H9490" s="13">
        <v>9</v>
      </c>
      <c r="I9490" s="13" t="str">
        <f>IF(G9490="Male",VLOOKUP(H9490,'Shoe size conversion table'!$B$6:$D$22,2),VLOOKUP(H9490,'Shoe size conversion table'!$J$6:$L$22,2))</f>
        <v>39-40</v>
      </c>
      <c r="J9490" s="13">
        <f>IF(G9490="Male",VLOOKUP(H9490,'Shoe size conversion table'!$B$6:$D$22,3),VLOOKUP(H9490,'Shoe size conversion table'!$J$6:$L$22,3))</f>
        <v>7</v>
      </c>
      <c r="K9490" s="11">
        <v>129</v>
      </c>
      <c r="L9490" s="12">
        <v>0.5</v>
      </c>
      <c r="M9490" s="7">
        <f t="shared" si="445"/>
        <v>2016</v>
      </c>
      <c r="N9490" s="7">
        <f t="shared" si="446"/>
        <v>4</v>
      </c>
      <c r="O9490" s="30">
        <f t="shared" si="447"/>
        <v>64.5</v>
      </c>
    </row>
    <row r="9491" spans="2:15" x14ac:dyDescent="0.2">
      <c r="B9491" s="13">
        <v>60880</v>
      </c>
      <c r="C9491" s="14">
        <v>42474.006111111143</v>
      </c>
      <c r="D9491" s="7" t="s">
        <v>10</v>
      </c>
      <c r="E9491" s="13">
        <v>2227</v>
      </c>
      <c r="F9491" s="7" t="s">
        <v>35</v>
      </c>
      <c r="G9491" s="7" t="s">
        <v>11</v>
      </c>
      <c r="H9491" s="13">
        <v>10</v>
      </c>
      <c r="I9491" s="13">
        <f>IF(G9491="Male",VLOOKUP(H9491,'Shoe size conversion table'!$B$6:$D$22,2),VLOOKUP(H9491,'Shoe size conversion table'!$J$6:$L$22,2))</f>
        <v>43</v>
      </c>
      <c r="J9491" s="13">
        <f>IF(G9491="Male",VLOOKUP(H9491,'Shoe size conversion table'!$B$6:$D$22,3),VLOOKUP(H9491,'Shoe size conversion table'!$J$6:$L$22,3))</f>
        <v>9.5</v>
      </c>
      <c r="K9491" s="11">
        <v>189</v>
      </c>
      <c r="L9491" s="12">
        <v>0.3</v>
      </c>
      <c r="M9491" s="7">
        <f t="shared" si="445"/>
        <v>2016</v>
      </c>
      <c r="N9491" s="7">
        <f t="shared" si="446"/>
        <v>4</v>
      </c>
      <c r="O9491" s="30">
        <f t="shared" si="447"/>
        <v>132.29999999999998</v>
      </c>
    </row>
    <row r="9492" spans="2:15" x14ac:dyDescent="0.2">
      <c r="B9492" s="13">
        <v>60881</v>
      </c>
      <c r="C9492" s="14">
        <v>42474.056111111138</v>
      </c>
      <c r="D9492" s="7" t="s">
        <v>7</v>
      </c>
      <c r="E9492" s="13">
        <v>2234</v>
      </c>
      <c r="F9492" s="7" t="s">
        <v>49</v>
      </c>
      <c r="G9492" s="7" t="s">
        <v>11</v>
      </c>
      <c r="H9492" s="13">
        <v>10</v>
      </c>
      <c r="I9492" s="13">
        <f>IF(G9492="Male",VLOOKUP(H9492,'Shoe size conversion table'!$B$6:$D$22,2),VLOOKUP(H9492,'Shoe size conversion table'!$J$6:$L$22,2))</f>
        <v>43</v>
      </c>
      <c r="J9492" s="13">
        <f>IF(G9492="Male",VLOOKUP(H9492,'Shoe size conversion table'!$B$6:$D$22,3),VLOOKUP(H9492,'Shoe size conversion table'!$J$6:$L$22,3))</f>
        <v>9.5</v>
      </c>
      <c r="K9492" s="11">
        <v>159</v>
      </c>
      <c r="L9492" s="12">
        <v>0.2</v>
      </c>
      <c r="M9492" s="7">
        <f t="shared" si="445"/>
        <v>2016</v>
      </c>
      <c r="N9492" s="7">
        <f t="shared" si="446"/>
        <v>4</v>
      </c>
      <c r="O9492" s="30">
        <f t="shared" si="447"/>
        <v>127.2</v>
      </c>
    </row>
    <row r="9493" spans="2:15" x14ac:dyDescent="0.2">
      <c r="B9493" s="13">
        <v>60882</v>
      </c>
      <c r="C9493" s="14">
        <v>42474.086111111297</v>
      </c>
      <c r="D9493" s="7" t="s">
        <v>7</v>
      </c>
      <c r="E9493" s="13">
        <v>2240</v>
      </c>
      <c r="F9493" s="7" t="s">
        <v>45</v>
      </c>
      <c r="G9493" s="7" t="s">
        <v>12</v>
      </c>
      <c r="H9493" s="13">
        <v>7.5</v>
      </c>
      <c r="I9493" s="13">
        <f>IF(G9493="Male",VLOOKUP(H9493,'Shoe size conversion table'!$B$6:$D$22,2),VLOOKUP(H9493,'Shoe size conversion table'!$J$6:$L$22,2))</f>
        <v>38</v>
      </c>
      <c r="J9493" s="13">
        <f>IF(G9493="Male",VLOOKUP(H9493,'Shoe size conversion table'!$B$6:$D$22,3),VLOOKUP(H9493,'Shoe size conversion table'!$J$6:$L$22,3))</f>
        <v>5.5</v>
      </c>
      <c r="K9493" s="11">
        <v>129</v>
      </c>
      <c r="L9493" s="12">
        <v>0</v>
      </c>
      <c r="M9493" s="7">
        <f t="shared" si="445"/>
        <v>2016</v>
      </c>
      <c r="N9493" s="7">
        <f t="shared" si="446"/>
        <v>4</v>
      </c>
      <c r="O9493" s="30">
        <f t="shared" si="447"/>
        <v>129</v>
      </c>
    </row>
    <row r="9494" spans="2:15" x14ac:dyDescent="0.2">
      <c r="B9494" s="13">
        <v>60883</v>
      </c>
      <c r="C9494" s="14">
        <v>42474.126111111138</v>
      </c>
      <c r="D9494" s="7" t="s">
        <v>10</v>
      </c>
      <c r="E9494" s="13">
        <v>2194</v>
      </c>
      <c r="F9494" s="7" t="s">
        <v>35</v>
      </c>
      <c r="G9494" s="7" t="s">
        <v>12</v>
      </c>
      <c r="H9494" s="13">
        <v>8.5</v>
      </c>
      <c r="I9494" s="13">
        <f>IF(G9494="Male",VLOOKUP(H9494,'Shoe size conversion table'!$B$6:$D$22,2),VLOOKUP(H9494,'Shoe size conversion table'!$J$6:$L$22,2))</f>
        <v>39</v>
      </c>
      <c r="J9494" s="13">
        <f>IF(G9494="Male",VLOOKUP(H9494,'Shoe size conversion table'!$B$6:$D$22,3),VLOOKUP(H9494,'Shoe size conversion table'!$J$6:$L$22,3))</f>
        <v>6.5</v>
      </c>
      <c r="K9494" s="11">
        <v>169</v>
      </c>
      <c r="L9494" s="12">
        <v>0.3</v>
      </c>
      <c r="M9494" s="7">
        <f t="shared" si="445"/>
        <v>2016</v>
      </c>
      <c r="N9494" s="7">
        <f t="shared" si="446"/>
        <v>4</v>
      </c>
      <c r="O9494" s="30">
        <f t="shared" si="447"/>
        <v>118.3</v>
      </c>
    </row>
    <row r="9495" spans="2:15" x14ac:dyDescent="0.2">
      <c r="B9495" s="13">
        <v>60884</v>
      </c>
      <c r="C9495" s="14">
        <v>42474.146111111142</v>
      </c>
      <c r="D9495" s="7" t="s">
        <v>7</v>
      </c>
      <c r="E9495" s="13">
        <v>2209</v>
      </c>
      <c r="F9495" s="7" t="s">
        <v>43</v>
      </c>
      <c r="G9495" s="7" t="s">
        <v>11</v>
      </c>
      <c r="H9495" s="13">
        <v>12</v>
      </c>
      <c r="I9495" s="13">
        <f>IF(G9495="Male",VLOOKUP(H9495,'Shoe size conversion table'!$B$6:$D$22,2),VLOOKUP(H9495,'Shoe size conversion table'!$J$6:$L$22,2))</f>
        <v>45</v>
      </c>
      <c r="J9495" s="13">
        <f>IF(G9495="Male",VLOOKUP(H9495,'Shoe size conversion table'!$B$6:$D$22,3),VLOOKUP(H9495,'Shoe size conversion table'!$J$6:$L$22,3))</f>
        <v>11.5</v>
      </c>
      <c r="K9495" s="11">
        <v>179</v>
      </c>
      <c r="L9495" s="12">
        <v>0.2</v>
      </c>
      <c r="M9495" s="7">
        <f t="shared" si="445"/>
        <v>2016</v>
      </c>
      <c r="N9495" s="7">
        <f t="shared" si="446"/>
        <v>4</v>
      </c>
      <c r="O9495" s="30">
        <f t="shared" si="447"/>
        <v>143.20000000000002</v>
      </c>
    </row>
    <row r="9496" spans="2:15" x14ac:dyDescent="0.2">
      <c r="B9496" s="13">
        <v>60885</v>
      </c>
      <c r="C9496" s="14">
        <v>42474.396111111142</v>
      </c>
      <c r="D9496" s="7" t="s">
        <v>8</v>
      </c>
      <c r="E9496" s="13">
        <v>2214</v>
      </c>
      <c r="F9496" s="7" t="s">
        <v>41</v>
      </c>
      <c r="G9496" s="7" t="s">
        <v>11</v>
      </c>
      <c r="H9496" s="13">
        <v>10.5</v>
      </c>
      <c r="I9496" s="13" t="str">
        <f>IF(G9496="Male",VLOOKUP(H9496,'Shoe size conversion table'!$B$6:$D$22,2),VLOOKUP(H9496,'Shoe size conversion table'!$J$6:$L$22,2))</f>
        <v>43-44</v>
      </c>
      <c r="J9496" s="13">
        <f>IF(G9496="Male",VLOOKUP(H9496,'Shoe size conversion table'!$B$6:$D$22,3),VLOOKUP(H9496,'Shoe size conversion table'!$J$6:$L$22,3))</f>
        <v>10</v>
      </c>
      <c r="K9496" s="11">
        <v>139</v>
      </c>
      <c r="L9496" s="12">
        <v>0</v>
      </c>
      <c r="M9496" s="7">
        <f t="shared" si="445"/>
        <v>2016</v>
      </c>
      <c r="N9496" s="7">
        <f t="shared" si="446"/>
        <v>4</v>
      </c>
      <c r="O9496" s="30">
        <f t="shared" si="447"/>
        <v>139</v>
      </c>
    </row>
    <row r="9497" spans="2:15" x14ac:dyDescent="0.2">
      <c r="B9497" s="13">
        <v>60886</v>
      </c>
      <c r="C9497" s="14">
        <v>42474.406111111297</v>
      </c>
      <c r="D9497" s="7" t="s">
        <v>9</v>
      </c>
      <c r="E9497" s="13">
        <v>2183</v>
      </c>
      <c r="F9497" s="7" t="s">
        <v>62</v>
      </c>
      <c r="G9497" s="7" t="s">
        <v>12</v>
      </c>
      <c r="H9497" s="13">
        <v>8</v>
      </c>
      <c r="I9497" s="13" t="str">
        <f>IF(G9497="Male",VLOOKUP(H9497,'Shoe size conversion table'!$B$6:$D$22,2),VLOOKUP(H9497,'Shoe size conversion table'!$J$6:$L$22,2))</f>
        <v>38-39</v>
      </c>
      <c r="J9497" s="13">
        <f>IF(G9497="Male",VLOOKUP(H9497,'Shoe size conversion table'!$B$6:$D$22,3),VLOOKUP(H9497,'Shoe size conversion table'!$J$6:$L$22,3))</f>
        <v>6</v>
      </c>
      <c r="K9497" s="11">
        <v>169</v>
      </c>
      <c r="L9497" s="12">
        <v>0.5</v>
      </c>
      <c r="M9497" s="7">
        <f t="shared" si="445"/>
        <v>2016</v>
      </c>
      <c r="N9497" s="7">
        <f t="shared" si="446"/>
        <v>4</v>
      </c>
      <c r="O9497" s="30">
        <f t="shared" si="447"/>
        <v>84.5</v>
      </c>
    </row>
    <row r="9498" spans="2:15" x14ac:dyDescent="0.2">
      <c r="B9498" s="13">
        <v>60887</v>
      </c>
      <c r="C9498" s="14">
        <v>42474.466111111142</v>
      </c>
      <c r="D9498" s="7" t="s">
        <v>9</v>
      </c>
      <c r="E9498" s="13">
        <v>2205</v>
      </c>
      <c r="F9498" s="7" t="s">
        <v>62</v>
      </c>
      <c r="G9498" s="7" t="s">
        <v>12</v>
      </c>
      <c r="H9498" s="13">
        <v>7</v>
      </c>
      <c r="I9498" s="13" t="str">
        <f>IF(G9498="Male",VLOOKUP(H9498,'Shoe size conversion table'!$B$6:$D$22,2),VLOOKUP(H9498,'Shoe size conversion table'!$J$6:$L$22,2))</f>
        <v>37-38</v>
      </c>
      <c r="J9498" s="13">
        <f>IF(G9498="Male",VLOOKUP(H9498,'Shoe size conversion table'!$B$6:$D$22,3),VLOOKUP(H9498,'Shoe size conversion table'!$J$6:$L$22,3))</f>
        <v>5</v>
      </c>
      <c r="K9498" s="11">
        <v>189</v>
      </c>
      <c r="L9498" s="12">
        <v>0</v>
      </c>
      <c r="M9498" s="7">
        <f t="shared" si="445"/>
        <v>2016</v>
      </c>
      <c r="N9498" s="7">
        <f t="shared" si="446"/>
        <v>4</v>
      </c>
      <c r="O9498" s="30">
        <f t="shared" si="447"/>
        <v>189</v>
      </c>
    </row>
    <row r="9499" spans="2:15" x14ac:dyDescent="0.2">
      <c r="B9499" s="13">
        <v>60888</v>
      </c>
      <c r="C9499" s="14">
        <v>42474.496111111141</v>
      </c>
      <c r="D9499" s="7" t="s">
        <v>9</v>
      </c>
      <c r="E9499" s="13">
        <v>2227</v>
      </c>
      <c r="F9499" s="7" t="s">
        <v>62</v>
      </c>
      <c r="G9499" s="7" t="s">
        <v>12</v>
      </c>
      <c r="H9499" s="13">
        <v>9</v>
      </c>
      <c r="I9499" s="13" t="str">
        <f>IF(G9499="Male",VLOOKUP(H9499,'Shoe size conversion table'!$B$6:$D$22,2),VLOOKUP(H9499,'Shoe size conversion table'!$J$6:$L$22,2))</f>
        <v>39-40</v>
      </c>
      <c r="J9499" s="13">
        <f>IF(G9499="Male",VLOOKUP(H9499,'Shoe size conversion table'!$B$6:$D$22,3),VLOOKUP(H9499,'Shoe size conversion table'!$J$6:$L$22,3))</f>
        <v>7</v>
      </c>
      <c r="K9499" s="11">
        <v>179</v>
      </c>
      <c r="L9499" s="12">
        <v>0</v>
      </c>
      <c r="M9499" s="7">
        <f t="shared" si="445"/>
        <v>2016</v>
      </c>
      <c r="N9499" s="7">
        <f t="shared" si="446"/>
        <v>4</v>
      </c>
      <c r="O9499" s="30">
        <f t="shared" si="447"/>
        <v>179</v>
      </c>
    </row>
    <row r="9500" spans="2:15" x14ac:dyDescent="0.2">
      <c r="B9500" s="13">
        <v>60889</v>
      </c>
      <c r="C9500" s="14">
        <v>42474.5261111113</v>
      </c>
      <c r="D9500" s="7" t="s">
        <v>10</v>
      </c>
      <c r="E9500" s="13">
        <v>2237</v>
      </c>
      <c r="F9500" s="7" t="s">
        <v>35</v>
      </c>
      <c r="G9500" s="7" t="s">
        <v>12</v>
      </c>
      <c r="H9500" s="13">
        <v>6</v>
      </c>
      <c r="I9500" s="13" t="str">
        <f>IF(G9500="Male",VLOOKUP(H9500,'Shoe size conversion table'!$B$6:$D$22,2),VLOOKUP(H9500,'Shoe size conversion table'!$J$6:$L$22,2))</f>
        <v>36-37</v>
      </c>
      <c r="J9500" s="13">
        <f>IF(G9500="Male",VLOOKUP(H9500,'Shoe size conversion table'!$B$6:$D$22,3),VLOOKUP(H9500,'Shoe size conversion table'!$J$6:$L$22,3))</f>
        <v>4</v>
      </c>
      <c r="K9500" s="11">
        <v>199</v>
      </c>
      <c r="L9500" s="12">
        <v>0</v>
      </c>
      <c r="M9500" s="7">
        <f t="shared" si="445"/>
        <v>2016</v>
      </c>
      <c r="N9500" s="7">
        <f t="shared" si="446"/>
        <v>4</v>
      </c>
      <c r="O9500" s="30">
        <f t="shared" si="447"/>
        <v>199</v>
      </c>
    </row>
    <row r="9501" spans="2:15" x14ac:dyDescent="0.2">
      <c r="B9501" s="13">
        <v>60889</v>
      </c>
      <c r="C9501" s="14">
        <v>42474.5261111113</v>
      </c>
      <c r="D9501" s="7" t="s">
        <v>10</v>
      </c>
      <c r="E9501" s="13">
        <v>2203</v>
      </c>
      <c r="F9501" s="7" t="s">
        <v>35</v>
      </c>
      <c r="G9501" s="7" t="s">
        <v>12</v>
      </c>
      <c r="H9501" s="13">
        <v>8</v>
      </c>
      <c r="I9501" s="13" t="str">
        <f>IF(G9501="Male",VLOOKUP(H9501,'Shoe size conversion table'!$B$6:$D$22,2),VLOOKUP(H9501,'Shoe size conversion table'!$J$6:$L$22,2))</f>
        <v>38-39</v>
      </c>
      <c r="J9501" s="13">
        <f>IF(G9501="Male",VLOOKUP(H9501,'Shoe size conversion table'!$B$6:$D$22,3),VLOOKUP(H9501,'Shoe size conversion table'!$J$6:$L$22,3))</f>
        <v>6</v>
      </c>
      <c r="K9501" s="11">
        <v>129</v>
      </c>
      <c r="L9501" s="12">
        <v>0.5</v>
      </c>
      <c r="M9501" s="7">
        <f t="shared" si="445"/>
        <v>2016</v>
      </c>
      <c r="N9501" s="7">
        <f t="shared" si="446"/>
        <v>4</v>
      </c>
      <c r="O9501" s="30">
        <f t="shared" si="447"/>
        <v>64.5</v>
      </c>
    </row>
    <row r="9502" spans="2:15" x14ac:dyDescent="0.2">
      <c r="B9502" s="13">
        <v>60890</v>
      </c>
      <c r="C9502" s="14">
        <v>42474.536111111142</v>
      </c>
      <c r="D9502" s="7" t="s">
        <v>8</v>
      </c>
      <c r="E9502" s="13">
        <v>2209</v>
      </c>
      <c r="F9502" s="7" t="s">
        <v>37</v>
      </c>
      <c r="G9502" s="7" t="s">
        <v>11</v>
      </c>
      <c r="H9502" s="13">
        <v>10.5</v>
      </c>
      <c r="I9502" s="13" t="str">
        <f>IF(G9502="Male",VLOOKUP(H9502,'Shoe size conversion table'!$B$6:$D$22,2),VLOOKUP(H9502,'Shoe size conversion table'!$J$6:$L$22,2))</f>
        <v>43-44</v>
      </c>
      <c r="J9502" s="13">
        <f>IF(G9502="Male",VLOOKUP(H9502,'Shoe size conversion table'!$B$6:$D$22,3),VLOOKUP(H9502,'Shoe size conversion table'!$J$6:$L$22,3))</f>
        <v>10</v>
      </c>
      <c r="K9502" s="11">
        <v>129</v>
      </c>
      <c r="L9502" s="12">
        <v>0.2</v>
      </c>
      <c r="M9502" s="7">
        <f t="shared" si="445"/>
        <v>2016</v>
      </c>
      <c r="N9502" s="7">
        <f t="shared" si="446"/>
        <v>4</v>
      </c>
      <c r="O9502" s="30">
        <f t="shared" si="447"/>
        <v>103.2</v>
      </c>
    </row>
    <row r="9503" spans="2:15" x14ac:dyDescent="0.2">
      <c r="B9503" s="13">
        <v>60891</v>
      </c>
      <c r="C9503" s="14">
        <v>42474.536111111302</v>
      </c>
      <c r="D9503" s="7" t="s">
        <v>7</v>
      </c>
      <c r="E9503" s="13">
        <v>2232</v>
      </c>
      <c r="F9503" s="7" t="s">
        <v>53</v>
      </c>
      <c r="G9503" s="7" t="s">
        <v>12</v>
      </c>
      <c r="H9503" s="13">
        <v>6</v>
      </c>
      <c r="I9503" s="13" t="str">
        <f>IF(G9503="Male",VLOOKUP(H9503,'Shoe size conversion table'!$B$6:$D$22,2),VLOOKUP(H9503,'Shoe size conversion table'!$J$6:$L$22,2))</f>
        <v>36-37</v>
      </c>
      <c r="J9503" s="13">
        <f>IF(G9503="Male",VLOOKUP(H9503,'Shoe size conversion table'!$B$6:$D$22,3),VLOOKUP(H9503,'Shoe size conversion table'!$J$6:$L$22,3))</f>
        <v>4</v>
      </c>
      <c r="K9503" s="11">
        <v>179</v>
      </c>
      <c r="L9503" s="12">
        <v>0.1</v>
      </c>
      <c r="M9503" s="7">
        <f t="shared" si="445"/>
        <v>2016</v>
      </c>
      <c r="N9503" s="7">
        <f t="shared" si="446"/>
        <v>4</v>
      </c>
      <c r="O9503" s="30">
        <f t="shared" si="447"/>
        <v>161.1</v>
      </c>
    </row>
    <row r="9504" spans="2:15" x14ac:dyDescent="0.2">
      <c r="B9504" s="13">
        <v>60892</v>
      </c>
      <c r="C9504" s="14">
        <v>42474.646111111259</v>
      </c>
      <c r="D9504" s="7" t="s">
        <v>10</v>
      </c>
      <c r="E9504" s="13">
        <v>2195</v>
      </c>
      <c r="F9504" s="7" t="s">
        <v>34</v>
      </c>
      <c r="G9504" s="7" t="s">
        <v>12</v>
      </c>
      <c r="H9504" s="13">
        <v>9</v>
      </c>
      <c r="I9504" s="13" t="str">
        <f>IF(G9504="Male",VLOOKUP(H9504,'Shoe size conversion table'!$B$6:$D$22,2),VLOOKUP(H9504,'Shoe size conversion table'!$J$6:$L$22,2))</f>
        <v>39-40</v>
      </c>
      <c r="J9504" s="13">
        <f>IF(G9504="Male",VLOOKUP(H9504,'Shoe size conversion table'!$B$6:$D$22,3),VLOOKUP(H9504,'Shoe size conversion table'!$J$6:$L$22,3))</f>
        <v>7</v>
      </c>
      <c r="K9504" s="11">
        <v>139</v>
      </c>
      <c r="L9504" s="12">
        <v>0.2</v>
      </c>
      <c r="M9504" s="7">
        <f t="shared" si="445"/>
        <v>2016</v>
      </c>
      <c r="N9504" s="7">
        <f t="shared" si="446"/>
        <v>4</v>
      </c>
      <c r="O9504" s="30">
        <f t="shared" si="447"/>
        <v>111.2</v>
      </c>
    </row>
    <row r="9505" spans="2:15" x14ac:dyDescent="0.2">
      <c r="B9505" s="13">
        <v>60893</v>
      </c>
      <c r="C9505" s="14">
        <v>42474.666111111263</v>
      </c>
      <c r="D9505" s="7" t="s">
        <v>7</v>
      </c>
      <c r="E9505" s="13">
        <v>2225</v>
      </c>
      <c r="F9505" s="7" t="s">
        <v>50</v>
      </c>
      <c r="G9505" s="7" t="s">
        <v>11</v>
      </c>
      <c r="H9505" s="13">
        <v>10.5</v>
      </c>
      <c r="I9505" s="13" t="str">
        <f>IF(G9505="Male",VLOOKUP(H9505,'Shoe size conversion table'!$B$6:$D$22,2),VLOOKUP(H9505,'Shoe size conversion table'!$J$6:$L$22,2))</f>
        <v>43-44</v>
      </c>
      <c r="J9505" s="13">
        <f>IF(G9505="Male",VLOOKUP(H9505,'Shoe size conversion table'!$B$6:$D$22,3),VLOOKUP(H9505,'Shoe size conversion table'!$J$6:$L$22,3))</f>
        <v>10</v>
      </c>
      <c r="K9505" s="11">
        <v>129</v>
      </c>
      <c r="L9505" s="12">
        <v>0.3</v>
      </c>
      <c r="M9505" s="7">
        <f t="shared" si="445"/>
        <v>2016</v>
      </c>
      <c r="N9505" s="7">
        <f t="shared" si="446"/>
        <v>4</v>
      </c>
      <c r="O9505" s="30">
        <f t="shared" si="447"/>
        <v>90.3</v>
      </c>
    </row>
    <row r="9506" spans="2:15" x14ac:dyDescent="0.2">
      <c r="B9506" s="13">
        <v>60894</v>
      </c>
      <c r="C9506" s="14">
        <v>42474.666111111263</v>
      </c>
      <c r="D9506" s="7" t="s">
        <v>9</v>
      </c>
      <c r="E9506" s="13">
        <v>2181</v>
      </c>
      <c r="F9506" s="7" t="s">
        <v>58</v>
      </c>
      <c r="G9506" s="7" t="s">
        <v>12</v>
      </c>
      <c r="H9506" s="13">
        <v>7</v>
      </c>
      <c r="I9506" s="13" t="str">
        <f>IF(G9506="Male",VLOOKUP(H9506,'Shoe size conversion table'!$B$6:$D$22,2),VLOOKUP(H9506,'Shoe size conversion table'!$J$6:$L$22,2))</f>
        <v>37-38</v>
      </c>
      <c r="J9506" s="13">
        <f>IF(G9506="Male",VLOOKUP(H9506,'Shoe size conversion table'!$B$6:$D$22,3),VLOOKUP(H9506,'Shoe size conversion table'!$J$6:$L$22,3))</f>
        <v>5</v>
      </c>
      <c r="K9506" s="11">
        <v>179</v>
      </c>
      <c r="L9506" s="12">
        <v>0.5</v>
      </c>
      <c r="M9506" s="7">
        <f t="shared" si="445"/>
        <v>2016</v>
      </c>
      <c r="N9506" s="7">
        <f t="shared" si="446"/>
        <v>4</v>
      </c>
      <c r="O9506" s="30">
        <f t="shared" si="447"/>
        <v>89.5</v>
      </c>
    </row>
    <row r="9507" spans="2:15" x14ac:dyDescent="0.2">
      <c r="B9507" s="13">
        <v>60895</v>
      </c>
      <c r="C9507" s="14">
        <v>42474.716111111142</v>
      </c>
      <c r="D9507" s="7" t="s">
        <v>9</v>
      </c>
      <c r="E9507" s="13">
        <v>2193</v>
      </c>
      <c r="F9507" s="7" t="s">
        <v>61</v>
      </c>
      <c r="G9507" s="7" t="s">
        <v>12</v>
      </c>
      <c r="H9507" s="13">
        <v>9</v>
      </c>
      <c r="I9507" s="13" t="str">
        <f>IF(G9507="Male",VLOOKUP(H9507,'Shoe size conversion table'!$B$6:$D$22,2),VLOOKUP(H9507,'Shoe size conversion table'!$J$6:$L$22,2))</f>
        <v>39-40</v>
      </c>
      <c r="J9507" s="13">
        <f>IF(G9507="Male",VLOOKUP(H9507,'Shoe size conversion table'!$B$6:$D$22,3),VLOOKUP(H9507,'Shoe size conversion table'!$J$6:$L$22,3))</f>
        <v>7</v>
      </c>
      <c r="K9507" s="11">
        <v>159</v>
      </c>
      <c r="L9507" s="12">
        <v>0.2</v>
      </c>
      <c r="M9507" s="7">
        <f t="shared" si="445"/>
        <v>2016</v>
      </c>
      <c r="N9507" s="7">
        <f t="shared" si="446"/>
        <v>4</v>
      </c>
      <c r="O9507" s="30">
        <f t="shared" si="447"/>
        <v>127.2</v>
      </c>
    </row>
    <row r="9508" spans="2:15" x14ac:dyDescent="0.2">
      <c r="B9508" s="13">
        <v>60896</v>
      </c>
      <c r="C9508" s="14">
        <v>42474.716111111142</v>
      </c>
      <c r="D9508" s="7" t="s">
        <v>8</v>
      </c>
      <c r="E9508" s="13">
        <v>2192</v>
      </c>
      <c r="F9508" s="7" t="s">
        <v>40</v>
      </c>
      <c r="G9508" s="7" t="s">
        <v>12</v>
      </c>
      <c r="H9508" s="13">
        <v>9</v>
      </c>
      <c r="I9508" s="13" t="str">
        <f>IF(G9508="Male",VLOOKUP(H9508,'Shoe size conversion table'!$B$6:$D$22,2),VLOOKUP(H9508,'Shoe size conversion table'!$J$6:$L$22,2))</f>
        <v>39-40</v>
      </c>
      <c r="J9508" s="13">
        <f>IF(G9508="Male",VLOOKUP(H9508,'Shoe size conversion table'!$B$6:$D$22,3),VLOOKUP(H9508,'Shoe size conversion table'!$J$6:$L$22,3))</f>
        <v>7</v>
      </c>
      <c r="K9508" s="11">
        <v>149</v>
      </c>
      <c r="L9508" s="12">
        <v>0.1</v>
      </c>
      <c r="M9508" s="7">
        <f t="shared" si="445"/>
        <v>2016</v>
      </c>
      <c r="N9508" s="7">
        <f t="shared" si="446"/>
        <v>4</v>
      </c>
      <c r="O9508" s="30">
        <f t="shared" si="447"/>
        <v>134.1</v>
      </c>
    </row>
    <row r="9509" spans="2:15" x14ac:dyDescent="0.2">
      <c r="B9509" s="13">
        <v>60897</v>
      </c>
      <c r="C9509" s="14">
        <v>42474.856111111141</v>
      </c>
      <c r="D9509" s="7" t="s">
        <v>9</v>
      </c>
      <c r="E9509" s="13">
        <v>2166</v>
      </c>
      <c r="F9509" s="7" t="s">
        <v>62</v>
      </c>
      <c r="G9509" s="7" t="s">
        <v>11</v>
      </c>
      <c r="H9509" s="13">
        <v>15</v>
      </c>
      <c r="I9509" s="13">
        <f>IF(G9509="Male",VLOOKUP(H9509,'Shoe size conversion table'!$B$6:$D$22,2),VLOOKUP(H9509,'Shoe size conversion table'!$J$6:$L$22,2))</f>
        <v>48</v>
      </c>
      <c r="J9509" s="13">
        <f>IF(G9509="Male",VLOOKUP(H9509,'Shoe size conversion table'!$B$6:$D$22,3),VLOOKUP(H9509,'Shoe size conversion table'!$J$6:$L$22,3))</f>
        <v>14.5</v>
      </c>
      <c r="K9509" s="11">
        <v>139</v>
      </c>
      <c r="L9509" s="12">
        <v>0</v>
      </c>
      <c r="M9509" s="7">
        <f t="shared" si="445"/>
        <v>2016</v>
      </c>
      <c r="N9509" s="7">
        <f t="shared" si="446"/>
        <v>4</v>
      </c>
      <c r="O9509" s="30">
        <f t="shared" si="447"/>
        <v>139</v>
      </c>
    </row>
    <row r="9510" spans="2:15" x14ac:dyDescent="0.2">
      <c r="B9510" s="13">
        <v>60898</v>
      </c>
      <c r="C9510" s="14">
        <v>42475.006111111143</v>
      </c>
      <c r="D9510" s="7" t="s">
        <v>10</v>
      </c>
      <c r="E9510" s="13">
        <v>2172</v>
      </c>
      <c r="F9510" s="7" t="s">
        <v>34</v>
      </c>
      <c r="G9510" s="7" t="s">
        <v>11</v>
      </c>
      <c r="H9510" s="13">
        <v>9</v>
      </c>
      <c r="I9510" s="13">
        <f>IF(G9510="Male",VLOOKUP(H9510,'Shoe size conversion table'!$B$6:$D$22,2),VLOOKUP(H9510,'Shoe size conversion table'!$J$6:$L$22,2))</f>
        <v>42</v>
      </c>
      <c r="J9510" s="13">
        <f>IF(G9510="Male",VLOOKUP(H9510,'Shoe size conversion table'!$B$6:$D$22,3),VLOOKUP(H9510,'Shoe size conversion table'!$J$6:$L$22,3))</f>
        <v>8.5</v>
      </c>
      <c r="K9510" s="11">
        <v>189</v>
      </c>
      <c r="L9510" s="12">
        <v>0</v>
      </c>
      <c r="M9510" s="7">
        <f t="shared" si="445"/>
        <v>2016</v>
      </c>
      <c r="N9510" s="7">
        <f t="shared" si="446"/>
        <v>4</v>
      </c>
      <c r="O9510" s="30">
        <f t="shared" si="447"/>
        <v>189</v>
      </c>
    </row>
    <row r="9511" spans="2:15" x14ac:dyDescent="0.2">
      <c r="B9511" s="13">
        <v>60899</v>
      </c>
      <c r="C9511" s="14">
        <v>42475.056111111138</v>
      </c>
      <c r="D9511" s="7" t="s">
        <v>7</v>
      </c>
      <c r="E9511" s="13">
        <v>2207</v>
      </c>
      <c r="F9511" s="7" t="s">
        <v>49</v>
      </c>
      <c r="G9511" s="7" t="s">
        <v>11</v>
      </c>
      <c r="H9511" s="13">
        <v>10.5</v>
      </c>
      <c r="I9511" s="13" t="str">
        <f>IF(G9511="Male",VLOOKUP(H9511,'Shoe size conversion table'!$B$6:$D$22,2),VLOOKUP(H9511,'Shoe size conversion table'!$J$6:$L$22,2))</f>
        <v>43-44</v>
      </c>
      <c r="J9511" s="13">
        <f>IF(G9511="Male",VLOOKUP(H9511,'Shoe size conversion table'!$B$6:$D$22,3),VLOOKUP(H9511,'Shoe size conversion table'!$J$6:$L$22,3))</f>
        <v>10</v>
      </c>
      <c r="K9511" s="11">
        <v>149</v>
      </c>
      <c r="L9511" s="12">
        <v>0.3</v>
      </c>
      <c r="M9511" s="7">
        <f t="shared" si="445"/>
        <v>2016</v>
      </c>
      <c r="N9511" s="7">
        <f t="shared" si="446"/>
        <v>4</v>
      </c>
      <c r="O9511" s="30">
        <f t="shared" si="447"/>
        <v>104.3</v>
      </c>
    </row>
    <row r="9512" spans="2:15" x14ac:dyDescent="0.2">
      <c r="B9512" s="13">
        <v>60900</v>
      </c>
      <c r="C9512" s="14">
        <v>42475.086111111144</v>
      </c>
      <c r="D9512" s="7" t="s">
        <v>7</v>
      </c>
      <c r="E9512" s="13">
        <v>2181</v>
      </c>
      <c r="F9512" s="7" t="s">
        <v>56</v>
      </c>
      <c r="G9512" s="7" t="s">
        <v>11</v>
      </c>
      <c r="H9512" s="13">
        <v>14</v>
      </c>
      <c r="I9512" s="13">
        <f>IF(G9512="Male",VLOOKUP(H9512,'Shoe size conversion table'!$B$6:$D$22,2),VLOOKUP(H9512,'Shoe size conversion table'!$J$6:$L$22,2))</f>
        <v>47</v>
      </c>
      <c r="J9512" s="13">
        <f>IF(G9512="Male",VLOOKUP(H9512,'Shoe size conversion table'!$B$6:$D$22,3),VLOOKUP(H9512,'Shoe size conversion table'!$J$6:$L$22,3))</f>
        <v>13.5</v>
      </c>
      <c r="K9512" s="11">
        <v>199</v>
      </c>
      <c r="L9512" s="12">
        <v>0</v>
      </c>
      <c r="M9512" s="7">
        <f t="shared" si="445"/>
        <v>2016</v>
      </c>
      <c r="N9512" s="7">
        <f t="shared" si="446"/>
        <v>4</v>
      </c>
      <c r="O9512" s="30">
        <f t="shared" si="447"/>
        <v>199</v>
      </c>
    </row>
    <row r="9513" spans="2:15" x14ac:dyDescent="0.2">
      <c r="B9513" s="13">
        <v>60901</v>
      </c>
      <c r="C9513" s="14">
        <v>42475.106111111141</v>
      </c>
      <c r="D9513" s="7" t="s">
        <v>7</v>
      </c>
      <c r="E9513" s="13">
        <v>2183</v>
      </c>
      <c r="F9513" s="7" t="s">
        <v>51</v>
      </c>
      <c r="G9513" s="7" t="s">
        <v>12</v>
      </c>
      <c r="H9513" s="13">
        <v>9</v>
      </c>
      <c r="I9513" s="13" t="str">
        <f>IF(G9513="Male",VLOOKUP(H9513,'Shoe size conversion table'!$B$6:$D$22,2),VLOOKUP(H9513,'Shoe size conversion table'!$J$6:$L$22,2))</f>
        <v>39-40</v>
      </c>
      <c r="J9513" s="13">
        <f>IF(G9513="Male",VLOOKUP(H9513,'Shoe size conversion table'!$B$6:$D$22,3),VLOOKUP(H9513,'Shoe size conversion table'!$J$6:$L$22,3))</f>
        <v>7</v>
      </c>
      <c r="K9513" s="11">
        <v>139</v>
      </c>
      <c r="L9513" s="12">
        <v>0.5</v>
      </c>
      <c r="M9513" s="7">
        <f t="shared" si="445"/>
        <v>2016</v>
      </c>
      <c r="N9513" s="7">
        <f t="shared" si="446"/>
        <v>4</v>
      </c>
      <c r="O9513" s="30">
        <f t="shared" si="447"/>
        <v>69.5</v>
      </c>
    </row>
    <row r="9514" spans="2:15" x14ac:dyDescent="0.2">
      <c r="B9514" s="13">
        <v>60902</v>
      </c>
      <c r="C9514" s="14">
        <v>42475.106111111141</v>
      </c>
      <c r="D9514" s="7" t="s">
        <v>9</v>
      </c>
      <c r="E9514" s="13">
        <v>2222</v>
      </c>
      <c r="F9514" s="7" t="s">
        <v>61</v>
      </c>
      <c r="G9514" s="7" t="s">
        <v>11</v>
      </c>
      <c r="H9514" s="13">
        <v>10.5</v>
      </c>
      <c r="I9514" s="13" t="str">
        <f>IF(G9514="Male",VLOOKUP(H9514,'Shoe size conversion table'!$B$6:$D$22,2),VLOOKUP(H9514,'Shoe size conversion table'!$J$6:$L$22,2))</f>
        <v>43-44</v>
      </c>
      <c r="J9514" s="13">
        <f>IF(G9514="Male",VLOOKUP(H9514,'Shoe size conversion table'!$B$6:$D$22,3),VLOOKUP(H9514,'Shoe size conversion table'!$J$6:$L$22,3))</f>
        <v>10</v>
      </c>
      <c r="K9514" s="11">
        <v>199</v>
      </c>
      <c r="L9514" s="12">
        <v>0.1</v>
      </c>
      <c r="M9514" s="7">
        <f t="shared" si="445"/>
        <v>2016</v>
      </c>
      <c r="N9514" s="7">
        <f t="shared" si="446"/>
        <v>4</v>
      </c>
      <c r="O9514" s="30">
        <f t="shared" si="447"/>
        <v>179.1</v>
      </c>
    </row>
    <row r="9515" spans="2:15" x14ac:dyDescent="0.2">
      <c r="B9515" s="13">
        <v>60903</v>
      </c>
      <c r="C9515" s="14">
        <v>42475.116111111296</v>
      </c>
      <c r="D9515" s="7" t="s">
        <v>10</v>
      </c>
      <c r="E9515" s="13">
        <v>2181</v>
      </c>
      <c r="F9515" s="7" t="s">
        <v>36</v>
      </c>
      <c r="G9515" s="7" t="s">
        <v>12</v>
      </c>
      <c r="H9515" s="13">
        <v>10</v>
      </c>
      <c r="I9515" s="13" t="str">
        <f>IF(G9515="Male",VLOOKUP(H9515,'Shoe size conversion table'!$B$6:$D$22,2),VLOOKUP(H9515,'Shoe size conversion table'!$J$6:$L$22,2))</f>
        <v>40-41</v>
      </c>
      <c r="J9515" s="13">
        <f>IF(G9515="Male",VLOOKUP(H9515,'Shoe size conversion table'!$B$6:$D$22,3),VLOOKUP(H9515,'Shoe size conversion table'!$J$6:$L$22,3))</f>
        <v>8</v>
      </c>
      <c r="K9515" s="11">
        <v>129</v>
      </c>
      <c r="L9515" s="12">
        <v>0.3</v>
      </c>
      <c r="M9515" s="7">
        <f t="shared" si="445"/>
        <v>2016</v>
      </c>
      <c r="N9515" s="7">
        <f t="shared" si="446"/>
        <v>4</v>
      </c>
      <c r="O9515" s="30">
        <f t="shared" si="447"/>
        <v>90.3</v>
      </c>
    </row>
    <row r="9516" spans="2:15" x14ac:dyDescent="0.2">
      <c r="B9516" s="13">
        <v>60904</v>
      </c>
      <c r="C9516" s="14">
        <v>42475.126111111138</v>
      </c>
      <c r="D9516" s="7" t="s">
        <v>7</v>
      </c>
      <c r="E9516" s="13">
        <v>2163</v>
      </c>
      <c r="F9516" s="7" t="s">
        <v>51</v>
      </c>
      <c r="G9516" s="7" t="s">
        <v>11</v>
      </c>
      <c r="H9516" s="13">
        <v>10</v>
      </c>
      <c r="I9516" s="13">
        <f>IF(G9516="Male",VLOOKUP(H9516,'Shoe size conversion table'!$B$6:$D$22,2),VLOOKUP(H9516,'Shoe size conversion table'!$J$6:$L$22,2))</f>
        <v>43</v>
      </c>
      <c r="J9516" s="13">
        <f>IF(G9516="Male",VLOOKUP(H9516,'Shoe size conversion table'!$B$6:$D$22,3),VLOOKUP(H9516,'Shoe size conversion table'!$J$6:$L$22,3))</f>
        <v>9.5</v>
      </c>
      <c r="K9516" s="11">
        <v>159</v>
      </c>
      <c r="L9516" s="12">
        <v>0.3</v>
      </c>
      <c r="M9516" s="7">
        <f t="shared" si="445"/>
        <v>2016</v>
      </c>
      <c r="N9516" s="7">
        <f t="shared" si="446"/>
        <v>4</v>
      </c>
      <c r="O9516" s="30">
        <f t="shared" si="447"/>
        <v>111.3</v>
      </c>
    </row>
    <row r="9517" spans="2:15" x14ac:dyDescent="0.2">
      <c r="B9517" s="13">
        <v>60905</v>
      </c>
      <c r="C9517" s="14">
        <v>42475.236111111262</v>
      </c>
      <c r="D9517" s="7" t="s">
        <v>8</v>
      </c>
      <c r="E9517" s="13">
        <v>2217</v>
      </c>
      <c r="F9517" s="7" t="s">
        <v>37</v>
      </c>
      <c r="G9517" s="7" t="s">
        <v>12</v>
      </c>
      <c r="H9517" s="13">
        <v>9</v>
      </c>
      <c r="I9517" s="13" t="str">
        <f>IF(G9517="Male",VLOOKUP(H9517,'Shoe size conversion table'!$B$6:$D$22,2),VLOOKUP(H9517,'Shoe size conversion table'!$J$6:$L$22,2))</f>
        <v>39-40</v>
      </c>
      <c r="J9517" s="13">
        <f>IF(G9517="Male",VLOOKUP(H9517,'Shoe size conversion table'!$B$6:$D$22,3),VLOOKUP(H9517,'Shoe size conversion table'!$J$6:$L$22,3))</f>
        <v>7</v>
      </c>
      <c r="K9517" s="11">
        <v>179</v>
      </c>
      <c r="L9517" s="12">
        <v>0.1</v>
      </c>
      <c r="M9517" s="7">
        <f t="shared" si="445"/>
        <v>2016</v>
      </c>
      <c r="N9517" s="7">
        <f t="shared" si="446"/>
        <v>4</v>
      </c>
      <c r="O9517" s="30">
        <f t="shared" si="447"/>
        <v>161.1</v>
      </c>
    </row>
    <row r="9518" spans="2:15" x14ac:dyDescent="0.2">
      <c r="B9518" s="13">
        <v>60906</v>
      </c>
      <c r="C9518" s="14">
        <v>42475.276111111139</v>
      </c>
      <c r="D9518" s="7" t="s">
        <v>7</v>
      </c>
      <c r="E9518" s="13">
        <v>2180</v>
      </c>
      <c r="F9518" s="7" t="s">
        <v>49</v>
      </c>
      <c r="G9518" s="7" t="s">
        <v>11</v>
      </c>
      <c r="H9518" s="13">
        <v>10</v>
      </c>
      <c r="I9518" s="13">
        <f>IF(G9518="Male",VLOOKUP(H9518,'Shoe size conversion table'!$B$6:$D$22,2),VLOOKUP(H9518,'Shoe size conversion table'!$J$6:$L$22,2))</f>
        <v>43</v>
      </c>
      <c r="J9518" s="13">
        <f>IF(G9518="Male",VLOOKUP(H9518,'Shoe size conversion table'!$B$6:$D$22,3),VLOOKUP(H9518,'Shoe size conversion table'!$J$6:$L$22,3))</f>
        <v>9.5</v>
      </c>
      <c r="K9518" s="11">
        <v>139</v>
      </c>
      <c r="L9518" s="12">
        <v>0.5</v>
      </c>
      <c r="M9518" s="7">
        <f t="shared" si="445"/>
        <v>2016</v>
      </c>
      <c r="N9518" s="7">
        <f t="shared" si="446"/>
        <v>4</v>
      </c>
      <c r="O9518" s="30">
        <f t="shared" si="447"/>
        <v>69.5</v>
      </c>
    </row>
    <row r="9519" spans="2:15" x14ac:dyDescent="0.2">
      <c r="B9519" s="13">
        <v>60907</v>
      </c>
      <c r="C9519" s="14">
        <v>42475.29611111126</v>
      </c>
      <c r="D9519" s="7" t="s">
        <v>7</v>
      </c>
      <c r="E9519" s="13">
        <v>2150</v>
      </c>
      <c r="F9519" s="7" t="s">
        <v>44</v>
      </c>
      <c r="G9519" s="7" t="s">
        <v>11</v>
      </c>
      <c r="H9519" s="13">
        <v>9</v>
      </c>
      <c r="I9519" s="13">
        <f>IF(G9519="Male",VLOOKUP(H9519,'Shoe size conversion table'!$B$6:$D$22,2),VLOOKUP(H9519,'Shoe size conversion table'!$J$6:$L$22,2))</f>
        <v>42</v>
      </c>
      <c r="J9519" s="13">
        <f>IF(G9519="Male",VLOOKUP(H9519,'Shoe size conversion table'!$B$6:$D$22,3),VLOOKUP(H9519,'Shoe size conversion table'!$J$6:$L$22,3))</f>
        <v>8.5</v>
      </c>
      <c r="K9519" s="11">
        <v>149</v>
      </c>
      <c r="L9519" s="12">
        <v>0.5</v>
      </c>
      <c r="M9519" s="7">
        <f t="shared" si="445"/>
        <v>2016</v>
      </c>
      <c r="N9519" s="7">
        <f t="shared" si="446"/>
        <v>4</v>
      </c>
      <c r="O9519" s="30">
        <f t="shared" si="447"/>
        <v>74.5</v>
      </c>
    </row>
    <row r="9520" spans="2:15" x14ac:dyDescent="0.2">
      <c r="B9520" s="13">
        <v>60908</v>
      </c>
      <c r="C9520" s="14">
        <v>42475.306111111306</v>
      </c>
      <c r="D9520" s="7" t="s">
        <v>7</v>
      </c>
      <c r="E9520" s="13">
        <v>2177</v>
      </c>
      <c r="F9520" s="7" t="s">
        <v>48</v>
      </c>
      <c r="G9520" s="7" t="s">
        <v>12</v>
      </c>
      <c r="H9520" s="13">
        <v>8</v>
      </c>
      <c r="I9520" s="13" t="str">
        <f>IF(G9520="Male",VLOOKUP(H9520,'Shoe size conversion table'!$B$6:$D$22,2),VLOOKUP(H9520,'Shoe size conversion table'!$J$6:$L$22,2))</f>
        <v>38-39</v>
      </c>
      <c r="J9520" s="13">
        <f>IF(G9520="Male",VLOOKUP(H9520,'Shoe size conversion table'!$B$6:$D$22,3),VLOOKUP(H9520,'Shoe size conversion table'!$J$6:$L$22,3))</f>
        <v>6</v>
      </c>
      <c r="K9520" s="11">
        <v>139</v>
      </c>
      <c r="L9520" s="12">
        <v>0</v>
      </c>
      <c r="M9520" s="7">
        <f t="shared" si="445"/>
        <v>2016</v>
      </c>
      <c r="N9520" s="7">
        <f t="shared" si="446"/>
        <v>4</v>
      </c>
      <c r="O9520" s="30">
        <f t="shared" si="447"/>
        <v>139</v>
      </c>
    </row>
    <row r="9521" spans="2:15" x14ac:dyDescent="0.2">
      <c r="B9521" s="13">
        <v>60909</v>
      </c>
      <c r="C9521" s="14">
        <v>42475.406111111297</v>
      </c>
      <c r="D9521" s="7" t="s">
        <v>10</v>
      </c>
      <c r="E9521" s="13">
        <v>2166</v>
      </c>
      <c r="F9521" s="7" t="s">
        <v>35</v>
      </c>
      <c r="G9521" s="7" t="s">
        <v>11</v>
      </c>
      <c r="H9521" s="13">
        <v>10.5</v>
      </c>
      <c r="I9521" s="13" t="str">
        <f>IF(G9521="Male",VLOOKUP(H9521,'Shoe size conversion table'!$B$6:$D$22,2),VLOOKUP(H9521,'Shoe size conversion table'!$J$6:$L$22,2))</f>
        <v>43-44</v>
      </c>
      <c r="J9521" s="13">
        <f>IF(G9521="Male",VLOOKUP(H9521,'Shoe size conversion table'!$B$6:$D$22,3),VLOOKUP(H9521,'Shoe size conversion table'!$J$6:$L$22,3))</f>
        <v>10</v>
      </c>
      <c r="K9521" s="11">
        <v>169</v>
      </c>
      <c r="L9521" s="12">
        <v>0.2</v>
      </c>
      <c r="M9521" s="7">
        <f t="shared" si="445"/>
        <v>2016</v>
      </c>
      <c r="N9521" s="7">
        <f t="shared" si="446"/>
        <v>4</v>
      </c>
      <c r="O9521" s="30">
        <f t="shared" si="447"/>
        <v>135.20000000000002</v>
      </c>
    </row>
    <row r="9522" spans="2:15" x14ac:dyDescent="0.2">
      <c r="B9522" s="13">
        <v>60910</v>
      </c>
      <c r="C9522" s="14">
        <v>42475.416111111299</v>
      </c>
      <c r="D9522" s="7" t="s">
        <v>10</v>
      </c>
      <c r="E9522" s="13">
        <v>2229</v>
      </c>
      <c r="F9522" s="7" t="s">
        <v>34</v>
      </c>
      <c r="G9522" s="7" t="s">
        <v>11</v>
      </c>
      <c r="H9522" s="13">
        <v>10</v>
      </c>
      <c r="I9522" s="13">
        <f>IF(G9522="Male",VLOOKUP(H9522,'Shoe size conversion table'!$B$6:$D$22,2),VLOOKUP(H9522,'Shoe size conversion table'!$J$6:$L$22,2))</f>
        <v>43</v>
      </c>
      <c r="J9522" s="13">
        <f>IF(G9522="Male",VLOOKUP(H9522,'Shoe size conversion table'!$B$6:$D$22,3),VLOOKUP(H9522,'Shoe size conversion table'!$J$6:$L$22,3))</f>
        <v>9.5</v>
      </c>
      <c r="K9522" s="11">
        <v>199</v>
      </c>
      <c r="L9522" s="12">
        <v>0.2</v>
      </c>
      <c r="M9522" s="7">
        <f t="shared" si="445"/>
        <v>2016</v>
      </c>
      <c r="N9522" s="7">
        <f t="shared" si="446"/>
        <v>4</v>
      </c>
      <c r="O9522" s="30">
        <f t="shared" si="447"/>
        <v>159.20000000000002</v>
      </c>
    </row>
    <row r="9523" spans="2:15" x14ac:dyDescent="0.2">
      <c r="B9523" s="13">
        <v>60911</v>
      </c>
      <c r="C9523" s="14">
        <v>42475.466111111142</v>
      </c>
      <c r="D9523" s="7" t="s">
        <v>9</v>
      </c>
      <c r="E9523" s="13">
        <v>2174</v>
      </c>
      <c r="F9523" s="7" t="s">
        <v>58</v>
      </c>
      <c r="G9523" s="7" t="s">
        <v>12</v>
      </c>
      <c r="H9523" s="13">
        <v>7</v>
      </c>
      <c r="I9523" s="13" t="str">
        <f>IF(G9523="Male",VLOOKUP(H9523,'Shoe size conversion table'!$B$6:$D$22,2),VLOOKUP(H9523,'Shoe size conversion table'!$J$6:$L$22,2))</f>
        <v>37-38</v>
      </c>
      <c r="J9523" s="13">
        <f>IF(G9523="Male",VLOOKUP(H9523,'Shoe size conversion table'!$B$6:$D$22,3),VLOOKUP(H9523,'Shoe size conversion table'!$J$6:$L$22,3))</f>
        <v>5</v>
      </c>
      <c r="K9523" s="11">
        <v>199</v>
      </c>
      <c r="L9523" s="12">
        <v>0</v>
      </c>
      <c r="M9523" s="7">
        <f t="shared" si="445"/>
        <v>2016</v>
      </c>
      <c r="N9523" s="7">
        <f t="shared" si="446"/>
        <v>4</v>
      </c>
      <c r="O9523" s="30">
        <f t="shared" si="447"/>
        <v>199</v>
      </c>
    </row>
    <row r="9524" spans="2:15" x14ac:dyDescent="0.2">
      <c r="B9524" s="13">
        <v>60912</v>
      </c>
      <c r="C9524" s="14">
        <v>42475.496111111141</v>
      </c>
      <c r="D9524" s="7" t="s">
        <v>9</v>
      </c>
      <c r="E9524" s="13">
        <v>2162</v>
      </c>
      <c r="F9524" s="7" t="s">
        <v>59</v>
      </c>
      <c r="G9524" s="7" t="s">
        <v>11</v>
      </c>
      <c r="H9524" s="13">
        <v>8.5</v>
      </c>
      <c r="I9524" s="13" t="str">
        <f>IF(G9524="Male",VLOOKUP(H9524,'Shoe size conversion table'!$B$6:$D$22,2),VLOOKUP(H9524,'Shoe size conversion table'!$J$6:$L$22,2))</f>
        <v>41-42</v>
      </c>
      <c r="J9524" s="13">
        <f>IF(G9524="Male",VLOOKUP(H9524,'Shoe size conversion table'!$B$6:$D$22,3),VLOOKUP(H9524,'Shoe size conversion table'!$J$6:$L$22,3))</f>
        <v>8</v>
      </c>
      <c r="K9524" s="11">
        <v>179</v>
      </c>
      <c r="L9524" s="12">
        <v>0.3</v>
      </c>
      <c r="M9524" s="7">
        <f t="shared" si="445"/>
        <v>2016</v>
      </c>
      <c r="N9524" s="7">
        <f t="shared" si="446"/>
        <v>4</v>
      </c>
      <c r="O9524" s="30">
        <f t="shared" si="447"/>
        <v>125.3</v>
      </c>
    </row>
    <row r="9525" spans="2:15" x14ac:dyDescent="0.2">
      <c r="B9525" s="13">
        <v>60913</v>
      </c>
      <c r="C9525" s="14">
        <v>42475.536111111302</v>
      </c>
      <c r="D9525" s="7" t="s">
        <v>7</v>
      </c>
      <c r="E9525" s="13">
        <v>2187</v>
      </c>
      <c r="F9525" s="7" t="s">
        <v>50</v>
      </c>
      <c r="G9525" s="7" t="s">
        <v>12</v>
      </c>
      <c r="H9525" s="13">
        <v>6</v>
      </c>
      <c r="I9525" s="13" t="str">
        <f>IF(G9525="Male",VLOOKUP(H9525,'Shoe size conversion table'!$B$6:$D$22,2),VLOOKUP(H9525,'Shoe size conversion table'!$J$6:$L$22,2))</f>
        <v>36-37</v>
      </c>
      <c r="J9525" s="13">
        <f>IF(G9525="Male",VLOOKUP(H9525,'Shoe size conversion table'!$B$6:$D$22,3),VLOOKUP(H9525,'Shoe size conversion table'!$J$6:$L$22,3))</f>
        <v>4</v>
      </c>
      <c r="K9525" s="11">
        <v>159</v>
      </c>
      <c r="L9525" s="12">
        <v>0</v>
      </c>
      <c r="M9525" s="7">
        <f t="shared" si="445"/>
        <v>2016</v>
      </c>
      <c r="N9525" s="7">
        <f t="shared" si="446"/>
        <v>4</v>
      </c>
      <c r="O9525" s="30">
        <f t="shared" si="447"/>
        <v>159</v>
      </c>
    </row>
    <row r="9526" spans="2:15" x14ac:dyDescent="0.2">
      <c r="B9526" s="13">
        <v>60914</v>
      </c>
      <c r="C9526" s="14">
        <v>42475.666111111263</v>
      </c>
      <c r="D9526" s="7" t="s">
        <v>7</v>
      </c>
      <c r="E9526" s="13">
        <v>2157</v>
      </c>
      <c r="F9526" s="7" t="s">
        <v>50</v>
      </c>
      <c r="G9526" s="7" t="s">
        <v>12</v>
      </c>
      <c r="H9526" s="13">
        <v>7</v>
      </c>
      <c r="I9526" s="13" t="str">
        <f>IF(G9526="Male",VLOOKUP(H9526,'Shoe size conversion table'!$B$6:$D$22,2),VLOOKUP(H9526,'Shoe size conversion table'!$J$6:$L$22,2))</f>
        <v>37-38</v>
      </c>
      <c r="J9526" s="13">
        <f>IF(G9526="Male",VLOOKUP(H9526,'Shoe size conversion table'!$B$6:$D$22,3),VLOOKUP(H9526,'Shoe size conversion table'!$J$6:$L$22,3))</f>
        <v>5</v>
      </c>
      <c r="K9526" s="11">
        <v>169</v>
      </c>
      <c r="L9526" s="12">
        <v>0</v>
      </c>
      <c r="M9526" s="7">
        <f t="shared" si="445"/>
        <v>2016</v>
      </c>
      <c r="N9526" s="7">
        <f t="shared" si="446"/>
        <v>4</v>
      </c>
      <c r="O9526" s="30">
        <f t="shared" si="447"/>
        <v>169</v>
      </c>
    </row>
    <row r="9527" spans="2:15" x14ac:dyDescent="0.2">
      <c r="B9527" s="13">
        <v>60915</v>
      </c>
      <c r="C9527" s="14">
        <v>42475.716111111142</v>
      </c>
      <c r="D9527" s="7" t="s">
        <v>9</v>
      </c>
      <c r="E9527" s="13">
        <v>2184</v>
      </c>
      <c r="F9527" s="7" t="s">
        <v>59</v>
      </c>
      <c r="G9527" s="7" t="s">
        <v>12</v>
      </c>
      <c r="H9527" s="13">
        <v>9</v>
      </c>
      <c r="I9527" s="13" t="str">
        <f>IF(G9527="Male",VLOOKUP(H9527,'Shoe size conversion table'!$B$6:$D$22,2),VLOOKUP(H9527,'Shoe size conversion table'!$J$6:$L$22,2))</f>
        <v>39-40</v>
      </c>
      <c r="J9527" s="13">
        <f>IF(G9527="Male",VLOOKUP(H9527,'Shoe size conversion table'!$B$6:$D$22,3),VLOOKUP(H9527,'Shoe size conversion table'!$J$6:$L$22,3))</f>
        <v>7</v>
      </c>
      <c r="K9527" s="11">
        <v>159</v>
      </c>
      <c r="L9527" s="12">
        <v>0.1</v>
      </c>
      <c r="M9527" s="7">
        <f t="shared" si="445"/>
        <v>2016</v>
      </c>
      <c r="N9527" s="7">
        <f t="shared" si="446"/>
        <v>4</v>
      </c>
      <c r="O9527" s="30">
        <f t="shared" si="447"/>
        <v>143.1</v>
      </c>
    </row>
    <row r="9528" spans="2:15" x14ac:dyDescent="0.2">
      <c r="B9528" s="13">
        <v>60916</v>
      </c>
      <c r="C9528" s="14">
        <v>42475.716111111142</v>
      </c>
      <c r="D9528" s="7" t="s">
        <v>8</v>
      </c>
      <c r="E9528" s="13">
        <v>2185</v>
      </c>
      <c r="F9528" s="7" t="s">
        <v>38</v>
      </c>
      <c r="G9528" s="7" t="s">
        <v>12</v>
      </c>
      <c r="H9528" s="13">
        <v>9</v>
      </c>
      <c r="I9528" s="13" t="str">
        <f>IF(G9528="Male",VLOOKUP(H9528,'Shoe size conversion table'!$B$6:$D$22,2),VLOOKUP(H9528,'Shoe size conversion table'!$J$6:$L$22,2))</f>
        <v>39-40</v>
      </c>
      <c r="J9528" s="13">
        <f>IF(G9528="Male",VLOOKUP(H9528,'Shoe size conversion table'!$B$6:$D$22,3),VLOOKUP(H9528,'Shoe size conversion table'!$J$6:$L$22,3))</f>
        <v>7</v>
      </c>
      <c r="K9528" s="11">
        <v>189</v>
      </c>
      <c r="L9528" s="12">
        <v>0.1</v>
      </c>
      <c r="M9528" s="7">
        <f t="shared" si="445"/>
        <v>2016</v>
      </c>
      <c r="N9528" s="7">
        <f t="shared" si="446"/>
        <v>4</v>
      </c>
      <c r="O9528" s="30">
        <f t="shared" si="447"/>
        <v>170.1</v>
      </c>
    </row>
    <row r="9529" spans="2:15" x14ac:dyDescent="0.2">
      <c r="B9529" s="13">
        <v>60917</v>
      </c>
      <c r="C9529" s="14">
        <v>42475.826111111259</v>
      </c>
      <c r="D9529" s="7" t="s">
        <v>7</v>
      </c>
      <c r="E9529" s="13">
        <v>2214</v>
      </c>
      <c r="F9529" s="7" t="s">
        <v>49</v>
      </c>
      <c r="G9529" s="7" t="s">
        <v>12</v>
      </c>
      <c r="H9529" s="13">
        <v>9.5</v>
      </c>
      <c r="I9529" s="13">
        <f>IF(G9529="Male",VLOOKUP(H9529,'Shoe size conversion table'!$B$6:$D$22,2),VLOOKUP(H9529,'Shoe size conversion table'!$J$6:$L$22,2))</f>
        <v>40</v>
      </c>
      <c r="J9529" s="13">
        <f>IF(G9529="Male",VLOOKUP(H9529,'Shoe size conversion table'!$B$6:$D$22,3),VLOOKUP(H9529,'Shoe size conversion table'!$J$6:$L$22,3))</f>
        <v>7.5</v>
      </c>
      <c r="K9529" s="11">
        <v>149</v>
      </c>
      <c r="L9529" s="12">
        <v>0</v>
      </c>
      <c r="M9529" s="7">
        <f t="shared" si="445"/>
        <v>2016</v>
      </c>
      <c r="N9529" s="7">
        <f t="shared" si="446"/>
        <v>4</v>
      </c>
      <c r="O9529" s="30">
        <f t="shared" si="447"/>
        <v>149</v>
      </c>
    </row>
    <row r="9530" spans="2:15" x14ac:dyDescent="0.2">
      <c r="B9530" s="13">
        <v>60918</v>
      </c>
      <c r="C9530" s="14">
        <v>42475.856111111141</v>
      </c>
      <c r="D9530" s="7" t="s">
        <v>9</v>
      </c>
      <c r="E9530" s="13">
        <v>2202</v>
      </c>
      <c r="F9530" s="7" t="s">
        <v>61</v>
      </c>
      <c r="G9530" s="7" t="s">
        <v>11</v>
      </c>
      <c r="H9530" s="13">
        <v>9</v>
      </c>
      <c r="I9530" s="13">
        <f>IF(G9530="Male",VLOOKUP(H9530,'Shoe size conversion table'!$B$6:$D$22,2),VLOOKUP(H9530,'Shoe size conversion table'!$J$6:$L$22,2))</f>
        <v>42</v>
      </c>
      <c r="J9530" s="13">
        <f>IF(G9530="Male",VLOOKUP(H9530,'Shoe size conversion table'!$B$6:$D$22,3),VLOOKUP(H9530,'Shoe size conversion table'!$J$6:$L$22,3))</f>
        <v>8.5</v>
      </c>
      <c r="K9530" s="11">
        <v>199</v>
      </c>
      <c r="L9530" s="12">
        <v>0</v>
      </c>
      <c r="M9530" s="7">
        <f t="shared" si="445"/>
        <v>2016</v>
      </c>
      <c r="N9530" s="7">
        <f t="shared" si="446"/>
        <v>4</v>
      </c>
      <c r="O9530" s="30">
        <f t="shared" si="447"/>
        <v>199</v>
      </c>
    </row>
    <row r="9531" spans="2:15" x14ac:dyDescent="0.2">
      <c r="B9531" s="13">
        <v>60919</v>
      </c>
      <c r="C9531" s="14">
        <v>42475.936111111259</v>
      </c>
      <c r="D9531" s="7" t="s">
        <v>7</v>
      </c>
      <c r="E9531" s="13">
        <v>2154</v>
      </c>
      <c r="F9531" s="7" t="s">
        <v>52</v>
      </c>
      <c r="G9531" s="7" t="s">
        <v>11</v>
      </c>
      <c r="H9531" s="13">
        <v>9</v>
      </c>
      <c r="I9531" s="13">
        <f>IF(G9531="Male",VLOOKUP(H9531,'Shoe size conversion table'!$B$6:$D$22,2),VLOOKUP(H9531,'Shoe size conversion table'!$J$6:$L$22,2))</f>
        <v>42</v>
      </c>
      <c r="J9531" s="13">
        <f>IF(G9531="Male",VLOOKUP(H9531,'Shoe size conversion table'!$B$6:$D$22,3),VLOOKUP(H9531,'Shoe size conversion table'!$J$6:$L$22,3))</f>
        <v>8.5</v>
      </c>
      <c r="K9531" s="11">
        <v>129</v>
      </c>
      <c r="L9531" s="12">
        <v>0.1</v>
      </c>
      <c r="M9531" s="7">
        <f t="shared" si="445"/>
        <v>2016</v>
      </c>
      <c r="N9531" s="7">
        <f t="shared" si="446"/>
        <v>4</v>
      </c>
      <c r="O9531" s="30">
        <f t="shared" si="447"/>
        <v>116.10000000000001</v>
      </c>
    </row>
    <row r="9532" spans="2:15" x14ac:dyDescent="0.2">
      <c r="B9532" s="13">
        <v>60920</v>
      </c>
      <c r="C9532" s="14">
        <v>42475.936111111303</v>
      </c>
      <c r="D9532" s="7" t="s">
        <v>10</v>
      </c>
      <c r="E9532" s="13">
        <v>2182</v>
      </c>
      <c r="F9532" s="7" t="s">
        <v>35</v>
      </c>
      <c r="G9532" s="7" t="s">
        <v>12</v>
      </c>
      <c r="H9532" s="13">
        <v>9</v>
      </c>
      <c r="I9532" s="13" t="str">
        <f>IF(G9532="Male",VLOOKUP(H9532,'Shoe size conversion table'!$B$6:$D$22,2),VLOOKUP(H9532,'Shoe size conversion table'!$J$6:$L$22,2))</f>
        <v>39-40</v>
      </c>
      <c r="J9532" s="13">
        <f>IF(G9532="Male",VLOOKUP(H9532,'Shoe size conversion table'!$B$6:$D$22,3),VLOOKUP(H9532,'Shoe size conversion table'!$J$6:$L$22,3))</f>
        <v>7</v>
      </c>
      <c r="K9532" s="11">
        <v>199</v>
      </c>
      <c r="L9532" s="12">
        <v>0.5</v>
      </c>
      <c r="M9532" s="7">
        <f t="shared" si="445"/>
        <v>2016</v>
      </c>
      <c r="N9532" s="7">
        <f t="shared" si="446"/>
        <v>4</v>
      </c>
      <c r="O9532" s="30">
        <f t="shared" si="447"/>
        <v>99.5</v>
      </c>
    </row>
    <row r="9533" spans="2:15" x14ac:dyDescent="0.2">
      <c r="B9533" s="13">
        <v>60921</v>
      </c>
      <c r="C9533" s="14">
        <v>42476.016111111145</v>
      </c>
      <c r="D9533" s="7" t="s">
        <v>7</v>
      </c>
      <c r="E9533" s="13">
        <v>2212</v>
      </c>
      <c r="F9533" s="7" t="s">
        <v>51</v>
      </c>
      <c r="G9533" s="7" t="s">
        <v>12</v>
      </c>
      <c r="H9533" s="13">
        <v>9</v>
      </c>
      <c r="I9533" s="13" t="str">
        <f>IF(G9533="Male",VLOOKUP(H9533,'Shoe size conversion table'!$B$6:$D$22,2),VLOOKUP(H9533,'Shoe size conversion table'!$J$6:$L$22,2))</f>
        <v>39-40</v>
      </c>
      <c r="J9533" s="13">
        <f>IF(G9533="Male",VLOOKUP(H9533,'Shoe size conversion table'!$B$6:$D$22,3),VLOOKUP(H9533,'Shoe size conversion table'!$J$6:$L$22,3))</f>
        <v>7</v>
      </c>
      <c r="K9533" s="11">
        <v>189</v>
      </c>
      <c r="L9533" s="12">
        <v>0</v>
      </c>
      <c r="M9533" s="7">
        <f t="shared" si="445"/>
        <v>2016</v>
      </c>
      <c r="N9533" s="7">
        <f t="shared" si="446"/>
        <v>4</v>
      </c>
      <c r="O9533" s="30">
        <f t="shared" si="447"/>
        <v>189</v>
      </c>
    </row>
    <row r="9534" spans="2:15" x14ac:dyDescent="0.2">
      <c r="B9534" s="13">
        <v>60922</v>
      </c>
      <c r="C9534" s="14">
        <v>42476.026111111139</v>
      </c>
      <c r="D9534" s="7" t="s">
        <v>9</v>
      </c>
      <c r="E9534" s="13">
        <v>2158</v>
      </c>
      <c r="F9534" s="7" t="s">
        <v>62</v>
      </c>
      <c r="G9534" s="7" t="s">
        <v>11</v>
      </c>
      <c r="H9534" s="13">
        <v>9</v>
      </c>
      <c r="I9534" s="13">
        <f>IF(G9534="Male",VLOOKUP(H9534,'Shoe size conversion table'!$B$6:$D$22,2),VLOOKUP(H9534,'Shoe size conversion table'!$J$6:$L$22,2))</f>
        <v>42</v>
      </c>
      <c r="J9534" s="13">
        <f>IF(G9534="Male",VLOOKUP(H9534,'Shoe size conversion table'!$B$6:$D$22,3),VLOOKUP(H9534,'Shoe size conversion table'!$J$6:$L$22,3))</f>
        <v>8.5</v>
      </c>
      <c r="K9534" s="11">
        <v>149</v>
      </c>
      <c r="L9534" s="12">
        <v>0</v>
      </c>
      <c r="M9534" s="7">
        <f t="shared" si="445"/>
        <v>2016</v>
      </c>
      <c r="N9534" s="7">
        <f t="shared" si="446"/>
        <v>4</v>
      </c>
      <c r="O9534" s="30">
        <f t="shared" si="447"/>
        <v>149</v>
      </c>
    </row>
    <row r="9535" spans="2:15" x14ac:dyDescent="0.2">
      <c r="B9535" s="13">
        <v>60923</v>
      </c>
      <c r="C9535" s="14">
        <v>42476.056111111138</v>
      </c>
      <c r="D9535" s="7" t="s">
        <v>7</v>
      </c>
      <c r="E9535" s="13">
        <v>2223</v>
      </c>
      <c r="F9535" s="7" t="s">
        <v>49</v>
      </c>
      <c r="G9535" s="7" t="s">
        <v>11</v>
      </c>
      <c r="H9535" s="13">
        <v>9</v>
      </c>
      <c r="I9535" s="13">
        <f>IF(G9535="Male",VLOOKUP(H9535,'Shoe size conversion table'!$B$6:$D$22,2),VLOOKUP(H9535,'Shoe size conversion table'!$J$6:$L$22,2))</f>
        <v>42</v>
      </c>
      <c r="J9535" s="13">
        <f>IF(G9535="Male",VLOOKUP(H9535,'Shoe size conversion table'!$B$6:$D$22,3),VLOOKUP(H9535,'Shoe size conversion table'!$J$6:$L$22,3))</f>
        <v>8.5</v>
      </c>
      <c r="K9535" s="11">
        <v>149</v>
      </c>
      <c r="L9535" s="12">
        <v>0.3</v>
      </c>
      <c r="M9535" s="7">
        <f t="shared" si="445"/>
        <v>2016</v>
      </c>
      <c r="N9535" s="7">
        <f t="shared" si="446"/>
        <v>4</v>
      </c>
      <c r="O9535" s="30">
        <f t="shared" si="447"/>
        <v>104.3</v>
      </c>
    </row>
    <row r="9536" spans="2:15" x14ac:dyDescent="0.2">
      <c r="B9536" s="13">
        <v>60924</v>
      </c>
      <c r="C9536" s="14">
        <v>42476.086111111144</v>
      </c>
      <c r="D9536" s="7" t="s">
        <v>8</v>
      </c>
      <c r="E9536" s="13">
        <v>2241</v>
      </c>
      <c r="F9536" s="7" t="s">
        <v>41</v>
      </c>
      <c r="G9536" s="7" t="s">
        <v>12</v>
      </c>
      <c r="H9536" s="13">
        <v>10.5</v>
      </c>
      <c r="I9536" s="13">
        <f>IF(G9536="Male",VLOOKUP(H9536,'Shoe size conversion table'!$B$6:$D$22,2),VLOOKUP(H9536,'Shoe size conversion table'!$J$6:$L$22,2))</f>
        <v>41</v>
      </c>
      <c r="J9536" s="13">
        <f>IF(G9536="Male",VLOOKUP(H9536,'Shoe size conversion table'!$B$6:$D$22,3),VLOOKUP(H9536,'Shoe size conversion table'!$J$6:$L$22,3))</f>
        <v>8.5</v>
      </c>
      <c r="K9536" s="11">
        <v>129</v>
      </c>
      <c r="L9536" s="12">
        <v>0</v>
      </c>
      <c r="M9536" s="7">
        <f t="shared" si="445"/>
        <v>2016</v>
      </c>
      <c r="N9536" s="7">
        <f t="shared" si="446"/>
        <v>4</v>
      </c>
      <c r="O9536" s="30">
        <f t="shared" si="447"/>
        <v>129</v>
      </c>
    </row>
    <row r="9537" spans="2:15" x14ac:dyDescent="0.2">
      <c r="B9537" s="13">
        <v>60925</v>
      </c>
      <c r="C9537" s="14">
        <v>42476.106111111141</v>
      </c>
      <c r="D9537" s="7" t="s">
        <v>9</v>
      </c>
      <c r="E9537" s="13">
        <v>2222</v>
      </c>
      <c r="F9537" s="7" t="s">
        <v>61</v>
      </c>
      <c r="G9537" s="7" t="s">
        <v>11</v>
      </c>
      <c r="H9537" s="13">
        <v>10.5</v>
      </c>
      <c r="I9537" s="13" t="str">
        <f>IF(G9537="Male",VLOOKUP(H9537,'Shoe size conversion table'!$B$6:$D$22,2),VLOOKUP(H9537,'Shoe size conversion table'!$J$6:$L$22,2))</f>
        <v>43-44</v>
      </c>
      <c r="J9537" s="13">
        <f>IF(G9537="Male",VLOOKUP(H9537,'Shoe size conversion table'!$B$6:$D$22,3),VLOOKUP(H9537,'Shoe size conversion table'!$J$6:$L$22,3))</f>
        <v>10</v>
      </c>
      <c r="K9537" s="11">
        <v>199</v>
      </c>
      <c r="L9537" s="12">
        <v>0.1</v>
      </c>
      <c r="M9537" s="7">
        <f t="shared" si="445"/>
        <v>2016</v>
      </c>
      <c r="N9537" s="7">
        <f t="shared" si="446"/>
        <v>4</v>
      </c>
      <c r="O9537" s="30">
        <f t="shared" si="447"/>
        <v>179.1</v>
      </c>
    </row>
    <row r="9538" spans="2:15" x14ac:dyDescent="0.2">
      <c r="B9538" s="13">
        <v>60926</v>
      </c>
      <c r="C9538" s="14">
        <v>42476.20611111114</v>
      </c>
      <c r="D9538" s="7" t="s">
        <v>10</v>
      </c>
      <c r="E9538" s="13">
        <v>2212</v>
      </c>
      <c r="F9538" s="7" t="s">
        <v>35</v>
      </c>
      <c r="G9538" s="7" t="s">
        <v>12</v>
      </c>
      <c r="H9538" s="13">
        <v>8</v>
      </c>
      <c r="I9538" s="13" t="str">
        <f>IF(G9538="Male",VLOOKUP(H9538,'Shoe size conversion table'!$B$6:$D$22,2),VLOOKUP(H9538,'Shoe size conversion table'!$J$6:$L$22,2))</f>
        <v>38-39</v>
      </c>
      <c r="J9538" s="13">
        <f>IF(G9538="Male",VLOOKUP(H9538,'Shoe size conversion table'!$B$6:$D$22,3),VLOOKUP(H9538,'Shoe size conversion table'!$J$6:$L$22,3))</f>
        <v>6</v>
      </c>
      <c r="K9538" s="11">
        <v>189</v>
      </c>
      <c r="L9538" s="12">
        <v>0</v>
      </c>
      <c r="M9538" s="7">
        <f t="shared" si="445"/>
        <v>2016</v>
      </c>
      <c r="N9538" s="7">
        <f t="shared" si="446"/>
        <v>4</v>
      </c>
      <c r="O9538" s="30">
        <f t="shared" si="447"/>
        <v>189</v>
      </c>
    </row>
    <row r="9539" spans="2:15" x14ac:dyDescent="0.2">
      <c r="B9539" s="13">
        <v>60927</v>
      </c>
      <c r="C9539" s="14">
        <v>42476.236111111262</v>
      </c>
      <c r="D9539" s="7" t="s">
        <v>8</v>
      </c>
      <c r="E9539" s="13">
        <v>2240</v>
      </c>
      <c r="F9539" s="7" t="s">
        <v>40</v>
      </c>
      <c r="G9539" s="7" t="s">
        <v>12</v>
      </c>
      <c r="H9539" s="13">
        <v>9</v>
      </c>
      <c r="I9539" s="13" t="str">
        <f>IF(G9539="Male",VLOOKUP(H9539,'Shoe size conversion table'!$B$6:$D$22,2),VLOOKUP(H9539,'Shoe size conversion table'!$J$6:$L$22,2))</f>
        <v>39-40</v>
      </c>
      <c r="J9539" s="13">
        <f>IF(G9539="Male",VLOOKUP(H9539,'Shoe size conversion table'!$B$6:$D$22,3),VLOOKUP(H9539,'Shoe size conversion table'!$J$6:$L$22,3))</f>
        <v>7</v>
      </c>
      <c r="K9539" s="11">
        <v>129</v>
      </c>
      <c r="L9539" s="12">
        <v>0.1</v>
      </c>
      <c r="M9539" s="7">
        <f t="shared" si="445"/>
        <v>2016</v>
      </c>
      <c r="N9539" s="7">
        <f t="shared" si="446"/>
        <v>4</v>
      </c>
      <c r="O9539" s="30">
        <f t="shared" si="447"/>
        <v>116.10000000000001</v>
      </c>
    </row>
    <row r="9540" spans="2:15" x14ac:dyDescent="0.2">
      <c r="B9540" s="13">
        <v>60928</v>
      </c>
      <c r="C9540" s="14">
        <v>42476.276111111139</v>
      </c>
      <c r="D9540" s="7" t="s">
        <v>7</v>
      </c>
      <c r="E9540" s="13">
        <v>2234</v>
      </c>
      <c r="F9540" s="7" t="s">
        <v>49</v>
      </c>
      <c r="G9540" s="7" t="s">
        <v>11</v>
      </c>
      <c r="H9540" s="13">
        <v>10</v>
      </c>
      <c r="I9540" s="13">
        <f>IF(G9540="Male",VLOOKUP(H9540,'Shoe size conversion table'!$B$6:$D$22,2),VLOOKUP(H9540,'Shoe size conversion table'!$J$6:$L$22,2))</f>
        <v>43</v>
      </c>
      <c r="J9540" s="13">
        <f>IF(G9540="Male",VLOOKUP(H9540,'Shoe size conversion table'!$B$6:$D$22,3),VLOOKUP(H9540,'Shoe size conversion table'!$J$6:$L$22,3))</f>
        <v>9.5</v>
      </c>
      <c r="K9540" s="11">
        <v>159</v>
      </c>
      <c r="L9540" s="12">
        <v>0.2</v>
      </c>
      <c r="M9540" s="7">
        <f t="shared" si="445"/>
        <v>2016</v>
      </c>
      <c r="N9540" s="7">
        <f t="shared" si="446"/>
        <v>4</v>
      </c>
      <c r="O9540" s="30">
        <f t="shared" si="447"/>
        <v>127.2</v>
      </c>
    </row>
    <row r="9541" spans="2:15" x14ac:dyDescent="0.2">
      <c r="B9541" s="13">
        <v>60929</v>
      </c>
      <c r="C9541" s="14">
        <v>42476.296111111304</v>
      </c>
      <c r="D9541" s="7" t="s">
        <v>10</v>
      </c>
      <c r="E9541" s="13">
        <v>2212</v>
      </c>
      <c r="F9541" s="7" t="s">
        <v>36</v>
      </c>
      <c r="G9541" s="7" t="s">
        <v>11</v>
      </c>
      <c r="H9541" s="13">
        <v>8.5</v>
      </c>
      <c r="I9541" s="13" t="str">
        <f>IF(G9541="Male",VLOOKUP(H9541,'Shoe size conversion table'!$B$6:$D$22,2),VLOOKUP(H9541,'Shoe size conversion table'!$J$6:$L$22,2))</f>
        <v>41-42</v>
      </c>
      <c r="J9541" s="13">
        <f>IF(G9541="Male",VLOOKUP(H9541,'Shoe size conversion table'!$B$6:$D$22,3),VLOOKUP(H9541,'Shoe size conversion table'!$J$6:$L$22,3))</f>
        <v>8</v>
      </c>
      <c r="K9541" s="11">
        <v>189</v>
      </c>
      <c r="L9541" s="12">
        <v>0</v>
      </c>
      <c r="M9541" s="7">
        <f t="shared" ref="M9541:M9604" si="448">YEAR(C9541)</f>
        <v>2016</v>
      </c>
      <c r="N9541" s="7">
        <f t="shared" si="446"/>
        <v>4</v>
      </c>
      <c r="O9541" s="30">
        <f t="shared" si="447"/>
        <v>189</v>
      </c>
    </row>
    <row r="9542" spans="2:15" x14ac:dyDescent="0.2">
      <c r="B9542" s="13">
        <v>60930</v>
      </c>
      <c r="C9542" s="14">
        <v>42476.306111111306</v>
      </c>
      <c r="D9542" s="7" t="s">
        <v>7</v>
      </c>
      <c r="E9542" s="13">
        <v>2178</v>
      </c>
      <c r="F9542" s="7" t="s">
        <v>48</v>
      </c>
      <c r="G9542" s="7" t="s">
        <v>12</v>
      </c>
      <c r="H9542" s="13">
        <v>8</v>
      </c>
      <c r="I9542" s="13" t="str">
        <f>IF(G9542="Male",VLOOKUP(H9542,'Shoe size conversion table'!$B$6:$D$22,2),VLOOKUP(H9542,'Shoe size conversion table'!$J$6:$L$22,2))</f>
        <v>38-39</v>
      </c>
      <c r="J9542" s="13">
        <f>IF(G9542="Male",VLOOKUP(H9542,'Shoe size conversion table'!$B$6:$D$22,3),VLOOKUP(H9542,'Shoe size conversion table'!$J$6:$L$22,3))</f>
        <v>6</v>
      </c>
      <c r="K9542" s="11">
        <v>179</v>
      </c>
      <c r="L9542" s="12">
        <v>0.3</v>
      </c>
      <c r="M9542" s="7">
        <f t="shared" si="448"/>
        <v>2016</v>
      </c>
      <c r="N9542" s="7">
        <f t="shared" ref="N9542:N9605" si="449">MONTH(C9542:C24509)</f>
        <v>4</v>
      </c>
      <c r="O9542" s="30">
        <f t="shared" ref="O9542:O9605" si="450">K9542*(1-L9542)</f>
        <v>125.3</v>
      </c>
    </row>
    <row r="9543" spans="2:15" x14ac:dyDescent="0.2">
      <c r="B9543" s="13">
        <v>60931</v>
      </c>
      <c r="C9543" s="14">
        <v>42476.496111111141</v>
      </c>
      <c r="D9543" s="7" t="s">
        <v>9</v>
      </c>
      <c r="E9543" s="13">
        <v>2166</v>
      </c>
      <c r="F9543" s="7" t="s">
        <v>62</v>
      </c>
      <c r="G9543" s="7" t="s">
        <v>11</v>
      </c>
      <c r="H9543" s="13">
        <v>15</v>
      </c>
      <c r="I9543" s="13">
        <f>IF(G9543="Male",VLOOKUP(H9543,'Shoe size conversion table'!$B$6:$D$22,2),VLOOKUP(H9543,'Shoe size conversion table'!$J$6:$L$22,2))</f>
        <v>48</v>
      </c>
      <c r="J9543" s="13">
        <f>IF(G9543="Male",VLOOKUP(H9543,'Shoe size conversion table'!$B$6:$D$22,3),VLOOKUP(H9543,'Shoe size conversion table'!$J$6:$L$22,3))</f>
        <v>14.5</v>
      </c>
      <c r="K9543" s="11">
        <v>139</v>
      </c>
      <c r="L9543" s="12">
        <v>0</v>
      </c>
      <c r="M9543" s="7">
        <f t="shared" si="448"/>
        <v>2016</v>
      </c>
      <c r="N9543" s="7">
        <f t="shared" si="449"/>
        <v>4</v>
      </c>
      <c r="O9543" s="30">
        <f t="shared" si="450"/>
        <v>139</v>
      </c>
    </row>
    <row r="9544" spans="2:15" x14ac:dyDescent="0.2">
      <c r="B9544" s="13">
        <v>60932</v>
      </c>
      <c r="C9544" s="14">
        <v>42476.716111111142</v>
      </c>
      <c r="D9544" s="7" t="s">
        <v>9</v>
      </c>
      <c r="E9544" s="13">
        <v>2207</v>
      </c>
      <c r="F9544" s="7" t="s">
        <v>62</v>
      </c>
      <c r="G9544" s="7" t="s">
        <v>12</v>
      </c>
      <c r="H9544" s="13">
        <v>9</v>
      </c>
      <c r="I9544" s="13" t="str">
        <f>IF(G9544="Male",VLOOKUP(H9544,'Shoe size conversion table'!$B$6:$D$22,2),VLOOKUP(H9544,'Shoe size conversion table'!$J$6:$L$22,2))</f>
        <v>39-40</v>
      </c>
      <c r="J9544" s="13">
        <f>IF(G9544="Male",VLOOKUP(H9544,'Shoe size conversion table'!$B$6:$D$22,3),VLOOKUP(H9544,'Shoe size conversion table'!$J$6:$L$22,3))</f>
        <v>7</v>
      </c>
      <c r="K9544" s="11">
        <v>199</v>
      </c>
      <c r="L9544" s="12">
        <v>0.2</v>
      </c>
      <c r="M9544" s="7">
        <f t="shared" si="448"/>
        <v>2016</v>
      </c>
      <c r="N9544" s="7">
        <f t="shared" si="449"/>
        <v>4</v>
      </c>
      <c r="O9544" s="30">
        <f t="shared" si="450"/>
        <v>159.20000000000002</v>
      </c>
    </row>
    <row r="9545" spans="2:15" x14ac:dyDescent="0.2">
      <c r="B9545" s="13">
        <v>60933</v>
      </c>
      <c r="C9545" s="14">
        <v>42476.806111111146</v>
      </c>
      <c r="D9545" s="7" t="s">
        <v>7</v>
      </c>
      <c r="E9545" s="13">
        <v>2232</v>
      </c>
      <c r="F9545" s="7" t="s">
        <v>52</v>
      </c>
      <c r="G9545" s="7" t="s">
        <v>11</v>
      </c>
      <c r="H9545" s="13">
        <v>9.5</v>
      </c>
      <c r="I9545" s="13" t="str">
        <f>IF(G9545="Male",VLOOKUP(H9545,'Shoe size conversion table'!$B$6:$D$22,2),VLOOKUP(H9545,'Shoe size conversion table'!$J$6:$L$22,2))</f>
        <v>42-43</v>
      </c>
      <c r="J9545" s="13">
        <f>IF(G9545="Male",VLOOKUP(H9545,'Shoe size conversion table'!$B$6:$D$22,3),VLOOKUP(H9545,'Shoe size conversion table'!$J$6:$L$22,3))</f>
        <v>9</v>
      </c>
      <c r="K9545" s="11">
        <v>139</v>
      </c>
      <c r="L9545" s="12">
        <v>0</v>
      </c>
      <c r="M9545" s="7">
        <f t="shared" si="448"/>
        <v>2016</v>
      </c>
      <c r="N9545" s="7">
        <f t="shared" si="449"/>
        <v>4</v>
      </c>
      <c r="O9545" s="30">
        <f t="shared" si="450"/>
        <v>139</v>
      </c>
    </row>
    <row r="9546" spans="2:15" x14ac:dyDescent="0.2">
      <c r="B9546" s="13">
        <v>60934</v>
      </c>
      <c r="C9546" s="14">
        <v>42476.826111111259</v>
      </c>
      <c r="D9546" s="7" t="s">
        <v>7</v>
      </c>
      <c r="E9546" s="13">
        <v>2233</v>
      </c>
      <c r="F9546" s="7" t="s">
        <v>49</v>
      </c>
      <c r="G9546" s="7" t="s">
        <v>12</v>
      </c>
      <c r="H9546" s="13">
        <v>9.5</v>
      </c>
      <c r="I9546" s="13">
        <f>IF(G9546="Male",VLOOKUP(H9546,'Shoe size conversion table'!$B$6:$D$22,2),VLOOKUP(H9546,'Shoe size conversion table'!$J$6:$L$22,2))</f>
        <v>40</v>
      </c>
      <c r="J9546" s="13">
        <f>IF(G9546="Male",VLOOKUP(H9546,'Shoe size conversion table'!$B$6:$D$22,3),VLOOKUP(H9546,'Shoe size conversion table'!$J$6:$L$22,3))</f>
        <v>7.5</v>
      </c>
      <c r="K9546" s="11">
        <v>189</v>
      </c>
      <c r="L9546" s="12">
        <v>0</v>
      </c>
      <c r="M9546" s="7">
        <f t="shared" si="448"/>
        <v>2016</v>
      </c>
      <c r="N9546" s="7">
        <f t="shared" si="449"/>
        <v>4</v>
      </c>
      <c r="O9546" s="30">
        <f t="shared" si="450"/>
        <v>189</v>
      </c>
    </row>
    <row r="9547" spans="2:15" x14ac:dyDescent="0.2">
      <c r="B9547" s="13">
        <v>60935</v>
      </c>
      <c r="C9547" s="14">
        <v>42477.016111111145</v>
      </c>
      <c r="D9547" s="7" t="s">
        <v>7</v>
      </c>
      <c r="E9547" s="13">
        <v>2148</v>
      </c>
      <c r="F9547" s="7" t="s">
        <v>48</v>
      </c>
      <c r="G9547" s="7" t="s">
        <v>11</v>
      </c>
      <c r="H9547" s="13">
        <v>9.5</v>
      </c>
      <c r="I9547" s="13" t="str">
        <f>IF(G9547="Male",VLOOKUP(H9547,'Shoe size conversion table'!$B$6:$D$22,2),VLOOKUP(H9547,'Shoe size conversion table'!$J$6:$L$22,2))</f>
        <v>42-43</v>
      </c>
      <c r="J9547" s="13">
        <f>IF(G9547="Male",VLOOKUP(H9547,'Shoe size conversion table'!$B$6:$D$22,3),VLOOKUP(H9547,'Shoe size conversion table'!$J$6:$L$22,3))</f>
        <v>9</v>
      </c>
      <c r="K9547" s="11">
        <v>129</v>
      </c>
      <c r="L9547" s="12">
        <v>0.5</v>
      </c>
      <c r="M9547" s="7">
        <f t="shared" si="448"/>
        <v>2016</v>
      </c>
      <c r="N9547" s="7">
        <f t="shared" si="449"/>
        <v>4</v>
      </c>
      <c r="O9547" s="30">
        <f t="shared" si="450"/>
        <v>64.5</v>
      </c>
    </row>
    <row r="9548" spans="2:15" x14ac:dyDescent="0.2">
      <c r="B9548" s="13">
        <v>60936</v>
      </c>
      <c r="C9548" s="14">
        <v>42477.026111111139</v>
      </c>
      <c r="D9548" s="7" t="s">
        <v>9</v>
      </c>
      <c r="E9548" s="13">
        <v>2227</v>
      </c>
      <c r="F9548" s="7" t="s">
        <v>62</v>
      </c>
      <c r="G9548" s="7" t="s">
        <v>12</v>
      </c>
      <c r="H9548" s="13">
        <v>9</v>
      </c>
      <c r="I9548" s="13" t="str">
        <f>IF(G9548="Male",VLOOKUP(H9548,'Shoe size conversion table'!$B$6:$D$22,2),VLOOKUP(H9548,'Shoe size conversion table'!$J$6:$L$22,2))</f>
        <v>39-40</v>
      </c>
      <c r="J9548" s="13">
        <f>IF(G9548="Male",VLOOKUP(H9548,'Shoe size conversion table'!$B$6:$D$22,3),VLOOKUP(H9548,'Shoe size conversion table'!$J$6:$L$22,3))</f>
        <v>7</v>
      </c>
      <c r="K9548" s="11">
        <v>179</v>
      </c>
      <c r="L9548" s="12">
        <v>0</v>
      </c>
      <c r="M9548" s="7">
        <f t="shared" si="448"/>
        <v>2016</v>
      </c>
      <c r="N9548" s="7">
        <f t="shared" si="449"/>
        <v>4</v>
      </c>
      <c r="O9548" s="30">
        <f t="shared" si="450"/>
        <v>179</v>
      </c>
    </row>
    <row r="9549" spans="2:15" x14ac:dyDescent="0.2">
      <c r="B9549" s="13">
        <v>60937</v>
      </c>
      <c r="C9549" s="14">
        <v>42477.086111111144</v>
      </c>
      <c r="D9549" s="7" t="s">
        <v>8</v>
      </c>
      <c r="E9549" s="13">
        <v>2148</v>
      </c>
      <c r="F9549" s="7" t="s">
        <v>41</v>
      </c>
      <c r="G9549" s="7" t="s">
        <v>12</v>
      </c>
      <c r="H9549" s="13">
        <v>10.5</v>
      </c>
      <c r="I9549" s="13">
        <f>IF(G9549="Male",VLOOKUP(H9549,'Shoe size conversion table'!$B$6:$D$22,2),VLOOKUP(H9549,'Shoe size conversion table'!$J$6:$L$22,2))</f>
        <v>41</v>
      </c>
      <c r="J9549" s="13">
        <f>IF(G9549="Male",VLOOKUP(H9549,'Shoe size conversion table'!$B$6:$D$22,3),VLOOKUP(H9549,'Shoe size conversion table'!$J$6:$L$22,3))</f>
        <v>8.5</v>
      </c>
      <c r="K9549" s="11">
        <v>139</v>
      </c>
      <c r="L9549" s="12">
        <v>0</v>
      </c>
      <c r="M9549" s="7">
        <f t="shared" si="448"/>
        <v>2016</v>
      </c>
      <c r="N9549" s="7">
        <f t="shared" si="449"/>
        <v>4</v>
      </c>
      <c r="O9549" s="30">
        <f t="shared" si="450"/>
        <v>139</v>
      </c>
    </row>
    <row r="9550" spans="2:15" x14ac:dyDescent="0.2">
      <c r="B9550" s="13">
        <v>60938</v>
      </c>
      <c r="C9550" s="14">
        <v>42477.106111111141</v>
      </c>
      <c r="D9550" s="7" t="s">
        <v>8</v>
      </c>
      <c r="E9550" s="13">
        <v>2224</v>
      </c>
      <c r="F9550" s="7" t="s">
        <v>37</v>
      </c>
      <c r="G9550" s="7" t="s">
        <v>11</v>
      </c>
      <c r="H9550" s="13">
        <v>9</v>
      </c>
      <c r="I9550" s="13">
        <f>IF(G9550="Male",VLOOKUP(H9550,'Shoe size conversion table'!$B$6:$D$22,2),VLOOKUP(H9550,'Shoe size conversion table'!$J$6:$L$22,2))</f>
        <v>42</v>
      </c>
      <c r="J9550" s="13">
        <f>IF(G9550="Male",VLOOKUP(H9550,'Shoe size conversion table'!$B$6:$D$22,3),VLOOKUP(H9550,'Shoe size conversion table'!$J$6:$L$22,3))</f>
        <v>8.5</v>
      </c>
      <c r="K9550" s="11">
        <v>159</v>
      </c>
      <c r="L9550" s="12">
        <v>0.5</v>
      </c>
      <c r="M9550" s="7">
        <f t="shared" si="448"/>
        <v>2016</v>
      </c>
      <c r="N9550" s="7">
        <f t="shared" si="449"/>
        <v>4</v>
      </c>
      <c r="O9550" s="30">
        <f t="shared" si="450"/>
        <v>79.5</v>
      </c>
    </row>
    <row r="9551" spans="2:15" x14ac:dyDescent="0.2">
      <c r="B9551" s="13">
        <v>60939</v>
      </c>
      <c r="C9551" s="14">
        <v>42477.20611111114</v>
      </c>
      <c r="D9551" s="7" t="s">
        <v>10</v>
      </c>
      <c r="E9551" s="13">
        <v>2161</v>
      </c>
      <c r="F9551" s="7" t="s">
        <v>35</v>
      </c>
      <c r="G9551" s="7" t="s">
        <v>11</v>
      </c>
      <c r="H9551" s="13">
        <v>8</v>
      </c>
      <c r="I9551" s="13">
        <f>IF(G9551="Male",VLOOKUP(H9551,'Shoe size conversion table'!$B$6:$D$22,2),VLOOKUP(H9551,'Shoe size conversion table'!$J$6:$L$22,2))</f>
        <v>41</v>
      </c>
      <c r="J9551" s="13">
        <f>IF(G9551="Male",VLOOKUP(H9551,'Shoe size conversion table'!$B$6:$D$22,3),VLOOKUP(H9551,'Shoe size conversion table'!$J$6:$L$22,3))</f>
        <v>7.5</v>
      </c>
      <c r="K9551" s="11">
        <v>189</v>
      </c>
      <c r="L9551" s="12">
        <v>0</v>
      </c>
      <c r="M9551" s="7">
        <f t="shared" si="448"/>
        <v>2016</v>
      </c>
      <c r="N9551" s="7">
        <f t="shared" si="449"/>
        <v>4</v>
      </c>
      <c r="O9551" s="30">
        <f t="shared" si="450"/>
        <v>189</v>
      </c>
    </row>
    <row r="9552" spans="2:15" x14ac:dyDescent="0.2">
      <c r="B9552" s="13">
        <v>60940</v>
      </c>
      <c r="C9552" s="14">
        <v>42477.216111111258</v>
      </c>
      <c r="D9552" s="7" t="s">
        <v>7</v>
      </c>
      <c r="E9552" s="13">
        <v>2217</v>
      </c>
      <c r="F9552" s="7" t="s">
        <v>50</v>
      </c>
      <c r="G9552" s="7" t="s">
        <v>12</v>
      </c>
      <c r="H9552" s="13">
        <v>8</v>
      </c>
      <c r="I9552" s="13" t="str">
        <f>IF(G9552="Male",VLOOKUP(H9552,'Shoe size conversion table'!$B$6:$D$22,2),VLOOKUP(H9552,'Shoe size conversion table'!$J$6:$L$22,2))</f>
        <v>38-39</v>
      </c>
      <c r="J9552" s="13">
        <f>IF(G9552="Male",VLOOKUP(H9552,'Shoe size conversion table'!$B$6:$D$22,3),VLOOKUP(H9552,'Shoe size conversion table'!$J$6:$L$22,3))</f>
        <v>6</v>
      </c>
      <c r="K9552" s="11">
        <v>189</v>
      </c>
      <c r="L9552" s="12">
        <v>0.2</v>
      </c>
      <c r="M9552" s="7">
        <f t="shared" si="448"/>
        <v>2016</v>
      </c>
      <c r="N9552" s="7">
        <f t="shared" si="449"/>
        <v>4</v>
      </c>
      <c r="O9552" s="30">
        <f t="shared" si="450"/>
        <v>151.20000000000002</v>
      </c>
    </row>
    <row r="9553" spans="2:15" x14ac:dyDescent="0.2">
      <c r="B9553" s="13">
        <v>60941</v>
      </c>
      <c r="C9553" s="14">
        <v>42477.266111111145</v>
      </c>
      <c r="D9553" s="7" t="s">
        <v>7</v>
      </c>
      <c r="E9553" s="13">
        <v>2181</v>
      </c>
      <c r="F9553" s="7" t="s">
        <v>51</v>
      </c>
      <c r="G9553" s="7" t="s">
        <v>12</v>
      </c>
      <c r="H9553" s="13">
        <v>11.5</v>
      </c>
      <c r="I9553" s="13">
        <f>IF(G9553="Male",VLOOKUP(H9553,'Shoe size conversion table'!$B$6:$D$22,2),VLOOKUP(H9553,'Shoe size conversion table'!$J$6:$L$22,2))</f>
        <v>42</v>
      </c>
      <c r="J9553" s="13">
        <f>IF(G9553="Male",VLOOKUP(H9553,'Shoe size conversion table'!$B$6:$D$22,3),VLOOKUP(H9553,'Shoe size conversion table'!$J$6:$L$22,3))</f>
        <v>9.5</v>
      </c>
      <c r="K9553" s="11">
        <v>189</v>
      </c>
      <c r="L9553" s="12">
        <v>0</v>
      </c>
      <c r="M9553" s="7">
        <f t="shared" si="448"/>
        <v>2016</v>
      </c>
      <c r="N9553" s="7">
        <f t="shared" si="449"/>
        <v>4</v>
      </c>
      <c r="O9553" s="30">
        <f t="shared" si="450"/>
        <v>189</v>
      </c>
    </row>
    <row r="9554" spans="2:15" x14ac:dyDescent="0.2">
      <c r="B9554" s="13">
        <v>60942</v>
      </c>
      <c r="C9554" s="14">
        <v>42477.276111111139</v>
      </c>
      <c r="D9554" s="7" t="s">
        <v>7</v>
      </c>
      <c r="E9554" s="13">
        <v>2207</v>
      </c>
      <c r="F9554" s="7" t="s">
        <v>49</v>
      </c>
      <c r="G9554" s="7" t="s">
        <v>11</v>
      </c>
      <c r="H9554" s="13">
        <v>10.5</v>
      </c>
      <c r="I9554" s="13" t="str">
        <f>IF(G9554="Male",VLOOKUP(H9554,'Shoe size conversion table'!$B$6:$D$22,2),VLOOKUP(H9554,'Shoe size conversion table'!$J$6:$L$22,2))</f>
        <v>43-44</v>
      </c>
      <c r="J9554" s="13">
        <f>IF(G9554="Male",VLOOKUP(H9554,'Shoe size conversion table'!$B$6:$D$22,3),VLOOKUP(H9554,'Shoe size conversion table'!$J$6:$L$22,3))</f>
        <v>10</v>
      </c>
      <c r="K9554" s="11">
        <v>149</v>
      </c>
      <c r="L9554" s="12">
        <v>0.3</v>
      </c>
      <c r="M9554" s="7">
        <f t="shared" si="448"/>
        <v>2016</v>
      </c>
      <c r="N9554" s="7">
        <f t="shared" si="449"/>
        <v>4</v>
      </c>
      <c r="O9554" s="30">
        <f t="shared" si="450"/>
        <v>104.3</v>
      </c>
    </row>
    <row r="9555" spans="2:15" x14ac:dyDescent="0.2">
      <c r="B9555" s="13">
        <v>60943</v>
      </c>
      <c r="C9555" s="14">
        <v>42477.286111111142</v>
      </c>
      <c r="D9555" s="7" t="s">
        <v>10</v>
      </c>
      <c r="E9555" s="13">
        <v>2190</v>
      </c>
      <c r="F9555" s="7" t="s">
        <v>34</v>
      </c>
      <c r="G9555" s="7" t="s">
        <v>12</v>
      </c>
      <c r="H9555" s="13">
        <v>7</v>
      </c>
      <c r="I9555" s="13" t="str">
        <f>IF(G9555="Male",VLOOKUP(H9555,'Shoe size conversion table'!$B$6:$D$22,2),VLOOKUP(H9555,'Shoe size conversion table'!$J$6:$L$22,2))</f>
        <v>37-38</v>
      </c>
      <c r="J9555" s="13">
        <f>IF(G9555="Male",VLOOKUP(H9555,'Shoe size conversion table'!$B$6:$D$22,3),VLOOKUP(H9555,'Shoe size conversion table'!$J$6:$L$22,3))</f>
        <v>5</v>
      </c>
      <c r="K9555" s="11">
        <v>159</v>
      </c>
      <c r="L9555" s="12">
        <v>0</v>
      </c>
      <c r="M9555" s="7">
        <f t="shared" si="448"/>
        <v>2016</v>
      </c>
      <c r="N9555" s="7">
        <f t="shared" si="449"/>
        <v>4</v>
      </c>
      <c r="O9555" s="30">
        <f t="shared" si="450"/>
        <v>159</v>
      </c>
    </row>
    <row r="9556" spans="2:15" x14ac:dyDescent="0.2">
      <c r="B9556" s="13">
        <v>60944</v>
      </c>
      <c r="C9556" s="14">
        <v>42477.296111111304</v>
      </c>
      <c r="D9556" s="7" t="s">
        <v>10</v>
      </c>
      <c r="E9556" s="13">
        <v>2206</v>
      </c>
      <c r="F9556" s="7" t="s">
        <v>34</v>
      </c>
      <c r="G9556" s="7" t="s">
        <v>11</v>
      </c>
      <c r="H9556" s="13">
        <v>9</v>
      </c>
      <c r="I9556" s="13">
        <f>IF(G9556="Male",VLOOKUP(H9556,'Shoe size conversion table'!$B$6:$D$22,2),VLOOKUP(H9556,'Shoe size conversion table'!$J$6:$L$22,2))</f>
        <v>42</v>
      </c>
      <c r="J9556" s="13">
        <f>IF(G9556="Male",VLOOKUP(H9556,'Shoe size conversion table'!$B$6:$D$22,3),VLOOKUP(H9556,'Shoe size conversion table'!$J$6:$L$22,3))</f>
        <v>8.5</v>
      </c>
      <c r="K9556" s="11">
        <v>179</v>
      </c>
      <c r="L9556" s="12">
        <v>0</v>
      </c>
      <c r="M9556" s="7">
        <f t="shared" si="448"/>
        <v>2016</v>
      </c>
      <c r="N9556" s="7">
        <f t="shared" si="449"/>
        <v>4</v>
      </c>
      <c r="O9556" s="30">
        <f t="shared" si="450"/>
        <v>179</v>
      </c>
    </row>
    <row r="9557" spans="2:15" x14ac:dyDescent="0.2">
      <c r="B9557" s="13">
        <v>60945</v>
      </c>
      <c r="C9557" s="14">
        <v>42477.296111111304</v>
      </c>
      <c r="D9557" s="7" t="s">
        <v>10</v>
      </c>
      <c r="E9557" s="13">
        <v>2196</v>
      </c>
      <c r="F9557" s="7" t="s">
        <v>34</v>
      </c>
      <c r="G9557" s="7" t="s">
        <v>12</v>
      </c>
      <c r="H9557" s="13">
        <v>8</v>
      </c>
      <c r="I9557" s="13" t="str">
        <f>IF(G9557="Male",VLOOKUP(H9557,'Shoe size conversion table'!$B$6:$D$22,2),VLOOKUP(H9557,'Shoe size conversion table'!$J$6:$L$22,2))</f>
        <v>38-39</v>
      </c>
      <c r="J9557" s="13">
        <f>IF(G9557="Male",VLOOKUP(H9557,'Shoe size conversion table'!$B$6:$D$22,3),VLOOKUP(H9557,'Shoe size conversion table'!$J$6:$L$22,3))</f>
        <v>6</v>
      </c>
      <c r="K9557" s="11">
        <v>199</v>
      </c>
      <c r="L9557" s="12">
        <v>0.2</v>
      </c>
      <c r="M9557" s="7">
        <f t="shared" si="448"/>
        <v>2016</v>
      </c>
      <c r="N9557" s="7">
        <f t="shared" si="449"/>
        <v>4</v>
      </c>
      <c r="O9557" s="30">
        <f t="shared" si="450"/>
        <v>159.20000000000002</v>
      </c>
    </row>
    <row r="9558" spans="2:15" x14ac:dyDescent="0.2">
      <c r="B9558" s="13">
        <v>60946</v>
      </c>
      <c r="C9558" s="14">
        <v>42477.456111111147</v>
      </c>
      <c r="D9558" s="7" t="s">
        <v>7</v>
      </c>
      <c r="E9558" s="13">
        <v>2167</v>
      </c>
      <c r="F9558" s="7" t="s">
        <v>49</v>
      </c>
      <c r="G9558" s="7" t="s">
        <v>12</v>
      </c>
      <c r="H9558" s="13">
        <v>7</v>
      </c>
      <c r="I9558" s="13" t="str">
        <f>IF(G9558="Male",VLOOKUP(H9558,'Shoe size conversion table'!$B$6:$D$22,2),VLOOKUP(H9558,'Shoe size conversion table'!$J$6:$L$22,2))</f>
        <v>37-38</v>
      </c>
      <c r="J9558" s="13">
        <f>IF(G9558="Male",VLOOKUP(H9558,'Shoe size conversion table'!$B$6:$D$22,3),VLOOKUP(H9558,'Shoe size conversion table'!$J$6:$L$22,3))</f>
        <v>5</v>
      </c>
      <c r="K9558" s="11">
        <v>199</v>
      </c>
      <c r="L9558" s="12">
        <v>0</v>
      </c>
      <c r="M9558" s="7">
        <f t="shared" si="448"/>
        <v>2016</v>
      </c>
      <c r="N9558" s="7">
        <f t="shared" si="449"/>
        <v>4</v>
      </c>
      <c r="O9558" s="30">
        <f t="shared" si="450"/>
        <v>199</v>
      </c>
    </row>
    <row r="9559" spans="2:15" x14ac:dyDescent="0.2">
      <c r="B9559" s="13">
        <v>60947</v>
      </c>
      <c r="C9559" s="14">
        <v>42477.626111111313</v>
      </c>
      <c r="D9559" s="7" t="s">
        <v>7</v>
      </c>
      <c r="E9559" s="13">
        <v>2164</v>
      </c>
      <c r="F9559" s="7" t="s">
        <v>56</v>
      </c>
      <c r="G9559" s="7" t="s">
        <v>12</v>
      </c>
      <c r="H9559" s="13">
        <v>8.5</v>
      </c>
      <c r="I9559" s="13">
        <f>IF(G9559="Male",VLOOKUP(H9559,'Shoe size conversion table'!$B$6:$D$22,2),VLOOKUP(H9559,'Shoe size conversion table'!$J$6:$L$22,2))</f>
        <v>39</v>
      </c>
      <c r="J9559" s="13">
        <f>IF(G9559="Male",VLOOKUP(H9559,'Shoe size conversion table'!$B$6:$D$22,3),VLOOKUP(H9559,'Shoe size conversion table'!$J$6:$L$22,3))</f>
        <v>6.5</v>
      </c>
      <c r="K9559" s="11">
        <v>199</v>
      </c>
      <c r="L9559" s="12">
        <v>0</v>
      </c>
      <c r="M9559" s="7">
        <f t="shared" si="448"/>
        <v>2016</v>
      </c>
      <c r="N9559" s="7">
        <f t="shared" si="449"/>
        <v>4</v>
      </c>
      <c r="O9559" s="30">
        <f t="shared" si="450"/>
        <v>199</v>
      </c>
    </row>
    <row r="9560" spans="2:15" x14ac:dyDescent="0.2">
      <c r="B9560" s="13">
        <v>60948</v>
      </c>
      <c r="C9560" s="14">
        <v>42477.836111111144</v>
      </c>
      <c r="D9560" s="7" t="s">
        <v>10</v>
      </c>
      <c r="E9560" s="13">
        <v>2230</v>
      </c>
      <c r="F9560" s="7" t="s">
        <v>34</v>
      </c>
      <c r="G9560" s="7" t="s">
        <v>12</v>
      </c>
      <c r="H9560" s="13">
        <v>8.5</v>
      </c>
      <c r="I9560" s="13">
        <f>IF(G9560="Male",VLOOKUP(H9560,'Shoe size conversion table'!$B$6:$D$22,2),VLOOKUP(H9560,'Shoe size conversion table'!$J$6:$L$22,2))</f>
        <v>39</v>
      </c>
      <c r="J9560" s="13">
        <f>IF(G9560="Male",VLOOKUP(H9560,'Shoe size conversion table'!$B$6:$D$22,3),VLOOKUP(H9560,'Shoe size conversion table'!$J$6:$L$22,3))</f>
        <v>6.5</v>
      </c>
      <c r="K9560" s="11">
        <v>159</v>
      </c>
      <c r="L9560" s="12">
        <v>0</v>
      </c>
      <c r="M9560" s="7">
        <f t="shared" si="448"/>
        <v>2016</v>
      </c>
      <c r="N9560" s="7">
        <f t="shared" si="449"/>
        <v>4</v>
      </c>
      <c r="O9560" s="30">
        <f t="shared" si="450"/>
        <v>159</v>
      </c>
    </row>
    <row r="9561" spans="2:15" x14ac:dyDescent="0.2">
      <c r="B9561" s="13">
        <v>60949</v>
      </c>
      <c r="C9561" s="14">
        <v>42477.906111111144</v>
      </c>
      <c r="D9561" s="7" t="s">
        <v>8</v>
      </c>
      <c r="E9561" s="13">
        <v>2238</v>
      </c>
      <c r="F9561" s="7" t="s">
        <v>38</v>
      </c>
      <c r="G9561" s="7" t="s">
        <v>11</v>
      </c>
      <c r="H9561" s="13">
        <v>10</v>
      </c>
      <c r="I9561" s="13">
        <f>IF(G9561="Male",VLOOKUP(H9561,'Shoe size conversion table'!$B$6:$D$22,2),VLOOKUP(H9561,'Shoe size conversion table'!$J$6:$L$22,2))</f>
        <v>43</v>
      </c>
      <c r="J9561" s="13">
        <f>IF(G9561="Male",VLOOKUP(H9561,'Shoe size conversion table'!$B$6:$D$22,3),VLOOKUP(H9561,'Shoe size conversion table'!$J$6:$L$22,3))</f>
        <v>9.5</v>
      </c>
      <c r="K9561" s="11">
        <v>199</v>
      </c>
      <c r="L9561" s="12">
        <v>0</v>
      </c>
      <c r="M9561" s="7">
        <f t="shared" si="448"/>
        <v>2016</v>
      </c>
      <c r="N9561" s="7">
        <f t="shared" si="449"/>
        <v>4</v>
      </c>
      <c r="O9561" s="30">
        <f t="shared" si="450"/>
        <v>199</v>
      </c>
    </row>
    <row r="9562" spans="2:15" x14ac:dyDescent="0.2">
      <c r="B9562" s="13">
        <v>60950</v>
      </c>
      <c r="C9562" s="14">
        <v>42477.916111111146</v>
      </c>
      <c r="D9562" s="7" t="s">
        <v>10</v>
      </c>
      <c r="E9562" s="13">
        <v>2238</v>
      </c>
      <c r="F9562" s="7" t="s">
        <v>36</v>
      </c>
      <c r="G9562" s="7" t="s">
        <v>12</v>
      </c>
      <c r="H9562" s="13">
        <v>8.5</v>
      </c>
      <c r="I9562" s="13">
        <f>IF(G9562="Male",VLOOKUP(H9562,'Shoe size conversion table'!$B$6:$D$22,2),VLOOKUP(H9562,'Shoe size conversion table'!$J$6:$L$22,2))</f>
        <v>39</v>
      </c>
      <c r="J9562" s="13">
        <f>IF(G9562="Male",VLOOKUP(H9562,'Shoe size conversion table'!$B$6:$D$22,3),VLOOKUP(H9562,'Shoe size conversion table'!$J$6:$L$22,3))</f>
        <v>6.5</v>
      </c>
      <c r="K9562" s="11">
        <v>149</v>
      </c>
      <c r="L9562" s="12">
        <v>0</v>
      </c>
      <c r="M9562" s="7">
        <f t="shared" si="448"/>
        <v>2016</v>
      </c>
      <c r="N9562" s="7">
        <f t="shared" si="449"/>
        <v>4</v>
      </c>
      <c r="O9562" s="30">
        <f t="shared" si="450"/>
        <v>149</v>
      </c>
    </row>
    <row r="9563" spans="2:15" x14ac:dyDescent="0.2">
      <c r="B9563" s="13">
        <v>60951</v>
      </c>
      <c r="C9563" s="14">
        <v>42478.016111111145</v>
      </c>
      <c r="D9563" s="7" t="s">
        <v>9</v>
      </c>
      <c r="E9563" s="13">
        <v>2225</v>
      </c>
      <c r="F9563" s="7" t="s">
        <v>60</v>
      </c>
      <c r="G9563" s="7" t="s">
        <v>11</v>
      </c>
      <c r="H9563" s="13">
        <v>8.5</v>
      </c>
      <c r="I9563" s="13" t="str">
        <f>IF(G9563="Male",VLOOKUP(H9563,'Shoe size conversion table'!$B$6:$D$22,2),VLOOKUP(H9563,'Shoe size conversion table'!$J$6:$L$22,2))</f>
        <v>41-42</v>
      </c>
      <c r="J9563" s="13">
        <f>IF(G9563="Male",VLOOKUP(H9563,'Shoe size conversion table'!$B$6:$D$22,3),VLOOKUP(H9563,'Shoe size conversion table'!$J$6:$L$22,3))</f>
        <v>8</v>
      </c>
      <c r="K9563" s="11">
        <v>149</v>
      </c>
      <c r="L9563" s="12">
        <v>0.5</v>
      </c>
      <c r="M9563" s="7">
        <f t="shared" si="448"/>
        <v>2016</v>
      </c>
      <c r="N9563" s="7">
        <f t="shared" si="449"/>
        <v>4</v>
      </c>
      <c r="O9563" s="30">
        <f t="shared" si="450"/>
        <v>74.5</v>
      </c>
    </row>
    <row r="9564" spans="2:15" x14ac:dyDescent="0.2">
      <c r="B9564" s="13">
        <v>60952</v>
      </c>
      <c r="C9564" s="14">
        <v>42478.026111111139</v>
      </c>
      <c r="D9564" s="7" t="s">
        <v>9</v>
      </c>
      <c r="E9564" s="13">
        <v>2162</v>
      </c>
      <c r="F9564" s="7" t="s">
        <v>59</v>
      </c>
      <c r="G9564" s="7" t="s">
        <v>11</v>
      </c>
      <c r="H9564" s="13">
        <v>8.5</v>
      </c>
      <c r="I9564" s="13" t="str">
        <f>IF(G9564="Male",VLOOKUP(H9564,'Shoe size conversion table'!$B$6:$D$22,2),VLOOKUP(H9564,'Shoe size conversion table'!$J$6:$L$22,2))</f>
        <v>41-42</v>
      </c>
      <c r="J9564" s="13">
        <f>IF(G9564="Male",VLOOKUP(H9564,'Shoe size conversion table'!$B$6:$D$22,3),VLOOKUP(H9564,'Shoe size conversion table'!$J$6:$L$22,3))</f>
        <v>8</v>
      </c>
      <c r="K9564" s="11">
        <v>179</v>
      </c>
      <c r="L9564" s="12">
        <v>0.3</v>
      </c>
      <c r="M9564" s="7">
        <f t="shared" si="448"/>
        <v>2016</v>
      </c>
      <c r="N9564" s="7">
        <f t="shared" si="449"/>
        <v>4</v>
      </c>
      <c r="O9564" s="30">
        <f t="shared" si="450"/>
        <v>125.3</v>
      </c>
    </row>
    <row r="9565" spans="2:15" x14ac:dyDescent="0.2">
      <c r="B9565" s="13">
        <v>60953</v>
      </c>
      <c r="C9565" s="14">
        <v>42478.046111111144</v>
      </c>
      <c r="D9565" s="7" t="s">
        <v>7</v>
      </c>
      <c r="E9565" s="13">
        <v>2224</v>
      </c>
      <c r="F9565" s="7" t="s">
        <v>53</v>
      </c>
      <c r="G9565" s="7" t="s">
        <v>11</v>
      </c>
      <c r="H9565" s="13">
        <v>9.5</v>
      </c>
      <c r="I9565" s="13" t="str">
        <f>IF(G9565="Male",VLOOKUP(H9565,'Shoe size conversion table'!$B$6:$D$22,2),VLOOKUP(H9565,'Shoe size conversion table'!$J$6:$L$22,2))</f>
        <v>42-43</v>
      </c>
      <c r="J9565" s="13">
        <f>IF(G9565="Male",VLOOKUP(H9565,'Shoe size conversion table'!$B$6:$D$22,3),VLOOKUP(H9565,'Shoe size conversion table'!$J$6:$L$22,3))</f>
        <v>9</v>
      </c>
      <c r="K9565" s="11">
        <v>129</v>
      </c>
      <c r="L9565" s="12">
        <v>0.1</v>
      </c>
      <c r="M9565" s="7">
        <f t="shared" si="448"/>
        <v>2016</v>
      </c>
      <c r="N9565" s="7">
        <f t="shared" si="449"/>
        <v>4</v>
      </c>
      <c r="O9565" s="30">
        <f t="shared" si="450"/>
        <v>116.10000000000001</v>
      </c>
    </row>
    <row r="9566" spans="2:15" x14ac:dyDescent="0.2">
      <c r="B9566" s="13">
        <v>60954</v>
      </c>
      <c r="C9566" s="14">
        <v>42478.106111111141</v>
      </c>
      <c r="D9566" s="7" t="s">
        <v>8</v>
      </c>
      <c r="E9566" s="13">
        <v>2168</v>
      </c>
      <c r="F9566" s="7" t="s">
        <v>39</v>
      </c>
      <c r="G9566" s="7" t="s">
        <v>11</v>
      </c>
      <c r="H9566" s="13">
        <v>9.5</v>
      </c>
      <c r="I9566" s="13" t="str">
        <f>IF(G9566="Male",VLOOKUP(H9566,'Shoe size conversion table'!$B$6:$D$22,2),VLOOKUP(H9566,'Shoe size conversion table'!$J$6:$L$22,2))</f>
        <v>42-43</v>
      </c>
      <c r="J9566" s="13">
        <f>IF(G9566="Male",VLOOKUP(H9566,'Shoe size conversion table'!$B$6:$D$22,3),VLOOKUP(H9566,'Shoe size conversion table'!$J$6:$L$22,3))</f>
        <v>9</v>
      </c>
      <c r="K9566" s="11">
        <v>189</v>
      </c>
      <c r="L9566" s="12">
        <v>0</v>
      </c>
      <c r="M9566" s="7">
        <f t="shared" si="448"/>
        <v>2016</v>
      </c>
      <c r="N9566" s="7">
        <f t="shared" si="449"/>
        <v>4</v>
      </c>
      <c r="O9566" s="30">
        <f t="shared" si="450"/>
        <v>189</v>
      </c>
    </row>
    <row r="9567" spans="2:15" x14ac:dyDescent="0.2">
      <c r="B9567" s="13">
        <v>60955</v>
      </c>
      <c r="C9567" s="14">
        <v>42478.20611111114</v>
      </c>
      <c r="D9567" s="7" t="s">
        <v>10</v>
      </c>
      <c r="E9567" s="13">
        <v>2227</v>
      </c>
      <c r="F9567" s="7" t="s">
        <v>35</v>
      </c>
      <c r="G9567" s="7" t="s">
        <v>11</v>
      </c>
      <c r="H9567" s="13">
        <v>10</v>
      </c>
      <c r="I9567" s="13">
        <f>IF(G9567="Male",VLOOKUP(H9567,'Shoe size conversion table'!$B$6:$D$22,2),VLOOKUP(H9567,'Shoe size conversion table'!$J$6:$L$22,2))</f>
        <v>43</v>
      </c>
      <c r="J9567" s="13">
        <f>IF(G9567="Male",VLOOKUP(H9567,'Shoe size conversion table'!$B$6:$D$22,3),VLOOKUP(H9567,'Shoe size conversion table'!$J$6:$L$22,3))</f>
        <v>9.5</v>
      </c>
      <c r="K9567" s="11">
        <v>189</v>
      </c>
      <c r="L9567" s="12">
        <v>0.3</v>
      </c>
      <c r="M9567" s="7">
        <f t="shared" si="448"/>
        <v>2016</v>
      </c>
      <c r="N9567" s="7">
        <f t="shared" si="449"/>
        <v>4</v>
      </c>
      <c r="O9567" s="30">
        <f t="shared" si="450"/>
        <v>132.29999999999998</v>
      </c>
    </row>
    <row r="9568" spans="2:15" x14ac:dyDescent="0.2">
      <c r="B9568" s="13">
        <v>60956</v>
      </c>
      <c r="C9568" s="14">
        <v>42478.266111111145</v>
      </c>
      <c r="D9568" s="7" t="s">
        <v>10</v>
      </c>
      <c r="E9568" s="13">
        <v>2149</v>
      </c>
      <c r="F9568" s="7" t="s">
        <v>34</v>
      </c>
      <c r="G9568" s="7" t="s">
        <v>12</v>
      </c>
      <c r="H9568" s="13">
        <v>11.5</v>
      </c>
      <c r="I9568" s="13">
        <f>IF(G9568="Male",VLOOKUP(H9568,'Shoe size conversion table'!$B$6:$D$22,2),VLOOKUP(H9568,'Shoe size conversion table'!$J$6:$L$22,2))</f>
        <v>42</v>
      </c>
      <c r="J9568" s="13">
        <f>IF(G9568="Male",VLOOKUP(H9568,'Shoe size conversion table'!$B$6:$D$22,3),VLOOKUP(H9568,'Shoe size conversion table'!$J$6:$L$22,3))</f>
        <v>9.5</v>
      </c>
      <c r="K9568" s="11">
        <v>199</v>
      </c>
      <c r="L9568" s="12">
        <v>0.2</v>
      </c>
      <c r="M9568" s="7">
        <f t="shared" si="448"/>
        <v>2016</v>
      </c>
      <c r="N9568" s="7">
        <f t="shared" si="449"/>
        <v>4</v>
      </c>
      <c r="O9568" s="30">
        <f t="shared" si="450"/>
        <v>159.20000000000002</v>
      </c>
    </row>
    <row r="9569" spans="2:15" x14ac:dyDescent="0.2">
      <c r="B9569" s="13">
        <v>60957</v>
      </c>
      <c r="C9569" s="14">
        <v>42478.296111111304</v>
      </c>
      <c r="D9569" s="7" t="s">
        <v>10</v>
      </c>
      <c r="E9569" s="13">
        <v>2204</v>
      </c>
      <c r="F9569" s="7" t="s">
        <v>35</v>
      </c>
      <c r="G9569" s="7" t="s">
        <v>11</v>
      </c>
      <c r="H9569" s="13">
        <v>10.5</v>
      </c>
      <c r="I9569" s="13" t="str">
        <f>IF(G9569="Male",VLOOKUP(H9569,'Shoe size conversion table'!$B$6:$D$22,2),VLOOKUP(H9569,'Shoe size conversion table'!$J$6:$L$22,2))</f>
        <v>43-44</v>
      </c>
      <c r="J9569" s="13">
        <f>IF(G9569="Male",VLOOKUP(H9569,'Shoe size conversion table'!$B$6:$D$22,3),VLOOKUP(H9569,'Shoe size conversion table'!$J$6:$L$22,3))</f>
        <v>10</v>
      </c>
      <c r="K9569" s="11">
        <v>149</v>
      </c>
      <c r="L9569" s="12">
        <v>0</v>
      </c>
      <c r="M9569" s="7">
        <f t="shared" si="448"/>
        <v>2016</v>
      </c>
      <c r="N9569" s="7">
        <f t="shared" si="449"/>
        <v>4</v>
      </c>
      <c r="O9569" s="30">
        <f t="shared" si="450"/>
        <v>149</v>
      </c>
    </row>
    <row r="9570" spans="2:15" x14ac:dyDescent="0.2">
      <c r="B9570" s="13">
        <v>60958</v>
      </c>
      <c r="C9570" s="14">
        <v>42478.296111111311</v>
      </c>
      <c r="D9570" s="7" t="s">
        <v>8</v>
      </c>
      <c r="E9570" s="13">
        <v>2217</v>
      </c>
      <c r="F9570" s="7" t="s">
        <v>42</v>
      </c>
      <c r="G9570" s="7" t="s">
        <v>12</v>
      </c>
      <c r="H9570" s="13">
        <v>9.5</v>
      </c>
      <c r="I9570" s="13">
        <f>IF(G9570="Male",VLOOKUP(H9570,'Shoe size conversion table'!$B$6:$D$22,2),VLOOKUP(H9570,'Shoe size conversion table'!$J$6:$L$22,2))</f>
        <v>40</v>
      </c>
      <c r="J9570" s="13">
        <f>IF(G9570="Male",VLOOKUP(H9570,'Shoe size conversion table'!$B$6:$D$22,3),VLOOKUP(H9570,'Shoe size conversion table'!$J$6:$L$22,3))</f>
        <v>7.5</v>
      </c>
      <c r="K9570" s="11">
        <v>199</v>
      </c>
      <c r="L9570" s="12">
        <v>0</v>
      </c>
      <c r="M9570" s="7">
        <f t="shared" si="448"/>
        <v>2016</v>
      </c>
      <c r="N9570" s="7">
        <f t="shared" si="449"/>
        <v>4</v>
      </c>
      <c r="O9570" s="30">
        <f t="shared" si="450"/>
        <v>199</v>
      </c>
    </row>
    <row r="9571" spans="2:15" x14ac:dyDescent="0.2">
      <c r="B9571" s="13">
        <v>60959</v>
      </c>
      <c r="C9571" s="14">
        <v>42478.346111111146</v>
      </c>
      <c r="D9571" s="7" t="s">
        <v>9</v>
      </c>
      <c r="E9571" s="13">
        <v>2194</v>
      </c>
      <c r="F9571" s="7" t="s">
        <v>61</v>
      </c>
      <c r="G9571" s="7" t="s">
        <v>11</v>
      </c>
      <c r="H9571" s="13">
        <v>9.5</v>
      </c>
      <c r="I9571" s="13" t="str">
        <f>IF(G9571="Male",VLOOKUP(H9571,'Shoe size conversion table'!$B$6:$D$22,2),VLOOKUP(H9571,'Shoe size conversion table'!$J$6:$L$22,2))</f>
        <v>42-43</v>
      </c>
      <c r="J9571" s="13">
        <f>IF(G9571="Male",VLOOKUP(H9571,'Shoe size conversion table'!$B$6:$D$22,3),VLOOKUP(H9571,'Shoe size conversion table'!$J$6:$L$22,3))</f>
        <v>9</v>
      </c>
      <c r="K9571" s="11">
        <v>139</v>
      </c>
      <c r="L9571" s="12">
        <v>0.5</v>
      </c>
      <c r="M9571" s="7">
        <f t="shared" si="448"/>
        <v>2016</v>
      </c>
      <c r="N9571" s="7">
        <f t="shared" si="449"/>
        <v>4</v>
      </c>
      <c r="O9571" s="30">
        <f t="shared" si="450"/>
        <v>69.5</v>
      </c>
    </row>
    <row r="9572" spans="2:15" x14ac:dyDescent="0.2">
      <c r="B9572" s="13">
        <v>60959</v>
      </c>
      <c r="C9572" s="14">
        <v>42478.346111111146</v>
      </c>
      <c r="D9572" s="7" t="s">
        <v>9</v>
      </c>
      <c r="E9572" s="13">
        <v>2214</v>
      </c>
      <c r="F9572" s="7" t="s">
        <v>61</v>
      </c>
      <c r="G9572" s="7" t="s">
        <v>11</v>
      </c>
      <c r="H9572" s="13">
        <v>9.5</v>
      </c>
      <c r="I9572" s="13" t="str">
        <f>IF(G9572="Male",VLOOKUP(H9572,'Shoe size conversion table'!$B$6:$D$22,2),VLOOKUP(H9572,'Shoe size conversion table'!$J$6:$L$22,2))</f>
        <v>42-43</v>
      </c>
      <c r="J9572" s="13">
        <f>IF(G9572="Male",VLOOKUP(H9572,'Shoe size conversion table'!$B$6:$D$22,3),VLOOKUP(H9572,'Shoe size conversion table'!$J$6:$L$22,3))</f>
        <v>9</v>
      </c>
      <c r="K9572" s="11">
        <v>129</v>
      </c>
      <c r="L9572" s="12">
        <v>0</v>
      </c>
      <c r="M9572" s="7">
        <f t="shared" si="448"/>
        <v>2016</v>
      </c>
      <c r="N9572" s="7">
        <f t="shared" si="449"/>
        <v>4</v>
      </c>
      <c r="O9572" s="30">
        <f t="shared" si="450"/>
        <v>129</v>
      </c>
    </row>
    <row r="9573" spans="2:15" x14ac:dyDescent="0.2">
      <c r="B9573" s="13">
        <v>60960</v>
      </c>
      <c r="C9573" s="14">
        <v>42478.406111111144</v>
      </c>
      <c r="D9573" s="7" t="s">
        <v>10</v>
      </c>
      <c r="E9573" s="13">
        <v>2233</v>
      </c>
      <c r="F9573" s="7" t="s">
        <v>35</v>
      </c>
      <c r="G9573" s="7" t="s">
        <v>12</v>
      </c>
      <c r="H9573" s="13">
        <v>8</v>
      </c>
      <c r="I9573" s="13" t="str">
        <f>IF(G9573="Male",VLOOKUP(H9573,'Shoe size conversion table'!$B$6:$D$22,2),VLOOKUP(H9573,'Shoe size conversion table'!$J$6:$L$22,2))</f>
        <v>38-39</v>
      </c>
      <c r="J9573" s="13">
        <f>IF(G9573="Male",VLOOKUP(H9573,'Shoe size conversion table'!$B$6:$D$22,3),VLOOKUP(H9573,'Shoe size conversion table'!$J$6:$L$22,3))</f>
        <v>6</v>
      </c>
      <c r="K9573" s="11">
        <v>179</v>
      </c>
      <c r="L9573" s="12">
        <v>0</v>
      </c>
      <c r="M9573" s="7">
        <f t="shared" si="448"/>
        <v>2016</v>
      </c>
      <c r="N9573" s="7">
        <f t="shared" si="449"/>
        <v>4</v>
      </c>
      <c r="O9573" s="30">
        <f t="shared" si="450"/>
        <v>179</v>
      </c>
    </row>
    <row r="9574" spans="2:15" x14ac:dyDescent="0.2">
      <c r="B9574" s="13">
        <v>60961</v>
      </c>
      <c r="C9574" s="14">
        <v>42478.416111111255</v>
      </c>
      <c r="D9574" s="7" t="s">
        <v>10</v>
      </c>
      <c r="E9574" s="13">
        <v>2241</v>
      </c>
      <c r="F9574" s="7" t="s">
        <v>34</v>
      </c>
      <c r="G9574" s="7" t="s">
        <v>12</v>
      </c>
      <c r="H9574" s="13">
        <v>8</v>
      </c>
      <c r="I9574" s="13" t="str">
        <f>IF(G9574="Male",VLOOKUP(H9574,'Shoe size conversion table'!$B$6:$D$22,2),VLOOKUP(H9574,'Shoe size conversion table'!$J$6:$L$22,2))</f>
        <v>38-39</v>
      </c>
      <c r="J9574" s="13">
        <f>IF(G9574="Male",VLOOKUP(H9574,'Shoe size conversion table'!$B$6:$D$22,3),VLOOKUP(H9574,'Shoe size conversion table'!$J$6:$L$22,3))</f>
        <v>6</v>
      </c>
      <c r="K9574" s="11">
        <v>159</v>
      </c>
      <c r="L9574" s="12">
        <v>0</v>
      </c>
      <c r="M9574" s="7">
        <f t="shared" si="448"/>
        <v>2016</v>
      </c>
      <c r="N9574" s="7">
        <f t="shared" si="449"/>
        <v>4</v>
      </c>
      <c r="O9574" s="30">
        <f t="shared" si="450"/>
        <v>159</v>
      </c>
    </row>
    <row r="9575" spans="2:15" x14ac:dyDescent="0.2">
      <c r="B9575" s="13">
        <v>60962</v>
      </c>
      <c r="C9575" s="14">
        <v>42478.416111111306</v>
      </c>
      <c r="D9575" s="7" t="s">
        <v>9</v>
      </c>
      <c r="E9575" s="13">
        <v>2194</v>
      </c>
      <c r="F9575" s="7" t="s">
        <v>59</v>
      </c>
      <c r="G9575" s="7" t="s">
        <v>12</v>
      </c>
      <c r="H9575" s="13">
        <v>8</v>
      </c>
      <c r="I9575" s="13" t="str">
        <f>IF(G9575="Male",VLOOKUP(H9575,'Shoe size conversion table'!$B$6:$D$22,2),VLOOKUP(H9575,'Shoe size conversion table'!$J$6:$L$22,2))</f>
        <v>38-39</v>
      </c>
      <c r="J9575" s="13">
        <f>IF(G9575="Male",VLOOKUP(H9575,'Shoe size conversion table'!$B$6:$D$22,3),VLOOKUP(H9575,'Shoe size conversion table'!$J$6:$L$22,3))</f>
        <v>6</v>
      </c>
      <c r="K9575" s="11">
        <v>189</v>
      </c>
      <c r="L9575" s="12">
        <v>0</v>
      </c>
      <c r="M9575" s="7">
        <f t="shared" si="448"/>
        <v>2016</v>
      </c>
      <c r="N9575" s="7">
        <f t="shared" si="449"/>
        <v>4</v>
      </c>
      <c r="O9575" s="30">
        <f t="shared" si="450"/>
        <v>189</v>
      </c>
    </row>
    <row r="9576" spans="2:15" x14ac:dyDescent="0.2">
      <c r="B9576" s="13">
        <v>60963</v>
      </c>
      <c r="C9576" s="14">
        <v>42478.466111111142</v>
      </c>
      <c r="D9576" s="7" t="s">
        <v>9</v>
      </c>
      <c r="E9576" s="13">
        <v>2213</v>
      </c>
      <c r="F9576" s="7" t="s">
        <v>60</v>
      </c>
      <c r="G9576" s="7" t="s">
        <v>11</v>
      </c>
      <c r="H9576" s="13">
        <v>9.5</v>
      </c>
      <c r="I9576" s="13" t="str">
        <f>IF(G9576="Male",VLOOKUP(H9576,'Shoe size conversion table'!$B$6:$D$22,2),VLOOKUP(H9576,'Shoe size conversion table'!$J$6:$L$22,2))</f>
        <v>42-43</v>
      </c>
      <c r="J9576" s="13">
        <f>IF(G9576="Male",VLOOKUP(H9576,'Shoe size conversion table'!$B$6:$D$22,3),VLOOKUP(H9576,'Shoe size conversion table'!$J$6:$L$22,3))</f>
        <v>9</v>
      </c>
      <c r="K9576" s="11">
        <v>199</v>
      </c>
      <c r="L9576" s="12">
        <v>0</v>
      </c>
      <c r="M9576" s="7">
        <f t="shared" si="448"/>
        <v>2016</v>
      </c>
      <c r="N9576" s="7">
        <f t="shared" si="449"/>
        <v>4</v>
      </c>
      <c r="O9576" s="30">
        <f t="shared" si="450"/>
        <v>199</v>
      </c>
    </row>
    <row r="9577" spans="2:15" x14ac:dyDescent="0.2">
      <c r="B9577" s="13">
        <v>60963</v>
      </c>
      <c r="C9577" s="14">
        <v>42478.466111111142</v>
      </c>
      <c r="D9577" s="7" t="s">
        <v>9</v>
      </c>
      <c r="E9577" s="13">
        <v>2234</v>
      </c>
      <c r="F9577" s="7" t="s">
        <v>60</v>
      </c>
      <c r="G9577" s="7" t="s">
        <v>11</v>
      </c>
      <c r="H9577" s="13">
        <v>9.5</v>
      </c>
      <c r="I9577" s="13" t="str">
        <f>IF(G9577="Male",VLOOKUP(H9577,'Shoe size conversion table'!$B$6:$D$22,2),VLOOKUP(H9577,'Shoe size conversion table'!$J$6:$L$22,2))</f>
        <v>42-43</v>
      </c>
      <c r="J9577" s="13">
        <f>IF(G9577="Male",VLOOKUP(H9577,'Shoe size conversion table'!$B$6:$D$22,3),VLOOKUP(H9577,'Shoe size conversion table'!$J$6:$L$22,3))</f>
        <v>9</v>
      </c>
      <c r="K9577" s="11">
        <v>199</v>
      </c>
      <c r="L9577" s="12">
        <v>0</v>
      </c>
      <c r="M9577" s="7">
        <f t="shared" si="448"/>
        <v>2016</v>
      </c>
      <c r="N9577" s="7">
        <f t="shared" si="449"/>
        <v>4</v>
      </c>
      <c r="O9577" s="30">
        <f t="shared" si="450"/>
        <v>199</v>
      </c>
    </row>
    <row r="9578" spans="2:15" x14ac:dyDescent="0.2">
      <c r="B9578" s="13">
        <v>60964</v>
      </c>
      <c r="C9578" s="14">
        <v>42478.466111111309</v>
      </c>
      <c r="D9578" s="7" t="s">
        <v>7</v>
      </c>
      <c r="E9578" s="13">
        <v>2225</v>
      </c>
      <c r="F9578" s="7" t="s">
        <v>49</v>
      </c>
      <c r="G9578" s="7" t="s">
        <v>11</v>
      </c>
      <c r="H9578" s="13">
        <v>8.5</v>
      </c>
      <c r="I9578" s="13" t="str">
        <f>IF(G9578="Male",VLOOKUP(H9578,'Shoe size conversion table'!$B$6:$D$22,2),VLOOKUP(H9578,'Shoe size conversion table'!$J$6:$L$22,2))</f>
        <v>41-42</v>
      </c>
      <c r="J9578" s="13">
        <f>IF(G9578="Male",VLOOKUP(H9578,'Shoe size conversion table'!$B$6:$D$22,3),VLOOKUP(H9578,'Shoe size conversion table'!$J$6:$L$22,3))</f>
        <v>8</v>
      </c>
      <c r="K9578" s="11">
        <v>189</v>
      </c>
      <c r="L9578" s="12">
        <v>0.1</v>
      </c>
      <c r="M9578" s="7">
        <f t="shared" si="448"/>
        <v>2016</v>
      </c>
      <c r="N9578" s="7">
        <f t="shared" si="449"/>
        <v>4</v>
      </c>
      <c r="O9578" s="30">
        <f t="shared" si="450"/>
        <v>170.1</v>
      </c>
    </row>
    <row r="9579" spans="2:15" x14ac:dyDescent="0.2">
      <c r="B9579" s="13">
        <v>60965</v>
      </c>
      <c r="C9579" s="14">
        <v>42478.506111111143</v>
      </c>
      <c r="D9579" s="7" t="s">
        <v>8</v>
      </c>
      <c r="E9579" s="13">
        <v>2192</v>
      </c>
      <c r="F9579" s="7" t="s">
        <v>42</v>
      </c>
      <c r="G9579" s="7" t="s">
        <v>12</v>
      </c>
      <c r="H9579" s="13">
        <v>7.5</v>
      </c>
      <c r="I9579" s="13">
        <f>IF(G9579="Male",VLOOKUP(H9579,'Shoe size conversion table'!$B$6:$D$22,2),VLOOKUP(H9579,'Shoe size conversion table'!$J$6:$L$22,2))</f>
        <v>38</v>
      </c>
      <c r="J9579" s="13">
        <f>IF(G9579="Male",VLOOKUP(H9579,'Shoe size conversion table'!$B$6:$D$22,3),VLOOKUP(H9579,'Shoe size conversion table'!$J$6:$L$22,3))</f>
        <v>5.5</v>
      </c>
      <c r="K9579" s="11">
        <v>199</v>
      </c>
      <c r="L9579" s="12">
        <v>0</v>
      </c>
      <c r="M9579" s="7">
        <f t="shared" si="448"/>
        <v>2016</v>
      </c>
      <c r="N9579" s="7">
        <f t="shared" si="449"/>
        <v>4</v>
      </c>
      <c r="O9579" s="30">
        <f t="shared" si="450"/>
        <v>199</v>
      </c>
    </row>
    <row r="9580" spans="2:15" x14ac:dyDescent="0.2">
      <c r="B9580" s="13">
        <v>60966</v>
      </c>
      <c r="C9580" s="14">
        <v>42478.626111111313</v>
      </c>
      <c r="D9580" s="7" t="s">
        <v>7</v>
      </c>
      <c r="E9580" s="13">
        <v>2156</v>
      </c>
      <c r="F9580" s="7" t="s">
        <v>49</v>
      </c>
      <c r="G9580" s="7" t="s">
        <v>12</v>
      </c>
      <c r="H9580" s="13">
        <v>8.5</v>
      </c>
      <c r="I9580" s="13">
        <f>IF(G9580="Male",VLOOKUP(H9580,'Shoe size conversion table'!$B$6:$D$22,2),VLOOKUP(H9580,'Shoe size conversion table'!$J$6:$L$22,2))</f>
        <v>39</v>
      </c>
      <c r="J9580" s="13">
        <f>IF(G9580="Male",VLOOKUP(H9580,'Shoe size conversion table'!$B$6:$D$22,3),VLOOKUP(H9580,'Shoe size conversion table'!$J$6:$L$22,3))</f>
        <v>6.5</v>
      </c>
      <c r="K9580" s="11">
        <v>199</v>
      </c>
      <c r="L9580" s="12">
        <v>0</v>
      </c>
      <c r="M9580" s="7">
        <f t="shared" si="448"/>
        <v>2016</v>
      </c>
      <c r="N9580" s="7">
        <f t="shared" si="449"/>
        <v>4</v>
      </c>
      <c r="O9580" s="30">
        <f t="shared" si="450"/>
        <v>199</v>
      </c>
    </row>
    <row r="9581" spans="2:15" x14ac:dyDescent="0.2">
      <c r="B9581" s="13">
        <v>60967</v>
      </c>
      <c r="C9581" s="14">
        <v>42478.646111111259</v>
      </c>
      <c r="D9581" s="7" t="s">
        <v>8</v>
      </c>
      <c r="E9581" s="13">
        <v>2173</v>
      </c>
      <c r="F9581" s="7" t="s">
        <v>42</v>
      </c>
      <c r="G9581" s="7" t="s">
        <v>12</v>
      </c>
      <c r="H9581" s="13">
        <v>7.5</v>
      </c>
      <c r="I9581" s="13">
        <f>IF(G9581="Male",VLOOKUP(H9581,'Shoe size conversion table'!$B$6:$D$22,2),VLOOKUP(H9581,'Shoe size conversion table'!$J$6:$L$22,2))</f>
        <v>38</v>
      </c>
      <c r="J9581" s="13">
        <f>IF(G9581="Male",VLOOKUP(H9581,'Shoe size conversion table'!$B$6:$D$22,3),VLOOKUP(H9581,'Shoe size conversion table'!$J$6:$L$22,3))</f>
        <v>5.5</v>
      </c>
      <c r="K9581" s="11">
        <v>159</v>
      </c>
      <c r="L9581" s="12">
        <v>0.1</v>
      </c>
      <c r="M9581" s="7">
        <f t="shared" si="448"/>
        <v>2016</v>
      </c>
      <c r="N9581" s="7">
        <f t="shared" si="449"/>
        <v>4</v>
      </c>
      <c r="O9581" s="30">
        <f t="shared" si="450"/>
        <v>143.1</v>
      </c>
    </row>
    <row r="9582" spans="2:15" x14ac:dyDescent="0.2">
      <c r="B9582" s="13">
        <v>60968</v>
      </c>
      <c r="C9582" s="14">
        <v>42478.686111111143</v>
      </c>
      <c r="D9582" s="7" t="s">
        <v>7</v>
      </c>
      <c r="E9582" s="13">
        <v>2163</v>
      </c>
      <c r="F9582" s="7" t="s">
        <v>51</v>
      </c>
      <c r="G9582" s="7" t="s">
        <v>12</v>
      </c>
      <c r="H9582" s="13">
        <v>8.5</v>
      </c>
      <c r="I9582" s="13">
        <f>IF(G9582="Male",VLOOKUP(H9582,'Shoe size conversion table'!$B$6:$D$22,2),VLOOKUP(H9582,'Shoe size conversion table'!$J$6:$L$22,2))</f>
        <v>39</v>
      </c>
      <c r="J9582" s="13">
        <f>IF(G9582="Male",VLOOKUP(H9582,'Shoe size conversion table'!$B$6:$D$22,3),VLOOKUP(H9582,'Shoe size conversion table'!$J$6:$L$22,3))</f>
        <v>6.5</v>
      </c>
      <c r="K9582" s="11">
        <v>159</v>
      </c>
      <c r="L9582" s="12">
        <v>0.2</v>
      </c>
      <c r="M9582" s="7">
        <f t="shared" si="448"/>
        <v>2016</v>
      </c>
      <c r="N9582" s="7">
        <f t="shared" si="449"/>
        <v>4</v>
      </c>
      <c r="O9582" s="30">
        <f t="shared" si="450"/>
        <v>127.2</v>
      </c>
    </row>
    <row r="9583" spans="2:15" x14ac:dyDescent="0.2">
      <c r="B9583" s="13">
        <v>60969</v>
      </c>
      <c r="C9583" s="14">
        <v>42478.736111111313</v>
      </c>
      <c r="D9583" s="7" t="s">
        <v>7</v>
      </c>
      <c r="E9583" s="13">
        <v>2192</v>
      </c>
      <c r="F9583" s="7" t="s">
        <v>49</v>
      </c>
      <c r="G9583" s="7" t="s">
        <v>12</v>
      </c>
      <c r="H9583" s="13">
        <v>6</v>
      </c>
      <c r="I9583" s="13" t="str">
        <f>IF(G9583="Male",VLOOKUP(H9583,'Shoe size conversion table'!$B$6:$D$22,2),VLOOKUP(H9583,'Shoe size conversion table'!$J$6:$L$22,2))</f>
        <v>36-37</v>
      </c>
      <c r="J9583" s="13">
        <f>IF(G9583="Male",VLOOKUP(H9583,'Shoe size conversion table'!$B$6:$D$22,3),VLOOKUP(H9583,'Shoe size conversion table'!$J$6:$L$22,3))</f>
        <v>4</v>
      </c>
      <c r="K9583" s="11">
        <v>129</v>
      </c>
      <c r="L9583" s="12">
        <v>0.2</v>
      </c>
      <c r="M9583" s="7">
        <f t="shared" si="448"/>
        <v>2016</v>
      </c>
      <c r="N9583" s="7">
        <f t="shared" si="449"/>
        <v>4</v>
      </c>
      <c r="O9583" s="30">
        <f t="shared" si="450"/>
        <v>103.2</v>
      </c>
    </row>
    <row r="9584" spans="2:15" x14ac:dyDescent="0.2">
      <c r="B9584" s="13">
        <v>60970</v>
      </c>
      <c r="C9584" s="14">
        <v>42478.806111111146</v>
      </c>
      <c r="D9584" s="7" t="s">
        <v>7</v>
      </c>
      <c r="E9584" s="13">
        <v>2198</v>
      </c>
      <c r="F9584" s="7" t="s">
        <v>48</v>
      </c>
      <c r="G9584" s="7" t="s">
        <v>11</v>
      </c>
      <c r="H9584" s="13">
        <v>9.5</v>
      </c>
      <c r="I9584" s="13" t="str">
        <f>IF(G9584="Male",VLOOKUP(H9584,'Shoe size conversion table'!$B$6:$D$22,2),VLOOKUP(H9584,'Shoe size conversion table'!$J$6:$L$22,2))</f>
        <v>42-43</v>
      </c>
      <c r="J9584" s="13">
        <f>IF(G9584="Male",VLOOKUP(H9584,'Shoe size conversion table'!$B$6:$D$22,3),VLOOKUP(H9584,'Shoe size conversion table'!$J$6:$L$22,3))</f>
        <v>9</v>
      </c>
      <c r="K9584" s="11">
        <v>199</v>
      </c>
      <c r="L9584" s="12">
        <v>0</v>
      </c>
      <c r="M9584" s="7">
        <f t="shared" si="448"/>
        <v>2016</v>
      </c>
      <c r="N9584" s="7">
        <f t="shared" si="449"/>
        <v>4</v>
      </c>
      <c r="O9584" s="30">
        <f t="shared" si="450"/>
        <v>199</v>
      </c>
    </row>
    <row r="9585" spans="2:15" x14ac:dyDescent="0.2">
      <c r="B9585" s="13">
        <v>60971</v>
      </c>
      <c r="C9585" s="14">
        <v>42478.836111111144</v>
      </c>
      <c r="D9585" s="7" t="s">
        <v>7</v>
      </c>
      <c r="E9585" s="13">
        <v>2180</v>
      </c>
      <c r="F9585" s="7" t="s">
        <v>49</v>
      </c>
      <c r="G9585" s="7" t="s">
        <v>11</v>
      </c>
      <c r="H9585" s="13">
        <v>10</v>
      </c>
      <c r="I9585" s="13">
        <f>IF(G9585="Male",VLOOKUP(H9585,'Shoe size conversion table'!$B$6:$D$22,2),VLOOKUP(H9585,'Shoe size conversion table'!$J$6:$L$22,2))</f>
        <v>43</v>
      </c>
      <c r="J9585" s="13">
        <f>IF(G9585="Male",VLOOKUP(H9585,'Shoe size conversion table'!$B$6:$D$22,3),VLOOKUP(H9585,'Shoe size conversion table'!$J$6:$L$22,3))</f>
        <v>9.5</v>
      </c>
      <c r="K9585" s="11">
        <v>139</v>
      </c>
      <c r="L9585" s="12">
        <v>0.5</v>
      </c>
      <c r="M9585" s="7">
        <f t="shared" si="448"/>
        <v>2016</v>
      </c>
      <c r="N9585" s="7">
        <f t="shared" si="449"/>
        <v>4</v>
      </c>
      <c r="O9585" s="30">
        <f t="shared" si="450"/>
        <v>69.5</v>
      </c>
    </row>
    <row r="9586" spans="2:15" x14ac:dyDescent="0.2">
      <c r="B9586" s="13">
        <v>60972</v>
      </c>
      <c r="C9586" s="14">
        <v>42478.876111111145</v>
      </c>
      <c r="D9586" s="7" t="s">
        <v>9</v>
      </c>
      <c r="E9586" s="13">
        <v>2168</v>
      </c>
      <c r="F9586" s="7" t="s">
        <v>58</v>
      </c>
      <c r="G9586" s="7" t="s">
        <v>12</v>
      </c>
      <c r="H9586" s="13">
        <v>9</v>
      </c>
      <c r="I9586" s="13" t="str">
        <f>IF(G9586="Male",VLOOKUP(H9586,'Shoe size conversion table'!$B$6:$D$22,2),VLOOKUP(H9586,'Shoe size conversion table'!$J$6:$L$22,2))</f>
        <v>39-40</v>
      </c>
      <c r="J9586" s="13">
        <f>IF(G9586="Male",VLOOKUP(H9586,'Shoe size conversion table'!$B$6:$D$22,3),VLOOKUP(H9586,'Shoe size conversion table'!$J$6:$L$22,3))</f>
        <v>7</v>
      </c>
      <c r="K9586" s="11">
        <v>139</v>
      </c>
      <c r="L9586" s="12">
        <v>0</v>
      </c>
      <c r="M9586" s="7">
        <f t="shared" si="448"/>
        <v>2016</v>
      </c>
      <c r="N9586" s="7">
        <f t="shared" si="449"/>
        <v>4</v>
      </c>
      <c r="O9586" s="30">
        <f t="shared" si="450"/>
        <v>139</v>
      </c>
    </row>
    <row r="9587" spans="2:15" x14ac:dyDescent="0.2">
      <c r="B9587" s="13">
        <v>60972</v>
      </c>
      <c r="C9587" s="14">
        <v>42478.876111111145</v>
      </c>
      <c r="D9587" s="7" t="s">
        <v>9</v>
      </c>
      <c r="E9587" s="13">
        <v>2160</v>
      </c>
      <c r="F9587" s="7" t="s">
        <v>60</v>
      </c>
      <c r="G9587" s="7" t="s">
        <v>12</v>
      </c>
      <c r="H9587" s="13">
        <v>9</v>
      </c>
      <c r="I9587" s="13" t="str">
        <f>IF(G9587="Male",VLOOKUP(H9587,'Shoe size conversion table'!$B$6:$D$22,2),VLOOKUP(H9587,'Shoe size conversion table'!$J$6:$L$22,2))</f>
        <v>39-40</v>
      </c>
      <c r="J9587" s="13">
        <f>IF(G9587="Male",VLOOKUP(H9587,'Shoe size conversion table'!$B$6:$D$22,3),VLOOKUP(H9587,'Shoe size conversion table'!$J$6:$L$22,3))</f>
        <v>7</v>
      </c>
      <c r="K9587" s="11">
        <v>169</v>
      </c>
      <c r="L9587" s="12">
        <v>0.2</v>
      </c>
      <c r="M9587" s="7">
        <f t="shared" si="448"/>
        <v>2016</v>
      </c>
      <c r="N9587" s="7">
        <f t="shared" si="449"/>
        <v>4</v>
      </c>
      <c r="O9587" s="30">
        <f t="shared" si="450"/>
        <v>135.20000000000002</v>
      </c>
    </row>
    <row r="9588" spans="2:15" x14ac:dyDescent="0.2">
      <c r="B9588" s="13">
        <v>60973</v>
      </c>
      <c r="C9588" s="14">
        <v>42478.916111111255</v>
      </c>
      <c r="D9588" s="7" t="s">
        <v>10</v>
      </c>
      <c r="E9588" s="13">
        <v>2235</v>
      </c>
      <c r="F9588" s="7" t="s">
        <v>34</v>
      </c>
      <c r="G9588" s="7" t="s">
        <v>11</v>
      </c>
      <c r="H9588" s="13">
        <v>12</v>
      </c>
      <c r="I9588" s="13">
        <f>IF(G9588="Male",VLOOKUP(H9588,'Shoe size conversion table'!$B$6:$D$22,2),VLOOKUP(H9588,'Shoe size conversion table'!$J$6:$L$22,2))</f>
        <v>45</v>
      </c>
      <c r="J9588" s="13">
        <f>IF(G9588="Male",VLOOKUP(H9588,'Shoe size conversion table'!$B$6:$D$22,3),VLOOKUP(H9588,'Shoe size conversion table'!$J$6:$L$22,3))</f>
        <v>11.5</v>
      </c>
      <c r="K9588" s="11">
        <v>179</v>
      </c>
      <c r="L9588" s="12">
        <v>0.5</v>
      </c>
      <c r="M9588" s="7">
        <f t="shared" si="448"/>
        <v>2016</v>
      </c>
      <c r="N9588" s="7">
        <f t="shared" si="449"/>
        <v>4</v>
      </c>
      <c r="O9588" s="30">
        <f t="shared" si="450"/>
        <v>89.5</v>
      </c>
    </row>
    <row r="9589" spans="2:15" x14ac:dyDescent="0.2">
      <c r="B9589" s="13">
        <v>60974</v>
      </c>
      <c r="C9589" s="14">
        <v>42478.966111111251</v>
      </c>
      <c r="D9589" s="7" t="s">
        <v>8</v>
      </c>
      <c r="E9589" s="13">
        <v>2151</v>
      </c>
      <c r="F9589" s="7" t="s">
        <v>38</v>
      </c>
      <c r="G9589" s="7" t="s">
        <v>11</v>
      </c>
      <c r="H9589" s="13">
        <v>11</v>
      </c>
      <c r="I9589" s="13">
        <f>IF(G9589="Male",VLOOKUP(H9589,'Shoe size conversion table'!$B$6:$D$22,2),VLOOKUP(H9589,'Shoe size conversion table'!$J$6:$L$22,2))</f>
        <v>44</v>
      </c>
      <c r="J9589" s="13">
        <f>IF(G9589="Male",VLOOKUP(H9589,'Shoe size conversion table'!$B$6:$D$22,3),VLOOKUP(H9589,'Shoe size conversion table'!$J$6:$L$22,3))</f>
        <v>10.5</v>
      </c>
      <c r="K9589" s="11">
        <v>159</v>
      </c>
      <c r="L9589" s="12">
        <v>0</v>
      </c>
      <c r="M9589" s="7">
        <f t="shared" si="448"/>
        <v>2016</v>
      </c>
      <c r="N9589" s="7">
        <f t="shared" si="449"/>
        <v>4</v>
      </c>
      <c r="O9589" s="30">
        <f t="shared" si="450"/>
        <v>159</v>
      </c>
    </row>
    <row r="9590" spans="2:15" x14ac:dyDescent="0.2">
      <c r="B9590" s="13">
        <v>60975</v>
      </c>
      <c r="C9590" s="14">
        <v>42479.016111111254</v>
      </c>
      <c r="D9590" s="7" t="s">
        <v>10</v>
      </c>
      <c r="E9590" s="13">
        <v>2238</v>
      </c>
      <c r="F9590" s="7" t="s">
        <v>35</v>
      </c>
      <c r="G9590" s="7" t="s">
        <v>11</v>
      </c>
      <c r="H9590" s="13">
        <v>10</v>
      </c>
      <c r="I9590" s="13">
        <f>IF(G9590="Male",VLOOKUP(H9590,'Shoe size conversion table'!$B$6:$D$22,2),VLOOKUP(H9590,'Shoe size conversion table'!$J$6:$L$22,2))</f>
        <v>43</v>
      </c>
      <c r="J9590" s="13">
        <f>IF(G9590="Male",VLOOKUP(H9590,'Shoe size conversion table'!$B$6:$D$22,3),VLOOKUP(H9590,'Shoe size conversion table'!$J$6:$L$22,3))</f>
        <v>9.5</v>
      </c>
      <c r="K9590" s="11">
        <v>169</v>
      </c>
      <c r="L9590" s="12">
        <v>0</v>
      </c>
      <c r="M9590" s="7">
        <f t="shared" si="448"/>
        <v>2016</v>
      </c>
      <c r="N9590" s="7">
        <f t="shared" si="449"/>
        <v>4</v>
      </c>
      <c r="O9590" s="30">
        <f t="shared" si="450"/>
        <v>169</v>
      </c>
    </row>
    <row r="9591" spans="2:15" x14ac:dyDescent="0.2">
      <c r="B9591" s="13">
        <v>60975</v>
      </c>
      <c r="C9591" s="14">
        <v>42479.016111111254</v>
      </c>
      <c r="D9591" s="7" t="s">
        <v>10</v>
      </c>
      <c r="E9591" s="13">
        <v>2152</v>
      </c>
      <c r="F9591" s="7" t="s">
        <v>35</v>
      </c>
      <c r="G9591" s="7" t="s">
        <v>11</v>
      </c>
      <c r="H9591" s="13">
        <v>9.5</v>
      </c>
      <c r="I9591" s="13" t="str">
        <f>IF(G9591="Male",VLOOKUP(H9591,'Shoe size conversion table'!$B$6:$D$22,2),VLOOKUP(H9591,'Shoe size conversion table'!$J$6:$L$22,2))</f>
        <v>42-43</v>
      </c>
      <c r="J9591" s="13">
        <f>IF(G9591="Male",VLOOKUP(H9591,'Shoe size conversion table'!$B$6:$D$22,3),VLOOKUP(H9591,'Shoe size conversion table'!$J$6:$L$22,3))</f>
        <v>9</v>
      </c>
      <c r="K9591" s="11">
        <v>149</v>
      </c>
      <c r="L9591" s="12">
        <v>0</v>
      </c>
      <c r="M9591" s="7">
        <f t="shared" si="448"/>
        <v>2016</v>
      </c>
      <c r="N9591" s="7">
        <f t="shared" si="449"/>
        <v>4</v>
      </c>
      <c r="O9591" s="30">
        <f t="shared" si="450"/>
        <v>149</v>
      </c>
    </row>
    <row r="9592" spans="2:15" x14ac:dyDescent="0.2">
      <c r="B9592" s="13">
        <v>60976</v>
      </c>
      <c r="C9592" s="14">
        <v>42479.026111111256</v>
      </c>
      <c r="D9592" s="7" t="s">
        <v>7</v>
      </c>
      <c r="E9592" s="13">
        <v>2202</v>
      </c>
      <c r="F9592" s="7" t="s">
        <v>50</v>
      </c>
      <c r="G9592" s="7" t="s">
        <v>12</v>
      </c>
      <c r="H9592" s="13">
        <v>8</v>
      </c>
      <c r="I9592" s="13" t="str">
        <f>IF(G9592="Male",VLOOKUP(H9592,'Shoe size conversion table'!$B$6:$D$22,2),VLOOKUP(H9592,'Shoe size conversion table'!$J$6:$L$22,2))</f>
        <v>38-39</v>
      </c>
      <c r="J9592" s="13">
        <f>IF(G9592="Male",VLOOKUP(H9592,'Shoe size conversion table'!$B$6:$D$22,3),VLOOKUP(H9592,'Shoe size conversion table'!$J$6:$L$22,3))</f>
        <v>6</v>
      </c>
      <c r="K9592" s="11">
        <v>139</v>
      </c>
      <c r="L9592" s="12">
        <v>0.2</v>
      </c>
      <c r="M9592" s="7">
        <f t="shared" si="448"/>
        <v>2016</v>
      </c>
      <c r="N9592" s="7">
        <f t="shared" si="449"/>
        <v>4</v>
      </c>
      <c r="O9592" s="30">
        <f t="shared" si="450"/>
        <v>111.2</v>
      </c>
    </row>
    <row r="9593" spans="2:15" x14ac:dyDescent="0.2">
      <c r="B9593" s="13">
        <v>60977</v>
      </c>
      <c r="C9593" s="14">
        <v>42479.046111111144</v>
      </c>
      <c r="D9593" s="7" t="s">
        <v>7</v>
      </c>
      <c r="E9593" s="13">
        <v>2148</v>
      </c>
      <c r="F9593" s="7" t="s">
        <v>50</v>
      </c>
      <c r="G9593" s="7" t="s">
        <v>11</v>
      </c>
      <c r="H9593" s="13">
        <v>9</v>
      </c>
      <c r="I9593" s="13">
        <f>IF(G9593="Male",VLOOKUP(H9593,'Shoe size conversion table'!$B$6:$D$22,2),VLOOKUP(H9593,'Shoe size conversion table'!$J$6:$L$22,2))</f>
        <v>42</v>
      </c>
      <c r="J9593" s="13">
        <f>IF(G9593="Male",VLOOKUP(H9593,'Shoe size conversion table'!$B$6:$D$22,3),VLOOKUP(H9593,'Shoe size conversion table'!$J$6:$L$22,3))</f>
        <v>8.5</v>
      </c>
      <c r="K9593" s="11">
        <v>189</v>
      </c>
      <c r="L9593" s="12">
        <v>0</v>
      </c>
      <c r="M9593" s="7">
        <f t="shared" si="448"/>
        <v>2016</v>
      </c>
      <c r="N9593" s="7">
        <f t="shared" si="449"/>
        <v>4</v>
      </c>
      <c r="O9593" s="30">
        <f t="shared" si="450"/>
        <v>189</v>
      </c>
    </row>
    <row r="9594" spans="2:15" x14ac:dyDescent="0.2">
      <c r="B9594" s="13">
        <v>60978</v>
      </c>
      <c r="C9594" s="14">
        <v>42479.076111111252</v>
      </c>
      <c r="D9594" s="7" t="s">
        <v>7</v>
      </c>
      <c r="E9594" s="13">
        <v>2209</v>
      </c>
      <c r="F9594" s="7" t="s">
        <v>47</v>
      </c>
      <c r="G9594" s="7" t="s">
        <v>12</v>
      </c>
      <c r="H9594" s="13">
        <v>5.5</v>
      </c>
      <c r="I9594" s="13">
        <f>IF(G9594="Male",VLOOKUP(H9594,'Shoe size conversion table'!$B$6:$D$22,2),VLOOKUP(H9594,'Shoe size conversion table'!$J$6:$L$22,2))</f>
        <v>36</v>
      </c>
      <c r="J9594" s="13">
        <f>IF(G9594="Male",VLOOKUP(H9594,'Shoe size conversion table'!$B$6:$D$22,3),VLOOKUP(H9594,'Shoe size conversion table'!$J$6:$L$22,3))</f>
        <v>3.5</v>
      </c>
      <c r="K9594" s="11">
        <v>179</v>
      </c>
      <c r="L9594" s="12">
        <v>0.3</v>
      </c>
      <c r="M9594" s="7">
        <f t="shared" si="448"/>
        <v>2016</v>
      </c>
      <c r="N9594" s="7">
        <f t="shared" si="449"/>
        <v>4</v>
      </c>
      <c r="O9594" s="30">
        <f t="shared" si="450"/>
        <v>125.3</v>
      </c>
    </row>
    <row r="9595" spans="2:15" x14ac:dyDescent="0.2">
      <c r="B9595" s="13">
        <v>60979</v>
      </c>
      <c r="C9595" s="14">
        <v>42479.106111111141</v>
      </c>
      <c r="D9595" s="7" t="s">
        <v>9</v>
      </c>
      <c r="E9595" s="13">
        <v>2181</v>
      </c>
      <c r="F9595" s="7" t="s">
        <v>61</v>
      </c>
      <c r="G9595" s="7" t="s">
        <v>12</v>
      </c>
      <c r="H9595" s="13">
        <v>6.5</v>
      </c>
      <c r="I9595" s="13">
        <f>IF(G9595="Male",VLOOKUP(H9595,'Shoe size conversion table'!$B$6:$D$22,2),VLOOKUP(H9595,'Shoe size conversion table'!$J$6:$L$22,2))</f>
        <v>37</v>
      </c>
      <c r="J9595" s="13">
        <f>IF(G9595="Male",VLOOKUP(H9595,'Shoe size conversion table'!$B$6:$D$22,3),VLOOKUP(H9595,'Shoe size conversion table'!$J$6:$L$22,3))</f>
        <v>4.5</v>
      </c>
      <c r="K9595" s="11">
        <v>149</v>
      </c>
      <c r="L9595" s="12">
        <v>0.3</v>
      </c>
      <c r="M9595" s="7">
        <f t="shared" si="448"/>
        <v>2016</v>
      </c>
      <c r="N9595" s="7">
        <f t="shared" si="449"/>
        <v>4</v>
      </c>
      <c r="O9595" s="30">
        <f t="shared" si="450"/>
        <v>104.3</v>
      </c>
    </row>
    <row r="9596" spans="2:15" x14ac:dyDescent="0.2">
      <c r="B9596" s="13">
        <v>60980</v>
      </c>
      <c r="C9596" s="14">
        <v>42479.146111111142</v>
      </c>
      <c r="D9596" s="7" t="s">
        <v>10</v>
      </c>
      <c r="E9596" s="13">
        <v>2171</v>
      </c>
      <c r="F9596" s="7" t="s">
        <v>35</v>
      </c>
      <c r="G9596" s="7" t="s">
        <v>12</v>
      </c>
      <c r="H9596" s="13">
        <v>9</v>
      </c>
      <c r="I9596" s="13" t="str">
        <f>IF(G9596="Male",VLOOKUP(H9596,'Shoe size conversion table'!$B$6:$D$22,2),VLOOKUP(H9596,'Shoe size conversion table'!$J$6:$L$22,2))</f>
        <v>39-40</v>
      </c>
      <c r="J9596" s="13">
        <f>IF(G9596="Male",VLOOKUP(H9596,'Shoe size conversion table'!$B$6:$D$22,3),VLOOKUP(H9596,'Shoe size conversion table'!$J$6:$L$22,3))</f>
        <v>7</v>
      </c>
      <c r="K9596" s="11">
        <v>149</v>
      </c>
      <c r="L9596" s="12">
        <v>0.3</v>
      </c>
      <c r="M9596" s="7">
        <f t="shared" si="448"/>
        <v>2016</v>
      </c>
      <c r="N9596" s="7">
        <f t="shared" si="449"/>
        <v>4</v>
      </c>
      <c r="O9596" s="30">
        <f t="shared" si="450"/>
        <v>104.3</v>
      </c>
    </row>
    <row r="9597" spans="2:15" x14ac:dyDescent="0.2">
      <c r="B9597" s="13">
        <v>60980</v>
      </c>
      <c r="C9597" s="14">
        <v>42479.146111111142</v>
      </c>
      <c r="D9597" s="7" t="s">
        <v>10</v>
      </c>
      <c r="E9597" s="13">
        <v>2189</v>
      </c>
      <c r="F9597" s="7" t="s">
        <v>34</v>
      </c>
      <c r="G9597" s="7" t="s">
        <v>12</v>
      </c>
      <c r="H9597" s="13">
        <v>9</v>
      </c>
      <c r="I9597" s="13" t="str">
        <f>IF(G9597="Male",VLOOKUP(H9597,'Shoe size conversion table'!$B$6:$D$22,2),VLOOKUP(H9597,'Shoe size conversion table'!$J$6:$L$22,2))</f>
        <v>39-40</v>
      </c>
      <c r="J9597" s="13">
        <f>IF(G9597="Male",VLOOKUP(H9597,'Shoe size conversion table'!$B$6:$D$22,3),VLOOKUP(H9597,'Shoe size conversion table'!$J$6:$L$22,3))</f>
        <v>7</v>
      </c>
      <c r="K9597" s="11">
        <v>139</v>
      </c>
      <c r="L9597" s="12">
        <v>0</v>
      </c>
      <c r="M9597" s="7">
        <f t="shared" si="448"/>
        <v>2016</v>
      </c>
      <c r="N9597" s="7">
        <f t="shared" si="449"/>
        <v>4</v>
      </c>
      <c r="O9597" s="30">
        <f t="shared" si="450"/>
        <v>139</v>
      </c>
    </row>
    <row r="9598" spans="2:15" x14ac:dyDescent="0.2">
      <c r="B9598" s="13">
        <v>60981</v>
      </c>
      <c r="C9598" s="14">
        <v>42479.266111111145</v>
      </c>
      <c r="D9598" s="7" t="s">
        <v>7</v>
      </c>
      <c r="E9598" s="13">
        <v>2153</v>
      </c>
      <c r="F9598" s="7" t="s">
        <v>49</v>
      </c>
      <c r="G9598" s="7" t="s">
        <v>11</v>
      </c>
      <c r="H9598" s="13">
        <v>11</v>
      </c>
      <c r="I9598" s="13">
        <f>IF(G9598="Male",VLOOKUP(H9598,'Shoe size conversion table'!$B$6:$D$22,2),VLOOKUP(H9598,'Shoe size conversion table'!$J$6:$L$22,2))</f>
        <v>44</v>
      </c>
      <c r="J9598" s="13">
        <f>IF(G9598="Male",VLOOKUP(H9598,'Shoe size conversion table'!$B$6:$D$22,3),VLOOKUP(H9598,'Shoe size conversion table'!$J$6:$L$22,3))</f>
        <v>10.5</v>
      </c>
      <c r="K9598" s="11">
        <v>129</v>
      </c>
      <c r="L9598" s="12">
        <v>0</v>
      </c>
      <c r="M9598" s="7">
        <f t="shared" si="448"/>
        <v>2016</v>
      </c>
      <c r="N9598" s="7">
        <f t="shared" si="449"/>
        <v>4</v>
      </c>
      <c r="O9598" s="30">
        <f t="shared" si="450"/>
        <v>129</v>
      </c>
    </row>
    <row r="9599" spans="2:15" x14ac:dyDescent="0.2">
      <c r="B9599" s="13">
        <v>60982</v>
      </c>
      <c r="C9599" s="14">
        <v>42479.296111111311</v>
      </c>
      <c r="D9599" s="7" t="s">
        <v>8</v>
      </c>
      <c r="E9599" s="13">
        <v>2200</v>
      </c>
      <c r="F9599" s="7" t="s">
        <v>42</v>
      </c>
      <c r="G9599" s="7" t="s">
        <v>12</v>
      </c>
      <c r="H9599" s="13">
        <v>9.5</v>
      </c>
      <c r="I9599" s="13">
        <f>IF(G9599="Male",VLOOKUP(H9599,'Shoe size conversion table'!$B$6:$D$22,2),VLOOKUP(H9599,'Shoe size conversion table'!$J$6:$L$22,2))</f>
        <v>40</v>
      </c>
      <c r="J9599" s="13">
        <f>IF(G9599="Male",VLOOKUP(H9599,'Shoe size conversion table'!$B$6:$D$22,3),VLOOKUP(H9599,'Shoe size conversion table'!$J$6:$L$22,3))</f>
        <v>7.5</v>
      </c>
      <c r="K9599" s="11">
        <v>169</v>
      </c>
      <c r="L9599" s="12">
        <v>0</v>
      </c>
      <c r="M9599" s="7">
        <f t="shared" si="448"/>
        <v>2016</v>
      </c>
      <c r="N9599" s="7">
        <f t="shared" si="449"/>
        <v>4</v>
      </c>
      <c r="O9599" s="30">
        <f t="shared" si="450"/>
        <v>169</v>
      </c>
    </row>
    <row r="9600" spans="2:15" x14ac:dyDescent="0.2">
      <c r="B9600" s="13">
        <v>60983</v>
      </c>
      <c r="C9600" s="14">
        <v>42479.346111111146</v>
      </c>
      <c r="D9600" s="7" t="s">
        <v>9</v>
      </c>
      <c r="E9600" s="13">
        <v>2154</v>
      </c>
      <c r="F9600" s="7" t="s">
        <v>59</v>
      </c>
      <c r="G9600" s="7" t="s">
        <v>11</v>
      </c>
      <c r="H9600" s="13">
        <v>9</v>
      </c>
      <c r="I9600" s="13">
        <f>IF(G9600="Male",VLOOKUP(H9600,'Shoe size conversion table'!$B$6:$D$22,2),VLOOKUP(H9600,'Shoe size conversion table'!$J$6:$L$22,2))</f>
        <v>42</v>
      </c>
      <c r="J9600" s="13">
        <f>IF(G9600="Male",VLOOKUP(H9600,'Shoe size conversion table'!$B$6:$D$22,3),VLOOKUP(H9600,'Shoe size conversion table'!$J$6:$L$22,3))</f>
        <v>8.5</v>
      </c>
      <c r="K9600" s="11">
        <v>179</v>
      </c>
      <c r="L9600" s="12">
        <v>0</v>
      </c>
      <c r="M9600" s="7">
        <f t="shared" si="448"/>
        <v>2016</v>
      </c>
      <c r="N9600" s="7">
        <f t="shared" si="449"/>
        <v>4</v>
      </c>
      <c r="O9600" s="30">
        <f t="shared" si="450"/>
        <v>179</v>
      </c>
    </row>
    <row r="9601" spans="2:15" x14ac:dyDescent="0.2">
      <c r="B9601" s="13">
        <v>60983</v>
      </c>
      <c r="C9601" s="14">
        <v>42479.346111111146</v>
      </c>
      <c r="D9601" s="7" t="s">
        <v>9</v>
      </c>
      <c r="E9601" s="13">
        <v>2194</v>
      </c>
      <c r="F9601" s="7" t="s">
        <v>61</v>
      </c>
      <c r="G9601" s="7" t="s">
        <v>11</v>
      </c>
      <c r="H9601" s="13">
        <v>9.5</v>
      </c>
      <c r="I9601" s="13" t="str">
        <f>IF(G9601="Male",VLOOKUP(H9601,'Shoe size conversion table'!$B$6:$D$22,2),VLOOKUP(H9601,'Shoe size conversion table'!$J$6:$L$22,2))</f>
        <v>42-43</v>
      </c>
      <c r="J9601" s="13">
        <f>IF(G9601="Male",VLOOKUP(H9601,'Shoe size conversion table'!$B$6:$D$22,3),VLOOKUP(H9601,'Shoe size conversion table'!$J$6:$L$22,3))</f>
        <v>9</v>
      </c>
      <c r="K9601" s="11">
        <v>139</v>
      </c>
      <c r="L9601" s="12">
        <v>0.5</v>
      </c>
      <c r="M9601" s="7">
        <f t="shared" si="448"/>
        <v>2016</v>
      </c>
      <c r="N9601" s="7">
        <f t="shared" si="449"/>
        <v>4</v>
      </c>
      <c r="O9601" s="30">
        <f t="shared" si="450"/>
        <v>69.5</v>
      </c>
    </row>
    <row r="9602" spans="2:15" x14ac:dyDescent="0.2">
      <c r="B9602" s="13">
        <v>60984</v>
      </c>
      <c r="C9602" s="14">
        <v>42479.406111111144</v>
      </c>
      <c r="D9602" s="7" t="s">
        <v>10</v>
      </c>
      <c r="E9602" s="13">
        <v>2212</v>
      </c>
      <c r="F9602" s="7" t="s">
        <v>35</v>
      </c>
      <c r="G9602" s="7" t="s">
        <v>12</v>
      </c>
      <c r="H9602" s="13">
        <v>8</v>
      </c>
      <c r="I9602" s="13" t="str">
        <f>IF(G9602="Male",VLOOKUP(H9602,'Shoe size conversion table'!$B$6:$D$22,2),VLOOKUP(H9602,'Shoe size conversion table'!$J$6:$L$22,2))</f>
        <v>38-39</v>
      </c>
      <c r="J9602" s="13">
        <f>IF(G9602="Male",VLOOKUP(H9602,'Shoe size conversion table'!$B$6:$D$22,3),VLOOKUP(H9602,'Shoe size conversion table'!$J$6:$L$22,3))</f>
        <v>6</v>
      </c>
      <c r="K9602" s="11">
        <v>189</v>
      </c>
      <c r="L9602" s="12">
        <v>0</v>
      </c>
      <c r="M9602" s="7">
        <f t="shared" si="448"/>
        <v>2016</v>
      </c>
      <c r="N9602" s="7">
        <f t="shared" si="449"/>
        <v>4</v>
      </c>
      <c r="O9602" s="30">
        <f t="shared" si="450"/>
        <v>189</v>
      </c>
    </row>
    <row r="9603" spans="2:15" x14ac:dyDescent="0.2">
      <c r="B9603" s="13">
        <v>60985</v>
      </c>
      <c r="C9603" s="14">
        <v>42479.416111111255</v>
      </c>
      <c r="D9603" s="7" t="s">
        <v>10</v>
      </c>
      <c r="E9603" s="13">
        <v>2241</v>
      </c>
      <c r="F9603" s="7" t="s">
        <v>35</v>
      </c>
      <c r="G9603" s="7" t="s">
        <v>12</v>
      </c>
      <c r="H9603" s="13">
        <v>8</v>
      </c>
      <c r="I9603" s="13" t="str">
        <f>IF(G9603="Male",VLOOKUP(H9603,'Shoe size conversion table'!$B$6:$D$22,2),VLOOKUP(H9603,'Shoe size conversion table'!$J$6:$L$22,2))</f>
        <v>38-39</v>
      </c>
      <c r="J9603" s="13">
        <f>IF(G9603="Male",VLOOKUP(H9603,'Shoe size conversion table'!$B$6:$D$22,3),VLOOKUP(H9603,'Shoe size conversion table'!$J$6:$L$22,3))</f>
        <v>6</v>
      </c>
      <c r="K9603" s="11">
        <v>129</v>
      </c>
      <c r="L9603" s="12">
        <v>0</v>
      </c>
      <c r="M9603" s="7">
        <f t="shared" si="448"/>
        <v>2016</v>
      </c>
      <c r="N9603" s="7">
        <f t="shared" si="449"/>
        <v>4</v>
      </c>
      <c r="O9603" s="30">
        <f t="shared" si="450"/>
        <v>129</v>
      </c>
    </row>
    <row r="9604" spans="2:15" x14ac:dyDescent="0.2">
      <c r="B9604" s="13">
        <v>60986</v>
      </c>
      <c r="C9604" s="14">
        <v>42479.416111111306</v>
      </c>
      <c r="D9604" s="7" t="s">
        <v>10</v>
      </c>
      <c r="E9604" s="13">
        <v>2170</v>
      </c>
      <c r="F9604" s="7" t="s">
        <v>35</v>
      </c>
      <c r="G9604" s="7" t="s">
        <v>11</v>
      </c>
      <c r="H9604" s="13">
        <v>10</v>
      </c>
      <c r="I9604" s="13">
        <f>IF(G9604="Male",VLOOKUP(H9604,'Shoe size conversion table'!$B$6:$D$22,2),VLOOKUP(H9604,'Shoe size conversion table'!$J$6:$L$22,2))</f>
        <v>43</v>
      </c>
      <c r="J9604" s="13">
        <f>IF(G9604="Male",VLOOKUP(H9604,'Shoe size conversion table'!$B$6:$D$22,3),VLOOKUP(H9604,'Shoe size conversion table'!$J$6:$L$22,3))</f>
        <v>9.5</v>
      </c>
      <c r="K9604" s="11">
        <v>169</v>
      </c>
      <c r="L9604" s="12">
        <v>0.5</v>
      </c>
      <c r="M9604" s="7">
        <f t="shared" si="448"/>
        <v>2016</v>
      </c>
      <c r="N9604" s="7">
        <f t="shared" si="449"/>
        <v>4</v>
      </c>
      <c r="O9604" s="30">
        <f t="shared" si="450"/>
        <v>84.5</v>
      </c>
    </row>
    <row r="9605" spans="2:15" x14ac:dyDescent="0.2">
      <c r="B9605" s="13">
        <v>60987</v>
      </c>
      <c r="C9605" s="14">
        <v>42479.466111111142</v>
      </c>
      <c r="D9605" s="7" t="s">
        <v>9</v>
      </c>
      <c r="E9605" s="13">
        <v>2214</v>
      </c>
      <c r="F9605" s="7" t="s">
        <v>61</v>
      </c>
      <c r="G9605" s="7" t="s">
        <v>11</v>
      </c>
      <c r="H9605" s="13">
        <v>9.5</v>
      </c>
      <c r="I9605" s="13" t="str">
        <f>IF(G9605="Male",VLOOKUP(H9605,'Shoe size conversion table'!$B$6:$D$22,2),VLOOKUP(H9605,'Shoe size conversion table'!$J$6:$L$22,2))</f>
        <v>42-43</v>
      </c>
      <c r="J9605" s="13">
        <f>IF(G9605="Male",VLOOKUP(H9605,'Shoe size conversion table'!$B$6:$D$22,3),VLOOKUP(H9605,'Shoe size conversion table'!$J$6:$L$22,3))</f>
        <v>9</v>
      </c>
      <c r="K9605" s="11">
        <v>129</v>
      </c>
      <c r="L9605" s="12">
        <v>0</v>
      </c>
      <c r="M9605" s="7">
        <f t="shared" ref="M9605:M9668" si="451">YEAR(C9605)</f>
        <v>2016</v>
      </c>
      <c r="N9605" s="7">
        <f t="shared" si="449"/>
        <v>4</v>
      </c>
      <c r="O9605" s="30">
        <f t="shared" si="450"/>
        <v>129</v>
      </c>
    </row>
    <row r="9606" spans="2:15" x14ac:dyDescent="0.2">
      <c r="B9606" s="13">
        <v>60987</v>
      </c>
      <c r="C9606" s="14">
        <v>42479.466111111142</v>
      </c>
      <c r="D9606" s="7" t="s">
        <v>9</v>
      </c>
      <c r="E9606" s="13">
        <v>2213</v>
      </c>
      <c r="F9606" s="7" t="s">
        <v>60</v>
      </c>
      <c r="G9606" s="7" t="s">
        <v>11</v>
      </c>
      <c r="H9606" s="13">
        <v>9.5</v>
      </c>
      <c r="I9606" s="13" t="str">
        <f>IF(G9606="Male",VLOOKUP(H9606,'Shoe size conversion table'!$B$6:$D$22,2),VLOOKUP(H9606,'Shoe size conversion table'!$J$6:$L$22,2))</f>
        <v>42-43</v>
      </c>
      <c r="J9606" s="13">
        <f>IF(G9606="Male",VLOOKUP(H9606,'Shoe size conversion table'!$B$6:$D$22,3),VLOOKUP(H9606,'Shoe size conversion table'!$J$6:$L$22,3))</f>
        <v>9</v>
      </c>
      <c r="K9606" s="11">
        <v>199</v>
      </c>
      <c r="L9606" s="12">
        <v>0</v>
      </c>
      <c r="M9606" s="7">
        <f t="shared" si="451"/>
        <v>2016</v>
      </c>
      <c r="N9606" s="7">
        <f t="shared" ref="N9606:N9669" si="452">MONTH(C9606:C24573)</f>
        <v>4</v>
      </c>
      <c r="O9606" s="30">
        <f t="shared" ref="O9606:O9669" si="453">K9606*(1-L9606)</f>
        <v>199</v>
      </c>
    </row>
    <row r="9607" spans="2:15" x14ac:dyDescent="0.2">
      <c r="B9607" s="13">
        <v>60988</v>
      </c>
      <c r="C9607" s="14">
        <v>42479.506111111143</v>
      </c>
      <c r="D9607" s="7" t="s">
        <v>8</v>
      </c>
      <c r="E9607" s="13">
        <v>2189</v>
      </c>
      <c r="F9607" s="7" t="s">
        <v>40</v>
      </c>
      <c r="G9607" s="7" t="s">
        <v>11</v>
      </c>
      <c r="H9607" s="13">
        <v>8.5</v>
      </c>
      <c r="I9607" s="13" t="str">
        <f>IF(G9607="Male",VLOOKUP(H9607,'Shoe size conversion table'!$B$6:$D$22,2),VLOOKUP(H9607,'Shoe size conversion table'!$J$6:$L$22,2))</f>
        <v>41-42</v>
      </c>
      <c r="J9607" s="13">
        <f>IF(G9607="Male",VLOOKUP(H9607,'Shoe size conversion table'!$B$6:$D$22,3),VLOOKUP(H9607,'Shoe size conversion table'!$J$6:$L$22,3))</f>
        <v>8</v>
      </c>
      <c r="K9607" s="11">
        <v>199</v>
      </c>
      <c r="L9607" s="12">
        <v>0</v>
      </c>
      <c r="M9607" s="7">
        <f t="shared" si="451"/>
        <v>2016</v>
      </c>
      <c r="N9607" s="7">
        <f t="shared" si="452"/>
        <v>4</v>
      </c>
      <c r="O9607" s="30">
        <f t="shared" si="453"/>
        <v>199</v>
      </c>
    </row>
    <row r="9608" spans="2:15" x14ac:dyDescent="0.2">
      <c r="B9608" s="13">
        <v>60989</v>
      </c>
      <c r="C9608" s="14">
        <v>42479.656111111144</v>
      </c>
      <c r="D9608" s="7" t="s">
        <v>10</v>
      </c>
      <c r="E9608" s="13">
        <v>2170</v>
      </c>
      <c r="F9608" s="7" t="s">
        <v>36</v>
      </c>
      <c r="G9608" s="7" t="s">
        <v>11</v>
      </c>
      <c r="H9608" s="13">
        <v>10</v>
      </c>
      <c r="I9608" s="13">
        <f>IF(G9608="Male",VLOOKUP(H9608,'Shoe size conversion table'!$B$6:$D$22,2),VLOOKUP(H9608,'Shoe size conversion table'!$J$6:$L$22,2))</f>
        <v>43</v>
      </c>
      <c r="J9608" s="13">
        <f>IF(G9608="Male",VLOOKUP(H9608,'Shoe size conversion table'!$B$6:$D$22,3),VLOOKUP(H9608,'Shoe size conversion table'!$J$6:$L$22,3))</f>
        <v>9.5</v>
      </c>
      <c r="K9608" s="11">
        <v>129</v>
      </c>
      <c r="L9608" s="12">
        <v>0</v>
      </c>
      <c r="M9608" s="7">
        <f t="shared" si="451"/>
        <v>2016</v>
      </c>
      <c r="N9608" s="7">
        <f t="shared" si="452"/>
        <v>4</v>
      </c>
      <c r="O9608" s="30">
        <f t="shared" si="453"/>
        <v>129</v>
      </c>
    </row>
    <row r="9609" spans="2:15" x14ac:dyDescent="0.2">
      <c r="B9609" s="13">
        <v>60990</v>
      </c>
      <c r="C9609" s="14">
        <v>42479.676111111148</v>
      </c>
      <c r="D9609" s="7" t="s">
        <v>9</v>
      </c>
      <c r="E9609" s="13">
        <v>2232</v>
      </c>
      <c r="F9609" s="7" t="s">
        <v>60</v>
      </c>
      <c r="G9609" s="7" t="s">
        <v>11</v>
      </c>
      <c r="H9609" s="13">
        <v>9.5</v>
      </c>
      <c r="I9609" s="13" t="str">
        <f>IF(G9609="Male",VLOOKUP(H9609,'Shoe size conversion table'!$B$6:$D$22,2),VLOOKUP(H9609,'Shoe size conversion table'!$J$6:$L$22,2))</f>
        <v>42-43</v>
      </c>
      <c r="J9609" s="13">
        <f>IF(G9609="Male",VLOOKUP(H9609,'Shoe size conversion table'!$B$6:$D$22,3),VLOOKUP(H9609,'Shoe size conversion table'!$J$6:$L$22,3))</f>
        <v>9</v>
      </c>
      <c r="K9609" s="11">
        <v>169</v>
      </c>
      <c r="L9609" s="12">
        <v>0</v>
      </c>
      <c r="M9609" s="7">
        <f t="shared" si="451"/>
        <v>2016</v>
      </c>
      <c r="N9609" s="7">
        <f t="shared" si="452"/>
        <v>4</v>
      </c>
      <c r="O9609" s="30">
        <f t="shared" si="453"/>
        <v>169</v>
      </c>
    </row>
    <row r="9610" spans="2:15" x14ac:dyDescent="0.2">
      <c r="B9610" s="13">
        <v>60991</v>
      </c>
      <c r="C9610" s="14">
        <v>42479.686111111143</v>
      </c>
      <c r="D9610" s="7" t="s">
        <v>7</v>
      </c>
      <c r="E9610" s="13">
        <v>2161</v>
      </c>
      <c r="F9610" s="7" t="s">
        <v>51</v>
      </c>
      <c r="G9610" s="7" t="s">
        <v>12</v>
      </c>
      <c r="H9610" s="13">
        <v>8.5</v>
      </c>
      <c r="I9610" s="13">
        <f>IF(G9610="Male",VLOOKUP(H9610,'Shoe size conversion table'!$B$6:$D$22,2),VLOOKUP(H9610,'Shoe size conversion table'!$J$6:$L$22,2))</f>
        <v>39</v>
      </c>
      <c r="J9610" s="13">
        <f>IF(G9610="Male",VLOOKUP(H9610,'Shoe size conversion table'!$B$6:$D$22,3),VLOOKUP(H9610,'Shoe size conversion table'!$J$6:$L$22,3))</f>
        <v>6.5</v>
      </c>
      <c r="K9610" s="11">
        <v>169</v>
      </c>
      <c r="L9610" s="12">
        <v>0.3</v>
      </c>
      <c r="M9610" s="7">
        <f t="shared" si="451"/>
        <v>2016</v>
      </c>
      <c r="N9610" s="7">
        <f t="shared" si="452"/>
        <v>4</v>
      </c>
      <c r="O9610" s="30">
        <f t="shared" si="453"/>
        <v>118.3</v>
      </c>
    </row>
    <row r="9611" spans="2:15" x14ac:dyDescent="0.2">
      <c r="B9611" s="13">
        <v>60992</v>
      </c>
      <c r="C9611" s="14">
        <v>42479.736111111313</v>
      </c>
      <c r="D9611" s="7" t="s">
        <v>8</v>
      </c>
      <c r="E9611" s="13">
        <v>2214</v>
      </c>
      <c r="F9611" s="7" t="s">
        <v>39</v>
      </c>
      <c r="G9611" s="7" t="s">
        <v>11</v>
      </c>
      <c r="H9611" s="13">
        <v>10</v>
      </c>
      <c r="I9611" s="13">
        <f>IF(G9611="Male",VLOOKUP(H9611,'Shoe size conversion table'!$B$6:$D$22,2),VLOOKUP(H9611,'Shoe size conversion table'!$J$6:$L$22,2))</f>
        <v>43</v>
      </c>
      <c r="J9611" s="13">
        <f>IF(G9611="Male",VLOOKUP(H9611,'Shoe size conversion table'!$B$6:$D$22,3),VLOOKUP(H9611,'Shoe size conversion table'!$J$6:$L$22,3))</f>
        <v>9.5</v>
      </c>
      <c r="K9611" s="11">
        <v>179</v>
      </c>
      <c r="L9611" s="12">
        <v>0.2</v>
      </c>
      <c r="M9611" s="7">
        <f t="shared" si="451"/>
        <v>2016</v>
      </c>
      <c r="N9611" s="7">
        <f t="shared" si="452"/>
        <v>4</v>
      </c>
      <c r="O9611" s="30">
        <f t="shared" si="453"/>
        <v>143.20000000000002</v>
      </c>
    </row>
    <row r="9612" spans="2:15" x14ac:dyDescent="0.2">
      <c r="B9612" s="13">
        <v>60992</v>
      </c>
      <c r="C9612" s="14">
        <v>42479.736111111313</v>
      </c>
      <c r="D9612" s="7" t="s">
        <v>8</v>
      </c>
      <c r="E9612" s="13">
        <v>2196</v>
      </c>
      <c r="F9612" s="7" t="s">
        <v>38</v>
      </c>
      <c r="G9612" s="7" t="s">
        <v>12</v>
      </c>
      <c r="H9612" s="13">
        <v>7</v>
      </c>
      <c r="I9612" s="13" t="str">
        <f>IF(G9612="Male",VLOOKUP(H9612,'Shoe size conversion table'!$B$6:$D$22,2),VLOOKUP(H9612,'Shoe size conversion table'!$J$6:$L$22,2))</f>
        <v>37-38</v>
      </c>
      <c r="J9612" s="13">
        <f>IF(G9612="Male",VLOOKUP(H9612,'Shoe size conversion table'!$B$6:$D$22,3),VLOOKUP(H9612,'Shoe size conversion table'!$J$6:$L$22,3))</f>
        <v>5</v>
      </c>
      <c r="K9612" s="11">
        <v>139</v>
      </c>
      <c r="L9612" s="12">
        <v>0</v>
      </c>
      <c r="M9612" s="7">
        <f t="shared" si="451"/>
        <v>2016</v>
      </c>
      <c r="N9612" s="7">
        <f t="shared" si="452"/>
        <v>4</v>
      </c>
      <c r="O9612" s="30">
        <f t="shared" si="453"/>
        <v>139</v>
      </c>
    </row>
    <row r="9613" spans="2:15" x14ac:dyDescent="0.2">
      <c r="B9613" s="13">
        <v>60993</v>
      </c>
      <c r="C9613" s="14">
        <v>42479.836111111144</v>
      </c>
      <c r="D9613" s="7" t="s">
        <v>7</v>
      </c>
      <c r="E9613" s="13">
        <v>2234</v>
      </c>
      <c r="F9613" s="7" t="s">
        <v>49</v>
      </c>
      <c r="G9613" s="7" t="s">
        <v>11</v>
      </c>
      <c r="H9613" s="13">
        <v>10</v>
      </c>
      <c r="I9613" s="13">
        <f>IF(G9613="Male",VLOOKUP(H9613,'Shoe size conversion table'!$B$6:$D$22,2),VLOOKUP(H9613,'Shoe size conversion table'!$J$6:$L$22,2))</f>
        <v>43</v>
      </c>
      <c r="J9613" s="13">
        <f>IF(G9613="Male",VLOOKUP(H9613,'Shoe size conversion table'!$B$6:$D$22,3),VLOOKUP(H9613,'Shoe size conversion table'!$J$6:$L$22,3))</f>
        <v>9.5</v>
      </c>
      <c r="K9613" s="11">
        <v>159</v>
      </c>
      <c r="L9613" s="12">
        <v>0.2</v>
      </c>
      <c r="M9613" s="7">
        <f t="shared" si="451"/>
        <v>2016</v>
      </c>
      <c r="N9613" s="7">
        <f t="shared" si="452"/>
        <v>4</v>
      </c>
      <c r="O9613" s="30">
        <f t="shared" si="453"/>
        <v>127.2</v>
      </c>
    </row>
    <row r="9614" spans="2:15" x14ac:dyDescent="0.2">
      <c r="B9614" s="13">
        <v>60994</v>
      </c>
      <c r="C9614" s="14">
        <v>42479.876111111145</v>
      </c>
      <c r="D9614" s="7" t="s">
        <v>9</v>
      </c>
      <c r="E9614" s="13">
        <v>2234</v>
      </c>
      <c r="F9614" s="7" t="s">
        <v>60</v>
      </c>
      <c r="G9614" s="7" t="s">
        <v>11</v>
      </c>
      <c r="H9614" s="13">
        <v>9.5</v>
      </c>
      <c r="I9614" s="13" t="str">
        <f>IF(G9614="Male",VLOOKUP(H9614,'Shoe size conversion table'!$B$6:$D$22,2),VLOOKUP(H9614,'Shoe size conversion table'!$J$6:$L$22,2))</f>
        <v>42-43</v>
      </c>
      <c r="J9614" s="13">
        <f>IF(G9614="Male",VLOOKUP(H9614,'Shoe size conversion table'!$B$6:$D$22,3),VLOOKUP(H9614,'Shoe size conversion table'!$J$6:$L$22,3))</f>
        <v>9</v>
      </c>
      <c r="K9614" s="11">
        <v>199</v>
      </c>
      <c r="L9614" s="12">
        <v>0</v>
      </c>
      <c r="M9614" s="7">
        <f t="shared" si="451"/>
        <v>2016</v>
      </c>
      <c r="N9614" s="7">
        <f t="shared" si="452"/>
        <v>4</v>
      </c>
      <c r="O9614" s="30">
        <f t="shared" si="453"/>
        <v>199</v>
      </c>
    </row>
    <row r="9615" spans="2:15" x14ac:dyDescent="0.2">
      <c r="B9615" s="13">
        <v>60994</v>
      </c>
      <c r="C9615" s="14">
        <v>42479.876111111145</v>
      </c>
      <c r="D9615" s="7" t="s">
        <v>9</v>
      </c>
      <c r="E9615" s="13">
        <v>2168</v>
      </c>
      <c r="F9615" s="7" t="s">
        <v>58</v>
      </c>
      <c r="G9615" s="7" t="s">
        <v>12</v>
      </c>
      <c r="H9615" s="13">
        <v>9</v>
      </c>
      <c r="I9615" s="13" t="str">
        <f>IF(G9615="Male",VLOOKUP(H9615,'Shoe size conversion table'!$B$6:$D$22,2),VLOOKUP(H9615,'Shoe size conversion table'!$J$6:$L$22,2))</f>
        <v>39-40</v>
      </c>
      <c r="J9615" s="13">
        <f>IF(G9615="Male",VLOOKUP(H9615,'Shoe size conversion table'!$B$6:$D$22,3),VLOOKUP(H9615,'Shoe size conversion table'!$J$6:$L$22,3))</f>
        <v>7</v>
      </c>
      <c r="K9615" s="11">
        <v>139</v>
      </c>
      <c r="L9615" s="12">
        <v>0</v>
      </c>
      <c r="M9615" s="7">
        <f t="shared" si="451"/>
        <v>2016</v>
      </c>
      <c r="N9615" s="7">
        <f t="shared" si="452"/>
        <v>4</v>
      </c>
      <c r="O9615" s="30">
        <f t="shared" si="453"/>
        <v>139</v>
      </c>
    </row>
    <row r="9616" spans="2:15" x14ac:dyDescent="0.2">
      <c r="B9616" s="13">
        <v>60995</v>
      </c>
      <c r="C9616" s="14">
        <v>42479.896111111251</v>
      </c>
      <c r="D9616" s="7" t="s">
        <v>10</v>
      </c>
      <c r="E9616" s="13">
        <v>2226</v>
      </c>
      <c r="F9616" s="7" t="s">
        <v>36</v>
      </c>
      <c r="G9616" s="7" t="s">
        <v>11</v>
      </c>
      <c r="H9616" s="13">
        <v>10</v>
      </c>
      <c r="I9616" s="13">
        <f>IF(G9616="Male",VLOOKUP(H9616,'Shoe size conversion table'!$B$6:$D$22,2),VLOOKUP(H9616,'Shoe size conversion table'!$J$6:$L$22,2))</f>
        <v>43</v>
      </c>
      <c r="J9616" s="13">
        <f>IF(G9616="Male",VLOOKUP(H9616,'Shoe size conversion table'!$B$6:$D$22,3),VLOOKUP(H9616,'Shoe size conversion table'!$J$6:$L$22,3))</f>
        <v>9.5</v>
      </c>
      <c r="K9616" s="11">
        <v>139</v>
      </c>
      <c r="L9616" s="12">
        <v>0.2</v>
      </c>
      <c r="M9616" s="7">
        <f t="shared" si="451"/>
        <v>2016</v>
      </c>
      <c r="N9616" s="7">
        <f t="shared" si="452"/>
        <v>4</v>
      </c>
      <c r="O9616" s="30">
        <f t="shared" si="453"/>
        <v>111.2</v>
      </c>
    </row>
    <row r="9617" spans="2:15" x14ac:dyDescent="0.2">
      <c r="B9617" s="13">
        <v>60996</v>
      </c>
      <c r="C9617" s="14">
        <v>42479.906111111144</v>
      </c>
      <c r="D9617" s="7" t="s">
        <v>8</v>
      </c>
      <c r="E9617" s="13">
        <v>2239</v>
      </c>
      <c r="F9617" s="7" t="s">
        <v>41</v>
      </c>
      <c r="G9617" s="7" t="s">
        <v>12</v>
      </c>
      <c r="H9617" s="13">
        <v>6.5</v>
      </c>
      <c r="I9617" s="13">
        <f>IF(G9617="Male",VLOOKUP(H9617,'Shoe size conversion table'!$B$6:$D$22,2),VLOOKUP(H9617,'Shoe size conversion table'!$J$6:$L$22,2))</f>
        <v>37</v>
      </c>
      <c r="J9617" s="13">
        <f>IF(G9617="Male",VLOOKUP(H9617,'Shoe size conversion table'!$B$6:$D$22,3),VLOOKUP(H9617,'Shoe size conversion table'!$J$6:$L$22,3))</f>
        <v>4.5</v>
      </c>
      <c r="K9617" s="11">
        <v>169</v>
      </c>
      <c r="L9617" s="12">
        <v>0</v>
      </c>
      <c r="M9617" s="7">
        <f t="shared" si="451"/>
        <v>2016</v>
      </c>
      <c r="N9617" s="7">
        <f t="shared" si="452"/>
        <v>4</v>
      </c>
      <c r="O9617" s="30">
        <f t="shared" si="453"/>
        <v>169</v>
      </c>
    </row>
    <row r="9618" spans="2:15" x14ac:dyDescent="0.2">
      <c r="B9618" s="13">
        <v>60997</v>
      </c>
      <c r="C9618" s="14">
        <v>42479.946111111145</v>
      </c>
      <c r="D9618" s="7" t="s">
        <v>9</v>
      </c>
      <c r="E9618" s="13">
        <v>2232</v>
      </c>
      <c r="F9618" s="7" t="s">
        <v>59</v>
      </c>
      <c r="G9618" s="7" t="s">
        <v>11</v>
      </c>
      <c r="H9618" s="13">
        <v>10.5</v>
      </c>
      <c r="I9618" s="13" t="str">
        <f>IF(G9618="Male",VLOOKUP(H9618,'Shoe size conversion table'!$B$6:$D$22,2),VLOOKUP(H9618,'Shoe size conversion table'!$J$6:$L$22,2))</f>
        <v>43-44</v>
      </c>
      <c r="J9618" s="13">
        <f>IF(G9618="Male",VLOOKUP(H9618,'Shoe size conversion table'!$B$6:$D$22,3),VLOOKUP(H9618,'Shoe size conversion table'!$J$6:$L$22,3))</f>
        <v>10</v>
      </c>
      <c r="K9618" s="11">
        <v>199</v>
      </c>
      <c r="L9618" s="12">
        <v>0</v>
      </c>
      <c r="M9618" s="7">
        <f t="shared" si="451"/>
        <v>2016</v>
      </c>
      <c r="N9618" s="7">
        <f t="shared" si="452"/>
        <v>4</v>
      </c>
      <c r="O9618" s="30">
        <f t="shared" si="453"/>
        <v>199</v>
      </c>
    </row>
    <row r="9619" spans="2:15" x14ac:dyDescent="0.2">
      <c r="B9619" s="13">
        <v>60998</v>
      </c>
      <c r="C9619" s="14">
        <v>42479.966111111251</v>
      </c>
      <c r="D9619" s="7" t="s">
        <v>8</v>
      </c>
      <c r="E9619" s="13">
        <v>2191</v>
      </c>
      <c r="F9619" s="7" t="s">
        <v>40</v>
      </c>
      <c r="G9619" s="7" t="s">
        <v>11</v>
      </c>
      <c r="H9619" s="13">
        <v>9.5</v>
      </c>
      <c r="I9619" s="13" t="str">
        <f>IF(G9619="Male",VLOOKUP(H9619,'Shoe size conversion table'!$B$6:$D$22,2),VLOOKUP(H9619,'Shoe size conversion table'!$J$6:$L$22,2))</f>
        <v>42-43</v>
      </c>
      <c r="J9619" s="13">
        <f>IF(G9619="Male",VLOOKUP(H9619,'Shoe size conversion table'!$B$6:$D$22,3),VLOOKUP(H9619,'Shoe size conversion table'!$J$6:$L$22,3))</f>
        <v>9</v>
      </c>
      <c r="K9619" s="11">
        <v>199</v>
      </c>
      <c r="L9619" s="12">
        <v>0</v>
      </c>
      <c r="M9619" s="7">
        <f t="shared" si="451"/>
        <v>2016</v>
      </c>
      <c r="N9619" s="7">
        <f t="shared" si="452"/>
        <v>4</v>
      </c>
      <c r="O9619" s="30">
        <f t="shared" si="453"/>
        <v>199</v>
      </c>
    </row>
    <row r="9620" spans="2:15" x14ac:dyDescent="0.2">
      <c r="B9620" s="13">
        <v>60999</v>
      </c>
      <c r="C9620" s="14">
        <v>42480.016111111254</v>
      </c>
      <c r="D9620" s="7" t="s">
        <v>10</v>
      </c>
      <c r="E9620" s="13">
        <v>2192</v>
      </c>
      <c r="F9620" s="7" t="s">
        <v>35</v>
      </c>
      <c r="G9620" s="7" t="s">
        <v>11</v>
      </c>
      <c r="H9620" s="13">
        <v>10.5</v>
      </c>
      <c r="I9620" s="13" t="str">
        <f>IF(G9620="Male",VLOOKUP(H9620,'Shoe size conversion table'!$B$6:$D$22,2),VLOOKUP(H9620,'Shoe size conversion table'!$J$6:$L$22,2))</f>
        <v>43-44</v>
      </c>
      <c r="J9620" s="13">
        <f>IF(G9620="Male",VLOOKUP(H9620,'Shoe size conversion table'!$B$6:$D$22,3),VLOOKUP(H9620,'Shoe size conversion table'!$J$6:$L$22,3))</f>
        <v>10</v>
      </c>
      <c r="K9620" s="11">
        <v>139</v>
      </c>
      <c r="L9620" s="12">
        <v>0</v>
      </c>
      <c r="M9620" s="7">
        <f t="shared" si="451"/>
        <v>2016</v>
      </c>
      <c r="N9620" s="7">
        <f t="shared" si="452"/>
        <v>4</v>
      </c>
      <c r="O9620" s="30">
        <f t="shared" si="453"/>
        <v>139</v>
      </c>
    </row>
    <row r="9621" spans="2:15" x14ac:dyDescent="0.2">
      <c r="B9621" s="13">
        <v>60999</v>
      </c>
      <c r="C9621" s="14">
        <v>42480.016111111254</v>
      </c>
      <c r="D9621" s="7" t="s">
        <v>10</v>
      </c>
      <c r="E9621" s="13">
        <v>2238</v>
      </c>
      <c r="F9621" s="7" t="s">
        <v>35</v>
      </c>
      <c r="G9621" s="7" t="s">
        <v>11</v>
      </c>
      <c r="H9621" s="13">
        <v>10</v>
      </c>
      <c r="I9621" s="13">
        <f>IF(G9621="Male",VLOOKUP(H9621,'Shoe size conversion table'!$B$6:$D$22,2),VLOOKUP(H9621,'Shoe size conversion table'!$J$6:$L$22,2))</f>
        <v>43</v>
      </c>
      <c r="J9621" s="13">
        <f>IF(G9621="Male",VLOOKUP(H9621,'Shoe size conversion table'!$B$6:$D$22,3),VLOOKUP(H9621,'Shoe size conversion table'!$J$6:$L$22,3))</f>
        <v>9.5</v>
      </c>
      <c r="K9621" s="11">
        <v>169</v>
      </c>
      <c r="L9621" s="12">
        <v>0</v>
      </c>
      <c r="M9621" s="7">
        <f t="shared" si="451"/>
        <v>2016</v>
      </c>
      <c r="N9621" s="7">
        <f t="shared" si="452"/>
        <v>4</v>
      </c>
      <c r="O9621" s="30">
        <f t="shared" si="453"/>
        <v>169</v>
      </c>
    </row>
    <row r="9622" spans="2:15" x14ac:dyDescent="0.2">
      <c r="B9622" s="13">
        <v>61000</v>
      </c>
      <c r="C9622" s="14">
        <v>42480.046111111144</v>
      </c>
      <c r="D9622" s="7" t="s">
        <v>8</v>
      </c>
      <c r="E9622" s="13">
        <v>2193</v>
      </c>
      <c r="F9622" s="7" t="s">
        <v>38</v>
      </c>
      <c r="G9622" s="7" t="s">
        <v>12</v>
      </c>
      <c r="H9622" s="13">
        <v>9.5</v>
      </c>
      <c r="I9622" s="13">
        <f>IF(G9622="Male",VLOOKUP(H9622,'Shoe size conversion table'!$B$6:$D$22,2),VLOOKUP(H9622,'Shoe size conversion table'!$J$6:$L$22,2))</f>
        <v>40</v>
      </c>
      <c r="J9622" s="13">
        <f>IF(G9622="Male",VLOOKUP(H9622,'Shoe size conversion table'!$B$6:$D$22,3),VLOOKUP(H9622,'Shoe size conversion table'!$J$6:$L$22,3))</f>
        <v>7.5</v>
      </c>
      <c r="K9622" s="11">
        <v>169</v>
      </c>
      <c r="L9622" s="12">
        <v>0</v>
      </c>
      <c r="M9622" s="7">
        <f t="shared" si="451"/>
        <v>2016</v>
      </c>
      <c r="N9622" s="7">
        <f t="shared" si="452"/>
        <v>4</v>
      </c>
      <c r="O9622" s="30">
        <f t="shared" si="453"/>
        <v>169</v>
      </c>
    </row>
    <row r="9623" spans="2:15" x14ac:dyDescent="0.2">
      <c r="B9623" s="13">
        <v>61001</v>
      </c>
      <c r="C9623" s="14">
        <v>42480.066111111148</v>
      </c>
      <c r="D9623" s="7" t="s">
        <v>8</v>
      </c>
      <c r="E9623" s="13">
        <v>2194</v>
      </c>
      <c r="F9623" s="7" t="s">
        <v>42</v>
      </c>
      <c r="G9623" s="7" t="s">
        <v>11</v>
      </c>
      <c r="H9623" s="13">
        <v>9.5</v>
      </c>
      <c r="I9623" s="13" t="str">
        <f>IF(G9623="Male",VLOOKUP(H9623,'Shoe size conversion table'!$B$6:$D$22,2),VLOOKUP(H9623,'Shoe size conversion table'!$J$6:$L$22,2))</f>
        <v>42-43</v>
      </c>
      <c r="J9623" s="13">
        <f>IF(G9623="Male",VLOOKUP(H9623,'Shoe size conversion table'!$B$6:$D$22,3),VLOOKUP(H9623,'Shoe size conversion table'!$J$6:$L$22,3))</f>
        <v>9</v>
      </c>
      <c r="K9623" s="11">
        <v>129</v>
      </c>
      <c r="L9623" s="12">
        <v>0</v>
      </c>
      <c r="M9623" s="7">
        <f t="shared" si="451"/>
        <v>2016</v>
      </c>
      <c r="N9623" s="7">
        <f t="shared" si="452"/>
        <v>4</v>
      </c>
      <c r="O9623" s="30">
        <f t="shared" si="453"/>
        <v>129</v>
      </c>
    </row>
    <row r="9624" spans="2:15" x14ac:dyDescent="0.2">
      <c r="B9624" s="13">
        <v>61002</v>
      </c>
      <c r="C9624" s="14">
        <v>42480.076111111252</v>
      </c>
      <c r="D9624" s="7" t="s">
        <v>7</v>
      </c>
      <c r="E9624" s="13">
        <v>2184</v>
      </c>
      <c r="F9624" s="7" t="s">
        <v>55</v>
      </c>
      <c r="G9624" s="7" t="s">
        <v>11</v>
      </c>
      <c r="H9624" s="13">
        <v>9</v>
      </c>
      <c r="I9624" s="13">
        <f>IF(G9624="Male",VLOOKUP(H9624,'Shoe size conversion table'!$B$6:$D$22,2),VLOOKUP(H9624,'Shoe size conversion table'!$J$6:$L$22,2))</f>
        <v>42</v>
      </c>
      <c r="J9624" s="13">
        <f>IF(G9624="Male",VLOOKUP(H9624,'Shoe size conversion table'!$B$6:$D$22,3),VLOOKUP(H9624,'Shoe size conversion table'!$J$6:$L$22,3))</f>
        <v>8.5</v>
      </c>
      <c r="K9624" s="11">
        <v>139</v>
      </c>
      <c r="L9624" s="12">
        <v>0</v>
      </c>
      <c r="M9624" s="7">
        <f t="shared" si="451"/>
        <v>2016</v>
      </c>
      <c r="N9624" s="7">
        <f t="shared" si="452"/>
        <v>4</v>
      </c>
      <c r="O9624" s="30">
        <f t="shared" si="453"/>
        <v>139</v>
      </c>
    </row>
    <row r="9625" spans="2:15" x14ac:dyDescent="0.2">
      <c r="B9625" s="13">
        <v>61003</v>
      </c>
      <c r="C9625" s="14">
        <v>42480.076111111252</v>
      </c>
      <c r="D9625" s="7" t="s">
        <v>8</v>
      </c>
      <c r="E9625" s="13">
        <v>2212</v>
      </c>
      <c r="F9625" s="7" t="s">
        <v>37</v>
      </c>
      <c r="G9625" s="7" t="s">
        <v>11</v>
      </c>
      <c r="H9625" s="13">
        <v>9.5</v>
      </c>
      <c r="I9625" s="13" t="str">
        <f>IF(G9625="Male",VLOOKUP(H9625,'Shoe size conversion table'!$B$6:$D$22,2),VLOOKUP(H9625,'Shoe size conversion table'!$J$6:$L$22,2))</f>
        <v>42-43</v>
      </c>
      <c r="J9625" s="13">
        <f>IF(G9625="Male",VLOOKUP(H9625,'Shoe size conversion table'!$B$6:$D$22,3),VLOOKUP(H9625,'Shoe size conversion table'!$J$6:$L$22,3))</f>
        <v>9</v>
      </c>
      <c r="K9625" s="11">
        <v>199</v>
      </c>
      <c r="L9625" s="12">
        <v>0</v>
      </c>
      <c r="M9625" s="7">
        <f t="shared" si="451"/>
        <v>2016</v>
      </c>
      <c r="N9625" s="7">
        <f t="shared" si="452"/>
        <v>4</v>
      </c>
      <c r="O9625" s="30">
        <f t="shared" si="453"/>
        <v>199</v>
      </c>
    </row>
    <row r="9626" spans="2:15" x14ac:dyDescent="0.2">
      <c r="B9626" s="13">
        <v>61004</v>
      </c>
      <c r="C9626" s="14">
        <v>42480.146111111142</v>
      </c>
      <c r="D9626" s="7" t="s">
        <v>10</v>
      </c>
      <c r="E9626" s="13">
        <v>2186</v>
      </c>
      <c r="F9626" s="7" t="s">
        <v>35</v>
      </c>
      <c r="G9626" s="7" t="s">
        <v>12</v>
      </c>
      <c r="H9626" s="13">
        <v>9</v>
      </c>
      <c r="I9626" s="13" t="str">
        <f>IF(G9626="Male",VLOOKUP(H9626,'Shoe size conversion table'!$B$6:$D$22,2),VLOOKUP(H9626,'Shoe size conversion table'!$J$6:$L$22,2))</f>
        <v>39-40</v>
      </c>
      <c r="J9626" s="13">
        <f>IF(G9626="Male",VLOOKUP(H9626,'Shoe size conversion table'!$B$6:$D$22,3),VLOOKUP(H9626,'Shoe size conversion table'!$J$6:$L$22,3))</f>
        <v>7</v>
      </c>
      <c r="K9626" s="11">
        <v>149</v>
      </c>
      <c r="L9626" s="12">
        <v>0.2</v>
      </c>
      <c r="M9626" s="7">
        <f t="shared" si="451"/>
        <v>2016</v>
      </c>
      <c r="N9626" s="7">
        <f t="shared" si="452"/>
        <v>4</v>
      </c>
      <c r="O9626" s="30">
        <f t="shared" si="453"/>
        <v>119.2</v>
      </c>
    </row>
    <row r="9627" spans="2:15" x14ac:dyDescent="0.2">
      <c r="B9627" s="13">
        <v>61004</v>
      </c>
      <c r="C9627" s="14">
        <v>42480.146111111142</v>
      </c>
      <c r="D9627" s="7" t="s">
        <v>10</v>
      </c>
      <c r="E9627" s="13">
        <v>2171</v>
      </c>
      <c r="F9627" s="7" t="s">
        <v>35</v>
      </c>
      <c r="G9627" s="7" t="s">
        <v>12</v>
      </c>
      <c r="H9627" s="13">
        <v>9</v>
      </c>
      <c r="I9627" s="13" t="str">
        <f>IF(G9627="Male",VLOOKUP(H9627,'Shoe size conversion table'!$B$6:$D$22,2),VLOOKUP(H9627,'Shoe size conversion table'!$J$6:$L$22,2))</f>
        <v>39-40</v>
      </c>
      <c r="J9627" s="13">
        <f>IF(G9627="Male",VLOOKUP(H9627,'Shoe size conversion table'!$B$6:$D$22,3),VLOOKUP(H9627,'Shoe size conversion table'!$J$6:$L$22,3))</f>
        <v>7</v>
      </c>
      <c r="K9627" s="11">
        <v>149</v>
      </c>
      <c r="L9627" s="12">
        <v>0.3</v>
      </c>
      <c r="M9627" s="7">
        <f t="shared" si="451"/>
        <v>2016</v>
      </c>
      <c r="N9627" s="7">
        <f t="shared" si="452"/>
        <v>4</v>
      </c>
      <c r="O9627" s="30">
        <f t="shared" si="453"/>
        <v>104.3</v>
      </c>
    </row>
    <row r="9628" spans="2:15" x14ac:dyDescent="0.2">
      <c r="B9628" s="13">
        <v>61005</v>
      </c>
      <c r="C9628" s="14">
        <v>42480.206111111147</v>
      </c>
      <c r="D9628" s="7" t="s">
        <v>8</v>
      </c>
      <c r="E9628" s="13">
        <v>2203</v>
      </c>
      <c r="F9628" s="7" t="s">
        <v>38</v>
      </c>
      <c r="G9628" s="7" t="s">
        <v>11</v>
      </c>
      <c r="H9628" s="13">
        <v>10.5</v>
      </c>
      <c r="I9628" s="13" t="str">
        <f>IF(G9628="Male",VLOOKUP(H9628,'Shoe size conversion table'!$B$6:$D$22,2),VLOOKUP(H9628,'Shoe size conversion table'!$J$6:$L$22,2))</f>
        <v>43-44</v>
      </c>
      <c r="J9628" s="13">
        <f>IF(G9628="Male",VLOOKUP(H9628,'Shoe size conversion table'!$B$6:$D$22,3),VLOOKUP(H9628,'Shoe size conversion table'!$J$6:$L$22,3))</f>
        <v>10</v>
      </c>
      <c r="K9628" s="11">
        <v>179</v>
      </c>
      <c r="L9628" s="12">
        <v>0.3</v>
      </c>
      <c r="M9628" s="7">
        <f t="shared" si="451"/>
        <v>2016</v>
      </c>
      <c r="N9628" s="7">
        <f t="shared" si="452"/>
        <v>4</v>
      </c>
      <c r="O9628" s="30">
        <f t="shared" si="453"/>
        <v>125.3</v>
      </c>
    </row>
    <row r="9629" spans="2:15" x14ac:dyDescent="0.2">
      <c r="B9629" s="13">
        <v>61006</v>
      </c>
      <c r="C9629" s="14">
        <v>42480.346111111146</v>
      </c>
      <c r="D9629" s="7" t="s">
        <v>9</v>
      </c>
      <c r="E9629" s="13">
        <v>2158</v>
      </c>
      <c r="F9629" s="7" t="s">
        <v>62</v>
      </c>
      <c r="G9629" s="7" t="s">
        <v>11</v>
      </c>
      <c r="H9629" s="13">
        <v>9</v>
      </c>
      <c r="I9629" s="13">
        <f>IF(G9629="Male",VLOOKUP(H9629,'Shoe size conversion table'!$B$6:$D$22,2),VLOOKUP(H9629,'Shoe size conversion table'!$J$6:$L$22,2))</f>
        <v>42</v>
      </c>
      <c r="J9629" s="13">
        <f>IF(G9629="Male",VLOOKUP(H9629,'Shoe size conversion table'!$B$6:$D$22,3),VLOOKUP(H9629,'Shoe size conversion table'!$J$6:$L$22,3))</f>
        <v>8.5</v>
      </c>
      <c r="K9629" s="11">
        <v>149</v>
      </c>
      <c r="L9629" s="12">
        <v>0</v>
      </c>
      <c r="M9629" s="7">
        <f t="shared" si="451"/>
        <v>2016</v>
      </c>
      <c r="N9629" s="7">
        <f t="shared" si="452"/>
        <v>4</v>
      </c>
      <c r="O9629" s="30">
        <f t="shared" si="453"/>
        <v>149</v>
      </c>
    </row>
    <row r="9630" spans="2:15" x14ac:dyDescent="0.2">
      <c r="B9630" s="13">
        <v>61006</v>
      </c>
      <c r="C9630" s="14">
        <v>42480.346111111146</v>
      </c>
      <c r="D9630" s="7" t="s">
        <v>9</v>
      </c>
      <c r="E9630" s="13">
        <v>2154</v>
      </c>
      <c r="F9630" s="7" t="s">
        <v>59</v>
      </c>
      <c r="G9630" s="7" t="s">
        <v>11</v>
      </c>
      <c r="H9630" s="13">
        <v>9</v>
      </c>
      <c r="I9630" s="13">
        <f>IF(G9630="Male",VLOOKUP(H9630,'Shoe size conversion table'!$B$6:$D$22,2),VLOOKUP(H9630,'Shoe size conversion table'!$J$6:$L$22,2))</f>
        <v>42</v>
      </c>
      <c r="J9630" s="13">
        <f>IF(G9630="Male",VLOOKUP(H9630,'Shoe size conversion table'!$B$6:$D$22,3),VLOOKUP(H9630,'Shoe size conversion table'!$J$6:$L$22,3))</f>
        <v>8.5</v>
      </c>
      <c r="K9630" s="11">
        <v>179</v>
      </c>
      <c r="L9630" s="12">
        <v>0</v>
      </c>
      <c r="M9630" s="7">
        <f t="shared" si="451"/>
        <v>2016</v>
      </c>
      <c r="N9630" s="7">
        <f t="shared" si="452"/>
        <v>4</v>
      </c>
      <c r="O9630" s="30">
        <f t="shared" si="453"/>
        <v>179</v>
      </c>
    </row>
    <row r="9631" spans="2:15" x14ac:dyDescent="0.2">
      <c r="B9631" s="13">
        <v>61007</v>
      </c>
      <c r="C9631" s="14">
        <v>42480.406111111144</v>
      </c>
      <c r="D9631" s="7" t="s">
        <v>10</v>
      </c>
      <c r="E9631" s="13">
        <v>2161</v>
      </c>
      <c r="F9631" s="7" t="s">
        <v>35</v>
      </c>
      <c r="G9631" s="7" t="s">
        <v>11</v>
      </c>
      <c r="H9631" s="13">
        <v>8</v>
      </c>
      <c r="I9631" s="13">
        <f>IF(G9631="Male",VLOOKUP(H9631,'Shoe size conversion table'!$B$6:$D$22,2),VLOOKUP(H9631,'Shoe size conversion table'!$J$6:$L$22,2))</f>
        <v>41</v>
      </c>
      <c r="J9631" s="13">
        <f>IF(G9631="Male",VLOOKUP(H9631,'Shoe size conversion table'!$B$6:$D$22,3),VLOOKUP(H9631,'Shoe size conversion table'!$J$6:$L$22,3))</f>
        <v>7.5</v>
      </c>
      <c r="K9631" s="11">
        <v>189</v>
      </c>
      <c r="L9631" s="12">
        <v>0</v>
      </c>
      <c r="M9631" s="7">
        <f t="shared" si="451"/>
        <v>2016</v>
      </c>
      <c r="N9631" s="7">
        <f t="shared" si="452"/>
        <v>4</v>
      </c>
      <c r="O9631" s="30">
        <f t="shared" si="453"/>
        <v>189</v>
      </c>
    </row>
    <row r="9632" spans="2:15" x14ac:dyDescent="0.2">
      <c r="B9632" s="13">
        <v>61008</v>
      </c>
      <c r="C9632" s="14">
        <v>42480.466111111142</v>
      </c>
      <c r="D9632" s="7" t="s">
        <v>9</v>
      </c>
      <c r="E9632" s="13">
        <v>2194</v>
      </c>
      <c r="F9632" s="7" t="s">
        <v>61</v>
      </c>
      <c r="G9632" s="7" t="s">
        <v>11</v>
      </c>
      <c r="H9632" s="13">
        <v>9.5</v>
      </c>
      <c r="I9632" s="13" t="str">
        <f>IF(G9632="Male",VLOOKUP(H9632,'Shoe size conversion table'!$B$6:$D$22,2),VLOOKUP(H9632,'Shoe size conversion table'!$J$6:$L$22,2))</f>
        <v>42-43</v>
      </c>
      <c r="J9632" s="13">
        <f>IF(G9632="Male",VLOOKUP(H9632,'Shoe size conversion table'!$B$6:$D$22,3),VLOOKUP(H9632,'Shoe size conversion table'!$J$6:$L$22,3))</f>
        <v>9</v>
      </c>
      <c r="K9632" s="11">
        <v>139</v>
      </c>
      <c r="L9632" s="12">
        <v>0.5</v>
      </c>
      <c r="M9632" s="7">
        <f t="shared" si="451"/>
        <v>2016</v>
      </c>
      <c r="N9632" s="7">
        <f t="shared" si="452"/>
        <v>4</v>
      </c>
      <c r="O9632" s="30">
        <f t="shared" si="453"/>
        <v>69.5</v>
      </c>
    </row>
    <row r="9633" spans="2:15" x14ac:dyDescent="0.2">
      <c r="B9633" s="13">
        <v>61008</v>
      </c>
      <c r="C9633" s="14">
        <v>42480.466111111142</v>
      </c>
      <c r="D9633" s="7" t="s">
        <v>9</v>
      </c>
      <c r="E9633" s="13">
        <v>2214</v>
      </c>
      <c r="F9633" s="7" t="s">
        <v>61</v>
      </c>
      <c r="G9633" s="7" t="s">
        <v>11</v>
      </c>
      <c r="H9633" s="13">
        <v>9.5</v>
      </c>
      <c r="I9633" s="13" t="str">
        <f>IF(G9633="Male",VLOOKUP(H9633,'Shoe size conversion table'!$B$6:$D$22,2),VLOOKUP(H9633,'Shoe size conversion table'!$J$6:$L$22,2))</f>
        <v>42-43</v>
      </c>
      <c r="J9633" s="13">
        <f>IF(G9633="Male",VLOOKUP(H9633,'Shoe size conversion table'!$B$6:$D$22,3),VLOOKUP(H9633,'Shoe size conversion table'!$J$6:$L$22,3))</f>
        <v>9</v>
      </c>
      <c r="K9633" s="11">
        <v>129</v>
      </c>
      <c r="L9633" s="12">
        <v>0</v>
      </c>
      <c r="M9633" s="7">
        <f t="shared" si="451"/>
        <v>2016</v>
      </c>
      <c r="N9633" s="7">
        <f t="shared" si="452"/>
        <v>4</v>
      </c>
      <c r="O9633" s="30">
        <f t="shared" si="453"/>
        <v>129</v>
      </c>
    </row>
    <row r="9634" spans="2:15" x14ac:dyDescent="0.2">
      <c r="B9634" s="13">
        <v>61009</v>
      </c>
      <c r="C9634" s="14">
        <v>42480.486111111248</v>
      </c>
      <c r="D9634" s="7" t="s">
        <v>7</v>
      </c>
      <c r="E9634" s="13">
        <v>2229</v>
      </c>
      <c r="F9634" s="7" t="s">
        <v>51</v>
      </c>
      <c r="G9634" s="7" t="s">
        <v>12</v>
      </c>
      <c r="H9634" s="13">
        <v>8</v>
      </c>
      <c r="I9634" s="13" t="str">
        <f>IF(G9634="Male",VLOOKUP(H9634,'Shoe size conversion table'!$B$6:$D$22,2),VLOOKUP(H9634,'Shoe size conversion table'!$J$6:$L$22,2))</f>
        <v>38-39</v>
      </c>
      <c r="J9634" s="13">
        <f>IF(G9634="Male",VLOOKUP(H9634,'Shoe size conversion table'!$B$6:$D$22,3),VLOOKUP(H9634,'Shoe size conversion table'!$J$6:$L$22,3))</f>
        <v>6</v>
      </c>
      <c r="K9634" s="11">
        <v>169</v>
      </c>
      <c r="L9634" s="12">
        <v>0</v>
      </c>
      <c r="M9634" s="7">
        <f t="shared" si="451"/>
        <v>2016</v>
      </c>
      <c r="N9634" s="7">
        <f t="shared" si="452"/>
        <v>4</v>
      </c>
      <c r="O9634" s="30">
        <f t="shared" si="453"/>
        <v>169</v>
      </c>
    </row>
    <row r="9635" spans="2:15" x14ac:dyDescent="0.2">
      <c r="B9635" s="13">
        <v>61010</v>
      </c>
      <c r="C9635" s="14">
        <v>42480.506111111143</v>
      </c>
      <c r="D9635" s="7" t="s">
        <v>8</v>
      </c>
      <c r="E9635" s="13">
        <v>2217</v>
      </c>
      <c r="F9635" s="7" t="s">
        <v>37</v>
      </c>
      <c r="G9635" s="7" t="s">
        <v>11</v>
      </c>
      <c r="H9635" s="13">
        <v>9.5</v>
      </c>
      <c r="I9635" s="13" t="str">
        <f>IF(G9635="Male",VLOOKUP(H9635,'Shoe size conversion table'!$B$6:$D$22,2),VLOOKUP(H9635,'Shoe size conversion table'!$J$6:$L$22,2))</f>
        <v>42-43</v>
      </c>
      <c r="J9635" s="13">
        <f>IF(G9635="Male",VLOOKUP(H9635,'Shoe size conversion table'!$B$6:$D$22,3),VLOOKUP(H9635,'Shoe size conversion table'!$J$6:$L$22,3))</f>
        <v>9</v>
      </c>
      <c r="K9635" s="11">
        <v>139</v>
      </c>
      <c r="L9635" s="12">
        <v>0.1</v>
      </c>
      <c r="M9635" s="7">
        <f t="shared" si="451"/>
        <v>2016</v>
      </c>
      <c r="N9635" s="7">
        <f t="shared" si="452"/>
        <v>4</v>
      </c>
      <c r="O9635" s="30">
        <f t="shared" si="453"/>
        <v>125.10000000000001</v>
      </c>
    </row>
    <row r="9636" spans="2:15" x14ac:dyDescent="0.2">
      <c r="B9636" s="13">
        <v>61011</v>
      </c>
      <c r="C9636" s="14">
        <v>42480.626111111313</v>
      </c>
      <c r="D9636" s="7" t="s">
        <v>10</v>
      </c>
      <c r="E9636" s="13">
        <v>2207</v>
      </c>
      <c r="F9636" s="7" t="s">
        <v>36</v>
      </c>
      <c r="G9636" s="7" t="s">
        <v>11</v>
      </c>
      <c r="H9636" s="13">
        <v>9</v>
      </c>
      <c r="I9636" s="13">
        <f>IF(G9636="Male",VLOOKUP(H9636,'Shoe size conversion table'!$B$6:$D$22,2),VLOOKUP(H9636,'Shoe size conversion table'!$J$6:$L$22,2))</f>
        <v>42</v>
      </c>
      <c r="J9636" s="13">
        <f>IF(G9636="Male",VLOOKUP(H9636,'Shoe size conversion table'!$B$6:$D$22,3),VLOOKUP(H9636,'Shoe size conversion table'!$J$6:$L$22,3))</f>
        <v>8.5</v>
      </c>
      <c r="K9636" s="11">
        <v>199</v>
      </c>
      <c r="L9636" s="12">
        <v>0.1</v>
      </c>
      <c r="M9636" s="7">
        <f t="shared" si="451"/>
        <v>2016</v>
      </c>
      <c r="N9636" s="7">
        <f t="shared" si="452"/>
        <v>4</v>
      </c>
      <c r="O9636" s="30">
        <f t="shared" si="453"/>
        <v>179.1</v>
      </c>
    </row>
    <row r="9637" spans="2:15" x14ac:dyDescent="0.2">
      <c r="B9637" s="13">
        <v>61012</v>
      </c>
      <c r="C9637" s="14">
        <v>42480.656111111144</v>
      </c>
      <c r="D9637" s="7" t="s">
        <v>7</v>
      </c>
      <c r="E9637" s="13">
        <v>2157</v>
      </c>
      <c r="F9637" s="7" t="s">
        <v>51</v>
      </c>
      <c r="G9637" s="7" t="s">
        <v>12</v>
      </c>
      <c r="H9637" s="13">
        <v>7.5</v>
      </c>
      <c r="I9637" s="13">
        <f>IF(G9637="Male",VLOOKUP(H9637,'Shoe size conversion table'!$B$6:$D$22,2),VLOOKUP(H9637,'Shoe size conversion table'!$J$6:$L$22,2))</f>
        <v>38</v>
      </c>
      <c r="J9637" s="13">
        <f>IF(G9637="Male",VLOOKUP(H9637,'Shoe size conversion table'!$B$6:$D$22,3),VLOOKUP(H9637,'Shoe size conversion table'!$J$6:$L$22,3))</f>
        <v>5.5</v>
      </c>
      <c r="K9637" s="11">
        <v>159</v>
      </c>
      <c r="L9637" s="12">
        <v>0.5</v>
      </c>
      <c r="M9637" s="7">
        <f t="shared" si="451"/>
        <v>2016</v>
      </c>
      <c r="N9637" s="7">
        <f t="shared" si="452"/>
        <v>4</v>
      </c>
      <c r="O9637" s="30">
        <f t="shared" si="453"/>
        <v>79.5</v>
      </c>
    </row>
    <row r="9638" spans="2:15" x14ac:dyDescent="0.2">
      <c r="B9638" s="13">
        <v>61013</v>
      </c>
      <c r="C9638" s="14">
        <v>42480.676111111148</v>
      </c>
      <c r="D9638" s="7" t="s">
        <v>9</v>
      </c>
      <c r="E9638" s="13">
        <v>2193</v>
      </c>
      <c r="F9638" s="7" t="s">
        <v>61</v>
      </c>
      <c r="G9638" s="7" t="s">
        <v>12</v>
      </c>
      <c r="H9638" s="13">
        <v>9</v>
      </c>
      <c r="I9638" s="13" t="str">
        <f>IF(G9638="Male",VLOOKUP(H9638,'Shoe size conversion table'!$B$6:$D$22,2),VLOOKUP(H9638,'Shoe size conversion table'!$J$6:$L$22,2))</f>
        <v>39-40</v>
      </c>
      <c r="J9638" s="13">
        <f>IF(G9638="Male",VLOOKUP(H9638,'Shoe size conversion table'!$B$6:$D$22,3),VLOOKUP(H9638,'Shoe size conversion table'!$J$6:$L$22,3))</f>
        <v>7</v>
      </c>
      <c r="K9638" s="11">
        <v>159</v>
      </c>
      <c r="L9638" s="12">
        <v>0.2</v>
      </c>
      <c r="M9638" s="7">
        <f t="shared" si="451"/>
        <v>2016</v>
      </c>
      <c r="N9638" s="7">
        <f t="shared" si="452"/>
        <v>4</v>
      </c>
      <c r="O9638" s="30">
        <f t="shared" si="453"/>
        <v>127.2</v>
      </c>
    </row>
    <row r="9639" spans="2:15" x14ac:dyDescent="0.2">
      <c r="B9639" s="13">
        <v>61014</v>
      </c>
      <c r="C9639" s="14">
        <v>42480.67611111125</v>
      </c>
      <c r="D9639" s="7" t="s">
        <v>10</v>
      </c>
      <c r="E9639" s="13">
        <v>2189</v>
      </c>
      <c r="F9639" s="7" t="s">
        <v>35</v>
      </c>
      <c r="G9639" s="7" t="s">
        <v>11</v>
      </c>
      <c r="H9639" s="13">
        <v>9.5</v>
      </c>
      <c r="I9639" s="13" t="str">
        <f>IF(G9639="Male",VLOOKUP(H9639,'Shoe size conversion table'!$B$6:$D$22,2),VLOOKUP(H9639,'Shoe size conversion table'!$J$6:$L$22,2))</f>
        <v>42-43</v>
      </c>
      <c r="J9639" s="13">
        <f>IF(G9639="Male",VLOOKUP(H9639,'Shoe size conversion table'!$B$6:$D$22,3),VLOOKUP(H9639,'Shoe size conversion table'!$J$6:$L$22,3))</f>
        <v>9</v>
      </c>
      <c r="K9639" s="11">
        <v>139</v>
      </c>
      <c r="L9639" s="12">
        <v>0.5</v>
      </c>
      <c r="M9639" s="7">
        <f t="shared" si="451"/>
        <v>2016</v>
      </c>
      <c r="N9639" s="7">
        <f t="shared" si="452"/>
        <v>4</v>
      </c>
      <c r="O9639" s="30">
        <f t="shared" si="453"/>
        <v>69.5</v>
      </c>
    </row>
    <row r="9640" spans="2:15" x14ac:dyDescent="0.2">
      <c r="B9640" s="13">
        <v>61015</v>
      </c>
      <c r="C9640" s="14">
        <v>42480.746111111315</v>
      </c>
      <c r="D9640" s="7" t="s">
        <v>7</v>
      </c>
      <c r="E9640" s="13">
        <v>2217</v>
      </c>
      <c r="F9640" s="7" t="s">
        <v>52</v>
      </c>
      <c r="G9640" s="7" t="s">
        <v>11</v>
      </c>
      <c r="H9640" s="13">
        <v>8.5</v>
      </c>
      <c r="I9640" s="13" t="str">
        <f>IF(G9640="Male",VLOOKUP(H9640,'Shoe size conversion table'!$B$6:$D$22,2),VLOOKUP(H9640,'Shoe size conversion table'!$J$6:$L$22,2))</f>
        <v>41-42</v>
      </c>
      <c r="J9640" s="13">
        <f>IF(G9640="Male",VLOOKUP(H9640,'Shoe size conversion table'!$B$6:$D$22,3),VLOOKUP(H9640,'Shoe size conversion table'!$J$6:$L$22,3))</f>
        <v>8</v>
      </c>
      <c r="K9640" s="11">
        <v>159</v>
      </c>
      <c r="L9640" s="12">
        <v>0</v>
      </c>
      <c r="M9640" s="7">
        <f t="shared" si="451"/>
        <v>2016</v>
      </c>
      <c r="N9640" s="7">
        <f t="shared" si="452"/>
        <v>4</v>
      </c>
      <c r="O9640" s="30">
        <f t="shared" si="453"/>
        <v>159</v>
      </c>
    </row>
    <row r="9641" spans="2:15" x14ac:dyDescent="0.2">
      <c r="B9641" s="13">
        <v>61016</v>
      </c>
      <c r="C9641" s="14">
        <v>42480.796111111245</v>
      </c>
      <c r="D9641" s="7" t="s">
        <v>7</v>
      </c>
      <c r="E9641" s="13">
        <v>2228</v>
      </c>
      <c r="F9641" s="7" t="s">
        <v>46</v>
      </c>
      <c r="G9641" s="7" t="s">
        <v>12</v>
      </c>
      <c r="H9641" s="13">
        <v>7.5</v>
      </c>
      <c r="I9641" s="13">
        <f>IF(G9641="Male",VLOOKUP(H9641,'Shoe size conversion table'!$B$6:$D$22,2),VLOOKUP(H9641,'Shoe size conversion table'!$J$6:$L$22,2))</f>
        <v>38</v>
      </c>
      <c r="J9641" s="13">
        <f>IF(G9641="Male",VLOOKUP(H9641,'Shoe size conversion table'!$B$6:$D$22,3),VLOOKUP(H9641,'Shoe size conversion table'!$J$6:$L$22,3))</f>
        <v>5.5</v>
      </c>
      <c r="K9641" s="11">
        <v>159</v>
      </c>
      <c r="L9641" s="12">
        <v>0.3</v>
      </c>
      <c r="M9641" s="7">
        <f t="shared" si="451"/>
        <v>2016</v>
      </c>
      <c r="N9641" s="7">
        <f t="shared" si="452"/>
        <v>4</v>
      </c>
      <c r="O9641" s="30">
        <f t="shared" si="453"/>
        <v>111.3</v>
      </c>
    </row>
    <row r="9642" spans="2:15" x14ac:dyDescent="0.2">
      <c r="B9642" s="13">
        <v>61017</v>
      </c>
      <c r="C9642" s="14">
        <v>42480.796111111311</v>
      </c>
      <c r="D9642" s="7" t="s">
        <v>10</v>
      </c>
      <c r="E9642" s="13">
        <v>2150</v>
      </c>
      <c r="F9642" s="7" t="s">
        <v>35</v>
      </c>
      <c r="G9642" s="7" t="s">
        <v>11</v>
      </c>
      <c r="H9642" s="13">
        <v>9.5</v>
      </c>
      <c r="I9642" s="13" t="str">
        <f>IF(G9642="Male",VLOOKUP(H9642,'Shoe size conversion table'!$B$6:$D$22,2),VLOOKUP(H9642,'Shoe size conversion table'!$J$6:$L$22,2))</f>
        <v>42-43</v>
      </c>
      <c r="J9642" s="13">
        <f>IF(G9642="Male",VLOOKUP(H9642,'Shoe size conversion table'!$B$6:$D$22,3),VLOOKUP(H9642,'Shoe size conversion table'!$J$6:$L$22,3))</f>
        <v>9</v>
      </c>
      <c r="K9642" s="11">
        <v>199</v>
      </c>
      <c r="L9642" s="12">
        <v>0</v>
      </c>
      <c r="M9642" s="7">
        <f t="shared" si="451"/>
        <v>2016</v>
      </c>
      <c r="N9642" s="7">
        <f t="shared" si="452"/>
        <v>4</v>
      </c>
      <c r="O9642" s="30">
        <f t="shared" si="453"/>
        <v>199</v>
      </c>
    </row>
    <row r="9643" spans="2:15" x14ac:dyDescent="0.2">
      <c r="B9643" s="13">
        <v>61018</v>
      </c>
      <c r="C9643" s="14">
        <v>42480.806111111146</v>
      </c>
      <c r="D9643" s="7" t="s">
        <v>8</v>
      </c>
      <c r="E9643" s="13">
        <v>2213</v>
      </c>
      <c r="F9643" s="7" t="s">
        <v>40</v>
      </c>
      <c r="G9643" s="7" t="s">
        <v>12</v>
      </c>
      <c r="H9643" s="13">
        <v>7.5</v>
      </c>
      <c r="I9643" s="13">
        <f>IF(G9643="Male",VLOOKUP(H9643,'Shoe size conversion table'!$B$6:$D$22,2),VLOOKUP(H9643,'Shoe size conversion table'!$J$6:$L$22,2))</f>
        <v>38</v>
      </c>
      <c r="J9643" s="13">
        <f>IF(G9643="Male",VLOOKUP(H9643,'Shoe size conversion table'!$B$6:$D$22,3),VLOOKUP(H9643,'Shoe size conversion table'!$J$6:$L$22,3))</f>
        <v>5.5</v>
      </c>
      <c r="K9643" s="11">
        <v>149</v>
      </c>
      <c r="L9643" s="12">
        <v>0</v>
      </c>
      <c r="M9643" s="7">
        <f t="shared" si="451"/>
        <v>2016</v>
      </c>
      <c r="N9643" s="7">
        <f t="shared" si="452"/>
        <v>4</v>
      </c>
      <c r="O9643" s="30">
        <f t="shared" si="453"/>
        <v>149</v>
      </c>
    </row>
    <row r="9644" spans="2:15" x14ac:dyDescent="0.2">
      <c r="B9644" s="13">
        <v>61019</v>
      </c>
      <c r="C9644" s="14">
        <v>42480.816111111148</v>
      </c>
      <c r="D9644" s="7" t="s">
        <v>10</v>
      </c>
      <c r="E9644" s="13">
        <v>2147</v>
      </c>
      <c r="F9644" s="7" t="s">
        <v>34</v>
      </c>
      <c r="G9644" s="7" t="s">
        <v>12</v>
      </c>
      <c r="H9644" s="13">
        <v>8.5</v>
      </c>
      <c r="I9644" s="13">
        <f>IF(G9644="Male",VLOOKUP(H9644,'Shoe size conversion table'!$B$6:$D$22,2),VLOOKUP(H9644,'Shoe size conversion table'!$J$6:$L$22,2))</f>
        <v>39</v>
      </c>
      <c r="J9644" s="13">
        <f>IF(G9644="Male",VLOOKUP(H9644,'Shoe size conversion table'!$B$6:$D$22,3),VLOOKUP(H9644,'Shoe size conversion table'!$J$6:$L$22,3))</f>
        <v>6.5</v>
      </c>
      <c r="K9644" s="11">
        <v>149</v>
      </c>
      <c r="L9644" s="12">
        <v>0.2</v>
      </c>
      <c r="M9644" s="7">
        <f t="shared" si="451"/>
        <v>2016</v>
      </c>
      <c r="N9644" s="7">
        <f t="shared" si="452"/>
        <v>4</v>
      </c>
      <c r="O9644" s="30">
        <f t="shared" si="453"/>
        <v>119.2</v>
      </c>
    </row>
    <row r="9645" spans="2:15" x14ac:dyDescent="0.2">
      <c r="B9645" s="13">
        <v>61020</v>
      </c>
      <c r="C9645" s="14">
        <v>42480.856111111148</v>
      </c>
      <c r="D9645" s="7" t="s">
        <v>10</v>
      </c>
      <c r="E9645" s="13">
        <v>2240</v>
      </c>
      <c r="F9645" s="7" t="s">
        <v>36</v>
      </c>
      <c r="G9645" s="7" t="s">
        <v>12</v>
      </c>
      <c r="H9645" s="13">
        <v>9</v>
      </c>
      <c r="I9645" s="13" t="str">
        <f>IF(G9645="Male",VLOOKUP(H9645,'Shoe size conversion table'!$B$6:$D$22,2),VLOOKUP(H9645,'Shoe size conversion table'!$J$6:$L$22,2))</f>
        <v>39-40</v>
      </c>
      <c r="J9645" s="13">
        <f>IF(G9645="Male",VLOOKUP(H9645,'Shoe size conversion table'!$B$6:$D$22,3),VLOOKUP(H9645,'Shoe size conversion table'!$J$6:$L$22,3))</f>
        <v>7</v>
      </c>
      <c r="K9645" s="11">
        <v>159</v>
      </c>
      <c r="L9645" s="12">
        <v>0.1</v>
      </c>
      <c r="M9645" s="7">
        <f t="shared" si="451"/>
        <v>2016</v>
      </c>
      <c r="N9645" s="7">
        <f t="shared" si="452"/>
        <v>4</v>
      </c>
      <c r="O9645" s="30">
        <f t="shared" si="453"/>
        <v>143.1</v>
      </c>
    </row>
    <row r="9646" spans="2:15" x14ac:dyDescent="0.2">
      <c r="B9646" s="13">
        <v>61021</v>
      </c>
      <c r="C9646" s="14">
        <v>42480.876111111145</v>
      </c>
      <c r="D9646" s="7" t="s">
        <v>9</v>
      </c>
      <c r="E9646" s="13">
        <v>2213</v>
      </c>
      <c r="F9646" s="7" t="s">
        <v>60</v>
      </c>
      <c r="G9646" s="7" t="s">
        <v>11</v>
      </c>
      <c r="H9646" s="13">
        <v>9.5</v>
      </c>
      <c r="I9646" s="13" t="str">
        <f>IF(G9646="Male",VLOOKUP(H9646,'Shoe size conversion table'!$B$6:$D$22,2),VLOOKUP(H9646,'Shoe size conversion table'!$J$6:$L$22,2))</f>
        <v>42-43</v>
      </c>
      <c r="J9646" s="13">
        <f>IF(G9646="Male",VLOOKUP(H9646,'Shoe size conversion table'!$B$6:$D$22,3),VLOOKUP(H9646,'Shoe size conversion table'!$J$6:$L$22,3))</f>
        <v>9</v>
      </c>
      <c r="K9646" s="11">
        <v>199</v>
      </c>
      <c r="L9646" s="12">
        <v>0</v>
      </c>
      <c r="M9646" s="7">
        <f t="shared" si="451"/>
        <v>2016</v>
      </c>
      <c r="N9646" s="7">
        <f t="shared" si="452"/>
        <v>4</v>
      </c>
      <c r="O9646" s="30">
        <f t="shared" si="453"/>
        <v>199</v>
      </c>
    </row>
    <row r="9647" spans="2:15" x14ac:dyDescent="0.2">
      <c r="B9647" s="13">
        <v>61021</v>
      </c>
      <c r="C9647" s="14">
        <v>42480.876111111145</v>
      </c>
      <c r="D9647" s="7" t="s">
        <v>9</v>
      </c>
      <c r="E9647" s="13">
        <v>2234</v>
      </c>
      <c r="F9647" s="7" t="s">
        <v>60</v>
      </c>
      <c r="G9647" s="7" t="s">
        <v>11</v>
      </c>
      <c r="H9647" s="13">
        <v>9.5</v>
      </c>
      <c r="I9647" s="13" t="str">
        <f>IF(G9647="Male",VLOOKUP(H9647,'Shoe size conversion table'!$B$6:$D$22,2),VLOOKUP(H9647,'Shoe size conversion table'!$J$6:$L$22,2))</f>
        <v>42-43</v>
      </c>
      <c r="J9647" s="13">
        <f>IF(G9647="Male",VLOOKUP(H9647,'Shoe size conversion table'!$B$6:$D$22,3),VLOOKUP(H9647,'Shoe size conversion table'!$J$6:$L$22,3))</f>
        <v>9</v>
      </c>
      <c r="K9647" s="11">
        <v>199</v>
      </c>
      <c r="L9647" s="12">
        <v>0</v>
      </c>
      <c r="M9647" s="7">
        <f t="shared" si="451"/>
        <v>2016</v>
      </c>
      <c r="N9647" s="7">
        <f t="shared" si="452"/>
        <v>4</v>
      </c>
      <c r="O9647" s="30">
        <f t="shared" si="453"/>
        <v>199</v>
      </c>
    </row>
    <row r="9648" spans="2:15" x14ac:dyDescent="0.2">
      <c r="B9648" s="13">
        <v>61022</v>
      </c>
      <c r="C9648" s="14">
        <v>42480.876111111313</v>
      </c>
      <c r="D9648" s="7" t="s">
        <v>7</v>
      </c>
      <c r="E9648" s="13">
        <v>2159</v>
      </c>
      <c r="F9648" s="7" t="s">
        <v>50</v>
      </c>
      <c r="G9648" s="7" t="s">
        <v>11</v>
      </c>
      <c r="H9648" s="13">
        <v>10.5</v>
      </c>
      <c r="I9648" s="13" t="str">
        <f>IF(G9648="Male",VLOOKUP(H9648,'Shoe size conversion table'!$B$6:$D$22,2),VLOOKUP(H9648,'Shoe size conversion table'!$J$6:$L$22,2))</f>
        <v>43-44</v>
      </c>
      <c r="J9648" s="13">
        <f>IF(G9648="Male",VLOOKUP(H9648,'Shoe size conversion table'!$B$6:$D$22,3),VLOOKUP(H9648,'Shoe size conversion table'!$J$6:$L$22,3))</f>
        <v>10</v>
      </c>
      <c r="K9648" s="11">
        <v>129</v>
      </c>
      <c r="L9648" s="12">
        <v>0</v>
      </c>
      <c r="M9648" s="7">
        <f t="shared" si="451"/>
        <v>2016</v>
      </c>
      <c r="N9648" s="7">
        <f t="shared" si="452"/>
        <v>4</v>
      </c>
      <c r="O9648" s="30">
        <f t="shared" si="453"/>
        <v>129</v>
      </c>
    </row>
    <row r="9649" spans="2:15" x14ac:dyDescent="0.2">
      <c r="B9649" s="13">
        <v>61023</v>
      </c>
      <c r="C9649" s="14">
        <v>42480.896111111251</v>
      </c>
      <c r="D9649" s="7" t="s">
        <v>10</v>
      </c>
      <c r="E9649" s="13">
        <v>2166</v>
      </c>
      <c r="F9649" s="7" t="s">
        <v>35</v>
      </c>
      <c r="G9649" s="7" t="s">
        <v>11</v>
      </c>
      <c r="H9649" s="13">
        <v>10.5</v>
      </c>
      <c r="I9649" s="13" t="str">
        <f>IF(G9649="Male",VLOOKUP(H9649,'Shoe size conversion table'!$B$6:$D$22,2),VLOOKUP(H9649,'Shoe size conversion table'!$J$6:$L$22,2))</f>
        <v>43-44</v>
      </c>
      <c r="J9649" s="13">
        <f>IF(G9649="Male",VLOOKUP(H9649,'Shoe size conversion table'!$B$6:$D$22,3),VLOOKUP(H9649,'Shoe size conversion table'!$J$6:$L$22,3))</f>
        <v>10</v>
      </c>
      <c r="K9649" s="11">
        <v>149</v>
      </c>
      <c r="L9649" s="12">
        <v>0.2</v>
      </c>
      <c r="M9649" s="7">
        <f t="shared" si="451"/>
        <v>2016</v>
      </c>
      <c r="N9649" s="7">
        <f t="shared" si="452"/>
        <v>4</v>
      </c>
      <c r="O9649" s="30">
        <f t="shared" si="453"/>
        <v>119.2</v>
      </c>
    </row>
    <row r="9650" spans="2:15" x14ac:dyDescent="0.2">
      <c r="B9650" s="13">
        <v>61024</v>
      </c>
      <c r="C9650" s="14">
        <v>42480.966111111251</v>
      </c>
      <c r="D9650" s="7" t="s">
        <v>8</v>
      </c>
      <c r="E9650" s="13">
        <v>2238</v>
      </c>
      <c r="F9650" s="7" t="s">
        <v>41</v>
      </c>
      <c r="G9650" s="7" t="s">
        <v>11</v>
      </c>
      <c r="H9650" s="13">
        <v>9</v>
      </c>
      <c r="I9650" s="13">
        <f>IF(G9650="Male",VLOOKUP(H9650,'Shoe size conversion table'!$B$6:$D$22,2),VLOOKUP(H9650,'Shoe size conversion table'!$J$6:$L$22,2))</f>
        <v>42</v>
      </c>
      <c r="J9650" s="13">
        <f>IF(G9650="Male",VLOOKUP(H9650,'Shoe size conversion table'!$B$6:$D$22,3),VLOOKUP(H9650,'Shoe size conversion table'!$J$6:$L$22,3))</f>
        <v>8.5</v>
      </c>
      <c r="K9650" s="11">
        <v>169</v>
      </c>
      <c r="L9650" s="12">
        <v>0</v>
      </c>
      <c r="M9650" s="7">
        <f t="shared" si="451"/>
        <v>2016</v>
      </c>
      <c r="N9650" s="7">
        <f t="shared" si="452"/>
        <v>4</v>
      </c>
      <c r="O9650" s="30">
        <f t="shared" si="453"/>
        <v>169</v>
      </c>
    </row>
    <row r="9651" spans="2:15" x14ac:dyDescent="0.2">
      <c r="B9651" s="13">
        <v>61025</v>
      </c>
      <c r="C9651" s="14">
        <v>42481.066111111148</v>
      </c>
      <c r="D9651" s="7" t="s">
        <v>8</v>
      </c>
      <c r="E9651" s="13">
        <v>2168</v>
      </c>
      <c r="F9651" s="7" t="s">
        <v>38</v>
      </c>
      <c r="G9651" s="7" t="s">
        <v>11</v>
      </c>
      <c r="H9651" s="13">
        <v>10</v>
      </c>
      <c r="I9651" s="13">
        <f>IF(G9651="Male",VLOOKUP(H9651,'Shoe size conversion table'!$B$6:$D$22,2),VLOOKUP(H9651,'Shoe size conversion table'!$J$6:$L$22,2))</f>
        <v>43</v>
      </c>
      <c r="J9651" s="13">
        <f>IF(G9651="Male",VLOOKUP(H9651,'Shoe size conversion table'!$B$6:$D$22,3),VLOOKUP(H9651,'Shoe size conversion table'!$J$6:$L$22,3))</f>
        <v>9.5</v>
      </c>
      <c r="K9651" s="11">
        <v>129</v>
      </c>
      <c r="L9651" s="12">
        <v>0</v>
      </c>
      <c r="M9651" s="7">
        <f t="shared" si="451"/>
        <v>2016</v>
      </c>
      <c r="N9651" s="7">
        <f t="shared" si="452"/>
        <v>4</v>
      </c>
      <c r="O9651" s="30">
        <f t="shared" si="453"/>
        <v>129</v>
      </c>
    </row>
    <row r="9652" spans="2:15" x14ac:dyDescent="0.2">
      <c r="B9652" s="13">
        <v>61026</v>
      </c>
      <c r="C9652" s="14">
        <v>42481.146111111142</v>
      </c>
      <c r="D9652" s="7" t="s">
        <v>10</v>
      </c>
      <c r="E9652" s="13">
        <v>2172</v>
      </c>
      <c r="F9652" s="7" t="s">
        <v>34</v>
      </c>
      <c r="G9652" s="7" t="s">
        <v>12</v>
      </c>
      <c r="H9652" s="13">
        <v>9</v>
      </c>
      <c r="I9652" s="13" t="str">
        <f>IF(G9652="Male",VLOOKUP(H9652,'Shoe size conversion table'!$B$6:$D$22,2),VLOOKUP(H9652,'Shoe size conversion table'!$J$6:$L$22,2))</f>
        <v>39-40</v>
      </c>
      <c r="J9652" s="13">
        <f>IF(G9652="Male",VLOOKUP(H9652,'Shoe size conversion table'!$B$6:$D$22,3),VLOOKUP(H9652,'Shoe size conversion table'!$J$6:$L$22,3))</f>
        <v>7</v>
      </c>
      <c r="K9652" s="11">
        <v>149</v>
      </c>
      <c r="L9652" s="12">
        <v>0</v>
      </c>
      <c r="M9652" s="7">
        <f t="shared" si="451"/>
        <v>2016</v>
      </c>
      <c r="N9652" s="7">
        <f t="shared" si="452"/>
        <v>4</v>
      </c>
      <c r="O9652" s="30">
        <f t="shared" si="453"/>
        <v>149</v>
      </c>
    </row>
    <row r="9653" spans="2:15" x14ac:dyDescent="0.2">
      <c r="B9653" s="13">
        <v>61026</v>
      </c>
      <c r="C9653" s="14">
        <v>42481.146111111142</v>
      </c>
      <c r="D9653" s="7" t="s">
        <v>10</v>
      </c>
      <c r="E9653" s="13">
        <v>2186</v>
      </c>
      <c r="F9653" s="7" t="s">
        <v>35</v>
      </c>
      <c r="G9653" s="7" t="s">
        <v>12</v>
      </c>
      <c r="H9653" s="13">
        <v>9</v>
      </c>
      <c r="I9653" s="13" t="str">
        <f>IF(G9653="Male",VLOOKUP(H9653,'Shoe size conversion table'!$B$6:$D$22,2),VLOOKUP(H9653,'Shoe size conversion table'!$J$6:$L$22,2))</f>
        <v>39-40</v>
      </c>
      <c r="J9653" s="13">
        <f>IF(G9653="Male",VLOOKUP(H9653,'Shoe size conversion table'!$B$6:$D$22,3),VLOOKUP(H9653,'Shoe size conversion table'!$J$6:$L$22,3))</f>
        <v>7</v>
      </c>
      <c r="K9653" s="11">
        <v>149</v>
      </c>
      <c r="L9653" s="12">
        <v>0.2</v>
      </c>
      <c r="M9653" s="7">
        <f t="shared" si="451"/>
        <v>2016</v>
      </c>
      <c r="N9653" s="7">
        <f t="shared" si="452"/>
        <v>4</v>
      </c>
      <c r="O9653" s="30">
        <f t="shared" si="453"/>
        <v>119.2</v>
      </c>
    </row>
    <row r="9654" spans="2:15" x14ac:dyDescent="0.2">
      <c r="B9654" s="13">
        <v>61027</v>
      </c>
      <c r="C9654" s="14">
        <v>42481.206111111147</v>
      </c>
      <c r="D9654" s="7" t="s">
        <v>8</v>
      </c>
      <c r="E9654" s="13">
        <v>2192</v>
      </c>
      <c r="F9654" s="7" t="s">
        <v>42</v>
      </c>
      <c r="G9654" s="7" t="s">
        <v>12</v>
      </c>
      <c r="H9654" s="13">
        <v>7.5</v>
      </c>
      <c r="I9654" s="13">
        <f>IF(G9654="Male",VLOOKUP(H9654,'Shoe size conversion table'!$B$6:$D$22,2),VLOOKUP(H9654,'Shoe size conversion table'!$J$6:$L$22,2))</f>
        <v>38</v>
      </c>
      <c r="J9654" s="13">
        <f>IF(G9654="Male",VLOOKUP(H9654,'Shoe size conversion table'!$B$6:$D$22,3),VLOOKUP(H9654,'Shoe size conversion table'!$J$6:$L$22,3))</f>
        <v>5.5</v>
      </c>
      <c r="K9654" s="11">
        <v>199</v>
      </c>
      <c r="L9654" s="12">
        <v>0</v>
      </c>
      <c r="M9654" s="7">
        <f t="shared" si="451"/>
        <v>2016</v>
      </c>
      <c r="N9654" s="7">
        <f t="shared" si="452"/>
        <v>4</v>
      </c>
      <c r="O9654" s="30">
        <f t="shared" si="453"/>
        <v>199</v>
      </c>
    </row>
    <row r="9655" spans="2:15" x14ac:dyDescent="0.2">
      <c r="B9655" s="13">
        <v>61028</v>
      </c>
      <c r="C9655" s="14">
        <v>42481.486111111248</v>
      </c>
      <c r="D9655" s="7" t="s">
        <v>10</v>
      </c>
      <c r="E9655" s="13">
        <v>2234</v>
      </c>
      <c r="F9655" s="7" t="s">
        <v>35</v>
      </c>
      <c r="G9655" s="7" t="s">
        <v>11</v>
      </c>
      <c r="H9655" s="13">
        <v>10</v>
      </c>
      <c r="I9655" s="13">
        <f>IF(G9655="Male",VLOOKUP(H9655,'Shoe size conversion table'!$B$6:$D$22,2),VLOOKUP(H9655,'Shoe size conversion table'!$J$6:$L$22,2))</f>
        <v>43</v>
      </c>
      <c r="J9655" s="13">
        <f>IF(G9655="Male",VLOOKUP(H9655,'Shoe size conversion table'!$B$6:$D$22,3),VLOOKUP(H9655,'Shoe size conversion table'!$J$6:$L$22,3))</f>
        <v>9.5</v>
      </c>
      <c r="K9655" s="11">
        <v>159</v>
      </c>
      <c r="L9655" s="12">
        <v>0.5</v>
      </c>
      <c r="M9655" s="7">
        <f t="shared" si="451"/>
        <v>2016</v>
      </c>
      <c r="N9655" s="7">
        <f t="shared" si="452"/>
        <v>4</v>
      </c>
      <c r="O9655" s="30">
        <f t="shared" si="453"/>
        <v>79.5</v>
      </c>
    </row>
    <row r="9656" spans="2:15" x14ac:dyDescent="0.2">
      <c r="B9656" s="13">
        <v>61029</v>
      </c>
      <c r="C9656" s="14">
        <v>42481.626111111313</v>
      </c>
      <c r="D9656" s="7" t="s">
        <v>10</v>
      </c>
      <c r="E9656" s="13">
        <v>2212</v>
      </c>
      <c r="F9656" s="7" t="s">
        <v>36</v>
      </c>
      <c r="G9656" s="7" t="s">
        <v>11</v>
      </c>
      <c r="H9656" s="13">
        <v>8.5</v>
      </c>
      <c r="I9656" s="13" t="str">
        <f>IF(G9656="Male",VLOOKUP(H9656,'Shoe size conversion table'!$B$6:$D$22,2),VLOOKUP(H9656,'Shoe size conversion table'!$J$6:$L$22,2))</f>
        <v>41-42</v>
      </c>
      <c r="J9656" s="13">
        <f>IF(G9656="Male",VLOOKUP(H9656,'Shoe size conversion table'!$B$6:$D$22,3),VLOOKUP(H9656,'Shoe size conversion table'!$J$6:$L$22,3))</f>
        <v>8</v>
      </c>
      <c r="K9656" s="11">
        <v>189</v>
      </c>
      <c r="L9656" s="12">
        <v>0</v>
      </c>
      <c r="M9656" s="7">
        <f t="shared" si="451"/>
        <v>2016</v>
      </c>
      <c r="N9656" s="7">
        <f t="shared" si="452"/>
        <v>4</v>
      </c>
      <c r="O9656" s="30">
        <f t="shared" si="453"/>
        <v>189</v>
      </c>
    </row>
    <row r="9657" spans="2:15" x14ac:dyDescent="0.2">
      <c r="B9657" s="13">
        <v>61030</v>
      </c>
      <c r="C9657" s="14">
        <v>42481.656111111144</v>
      </c>
      <c r="D9657" s="7" t="s">
        <v>7</v>
      </c>
      <c r="E9657" s="13">
        <v>2231</v>
      </c>
      <c r="F9657" s="7" t="s">
        <v>48</v>
      </c>
      <c r="G9657" s="7" t="s">
        <v>12</v>
      </c>
      <c r="H9657" s="13">
        <v>7.5</v>
      </c>
      <c r="I9657" s="13">
        <f>IF(G9657="Male",VLOOKUP(H9657,'Shoe size conversion table'!$B$6:$D$22,2),VLOOKUP(H9657,'Shoe size conversion table'!$J$6:$L$22,2))</f>
        <v>38</v>
      </c>
      <c r="J9657" s="13">
        <f>IF(G9657="Male",VLOOKUP(H9657,'Shoe size conversion table'!$B$6:$D$22,3),VLOOKUP(H9657,'Shoe size conversion table'!$J$6:$L$22,3))</f>
        <v>5.5</v>
      </c>
      <c r="K9657" s="11">
        <v>179</v>
      </c>
      <c r="L9657" s="12">
        <v>0.2</v>
      </c>
      <c r="M9657" s="7">
        <f t="shared" si="451"/>
        <v>2016</v>
      </c>
      <c r="N9657" s="7">
        <f t="shared" si="452"/>
        <v>4</v>
      </c>
      <c r="O9657" s="30">
        <f t="shared" si="453"/>
        <v>143.20000000000002</v>
      </c>
    </row>
    <row r="9658" spans="2:15" x14ac:dyDescent="0.2">
      <c r="B9658" s="13">
        <v>61031</v>
      </c>
      <c r="C9658" s="14">
        <v>42481.67611111125</v>
      </c>
      <c r="D9658" s="7" t="s">
        <v>10</v>
      </c>
      <c r="E9658" s="13">
        <v>2235</v>
      </c>
      <c r="F9658" s="7" t="s">
        <v>34</v>
      </c>
      <c r="G9658" s="7" t="s">
        <v>11</v>
      </c>
      <c r="H9658" s="13">
        <v>12</v>
      </c>
      <c r="I9658" s="13">
        <f>IF(G9658="Male",VLOOKUP(H9658,'Shoe size conversion table'!$B$6:$D$22,2),VLOOKUP(H9658,'Shoe size conversion table'!$J$6:$L$22,2))</f>
        <v>45</v>
      </c>
      <c r="J9658" s="13">
        <f>IF(G9658="Male",VLOOKUP(H9658,'Shoe size conversion table'!$B$6:$D$22,3),VLOOKUP(H9658,'Shoe size conversion table'!$J$6:$L$22,3))</f>
        <v>11.5</v>
      </c>
      <c r="K9658" s="11">
        <v>179</v>
      </c>
      <c r="L9658" s="12">
        <v>0.5</v>
      </c>
      <c r="M9658" s="7">
        <f t="shared" si="451"/>
        <v>2016</v>
      </c>
      <c r="N9658" s="7">
        <f t="shared" si="452"/>
        <v>4</v>
      </c>
      <c r="O9658" s="30">
        <f t="shared" si="453"/>
        <v>89.5</v>
      </c>
    </row>
    <row r="9659" spans="2:15" x14ac:dyDescent="0.2">
      <c r="B9659" s="13">
        <v>61032</v>
      </c>
      <c r="C9659" s="14">
        <v>42481.716111111149</v>
      </c>
      <c r="D9659" s="7" t="s">
        <v>9</v>
      </c>
      <c r="E9659" s="13">
        <v>2231</v>
      </c>
      <c r="F9659" s="7" t="s">
        <v>60</v>
      </c>
      <c r="G9659" s="7" t="s">
        <v>12</v>
      </c>
      <c r="H9659" s="13">
        <v>7.5</v>
      </c>
      <c r="I9659" s="13">
        <f>IF(G9659="Male",VLOOKUP(H9659,'Shoe size conversion table'!$B$6:$D$22,2),VLOOKUP(H9659,'Shoe size conversion table'!$J$6:$L$22,2))</f>
        <v>38</v>
      </c>
      <c r="J9659" s="13">
        <f>IF(G9659="Male",VLOOKUP(H9659,'Shoe size conversion table'!$B$6:$D$22,3),VLOOKUP(H9659,'Shoe size conversion table'!$J$6:$L$22,3))</f>
        <v>5.5</v>
      </c>
      <c r="K9659" s="11">
        <v>169</v>
      </c>
      <c r="L9659" s="12">
        <v>0</v>
      </c>
      <c r="M9659" s="7">
        <f t="shared" si="451"/>
        <v>2016</v>
      </c>
      <c r="N9659" s="7">
        <f t="shared" si="452"/>
        <v>4</v>
      </c>
      <c r="O9659" s="30">
        <f t="shared" si="453"/>
        <v>169</v>
      </c>
    </row>
    <row r="9660" spans="2:15" x14ac:dyDescent="0.2">
      <c r="B9660" s="13">
        <v>61033</v>
      </c>
      <c r="C9660" s="14">
        <v>42481.746111111315</v>
      </c>
      <c r="D9660" s="7" t="s">
        <v>7</v>
      </c>
      <c r="E9660" s="13">
        <v>2158</v>
      </c>
      <c r="F9660" s="7" t="s">
        <v>53</v>
      </c>
      <c r="G9660" s="7" t="s">
        <v>11</v>
      </c>
      <c r="H9660" s="13">
        <v>8</v>
      </c>
      <c r="I9660" s="13">
        <f>IF(G9660="Male",VLOOKUP(H9660,'Shoe size conversion table'!$B$6:$D$22,2),VLOOKUP(H9660,'Shoe size conversion table'!$J$6:$L$22,2))</f>
        <v>41</v>
      </c>
      <c r="J9660" s="13">
        <f>IF(G9660="Male",VLOOKUP(H9660,'Shoe size conversion table'!$B$6:$D$22,3),VLOOKUP(H9660,'Shoe size conversion table'!$J$6:$L$22,3))</f>
        <v>7.5</v>
      </c>
      <c r="K9660" s="11">
        <v>159</v>
      </c>
      <c r="L9660" s="12">
        <v>0</v>
      </c>
      <c r="M9660" s="7">
        <f t="shared" si="451"/>
        <v>2016</v>
      </c>
      <c r="N9660" s="7">
        <f t="shared" si="452"/>
        <v>4</v>
      </c>
      <c r="O9660" s="30">
        <f t="shared" si="453"/>
        <v>159</v>
      </c>
    </row>
    <row r="9661" spans="2:15" x14ac:dyDescent="0.2">
      <c r="B9661" s="13">
        <v>61034</v>
      </c>
      <c r="C9661" s="14">
        <v>42481.816111111148</v>
      </c>
      <c r="D9661" s="7" t="s">
        <v>7</v>
      </c>
      <c r="E9661" s="13">
        <v>2210</v>
      </c>
      <c r="F9661" s="7" t="s">
        <v>51</v>
      </c>
      <c r="G9661" s="7" t="s">
        <v>11</v>
      </c>
      <c r="H9661" s="13">
        <v>7.5</v>
      </c>
      <c r="I9661" s="13" t="str">
        <f>IF(G9661="Male",VLOOKUP(H9661,'Shoe size conversion table'!$B$6:$D$22,2),VLOOKUP(H9661,'Shoe size conversion table'!$J$6:$L$22,2))</f>
        <v>40-41</v>
      </c>
      <c r="J9661" s="13">
        <f>IF(G9661="Male",VLOOKUP(H9661,'Shoe size conversion table'!$B$6:$D$22,3),VLOOKUP(H9661,'Shoe size conversion table'!$J$6:$L$22,3))</f>
        <v>7</v>
      </c>
      <c r="K9661" s="11">
        <v>199</v>
      </c>
      <c r="L9661" s="12">
        <v>0</v>
      </c>
      <c r="M9661" s="7">
        <f t="shared" si="451"/>
        <v>2016</v>
      </c>
      <c r="N9661" s="7">
        <f t="shared" si="452"/>
        <v>4</v>
      </c>
      <c r="O9661" s="30">
        <f t="shared" si="453"/>
        <v>199</v>
      </c>
    </row>
    <row r="9662" spans="2:15" x14ac:dyDescent="0.2">
      <c r="B9662" s="13">
        <v>61035</v>
      </c>
      <c r="C9662" s="14">
        <v>42481.856111111148</v>
      </c>
      <c r="D9662" s="7" t="s">
        <v>10</v>
      </c>
      <c r="E9662" s="13">
        <v>2189</v>
      </c>
      <c r="F9662" s="7" t="s">
        <v>34</v>
      </c>
      <c r="G9662" s="7" t="s">
        <v>12</v>
      </c>
      <c r="H9662" s="13">
        <v>9</v>
      </c>
      <c r="I9662" s="13" t="str">
        <f>IF(G9662="Male",VLOOKUP(H9662,'Shoe size conversion table'!$B$6:$D$22,2),VLOOKUP(H9662,'Shoe size conversion table'!$J$6:$L$22,2))</f>
        <v>39-40</v>
      </c>
      <c r="J9662" s="13">
        <f>IF(G9662="Male",VLOOKUP(H9662,'Shoe size conversion table'!$B$6:$D$22,3),VLOOKUP(H9662,'Shoe size conversion table'!$J$6:$L$22,3))</f>
        <v>7</v>
      </c>
      <c r="K9662" s="11">
        <v>139</v>
      </c>
      <c r="L9662" s="12">
        <v>0</v>
      </c>
      <c r="M9662" s="7">
        <f t="shared" si="451"/>
        <v>2016</v>
      </c>
      <c r="N9662" s="7">
        <f t="shared" si="452"/>
        <v>4</v>
      </c>
      <c r="O9662" s="30">
        <f t="shared" si="453"/>
        <v>139</v>
      </c>
    </row>
    <row r="9663" spans="2:15" x14ac:dyDescent="0.2">
      <c r="B9663" s="13">
        <v>61036</v>
      </c>
      <c r="C9663" s="14">
        <v>42481.876111111313</v>
      </c>
      <c r="D9663" s="7" t="s">
        <v>8</v>
      </c>
      <c r="E9663" s="13">
        <v>2178</v>
      </c>
      <c r="F9663" s="7" t="s">
        <v>39</v>
      </c>
      <c r="G9663" s="7" t="s">
        <v>12</v>
      </c>
      <c r="H9663" s="13">
        <v>9</v>
      </c>
      <c r="I9663" s="13" t="str">
        <f>IF(G9663="Male",VLOOKUP(H9663,'Shoe size conversion table'!$B$6:$D$22,2),VLOOKUP(H9663,'Shoe size conversion table'!$J$6:$L$22,2))</f>
        <v>39-40</v>
      </c>
      <c r="J9663" s="13">
        <f>IF(G9663="Male",VLOOKUP(H9663,'Shoe size conversion table'!$B$6:$D$22,3),VLOOKUP(H9663,'Shoe size conversion table'!$J$6:$L$22,3))</f>
        <v>7</v>
      </c>
      <c r="K9663" s="11">
        <v>199</v>
      </c>
      <c r="L9663" s="12">
        <v>0</v>
      </c>
      <c r="M9663" s="7">
        <f t="shared" si="451"/>
        <v>2016</v>
      </c>
      <c r="N9663" s="7">
        <f t="shared" si="452"/>
        <v>4</v>
      </c>
      <c r="O9663" s="30">
        <f t="shared" si="453"/>
        <v>199</v>
      </c>
    </row>
    <row r="9664" spans="2:15" x14ac:dyDescent="0.2">
      <c r="B9664" s="13">
        <v>61037</v>
      </c>
      <c r="C9664" s="14">
        <v>42481.896111111251</v>
      </c>
      <c r="D9664" s="7" t="s">
        <v>10</v>
      </c>
      <c r="E9664" s="13">
        <v>2152</v>
      </c>
      <c r="F9664" s="7" t="s">
        <v>35</v>
      </c>
      <c r="G9664" s="7" t="s">
        <v>11</v>
      </c>
      <c r="H9664" s="13">
        <v>9.5</v>
      </c>
      <c r="I9664" s="13" t="str">
        <f>IF(G9664="Male",VLOOKUP(H9664,'Shoe size conversion table'!$B$6:$D$22,2),VLOOKUP(H9664,'Shoe size conversion table'!$J$6:$L$22,2))</f>
        <v>42-43</v>
      </c>
      <c r="J9664" s="13">
        <f>IF(G9664="Male",VLOOKUP(H9664,'Shoe size conversion table'!$B$6:$D$22,3),VLOOKUP(H9664,'Shoe size conversion table'!$J$6:$L$22,3))</f>
        <v>9</v>
      </c>
      <c r="K9664" s="11">
        <v>149</v>
      </c>
      <c r="L9664" s="12">
        <v>0</v>
      </c>
      <c r="M9664" s="7">
        <f t="shared" si="451"/>
        <v>2016</v>
      </c>
      <c r="N9664" s="7">
        <f t="shared" si="452"/>
        <v>4</v>
      </c>
      <c r="O9664" s="30">
        <f t="shared" si="453"/>
        <v>149</v>
      </c>
    </row>
    <row r="9665" spans="2:15" x14ac:dyDescent="0.2">
      <c r="B9665" s="13">
        <v>61038</v>
      </c>
      <c r="C9665" s="14">
        <v>42482.036111111149</v>
      </c>
      <c r="D9665" s="7" t="s">
        <v>10</v>
      </c>
      <c r="E9665" s="13">
        <v>2182</v>
      </c>
      <c r="F9665" s="7" t="s">
        <v>35</v>
      </c>
      <c r="G9665" s="7" t="s">
        <v>11</v>
      </c>
      <c r="H9665" s="13">
        <v>10.5</v>
      </c>
      <c r="I9665" s="13" t="str">
        <f>IF(G9665="Male",VLOOKUP(H9665,'Shoe size conversion table'!$B$6:$D$22,2),VLOOKUP(H9665,'Shoe size conversion table'!$J$6:$L$22,2))</f>
        <v>43-44</v>
      </c>
      <c r="J9665" s="13">
        <f>IF(G9665="Male",VLOOKUP(H9665,'Shoe size conversion table'!$B$6:$D$22,3),VLOOKUP(H9665,'Shoe size conversion table'!$J$6:$L$22,3))</f>
        <v>10</v>
      </c>
      <c r="K9665" s="11">
        <v>149</v>
      </c>
      <c r="L9665" s="12">
        <v>0</v>
      </c>
      <c r="M9665" s="7">
        <f t="shared" si="451"/>
        <v>2016</v>
      </c>
      <c r="N9665" s="7">
        <f t="shared" si="452"/>
        <v>4</v>
      </c>
      <c r="O9665" s="30">
        <f t="shared" si="453"/>
        <v>149</v>
      </c>
    </row>
    <row r="9666" spans="2:15" x14ac:dyDescent="0.2">
      <c r="B9666" s="13">
        <v>61039</v>
      </c>
      <c r="C9666" s="14">
        <v>42482.056111111146</v>
      </c>
      <c r="D9666" s="7" t="s">
        <v>8</v>
      </c>
      <c r="E9666" s="13">
        <v>2183</v>
      </c>
      <c r="F9666" s="7" t="s">
        <v>42</v>
      </c>
      <c r="G9666" s="7" t="s">
        <v>11</v>
      </c>
      <c r="H9666" s="13">
        <v>10</v>
      </c>
      <c r="I9666" s="13">
        <f>IF(G9666="Male",VLOOKUP(H9666,'Shoe size conversion table'!$B$6:$D$22,2),VLOOKUP(H9666,'Shoe size conversion table'!$J$6:$L$22,2))</f>
        <v>43</v>
      </c>
      <c r="J9666" s="13">
        <f>IF(G9666="Male",VLOOKUP(H9666,'Shoe size conversion table'!$B$6:$D$22,3),VLOOKUP(H9666,'Shoe size conversion table'!$J$6:$L$22,3))</f>
        <v>9.5</v>
      </c>
      <c r="K9666" s="11">
        <v>199</v>
      </c>
      <c r="L9666" s="12">
        <v>0</v>
      </c>
      <c r="M9666" s="7">
        <f t="shared" si="451"/>
        <v>2016</v>
      </c>
      <c r="N9666" s="7">
        <f t="shared" si="452"/>
        <v>4</v>
      </c>
      <c r="O9666" s="30">
        <f t="shared" si="453"/>
        <v>199</v>
      </c>
    </row>
    <row r="9667" spans="2:15" x14ac:dyDescent="0.2">
      <c r="B9667" s="13">
        <v>61040</v>
      </c>
      <c r="C9667" s="14">
        <v>42482.066111111148</v>
      </c>
      <c r="D9667" s="7" t="s">
        <v>9</v>
      </c>
      <c r="E9667" s="13">
        <v>2159</v>
      </c>
      <c r="F9667" s="7" t="s">
        <v>62</v>
      </c>
      <c r="G9667" s="7" t="s">
        <v>12</v>
      </c>
      <c r="H9667" s="13">
        <v>6</v>
      </c>
      <c r="I9667" s="13" t="str">
        <f>IF(G9667="Male",VLOOKUP(H9667,'Shoe size conversion table'!$B$6:$D$22,2),VLOOKUP(H9667,'Shoe size conversion table'!$J$6:$L$22,2))</f>
        <v>36-37</v>
      </c>
      <c r="J9667" s="13">
        <f>IF(G9667="Male",VLOOKUP(H9667,'Shoe size conversion table'!$B$6:$D$22,3),VLOOKUP(H9667,'Shoe size conversion table'!$J$6:$L$22,3))</f>
        <v>4</v>
      </c>
      <c r="K9667" s="11">
        <v>189</v>
      </c>
      <c r="L9667" s="12">
        <v>0.5</v>
      </c>
      <c r="M9667" s="7">
        <f t="shared" si="451"/>
        <v>2016</v>
      </c>
      <c r="N9667" s="7">
        <f t="shared" si="452"/>
        <v>4</v>
      </c>
      <c r="O9667" s="30">
        <f t="shared" si="453"/>
        <v>94.5</v>
      </c>
    </row>
    <row r="9668" spans="2:15" x14ac:dyDescent="0.2">
      <c r="B9668" s="13">
        <v>61041</v>
      </c>
      <c r="C9668" s="14">
        <v>42482.086111111246</v>
      </c>
      <c r="D9668" s="7" t="s">
        <v>7</v>
      </c>
      <c r="E9668" s="13">
        <v>2152</v>
      </c>
      <c r="F9668" s="7" t="s">
        <v>57</v>
      </c>
      <c r="G9668" s="7" t="s">
        <v>11</v>
      </c>
      <c r="H9668" s="13">
        <v>9.5</v>
      </c>
      <c r="I9668" s="13" t="str">
        <f>IF(G9668="Male",VLOOKUP(H9668,'Shoe size conversion table'!$B$6:$D$22,2),VLOOKUP(H9668,'Shoe size conversion table'!$J$6:$L$22,2))</f>
        <v>42-43</v>
      </c>
      <c r="J9668" s="13">
        <f>IF(G9668="Male",VLOOKUP(H9668,'Shoe size conversion table'!$B$6:$D$22,3),VLOOKUP(H9668,'Shoe size conversion table'!$J$6:$L$22,3))</f>
        <v>9</v>
      </c>
      <c r="K9668" s="11">
        <v>169</v>
      </c>
      <c r="L9668" s="12">
        <v>0.1</v>
      </c>
      <c r="M9668" s="7">
        <f t="shared" si="451"/>
        <v>2016</v>
      </c>
      <c r="N9668" s="7">
        <f t="shared" si="452"/>
        <v>4</v>
      </c>
      <c r="O9668" s="30">
        <f t="shared" si="453"/>
        <v>152.1</v>
      </c>
    </row>
    <row r="9669" spans="2:15" x14ac:dyDescent="0.2">
      <c r="B9669" s="13">
        <v>61042</v>
      </c>
      <c r="C9669" s="14">
        <v>42482.086111111246</v>
      </c>
      <c r="D9669" s="7" t="s">
        <v>10</v>
      </c>
      <c r="E9669" s="13">
        <v>2221</v>
      </c>
      <c r="F9669" s="7" t="s">
        <v>35</v>
      </c>
      <c r="G9669" s="7" t="s">
        <v>12</v>
      </c>
      <c r="H9669" s="13">
        <v>7.5</v>
      </c>
      <c r="I9669" s="13">
        <f>IF(G9669="Male",VLOOKUP(H9669,'Shoe size conversion table'!$B$6:$D$22,2),VLOOKUP(H9669,'Shoe size conversion table'!$J$6:$L$22,2))</f>
        <v>38</v>
      </c>
      <c r="J9669" s="13">
        <f>IF(G9669="Male",VLOOKUP(H9669,'Shoe size conversion table'!$B$6:$D$22,3),VLOOKUP(H9669,'Shoe size conversion table'!$J$6:$L$22,3))</f>
        <v>5.5</v>
      </c>
      <c r="K9669" s="11">
        <v>159</v>
      </c>
      <c r="L9669" s="12">
        <v>0</v>
      </c>
      <c r="M9669" s="7">
        <f t="shared" ref="M9669:M9732" si="454">YEAR(C9669)</f>
        <v>2016</v>
      </c>
      <c r="N9669" s="7">
        <f t="shared" si="452"/>
        <v>4</v>
      </c>
      <c r="O9669" s="30">
        <f t="shared" si="453"/>
        <v>159</v>
      </c>
    </row>
    <row r="9670" spans="2:15" x14ac:dyDescent="0.2">
      <c r="B9670" s="13">
        <v>61043</v>
      </c>
      <c r="C9670" s="14">
        <v>42482.206111111147</v>
      </c>
      <c r="D9670" s="7" t="s">
        <v>8</v>
      </c>
      <c r="E9670" s="13">
        <v>2189</v>
      </c>
      <c r="F9670" s="7" t="s">
        <v>40</v>
      </c>
      <c r="G9670" s="7" t="s">
        <v>11</v>
      </c>
      <c r="H9670" s="13">
        <v>8.5</v>
      </c>
      <c r="I9670" s="13" t="str">
        <f>IF(G9670="Male",VLOOKUP(H9670,'Shoe size conversion table'!$B$6:$D$22,2),VLOOKUP(H9670,'Shoe size conversion table'!$J$6:$L$22,2))</f>
        <v>41-42</v>
      </c>
      <c r="J9670" s="13">
        <f>IF(G9670="Male",VLOOKUP(H9670,'Shoe size conversion table'!$B$6:$D$22,3),VLOOKUP(H9670,'Shoe size conversion table'!$J$6:$L$22,3))</f>
        <v>8</v>
      </c>
      <c r="K9670" s="11">
        <v>199</v>
      </c>
      <c r="L9670" s="12">
        <v>0</v>
      </c>
      <c r="M9670" s="7">
        <f t="shared" si="454"/>
        <v>2016</v>
      </c>
      <c r="N9670" s="7">
        <f t="shared" ref="N9670:N9733" si="455">MONTH(C9670:C24637)</f>
        <v>4</v>
      </c>
      <c r="O9670" s="30">
        <f t="shared" ref="O9670:O9733" si="456">K9670*(1-L9670)</f>
        <v>199</v>
      </c>
    </row>
    <row r="9671" spans="2:15" x14ac:dyDescent="0.2">
      <c r="B9671" s="13">
        <v>61044</v>
      </c>
      <c r="C9671" s="14">
        <v>42482.426111111148</v>
      </c>
      <c r="D9671" s="7" t="s">
        <v>10</v>
      </c>
      <c r="E9671" s="13">
        <v>2214</v>
      </c>
      <c r="F9671" s="7" t="s">
        <v>34</v>
      </c>
      <c r="G9671" s="7" t="s">
        <v>12</v>
      </c>
      <c r="H9671" s="13">
        <v>8.5</v>
      </c>
      <c r="I9671" s="13">
        <f>IF(G9671="Male",VLOOKUP(H9671,'Shoe size conversion table'!$B$6:$D$22,2),VLOOKUP(H9671,'Shoe size conversion table'!$J$6:$L$22,2))</f>
        <v>39</v>
      </c>
      <c r="J9671" s="13">
        <f>IF(G9671="Male",VLOOKUP(H9671,'Shoe size conversion table'!$B$6:$D$22,3),VLOOKUP(H9671,'Shoe size conversion table'!$J$6:$L$22,3))</f>
        <v>6.5</v>
      </c>
      <c r="K9671" s="11">
        <v>189</v>
      </c>
      <c r="L9671" s="12">
        <v>0.3</v>
      </c>
      <c r="M9671" s="7">
        <f t="shared" si="454"/>
        <v>2016</v>
      </c>
      <c r="N9671" s="7">
        <f t="shared" si="455"/>
        <v>4</v>
      </c>
      <c r="O9671" s="30">
        <f t="shared" si="456"/>
        <v>132.29999999999998</v>
      </c>
    </row>
    <row r="9672" spans="2:15" x14ac:dyDescent="0.2">
      <c r="B9672" s="13">
        <v>61045</v>
      </c>
      <c r="C9672" s="14">
        <v>42482.456111111154</v>
      </c>
      <c r="D9672" s="7" t="s">
        <v>7</v>
      </c>
      <c r="E9672" s="13">
        <v>2163</v>
      </c>
      <c r="F9672" s="7" t="s">
        <v>51</v>
      </c>
      <c r="G9672" s="7" t="s">
        <v>12</v>
      </c>
      <c r="H9672" s="13">
        <v>8.5</v>
      </c>
      <c r="I9672" s="13">
        <f>IF(G9672="Male",VLOOKUP(H9672,'Shoe size conversion table'!$B$6:$D$22,2),VLOOKUP(H9672,'Shoe size conversion table'!$J$6:$L$22,2))</f>
        <v>39</v>
      </c>
      <c r="J9672" s="13">
        <f>IF(G9672="Male",VLOOKUP(H9672,'Shoe size conversion table'!$B$6:$D$22,3),VLOOKUP(H9672,'Shoe size conversion table'!$J$6:$L$22,3))</f>
        <v>6.5</v>
      </c>
      <c r="K9672" s="11">
        <v>159</v>
      </c>
      <c r="L9672" s="12">
        <v>0.2</v>
      </c>
      <c r="M9672" s="7">
        <f t="shared" si="454"/>
        <v>2016</v>
      </c>
      <c r="N9672" s="7">
        <f t="shared" si="455"/>
        <v>4</v>
      </c>
      <c r="O9672" s="30">
        <f t="shared" si="456"/>
        <v>127.2</v>
      </c>
    </row>
    <row r="9673" spans="2:15" x14ac:dyDescent="0.2">
      <c r="B9673" s="13">
        <v>61046</v>
      </c>
      <c r="C9673" s="14">
        <v>42482.476111111151</v>
      </c>
      <c r="D9673" s="7" t="s">
        <v>7</v>
      </c>
      <c r="E9673" s="13">
        <v>2202</v>
      </c>
      <c r="F9673" s="7" t="s">
        <v>45</v>
      </c>
      <c r="G9673" s="7" t="s">
        <v>11</v>
      </c>
      <c r="H9673" s="13">
        <v>11</v>
      </c>
      <c r="I9673" s="13">
        <f>IF(G9673="Male",VLOOKUP(H9673,'Shoe size conversion table'!$B$6:$D$22,2),VLOOKUP(H9673,'Shoe size conversion table'!$J$6:$L$22,2))</f>
        <v>44</v>
      </c>
      <c r="J9673" s="13">
        <f>IF(G9673="Male",VLOOKUP(H9673,'Shoe size conversion table'!$B$6:$D$22,3),VLOOKUP(H9673,'Shoe size conversion table'!$J$6:$L$22,3))</f>
        <v>10.5</v>
      </c>
      <c r="K9673" s="11">
        <v>179</v>
      </c>
      <c r="L9673" s="12">
        <v>0.5</v>
      </c>
      <c r="M9673" s="7">
        <f t="shared" si="454"/>
        <v>2016</v>
      </c>
      <c r="N9673" s="7">
        <f t="shared" si="455"/>
        <v>4</v>
      </c>
      <c r="O9673" s="30">
        <f t="shared" si="456"/>
        <v>89.5</v>
      </c>
    </row>
    <row r="9674" spans="2:15" x14ac:dyDescent="0.2">
      <c r="B9674" s="13">
        <v>61047</v>
      </c>
      <c r="C9674" s="14">
        <v>42482.486111111248</v>
      </c>
      <c r="D9674" s="7" t="s">
        <v>10</v>
      </c>
      <c r="E9674" s="13">
        <v>2189</v>
      </c>
      <c r="F9674" s="7" t="s">
        <v>35</v>
      </c>
      <c r="G9674" s="7" t="s">
        <v>11</v>
      </c>
      <c r="H9674" s="13">
        <v>9.5</v>
      </c>
      <c r="I9674" s="13" t="str">
        <f>IF(G9674="Male",VLOOKUP(H9674,'Shoe size conversion table'!$B$6:$D$22,2),VLOOKUP(H9674,'Shoe size conversion table'!$J$6:$L$22,2))</f>
        <v>42-43</v>
      </c>
      <c r="J9674" s="13">
        <f>IF(G9674="Male",VLOOKUP(H9674,'Shoe size conversion table'!$B$6:$D$22,3),VLOOKUP(H9674,'Shoe size conversion table'!$J$6:$L$22,3))</f>
        <v>9</v>
      </c>
      <c r="K9674" s="11">
        <v>139</v>
      </c>
      <c r="L9674" s="12">
        <v>0.5</v>
      </c>
      <c r="M9674" s="7">
        <f t="shared" si="454"/>
        <v>2016</v>
      </c>
      <c r="N9674" s="7">
        <f t="shared" si="455"/>
        <v>4</v>
      </c>
      <c r="O9674" s="30">
        <f t="shared" si="456"/>
        <v>69.5</v>
      </c>
    </row>
    <row r="9675" spans="2:15" x14ac:dyDescent="0.2">
      <c r="B9675" s="13">
        <v>61048</v>
      </c>
      <c r="C9675" s="14">
        <v>42482.556111111313</v>
      </c>
      <c r="D9675" s="7" t="s">
        <v>8</v>
      </c>
      <c r="E9675" s="13">
        <v>2206</v>
      </c>
      <c r="F9675" s="7" t="s">
        <v>38</v>
      </c>
      <c r="G9675" s="7" t="s">
        <v>11</v>
      </c>
      <c r="H9675" s="13">
        <v>10.5</v>
      </c>
      <c r="I9675" s="13" t="str">
        <f>IF(G9675="Male",VLOOKUP(H9675,'Shoe size conversion table'!$B$6:$D$22,2),VLOOKUP(H9675,'Shoe size conversion table'!$J$6:$L$22,2))</f>
        <v>43-44</v>
      </c>
      <c r="J9675" s="13">
        <f>IF(G9675="Male",VLOOKUP(H9675,'Shoe size conversion table'!$B$6:$D$22,3),VLOOKUP(H9675,'Shoe size conversion table'!$J$6:$L$22,3))</f>
        <v>10</v>
      </c>
      <c r="K9675" s="11">
        <v>129</v>
      </c>
      <c r="L9675" s="12">
        <v>0</v>
      </c>
      <c r="M9675" s="7">
        <f t="shared" si="454"/>
        <v>2016</v>
      </c>
      <c r="N9675" s="7">
        <f t="shared" si="455"/>
        <v>4</v>
      </c>
      <c r="O9675" s="30">
        <f t="shared" si="456"/>
        <v>129</v>
      </c>
    </row>
    <row r="9676" spans="2:15" x14ac:dyDescent="0.2">
      <c r="B9676" s="13">
        <v>61049</v>
      </c>
      <c r="C9676" s="14">
        <v>42482.606111111243</v>
      </c>
      <c r="D9676" s="7" t="s">
        <v>7</v>
      </c>
      <c r="E9676" s="13">
        <v>2215</v>
      </c>
      <c r="F9676" s="7" t="s">
        <v>44</v>
      </c>
      <c r="G9676" s="7" t="s">
        <v>11</v>
      </c>
      <c r="H9676" s="13">
        <v>10.5</v>
      </c>
      <c r="I9676" s="13" t="str">
        <f>IF(G9676="Male",VLOOKUP(H9676,'Shoe size conversion table'!$B$6:$D$22,2),VLOOKUP(H9676,'Shoe size conversion table'!$J$6:$L$22,2))</f>
        <v>43-44</v>
      </c>
      <c r="J9676" s="13">
        <f>IF(G9676="Male",VLOOKUP(H9676,'Shoe size conversion table'!$B$6:$D$22,3),VLOOKUP(H9676,'Shoe size conversion table'!$J$6:$L$22,3))</f>
        <v>10</v>
      </c>
      <c r="K9676" s="11">
        <v>159</v>
      </c>
      <c r="L9676" s="12">
        <v>0</v>
      </c>
      <c r="M9676" s="7">
        <f t="shared" si="454"/>
        <v>2016</v>
      </c>
      <c r="N9676" s="7">
        <f t="shared" si="455"/>
        <v>4</v>
      </c>
      <c r="O9676" s="30">
        <f t="shared" si="456"/>
        <v>159</v>
      </c>
    </row>
    <row r="9677" spans="2:15" x14ac:dyDescent="0.2">
      <c r="B9677" s="13">
        <v>61050</v>
      </c>
      <c r="C9677" s="14">
        <v>42482.636111111315</v>
      </c>
      <c r="D9677" s="7" t="s">
        <v>10</v>
      </c>
      <c r="E9677" s="13">
        <v>2196</v>
      </c>
      <c r="F9677" s="7" t="s">
        <v>34</v>
      </c>
      <c r="G9677" s="7" t="s">
        <v>11</v>
      </c>
      <c r="H9677" s="13">
        <v>8.5</v>
      </c>
      <c r="I9677" s="13" t="str">
        <f>IF(G9677="Male",VLOOKUP(H9677,'Shoe size conversion table'!$B$6:$D$22,2),VLOOKUP(H9677,'Shoe size conversion table'!$J$6:$L$22,2))</f>
        <v>41-42</v>
      </c>
      <c r="J9677" s="13">
        <f>IF(G9677="Male",VLOOKUP(H9677,'Shoe size conversion table'!$B$6:$D$22,3),VLOOKUP(H9677,'Shoe size conversion table'!$J$6:$L$22,3))</f>
        <v>8</v>
      </c>
      <c r="K9677" s="11">
        <v>129</v>
      </c>
      <c r="L9677" s="12">
        <v>0</v>
      </c>
      <c r="M9677" s="7">
        <f t="shared" si="454"/>
        <v>2016</v>
      </c>
      <c r="N9677" s="7">
        <f t="shared" si="455"/>
        <v>4</v>
      </c>
      <c r="O9677" s="30">
        <f t="shared" si="456"/>
        <v>129</v>
      </c>
    </row>
    <row r="9678" spans="2:15" x14ac:dyDescent="0.2">
      <c r="B9678" s="13">
        <v>61051</v>
      </c>
      <c r="C9678" s="14">
        <v>42482.666111111314</v>
      </c>
      <c r="D9678" s="7" t="s">
        <v>7</v>
      </c>
      <c r="E9678" s="13">
        <v>2164</v>
      </c>
      <c r="F9678" s="7" t="s">
        <v>48</v>
      </c>
      <c r="G9678" s="7" t="s">
        <v>12</v>
      </c>
      <c r="H9678" s="13">
        <v>7</v>
      </c>
      <c r="I9678" s="13" t="str">
        <f>IF(G9678="Male",VLOOKUP(H9678,'Shoe size conversion table'!$B$6:$D$22,2),VLOOKUP(H9678,'Shoe size conversion table'!$J$6:$L$22,2))</f>
        <v>37-38</v>
      </c>
      <c r="J9678" s="13">
        <f>IF(G9678="Male",VLOOKUP(H9678,'Shoe size conversion table'!$B$6:$D$22,3),VLOOKUP(H9678,'Shoe size conversion table'!$J$6:$L$22,3))</f>
        <v>5</v>
      </c>
      <c r="K9678" s="11">
        <v>189</v>
      </c>
      <c r="L9678" s="12">
        <v>0.2</v>
      </c>
      <c r="M9678" s="7">
        <f t="shared" si="454"/>
        <v>2016</v>
      </c>
      <c r="N9678" s="7">
        <f t="shared" si="455"/>
        <v>4</v>
      </c>
      <c r="O9678" s="30">
        <f t="shared" si="456"/>
        <v>151.20000000000002</v>
      </c>
    </row>
    <row r="9679" spans="2:15" x14ac:dyDescent="0.2">
      <c r="B9679" s="13">
        <v>61052</v>
      </c>
      <c r="C9679" s="14">
        <v>42482.716111111149</v>
      </c>
      <c r="D9679" s="7" t="s">
        <v>10</v>
      </c>
      <c r="E9679" s="13">
        <v>2157</v>
      </c>
      <c r="F9679" s="7" t="s">
        <v>34</v>
      </c>
      <c r="G9679" s="7" t="s">
        <v>11</v>
      </c>
      <c r="H9679" s="13">
        <v>10.5</v>
      </c>
      <c r="I9679" s="13" t="str">
        <f>IF(G9679="Male",VLOOKUP(H9679,'Shoe size conversion table'!$B$6:$D$22,2),VLOOKUP(H9679,'Shoe size conversion table'!$J$6:$L$22,2))</f>
        <v>43-44</v>
      </c>
      <c r="J9679" s="13">
        <f>IF(G9679="Male",VLOOKUP(H9679,'Shoe size conversion table'!$B$6:$D$22,3),VLOOKUP(H9679,'Shoe size conversion table'!$J$6:$L$22,3))</f>
        <v>10</v>
      </c>
      <c r="K9679" s="11">
        <v>129</v>
      </c>
      <c r="L9679" s="12">
        <v>0.1</v>
      </c>
      <c r="M9679" s="7">
        <f t="shared" si="454"/>
        <v>2016</v>
      </c>
      <c r="N9679" s="7">
        <f t="shared" si="455"/>
        <v>4</v>
      </c>
      <c r="O9679" s="30">
        <f t="shared" si="456"/>
        <v>116.10000000000001</v>
      </c>
    </row>
    <row r="9680" spans="2:15" x14ac:dyDescent="0.2">
      <c r="B9680" s="13">
        <v>61053</v>
      </c>
      <c r="C9680" s="14">
        <v>42482.746111111315</v>
      </c>
      <c r="D9680" s="7" t="s">
        <v>7</v>
      </c>
      <c r="E9680" s="13">
        <v>2148</v>
      </c>
      <c r="F9680" s="7" t="s">
        <v>48</v>
      </c>
      <c r="G9680" s="7" t="s">
        <v>12</v>
      </c>
      <c r="H9680" s="13">
        <v>11</v>
      </c>
      <c r="I9680" s="13" t="str">
        <f>IF(G9680="Male",VLOOKUP(H9680,'Shoe size conversion table'!$B$6:$D$22,2),VLOOKUP(H9680,'Shoe size conversion table'!$J$6:$L$22,2))</f>
        <v>41-42</v>
      </c>
      <c r="J9680" s="13">
        <f>IF(G9680="Male",VLOOKUP(H9680,'Shoe size conversion table'!$B$6:$D$22,3),VLOOKUP(H9680,'Shoe size conversion table'!$J$6:$L$22,3))</f>
        <v>9</v>
      </c>
      <c r="K9680" s="11">
        <v>139</v>
      </c>
      <c r="L9680" s="12">
        <v>0.2</v>
      </c>
      <c r="M9680" s="7">
        <f t="shared" si="454"/>
        <v>2016</v>
      </c>
      <c r="N9680" s="7">
        <f t="shared" si="455"/>
        <v>4</v>
      </c>
      <c r="O9680" s="30">
        <f t="shared" si="456"/>
        <v>111.2</v>
      </c>
    </row>
    <row r="9681" spans="2:15" x14ac:dyDescent="0.2">
      <c r="B9681" s="13">
        <v>61054</v>
      </c>
      <c r="C9681" s="14">
        <v>42482.776111111154</v>
      </c>
      <c r="D9681" s="7" t="s">
        <v>7</v>
      </c>
      <c r="E9681" s="13">
        <v>2162</v>
      </c>
      <c r="F9681" s="7" t="s">
        <v>51</v>
      </c>
      <c r="G9681" s="7" t="s">
        <v>12</v>
      </c>
      <c r="H9681" s="13">
        <v>9</v>
      </c>
      <c r="I9681" s="13" t="str">
        <f>IF(G9681="Male",VLOOKUP(H9681,'Shoe size conversion table'!$B$6:$D$22,2),VLOOKUP(H9681,'Shoe size conversion table'!$J$6:$L$22,2))</f>
        <v>39-40</v>
      </c>
      <c r="J9681" s="13">
        <f>IF(G9681="Male",VLOOKUP(H9681,'Shoe size conversion table'!$B$6:$D$22,3),VLOOKUP(H9681,'Shoe size conversion table'!$J$6:$L$22,3))</f>
        <v>7</v>
      </c>
      <c r="K9681" s="11">
        <v>159</v>
      </c>
      <c r="L9681" s="12">
        <v>0</v>
      </c>
      <c r="M9681" s="7">
        <f t="shared" si="454"/>
        <v>2016</v>
      </c>
      <c r="N9681" s="7">
        <f t="shared" si="455"/>
        <v>4</v>
      </c>
      <c r="O9681" s="30">
        <f t="shared" si="456"/>
        <v>159</v>
      </c>
    </row>
    <row r="9682" spans="2:15" x14ac:dyDescent="0.2">
      <c r="B9682" s="13">
        <v>61055</v>
      </c>
      <c r="C9682" s="14">
        <v>42482.796111111245</v>
      </c>
      <c r="D9682" s="7" t="s">
        <v>10</v>
      </c>
      <c r="E9682" s="13">
        <v>2166</v>
      </c>
      <c r="F9682" s="7" t="s">
        <v>35</v>
      </c>
      <c r="G9682" s="7" t="s">
        <v>11</v>
      </c>
      <c r="H9682" s="13">
        <v>10.5</v>
      </c>
      <c r="I9682" s="13" t="str">
        <f>IF(G9682="Male",VLOOKUP(H9682,'Shoe size conversion table'!$B$6:$D$22,2),VLOOKUP(H9682,'Shoe size conversion table'!$J$6:$L$22,2))</f>
        <v>43-44</v>
      </c>
      <c r="J9682" s="13">
        <f>IF(G9682="Male",VLOOKUP(H9682,'Shoe size conversion table'!$B$6:$D$22,3),VLOOKUP(H9682,'Shoe size conversion table'!$J$6:$L$22,3))</f>
        <v>10</v>
      </c>
      <c r="K9682" s="11">
        <v>149</v>
      </c>
      <c r="L9682" s="12">
        <v>0.2</v>
      </c>
      <c r="M9682" s="7">
        <f t="shared" si="454"/>
        <v>2016</v>
      </c>
      <c r="N9682" s="7">
        <f t="shared" si="455"/>
        <v>4</v>
      </c>
      <c r="O9682" s="30">
        <f t="shared" si="456"/>
        <v>119.2</v>
      </c>
    </row>
    <row r="9683" spans="2:15" x14ac:dyDescent="0.2">
      <c r="B9683" s="13">
        <v>61055</v>
      </c>
      <c r="C9683" s="14">
        <v>42482.796111111245</v>
      </c>
      <c r="D9683" s="7" t="s">
        <v>10</v>
      </c>
      <c r="E9683" s="13">
        <v>2226</v>
      </c>
      <c r="F9683" s="7" t="s">
        <v>36</v>
      </c>
      <c r="G9683" s="7" t="s">
        <v>11</v>
      </c>
      <c r="H9683" s="13">
        <v>10</v>
      </c>
      <c r="I9683" s="13">
        <f>IF(G9683="Male",VLOOKUP(H9683,'Shoe size conversion table'!$B$6:$D$22,2),VLOOKUP(H9683,'Shoe size conversion table'!$J$6:$L$22,2))</f>
        <v>43</v>
      </c>
      <c r="J9683" s="13">
        <f>IF(G9683="Male",VLOOKUP(H9683,'Shoe size conversion table'!$B$6:$D$22,3),VLOOKUP(H9683,'Shoe size conversion table'!$J$6:$L$22,3))</f>
        <v>9.5</v>
      </c>
      <c r="K9683" s="11">
        <v>139</v>
      </c>
      <c r="L9683" s="12">
        <v>0.2</v>
      </c>
      <c r="M9683" s="7">
        <f t="shared" si="454"/>
        <v>2016</v>
      </c>
      <c r="N9683" s="7">
        <f t="shared" si="455"/>
        <v>4</v>
      </c>
      <c r="O9683" s="30">
        <f t="shared" si="456"/>
        <v>111.2</v>
      </c>
    </row>
    <row r="9684" spans="2:15" x14ac:dyDescent="0.2">
      <c r="B9684" s="13">
        <v>61056</v>
      </c>
      <c r="C9684" s="14">
        <v>42482.856111111148</v>
      </c>
      <c r="D9684" s="7" t="s">
        <v>10</v>
      </c>
      <c r="E9684" s="13">
        <v>2171</v>
      </c>
      <c r="F9684" s="7" t="s">
        <v>35</v>
      </c>
      <c r="G9684" s="7" t="s">
        <v>12</v>
      </c>
      <c r="H9684" s="13">
        <v>9</v>
      </c>
      <c r="I9684" s="13" t="str">
        <f>IF(G9684="Male",VLOOKUP(H9684,'Shoe size conversion table'!$B$6:$D$22,2),VLOOKUP(H9684,'Shoe size conversion table'!$J$6:$L$22,2))</f>
        <v>39-40</v>
      </c>
      <c r="J9684" s="13">
        <f>IF(G9684="Male",VLOOKUP(H9684,'Shoe size conversion table'!$B$6:$D$22,3),VLOOKUP(H9684,'Shoe size conversion table'!$J$6:$L$22,3))</f>
        <v>7</v>
      </c>
      <c r="K9684" s="11">
        <v>149</v>
      </c>
      <c r="L9684" s="12">
        <v>0.3</v>
      </c>
      <c r="M9684" s="7">
        <f t="shared" si="454"/>
        <v>2016</v>
      </c>
      <c r="N9684" s="7">
        <f t="shared" si="455"/>
        <v>4</v>
      </c>
      <c r="O9684" s="30">
        <f t="shared" si="456"/>
        <v>104.3</v>
      </c>
    </row>
    <row r="9685" spans="2:15" x14ac:dyDescent="0.2">
      <c r="B9685" s="13">
        <v>61057</v>
      </c>
      <c r="C9685" s="14">
        <v>42482.886111111242</v>
      </c>
      <c r="D9685" s="7" t="s">
        <v>7</v>
      </c>
      <c r="E9685" s="13">
        <v>2236</v>
      </c>
      <c r="F9685" s="7" t="s">
        <v>50</v>
      </c>
      <c r="G9685" s="7" t="s">
        <v>11</v>
      </c>
      <c r="H9685" s="13">
        <v>14</v>
      </c>
      <c r="I9685" s="13">
        <f>IF(G9685="Male",VLOOKUP(H9685,'Shoe size conversion table'!$B$6:$D$22,2),VLOOKUP(H9685,'Shoe size conversion table'!$J$6:$L$22,2))</f>
        <v>47</v>
      </c>
      <c r="J9685" s="13">
        <f>IF(G9685="Male",VLOOKUP(H9685,'Shoe size conversion table'!$B$6:$D$22,3),VLOOKUP(H9685,'Shoe size conversion table'!$J$6:$L$22,3))</f>
        <v>13.5</v>
      </c>
      <c r="K9685" s="11">
        <v>149</v>
      </c>
      <c r="L9685" s="12">
        <v>0</v>
      </c>
      <c r="M9685" s="7">
        <f t="shared" si="454"/>
        <v>2016</v>
      </c>
      <c r="N9685" s="7">
        <f t="shared" si="455"/>
        <v>4</v>
      </c>
      <c r="O9685" s="30">
        <f t="shared" si="456"/>
        <v>149</v>
      </c>
    </row>
    <row r="9686" spans="2:15" x14ac:dyDescent="0.2">
      <c r="B9686" s="13">
        <v>61058</v>
      </c>
      <c r="C9686" s="14">
        <v>42482.996111111155</v>
      </c>
      <c r="D9686" s="7" t="s">
        <v>10</v>
      </c>
      <c r="E9686" s="13">
        <v>2216</v>
      </c>
      <c r="F9686" s="7" t="s">
        <v>35</v>
      </c>
      <c r="G9686" s="7" t="s">
        <v>12</v>
      </c>
      <c r="H9686" s="13">
        <v>8</v>
      </c>
      <c r="I9686" s="13" t="str">
        <f>IF(G9686="Male",VLOOKUP(H9686,'Shoe size conversion table'!$B$6:$D$22,2),VLOOKUP(H9686,'Shoe size conversion table'!$J$6:$L$22,2))</f>
        <v>38-39</v>
      </c>
      <c r="J9686" s="13">
        <f>IF(G9686="Male",VLOOKUP(H9686,'Shoe size conversion table'!$B$6:$D$22,3),VLOOKUP(H9686,'Shoe size conversion table'!$J$6:$L$22,3))</f>
        <v>6</v>
      </c>
      <c r="K9686" s="11">
        <v>169</v>
      </c>
      <c r="L9686" s="12">
        <v>0.1</v>
      </c>
      <c r="M9686" s="7">
        <f t="shared" si="454"/>
        <v>2016</v>
      </c>
      <c r="N9686" s="7">
        <f t="shared" si="455"/>
        <v>4</v>
      </c>
      <c r="O9686" s="30">
        <f t="shared" si="456"/>
        <v>152.1</v>
      </c>
    </row>
    <row r="9687" spans="2:15" x14ac:dyDescent="0.2">
      <c r="B9687" s="13">
        <v>61059</v>
      </c>
      <c r="C9687" s="14">
        <v>42483.036111111149</v>
      </c>
      <c r="D9687" s="7" t="s">
        <v>8</v>
      </c>
      <c r="E9687" s="13">
        <v>2232</v>
      </c>
      <c r="F9687" s="7" t="s">
        <v>38</v>
      </c>
      <c r="G9687" s="7" t="s">
        <v>12</v>
      </c>
      <c r="H9687" s="13">
        <v>8</v>
      </c>
      <c r="I9687" s="13" t="str">
        <f>IF(G9687="Male",VLOOKUP(H9687,'Shoe size conversion table'!$B$6:$D$22,2),VLOOKUP(H9687,'Shoe size conversion table'!$J$6:$L$22,2))</f>
        <v>38-39</v>
      </c>
      <c r="J9687" s="13">
        <f>IF(G9687="Male",VLOOKUP(H9687,'Shoe size conversion table'!$B$6:$D$22,3),VLOOKUP(H9687,'Shoe size conversion table'!$J$6:$L$22,3))</f>
        <v>6</v>
      </c>
      <c r="K9687" s="11">
        <v>179</v>
      </c>
      <c r="L9687" s="12">
        <v>0</v>
      </c>
      <c r="M9687" s="7">
        <f t="shared" si="454"/>
        <v>2016</v>
      </c>
      <c r="N9687" s="7">
        <f t="shared" si="455"/>
        <v>4</v>
      </c>
      <c r="O9687" s="30">
        <f t="shared" si="456"/>
        <v>179</v>
      </c>
    </row>
    <row r="9688" spans="2:15" x14ac:dyDescent="0.2">
      <c r="B9688" s="13">
        <v>61060</v>
      </c>
      <c r="C9688" s="14">
        <v>42483.056111111146</v>
      </c>
      <c r="D9688" s="7" t="s">
        <v>10</v>
      </c>
      <c r="E9688" s="13">
        <v>2187</v>
      </c>
      <c r="F9688" s="7" t="s">
        <v>34</v>
      </c>
      <c r="G9688" s="7" t="s">
        <v>12</v>
      </c>
      <c r="H9688" s="13">
        <v>7</v>
      </c>
      <c r="I9688" s="13" t="str">
        <f>IF(G9688="Male",VLOOKUP(H9688,'Shoe size conversion table'!$B$6:$D$22,2),VLOOKUP(H9688,'Shoe size conversion table'!$J$6:$L$22,2))</f>
        <v>37-38</v>
      </c>
      <c r="J9688" s="13">
        <f>IF(G9688="Male",VLOOKUP(H9688,'Shoe size conversion table'!$B$6:$D$22,3),VLOOKUP(H9688,'Shoe size conversion table'!$J$6:$L$22,3))</f>
        <v>5</v>
      </c>
      <c r="K9688" s="11">
        <v>159</v>
      </c>
      <c r="L9688" s="12">
        <v>0</v>
      </c>
      <c r="M9688" s="7">
        <f t="shared" si="454"/>
        <v>2016</v>
      </c>
      <c r="N9688" s="7">
        <f t="shared" si="455"/>
        <v>4</v>
      </c>
      <c r="O9688" s="30">
        <f t="shared" si="456"/>
        <v>159</v>
      </c>
    </row>
    <row r="9689" spans="2:15" x14ac:dyDescent="0.2">
      <c r="B9689" s="13">
        <v>61061</v>
      </c>
      <c r="C9689" s="14">
        <v>42483.086111111246</v>
      </c>
      <c r="D9689" s="7" t="s">
        <v>10</v>
      </c>
      <c r="E9689" s="13">
        <v>2234</v>
      </c>
      <c r="F9689" s="7" t="s">
        <v>35</v>
      </c>
      <c r="G9689" s="7" t="s">
        <v>11</v>
      </c>
      <c r="H9689" s="13">
        <v>10</v>
      </c>
      <c r="I9689" s="13">
        <f>IF(G9689="Male",VLOOKUP(H9689,'Shoe size conversion table'!$B$6:$D$22,2),VLOOKUP(H9689,'Shoe size conversion table'!$J$6:$L$22,2))</f>
        <v>43</v>
      </c>
      <c r="J9689" s="13">
        <f>IF(G9689="Male",VLOOKUP(H9689,'Shoe size conversion table'!$B$6:$D$22,3),VLOOKUP(H9689,'Shoe size conversion table'!$J$6:$L$22,3))</f>
        <v>9.5</v>
      </c>
      <c r="K9689" s="11">
        <v>159</v>
      </c>
      <c r="L9689" s="12">
        <v>0.5</v>
      </c>
      <c r="M9689" s="7">
        <f t="shared" si="454"/>
        <v>2016</v>
      </c>
      <c r="N9689" s="7">
        <f t="shared" si="455"/>
        <v>4</v>
      </c>
      <c r="O9689" s="30">
        <f t="shared" si="456"/>
        <v>79.5</v>
      </c>
    </row>
    <row r="9690" spans="2:15" x14ac:dyDescent="0.2">
      <c r="B9690" s="13">
        <v>61062</v>
      </c>
      <c r="C9690" s="14">
        <v>42483.116111111311</v>
      </c>
      <c r="D9690" s="7" t="s">
        <v>10</v>
      </c>
      <c r="E9690" s="13">
        <v>2156</v>
      </c>
      <c r="F9690" s="7" t="s">
        <v>34</v>
      </c>
      <c r="G9690" s="7" t="s">
        <v>11</v>
      </c>
      <c r="H9690" s="13">
        <v>8</v>
      </c>
      <c r="I9690" s="13">
        <f>IF(G9690="Male",VLOOKUP(H9690,'Shoe size conversion table'!$B$6:$D$22,2),VLOOKUP(H9690,'Shoe size conversion table'!$J$6:$L$22,2))</f>
        <v>41</v>
      </c>
      <c r="J9690" s="13">
        <f>IF(G9690="Male",VLOOKUP(H9690,'Shoe size conversion table'!$B$6:$D$22,3),VLOOKUP(H9690,'Shoe size conversion table'!$J$6:$L$22,3))</f>
        <v>7.5</v>
      </c>
      <c r="K9690" s="11">
        <v>159</v>
      </c>
      <c r="L9690" s="12">
        <v>0.5</v>
      </c>
      <c r="M9690" s="7">
        <f t="shared" si="454"/>
        <v>2016</v>
      </c>
      <c r="N9690" s="7">
        <f t="shared" si="455"/>
        <v>4</v>
      </c>
      <c r="O9690" s="30">
        <f t="shared" si="456"/>
        <v>79.5</v>
      </c>
    </row>
    <row r="9691" spans="2:15" x14ac:dyDescent="0.2">
      <c r="B9691" s="13">
        <v>61063</v>
      </c>
      <c r="C9691" s="14">
        <v>42483.246111111155</v>
      </c>
      <c r="D9691" s="7" t="s">
        <v>8</v>
      </c>
      <c r="E9691" s="13">
        <v>2226</v>
      </c>
      <c r="F9691" s="7" t="s">
        <v>37</v>
      </c>
      <c r="G9691" s="7" t="s">
        <v>12</v>
      </c>
      <c r="H9691" s="13">
        <v>10.5</v>
      </c>
      <c r="I9691" s="13">
        <f>IF(G9691="Male",VLOOKUP(H9691,'Shoe size conversion table'!$B$6:$D$22,2),VLOOKUP(H9691,'Shoe size conversion table'!$J$6:$L$22,2))</f>
        <v>41</v>
      </c>
      <c r="J9691" s="13">
        <f>IF(G9691="Male",VLOOKUP(H9691,'Shoe size conversion table'!$B$6:$D$22,3),VLOOKUP(H9691,'Shoe size conversion table'!$J$6:$L$22,3))</f>
        <v>8.5</v>
      </c>
      <c r="K9691" s="11">
        <v>129</v>
      </c>
      <c r="L9691" s="12">
        <v>0</v>
      </c>
      <c r="M9691" s="7">
        <f t="shared" si="454"/>
        <v>2016</v>
      </c>
      <c r="N9691" s="7">
        <f t="shared" si="455"/>
        <v>4</v>
      </c>
      <c r="O9691" s="30">
        <f t="shared" si="456"/>
        <v>129</v>
      </c>
    </row>
    <row r="9692" spans="2:15" x14ac:dyDescent="0.2">
      <c r="B9692" s="13">
        <v>61064</v>
      </c>
      <c r="C9692" s="14">
        <v>42483.286111111243</v>
      </c>
      <c r="D9692" s="7" t="s">
        <v>8</v>
      </c>
      <c r="E9692" s="13">
        <v>2216</v>
      </c>
      <c r="F9692" s="7" t="s">
        <v>40</v>
      </c>
      <c r="G9692" s="7" t="s">
        <v>11</v>
      </c>
      <c r="H9692" s="13">
        <v>9.5</v>
      </c>
      <c r="I9692" s="13" t="str">
        <f>IF(G9692="Male",VLOOKUP(H9692,'Shoe size conversion table'!$B$6:$D$22,2),VLOOKUP(H9692,'Shoe size conversion table'!$J$6:$L$22,2))</f>
        <v>42-43</v>
      </c>
      <c r="J9692" s="13">
        <f>IF(G9692="Male",VLOOKUP(H9692,'Shoe size conversion table'!$B$6:$D$22,3),VLOOKUP(H9692,'Shoe size conversion table'!$J$6:$L$22,3))</f>
        <v>9</v>
      </c>
      <c r="K9692" s="11">
        <v>199</v>
      </c>
      <c r="L9692" s="12">
        <v>0</v>
      </c>
      <c r="M9692" s="7">
        <f t="shared" si="454"/>
        <v>2016</v>
      </c>
      <c r="N9692" s="7">
        <f t="shared" si="455"/>
        <v>4</v>
      </c>
      <c r="O9692" s="30">
        <f t="shared" si="456"/>
        <v>199</v>
      </c>
    </row>
    <row r="9693" spans="2:15" x14ac:dyDescent="0.2">
      <c r="B9693" s="13">
        <v>61064</v>
      </c>
      <c r="C9693" s="14">
        <v>42483.286111111243</v>
      </c>
      <c r="D9693" s="7" t="s">
        <v>8</v>
      </c>
      <c r="E9693" s="13">
        <v>2168</v>
      </c>
      <c r="F9693" s="7" t="s">
        <v>38</v>
      </c>
      <c r="G9693" s="7" t="s">
        <v>11</v>
      </c>
      <c r="H9693" s="13">
        <v>9.5</v>
      </c>
      <c r="I9693" s="13" t="str">
        <f>IF(G9693="Male",VLOOKUP(H9693,'Shoe size conversion table'!$B$6:$D$22,2),VLOOKUP(H9693,'Shoe size conversion table'!$J$6:$L$22,2))</f>
        <v>42-43</v>
      </c>
      <c r="J9693" s="13">
        <f>IF(G9693="Male",VLOOKUP(H9693,'Shoe size conversion table'!$B$6:$D$22,3),VLOOKUP(H9693,'Shoe size conversion table'!$J$6:$L$22,3))</f>
        <v>9</v>
      </c>
      <c r="K9693" s="11">
        <v>139</v>
      </c>
      <c r="L9693" s="12">
        <v>0</v>
      </c>
      <c r="M9693" s="7">
        <f t="shared" si="454"/>
        <v>2016</v>
      </c>
      <c r="N9693" s="7">
        <f t="shared" si="455"/>
        <v>4</v>
      </c>
      <c r="O9693" s="30">
        <f t="shared" si="456"/>
        <v>139</v>
      </c>
    </row>
    <row r="9694" spans="2:15" x14ac:dyDescent="0.2">
      <c r="B9694" s="13">
        <v>61065</v>
      </c>
      <c r="C9694" s="14">
        <v>42483.396111111149</v>
      </c>
      <c r="D9694" s="7" t="s">
        <v>8</v>
      </c>
      <c r="E9694" s="13">
        <v>2158</v>
      </c>
      <c r="F9694" s="7" t="s">
        <v>38</v>
      </c>
      <c r="G9694" s="7" t="s">
        <v>12</v>
      </c>
      <c r="H9694" s="13">
        <v>7.5</v>
      </c>
      <c r="I9694" s="13">
        <f>IF(G9694="Male",VLOOKUP(H9694,'Shoe size conversion table'!$B$6:$D$22,2),VLOOKUP(H9694,'Shoe size conversion table'!$J$6:$L$22,2))</f>
        <v>38</v>
      </c>
      <c r="J9694" s="13">
        <f>IF(G9694="Male",VLOOKUP(H9694,'Shoe size conversion table'!$B$6:$D$22,3),VLOOKUP(H9694,'Shoe size conversion table'!$J$6:$L$22,3))</f>
        <v>5.5</v>
      </c>
      <c r="K9694" s="11">
        <v>159</v>
      </c>
      <c r="L9694" s="12">
        <v>0</v>
      </c>
      <c r="M9694" s="7">
        <f t="shared" si="454"/>
        <v>2016</v>
      </c>
      <c r="N9694" s="7">
        <f t="shared" si="455"/>
        <v>4</v>
      </c>
      <c r="O9694" s="30">
        <f t="shared" si="456"/>
        <v>159</v>
      </c>
    </row>
    <row r="9695" spans="2:15" x14ac:dyDescent="0.2">
      <c r="B9695" s="13">
        <v>61065</v>
      </c>
      <c r="C9695" s="14">
        <v>42483.396111111149</v>
      </c>
      <c r="D9695" s="7" t="s">
        <v>8</v>
      </c>
      <c r="E9695" s="13">
        <v>2172</v>
      </c>
      <c r="F9695" s="7" t="s">
        <v>41</v>
      </c>
      <c r="G9695" s="7" t="s">
        <v>12</v>
      </c>
      <c r="H9695" s="13">
        <v>7.5</v>
      </c>
      <c r="I9695" s="13">
        <f>IF(G9695="Male",VLOOKUP(H9695,'Shoe size conversion table'!$B$6:$D$22,2),VLOOKUP(H9695,'Shoe size conversion table'!$J$6:$L$22,2))</f>
        <v>38</v>
      </c>
      <c r="J9695" s="13">
        <f>IF(G9695="Male",VLOOKUP(H9695,'Shoe size conversion table'!$B$6:$D$22,3),VLOOKUP(H9695,'Shoe size conversion table'!$J$6:$L$22,3))</f>
        <v>5.5</v>
      </c>
      <c r="K9695" s="11">
        <v>139</v>
      </c>
      <c r="L9695" s="12">
        <v>0</v>
      </c>
      <c r="M9695" s="7">
        <f t="shared" si="454"/>
        <v>2016</v>
      </c>
      <c r="N9695" s="7">
        <f t="shared" si="455"/>
        <v>4</v>
      </c>
      <c r="O9695" s="30">
        <f t="shared" si="456"/>
        <v>139</v>
      </c>
    </row>
    <row r="9696" spans="2:15" x14ac:dyDescent="0.2">
      <c r="B9696" s="13">
        <v>61066</v>
      </c>
      <c r="C9696" s="14">
        <v>42483.426111111148</v>
      </c>
      <c r="D9696" s="7" t="s">
        <v>10</v>
      </c>
      <c r="E9696" s="13">
        <v>2230</v>
      </c>
      <c r="F9696" s="7" t="s">
        <v>34</v>
      </c>
      <c r="G9696" s="7" t="s">
        <v>12</v>
      </c>
      <c r="H9696" s="13">
        <v>8.5</v>
      </c>
      <c r="I9696" s="13">
        <f>IF(G9696="Male",VLOOKUP(H9696,'Shoe size conversion table'!$B$6:$D$22,2),VLOOKUP(H9696,'Shoe size conversion table'!$J$6:$L$22,2))</f>
        <v>39</v>
      </c>
      <c r="J9696" s="13">
        <f>IF(G9696="Male",VLOOKUP(H9696,'Shoe size conversion table'!$B$6:$D$22,3),VLOOKUP(H9696,'Shoe size conversion table'!$J$6:$L$22,3))</f>
        <v>6.5</v>
      </c>
      <c r="K9696" s="11">
        <v>159</v>
      </c>
      <c r="L9696" s="12">
        <v>0</v>
      </c>
      <c r="M9696" s="7">
        <f t="shared" si="454"/>
        <v>2016</v>
      </c>
      <c r="N9696" s="7">
        <f t="shared" si="455"/>
        <v>4</v>
      </c>
      <c r="O9696" s="30">
        <f t="shared" si="456"/>
        <v>159</v>
      </c>
    </row>
    <row r="9697" spans="2:15" x14ac:dyDescent="0.2">
      <c r="B9697" s="13">
        <v>61067</v>
      </c>
      <c r="C9697" s="14">
        <v>42483.456111111154</v>
      </c>
      <c r="D9697" s="7" t="s">
        <v>7</v>
      </c>
      <c r="E9697" s="13">
        <v>2161</v>
      </c>
      <c r="F9697" s="7" t="s">
        <v>51</v>
      </c>
      <c r="G9697" s="7" t="s">
        <v>12</v>
      </c>
      <c r="H9697" s="13">
        <v>8.5</v>
      </c>
      <c r="I9697" s="13">
        <f>IF(G9697="Male",VLOOKUP(H9697,'Shoe size conversion table'!$B$6:$D$22,2),VLOOKUP(H9697,'Shoe size conversion table'!$J$6:$L$22,2))</f>
        <v>39</v>
      </c>
      <c r="J9697" s="13">
        <f>IF(G9697="Male",VLOOKUP(H9697,'Shoe size conversion table'!$B$6:$D$22,3),VLOOKUP(H9697,'Shoe size conversion table'!$J$6:$L$22,3))</f>
        <v>6.5</v>
      </c>
      <c r="K9697" s="11">
        <v>169</v>
      </c>
      <c r="L9697" s="12">
        <v>0.3</v>
      </c>
      <c r="M9697" s="7">
        <f t="shared" si="454"/>
        <v>2016</v>
      </c>
      <c r="N9697" s="7">
        <f t="shared" si="455"/>
        <v>4</v>
      </c>
      <c r="O9697" s="30">
        <f t="shared" si="456"/>
        <v>118.3</v>
      </c>
    </row>
    <row r="9698" spans="2:15" x14ac:dyDescent="0.2">
      <c r="B9698" s="13">
        <v>61068</v>
      </c>
      <c r="C9698" s="14">
        <v>42483.556111111313</v>
      </c>
      <c r="D9698" s="7" t="s">
        <v>8</v>
      </c>
      <c r="E9698" s="13">
        <v>2202</v>
      </c>
      <c r="F9698" s="7" t="s">
        <v>41</v>
      </c>
      <c r="G9698" s="7" t="s">
        <v>11</v>
      </c>
      <c r="H9698" s="13">
        <v>11</v>
      </c>
      <c r="I9698" s="13">
        <f>IF(G9698="Male",VLOOKUP(H9698,'Shoe size conversion table'!$B$6:$D$22,2),VLOOKUP(H9698,'Shoe size conversion table'!$J$6:$L$22,2))</f>
        <v>44</v>
      </c>
      <c r="J9698" s="13">
        <f>IF(G9698="Male",VLOOKUP(H9698,'Shoe size conversion table'!$B$6:$D$22,3),VLOOKUP(H9698,'Shoe size conversion table'!$J$6:$L$22,3))</f>
        <v>10.5</v>
      </c>
      <c r="K9698" s="11">
        <v>159</v>
      </c>
      <c r="L9698" s="12">
        <v>0.5</v>
      </c>
      <c r="M9698" s="7">
        <f t="shared" si="454"/>
        <v>2016</v>
      </c>
      <c r="N9698" s="7">
        <f t="shared" si="455"/>
        <v>4</v>
      </c>
      <c r="O9698" s="30">
        <f t="shared" si="456"/>
        <v>79.5</v>
      </c>
    </row>
    <row r="9699" spans="2:15" x14ac:dyDescent="0.2">
      <c r="B9699" s="13">
        <v>61069</v>
      </c>
      <c r="C9699" s="14">
        <v>42483.606111111243</v>
      </c>
      <c r="D9699" s="7" t="s">
        <v>10</v>
      </c>
      <c r="E9699" s="13">
        <v>2236</v>
      </c>
      <c r="F9699" s="7" t="s">
        <v>36</v>
      </c>
      <c r="G9699" s="7" t="s">
        <v>12</v>
      </c>
      <c r="H9699" s="13">
        <v>9.5</v>
      </c>
      <c r="I9699" s="13">
        <f>IF(G9699="Male",VLOOKUP(H9699,'Shoe size conversion table'!$B$6:$D$22,2),VLOOKUP(H9699,'Shoe size conversion table'!$J$6:$L$22,2))</f>
        <v>40</v>
      </c>
      <c r="J9699" s="13">
        <f>IF(G9699="Male",VLOOKUP(H9699,'Shoe size conversion table'!$B$6:$D$22,3),VLOOKUP(H9699,'Shoe size conversion table'!$J$6:$L$22,3))</f>
        <v>7.5</v>
      </c>
      <c r="K9699" s="11">
        <v>179</v>
      </c>
      <c r="L9699" s="12">
        <v>0.2</v>
      </c>
      <c r="M9699" s="7">
        <f t="shared" si="454"/>
        <v>2016</v>
      </c>
      <c r="N9699" s="7">
        <f t="shared" si="455"/>
        <v>4</v>
      </c>
      <c r="O9699" s="30">
        <f t="shared" si="456"/>
        <v>143.20000000000002</v>
      </c>
    </row>
    <row r="9700" spans="2:15" x14ac:dyDescent="0.2">
      <c r="B9700" s="13">
        <v>61070</v>
      </c>
      <c r="C9700" s="14">
        <v>42483.636111111315</v>
      </c>
      <c r="D9700" s="7" t="s">
        <v>10</v>
      </c>
      <c r="E9700" s="13">
        <v>2207</v>
      </c>
      <c r="F9700" s="7" t="s">
        <v>36</v>
      </c>
      <c r="G9700" s="7" t="s">
        <v>11</v>
      </c>
      <c r="H9700" s="13">
        <v>9</v>
      </c>
      <c r="I9700" s="13">
        <f>IF(G9700="Male",VLOOKUP(H9700,'Shoe size conversion table'!$B$6:$D$22,2),VLOOKUP(H9700,'Shoe size conversion table'!$J$6:$L$22,2))</f>
        <v>42</v>
      </c>
      <c r="J9700" s="13">
        <f>IF(G9700="Male",VLOOKUP(H9700,'Shoe size conversion table'!$B$6:$D$22,3),VLOOKUP(H9700,'Shoe size conversion table'!$J$6:$L$22,3))</f>
        <v>8.5</v>
      </c>
      <c r="K9700" s="11">
        <v>199</v>
      </c>
      <c r="L9700" s="12">
        <v>0.1</v>
      </c>
      <c r="M9700" s="7">
        <f t="shared" si="454"/>
        <v>2016</v>
      </c>
      <c r="N9700" s="7">
        <f t="shared" si="455"/>
        <v>4</v>
      </c>
      <c r="O9700" s="30">
        <f t="shared" si="456"/>
        <v>179.1</v>
      </c>
    </row>
    <row r="9701" spans="2:15" x14ac:dyDescent="0.2">
      <c r="B9701" s="13">
        <v>61071</v>
      </c>
      <c r="C9701" s="14">
        <v>42483.666111111314</v>
      </c>
      <c r="D9701" s="7" t="s">
        <v>7</v>
      </c>
      <c r="E9701" s="13">
        <v>2200</v>
      </c>
      <c r="F9701" s="7" t="s">
        <v>48</v>
      </c>
      <c r="G9701" s="7" t="s">
        <v>12</v>
      </c>
      <c r="H9701" s="13">
        <v>10.5</v>
      </c>
      <c r="I9701" s="13">
        <f>IF(G9701="Male",VLOOKUP(H9701,'Shoe size conversion table'!$B$6:$D$22,2),VLOOKUP(H9701,'Shoe size conversion table'!$J$6:$L$22,2))</f>
        <v>41</v>
      </c>
      <c r="J9701" s="13">
        <f>IF(G9701="Male",VLOOKUP(H9701,'Shoe size conversion table'!$B$6:$D$22,3),VLOOKUP(H9701,'Shoe size conversion table'!$J$6:$L$22,3))</f>
        <v>8.5</v>
      </c>
      <c r="K9701" s="11">
        <v>189</v>
      </c>
      <c r="L9701" s="12">
        <v>0</v>
      </c>
      <c r="M9701" s="7">
        <f t="shared" si="454"/>
        <v>2016</v>
      </c>
      <c r="N9701" s="7">
        <f t="shared" si="455"/>
        <v>4</v>
      </c>
      <c r="O9701" s="30">
        <f t="shared" si="456"/>
        <v>189</v>
      </c>
    </row>
    <row r="9702" spans="2:15" x14ac:dyDescent="0.2">
      <c r="B9702" s="13">
        <v>61072</v>
      </c>
      <c r="C9702" s="14">
        <v>42483.706111111147</v>
      </c>
      <c r="D9702" s="7" t="s">
        <v>7</v>
      </c>
      <c r="E9702" s="13">
        <v>2221</v>
      </c>
      <c r="F9702" s="7" t="s">
        <v>45</v>
      </c>
      <c r="G9702" s="7" t="s">
        <v>12</v>
      </c>
      <c r="H9702" s="13">
        <v>8.5</v>
      </c>
      <c r="I9702" s="13">
        <f>IF(G9702="Male",VLOOKUP(H9702,'Shoe size conversion table'!$B$6:$D$22,2),VLOOKUP(H9702,'Shoe size conversion table'!$J$6:$L$22,2))</f>
        <v>39</v>
      </c>
      <c r="J9702" s="13">
        <f>IF(G9702="Male",VLOOKUP(H9702,'Shoe size conversion table'!$B$6:$D$22,3),VLOOKUP(H9702,'Shoe size conversion table'!$J$6:$L$22,3))</f>
        <v>6.5</v>
      </c>
      <c r="K9702" s="11">
        <v>129</v>
      </c>
      <c r="L9702" s="12">
        <v>0.3</v>
      </c>
      <c r="M9702" s="7">
        <f t="shared" si="454"/>
        <v>2016</v>
      </c>
      <c r="N9702" s="7">
        <f t="shared" si="455"/>
        <v>4</v>
      </c>
      <c r="O9702" s="30">
        <f t="shared" si="456"/>
        <v>90.3</v>
      </c>
    </row>
    <row r="9703" spans="2:15" x14ac:dyDescent="0.2">
      <c r="B9703" s="13">
        <v>61073</v>
      </c>
      <c r="C9703" s="14">
        <v>42483.716111111149</v>
      </c>
      <c r="D9703" s="7" t="s">
        <v>9</v>
      </c>
      <c r="E9703" s="13">
        <v>2194</v>
      </c>
      <c r="F9703" s="7" t="s">
        <v>58</v>
      </c>
      <c r="G9703" s="7" t="s">
        <v>12</v>
      </c>
      <c r="H9703" s="13">
        <v>7.5</v>
      </c>
      <c r="I9703" s="13">
        <f>IF(G9703="Male",VLOOKUP(H9703,'Shoe size conversion table'!$B$6:$D$22,2),VLOOKUP(H9703,'Shoe size conversion table'!$J$6:$L$22,2))</f>
        <v>38</v>
      </c>
      <c r="J9703" s="13">
        <f>IF(G9703="Male",VLOOKUP(H9703,'Shoe size conversion table'!$B$6:$D$22,3),VLOOKUP(H9703,'Shoe size conversion table'!$J$6:$L$22,3))</f>
        <v>5.5</v>
      </c>
      <c r="K9703" s="11">
        <v>199</v>
      </c>
      <c r="L9703" s="12">
        <v>0</v>
      </c>
      <c r="M9703" s="7">
        <f t="shared" si="454"/>
        <v>2016</v>
      </c>
      <c r="N9703" s="7">
        <f t="shared" si="455"/>
        <v>4</v>
      </c>
      <c r="O9703" s="30">
        <f t="shared" si="456"/>
        <v>199</v>
      </c>
    </row>
    <row r="9704" spans="2:15" x14ac:dyDescent="0.2">
      <c r="B9704" s="13">
        <v>61074</v>
      </c>
      <c r="C9704" s="14">
        <v>42483.966111111309</v>
      </c>
      <c r="D9704" s="7" t="s">
        <v>7</v>
      </c>
      <c r="E9704" s="13">
        <v>2200</v>
      </c>
      <c r="F9704" s="7" t="s">
        <v>49</v>
      </c>
      <c r="G9704" s="7" t="s">
        <v>12</v>
      </c>
      <c r="H9704" s="13">
        <v>6</v>
      </c>
      <c r="I9704" s="13" t="str">
        <f>IF(G9704="Male",VLOOKUP(H9704,'Shoe size conversion table'!$B$6:$D$22,2),VLOOKUP(H9704,'Shoe size conversion table'!$J$6:$L$22,2))</f>
        <v>36-37</v>
      </c>
      <c r="J9704" s="13">
        <f>IF(G9704="Male",VLOOKUP(H9704,'Shoe size conversion table'!$B$6:$D$22,3),VLOOKUP(H9704,'Shoe size conversion table'!$J$6:$L$22,3))</f>
        <v>4</v>
      </c>
      <c r="K9704" s="11">
        <v>169</v>
      </c>
      <c r="L9704" s="12">
        <v>0.1</v>
      </c>
      <c r="M9704" s="7">
        <f t="shared" si="454"/>
        <v>2016</v>
      </c>
      <c r="N9704" s="7">
        <f t="shared" si="455"/>
        <v>4</v>
      </c>
      <c r="O9704" s="30">
        <f t="shared" si="456"/>
        <v>152.1</v>
      </c>
    </row>
    <row r="9705" spans="2:15" x14ac:dyDescent="0.2">
      <c r="B9705" s="13">
        <v>61075</v>
      </c>
      <c r="C9705" s="14">
        <v>42483.986111111146</v>
      </c>
      <c r="D9705" s="7" t="s">
        <v>7</v>
      </c>
      <c r="E9705" s="13">
        <v>2159</v>
      </c>
      <c r="F9705" s="7" t="s">
        <v>51</v>
      </c>
      <c r="G9705" s="7" t="s">
        <v>12</v>
      </c>
      <c r="H9705" s="13">
        <v>8</v>
      </c>
      <c r="I9705" s="13" t="str">
        <f>IF(G9705="Male",VLOOKUP(H9705,'Shoe size conversion table'!$B$6:$D$22,2),VLOOKUP(H9705,'Shoe size conversion table'!$J$6:$L$22,2))</f>
        <v>38-39</v>
      </c>
      <c r="J9705" s="13">
        <f>IF(G9705="Male",VLOOKUP(H9705,'Shoe size conversion table'!$B$6:$D$22,3),VLOOKUP(H9705,'Shoe size conversion table'!$J$6:$L$22,3))</f>
        <v>6</v>
      </c>
      <c r="K9705" s="11">
        <v>179</v>
      </c>
      <c r="L9705" s="12">
        <v>0.5</v>
      </c>
      <c r="M9705" s="7">
        <f t="shared" si="454"/>
        <v>2016</v>
      </c>
      <c r="N9705" s="7">
        <f t="shared" si="455"/>
        <v>4</v>
      </c>
      <c r="O9705" s="30">
        <f t="shared" si="456"/>
        <v>89.5</v>
      </c>
    </row>
    <row r="9706" spans="2:15" x14ac:dyDescent="0.2">
      <c r="B9706" s="13">
        <v>61076</v>
      </c>
      <c r="C9706" s="14">
        <v>42483.996111111155</v>
      </c>
      <c r="D9706" s="7" t="s">
        <v>10</v>
      </c>
      <c r="E9706" s="13">
        <v>2227</v>
      </c>
      <c r="F9706" s="7" t="s">
        <v>34</v>
      </c>
      <c r="G9706" s="7" t="s">
        <v>12</v>
      </c>
      <c r="H9706" s="13">
        <v>8</v>
      </c>
      <c r="I9706" s="13" t="str">
        <f>IF(G9706="Male",VLOOKUP(H9706,'Shoe size conversion table'!$B$6:$D$22,2),VLOOKUP(H9706,'Shoe size conversion table'!$J$6:$L$22,2))</f>
        <v>38-39</v>
      </c>
      <c r="J9706" s="13">
        <f>IF(G9706="Male",VLOOKUP(H9706,'Shoe size conversion table'!$B$6:$D$22,3),VLOOKUP(H9706,'Shoe size conversion table'!$J$6:$L$22,3))</f>
        <v>6</v>
      </c>
      <c r="K9706" s="11">
        <v>129</v>
      </c>
      <c r="L9706" s="12">
        <v>0.5</v>
      </c>
      <c r="M9706" s="7">
        <f t="shared" si="454"/>
        <v>2016</v>
      </c>
      <c r="N9706" s="7">
        <f t="shared" si="455"/>
        <v>4</v>
      </c>
      <c r="O9706" s="30">
        <f t="shared" si="456"/>
        <v>64.5</v>
      </c>
    </row>
    <row r="9707" spans="2:15" x14ac:dyDescent="0.2">
      <c r="B9707" s="13">
        <v>61077</v>
      </c>
      <c r="C9707" s="14">
        <v>42484.036111111149</v>
      </c>
      <c r="D9707" s="7" t="s">
        <v>8</v>
      </c>
      <c r="E9707" s="13">
        <v>2242</v>
      </c>
      <c r="F9707" s="7" t="s">
        <v>41</v>
      </c>
      <c r="G9707" s="7" t="s">
        <v>12</v>
      </c>
      <c r="H9707" s="13">
        <v>8</v>
      </c>
      <c r="I9707" s="13" t="str">
        <f>IF(G9707="Male",VLOOKUP(H9707,'Shoe size conversion table'!$B$6:$D$22,2),VLOOKUP(H9707,'Shoe size conversion table'!$J$6:$L$22,2))</f>
        <v>38-39</v>
      </c>
      <c r="J9707" s="13">
        <f>IF(G9707="Male",VLOOKUP(H9707,'Shoe size conversion table'!$B$6:$D$22,3),VLOOKUP(H9707,'Shoe size conversion table'!$J$6:$L$22,3))</f>
        <v>6</v>
      </c>
      <c r="K9707" s="11">
        <v>199</v>
      </c>
      <c r="L9707" s="12">
        <v>0</v>
      </c>
      <c r="M9707" s="7">
        <f t="shared" si="454"/>
        <v>2016</v>
      </c>
      <c r="N9707" s="7">
        <f t="shared" si="455"/>
        <v>4</v>
      </c>
      <c r="O9707" s="30">
        <f t="shared" si="456"/>
        <v>199</v>
      </c>
    </row>
    <row r="9708" spans="2:15" x14ac:dyDescent="0.2">
      <c r="B9708" s="13">
        <v>61078</v>
      </c>
      <c r="C9708" s="14">
        <v>42484.056111111146</v>
      </c>
      <c r="D9708" s="7" t="s">
        <v>10</v>
      </c>
      <c r="E9708" s="13">
        <v>2215</v>
      </c>
      <c r="F9708" s="7" t="s">
        <v>35</v>
      </c>
      <c r="G9708" s="7" t="s">
        <v>12</v>
      </c>
      <c r="H9708" s="13">
        <v>7</v>
      </c>
      <c r="I9708" s="13" t="str">
        <f>IF(G9708="Male",VLOOKUP(H9708,'Shoe size conversion table'!$B$6:$D$22,2),VLOOKUP(H9708,'Shoe size conversion table'!$J$6:$L$22,2))</f>
        <v>37-38</v>
      </c>
      <c r="J9708" s="13">
        <f>IF(G9708="Male",VLOOKUP(H9708,'Shoe size conversion table'!$B$6:$D$22,3),VLOOKUP(H9708,'Shoe size conversion table'!$J$6:$L$22,3))</f>
        <v>5</v>
      </c>
      <c r="K9708" s="11">
        <v>189</v>
      </c>
      <c r="L9708" s="12">
        <v>0.2</v>
      </c>
      <c r="M9708" s="7">
        <f t="shared" si="454"/>
        <v>2016</v>
      </c>
      <c r="N9708" s="7">
        <f t="shared" si="455"/>
        <v>4</v>
      </c>
      <c r="O9708" s="30">
        <f t="shared" si="456"/>
        <v>151.20000000000002</v>
      </c>
    </row>
    <row r="9709" spans="2:15" x14ac:dyDescent="0.2">
      <c r="B9709" s="13">
        <v>61079</v>
      </c>
      <c r="C9709" s="14">
        <v>42484.056111111153</v>
      </c>
      <c r="D9709" s="7" t="s">
        <v>9</v>
      </c>
      <c r="E9709" s="13">
        <v>2198</v>
      </c>
      <c r="F9709" s="7" t="s">
        <v>61</v>
      </c>
      <c r="G9709" s="7" t="s">
        <v>11</v>
      </c>
      <c r="H9709" s="13">
        <v>9</v>
      </c>
      <c r="I9709" s="13">
        <f>IF(G9709="Male",VLOOKUP(H9709,'Shoe size conversion table'!$B$6:$D$22,2),VLOOKUP(H9709,'Shoe size conversion table'!$J$6:$L$22,2))</f>
        <v>42</v>
      </c>
      <c r="J9709" s="13">
        <f>IF(G9709="Male",VLOOKUP(H9709,'Shoe size conversion table'!$B$6:$D$22,3),VLOOKUP(H9709,'Shoe size conversion table'!$J$6:$L$22,3))</f>
        <v>8.5</v>
      </c>
      <c r="K9709" s="11">
        <v>149</v>
      </c>
      <c r="L9709" s="12">
        <v>0.5</v>
      </c>
      <c r="M9709" s="7">
        <f t="shared" si="454"/>
        <v>2016</v>
      </c>
      <c r="N9709" s="7">
        <f t="shared" si="455"/>
        <v>4</v>
      </c>
      <c r="O9709" s="30">
        <f t="shared" si="456"/>
        <v>74.5</v>
      </c>
    </row>
    <row r="9710" spans="2:15" x14ac:dyDescent="0.2">
      <c r="B9710" s="13">
        <v>61080</v>
      </c>
      <c r="C9710" s="14">
        <v>42484.086111111246</v>
      </c>
      <c r="D9710" s="7" t="s">
        <v>7</v>
      </c>
      <c r="E9710" s="13">
        <v>2212</v>
      </c>
      <c r="F9710" s="7" t="s">
        <v>47</v>
      </c>
      <c r="G9710" s="7" t="s">
        <v>11</v>
      </c>
      <c r="H9710" s="13">
        <v>9.5</v>
      </c>
      <c r="I9710" s="13" t="str">
        <f>IF(G9710="Male",VLOOKUP(H9710,'Shoe size conversion table'!$B$6:$D$22,2),VLOOKUP(H9710,'Shoe size conversion table'!$J$6:$L$22,2))</f>
        <v>42-43</v>
      </c>
      <c r="J9710" s="13">
        <f>IF(G9710="Male",VLOOKUP(H9710,'Shoe size conversion table'!$B$6:$D$22,3),VLOOKUP(H9710,'Shoe size conversion table'!$J$6:$L$22,3))</f>
        <v>9</v>
      </c>
      <c r="K9710" s="11">
        <v>159</v>
      </c>
      <c r="L9710" s="12">
        <v>0</v>
      </c>
      <c r="M9710" s="7">
        <f t="shared" si="454"/>
        <v>2016</v>
      </c>
      <c r="N9710" s="7">
        <f t="shared" si="455"/>
        <v>4</v>
      </c>
      <c r="O9710" s="30">
        <f t="shared" si="456"/>
        <v>159</v>
      </c>
    </row>
    <row r="9711" spans="2:15" x14ac:dyDescent="0.2">
      <c r="B9711" s="13">
        <v>61081</v>
      </c>
      <c r="C9711" s="14">
        <v>42484.116111111311</v>
      </c>
      <c r="D9711" s="7" t="s">
        <v>10</v>
      </c>
      <c r="E9711" s="13">
        <v>2165</v>
      </c>
      <c r="F9711" s="7" t="s">
        <v>35</v>
      </c>
      <c r="G9711" s="7" t="s">
        <v>11</v>
      </c>
      <c r="H9711" s="13">
        <v>8.5</v>
      </c>
      <c r="I9711" s="13" t="str">
        <f>IF(G9711="Male",VLOOKUP(H9711,'Shoe size conversion table'!$B$6:$D$22,2),VLOOKUP(H9711,'Shoe size conversion table'!$J$6:$L$22,2))</f>
        <v>41-42</v>
      </c>
      <c r="J9711" s="13">
        <f>IF(G9711="Male",VLOOKUP(H9711,'Shoe size conversion table'!$B$6:$D$22,3),VLOOKUP(H9711,'Shoe size conversion table'!$J$6:$L$22,3))</f>
        <v>8</v>
      </c>
      <c r="K9711" s="11">
        <v>159</v>
      </c>
      <c r="L9711" s="12">
        <v>0</v>
      </c>
      <c r="M9711" s="7">
        <f t="shared" si="454"/>
        <v>2016</v>
      </c>
      <c r="N9711" s="7">
        <f t="shared" si="455"/>
        <v>4</v>
      </c>
      <c r="O9711" s="30">
        <f t="shared" si="456"/>
        <v>159</v>
      </c>
    </row>
    <row r="9712" spans="2:15" x14ac:dyDescent="0.2">
      <c r="B9712" s="13">
        <v>61082</v>
      </c>
      <c r="C9712" s="14">
        <v>42484.246111111155</v>
      </c>
      <c r="D9712" s="7" t="s">
        <v>8</v>
      </c>
      <c r="E9712" s="13">
        <v>2170</v>
      </c>
      <c r="F9712" s="7" t="s">
        <v>39</v>
      </c>
      <c r="G9712" s="7" t="s">
        <v>12</v>
      </c>
      <c r="H9712" s="13">
        <v>10.5</v>
      </c>
      <c r="I9712" s="13">
        <f>IF(G9712="Male",VLOOKUP(H9712,'Shoe size conversion table'!$B$6:$D$22,2),VLOOKUP(H9712,'Shoe size conversion table'!$J$6:$L$22,2))</f>
        <v>41</v>
      </c>
      <c r="J9712" s="13">
        <f>IF(G9712="Male",VLOOKUP(H9712,'Shoe size conversion table'!$B$6:$D$22,3),VLOOKUP(H9712,'Shoe size conversion table'!$J$6:$L$22,3))</f>
        <v>8.5</v>
      </c>
      <c r="K9712" s="11">
        <v>139</v>
      </c>
      <c r="L9712" s="12">
        <v>0.3</v>
      </c>
      <c r="M9712" s="7">
        <f t="shared" si="454"/>
        <v>2016</v>
      </c>
      <c r="N9712" s="7">
        <f t="shared" si="455"/>
        <v>4</v>
      </c>
      <c r="O9712" s="30">
        <f t="shared" si="456"/>
        <v>97.3</v>
      </c>
    </row>
    <row r="9713" spans="2:15" x14ac:dyDescent="0.2">
      <c r="B9713" s="13">
        <v>61083</v>
      </c>
      <c r="C9713" s="14">
        <v>42484.286111111243</v>
      </c>
      <c r="D9713" s="7" t="s">
        <v>9</v>
      </c>
      <c r="E9713" s="13">
        <v>2224</v>
      </c>
      <c r="F9713" s="7" t="s">
        <v>59</v>
      </c>
      <c r="G9713" s="7" t="s">
        <v>12</v>
      </c>
      <c r="H9713" s="13">
        <v>6.5</v>
      </c>
      <c r="I9713" s="13">
        <f>IF(G9713="Male",VLOOKUP(H9713,'Shoe size conversion table'!$B$6:$D$22,2),VLOOKUP(H9713,'Shoe size conversion table'!$J$6:$L$22,2))</f>
        <v>37</v>
      </c>
      <c r="J9713" s="13">
        <f>IF(G9713="Male",VLOOKUP(H9713,'Shoe size conversion table'!$B$6:$D$22,3),VLOOKUP(H9713,'Shoe size conversion table'!$J$6:$L$22,3))</f>
        <v>4.5</v>
      </c>
      <c r="K9713" s="11">
        <v>179</v>
      </c>
      <c r="L9713" s="12">
        <v>0</v>
      </c>
      <c r="M9713" s="7">
        <f t="shared" si="454"/>
        <v>2016</v>
      </c>
      <c r="N9713" s="7">
        <f t="shared" si="455"/>
        <v>4</v>
      </c>
      <c r="O9713" s="30">
        <f t="shared" si="456"/>
        <v>179</v>
      </c>
    </row>
    <row r="9714" spans="2:15" x14ac:dyDescent="0.2">
      <c r="B9714" s="13">
        <v>61084</v>
      </c>
      <c r="C9714" s="14">
        <v>42484.286111111243</v>
      </c>
      <c r="D9714" s="7" t="s">
        <v>8</v>
      </c>
      <c r="E9714" s="13">
        <v>2151</v>
      </c>
      <c r="F9714" s="7" t="s">
        <v>38</v>
      </c>
      <c r="G9714" s="7" t="s">
        <v>11</v>
      </c>
      <c r="H9714" s="13">
        <v>11</v>
      </c>
      <c r="I9714" s="13">
        <f>IF(G9714="Male",VLOOKUP(H9714,'Shoe size conversion table'!$B$6:$D$22,2),VLOOKUP(H9714,'Shoe size conversion table'!$J$6:$L$22,2))</f>
        <v>44</v>
      </c>
      <c r="J9714" s="13">
        <f>IF(G9714="Male",VLOOKUP(H9714,'Shoe size conversion table'!$B$6:$D$22,3),VLOOKUP(H9714,'Shoe size conversion table'!$J$6:$L$22,3))</f>
        <v>10.5</v>
      </c>
      <c r="K9714" s="11">
        <v>159</v>
      </c>
      <c r="L9714" s="12">
        <v>0</v>
      </c>
      <c r="M9714" s="7">
        <f t="shared" si="454"/>
        <v>2016</v>
      </c>
      <c r="N9714" s="7">
        <f t="shared" si="455"/>
        <v>4</v>
      </c>
      <c r="O9714" s="30">
        <f t="shared" si="456"/>
        <v>159</v>
      </c>
    </row>
    <row r="9715" spans="2:15" x14ac:dyDescent="0.2">
      <c r="B9715" s="13">
        <v>61084</v>
      </c>
      <c r="C9715" s="14">
        <v>42484.286111111243</v>
      </c>
      <c r="D9715" s="7" t="s">
        <v>8</v>
      </c>
      <c r="E9715" s="13">
        <v>2168</v>
      </c>
      <c r="F9715" s="7" t="s">
        <v>38</v>
      </c>
      <c r="G9715" s="7" t="s">
        <v>11</v>
      </c>
      <c r="H9715" s="13">
        <v>9.5</v>
      </c>
      <c r="I9715" s="13" t="str">
        <f>IF(G9715="Male",VLOOKUP(H9715,'Shoe size conversion table'!$B$6:$D$22,2),VLOOKUP(H9715,'Shoe size conversion table'!$J$6:$L$22,2))</f>
        <v>42-43</v>
      </c>
      <c r="J9715" s="13">
        <f>IF(G9715="Male",VLOOKUP(H9715,'Shoe size conversion table'!$B$6:$D$22,3),VLOOKUP(H9715,'Shoe size conversion table'!$J$6:$L$22,3))</f>
        <v>9</v>
      </c>
      <c r="K9715" s="11">
        <v>139</v>
      </c>
      <c r="L9715" s="12">
        <v>0</v>
      </c>
      <c r="M9715" s="7">
        <f t="shared" si="454"/>
        <v>2016</v>
      </c>
      <c r="N9715" s="7">
        <f t="shared" si="455"/>
        <v>4</v>
      </c>
      <c r="O9715" s="30">
        <f t="shared" si="456"/>
        <v>139</v>
      </c>
    </row>
    <row r="9716" spans="2:15" x14ac:dyDescent="0.2">
      <c r="B9716" s="13">
        <v>61085</v>
      </c>
      <c r="C9716" s="14">
        <v>42484.396111111149</v>
      </c>
      <c r="D9716" s="7" t="s">
        <v>8</v>
      </c>
      <c r="E9716" s="13">
        <v>2161</v>
      </c>
      <c r="F9716" s="7" t="s">
        <v>42</v>
      </c>
      <c r="G9716" s="7" t="s">
        <v>11</v>
      </c>
      <c r="H9716" s="13">
        <v>8</v>
      </c>
      <c r="I9716" s="13">
        <f>IF(G9716="Male",VLOOKUP(H9716,'Shoe size conversion table'!$B$6:$D$22,2),VLOOKUP(H9716,'Shoe size conversion table'!$J$6:$L$22,2))</f>
        <v>41</v>
      </c>
      <c r="J9716" s="13">
        <f>IF(G9716="Male",VLOOKUP(H9716,'Shoe size conversion table'!$B$6:$D$22,3),VLOOKUP(H9716,'Shoe size conversion table'!$J$6:$L$22,3))</f>
        <v>7.5</v>
      </c>
      <c r="K9716" s="11">
        <v>129</v>
      </c>
      <c r="L9716" s="12">
        <v>0</v>
      </c>
      <c r="M9716" s="7">
        <f t="shared" si="454"/>
        <v>2016</v>
      </c>
      <c r="N9716" s="7">
        <f t="shared" si="455"/>
        <v>4</v>
      </c>
      <c r="O9716" s="30">
        <f t="shared" si="456"/>
        <v>129</v>
      </c>
    </row>
    <row r="9717" spans="2:15" x14ac:dyDescent="0.2">
      <c r="B9717" s="13">
        <v>61085</v>
      </c>
      <c r="C9717" s="14">
        <v>42484.396111111149</v>
      </c>
      <c r="D9717" s="7" t="s">
        <v>8</v>
      </c>
      <c r="E9717" s="13">
        <v>2158</v>
      </c>
      <c r="F9717" s="7" t="s">
        <v>38</v>
      </c>
      <c r="G9717" s="7" t="s">
        <v>12</v>
      </c>
      <c r="H9717" s="13">
        <v>7.5</v>
      </c>
      <c r="I9717" s="13">
        <f>IF(G9717="Male",VLOOKUP(H9717,'Shoe size conversion table'!$B$6:$D$22,2),VLOOKUP(H9717,'Shoe size conversion table'!$J$6:$L$22,2))</f>
        <v>38</v>
      </c>
      <c r="J9717" s="13">
        <f>IF(G9717="Male",VLOOKUP(H9717,'Shoe size conversion table'!$B$6:$D$22,3),VLOOKUP(H9717,'Shoe size conversion table'!$J$6:$L$22,3))</f>
        <v>5.5</v>
      </c>
      <c r="K9717" s="11">
        <v>159</v>
      </c>
      <c r="L9717" s="12">
        <v>0</v>
      </c>
      <c r="M9717" s="7">
        <f t="shared" si="454"/>
        <v>2016</v>
      </c>
      <c r="N9717" s="7">
        <f t="shared" si="455"/>
        <v>4</v>
      </c>
      <c r="O9717" s="30">
        <f t="shared" si="456"/>
        <v>159</v>
      </c>
    </row>
    <row r="9718" spans="2:15" x14ac:dyDescent="0.2">
      <c r="B9718" s="13">
        <v>61086</v>
      </c>
      <c r="C9718" s="14">
        <v>42484.426111111148</v>
      </c>
      <c r="D9718" s="7" t="s">
        <v>7</v>
      </c>
      <c r="E9718" s="13">
        <v>2180</v>
      </c>
      <c r="F9718" s="7" t="s">
        <v>49</v>
      </c>
      <c r="G9718" s="7" t="s">
        <v>11</v>
      </c>
      <c r="H9718" s="13">
        <v>10</v>
      </c>
      <c r="I9718" s="13">
        <f>IF(G9718="Male",VLOOKUP(H9718,'Shoe size conversion table'!$B$6:$D$22,2),VLOOKUP(H9718,'Shoe size conversion table'!$J$6:$L$22,2))</f>
        <v>43</v>
      </c>
      <c r="J9718" s="13">
        <f>IF(G9718="Male",VLOOKUP(H9718,'Shoe size conversion table'!$B$6:$D$22,3),VLOOKUP(H9718,'Shoe size conversion table'!$J$6:$L$22,3))</f>
        <v>9.5</v>
      </c>
      <c r="K9718" s="11">
        <v>139</v>
      </c>
      <c r="L9718" s="12">
        <v>0.5</v>
      </c>
      <c r="M9718" s="7">
        <f t="shared" si="454"/>
        <v>2016</v>
      </c>
      <c r="N9718" s="7">
        <f t="shared" si="455"/>
        <v>4</v>
      </c>
      <c r="O9718" s="30">
        <f t="shared" si="456"/>
        <v>69.5</v>
      </c>
    </row>
    <row r="9719" spans="2:15" x14ac:dyDescent="0.2">
      <c r="B9719" s="13">
        <v>61087</v>
      </c>
      <c r="C9719" s="14">
        <v>42484.536111111156</v>
      </c>
      <c r="D9719" s="7" t="s">
        <v>8</v>
      </c>
      <c r="E9719" s="13">
        <v>2187</v>
      </c>
      <c r="F9719" s="7" t="s">
        <v>40</v>
      </c>
      <c r="G9719" s="7" t="s">
        <v>11</v>
      </c>
      <c r="H9719" s="13">
        <v>8.5</v>
      </c>
      <c r="I9719" s="13" t="str">
        <f>IF(G9719="Male",VLOOKUP(H9719,'Shoe size conversion table'!$B$6:$D$22,2),VLOOKUP(H9719,'Shoe size conversion table'!$J$6:$L$22,2))</f>
        <v>41-42</v>
      </c>
      <c r="J9719" s="13">
        <f>IF(G9719="Male",VLOOKUP(H9719,'Shoe size conversion table'!$B$6:$D$22,3),VLOOKUP(H9719,'Shoe size conversion table'!$J$6:$L$22,3))</f>
        <v>8</v>
      </c>
      <c r="K9719" s="11">
        <v>179</v>
      </c>
      <c r="L9719" s="12">
        <v>0.5</v>
      </c>
      <c r="M9719" s="7">
        <f t="shared" si="454"/>
        <v>2016</v>
      </c>
      <c r="N9719" s="7">
        <f t="shared" si="455"/>
        <v>4</v>
      </c>
      <c r="O9719" s="30">
        <f t="shared" si="456"/>
        <v>89.5</v>
      </c>
    </row>
    <row r="9720" spans="2:15" x14ac:dyDescent="0.2">
      <c r="B9720" s="13">
        <v>61088</v>
      </c>
      <c r="C9720" s="14">
        <v>42484.556111111313</v>
      </c>
      <c r="D9720" s="7" t="s">
        <v>8</v>
      </c>
      <c r="E9720" s="13">
        <v>2221</v>
      </c>
      <c r="F9720" s="7" t="s">
        <v>40</v>
      </c>
      <c r="G9720" s="7" t="s">
        <v>11</v>
      </c>
      <c r="H9720" s="13">
        <v>7</v>
      </c>
      <c r="I9720" s="13">
        <f>IF(G9720="Male",VLOOKUP(H9720,'Shoe size conversion table'!$B$6:$D$22,2),VLOOKUP(H9720,'Shoe size conversion table'!$J$6:$L$22,2))</f>
        <v>40</v>
      </c>
      <c r="J9720" s="13">
        <f>IF(G9720="Male",VLOOKUP(H9720,'Shoe size conversion table'!$B$6:$D$22,3),VLOOKUP(H9720,'Shoe size conversion table'!$J$6:$L$22,3))</f>
        <v>6.5</v>
      </c>
      <c r="K9720" s="11">
        <v>159</v>
      </c>
      <c r="L9720" s="12">
        <v>0</v>
      </c>
      <c r="M9720" s="7">
        <f t="shared" si="454"/>
        <v>2016</v>
      </c>
      <c r="N9720" s="7">
        <f t="shared" si="455"/>
        <v>4</v>
      </c>
      <c r="O9720" s="30">
        <f t="shared" si="456"/>
        <v>159</v>
      </c>
    </row>
    <row r="9721" spans="2:15" x14ac:dyDescent="0.2">
      <c r="B9721" s="13">
        <v>61089</v>
      </c>
      <c r="C9721" s="14">
        <v>42484.606111111309</v>
      </c>
      <c r="D9721" s="7" t="s">
        <v>8</v>
      </c>
      <c r="E9721" s="13">
        <v>2226</v>
      </c>
      <c r="F9721" s="7" t="s">
        <v>39</v>
      </c>
      <c r="G9721" s="7" t="s">
        <v>11</v>
      </c>
      <c r="H9721" s="13">
        <v>10</v>
      </c>
      <c r="I9721" s="13">
        <f>IF(G9721="Male",VLOOKUP(H9721,'Shoe size conversion table'!$B$6:$D$22,2),VLOOKUP(H9721,'Shoe size conversion table'!$J$6:$L$22,2))</f>
        <v>43</v>
      </c>
      <c r="J9721" s="13">
        <f>IF(G9721="Male",VLOOKUP(H9721,'Shoe size conversion table'!$B$6:$D$22,3),VLOOKUP(H9721,'Shoe size conversion table'!$J$6:$L$22,3))</f>
        <v>9.5</v>
      </c>
      <c r="K9721" s="11">
        <v>129</v>
      </c>
      <c r="L9721" s="12">
        <v>0.2</v>
      </c>
      <c r="M9721" s="7">
        <f t="shared" si="454"/>
        <v>2016</v>
      </c>
      <c r="N9721" s="7">
        <f t="shared" si="455"/>
        <v>4</v>
      </c>
      <c r="O9721" s="30">
        <f t="shared" si="456"/>
        <v>103.2</v>
      </c>
    </row>
    <row r="9722" spans="2:15" x14ac:dyDescent="0.2">
      <c r="B9722" s="13">
        <v>61090</v>
      </c>
      <c r="C9722" s="14">
        <v>42484.706111111147</v>
      </c>
      <c r="D9722" s="7" t="s">
        <v>7</v>
      </c>
      <c r="E9722" s="13">
        <v>2178</v>
      </c>
      <c r="F9722" s="7" t="s">
        <v>54</v>
      </c>
      <c r="G9722" s="7" t="s">
        <v>12</v>
      </c>
      <c r="H9722" s="13">
        <v>8.5</v>
      </c>
      <c r="I9722" s="13">
        <f>IF(G9722="Male",VLOOKUP(H9722,'Shoe size conversion table'!$B$6:$D$22,2),VLOOKUP(H9722,'Shoe size conversion table'!$J$6:$L$22,2))</f>
        <v>39</v>
      </c>
      <c r="J9722" s="13">
        <f>IF(G9722="Male",VLOOKUP(H9722,'Shoe size conversion table'!$B$6:$D$22,3),VLOOKUP(H9722,'Shoe size conversion table'!$J$6:$L$22,3))</f>
        <v>6.5</v>
      </c>
      <c r="K9722" s="11">
        <v>189</v>
      </c>
      <c r="L9722" s="12">
        <v>0.1</v>
      </c>
      <c r="M9722" s="7">
        <f t="shared" si="454"/>
        <v>2016</v>
      </c>
      <c r="N9722" s="7">
        <f t="shared" si="455"/>
        <v>4</v>
      </c>
      <c r="O9722" s="30">
        <f t="shared" si="456"/>
        <v>170.1</v>
      </c>
    </row>
    <row r="9723" spans="2:15" x14ac:dyDescent="0.2">
      <c r="B9723" s="13">
        <v>61091</v>
      </c>
      <c r="C9723" s="14">
        <v>42484.876111111145</v>
      </c>
      <c r="D9723" s="7" t="s">
        <v>8</v>
      </c>
      <c r="E9723" s="13">
        <v>2154</v>
      </c>
      <c r="F9723" s="7" t="s">
        <v>38</v>
      </c>
      <c r="G9723" s="7" t="s">
        <v>12</v>
      </c>
      <c r="H9723" s="13">
        <v>9</v>
      </c>
      <c r="I9723" s="13" t="str">
        <f>IF(G9723="Male",VLOOKUP(H9723,'Shoe size conversion table'!$B$6:$D$22,2),VLOOKUP(H9723,'Shoe size conversion table'!$J$6:$L$22,2))</f>
        <v>39-40</v>
      </c>
      <c r="J9723" s="13">
        <f>IF(G9723="Male",VLOOKUP(H9723,'Shoe size conversion table'!$B$6:$D$22,3),VLOOKUP(H9723,'Shoe size conversion table'!$J$6:$L$22,3))</f>
        <v>7</v>
      </c>
      <c r="K9723" s="11">
        <v>129</v>
      </c>
      <c r="L9723" s="12">
        <v>0</v>
      </c>
      <c r="M9723" s="7">
        <f t="shared" si="454"/>
        <v>2016</v>
      </c>
      <c r="N9723" s="7">
        <f t="shared" si="455"/>
        <v>4</v>
      </c>
      <c r="O9723" s="30">
        <f t="shared" si="456"/>
        <v>129</v>
      </c>
    </row>
    <row r="9724" spans="2:15" x14ac:dyDescent="0.2">
      <c r="B9724" s="13">
        <v>61092</v>
      </c>
      <c r="C9724" s="14">
        <v>42484.886111111242</v>
      </c>
      <c r="D9724" s="7" t="s">
        <v>7</v>
      </c>
      <c r="E9724" s="13">
        <v>2187</v>
      </c>
      <c r="F9724" s="7" t="s">
        <v>50</v>
      </c>
      <c r="G9724" s="7" t="s">
        <v>11</v>
      </c>
      <c r="H9724" s="13">
        <v>10</v>
      </c>
      <c r="I9724" s="13">
        <f>IF(G9724="Male",VLOOKUP(H9724,'Shoe size conversion table'!$B$6:$D$22,2),VLOOKUP(H9724,'Shoe size conversion table'!$J$6:$L$22,2))</f>
        <v>43</v>
      </c>
      <c r="J9724" s="13">
        <f>IF(G9724="Male",VLOOKUP(H9724,'Shoe size conversion table'!$B$6:$D$22,3),VLOOKUP(H9724,'Shoe size conversion table'!$J$6:$L$22,3))</f>
        <v>9.5</v>
      </c>
      <c r="K9724" s="11">
        <v>129</v>
      </c>
      <c r="L9724" s="12">
        <v>0</v>
      </c>
      <c r="M9724" s="7">
        <f t="shared" si="454"/>
        <v>2016</v>
      </c>
      <c r="N9724" s="7">
        <f t="shared" si="455"/>
        <v>4</v>
      </c>
      <c r="O9724" s="30">
        <f t="shared" si="456"/>
        <v>129</v>
      </c>
    </row>
    <row r="9725" spans="2:15" x14ac:dyDescent="0.2">
      <c r="B9725" s="13">
        <v>61093</v>
      </c>
      <c r="C9725" s="14">
        <v>42484.966111111309</v>
      </c>
      <c r="D9725" s="7" t="s">
        <v>8</v>
      </c>
      <c r="E9725" s="13">
        <v>2206</v>
      </c>
      <c r="F9725" s="7" t="s">
        <v>38</v>
      </c>
      <c r="G9725" s="7" t="s">
        <v>11</v>
      </c>
      <c r="H9725" s="13">
        <v>10.5</v>
      </c>
      <c r="I9725" s="13" t="str">
        <f>IF(G9725="Male",VLOOKUP(H9725,'Shoe size conversion table'!$B$6:$D$22,2),VLOOKUP(H9725,'Shoe size conversion table'!$J$6:$L$22,2))</f>
        <v>43-44</v>
      </c>
      <c r="J9725" s="13">
        <f>IF(G9725="Male",VLOOKUP(H9725,'Shoe size conversion table'!$B$6:$D$22,3),VLOOKUP(H9725,'Shoe size conversion table'!$J$6:$L$22,3))</f>
        <v>10</v>
      </c>
      <c r="K9725" s="11">
        <v>129</v>
      </c>
      <c r="L9725" s="12">
        <v>0</v>
      </c>
      <c r="M9725" s="7">
        <f t="shared" si="454"/>
        <v>2016</v>
      </c>
      <c r="N9725" s="7">
        <f t="shared" si="455"/>
        <v>4</v>
      </c>
      <c r="O9725" s="30">
        <f t="shared" si="456"/>
        <v>129</v>
      </c>
    </row>
    <row r="9726" spans="2:15" x14ac:dyDescent="0.2">
      <c r="B9726" s="13">
        <v>61094</v>
      </c>
      <c r="C9726" s="14">
        <v>42484.986111111146</v>
      </c>
      <c r="D9726" s="7" t="s">
        <v>7</v>
      </c>
      <c r="E9726" s="13">
        <v>2202</v>
      </c>
      <c r="F9726" s="7" t="s">
        <v>51</v>
      </c>
      <c r="G9726" s="7" t="s">
        <v>12</v>
      </c>
      <c r="H9726" s="13">
        <v>8</v>
      </c>
      <c r="I9726" s="13" t="str">
        <f>IF(G9726="Male",VLOOKUP(H9726,'Shoe size conversion table'!$B$6:$D$22,2),VLOOKUP(H9726,'Shoe size conversion table'!$J$6:$L$22,2))</f>
        <v>38-39</v>
      </c>
      <c r="J9726" s="13">
        <f>IF(G9726="Male",VLOOKUP(H9726,'Shoe size conversion table'!$B$6:$D$22,3),VLOOKUP(H9726,'Shoe size conversion table'!$J$6:$L$22,3))</f>
        <v>6</v>
      </c>
      <c r="K9726" s="11">
        <v>199</v>
      </c>
      <c r="L9726" s="12">
        <v>0</v>
      </c>
      <c r="M9726" s="7">
        <f t="shared" si="454"/>
        <v>2016</v>
      </c>
      <c r="N9726" s="7">
        <f t="shared" si="455"/>
        <v>4</v>
      </c>
      <c r="O9726" s="30">
        <f t="shared" si="456"/>
        <v>199</v>
      </c>
    </row>
    <row r="9727" spans="2:15" x14ac:dyDescent="0.2">
      <c r="B9727" s="13">
        <v>61095</v>
      </c>
      <c r="C9727" s="14">
        <v>42485.026111111154</v>
      </c>
      <c r="D9727" s="7" t="s">
        <v>7</v>
      </c>
      <c r="E9727" s="13">
        <v>2193</v>
      </c>
      <c r="F9727" s="7" t="s">
        <v>49</v>
      </c>
      <c r="G9727" s="7" t="s">
        <v>11</v>
      </c>
      <c r="H9727" s="13">
        <v>9.5</v>
      </c>
      <c r="I9727" s="13" t="str">
        <f>IF(G9727="Male",VLOOKUP(H9727,'Shoe size conversion table'!$B$6:$D$22,2),VLOOKUP(H9727,'Shoe size conversion table'!$J$6:$L$22,2))</f>
        <v>42-43</v>
      </c>
      <c r="J9727" s="13">
        <f>IF(G9727="Male",VLOOKUP(H9727,'Shoe size conversion table'!$B$6:$D$22,3),VLOOKUP(H9727,'Shoe size conversion table'!$J$6:$L$22,3))</f>
        <v>9</v>
      </c>
      <c r="K9727" s="11">
        <v>189</v>
      </c>
      <c r="L9727" s="12">
        <v>0</v>
      </c>
      <c r="M9727" s="7">
        <f t="shared" si="454"/>
        <v>2016</v>
      </c>
      <c r="N9727" s="7">
        <f t="shared" si="455"/>
        <v>4</v>
      </c>
      <c r="O9727" s="30">
        <f t="shared" si="456"/>
        <v>189</v>
      </c>
    </row>
    <row r="9728" spans="2:15" x14ac:dyDescent="0.2">
      <c r="B9728" s="13">
        <v>61096</v>
      </c>
      <c r="C9728" s="14">
        <v>42485.056111111153</v>
      </c>
      <c r="D9728" s="7" t="s">
        <v>9</v>
      </c>
      <c r="E9728" s="13">
        <v>2207</v>
      </c>
      <c r="F9728" s="7" t="s">
        <v>60</v>
      </c>
      <c r="G9728" s="7" t="s">
        <v>11</v>
      </c>
      <c r="H9728" s="13">
        <v>9.5</v>
      </c>
      <c r="I9728" s="13" t="str">
        <f>IF(G9728="Male",VLOOKUP(H9728,'Shoe size conversion table'!$B$6:$D$22,2),VLOOKUP(H9728,'Shoe size conversion table'!$J$6:$L$22,2))</f>
        <v>42-43</v>
      </c>
      <c r="J9728" s="13">
        <f>IF(G9728="Male",VLOOKUP(H9728,'Shoe size conversion table'!$B$6:$D$22,3),VLOOKUP(H9728,'Shoe size conversion table'!$J$6:$L$22,3))</f>
        <v>9</v>
      </c>
      <c r="K9728" s="11">
        <v>159</v>
      </c>
      <c r="L9728" s="12">
        <v>0</v>
      </c>
      <c r="M9728" s="7">
        <f t="shared" si="454"/>
        <v>2016</v>
      </c>
      <c r="N9728" s="7">
        <f t="shared" si="455"/>
        <v>4</v>
      </c>
      <c r="O9728" s="30">
        <f t="shared" si="456"/>
        <v>159</v>
      </c>
    </row>
    <row r="9729" spans="2:15" x14ac:dyDescent="0.2">
      <c r="B9729" s="13">
        <v>61097</v>
      </c>
      <c r="C9729" s="14">
        <v>42485.136111111307</v>
      </c>
      <c r="D9729" s="7" t="s">
        <v>9</v>
      </c>
      <c r="E9729" s="13">
        <v>2199</v>
      </c>
      <c r="F9729" s="7" t="s">
        <v>62</v>
      </c>
      <c r="G9729" s="7" t="s">
        <v>11</v>
      </c>
      <c r="H9729" s="13">
        <v>9.5</v>
      </c>
      <c r="I9729" s="13" t="str">
        <f>IF(G9729="Male",VLOOKUP(H9729,'Shoe size conversion table'!$B$6:$D$22,2),VLOOKUP(H9729,'Shoe size conversion table'!$J$6:$L$22,2))</f>
        <v>42-43</v>
      </c>
      <c r="J9729" s="13">
        <f>IF(G9729="Male",VLOOKUP(H9729,'Shoe size conversion table'!$B$6:$D$22,3),VLOOKUP(H9729,'Shoe size conversion table'!$J$6:$L$22,3))</f>
        <v>9</v>
      </c>
      <c r="K9729" s="11">
        <v>139</v>
      </c>
      <c r="L9729" s="12">
        <v>0</v>
      </c>
      <c r="M9729" s="7">
        <f t="shared" si="454"/>
        <v>2016</v>
      </c>
      <c r="N9729" s="7">
        <f t="shared" si="455"/>
        <v>4</v>
      </c>
      <c r="O9729" s="30">
        <f t="shared" si="456"/>
        <v>139</v>
      </c>
    </row>
    <row r="9730" spans="2:15" x14ac:dyDescent="0.2">
      <c r="B9730" s="13">
        <v>61098</v>
      </c>
      <c r="C9730" s="14">
        <v>42485.226111111246</v>
      </c>
      <c r="D9730" s="7" t="s">
        <v>7</v>
      </c>
      <c r="E9730" s="13">
        <v>2207</v>
      </c>
      <c r="F9730" s="7" t="s">
        <v>57</v>
      </c>
      <c r="G9730" s="7" t="s">
        <v>11</v>
      </c>
      <c r="H9730" s="13">
        <v>10</v>
      </c>
      <c r="I9730" s="13">
        <f>IF(G9730="Male",VLOOKUP(H9730,'Shoe size conversion table'!$B$6:$D$22,2),VLOOKUP(H9730,'Shoe size conversion table'!$J$6:$L$22,2))</f>
        <v>43</v>
      </c>
      <c r="J9730" s="13">
        <f>IF(G9730="Male",VLOOKUP(H9730,'Shoe size conversion table'!$B$6:$D$22,3),VLOOKUP(H9730,'Shoe size conversion table'!$J$6:$L$22,3))</f>
        <v>9.5</v>
      </c>
      <c r="K9730" s="11">
        <v>199</v>
      </c>
      <c r="L9730" s="12">
        <v>0.3</v>
      </c>
      <c r="M9730" s="7">
        <f t="shared" si="454"/>
        <v>2016</v>
      </c>
      <c r="N9730" s="7">
        <f t="shared" si="455"/>
        <v>4</v>
      </c>
      <c r="O9730" s="30">
        <f t="shared" si="456"/>
        <v>139.29999999999998</v>
      </c>
    </row>
    <row r="9731" spans="2:15" x14ac:dyDescent="0.2">
      <c r="B9731" s="13">
        <v>61099</v>
      </c>
      <c r="C9731" s="14">
        <v>42485.246111111155</v>
      </c>
      <c r="D9731" s="7" t="s">
        <v>7</v>
      </c>
      <c r="E9731" s="13">
        <v>2232</v>
      </c>
      <c r="F9731" s="7" t="s">
        <v>52</v>
      </c>
      <c r="G9731" s="7" t="s">
        <v>11</v>
      </c>
      <c r="H9731" s="13">
        <v>9.5</v>
      </c>
      <c r="I9731" s="13" t="str">
        <f>IF(G9731="Male",VLOOKUP(H9731,'Shoe size conversion table'!$B$6:$D$22,2),VLOOKUP(H9731,'Shoe size conversion table'!$J$6:$L$22,2))</f>
        <v>42-43</v>
      </c>
      <c r="J9731" s="13">
        <f>IF(G9731="Male",VLOOKUP(H9731,'Shoe size conversion table'!$B$6:$D$22,3),VLOOKUP(H9731,'Shoe size conversion table'!$J$6:$L$22,3))</f>
        <v>9</v>
      </c>
      <c r="K9731" s="11">
        <v>139</v>
      </c>
      <c r="L9731" s="12">
        <v>0</v>
      </c>
      <c r="M9731" s="7">
        <f t="shared" si="454"/>
        <v>2016</v>
      </c>
      <c r="N9731" s="7">
        <f t="shared" si="455"/>
        <v>4</v>
      </c>
      <c r="O9731" s="30">
        <f t="shared" si="456"/>
        <v>139</v>
      </c>
    </row>
    <row r="9732" spans="2:15" x14ac:dyDescent="0.2">
      <c r="B9732" s="13">
        <v>61100</v>
      </c>
      <c r="C9732" s="14">
        <v>42485.286111111243</v>
      </c>
      <c r="D9732" s="7" t="s">
        <v>8</v>
      </c>
      <c r="E9732" s="13">
        <v>2191</v>
      </c>
      <c r="F9732" s="7" t="s">
        <v>40</v>
      </c>
      <c r="G9732" s="7" t="s">
        <v>11</v>
      </c>
      <c r="H9732" s="13">
        <v>9.5</v>
      </c>
      <c r="I9732" s="13" t="str">
        <f>IF(G9732="Male",VLOOKUP(H9732,'Shoe size conversion table'!$B$6:$D$22,2),VLOOKUP(H9732,'Shoe size conversion table'!$J$6:$L$22,2))</f>
        <v>42-43</v>
      </c>
      <c r="J9732" s="13">
        <f>IF(G9732="Male",VLOOKUP(H9732,'Shoe size conversion table'!$B$6:$D$22,3),VLOOKUP(H9732,'Shoe size conversion table'!$J$6:$L$22,3))</f>
        <v>9</v>
      </c>
      <c r="K9732" s="11">
        <v>199</v>
      </c>
      <c r="L9732" s="12">
        <v>0</v>
      </c>
      <c r="M9732" s="7">
        <f t="shared" si="454"/>
        <v>2016</v>
      </c>
      <c r="N9732" s="7">
        <f t="shared" si="455"/>
        <v>4</v>
      </c>
      <c r="O9732" s="30">
        <f t="shared" si="456"/>
        <v>199</v>
      </c>
    </row>
    <row r="9733" spans="2:15" x14ac:dyDescent="0.2">
      <c r="B9733" s="13">
        <v>61101</v>
      </c>
      <c r="C9733" s="14">
        <v>42485.286111111309</v>
      </c>
      <c r="D9733" s="7" t="s">
        <v>10</v>
      </c>
      <c r="E9733" s="13">
        <v>2171</v>
      </c>
      <c r="F9733" s="7" t="s">
        <v>36</v>
      </c>
      <c r="G9733" s="7" t="s">
        <v>11</v>
      </c>
      <c r="H9733" s="13">
        <v>11</v>
      </c>
      <c r="I9733" s="13">
        <f>IF(G9733="Male",VLOOKUP(H9733,'Shoe size conversion table'!$B$6:$D$22,2),VLOOKUP(H9733,'Shoe size conversion table'!$J$6:$L$22,2))</f>
        <v>44</v>
      </c>
      <c r="J9733" s="13">
        <f>IF(G9733="Male",VLOOKUP(H9733,'Shoe size conversion table'!$B$6:$D$22,3),VLOOKUP(H9733,'Shoe size conversion table'!$J$6:$L$22,3))</f>
        <v>10.5</v>
      </c>
      <c r="K9733" s="11">
        <v>189</v>
      </c>
      <c r="L9733" s="12">
        <v>0.5</v>
      </c>
      <c r="M9733" s="7">
        <f t="shared" ref="M9733:M9796" si="457">YEAR(C9733)</f>
        <v>2016</v>
      </c>
      <c r="N9733" s="7">
        <f t="shared" si="455"/>
        <v>4</v>
      </c>
      <c r="O9733" s="30">
        <f t="shared" si="456"/>
        <v>94.5</v>
      </c>
    </row>
    <row r="9734" spans="2:15" x14ac:dyDescent="0.2">
      <c r="B9734" s="13">
        <v>61102</v>
      </c>
      <c r="C9734" s="14">
        <v>42485.306111111146</v>
      </c>
      <c r="D9734" s="7" t="s">
        <v>7</v>
      </c>
      <c r="E9734" s="13">
        <v>2212</v>
      </c>
      <c r="F9734" s="7" t="s">
        <v>47</v>
      </c>
      <c r="G9734" s="7" t="s">
        <v>11</v>
      </c>
      <c r="H9734" s="13">
        <v>9.5</v>
      </c>
      <c r="I9734" s="13" t="str">
        <f>IF(G9734="Male",VLOOKUP(H9734,'Shoe size conversion table'!$B$6:$D$22,2),VLOOKUP(H9734,'Shoe size conversion table'!$J$6:$L$22,2))</f>
        <v>42-43</v>
      </c>
      <c r="J9734" s="13">
        <f>IF(G9734="Male",VLOOKUP(H9734,'Shoe size conversion table'!$B$6:$D$22,3),VLOOKUP(H9734,'Shoe size conversion table'!$J$6:$L$22,3))</f>
        <v>9</v>
      </c>
      <c r="K9734" s="11">
        <v>159</v>
      </c>
      <c r="L9734" s="12">
        <v>0</v>
      </c>
      <c r="M9734" s="7">
        <f t="shared" si="457"/>
        <v>2016</v>
      </c>
      <c r="N9734" s="7">
        <f t="shared" ref="N9734:N9797" si="458">MONTH(C9734:C24701)</f>
        <v>4</v>
      </c>
      <c r="O9734" s="30">
        <f t="shared" ref="O9734:O9797" si="459">K9734*(1-L9734)</f>
        <v>159</v>
      </c>
    </row>
    <row r="9735" spans="2:15" x14ac:dyDescent="0.2">
      <c r="B9735" s="13">
        <v>61103</v>
      </c>
      <c r="C9735" s="14">
        <v>42485.396111111149</v>
      </c>
      <c r="D9735" s="7" t="s">
        <v>8</v>
      </c>
      <c r="E9735" s="13">
        <v>2203</v>
      </c>
      <c r="F9735" s="7" t="s">
        <v>38</v>
      </c>
      <c r="G9735" s="7" t="s">
        <v>11</v>
      </c>
      <c r="H9735" s="13">
        <v>10.5</v>
      </c>
      <c r="I9735" s="13" t="str">
        <f>IF(G9735="Male",VLOOKUP(H9735,'Shoe size conversion table'!$B$6:$D$22,2),VLOOKUP(H9735,'Shoe size conversion table'!$J$6:$L$22,2))</f>
        <v>43-44</v>
      </c>
      <c r="J9735" s="13">
        <f>IF(G9735="Male",VLOOKUP(H9735,'Shoe size conversion table'!$B$6:$D$22,3),VLOOKUP(H9735,'Shoe size conversion table'!$J$6:$L$22,3))</f>
        <v>10</v>
      </c>
      <c r="K9735" s="11">
        <v>179</v>
      </c>
      <c r="L9735" s="12">
        <v>0.3</v>
      </c>
      <c r="M9735" s="7">
        <f t="shared" si="457"/>
        <v>2016</v>
      </c>
      <c r="N9735" s="7">
        <f t="shared" si="458"/>
        <v>4</v>
      </c>
      <c r="O9735" s="30">
        <f t="shared" si="459"/>
        <v>125.3</v>
      </c>
    </row>
    <row r="9736" spans="2:15" x14ac:dyDescent="0.2">
      <c r="B9736" s="13">
        <v>61103</v>
      </c>
      <c r="C9736" s="14">
        <v>42485.396111111149</v>
      </c>
      <c r="D9736" s="7" t="s">
        <v>8</v>
      </c>
      <c r="E9736" s="13">
        <v>2161</v>
      </c>
      <c r="F9736" s="7" t="s">
        <v>42</v>
      </c>
      <c r="G9736" s="7" t="s">
        <v>11</v>
      </c>
      <c r="H9736" s="13">
        <v>8</v>
      </c>
      <c r="I9736" s="13">
        <f>IF(G9736="Male",VLOOKUP(H9736,'Shoe size conversion table'!$B$6:$D$22,2),VLOOKUP(H9736,'Shoe size conversion table'!$J$6:$L$22,2))</f>
        <v>41</v>
      </c>
      <c r="J9736" s="13">
        <f>IF(G9736="Male",VLOOKUP(H9736,'Shoe size conversion table'!$B$6:$D$22,3),VLOOKUP(H9736,'Shoe size conversion table'!$J$6:$L$22,3))</f>
        <v>7.5</v>
      </c>
      <c r="K9736" s="11">
        <v>129</v>
      </c>
      <c r="L9736" s="12">
        <v>0</v>
      </c>
      <c r="M9736" s="7">
        <f t="shared" si="457"/>
        <v>2016</v>
      </c>
      <c r="N9736" s="7">
        <f t="shared" si="458"/>
        <v>4</v>
      </c>
      <c r="O9736" s="30">
        <f t="shared" si="459"/>
        <v>129</v>
      </c>
    </row>
    <row r="9737" spans="2:15" x14ac:dyDescent="0.2">
      <c r="B9737" s="13">
        <v>61104</v>
      </c>
      <c r="C9737" s="14">
        <v>42485.436111111143</v>
      </c>
      <c r="D9737" s="7" t="s">
        <v>7</v>
      </c>
      <c r="E9737" s="13">
        <v>2210</v>
      </c>
      <c r="F9737" s="7" t="s">
        <v>47</v>
      </c>
      <c r="G9737" s="7" t="s">
        <v>12</v>
      </c>
      <c r="H9737" s="13">
        <v>7.5</v>
      </c>
      <c r="I9737" s="13">
        <f>IF(G9737="Male",VLOOKUP(H9737,'Shoe size conversion table'!$B$6:$D$22,2),VLOOKUP(H9737,'Shoe size conversion table'!$J$6:$L$22,2))</f>
        <v>38</v>
      </c>
      <c r="J9737" s="13">
        <f>IF(G9737="Male",VLOOKUP(H9737,'Shoe size conversion table'!$B$6:$D$22,3),VLOOKUP(H9737,'Shoe size conversion table'!$J$6:$L$22,3))</f>
        <v>5.5</v>
      </c>
      <c r="K9737" s="11">
        <v>199</v>
      </c>
      <c r="L9737" s="12">
        <v>0.5</v>
      </c>
      <c r="M9737" s="7">
        <f t="shared" si="457"/>
        <v>2016</v>
      </c>
      <c r="N9737" s="7">
        <f t="shared" si="458"/>
        <v>4</v>
      </c>
      <c r="O9737" s="30">
        <f t="shared" si="459"/>
        <v>99.5</v>
      </c>
    </row>
    <row r="9738" spans="2:15" x14ac:dyDescent="0.2">
      <c r="B9738" s="13">
        <v>61105</v>
      </c>
      <c r="C9738" s="14">
        <v>42485.506111111303</v>
      </c>
      <c r="D9738" s="7" t="s">
        <v>10</v>
      </c>
      <c r="E9738" s="13">
        <v>2208</v>
      </c>
      <c r="F9738" s="7" t="s">
        <v>34</v>
      </c>
      <c r="G9738" s="7" t="s">
        <v>11</v>
      </c>
      <c r="H9738" s="13">
        <v>11</v>
      </c>
      <c r="I9738" s="13">
        <f>IF(G9738="Male",VLOOKUP(H9738,'Shoe size conversion table'!$B$6:$D$22,2),VLOOKUP(H9738,'Shoe size conversion table'!$J$6:$L$22,2))</f>
        <v>44</v>
      </c>
      <c r="J9738" s="13">
        <f>IF(G9738="Male",VLOOKUP(H9738,'Shoe size conversion table'!$B$6:$D$22,3),VLOOKUP(H9738,'Shoe size conversion table'!$J$6:$L$22,3))</f>
        <v>10.5</v>
      </c>
      <c r="K9738" s="11">
        <v>199</v>
      </c>
      <c r="L9738" s="12">
        <v>0.3</v>
      </c>
      <c r="M9738" s="7">
        <f t="shared" si="457"/>
        <v>2016</v>
      </c>
      <c r="N9738" s="7">
        <f t="shared" si="458"/>
        <v>4</v>
      </c>
      <c r="O9738" s="30">
        <f t="shared" si="459"/>
        <v>139.29999999999998</v>
      </c>
    </row>
    <row r="9739" spans="2:15" x14ac:dyDescent="0.2">
      <c r="B9739" s="13">
        <v>61106</v>
      </c>
      <c r="C9739" s="14">
        <v>42485.606111111309</v>
      </c>
      <c r="D9739" s="7" t="s">
        <v>7</v>
      </c>
      <c r="E9739" s="13">
        <v>2200</v>
      </c>
      <c r="F9739" s="7" t="s">
        <v>49</v>
      </c>
      <c r="G9739" s="7" t="s">
        <v>12</v>
      </c>
      <c r="H9739" s="13">
        <v>6</v>
      </c>
      <c r="I9739" s="13" t="str">
        <f>IF(G9739="Male",VLOOKUP(H9739,'Shoe size conversion table'!$B$6:$D$22,2),VLOOKUP(H9739,'Shoe size conversion table'!$J$6:$L$22,2))</f>
        <v>36-37</v>
      </c>
      <c r="J9739" s="13">
        <f>IF(G9739="Male",VLOOKUP(H9739,'Shoe size conversion table'!$B$6:$D$22,3),VLOOKUP(H9739,'Shoe size conversion table'!$J$6:$L$22,3))</f>
        <v>4</v>
      </c>
      <c r="K9739" s="11">
        <v>169</v>
      </c>
      <c r="L9739" s="12">
        <v>0.1</v>
      </c>
      <c r="M9739" s="7">
        <f t="shared" si="457"/>
        <v>2016</v>
      </c>
      <c r="N9739" s="7">
        <f t="shared" si="458"/>
        <v>4</v>
      </c>
      <c r="O9739" s="30">
        <f t="shared" si="459"/>
        <v>152.1</v>
      </c>
    </row>
    <row r="9740" spans="2:15" x14ac:dyDescent="0.2">
      <c r="B9740" s="13">
        <v>61107</v>
      </c>
      <c r="C9740" s="14">
        <v>42485.656111111151</v>
      </c>
      <c r="D9740" s="7" t="s">
        <v>7</v>
      </c>
      <c r="E9740" s="13">
        <v>2196</v>
      </c>
      <c r="F9740" s="7" t="s">
        <v>54</v>
      </c>
      <c r="G9740" s="7" t="s">
        <v>12</v>
      </c>
      <c r="H9740" s="13">
        <v>8</v>
      </c>
      <c r="I9740" s="13" t="str">
        <f>IF(G9740="Male",VLOOKUP(H9740,'Shoe size conversion table'!$B$6:$D$22,2),VLOOKUP(H9740,'Shoe size conversion table'!$J$6:$L$22,2))</f>
        <v>38-39</v>
      </c>
      <c r="J9740" s="13">
        <f>IF(G9740="Male",VLOOKUP(H9740,'Shoe size conversion table'!$B$6:$D$22,3),VLOOKUP(H9740,'Shoe size conversion table'!$J$6:$L$22,3))</f>
        <v>6</v>
      </c>
      <c r="K9740" s="11">
        <v>129</v>
      </c>
      <c r="L9740" s="12">
        <v>0.2</v>
      </c>
      <c r="M9740" s="7">
        <f t="shared" si="457"/>
        <v>2016</v>
      </c>
      <c r="N9740" s="7">
        <f t="shared" si="458"/>
        <v>4</v>
      </c>
      <c r="O9740" s="30">
        <f t="shared" si="459"/>
        <v>103.2</v>
      </c>
    </row>
    <row r="9741" spans="2:15" x14ac:dyDescent="0.2">
      <c r="B9741" s="13">
        <v>61108</v>
      </c>
      <c r="C9741" s="14">
        <v>42485.656111111246</v>
      </c>
      <c r="D9741" s="7" t="s">
        <v>8</v>
      </c>
      <c r="E9741" s="13">
        <v>2190</v>
      </c>
      <c r="F9741" s="7" t="s">
        <v>38</v>
      </c>
      <c r="G9741" s="7" t="s">
        <v>11</v>
      </c>
      <c r="H9741" s="13">
        <v>11</v>
      </c>
      <c r="I9741" s="13">
        <f>IF(G9741="Male",VLOOKUP(H9741,'Shoe size conversion table'!$B$6:$D$22,2),VLOOKUP(H9741,'Shoe size conversion table'!$J$6:$L$22,2))</f>
        <v>44</v>
      </c>
      <c r="J9741" s="13">
        <f>IF(G9741="Male",VLOOKUP(H9741,'Shoe size conversion table'!$B$6:$D$22,3),VLOOKUP(H9741,'Shoe size conversion table'!$J$6:$L$22,3))</f>
        <v>10.5</v>
      </c>
      <c r="K9741" s="11">
        <v>149</v>
      </c>
      <c r="L9741" s="12">
        <v>0</v>
      </c>
      <c r="M9741" s="7">
        <f t="shared" si="457"/>
        <v>2016</v>
      </c>
      <c r="N9741" s="7">
        <f t="shared" si="458"/>
        <v>4</v>
      </c>
      <c r="O9741" s="30">
        <f t="shared" si="459"/>
        <v>149</v>
      </c>
    </row>
    <row r="9742" spans="2:15" x14ac:dyDescent="0.2">
      <c r="B9742" s="13">
        <v>61109</v>
      </c>
      <c r="C9742" s="14">
        <v>42485.706111111147</v>
      </c>
      <c r="D9742" s="7" t="s">
        <v>7</v>
      </c>
      <c r="E9742" s="13">
        <v>2186</v>
      </c>
      <c r="F9742" s="7" t="s">
        <v>45</v>
      </c>
      <c r="G9742" s="7" t="s">
        <v>12</v>
      </c>
      <c r="H9742" s="13">
        <v>8.5</v>
      </c>
      <c r="I9742" s="13">
        <f>IF(G9742="Male",VLOOKUP(H9742,'Shoe size conversion table'!$B$6:$D$22,2),VLOOKUP(H9742,'Shoe size conversion table'!$J$6:$L$22,2))</f>
        <v>39</v>
      </c>
      <c r="J9742" s="13">
        <f>IF(G9742="Male",VLOOKUP(H9742,'Shoe size conversion table'!$B$6:$D$22,3),VLOOKUP(H9742,'Shoe size conversion table'!$J$6:$L$22,3))</f>
        <v>6.5</v>
      </c>
      <c r="K9742" s="11">
        <v>169</v>
      </c>
      <c r="L9742" s="12">
        <v>0.5</v>
      </c>
      <c r="M9742" s="7">
        <f t="shared" si="457"/>
        <v>2016</v>
      </c>
      <c r="N9742" s="7">
        <f t="shared" si="458"/>
        <v>4</v>
      </c>
      <c r="O9742" s="30">
        <f t="shared" si="459"/>
        <v>84.5</v>
      </c>
    </row>
    <row r="9743" spans="2:15" x14ac:dyDescent="0.2">
      <c r="B9743" s="13">
        <v>61110</v>
      </c>
      <c r="C9743" s="14">
        <v>42485.726111111144</v>
      </c>
      <c r="D9743" s="7" t="s">
        <v>10</v>
      </c>
      <c r="E9743" s="13">
        <v>2193</v>
      </c>
      <c r="F9743" s="7" t="s">
        <v>36</v>
      </c>
      <c r="G9743" s="7" t="s">
        <v>11</v>
      </c>
      <c r="H9743" s="13">
        <v>10.5</v>
      </c>
      <c r="I9743" s="13" t="str">
        <f>IF(G9743="Male",VLOOKUP(H9743,'Shoe size conversion table'!$B$6:$D$22,2),VLOOKUP(H9743,'Shoe size conversion table'!$J$6:$L$22,2))</f>
        <v>43-44</v>
      </c>
      <c r="J9743" s="13">
        <f>IF(G9743="Male",VLOOKUP(H9743,'Shoe size conversion table'!$B$6:$D$22,3),VLOOKUP(H9743,'Shoe size conversion table'!$J$6:$L$22,3))</f>
        <v>10</v>
      </c>
      <c r="K9743" s="11">
        <v>129</v>
      </c>
      <c r="L9743" s="12">
        <v>0</v>
      </c>
      <c r="M9743" s="7">
        <f t="shared" si="457"/>
        <v>2016</v>
      </c>
      <c r="N9743" s="7">
        <f t="shared" si="458"/>
        <v>4</v>
      </c>
      <c r="O9743" s="30">
        <f t="shared" si="459"/>
        <v>129</v>
      </c>
    </row>
    <row r="9744" spans="2:15" x14ac:dyDescent="0.2">
      <c r="B9744" s="13">
        <v>61111</v>
      </c>
      <c r="C9744" s="14">
        <v>42485.876111111145</v>
      </c>
      <c r="D9744" s="7" t="s">
        <v>9</v>
      </c>
      <c r="E9744" s="13">
        <v>2224</v>
      </c>
      <c r="F9744" s="7" t="s">
        <v>60</v>
      </c>
      <c r="G9744" s="7" t="s">
        <v>11</v>
      </c>
      <c r="H9744" s="13">
        <v>8.5</v>
      </c>
      <c r="I9744" s="13" t="str">
        <f>IF(G9744="Male",VLOOKUP(H9744,'Shoe size conversion table'!$B$6:$D$22,2),VLOOKUP(H9744,'Shoe size conversion table'!$J$6:$L$22,2))</f>
        <v>41-42</v>
      </c>
      <c r="J9744" s="13">
        <f>IF(G9744="Male",VLOOKUP(H9744,'Shoe size conversion table'!$B$6:$D$22,3),VLOOKUP(H9744,'Shoe size conversion table'!$J$6:$L$22,3))</f>
        <v>8</v>
      </c>
      <c r="K9744" s="11">
        <v>129</v>
      </c>
      <c r="L9744" s="12">
        <v>0.5</v>
      </c>
      <c r="M9744" s="7">
        <f t="shared" si="457"/>
        <v>2016</v>
      </c>
      <c r="N9744" s="7">
        <f t="shared" si="458"/>
        <v>4</v>
      </c>
      <c r="O9744" s="30">
        <f t="shared" si="459"/>
        <v>64.5</v>
      </c>
    </row>
    <row r="9745" spans="2:15" x14ac:dyDescent="0.2">
      <c r="B9745" s="13">
        <v>61112</v>
      </c>
      <c r="C9745" s="14">
        <v>42485.966111111309</v>
      </c>
      <c r="D9745" s="7" t="s">
        <v>8</v>
      </c>
      <c r="E9745" s="13">
        <v>2202</v>
      </c>
      <c r="F9745" s="7" t="s">
        <v>41</v>
      </c>
      <c r="G9745" s="7" t="s">
        <v>11</v>
      </c>
      <c r="H9745" s="13">
        <v>11</v>
      </c>
      <c r="I9745" s="13">
        <f>IF(G9745="Male",VLOOKUP(H9745,'Shoe size conversion table'!$B$6:$D$22,2),VLOOKUP(H9745,'Shoe size conversion table'!$J$6:$L$22,2))</f>
        <v>44</v>
      </c>
      <c r="J9745" s="13">
        <f>IF(G9745="Male",VLOOKUP(H9745,'Shoe size conversion table'!$B$6:$D$22,3),VLOOKUP(H9745,'Shoe size conversion table'!$J$6:$L$22,3))</f>
        <v>10.5</v>
      </c>
      <c r="K9745" s="11">
        <v>159</v>
      </c>
      <c r="L9745" s="12">
        <v>0.5</v>
      </c>
      <c r="M9745" s="7">
        <f t="shared" si="457"/>
        <v>2016</v>
      </c>
      <c r="N9745" s="7">
        <f t="shared" si="458"/>
        <v>4</v>
      </c>
      <c r="O9745" s="30">
        <f t="shared" si="459"/>
        <v>79.5</v>
      </c>
    </row>
    <row r="9746" spans="2:15" x14ac:dyDescent="0.2">
      <c r="B9746" s="13">
        <v>61113</v>
      </c>
      <c r="C9746" s="14">
        <v>42485.976111111304</v>
      </c>
      <c r="D9746" s="7" t="s">
        <v>8</v>
      </c>
      <c r="E9746" s="13">
        <v>2176</v>
      </c>
      <c r="F9746" s="7" t="s">
        <v>39</v>
      </c>
      <c r="G9746" s="7" t="s">
        <v>11</v>
      </c>
      <c r="H9746" s="13">
        <v>8</v>
      </c>
      <c r="I9746" s="13">
        <f>IF(G9746="Male",VLOOKUP(H9746,'Shoe size conversion table'!$B$6:$D$22,2),VLOOKUP(H9746,'Shoe size conversion table'!$J$6:$L$22,2))</f>
        <v>41</v>
      </c>
      <c r="J9746" s="13">
        <f>IF(G9746="Male",VLOOKUP(H9746,'Shoe size conversion table'!$B$6:$D$22,3),VLOOKUP(H9746,'Shoe size conversion table'!$J$6:$L$22,3))</f>
        <v>7.5</v>
      </c>
      <c r="K9746" s="11">
        <v>189</v>
      </c>
      <c r="L9746" s="12">
        <v>0</v>
      </c>
      <c r="M9746" s="7">
        <f t="shared" si="457"/>
        <v>2016</v>
      </c>
      <c r="N9746" s="7">
        <f t="shared" si="458"/>
        <v>4</v>
      </c>
      <c r="O9746" s="30">
        <f t="shared" si="459"/>
        <v>189</v>
      </c>
    </row>
    <row r="9747" spans="2:15" x14ac:dyDescent="0.2">
      <c r="B9747" s="13">
        <v>61113</v>
      </c>
      <c r="C9747" s="14">
        <v>42485.976111111304</v>
      </c>
      <c r="D9747" s="7" t="s">
        <v>8</v>
      </c>
      <c r="E9747" s="13">
        <v>2205</v>
      </c>
      <c r="F9747" s="7" t="s">
        <v>39</v>
      </c>
      <c r="G9747" s="7" t="s">
        <v>11</v>
      </c>
      <c r="H9747" s="13">
        <v>8.5</v>
      </c>
      <c r="I9747" s="13" t="str">
        <f>IF(G9747="Male",VLOOKUP(H9747,'Shoe size conversion table'!$B$6:$D$22,2),VLOOKUP(H9747,'Shoe size conversion table'!$J$6:$L$22,2))</f>
        <v>41-42</v>
      </c>
      <c r="J9747" s="13">
        <f>IF(G9747="Male",VLOOKUP(H9747,'Shoe size conversion table'!$B$6:$D$22,3),VLOOKUP(H9747,'Shoe size conversion table'!$J$6:$L$22,3))</f>
        <v>8</v>
      </c>
      <c r="K9747" s="11">
        <v>159</v>
      </c>
      <c r="L9747" s="12">
        <v>0</v>
      </c>
      <c r="M9747" s="7">
        <f t="shared" si="457"/>
        <v>2016</v>
      </c>
      <c r="N9747" s="7">
        <f t="shared" si="458"/>
        <v>4</v>
      </c>
      <c r="O9747" s="30">
        <f t="shared" si="459"/>
        <v>159</v>
      </c>
    </row>
    <row r="9748" spans="2:15" x14ac:dyDescent="0.2">
      <c r="B9748" s="13">
        <v>61114</v>
      </c>
      <c r="C9748" s="14">
        <v>42485.986111111146</v>
      </c>
      <c r="D9748" s="7" t="s">
        <v>10</v>
      </c>
      <c r="E9748" s="13">
        <v>2150</v>
      </c>
      <c r="F9748" s="7" t="s">
        <v>35</v>
      </c>
      <c r="G9748" s="7" t="s">
        <v>11</v>
      </c>
      <c r="H9748" s="13">
        <v>9.5</v>
      </c>
      <c r="I9748" s="13" t="str">
        <f>IF(G9748="Male",VLOOKUP(H9748,'Shoe size conversion table'!$B$6:$D$22,2),VLOOKUP(H9748,'Shoe size conversion table'!$J$6:$L$22,2))</f>
        <v>42-43</v>
      </c>
      <c r="J9748" s="13">
        <f>IF(G9748="Male",VLOOKUP(H9748,'Shoe size conversion table'!$B$6:$D$22,3),VLOOKUP(H9748,'Shoe size conversion table'!$J$6:$L$22,3))</f>
        <v>9</v>
      </c>
      <c r="K9748" s="11">
        <v>179</v>
      </c>
      <c r="L9748" s="12">
        <v>0</v>
      </c>
      <c r="M9748" s="7">
        <f t="shared" si="457"/>
        <v>2016</v>
      </c>
      <c r="N9748" s="7">
        <f t="shared" si="458"/>
        <v>4</v>
      </c>
      <c r="O9748" s="30">
        <f t="shared" si="459"/>
        <v>179</v>
      </c>
    </row>
    <row r="9749" spans="2:15" x14ac:dyDescent="0.2">
      <c r="B9749" s="13">
        <v>61115</v>
      </c>
      <c r="C9749" s="14">
        <v>42486.026111111154</v>
      </c>
      <c r="D9749" s="7" t="s">
        <v>10</v>
      </c>
      <c r="E9749" s="13">
        <v>2202</v>
      </c>
      <c r="F9749" s="7" t="s">
        <v>35</v>
      </c>
      <c r="G9749" s="7" t="s">
        <v>12</v>
      </c>
      <c r="H9749" s="13">
        <v>8.5</v>
      </c>
      <c r="I9749" s="13">
        <f>IF(G9749="Male",VLOOKUP(H9749,'Shoe size conversion table'!$B$6:$D$22,2),VLOOKUP(H9749,'Shoe size conversion table'!$J$6:$L$22,2))</f>
        <v>39</v>
      </c>
      <c r="J9749" s="13">
        <f>IF(G9749="Male",VLOOKUP(H9749,'Shoe size conversion table'!$B$6:$D$22,3),VLOOKUP(H9749,'Shoe size conversion table'!$J$6:$L$22,3))</f>
        <v>6.5</v>
      </c>
      <c r="K9749" s="11">
        <v>169</v>
      </c>
      <c r="L9749" s="12">
        <v>0.5</v>
      </c>
      <c r="M9749" s="7">
        <f t="shared" si="457"/>
        <v>2016</v>
      </c>
      <c r="N9749" s="7">
        <f t="shared" si="458"/>
        <v>4</v>
      </c>
      <c r="O9749" s="30">
        <f t="shared" si="459"/>
        <v>84.5</v>
      </c>
    </row>
    <row r="9750" spans="2:15" x14ac:dyDescent="0.2">
      <c r="B9750" s="13">
        <v>61116</v>
      </c>
      <c r="C9750" s="14">
        <v>42486.076111111142</v>
      </c>
      <c r="D9750" s="7" t="s">
        <v>7</v>
      </c>
      <c r="E9750" s="13">
        <v>2183</v>
      </c>
      <c r="F9750" s="7" t="s">
        <v>51</v>
      </c>
      <c r="G9750" s="7" t="s">
        <v>11</v>
      </c>
      <c r="H9750" s="13">
        <v>15</v>
      </c>
      <c r="I9750" s="13">
        <f>IF(G9750="Male",VLOOKUP(H9750,'Shoe size conversion table'!$B$6:$D$22,2),VLOOKUP(H9750,'Shoe size conversion table'!$J$6:$L$22,2))</f>
        <v>48</v>
      </c>
      <c r="J9750" s="13">
        <f>IF(G9750="Male",VLOOKUP(H9750,'Shoe size conversion table'!$B$6:$D$22,3),VLOOKUP(H9750,'Shoe size conversion table'!$J$6:$L$22,3))</f>
        <v>14.5</v>
      </c>
      <c r="K9750" s="11">
        <v>189</v>
      </c>
      <c r="L9750" s="12">
        <v>0</v>
      </c>
      <c r="M9750" s="7">
        <f t="shared" si="457"/>
        <v>2016</v>
      </c>
      <c r="N9750" s="7">
        <f t="shared" si="458"/>
        <v>4</v>
      </c>
      <c r="O9750" s="30">
        <f t="shared" si="459"/>
        <v>189</v>
      </c>
    </row>
    <row r="9751" spans="2:15" x14ac:dyDescent="0.2">
      <c r="B9751" s="13">
        <v>61117</v>
      </c>
      <c r="C9751" s="14">
        <v>42486.136111111307</v>
      </c>
      <c r="D9751" s="7" t="s">
        <v>9</v>
      </c>
      <c r="E9751" s="13">
        <v>2178</v>
      </c>
      <c r="F9751" s="7" t="s">
        <v>59</v>
      </c>
      <c r="G9751" s="7" t="s">
        <v>11</v>
      </c>
      <c r="H9751" s="13">
        <v>11</v>
      </c>
      <c r="I9751" s="13">
        <f>IF(G9751="Male",VLOOKUP(H9751,'Shoe size conversion table'!$B$6:$D$22,2),VLOOKUP(H9751,'Shoe size conversion table'!$J$6:$L$22,2))</f>
        <v>44</v>
      </c>
      <c r="J9751" s="13">
        <f>IF(G9751="Male",VLOOKUP(H9751,'Shoe size conversion table'!$B$6:$D$22,3),VLOOKUP(H9751,'Shoe size conversion table'!$J$6:$L$22,3))</f>
        <v>10.5</v>
      </c>
      <c r="K9751" s="11">
        <v>139</v>
      </c>
      <c r="L9751" s="12">
        <v>0.2</v>
      </c>
      <c r="M9751" s="7">
        <f t="shared" si="457"/>
        <v>2016</v>
      </c>
      <c r="N9751" s="7">
        <f t="shared" si="458"/>
        <v>4</v>
      </c>
      <c r="O9751" s="30">
        <f t="shared" si="459"/>
        <v>111.2</v>
      </c>
    </row>
    <row r="9752" spans="2:15" x14ac:dyDescent="0.2">
      <c r="B9752" s="13">
        <v>61118</v>
      </c>
      <c r="C9752" s="14">
        <v>42486.246111111242</v>
      </c>
      <c r="D9752" s="7" t="s">
        <v>7</v>
      </c>
      <c r="E9752" s="13">
        <v>2180</v>
      </c>
      <c r="F9752" s="7" t="s">
        <v>52</v>
      </c>
      <c r="G9752" s="7" t="s">
        <v>12</v>
      </c>
      <c r="H9752" s="13">
        <v>7.5</v>
      </c>
      <c r="I9752" s="13">
        <f>IF(G9752="Male",VLOOKUP(H9752,'Shoe size conversion table'!$B$6:$D$22,2),VLOOKUP(H9752,'Shoe size conversion table'!$J$6:$L$22,2))</f>
        <v>38</v>
      </c>
      <c r="J9752" s="13">
        <f>IF(G9752="Male",VLOOKUP(H9752,'Shoe size conversion table'!$B$6:$D$22,3),VLOOKUP(H9752,'Shoe size conversion table'!$J$6:$L$22,3))</f>
        <v>5.5</v>
      </c>
      <c r="K9752" s="11">
        <v>169</v>
      </c>
      <c r="L9752" s="12">
        <v>0.2</v>
      </c>
      <c r="M9752" s="7">
        <f t="shared" si="457"/>
        <v>2016</v>
      </c>
      <c r="N9752" s="7">
        <f t="shared" si="458"/>
        <v>4</v>
      </c>
      <c r="O9752" s="30">
        <f t="shared" si="459"/>
        <v>135.20000000000002</v>
      </c>
    </row>
    <row r="9753" spans="2:15" x14ac:dyDescent="0.2">
      <c r="B9753" s="13">
        <v>61119</v>
      </c>
      <c r="C9753" s="14">
        <v>42486.256111111245</v>
      </c>
      <c r="D9753" s="7" t="s">
        <v>7</v>
      </c>
      <c r="E9753" s="13">
        <v>2186</v>
      </c>
      <c r="F9753" s="7" t="s">
        <v>50</v>
      </c>
      <c r="G9753" s="7" t="s">
        <v>11</v>
      </c>
      <c r="H9753" s="13">
        <v>11</v>
      </c>
      <c r="I9753" s="13">
        <f>IF(G9753="Male",VLOOKUP(H9753,'Shoe size conversion table'!$B$6:$D$22,2),VLOOKUP(H9753,'Shoe size conversion table'!$J$6:$L$22,2))</f>
        <v>44</v>
      </c>
      <c r="J9753" s="13">
        <f>IF(G9753="Male",VLOOKUP(H9753,'Shoe size conversion table'!$B$6:$D$22,3),VLOOKUP(H9753,'Shoe size conversion table'!$J$6:$L$22,3))</f>
        <v>10.5</v>
      </c>
      <c r="K9753" s="11">
        <v>149</v>
      </c>
      <c r="L9753" s="12">
        <v>0.5</v>
      </c>
      <c r="M9753" s="7">
        <f t="shared" si="457"/>
        <v>2016</v>
      </c>
      <c r="N9753" s="7">
        <f t="shared" si="458"/>
        <v>4</v>
      </c>
      <c r="O9753" s="30">
        <f t="shared" si="459"/>
        <v>74.5</v>
      </c>
    </row>
    <row r="9754" spans="2:15" x14ac:dyDescent="0.2">
      <c r="B9754" s="13">
        <v>61120</v>
      </c>
      <c r="C9754" s="14">
        <v>42486.306111111146</v>
      </c>
      <c r="D9754" s="7" t="s">
        <v>7</v>
      </c>
      <c r="E9754" s="13">
        <v>2162</v>
      </c>
      <c r="F9754" s="7" t="s">
        <v>49</v>
      </c>
      <c r="G9754" s="7" t="s">
        <v>12</v>
      </c>
      <c r="H9754" s="13">
        <v>9.5</v>
      </c>
      <c r="I9754" s="13">
        <f>IF(G9754="Male",VLOOKUP(H9754,'Shoe size conversion table'!$B$6:$D$22,2),VLOOKUP(H9754,'Shoe size conversion table'!$J$6:$L$22,2))</f>
        <v>40</v>
      </c>
      <c r="J9754" s="13">
        <f>IF(G9754="Male",VLOOKUP(H9754,'Shoe size conversion table'!$B$6:$D$22,3),VLOOKUP(H9754,'Shoe size conversion table'!$J$6:$L$22,3))</f>
        <v>7.5</v>
      </c>
      <c r="K9754" s="11">
        <v>139</v>
      </c>
      <c r="L9754" s="12">
        <v>0.1</v>
      </c>
      <c r="M9754" s="7">
        <f t="shared" si="457"/>
        <v>2016</v>
      </c>
      <c r="N9754" s="7">
        <f t="shared" si="458"/>
        <v>4</v>
      </c>
      <c r="O9754" s="30">
        <f t="shared" si="459"/>
        <v>125.10000000000001</v>
      </c>
    </row>
    <row r="9755" spans="2:15" x14ac:dyDescent="0.2">
      <c r="B9755" s="13">
        <v>61121</v>
      </c>
      <c r="C9755" s="14">
        <v>42486.436111111143</v>
      </c>
      <c r="D9755" s="7" t="s">
        <v>10</v>
      </c>
      <c r="E9755" s="13">
        <v>2170</v>
      </c>
      <c r="F9755" s="7" t="s">
        <v>36</v>
      </c>
      <c r="G9755" s="7" t="s">
        <v>11</v>
      </c>
      <c r="H9755" s="13">
        <v>10</v>
      </c>
      <c r="I9755" s="13">
        <f>IF(G9755="Male",VLOOKUP(H9755,'Shoe size conversion table'!$B$6:$D$22,2),VLOOKUP(H9755,'Shoe size conversion table'!$J$6:$L$22,2))</f>
        <v>43</v>
      </c>
      <c r="J9755" s="13">
        <f>IF(G9755="Male",VLOOKUP(H9755,'Shoe size conversion table'!$B$6:$D$22,3),VLOOKUP(H9755,'Shoe size conversion table'!$J$6:$L$22,3))</f>
        <v>9.5</v>
      </c>
      <c r="K9755" s="11">
        <v>129</v>
      </c>
      <c r="L9755" s="12">
        <v>0</v>
      </c>
      <c r="M9755" s="7">
        <f t="shared" si="457"/>
        <v>2016</v>
      </c>
      <c r="N9755" s="7">
        <f t="shared" si="458"/>
        <v>4</v>
      </c>
      <c r="O9755" s="30">
        <f t="shared" si="459"/>
        <v>129</v>
      </c>
    </row>
    <row r="9756" spans="2:15" x14ac:dyDescent="0.2">
      <c r="B9756" s="13">
        <v>61122</v>
      </c>
      <c r="C9756" s="14">
        <v>42486.466111111149</v>
      </c>
      <c r="D9756" s="7" t="s">
        <v>10</v>
      </c>
      <c r="E9756" s="13">
        <v>2203</v>
      </c>
      <c r="F9756" s="7" t="s">
        <v>36</v>
      </c>
      <c r="G9756" s="7" t="s">
        <v>11</v>
      </c>
      <c r="H9756" s="13">
        <v>7.5</v>
      </c>
      <c r="I9756" s="13" t="str">
        <f>IF(G9756="Male",VLOOKUP(H9756,'Shoe size conversion table'!$B$6:$D$22,2),VLOOKUP(H9756,'Shoe size conversion table'!$J$6:$L$22,2))</f>
        <v>40-41</v>
      </c>
      <c r="J9756" s="13">
        <f>IF(G9756="Male",VLOOKUP(H9756,'Shoe size conversion table'!$B$6:$D$22,3),VLOOKUP(H9756,'Shoe size conversion table'!$J$6:$L$22,3))</f>
        <v>7</v>
      </c>
      <c r="K9756" s="11">
        <v>189</v>
      </c>
      <c r="L9756" s="12">
        <v>0</v>
      </c>
      <c r="M9756" s="7">
        <f t="shared" si="457"/>
        <v>2016</v>
      </c>
      <c r="N9756" s="7">
        <f t="shared" si="458"/>
        <v>4</v>
      </c>
      <c r="O9756" s="30">
        <f t="shared" si="459"/>
        <v>189</v>
      </c>
    </row>
    <row r="9757" spans="2:15" x14ac:dyDescent="0.2">
      <c r="B9757" s="13">
        <v>61123</v>
      </c>
      <c r="C9757" s="14">
        <v>42486.506111111303</v>
      </c>
      <c r="D9757" s="7" t="s">
        <v>10</v>
      </c>
      <c r="E9757" s="13">
        <v>2231</v>
      </c>
      <c r="F9757" s="7" t="s">
        <v>34</v>
      </c>
      <c r="G9757" s="7" t="s">
        <v>12</v>
      </c>
      <c r="H9757" s="13">
        <v>8</v>
      </c>
      <c r="I9757" s="13" t="str">
        <f>IF(G9757="Male",VLOOKUP(H9757,'Shoe size conversion table'!$B$6:$D$22,2),VLOOKUP(H9757,'Shoe size conversion table'!$J$6:$L$22,2))</f>
        <v>38-39</v>
      </c>
      <c r="J9757" s="13">
        <f>IF(G9757="Male",VLOOKUP(H9757,'Shoe size conversion table'!$B$6:$D$22,3),VLOOKUP(H9757,'Shoe size conversion table'!$J$6:$L$22,3))</f>
        <v>6</v>
      </c>
      <c r="K9757" s="11">
        <v>199</v>
      </c>
      <c r="L9757" s="12">
        <v>0</v>
      </c>
      <c r="M9757" s="7">
        <f t="shared" si="457"/>
        <v>2016</v>
      </c>
      <c r="N9757" s="7">
        <f t="shared" si="458"/>
        <v>4</v>
      </c>
      <c r="O9757" s="30">
        <f t="shared" si="459"/>
        <v>199</v>
      </c>
    </row>
    <row r="9758" spans="2:15" x14ac:dyDescent="0.2">
      <c r="B9758" s="13">
        <v>61124</v>
      </c>
      <c r="C9758" s="14">
        <v>42486.50611111131</v>
      </c>
      <c r="D9758" s="7" t="s">
        <v>10</v>
      </c>
      <c r="E9758" s="13">
        <v>2164</v>
      </c>
      <c r="F9758" s="7" t="s">
        <v>36</v>
      </c>
      <c r="G9758" s="7" t="s">
        <v>11</v>
      </c>
      <c r="H9758" s="13">
        <v>9.5</v>
      </c>
      <c r="I9758" s="13" t="str">
        <f>IF(G9758="Male",VLOOKUP(H9758,'Shoe size conversion table'!$B$6:$D$22,2),VLOOKUP(H9758,'Shoe size conversion table'!$J$6:$L$22,2))</f>
        <v>42-43</v>
      </c>
      <c r="J9758" s="13">
        <f>IF(G9758="Male",VLOOKUP(H9758,'Shoe size conversion table'!$B$6:$D$22,3),VLOOKUP(H9758,'Shoe size conversion table'!$J$6:$L$22,3))</f>
        <v>9</v>
      </c>
      <c r="K9758" s="11">
        <v>149</v>
      </c>
      <c r="L9758" s="12">
        <v>0</v>
      </c>
      <c r="M9758" s="7">
        <f t="shared" si="457"/>
        <v>2016</v>
      </c>
      <c r="N9758" s="7">
        <f t="shared" si="458"/>
        <v>4</v>
      </c>
      <c r="O9758" s="30">
        <f t="shared" si="459"/>
        <v>149</v>
      </c>
    </row>
    <row r="9759" spans="2:15" x14ac:dyDescent="0.2">
      <c r="B9759" s="13">
        <v>61125</v>
      </c>
      <c r="C9759" s="14">
        <v>42486.656111111151</v>
      </c>
      <c r="D9759" s="7" t="s">
        <v>7</v>
      </c>
      <c r="E9759" s="13">
        <v>2151</v>
      </c>
      <c r="F9759" s="7" t="s">
        <v>48</v>
      </c>
      <c r="G9759" s="7" t="s">
        <v>12</v>
      </c>
      <c r="H9759" s="13">
        <v>8</v>
      </c>
      <c r="I9759" s="13" t="str">
        <f>IF(G9759="Male",VLOOKUP(H9759,'Shoe size conversion table'!$B$6:$D$22,2),VLOOKUP(H9759,'Shoe size conversion table'!$J$6:$L$22,2))</f>
        <v>38-39</v>
      </c>
      <c r="J9759" s="13">
        <f>IF(G9759="Male",VLOOKUP(H9759,'Shoe size conversion table'!$B$6:$D$22,3),VLOOKUP(H9759,'Shoe size conversion table'!$J$6:$L$22,3))</f>
        <v>6</v>
      </c>
      <c r="K9759" s="11">
        <v>169</v>
      </c>
      <c r="L9759" s="12">
        <v>0.3</v>
      </c>
      <c r="M9759" s="7">
        <f t="shared" si="457"/>
        <v>2016</v>
      </c>
      <c r="N9759" s="7">
        <f t="shared" si="458"/>
        <v>4</v>
      </c>
      <c r="O9759" s="30">
        <f t="shared" si="459"/>
        <v>118.3</v>
      </c>
    </row>
    <row r="9760" spans="2:15" x14ac:dyDescent="0.2">
      <c r="B9760" s="13">
        <v>61126</v>
      </c>
      <c r="C9760" s="14">
        <v>42486.656111111246</v>
      </c>
      <c r="D9760" s="7" t="s">
        <v>8</v>
      </c>
      <c r="E9760" s="13">
        <v>2160</v>
      </c>
      <c r="F9760" s="7" t="s">
        <v>39</v>
      </c>
      <c r="G9760" s="7" t="s">
        <v>12</v>
      </c>
      <c r="H9760" s="13">
        <v>6.5</v>
      </c>
      <c r="I9760" s="13">
        <f>IF(G9760="Male",VLOOKUP(H9760,'Shoe size conversion table'!$B$6:$D$22,2),VLOOKUP(H9760,'Shoe size conversion table'!$J$6:$L$22,2))</f>
        <v>37</v>
      </c>
      <c r="J9760" s="13">
        <f>IF(G9760="Male",VLOOKUP(H9760,'Shoe size conversion table'!$B$6:$D$22,3),VLOOKUP(H9760,'Shoe size conversion table'!$J$6:$L$22,3))</f>
        <v>4.5</v>
      </c>
      <c r="K9760" s="11">
        <v>139</v>
      </c>
      <c r="L9760" s="12">
        <v>0.1</v>
      </c>
      <c r="M9760" s="7">
        <f t="shared" si="457"/>
        <v>2016</v>
      </c>
      <c r="N9760" s="7">
        <f t="shared" si="458"/>
        <v>4</v>
      </c>
      <c r="O9760" s="30">
        <f t="shared" si="459"/>
        <v>125.10000000000001</v>
      </c>
    </row>
    <row r="9761" spans="2:15" x14ac:dyDescent="0.2">
      <c r="B9761" s="13">
        <v>61127</v>
      </c>
      <c r="C9761" s="14">
        <v>42486.726111111144</v>
      </c>
      <c r="D9761" s="7" t="s">
        <v>10</v>
      </c>
      <c r="E9761" s="13">
        <v>2202</v>
      </c>
      <c r="F9761" s="7" t="s">
        <v>34</v>
      </c>
      <c r="G9761" s="7" t="s">
        <v>11</v>
      </c>
      <c r="H9761" s="13">
        <v>14</v>
      </c>
      <c r="I9761" s="13">
        <f>IF(G9761="Male",VLOOKUP(H9761,'Shoe size conversion table'!$B$6:$D$22,2),VLOOKUP(H9761,'Shoe size conversion table'!$J$6:$L$22,2))</f>
        <v>47</v>
      </c>
      <c r="J9761" s="13">
        <f>IF(G9761="Male",VLOOKUP(H9761,'Shoe size conversion table'!$B$6:$D$22,3),VLOOKUP(H9761,'Shoe size conversion table'!$J$6:$L$22,3))</f>
        <v>13.5</v>
      </c>
      <c r="K9761" s="11">
        <v>199</v>
      </c>
      <c r="L9761" s="12">
        <v>0.2</v>
      </c>
      <c r="M9761" s="7">
        <f t="shared" si="457"/>
        <v>2016</v>
      </c>
      <c r="N9761" s="7">
        <f t="shared" si="458"/>
        <v>4</v>
      </c>
      <c r="O9761" s="30">
        <f t="shared" si="459"/>
        <v>159.20000000000002</v>
      </c>
    </row>
    <row r="9762" spans="2:15" x14ac:dyDescent="0.2">
      <c r="B9762" s="13">
        <v>61128</v>
      </c>
      <c r="C9762" s="14">
        <v>42486.796111111245</v>
      </c>
      <c r="D9762" s="7" t="s">
        <v>7</v>
      </c>
      <c r="E9762" s="13">
        <v>2191</v>
      </c>
      <c r="F9762" s="7" t="s">
        <v>50</v>
      </c>
      <c r="G9762" s="7" t="s">
        <v>11</v>
      </c>
      <c r="H9762" s="13">
        <v>6.5</v>
      </c>
      <c r="I9762" s="13">
        <f>IF(G9762="Male",VLOOKUP(H9762,'Shoe size conversion table'!$B$6:$D$22,2),VLOOKUP(H9762,'Shoe size conversion table'!$J$6:$L$22,2))</f>
        <v>39</v>
      </c>
      <c r="J9762" s="13">
        <f>IF(G9762="Male",VLOOKUP(H9762,'Shoe size conversion table'!$B$6:$D$22,3),VLOOKUP(H9762,'Shoe size conversion table'!$J$6:$L$22,3))</f>
        <v>6</v>
      </c>
      <c r="K9762" s="11">
        <v>179</v>
      </c>
      <c r="L9762" s="12">
        <v>0.1</v>
      </c>
      <c r="M9762" s="7">
        <f t="shared" si="457"/>
        <v>2016</v>
      </c>
      <c r="N9762" s="7">
        <f t="shared" si="458"/>
        <v>4</v>
      </c>
      <c r="O9762" s="30">
        <f t="shared" si="459"/>
        <v>161.1</v>
      </c>
    </row>
    <row r="9763" spans="2:15" x14ac:dyDescent="0.2">
      <c r="B9763" s="13">
        <v>61129</v>
      </c>
      <c r="C9763" s="14">
        <v>42486.866111111151</v>
      </c>
      <c r="D9763" s="7" t="s">
        <v>9</v>
      </c>
      <c r="E9763" s="13">
        <v>2185</v>
      </c>
      <c r="F9763" s="7" t="s">
        <v>60</v>
      </c>
      <c r="G9763" s="7" t="s">
        <v>12</v>
      </c>
      <c r="H9763" s="13">
        <v>9.5</v>
      </c>
      <c r="I9763" s="13">
        <f>IF(G9763="Male",VLOOKUP(H9763,'Shoe size conversion table'!$B$6:$D$22,2),VLOOKUP(H9763,'Shoe size conversion table'!$J$6:$L$22,2))</f>
        <v>40</v>
      </c>
      <c r="J9763" s="13">
        <f>IF(G9763="Male",VLOOKUP(H9763,'Shoe size conversion table'!$B$6:$D$22,3),VLOOKUP(H9763,'Shoe size conversion table'!$J$6:$L$22,3))</f>
        <v>7.5</v>
      </c>
      <c r="K9763" s="11">
        <v>159</v>
      </c>
      <c r="L9763" s="12">
        <v>0.3</v>
      </c>
      <c r="M9763" s="7">
        <f t="shared" si="457"/>
        <v>2016</v>
      </c>
      <c r="N9763" s="7">
        <f t="shared" si="458"/>
        <v>4</v>
      </c>
      <c r="O9763" s="30">
        <f t="shared" si="459"/>
        <v>111.3</v>
      </c>
    </row>
    <row r="9764" spans="2:15" x14ac:dyDescent="0.2">
      <c r="B9764" s="13">
        <v>61130</v>
      </c>
      <c r="C9764" s="14">
        <v>42486.876111111145</v>
      </c>
      <c r="D9764" s="7" t="s">
        <v>8</v>
      </c>
      <c r="E9764" s="13">
        <v>2192</v>
      </c>
      <c r="F9764" s="7" t="s">
        <v>40</v>
      </c>
      <c r="G9764" s="7" t="s">
        <v>12</v>
      </c>
      <c r="H9764" s="13">
        <v>9</v>
      </c>
      <c r="I9764" s="13" t="str">
        <f>IF(G9764="Male",VLOOKUP(H9764,'Shoe size conversion table'!$B$6:$D$22,2),VLOOKUP(H9764,'Shoe size conversion table'!$J$6:$L$22,2))</f>
        <v>39-40</v>
      </c>
      <c r="J9764" s="13">
        <f>IF(G9764="Male",VLOOKUP(H9764,'Shoe size conversion table'!$B$6:$D$22,3),VLOOKUP(H9764,'Shoe size conversion table'!$J$6:$L$22,3))</f>
        <v>7</v>
      </c>
      <c r="K9764" s="11">
        <v>149</v>
      </c>
      <c r="L9764" s="12">
        <v>0.1</v>
      </c>
      <c r="M9764" s="7">
        <f t="shared" si="457"/>
        <v>2016</v>
      </c>
      <c r="N9764" s="7">
        <f t="shared" si="458"/>
        <v>4</v>
      </c>
      <c r="O9764" s="30">
        <f t="shared" si="459"/>
        <v>134.1</v>
      </c>
    </row>
    <row r="9765" spans="2:15" x14ac:dyDescent="0.2">
      <c r="B9765" s="13">
        <v>61131</v>
      </c>
      <c r="C9765" s="14">
        <v>42486.976111111144</v>
      </c>
      <c r="D9765" s="7" t="s">
        <v>9</v>
      </c>
      <c r="E9765" s="13">
        <v>2183</v>
      </c>
      <c r="F9765" s="7" t="s">
        <v>62</v>
      </c>
      <c r="G9765" s="7" t="s">
        <v>11</v>
      </c>
      <c r="H9765" s="13">
        <v>9.5</v>
      </c>
      <c r="I9765" s="13" t="str">
        <f>IF(G9765="Male",VLOOKUP(H9765,'Shoe size conversion table'!$B$6:$D$22,2),VLOOKUP(H9765,'Shoe size conversion table'!$J$6:$L$22,2))</f>
        <v>42-43</v>
      </c>
      <c r="J9765" s="13">
        <f>IF(G9765="Male",VLOOKUP(H9765,'Shoe size conversion table'!$B$6:$D$22,3),VLOOKUP(H9765,'Shoe size conversion table'!$J$6:$L$22,3))</f>
        <v>9</v>
      </c>
      <c r="K9765" s="11">
        <v>169</v>
      </c>
      <c r="L9765" s="12">
        <v>0.5</v>
      </c>
      <c r="M9765" s="7">
        <f t="shared" si="457"/>
        <v>2016</v>
      </c>
      <c r="N9765" s="7">
        <f t="shared" si="458"/>
        <v>4</v>
      </c>
      <c r="O9765" s="30">
        <f t="shared" si="459"/>
        <v>84.5</v>
      </c>
    </row>
    <row r="9766" spans="2:15" x14ac:dyDescent="0.2">
      <c r="B9766" s="13">
        <v>61132</v>
      </c>
      <c r="C9766" s="14">
        <v>42486.976111111304</v>
      </c>
      <c r="D9766" s="7" t="s">
        <v>8</v>
      </c>
      <c r="E9766" s="13">
        <v>2220</v>
      </c>
      <c r="F9766" s="7" t="s">
        <v>39</v>
      </c>
      <c r="G9766" s="7" t="s">
        <v>11</v>
      </c>
      <c r="H9766" s="13">
        <v>8.5</v>
      </c>
      <c r="I9766" s="13" t="str">
        <f>IF(G9766="Male",VLOOKUP(H9766,'Shoe size conversion table'!$B$6:$D$22,2),VLOOKUP(H9766,'Shoe size conversion table'!$J$6:$L$22,2))</f>
        <v>41-42</v>
      </c>
      <c r="J9766" s="13">
        <f>IF(G9766="Male",VLOOKUP(H9766,'Shoe size conversion table'!$B$6:$D$22,3),VLOOKUP(H9766,'Shoe size conversion table'!$J$6:$L$22,3))</f>
        <v>8</v>
      </c>
      <c r="K9766" s="11">
        <v>129</v>
      </c>
      <c r="L9766" s="12">
        <v>0</v>
      </c>
      <c r="M9766" s="7">
        <f t="shared" si="457"/>
        <v>2016</v>
      </c>
      <c r="N9766" s="7">
        <f t="shared" si="458"/>
        <v>4</v>
      </c>
      <c r="O9766" s="30">
        <f t="shared" si="459"/>
        <v>129</v>
      </c>
    </row>
    <row r="9767" spans="2:15" x14ac:dyDescent="0.2">
      <c r="B9767" s="13">
        <v>61132</v>
      </c>
      <c r="C9767" s="14">
        <v>42486.976111111304</v>
      </c>
      <c r="D9767" s="7" t="s">
        <v>8</v>
      </c>
      <c r="E9767" s="13">
        <v>2176</v>
      </c>
      <c r="F9767" s="7" t="s">
        <v>39</v>
      </c>
      <c r="G9767" s="7" t="s">
        <v>11</v>
      </c>
      <c r="H9767" s="13">
        <v>8</v>
      </c>
      <c r="I9767" s="13">
        <f>IF(G9767="Male",VLOOKUP(H9767,'Shoe size conversion table'!$B$6:$D$22,2),VLOOKUP(H9767,'Shoe size conversion table'!$J$6:$L$22,2))</f>
        <v>41</v>
      </c>
      <c r="J9767" s="13">
        <f>IF(G9767="Male",VLOOKUP(H9767,'Shoe size conversion table'!$B$6:$D$22,3),VLOOKUP(H9767,'Shoe size conversion table'!$J$6:$L$22,3))</f>
        <v>7.5</v>
      </c>
      <c r="K9767" s="11">
        <v>189</v>
      </c>
      <c r="L9767" s="12">
        <v>0</v>
      </c>
      <c r="M9767" s="7">
        <f t="shared" si="457"/>
        <v>2016</v>
      </c>
      <c r="N9767" s="7">
        <f t="shared" si="458"/>
        <v>4</v>
      </c>
      <c r="O9767" s="30">
        <f t="shared" si="459"/>
        <v>189</v>
      </c>
    </row>
    <row r="9768" spans="2:15" x14ac:dyDescent="0.2">
      <c r="B9768" s="13">
        <v>61132</v>
      </c>
      <c r="C9768" s="14">
        <v>42486.976111111304</v>
      </c>
      <c r="D9768" s="7" t="s">
        <v>8</v>
      </c>
      <c r="E9768" s="13">
        <v>2205</v>
      </c>
      <c r="F9768" s="7" t="s">
        <v>39</v>
      </c>
      <c r="G9768" s="7" t="s">
        <v>11</v>
      </c>
      <c r="H9768" s="13">
        <v>8.5</v>
      </c>
      <c r="I9768" s="13" t="str">
        <f>IF(G9768="Male",VLOOKUP(H9768,'Shoe size conversion table'!$B$6:$D$22,2),VLOOKUP(H9768,'Shoe size conversion table'!$J$6:$L$22,2))</f>
        <v>41-42</v>
      </c>
      <c r="J9768" s="13">
        <f>IF(G9768="Male",VLOOKUP(H9768,'Shoe size conversion table'!$B$6:$D$22,3),VLOOKUP(H9768,'Shoe size conversion table'!$J$6:$L$22,3))</f>
        <v>8</v>
      </c>
      <c r="K9768" s="11">
        <v>159</v>
      </c>
      <c r="L9768" s="12">
        <v>0</v>
      </c>
      <c r="M9768" s="7">
        <f t="shared" si="457"/>
        <v>2016</v>
      </c>
      <c r="N9768" s="7">
        <f t="shared" si="458"/>
        <v>4</v>
      </c>
      <c r="O9768" s="30">
        <f t="shared" si="459"/>
        <v>159</v>
      </c>
    </row>
    <row r="9769" spans="2:15" x14ac:dyDescent="0.2">
      <c r="B9769" s="13">
        <v>61133</v>
      </c>
      <c r="C9769" s="14">
        <v>42487.036111111142</v>
      </c>
      <c r="D9769" s="7" t="s">
        <v>10</v>
      </c>
      <c r="E9769" s="13">
        <v>2223</v>
      </c>
      <c r="F9769" s="7" t="s">
        <v>34</v>
      </c>
      <c r="G9769" s="7" t="s">
        <v>11</v>
      </c>
      <c r="H9769" s="13">
        <v>10</v>
      </c>
      <c r="I9769" s="13">
        <f>IF(G9769="Male",VLOOKUP(H9769,'Shoe size conversion table'!$B$6:$D$22,2),VLOOKUP(H9769,'Shoe size conversion table'!$J$6:$L$22,2))</f>
        <v>43</v>
      </c>
      <c r="J9769" s="13">
        <f>IF(G9769="Male",VLOOKUP(H9769,'Shoe size conversion table'!$B$6:$D$22,3),VLOOKUP(H9769,'Shoe size conversion table'!$J$6:$L$22,3))</f>
        <v>9.5</v>
      </c>
      <c r="K9769" s="11">
        <v>199</v>
      </c>
      <c r="L9769" s="12">
        <v>0</v>
      </c>
      <c r="M9769" s="7">
        <f t="shared" si="457"/>
        <v>2016</v>
      </c>
      <c r="N9769" s="7">
        <f t="shared" si="458"/>
        <v>4</v>
      </c>
      <c r="O9769" s="30">
        <f t="shared" si="459"/>
        <v>199</v>
      </c>
    </row>
    <row r="9770" spans="2:15" x14ac:dyDescent="0.2">
      <c r="B9770" s="13">
        <v>61134</v>
      </c>
      <c r="C9770" s="14">
        <v>42487.076111111142</v>
      </c>
      <c r="D9770" s="7" t="s">
        <v>8</v>
      </c>
      <c r="E9770" s="13">
        <v>2185</v>
      </c>
      <c r="F9770" s="7" t="s">
        <v>39</v>
      </c>
      <c r="G9770" s="7" t="s">
        <v>12</v>
      </c>
      <c r="H9770" s="13">
        <v>8.5</v>
      </c>
      <c r="I9770" s="13">
        <f>IF(G9770="Male",VLOOKUP(H9770,'Shoe size conversion table'!$B$6:$D$22,2),VLOOKUP(H9770,'Shoe size conversion table'!$J$6:$L$22,2))</f>
        <v>39</v>
      </c>
      <c r="J9770" s="13">
        <f>IF(G9770="Male",VLOOKUP(H9770,'Shoe size conversion table'!$B$6:$D$22,3),VLOOKUP(H9770,'Shoe size conversion table'!$J$6:$L$22,3))</f>
        <v>6.5</v>
      </c>
      <c r="K9770" s="11">
        <v>199</v>
      </c>
      <c r="L9770" s="12">
        <v>0</v>
      </c>
      <c r="M9770" s="7">
        <f t="shared" si="457"/>
        <v>2016</v>
      </c>
      <c r="N9770" s="7">
        <f t="shared" si="458"/>
        <v>4</v>
      </c>
      <c r="O9770" s="30">
        <f t="shared" si="459"/>
        <v>199</v>
      </c>
    </row>
    <row r="9771" spans="2:15" x14ac:dyDescent="0.2">
      <c r="B9771" s="13">
        <v>61135</v>
      </c>
      <c r="C9771" s="14">
        <v>42487.136111111307</v>
      </c>
      <c r="D9771" s="7" t="s">
        <v>10</v>
      </c>
      <c r="E9771" s="13">
        <v>2213</v>
      </c>
      <c r="F9771" s="7" t="s">
        <v>34</v>
      </c>
      <c r="G9771" s="7" t="s">
        <v>12</v>
      </c>
      <c r="H9771" s="13">
        <v>9</v>
      </c>
      <c r="I9771" s="13" t="str">
        <f>IF(G9771="Male",VLOOKUP(H9771,'Shoe size conversion table'!$B$6:$D$22,2),VLOOKUP(H9771,'Shoe size conversion table'!$J$6:$L$22,2))</f>
        <v>39-40</v>
      </c>
      <c r="J9771" s="13">
        <f>IF(G9771="Male",VLOOKUP(H9771,'Shoe size conversion table'!$B$6:$D$22,3),VLOOKUP(H9771,'Shoe size conversion table'!$J$6:$L$22,3))</f>
        <v>7</v>
      </c>
      <c r="K9771" s="11">
        <v>179</v>
      </c>
      <c r="L9771" s="12">
        <v>0.2</v>
      </c>
      <c r="M9771" s="7">
        <f t="shared" si="457"/>
        <v>2016</v>
      </c>
      <c r="N9771" s="7">
        <f t="shared" si="458"/>
        <v>4</v>
      </c>
      <c r="O9771" s="30">
        <f t="shared" si="459"/>
        <v>143.20000000000002</v>
      </c>
    </row>
    <row r="9772" spans="2:15" x14ac:dyDescent="0.2">
      <c r="B9772" s="13">
        <v>61136</v>
      </c>
      <c r="C9772" s="14">
        <v>42487.306111111146</v>
      </c>
      <c r="D9772" s="7" t="s">
        <v>7</v>
      </c>
      <c r="E9772" s="13">
        <v>2214</v>
      </c>
      <c r="F9772" s="7" t="s">
        <v>49</v>
      </c>
      <c r="G9772" s="7" t="s">
        <v>12</v>
      </c>
      <c r="H9772" s="13">
        <v>9.5</v>
      </c>
      <c r="I9772" s="13">
        <f>IF(G9772="Male",VLOOKUP(H9772,'Shoe size conversion table'!$B$6:$D$22,2),VLOOKUP(H9772,'Shoe size conversion table'!$J$6:$L$22,2))</f>
        <v>40</v>
      </c>
      <c r="J9772" s="13">
        <f>IF(G9772="Male",VLOOKUP(H9772,'Shoe size conversion table'!$B$6:$D$22,3),VLOOKUP(H9772,'Shoe size conversion table'!$J$6:$L$22,3))</f>
        <v>7.5</v>
      </c>
      <c r="K9772" s="11">
        <v>149</v>
      </c>
      <c r="L9772" s="12">
        <v>0</v>
      </c>
      <c r="M9772" s="7">
        <f t="shared" si="457"/>
        <v>2016</v>
      </c>
      <c r="N9772" s="7">
        <f t="shared" si="458"/>
        <v>4</v>
      </c>
      <c r="O9772" s="30">
        <f t="shared" si="459"/>
        <v>149</v>
      </c>
    </row>
    <row r="9773" spans="2:15" x14ac:dyDescent="0.2">
      <c r="B9773" s="13">
        <v>61137</v>
      </c>
      <c r="C9773" s="14">
        <v>42487.326111111142</v>
      </c>
      <c r="D9773" s="7" t="s">
        <v>7</v>
      </c>
      <c r="E9773" s="13">
        <v>2169</v>
      </c>
      <c r="F9773" s="7" t="s">
        <v>50</v>
      </c>
      <c r="G9773" s="7" t="s">
        <v>11</v>
      </c>
      <c r="H9773" s="13">
        <v>8</v>
      </c>
      <c r="I9773" s="13">
        <f>IF(G9773="Male",VLOOKUP(H9773,'Shoe size conversion table'!$B$6:$D$22,2),VLOOKUP(H9773,'Shoe size conversion table'!$J$6:$L$22,2))</f>
        <v>41</v>
      </c>
      <c r="J9773" s="13">
        <f>IF(G9773="Male",VLOOKUP(H9773,'Shoe size conversion table'!$B$6:$D$22,3),VLOOKUP(H9773,'Shoe size conversion table'!$J$6:$L$22,3))</f>
        <v>7.5</v>
      </c>
      <c r="K9773" s="11">
        <v>129</v>
      </c>
      <c r="L9773" s="12">
        <v>0</v>
      </c>
      <c r="M9773" s="7">
        <f t="shared" si="457"/>
        <v>2016</v>
      </c>
      <c r="N9773" s="7">
        <f t="shared" si="458"/>
        <v>4</v>
      </c>
      <c r="O9773" s="30">
        <f t="shared" si="459"/>
        <v>129</v>
      </c>
    </row>
    <row r="9774" spans="2:15" x14ac:dyDescent="0.2">
      <c r="B9774" s="13">
        <v>61138</v>
      </c>
      <c r="C9774" s="14">
        <v>42487.436111111143</v>
      </c>
      <c r="D9774" s="7" t="s">
        <v>7</v>
      </c>
      <c r="E9774" s="13">
        <v>2157</v>
      </c>
      <c r="F9774" s="7" t="s">
        <v>51</v>
      </c>
      <c r="G9774" s="7" t="s">
        <v>12</v>
      </c>
      <c r="H9774" s="13">
        <v>7.5</v>
      </c>
      <c r="I9774" s="13">
        <f>IF(G9774="Male",VLOOKUP(H9774,'Shoe size conversion table'!$B$6:$D$22,2),VLOOKUP(H9774,'Shoe size conversion table'!$J$6:$L$22,2))</f>
        <v>38</v>
      </c>
      <c r="J9774" s="13">
        <f>IF(G9774="Male",VLOOKUP(H9774,'Shoe size conversion table'!$B$6:$D$22,3),VLOOKUP(H9774,'Shoe size conversion table'!$J$6:$L$22,3))</f>
        <v>5.5</v>
      </c>
      <c r="K9774" s="11">
        <v>159</v>
      </c>
      <c r="L9774" s="12">
        <v>0.5</v>
      </c>
      <c r="M9774" s="7">
        <f t="shared" si="457"/>
        <v>2016</v>
      </c>
      <c r="N9774" s="7">
        <f t="shared" si="458"/>
        <v>4</v>
      </c>
      <c r="O9774" s="30">
        <f t="shared" si="459"/>
        <v>79.5</v>
      </c>
    </row>
    <row r="9775" spans="2:15" x14ac:dyDescent="0.2">
      <c r="B9775" s="13">
        <v>61139</v>
      </c>
      <c r="C9775" s="14">
        <v>42487.466111111149</v>
      </c>
      <c r="D9775" s="7" t="s">
        <v>10</v>
      </c>
      <c r="E9775" s="13">
        <v>2168</v>
      </c>
      <c r="F9775" s="7" t="s">
        <v>34</v>
      </c>
      <c r="G9775" s="7" t="s">
        <v>12</v>
      </c>
      <c r="H9775" s="13">
        <v>8</v>
      </c>
      <c r="I9775" s="13" t="str">
        <f>IF(G9775="Male",VLOOKUP(H9775,'Shoe size conversion table'!$B$6:$D$22,2),VLOOKUP(H9775,'Shoe size conversion table'!$J$6:$L$22,2))</f>
        <v>38-39</v>
      </c>
      <c r="J9775" s="13">
        <f>IF(G9775="Male",VLOOKUP(H9775,'Shoe size conversion table'!$B$6:$D$22,3),VLOOKUP(H9775,'Shoe size conversion table'!$J$6:$L$22,3))</f>
        <v>6</v>
      </c>
      <c r="K9775" s="11">
        <v>159</v>
      </c>
      <c r="L9775" s="12">
        <v>0.2</v>
      </c>
      <c r="M9775" s="7">
        <f t="shared" si="457"/>
        <v>2016</v>
      </c>
      <c r="N9775" s="7">
        <f t="shared" si="458"/>
        <v>4</v>
      </c>
      <c r="O9775" s="30">
        <f t="shared" si="459"/>
        <v>127.2</v>
      </c>
    </row>
    <row r="9776" spans="2:15" x14ac:dyDescent="0.2">
      <c r="B9776" s="13">
        <v>61140</v>
      </c>
      <c r="C9776" s="14">
        <v>42487.50611111131</v>
      </c>
      <c r="D9776" s="7" t="s">
        <v>10</v>
      </c>
      <c r="E9776" s="13">
        <v>2156</v>
      </c>
      <c r="F9776" s="7" t="s">
        <v>34</v>
      </c>
      <c r="G9776" s="7" t="s">
        <v>11</v>
      </c>
      <c r="H9776" s="13">
        <v>8</v>
      </c>
      <c r="I9776" s="13">
        <f>IF(G9776="Male",VLOOKUP(H9776,'Shoe size conversion table'!$B$6:$D$22,2),VLOOKUP(H9776,'Shoe size conversion table'!$J$6:$L$22,2))</f>
        <v>41</v>
      </c>
      <c r="J9776" s="13">
        <f>IF(G9776="Male",VLOOKUP(H9776,'Shoe size conversion table'!$B$6:$D$22,3),VLOOKUP(H9776,'Shoe size conversion table'!$J$6:$L$22,3))</f>
        <v>7.5</v>
      </c>
      <c r="K9776" s="11">
        <v>159</v>
      </c>
      <c r="L9776" s="12">
        <v>0.5</v>
      </c>
      <c r="M9776" s="7">
        <f t="shared" si="457"/>
        <v>2016</v>
      </c>
      <c r="N9776" s="7">
        <f t="shared" si="458"/>
        <v>4</v>
      </c>
      <c r="O9776" s="30">
        <f t="shared" si="459"/>
        <v>79.5</v>
      </c>
    </row>
    <row r="9777" spans="2:15" x14ac:dyDescent="0.2">
      <c r="B9777" s="13">
        <v>61141</v>
      </c>
      <c r="C9777" s="14">
        <v>42487.516111111247</v>
      </c>
      <c r="D9777" s="7" t="s">
        <v>9</v>
      </c>
      <c r="E9777" s="13">
        <v>2225</v>
      </c>
      <c r="F9777" s="7" t="s">
        <v>62</v>
      </c>
      <c r="G9777" s="7" t="s">
        <v>12</v>
      </c>
      <c r="H9777" s="13">
        <v>6.5</v>
      </c>
      <c r="I9777" s="13">
        <f>IF(G9777="Male",VLOOKUP(H9777,'Shoe size conversion table'!$B$6:$D$22,2),VLOOKUP(H9777,'Shoe size conversion table'!$J$6:$L$22,2))</f>
        <v>37</v>
      </c>
      <c r="J9777" s="13">
        <f>IF(G9777="Male",VLOOKUP(H9777,'Shoe size conversion table'!$B$6:$D$22,3),VLOOKUP(H9777,'Shoe size conversion table'!$J$6:$L$22,3))</f>
        <v>4.5</v>
      </c>
      <c r="K9777" s="11">
        <v>169</v>
      </c>
      <c r="L9777" s="12">
        <v>0</v>
      </c>
      <c r="M9777" s="7">
        <f t="shared" si="457"/>
        <v>2016</v>
      </c>
      <c r="N9777" s="7">
        <f t="shared" si="458"/>
        <v>4</v>
      </c>
      <c r="O9777" s="30">
        <f t="shared" si="459"/>
        <v>169</v>
      </c>
    </row>
    <row r="9778" spans="2:15" x14ac:dyDescent="0.2">
      <c r="B9778" s="13">
        <v>61142</v>
      </c>
      <c r="C9778" s="14">
        <v>42487.556111111313</v>
      </c>
      <c r="D9778" s="7" t="s">
        <v>10</v>
      </c>
      <c r="E9778" s="13">
        <v>2206</v>
      </c>
      <c r="F9778" s="7" t="s">
        <v>34</v>
      </c>
      <c r="G9778" s="7" t="s">
        <v>11</v>
      </c>
      <c r="H9778" s="13">
        <v>13</v>
      </c>
      <c r="I9778" s="13">
        <f>IF(G9778="Male",VLOOKUP(H9778,'Shoe size conversion table'!$B$6:$D$22,2),VLOOKUP(H9778,'Shoe size conversion table'!$J$6:$L$22,2))</f>
        <v>46</v>
      </c>
      <c r="J9778" s="13">
        <f>IF(G9778="Male",VLOOKUP(H9778,'Shoe size conversion table'!$B$6:$D$22,3),VLOOKUP(H9778,'Shoe size conversion table'!$J$6:$L$22,3))</f>
        <v>12.5</v>
      </c>
      <c r="K9778" s="11">
        <v>159</v>
      </c>
      <c r="L9778" s="12">
        <v>0</v>
      </c>
      <c r="M9778" s="7">
        <f t="shared" si="457"/>
        <v>2016</v>
      </c>
      <c r="N9778" s="7">
        <f t="shared" si="458"/>
        <v>4</v>
      </c>
      <c r="O9778" s="30">
        <f t="shared" si="459"/>
        <v>159</v>
      </c>
    </row>
    <row r="9779" spans="2:15" x14ac:dyDescent="0.2">
      <c r="B9779" s="13">
        <v>61143</v>
      </c>
      <c r="C9779" s="14">
        <v>42487.566111111148</v>
      </c>
      <c r="D9779" s="7" t="s">
        <v>9</v>
      </c>
      <c r="E9779" s="13">
        <v>2190</v>
      </c>
      <c r="F9779" s="7" t="s">
        <v>59</v>
      </c>
      <c r="G9779" s="7" t="s">
        <v>11</v>
      </c>
      <c r="H9779" s="13">
        <v>9</v>
      </c>
      <c r="I9779" s="13">
        <f>IF(G9779="Male",VLOOKUP(H9779,'Shoe size conversion table'!$B$6:$D$22,2),VLOOKUP(H9779,'Shoe size conversion table'!$J$6:$L$22,2))</f>
        <v>42</v>
      </c>
      <c r="J9779" s="13">
        <f>IF(G9779="Male",VLOOKUP(H9779,'Shoe size conversion table'!$B$6:$D$22,3),VLOOKUP(H9779,'Shoe size conversion table'!$J$6:$L$22,3))</f>
        <v>8.5</v>
      </c>
      <c r="K9779" s="11">
        <v>199</v>
      </c>
      <c r="L9779" s="12">
        <v>0.3</v>
      </c>
      <c r="M9779" s="7">
        <f t="shared" si="457"/>
        <v>2016</v>
      </c>
      <c r="N9779" s="7">
        <f t="shared" si="458"/>
        <v>4</v>
      </c>
      <c r="O9779" s="30">
        <f t="shared" si="459"/>
        <v>139.29999999999998</v>
      </c>
    </row>
    <row r="9780" spans="2:15" x14ac:dyDescent="0.2">
      <c r="B9780" s="13">
        <v>61144</v>
      </c>
      <c r="C9780" s="14">
        <v>42487.596111111248</v>
      </c>
      <c r="D9780" s="7" t="s">
        <v>10</v>
      </c>
      <c r="E9780" s="13">
        <v>2205</v>
      </c>
      <c r="F9780" s="7" t="s">
        <v>34</v>
      </c>
      <c r="G9780" s="7" t="s">
        <v>11</v>
      </c>
      <c r="H9780" s="13">
        <v>10.5</v>
      </c>
      <c r="I9780" s="13" t="str">
        <f>IF(G9780="Male",VLOOKUP(H9780,'Shoe size conversion table'!$B$6:$D$22,2),VLOOKUP(H9780,'Shoe size conversion table'!$J$6:$L$22,2))</f>
        <v>43-44</v>
      </c>
      <c r="J9780" s="13">
        <f>IF(G9780="Male",VLOOKUP(H9780,'Shoe size conversion table'!$B$6:$D$22,3),VLOOKUP(H9780,'Shoe size conversion table'!$J$6:$L$22,3))</f>
        <v>10</v>
      </c>
      <c r="K9780" s="11">
        <v>189</v>
      </c>
      <c r="L9780" s="12">
        <v>0.5</v>
      </c>
      <c r="M9780" s="7">
        <f t="shared" si="457"/>
        <v>2016</v>
      </c>
      <c r="N9780" s="7">
        <f t="shared" si="458"/>
        <v>4</v>
      </c>
      <c r="O9780" s="30">
        <f t="shared" si="459"/>
        <v>94.5</v>
      </c>
    </row>
    <row r="9781" spans="2:15" x14ac:dyDescent="0.2">
      <c r="B9781" s="13">
        <v>61145</v>
      </c>
      <c r="C9781" s="14">
        <v>42487.656111111246</v>
      </c>
      <c r="D9781" s="7" t="s">
        <v>8</v>
      </c>
      <c r="E9781" s="13">
        <v>2187</v>
      </c>
      <c r="F9781" s="7" t="s">
        <v>37</v>
      </c>
      <c r="G9781" s="7" t="s">
        <v>12</v>
      </c>
      <c r="H9781" s="13">
        <v>6.5</v>
      </c>
      <c r="I9781" s="13">
        <f>IF(G9781="Male",VLOOKUP(H9781,'Shoe size conversion table'!$B$6:$D$22,2),VLOOKUP(H9781,'Shoe size conversion table'!$J$6:$L$22,2))</f>
        <v>37</v>
      </c>
      <c r="J9781" s="13">
        <f>IF(G9781="Male",VLOOKUP(H9781,'Shoe size conversion table'!$B$6:$D$22,3),VLOOKUP(H9781,'Shoe size conversion table'!$J$6:$L$22,3))</f>
        <v>4.5</v>
      </c>
      <c r="K9781" s="11">
        <v>159</v>
      </c>
      <c r="L9781" s="12">
        <v>0</v>
      </c>
      <c r="M9781" s="7">
        <f t="shared" si="457"/>
        <v>2016</v>
      </c>
      <c r="N9781" s="7">
        <f t="shared" si="458"/>
        <v>4</v>
      </c>
      <c r="O9781" s="30">
        <f t="shared" si="459"/>
        <v>159</v>
      </c>
    </row>
    <row r="9782" spans="2:15" x14ac:dyDescent="0.2">
      <c r="B9782" s="13">
        <v>61146</v>
      </c>
      <c r="C9782" s="14">
        <v>42487.726111111144</v>
      </c>
      <c r="D9782" s="7" t="s">
        <v>9</v>
      </c>
      <c r="E9782" s="13">
        <v>2231</v>
      </c>
      <c r="F9782" s="7" t="s">
        <v>60</v>
      </c>
      <c r="G9782" s="7" t="s">
        <v>12</v>
      </c>
      <c r="H9782" s="13">
        <v>7.5</v>
      </c>
      <c r="I9782" s="13">
        <f>IF(G9782="Male",VLOOKUP(H9782,'Shoe size conversion table'!$B$6:$D$22,2),VLOOKUP(H9782,'Shoe size conversion table'!$J$6:$L$22,2))</f>
        <v>38</v>
      </c>
      <c r="J9782" s="13">
        <f>IF(G9782="Male",VLOOKUP(H9782,'Shoe size conversion table'!$B$6:$D$22,3),VLOOKUP(H9782,'Shoe size conversion table'!$J$6:$L$22,3))</f>
        <v>5.5</v>
      </c>
      <c r="K9782" s="11">
        <v>169</v>
      </c>
      <c r="L9782" s="12">
        <v>0</v>
      </c>
      <c r="M9782" s="7">
        <f t="shared" si="457"/>
        <v>2016</v>
      </c>
      <c r="N9782" s="7">
        <f t="shared" si="458"/>
        <v>4</v>
      </c>
      <c r="O9782" s="30">
        <f t="shared" si="459"/>
        <v>169</v>
      </c>
    </row>
    <row r="9783" spans="2:15" x14ac:dyDescent="0.2">
      <c r="B9783" s="13">
        <v>61147</v>
      </c>
      <c r="C9783" s="14">
        <v>42487.746111111141</v>
      </c>
      <c r="D9783" s="7" t="s">
        <v>9</v>
      </c>
      <c r="E9783" s="13">
        <v>2214</v>
      </c>
      <c r="F9783" s="7" t="s">
        <v>58</v>
      </c>
      <c r="G9783" s="7" t="s">
        <v>12</v>
      </c>
      <c r="H9783" s="13">
        <v>8</v>
      </c>
      <c r="I9783" s="13" t="str">
        <f>IF(G9783="Male",VLOOKUP(H9783,'Shoe size conversion table'!$B$6:$D$22,2),VLOOKUP(H9783,'Shoe size conversion table'!$J$6:$L$22,2))</f>
        <v>38-39</v>
      </c>
      <c r="J9783" s="13">
        <f>IF(G9783="Male",VLOOKUP(H9783,'Shoe size conversion table'!$B$6:$D$22,3),VLOOKUP(H9783,'Shoe size conversion table'!$J$6:$L$22,3))</f>
        <v>6</v>
      </c>
      <c r="K9783" s="11">
        <v>139</v>
      </c>
      <c r="L9783" s="12">
        <v>0</v>
      </c>
      <c r="M9783" s="7">
        <f t="shared" si="457"/>
        <v>2016</v>
      </c>
      <c r="N9783" s="7">
        <f t="shared" si="458"/>
        <v>4</v>
      </c>
      <c r="O9783" s="30">
        <f t="shared" si="459"/>
        <v>139</v>
      </c>
    </row>
    <row r="9784" spans="2:15" x14ac:dyDescent="0.2">
      <c r="B9784" s="13">
        <v>61148</v>
      </c>
      <c r="C9784" s="14">
        <v>42487.766111111312</v>
      </c>
      <c r="D9784" s="7" t="s">
        <v>7</v>
      </c>
      <c r="E9784" s="13">
        <v>2237</v>
      </c>
      <c r="F9784" s="7" t="s">
        <v>50</v>
      </c>
      <c r="G9784" s="7" t="s">
        <v>11</v>
      </c>
      <c r="H9784" s="13">
        <v>9.5</v>
      </c>
      <c r="I9784" s="13" t="str">
        <f>IF(G9784="Male",VLOOKUP(H9784,'Shoe size conversion table'!$B$6:$D$22,2),VLOOKUP(H9784,'Shoe size conversion table'!$J$6:$L$22,2))</f>
        <v>42-43</v>
      </c>
      <c r="J9784" s="13">
        <f>IF(G9784="Male",VLOOKUP(H9784,'Shoe size conversion table'!$B$6:$D$22,3),VLOOKUP(H9784,'Shoe size conversion table'!$J$6:$L$22,3))</f>
        <v>9</v>
      </c>
      <c r="K9784" s="11">
        <v>159</v>
      </c>
      <c r="L9784" s="12">
        <v>0</v>
      </c>
      <c r="M9784" s="7">
        <f t="shared" si="457"/>
        <v>2016</v>
      </c>
      <c r="N9784" s="7">
        <f t="shared" si="458"/>
        <v>4</v>
      </c>
      <c r="O9784" s="30">
        <f t="shared" si="459"/>
        <v>159</v>
      </c>
    </row>
    <row r="9785" spans="2:15" x14ac:dyDescent="0.2">
      <c r="B9785" s="13">
        <v>61149</v>
      </c>
      <c r="C9785" s="14">
        <v>42487.866111111151</v>
      </c>
      <c r="D9785" s="7" t="s">
        <v>9</v>
      </c>
      <c r="E9785" s="13">
        <v>2237</v>
      </c>
      <c r="F9785" s="7" t="s">
        <v>59</v>
      </c>
      <c r="G9785" s="7" t="s">
        <v>12</v>
      </c>
      <c r="H9785" s="13">
        <v>9.5</v>
      </c>
      <c r="I9785" s="13">
        <f>IF(G9785="Male",VLOOKUP(H9785,'Shoe size conversion table'!$B$6:$D$22,2),VLOOKUP(H9785,'Shoe size conversion table'!$J$6:$L$22,2))</f>
        <v>40</v>
      </c>
      <c r="J9785" s="13">
        <f>IF(G9785="Male",VLOOKUP(H9785,'Shoe size conversion table'!$B$6:$D$22,3),VLOOKUP(H9785,'Shoe size conversion table'!$J$6:$L$22,3))</f>
        <v>7.5</v>
      </c>
      <c r="K9785" s="11">
        <v>179</v>
      </c>
      <c r="L9785" s="12">
        <v>0.1</v>
      </c>
      <c r="M9785" s="7">
        <f t="shared" si="457"/>
        <v>2016</v>
      </c>
      <c r="N9785" s="7">
        <f t="shared" si="458"/>
        <v>4</v>
      </c>
      <c r="O9785" s="30">
        <f t="shared" si="459"/>
        <v>161.1</v>
      </c>
    </row>
    <row r="9786" spans="2:15" x14ac:dyDescent="0.2">
      <c r="B9786" s="13">
        <v>61150</v>
      </c>
      <c r="C9786" s="14">
        <v>42487.886111111249</v>
      </c>
      <c r="D9786" s="7" t="s">
        <v>8</v>
      </c>
      <c r="E9786" s="13">
        <v>2196</v>
      </c>
      <c r="F9786" s="7" t="s">
        <v>41</v>
      </c>
      <c r="G9786" s="7" t="s">
        <v>12</v>
      </c>
      <c r="H9786" s="13">
        <v>9</v>
      </c>
      <c r="I9786" s="13" t="str">
        <f>IF(G9786="Male",VLOOKUP(H9786,'Shoe size conversion table'!$B$6:$D$22,2),VLOOKUP(H9786,'Shoe size conversion table'!$J$6:$L$22,2))</f>
        <v>39-40</v>
      </c>
      <c r="J9786" s="13">
        <f>IF(G9786="Male",VLOOKUP(H9786,'Shoe size conversion table'!$B$6:$D$22,3),VLOOKUP(H9786,'Shoe size conversion table'!$J$6:$L$22,3))</f>
        <v>7</v>
      </c>
      <c r="K9786" s="11">
        <v>199</v>
      </c>
      <c r="L9786" s="12">
        <v>0</v>
      </c>
      <c r="M9786" s="7">
        <f t="shared" si="457"/>
        <v>2016</v>
      </c>
      <c r="N9786" s="7">
        <f t="shared" si="458"/>
        <v>4</v>
      </c>
      <c r="O9786" s="30">
        <f t="shared" si="459"/>
        <v>199</v>
      </c>
    </row>
    <row r="9787" spans="2:15" x14ac:dyDescent="0.2">
      <c r="B9787" s="13">
        <v>61151</v>
      </c>
      <c r="C9787" s="14">
        <v>42487.976111111144</v>
      </c>
      <c r="D9787" s="7" t="s">
        <v>9</v>
      </c>
      <c r="E9787" s="13">
        <v>2150</v>
      </c>
      <c r="F9787" s="7" t="s">
        <v>59</v>
      </c>
      <c r="G9787" s="7" t="s">
        <v>12</v>
      </c>
      <c r="H9787" s="13">
        <v>9</v>
      </c>
      <c r="I9787" s="13" t="str">
        <f>IF(G9787="Male",VLOOKUP(H9787,'Shoe size conversion table'!$B$6:$D$22,2),VLOOKUP(H9787,'Shoe size conversion table'!$J$6:$L$22,2))</f>
        <v>39-40</v>
      </c>
      <c r="J9787" s="13">
        <f>IF(G9787="Male",VLOOKUP(H9787,'Shoe size conversion table'!$B$6:$D$22,3),VLOOKUP(H9787,'Shoe size conversion table'!$J$6:$L$22,3))</f>
        <v>7</v>
      </c>
      <c r="K9787" s="11">
        <v>159</v>
      </c>
      <c r="L9787" s="12">
        <v>0</v>
      </c>
      <c r="M9787" s="7">
        <f t="shared" si="457"/>
        <v>2016</v>
      </c>
      <c r="N9787" s="7">
        <f t="shared" si="458"/>
        <v>4</v>
      </c>
      <c r="O9787" s="30">
        <f t="shared" si="459"/>
        <v>159</v>
      </c>
    </row>
    <row r="9788" spans="2:15" x14ac:dyDescent="0.2">
      <c r="B9788" s="13">
        <v>61152</v>
      </c>
      <c r="C9788" s="14">
        <v>42487.976111111304</v>
      </c>
      <c r="D9788" s="7" t="s">
        <v>8</v>
      </c>
      <c r="E9788" s="13">
        <v>2226</v>
      </c>
      <c r="F9788" s="7" t="s">
        <v>39</v>
      </c>
      <c r="G9788" s="7" t="s">
        <v>11</v>
      </c>
      <c r="H9788" s="13">
        <v>10</v>
      </c>
      <c r="I9788" s="13">
        <f>IF(G9788="Male",VLOOKUP(H9788,'Shoe size conversion table'!$B$6:$D$22,2),VLOOKUP(H9788,'Shoe size conversion table'!$J$6:$L$22,2))</f>
        <v>43</v>
      </c>
      <c r="J9788" s="13">
        <f>IF(G9788="Male",VLOOKUP(H9788,'Shoe size conversion table'!$B$6:$D$22,3),VLOOKUP(H9788,'Shoe size conversion table'!$J$6:$L$22,3))</f>
        <v>9.5</v>
      </c>
      <c r="K9788" s="11">
        <v>129</v>
      </c>
      <c r="L9788" s="12">
        <v>0.2</v>
      </c>
      <c r="M9788" s="7">
        <f t="shared" si="457"/>
        <v>2016</v>
      </c>
      <c r="N9788" s="7">
        <f t="shared" si="458"/>
        <v>4</v>
      </c>
      <c r="O9788" s="30">
        <f t="shared" si="459"/>
        <v>103.2</v>
      </c>
    </row>
    <row r="9789" spans="2:15" x14ac:dyDescent="0.2">
      <c r="B9789" s="13">
        <v>61153</v>
      </c>
      <c r="C9789" s="14">
        <v>42488.036111111142</v>
      </c>
      <c r="D9789" s="7" t="s">
        <v>7</v>
      </c>
      <c r="E9789" s="13">
        <v>2213</v>
      </c>
      <c r="F9789" s="7" t="s">
        <v>49</v>
      </c>
      <c r="G9789" s="7" t="s">
        <v>12</v>
      </c>
      <c r="H9789" s="13">
        <v>7.5</v>
      </c>
      <c r="I9789" s="13">
        <f>IF(G9789="Male",VLOOKUP(H9789,'Shoe size conversion table'!$B$6:$D$22,2),VLOOKUP(H9789,'Shoe size conversion table'!$J$6:$L$22,2))</f>
        <v>38</v>
      </c>
      <c r="J9789" s="13">
        <f>IF(G9789="Male",VLOOKUP(H9789,'Shoe size conversion table'!$B$6:$D$22,3),VLOOKUP(H9789,'Shoe size conversion table'!$J$6:$L$22,3))</f>
        <v>5.5</v>
      </c>
      <c r="K9789" s="11">
        <v>189</v>
      </c>
      <c r="L9789" s="12">
        <v>0.3</v>
      </c>
      <c r="M9789" s="7">
        <f t="shared" si="457"/>
        <v>2016</v>
      </c>
      <c r="N9789" s="7">
        <f t="shared" si="458"/>
        <v>4</v>
      </c>
      <c r="O9789" s="30">
        <f t="shared" si="459"/>
        <v>132.29999999999998</v>
      </c>
    </row>
    <row r="9790" spans="2:15" x14ac:dyDescent="0.2">
      <c r="B9790" s="13">
        <v>61154</v>
      </c>
      <c r="C9790" s="14">
        <v>42488.076111111142</v>
      </c>
      <c r="D9790" s="7" t="s">
        <v>8</v>
      </c>
      <c r="E9790" s="13">
        <v>2236</v>
      </c>
      <c r="F9790" s="7" t="s">
        <v>38</v>
      </c>
      <c r="G9790" s="7" t="s">
        <v>12</v>
      </c>
      <c r="H9790" s="13">
        <v>8.5</v>
      </c>
      <c r="I9790" s="13">
        <f>IF(G9790="Male",VLOOKUP(H9790,'Shoe size conversion table'!$B$6:$D$22,2),VLOOKUP(H9790,'Shoe size conversion table'!$J$6:$L$22,2))</f>
        <v>39</v>
      </c>
      <c r="J9790" s="13">
        <f>IF(G9790="Male",VLOOKUP(H9790,'Shoe size conversion table'!$B$6:$D$22,3),VLOOKUP(H9790,'Shoe size conversion table'!$J$6:$L$22,3))</f>
        <v>6.5</v>
      </c>
      <c r="K9790" s="11">
        <v>179</v>
      </c>
      <c r="L9790" s="12">
        <v>0.2</v>
      </c>
      <c r="M9790" s="7">
        <f t="shared" si="457"/>
        <v>2016</v>
      </c>
      <c r="N9790" s="7">
        <f t="shared" si="458"/>
        <v>4</v>
      </c>
      <c r="O9790" s="30">
        <f t="shared" si="459"/>
        <v>143.20000000000002</v>
      </c>
    </row>
    <row r="9791" spans="2:15" x14ac:dyDescent="0.2">
      <c r="B9791" s="13">
        <v>61155</v>
      </c>
      <c r="C9791" s="14">
        <v>42488.316111111249</v>
      </c>
      <c r="D9791" s="7" t="s">
        <v>10</v>
      </c>
      <c r="E9791" s="13">
        <v>2206</v>
      </c>
      <c r="F9791" s="7" t="s">
        <v>35</v>
      </c>
      <c r="G9791" s="7" t="s">
        <v>12</v>
      </c>
      <c r="H9791" s="13">
        <v>8</v>
      </c>
      <c r="I9791" s="13" t="str">
        <f>IF(G9791="Male",VLOOKUP(H9791,'Shoe size conversion table'!$B$6:$D$22,2),VLOOKUP(H9791,'Shoe size conversion table'!$J$6:$L$22,2))</f>
        <v>38-39</v>
      </c>
      <c r="J9791" s="13">
        <f>IF(G9791="Male",VLOOKUP(H9791,'Shoe size conversion table'!$B$6:$D$22,3),VLOOKUP(H9791,'Shoe size conversion table'!$J$6:$L$22,3))</f>
        <v>6</v>
      </c>
      <c r="K9791" s="11">
        <v>179</v>
      </c>
      <c r="L9791" s="12">
        <v>0.3</v>
      </c>
      <c r="M9791" s="7">
        <f t="shared" si="457"/>
        <v>2016</v>
      </c>
      <c r="N9791" s="7">
        <f t="shared" si="458"/>
        <v>4</v>
      </c>
      <c r="O9791" s="30">
        <f t="shared" si="459"/>
        <v>125.3</v>
      </c>
    </row>
    <row r="9792" spans="2:15" x14ac:dyDescent="0.2">
      <c r="B9792" s="13">
        <v>61155</v>
      </c>
      <c r="C9792" s="14">
        <v>42488.316111111249</v>
      </c>
      <c r="D9792" s="7" t="s">
        <v>10</v>
      </c>
      <c r="E9792" s="13">
        <v>2173</v>
      </c>
      <c r="F9792" s="7" t="s">
        <v>34</v>
      </c>
      <c r="G9792" s="7" t="s">
        <v>11</v>
      </c>
      <c r="H9792" s="13">
        <v>10.5</v>
      </c>
      <c r="I9792" s="13" t="str">
        <f>IF(G9792="Male",VLOOKUP(H9792,'Shoe size conversion table'!$B$6:$D$22,2),VLOOKUP(H9792,'Shoe size conversion table'!$J$6:$L$22,2))</f>
        <v>43-44</v>
      </c>
      <c r="J9792" s="13">
        <f>IF(G9792="Male",VLOOKUP(H9792,'Shoe size conversion table'!$B$6:$D$22,3),VLOOKUP(H9792,'Shoe size conversion table'!$J$6:$L$22,3))</f>
        <v>10</v>
      </c>
      <c r="K9792" s="11">
        <v>139</v>
      </c>
      <c r="L9792" s="12">
        <v>0.1</v>
      </c>
      <c r="M9792" s="7">
        <f t="shared" si="457"/>
        <v>2016</v>
      </c>
      <c r="N9792" s="7">
        <f t="shared" si="458"/>
        <v>4</v>
      </c>
      <c r="O9792" s="30">
        <f t="shared" si="459"/>
        <v>125.10000000000001</v>
      </c>
    </row>
    <row r="9793" spans="2:15" x14ac:dyDescent="0.2">
      <c r="B9793" s="13">
        <v>61156</v>
      </c>
      <c r="C9793" s="14">
        <v>42488.326111111142</v>
      </c>
      <c r="D9793" s="7" t="s">
        <v>7</v>
      </c>
      <c r="E9793" s="13">
        <v>2202</v>
      </c>
      <c r="F9793" s="7" t="s">
        <v>51</v>
      </c>
      <c r="G9793" s="7" t="s">
        <v>11</v>
      </c>
      <c r="H9793" s="13">
        <v>10.5</v>
      </c>
      <c r="I9793" s="13" t="str">
        <f>IF(G9793="Male",VLOOKUP(H9793,'Shoe size conversion table'!$B$6:$D$22,2),VLOOKUP(H9793,'Shoe size conversion table'!$J$6:$L$22,2))</f>
        <v>43-44</v>
      </c>
      <c r="J9793" s="13">
        <f>IF(G9793="Male",VLOOKUP(H9793,'Shoe size conversion table'!$B$6:$D$22,3),VLOOKUP(H9793,'Shoe size conversion table'!$J$6:$L$22,3))</f>
        <v>10</v>
      </c>
      <c r="K9793" s="11">
        <v>159</v>
      </c>
      <c r="L9793" s="12">
        <v>0.1</v>
      </c>
      <c r="M9793" s="7">
        <f t="shared" si="457"/>
        <v>2016</v>
      </c>
      <c r="N9793" s="7">
        <f t="shared" si="458"/>
        <v>4</v>
      </c>
      <c r="O9793" s="30">
        <f t="shared" si="459"/>
        <v>143.1</v>
      </c>
    </row>
    <row r="9794" spans="2:15" x14ac:dyDescent="0.2">
      <c r="B9794" s="13">
        <v>61157</v>
      </c>
      <c r="C9794" s="14">
        <v>42488.466111111149</v>
      </c>
      <c r="D9794" s="7" t="s">
        <v>10</v>
      </c>
      <c r="E9794" s="13">
        <v>2229</v>
      </c>
      <c r="F9794" s="7" t="s">
        <v>35</v>
      </c>
      <c r="G9794" s="7" t="s">
        <v>12</v>
      </c>
      <c r="H9794" s="13">
        <v>9</v>
      </c>
      <c r="I9794" s="13" t="str">
        <f>IF(G9794="Male",VLOOKUP(H9794,'Shoe size conversion table'!$B$6:$D$22,2),VLOOKUP(H9794,'Shoe size conversion table'!$J$6:$L$22,2))</f>
        <v>39-40</v>
      </c>
      <c r="J9794" s="13">
        <f>IF(G9794="Male",VLOOKUP(H9794,'Shoe size conversion table'!$B$6:$D$22,3),VLOOKUP(H9794,'Shoe size conversion table'!$J$6:$L$22,3))</f>
        <v>7</v>
      </c>
      <c r="K9794" s="11">
        <v>139</v>
      </c>
      <c r="L9794" s="12">
        <v>0</v>
      </c>
      <c r="M9794" s="7">
        <f t="shared" si="457"/>
        <v>2016</v>
      </c>
      <c r="N9794" s="7">
        <f t="shared" si="458"/>
        <v>4</v>
      </c>
      <c r="O9794" s="30">
        <f t="shared" si="459"/>
        <v>139</v>
      </c>
    </row>
    <row r="9795" spans="2:15" x14ac:dyDescent="0.2">
      <c r="B9795" s="13">
        <v>61158</v>
      </c>
      <c r="C9795" s="14">
        <v>42488.566111111148</v>
      </c>
      <c r="D9795" s="7" t="s">
        <v>10</v>
      </c>
      <c r="E9795" s="13">
        <v>2231</v>
      </c>
      <c r="F9795" s="7" t="s">
        <v>36</v>
      </c>
      <c r="G9795" s="7" t="s">
        <v>12</v>
      </c>
      <c r="H9795" s="13">
        <v>9</v>
      </c>
      <c r="I9795" s="13" t="str">
        <f>IF(G9795="Male",VLOOKUP(H9795,'Shoe size conversion table'!$B$6:$D$22,2),VLOOKUP(H9795,'Shoe size conversion table'!$J$6:$L$22,2))</f>
        <v>39-40</v>
      </c>
      <c r="J9795" s="13">
        <f>IF(G9795="Male",VLOOKUP(H9795,'Shoe size conversion table'!$B$6:$D$22,3),VLOOKUP(H9795,'Shoe size conversion table'!$J$6:$L$22,3))</f>
        <v>7</v>
      </c>
      <c r="K9795" s="11">
        <v>149</v>
      </c>
      <c r="L9795" s="12">
        <v>0</v>
      </c>
      <c r="M9795" s="7">
        <f t="shared" si="457"/>
        <v>2016</v>
      </c>
      <c r="N9795" s="7">
        <f t="shared" si="458"/>
        <v>4</v>
      </c>
      <c r="O9795" s="30">
        <f t="shared" si="459"/>
        <v>149</v>
      </c>
    </row>
    <row r="9796" spans="2:15" x14ac:dyDescent="0.2">
      <c r="B9796" s="13">
        <v>61159</v>
      </c>
      <c r="C9796" s="14">
        <v>42488.596111111248</v>
      </c>
      <c r="D9796" s="7" t="s">
        <v>10</v>
      </c>
      <c r="E9796" s="13">
        <v>2241</v>
      </c>
      <c r="F9796" s="7" t="s">
        <v>34</v>
      </c>
      <c r="G9796" s="7" t="s">
        <v>12</v>
      </c>
      <c r="H9796" s="13">
        <v>8</v>
      </c>
      <c r="I9796" s="13" t="str">
        <f>IF(G9796="Male",VLOOKUP(H9796,'Shoe size conversion table'!$B$6:$D$22,2),VLOOKUP(H9796,'Shoe size conversion table'!$J$6:$L$22,2))</f>
        <v>38-39</v>
      </c>
      <c r="J9796" s="13">
        <f>IF(G9796="Male",VLOOKUP(H9796,'Shoe size conversion table'!$B$6:$D$22,3),VLOOKUP(H9796,'Shoe size conversion table'!$J$6:$L$22,3))</f>
        <v>6</v>
      </c>
      <c r="K9796" s="11">
        <v>159</v>
      </c>
      <c r="L9796" s="12">
        <v>0</v>
      </c>
      <c r="M9796" s="7">
        <f t="shared" si="457"/>
        <v>2016</v>
      </c>
      <c r="N9796" s="7">
        <f t="shared" si="458"/>
        <v>4</v>
      </c>
      <c r="O9796" s="30">
        <f t="shared" si="459"/>
        <v>159</v>
      </c>
    </row>
    <row r="9797" spans="2:15" x14ac:dyDescent="0.2">
      <c r="B9797" s="13">
        <v>61160</v>
      </c>
      <c r="C9797" s="14">
        <v>42488.696111111138</v>
      </c>
      <c r="D9797" s="7" t="s">
        <v>9</v>
      </c>
      <c r="E9797" s="13">
        <v>2208</v>
      </c>
      <c r="F9797" s="7" t="s">
        <v>59</v>
      </c>
      <c r="G9797" s="7" t="s">
        <v>11</v>
      </c>
      <c r="H9797" s="13">
        <v>10</v>
      </c>
      <c r="I9797" s="13">
        <f>IF(G9797="Male",VLOOKUP(H9797,'Shoe size conversion table'!$B$6:$D$22,2),VLOOKUP(H9797,'Shoe size conversion table'!$J$6:$L$22,2))</f>
        <v>43</v>
      </c>
      <c r="J9797" s="13">
        <f>IF(G9797="Male",VLOOKUP(H9797,'Shoe size conversion table'!$B$6:$D$22,3),VLOOKUP(H9797,'Shoe size conversion table'!$J$6:$L$22,3))</f>
        <v>9.5</v>
      </c>
      <c r="K9797" s="11">
        <v>179</v>
      </c>
      <c r="L9797" s="12">
        <v>0</v>
      </c>
      <c r="M9797" s="7">
        <f t="shared" ref="M9797:M9860" si="460">YEAR(C9797)</f>
        <v>2016</v>
      </c>
      <c r="N9797" s="7">
        <f t="shared" si="458"/>
        <v>4</v>
      </c>
      <c r="O9797" s="30">
        <f t="shared" si="459"/>
        <v>179</v>
      </c>
    </row>
    <row r="9798" spans="2:15" x14ac:dyDescent="0.2">
      <c r="B9798" s="13">
        <v>61161</v>
      </c>
      <c r="C9798" s="14">
        <v>42488.746111111141</v>
      </c>
      <c r="D9798" s="7" t="s">
        <v>10</v>
      </c>
      <c r="E9798" s="13">
        <v>2201</v>
      </c>
      <c r="F9798" s="7" t="s">
        <v>35</v>
      </c>
      <c r="G9798" s="7" t="s">
        <v>11</v>
      </c>
      <c r="H9798" s="13">
        <v>10.5</v>
      </c>
      <c r="I9798" s="13" t="str">
        <f>IF(G9798="Male",VLOOKUP(H9798,'Shoe size conversion table'!$B$6:$D$22,2),VLOOKUP(H9798,'Shoe size conversion table'!$J$6:$L$22,2))</f>
        <v>43-44</v>
      </c>
      <c r="J9798" s="13">
        <f>IF(G9798="Male",VLOOKUP(H9798,'Shoe size conversion table'!$B$6:$D$22,3),VLOOKUP(H9798,'Shoe size conversion table'!$J$6:$L$22,3))</f>
        <v>10</v>
      </c>
      <c r="K9798" s="11">
        <v>199</v>
      </c>
      <c r="L9798" s="12">
        <v>0</v>
      </c>
      <c r="M9798" s="7">
        <f t="shared" si="460"/>
        <v>2016</v>
      </c>
      <c r="N9798" s="7">
        <f t="shared" ref="N9798:N9861" si="461">MONTH(C9798:C24765)</f>
        <v>4</v>
      </c>
      <c r="O9798" s="30">
        <f t="shared" ref="O9798:O9861" si="462">K9798*(1-L9798)</f>
        <v>199</v>
      </c>
    </row>
    <row r="9799" spans="2:15" x14ac:dyDescent="0.2">
      <c r="B9799" s="13">
        <v>61162</v>
      </c>
      <c r="C9799" s="14">
        <v>42488.766111111312</v>
      </c>
      <c r="D9799" s="7" t="s">
        <v>8</v>
      </c>
      <c r="E9799" s="13">
        <v>2205</v>
      </c>
      <c r="F9799" s="7" t="s">
        <v>39</v>
      </c>
      <c r="G9799" s="7" t="s">
        <v>11</v>
      </c>
      <c r="H9799" s="13">
        <v>8.5</v>
      </c>
      <c r="I9799" s="13" t="str">
        <f>IF(G9799="Male",VLOOKUP(H9799,'Shoe size conversion table'!$B$6:$D$22,2),VLOOKUP(H9799,'Shoe size conversion table'!$J$6:$L$22,2))</f>
        <v>41-42</v>
      </c>
      <c r="J9799" s="13">
        <f>IF(G9799="Male",VLOOKUP(H9799,'Shoe size conversion table'!$B$6:$D$22,3),VLOOKUP(H9799,'Shoe size conversion table'!$J$6:$L$22,3))</f>
        <v>8</v>
      </c>
      <c r="K9799" s="11">
        <v>159</v>
      </c>
      <c r="L9799" s="12">
        <v>0</v>
      </c>
      <c r="M9799" s="7">
        <f t="shared" si="460"/>
        <v>2016</v>
      </c>
      <c r="N9799" s="7">
        <f t="shared" si="461"/>
        <v>4</v>
      </c>
      <c r="O9799" s="30">
        <f t="shared" si="462"/>
        <v>159</v>
      </c>
    </row>
    <row r="9800" spans="2:15" x14ac:dyDescent="0.2">
      <c r="B9800" s="13">
        <v>61162</v>
      </c>
      <c r="C9800" s="14">
        <v>42488.766111111312</v>
      </c>
      <c r="D9800" s="7" t="s">
        <v>8</v>
      </c>
      <c r="E9800" s="13">
        <v>2207</v>
      </c>
      <c r="F9800" s="7" t="s">
        <v>40</v>
      </c>
      <c r="G9800" s="7" t="s">
        <v>12</v>
      </c>
      <c r="H9800" s="13">
        <v>9.5</v>
      </c>
      <c r="I9800" s="13">
        <f>IF(G9800="Male",VLOOKUP(H9800,'Shoe size conversion table'!$B$6:$D$22,2),VLOOKUP(H9800,'Shoe size conversion table'!$J$6:$L$22,2))</f>
        <v>40</v>
      </c>
      <c r="J9800" s="13">
        <f>IF(G9800="Male",VLOOKUP(H9800,'Shoe size conversion table'!$B$6:$D$22,3),VLOOKUP(H9800,'Shoe size conversion table'!$J$6:$L$22,3))</f>
        <v>7.5</v>
      </c>
      <c r="K9800" s="11">
        <v>129</v>
      </c>
      <c r="L9800" s="12">
        <v>0.1</v>
      </c>
      <c r="M9800" s="7">
        <f t="shared" si="460"/>
        <v>2016</v>
      </c>
      <c r="N9800" s="7">
        <f t="shared" si="461"/>
        <v>4</v>
      </c>
      <c r="O9800" s="30">
        <f t="shared" si="462"/>
        <v>116.10000000000001</v>
      </c>
    </row>
    <row r="9801" spans="2:15" x14ac:dyDescent="0.2">
      <c r="B9801" s="13">
        <v>61163</v>
      </c>
      <c r="C9801" s="14">
        <v>42488.866111111151</v>
      </c>
      <c r="D9801" s="7" t="s">
        <v>9</v>
      </c>
      <c r="E9801" s="13">
        <v>2239</v>
      </c>
      <c r="F9801" s="7" t="s">
        <v>62</v>
      </c>
      <c r="G9801" s="7" t="s">
        <v>12</v>
      </c>
      <c r="H9801" s="13">
        <v>9.5</v>
      </c>
      <c r="I9801" s="13">
        <f>IF(G9801="Male",VLOOKUP(H9801,'Shoe size conversion table'!$B$6:$D$22,2),VLOOKUP(H9801,'Shoe size conversion table'!$J$6:$L$22,2))</f>
        <v>40</v>
      </c>
      <c r="J9801" s="13">
        <f>IF(G9801="Male",VLOOKUP(H9801,'Shoe size conversion table'!$B$6:$D$22,3),VLOOKUP(H9801,'Shoe size conversion table'!$J$6:$L$22,3))</f>
        <v>7.5</v>
      </c>
      <c r="K9801" s="11">
        <v>199</v>
      </c>
      <c r="L9801" s="12">
        <v>0</v>
      </c>
      <c r="M9801" s="7">
        <f t="shared" si="460"/>
        <v>2016</v>
      </c>
      <c r="N9801" s="7">
        <f t="shared" si="461"/>
        <v>4</v>
      </c>
      <c r="O9801" s="30">
        <f t="shared" si="462"/>
        <v>199</v>
      </c>
    </row>
    <row r="9802" spans="2:15" x14ac:dyDescent="0.2">
      <c r="B9802" s="13">
        <v>61164</v>
      </c>
      <c r="C9802" s="14">
        <v>42488.886111111249</v>
      </c>
      <c r="D9802" s="7" t="s">
        <v>7</v>
      </c>
      <c r="E9802" s="13">
        <v>2178</v>
      </c>
      <c r="F9802" s="7" t="s">
        <v>55</v>
      </c>
      <c r="G9802" s="7" t="s">
        <v>11</v>
      </c>
      <c r="H9802" s="13">
        <v>8.5</v>
      </c>
      <c r="I9802" s="13" t="str">
        <f>IF(G9802="Male",VLOOKUP(H9802,'Shoe size conversion table'!$B$6:$D$22,2),VLOOKUP(H9802,'Shoe size conversion table'!$J$6:$L$22,2))</f>
        <v>41-42</v>
      </c>
      <c r="J9802" s="13">
        <f>IF(G9802="Male",VLOOKUP(H9802,'Shoe size conversion table'!$B$6:$D$22,3),VLOOKUP(H9802,'Shoe size conversion table'!$J$6:$L$22,3))</f>
        <v>8</v>
      </c>
      <c r="K9802" s="11">
        <v>199</v>
      </c>
      <c r="L9802" s="12">
        <v>0</v>
      </c>
      <c r="M9802" s="7">
        <f t="shared" si="460"/>
        <v>2016</v>
      </c>
      <c r="N9802" s="7">
        <f t="shared" si="461"/>
        <v>4</v>
      </c>
      <c r="O9802" s="30">
        <f t="shared" si="462"/>
        <v>199</v>
      </c>
    </row>
    <row r="9803" spans="2:15" x14ac:dyDescent="0.2">
      <c r="B9803" s="13">
        <v>61165</v>
      </c>
      <c r="C9803" s="14">
        <v>42488.92611111125</v>
      </c>
      <c r="D9803" s="7" t="s">
        <v>7</v>
      </c>
      <c r="E9803" s="13">
        <v>2220</v>
      </c>
      <c r="F9803" s="7" t="s">
        <v>44</v>
      </c>
      <c r="G9803" s="7" t="s">
        <v>11</v>
      </c>
      <c r="H9803" s="13">
        <v>9.5</v>
      </c>
      <c r="I9803" s="13" t="str">
        <f>IF(G9803="Male",VLOOKUP(H9803,'Shoe size conversion table'!$B$6:$D$22,2),VLOOKUP(H9803,'Shoe size conversion table'!$J$6:$L$22,2))</f>
        <v>42-43</v>
      </c>
      <c r="J9803" s="13">
        <f>IF(G9803="Male",VLOOKUP(H9803,'Shoe size conversion table'!$B$6:$D$22,3),VLOOKUP(H9803,'Shoe size conversion table'!$J$6:$L$22,3))</f>
        <v>9</v>
      </c>
      <c r="K9803" s="11">
        <v>149</v>
      </c>
      <c r="L9803" s="12">
        <v>0</v>
      </c>
      <c r="M9803" s="7">
        <f t="shared" si="460"/>
        <v>2016</v>
      </c>
      <c r="N9803" s="7">
        <f t="shared" si="461"/>
        <v>4</v>
      </c>
      <c r="O9803" s="30">
        <f t="shared" si="462"/>
        <v>149</v>
      </c>
    </row>
    <row r="9804" spans="2:15" x14ac:dyDescent="0.2">
      <c r="B9804" s="13">
        <v>61166</v>
      </c>
      <c r="C9804" s="14">
        <v>42488.976111111144</v>
      </c>
      <c r="D9804" s="7" t="s">
        <v>9</v>
      </c>
      <c r="E9804" s="13">
        <v>2190</v>
      </c>
      <c r="F9804" s="7" t="s">
        <v>59</v>
      </c>
      <c r="G9804" s="7" t="s">
        <v>11</v>
      </c>
      <c r="H9804" s="13">
        <v>9.5</v>
      </c>
      <c r="I9804" s="13" t="str">
        <f>IF(G9804="Male",VLOOKUP(H9804,'Shoe size conversion table'!$B$6:$D$22,2),VLOOKUP(H9804,'Shoe size conversion table'!$J$6:$L$22,2))</f>
        <v>42-43</v>
      </c>
      <c r="J9804" s="13">
        <f>IF(G9804="Male",VLOOKUP(H9804,'Shoe size conversion table'!$B$6:$D$22,3),VLOOKUP(H9804,'Shoe size conversion table'!$J$6:$L$22,3))</f>
        <v>9</v>
      </c>
      <c r="K9804" s="11">
        <v>189</v>
      </c>
      <c r="L9804" s="12">
        <v>0</v>
      </c>
      <c r="M9804" s="7">
        <f t="shared" si="460"/>
        <v>2016</v>
      </c>
      <c r="N9804" s="7">
        <f t="shared" si="461"/>
        <v>4</v>
      </c>
      <c r="O9804" s="30">
        <f t="shared" si="462"/>
        <v>189</v>
      </c>
    </row>
    <row r="9805" spans="2:15" x14ac:dyDescent="0.2">
      <c r="B9805" s="13">
        <v>61167</v>
      </c>
      <c r="C9805" s="14">
        <v>42489.036111111142</v>
      </c>
      <c r="D9805" s="7" t="s">
        <v>7</v>
      </c>
      <c r="E9805" s="13">
        <v>2219</v>
      </c>
      <c r="F9805" s="7" t="s">
        <v>49</v>
      </c>
      <c r="G9805" s="7" t="s">
        <v>12</v>
      </c>
      <c r="H9805" s="13">
        <v>7.5</v>
      </c>
      <c r="I9805" s="13">
        <f>IF(G9805="Male",VLOOKUP(H9805,'Shoe size conversion table'!$B$6:$D$22,2),VLOOKUP(H9805,'Shoe size conversion table'!$J$6:$L$22,2))</f>
        <v>38</v>
      </c>
      <c r="J9805" s="13">
        <f>IF(G9805="Male",VLOOKUP(H9805,'Shoe size conversion table'!$B$6:$D$22,3),VLOOKUP(H9805,'Shoe size conversion table'!$J$6:$L$22,3))</f>
        <v>5.5</v>
      </c>
      <c r="K9805" s="11">
        <v>189</v>
      </c>
      <c r="L9805" s="12">
        <v>0.5</v>
      </c>
      <c r="M9805" s="7">
        <f t="shared" si="460"/>
        <v>2016</v>
      </c>
      <c r="N9805" s="7">
        <f t="shared" si="461"/>
        <v>4</v>
      </c>
      <c r="O9805" s="30">
        <f t="shared" si="462"/>
        <v>94.5</v>
      </c>
    </row>
    <row r="9806" spans="2:15" x14ac:dyDescent="0.2">
      <c r="B9806" s="13">
        <v>61168</v>
      </c>
      <c r="C9806" s="14">
        <v>42489.186111111252</v>
      </c>
      <c r="D9806" s="7" t="s">
        <v>10</v>
      </c>
      <c r="E9806" s="13">
        <v>2217</v>
      </c>
      <c r="F9806" s="7" t="s">
        <v>35</v>
      </c>
      <c r="G9806" s="7" t="s">
        <v>11</v>
      </c>
      <c r="H9806" s="13">
        <v>9.5</v>
      </c>
      <c r="I9806" s="13" t="str">
        <f>IF(G9806="Male",VLOOKUP(H9806,'Shoe size conversion table'!$B$6:$D$22,2),VLOOKUP(H9806,'Shoe size conversion table'!$J$6:$L$22,2))</f>
        <v>42-43</v>
      </c>
      <c r="J9806" s="13">
        <f>IF(G9806="Male",VLOOKUP(H9806,'Shoe size conversion table'!$B$6:$D$22,3),VLOOKUP(H9806,'Shoe size conversion table'!$J$6:$L$22,3))</f>
        <v>9</v>
      </c>
      <c r="K9806" s="11">
        <v>149</v>
      </c>
      <c r="L9806" s="12">
        <v>0.3</v>
      </c>
      <c r="M9806" s="7">
        <f t="shared" si="460"/>
        <v>2016</v>
      </c>
      <c r="N9806" s="7">
        <f t="shared" si="461"/>
        <v>4</v>
      </c>
      <c r="O9806" s="30">
        <f t="shared" si="462"/>
        <v>104.3</v>
      </c>
    </row>
    <row r="9807" spans="2:15" x14ac:dyDescent="0.2">
      <c r="B9807" s="13">
        <v>61169</v>
      </c>
      <c r="C9807" s="14">
        <v>42489.196111111312</v>
      </c>
      <c r="D9807" s="7" t="s">
        <v>10</v>
      </c>
      <c r="E9807" s="13">
        <v>2200</v>
      </c>
      <c r="F9807" s="7" t="s">
        <v>35</v>
      </c>
      <c r="G9807" s="7" t="s">
        <v>11</v>
      </c>
      <c r="H9807" s="13">
        <v>8</v>
      </c>
      <c r="I9807" s="13">
        <f>IF(G9807="Male",VLOOKUP(H9807,'Shoe size conversion table'!$B$6:$D$22,2),VLOOKUP(H9807,'Shoe size conversion table'!$J$6:$L$22,2))</f>
        <v>41</v>
      </c>
      <c r="J9807" s="13">
        <f>IF(G9807="Male",VLOOKUP(H9807,'Shoe size conversion table'!$B$6:$D$22,3),VLOOKUP(H9807,'Shoe size conversion table'!$J$6:$L$22,3))</f>
        <v>7.5</v>
      </c>
      <c r="K9807" s="11">
        <v>139</v>
      </c>
      <c r="L9807" s="12">
        <v>0.5</v>
      </c>
      <c r="M9807" s="7">
        <f t="shared" si="460"/>
        <v>2016</v>
      </c>
      <c r="N9807" s="7">
        <f t="shared" si="461"/>
        <v>4</v>
      </c>
      <c r="O9807" s="30">
        <f t="shared" si="462"/>
        <v>69.5</v>
      </c>
    </row>
    <row r="9808" spans="2:15" x14ac:dyDescent="0.2">
      <c r="B9808" s="13">
        <v>61170</v>
      </c>
      <c r="C9808" s="14">
        <v>42489.266111111312</v>
      </c>
      <c r="D9808" s="7" t="s">
        <v>8</v>
      </c>
      <c r="E9808" s="13">
        <v>2192</v>
      </c>
      <c r="F9808" s="7" t="s">
        <v>37</v>
      </c>
      <c r="G9808" s="7" t="s">
        <v>11</v>
      </c>
      <c r="H9808" s="13">
        <v>6</v>
      </c>
      <c r="I9808" s="13">
        <f>IF(G9808="Male",VLOOKUP(H9808,'Shoe size conversion table'!$B$6:$D$22,2),VLOOKUP(H9808,'Shoe size conversion table'!$J$6:$L$22,2))</f>
        <v>39</v>
      </c>
      <c r="J9808" s="13">
        <f>IF(G9808="Male",VLOOKUP(H9808,'Shoe size conversion table'!$B$6:$D$22,3),VLOOKUP(H9808,'Shoe size conversion table'!$J$6:$L$22,3))</f>
        <v>5.5</v>
      </c>
      <c r="K9808" s="11">
        <v>129</v>
      </c>
      <c r="L9808" s="12">
        <v>0.1</v>
      </c>
      <c r="M9808" s="7">
        <f t="shared" si="460"/>
        <v>2016</v>
      </c>
      <c r="N9808" s="7">
        <f t="shared" si="461"/>
        <v>4</v>
      </c>
      <c r="O9808" s="30">
        <f t="shared" si="462"/>
        <v>116.10000000000001</v>
      </c>
    </row>
    <row r="9809" spans="2:15" x14ac:dyDescent="0.2">
      <c r="B9809" s="13">
        <v>61171</v>
      </c>
      <c r="C9809" s="14">
        <v>42489.316111111249</v>
      </c>
      <c r="D9809" s="7" t="s">
        <v>10</v>
      </c>
      <c r="E9809" s="13">
        <v>2206</v>
      </c>
      <c r="F9809" s="7" t="s">
        <v>35</v>
      </c>
      <c r="G9809" s="7" t="s">
        <v>12</v>
      </c>
      <c r="H9809" s="13">
        <v>8</v>
      </c>
      <c r="I9809" s="13" t="str">
        <f>IF(G9809="Male",VLOOKUP(H9809,'Shoe size conversion table'!$B$6:$D$22,2),VLOOKUP(H9809,'Shoe size conversion table'!$J$6:$L$22,2))</f>
        <v>38-39</v>
      </c>
      <c r="J9809" s="13">
        <f>IF(G9809="Male",VLOOKUP(H9809,'Shoe size conversion table'!$B$6:$D$22,3),VLOOKUP(H9809,'Shoe size conversion table'!$J$6:$L$22,3))</f>
        <v>6</v>
      </c>
      <c r="K9809" s="11">
        <v>179</v>
      </c>
      <c r="L9809" s="12">
        <v>0.3</v>
      </c>
      <c r="M9809" s="7">
        <f t="shared" si="460"/>
        <v>2016</v>
      </c>
      <c r="N9809" s="7">
        <f t="shared" si="461"/>
        <v>4</v>
      </c>
      <c r="O9809" s="30">
        <f t="shared" si="462"/>
        <v>125.3</v>
      </c>
    </row>
    <row r="9810" spans="2:15" x14ac:dyDescent="0.2">
      <c r="B9810" s="13">
        <v>61172</v>
      </c>
      <c r="C9810" s="14">
        <v>42489.326111111142</v>
      </c>
      <c r="D9810" s="7" t="s">
        <v>7</v>
      </c>
      <c r="E9810" s="13">
        <v>2199</v>
      </c>
      <c r="F9810" s="7" t="s">
        <v>48</v>
      </c>
      <c r="G9810" s="7" t="s">
        <v>12</v>
      </c>
      <c r="H9810" s="13">
        <v>9.5</v>
      </c>
      <c r="I9810" s="13">
        <f>IF(G9810="Male",VLOOKUP(H9810,'Shoe size conversion table'!$B$6:$D$22,2),VLOOKUP(H9810,'Shoe size conversion table'!$J$6:$L$22,2))</f>
        <v>40</v>
      </c>
      <c r="J9810" s="13">
        <f>IF(G9810="Male",VLOOKUP(H9810,'Shoe size conversion table'!$B$6:$D$22,3),VLOOKUP(H9810,'Shoe size conversion table'!$J$6:$L$22,3))</f>
        <v>7.5</v>
      </c>
      <c r="K9810" s="11">
        <v>129</v>
      </c>
      <c r="L9810" s="12">
        <v>0</v>
      </c>
      <c r="M9810" s="7">
        <f t="shared" si="460"/>
        <v>2016</v>
      </c>
      <c r="N9810" s="7">
        <f t="shared" si="461"/>
        <v>4</v>
      </c>
      <c r="O9810" s="30">
        <f t="shared" si="462"/>
        <v>129</v>
      </c>
    </row>
    <row r="9811" spans="2:15" x14ac:dyDescent="0.2">
      <c r="B9811" s="13">
        <v>61173</v>
      </c>
      <c r="C9811" s="14">
        <v>42489.386111111155</v>
      </c>
      <c r="D9811" s="7" t="s">
        <v>9</v>
      </c>
      <c r="E9811" s="13">
        <v>2190</v>
      </c>
      <c r="F9811" s="7" t="s">
        <v>58</v>
      </c>
      <c r="G9811" s="7" t="s">
        <v>12</v>
      </c>
      <c r="H9811" s="13">
        <v>7</v>
      </c>
      <c r="I9811" s="13" t="str">
        <f>IF(G9811="Male",VLOOKUP(H9811,'Shoe size conversion table'!$B$6:$D$22,2),VLOOKUP(H9811,'Shoe size conversion table'!$J$6:$L$22,2))</f>
        <v>37-38</v>
      </c>
      <c r="J9811" s="13">
        <f>IF(G9811="Male",VLOOKUP(H9811,'Shoe size conversion table'!$B$6:$D$22,3),VLOOKUP(H9811,'Shoe size conversion table'!$J$6:$L$22,3))</f>
        <v>5</v>
      </c>
      <c r="K9811" s="11">
        <v>189</v>
      </c>
      <c r="L9811" s="12">
        <v>0</v>
      </c>
      <c r="M9811" s="7">
        <f t="shared" si="460"/>
        <v>2016</v>
      </c>
      <c r="N9811" s="7">
        <f t="shared" si="461"/>
        <v>4</v>
      </c>
      <c r="O9811" s="30">
        <f t="shared" si="462"/>
        <v>189</v>
      </c>
    </row>
    <row r="9812" spans="2:15" x14ac:dyDescent="0.2">
      <c r="B9812" s="13">
        <v>61174</v>
      </c>
      <c r="C9812" s="14">
        <v>42489.476111111137</v>
      </c>
      <c r="D9812" s="7" t="s">
        <v>7</v>
      </c>
      <c r="E9812" s="13">
        <v>2168</v>
      </c>
      <c r="F9812" s="7" t="s">
        <v>49</v>
      </c>
      <c r="G9812" s="7" t="s">
        <v>12</v>
      </c>
      <c r="H9812" s="13">
        <v>7</v>
      </c>
      <c r="I9812" s="13" t="str">
        <f>IF(G9812="Male",VLOOKUP(H9812,'Shoe size conversion table'!$B$6:$D$22,2),VLOOKUP(H9812,'Shoe size conversion table'!$J$6:$L$22,2))</f>
        <v>37-38</v>
      </c>
      <c r="J9812" s="13">
        <f>IF(G9812="Male",VLOOKUP(H9812,'Shoe size conversion table'!$B$6:$D$22,3),VLOOKUP(H9812,'Shoe size conversion table'!$J$6:$L$22,3))</f>
        <v>5</v>
      </c>
      <c r="K9812" s="11">
        <v>189</v>
      </c>
      <c r="L9812" s="12">
        <v>0.1</v>
      </c>
      <c r="M9812" s="7">
        <f t="shared" si="460"/>
        <v>2016</v>
      </c>
      <c r="N9812" s="7">
        <f t="shared" si="461"/>
        <v>4</v>
      </c>
      <c r="O9812" s="30">
        <f t="shared" si="462"/>
        <v>170.1</v>
      </c>
    </row>
    <row r="9813" spans="2:15" x14ac:dyDescent="0.2">
      <c r="B9813" s="13">
        <v>61175</v>
      </c>
      <c r="C9813" s="14">
        <v>42489.516111111247</v>
      </c>
      <c r="D9813" s="7" t="s">
        <v>8</v>
      </c>
      <c r="E9813" s="13">
        <v>2216</v>
      </c>
      <c r="F9813" s="7" t="s">
        <v>40</v>
      </c>
      <c r="G9813" s="7" t="s">
        <v>11</v>
      </c>
      <c r="H9813" s="13">
        <v>9.5</v>
      </c>
      <c r="I9813" s="13" t="str">
        <f>IF(G9813="Male",VLOOKUP(H9813,'Shoe size conversion table'!$B$6:$D$22,2),VLOOKUP(H9813,'Shoe size conversion table'!$J$6:$L$22,2))</f>
        <v>42-43</v>
      </c>
      <c r="J9813" s="13">
        <f>IF(G9813="Male",VLOOKUP(H9813,'Shoe size conversion table'!$B$6:$D$22,3),VLOOKUP(H9813,'Shoe size conversion table'!$J$6:$L$22,3))</f>
        <v>9</v>
      </c>
      <c r="K9813" s="11">
        <v>199</v>
      </c>
      <c r="L9813" s="12">
        <v>0</v>
      </c>
      <c r="M9813" s="7">
        <f t="shared" si="460"/>
        <v>2016</v>
      </c>
      <c r="N9813" s="7">
        <f t="shared" si="461"/>
        <v>4</v>
      </c>
      <c r="O9813" s="30">
        <f t="shared" si="462"/>
        <v>199</v>
      </c>
    </row>
    <row r="9814" spans="2:15" x14ac:dyDescent="0.2">
      <c r="B9814" s="13">
        <v>61176</v>
      </c>
      <c r="C9814" s="14">
        <v>42489.696111111138</v>
      </c>
      <c r="D9814" s="7" t="s">
        <v>8</v>
      </c>
      <c r="E9814" s="13">
        <v>2151</v>
      </c>
      <c r="F9814" s="7" t="s">
        <v>42</v>
      </c>
      <c r="G9814" s="7" t="s">
        <v>12</v>
      </c>
      <c r="H9814" s="13">
        <v>9</v>
      </c>
      <c r="I9814" s="13" t="str">
        <f>IF(G9814="Male",VLOOKUP(H9814,'Shoe size conversion table'!$B$6:$D$22,2),VLOOKUP(H9814,'Shoe size conversion table'!$J$6:$L$22,2))</f>
        <v>39-40</v>
      </c>
      <c r="J9814" s="13">
        <f>IF(G9814="Male",VLOOKUP(H9814,'Shoe size conversion table'!$B$6:$D$22,3),VLOOKUP(H9814,'Shoe size conversion table'!$J$6:$L$22,3))</f>
        <v>7</v>
      </c>
      <c r="K9814" s="11">
        <v>129</v>
      </c>
      <c r="L9814" s="12">
        <v>0.5</v>
      </c>
      <c r="M9814" s="7">
        <f t="shared" si="460"/>
        <v>2016</v>
      </c>
      <c r="N9814" s="7">
        <f t="shared" si="461"/>
        <v>4</v>
      </c>
      <c r="O9814" s="30">
        <f t="shared" si="462"/>
        <v>64.5</v>
      </c>
    </row>
    <row r="9815" spans="2:15" x14ac:dyDescent="0.2">
      <c r="B9815" s="13">
        <v>61177</v>
      </c>
      <c r="C9815" s="14">
        <v>42489.746111111141</v>
      </c>
      <c r="D9815" s="7" t="s">
        <v>9</v>
      </c>
      <c r="E9815" s="13">
        <v>2171</v>
      </c>
      <c r="F9815" s="7" t="s">
        <v>61</v>
      </c>
      <c r="G9815" s="7" t="s">
        <v>12</v>
      </c>
      <c r="H9815" s="13">
        <v>8</v>
      </c>
      <c r="I9815" s="13" t="str">
        <f>IF(G9815="Male",VLOOKUP(H9815,'Shoe size conversion table'!$B$6:$D$22,2),VLOOKUP(H9815,'Shoe size conversion table'!$J$6:$L$22,2))</f>
        <v>38-39</v>
      </c>
      <c r="J9815" s="13">
        <f>IF(G9815="Male",VLOOKUP(H9815,'Shoe size conversion table'!$B$6:$D$22,3),VLOOKUP(H9815,'Shoe size conversion table'!$J$6:$L$22,3))</f>
        <v>6</v>
      </c>
      <c r="K9815" s="11">
        <v>199</v>
      </c>
      <c r="L9815" s="12">
        <v>0</v>
      </c>
      <c r="M9815" s="7">
        <f t="shared" si="460"/>
        <v>2016</v>
      </c>
      <c r="N9815" s="7">
        <f t="shared" si="461"/>
        <v>4</v>
      </c>
      <c r="O9815" s="30">
        <f t="shared" si="462"/>
        <v>199</v>
      </c>
    </row>
    <row r="9816" spans="2:15" x14ac:dyDescent="0.2">
      <c r="B9816" s="13">
        <v>61178</v>
      </c>
      <c r="C9816" s="14">
        <v>42489.886111111249</v>
      </c>
      <c r="D9816" s="7" t="s">
        <v>7</v>
      </c>
      <c r="E9816" s="13">
        <v>2186</v>
      </c>
      <c r="F9816" s="7" t="s">
        <v>50</v>
      </c>
      <c r="G9816" s="7" t="s">
        <v>11</v>
      </c>
      <c r="H9816" s="13">
        <v>11</v>
      </c>
      <c r="I9816" s="13">
        <f>IF(G9816="Male",VLOOKUP(H9816,'Shoe size conversion table'!$B$6:$D$22,2),VLOOKUP(H9816,'Shoe size conversion table'!$J$6:$L$22,2))</f>
        <v>44</v>
      </c>
      <c r="J9816" s="13">
        <f>IF(G9816="Male",VLOOKUP(H9816,'Shoe size conversion table'!$B$6:$D$22,3),VLOOKUP(H9816,'Shoe size conversion table'!$J$6:$L$22,3))</f>
        <v>10.5</v>
      </c>
      <c r="K9816" s="11">
        <v>149</v>
      </c>
      <c r="L9816" s="12">
        <v>0.5</v>
      </c>
      <c r="M9816" s="7">
        <f t="shared" si="460"/>
        <v>2016</v>
      </c>
      <c r="N9816" s="7">
        <f t="shared" si="461"/>
        <v>4</v>
      </c>
      <c r="O9816" s="30">
        <f t="shared" si="462"/>
        <v>74.5</v>
      </c>
    </row>
    <row r="9817" spans="2:15" x14ac:dyDescent="0.2">
      <c r="B9817" s="13">
        <v>61178</v>
      </c>
      <c r="C9817" s="14">
        <v>42489.886111111249</v>
      </c>
      <c r="D9817" s="7" t="s">
        <v>7</v>
      </c>
      <c r="E9817" s="13">
        <v>2234</v>
      </c>
      <c r="F9817" s="7" t="s">
        <v>50</v>
      </c>
      <c r="G9817" s="7" t="s">
        <v>12</v>
      </c>
      <c r="H9817" s="13">
        <v>11.5</v>
      </c>
      <c r="I9817" s="13">
        <f>IF(G9817="Male",VLOOKUP(H9817,'Shoe size conversion table'!$B$6:$D$22,2),VLOOKUP(H9817,'Shoe size conversion table'!$J$6:$L$22,2))</f>
        <v>42</v>
      </c>
      <c r="J9817" s="13">
        <f>IF(G9817="Male",VLOOKUP(H9817,'Shoe size conversion table'!$B$6:$D$22,3),VLOOKUP(H9817,'Shoe size conversion table'!$J$6:$L$22,3))</f>
        <v>9.5</v>
      </c>
      <c r="K9817" s="11">
        <v>159</v>
      </c>
      <c r="L9817" s="12">
        <v>0</v>
      </c>
      <c r="M9817" s="7">
        <f t="shared" si="460"/>
        <v>2016</v>
      </c>
      <c r="N9817" s="7">
        <f t="shared" si="461"/>
        <v>4</v>
      </c>
      <c r="O9817" s="30">
        <f t="shared" si="462"/>
        <v>159</v>
      </c>
    </row>
    <row r="9818" spans="2:15" x14ac:dyDescent="0.2">
      <c r="B9818" s="13">
        <v>61179</v>
      </c>
      <c r="C9818" s="14">
        <v>42489.886111111315</v>
      </c>
      <c r="D9818" s="7" t="s">
        <v>10</v>
      </c>
      <c r="E9818" s="13">
        <v>2154</v>
      </c>
      <c r="F9818" s="7" t="s">
        <v>34</v>
      </c>
      <c r="G9818" s="7" t="s">
        <v>11</v>
      </c>
      <c r="H9818" s="13">
        <v>10.5</v>
      </c>
      <c r="I9818" s="13" t="str">
        <f>IF(G9818="Male",VLOOKUP(H9818,'Shoe size conversion table'!$B$6:$D$22,2),VLOOKUP(H9818,'Shoe size conversion table'!$J$6:$L$22,2))</f>
        <v>43-44</v>
      </c>
      <c r="J9818" s="13">
        <f>IF(G9818="Male",VLOOKUP(H9818,'Shoe size conversion table'!$B$6:$D$22,3),VLOOKUP(H9818,'Shoe size conversion table'!$J$6:$L$22,3))</f>
        <v>10</v>
      </c>
      <c r="K9818" s="11">
        <v>199</v>
      </c>
      <c r="L9818" s="12">
        <v>0.2</v>
      </c>
      <c r="M9818" s="7">
        <f t="shared" si="460"/>
        <v>2016</v>
      </c>
      <c r="N9818" s="7">
        <f t="shared" si="461"/>
        <v>4</v>
      </c>
      <c r="O9818" s="30">
        <f t="shared" si="462"/>
        <v>159.20000000000002</v>
      </c>
    </row>
    <row r="9819" spans="2:15" x14ac:dyDescent="0.2">
      <c r="B9819" s="13">
        <v>61180</v>
      </c>
      <c r="C9819" s="14">
        <v>42489.92611111125</v>
      </c>
      <c r="D9819" s="7" t="s">
        <v>7</v>
      </c>
      <c r="E9819" s="13">
        <v>2152</v>
      </c>
      <c r="F9819" s="7" t="s">
        <v>57</v>
      </c>
      <c r="G9819" s="7" t="s">
        <v>11</v>
      </c>
      <c r="H9819" s="13">
        <v>9.5</v>
      </c>
      <c r="I9819" s="13" t="str">
        <f>IF(G9819="Male",VLOOKUP(H9819,'Shoe size conversion table'!$B$6:$D$22,2),VLOOKUP(H9819,'Shoe size conversion table'!$J$6:$L$22,2))</f>
        <v>42-43</v>
      </c>
      <c r="J9819" s="13">
        <f>IF(G9819="Male",VLOOKUP(H9819,'Shoe size conversion table'!$B$6:$D$22,3),VLOOKUP(H9819,'Shoe size conversion table'!$J$6:$L$22,3))</f>
        <v>9</v>
      </c>
      <c r="K9819" s="11">
        <v>169</v>
      </c>
      <c r="L9819" s="12">
        <v>0.1</v>
      </c>
      <c r="M9819" s="7">
        <f t="shared" si="460"/>
        <v>2016</v>
      </c>
      <c r="N9819" s="7">
        <f t="shared" si="461"/>
        <v>4</v>
      </c>
      <c r="O9819" s="30">
        <f t="shared" si="462"/>
        <v>152.1</v>
      </c>
    </row>
    <row r="9820" spans="2:15" x14ac:dyDescent="0.2">
      <c r="B9820" s="13">
        <v>61180</v>
      </c>
      <c r="C9820" s="14">
        <v>42489.92611111125</v>
      </c>
      <c r="D9820" s="7" t="s">
        <v>7</v>
      </c>
      <c r="E9820" s="13">
        <v>2188</v>
      </c>
      <c r="F9820" s="7" t="s">
        <v>46</v>
      </c>
      <c r="G9820" s="7" t="s">
        <v>11</v>
      </c>
      <c r="H9820" s="13">
        <v>12</v>
      </c>
      <c r="I9820" s="13">
        <f>IF(G9820="Male",VLOOKUP(H9820,'Shoe size conversion table'!$B$6:$D$22,2),VLOOKUP(H9820,'Shoe size conversion table'!$J$6:$L$22,2))</f>
        <v>45</v>
      </c>
      <c r="J9820" s="13">
        <f>IF(G9820="Male",VLOOKUP(H9820,'Shoe size conversion table'!$B$6:$D$22,3),VLOOKUP(H9820,'Shoe size conversion table'!$J$6:$L$22,3))</f>
        <v>11.5</v>
      </c>
      <c r="K9820" s="11">
        <v>169</v>
      </c>
      <c r="L9820" s="12">
        <v>0</v>
      </c>
      <c r="M9820" s="7">
        <f t="shared" si="460"/>
        <v>2016</v>
      </c>
      <c r="N9820" s="7">
        <f t="shared" si="461"/>
        <v>4</v>
      </c>
      <c r="O9820" s="30">
        <f t="shared" si="462"/>
        <v>169</v>
      </c>
    </row>
    <row r="9821" spans="2:15" x14ac:dyDescent="0.2">
      <c r="B9821" s="13">
        <v>61181</v>
      </c>
      <c r="C9821" s="14">
        <v>42489.936111111136</v>
      </c>
      <c r="D9821" s="7" t="s">
        <v>7</v>
      </c>
      <c r="E9821" s="13">
        <v>2191</v>
      </c>
      <c r="F9821" s="7" t="s">
        <v>50</v>
      </c>
      <c r="G9821" s="7" t="s">
        <v>12</v>
      </c>
      <c r="H9821" s="13">
        <v>11.5</v>
      </c>
      <c r="I9821" s="13">
        <f>IF(G9821="Male",VLOOKUP(H9821,'Shoe size conversion table'!$B$6:$D$22,2),VLOOKUP(H9821,'Shoe size conversion table'!$J$6:$L$22,2))</f>
        <v>42</v>
      </c>
      <c r="J9821" s="13">
        <f>IF(G9821="Male",VLOOKUP(H9821,'Shoe size conversion table'!$B$6:$D$22,3),VLOOKUP(H9821,'Shoe size conversion table'!$J$6:$L$22,3))</f>
        <v>9.5</v>
      </c>
      <c r="K9821" s="11">
        <v>159</v>
      </c>
      <c r="L9821" s="12">
        <v>0.2</v>
      </c>
      <c r="M9821" s="7">
        <f t="shared" si="460"/>
        <v>2016</v>
      </c>
      <c r="N9821" s="7">
        <f t="shared" si="461"/>
        <v>4</v>
      </c>
      <c r="O9821" s="30">
        <f t="shared" si="462"/>
        <v>127.2</v>
      </c>
    </row>
    <row r="9822" spans="2:15" x14ac:dyDescent="0.2">
      <c r="B9822" s="13">
        <v>61182</v>
      </c>
      <c r="C9822" s="14">
        <v>42490.056111111153</v>
      </c>
      <c r="D9822" s="7" t="s">
        <v>7</v>
      </c>
      <c r="E9822" s="13">
        <v>2162</v>
      </c>
      <c r="F9822" s="7" t="s">
        <v>49</v>
      </c>
      <c r="G9822" s="7" t="s">
        <v>11</v>
      </c>
      <c r="H9822" s="13">
        <v>11</v>
      </c>
      <c r="I9822" s="13">
        <f>IF(G9822="Male",VLOOKUP(H9822,'Shoe size conversion table'!$B$6:$D$22,2),VLOOKUP(H9822,'Shoe size conversion table'!$J$6:$L$22,2))</f>
        <v>44</v>
      </c>
      <c r="J9822" s="13">
        <f>IF(G9822="Male",VLOOKUP(H9822,'Shoe size conversion table'!$B$6:$D$22,3),VLOOKUP(H9822,'Shoe size conversion table'!$J$6:$L$22,3))</f>
        <v>10.5</v>
      </c>
      <c r="K9822" s="11">
        <v>179</v>
      </c>
      <c r="L9822" s="12">
        <v>0.2</v>
      </c>
      <c r="M9822" s="7">
        <f t="shared" si="460"/>
        <v>2016</v>
      </c>
      <c r="N9822" s="7">
        <f t="shared" si="461"/>
        <v>4</v>
      </c>
      <c r="O9822" s="30">
        <f t="shared" si="462"/>
        <v>143.20000000000002</v>
      </c>
    </row>
    <row r="9823" spans="2:15" x14ac:dyDescent="0.2">
      <c r="B9823" s="13">
        <v>61183</v>
      </c>
      <c r="C9823" s="14">
        <v>42490.186111111252</v>
      </c>
      <c r="D9823" s="7" t="s">
        <v>10</v>
      </c>
      <c r="E9823" s="13">
        <v>2175</v>
      </c>
      <c r="F9823" s="7" t="s">
        <v>35</v>
      </c>
      <c r="G9823" s="7" t="s">
        <v>11</v>
      </c>
      <c r="H9823" s="13">
        <v>13</v>
      </c>
      <c r="I9823" s="13">
        <f>IF(G9823="Male",VLOOKUP(H9823,'Shoe size conversion table'!$B$6:$D$22,2),VLOOKUP(H9823,'Shoe size conversion table'!$J$6:$L$22,2))</f>
        <v>46</v>
      </c>
      <c r="J9823" s="13">
        <f>IF(G9823="Male",VLOOKUP(H9823,'Shoe size conversion table'!$B$6:$D$22,3),VLOOKUP(H9823,'Shoe size conversion table'!$J$6:$L$22,3))</f>
        <v>12.5</v>
      </c>
      <c r="K9823" s="11">
        <v>169</v>
      </c>
      <c r="L9823" s="12">
        <v>0</v>
      </c>
      <c r="M9823" s="7">
        <f t="shared" si="460"/>
        <v>2016</v>
      </c>
      <c r="N9823" s="7">
        <f t="shared" si="461"/>
        <v>4</v>
      </c>
      <c r="O9823" s="30">
        <f t="shared" si="462"/>
        <v>169</v>
      </c>
    </row>
    <row r="9824" spans="2:15" x14ac:dyDescent="0.2">
      <c r="B9824" s="13">
        <v>61184</v>
      </c>
      <c r="C9824" s="14">
        <v>42490.196111111312</v>
      </c>
      <c r="D9824" s="7" t="s">
        <v>7</v>
      </c>
      <c r="E9824" s="13">
        <v>2159</v>
      </c>
      <c r="F9824" s="7" t="s">
        <v>48</v>
      </c>
      <c r="G9824" s="7" t="s">
        <v>12</v>
      </c>
      <c r="H9824" s="13">
        <v>8</v>
      </c>
      <c r="I9824" s="13" t="str">
        <f>IF(G9824="Male",VLOOKUP(H9824,'Shoe size conversion table'!$B$6:$D$22,2),VLOOKUP(H9824,'Shoe size conversion table'!$J$6:$L$22,2))</f>
        <v>38-39</v>
      </c>
      <c r="J9824" s="13">
        <f>IF(G9824="Male",VLOOKUP(H9824,'Shoe size conversion table'!$B$6:$D$22,3),VLOOKUP(H9824,'Shoe size conversion table'!$J$6:$L$22,3))</f>
        <v>6</v>
      </c>
      <c r="K9824" s="11">
        <v>159</v>
      </c>
      <c r="L9824" s="12">
        <v>0</v>
      </c>
      <c r="M9824" s="7">
        <f t="shared" si="460"/>
        <v>2016</v>
      </c>
      <c r="N9824" s="7">
        <f t="shared" si="461"/>
        <v>4</v>
      </c>
      <c r="O9824" s="30">
        <f t="shared" si="462"/>
        <v>159</v>
      </c>
    </row>
    <row r="9825" spans="2:15" x14ac:dyDescent="0.2">
      <c r="B9825" s="13">
        <v>61185</v>
      </c>
      <c r="C9825" s="14">
        <v>42490.226111111151</v>
      </c>
      <c r="D9825" s="7" t="s">
        <v>7</v>
      </c>
      <c r="E9825" s="13">
        <v>2166</v>
      </c>
      <c r="F9825" s="7" t="s">
        <v>51</v>
      </c>
      <c r="G9825" s="7" t="s">
        <v>12</v>
      </c>
      <c r="H9825" s="13">
        <v>8</v>
      </c>
      <c r="I9825" s="13" t="str">
        <f>IF(G9825="Male",VLOOKUP(H9825,'Shoe size conversion table'!$B$6:$D$22,2),VLOOKUP(H9825,'Shoe size conversion table'!$J$6:$L$22,2))</f>
        <v>38-39</v>
      </c>
      <c r="J9825" s="13">
        <f>IF(G9825="Male",VLOOKUP(H9825,'Shoe size conversion table'!$B$6:$D$22,3),VLOOKUP(H9825,'Shoe size conversion table'!$J$6:$L$22,3))</f>
        <v>6</v>
      </c>
      <c r="K9825" s="11">
        <v>179</v>
      </c>
      <c r="L9825" s="12">
        <v>0</v>
      </c>
      <c r="M9825" s="7">
        <f t="shared" si="460"/>
        <v>2016</v>
      </c>
      <c r="N9825" s="7">
        <f t="shared" si="461"/>
        <v>4</v>
      </c>
      <c r="O9825" s="30">
        <f t="shared" si="462"/>
        <v>179</v>
      </c>
    </row>
    <row r="9826" spans="2:15" x14ac:dyDescent="0.2">
      <c r="B9826" s="13">
        <v>61186</v>
      </c>
      <c r="C9826" s="14">
        <v>42490.266111111312</v>
      </c>
      <c r="D9826" s="7" t="s">
        <v>8</v>
      </c>
      <c r="E9826" s="13">
        <v>2215</v>
      </c>
      <c r="F9826" s="7" t="s">
        <v>39</v>
      </c>
      <c r="G9826" s="7" t="s">
        <v>11</v>
      </c>
      <c r="H9826" s="13">
        <v>9</v>
      </c>
      <c r="I9826" s="13">
        <f>IF(G9826="Male",VLOOKUP(H9826,'Shoe size conversion table'!$B$6:$D$22,2),VLOOKUP(H9826,'Shoe size conversion table'!$J$6:$L$22,2))</f>
        <v>42</v>
      </c>
      <c r="J9826" s="13">
        <f>IF(G9826="Male",VLOOKUP(H9826,'Shoe size conversion table'!$B$6:$D$22,3),VLOOKUP(H9826,'Shoe size conversion table'!$J$6:$L$22,3))</f>
        <v>8.5</v>
      </c>
      <c r="K9826" s="11">
        <v>139</v>
      </c>
      <c r="L9826" s="12">
        <v>0</v>
      </c>
      <c r="M9826" s="7">
        <f t="shared" si="460"/>
        <v>2016</v>
      </c>
      <c r="N9826" s="7">
        <f t="shared" si="461"/>
        <v>4</v>
      </c>
      <c r="O9826" s="30">
        <f t="shared" si="462"/>
        <v>139</v>
      </c>
    </row>
    <row r="9827" spans="2:15" x14ac:dyDescent="0.2">
      <c r="B9827" s="13">
        <v>61187</v>
      </c>
      <c r="C9827" s="14">
        <v>42490.316111111249</v>
      </c>
      <c r="D9827" s="7" t="s">
        <v>10</v>
      </c>
      <c r="E9827" s="13">
        <v>2196</v>
      </c>
      <c r="F9827" s="7" t="s">
        <v>35</v>
      </c>
      <c r="G9827" s="7" t="s">
        <v>12</v>
      </c>
      <c r="H9827" s="13">
        <v>8</v>
      </c>
      <c r="I9827" s="13" t="str">
        <f>IF(G9827="Male",VLOOKUP(H9827,'Shoe size conversion table'!$B$6:$D$22,2),VLOOKUP(H9827,'Shoe size conversion table'!$J$6:$L$22,2))</f>
        <v>38-39</v>
      </c>
      <c r="J9827" s="13">
        <f>IF(G9827="Male",VLOOKUP(H9827,'Shoe size conversion table'!$B$6:$D$22,3),VLOOKUP(H9827,'Shoe size conversion table'!$J$6:$L$22,3))</f>
        <v>6</v>
      </c>
      <c r="K9827" s="11">
        <v>169</v>
      </c>
      <c r="L9827" s="12">
        <v>0.5</v>
      </c>
      <c r="M9827" s="7">
        <f t="shared" si="460"/>
        <v>2016</v>
      </c>
      <c r="N9827" s="7">
        <f t="shared" si="461"/>
        <v>4</v>
      </c>
      <c r="O9827" s="30">
        <f t="shared" si="462"/>
        <v>84.5</v>
      </c>
    </row>
    <row r="9828" spans="2:15" x14ac:dyDescent="0.2">
      <c r="B9828" s="13">
        <v>61187</v>
      </c>
      <c r="C9828" s="14">
        <v>42490.316111111249</v>
      </c>
      <c r="D9828" s="7" t="s">
        <v>10</v>
      </c>
      <c r="E9828" s="13">
        <v>2236</v>
      </c>
      <c r="F9828" s="7" t="s">
        <v>35</v>
      </c>
      <c r="G9828" s="7" t="s">
        <v>12</v>
      </c>
      <c r="H9828" s="13">
        <v>8</v>
      </c>
      <c r="I9828" s="13" t="str">
        <f>IF(G9828="Male",VLOOKUP(H9828,'Shoe size conversion table'!$B$6:$D$22,2),VLOOKUP(H9828,'Shoe size conversion table'!$J$6:$L$22,2))</f>
        <v>38-39</v>
      </c>
      <c r="J9828" s="13">
        <f>IF(G9828="Male",VLOOKUP(H9828,'Shoe size conversion table'!$B$6:$D$22,3),VLOOKUP(H9828,'Shoe size conversion table'!$J$6:$L$22,3))</f>
        <v>6</v>
      </c>
      <c r="K9828" s="11">
        <v>199</v>
      </c>
      <c r="L9828" s="12">
        <v>0</v>
      </c>
      <c r="M9828" s="7">
        <f t="shared" si="460"/>
        <v>2016</v>
      </c>
      <c r="N9828" s="7">
        <f t="shared" si="461"/>
        <v>4</v>
      </c>
      <c r="O9828" s="30">
        <f t="shared" si="462"/>
        <v>199</v>
      </c>
    </row>
    <row r="9829" spans="2:15" x14ac:dyDescent="0.2">
      <c r="B9829" s="13">
        <v>61188</v>
      </c>
      <c r="C9829" s="14">
        <v>42490.35611111125</v>
      </c>
      <c r="D9829" s="7" t="s">
        <v>10</v>
      </c>
      <c r="E9829" s="13">
        <v>2241</v>
      </c>
      <c r="F9829" s="7" t="s">
        <v>35</v>
      </c>
      <c r="G9829" s="7" t="s">
        <v>12</v>
      </c>
      <c r="H9829" s="13">
        <v>8</v>
      </c>
      <c r="I9829" s="13" t="str">
        <f>IF(G9829="Male",VLOOKUP(H9829,'Shoe size conversion table'!$B$6:$D$22,2),VLOOKUP(H9829,'Shoe size conversion table'!$J$6:$L$22,2))</f>
        <v>38-39</v>
      </c>
      <c r="J9829" s="13">
        <f>IF(G9829="Male",VLOOKUP(H9829,'Shoe size conversion table'!$B$6:$D$22,3),VLOOKUP(H9829,'Shoe size conversion table'!$J$6:$L$22,3))</f>
        <v>6</v>
      </c>
      <c r="K9829" s="11">
        <v>129</v>
      </c>
      <c r="L9829" s="12">
        <v>0</v>
      </c>
      <c r="M9829" s="7">
        <f t="shared" si="460"/>
        <v>2016</v>
      </c>
      <c r="N9829" s="7">
        <f t="shared" si="461"/>
        <v>4</v>
      </c>
      <c r="O9829" s="30">
        <f t="shared" si="462"/>
        <v>129</v>
      </c>
    </row>
    <row r="9830" spans="2:15" x14ac:dyDescent="0.2">
      <c r="B9830" s="13">
        <v>61189</v>
      </c>
      <c r="C9830" s="14">
        <v>42490.386111111155</v>
      </c>
      <c r="D9830" s="7" t="s">
        <v>8</v>
      </c>
      <c r="E9830" s="13">
        <v>2152</v>
      </c>
      <c r="F9830" s="7" t="s">
        <v>40</v>
      </c>
      <c r="G9830" s="7" t="s">
        <v>11</v>
      </c>
      <c r="H9830" s="13">
        <v>8.5</v>
      </c>
      <c r="I9830" s="13" t="str">
        <f>IF(G9830="Male",VLOOKUP(H9830,'Shoe size conversion table'!$B$6:$D$22,2),VLOOKUP(H9830,'Shoe size conversion table'!$J$6:$L$22,2))</f>
        <v>41-42</v>
      </c>
      <c r="J9830" s="13">
        <f>IF(G9830="Male",VLOOKUP(H9830,'Shoe size conversion table'!$B$6:$D$22,3),VLOOKUP(H9830,'Shoe size conversion table'!$J$6:$L$22,3))</f>
        <v>8</v>
      </c>
      <c r="K9830" s="11">
        <v>159</v>
      </c>
      <c r="L9830" s="12">
        <v>0</v>
      </c>
      <c r="M9830" s="7">
        <f t="shared" si="460"/>
        <v>2016</v>
      </c>
      <c r="N9830" s="7">
        <f t="shared" si="461"/>
        <v>4</v>
      </c>
      <c r="O9830" s="30">
        <f t="shared" si="462"/>
        <v>159</v>
      </c>
    </row>
    <row r="9831" spans="2:15" x14ac:dyDescent="0.2">
      <c r="B9831" s="13">
        <v>61189</v>
      </c>
      <c r="C9831" s="14">
        <v>42490.386111111155</v>
      </c>
      <c r="D9831" s="7" t="s">
        <v>8</v>
      </c>
      <c r="E9831" s="13">
        <v>2192</v>
      </c>
      <c r="F9831" s="7" t="s">
        <v>40</v>
      </c>
      <c r="G9831" s="7" t="s">
        <v>11</v>
      </c>
      <c r="H9831" s="13">
        <v>9.5</v>
      </c>
      <c r="I9831" s="13" t="str">
        <f>IF(G9831="Male",VLOOKUP(H9831,'Shoe size conversion table'!$B$6:$D$22,2),VLOOKUP(H9831,'Shoe size conversion table'!$J$6:$L$22,2))</f>
        <v>42-43</v>
      </c>
      <c r="J9831" s="13">
        <f>IF(G9831="Male",VLOOKUP(H9831,'Shoe size conversion table'!$B$6:$D$22,3),VLOOKUP(H9831,'Shoe size conversion table'!$J$6:$L$22,3))</f>
        <v>9</v>
      </c>
      <c r="K9831" s="11">
        <v>179</v>
      </c>
      <c r="L9831" s="12">
        <v>0.1</v>
      </c>
      <c r="M9831" s="7">
        <f t="shared" si="460"/>
        <v>2016</v>
      </c>
      <c r="N9831" s="7">
        <f t="shared" si="461"/>
        <v>4</v>
      </c>
      <c r="O9831" s="30">
        <f t="shared" si="462"/>
        <v>161.1</v>
      </c>
    </row>
    <row r="9832" spans="2:15" x14ac:dyDescent="0.2">
      <c r="B9832" s="13">
        <v>61190</v>
      </c>
      <c r="C9832" s="14">
        <v>42490.436111111318</v>
      </c>
      <c r="D9832" s="7" t="s">
        <v>8</v>
      </c>
      <c r="E9832" s="13">
        <v>2198</v>
      </c>
      <c r="F9832" s="7" t="s">
        <v>42</v>
      </c>
      <c r="G9832" s="7" t="s">
        <v>11</v>
      </c>
      <c r="H9832" s="13">
        <v>9</v>
      </c>
      <c r="I9832" s="13">
        <f>IF(G9832="Male",VLOOKUP(H9832,'Shoe size conversion table'!$B$6:$D$22,2),VLOOKUP(H9832,'Shoe size conversion table'!$J$6:$L$22,2))</f>
        <v>42</v>
      </c>
      <c r="J9832" s="13">
        <f>IF(G9832="Male",VLOOKUP(H9832,'Shoe size conversion table'!$B$6:$D$22,3),VLOOKUP(H9832,'Shoe size conversion table'!$J$6:$L$22,3))</f>
        <v>8.5</v>
      </c>
      <c r="K9832" s="11">
        <v>169</v>
      </c>
      <c r="L9832" s="12">
        <v>0.3</v>
      </c>
      <c r="M9832" s="7">
        <f t="shared" si="460"/>
        <v>2016</v>
      </c>
      <c r="N9832" s="7">
        <f t="shared" si="461"/>
        <v>4</v>
      </c>
      <c r="O9832" s="30">
        <f t="shared" si="462"/>
        <v>118.3</v>
      </c>
    </row>
    <row r="9833" spans="2:15" x14ac:dyDescent="0.2">
      <c r="B9833" s="13">
        <v>61191</v>
      </c>
      <c r="C9833" s="14">
        <v>42490.476111111137</v>
      </c>
      <c r="D9833" s="7" t="s">
        <v>8</v>
      </c>
      <c r="E9833" s="13">
        <v>2198</v>
      </c>
      <c r="F9833" s="7" t="s">
        <v>40</v>
      </c>
      <c r="G9833" s="7" t="s">
        <v>11</v>
      </c>
      <c r="H9833" s="13">
        <v>11.5</v>
      </c>
      <c r="I9833" s="13" t="str">
        <f>IF(G9833="Male",VLOOKUP(H9833,'Shoe size conversion table'!$B$6:$D$22,2),VLOOKUP(H9833,'Shoe size conversion table'!$J$6:$L$22,2))</f>
        <v>44-45</v>
      </c>
      <c r="J9833" s="13">
        <f>IF(G9833="Male",VLOOKUP(H9833,'Shoe size conversion table'!$B$6:$D$22,3),VLOOKUP(H9833,'Shoe size conversion table'!$J$6:$L$22,3))</f>
        <v>11</v>
      </c>
      <c r="K9833" s="11">
        <v>189</v>
      </c>
      <c r="L9833" s="12">
        <v>0.3</v>
      </c>
      <c r="M9833" s="7">
        <f t="shared" si="460"/>
        <v>2016</v>
      </c>
      <c r="N9833" s="7">
        <f t="shared" si="461"/>
        <v>4</v>
      </c>
      <c r="O9833" s="30">
        <f t="shared" si="462"/>
        <v>132.29999999999998</v>
      </c>
    </row>
    <row r="9834" spans="2:15" x14ac:dyDescent="0.2">
      <c r="B9834" s="13">
        <v>61192</v>
      </c>
      <c r="C9834" s="14">
        <v>42490.696111111138</v>
      </c>
      <c r="D9834" s="7" t="s">
        <v>8</v>
      </c>
      <c r="E9834" s="13">
        <v>2154</v>
      </c>
      <c r="F9834" s="7" t="s">
        <v>38</v>
      </c>
      <c r="G9834" s="7" t="s">
        <v>12</v>
      </c>
      <c r="H9834" s="13">
        <v>9</v>
      </c>
      <c r="I9834" s="13" t="str">
        <f>IF(G9834="Male",VLOOKUP(H9834,'Shoe size conversion table'!$B$6:$D$22,2),VLOOKUP(H9834,'Shoe size conversion table'!$J$6:$L$22,2))</f>
        <v>39-40</v>
      </c>
      <c r="J9834" s="13">
        <f>IF(G9834="Male",VLOOKUP(H9834,'Shoe size conversion table'!$B$6:$D$22,3),VLOOKUP(H9834,'Shoe size conversion table'!$J$6:$L$22,3))</f>
        <v>7</v>
      </c>
      <c r="K9834" s="11">
        <v>129</v>
      </c>
      <c r="L9834" s="12">
        <v>0</v>
      </c>
      <c r="M9834" s="7">
        <f t="shared" si="460"/>
        <v>2016</v>
      </c>
      <c r="N9834" s="7">
        <f t="shared" si="461"/>
        <v>4</v>
      </c>
      <c r="O9834" s="30">
        <f t="shared" si="462"/>
        <v>129</v>
      </c>
    </row>
    <row r="9835" spans="2:15" x14ac:dyDescent="0.2">
      <c r="B9835" s="13">
        <v>61193</v>
      </c>
      <c r="C9835" s="14">
        <v>42490.706111111132</v>
      </c>
      <c r="D9835" s="7" t="s">
        <v>8</v>
      </c>
      <c r="E9835" s="13">
        <v>2179</v>
      </c>
      <c r="F9835" s="7" t="s">
        <v>39</v>
      </c>
      <c r="G9835" s="7" t="s">
        <v>12</v>
      </c>
      <c r="H9835" s="13">
        <v>7.5</v>
      </c>
      <c r="I9835" s="13">
        <f>IF(G9835="Male",VLOOKUP(H9835,'Shoe size conversion table'!$B$6:$D$22,2),VLOOKUP(H9835,'Shoe size conversion table'!$J$6:$L$22,2))</f>
        <v>38</v>
      </c>
      <c r="J9835" s="13">
        <f>IF(G9835="Male",VLOOKUP(H9835,'Shoe size conversion table'!$B$6:$D$22,3),VLOOKUP(H9835,'Shoe size conversion table'!$J$6:$L$22,3))</f>
        <v>5.5</v>
      </c>
      <c r="K9835" s="11">
        <v>199</v>
      </c>
      <c r="L9835" s="12">
        <v>0.1</v>
      </c>
      <c r="M9835" s="7">
        <f t="shared" si="460"/>
        <v>2016</v>
      </c>
      <c r="N9835" s="7">
        <f t="shared" si="461"/>
        <v>4</v>
      </c>
      <c r="O9835" s="30">
        <f t="shared" si="462"/>
        <v>179.1</v>
      </c>
    </row>
    <row r="9836" spans="2:15" x14ac:dyDescent="0.2">
      <c r="B9836" s="13">
        <v>61194</v>
      </c>
      <c r="C9836" s="14">
        <v>42490.756111111252</v>
      </c>
      <c r="D9836" s="7" t="s">
        <v>8</v>
      </c>
      <c r="E9836" s="13">
        <v>2242</v>
      </c>
      <c r="F9836" s="7" t="s">
        <v>42</v>
      </c>
      <c r="G9836" s="7" t="s">
        <v>11</v>
      </c>
      <c r="H9836" s="13">
        <v>10</v>
      </c>
      <c r="I9836" s="13">
        <f>IF(G9836="Male",VLOOKUP(H9836,'Shoe size conversion table'!$B$6:$D$22,2),VLOOKUP(H9836,'Shoe size conversion table'!$J$6:$L$22,2))</f>
        <v>43</v>
      </c>
      <c r="J9836" s="13">
        <f>IF(G9836="Male",VLOOKUP(H9836,'Shoe size conversion table'!$B$6:$D$22,3),VLOOKUP(H9836,'Shoe size conversion table'!$J$6:$L$22,3))</f>
        <v>9.5</v>
      </c>
      <c r="K9836" s="11">
        <v>199</v>
      </c>
      <c r="L9836" s="12">
        <v>0</v>
      </c>
      <c r="M9836" s="7">
        <f t="shared" si="460"/>
        <v>2016</v>
      </c>
      <c r="N9836" s="7">
        <f t="shared" si="461"/>
        <v>4</v>
      </c>
      <c r="O9836" s="30">
        <f t="shared" si="462"/>
        <v>199</v>
      </c>
    </row>
    <row r="9837" spans="2:15" x14ac:dyDescent="0.2">
      <c r="B9837" s="13">
        <v>61195</v>
      </c>
      <c r="C9837" s="14">
        <v>42490.846111111321</v>
      </c>
      <c r="D9837" s="7" t="s">
        <v>7</v>
      </c>
      <c r="E9837" s="13">
        <v>2196</v>
      </c>
      <c r="F9837" s="7" t="s">
        <v>45</v>
      </c>
      <c r="G9837" s="7" t="s">
        <v>11</v>
      </c>
      <c r="H9837" s="13">
        <v>10</v>
      </c>
      <c r="I9837" s="13">
        <f>IF(G9837="Male",VLOOKUP(H9837,'Shoe size conversion table'!$B$6:$D$22,2),VLOOKUP(H9837,'Shoe size conversion table'!$J$6:$L$22,2))</f>
        <v>43</v>
      </c>
      <c r="J9837" s="13">
        <f>IF(G9837="Male",VLOOKUP(H9837,'Shoe size conversion table'!$B$6:$D$22,3),VLOOKUP(H9837,'Shoe size conversion table'!$J$6:$L$22,3))</f>
        <v>9.5</v>
      </c>
      <c r="K9837" s="11">
        <v>189</v>
      </c>
      <c r="L9837" s="12">
        <v>0</v>
      </c>
      <c r="M9837" s="7">
        <f t="shared" si="460"/>
        <v>2016</v>
      </c>
      <c r="N9837" s="7">
        <f t="shared" si="461"/>
        <v>4</v>
      </c>
      <c r="O9837" s="30">
        <f t="shared" si="462"/>
        <v>189</v>
      </c>
    </row>
    <row r="9838" spans="2:15" x14ac:dyDescent="0.2">
      <c r="B9838" s="13">
        <v>61196</v>
      </c>
      <c r="C9838" s="14">
        <v>42490.906111111151</v>
      </c>
      <c r="D9838" s="7" t="s">
        <v>7</v>
      </c>
      <c r="E9838" s="13">
        <v>2200</v>
      </c>
      <c r="F9838" s="7" t="s">
        <v>49</v>
      </c>
      <c r="G9838" s="7" t="s">
        <v>12</v>
      </c>
      <c r="H9838" s="13">
        <v>7.5</v>
      </c>
      <c r="I9838" s="13">
        <f>IF(G9838="Male",VLOOKUP(H9838,'Shoe size conversion table'!$B$6:$D$22,2),VLOOKUP(H9838,'Shoe size conversion table'!$J$6:$L$22,2))</f>
        <v>38</v>
      </c>
      <c r="J9838" s="13">
        <f>IF(G9838="Male",VLOOKUP(H9838,'Shoe size conversion table'!$B$6:$D$22,3),VLOOKUP(H9838,'Shoe size conversion table'!$J$6:$L$22,3))</f>
        <v>5.5</v>
      </c>
      <c r="K9838" s="11">
        <v>159</v>
      </c>
      <c r="L9838" s="12">
        <v>0.5</v>
      </c>
      <c r="M9838" s="7">
        <f t="shared" si="460"/>
        <v>2016</v>
      </c>
      <c r="N9838" s="7">
        <f t="shared" si="461"/>
        <v>4</v>
      </c>
      <c r="O9838" s="30">
        <f t="shared" si="462"/>
        <v>79.5</v>
      </c>
    </row>
    <row r="9839" spans="2:15" x14ac:dyDescent="0.2">
      <c r="B9839" s="13">
        <v>61197</v>
      </c>
      <c r="C9839" s="14">
        <v>42490.936111111136</v>
      </c>
      <c r="D9839" s="7" t="s">
        <v>7</v>
      </c>
      <c r="E9839" s="13">
        <v>2213</v>
      </c>
      <c r="F9839" s="7" t="s">
        <v>48</v>
      </c>
      <c r="G9839" s="7" t="s">
        <v>11</v>
      </c>
      <c r="H9839" s="13">
        <v>10</v>
      </c>
      <c r="I9839" s="13">
        <f>IF(G9839="Male",VLOOKUP(H9839,'Shoe size conversion table'!$B$6:$D$22,2),VLOOKUP(H9839,'Shoe size conversion table'!$J$6:$L$22,2))</f>
        <v>43</v>
      </c>
      <c r="J9839" s="13">
        <f>IF(G9839="Male",VLOOKUP(H9839,'Shoe size conversion table'!$B$6:$D$22,3),VLOOKUP(H9839,'Shoe size conversion table'!$J$6:$L$22,3))</f>
        <v>9.5</v>
      </c>
      <c r="K9839" s="11">
        <v>129</v>
      </c>
      <c r="L9839" s="12">
        <v>0</v>
      </c>
      <c r="M9839" s="7">
        <f t="shared" si="460"/>
        <v>2016</v>
      </c>
      <c r="N9839" s="7">
        <f t="shared" si="461"/>
        <v>4</v>
      </c>
      <c r="O9839" s="30">
        <f t="shared" si="462"/>
        <v>129</v>
      </c>
    </row>
    <row r="9840" spans="2:15" x14ac:dyDescent="0.2">
      <c r="B9840" s="13">
        <v>61198</v>
      </c>
      <c r="C9840" s="14">
        <v>42490.956111111249</v>
      </c>
      <c r="D9840" s="7" t="s">
        <v>7</v>
      </c>
      <c r="E9840" s="13">
        <v>2150</v>
      </c>
      <c r="F9840" s="7" t="s">
        <v>50</v>
      </c>
      <c r="G9840" s="7" t="s">
        <v>12</v>
      </c>
      <c r="H9840" s="13">
        <v>8</v>
      </c>
      <c r="I9840" s="13" t="str">
        <f>IF(G9840="Male",VLOOKUP(H9840,'Shoe size conversion table'!$B$6:$D$22,2),VLOOKUP(H9840,'Shoe size conversion table'!$J$6:$L$22,2))</f>
        <v>38-39</v>
      </c>
      <c r="J9840" s="13">
        <f>IF(G9840="Male",VLOOKUP(H9840,'Shoe size conversion table'!$B$6:$D$22,3),VLOOKUP(H9840,'Shoe size conversion table'!$J$6:$L$22,3))</f>
        <v>6</v>
      </c>
      <c r="K9840" s="11">
        <v>159</v>
      </c>
      <c r="L9840" s="12">
        <v>0.5</v>
      </c>
      <c r="M9840" s="7">
        <f t="shared" si="460"/>
        <v>2016</v>
      </c>
      <c r="N9840" s="7">
        <f t="shared" si="461"/>
        <v>4</v>
      </c>
      <c r="O9840" s="30">
        <f t="shared" si="462"/>
        <v>79.5</v>
      </c>
    </row>
    <row r="9841" spans="2:15" x14ac:dyDescent="0.2">
      <c r="B9841" s="13">
        <v>61198</v>
      </c>
      <c r="C9841" s="14">
        <v>42490.956111111249</v>
      </c>
      <c r="D9841" s="7" t="s">
        <v>7</v>
      </c>
      <c r="E9841" s="13">
        <v>2175</v>
      </c>
      <c r="F9841" s="7" t="s">
        <v>50</v>
      </c>
      <c r="G9841" s="7" t="s">
        <v>11</v>
      </c>
      <c r="H9841" s="13">
        <v>9.5</v>
      </c>
      <c r="I9841" s="13" t="str">
        <f>IF(G9841="Male",VLOOKUP(H9841,'Shoe size conversion table'!$B$6:$D$22,2),VLOOKUP(H9841,'Shoe size conversion table'!$J$6:$L$22,2))</f>
        <v>42-43</v>
      </c>
      <c r="J9841" s="13">
        <f>IF(G9841="Male",VLOOKUP(H9841,'Shoe size conversion table'!$B$6:$D$22,3),VLOOKUP(H9841,'Shoe size conversion table'!$J$6:$L$22,3))</f>
        <v>9</v>
      </c>
      <c r="K9841" s="11">
        <v>159</v>
      </c>
      <c r="L9841" s="12">
        <v>0</v>
      </c>
      <c r="M9841" s="7">
        <f t="shared" si="460"/>
        <v>2016</v>
      </c>
      <c r="N9841" s="7">
        <f t="shared" si="461"/>
        <v>4</v>
      </c>
      <c r="O9841" s="30">
        <f t="shared" si="462"/>
        <v>159</v>
      </c>
    </row>
    <row r="9842" spans="2:15" x14ac:dyDescent="0.2">
      <c r="B9842" s="13">
        <v>61199</v>
      </c>
      <c r="C9842" s="14">
        <v>42491.006111111252</v>
      </c>
      <c r="D9842" s="7" t="s">
        <v>7</v>
      </c>
      <c r="E9842" s="13">
        <v>2159</v>
      </c>
      <c r="F9842" s="7" t="s">
        <v>46</v>
      </c>
      <c r="G9842" s="7" t="s">
        <v>12</v>
      </c>
      <c r="H9842" s="13">
        <v>8</v>
      </c>
      <c r="I9842" s="13" t="str">
        <f>IF(G9842="Male",VLOOKUP(H9842,'Shoe size conversion table'!$B$6:$D$22,2),VLOOKUP(H9842,'Shoe size conversion table'!$J$6:$L$22,2))</f>
        <v>38-39</v>
      </c>
      <c r="J9842" s="13">
        <f>IF(G9842="Male",VLOOKUP(H9842,'Shoe size conversion table'!$B$6:$D$22,3),VLOOKUP(H9842,'Shoe size conversion table'!$J$6:$L$22,3))</f>
        <v>6</v>
      </c>
      <c r="K9842" s="11">
        <v>159</v>
      </c>
      <c r="L9842" s="12">
        <v>0</v>
      </c>
      <c r="M9842" s="7">
        <f t="shared" si="460"/>
        <v>2016</v>
      </c>
      <c r="N9842" s="7">
        <f t="shared" si="461"/>
        <v>5</v>
      </c>
      <c r="O9842" s="30">
        <f t="shared" si="462"/>
        <v>159</v>
      </c>
    </row>
    <row r="9843" spans="2:15" x14ac:dyDescent="0.2">
      <c r="B9843" s="13">
        <v>61200</v>
      </c>
      <c r="C9843" s="14">
        <v>42491.006111111252</v>
      </c>
      <c r="D9843" s="7" t="s">
        <v>10</v>
      </c>
      <c r="E9843" s="13">
        <v>2190</v>
      </c>
      <c r="F9843" s="7" t="s">
        <v>35</v>
      </c>
      <c r="G9843" s="7" t="s">
        <v>11</v>
      </c>
      <c r="H9843" s="13">
        <v>11</v>
      </c>
      <c r="I9843" s="13">
        <f>IF(G9843="Male",VLOOKUP(H9843,'Shoe size conversion table'!$B$6:$D$22,2),VLOOKUP(H9843,'Shoe size conversion table'!$J$6:$L$22,2))</f>
        <v>44</v>
      </c>
      <c r="J9843" s="13">
        <f>IF(G9843="Male",VLOOKUP(H9843,'Shoe size conversion table'!$B$6:$D$22,3),VLOOKUP(H9843,'Shoe size conversion table'!$J$6:$L$22,3))</f>
        <v>10.5</v>
      </c>
      <c r="K9843" s="11">
        <v>139</v>
      </c>
      <c r="L9843" s="12">
        <v>0.1</v>
      </c>
      <c r="M9843" s="7">
        <f t="shared" si="460"/>
        <v>2016</v>
      </c>
      <c r="N9843" s="7">
        <f t="shared" si="461"/>
        <v>5</v>
      </c>
      <c r="O9843" s="30">
        <f t="shared" si="462"/>
        <v>125.10000000000001</v>
      </c>
    </row>
    <row r="9844" spans="2:15" x14ac:dyDescent="0.2">
      <c r="B9844" s="13">
        <v>61201</v>
      </c>
      <c r="C9844" s="14">
        <v>42491.056111111153</v>
      </c>
      <c r="D9844" s="7" t="s">
        <v>7</v>
      </c>
      <c r="E9844" s="13">
        <v>2181</v>
      </c>
      <c r="F9844" s="7" t="s">
        <v>56</v>
      </c>
      <c r="G9844" s="7" t="s">
        <v>11</v>
      </c>
      <c r="H9844" s="13">
        <v>14</v>
      </c>
      <c r="I9844" s="13">
        <f>IF(G9844="Male",VLOOKUP(H9844,'Shoe size conversion table'!$B$6:$D$22,2),VLOOKUP(H9844,'Shoe size conversion table'!$J$6:$L$22,2))</f>
        <v>47</v>
      </c>
      <c r="J9844" s="13">
        <f>IF(G9844="Male",VLOOKUP(H9844,'Shoe size conversion table'!$B$6:$D$22,3),VLOOKUP(H9844,'Shoe size conversion table'!$J$6:$L$22,3))</f>
        <v>13.5</v>
      </c>
      <c r="K9844" s="11">
        <v>199</v>
      </c>
      <c r="L9844" s="12">
        <v>0</v>
      </c>
      <c r="M9844" s="7">
        <f t="shared" si="460"/>
        <v>2016</v>
      </c>
      <c r="N9844" s="7">
        <f t="shared" si="461"/>
        <v>5</v>
      </c>
      <c r="O9844" s="30">
        <f t="shared" si="462"/>
        <v>199</v>
      </c>
    </row>
    <row r="9845" spans="2:15" x14ac:dyDescent="0.2">
      <c r="B9845" s="13">
        <v>61202</v>
      </c>
      <c r="C9845" s="14">
        <v>42491.186111111252</v>
      </c>
      <c r="D9845" s="7" t="s">
        <v>7</v>
      </c>
      <c r="E9845" s="13">
        <v>2215</v>
      </c>
      <c r="F9845" s="7" t="s">
        <v>49</v>
      </c>
      <c r="G9845" s="7" t="s">
        <v>12</v>
      </c>
      <c r="H9845" s="13">
        <v>9.5</v>
      </c>
      <c r="I9845" s="13">
        <f>IF(G9845="Male",VLOOKUP(H9845,'Shoe size conversion table'!$B$6:$D$22,2),VLOOKUP(H9845,'Shoe size conversion table'!$J$6:$L$22,2))</f>
        <v>40</v>
      </c>
      <c r="J9845" s="13">
        <f>IF(G9845="Male",VLOOKUP(H9845,'Shoe size conversion table'!$B$6:$D$22,3),VLOOKUP(H9845,'Shoe size conversion table'!$J$6:$L$22,3))</f>
        <v>7.5</v>
      </c>
      <c r="K9845" s="11">
        <v>169</v>
      </c>
      <c r="L9845" s="12">
        <v>0.5</v>
      </c>
      <c r="M9845" s="7">
        <f t="shared" si="460"/>
        <v>2016</v>
      </c>
      <c r="N9845" s="7">
        <f t="shared" si="461"/>
        <v>5</v>
      </c>
      <c r="O9845" s="30">
        <f t="shared" si="462"/>
        <v>84.5</v>
      </c>
    </row>
    <row r="9846" spans="2:15" x14ac:dyDescent="0.2">
      <c r="B9846" s="13">
        <v>61203</v>
      </c>
      <c r="C9846" s="14">
        <v>42491.23611111132</v>
      </c>
      <c r="D9846" s="7" t="s">
        <v>7</v>
      </c>
      <c r="E9846" s="13">
        <v>2208</v>
      </c>
      <c r="F9846" s="7" t="s">
        <v>54</v>
      </c>
      <c r="G9846" s="7" t="s">
        <v>11</v>
      </c>
      <c r="H9846" s="13">
        <v>10.5</v>
      </c>
      <c r="I9846" s="13" t="str">
        <f>IF(G9846="Male",VLOOKUP(H9846,'Shoe size conversion table'!$B$6:$D$22,2),VLOOKUP(H9846,'Shoe size conversion table'!$J$6:$L$22,2))</f>
        <v>43-44</v>
      </c>
      <c r="J9846" s="13">
        <f>IF(G9846="Male",VLOOKUP(H9846,'Shoe size conversion table'!$B$6:$D$22,3),VLOOKUP(H9846,'Shoe size conversion table'!$J$6:$L$22,3))</f>
        <v>10</v>
      </c>
      <c r="K9846" s="11">
        <v>159</v>
      </c>
      <c r="L9846" s="12">
        <v>0.5</v>
      </c>
      <c r="M9846" s="7">
        <f t="shared" si="460"/>
        <v>2016</v>
      </c>
      <c r="N9846" s="7">
        <f t="shared" si="461"/>
        <v>5</v>
      </c>
      <c r="O9846" s="30">
        <f t="shared" si="462"/>
        <v>79.5</v>
      </c>
    </row>
    <row r="9847" spans="2:15" x14ac:dyDescent="0.2">
      <c r="B9847" s="13">
        <v>61204</v>
      </c>
      <c r="C9847" s="14">
        <v>42491.35611111125</v>
      </c>
      <c r="D9847" s="7" t="s">
        <v>10</v>
      </c>
      <c r="E9847" s="13">
        <v>2217</v>
      </c>
      <c r="F9847" s="7" t="s">
        <v>35</v>
      </c>
      <c r="G9847" s="7" t="s">
        <v>11</v>
      </c>
      <c r="H9847" s="13">
        <v>9.5</v>
      </c>
      <c r="I9847" s="13" t="str">
        <f>IF(G9847="Male",VLOOKUP(H9847,'Shoe size conversion table'!$B$6:$D$22,2),VLOOKUP(H9847,'Shoe size conversion table'!$J$6:$L$22,2))</f>
        <v>42-43</v>
      </c>
      <c r="J9847" s="13">
        <f>IF(G9847="Male",VLOOKUP(H9847,'Shoe size conversion table'!$B$6:$D$22,3),VLOOKUP(H9847,'Shoe size conversion table'!$J$6:$L$22,3))</f>
        <v>9</v>
      </c>
      <c r="K9847" s="11">
        <v>149</v>
      </c>
      <c r="L9847" s="12">
        <v>0.3</v>
      </c>
      <c r="M9847" s="7">
        <f t="shared" si="460"/>
        <v>2016</v>
      </c>
      <c r="N9847" s="7">
        <f t="shared" si="461"/>
        <v>5</v>
      </c>
      <c r="O9847" s="30">
        <f t="shared" si="462"/>
        <v>104.3</v>
      </c>
    </row>
    <row r="9848" spans="2:15" x14ac:dyDescent="0.2">
      <c r="B9848" s="13">
        <v>61205</v>
      </c>
      <c r="C9848" s="14">
        <v>42491.436111111318</v>
      </c>
      <c r="D9848" s="7" t="s">
        <v>9</v>
      </c>
      <c r="E9848" s="13">
        <v>2224</v>
      </c>
      <c r="F9848" s="7" t="s">
        <v>60</v>
      </c>
      <c r="G9848" s="7" t="s">
        <v>12</v>
      </c>
      <c r="H9848" s="13">
        <v>6</v>
      </c>
      <c r="I9848" s="13" t="str">
        <f>IF(G9848="Male",VLOOKUP(H9848,'Shoe size conversion table'!$B$6:$D$22,2),VLOOKUP(H9848,'Shoe size conversion table'!$J$6:$L$22,2))</f>
        <v>36-37</v>
      </c>
      <c r="J9848" s="13">
        <f>IF(G9848="Male",VLOOKUP(H9848,'Shoe size conversion table'!$B$6:$D$22,3),VLOOKUP(H9848,'Shoe size conversion table'!$J$6:$L$22,3))</f>
        <v>4</v>
      </c>
      <c r="K9848" s="11">
        <v>129</v>
      </c>
      <c r="L9848" s="12">
        <v>0</v>
      </c>
      <c r="M9848" s="7">
        <f t="shared" si="460"/>
        <v>2016</v>
      </c>
      <c r="N9848" s="7">
        <f t="shared" si="461"/>
        <v>5</v>
      </c>
      <c r="O9848" s="30">
        <f t="shared" si="462"/>
        <v>129</v>
      </c>
    </row>
    <row r="9849" spans="2:15" x14ac:dyDescent="0.2">
      <c r="B9849" s="13">
        <v>61206</v>
      </c>
      <c r="C9849" s="14">
        <v>42491.476111111137</v>
      </c>
      <c r="D9849" s="7" t="s">
        <v>7</v>
      </c>
      <c r="E9849" s="13">
        <v>2213</v>
      </c>
      <c r="F9849" s="7" t="s">
        <v>49</v>
      </c>
      <c r="G9849" s="7" t="s">
        <v>12</v>
      </c>
      <c r="H9849" s="13">
        <v>7</v>
      </c>
      <c r="I9849" s="13" t="str">
        <f>IF(G9849="Male",VLOOKUP(H9849,'Shoe size conversion table'!$B$6:$D$22,2),VLOOKUP(H9849,'Shoe size conversion table'!$J$6:$L$22,2))</f>
        <v>37-38</v>
      </c>
      <c r="J9849" s="13">
        <f>IF(G9849="Male",VLOOKUP(H9849,'Shoe size conversion table'!$B$6:$D$22,3),VLOOKUP(H9849,'Shoe size conversion table'!$J$6:$L$22,3))</f>
        <v>5</v>
      </c>
      <c r="K9849" s="11">
        <v>189</v>
      </c>
      <c r="L9849" s="12">
        <v>0</v>
      </c>
      <c r="M9849" s="7">
        <f t="shared" si="460"/>
        <v>2016</v>
      </c>
      <c r="N9849" s="7">
        <f t="shared" si="461"/>
        <v>5</v>
      </c>
      <c r="O9849" s="30">
        <f t="shared" si="462"/>
        <v>189</v>
      </c>
    </row>
    <row r="9850" spans="2:15" x14ac:dyDescent="0.2">
      <c r="B9850" s="13">
        <v>61207</v>
      </c>
      <c r="C9850" s="14">
        <v>42491.706111111132</v>
      </c>
      <c r="D9850" s="7" t="s">
        <v>7</v>
      </c>
      <c r="E9850" s="13">
        <v>2221</v>
      </c>
      <c r="F9850" s="7" t="s">
        <v>57</v>
      </c>
      <c r="G9850" s="7" t="s">
        <v>11</v>
      </c>
      <c r="H9850" s="13">
        <v>10</v>
      </c>
      <c r="I9850" s="13">
        <f>IF(G9850="Male",VLOOKUP(H9850,'Shoe size conversion table'!$B$6:$D$22,2),VLOOKUP(H9850,'Shoe size conversion table'!$J$6:$L$22,2))</f>
        <v>43</v>
      </c>
      <c r="J9850" s="13">
        <f>IF(G9850="Male",VLOOKUP(H9850,'Shoe size conversion table'!$B$6:$D$22,3),VLOOKUP(H9850,'Shoe size conversion table'!$J$6:$L$22,3))</f>
        <v>9.5</v>
      </c>
      <c r="K9850" s="11">
        <v>189</v>
      </c>
      <c r="L9850" s="12">
        <v>0</v>
      </c>
      <c r="M9850" s="7">
        <f t="shared" si="460"/>
        <v>2016</v>
      </c>
      <c r="N9850" s="7">
        <f t="shared" si="461"/>
        <v>5</v>
      </c>
      <c r="O9850" s="30">
        <f t="shared" si="462"/>
        <v>189</v>
      </c>
    </row>
    <row r="9851" spans="2:15" x14ac:dyDescent="0.2">
      <c r="B9851" s="13">
        <v>61208</v>
      </c>
      <c r="C9851" s="14">
        <v>42491.706111111132</v>
      </c>
      <c r="D9851" s="7" t="s">
        <v>10</v>
      </c>
      <c r="E9851" s="13">
        <v>2174</v>
      </c>
      <c r="F9851" s="7" t="s">
        <v>36</v>
      </c>
      <c r="G9851" s="7" t="s">
        <v>11</v>
      </c>
      <c r="H9851" s="13">
        <v>10</v>
      </c>
      <c r="I9851" s="13">
        <f>IF(G9851="Male",VLOOKUP(H9851,'Shoe size conversion table'!$B$6:$D$22,2),VLOOKUP(H9851,'Shoe size conversion table'!$J$6:$L$22,2))</f>
        <v>43</v>
      </c>
      <c r="J9851" s="13">
        <f>IF(G9851="Male",VLOOKUP(H9851,'Shoe size conversion table'!$B$6:$D$22,3),VLOOKUP(H9851,'Shoe size conversion table'!$J$6:$L$22,3))</f>
        <v>9.5</v>
      </c>
      <c r="K9851" s="11">
        <v>149</v>
      </c>
      <c r="L9851" s="12">
        <v>0</v>
      </c>
      <c r="M9851" s="7">
        <f t="shared" si="460"/>
        <v>2016</v>
      </c>
      <c r="N9851" s="7">
        <f t="shared" si="461"/>
        <v>5</v>
      </c>
      <c r="O9851" s="30">
        <f t="shared" si="462"/>
        <v>149</v>
      </c>
    </row>
    <row r="9852" spans="2:15" x14ac:dyDescent="0.2">
      <c r="B9852" s="13">
        <v>61208</v>
      </c>
      <c r="C9852" s="14">
        <v>42491.706111111132</v>
      </c>
      <c r="D9852" s="7" t="s">
        <v>10</v>
      </c>
      <c r="E9852" s="13">
        <v>2171</v>
      </c>
      <c r="F9852" s="7" t="s">
        <v>34</v>
      </c>
      <c r="G9852" s="7" t="s">
        <v>12</v>
      </c>
      <c r="H9852" s="13">
        <v>8.5</v>
      </c>
      <c r="I9852" s="13">
        <f>IF(G9852="Male",VLOOKUP(H9852,'Shoe size conversion table'!$B$6:$D$22,2),VLOOKUP(H9852,'Shoe size conversion table'!$J$6:$L$22,2))</f>
        <v>39</v>
      </c>
      <c r="J9852" s="13">
        <f>IF(G9852="Male",VLOOKUP(H9852,'Shoe size conversion table'!$B$6:$D$22,3),VLOOKUP(H9852,'Shoe size conversion table'!$J$6:$L$22,3))</f>
        <v>6.5</v>
      </c>
      <c r="K9852" s="11">
        <v>159</v>
      </c>
      <c r="L9852" s="12">
        <v>0</v>
      </c>
      <c r="M9852" s="7">
        <f t="shared" si="460"/>
        <v>2016</v>
      </c>
      <c r="N9852" s="7">
        <f t="shared" si="461"/>
        <v>5</v>
      </c>
      <c r="O9852" s="30">
        <f t="shared" si="462"/>
        <v>159</v>
      </c>
    </row>
    <row r="9853" spans="2:15" x14ac:dyDescent="0.2">
      <c r="B9853" s="13">
        <v>61209</v>
      </c>
      <c r="C9853" s="14">
        <v>42491.706111111132</v>
      </c>
      <c r="D9853" s="7" t="s">
        <v>8</v>
      </c>
      <c r="E9853" s="13">
        <v>2186</v>
      </c>
      <c r="F9853" s="7" t="s">
        <v>38</v>
      </c>
      <c r="G9853" s="7" t="s">
        <v>11</v>
      </c>
      <c r="H9853" s="13">
        <v>11</v>
      </c>
      <c r="I9853" s="13">
        <f>IF(G9853="Male",VLOOKUP(H9853,'Shoe size conversion table'!$B$6:$D$22,2),VLOOKUP(H9853,'Shoe size conversion table'!$J$6:$L$22,2))</f>
        <v>44</v>
      </c>
      <c r="J9853" s="13">
        <f>IF(G9853="Male",VLOOKUP(H9853,'Shoe size conversion table'!$B$6:$D$22,3),VLOOKUP(H9853,'Shoe size conversion table'!$J$6:$L$22,3))</f>
        <v>10.5</v>
      </c>
      <c r="K9853" s="11">
        <v>129</v>
      </c>
      <c r="L9853" s="12">
        <v>0</v>
      </c>
      <c r="M9853" s="7">
        <f t="shared" si="460"/>
        <v>2016</v>
      </c>
      <c r="N9853" s="7">
        <f t="shared" si="461"/>
        <v>5</v>
      </c>
      <c r="O9853" s="30">
        <f t="shared" si="462"/>
        <v>129</v>
      </c>
    </row>
    <row r="9854" spans="2:15" x14ac:dyDescent="0.2">
      <c r="B9854" s="13">
        <v>61210</v>
      </c>
      <c r="C9854" s="14">
        <v>42491.886111111133</v>
      </c>
      <c r="D9854" s="7" t="s">
        <v>7</v>
      </c>
      <c r="E9854" s="13">
        <v>2170</v>
      </c>
      <c r="F9854" s="7" t="s">
        <v>53</v>
      </c>
      <c r="G9854" s="7" t="s">
        <v>11</v>
      </c>
      <c r="H9854" s="13">
        <v>10.5</v>
      </c>
      <c r="I9854" s="13" t="str">
        <f>IF(G9854="Male",VLOOKUP(H9854,'Shoe size conversion table'!$B$6:$D$22,2),VLOOKUP(H9854,'Shoe size conversion table'!$J$6:$L$22,2))</f>
        <v>43-44</v>
      </c>
      <c r="J9854" s="13">
        <f>IF(G9854="Male",VLOOKUP(H9854,'Shoe size conversion table'!$B$6:$D$22,3),VLOOKUP(H9854,'Shoe size conversion table'!$J$6:$L$22,3))</f>
        <v>10</v>
      </c>
      <c r="K9854" s="11">
        <v>149</v>
      </c>
      <c r="L9854" s="12">
        <v>0.1</v>
      </c>
      <c r="M9854" s="7">
        <f t="shared" si="460"/>
        <v>2016</v>
      </c>
      <c r="N9854" s="7">
        <f t="shared" si="461"/>
        <v>5</v>
      </c>
      <c r="O9854" s="30">
        <f t="shared" si="462"/>
        <v>134.1</v>
      </c>
    </row>
    <row r="9855" spans="2:15" x14ac:dyDescent="0.2">
      <c r="B9855" s="13">
        <v>61211</v>
      </c>
      <c r="C9855" s="14">
        <v>42491.886111111133</v>
      </c>
      <c r="D9855" s="7" t="s">
        <v>8</v>
      </c>
      <c r="E9855" s="13">
        <v>2171</v>
      </c>
      <c r="F9855" s="7" t="s">
        <v>41</v>
      </c>
      <c r="G9855" s="7" t="s">
        <v>11</v>
      </c>
      <c r="H9855" s="13">
        <v>12</v>
      </c>
      <c r="I9855" s="13">
        <f>IF(G9855="Male",VLOOKUP(H9855,'Shoe size conversion table'!$B$6:$D$22,2),VLOOKUP(H9855,'Shoe size conversion table'!$J$6:$L$22,2))</f>
        <v>45</v>
      </c>
      <c r="J9855" s="13">
        <f>IF(G9855="Male",VLOOKUP(H9855,'Shoe size conversion table'!$B$6:$D$22,3),VLOOKUP(H9855,'Shoe size conversion table'!$J$6:$L$22,3))</f>
        <v>11.5</v>
      </c>
      <c r="K9855" s="11">
        <v>189</v>
      </c>
      <c r="L9855" s="12">
        <v>0.5</v>
      </c>
      <c r="M9855" s="7">
        <f t="shared" si="460"/>
        <v>2016</v>
      </c>
      <c r="N9855" s="7">
        <f t="shared" si="461"/>
        <v>5</v>
      </c>
      <c r="O9855" s="30">
        <f t="shared" si="462"/>
        <v>94.5</v>
      </c>
    </row>
    <row r="9856" spans="2:15" x14ac:dyDescent="0.2">
      <c r="B9856" s="13">
        <v>61212</v>
      </c>
      <c r="C9856" s="14">
        <v>42491.906111111151</v>
      </c>
      <c r="D9856" s="7" t="s">
        <v>10</v>
      </c>
      <c r="E9856" s="13">
        <v>2151</v>
      </c>
      <c r="F9856" s="7" t="s">
        <v>35</v>
      </c>
      <c r="G9856" s="7" t="s">
        <v>11</v>
      </c>
      <c r="H9856" s="13">
        <v>10.5</v>
      </c>
      <c r="I9856" s="13" t="str">
        <f>IF(G9856="Male",VLOOKUP(H9856,'Shoe size conversion table'!$B$6:$D$22,2),VLOOKUP(H9856,'Shoe size conversion table'!$J$6:$L$22,2))</f>
        <v>43-44</v>
      </c>
      <c r="J9856" s="13">
        <f>IF(G9856="Male",VLOOKUP(H9856,'Shoe size conversion table'!$B$6:$D$22,3),VLOOKUP(H9856,'Shoe size conversion table'!$J$6:$L$22,3))</f>
        <v>10</v>
      </c>
      <c r="K9856" s="11">
        <v>139</v>
      </c>
      <c r="L9856" s="12">
        <v>0</v>
      </c>
      <c r="M9856" s="7">
        <f t="shared" si="460"/>
        <v>2016</v>
      </c>
      <c r="N9856" s="7">
        <f t="shared" si="461"/>
        <v>5</v>
      </c>
      <c r="O9856" s="30">
        <f t="shared" si="462"/>
        <v>139</v>
      </c>
    </row>
    <row r="9857" spans="2:15" x14ac:dyDescent="0.2">
      <c r="B9857" s="13">
        <v>61213</v>
      </c>
      <c r="C9857" s="14">
        <v>42491.916111111248</v>
      </c>
      <c r="D9857" s="7" t="s">
        <v>7</v>
      </c>
      <c r="E9857" s="13">
        <v>2227</v>
      </c>
      <c r="F9857" s="7" t="s">
        <v>50</v>
      </c>
      <c r="G9857" s="7" t="s">
        <v>11</v>
      </c>
      <c r="H9857" s="13">
        <v>10.5</v>
      </c>
      <c r="I9857" s="13" t="str">
        <f>IF(G9857="Male",VLOOKUP(H9857,'Shoe size conversion table'!$B$6:$D$22,2),VLOOKUP(H9857,'Shoe size conversion table'!$J$6:$L$22,2))</f>
        <v>43-44</v>
      </c>
      <c r="J9857" s="13">
        <f>IF(G9857="Male",VLOOKUP(H9857,'Shoe size conversion table'!$B$6:$D$22,3),VLOOKUP(H9857,'Shoe size conversion table'!$J$6:$L$22,3))</f>
        <v>10</v>
      </c>
      <c r="K9857" s="11">
        <v>199</v>
      </c>
      <c r="L9857" s="12">
        <v>0</v>
      </c>
      <c r="M9857" s="7">
        <f t="shared" si="460"/>
        <v>2016</v>
      </c>
      <c r="N9857" s="7">
        <f t="shared" si="461"/>
        <v>5</v>
      </c>
      <c r="O9857" s="30">
        <f t="shared" si="462"/>
        <v>199</v>
      </c>
    </row>
    <row r="9858" spans="2:15" x14ac:dyDescent="0.2">
      <c r="B9858" s="13">
        <v>61214</v>
      </c>
      <c r="C9858" s="14">
        <v>42491.916111111248</v>
      </c>
      <c r="D9858" s="7" t="s">
        <v>8</v>
      </c>
      <c r="E9858" s="13">
        <v>2238</v>
      </c>
      <c r="F9858" s="7" t="s">
        <v>40</v>
      </c>
      <c r="G9858" s="7" t="s">
        <v>12</v>
      </c>
      <c r="H9858" s="13">
        <v>9</v>
      </c>
      <c r="I9858" s="13" t="str">
        <f>IF(G9858="Male",VLOOKUP(H9858,'Shoe size conversion table'!$B$6:$D$22,2),VLOOKUP(H9858,'Shoe size conversion table'!$J$6:$L$22,2))</f>
        <v>39-40</v>
      </c>
      <c r="J9858" s="13">
        <f>IF(G9858="Male",VLOOKUP(H9858,'Shoe size conversion table'!$B$6:$D$22,3),VLOOKUP(H9858,'Shoe size conversion table'!$J$6:$L$22,3))</f>
        <v>7</v>
      </c>
      <c r="K9858" s="11">
        <v>179</v>
      </c>
      <c r="L9858" s="12">
        <v>0</v>
      </c>
      <c r="M9858" s="7">
        <f t="shared" si="460"/>
        <v>2016</v>
      </c>
      <c r="N9858" s="7">
        <f t="shared" si="461"/>
        <v>5</v>
      </c>
      <c r="O9858" s="30">
        <f t="shared" si="462"/>
        <v>179</v>
      </c>
    </row>
    <row r="9859" spans="2:15" x14ac:dyDescent="0.2">
      <c r="B9859" s="13">
        <v>61215</v>
      </c>
      <c r="C9859" s="14">
        <v>42491.936111111136</v>
      </c>
      <c r="D9859" s="7" t="s">
        <v>7</v>
      </c>
      <c r="E9859" s="13">
        <v>2196</v>
      </c>
      <c r="F9859" s="7" t="s">
        <v>55</v>
      </c>
      <c r="G9859" s="7" t="s">
        <v>11</v>
      </c>
      <c r="H9859" s="13">
        <v>10</v>
      </c>
      <c r="I9859" s="13">
        <f>IF(G9859="Male",VLOOKUP(H9859,'Shoe size conversion table'!$B$6:$D$22,2),VLOOKUP(H9859,'Shoe size conversion table'!$J$6:$L$22,2))</f>
        <v>43</v>
      </c>
      <c r="J9859" s="13">
        <f>IF(G9859="Male",VLOOKUP(H9859,'Shoe size conversion table'!$B$6:$D$22,3),VLOOKUP(H9859,'Shoe size conversion table'!$J$6:$L$22,3))</f>
        <v>9.5</v>
      </c>
      <c r="K9859" s="11">
        <v>189</v>
      </c>
      <c r="L9859" s="12">
        <v>0</v>
      </c>
      <c r="M9859" s="7">
        <f t="shared" si="460"/>
        <v>2016</v>
      </c>
      <c r="N9859" s="7">
        <f t="shared" si="461"/>
        <v>5</v>
      </c>
      <c r="O9859" s="30">
        <f t="shared" si="462"/>
        <v>189</v>
      </c>
    </row>
    <row r="9860" spans="2:15" x14ac:dyDescent="0.2">
      <c r="B9860" s="13">
        <v>61216</v>
      </c>
      <c r="C9860" s="14">
        <v>42491.956111111132</v>
      </c>
      <c r="D9860" s="7" t="s">
        <v>9</v>
      </c>
      <c r="E9860" s="13">
        <v>2184</v>
      </c>
      <c r="F9860" s="7" t="s">
        <v>61</v>
      </c>
      <c r="G9860" s="7" t="s">
        <v>12</v>
      </c>
      <c r="H9860" s="13">
        <v>9</v>
      </c>
      <c r="I9860" s="13" t="str">
        <f>IF(G9860="Male",VLOOKUP(H9860,'Shoe size conversion table'!$B$6:$D$22,2),VLOOKUP(H9860,'Shoe size conversion table'!$J$6:$L$22,2))</f>
        <v>39-40</v>
      </c>
      <c r="J9860" s="13">
        <f>IF(G9860="Male",VLOOKUP(H9860,'Shoe size conversion table'!$B$6:$D$22,3),VLOOKUP(H9860,'Shoe size conversion table'!$J$6:$L$22,3))</f>
        <v>7</v>
      </c>
      <c r="K9860" s="11">
        <v>159</v>
      </c>
      <c r="L9860" s="12">
        <v>0.5</v>
      </c>
      <c r="M9860" s="7">
        <f t="shared" si="460"/>
        <v>2016</v>
      </c>
      <c r="N9860" s="7">
        <f t="shared" si="461"/>
        <v>5</v>
      </c>
      <c r="O9860" s="30">
        <f t="shared" si="462"/>
        <v>79.5</v>
      </c>
    </row>
    <row r="9861" spans="2:15" x14ac:dyDescent="0.2">
      <c r="B9861" s="13">
        <v>61217</v>
      </c>
      <c r="C9861" s="14">
        <v>42491.956111111249</v>
      </c>
      <c r="D9861" s="7" t="s">
        <v>8</v>
      </c>
      <c r="E9861" s="13">
        <v>2199</v>
      </c>
      <c r="F9861" s="7" t="s">
        <v>38</v>
      </c>
      <c r="G9861" s="7" t="s">
        <v>12</v>
      </c>
      <c r="H9861" s="13">
        <v>9</v>
      </c>
      <c r="I9861" s="13" t="str">
        <f>IF(G9861="Male",VLOOKUP(H9861,'Shoe size conversion table'!$B$6:$D$22,2),VLOOKUP(H9861,'Shoe size conversion table'!$J$6:$L$22,2))</f>
        <v>39-40</v>
      </c>
      <c r="J9861" s="13">
        <f>IF(G9861="Male",VLOOKUP(H9861,'Shoe size conversion table'!$B$6:$D$22,3),VLOOKUP(H9861,'Shoe size conversion table'!$J$6:$L$22,3))</f>
        <v>7</v>
      </c>
      <c r="K9861" s="11">
        <v>189</v>
      </c>
      <c r="L9861" s="12">
        <v>0.5</v>
      </c>
      <c r="M9861" s="7">
        <f t="shared" ref="M9861:M9924" si="463">YEAR(C9861)</f>
        <v>2016</v>
      </c>
      <c r="N9861" s="7">
        <f t="shared" si="461"/>
        <v>5</v>
      </c>
      <c r="O9861" s="30">
        <f t="shared" si="462"/>
        <v>94.5</v>
      </c>
    </row>
    <row r="9862" spans="2:15" x14ac:dyDescent="0.2">
      <c r="B9862" s="13">
        <v>61218</v>
      </c>
      <c r="C9862" s="14">
        <v>42491.956111111249</v>
      </c>
      <c r="D9862" s="7" t="s">
        <v>7</v>
      </c>
      <c r="E9862" s="13">
        <v>2217</v>
      </c>
      <c r="F9862" s="7" t="s">
        <v>50</v>
      </c>
      <c r="G9862" s="7" t="s">
        <v>12</v>
      </c>
      <c r="H9862" s="13">
        <v>8</v>
      </c>
      <c r="I9862" s="13" t="str">
        <f>IF(G9862="Male",VLOOKUP(H9862,'Shoe size conversion table'!$B$6:$D$22,2),VLOOKUP(H9862,'Shoe size conversion table'!$J$6:$L$22,2))</f>
        <v>38-39</v>
      </c>
      <c r="J9862" s="13">
        <f>IF(G9862="Male",VLOOKUP(H9862,'Shoe size conversion table'!$B$6:$D$22,3),VLOOKUP(H9862,'Shoe size conversion table'!$J$6:$L$22,3))</f>
        <v>6</v>
      </c>
      <c r="K9862" s="11">
        <v>189</v>
      </c>
      <c r="L9862" s="12">
        <v>0.2</v>
      </c>
      <c r="M9862" s="7">
        <f t="shared" si="463"/>
        <v>2016</v>
      </c>
      <c r="N9862" s="7">
        <f t="shared" ref="N9862:N9925" si="464">MONTH(C9862:C24829)</f>
        <v>5</v>
      </c>
      <c r="O9862" s="30">
        <f t="shared" ref="O9862:O9925" si="465">K9862*(1-L9862)</f>
        <v>151.20000000000002</v>
      </c>
    </row>
    <row r="9863" spans="2:15" x14ac:dyDescent="0.2">
      <c r="B9863" s="13">
        <v>61219</v>
      </c>
      <c r="C9863" s="14">
        <v>42492.006111111252</v>
      </c>
      <c r="D9863" s="7" t="s">
        <v>10</v>
      </c>
      <c r="E9863" s="13">
        <v>2147</v>
      </c>
      <c r="F9863" s="7" t="s">
        <v>35</v>
      </c>
      <c r="G9863" s="7" t="s">
        <v>11</v>
      </c>
      <c r="H9863" s="13">
        <v>15</v>
      </c>
      <c r="I9863" s="13">
        <f>IF(G9863="Male",VLOOKUP(H9863,'Shoe size conversion table'!$B$6:$D$22,2),VLOOKUP(H9863,'Shoe size conversion table'!$J$6:$L$22,2))</f>
        <v>48</v>
      </c>
      <c r="J9863" s="13">
        <f>IF(G9863="Male",VLOOKUP(H9863,'Shoe size conversion table'!$B$6:$D$22,3),VLOOKUP(H9863,'Shoe size conversion table'!$J$6:$L$22,3))</f>
        <v>14.5</v>
      </c>
      <c r="K9863" s="11">
        <v>179</v>
      </c>
      <c r="L9863" s="12">
        <v>0.1</v>
      </c>
      <c r="M9863" s="7">
        <f t="shared" si="463"/>
        <v>2016</v>
      </c>
      <c r="N9863" s="7">
        <f t="shared" si="464"/>
        <v>5</v>
      </c>
      <c r="O9863" s="30">
        <f t="shared" si="465"/>
        <v>161.1</v>
      </c>
    </row>
    <row r="9864" spans="2:15" x14ac:dyDescent="0.2">
      <c r="B9864" s="13">
        <v>61219</v>
      </c>
      <c r="C9864" s="14">
        <v>42492.006111111252</v>
      </c>
      <c r="D9864" s="7" t="s">
        <v>10</v>
      </c>
      <c r="E9864" s="13">
        <v>2190</v>
      </c>
      <c r="F9864" s="7" t="s">
        <v>35</v>
      </c>
      <c r="G9864" s="7" t="s">
        <v>11</v>
      </c>
      <c r="H9864" s="13">
        <v>11</v>
      </c>
      <c r="I9864" s="13">
        <f>IF(G9864="Male",VLOOKUP(H9864,'Shoe size conversion table'!$B$6:$D$22,2),VLOOKUP(H9864,'Shoe size conversion table'!$J$6:$L$22,2))</f>
        <v>44</v>
      </c>
      <c r="J9864" s="13">
        <f>IF(G9864="Male",VLOOKUP(H9864,'Shoe size conversion table'!$B$6:$D$22,3),VLOOKUP(H9864,'Shoe size conversion table'!$J$6:$L$22,3))</f>
        <v>10.5</v>
      </c>
      <c r="K9864" s="11">
        <v>139</v>
      </c>
      <c r="L9864" s="12">
        <v>0.1</v>
      </c>
      <c r="M9864" s="7">
        <f t="shared" si="463"/>
        <v>2016</v>
      </c>
      <c r="N9864" s="7">
        <f t="shared" si="464"/>
        <v>5</v>
      </c>
      <c r="O9864" s="30">
        <f t="shared" si="465"/>
        <v>125.10000000000001</v>
      </c>
    </row>
    <row r="9865" spans="2:15" x14ac:dyDescent="0.2">
      <c r="B9865" s="13">
        <v>61220</v>
      </c>
      <c r="C9865" s="14">
        <v>42492.146111111324</v>
      </c>
      <c r="D9865" s="7" t="s">
        <v>7</v>
      </c>
      <c r="E9865" s="13">
        <v>2157</v>
      </c>
      <c r="F9865" s="7" t="s">
        <v>49</v>
      </c>
      <c r="G9865" s="7" t="s">
        <v>12</v>
      </c>
      <c r="H9865" s="13">
        <v>7.5</v>
      </c>
      <c r="I9865" s="13">
        <f>IF(G9865="Male",VLOOKUP(H9865,'Shoe size conversion table'!$B$6:$D$22,2),VLOOKUP(H9865,'Shoe size conversion table'!$J$6:$L$22,2))</f>
        <v>38</v>
      </c>
      <c r="J9865" s="13">
        <f>IF(G9865="Male",VLOOKUP(H9865,'Shoe size conversion table'!$B$6:$D$22,3),VLOOKUP(H9865,'Shoe size conversion table'!$J$6:$L$22,3))</f>
        <v>5.5</v>
      </c>
      <c r="K9865" s="11">
        <v>139</v>
      </c>
      <c r="L9865" s="12">
        <v>0</v>
      </c>
      <c r="M9865" s="7">
        <f t="shared" si="463"/>
        <v>2016</v>
      </c>
      <c r="N9865" s="7">
        <f t="shared" si="464"/>
        <v>5</v>
      </c>
      <c r="O9865" s="30">
        <f t="shared" si="465"/>
        <v>139</v>
      </c>
    </row>
    <row r="9866" spans="2:15" x14ac:dyDescent="0.2">
      <c r="B9866" s="13">
        <v>61221</v>
      </c>
      <c r="C9866" s="14">
        <v>42492.156111111326</v>
      </c>
      <c r="D9866" s="7" t="s">
        <v>9</v>
      </c>
      <c r="E9866" s="13">
        <v>2156</v>
      </c>
      <c r="F9866" s="7" t="s">
        <v>61</v>
      </c>
      <c r="G9866" s="7" t="s">
        <v>12</v>
      </c>
      <c r="H9866" s="13">
        <v>8</v>
      </c>
      <c r="I9866" s="13" t="str">
        <f>IF(G9866="Male",VLOOKUP(H9866,'Shoe size conversion table'!$B$6:$D$22,2),VLOOKUP(H9866,'Shoe size conversion table'!$J$6:$L$22,2))</f>
        <v>38-39</v>
      </c>
      <c r="J9866" s="13">
        <f>IF(G9866="Male",VLOOKUP(H9866,'Shoe size conversion table'!$B$6:$D$22,3),VLOOKUP(H9866,'Shoe size conversion table'!$J$6:$L$22,3))</f>
        <v>6</v>
      </c>
      <c r="K9866" s="11">
        <v>159</v>
      </c>
      <c r="L9866" s="12">
        <v>0.1</v>
      </c>
      <c r="M9866" s="7">
        <f t="shared" si="463"/>
        <v>2016</v>
      </c>
      <c r="N9866" s="7">
        <f t="shared" si="464"/>
        <v>5</v>
      </c>
      <c r="O9866" s="30">
        <f t="shared" si="465"/>
        <v>143.1</v>
      </c>
    </row>
    <row r="9867" spans="2:15" x14ac:dyDescent="0.2">
      <c r="B9867" s="13">
        <v>61222</v>
      </c>
      <c r="C9867" s="14">
        <v>42492.23611111132</v>
      </c>
      <c r="D9867" s="7" t="s">
        <v>7</v>
      </c>
      <c r="E9867" s="13">
        <v>2241</v>
      </c>
      <c r="F9867" s="7" t="s">
        <v>47</v>
      </c>
      <c r="G9867" s="7" t="s">
        <v>11</v>
      </c>
      <c r="H9867" s="13">
        <v>10</v>
      </c>
      <c r="I9867" s="13">
        <f>IF(G9867="Male",VLOOKUP(H9867,'Shoe size conversion table'!$B$6:$D$22,2),VLOOKUP(H9867,'Shoe size conversion table'!$J$6:$L$22,2))</f>
        <v>43</v>
      </c>
      <c r="J9867" s="13">
        <f>IF(G9867="Male",VLOOKUP(H9867,'Shoe size conversion table'!$B$6:$D$22,3),VLOOKUP(H9867,'Shoe size conversion table'!$J$6:$L$22,3))</f>
        <v>9.5</v>
      </c>
      <c r="K9867" s="11">
        <v>129</v>
      </c>
      <c r="L9867" s="12">
        <v>0</v>
      </c>
      <c r="M9867" s="7">
        <f t="shared" si="463"/>
        <v>2016</v>
      </c>
      <c r="N9867" s="7">
        <f t="shared" si="464"/>
        <v>5</v>
      </c>
      <c r="O9867" s="30">
        <f t="shared" si="465"/>
        <v>129</v>
      </c>
    </row>
    <row r="9868" spans="2:15" x14ac:dyDescent="0.2">
      <c r="B9868" s="13">
        <v>61223</v>
      </c>
      <c r="C9868" s="14">
        <v>42492.35611111125</v>
      </c>
      <c r="D9868" s="7" t="s">
        <v>10</v>
      </c>
      <c r="E9868" s="13">
        <v>2175</v>
      </c>
      <c r="F9868" s="7" t="s">
        <v>35</v>
      </c>
      <c r="G9868" s="7" t="s">
        <v>11</v>
      </c>
      <c r="H9868" s="13">
        <v>13</v>
      </c>
      <c r="I9868" s="13">
        <f>IF(G9868="Male",VLOOKUP(H9868,'Shoe size conversion table'!$B$6:$D$22,2),VLOOKUP(H9868,'Shoe size conversion table'!$J$6:$L$22,2))</f>
        <v>46</v>
      </c>
      <c r="J9868" s="13">
        <f>IF(G9868="Male",VLOOKUP(H9868,'Shoe size conversion table'!$B$6:$D$22,3),VLOOKUP(H9868,'Shoe size conversion table'!$J$6:$L$22,3))</f>
        <v>12.5</v>
      </c>
      <c r="K9868" s="11">
        <v>169</v>
      </c>
      <c r="L9868" s="12">
        <v>0</v>
      </c>
      <c r="M9868" s="7">
        <f t="shared" si="463"/>
        <v>2016</v>
      </c>
      <c r="N9868" s="7">
        <f t="shared" si="464"/>
        <v>5</v>
      </c>
      <c r="O9868" s="30">
        <f t="shared" si="465"/>
        <v>169</v>
      </c>
    </row>
    <row r="9869" spans="2:15" x14ac:dyDescent="0.2">
      <c r="B9869" s="13">
        <v>61224</v>
      </c>
      <c r="C9869" s="14">
        <v>42492.436111111318</v>
      </c>
      <c r="D9869" s="7" t="s">
        <v>8</v>
      </c>
      <c r="E9869" s="13">
        <v>2192</v>
      </c>
      <c r="F9869" s="7" t="s">
        <v>37</v>
      </c>
      <c r="G9869" s="7" t="s">
        <v>11</v>
      </c>
      <c r="H9869" s="13">
        <v>6</v>
      </c>
      <c r="I9869" s="13">
        <f>IF(G9869="Male",VLOOKUP(H9869,'Shoe size conversion table'!$B$6:$D$22,2),VLOOKUP(H9869,'Shoe size conversion table'!$J$6:$L$22,2))</f>
        <v>39</v>
      </c>
      <c r="J9869" s="13">
        <f>IF(G9869="Male",VLOOKUP(H9869,'Shoe size conversion table'!$B$6:$D$22,3),VLOOKUP(H9869,'Shoe size conversion table'!$J$6:$L$22,3))</f>
        <v>5.5</v>
      </c>
      <c r="K9869" s="11">
        <v>129</v>
      </c>
      <c r="L9869" s="12">
        <v>0.1</v>
      </c>
      <c r="M9869" s="7">
        <f t="shared" si="463"/>
        <v>2016</v>
      </c>
      <c r="N9869" s="7">
        <f t="shared" si="464"/>
        <v>5</v>
      </c>
      <c r="O9869" s="30">
        <f t="shared" si="465"/>
        <v>116.10000000000001</v>
      </c>
    </row>
    <row r="9870" spans="2:15" x14ac:dyDescent="0.2">
      <c r="B9870" s="13">
        <v>61225</v>
      </c>
      <c r="C9870" s="14">
        <v>42492.556111111131</v>
      </c>
      <c r="D9870" s="7" t="s">
        <v>7</v>
      </c>
      <c r="E9870" s="13">
        <v>2191</v>
      </c>
      <c r="F9870" s="7" t="s">
        <v>51</v>
      </c>
      <c r="G9870" s="7" t="s">
        <v>12</v>
      </c>
      <c r="H9870" s="13">
        <v>8.5</v>
      </c>
      <c r="I9870" s="13">
        <f>IF(G9870="Male",VLOOKUP(H9870,'Shoe size conversion table'!$B$6:$D$22,2),VLOOKUP(H9870,'Shoe size conversion table'!$J$6:$L$22,2))</f>
        <v>39</v>
      </c>
      <c r="J9870" s="13">
        <f>IF(G9870="Male",VLOOKUP(H9870,'Shoe size conversion table'!$B$6:$D$22,3),VLOOKUP(H9870,'Shoe size conversion table'!$J$6:$L$22,3))</f>
        <v>6.5</v>
      </c>
      <c r="K9870" s="11">
        <v>189</v>
      </c>
      <c r="L9870" s="12">
        <v>0.5</v>
      </c>
      <c r="M9870" s="7">
        <f t="shared" si="463"/>
        <v>2016</v>
      </c>
      <c r="N9870" s="7">
        <f t="shared" si="464"/>
        <v>5</v>
      </c>
      <c r="O9870" s="30">
        <f t="shared" si="465"/>
        <v>94.5</v>
      </c>
    </row>
    <row r="9871" spans="2:15" x14ac:dyDescent="0.2">
      <c r="B9871" s="13">
        <v>61226</v>
      </c>
      <c r="C9871" s="14">
        <v>42492.706111111132</v>
      </c>
      <c r="D9871" s="7" t="s">
        <v>7</v>
      </c>
      <c r="E9871" s="13">
        <v>2159</v>
      </c>
      <c r="F9871" s="7" t="s">
        <v>44</v>
      </c>
      <c r="G9871" s="7" t="s">
        <v>11</v>
      </c>
      <c r="H9871" s="13">
        <v>9.5</v>
      </c>
      <c r="I9871" s="13" t="str">
        <f>IF(G9871="Male",VLOOKUP(H9871,'Shoe size conversion table'!$B$6:$D$22,2),VLOOKUP(H9871,'Shoe size conversion table'!$J$6:$L$22,2))</f>
        <v>42-43</v>
      </c>
      <c r="J9871" s="13">
        <f>IF(G9871="Male",VLOOKUP(H9871,'Shoe size conversion table'!$B$6:$D$22,3),VLOOKUP(H9871,'Shoe size conversion table'!$J$6:$L$22,3))</f>
        <v>9</v>
      </c>
      <c r="K9871" s="11">
        <v>159</v>
      </c>
      <c r="L9871" s="12">
        <v>0.5</v>
      </c>
      <c r="M9871" s="7">
        <f t="shared" si="463"/>
        <v>2016</v>
      </c>
      <c r="N9871" s="7">
        <f t="shared" si="464"/>
        <v>5</v>
      </c>
      <c r="O9871" s="30">
        <f t="shared" si="465"/>
        <v>79.5</v>
      </c>
    </row>
    <row r="9872" spans="2:15" x14ac:dyDescent="0.2">
      <c r="B9872" s="13">
        <v>61227</v>
      </c>
      <c r="C9872" s="14">
        <v>42492.706111111132</v>
      </c>
      <c r="D9872" s="7" t="s">
        <v>10</v>
      </c>
      <c r="E9872" s="13">
        <v>2199</v>
      </c>
      <c r="F9872" s="7" t="s">
        <v>36</v>
      </c>
      <c r="G9872" s="7" t="s">
        <v>11</v>
      </c>
      <c r="H9872" s="13">
        <v>7.5</v>
      </c>
      <c r="I9872" s="13" t="str">
        <f>IF(G9872="Male",VLOOKUP(H9872,'Shoe size conversion table'!$B$6:$D$22,2),VLOOKUP(H9872,'Shoe size conversion table'!$J$6:$L$22,2))</f>
        <v>40-41</v>
      </c>
      <c r="J9872" s="13">
        <f>IF(G9872="Male",VLOOKUP(H9872,'Shoe size conversion table'!$B$6:$D$22,3),VLOOKUP(H9872,'Shoe size conversion table'!$J$6:$L$22,3))</f>
        <v>7</v>
      </c>
      <c r="K9872" s="11">
        <v>149</v>
      </c>
      <c r="L9872" s="12">
        <v>0</v>
      </c>
      <c r="M9872" s="7">
        <f t="shared" si="463"/>
        <v>2016</v>
      </c>
      <c r="N9872" s="7">
        <f t="shared" si="464"/>
        <v>5</v>
      </c>
      <c r="O9872" s="30">
        <f t="shared" si="465"/>
        <v>149</v>
      </c>
    </row>
    <row r="9873" spans="2:15" x14ac:dyDescent="0.2">
      <c r="B9873" s="13">
        <v>61227</v>
      </c>
      <c r="C9873" s="14">
        <v>42492.706111111132</v>
      </c>
      <c r="D9873" s="7" t="s">
        <v>10</v>
      </c>
      <c r="E9873" s="13">
        <v>2202</v>
      </c>
      <c r="F9873" s="7" t="s">
        <v>34</v>
      </c>
      <c r="G9873" s="7" t="s">
        <v>12</v>
      </c>
      <c r="H9873" s="13">
        <v>8.5</v>
      </c>
      <c r="I9873" s="13">
        <f>IF(G9873="Male",VLOOKUP(H9873,'Shoe size conversion table'!$B$6:$D$22,2),VLOOKUP(H9873,'Shoe size conversion table'!$J$6:$L$22,2))</f>
        <v>39</v>
      </c>
      <c r="J9873" s="13">
        <f>IF(G9873="Male",VLOOKUP(H9873,'Shoe size conversion table'!$B$6:$D$22,3),VLOOKUP(H9873,'Shoe size conversion table'!$J$6:$L$22,3))</f>
        <v>6.5</v>
      </c>
      <c r="K9873" s="11">
        <v>149</v>
      </c>
      <c r="L9873" s="12">
        <v>0.3</v>
      </c>
      <c r="M9873" s="7">
        <f t="shared" si="463"/>
        <v>2016</v>
      </c>
      <c r="N9873" s="7">
        <f t="shared" si="464"/>
        <v>5</v>
      </c>
      <c r="O9873" s="30">
        <f t="shared" si="465"/>
        <v>104.3</v>
      </c>
    </row>
    <row r="9874" spans="2:15" x14ac:dyDescent="0.2">
      <c r="B9874" s="13">
        <v>61228</v>
      </c>
      <c r="C9874" s="14">
        <v>42492.706111111132</v>
      </c>
      <c r="D9874" s="7" t="s">
        <v>8</v>
      </c>
      <c r="E9874" s="13">
        <v>2238</v>
      </c>
      <c r="F9874" s="7" t="s">
        <v>40</v>
      </c>
      <c r="G9874" s="7" t="s">
        <v>11</v>
      </c>
      <c r="H9874" s="13">
        <v>9</v>
      </c>
      <c r="I9874" s="13">
        <f>IF(G9874="Male",VLOOKUP(H9874,'Shoe size conversion table'!$B$6:$D$22,2),VLOOKUP(H9874,'Shoe size conversion table'!$J$6:$L$22,2))</f>
        <v>42</v>
      </c>
      <c r="J9874" s="13">
        <f>IF(G9874="Male",VLOOKUP(H9874,'Shoe size conversion table'!$B$6:$D$22,3),VLOOKUP(H9874,'Shoe size conversion table'!$J$6:$L$22,3))</f>
        <v>8.5</v>
      </c>
      <c r="K9874" s="11">
        <v>189</v>
      </c>
      <c r="L9874" s="12">
        <v>0</v>
      </c>
      <c r="M9874" s="7">
        <f t="shared" si="463"/>
        <v>2016</v>
      </c>
      <c r="N9874" s="7">
        <f t="shared" si="464"/>
        <v>5</v>
      </c>
      <c r="O9874" s="30">
        <f t="shared" si="465"/>
        <v>189</v>
      </c>
    </row>
    <row r="9875" spans="2:15" x14ac:dyDescent="0.2">
      <c r="B9875" s="13">
        <v>61229</v>
      </c>
      <c r="C9875" s="14">
        <v>42492.736111111146</v>
      </c>
      <c r="D9875" s="7" t="s">
        <v>8</v>
      </c>
      <c r="E9875" s="13">
        <v>2190</v>
      </c>
      <c r="F9875" s="7" t="s">
        <v>42</v>
      </c>
      <c r="G9875" s="7" t="s">
        <v>11</v>
      </c>
      <c r="H9875" s="13">
        <v>11</v>
      </c>
      <c r="I9875" s="13">
        <f>IF(G9875="Male",VLOOKUP(H9875,'Shoe size conversion table'!$B$6:$D$22,2),VLOOKUP(H9875,'Shoe size conversion table'!$J$6:$L$22,2))</f>
        <v>44</v>
      </c>
      <c r="J9875" s="13">
        <f>IF(G9875="Male",VLOOKUP(H9875,'Shoe size conversion table'!$B$6:$D$22,3),VLOOKUP(H9875,'Shoe size conversion table'!$J$6:$L$22,3))</f>
        <v>10.5</v>
      </c>
      <c r="K9875" s="11">
        <v>139</v>
      </c>
      <c r="L9875" s="12">
        <v>0.1</v>
      </c>
      <c r="M9875" s="7">
        <f t="shared" si="463"/>
        <v>2016</v>
      </c>
      <c r="N9875" s="7">
        <f t="shared" si="464"/>
        <v>5</v>
      </c>
      <c r="O9875" s="30">
        <f t="shared" si="465"/>
        <v>125.10000000000001</v>
      </c>
    </row>
    <row r="9876" spans="2:15" x14ac:dyDescent="0.2">
      <c r="B9876" s="13">
        <v>61230</v>
      </c>
      <c r="C9876" s="14">
        <v>42492.806111111247</v>
      </c>
      <c r="D9876" s="7" t="s">
        <v>7</v>
      </c>
      <c r="E9876" s="13">
        <v>2211</v>
      </c>
      <c r="F9876" s="7" t="s">
        <v>50</v>
      </c>
      <c r="G9876" s="7" t="s">
        <v>11</v>
      </c>
      <c r="H9876" s="13">
        <v>10.5</v>
      </c>
      <c r="I9876" s="13" t="str">
        <f>IF(G9876="Male",VLOOKUP(H9876,'Shoe size conversion table'!$B$6:$D$22,2),VLOOKUP(H9876,'Shoe size conversion table'!$J$6:$L$22,2))</f>
        <v>43-44</v>
      </c>
      <c r="J9876" s="13">
        <f>IF(G9876="Male",VLOOKUP(H9876,'Shoe size conversion table'!$B$6:$D$22,3),VLOOKUP(H9876,'Shoe size conversion table'!$J$6:$L$22,3))</f>
        <v>10</v>
      </c>
      <c r="K9876" s="11">
        <v>169</v>
      </c>
      <c r="L9876" s="12">
        <v>0.3</v>
      </c>
      <c r="M9876" s="7">
        <f t="shared" si="463"/>
        <v>2016</v>
      </c>
      <c r="N9876" s="7">
        <f t="shared" si="464"/>
        <v>5</v>
      </c>
      <c r="O9876" s="30">
        <f t="shared" si="465"/>
        <v>118.3</v>
      </c>
    </row>
    <row r="9877" spans="2:15" x14ac:dyDescent="0.2">
      <c r="B9877" s="13">
        <v>61231</v>
      </c>
      <c r="C9877" s="14">
        <v>42492.846111111321</v>
      </c>
      <c r="D9877" s="7" t="s">
        <v>7</v>
      </c>
      <c r="E9877" s="13">
        <v>2224</v>
      </c>
      <c r="F9877" s="7" t="s">
        <v>51</v>
      </c>
      <c r="G9877" s="7" t="s">
        <v>12</v>
      </c>
      <c r="H9877" s="13">
        <v>9.5</v>
      </c>
      <c r="I9877" s="13">
        <f>IF(G9877="Male",VLOOKUP(H9877,'Shoe size conversion table'!$B$6:$D$22,2),VLOOKUP(H9877,'Shoe size conversion table'!$J$6:$L$22,2))</f>
        <v>40</v>
      </c>
      <c r="J9877" s="13">
        <f>IF(G9877="Male",VLOOKUP(H9877,'Shoe size conversion table'!$B$6:$D$22,3),VLOOKUP(H9877,'Shoe size conversion table'!$J$6:$L$22,3))</f>
        <v>7.5</v>
      </c>
      <c r="K9877" s="11">
        <v>129</v>
      </c>
      <c r="L9877" s="12">
        <v>0.5</v>
      </c>
      <c r="M9877" s="7">
        <f t="shared" si="463"/>
        <v>2016</v>
      </c>
      <c r="N9877" s="7">
        <f t="shared" si="464"/>
        <v>5</v>
      </c>
      <c r="O9877" s="30">
        <f t="shared" si="465"/>
        <v>64.5</v>
      </c>
    </row>
    <row r="9878" spans="2:15" x14ac:dyDescent="0.2">
      <c r="B9878" s="13">
        <v>61232</v>
      </c>
      <c r="C9878" s="14">
        <v>42492.886111111133</v>
      </c>
      <c r="D9878" s="7" t="s">
        <v>7</v>
      </c>
      <c r="E9878" s="13">
        <v>2191</v>
      </c>
      <c r="F9878" s="7" t="s">
        <v>50</v>
      </c>
      <c r="G9878" s="7" t="s">
        <v>12</v>
      </c>
      <c r="H9878" s="13">
        <v>11.5</v>
      </c>
      <c r="I9878" s="13">
        <f>IF(G9878="Male",VLOOKUP(H9878,'Shoe size conversion table'!$B$6:$D$22,2),VLOOKUP(H9878,'Shoe size conversion table'!$J$6:$L$22,2))</f>
        <v>42</v>
      </c>
      <c r="J9878" s="13">
        <f>IF(G9878="Male",VLOOKUP(H9878,'Shoe size conversion table'!$B$6:$D$22,3),VLOOKUP(H9878,'Shoe size conversion table'!$J$6:$L$22,3))</f>
        <v>9.5</v>
      </c>
      <c r="K9878" s="11">
        <v>159</v>
      </c>
      <c r="L9878" s="12">
        <v>0.2</v>
      </c>
      <c r="M9878" s="7">
        <f t="shared" si="463"/>
        <v>2016</v>
      </c>
      <c r="N9878" s="7">
        <f t="shared" si="464"/>
        <v>5</v>
      </c>
      <c r="O9878" s="30">
        <f t="shared" si="465"/>
        <v>127.2</v>
      </c>
    </row>
    <row r="9879" spans="2:15" x14ac:dyDescent="0.2">
      <c r="B9879" s="13">
        <v>61233</v>
      </c>
      <c r="C9879" s="14">
        <v>42492.886111111133</v>
      </c>
      <c r="D9879" s="7" t="s">
        <v>8</v>
      </c>
      <c r="E9879" s="13">
        <v>2203</v>
      </c>
      <c r="F9879" s="7" t="s">
        <v>41</v>
      </c>
      <c r="G9879" s="7" t="s">
        <v>11</v>
      </c>
      <c r="H9879" s="13">
        <v>9</v>
      </c>
      <c r="I9879" s="13">
        <f>IF(G9879="Male",VLOOKUP(H9879,'Shoe size conversion table'!$B$6:$D$22,2),VLOOKUP(H9879,'Shoe size conversion table'!$J$6:$L$22,2))</f>
        <v>42</v>
      </c>
      <c r="J9879" s="13">
        <f>IF(G9879="Male",VLOOKUP(H9879,'Shoe size conversion table'!$B$6:$D$22,3),VLOOKUP(H9879,'Shoe size conversion table'!$J$6:$L$22,3))</f>
        <v>8.5</v>
      </c>
      <c r="K9879" s="11">
        <v>139</v>
      </c>
      <c r="L9879" s="12">
        <v>0</v>
      </c>
      <c r="M9879" s="7">
        <f t="shared" si="463"/>
        <v>2016</v>
      </c>
      <c r="N9879" s="7">
        <f t="shared" si="464"/>
        <v>5</v>
      </c>
      <c r="O9879" s="30">
        <f t="shared" si="465"/>
        <v>139</v>
      </c>
    </row>
    <row r="9880" spans="2:15" x14ac:dyDescent="0.2">
      <c r="B9880" s="13">
        <v>61234</v>
      </c>
      <c r="C9880" s="14">
        <v>42492.906111111151</v>
      </c>
      <c r="D9880" s="7" t="s">
        <v>7</v>
      </c>
      <c r="E9880" s="13">
        <v>2215</v>
      </c>
      <c r="F9880" s="7" t="s">
        <v>51</v>
      </c>
      <c r="G9880" s="7" t="s">
        <v>12</v>
      </c>
      <c r="H9880" s="13">
        <v>7.5</v>
      </c>
      <c r="I9880" s="13">
        <f>IF(G9880="Male",VLOOKUP(H9880,'Shoe size conversion table'!$B$6:$D$22,2),VLOOKUP(H9880,'Shoe size conversion table'!$J$6:$L$22,2))</f>
        <v>38</v>
      </c>
      <c r="J9880" s="13">
        <f>IF(G9880="Male",VLOOKUP(H9880,'Shoe size conversion table'!$B$6:$D$22,3),VLOOKUP(H9880,'Shoe size conversion table'!$J$6:$L$22,3))</f>
        <v>5.5</v>
      </c>
      <c r="K9880" s="11">
        <v>139</v>
      </c>
      <c r="L9880" s="12">
        <v>0</v>
      </c>
      <c r="M9880" s="7">
        <f t="shared" si="463"/>
        <v>2016</v>
      </c>
      <c r="N9880" s="7">
        <f t="shared" si="464"/>
        <v>5</v>
      </c>
      <c r="O9880" s="30">
        <f t="shared" si="465"/>
        <v>139</v>
      </c>
    </row>
    <row r="9881" spans="2:15" x14ac:dyDescent="0.2">
      <c r="B9881" s="13">
        <v>61235</v>
      </c>
      <c r="C9881" s="14">
        <v>42492.916111111248</v>
      </c>
      <c r="D9881" s="7" t="s">
        <v>8</v>
      </c>
      <c r="E9881" s="13">
        <v>2238</v>
      </c>
      <c r="F9881" s="7" t="s">
        <v>40</v>
      </c>
      <c r="G9881" s="7" t="s">
        <v>12</v>
      </c>
      <c r="H9881" s="13">
        <v>9</v>
      </c>
      <c r="I9881" s="13" t="str">
        <f>IF(G9881="Male",VLOOKUP(H9881,'Shoe size conversion table'!$B$6:$D$22,2),VLOOKUP(H9881,'Shoe size conversion table'!$J$6:$L$22,2))</f>
        <v>39-40</v>
      </c>
      <c r="J9881" s="13">
        <f>IF(G9881="Male",VLOOKUP(H9881,'Shoe size conversion table'!$B$6:$D$22,3),VLOOKUP(H9881,'Shoe size conversion table'!$J$6:$L$22,3))</f>
        <v>7</v>
      </c>
      <c r="K9881" s="11">
        <v>179</v>
      </c>
      <c r="L9881" s="12">
        <v>0</v>
      </c>
      <c r="M9881" s="7">
        <f t="shared" si="463"/>
        <v>2016</v>
      </c>
      <c r="N9881" s="7">
        <f t="shared" si="464"/>
        <v>5</v>
      </c>
      <c r="O9881" s="30">
        <f t="shared" si="465"/>
        <v>179</v>
      </c>
    </row>
    <row r="9882" spans="2:15" x14ac:dyDescent="0.2">
      <c r="B9882" s="13">
        <v>61236</v>
      </c>
      <c r="C9882" s="14">
        <v>42492.956111111132</v>
      </c>
      <c r="D9882" s="7" t="s">
        <v>9</v>
      </c>
      <c r="E9882" s="13">
        <v>2169</v>
      </c>
      <c r="F9882" s="7" t="s">
        <v>61</v>
      </c>
      <c r="G9882" s="7" t="s">
        <v>11</v>
      </c>
      <c r="H9882" s="13">
        <v>10</v>
      </c>
      <c r="I9882" s="13">
        <f>IF(G9882="Male",VLOOKUP(H9882,'Shoe size conversion table'!$B$6:$D$22,2),VLOOKUP(H9882,'Shoe size conversion table'!$J$6:$L$22,2))</f>
        <v>43</v>
      </c>
      <c r="J9882" s="13">
        <f>IF(G9882="Male",VLOOKUP(H9882,'Shoe size conversion table'!$B$6:$D$22,3),VLOOKUP(H9882,'Shoe size conversion table'!$J$6:$L$22,3))</f>
        <v>9.5</v>
      </c>
      <c r="K9882" s="11">
        <v>169</v>
      </c>
      <c r="L9882" s="12">
        <v>0.1</v>
      </c>
      <c r="M9882" s="7">
        <f t="shared" si="463"/>
        <v>2016</v>
      </c>
      <c r="N9882" s="7">
        <f t="shared" si="464"/>
        <v>5</v>
      </c>
      <c r="O9882" s="30">
        <f t="shared" si="465"/>
        <v>152.1</v>
      </c>
    </row>
    <row r="9883" spans="2:15" x14ac:dyDescent="0.2">
      <c r="B9883" s="13">
        <v>61237</v>
      </c>
      <c r="C9883" s="14">
        <v>42492.956111111249</v>
      </c>
      <c r="D9883" s="7" t="s">
        <v>7</v>
      </c>
      <c r="E9883" s="13">
        <v>2180</v>
      </c>
      <c r="F9883" s="7" t="s">
        <v>50</v>
      </c>
      <c r="G9883" s="7" t="s">
        <v>12</v>
      </c>
      <c r="H9883" s="13">
        <v>8</v>
      </c>
      <c r="I9883" s="13" t="str">
        <f>IF(G9883="Male",VLOOKUP(H9883,'Shoe size conversion table'!$B$6:$D$22,2),VLOOKUP(H9883,'Shoe size conversion table'!$J$6:$L$22,2))</f>
        <v>38-39</v>
      </c>
      <c r="J9883" s="13">
        <f>IF(G9883="Male",VLOOKUP(H9883,'Shoe size conversion table'!$B$6:$D$22,3),VLOOKUP(H9883,'Shoe size conversion table'!$J$6:$L$22,3))</f>
        <v>6</v>
      </c>
      <c r="K9883" s="11">
        <v>159</v>
      </c>
      <c r="L9883" s="12">
        <v>0</v>
      </c>
      <c r="M9883" s="7">
        <f t="shared" si="463"/>
        <v>2016</v>
      </c>
      <c r="N9883" s="7">
        <f t="shared" si="464"/>
        <v>5</v>
      </c>
      <c r="O9883" s="30">
        <f t="shared" si="465"/>
        <v>159</v>
      </c>
    </row>
    <row r="9884" spans="2:15" x14ac:dyDescent="0.2">
      <c r="B9884" s="13">
        <v>61237</v>
      </c>
      <c r="C9884" s="14">
        <v>42492.956111111249</v>
      </c>
      <c r="D9884" s="7" t="s">
        <v>7</v>
      </c>
      <c r="E9884" s="13">
        <v>2227</v>
      </c>
      <c r="F9884" s="7" t="s">
        <v>50</v>
      </c>
      <c r="G9884" s="7" t="s">
        <v>11</v>
      </c>
      <c r="H9884" s="13">
        <v>9.5</v>
      </c>
      <c r="I9884" s="13" t="str">
        <f>IF(G9884="Male",VLOOKUP(H9884,'Shoe size conversion table'!$B$6:$D$22,2),VLOOKUP(H9884,'Shoe size conversion table'!$J$6:$L$22,2))</f>
        <v>42-43</v>
      </c>
      <c r="J9884" s="13">
        <f>IF(G9884="Male",VLOOKUP(H9884,'Shoe size conversion table'!$B$6:$D$22,3),VLOOKUP(H9884,'Shoe size conversion table'!$J$6:$L$22,3))</f>
        <v>9</v>
      </c>
      <c r="K9884" s="11">
        <v>139</v>
      </c>
      <c r="L9884" s="12">
        <v>0.5</v>
      </c>
      <c r="M9884" s="7">
        <f t="shared" si="463"/>
        <v>2016</v>
      </c>
      <c r="N9884" s="7">
        <f t="shared" si="464"/>
        <v>5</v>
      </c>
      <c r="O9884" s="30">
        <f t="shared" si="465"/>
        <v>69.5</v>
      </c>
    </row>
    <row r="9885" spans="2:15" x14ac:dyDescent="0.2">
      <c r="B9885" s="13">
        <v>61238</v>
      </c>
      <c r="C9885" s="14">
        <v>42492.976111111144</v>
      </c>
      <c r="D9885" s="7" t="s">
        <v>7</v>
      </c>
      <c r="E9885" s="13">
        <v>2219</v>
      </c>
      <c r="F9885" s="7" t="s">
        <v>48</v>
      </c>
      <c r="G9885" s="7" t="s">
        <v>11</v>
      </c>
      <c r="H9885" s="13">
        <v>10</v>
      </c>
      <c r="I9885" s="13">
        <f>IF(G9885="Male",VLOOKUP(H9885,'Shoe size conversion table'!$B$6:$D$22,2),VLOOKUP(H9885,'Shoe size conversion table'!$J$6:$L$22,2))</f>
        <v>43</v>
      </c>
      <c r="J9885" s="13">
        <f>IF(G9885="Male",VLOOKUP(H9885,'Shoe size conversion table'!$B$6:$D$22,3),VLOOKUP(H9885,'Shoe size conversion table'!$J$6:$L$22,3))</f>
        <v>9.5</v>
      </c>
      <c r="K9885" s="11">
        <v>179</v>
      </c>
      <c r="L9885" s="12">
        <v>0.2</v>
      </c>
      <c r="M9885" s="7">
        <f t="shared" si="463"/>
        <v>2016</v>
      </c>
      <c r="N9885" s="7">
        <f t="shared" si="464"/>
        <v>5</v>
      </c>
      <c r="O9885" s="30">
        <f t="shared" si="465"/>
        <v>143.20000000000002</v>
      </c>
    </row>
    <row r="9886" spans="2:15" x14ac:dyDescent="0.2">
      <c r="B9886" s="13">
        <v>61239</v>
      </c>
      <c r="C9886" s="14">
        <v>42493.036111111149</v>
      </c>
      <c r="D9886" s="7" t="s">
        <v>7</v>
      </c>
      <c r="E9886" s="13">
        <v>2152</v>
      </c>
      <c r="F9886" s="7" t="s">
        <v>49</v>
      </c>
      <c r="G9886" s="7" t="s">
        <v>12</v>
      </c>
      <c r="H9886" s="13">
        <v>8.5</v>
      </c>
      <c r="I9886" s="13">
        <f>IF(G9886="Male",VLOOKUP(H9886,'Shoe size conversion table'!$B$6:$D$22,2),VLOOKUP(H9886,'Shoe size conversion table'!$J$6:$L$22,2))</f>
        <v>39</v>
      </c>
      <c r="J9886" s="13">
        <f>IF(G9886="Male",VLOOKUP(H9886,'Shoe size conversion table'!$B$6:$D$22,3),VLOOKUP(H9886,'Shoe size conversion table'!$J$6:$L$22,3))</f>
        <v>6.5</v>
      </c>
      <c r="K9886" s="11">
        <v>199</v>
      </c>
      <c r="L9886" s="12">
        <v>0</v>
      </c>
      <c r="M9886" s="7">
        <f t="shared" si="463"/>
        <v>2016</v>
      </c>
      <c r="N9886" s="7">
        <f t="shared" si="464"/>
        <v>5</v>
      </c>
      <c r="O9886" s="30">
        <f t="shared" si="465"/>
        <v>199</v>
      </c>
    </row>
    <row r="9887" spans="2:15" x14ac:dyDescent="0.2">
      <c r="B9887" s="13">
        <v>61240</v>
      </c>
      <c r="C9887" s="14">
        <v>42493.266111111152</v>
      </c>
      <c r="D9887" s="7" t="s">
        <v>9</v>
      </c>
      <c r="E9887" s="13">
        <v>2229</v>
      </c>
      <c r="F9887" s="7" t="s">
        <v>59</v>
      </c>
      <c r="G9887" s="7" t="s">
        <v>11</v>
      </c>
      <c r="H9887" s="13">
        <v>11</v>
      </c>
      <c r="I9887" s="13">
        <f>IF(G9887="Male",VLOOKUP(H9887,'Shoe size conversion table'!$B$6:$D$22,2),VLOOKUP(H9887,'Shoe size conversion table'!$J$6:$L$22,2))</f>
        <v>44</v>
      </c>
      <c r="J9887" s="13">
        <f>IF(G9887="Male",VLOOKUP(H9887,'Shoe size conversion table'!$B$6:$D$22,3),VLOOKUP(H9887,'Shoe size conversion table'!$J$6:$L$22,3))</f>
        <v>10.5</v>
      </c>
      <c r="K9887" s="11">
        <v>169</v>
      </c>
      <c r="L9887" s="12">
        <v>0</v>
      </c>
      <c r="M9887" s="7">
        <f t="shared" si="463"/>
        <v>2016</v>
      </c>
      <c r="N9887" s="7">
        <f t="shared" si="464"/>
        <v>5</v>
      </c>
      <c r="O9887" s="30">
        <f t="shared" si="465"/>
        <v>169</v>
      </c>
    </row>
    <row r="9888" spans="2:15" x14ac:dyDescent="0.2">
      <c r="B9888" s="13">
        <v>61241</v>
      </c>
      <c r="C9888" s="14">
        <v>42493.286111111134</v>
      </c>
      <c r="D9888" s="7" t="s">
        <v>7</v>
      </c>
      <c r="E9888" s="13">
        <v>2161</v>
      </c>
      <c r="F9888" s="7" t="s">
        <v>50</v>
      </c>
      <c r="G9888" s="7" t="s">
        <v>11</v>
      </c>
      <c r="H9888" s="13">
        <v>8.5</v>
      </c>
      <c r="I9888" s="13" t="str">
        <f>IF(G9888="Male",VLOOKUP(H9888,'Shoe size conversion table'!$B$6:$D$22,2),VLOOKUP(H9888,'Shoe size conversion table'!$J$6:$L$22,2))</f>
        <v>41-42</v>
      </c>
      <c r="J9888" s="13">
        <f>IF(G9888="Male",VLOOKUP(H9888,'Shoe size conversion table'!$B$6:$D$22,3),VLOOKUP(H9888,'Shoe size conversion table'!$J$6:$L$22,3))</f>
        <v>8</v>
      </c>
      <c r="K9888" s="11">
        <v>129</v>
      </c>
      <c r="L9888" s="12">
        <v>0.1</v>
      </c>
      <c r="M9888" s="7">
        <f t="shared" si="463"/>
        <v>2016</v>
      </c>
      <c r="N9888" s="7">
        <f t="shared" si="464"/>
        <v>5</v>
      </c>
      <c r="O9888" s="30">
        <f t="shared" si="465"/>
        <v>116.10000000000001</v>
      </c>
    </row>
    <row r="9889" spans="2:15" x14ac:dyDescent="0.2">
      <c r="B9889" s="13">
        <v>61242</v>
      </c>
      <c r="C9889" s="14">
        <v>42493.346111111248</v>
      </c>
      <c r="D9889" s="7" t="s">
        <v>7</v>
      </c>
      <c r="E9889" s="13">
        <v>2227</v>
      </c>
      <c r="F9889" s="7" t="s">
        <v>48</v>
      </c>
      <c r="G9889" s="7" t="s">
        <v>11</v>
      </c>
      <c r="H9889" s="13">
        <v>10.5</v>
      </c>
      <c r="I9889" s="13" t="str">
        <f>IF(G9889="Male",VLOOKUP(H9889,'Shoe size conversion table'!$B$6:$D$22,2),VLOOKUP(H9889,'Shoe size conversion table'!$J$6:$L$22,2))</f>
        <v>43-44</v>
      </c>
      <c r="J9889" s="13">
        <f>IF(G9889="Male",VLOOKUP(H9889,'Shoe size conversion table'!$B$6:$D$22,3),VLOOKUP(H9889,'Shoe size conversion table'!$J$6:$L$22,3))</f>
        <v>10</v>
      </c>
      <c r="K9889" s="11">
        <v>189</v>
      </c>
      <c r="L9889" s="12">
        <v>0.3</v>
      </c>
      <c r="M9889" s="7">
        <f t="shared" si="463"/>
        <v>2016</v>
      </c>
      <c r="N9889" s="7">
        <f t="shared" si="464"/>
        <v>5</v>
      </c>
      <c r="O9889" s="30">
        <f t="shared" si="465"/>
        <v>132.29999999999998</v>
      </c>
    </row>
    <row r="9890" spans="2:15" x14ac:dyDescent="0.2">
      <c r="B9890" s="13">
        <v>61243</v>
      </c>
      <c r="C9890" s="14">
        <v>42493.556111111131</v>
      </c>
      <c r="D9890" s="7" t="s">
        <v>7</v>
      </c>
      <c r="E9890" s="13">
        <v>2175</v>
      </c>
      <c r="F9890" s="7" t="s">
        <v>49</v>
      </c>
      <c r="G9890" s="7" t="s">
        <v>11</v>
      </c>
      <c r="H9890" s="13">
        <v>10.5</v>
      </c>
      <c r="I9890" s="13" t="str">
        <f>IF(G9890="Male",VLOOKUP(H9890,'Shoe size conversion table'!$B$6:$D$22,2),VLOOKUP(H9890,'Shoe size conversion table'!$J$6:$L$22,2))</f>
        <v>43-44</v>
      </c>
      <c r="J9890" s="13">
        <f>IF(G9890="Male",VLOOKUP(H9890,'Shoe size conversion table'!$B$6:$D$22,3),VLOOKUP(H9890,'Shoe size conversion table'!$J$6:$L$22,3))</f>
        <v>10</v>
      </c>
      <c r="K9890" s="11">
        <v>129</v>
      </c>
      <c r="L9890" s="12">
        <v>0.3</v>
      </c>
      <c r="M9890" s="7">
        <f t="shared" si="463"/>
        <v>2016</v>
      </c>
      <c r="N9890" s="7">
        <f t="shared" si="464"/>
        <v>5</v>
      </c>
      <c r="O9890" s="30">
        <f t="shared" si="465"/>
        <v>90.3</v>
      </c>
    </row>
    <row r="9891" spans="2:15" x14ac:dyDescent="0.2">
      <c r="B9891" s="13">
        <v>61244</v>
      </c>
      <c r="C9891" s="14">
        <v>42493.706111111132</v>
      </c>
      <c r="D9891" s="7" t="s">
        <v>10</v>
      </c>
      <c r="E9891" s="13">
        <v>2241</v>
      </c>
      <c r="F9891" s="7" t="s">
        <v>36</v>
      </c>
      <c r="G9891" s="7" t="s">
        <v>12</v>
      </c>
      <c r="H9891" s="13">
        <v>8</v>
      </c>
      <c r="I9891" s="13" t="str">
        <f>IF(G9891="Male",VLOOKUP(H9891,'Shoe size conversion table'!$B$6:$D$22,2),VLOOKUP(H9891,'Shoe size conversion table'!$J$6:$L$22,2))</f>
        <v>38-39</v>
      </c>
      <c r="J9891" s="13">
        <f>IF(G9891="Male",VLOOKUP(H9891,'Shoe size conversion table'!$B$6:$D$22,3),VLOOKUP(H9891,'Shoe size conversion table'!$J$6:$L$22,3))</f>
        <v>6</v>
      </c>
      <c r="K9891" s="11">
        <v>169</v>
      </c>
      <c r="L9891" s="12">
        <v>0.2</v>
      </c>
      <c r="M9891" s="7">
        <f t="shared" si="463"/>
        <v>2016</v>
      </c>
      <c r="N9891" s="7">
        <f t="shared" si="464"/>
        <v>5</v>
      </c>
      <c r="O9891" s="30">
        <f t="shared" si="465"/>
        <v>135.20000000000002</v>
      </c>
    </row>
    <row r="9892" spans="2:15" x14ac:dyDescent="0.2">
      <c r="B9892" s="13">
        <v>61244</v>
      </c>
      <c r="C9892" s="14">
        <v>42493.706111111132</v>
      </c>
      <c r="D9892" s="7" t="s">
        <v>10</v>
      </c>
      <c r="E9892" s="13">
        <v>2184</v>
      </c>
      <c r="F9892" s="7" t="s">
        <v>34</v>
      </c>
      <c r="G9892" s="7" t="s">
        <v>12</v>
      </c>
      <c r="H9892" s="13">
        <v>8.5</v>
      </c>
      <c r="I9892" s="13">
        <f>IF(G9892="Male",VLOOKUP(H9892,'Shoe size conversion table'!$B$6:$D$22,2),VLOOKUP(H9892,'Shoe size conversion table'!$J$6:$L$22,2))</f>
        <v>39</v>
      </c>
      <c r="J9892" s="13">
        <f>IF(G9892="Male",VLOOKUP(H9892,'Shoe size conversion table'!$B$6:$D$22,3),VLOOKUP(H9892,'Shoe size conversion table'!$J$6:$L$22,3))</f>
        <v>6.5</v>
      </c>
      <c r="K9892" s="11">
        <v>159</v>
      </c>
      <c r="L9892" s="12">
        <v>0.2</v>
      </c>
      <c r="M9892" s="7">
        <f t="shared" si="463"/>
        <v>2016</v>
      </c>
      <c r="N9892" s="7">
        <f t="shared" si="464"/>
        <v>5</v>
      </c>
      <c r="O9892" s="30">
        <f t="shared" si="465"/>
        <v>127.2</v>
      </c>
    </row>
    <row r="9893" spans="2:15" x14ac:dyDescent="0.2">
      <c r="B9893" s="13">
        <v>61244</v>
      </c>
      <c r="C9893" s="14">
        <v>42493.706111111132</v>
      </c>
      <c r="D9893" s="7" t="s">
        <v>10</v>
      </c>
      <c r="E9893" s="13">
        <v>2193</v>
      </c>
      <c r="F9893" s="7" t="s">
        <v>35</v>
      </c>
      <c r="G9893" s="7" t="s">
        <v>12</v>
      </c>
      <c r="H9893" s="13">
        <v>9.5</v>
      </c>
      <c r="I9893" s="13">
        <f>IF(G9893="Male",VLOOKUP(H9893,'Shoe size conversion table'!$B$6:$D$22,2),VLOOKUP(H9893,'Shoe size conversion table'!$J$6:$L$22,2))</f>
        <v>40</v>
      </c>
      <c r="J9893" s="13">
        <f>IF(G9893="Male",VLOOKUP(H9893,'Shoe size conversion table'!$B$6:$D$22,3),VLOOKUP(H9893,'Shoe size conversion table'!$J$6:$L$22,3))</f>
        <v>7.5</v>
      </c>
      <c r="K9893" s="11">
        <v>159</v>
      </c>
      <c r="L9893" s="12">
        <v>0.2</v>
      </c>
      <c r="M9893" s="7">
        <f t="shared" si="463"/>
        <v>2016</v>
      </c>
      <c r="N9893" s="7">
        <f t="shared" si="464"/>
        <v>5</v>
      </c>
      <c r="O9893" s="30">
        <f t="shared" si="465"/>
        <v>127.2</v>
      </c>
    </row>
    <row r="9894" spans="2:15" x14ac:dyDescent="0.2">
      <c r="B9894" s="13">
        <v>61245</v>
      </c>
      <c r="C9894" s="14">
        <v>42493.706111111249</v>
      </c>
      <c r="D9894" s="7" t="s">
        <v>10</v>
      </c>
      <c r="E9894" s="13">
        <v>2232</v>
      </c>
      <c r="F9894" s="7" t="s">
        <v>34</v>
      </c>
      <c r="G9894" s="7" t="s">
        <v>11</v>
      </c>
      <c r="H9894" s="13">
        <v>9</v>
      </c>
      <c r="I9894" s="13">
        <f>IF(G9894="Male",VLOOKUP(H9894,'Shoe size conversion table'!$B$6:$D$22,2),VLOOKUP(H9894,'Shoe size conversion table'!$J$6:$L$22,2))</f>
        <v>42</v>
      </c>
      <c r="J9894" s="13">
        <f>IF(G9894="Male",VLOOKUP(H9894,'Shoe size conversion table'!$B$6:$D$22,3),VLOOKUP(H9894,'Shoe size conversion table'!$J$6:$L$22,3))</f>
        <v>8.5</v>
      </c>
      <c r="K9894" s="11">
        <v>199</v>
      </c>
      <c r="L9894" s="12">
        <v>0.1</v>
      </c>
      <c r="M9894" s="7">
        <f t="shared" si="463"/>
        <v>2016</v>
      </c>
      <c r="N9894" s="7">
        <f t="shared" si="464"/>
        <v>5</v>
      </c>
      <c r="O9894" s="30">
        <f t="shared" si="465"/>
        <v>179.1</v>
      </c>
    </row>
    <row r="9895" spans="2:15" x14ac:dyDescent="0.2">
      <c r="B9895" s="13">
        <v>61245</v>
      </c>
      <c r="C9895" s="14">
        <v>42493.706111111249</v>
      </c>
      <c r="D9895" s="7" t="s">
        <v>10</v>
      </c>
      <c r="E9895" s="13">
        <v>2224</v>
      </c>
      <c r="F9895" s="7" t="s">
        <v>35</v>
      </c>
      <c r="G9895" s="7" t="s">
        <v>12</v>
      </c>
      <c r="H9895" s="13">
        <v>11</v>
      </c>
      <c r="I9895" s="13" t="str">
        <f>IF(G9895="Male",VLOOKUP(H9895,'Shoe size conversion table'!$B$6:$D$22,2),VLOOKUP(H9895,'Shoe size conversion table'!$J$6:$L$22,2))</f>
        <v>41-42</v>
      </c>
      <c r="J9895" s="13">
        <f>IF(G9895="Male",VLOOKUP(H9895,'Shoe size conversion table'!$B$6:$D$22,3),VLOOKUP(H9895,'Shoe size conversion table'!$J$6:$L$22,3))</f>
        <v>9</v>
      </c>
      <c r="K9895" s="11">
        <v>139</v>
      </c>
      <c r="L9895" s="12">
        <v>0.2</v>
      </c>
      <c r="M9895" s="7">
        <f t="shared" si="463"/>
        <v>2016</v>
      </c>
      <c r="N9895" s="7">
        <f t="shared" si="464"/>
        <v>5</v>
      </c>
      <c r="O9895" s="30">
        <f t="shared" si="465"/>
        <v>111.2</v>
      </c>
    </row>
    <row r="9896" spans="2:15" x14ac:dyDescent="0.2">
      <c r="B9896" s="13">
        <v>61246</v>
      </c>
      <c r="C9896" s="14">
        <v>42493.776111111147</v>
      </c>
      <c r="D9896" s="7" t="s">
        <v>9</v>
      </c>
      <c r="E9896" s="13">
        <v>2154</v>
      </c>
      <c r="F9896" s="7" t="s">
        <v>60</v>
      </c>
      <c r="G9896" s="7" t="s">
        <v>12</v>
      </c>
      <c r="H9896" s="13">
        <v>7.5</v>
      </c>
      <c r="I9896" s="13">
        <f>IF(G9896="Male",VLOOKUP(H9896,'Shoe size conversion table'!$B$6:$D$22,2),VLOOKUP(H9896,'Shoe size conversion table'!$J$6:$L$22,2))</f>
        <v>38</v>
      </c>
      <c r="J9896" s="13">
        <f>IF(G9896="Male",VLOOKUP(H9896,'Shoe size conversion table'!$B$6:$D$22,3),VLOOKUP(H9896,'Shoe size conversion table'!$J$6:$L$22,3))</f>
        <v>5.5</v>
      </c>
      <c r="K9896" s="11">
        <v>149</v>
      </c>
      <c r="L9896" s="12">
        <v>0.1</v>
      </c>
      <c r="M9896" s="7">
        <f t="shared" si="463"/>
        <v>2016</v>
      </c>
      <c r="N9896" s="7">
        <f t="shared" si="464"/>
        <v>5</v>
      </c>
      <c r="O9896" s="30">
        <f t="shared" si="465"/>
        <v>134.1</v>
      </c>
    </row>
    <row r="9897" spans="2:15" x14ac:dyDescent="0.2">
      <c r="B9897" s="13">
        <v>61247</v>
      </c>
      <c r="C9897" s="14">
        <v>42493.786111111251</v>
      </c>
      <c r="D9897" s="7" t="s">
        <v>10</v>
      </c>
      <c r="E9897" s="13">
        <v>2147</v>
      </c>
      <c r="F9897" s="7" t="s">
        <v>34</v>
      </c>
      <c r="G9897" s="7" t="s">
        <v>11</v>
      </c>
      <c r="H9897" s="13">
        <v>10</v>
      </c>
      <c r="I9897" s="13">
        <f>IF(G9897="Male",VLOOKUP(H9897,'Shoe size conversion table'!$B$6:$D$22,2),VLOOKUP(H9897,'Shoe size conversion table'!$J$6:$L$22,2))</f>
        <v>43</v>
      </c>
      <c r="J9897" s="13">
        <f>IF(G9897="Male",VLOOKUP(H9897,'Shoe size conversion table'!$B$6:$D$22,3),VLOOKUP(H9897,'Shoe size conversion table'!$J$6:$L$22,3))</f>
        <v>9.5</v>
      </c>
      <c r="K9897" s="11">
        <v>159</v>
      </c>
      <c r="L9897" s="12">
        <v>0</v>
      </c>
      <c r="M9897" s="7">
        <f t="shared" si="463"/>
        <v>2016</v>
      </c>
      <c r="N9897" s="7">
        <f t="shared" si="464"/>
        <v>5</v>
      </c>
      <c r="O9897" s="30">
        <f t="shared" si="465"/>
        <v>159</v>
      </c>
    </row>
    <row r="9898" spans="2:15" x14ac:dyDescent="0.2">
      <c r="B9898" s="13">
        <v>61248</v>
      </c>
      <c r="C9898" s="14">
        <v>42493.846111111146</v>
      </c>
      <c r="D9898" s="7" t="s">
        <v>10</v>
      </c>
      <c r="E9898" s="13">
        <v>2223</v>
      </c>
      <c r="F9898" s="7" t="s">
        <v>34</v>
      </c>
      <c r="G9898" s="7" t="s">
        <v>12</v>
      </c>
      <c r="H9898" s="13">
        <v>10.5</v>
      </c>
      <c r="I9898" s="13">
        <f>IF(G9898="Male",VLOOKUP(H9898,'Shoe size conversion table'!$B$6:$D$22,2),VLOOKUP(H9898,'Shoe size conversion table'!$J$6:$L$22,2))</f>
        <v>41</v>
      </c>
      <c r="J9898" s="13">
        <f>IF(G9898="Male",VLOOKUP(H9898,'Shoe size conversion table'!$B$6:$D$22,3),VLOOKUP(H9898,'Shoe size conversion table'!$J$6:$L$22,3))</f>
        <v>8.5</v>
      </c>
      <c r="K9898" s="11">
        <v>169</v>
      </c>
      <c r="L9898" s="12">
        <v>0</v>
      </c>
      <c r="M9898" s="7">
        <f t="shared" si="463"/>
        <v>2016</v>
      </c>
      <c r="N9898" s="7">
        <f t="shared" si="464"/>
        <v>5</v>
      </c>
      <c r="O9898" s="30">
        <f t="shared" si="465"/>
        <v>169</v>
      </c>
    </row>
    <row r="9899" spans="2:15" x14ac:dyDescent="0.2">
      <c r="B9899" s="13">
        <v>61249</v>
      </c>
      <c r="C9899" s="14">
        <v>42493.886111111133</v>
      </c>
      <c r="D9899" s="7" t="s">
        <v>7</v>
      </c>
      <c r="E9899" s="13">
        <v>2229</v>
      </c>
      <c r="F9899" s="7" t="s">
        <v>54</v>
      </c>
      <c r="G9899" s="7" t="s">
        <v>12</v>
      </c>
      <c r="H9899" s="13">
        <v>7</v>
      </c>
      <c r="I9899" s="13" t="str">
        <f>IF(G9899="Male",VLOOKUP(H9899,'Shoe size conversion table'!$B$6:$D$22,2),VLOOKUP(H9899,'Shoe size conversion table'!$J$6:$L$22,2))</f>
        <v>37-38</v>
      </c>
      <c r="J9899" s="13">
        <f>IF(G9899="Male",VLOOKUP(H9899,'Shoe size conversion table'!$B$6:$D$22,3),VLOOKUP(H9899,'Shoe size conversion table'!$J$6:$L$22,3))</f>
        <v>5</v>
      </c>
      <c r="K9899" s="11">
        <v>159</v>
      </c>
      <c r="L9899" s="12">
        <v>0</v>
      </c>
      <c r="M9899" s="7">
        <f t="shared" si="463"/>
        <v>2016</v>
      </c>
      <c r="N9899" s="7">
        <f t="shared" si="464"/>
        <v>5</v>
      </c>
      <c r="O9899" s="30">
        <f t="shared" si="465"/>
        <v>159</v>
      </c>
    </row>
    <row r="9900" spans="2:15" x14ac:dyDescent="0.2">
      <c r="B9900" s="13">
        <v>61249</v>
      </c>
      <c r="C9900" s="14">
        <v>42493.886111111133</v>
      </c>
      <c r="D9900" s="7" t="s">
        <v>7</v>
      </c>
      <c r="E9900" s="13">
        <v>2213</v>
      </c>
      <c r="F9900" s="7" t="s">
        <v>48</v>
      </c>
      <c r="G9900" s="7" t="s">
        <v>11</v>
      </c>
      <c r="H9900" s="13">
        <v>10</v>
      </c>
      <c r="I9900" s="13">
        <f>IF(G9900="Male",VLOOKUP(H9900,'Shoe size conversion table'!$B$6:$D$22,2),VLOOKUP(H9900,'Shoe size conversion table'!$J$6:$L$22,2))</f>
        <v>43</v>
      </c>
      <c r="J9900" s="13">
        <f>IF(G9900="Male",VLOOKUP(H9900,'Shoe size conversion table'!$B$6:$D$22,3),VLOOKUP(H9900,'Shoe size conversion table'!$J$6:$L$22,3))</f>
        <v>9.5</v>
      </c>
      <c r="K9900" s="11">
        <v>129</v>
      </c>
      <c r="L9900" s="12">
        <v>0</v>
      </c>
      <c r="M9900" s="7">
        <f t="shared" si="463"/>
        <v>2016</v>
      </c>
      <c r="N9900" s="7">
        <f t="shared" si="464"/>
        <v>5</v>
      </c>
      <c r="O9900" s="30">
        <f t="shared" si="465"/>
        <v>129</v>
      </c>
    </row>
    <row r="9901" spans="2:15" x14ac:dyDescent="0.2">
      <c r="B9901" s="13">
        <v>61250</v>
      </c>
      <c r="C9901" s="14">
        <v>42493.956111111132</v>
      </c>
      <c r="D9901" s="7" t="s">
        <v>9</v>
      </c>
      <c r="E9901" s="13">
        <v>2183</v>
      </c>
      <c r="F9901" s="7" t="s">
        <v>62</v>
      </c>
      <c r="G9901" s="7" t="s">
        <v>11</v>
      </c>
      <c r="H9901" s="13">
        <v>9.5</v>
      </c>
      <c r="I9901" s="13" t="str">
        <f>IF(G9901="Male",VLOOKUP(H9901,'Shoe size conversion table'!$B$6:$D$22,2),VLOOKUP(H9901,'Shoe size conversion table'!$J$6:$L$22,2))</f>
        <v>42-43</v>
      </c>
      <c r="J9901" s="13">
        <f>IF(G9901="Male",VLOOKUP(H9901,'Shoe size conversion table'!$B$6:$D$22,3),VLOOKUP(H9901,'Shoe size conversion table'!$J$6:$L$22,3))</f>
        <v>9</v>
      </c>
      <c r="K9901" s="11">
        <v>169</v>
      </c>
      <c r="L9901" s="12">
        <v>0.5</v>
      </c>
      <c r="M9901" s="7">
        <f t="shared" si="463"/>
        <v>2016</v>
      </c>
      <c r="N9901" s="7">
        <f t="shared" si="464"/>
        <v>5</v>
      </c>
      <c r="O9901" s="30">
        <f t="shared" si="465"/>
        <v>84.5</v>
      </c>
    </row>
    <row r="9902" spans="2:15" x14ac:dyDescent="0.2">
      <c r="B9902" s="13">
        <v>61251</v>
      </c>
      <c r="C9902" s="14">
        <v>42494.036111111149</v>
      </c>
      <c r="D9902" s="7" t="s">
        <v>7</v>
      </c>
      <c r="E9902" s="13">
        <v>2163</v>
      </c>
      <c r="F9902" s="7" t="s">
        <v>51</v>
      </c>
      <c r="G9902" s="7" t="s">
        <v>12</v>
      </c>
      <c r="H9902" s="13">
        <v>8.5</v>
      </c>
      <c r="I9902" s="13">
        <f>IF(G9902="Male",VLOOKUP(H9902,'Shoe size conversion table'!$B$6:$D$22,2),VLOOKUP(H9902,'Shoe size conversion table'!$J$6:$L$22,2))</f>
        <v>39</v>
      </c>
      <c r="J9902" s="13">
        <f>IF(G9902="Male",VLOOKUP(H9902,'Shoe size conversion table'!$B$6:$D$22,3),VLOOKUP(H9902,'Shoe size conversion table'!$J$6:$L$22,3))</f>
        <v>6.5</v>
      </c>
      <c r="K9902" s="11">
        <v>159</v>
      </c>
      <c r="L9902" s="12">
        <v>0.2</v>
      </c>
      <c r="M9902" s="7">
        <f t="shared" si="463"/>
        <v>2016</v>
      </c>
      <c r="N9902" s="7">
        <f t="shared" si="464"/>
        <v>5</v>
      </c>
      <c r="O9902" s="30">
        <f t="shared" si="465"/>
        <v>127.2</v>
      </c>
    </row>
    <row r="9903" spans="2:15" x14ac:dyDescent="0.2">
      <c r="B9903" s="13">
        <v>61252</v>
      </c>
      <c r="C9903" s="14">
        <v>42494.07611111115</v>
      </c>
      <c r="D9903" s="7" t="s">
        <v>9</v>
      </c>
      <c r="E9903" s="13">
        <v>2232</v>
      </c>
      <c r="F9903" s="7" t="s">
        <v>62</v>
      </c>
      <c r="G9903" s="7" t="s">
        <v>12</v>
      </c>
      <c r="H9903" s="13">
        <v>7</v>
      </c>
      <c r="I9903" s="13" t="str">
        <f>IF(G9903="Male",VLOOKUP(H9903,'Shoe size conversion table'!$B$6:$D$22,2),VLOOKUP(H9903,'Shoe size conversion table'!$J$6:$L$22,2))</f>
        <v>37-38</v>
      </c>
      <c r="J9903" s="13">
        <f>IF(G9903="Male",VLOOKUP(H9903,'Shoe size conversion table'!$B$6:$D$22,3),VLOOKUP(H9903,'Shoe size conversion table'!$J$6:$L$22,3))</f>
        <v>5</v>
      </c>
      <c r="K9903" s="11">
        <v>169</v>
      </c>
      <c r="L9903" s="12">
        <v>0</v>
      </c>
      <c r="M9903" s="7">
        <f t="shared" si="463"/>
        <v>2016</v>
      </c>
      <c r="N9903" s="7">
        <f t="shared" si="464"/>
        <v>5</v>
      </c>
      <c r="O9903" s="30">
        <f t="shared" si="465"/>
        <v>169</v>
      </c>
    </row>
    <row r="9904" spans="2:15" x14ac:dyDescent="0.2">
      <c r="B9904" s="13">
        <v>61253</v>
      </c>
      <c r="C9904" s="14">
        <v>42494.136111111329</v>
      </c>
      <c r="D9904" s="7" t="s">
        <v>9</v>
      </c>
      <c r="E9904" s="13">
        <v>2158</v>
      </c>
      <c r="F9904" s="7" t="s">
        <v>61</v>
      </c>
      <c r="G9904" s="7" t="s">
        <v>12</v>
      </c>
      <c r="H9904" s="13">
        <v>6</v>
      </c>
      <c r="I9904" s="13" t="str">
        <f>IF(G9904="Male",VLOOKUP(H9904,'Shoe size conversion table'!$B$6:$D$22,2),VLOOKUP(H9904,'Shoe size conversion table'!$J$6:$L$22,2))</f>
        <v>36-37</v>
      </c>
      <c r="J9904" s="13">
        <f>IF(G9904="Male",VLOOKUP(H9904,'Shoe size conversion table'!$B$6:$D$22,3),VLOOKUP(H9904,'Shoe size conversion table'!$J$6:$L$22,3))</f>
        <v>4</v>
      </c>
      <c r="K9904" s="11">
        <v>189</v>
      </c>
      <c r="L9904" s="12">
        <v>0</v>
      </c>
      <c r="M9904" s="7">
        <f t="shared" si="463"/>
        <v>2016</v>
      </c>
      <c r="N9904" s="7">
        <f t="shared" si="464"/>
        <v>5</v>
      </c>
      <c r="O9904" s="30">
        <f t="shared" si="465"/>
        <v>189</v>
      </c>
    </row>
    <row r="9905" spans="2:15" x14ac:dyDescent="0.2">
      <c r="B9905" s="13">
        <v>61254</v>
      </c>
      <c r="C9905" s="14">
        <v>42494.156111111326</v>
      </c>
      <c r="D9905" s="7" t="s">
        <v>10</v>
      </c>
      <c r="E9905" s="13">
        <v>2206</v>
      </c>
      <c r="F9905" s="7" t="s">
        <v>35</v>
      </c>
      <c r="G9905" s="7" t="s">
        <v>11</v>
      </c>
      <c r="H9905" s="13">
        <v>10.5</v>
      </c>
      <c r="I9905" s="13" t="str">
        <f>IF(G9905="Male",VLOOKUP(H9905,'Shoe size conversion table'!$B$6:$D$22,2),VLOOKUP(H9905,'Shoe size conversion table'!$J$6:$L$22,2))</f>
        <v>43-44</v>
      </c>
      <c r="J9905" s="13">
        <f>IF(G9905="Male",VLOOKUP(H9905,'Shoe size conversion table'!$B$6:$D$22,3),VLOOKUP(H9905,'Shoe size conversion table'!$J$6:$L$22,3))</f>
        <v>10</v>
      </c>
      <c r="K9905" s="11">
        <v>179</v>
      </c>
      <c r="L9905" s="12">
        <v>0</v>
      </c>
      <c r="M9905" s="7">
        <f t="shared" si="463"/>
        <v>2016</v>
      </c>
      <c r="N9905" s="7">
        <f t="shared" si="464"/>
        <v>5</v>
      </c>
      <c r="O9905" s="30">
        <f t="shared" si="465"/>
        <v>179</v>
      </c>
    </row>
    <row r="9906" spans="2:15" x14ac:dyDescent="0.2">
      <c r="B9906" s="13">
        <v>61255</v>
      </c>
      <c r="C9906" s="14">
        <v>42494.196111111138</v>
      </c>
      <c r="D9906" s="7" t="s">
        <v>7</v>
      </c>
      <c r="E9906" s="13">
        <v>2207</v>
      </c>
      <c r="F9906" s="7" t="s">
        <v>49</v>
      </c>
      <c r="G9906" s="7" t="s">
        <v>11</v>
      </c>
      <c r="H9906" s="13">
        <v>12</v>
      </c>
      <c r="I9906" s="13">
        <f>IF(G9906="Male",VLOOKUP(H9906,'Shoe size conversion table'!$B$6:$D$22,2),VLOOKUP(H9906,'Shoe size conversion table'!$J$6:$L$22,2))</f>
        <v>45</v>
      </c>
      <c r="J9906" s="13">
        <f>IF(G9906="Male",VLOOKUP(H9906,'Shoe size conversion table'!$B$6:$D$22,3),VLOOKUP(H9906,'Shoe size conversion table'!$J$6:$L$22,3))</f>
        <v>11.5</v>
      </c>
      <c r="K9906" s="11">
        <v>169</v>
      </c>
      <c r="L9906" s="12">
        <v>0</v>
      </c>
      <c r="M9906" s="7">
        <f t="shared" si="463"/>
        <v>2016</v>
      </c>
      <c r="N9906" s="7">
        <f t="shared" si="464"/>
        <v>5</v>
      </c>
      <c r="O9906" s="30">
        <f t="shared" si="465"/>
        <v>169</v>
      </c>
    </row>
    <row r="9907" spans="2:15" x14ac:dyDescent="0.2">
      <c r="B9907" s="13">
        <v>61256</v>
      </c>
      <c r="C9907" s="14">
        <v>42494.286111111134</v>
      </c>
      <c r="D9907" s="7" t="s">
        <v>7</v>
      </c>
      <c r="E9907" s="13">
        <v>2205</v>
      </c>
      <c r="F9907" s="7" t="s">
        <v>53</v>
      </c>
      <c r="G9907" s="7" t="s">
        <v>11</v>
      </c>
      <c r="H9907" s="13">
        <v>7.5</v>
      </c>
      <c r="I9907" s="13" t="str">
        <f>IF(G9907="Male",VLOOKUP(H9907,'Shoe size conversion table'!$B$6:$D$22,2),VLOOKUP(H9907,'Shoe size conversion table'!$J$6:$L$22,2))</f>
        <v>40-41</v>
      </c>
      <c r="J9907" s="13">
        <f>IF(G9907="Male",VLOOKUP(H9907,'Shoe size conversion table'!$B$6:$D$22,3),VLOOKUP(H9907,'Shoe size conversion table'!$J$6:$L$22,3))</f>
        <v>7</v>
      </c>
      <c r="K9907" s="11">
        <v>169</v>
      </c>
      <c r="L9907" s="12">
        <v>0.1</v>
      </c>
      <c r="M9907" s="7">
        <f t="shared" si="463"/>
        <v>2016</v>
      </c>
      <c r="N9907" s="7">
        <f t="shared" si="464"/>
        <v>5</v>
      </c>
      <c r="O9907" s="30">
        <f t="shared" si="465"/>
        <v>152.1</v>
      </c>
    </row>
    <row r="9908" spans="2:15" x14ac:dyDescent="0.2">
      <c r="B9908" s="13">
        <v>61257</v>
      </c>
      <c r="C9908" s="14">
        <v>42494.346111111248</v>
      </c>
      <c r="D9908" s="7" t="s">
        <v>7</v>
      </c>
      <c r="E9908" s="13">
        <v>2208</v>
      </c>
      <c r="F9908" s="7" t="s">
        <v>53</v>
      </c>
      <c r="G9908" s="7" t="s">
        <v>12</v>
      </c>
      <c r="H9908" s="13">
        <v>8.5</v>
      </c>
      <c r="I9908" s="13">
        <f>IF(G9908="Male",VLOOKUP(H9908,'Shoe size conversion table'!$B$6:$D$22,2),VLOOKUP(H9908,'Shoe size conversion table'!$J$6:$L$22,2))</f>
        <v>39</v>
      </c>
      <c r="J9908" s="13">
        <f>IF(G9908="Male",VLOOKUP(H9908,'Shoe size conversion table'!$B$6:$D$22,3),VLOOKUP(H9908,'Shoe size conversion table'!$J$6:$L$22,3))</f>
        <v>6.5</v>
      </c>
      <c r="K9908" s="11">
        <v>189</v>
      </c>
      <c r="L9908" s="12">
        <v>0</v>
      </c>
      <c r="M9908" s="7">
        <f t="shared" si="463"/>
        <v>2016</v>
      </c>
      <c r="N9908" s="7">
        <f t="shared" si="464"/>
        <v>5</v>
      </c>
      <c r="O9908" s="30">
        <f t="shared" si="465"/>
        <v>189</v>
      </c>
    </row>
    <row r="9909" spans="2:15" x14ac:dyDescent="0.2">
      <c r="B9909" s="13">
        <v>61258</v>
      </c>
      <c r="C9909" s="14">
        <v>42494.436111111325</v>
      </c>
      <c r="D9909" s="7" t="s">
        <v>7</v>
      </c>
      <c r="E9909" s="13">
        <v>2240</v>
      </c>
      <c r="F9909" s="7" t="s">
        <v>48</v>
      </c>
      <c r="G9909" s="7" t="s">
        <v>11</v>
      </c>
      <c r="H9909" s="13">
        <v>8</v>
      </c>
      <c r="I9909" s="13">
        <f>IF(G9909="Male",VLOOKUP(H9909,'Shoe size conversion table'!$B$6:$D$22,2),VLOOKUP(H9909,'Shoe size conversion table'!$J$6:$L$22,2))</f>
        <v>41</v>
      </c>
      <c r="J9909" s="13">
        <f>IF(G9909="Male",VLOOKUP(H9909,'Shoe size conversion table'!$B$6:$D$22,3),VLOOKUP(H9909,'Shoe size conversion table'!$J$6:$L$22,3))</f>
        <v>7.5</v>
      </c>
      <c r="K9909" s="11">
        <v>159</v>
      </c>
      <c r="L9909" s="12">
        <v>0.5</v>
      </c>
      <c r="M9909" s="7">
        <f t="shared" si="463"/>
        <v>2016</v>
      </c>
      <c r="N9909" s="7">
        <f t="shared" si="464"/>
        <v>5</v>
      </c>
      <c r="O9909" s="30">
        <f t="shared" si="465"/>
        <v>79.5</v>
      </c>
    </row>
    <row r="9910" spans="2:15" x14ac:dyDescent="0.2">
      <c r="B9910" s="13">
        <v>61259</v>
      </c>
      <c r="C9910" s="14">
        <v>42494.556111111131</v>
      </c>
      <c r="D9910" s="7" t="s">
        <v>7</v>
      </c>
      <c r="E9910" s="13">
        <v>2153</v>
      </c>
      <c r="F9910" s="7" t="s">
        <v>49</v>
      </c>
      <c r="G9910" s="7" t="s">
        <v>11</v>
      </c>
      <c r="H9910" s="13">
        <v>10.5</v>
      </c>
      <c r="I9910" s="13" t="str">
        <f>IF(G9910="Male",VLOOKUP(H9910,'Shoe size conversion table'!$B$6:$D$22,2),VLOOKUP(H9910,'Shoe size conversion table'!$J$6:$L$22,2))</f>
        <v>43-44</v>
      </c>
      <c r="J9910" s="13">
        <f>IF(G9910="Male",VLOOKUP(H9910,'Shoe size conversion table'!$B$6:$D$22,3),VLOOKUP(H9910,'Shoe size conversion table'!$J$6:$L$22,3))</f>
        <v>10</v>
      </c>
      <c r="K9910" s="11">
        <v>179</v>
      </c>
      <c r="L9910" s="12">
        <v>0.1</v>
      </c>
      <c r="M9910" s="7">
        <f t="shared" si="463"/>
        <v>2016</v>
      </c>
      <c r="N9910" s="7">
        <f t="shared" si="464"/>
        <v>5</v>
      </c>
      <c r="O9910" s="30">
        <f t="shared" si="465"/>
        <v>161.1</v>
      </c>
    </row>
    <row r="9911" spans="2:15" x14ac:dyDescent="0.2">
      <c r="B9911" s="13">
        <v>61260</v>
      </c>
      <c r="C9911" s="14">
        <v>42494.696111111152</v>
      </c>
      <c r="D9911" s="7" t="s">
        <v>10</v>
      </c>
      <c r="E9911" s="13">
        <v>2206</v>
      </c>
      <c r="F9911" s="7" t="s">
        <v>36</v>
      </c>
      <c r="G9911" s="7" t="s">
        <v>11</v>
      </c>
      <c r="H9911" s="13">
        <v>9</v>
      </c>
      <c r="I9911" s="13">
        <f>IF(G9911="Male",VLOOKUP(H9911,'Shoe size conversion table'!$B$6:$D$22,2),VLOOKUP(H9911,'Shoe size conversion table'!$J$6:$L$22,2))</f>
        <v>42</v>
      </c>
      <c r="J9911" s="13">
        <f>IF(G9911="Male",VLOOKUP(H9911,'Shoe size conversion table'!$B$6:$D$22,3),VLOOKUP(H9911,'Shoe size conversion table'!$J$6:$L$22,3))</f>
        <v>8.5</v>
      </c>
      <c r="K9911" s="11">
        <v>199</v>
      </c>
      <c r="L9911" s="12">
        <v>0</v>
      </c>
      <c r="M9911" s="7">
        <f t="shared" si="463"/>
        <v>2016</v>
      </c>
      <c r="N9911" s="7">
        <f t="shared" si="464"/>
        <v>5</v>
      </c>
      <c r="O9911" s="30">
        <f t="shared" si="465"/>
        <v>199</v>
      </c>
    </row>
    <row r="9912" spans="2:15" x14ac:dyDescent="0.2">
      <c r="B9912" s="13">
        <v>61261</v>
      </c>
      <c r="C9912" s="14">
        <v>42494.726111111326</v>
      </c>
      <c r="D9912" s="7" t="s">
        <v>7</v>
      </c>
      <c r="E9912" s="13">
        <v>2157</v>
      </c>
      <c r="F9912" s="7" t="s">
        <v>43</v>
      </c>
      <c r="G9912" s="7" t="s">
        <v>11</v>
      </c>
      <c r="H9912" s="13">
        <v>8.5</v>
      </c>
      <c r="I9912" s="13" t="str">
        <f>IF(G9912="Male",VLOOKUP(H9912,'Shoe size conversion table'!$B$6:$D$22,2),VLOOKUP(H9912,'Shoe size conversion table'!$J$6:$L$22,2))</f>
        <v>41-42</v>
      </c>
      <c r="J9912" s="13">
        <f>IF(G9912="Male",VLOOKUP(H9912,'Shoe size conversion table'!$B$6:$D$22,3),VLOOKUP(H9912,'Shoe size conversion table'!$J$6:$L$22,3))</f>
        <v>8</v>
      </c>
      <c r="K9912" s="11">
        <v>159</v>
      </c>
      <c r="L9912" s="12">
        <v>0.2</v>
      </c>
      <c r="M9912" s="7">
        <f t="shared" si="463"/>
        <v>2016</v>
      </c>
      <c r="N9912" s="7">
        <f t="shared" si="464"/>
        <v>5</v>
      </c>
      <c r="O9912" s="30">
        <f t="shared" si="465"/>
        <v>127.2</v>
      </c>
    </row>
    <row r="9913" spans="2:15" x14ac:dyDescent="0.2">
      <c r="B9913" s="13">
        <v>61262</v>
      </c>
      <c r="C9913" s="14">
        <v>42494.736111111146</v>
      </c>
      <c r="D9913" s="7" t="s">
        <v>8</v>
      </c>
      <c r="E9913" s="13">
        <v>2198</v>
      </c>
      <c r="F9913" s="7" t="s">
        <v>38</v>
      </c>
      <c r="G9913" s="7" t="s">
        <v>11</v>
      </c>
      <c r="H9913" s="13">
        <v>7</v>
      </c>
      <c r="I9913" s="13">
        <f>IF(G9913="Male",VLOOKUP(H9913,'Shoe size conversion table'!$B$6:$D$22,2),VLOOKUP(H9913,'Shoe size conversion table'!$J$6:$L$22,2))</f>
        <v>40</v>
      </c>
      <c r="J9913" s="13">
        <f>IF(G9913="Male",VLOOKUP(H9913,'Shoe size conversion table'!$B$6:$D$22,3),VLOOKUP(H9913,'Shoe size conversion table'!$J$6:$L$22,3))</f>
        <v>6.5</v>
      </c>
      <c r="K9913" s="11">
        <v>159</v>
      </c>
      <c r="L9913" s="12">
        <v>0.3</v>
      </c>
      <c r="M9913" s="7">
        <f t="shared" si="463"/>
        <v>2016</v>
      </c>
      <c r="N9913" s="7">
        <f t="shared" si="464"/>
        <v>5</v>
      </c>
      <c r="O9913" s="30">
        <f t="shared" si="465"/>
        <v>111.3</v>
      </c>
    </row>
    <row r="9914" spans="2:15" x14ac:dyDescent="0.2">
      <c r="B9914" s="13">
        <v>61262</v>
      </c>
      <c r="C9914" s="14">
        <v>42494.736111111146</v>
      </c>
      <c r="D9914" s="7" t="s">
        <v>8</v>
      </c>
      <c r="E9914" s="13">
        <v>2195</v>
      </c>
      <c r="F9914" s="7" t="s">
        <v>38</v>
      </c>
      <c r="G9914" s="7" t="s">
        <v>12</v>
      </c>
      <c r="H9914" s="13">
        <v>8.5</v>
      </c>
      <c r="I9914" s="13">
        <f>IF(G9914="Male",VLOOKUP(H9914,'Shoe size conversion table'!$B$6:$D$22,2),VLOOKUP(H9914,'Shoe size conversion table'!$J$6:$L$22,2))</f>
        <v>39</v>
      </c>
      <c r="J9914" s="13">
        <f>IF(G9914="Male",VLOOKUP(H9914,'Shoe size conversion table'!$B$6:$D$22,3),VLOOKUP(H9914,'Shoe size conversion table'!$J$6:$L$22,3))</f>
        <v>6.5</v>
      </c>
      <c r="K9914" s="11">
        <v>179</v>
      </c>
      <c r="L9914" s="12">
        <v>0</v>
      </c>
      <c r="M9914" s="7">
        <f t="shared" si="463"/>
        <v>2016</v>
      </c>
      <c r="N9914" s="7">
        <f t="shared" si="464"/>
        <v>5</v>
      </c>
      <c r="O9914" s="30">
        <f t="shared" si="465"/>
        <v>179</v>
      </c>
    </row>
    <row r="9915" spans="2:15" x14ac:dyDescent="0.2">
      <c r="B9915" s="13">
        <v>61263</v>
      </c>
      <c r="C9915" s="14">
        <v>42494.776111111139</v>
      </c>
      <c r="D9915" s="7" t="s">
        <v>7</v>
      </c>
      <c r="E9915" s="13">
        <v>2206</v>
      </c>
      <c r="F9915" s="7" t="s">
        <v>55</v>
      </c>
      <c r="G9915" s="7" t="s">
        <v>11</v>
      </c>
      <c r="H9915" s="13">
        <v>10</v>
      </c>
      <c r="I9915" s="13">
        <f>IF(G9915="Male",VLOOKUP(H9915,'Shoe size conversion table'!$B$6:$D$22,2),VLOOKUP(H9915,'Shoe size conversion table'!$J$6:$L$22,2))</f>
        <v>43</v>
      </c>
      <c r="J9915" s="13">
        <f>IF(G9915="Male",VLOOKUP(H9915,'Shoe size conversion table'!$B$6:$D$22,3),VLOOKUP(H9915,'Shoe size conversion table'!$J$6:$L$22,3))</f>
        <v>9.5</v>
      </c>
      <c r="K9915" s="11">
        <v>159</v>
      </c>
      <c r="L9915" s="12">
        <v>0.2</v>
      </c>
      <c r="M9915" s="7">
        <f t="shared" si="463"/>
        <v>2016</v>
      </c>
      <c r="N9915" s="7">
        <f t="shared" si="464"/>
        <v>5</v>
      </c>
      <c r="O9915" s="30">
        <f t="shared" si="465"/>
        <v>127.2</v>
      </c>
    </row>
    <row r="9916" spans="2:15" x14ac:dyDescent="0.2">
      <c r="B9916" s="13">
        <v>61264</v>
      </c>
      <c r="C9916" s="14">
        <v>42494.806111111247</v>
      </c>
      <c r="D9916" s="7" t="s">
        <v>8</v>
      </c>
      <c r="E9916" s="13">
        <v>2238</v>
      </c>
      <c r="F9916" s="7" t="s">
        <v>40</v>
      </c>
      <c r="G9916" s="7" t="s">
        <v>12</v>
      </c>
      <c r="H9916" s="13">
        <v>9</v>
      </c>
      <c r="I9916" s="13" t="str">
        <f>IF(G9916="Male",VLOOKUP(H9916,'Shoe size conversion table'!$B$6:$D$22,2),VLOOKUP(H9916,'Shoe size conversion table'!$J$6:$L$22,2))</f>
        <v>39-40</v>
      </c>
      <c r="J9916" s="13">
        <f>IF(G9916="Male",VLOOKUP(H9916,'Shoe size conversion table'!$B$6:$D$22,3),VLOOKUP(H9916,'Shoe size conversion table'!$J$6:$L$22,3))</f>
        <v>7</v>
      </c>
      <c r="K9916" s="11">
        <v>179</v>
      </c>
      <c r="L9916" s="12">
        <v>0</v>
      </c>
      <c r="M9916" s="7">
        <f t="shared" si="463"/>
        <v>2016</v>
      </c>
      <c r="N9916" s="7">
        <f t="shared" si="464"/>
        <v>5</v>
      </c>
      <c r="O9916" s="30">
        <f t="shared" si="465"/>
        <v>179</v>
      </c>
    </row>
    <row r="9917" spans="2:15" x14ac:dyDescent="0.2">
      <c r="B9917" s="13">
        <v>61265</v>
      </c>
      <c r="C9917" s="14">
        <v>42495.07611111115</v>
      </c>
      <c r="D9917" s="7" t="s">
        <v>8</v>
      </c>
      <c r="E9917" s="13">
        <v>2190</v>
      </c>
      <c r="F9917" s="7" t="s">
        <v>42</v>
      </c>
      <c r="G9917" s="7" t="s">
        <v>11</v>
      </c>
      <c r="H9917" s="13">
        <v>11</v>
      </c>
      <c r="I9917" s="13">
        <f>IF(G9917="Male",VLOOKUP(H9917,'Shoe size conversion table'!$B$6:$D$22,2),VLOOKUP(H9917,'Shoe size conversion table'!$J$6:$L$22,2))</f>
        <v>44</v>
      </c>
      <c r="J9917" s="13">
        <f>IF(G9917="Male",VLOOKUP(H9917,'Shoe size conversion table'!$B$6:$D$22,3),VLOOKUP(H9917,'Shoe size conversion table'!$J$6:$L$22,3))</f>
        <v>10.5</v>
      </c>
      <c r="K9917" s="11">
        <v>139</v>
      </c>
      <c r="L9917" s="12">
        <v>0.1</v>
      </c>
      <c r="M9917" s="7">
        <f t="shared" si="463"/>
        <v>2016</v>
      </c>
      <c r="N9917" s="7">
        <f t="shared" si="464"/>
        <v>5</v>
      </c>
      <c r="O9917" s="30">
        <f t="shared" si="465"/>
        <v>125.10000000000001</v>
      </c>
    </row>
    <row r="9918" spans="2:15" x14ac:dyDescent="0.2">
      <c r="B9918" s="13">
        <v>61266</v>
      </c>
      <c r="C9918" s="14">
        <v>42495.166111111248</v>
      </c>
      <c r="D9918" s="7" t="s">
        <v>7</v>
      </c>
      <c r="E9918" s="13">
        <v>2220</v>
      </c>
      <c r="F9918" s="7" t="s">
        <v>48</v>
      </c>
      <c r="G9918" s="7" t="s">
        <v>12</v>
      </c>
      <c r="H9918" s="13">
        <v>9.5</v>
      </c>
      <c r="I9918" s="13">
        <f>IF(G9918="Male",VLOOKUP(H9918,'Shoe size conversion table'!$B$6:$D$22,2),VLOOKUP(H9918,'Shoe size conversion table'!$J$6:$L$22,2))</f>
        <v>40</v>
      </c>
      <c r="J9918" s="13">
        <f>IF(G9918="Male",VLOOKUP(H9918,'Shoe size conversion table'!$B$6:$D$22,3),VLOOKUP(H9918,'Shoe size conversion table'!$J$6:$L$22,3))</f>
        <v>7.5</v>
      </c>
      <c r="K9918" s="11">
        <v>189</v>
      </c>
      <c r="L9918" s="12">
        <v>0.5</v>
      </c>
      <c r="M9918" s="7">
        <f t="shared" si="463"/>
        <v>2016</v>
      </c>
      <c r="N9918" s="7">
        <f t="shared" si="464"/>
        <v>5</v>
      </c>
      <c r="O9918" s="30">
        <f t="shared" si="465"/>
        <v>94.5</v>
      </c>
    </row>
    <row r="9919" spans="2:15" x14ac:dyDescent="0.2">
      <c r="B9919" s="13">
        <v>61267</v>
      </c>
      <c r="C9919" s="14">
        <v>42495.196111111138</v>
      </c>
      <c r="D9919" s="7" t="s">
        <v>7</v>
      </c>
      <c r="E9919" s="13">
        <v>2191</v>
      </c>
      <c r="F9919" s="7" t="s">
        <v>51</v>
      </c>
      <c r="G9919" s="7" t="s">
        <v>12</v>
      </c>
      <c r="H9919" s="13">
        <v>8.5</v>
      </c>
      <c r="I9919" s="13">
        <f>IF(G9919="Male",VLOOKUP(H9919,'Shoe size conversion table'!$B$6:$D$22,2),VLOOKUP(H9919,'Shoe size conversion table'!$J$6:$L$22,2))</f>
        <v>39</v>
      </c>
      <c r="J9919" s="13">
        <f>IF(G9919="Male",VLOOKUP(H9919,'Shoe size conversion table'!$B$6:$D$22,3),VLOOKUP(H9919,'Shoe size conversion table'!$J$6:$L$22,3))</f>
        <v>6.5</v>
      </c>
      <c r="K9919" s="11">
        <v>189</v>
      </c>
      <c r="L9919" s="12">
        <v>0.5</v>
      </c>
      <c r="M9919" s="7">
        <f t="shared" si="463"/>
        <v>2016</v>
      </c>
      <c r="N9919" s="7">
        <f t="shared" si="464"/>
        <v>5</v>
      </c>
      <c r="O9919" s="30">
        <f t="shared" si="465"/>
        <v>94.5</v>
      </c>
    </row>
    <row r="9920" spans="2:15" x14ac:dyDescent="0.2">
      <c r="B9920" s="13">
        <v>61268</v>
      </c>
      <c r="C9920" s="14">
        <v>42495.226111111137</v>
      </c>
      <c r="D9920" s="7" t="s">
        <v>9</v>
      </c>
      <c r="E9920" s="13">
        <v>2195</v>
      </c>
      <c r="F9920" s="7" t="s">
        <v>60</v>
      </c>
      <c r="G9920" s="7" t="s">
        <v>11</v>
      </c>
      <c r="H9920" s="13">
        <v>10.5</v>
      </c>
      <c r="I9920" s="13" t="str">
        <f>IF(G9920="Male",VLOOKUP(H9920,'Shoe size conversion table'!$B$6:$D$22,2),VLOOKUP(H9920,'Shoe size conversion table'!$J$6:$L$22,2))</f>
        <v>43-44</v>
      </c>
      <c r="J9920" s="13">
        <f>IF(G9920="Male",VLOOKUP(H9920,'Shoe size conversion table'!$B$6:$D$22,3),VLOOKUP(H9920,'Shoe size conversion table'!$J$6:$L$22,3))</f>
        <v>10</v>
      </c>
      <c r="K9920" s="11">
        <v>189</v>
      </c>
      <c r="L9920" s="12">
        <v>0.1</v>
      </c>
      <c r="M9920" s="7">
        <f t="shared" si="463"/>
        <v>2016</v>
      </c>
      <c r="N9920" s="7">
        <f t="shared" si="464"/>
        <v>5</v>
      </c>
      <c r="O9920" s="30">
        <f t="shared" si="465"/>
        <v>170.1</v>
      </c>
    </row>
    <row r="9921" spans="2:15" x14ac:dyDescent="0.2">
      <c r="B9921" s="13">
        <v>61269</v>
      </c>
      <c r="C9921" s="14">
        <v>42495.226111111137</v>
      </c>
      <c r="D9921" s="7" t="s">
        <v>10</v>
      </c>
      <c r="E9921" s="13">
        <v>2220</v>
      </c>
      <c r="F9921" s="7" t="s">
        <v>35</v>
      </c>
      <c r="G9921" s="7" t="s">
        <v>12</v>
      </c>
      <c r="H9921" s="13">
        <v>8.5</v>
      </c>
      <c r="I9921" s="13">
        <f>IF(G9921="Male",VLOOKUP(H9921,'Shoe size conversion table'!$B$6:$D$22,2),VLOOKUP(H9921,'Shoe size conversion table'!$J$6:$L$22,2))</f>
        <v>39</v>
      </c>
      <c r="J9921" s="13">
        <f>IF(G9921="Male",VLOOKUP(H9921,'Shoe size conversion table'!$B$6:$D$22,3),VLOOKUP(H9921,'Shoe size conversion table'!$J$6:$L$22,3))</f>
        <v>6.5</v>
      </c>
      <c r="K9921" s="11">
        <v>139</v>
      </c>
      <c r="L9921" s="12">
        <v>0</v>
      </c>
      <c r="M9921" s="7">
        <f t="shared" si="463"/>
        <v>2016</v>
      </c>
      <c r="N9921" s="7">
        <f t="shared" si="464"/>
        <v>5</v>
      </c>
      <c r="O9921" s="30">
        <f t="shared" si="465"/>
        <v>139</v>
      </c>
    </row>
    <row r="9922" spans="2:15" x14ac:dyDescent="0.2">
      <c r="B9922" s="13">
        <v>61270</v>
      </c>
      <c r="C9922" s="14">
        <v>42495.226111111137</v>
      </c>
      <c r="D9922" s="7" t="s">
        <v>7</v>
      </c>
      <c r="E9922" s="13">
        <v>2180</v>
      </c>
      <c r="F9922" s="7" t="s">
        <v>51</v>
      </c>
      <c r="G9922" s="7" t="s">
        <v>12</v>
      </c>
      <c r="H9922" s="13">
        <v>8</v>
      </c>
      <c r="I9922" s="13" t="str">
        <f>IF(G9922="Male",VLOOKUP(H9922,'Shoe size conversion table'!$B$6:$D$22,2),VLOOKUP(H9922,'Shoe size conversion table'!$J$6:$L$22,2))</f>
        <v>38-39</v>
      </c>
      <c r="J9922" s="13">
        <f>IF(G9922="Male",VLOOKUP(H9922,'Shoe size conversion table'!$B$6:$D$22,3),VLOOKUP(H9922,'Shoe size conversion table'!$J$6:$L$22,3))</f>
        <v>6</v>
      </c>
      <c r="K9922" s="11">
        <v>149</v>
      </c>
      <c r="L9922" s="12">
        <v>0</v>
      </c>
      <c r="M9922" s="7">
        <f t="shared" si="463"/>
        <v>2016</v>
      </c>
      <c r="N9922" s="7">
        <f t="shared" si="464"/>
        <v>5</v>
      </c>
      <c r="O9922" s="30">
        <f t="shared" si="465"/>
        <v>149</v>
      </c>
    </row>
    <row r="9923" spans="2:15" x14ac:dyDescent="0.2">
      <c r="B9923" s="13">
        <v>61271</v>
      </c>
      <c r="C9923" s="14">
        <v>42495.286111111134</v>
      </c>
      <c r="D9923" s="7" t="s">
        <v>7</v>
      </c>
      <c r="E9923" s="13">
        <v>2170</v>
      </c>
      <c r="F9923" s="7" t="s">
        <v>53</v>
      </c>
      <c r="G9923" s="7" t="s">
        <v>11</v>
      </c>
      <c r="H9923" s="13">
        <v>10.5</v>
      </c>
      <c r="I9923" s="13" t="str">
        <f>IF(G9923="Male",VLOOKUP(H9923,'Shoe size conversion table'!$B$6:$D$22,2),VLOOKUP(H9923,'Shoe size conversion table'!$J$6:$L$22,2))</f>
        <v>43-44</v>
      </c>
      <c r="J9923" s="13">
        <f>IF(G9923="Male",VLOOKUP(H9923,'Shoe size conversion table'!$B$6:$D$22,3),VLOOKUP(H9923,'Shoe size conversion table'!$J$6:$L$22,3))</f>
        <v>10</v>
      </c>
      <c r="K9923" s="11">
        <v>149</v>
      </c>
      <c r="L9923" s="12">
        <v>0.1</v>
      </c>
      <c r="M9923" s="7">
        <f t="shared" si="463"/>
        <v>2016</v>
      </c>
      <c r="N9923" s="7">
        <f t="shared" si="464"/>
        <v>5</v>
      </c>
      <c r="O9923" s="30">
        <f t="shared" si="465"/>
        <v>134.1</v>
      </c>
    </row>
    <row r="9924" spans="2:15" x14ac:dyDescent="0.2">
      <c r="B9924" s="13">
        <v>61272</v>
      </c>
      <c r="C9924" s="14">
        <v>42495.346111111248</v>
      </c>
      <c r="D9924" s="7" t="s">
        <v>7</v>
      </c>
      <c r="E9924" s="13">
        <v>2150</v>
      </c>
      <c r="F9924" s="7" t="s">
        <v>50</v>
      </c>
      <c r="G9924" s="7" t="s">
        <v>12</v>
      </c>
      <c r="H9924" s="13">
        <v>8</v>
      </c>
      <c r="I9924" s="13" t="str">
        <f>IF(G9924="Male",VLOOKUP(H9924,'Shoe size conversion table'!$B$6:$D$22,2),VLOOKUP(H9924,'Shoe size conversion table'!$J$6:$L$22,2))</f>
        <v>38-39</v>
      </c>
      <c r="J9924" s="13">
        <f>IF(G9924="Male",VLOOKUP(H9924,'Shoe size conversion table'!$B$6:$D$22,3),VLOOKUP(H9924,'Shoe size conversion table'!$J$6:$L$22,3))</f>
        <v>6</v>
      </c>
      <c r="K9924" s="11">
        <v>159</v>
      </c>
      <c r="L9924" s="12">
        <v>0.5</v>
      </c>
      <c r="M9924" s="7">
        <f t="shared" si="463"/>
        <v>2016</v>
      </c>
      <c r="N9924" s="7">
        <f t="shared" si="464"/>
        <v>5</v>
      </c>
      <c r="O9924" s="30">
        <f t="shared" si="465"/>
        <v>79.5</v>
      </c>
    </row>
    <row r="9925" spans="2:15" x14ac:dyDescent="0.2">
      <c r="B9925" s="13">
        <v>61273</v>
      </c>
      <c r="C9925" s="14">
        <v>42495.446111111138</v>
      </c>
      <c r="D9925" s="7" t="s">
        <v>7</v>
      </c>
      <c r="E9925" s="13">
        <v>2152</v>
      </c>
      <c r="F9925" s="7" t="s">
        <v>49</v>
      </c>
      <c r="G9925" s="7" t="s">
        <v>12</v>
      </c>
      <c r="H9925" s="13">
        <v>8</v>
      </c>
      <c r="I9925" s="13" t="str">
        <f>IF(G9925="Male",VLOOKUP(H9925,'Shoe size conversion table'!$B$6:$D$22,2),VLOOKUP(H9925,'Shoe size conversion table'!$J$6:$L$22,2))</f>
        <v>38-39</v>
      </c>
      <c r="J9925" s="13">
        <f>IF(G9925="Male",VLOOKUP(H9925,'Shoe size conversion table'!$B$6:$D$22,3),VLOOKUP(H9925,'Shoe size conversion table'!$J$6:$L$22,3))</f>
        <v>6</v>
      </c>
      <c r="K9925" s="11">
        <v>139</v>
      </c>
      <c r="L9925" s="12">
        <v>0.5</v>
      </c>
      <c r="M9925" s="7">
        <f t="shared" ref="M9925:M9988" si="466">YEAR(C9925)</f>
        <v>2016</v>
      </c>
      <c r="N9925" s="7">
        <f t="shared" si="464"/>
        <v>5</v>
      </c>
      <c r="O9925" s="30">
        <f t="shared" si="465"/>
        <v>69.5</v>
      </c>
    </row>
    <row r="9926" spans="2:15" x14ac:dyDescent="0.2">
      <c r="B9926" s="13">
        <v>61273</v>
      </c>
      <c r="C9926" s="14">
        <v>42495.446111111138</v>
      </c>
      <c r="D9926" s="7" t="s">
        <v>7</v>
      </c>
      <c r="E9926" s="13">
        <v>2150</v>
      </c>
      <c r="F9926" s="7" t="s">
        <v>49</v>
      </c>
      <c r="G9926" s="7" t="s">
        <v>11</v>
      </c>
      <c r="H9926" s="13">
        <v>9</v>
      </c>
      <c r="I9926" s="13">
        <f>IF(G9926="Male",VLOOKUP(H9926,'Shoe size conversion table'!$B$6:$D$22,2),VLOOKUP(H9926,'Shoe size conversion table'!$J$6:$L$22,2))</f>
        <v>42</v>
      </c>
      <c r="J9926" s="13">
        <f>IF(G9926="Male",VLOOKUP(H9926,'Shoe size conversion table'!$B$6:$D$22,3),VLOOKUP(H9926,'Shoe size conversion table'!$J$6:$L$22,3))</f>
        <v>8.5</v>
      </c>
      <c r="K9926" s="11">
        <v>179</v>
      </c>
      <c r="L9926" s="12">
        <v>0</v>
      </c>
      <c r="M9926" s="7">
        <f t="shared" si="466"/>
        <v>2016</v>
      </c>
      <c r="N9926" s="7">
        <f t="shared" ref="N9926:N9989" si="467">MONTH(C9926:C24893)</f>
        <v>5</v>
      </c>
      <c r="O9926" s="30">
        <f t="shared" ref="O9926:O9989" si="468">K9926*(1-L9926)</f>
        <v>179</v>
      </c>
    </row>
    <row r="9927" spans="2:15" x14ac:dyDescent="0.2">
      <c r="B9927" s="13">
        <v>61274</v>
      </c>
      <c r="C9927" s="14">
        <v>42495.606111111156</v>
      </c>
      <c r="D9927" s="7" t="s">
        <v>7</v>
      </c>
      <c r="E9927" s="13">
        <v>2232</v>
      </c>
      <c r="F9927" s="7" t="s">
        <v>48</v>
      </c>
      <c r="G9927" s="7" t="s">
        <v>12</v>
      </c>
      <c r="H9927" s="13">
        <v>8</v>
      </c>
      <c r="I9927" s="13" t="str">
        <f>IF(G9927="Male",VLOOKUP(H9927,'Shoe size conversion table'!$B$6:$D$22,2),VLOOKUP(H9927,'Shoe size conversion table'!$J$6:$L$22,2))</f>
        <v>38-39</v>
      </c>
      <c r="J9927" s="13">
        <f>IF(G9927="Male",VLOOKUP(H9927,'Shoe size conversion table'!$B$6:$D$22,3),VLOOKUP(H9927,'Shoe size conversion table'!$J$6:$L$22,3))</f>
        <v>6</v>
      </c>
      <c r="K9927" s="11">
        <v>199</v>
      </c>
      <c r="L9927" s="12">
        <v>0</v>
      </c>
      <c r="M9927" s="7">
        <f t="shared" si="466"/>
        <v>2016</v>
      </c>
      <c r="N9927" s="7">
        <f t="shared" si="467"/>
        <v>5</v>
      </c>
      <c r="O9927" s="30">
        <f t="shared" si="468"/>
        <v>199</v>
      </c>
    </row>
    <row r="9928" spans="2:15" x14ac:dyDescent="0.2">
      <c r="B9928" s="13">
        <v>61275</v>
      </c>
      <c r="C9928" s="14">
        <v>42495.646111111157</v>
      </c>
      <c r="D9928" s="7" t="s">
        <v>9</v>
      </c>
      <c r="E9928" s="13">
        <v>2157</v>
      </c>
      <c r="F9928" s="7" t="s">
        <v>58</v>
      </c>
      <c r="G9928" s="7" t="s">
        <v>12</v>
      </c>
      <c r="H9928" s="13">
        <v>7</v>
      </c>
      <c r="I9928" s="13" t="str">
        <f>IF(G9928="Male",VLOOKUP(H9928,'Shoe size conversion table'!$B$6:$D$22,2),VLOOKUP(H9928,'Shoe size conversion table'!$J$6:$L$22,2))</f>
        <v>37-38</v>
      </c>
      <c r="J9928" s="13">
        <f>IF(G9928="Male",VLOOKUP(H9928,'Shoe size conversion table'!$B$6:$D$22,3),VLOOKUP(H9928,'Shoe size conversion table'!$J$6:$L$22,3))</f>
        <v>5</v>
      </c>
      <c r="K9928" s="11">
        <v>149</v>
      </c>
      <c r="L9928" s="12">
        <v>0</v>
      </c>
      <c r="M9928" s="7">
        <f t="shared" si="466"/>
        <v>2016</v>
      </c>
      <c r="N9928" s="7">
        <f t="shared" si="467"/>
        <v>5</v>
      </c>
      <c r="O9928" s="30">
        <f t="shared" si="468"/>
        <v>149</v>
      </c>
    </row>
    <row r="9929" spans="2:15" x14ac:dyDescent="0.2">
      <c r="B9929" s="13">
        <v>61276</v>
      </c>
      <c r="C9929" s="14">
        <v>42495.726111111326</v>
      </c>
      <c r="D9929" s="7" t="s">
        <v>7</v>
      </c>
      <c r="E9929" s="13">
        <v>2180</v>
      </c>
      <c r="F9929" s="7" t="s">
        <v>43</v>
      </c>
      <c r="G9929" s="7" t="s">
        <v>12</v>
      </c>
      <c r="H9929" s="13">
        <v>9.5</v>
      </c>
      <c r="I9929" s="13">
        <f>IF(G9929="Male",VLOOKUP(H9929,'Shoe size conversion table'!$B$6:$D$22,2),VLOOKUP(H9929,'Shoe size conversion table'!$J$6:$L$22,2))</f>
        <v>40</v>
      </c>
      <c r="J9929" s="13">
        <f>IF(G9929="Male",VLOOKUP(H9929,'Shoe size conversion table'!$B$6:$D$22,3),VLOOKUP(H9929,'Shoe size conversion table'!$J$6:$L$22,3))</f>
        <v>7.5</v>
      </c>
      <c r="K9929" s="11">
        <v>149</v>
      </c>
      <c r="L9929" s="12">
        <v>0</v>
      </c>
      <c r="M9929" s="7">
        <f t="shared" si="466"/>
        <v>2016</v>
      </c>
      <c r="N9929" s="7">
        <f t="shared" si="467"/>
        <v>5</v>
      </c>
      <c r="O9929" s="30">
        <f t="shared" si="468"/>
        <v>149</v>
      </c>
    </row>
    <row r="9930" spans="2:15" x14ac:dyDescent="0.2">
      <c r="B9930" s="13">
        <v>61277</v>
      </c>
      <c r="C9930" s="14">
        <v>42495.776111111139</v>
      </c>
      <c r="D9930" s="7" t="s">
        <v>7</v>
      </c>
      <c r="E9930" s="13">
        <v>2161</v>
      </c>
      <c r="F9930" s="7" t="s">
        <v>50</v>
      </c>
      <c r="G9930" s="7" t="s">
        <v>11</v>
      </c>
      <c r="H9930" s="13">
        <v>8.5</v>
      </c>
      <c r="I9930" s="13" t="str">
        <f>IF(G9930="Male",VLOOKUP(H9930,'Shoe size conversion table'!$B$6:$D$22,2),VLOOKUP(H9930,'Shoe size conversion table'!$J$6:$L$22,2))</f>
        <v>41-42</v>
      </c>
      <c r="J9930" s="13">
        <f>IF(G9930="Male",VLOOKUP(H9930,'Shoe size conversion table'!$B$6:$D$22,3),VLOOKUP(H9930,'Shoe size conversion table'!$J$6:$L$22,3))</f>
        <v>8</v>
      </c>
      <c r="K9930" s="11">
        <v>129</v>
      </c>
      <c r="L9930" s="12">
        <v>0.1</v>
      </c>
      <c r="M9930" s="7">
        <f t="shared" si="466"/>
        <v>2016</v>
      </c>
      <c r="N9930" s="7">
        <f t="shared" si="467"/>
        <v>5</v>
      </c>
      <c r="O9930" s="30">
        <f t="shared" si="468"/>
        <v>116.10000000000001</v>
      </c>
    </row>
    <row r="9931" spans="2:15" x14ac:dyDescent="0.2">
      <c r="B9931" s="13">
        <v>61278</v>
      </c>
      <c r="C9931" s="14">
        <v>42495.786111111251</v>
      </c>
      <c r="D9931" s="7" t="s">
        <v>10</v>
      </c>
      <c r="E9931" s="13">
        <v>2190</v>
      </c>
      <c r="F9931" s="7" t="s">
        <v>35</v>
      </c>
      <c r="G9931" s="7" t="s">
        <v>11</v>
      </c>
      <c r="H9931" s="13">
        <v>11</v>
      </c>
      <c r="I9931" s="13">
        <f>IF(G9931="Male",VLOOKUP(H9931,'Shoe size conversion table'!$B$6:$D$22,2),VLOOKUP(H9931,'Shoe size conversion table'!$J$6:$L$22,2))</f>
        <v>44</v>
      </c>
      <c r="J9931" s="13">
        <f>IF(G9931="Male",VLOOKUP(H9931,'Shoe size conversion table'!$B$6:$D$22,3),VLOOKUP(H9931,'Shoe size conversion table'!$J$6:$L$22,3))</f>
        <v>10.5</v>
      </c>
      <c r="K9931" s="11">
        <v>139</v>
      </c>
      <c r="L9931" s="12">
        <v>0.1</v>
      </c>
      <c r="M9931" s="7">
        <f t="shared" si="466"/>
        <v>2016</v>
      </c>
      <c r="N9931" s="7">
        <f t="shared" si="467"/>
        <v>5</v>
      </c>
      <c r="O9931" s="30">
        <f t="shared" si="468"/>
        <v>125.10000000000001</v>
      </c>
    </row>
    <row r="9932" spans="2:15" x14ac:dyDescent="0.2">
      <c r="B9932" s="13">
        <v>61279</v>
      </c>
      <c r="C9932" s="14">
        <v>42495.846111111139</v>
      </c>
      <c r="D9932" s="7" t="s">
        <v>9</v>
      </c>
      <c r="E9932" s="13">
        <v>2229</v>
      </c>
      <c r="F9932" s="7" t="s">
        <v>61</v>
      </c>
      <c r="G9932" s="7" t="s">
        <v>11</v>
      </c>
      <c r="H9932" s="13">
        <v>9.5</v>
      </c>
      <c r="I9932" s="13" t="str">
        <f>IF(G9932="Male",VLOOKUP(H9932,'Shoe size conversion table'!$B$6:$D$22,2),VLOOKUP(H9932,'Shoe size conversion table'!$J$6:$L$22,2))</f>
        <v>42-43</v>
      </c>
      <c r="J9932" s="13">
        <f>IF(G9932="Male",VLOOKUP(H9932,'Shoe size conversion table'!$B$6:$D$22,3),VLOOKUP(H9932,'Shoe size conversion table'!$J$6:$L$22,3))</f>
        <v>9</v>
      </c>
      <c r="K9932" s="11">
        <v>179</v>
      </c>
      <c r="L9932" s="12">
        <v>0</v>
      </c>
      <c r="M9932" s="7">
        <f t="shared" si="466"/>
        <v>2016</v>
      </c>
      <c r="N9932" s="7">
        <f t="shared" si="467"/>
        <v>5</v>
      </c>
      <c r="O9932" s="30">
        <f t="shared" si="468"/>
        <v>179</v>
      </c>
    </row>
    <row r="9933" spans="2:15" x14ac:dyDescent="0.2">
      <c r="B9933" s="13">
        <v>61280</v>
      </c>
      <c r="C9933" s="14">
        <v>42495.846111111139</v>
      </c>
      <c r="D9933" s="7" t="s">
        <v>7</v>
      </c>
      <c r="E9933" s="13">
        <v>2207</v>
      </c>
      <c r="F9933" s="7" t="s">
        <v>48</v>
      </c>
      <c r="G9933" s="7" t="s">
        <v>11</v>
      </c>
      <c r="H9933" s="13">
        <v>10.5</v>
      </c>
      <c r="I9933" s="13" t="str">
        <f>IF(G9933="Male",VLOOKUP(H9933,'Shoe size conversion table'!$B$6:$D$22,2),VLOOKUP(H9933,'Shoe size conversion table'!$J$6:$L$22,2))</f>
        <v>43-44</v>
      </c>
      <c r="J9933" s="13">
        <f>IF(G9933="Male",VLOOKUP(H9933,'Shoe size conversion table'!$B$6:$D$22,3),VLOOKUP(H9933,'Shoe size conversion table'!$J$6:$L$22,3))</f>
        <v>10</v>
      </c>
      <c r="K9933" s="11">
        <v>199</v>
      </c>
      <c r="L9933" s="12">
        <v>0.1</v>
      </c>
      <c r="M9933" s="7">
        <f t="shared" si="466"/>
        <v>2016</v>
      </c>
      <c r="N9933" s="7">
        <f t="shared" si="467"/>
        <v>5</v>
      </c>
      <c r="O9933" s="30">
        <f t="shared" si="468"/>
        <v>179.1</v>
      </c>
    </row>
    <row r="9934" spans="2:15" x14ac:dyDescent="0.2">
      <c r="B9934" s="13">
        <v>61281</v>
      </c>
      <c r="C9934" s="14">
        <v>42495.966111111142</v>
      </c>
      <c r="D9934" s="7" t="s">
        <v>7</v>
      </c>
      <c r="E9934" s="13">
        <v>2147</v>
      </c>
      <c r="F9934" s="7" t="s">
        <v>51</v>
      </c>
      <c r="G9934" s="7" t="s">
        <v>12</v>
      </c>
      <c r="H9934" s="13">
        <v>8.5</v>
      </c>
      <c r="I9934" s="13">
        <f>IF(G9934="Male",VLOOKUP(H9934,'Shoe size conversion table'!$B$6:$D$22,2),VLOOKUP(H9934,'Shoe size conversion table'!$J$6:$L$22,2))</f>
        <v>39</v>
      </c>
      <c r="J9934" s="13">
        <f>IF(G9934="Male",VLOOKUP(H9934,'Shoe size conversion table'!$B$6:$D$22,3),VLOOKUP(H9934,'Shoe size conversion table'!$J$6:$L$22,3))</f>
        <v>6.5</v>
      </c>
      <c r="K9934" s="11">
        <v>189</v>
      </c>
      <c r="L9934" s="12">
        <v>0</v>
      </c>
      <c r="M9934" s="7">
        <f t="shared" si="466"/>
        <v>2016</v>
      </c>
      <c r="N9934" s="7">
        <f t="shared" si="467"/>
        <v>5</v>
      </c>
      <c r="O9934" s="30">
        <f t="shared" si="468"/>
        <v>189</v>
      </c>
    </row>
    <row r="9935" spans="2:15" x14ac:dyDescent="0.2">
      <c r="B9935" s="13">
        <v>61282</v>
      </c>
      <c r="C9935" s="14">
        <v>42496.10611111125</v>
      </c>
      <c r="D9935" s="7" t="s">
        <v>10</v>
      </c>
      <c r="E9935" s="13">
        <v>2153</v>
      </c>
      <c r="F9935" s="7" t="s">
        <v>35</v>
      </c>
      <c r="G9935" s="7" t="s">
        <v>11</v>
      </c>
      <c r="H9935" s="13">
        <v>15</v>
      </c>
      <c r="I9935" s="13">
        <f>IF(G9935="Male",VLOOKUP(H9935,'Shoe size conversion table'!$B$6:$D$22,2),VLOOKUP(H9935,'Shoe size conversion table'!$J$6:$L$22,2))</f>
        <v>48</v>
      </c>
      <c r="J9935" s="13">
        <f>IF(G9935="Male",VLOOKUP(H9935,'Shoe size conversion table'!$B$6:$D$22,3),VLOOKUP(H9935,'Shoe size conversion table'!$J$6:$L$22,3))</f>
        <v>14.5</v>
      </c>
      <c r="K9935" s="11">
        <v>179</v>
      </c>
      <c r="L9935" s="12">
        <v>0.1</v>
      </c>
      <c r="M9935" s="7">
        <f t="shared" si="466"/>
        <v>2016</v>
      </c>
      <c r="N9935" s="7">
        <f t="shared" si="467"/>
        <v>5</v>
      </c>
      <c r="O9935" s="30">
        <f t="shared" si="468"/>
        <v>161.1</v>
      </c>
    </row>
    <row r="9936" spans="2:15" x14ac:dyDescent="0.2">
      <c r="B9936" s="13">
        <v>61283</v>
      </c>
      <c r="C9936" s="14">
        <v>42496.126111111327</v>
      </c>
      <c r="D9936" s="7" t="s">
        <v>8</v>
      </c>
      <c r="E9936" s="13">
        <v>2183</v>
      </c>
      <c r="F9936" s="7" t="s">
        <v>37</v>
      </c>
      <c r="G9936" s="7" t="s">
        <v>11</v>
      </c>
      <c r="H9936" s="13">
        <v>9.5</v>
      </c>
      <c r="I9936" s="13" t="str">
        <f>IF(G9936="Male",VLOOKUP(H9936,'Shoe size conversion table'!$B$6:$D$22,2),VLOOKUP(H9936,'Shoe size conversion table'!$J$6:$L$22,2))</f>
        <v>42-43</v>
      </c>
      <c r="J9936" s="13">
        <f>IF(G9936="Male",VLOOKUP(H9936,'Shoe size conversion table'!$B$6:$D$22,3),VLOOKUP(H9936,'Shoe size conversion table'!$J$6:$L$22,3))</f>
        <v>9</v>
      </c>
      <c r="K9936" s="11">
        <v>149</v>
      </c>
      <c r="L9936" s="12">
        <v>0.3</v>
      </c>
      <c r="M9936" s="7">
        <f t="shared" si="466"/>
        <v>2016</v>
      </c>
      <c r="N9936" s="7">
        <f t="shared" si="467"/>
        <v>5</v>
      </c>
      <c r="O9936" s="30">
        <f t="shared" si="468"/>
        <v>104.3</v>
      </c>
    </row>
    <row r="9937" spans="2:15" x14ac:dyDescent="0.2">
      <c r="B9937" s="13">
        <v>61284</v>
      </c>
      <c r="C9937" s="14">
        <v>42496.166111111248</v>
      </c>
      <c r="D9937" s="7" t="s">
        <v>10</v>
      </c>
      <c r="E9937" s="13">
        <v>2202</v>
      </c>
      <c r="F9937" s="7" t="s">
        <v>35</v>
      </c>
      <c r="G9937" s="7" t="s">
        <v>11</v>
      </c>
      <c r="H9937" s="13">
        <v>7.5</v>
      </c>
      <c r="I9937" s="13" t="str">
        <f>IF(G9937="Male",VLOOKUP(H9937,'Shoe size conversion table'!$B$6:$D$22,2),VLOOKUP(H9937,'Shoe size conversion table'!$J$6:$L$22,2))</f>
        <v>40-41</v>
      </c>
      <c r="J9937" s="13">
        <f>IF(G9937="Male",VLOOKUP(H9937,'Shoe size conversion table'!$B$6:$D$22,3),VLOOKUP(H9937,'Shoe size conversion table'!$J$6:$L$22,3))</f>
        <v>7</v>
      </c>
      <c r="K9937" s="11">
        <v>179</v>
      </c>
      <c r="L9937" s="12">
        <v>0</v>
      </c>
      <c r="M9937" s="7">
        <f t="shared" si="466"/>
        <v>2016</v>
      </c>
      <c r="N9937" s="7">
        <f t="shared" si="467"/>
        <v>5</v>
      </c>
      <c r="O9937" s="30">
        <f t="shared" si="468"/>
        <v>179</v>
      </c>
    </row>
    <row r="9938" spans="2:15" x14ac:dyDescent="0.2">
      <c r="B9938" s="13">
        <v>61285</v>
      </c>
      <c r="C9938" s="14">
        <v>42496.166111111328</v>
      </c>
      <c r="D9938" s="7" t="s">
        <v>10</v>
      </c>
      <c r="E9938" s="13">
        <v>2169</v>
      </c>
      <c r="F9938" s="7" t="s">
        <v>34</v>
      </c>
      <c r="G9938" s="7" t="s">
        <v>11</v>
      </c>
      <c r="H9938" s="13">
        <v>9.5</v>
      </c>
      <c r="I9938" s="13" t="str">
        <f>IF(G9938="Male",VLOOKUP(H9938,'Shoe size conversion table'!$B$6:$D$22,2),VLOOKUP(H9938,'Shoe size conversion table'!$J$6:$L$22,2))</f>
        <v>42-43</v>
      </c>
      <c r="J9938" s="13">
        <f>IF(G9938="Male",VLOOKUP(H9938,'Shoe size conversion table'!$B$6:$D$22,3),VLOOKUP(H9938,'Shoe size conversion table'!$J$6:$L$22,3))</f>
        <v>9</v>
      </c>
      <c r="K9938" s="11">
        <v>129</v>
      </c>
      <c r="L9938" s="12">
        <v>0</v>
      </c>
      <c r="M9938" s="7">
        <f t="shared" si="466"/>
        <v>2016</v>
      </c>
      <c r="N9938" s="7">
        <f t="shared" si="467"/>
        <v>5</v>
      </c>
      <c r="O9938" s="30">
        <f t="shared" si="468"/>
        <v>129</v>
      </c>
    </row>
    <row r="9939" spans="2:15" x14ac:dyDescent="0.2">
      <c r="B9939" s="13">
        <v>61286</v>
      </c>
      <c r="C9939" s="14">
        <v>42496.196111111138</v>
      </c>
      <c r="D9939" s="7" t="s">
        <v>7</v>
      </c>
      <c r="E9939" s="13">
        <v>2175</v>
      </c>
      <c r="F9939" s="7" t="s">
        <v>49</v>
      </c>
      <c r="G9939" s="7" t="s">
        <v>11</v>
      </c>
      <c r="H9939" s="13">
        <v>10.5</v>
      </c>
      <c r="I9939" s="13" t="str">
        <f>IF(G9939="Male",VLOOKUP(H9939,'Shoe size conversion table'!$B$6:$D$22,2),VLOOKUP(H9939,'Shoe size conversion table'!$J$6:$L$22,2))</f>
        <v>43-44</v>
      </c>
      <c r="J9939" s="13">
        <f>IF(G9939="Male",VLOOKUP(H9939,'Shoe size conversion table'!$B$6:$D$22,3),VLOOKUP(H9939,'Shoe size conversion table'!$J$6:$L$22,3))</f>
        <v>10</v>
      </c>
      <c r="K9939" s="11">
        <v>129</v>
      </c>
      <c r="L9939" s="12">
        <v>0.3</v>
      </c>
      <c r="M9939" s="7">
        <f t="shared" si="466"/>
        <v>2016</v>
      </c>
      <c r="N9939" s="7">
        <f t="shared" si="467"/>
        <v>5</v>
      </c>
      <c r="O9939" s="30">
        <f t="shared" si="468"/>
        <v>90.3</v>
      </c>
    </row>
    <row r="9940" spans="2:15" x14ac:dyDescent="0.2">
      <c r="B9940" s="13">
        <v>61287</v>
      </c>
      <c r="C9940" s="14">
        <v>42496.226111111137</v>
      </c>
      <c r="D9940" s="7" t="s">
        <v>10</v>
      </c>
      <c r="E9940" s="13">
        <v>2171</v>
      </c>
      <c r="F9940" s="7" t="s">
        <v>34</v>
      </c>
      <c r="G9940" s="7" t="s">
        <v>12</v>
      </c>
      <c r="H9940" s="13">
        <v>8.5</v>
      </c>
      <c r="I9940" s="13">
        <f>IF(G9940="Male",VLOOKUP(H9940,'Shoe size conversion table'!$B$6:$D$22,2),VLOOKUP(H9940,'Shoe size conversion table'!$J$6:$L$22,2))</f>
        <v>39</v>
      </c>
      <c r="J9940" s="13">
        <f>IF(G9940="Male",VLOOKUP(H9940,'Shoe size conversion table'!$B$6:$D$22,3),VLOOKUP(H9940,'Shoe size conversion table'!$J$6:$L$22,3))</f>
        <v>6.5</v>
      </c>
      <c r="K9940" s="11">
        <v>159</v>
      </c>
      <c r="L9940" s="12">
        <v>0</v>
      </c>
      <c r="M9940" s="7">
        <f t="shared" si="466"/>
        <v>2016</v>
      </c>
      <c r="N9940" s="7">
        <f t="shared" si="467"/>
        <v>5</v>
      </c>
      <c r="O9940" s="30">
        <f t="shared" si="468"/>
        <v>159</v>
      </c>
    </row>
    <row r="9941" spans="2:15" x14ac:dyDescent="0.2">
      <c r="B9941" s="13">
        <v>61287</v>
      </c>
      <c r="C9941" s="14">
        <v>42496.226111111137</v>
      </c>
      <c r="D9941" s="7" t="s">
        <v>10</v>
      </c>
      <c r="E9941" s="13">
        <v>2240</v>
      </c>
      <c r="F9941" s="7" t="s">
        <v>36</v>
      </c>
      <c r="G9941" s="7" t="s">
        <v>12</v>
      </c>
      <c r="H9941" s="13">
        <v>9</v>
      </c>
      <c r="I9941" s="13" t="str">
        <f>IF(G9941="Male",VLOOKUP(H9941,'Shoe size conversion table'!$B$6:$D$22,2),VLOOKUP(H9941,'Shoe size conversion table'!$J$6:$L$22,2))</f>
        <v>39-40</v>
      </c>
      <c r="J9941" s="13">
        <f>IF(G9941="Male",VLOOKUP(H9941,'Shoe size conversion table'!$B$6:$D$22,3),VLOOKUP(H9941,'Shoe size conversion table'!$J$6:$L$22,3))</f>
        <v>7</v>
      </c>
      <c r="K9941" s="11">
        <v>159</v>
      </c>
      <c r="L9941" s="12">
        <v>0.1</v>
      </c>
      <c r="M9941" s="7">
        <f t="shared" si="466"/>
        <v>2016</v>
      </c>
      <c r="N9941" s="7">
        <f t="shared" si="467"/>
        <v>5</v>
      </c>
      <c r="O9941" s="30">
        <f t="shared" si="468"/>
        <v>143.1</v>
      </c>
    </row>
    <row r="9942" spans="2:15" x14ac:dyDescent="0.2">
      <c r="B9942" s="13">
        <v>61288</v>
      </c>
      <c r="C9942" s="14">
        <v>42496.226111111137</v>
      </c>
      <c r="D9942" s="7" t="s">
        <v>7</v>
      </c>
      <c r="E9942" s="13">
        <v>2154</v>
      </c>
      <c r="F9942" s="7" t="s">
        <v>51</v>
      </c>
      <c r="G9942" s="7" t="s">
        <v>12</v>
      </c>
      <c r="H9942" s="13">
        <v>8</v>
      </c>
      <c r="I9942" s="13" t="str">
        <f>IF(G9942="Male",VLOOKUP(H9942,'Shoe size conversion table'!$B$6:$D$22,2),VLOOKUP(H9942,'Shoe size conversion table'!$J$6:$L$22,2))</f>
        <v>38-39</v>
      </c>
      <c r="J9942" s="13">
        <f>IF(G9942="Male",VLOOKUP(H9942,'Shoe size conversion table'!$B$6:$D$22,3),VLOOKUP(H9942,'Shoe size conversion table'!$J$6:$L$22,3))</f>
        <v>6</v>
      </c>
      <c r="K9942" s="11">
        <v>139</v>
      </c>
      <c r="L9942" s="12">
        <v>0.3</v>
      </c>
      <c r="M9942" s="7">
        <f t="shared" si="466"/>
        <v>2016</v>
      </c>
      <c r="N9942" s="7">
        <f t="shared" si="467"/>
        <v>5</v>
      </c>
      <c r="O9942" s="30">
        <f t="shared" si="468"/>
        <v>97.3</v>
      </c>
    </row>
    <row r="9943" spans="2:15" x14ac:dyDescent="0.2">
      <c r="B9943" s="13">
        <v>61289</v>
      </c>
      <c r="C9943" s="14">
        <v>42496.246111111141</v>
      </c>
      <c r="D9943" s="7" t="s">
        <v>7</v>
      </c>
      <c r="E9943" s="13">
        <v>2240</v>
      </c>
      <c r="F9943" s="7" t="s">
        <v>43</v>
      </c>
      <c r="G9943" s="7" t="s">
        <v>11</v>
      </c>
      <c r="H9943" s="13">
        <v>9</v>
      </c>
      <c r="I9943" s="13">
        <f>IF(G9943="Male",VLOOKUP(H9943,'Shoe size conversion table'!$B$6:$D$22,2),VLOOKUP(H9943,'Shoe size conversion table'!$J$6:$L$22,2))</f>
        <v>42</v>
      </c>
      <c r="J9943" s="13">
        <f>IF(G9943="Male",VLOOKUP(H9943,'Shoe size conversion table'!$B$6:$D$22,3),VLOOKUP(H9943,'Shoe size conversion table'!$J$6:$L$22,3))</f>
        <v>8.5</v>
      </c>
      <c r="K9943" s="11">
        <v>159</v>
      </c>
      <c r="L9943" s="12">
        <v>0.2</v>
      </c>
      <c r="M9943" s="7">
        <f t="shared" si="466"/>
        <v>2016</v>
      </c>
      <c r="N9943" s="7">
        <f t="shared" si="467"/>
        <v>5</v>
      </c>
      <c r="O9943" s="30">
        <f t="shared" si="468"/>
        <v>127.2</v>
      </c>
    </row>
    <row r="9944" spans="2:15" x14ac:dyDescent="0.2">
      <c r="B9944" s="13">
        <v>61290</v>
      </c>
      <c r="C9944" s="14">
        <v>42496.256111111325</v>
      </c>
      <c r="D9944" s="7" t="s">
        <v>8</v>
      </c>
      <c r="E9944" s="13">
        <v>2172</v>
      </c>
      <c r="F9944" s="7" t="s">
        <v>38</v>
      </c>
      <c r="G9944" s="7" t="s">
        <v>12</v>
      </c>
      <c r="H9944" s="13">
        <v>8</v>
      </c>
      <c r="I9944" s="13" t="str">
        <f>IF(G9944="Male",VLOOKUP(H9944,'Shoe size conversion table'!$B$6:$D$22,2),VLOOKUP(H9944,'Shoe size conversion table'!$J$6:$L$22,2))</f>
        <v>38-39</v>
      </c>
      <c r="J9944" s="13">
        <f>IF(G9944="Male",VLOOKUP(H9944,'Shoe size conversion table'!$B$6:$D$22,3),VLOOKUP(H9944,'Shoe size conversion table'!$J$6:$L$22,3))</f>
        <v>6</v>
      </c>
      <c r="K9944" s="11">
        <v>149</v>
      </c>
      <c r="L9944" s="12">
        <v>0.2</v>
      </c>
      <c r="M9944" s="7">
        <f t="shared" si="466"/>
        <v>2016</v>
      </c>
      <c r="N9944" s="7">
        <f t="shared" si="467"/>
        <v>5</v>
      </c>
      <c r="O9944" s="30">
        <f t="shared" si="468"/>
        <v>119.2</v>
      </c>
    </row>
    <row r="9945" spans="2:15" x14ac:dyDescent="0.2">
      <c r="B9945" s="13">
        <v>61291</v>
      </c>
      <c r="C9945" s="14">
        <v>42496.346111111248</v>
      </c>
      <c r="D9945" s="7" t="s">
        <v>7</v>
      </c>
      <c r="E9945" s="13">
        <v>2217</v>
      </c>
      <c r="F9945" s="7" t="s">
        <v>50</v>
      </c>
      <c r="G9945" s="7" t="s">
        <v>12</v>
      </c>
      <c r="H9945" s="13">
        <v>8</v>
      </c>
      <c r="I9945" s="13" t="str">
        <f>IF(G9945="Male",VLOOKUP(H9945,'Shoe size conversion table'!$B$6:$D$22,2),VLOOKUP(H9945,'Shoe size conversion table'!$J$6:$L$22,2))</f>
        <v>38-39</v>
      </c>
      <c r="J9945" s="13">
        <f>IF(G9945="Male",VLOOKUP(H9945,'Shoe size conversion table'!$B$6:$D$22,3),VLOOKUP(H9945,'Shoe size conversion table'!$J$6:$L$22,3))</f>
        <v>6</v>
      </c>
      <c r="K9945" s="11">
        <v>189</v>
      </c>
      <c r="L9945" s="12">
        <v>0.2</v>
      </c>
      <c r="M9945" s="7">
        <f t="shared" si="466"/>
        <v>2016</v>
      </c>
      <c r="N9945" s="7">
        <f t="shared" si="467"/>
        <v>5</v>
      </c>
      <c r="O9945" s="30">
        <f t="shared" si="468"/>
        <v>151.20000000000002</v>
      </c>
    </row>
    <row r="9946" spans="2:15" x14ac:dyDescent="0.2">
      <c r="B9946" s="13">
        <v>61292</v>
      </c>
      <c r="C9946" s="14">
        <v>42496.426111111155</v>
      </c>
      <c r="D9946" s="7" t="s">
        <v>7</v>
      </c>
      <c r="E9946" s="13">
        <v>2206</v>
      </c>
      <c r="F9946" s="7" t="s">
        <v>51</v>
      </c>
      <c r="G9946" s="7" t="s">
        <v>11</v>
      </c>
      <c r="H9946" s="13">
        <v>9.5</v>
      </c>
      <c r="I9946" s="13" t="str">
        <f>IF(G9946="Male",VLOOKUP(H9946,'Shoe size conversion table'!$B$6:$D$22,2),VLOOKUP(H9946,'Shoe size conversion table'!$J$6:$L$22,2))</f>
        <v>42-43</v>
      </c>
      <c r="J9946" s="13">
        <f>IF(G9946="Male",VLOOKUP(H9946,'Shoe size conversion table'!$B$6:$D$22,3),VLOOKUP(H9946,'Shoe size conversion table'!$J$6:$L$22,3))</f>
        <v>9</v>
      </c>
      <c r="K9946" s="11">
        <v>149</v>
      </c>
      <c r="L9946" s="12">
        <v>0</v>
      </c>
      <c r="M9946" s="7">
        <f t="shared" si="466"/>
        <v>2016</v>
      </c>
      <c r="N9946" s="7">
        <f t="shared" si="467"/>
        <v>5</v>
      </c>
      <c r="O9946" s="30">
        <f t="shared" si="468"/>
        <v>149</v>
      </c>
    </row>
    <row r="9947" spans="2:15" x14ac:dyDescent="0.2">
      <c r="B9947" s="13">
        <v>61292</v>
      </c>
      <c r="C9947" s="14">
        <v>42496.426111111155</v>
      </c>
      <c r="D9947" s="7" t="s">
        <v>7</v>
      </c>
      <c r="E9947" s="13">
        <v>2174</v>
      </c>
      <c r="F9947" s="7" t="s">
        <v>51</v>
      </c>
      <c r="G9947" s="7" t="s">
        <v>12</v>
      </c>
      <c r="H9947" s="13">
        <v>8</v>
      </c>
      <c r="I9947" s="13" t="str">
        <f>IF(G9947="Male",VLOOKUP(H9947,'Shoe size conversion table'!$B$6:$D$22,2),VLOOKUP(H9947,'Shoe size conversion table'!$J$6:$L$22,2))</f>
        <v>38-39</v>
      </c>
      <c r="J9947" s="13">
        <f>IF(G9947="Male",VLOOKUP(H9947,'Shoe size conversion table'!$B$6:$D$22,3),VLOOKUP(H9947,'Shoe size conversion table'!$J$6:$L$22,3))</f>
        <v>6</v>
      </c>
      <c r="K9947" s="11">
        <v>199</v>
      </c>
      <c r="L9947" s="12">
        <v>0.2</v>
      </c>
      <c r="M9947" s="7">
        <f t="shared" si="466"/>
        <v>2016</v>
      </c>
      <c r="N9947" s="7">
        <f t="shared" si="467"/>
        <v>5</v>
      </c>
      <c r="O9947" s="30">
        <f t="shared" si="468"/>
        <v>159.20000000000002</v>
      </c>
    </row>
    <row r="9948" spans="2:15" x14ac:dyDescent="0.2">
      <c r="B9948" s="13">
        <v>61293</v>
      </c>
      <c r="C9948" s="14">
        <v>42496.436111111325</v>
      </c>
      <c r="D9948" s="7" t="s">
        <v>7</v>
      </c>
      <c r="E9948" s="13">
        <v>2191</v>
      </c>
      <c r="F9948" s="7" t="s">
        <v>44</v>
      </c>
      <c r="G9948" s="7" t="s">
        <v>12</v>
      </c>
      <c r="H9948" s="13">
        <v>8.5</v>
      </c>
      <c r="I9948" s="13">
        <f>IF(G9948="Male",VLOOKUP(H9948,'Shoe size conversion table'!$B$6:$D$22,2),VLOOKUP(H9948,'Shoe size conversion table'!$J$6:$L$22,2))</f>
        <v>39</v>
      </c>
      <c r="J9948" s="13">
        <f>IF(G9948="Male",VLOOKUP(H9948,'Shoe size conversion table'!$B$6:$D$22,3),VLOOKUP(H9948,'Shoe size conversion table'!$J$6:$L$22,3))</f>
        <v>6.5</v>
      </c>
      <c r="K9948" s="11">
        <v>149</v>
      </c>
      <c r="L9948" s="12">
        <v>0</v>
      </c>
      <c r="M9948" s="7">
        <f t="shared" si="466"/>
        <v>2016</v>
      </c>
      <c r="N9948" s="7">
        <f t="shared" si="467"/>
        <v>5</v>
      </c>
      <c r="O9948" s="30">
        <f t="shared" si="468"/>
        <v>149</v>
      </c>
    </row>
    <row r="9949" spans="2:15" x14ac:dyDescent="0.2">
      <c r="B9949" s="13">
        <v>61294</v>
      </c>
      <c r="C9949" s="14">
        <v>42496.446111111138</v>
      </c>
      <c r="D9949" s="7" t="s">
        <v>7</v>
      </c>
      <c r="E9949" s="13">
        <v>2204</v>
      </c>
      <c r="F9949" s="7" t="s">
        <v>49</v>
      </c>
      <c r="G9949" s="7" t="s">
        <v>11</v>
      </c>
      <c r="H9949" s="13">
        <v>9.5</v>
      </c>
      <c r="I9949" s="13" t="str">
        <f>IF(G9949="Male",VLOOKUP(H9949,'Shoe size conversion table'!$B$6:$D$22,2),VLOOKUP(H9949,'Shoe size conversion table'!$J$6:$L$22,2))</f>
        <v>42-43</v>
      </c>
      <c r="J9949" s="13">
        <f>IF(G9949="Male",VLOOKUP(H9949,'Shoe size conversion table'!$B$6:$D$22,3),VLOOKUP(H9949,'Shoe size conversion table'!$J$6:$L$22,3))</f>
        <v>9</v>
      </c>
      <c r="K9949" s="11">
        <v>129</v>
      </c>
      <c r="L9949" s="12">
        <v>0.1</v>
      </c>
      <c r="M9949" s="7">
        <f t="shared" si="466"/>
        <v>2016</v>
      </c>
      <c r="N9949" s="7">
        <f t="shared" si="467"/>
        <v>5</v>
      </c>
      <c r="O9949" s="30">
        <f t="shared" si="468"/>
        <v>116.10000000000001</v>
      </c>
    </row>
    <row r="9950" spans="2:15" x14ac:dyDescent="0.2">
      <c r="B9950" s="13">
        <v>61295</v>
      </c>
      <c r="C9950" s="14">
        <v>42496.446111111138</v>
      </c>
      <c r="D9950" s="7" t="s">
        <v>10</v>
      </c>
      <c r="E9950" s="13">
        <v>2199</v>
      </c>
      <c r="F9950" s="7" t="s">
        <v>35</v>
      </c>
      <c r="G9950" s="7" t="s">
        <v>11</v>
      </c>
      <c r="H9950" s="13">
        <v>11</v>
      </c>
      <c r="I9950" s="13">
        <f>IF(G9950="Male",VLOOKUP(H9950,'Shoe size conversion table'!$B$6:$D$22,2),VLOOKUP(H9950,'Shoe size conversion table'!$J$6:$L$22,2))</f>
        <v>44</v>
      </c>
      <c r="J9950" s="13">
        <f>IF(G9950="Male",VLOOKUP(H9950,'Shoe size conversion table'!$B$6:$D$22,3),VLOOKUP(H9950,'Shoe size conversion table'!$J$6:$L$22,3))</f>
        <v>10.5</v>
      </c>
      <c r="K9950" s="11">
        <v>139</v>
      </c>
      <c r="L9950" s="12">
        <v>0.3</v>
      </c>
      <c r="M9950" s="7">
        <f t="shared" si="466"/>
        <v>2016</v>
      </c>
      <c r="N9950" s="7">
        <f t="shared" si="467"/>
        <v>5</v>
      </c>
      <c r="O9950" s="30">
        <f t="shared" si="468"/>
        <v>97.3</v>
      </c>
    </row>
    <row r="9951" spans="2:15" x14ac:dyDescent="0.2">
      <c r="B9951" s="13">
        <v>61296</v>
      </c>
      <c r="C9951" s="14">
        <v>42496.646111111157</v>
      </c>
      <c r="D9951" s="7" t="s">
        <v>9</v>
      </c>
      <c r="E9951" s="13">
        <v>2232</v>
      </c>
      <c r="F9951" s="7" t="s">
        <v>62</v>
      </c>
      <c r="G9951" s="7" t="s">
        <v>12</v>
      </c>
      <c r="H9951" s="13">
        <v>7</v>
      </c>
      <c r="I9951" s="13" t="str">
        <f>IF(G9951="Male",VLOOKUP(H9951,'Shoe size conversion table'!$B$6:$D$22,2),VLOOKUP(H9951,'Shoe size conversion table'!$J$6:$L$22,2))</f>
        <v>37-38</v>
      </c>
      <c r="J9951" s="13">
        <f>IF(G9951="Male",VLOOKUP(H9951,'Shoe size conversion table'!$B$6:$D$22,3),VLOOKUP(H9951,'Shoe size conversion table'!$J$6:$L$22,3))</f>
        <v>5</v>
      </c>
      <c r="K9951" s="11">
        <v>169</v>
      </c>
      <c r="L9951" s="12">
        <v>0</v>
      </c>
      <c r="M9951" s="7">
        <f t="shared" si="466"/>
        <v>2016</v>
      </c>
      <c r="N9951" s="7">
        <f t="shared" si="467"/>
        <v>5</v>
      </c>
      <c r="O9951" s="30">
        <f t="shared" si="468"/>
        <v>169</v>
      </c>
    </row>
    <row r="9952" spans="2:15" x14ac:dyDescent="0.2">
      <c r="B9952" s="13">
        <v>61297</v>
      </c>
      <c r="C9952" s="14">
        <v>42496.746111111155</v>
      </c>
      <c r="D9952" s="7" t="s">
        <v>7</v>
      </c>
      <c r="E9952" s="13">
        <v>2217</v>
      </c>
      <c r="F9952" s="7" t="s">
        <v>51</v>
      </c>
      <c r="G9952" s="7" t="s">
        <v>11</v>
      </c>
      <c r="H9952" s="13">
        <v>15</v>
      </c>
      <c r="I9952" s="13">
        <f>IF(G9952="Male",VLOOKUP(H9952,'Shoe size conversion table'!$B$6:$D$22,2),VLOOKUP(H9952,'Shoe size conversion table'!$J$6:$L$22,2))</f>
        <v>48</v>
      </c>
      <c r="J9952" s="13">
        <f>IF(G9952="Male",VLOOKUP(H9952,'Shoe size conversion table'!$B$6:$D$22,3),VLOOKUP(H9952,'Shoe size conversion table'!$J$6:$L$22,3))</f>
        <v>14.5</v>
      </c>
      <c r="K9952" s="11">
        <v>149</v>
      </c>
      <c r="L9952" s="12">
        <v>0</v>
      </c>
      <c r="M9952" s="7">
        <f t="shared" si="466"/>
        <v>2016</v>
      </c>
      <c r="N9952" s="7">
        <f t="shared" si="467"/>
        <v>5</v>
      </c>
      <c r="O9952" s="30">
        <f t="shared" si="468"/>
        <v>149</v>
      </c>
    </row>
    <row r="9953" spans="2:15" x14ac:dyDescent="0.2">
      <c r="B9953" s="13">
        <v>61298</v>
      </c>
      <c r="C9953" s="14">
        <v>42496.746111111155</v>
      </c>
      <c r="D9953" s="7" t="s">
        <v>8</v>
      </c>
      <c r="E9953" s="13">
        <v>2192</v>
      </c>
      <c r="F9953" s="7" t="s">
        <v>38</v>
      </c>
      <c r="G9953" s="7" t="s">
        <v>11</v>
      </c>
      <c r="H9953" s="13">
        <v>10</v>
      </c>
      <c r="I9953" s="13">
        <f>IF(G9953="Male",VLOOKUP(H9953,'Shoe size conversion table'!$B$6:$D$22,2),VLOOKUP(H9953,'Shoe size conversion table'!$J$6:$L$22,2))</f>
        <v>43</v>
      </c>
      <c r="J9953" s="13">
        <f>IF(G9953="Male",VLOOKUP(H9953,'Shoe size conversion table'!$B$6:$D$22,3),VLOOKUP(H9953,'Shoe size conversion table'!$J$6:$L$22,3))</f>
        <v>9.5</v>
      </c>
      <c r="K9953" s="11">
        <v>129</v>
      </c>
      <c r="L9953" s="12">
        <v>0</v>
      </c>
      <c r="M9953" s="7">
        <f t="shared" si="466"/>
        <v>2016</v>
      </c>
      <c r="N9953" s="7">
        <f t="shared" si="467"/>
        <v>5</v>
      </c>
      <c r="O9953" s="30">
        <f t="shared" si="468"/>
        <v>129</v>
      </c>
    </row>
    <row r="9954" spans="2:15" x14ac:dyDescent="0.2">
      <c r="B9954" s="13">
        <v>61299</v>
      </c>
      <c r="C9954" s="14">
        <v>42496.776111111139</v>
      </c>
      <c r="D9954" s="7" t="s">
        <v>7</v>
      </c>
      <c r="E9954" s="13">
        <v>2205</v>
      </c>
      <c r="F9954" s="7" t="s">
        <v>53</v>
      </c>
      <c r="G9954" s="7" t="s">
        <v>11</v>
      </c>
      <c r="H9954" s="13">
        <v>7.5</v>
      </c>
      <c r="I9954" s="13" t="str">
        <f>IF(G9954="Male",VLOOKUP(H9954,'Shoe size conversion table'!$B$6:$D$22,2),VLOOKUP(H9954,'Shoe size conversion table'!$J$6:$L$22,2))</f>
        <v>40-41</v>
      </c>
      <c r="J9954" s="13">
        <f>IF(G9954="Male",VLOOKUP(H9954,'Shoe size conversion table'!$B$6:$D$22,3),VLOOKUP(H9954,'Shoe size conversion table'!$J$6:$L$22,3))</f>
        <v>7</v>
      </c>
      <c r="K9954" s="11">
        <v>169</v>
      </c>
      <c r="L9954" s="12">
        <v>0.1</v>
      </c>
      <c r="M9954" s="7">
        <f t="shared" si="466"/>
        <v>2016</v>
      </c>
      <c r="N9954" s="7">
        <f t="shared" si="467"/>
        <v>5</v>
      </c>
      <c r="O9954" s="30">
        <f t="shared" si="468"/>
        <v>152.1</v>
      </c>
    </row>
    <row r="9955" spans="2:15" x14ac:dyDescent="0.2">
      <c r="B9955" s="13">
        <v>61300</v>
      </c>
      <c r="C9955" s="14">
        <v>42496.846111111139</v>
      </c>
      <c r="D9955" s="7" t="s">
        <v>9</v>
      </c>
      <c r="E9955" s="13">
        <v>2184</v>
      </c>
      <c r="F9955" s="7" t="s">
        <v>61</v>
      </c>
      <c r="G9955" s="7" t="s">
        <v>12</v>
      </c>
      <c r="H9955" s="13">
        <v>9</v>
      </c>
      <c r="I9955" s="13" t="str">
        <f>IF(G9955="Male",VLOOKUP(H9955,'Shoe size conversion table'!$B$6:$D$22,2),VLOOKUP(H9955,'Shoe size conversion table'!$J$6:$L$22,2))</f>
        <v>39-40</v>
      </c>
      <c r="J9955" s="13">
        <f>IF(G9955="Male",VLOOKUP(H9955,'Shoe size conversion table'!$B$6:$D$22,3),VLOOKUP(H9955,'Shoe size conversion table'!$J$6:$L$22,3))</f>
        <v>7</v>
      </c>
      <c r="K9955" s="11">
        <v>159</v>
      </c>
      <c r="L9955" s="12">
        <v>0.5</v>
      </c>
      <c r="M9955" s="7">
        <f t="shared" si="466"/>
        <v>2016</v>
      </c>
      <c r="N9955" s="7">
        <f t="shared" si="467"/>
        <v>5</v>
      </c>
      <c r="O9955" s="30">
        <f t="shared" si="468"/>
        <v>79.5</v>
      </c>
    </row>
    <row r="9956" spans="2:15" x14ac:dyDescent="0.2">
      <c r="B9956" s="13">
        <v>61301</v>
      </c>
      <c r="C9956" s="14">
        <v>42496.846111111139</v>
      </c>
      <c r="D9956" s="7" t="s">
        <v>7</v>
      </c>
      <c r="E9956" s="13">
        <v>2174</v>
      </c>
      <c r="F9956" s="7" t="s">
        <v>48</v>
      </c>
      <c r="G9956" s="7" t="s">
        <v>11</v>
      </c>
      <c r="H9956" s="13">
        <v>8.5</v>
      </c>
      <c r="I9956" s="13" t="str">
        <f>IF(G9956="Male",VLOOKUP(H9956,'Shoe size conversion table'!$B$6:$D$22,2),VLOOKUP(H9956,'Shoe size conversion table'!$J$6:$L$22,2))</f>
        <v>41-42</v>
      </c>
      <c r="J9956" s="13">
        <f>IF(G9956="Male",VLOOKUP(H9956,'Shoe size conversion table'!$B$6:$D$22,3),VLOOKUP(H9956,'Shoe size conversion table'!$J$6:$L$22,3))</f>
        <v>8</v>
      </c>
      <c r="K9956" s="11">
        <v>129</v>
      </c>
      <c r="L9956" s="12">
        <v>0</v>
      </c>
      <c r="M9956" s="7">
        <f t="shared" si="466"/>
        <v>2016</v>
      </c>
      <c r="N9956" s="7">
        <f t="shared" si="467"/>
        <v>5</v>
      </c>
      <c r="O9956" s="30">
        <f t="shared" si="468"/>
        <v>129</v>
      </c>
    </row>
    <row r="9957" spans="2:15" x14ac:dyDescent="0.2">
      <c r="B9957" s="13">
        <v>61302</v>
      </c>
      <c r="C9957" s="14">
        <v>42496.936111111325</v>
      </c>
      <c r="D9957" s="7" t="s">
        <v>7</v>
      </c>
      <c r="E9957" s="13">
        <v>2191</v>
      </c>
      <c r="F9957" s="7" t="s">
        <v>44</v>
      </c>
      <c r="G9957" s="7" t="s">
        <v>12</v>
      </c>
      <c r="H9957" s="13">
        <v>8.5</v>
      </c>
      <c r="I9957" s="13">
        <f>IF(G9957="Male",VLOOKUP(H9957,'Shoe size conversion table'!$B$6:$D$22,2),VLOOKUP(H9957,'Shoe size conversion table'!$J$6:$L$22,2))</f>
        <v>39</v>
      </c>
      <c r="J9957" s="13">
        <f>IF(G9957="Male",VLOOKUP(H9957,'Shoe size conversion table'!$B$6:$D$22,3),VLOOKUP(H9957,'Shoe size conversion table'!$J$6:$L$22,3))</f>
        <v>6.5</v>
      </c>
      <c r="K9957" s="11">
        <v>149</v>
      </c>
      <c r="L9957" s="12">
        <v>0</v>
      </c>
      <c r="M9957" s="7">
        <f t="shared" si="466"/>
        <v>2016</v>
      </c>
      <c r="N9957" s="7">
        <f t="shared" si="467"/>
        <v>5</v>
      </c>
      <c r="O9957" s="30">
        <f t="shared" si="468"/>
        <v>149</v>
      </c>
    </row>
    <row r="9958" spans="2:15" x14ac:dyDescent="0.2">
      <c r="B9958" s="13">
        <v>61303</v>
      </c>
      <c r="C9958" s="14">
        <v>42496.966111111142</v>
      </c>
      <c r="D9958" s="7" t="s">
        <v>7</v>
      </c>
      <c r="E9958" s="13">
        <v>2150</v>
      </c>
      <c r="F9958" s="7" t="s">
        <v>49</v>
      </c>
      <c r="G9958" s="7" t="s">
        <v>11</v>
      </c>
      <c r="H9958" s="13">
        <v>9</v>
      </c>
      <c r="I9958" s="13">
        <f>IF(G9958="Male",VLOOKUP(H9958,'Shoe size conversion table'!$B$6:$D$22,2),VLOOKUP(H9958,'Shoe size conversion table'!$J$6:$L$22,2))</f>
        <v>42</v>
      </c>
      <c r="J9958" s="13">
        <f>IF(G9958="Male",VLOOKUP(H9958,'Shoe size conversion table'!$B$6:$D$22,3),VLOOKUP(H9958,'Shoe size conversion table'!$J$6:$L$22,3))</f>
        <v>8.5</v>
      </c>
      <c r="K9958" s="11">
        <v>179</v>
      </c>
      <c r="L9958" s="12">
        <v>0</v>
      </c>
      <c r="M9958" s="7">
        <f t="shared" si="466"/>
        <v>2016</v>
      </c>
      <c r="N9958" s="7">
        <f t="shared" si="467"/>
        <v>5</v>
      </c>
      <c r="O9958" s="30">
        <f t="shared" si="468"/>
        <v>179</v>
      </c>
    </row>
    <row r="9959" spans="2:15" x14ac:dyDescent="0.2">
      <c r="B9959" s="13">
        <v>61304</v>
      </c>
      <c r="C9959" s="14">
        <v>42497.016111111254</v>
      </c>
      <c r="D9959" s="7" t="s">
        <v>8</v>
      </c>
      <c r="E9959" s="13">
        <v>2241</v>
      </c>
      <c r="F9959" s="7" t="s">
        <v>42</v>
      </c>
      <c r="G9959" s="7" t="s">
        <v>12</v>
      </c>
      <c r="H9959" s="13">
        <v>9</v>
      </c>
      <c r="I9959" s="13" t="str">
        <f>IF(G9959="Male",VLOOKUP(H9959,'Shoe size conversion table'!$B$6:$D$22,2),VLOOKUP(H9959,'Shoe size conversion table'!$J$6:$L$22,2))</f>
        <v>39-40</v>
      </c>
      <c r="J9959" s="13">
        <f>IF(G9959="Male",VLOOKUP(H9959,'Shoe size conversion table'!$B$6:$D$22,3),VLOOKUP(H9959,'Shoe size conversion table'!$J$6:$L$22,3))</f>
        <v>7</v>
      </c>
      <c r="K9959" s="11">
        <v>159</v>
      </c>
      <c r="L9959" s="12">
        <v>0</v>
      </c>
      <c r="M9959" s="7">
        <f t="shared" si="466"/>
        <v>2016</v>
      </c>
      <c r="N9959" s="7">
        <f t="shared" si="467"/>
        <v>5</v>
      </c>
      <c r="O9959" s="30">
        <f t="shared" si="468"/>
        <v>159</v>
      </c>
    </row>
    <row r="9960" spans="2:15" x14ac:dyDescent="0.2">
      <c r="B9960" s="13">
        <v>61305</v>
      </c>
      <c r="C9960" s="14">
        <v>42497.10611111125</v>
      </c>
      <c r="D9960" s="7" t="s">
        <v>7</v>
      </c>
      <c r="E9960" s="13">
        <v>2202</v>
      </c>
      <c r="F9960" s="7" t="s">
        <v>49</v>
      </c>
      <c r="G9960" s="7" t="s">
        <v>11</v>
      </c>
      <c r="H9960" s="13">
        <v>11.5</v>
      </c>
      <c r="I9960" s="13" t="str">
        <f>IF(G9960="Male",VLOOKUP(H9960,'Shoe size conversion table'!$B$6:$D$22,2),VLOOKUP(H9960,'Shoe size conversion table'!$J$6:$L$22,2))</f>
        <v>44-45</v>
      </c>
      <c r="J9960" s="13">
        <f>IF(G9960="Male",VLOOKUP(H9960,'Shoe size conversion table'!$B$6:$D$22,3),VLOOKUP(H9960,'Shoe size conversion table'!$J$6:$L$22,3))</f>
        <v>11</v>
      </c>
      <c r="K9960" s="11">
        <v>189</v>
      </c>
      <c r="L9960" s="12">
        <v>0.3</v>
      </c>
      <c r="M9960" s="7">
        <f t="shared" si="466"/>
        <v>2016</v>
      </c>
      <c r="N9960" s="7">
        <f t="shared" si="467"/>
        <v>5</v>
      </c>
      <c r="O9960" s="30">
        <f t="shared" si="468"/>
        <v>132.29999999999998</v>
      </c>
    </row>
    <row r="9961" spans="2:15" x14ac:dyDescent="0.2">
      <c r="B9961" s="13">
        <v>61306</v>
      </c>
      <c r="C9961" s="14">
        <v>42497.166111111139</v>
      </c>
      <c r="D9961" s="7" t="s">
        <v>8</v>
      </c>
      <c r="E9961" s="13">
        <v>2148</v>
      </c>
      <c r="F9961" s="7" t="s">
        <v>41</v>
      </c>
      <c r="G9961" s="7" t="s">
        <v>11</v>
      </c>
      <c r="H9961" s="13">
        <v>7.5</v>
      </c>
      <c r="I9961" s="13" t="str">
        <f>IF(G9961="Male",VLOOKUP(H9961,'Shoe size conversion table'!$B$6:$D$22,2),VLOOKUP(H9961,'Shoe size conversion table'!$J$6:$L$22,2))</f>
        <v>40-41</v>
      </c>
      <c r="J9961" s="13">
        <f>IF(G9961="Male",VLOOKUP(H9961,'Shoe size conversion table'!$B$6:$D$22,3),VLOOKUP(H9961,'Shoe size conversion table'!$J$6:$L$22,3))</f>
        <v>7</v>
      </c>
      <c r="K9961" s="11">
        <v>179</v>
      </c>
      <c r="L9961" s="12">
        <v>0</v>
      </c>
      <c r="M9961" s="7">
        <f t="shared" si="466"/>
        <v>2016</v>
      </c>
      <c r="N9961" s="7">
        <f t="shared" si="467"/>
        <v>5</v>
      </c>
      <c r="O9961" s="30">
        <f t="shared" si="468"/>
        <v>179</v>
      </c>
    </row>
    <row r="9962" spans="2:15" x14ac:dyDescent="0.2">
      <c r="B9962" s="13">
        <v>61307</v>
      </c>
      <c r="C9962" s="14">
        <v>42497.166111111248</v>
      </c>
      <c r="D9962" s="7" t="s">
        <v>7</v>
      </c>
      <c r="E9962" s="13">
        <v>2160</v>
      </c>
      <c r="F9962" s="7" t="s">
        <v>55</v>
      </c>
      <c r="G9962" s="7" t="s">
        <v>11</v>
      </c>
      <c r="H9962" s="13">
        <v>11</v>
      </c>
      <c r="I9962" s="13">
        <f>IF(G9962="Male",VLOOKUP(H9962,'Shoe size conversion table'!$B$6:$D$22,2),VLOOKUP(H9962,'Shoe size conversion table'!$J$6:$L$22,2))</f>
        <v>44</v>
      </c>
      <c r="J9962" s="13">
        <f>IF(G9962="Male",VLOOKUP(H9962,'Shoe size conversion table'!$B$6:$D$22,3),VLOOKUP(H9962,'Shoe size conversion table'!$J$6:$L$22,3))</f>
        <v>10.5</v>
      </c>
      <c r="K9962" s="11">
        <v>179</v>
      </c>
      <c r="L9962" s="12">
        <v>0</v>
      </c>
      <c r="M9962" s="7">
        <f t="shared" si="466"/>
        <v>2016</v>
      </c>
      <c r="N9962" s="7">
        <f t="shared" si="467"/>
        <v>5</v>
      </c>
      <c r="O9962" s="30">
        <f t="shared" si="468"/>
        <v>179</v>
      </c>
    </row>
    <row r="9963" spans="2:15" x14ac:dyDescent="0.2">
      <c r="B9963" s="13">
        <v>61308</v>
      </c>
      <c r="C9963" s="14">
        <v>42497.226111111137</v>
      </c>
      <c r="D9963" s="7" t="s">
        <v>10</v>
      </c>
      <c r="E9963" s="13">
        <v>2185</v>
      </c>
      <c r="F9963" s="7" t="s">
        <v>34</v>
      </c>
      <c r="G9963" s="7" t="s">
        <v>11</v>
      </c>
      <c r="H9963" s="13">
        <v>8</v>
      </c>
      <c r="I9963" s="13">
        <f>IF(G9963="Male",VLOOKUP(H9963,'Shoe size conversion table'!$B$6:$D$22,2),VLOOKUP(H9963,'Shoe size conversion table'!$J$6:$L$22,2))</f>
        <v>41</v>
      </c>
      <c r="J9963" s="13">
        <f>IF(G9963="Male",VLOOKUP(H9963,'Shoe size conversion table'!$B$6:$D$22,3),VLOOKUP(H9963,'Shoe size conversion table'!$J$6:$L$22,3))</f>
        <v>7.5</v>
      </c>
      <c r="K9963" s="11">
        <v>179</v>
      </c>
      <c r="L9963" s="12">
        <v>0</v>
      </c>
      <c r="M9963" s="7">
        <f t="shared" si="466"/>
        <v>2016</v>
      </c>
      <c r="N9963" s="7">
        <f t="shared" si="467"/>
        <v>5</v>
      </c>
      <c r="O9963" s="30">
        <f t="shared" si="468"/>
        <v>179</v>
      </c>
    </row>
    <row r="9964" spans="2:15" x14ac:dyDescent="0.2">
      <c r="B9964" s="13">
        <v>61308</v>
      </c>
      <c r="C9964" s="14">
        <v>42497.226111111137</v>
      </c>
      <c r="D9964" s="7" t="s">
        <v>10</v>
      </c>
      <c r="E9964" s="13">
        <v>2202</v>
      </c>
      <c r="F9964" s="7" t="s">
        <v>34</v>
      </c>
      <c r="G9964" s="7" t="s">
        <v>12</v>
      </c>
      <c r="H9964" s="13">
        <v>8.5</v>
      </c>
      <c r="I9964" s="13">
        <f>IF(G9964="Male",VLOOKUP(H9964,'Shoe size conversion table'!$B$6:$D$22,2),VLOOKUP(H9964,'Shoe size conversion table'!$J$6:$L$22,2))</f>
        <v>39</v>
      </c>
      <c r="J9964" s="13">
        <f>IF(G9964="Male",VLOOKUP(H9964,'Shoe size conversion table'!$B$6:$D$22,3),VLOOKUP(H9964,'Shoe size conversion table'!$J$6:$L$22,3))</f>
        <v>6.5</v>
      </c>
      <c r="K9964" s="11">
        <v>149</v>
      </c>
      <c r="L9964" s="12">
        <v>0.3</v>
      </c>
      <c r="M9964" s="7">
        <f t="shared" si="466"/>
        <v>2016</v>
      </c>
      <c r="N9964" s="7">
        <f t="shared" si="467"/>
        <v>5</v>
      </c>
      <c r="O9964" s="30">
        <f t="shared" si="468"/>
        <v>104.3</v>
      </c>
    </row>
    <row r="9965" spans="2:15" x14ac:dyDescent="0.2">
      <c r="B9965" s="13">
        <v>61308</v>
      </c>
      <c r="C9965" s="14">
        <v>42497.226111111137</v>
      </c>
      <c r="D9965" s="7" t="s">
        <v>10</v>
      </c>
      <c r="E9965" s="13">
        <v>2189</v>
      </c>
      <c r="F9965" s="7" t="s">
        <v>34</v>
      </c>
      <c r="G9965" s="7" t="s">
        <v>12</v>
      </c>
      <c r="H9965" s="13">
        <v>9</v>
      </c>
      <c r="I9965" s="13" t="str">
        <f>IF(G9965="Male",VLOOKUP(H9965,'Shoe size conversion table'!$B$6:$D$22,2),VLOOKUP(H9965,'Shoe size conversion table'!$J$6:$L$22,2))</f>
        <v>39-40</v>
      </c>
      <c r="J9965" s="13">
        <f>IF(G9965="Male",VLOOKUP(H9965,'Shoe size conversion table'!$B$6:$D$22,3),VLOOKUP(H9965,'Shoe size conversion table'!$J$6:$L$22,3))</f>
        <v>7</v>
      </c>
      <c r="K9965" s="11">
        <v>139</v>
      </c>
      <c r="L9965" s="12">
        <v>0</v>
      </c>
      <c r="M9965" s="7">
        <f t="shared" si="466"/>
        <v>2016</v>
      </c>
      <c r="N9965" s="7">
        <f t="shared" si="467"/>
        <v>5</v>
      </c>
      <c r="O9965" s="30">
        <f t="shared" si="468"/>
        <v>139</v>
      </c>
    </row>
    <row r="9966" spans="2:15" x14ac:dyDescent="0.2">
      <c r="B9966" s="13">
        <v>61309</v>
      </c>
      <c r="C9966" s="14">
        <v>42497.246111111141</v>
      </c>
      <c r="D9966" s="7" t="s">
        <v>7</v>
      </c>
      <c r="E9966" s="13">
        <v>2206</v>
      </c>
      <c r="F9966" s="7" t="s">
        <v>55</v>
      </c>
      <c r="G9966" s="7" t="s">
        <v>11</v>
      </c>
      <c r="H9966" s="13">
        <v>10</v>
      </c>
      <c r="I9966" s="13">
        <f>IF(G9966="Male",VLOOKUP(H9966,'Shoe size conversion table'!$B$6:$D$22,2),VLOOKUP(H9966,'Shoe size conversion table'!$J$6:$L$22,2))</f>
        <v>43</v>
      </c>
      <c r="J9966" s="13">
        <f>IF(G9966="Male",VLOOKUP(H9966,'Shoe size conversion table'!$B$6:$D$22,3),VLOOKUP(H9966,'Shoe size conversion table'!$J$6:$L$22,3))</f>
        <v>9.5</v>
      </c>
      <c r="K9966" s="11">
        <v>159</v>
      </c>
      <c r="L9966" s="12">
        <v>0.2</v>
      </c>
      <c r="M9966" s="7">
        <f t="shared" si="466"/>
        <v>2016</v>
      </c>
      <c r="N9966" s="7">
        <f t="shared" si="467"/>
        <v>5</v>
      </c>
      <c r="O9966" s="30">
        <f t="shared" si="468"/>
        <v>127.2</v>
      </c>
    </row>
    <row r="9967" spans="2:15" x14ac:dyDescent="0.2">
      <c r="B9967" s="13">
        <v>61310</v>
      </c>
      <c r="C9967" s="14">
        <v>42497.276111111154</v>
      </c>
      <c r="D9967" s="7" t="s">
        <v>10</v>
      </c>
      <c r="E9967" s="13">
        <v>2184</v>
      </c>
      <c r="F9967" s="7" t="s">
        <v>36</v>
      </c>
      <c r="G9967" s="7" t="s">
        <v>11</v>
      </c>
      <c r="H9967" s="13">
        <v>10.5</v>
      </c>
      <c r="I9967" s="13" t="str">
        <f>IF(G9967="Male",VLOOKUP(H9967,'Shoe size conversion table'!$B$6:$D$22,2),VLOOKUP(H9967,'Shoe size conversion table'!$J$6:$L$22,2))</f>
        <v>43-44</v>
      </c>
      <c r="J9967" s="13">
        <f>IF(G9967="Male",VLOOKUP(H9967,'Shoe size conversion table'!$B$6:$D$22,3),VLOOKUP(H9967,'Shoe size conversion table'!$J$6:$L$22,3))</f>
        <v>10</v>
      </c>
      <c r="K9967" s="11">
        <v>149</v>
      </c>
      <c r="L9967" s="12">
        <v>0</v>
      </c>
      <c r="M9967" s="7">
        <f t="shared" si="466"/>
        <v>2016</v>
      </c>
      <c r="N9967" s="7">
        <f t="shared" si="467"/>
        <v>5</v>
      </c>
      <c r="O9967" s="30">
        <f t="shared" si="468"/>
        <v>149</v>
      </c>
    </row>
    <row r="9968" spans="2:15" x14ac:dyDescent="0.2">
      <c r="B9968" s="13">
        <v>61311</v>
      </c>
      <c r="C9968" s="14">
        <v>42497.286111111251</v>
      </c>
      <c r="D9968" s="7" t="s">
        <v>7</v>
      </c>
      <c r="E9968" s="13">
        <v>2209</v>
      </c>
      <c r="F9968" s="7" t="s">
        <v>49</v>
      </c>
      <c r="G9968" s="7" t="s">
        <v>11</v>
      </c>
      <c r="H9968" s="13">
        <v>7.5</v>
      </c>
      <c r="I9968" s="13" t="str">
        <f>IF(G9968="Male",VLOOKUP(H9968,'Shoe size conversion table'!$B$6:$D$22,2),VLOOKUP(H9968,'Shoe size conversion table'!$J$6:$L$22,2))</f>
        <v>40-41</v>
      </c>
      <c r="J9968" s="13">
        <f>IF(G9968="Male",VLOOKUP(H9968,'Shoe size conversion table'!$B$6:$D$22,3),VLOOKUP(H9968,'Shoe size conversion table'!$J$6:$L$22,3))</f>
        <v>7</v>
      </c>
      <c r="K9968" s="11">
        <v>179</v>
      </c>
      <c r="L9968" s="12">
        <v>0.3</v>
      </c>
      <c r="M9968" s="7">
        <f t="shared" si="466"/>
        <v>2016</v>
      </c>
      <c r="N9968" s="7">
        <f t="shared" si="467"/>
        <v>5</v>
      </c>
      <c r="O9968" s="30">
        <f t="shared" si="468"/>
        <v>125.3</v>
      </c>
    </row>
    <row r="9969" spans="2:15" x14ac:dyDescent="0.2">
      <c r="B9969" s="13">
        <v>61312</v>
      </c>
      <c r="C9969" s="14">
        <v>42497.286111111251</v>
      </c>
      <c r="D9969" s="7" t="s">
        <v>10</v>
      </c>
      <c r="E9969" s="13">
        <v>2210</v>
      </c>
      <c r="F9969" s="7" t="s">
        <v>35</v>
      </c>
      <c r="G9969" s="7" t="s">
        <v>11</v>
      </c>
      <c r="H9969" s="13">
        <v>9</v>
      </c>
      <c r="I9969" s="13">
        <f>IF(G9969="Male",VLOOKUP(H9969,'Shoe size conversion table'!$B$6:$D$22,2),VLOOKUP(H9969,'Shoe size conversion table'!$J$6:$L$22,2))</f>
        <v>42</v>
      </c>
      <c r="J9969" s="13">
        <f>IF(G9969="Male",VLOOKUP(H9969,'Shoe size conversion table'!$B$6:$D$22,3),VLOOKUP(H9969,'Shoe size conversion table'!$J$6:$L$22,3))</f>
        <v>8.5</v>
      </c>
      <c r="K9969" s="11">
        <v>199</v>
      </c>
      <c r="L9969" s="12">
        <v>0</v>
      </c>
      <c r="M9969" s="7">
        <f t="shared" si="466"/>
        <v>2016</v>
      </c>
      <c r="N9969" s="7">
        <f t="shared" si="467"/>
        <v>5</v>
      </c>
      <c r="O9969" s="30">
        <f t="shared" si="468"/>
        <v>199</v>
      </c>
    </row>
    <row r="9970" spans="2:15" x14ac:dyDescent="0.2">
      <c r="B9970" s="13">
        <v>61313</v>
      </c>
      <c r="C9970" s="14">
        <v>42497.436111111136</v>
      </c>
      <c r="D9970" s="7" t="s">
        <v>9</v>
      </c>
      <c r="E9970" s="13">
        <v>2162</v>
      </c>
      <c r="F9970" s="7" t="s">
        <v>58</v>
      </c>
      <c r="G9970" s="7" t="s">
        <v>12</v>
      </c>
      <c r="H9970" s="13">
        <v>9</v>
      </c>
      <c r="I9970" s="13" t="str">
        <f>IF(G9970="Male",VLOOKUP(H9970,'Shoe size conversion table'!$B$6:$D$22,2),VLOOKUP(H9970,'Shoe size conversion table'!$J$6:$L$22,2))</f>
        <v>39-40</v>
      </c>
      <c r="J9970" s="13">
        <f>IF(G9970="Male",VLOOKUP(H9970,'Shoe size conversion table'!$B$6:$D$22,3),VLOOKUP(H9970,'Shoe size conversion table'!$J$6:$L$22,3))</f>
        <v>7</v>
      </c>
      <c r="K9970" s="11">
        <v>139</v>
      </c>
      <c r="L9970" s="12">
        <v>0.1</v>
      </c>
      <c r="M9970" s="7">
        <f t="shared" si="466"/>
        <v>2016</v>
      </c>
      <c r="N9970" s="7">
        <f t="shared" si="467"/>
        <v>5</v>
      </c>
      <c r="O9970" s="30">
        <f t="shared" si="468"/>
        <v>125.10000000000001</v>
      </c>
    </row>
    <row r="9971" spans="2:15" x14ac:dyDescent="0.2">
      <c r="B9971" s="13">
        <v>61314</v>
      </c>
      <c r="C9971" s="14">
        <v>42497.446111111138</v>
      </c>
      <c r="D9971" s="7" t="s">
        <v>7</v>
      </c>
      <c r="E9971" s="13">
        <v>2181</v>
      </c>
      <c r="F9971" s="7" t="s">
        <v>49</v>
      </c>
      <c r="G9971" s="7" t="s">
        <v>12</v>
      </c>
      <c r="H9971" s="13">
        <v>8</v>
      </c>
      <c r="I9971" s="13" t="str">
        <f>IF(G9971="Male",VLOOKUP(H9971,'Shoe size conversion table'!$B$6:$D$22,2),VLOOKUP(H9971,'Shoe size conversion table'!$J$6:$L$22,2))</f>
        <v>38-39</v>
      </c>
      <c r="J9971" s="13">
        <f>IF(G9971="Male",VLOOKUP(H9971,'Shoe size conversion table'!$B$6:$D$22,3),VLOOKUP(H9971,'Shoe size conversion table'!$J$6:$L$22,3))</f>
        <v>6</v>
      </c>
      <c r="K9971" s="11">
        <v>159</v>
      </c>
      <c r="L9971" s="12">
        <v>0</v>
      </c>
      <c r="M9971" s="7">
        <f t="shared" si="466"/>
        <v>2016</v>
      </c>
      <c r="N9971" s="7">
        <f t="shared" si="467"/>
        <v>5</v>
      </c>
      <c r="O9971" s="30">
        <f t="shared" si="468"/>
        <v>159</v>
      </c>
    </row>
    <row r="9972" spans="2:15" x14ac:dyDescent="0.2">
      <c r="B9972" s="13">
        <v>61314</v>
      </c>
      <c r="C9972" s="14">
        <v>42497.446111111138</v>
      </c>
      <c r="D9972" s="7" t="s">
        <v>7</v>
      </c>
      <c r="E9972" s="13">
        <v>2207</v>
      </c>
      <c r="F9972" s="7" t="s">
        <v>49</v>
      </c>
      <c r="G9972" s="7" t="s">
        <v>11</v>
      </c>
      <c r="H9972" s="13">
        <v>12</v>
      </c>
      <c r="I9972" s="13">
        <f>IF(G9972="Male",VLOOKUP(H9972,'Shoe size conversion table'!$B$6:$D$22,2),VLOOKUP(H9972,'Shoe size conversion table'!$J$6:$L$22,2))</f>
        <v>45</v>
      </c>
      <c r="J9972" s="13">
        <f>IF(G9972="Male",VLOOKUP(H9972,'Shoe size conversion table'!$B$6:$D$22,3),VLOOKUP(H9972,'Shoe size conversion table'!$J$6:$L$22,3))</f>
        <v>11.5</v>
      </c>
      <c r="K9972" s="11">
        <v>169</v>
      </c>
      <c r="L9972" s="12">
        <v>0</v>
      </c>
      <c r="M9972" s="7">
        <f t="shared" si="466"/>
        <v>2016</v>
      </c>
      <c r="N9972" s="7">
        <f t="shared" si="467"/>
        <v>5</v>
      </c>
      <c r="O9972" s="30">
        <f t="shared" si="468"/>
        <v>169</v>
      </c>
    </row>
    <row r="9973" spans="2:15" x14ac:dyDescent="0.2">
      <c r="B9973" s="13">
        <v>61315</v>
      </c>
      <c r="C9973" s="14">
        <v>42497.546111111158</v>
      </c>
      <c r="D9973" s="7" t="s">
        <v>7</v>
      </c>
      <c r="E9973" s="13">
        <v>2180</v>
      </c>
      <c r="F9973" s="7" t="s">
        <v>51</v>
      </c>
      <c r="G9973" s="7" t="s">
        <v>12</v>
      </c>
      <c r="H9973" s="13">
        <v>9</v>
      </c>
      <c r="I9973" s="13" t="str">
        <f>IF(G9973="Male",VLOOKUP(H9973,'Shoe size conversion table'!$B$6:$D$22,2),VLOOKUP(H9973,'Shoe size conversion table'!$J$6:$L$22,2))</f>
        <v>39-40</v>
      </c>
      <c r="J9973" s="13">
        <f>IF(G9973="Male",VLOOKUP(H9973,'Shoe size conversion table'!$B$6:$D$22,3),VLOOKUP(H9973,'Shoe size conversion table'!$J$6:$L$22,3))</f>
        <v>7</v>
      </c>
      <c r="K9973" s="11">
        <v>199</v>
      </c>
      <c r="L9973" s="12">
        <v>0</v>
      </c>
      <c r="M9973" s="7">
        <f t="shared" si="466"/>
        <v>2016</v>
      </c>
      <c r="N9973" s="7">
        <f t="shared" si="467"/>
        <v>5</v>
      </c>
      <c r="O9973" s="30">
        <f t="shared" si="468"/>
        <v>199</v>
      </c>
    </row>
    <row r="9974" spans="2:15" x14ac:dyDescent="0.2">
      <c r="B9974" s="13">
        <v>61316</v>
      </c>
      <c r="C9974" s="14">
        <v>42497.846111111139</v>
      </c>
      <c r="D9974" s="7" t="s">
        <v>10</v>
      </c>
      <c r="E9974" s="13">
        <v>2177</v>
      </c>
      <c r="F9974" s="7" t="s">
        <v>35</v>
      </c>
      <c r="G9974" s="7" t="s">
        <v>12</v>
      </c>
      <c r="H9974" s="13">
        <v>12</v>
      </c>
      <c r="I9974" s="13" t="str">
        <f>IF(G9974="Male",VLOOKUP(H9974,'Shoe size conversion table'!$B$6:$D$22,2),VLOOKUP(H9974,'Shoe size conversion table'!$J$6:$L$22,2))</f>
        <v>42-43</v>
      </c>
      <c r="J9974" s="13">
        <f>IF(G9974="Male",VLOOKUP(H9974,'Shoe size conversion table'!$B$6:$D$22,3),VLOOKUP(H9974,'Shoe size conversion table'!$J$6:$L$22,3))</f>
        <v>10</v>
      </c>
      <c r="K9974" s="11">
        <v>129</v>
      </c>
      <c r="L9974" s="12">
        <v>0.3</v>
      </c>
      <c r="M9974" s="7">
        <f t="shared" si="466"/>
        <v>2016</v>
      </c>
      <c r="N9974" s="7">
        <f t="shared" si="467"/>
        <v>5</v>
      </c>
      <c r="O9974" s="30">
        <f t="shared" si="468"/>
        <v>90.3</v>
      </c>
    </row>
    <row r="9975" spans="2:15" x14ac:dyDescent="0.2">
      <c r="B9975" s="13">
        <v>61317</v>
      </c>
      <c r="C9975" s="14">
        <v>42497.846111111139</v>
      </c>
      <c r="D9975" s="7" t="s">
        <v>9</v>
      </c>
      <c r="E9975" s="13">
        <v>2173</v>
      </c>
      <c r="F9975" s="7" t="s">
        <v>60</v>
      </c>
      <c r="G9975" s="7" t="s">
        <v>12</v>
      </c>
      <c r="H9975" s="13">
        <v>8.5</v>
      </c>
      <c r="I9975" s="13">
        <f>IF(G9975="Male",VLOOKUP(H9975,'Shoe size conversion table'!$B$6:$D$22,2),VLOOKUP(H9975,'Shoe size conversion table'!$J$6:$L$22,2))</f>
        <v>39</v>
      </c>
      <c r="J9975" s="13">
        <f>IF(G9975="Male",VLOOKUP(H9975,'Shoe size conversion table'!$B$6:$D$22,3),VLOOKUP(H9975,'Shoe size conversion table'!$J$6:$L$22,3))</f>
        <v>6.5</v>
      </c>
      <c r="K9975" s="11">
        <v>179</v>
      </c>
      <c r="L9975" s="12">
        <v>0.2</v>
      </c>
      <c r="M9975" s="7">
        <f t="shared" si="466"/>
        <v>2016</v>
      </c>
      <c r="N9975" s="7">
        <f t="shared" si="467"/>
        <v>5</v>
      </c>
      <c r="O9975" s="30">
        <f t="shared" si="468"/>
        <v>143.20000000000002</v>
      </c>
    </row>
    <row r="9976" spans="2:15" x14ac:dyDescent="0.2">
      <c r="B9976" s="13">
        <v>61317</v>
      </c>
      <c r="C9976" s="14">
        <v>42497.846111111139</v>
      </c>
      <c r="D9976" s="7" t="s">
        <v>9</v>
      </c>
      <c r="E9976" s="13">
        <v>2169</v>
      </c>
      <c r="F9976" s="7" t="s">
        <v>61</v>
      </c>
      <c r="G9976" s="7" t="s">
        <v>11</v>
      </c>
      <c r="H9976" s="13">
        <v>10</v>
      </c>
      <c r="I9976" s="13">
        <f>IF(G9976="Male",VLOOKUP(H9976,'Shoe size conversion table'!$B$6:$D$22,2),VLOOKUP(H9976,'Shoe size conversion table'!$J$6:$L$22,2))</f>
        <v>43</v>
      </c>
      <c r="J9976" s="13">
        <f>IF(G9976="Male",VLOOKUP(H9976,'Shoe size conversion table'!$B$6:$D$22,3),VLOOKUP(H9976,'Shoe size conversion table'!$J$6:$L$22,3))</f>
        <v>9.5</v>
      </c>
      <c r="K9976" s="11">
        <v>169</v>
      </c>
      <c r="L9976" s="12">
        <v>0.1</v>
      </c>
      <c r="M9976" s="7">
        <f t="shared" si="466"/>
        <v>2016</v>
      </c>
      <c r="N9976" s="7">
        <f t="shared" si="467"/>
        <v>5</v>
      </c>
      <c r="O9976" s="30">
        <f t="shared" si="468"/>
        <v>152.1</v>
      </c>
    </row>
    <row r="9977" spans="2:15" x14ac:dyDescent="0.2">
      <c r="B9977" s="13">
        <v>61318</v>
      </c>
      <c r="C9977" s="14">
        <v>42497.936111111325</v>
      </c>
      <c r="D9977" s="7" t="s">
        <v>7</v>
      </c>
      <c r="E9977" s="13">
        <v>2195</v>
      </c>
      <c r="F9977" s="7" t="s">
        <v>48</v>
      </c>
      <c r="G9977" s="7" t="s">
        <v>11</v>
      </c>
      <c r="H9977" s="13">
        <v>14</v>
      </c>
      <c r="I9977" s="13">
        <f>IF(G9977="Male",VLOOKUP(H9977,'Shoe size conversion table'!$B$6:$D$22,2),VLOOKUP(H9977,'Shoe size conversion table'!$J$6:$L$22,2))</f>
        <v>47</v>
      </c>
      <c r="J9977" s="13">
        <f>IF(G9977="Male",VLOOKUP(H9977,'Shoe size conversion table'!$B$6:$D$22,3),VLOOKUP(H9977,'Shoe size conversion table'!$J$6:$L$22,3))</f>
        <v>13.5</v>
      </c>
      <c r="K9977" s="11">
        <v>129</v>
      </c>
      <c r="L9977" s="12">
        <v>0</v>
      </c>
      <c r="M9977" s="7">
        <f t="shared" si="466"/>
        <v>2016</v>
      </c>
      <c r="N9977" s="7">
        <f t="shared" si="467"/>
        <v>5</v>
      </c>
      <c r="O9977" s="30">
        <f t="shared" si="468"/>
        <v>129</v>
      </c>
    </row>
    <row r="9978" spans="2:15" x14ac:dyDescent="0.2">
      <c r="B9978" s="13">
        <v>61319</v>
      </c>
      <c r="C9978" s="14">
        <v>42497.966111111142</v>
      </c>
      <c r="D9978" s="7" t="s">
        <v>7</v>
      </c>
      <c r="E9978" s="13">
        <v>2204</v>
      </c>
      <c r="F9978" s="7" t="s">
        <v>49</v>
      </c>
      <c r="G9978" s="7" t="s">
        <v>11</v>
      </c>
      <c r="H9978" s="13">
        <v>9.5</v>
      </c>
      <c r="I9978" s="13" t="str">
        <f>IF(G9978="Male",VLOOKUP(H9978,'Shoe size conversion table'!$B$6:$D$22,2),VLOOKUP(H9978,'Shoe size conversion table'!$J$6:$L$22,2))</f>
        <v>42-43</v>
      </c>
      <c r="J9978" s="13">
        <f>IF(G9978="Male",VLOOKUP(H9978,'Shoe size conversion table'!$B$6:$D$22,3),VLOOKUP(H9978,'Shoe size conversion table'!$J$6:$L$22,3))</f>
        <v>9</v>
      </c>
      <c r="K9978" s="11">
        <v>129</v>
      </c>
      <c r="L9978" s="12">
        <v>0.1</v>
      </c>
      <c r="M9978" s="7">
        <f t="shared" si="466"/>
        <v>2016</v>
      </c>
      <c r="N9978" s="7">
        <f t="shared" si="467"/>
        <v>5</v>
      </c>
      <c r="O9978" s="30">
        <f t="shared" si="468"/>
        <v>116.10000000000001</v>
      </c>
    </row>
    <row r="9979" spans="2:15" x14ac:dyDescent="0.2">
      <c r="B9979" s="13">
        <v>61320</v>
      </c>
      <c r="C9979" s="14">
        <v>42498.016111111254</v>
      </c>
      <c r="D9979" s="7" t="s">
        <v>7</v>
      </c>
      <c r="E9979" s="13">
        <v>2211</v>
      </c>
      <c r="F9979" s="7" t="s">
        <v>50</v>
      </c>
      <c r="G9979" s="7" t="s">
        <v>11</v>
      </c>
      <c r="H9979" s="13">
        <v>10.5</v>
      </c>
      <c r="I9979" s="13" t="str">
        <f>IF(G9979="Male",VLOOKUP(H9979,'Shoe size conversion table'!$B$6:$D$22,2),VLOOKUP(H9979,'Shoe size conversion table'!$J$6:$L$22,2))</f>
        <v>43-44</v>
      </c>
      <c r="J9979" s="13">
        <f>IF(G9979="Male",VLOOKUP(H9979,'Shoe size conversion table'!$B$6:$D$22,3),VLOOKUP(H9979,'Shoe size conversion table'!$J$6:$L$22,3))</f>
        <v>10</v>
      </c>
      <c r="K9979" s="11">
        <v>169</v>
      </c>
      <c r="L9979" s="12">
        <v>0.3</v>
      </c>
      <c r="M9979" s="7">
        <f t="shared" si="466"/>
        <v>2016</v>
      </c>
      <c r="N9979" s="7">
        <f t="shared" si="467"/>
        <v>5</v>
      </c>
      <c r="O9979" s="30">
        <f t="shared" si="468"/>
        <v>118.3</v>
      </c>
    </row>
    <row r="9980" spans="2:15" x14ac:dyDescent="0.2">
      <c r="B9980" s="13">
        <v>61321</v>
      </c>
      <c r="C9980" s="14">
        <v>42498.10611111125</v>
      </c>
      <c r="D9980" s="7" t="s">
        <v>10</v>
      </c>
      <c r="E9980" s="13">
        <v>2147</v>
      </c>
      <c r="F9980" s="7" t="s">
        <v>34</v>
      </c>
      <c r="G9980" s="7" t="s">
        <v>11</v>
      </c>
      <c r="H9980" s="13">
        <v>10</v>
      </c>
      <c r="I9980" s="13">
        <f>IF(G9980="Male",VLOOKUP(H9980,'Shoe size conversion table'!$B$6:$D$22,2),VLOOKUP(H9980,'Shoe size conversion table'!$J$6:$L$22,2))</f>
        <v>43</v>
      </c>
      <c r="J9980" s="13">
        <f>IF(G9980="Male",VLOOKUP(H9980,'Shoe size conversion table'!$B$6:$D$22,3),VLOOKUP(H9980,'Shoe size conversion table'!$J$6:$L$22,3))</f>
        <v>9.5</v>
      </c>
      <c r="K9980" s="11">
        <v>159</v>
      </c>
      <c r="L9980" s="12">
        <v>0</v>
      </c>
      <c r="M9980" s="7">
        <f t="shared" si="466"/>
        <v>2016</v>
      </c>
      <c r="N9980" s="7">
        <f t="shared" si="467"/>
        <v>5</v>
      </c>
      <c r="O9980" s="30">
        <f t="shared" si="468"/>
        <v>159</v>
      </c>
    </row>
    <row r="9981" spans="2:15" x14ac:dyDescent="0.2">
      <c r="B9981" s="13">
        <v>61321</v>
      </c>
      <c r="C9981" s="14">
        <v>42498.10611111125</v>
      </c>
      <c r="D9981" s="7" t="s">
        <v>10</v>
      </c>
      <c r="E9981" s="13">
        <v>2219</v>
      </c>
      <c r="F9981" s="7" t="s">
        <v>35</v>
      </c>
      <c r="G9981" s="7" t="s">
        <v>11</v>
      </c>
      <c r="H9981" s="13">
        <v>9.5</v>
      </c>
      <c r="I9981" s="13" t="str">
        <f>IF(G9981="Male",VLOOKUP(H9981,'Shoe size conversion table'!$B$6:$D$22,2),VLOOKUP(H9981,'Shoe size conversion table'!$J$6:$L$22,2))</f>
        <v>42-43</v>
      </c>
      <c r="J9981" s="13">
        <f>IF(G9981="Male",VLOOKUP(H9981,'Shoe size conversion table'!$B$6:$D$22,3),VLOOKUP(H9981,'Shoe size conversion table'!$J$6:$L$22,3))</f>
        <v>9</v>
      </c>
      <c r="K9981" s="11">
        <v>129</v>
      </c>
      <c r="L9981" s="12">
        <v>0</v>
      </c>
      <c r="M9981" s="7">
        <f t="shared" si="466"/>
        <v>2016</v>
      </c>
      <c r="N9981" s="7">
        <f t="shared" si="467"/>
        <v>5</v>
      </c>
      <c r="O9981" s="30">
        <f t="shared" si="468"/>
        <v>129</v>
      </c>
    </row>
    <row r="9982" spans="2:15" x14ac:dyDescent="0.2">
      <c r="B9982" s="13">
        <v>61322</v>
      </c>
      <c r="C9982" s="14">
        <v>42498.126111111327</v>
      </c>
      <c r="D9982" s="7" t="s">
        <v>8</v>
      </c>
      <c r="E9982" s="13">
        <v>2168</v>
      </c>
      <c r="F9982" s="7" t="s">
        <v>38</v>
      </c>
      <c r="G9982" s="7" t="s">
        <v>11</v>
      </c>
      <c r="H9982" s="13">
        <v>10</v>
      </c>
      <c r="I9982" s="13">
        <f>IF(G9982="Male",VLOOKUP(H9982,'Shoe size conversion table'!$B$6:$D$22,2),VLOOKUP(H9982,'Shoe size conversion table'!$J$6:$L$22,2))</f>
        <v>43</v>
      </c>
      <c r="J9982" s="13">
        <f>IF(G9982="Male",VLOOKUP(H9982,'Shoe size conversion table'!$B$6:$D$22,3),VLOOKUP(H9982,'Shoe size conversion table'!$J$6:$L$22,3))</f>
        <v>9.5</v>
      </c>
      <c r="K9982" s="11">
        <v>129</v>
      </c>
      <c r="L9982" s="12">
        <v>0</v>
      </c>
      <c r="M9982" s="7">
        <f t="shared" si="466"/>
        <v>2016</v>
      </c>
      <c r="N9982" s="7">
        <f t="shared" si="467"/>
        <v>5</v>
      </c>
      <c r="O9982" s="30">
        <f t="shared" si="468"/>
        <v>129</v>
      </c>
    </row>
    <row r="9983" spans="2:15" x14ac:dyDescent="0.2">
      <c r="B9983" s="13">
        <v>61323</v>
      </c>
      <c r="C9983" s="14">
        <v>42498.166111111139</v>
      </c>
      <c r="D9983" s="7" t="s">
        <v>8</v>
      </c>
      <c r="E9983" s="13">
        <v>2179</v>
      </c>
      <c r="F9983" s="7" t="s">
        <v>39</v>
      </c>
      <c r="G9983" s="7" t="s">
        <v>12</v>
      </c>
      <c r="H9983" s="13">
        <v>7.5</v>
      </c>
      <c r="I9983" s="13">
        <f>IF(G9983="Male",VLOOKUP(H9983,'Shoe size conversion table'!$B$6:$D$22,2),VLOOKUP(H9983,'Shoe size conversion table'!$J$6:$L$22,2))</f>
        <v>38</v>
      </c>
      <c r="J9983" s="13">
        <f>IF(G9983="Male",VLOOKUP(H9983,'Shoe size conversion table'!$B$6:$D$22,3),VLOOKUP(H9983,'Shoe size conversion table'!$J$6:$L$22,3))</f>
        <v>5.5</v>
      </c>
      <c r="K9983" s="11">
        <v>199</v>
      </c>
      <c r="L9983" s="12">
        <v>0.1</v>
      </c>
      <c r="M9983" s="7">
        <f t="shared" si="466"/>
        <v>2016</v>
      </c>
      <c r="N9983" s="7">
        <f t="shared" si="467"/>
        <v>5</v>
      </c>
      <c r="O9983" s="30">
        <f t="shared" si="468"/>
        <v>179.1</v>
      </c>
    </row>
    <row r="9984" spans="2:15" x14ac:dyDescent="0.2">
      <c r="B9984" s="13">
        <v>61324</v>
      </c>
      <c r="C9984" s="14">
        <v>42498.17611111133</v>
      </c>
      <c r="D9984" s="7" t="s">
        <v>8</v>
      </c>
      <c r="E9984" s="13">
        <v>2183</v>
      </c>
      <c r="F9984" s="7" t="s">
        <v>37</v>
      </c>
      <c r="G9984" s="7" t="s">
        <v>11</v>
      </c>
      <c r="H9984" s="13">
        <v>9.5</v>
      </c>
      <c r="I9984" s="13" t="str">
        <f>IF(G9984="Male",VLOOKUP(H9984,'Shoe size conversion table'!$B$6:$D$22,2),VLOOKUP(H9984,'Shoe size conversion table'!$J$6:$L$22,2))</f>
        <v>42-43</v>
      </c>
      <c r="J9984" s="13">
        <f>IF(G9984="Male",VLOOKUP(H9984,'Shoe size conversion table'!$B$6:$D$22,3),VLOOKUP(H9984,'Shoe size conversion table'!$J$6:$L$22,3))</f>
        <v>9</v>
      </c>
      <c r="K9984" s="11">
        <v>149</v>
      </c>
      <c r="L9984" s="12">
        <v>0.3</v>
      </c>
      <c r="M9984" s="7">
        <f t="shared" si="466"/>
        <v>2016</v>
      </c>
      <c r="N9984" s="7">
        <f t="shared" si="467"/>
        <v>5</v>
      </c>
      <c r="O9984" s="30">
        <f t="shared" si="468"/>
        <v>104.3</v>
      </c>
    </row>
    <row r="9985" spans="2:15" x14ac:dyDescent="0.2">
      <c r="B9985" s="13">
        <v>61325</v>
      </c>
      <c r="C9985" s="14">
        <v>42498.186111111136</v>
      </c>
      <c r="D9985" s="7" t="s">
        <v>9</v>
      </c>
      <c r="E9985" s="13">
        <v>2236</v>
      </c>
      <c r="F9985" s="7" t="s">
        <v>58</v>
      </c>
      <c r="G9985" s="7" t="s">
        <v>11</v>
      </c>
      <c r="H9985" s="13">
        <v>10.5</v>
      </c>
      <c r="I9985" s="13" t="str">
        <f>IF(G9985="Male",VLOOKUP(H9985,'Shoe size conversion table'!$B$6:$D$22,2),VLOOKUP(H9985,'Shoe size conversion table'!$J$6:$L$22,2))</f>
        <v>43-44</v>
      </c>
      <c r="J9985" s="13">
        <f>IF(G9985="Male",VLOOKUP(H9985,'Shoe size conversion table'!$B$6:$D$22,3),VLOOKUP(H9985,'Shoe size conversion table'!$J$6:$L$22,3))</f>
        <v>10</v>
      </c>
      <c r="K9985" s="11">
        <v>139</v>
      </c>
      <c r="L9985" s="12">
        <v>0</v>
      </c>
      <c r="M9985" s="7">
        <f t="shared" si="466"/>
        <v>2016</v>
      </c>
      <c r="N9985" s="7">
        <f t="shared" si="467"/>
        <v>5</v>
      </c>
      <c r="O9985" s="30">
        <f t="shared" si="468"/>
        <v>139</v>
      </c>
    </row>
    <row r="9986" spans="2:15" x14ac:dyDescent="0.2">
      <c r="B9986" s="13">
        <v>61326</v>
      </c>
      <c r="C9986" s="14">
        <v>42498.246111111141</v>
      </c>
      <c r="D9986" s="7" t="s">
        <v>7</v>
      </c>
      <c r="E9986" s="13">
        <v>2161</v>
      </c>
      <c r="F9986" s="7" t="s">
        <v>50</v>
      </c>
      <c r="G9986" s="7" t="s">
        <v>11</v>
      </c>
      <c r="H9986" s="13">
        <v>8.5</v>
      </c>
      <c r="I9986" s="13" t="str">
        <f>IF(G9986="Male",VLOOKUP(H9986,'Shoe size conversion table'!$B$6:$D$22,2),VLOOKUP(H9986,'Shoe size conversion table'!$J$6:$L$22,2))</f>
        <v>41-42</v>
      </c>
      <c r="J9986" s="13">
        <f>IF(G9986="Male",VLOOKUP(H9986,'Shoe size conversion table'!$B$6:$D$22,3),VLOOKUP(H9986,'Shoe size conversion table'!$J$6:$L$22,3))</f>
        <v>8</v>
      </c>
      <c r="K9986" s="11">
        <v>129</v>
      </c>
      <c r="L9986" s="12">
        <v>0.1</v>
      </c>
      <c r="M9986" s="7">
        <f t="shared" si="466"/>
        <v>2016</v>
      </c>
      <c r="N9986" s="7">
        <f t="shared" si="467"/>
        <v>5</v>
      </c>
      <c r="O9986" s="30">
        <f t="shared" si="468"/>
        <v>116.10000000000001</v>
      </c>
    </row>
    <row r="9987" spans="2:15" x14ac:dyDescent="0.2">
      <c r="B9987" s="13">
        <v>61327</v>
      </c>
      <c r="C9987" s="14">
        <v>42498.276111111132</v>
      </c>
      <c r="D9987" s="7" t="s">
        <v>7</v>
      </c>
      <c r="E9987" s="13">
        <v>2234</v>
      </c>
      <c r="F9987" s="7" t="s">
        <v>44</v>
      </c>
      <c r="G9987" s="7" t="s">
        <v>11</v>
      </c>
      <c r="H9987" s="13">
        <v>9.5</v>
      </c>
      <c r="I9987" s="13" t="str">
        <f>IF(G9987="Male",VLOOKUP(H9987,'Shoe size conversion table'!$B$6:$D$22,2),VLOOKUP(H9987,'Shoe size conversion table'!$J$6:$L$22,2))</f>
        <v>42-43</v>
      </c>
      <c r="J9987" s="13">
        <f>IF(G9987="Male",VLOOKUP(H9987,'Shoe size conversion table'!$B$6:$D$22,3),VLOOKUP(H9987,'Shoe size conversion table'!$J$6:$L$22,3))</f>
        <v>9</v>
      </c>
      <c r="K9987" s="11">
        <v>159</v>
      </c>
      <c r="L9987" s="12">
        <v>0.1</v>
      </c>
      <c r="M9987" s="7">
        <f t="shared" si="466"/>
        <v>2016</v>
      </c>
      <c r="N9987" s="7">
        <f t="shared" si="467"/>
        <v>5</v>
      </c>
      <c r="O9987" s="30">
        <f t="shared" si="468"/>
        <v>143.1</v>
      </c>
    </row>
    <row r="9988" spans="2:15" x14ac:dyDescent="0.2">
      <c r="B9988" s="13">
        <v>61328</v>
      </c>
      <c r="C9988" s="14">
        <v>42498.286111111251</v>
      </c>
      <c r="D9988" s="7" t="s">
        <v>7</v>
      </c>
      <c r="E9988" s="13">
        <v>2170</v>
      </c>
      <c r="F9988" s="7" t="s">
        <v>49</v>
      </c>
      <c r="G9988" s="7" t="s">
        <v>11</v>
      </c>
      <c r="H9988" s="13">
        <v>10</v>
      </c>
      <c r="I9988" s="13">
        <f>IF(G9988="Male",VLOOKUP(H9988,'Shoe size conversion table'!$B$6:$D$22,2),VLOOKUP(H9988,'Shoe size conversion table'!$J$6:$L$22,2))</f>
        <v>43</v>
      </c>
      <c r="J9988" s="13">
        <f>IF(G9988="Male",VLOOKUP(H9988,'Shoe size conversion table'!$B$6:$D$22,3),VLOOKUP(H9988,'Shoe size conversion table'!$J$6:$L$22,3))</f>
        <v>9.5</v>
      </c>
      <c r="K9988" s="11">
        <v>169</v>
      </c>
      <c r="L9988" s="12">
        <v>0</v>
      </c>
      <c r="M9988" s="7">
        <f t="shared" si="466"/>
        <v>2016</v>
      </c>
      <c r="N9988" s="7">
        <f t="shared" si="467"/>
        <v>5</v>
      </c>
      <c r="O9988" s="30">
        <f t="shared" si="468"/>
        <v>169</v>
      </c>
    </row>
    <row r="9989" spans="2:15" x14ac:dyDescent="0.2">
      <c r="B9989" s="13">
        <v>61329</v>
      </c>
      <c r="C9989" s="14">
        <v>42498.426111111155</v>
      </c>
      <c r="D9989" s="7" t="s">
        <v>7</v>
      </c>
      <c r="E9989" s="13">
        <v>2230</v>
      </c>
      <c r="F9989" s="7" t="s">
        <v>51</v>
      </c>
      <c r="G9989" s="7" t="s">
        <v>11</v>
      </c>
      <c r="H9989" s="13">
        <v>9</v>
      </c>
      <c r="I9989" s="13">
        <f>IF(G9989="Male",VLOOKUP(H9989,'Shoe size conversion table'!$B$6:$D$22,2),VLOOKUP(H9989,'Shoe size conversion table'!$J$6:$L$22,2))</f>
        <v>42</v>
      </c>
      <c r="J9989" s="13">
        <f>IF(G9989="Male",VLOOKUP(H9989,'Shoe size conversion table'!$B$6:$D$22,3),VLOOKUP(H9989,'Shoe size conversion table'!$J$6:$L$22,3))</f>
        <v>8.5</v>
      </c>
      <c r="K9989" s="11">
        <v>169</v>
      </c>
      <c r="L9989" s="12">
        <v>0</v>
      </c>
      <c r="M9989" s="7">
        <f t="shared" ref="M9989:M10052" si="469">YEAR(C9989)</f>
        <v>2016</v>
      </c>
      <c r="N9989" s="7">
        <f t="shared" si="467"/>
        <v>5</v>
      </c>
      <c r="O9989" s="30">
        <f t="shared" si="468"/>
        <v>169</v>
      </c>
    </row>
    <row r="9990" spans="2:15" x14ac:dyDescent="0.2">
      <c r="B9990" s="13">
        <v>61330</v>
      </c>
      <c r="C9990" s="14">
        <v>42498.436111111136</v>
      </c>
      <c r="D9990" s="7" t="s">
        <v>9</v>
      </c>
      <c r="E9990" s="13">
        <v>2196</v>
      </c>
      <c r="F9990" s="7" t="s">
        <v>60</v>
      </c>
      <c r="G9990" s="7" t="s">
        <v>12</v>
      </c>
      <c r="H9990" s="13">
        <v>9</v>
      </c>
      <c r="I9990" s="13" t="str">
        <f>IF(G9990="Male",VLOOKUP(H9990,'Shoe size conversion table'!$B$6:$D$22,2),VLOOKUP(H9990,'Shoe size conversion table'!$J$6:$L$22,2))</f>
        <v>39-40</v>
      </c>
      <c r="J9990" s="13">
        <f>IF(G9990="Male",VLOOKUP(H9990,'Shoe size conversion table'!$B$6:$D$22,3),VLOOKUP(H9990,'Shoe size conversion table'!$J$6:$L$22,3))</f>
        <v>7</v>
      </c>
      <c r="K9990" s="11">
        <v>129</v>
      </c>
      <c r="L9990" s="12">
        <v>0.2</v>
      </c>
      <c r="M9990" s="7">
        <f t="shared" si="469"/>
        <v>2016</v>
      </c>
      <c r="N9990" s="7">
        <f t="shared" ref="N9990:N10053" si="470">MONTH(C9990:C24957)</f>
        <v>5</v>
      </c>
      <c r="O9990" s="30">
        <f t="shared" ref="O9990:O10053" si="471">K9990*(1-L9990)</f>
        <v>103.2</v>
      </c>
    </row>
    <row r="9991" spans="2:15" x14ac:dyDescent="0.2">
      <c r="B9991" s="13">
        <v>61331</v>
      </c>
      <c r="C9991" s="14">
        <v>42498.626111111254</v>
      </c>
      <c r="D9991" s="7" t="s">
        <v>7</v>
      </c>
      <c r="E9991" s="13">
        <v>2228</v>
      </c>
      <c r="F9991" s="7" t="s">
        <v>50</v>
      </c>
      <c r="G9991" s="7" t="s">
        <v>11</v>
      </c>
      <c r="H9991" s="13">
        <v>9</v>
      </c>
      <c r="I9991" s="13">
        <f>IF(G9991="Male",VLOOKUP(H9991,'Shoe size conversion table'!$B$6:$D$22,2),VLOOKUP(H9991,'Shoe size conversion table'!$J$6:$L$22,2))</f>
        <v>42</v>
      </c>
      <c r="J9991" s="13">
        <f>IF(G9991="Male",VLOOKUP(H9991,'Shoe size conversion table'!$B$6:$D$22,3),VLOOKUP(H9991,'Shoe size conversion table'!$J$6:$L$22,3))</f>
        <v>8.5</v>
      </c>
      <c r="K9991" s="11">
        <v>199</v>
      </c>
      <c r="L9991" s="12">
        <v>0.3</v>
      </c>
      <c r="M9991" s="7">
        <f t="shared" si="469"/>
        <v>2016</v>
      </c>
      <c r="N9991" s="7">
        <f t="shared" si="470"/>
        <v>5</v>
      </c>
      <c r="O9991" s="30">
        <f t="shared" si="471"/>
        <v>139.29999999999998</v>
      </c>
    </row>
    <row r="9992" spans="2:15" x14ac:dyDescent="0.2">
      <c r="B9992" s="13">
        <v>61332</v>
      </c>
      <c r="C9992" s="14">
        <v>42498.756111111135</v>
      </c>
      <c r="D9992" s="7" t="s">
        <v>8</v>
      </c>
      <c r="E9992" s="13">
        <v>2152</v>
      </c>
      <c r="F9992" s="7" t="s">
        <v>37</v>
      </c>
      <c r="G9992" s="7" t="s">
        <v>12</v>
      </c>
      <c r="H9992" s="13">
        <v>7.5</v>
      </c>
      <c r="I9992" s="13">
        <f>IF(G9992="Male",VLOOKUP(H9992,'Shoe size conversion table'!$B$6:$D$22,2),VLOOKUP(H9992,'Shoe size conversion table'!$J$6:$L$22,2))</f>
        <v>38</v>
      </c>
      <c r="J9992" s="13">
        <f>IF(G9992="Male",VLOOKUP(H9992,'Shoe size conversion table'!$B$6:$D$22,3),VLOOKUP(H9992,'Shoe size conversion table'!$J$6:$L$22,3))</f>
        <v>5.5</v>
      </c>
      <c r="K9992" s="11">
        <v>199</v>
      </c>
      <c r="L9992" s="12">
        <v>0.5</v>
      </c>
      <c r="M9992" s="7">
        <f t="shared" si="469"/>
        <v>2016</v>
      </c>
      <c r="N9992" s="7">
        <f t="shared" si="470"/>
        <v>5</v>
      </c>
      <c r="O9992" s="30">
        <f t="shared" si="471"/>
        <v>99.5</v>
      </c>
    </row>
    <row r="9993" spans="2:15" x14ac:dyDescent="0.2">
      <c r="B9993" s="13">
        <v>61333</v>
      </c>
      <c r="C9993" s="14">
        <v>42498.766111111137</v>
      </c>
      <c r="D9993" s="7" t="s">
        <v>7</v>
      </c>
      <c r="E9993" s="13">
        <v>2211</v>
      </c>
      <c r="F9993" s="7" t="s">
        <v>51</v>
      </c>
      <c r="G9993" s="7" t="s">
        <v>12</v>
      </c>
      <c r="H9993" s="13">
        <v>8</v>
      </c>
      <c r="I9993" s="13" t="str">
        <f>IF(G9993="Male",VLOOKUP(H9993,'Shoe size conversion table'!$B$6:$D$22,2),VLOOKUP(H9993,'Shoe size conversion table'!$J$6:$L$22,2))</f>
        <v>38-39</v>
      </c>
      <c r="J9993" s="13">
        <f>IF(G9993="Male",VLOOKUP(H9993,'Shoe size conversion table'!$B$6:$D$22,3),VLOOKUP(H9993,'Shoe size conversion table'!$J$6:$L$22,3))</f>
        <v>6</v>
      </c>
      <c r="K9993" s="11">
        <v>169</v>
      </c>
      <c r="L9993" s="12">
        <v>0</v>
      </c>
      <c r="M9993" s="7">
        <f t="shared" si="469"/>
        <v>2016</v>
      </c>
      <c r="N9993" s="7">
        <f t="shared" si="470"/>
        <v>5</v>
      </c>
      <c r="O9993" s="30">
        <f t="shared" si="471"/>
        <v>169</v>
      </c>
    </row>
    <row r="9994" spans="2:15" x14ac:dyDescent="0.2">
      <c r="B9994" s="13">
        <v>61334</v>
      </c>
      <c r="C9994" s="14">
        <v>42498.786111111251</v>
      </c>
      <c r="D9994" s="7" t="s">
        <v>8</v>
      </c>
      <c r="E9994" s="13">
        <v>2217</v>
      </c>
      <c r="F9994" s="7" t="s">
        <v>41</v>
      </c>
      <c r="G9994" s="7" t="s">
        <v>11</v>
      </c>
      <c r="H9994" s="13">
        <v>9</v>
      </c>
      <c r="I9994" s="13">
        <f>IF(G9994="Male",VLOOKUP(H9994,'Shoe size conversion table'!$B$6:$D$22,2),VLOOKUP(H9994,'Shoe size conversion table'!$J$6:$L$22,2))</f>
        <v>42</v>
      </c>
      <c r="J9994" s="13">
        <f>IF(G9994="Male",VLOOKUP(H9994,'Shoe size conversion table'!$B$6:$D$22,3),VLOOKUP(H9994,'Shoe size conversion table'!$J$6:$L$22,3))</f>
        <v>8.5</v>
      </c>
      <c r="K9994" s="11">
        <v>199</v>
      </c>
      <c r="L9994" s="12">
        <v>0</v>
      </c>
      <c r="M9994" s="7">
        <f t="shared" si="469"/>
        <v>2016</v>
      </c>
      <c r="N9994" s="7">
        <f t="shared" si="470"/>
        <v>5</v>
      </c>
      <c r="O9994" s="30">
        <f t="shared" si="471"/>
        <v>199</v>
      </c>
    </row>
    <row r="9995" spans="2:15" x14ac:dyDescent="0.2">
      <c r="B9995" s="13">
        <v>61335</v>
      </c>
      <c r="C9995" s="14">
        <v>42498.846111111139</v>
      </c>
      <c r="D9995" s="7" t="s">
        <v>7</v>
      </c>
      <c r="E9995" s="13">
        <v>2231</v>
      </c>
      <c r="F9995" s="7" t="s">
        <v>46</v>
      </c>
      <c r="G9995" s="7" t="s">
        <v>11</v>
      </c>
      <c r="H9995" s="13">
        <v>8.5</v>
      </c>
      <c r="I9995" s="13" t="str">
        <f>IF(G9995="Male",VLOOKUP(H9995,'Shoe size conversion table'!$B$6:$D$22,2),VLOOKUP(H9995,'Shoe size conversion table'!$J$6:$L$22,2))</f>
        <v>41-42</v>
      </c>
      <c r="J9995" s="13">
        <f>IF(G9995="Male",VLOOKUP(H9995,'Shoe size conversion table'!$B$6:$D$22,3),VLOOKUP(H9995,'Shoe size conversion table'!$J$6:$L$22,3))</f>
        <v>8</v>
      </c>
      <c r="K9995" s="11">
        <v>159</v>
      </c>
      <c r="L9995" s="12">
        <v>0.5</v>
      </c>
      <c r="M9995" s="7">
        <f t="shared" si="469"/>
        <v>2016</v>
      </c>
      <c r="N9995" s="7">
        <f t="shared" si="470"/>
        <v>5</v>
      </c>
      <c r="O9995" s="30">
        <f t="shared" si="471"/>
        <v>79.5</v>
      </c>
    </row>
    <row r="9996" spans="2:15" x14ac:dyDescent="0.2">
      <c r="B9996" s="13">
        <v>61336</v>
      </c>
      <c r="C9996" s="14">
        <v>42499.166111111139</v>
      </c>
      <c r="D9996" s="7" t="s">
        <v>8</v>
      </c>
      <c r="E9996" s="13">
        <v>2186</v>
      </c>
      <c r="F9996" s="7" t="s">
        <v>38</v>
      </c>
      <c r="G9996" s="7" t="s">
        <v>11</v>
      </c>
      <c r="H9996" s="13">
        <v>11</v>
      </c>
      <c r="I9996" s="13">
        <f>IF(G9996="Male",VLOOKUP(H9996,'Shoe size conversion table'!$B$6:$D$22,2),VLOOKUP(H9996,'Shoe size conversion table'!$J$6:$L$22,2))</f>
        <v>44</v>
      </c>
      <c r="J9996" s="13">
        <f>IF(G9996="Male",VLOOKUP(H9996,'Shoe size conversion table'!$B$6:$D$22,3),VLOOKUP(H9996,'Shoe size conversion table'!$J$6:$L$22,3))</f>
        <v>10.5</v>
      </c>
      <c r="K9996" s="11">
        <v>129</v>
      </c>
      <c r="L9996" s="12">
        <v>0</v>
      </c>
      <c r="M9996" s="7">
        <f t="shared" si="469"/>
        <v>2016</v>
      </c>
      <c r="N9996" s="7">
        <f t="shared" si="470"/>
        <v>5</v>
      </c>
      <c r="O9996" s="30">
        <f t="shared" si="471"/>
        <v>129</v>
      </c>
    </row>
    <row r="9997" spans="2:15" x14ac:dyDescent="0.2">
      <c r="B9997" s="13">
        <v>61337</v>
      </c>
      <c r="C9997" s="14">
        <v>42499.186111111136</v>
      </c>
      <c r="D9997" s="7" t="s">
        <v>9</v>
      </c>
      <c r="E9997" s="13">
        <v>2177</v>
      </c>
      <c r="F9997" s="7" t="s">
        <v>59</v>
      </c>
      <c r="G9997" s="7" t="s">
        <v>12</v>
      </c>
      <c r="H9997" s="13">
        <v>9</v>
      </c>
      <c r="I9997" s="13" t="str">
        <f>IF(G9997="Male",VLOOKUP(H9997,'Shoe size conversion table'!$B$6:$D$22,2),VLOOKUP(H9997,'Shoe size conversion table'!$J$6:$L$22,2))</f>
        <v>39-40</v>
      </c>
      <c r="J9997" s="13">
        <f>IF(G9997="Male",VLOOKUP(H9997,'Shoe size conversion table'!$B$6:$D$22,3),VLOOKUP(H9997,'Shoe size conversion table'!$J$6:$L$22,3))</f>
        <v>7</v>
      </c>
      <c r="K9997" s="11">
        <v>189</v>
      </c>
      <c r="L9997" s="12">
        <v>0</v>
      </c>
      <c r="M9997" s="7">
        <f t="shared" si="469"/>
        <v>2016</v>
      </c>
      <c r="N9997" s="7">
        <f t="shared" si="470"/>
        <v>5</v>
      </c>
      <c r="O9997" s="30">
        <f t="shared" si="471"/>
        <v>189</v>
      </c>
    </row>
    <row r="9998" spans="2:15" x14ac:dyDescent="0.2">
      <c r="B9998" s="13">
        <v>61338</v>
      </c>
      <c r="C9998" s="14">
        <v>42499.276111111132</v>
      </c>
      <c r="D9998" s="7" t="s">
        <v>7</v>
      </c>
      <c r="E9998" s="13">
        <v>2240</v>
      </c>
      <c r="F9998" s="7" t="s">
        <v>43</v>
      </c>
      <c r="G9998" s="7" t="s">
        <v>11</v>
      </c>
      <c r="H9998" s="13">
        <v>9</v>
      </c>
      <c r="I9998" s="13">
        <f>IF(G9998="Male",VLOOKUP(H9998,'Shoe size conversion table'!$B$6:$D$22,2),VLOOKUP(H9998,'Shoe size conversion table'!$J$6:$L$22,2))</f>
        <v>42</v>
      </c>
      <c r="J9998" s="13">
        <f>IF(G9998="Male",VLOOKUP(H9998,'Shoe size conversion table'!$B$6:$D$22,3),VLOOKUP(H9998,'Shoe size conversion table'!$J$6:$L$22,3))</f>
        <v>8.5</v>
      </c>
      <c r="K9998" s="11">
        <v>159</v>
      </c>
      <c r="L9998" s="12">
        <v>0.2</v>
      </c>
      <c r="M9998" s="7">
        <f t="shared" si="469"/>
        <v>2016</v>
      </c>
      <c r="N9998" s="7">
        <f t="shared" si="470"/>
        <v>5</v>
      </c>
      <c r="O9998" s="30">
        <f t="shared" si="471"/>
        <v>127.2</v>
      </c>
    </row>
    <row r="9999" spans="2:15" x14ac:dyDescent="0.2">
      <c r="B9999" s="13">
        <v>61339</v>
      </c>
      <c r="C9999" s="14">
        <v>42499.286111111251</v>
      </c>
      <c r="D9999" s="7" t="s">
        <v>10</v>
      </c>
      <c r="E9999" s="13">
        <v>2153</v>
      </c>
      <c r="F9999" s="7" t="s">
        <v>35</v>
      </c>
      <c r="G9999" s="7" t="s">
        <v>11</v>
      </c>
      <c r="H9999" s="13">
        <v>15</v>
      </c>
      <c r="I9999" s="13">
        <f>IF(G9999="Male",VLOOKUP(H9999,'Shoe size conversion table'!$B$6:$D$22,2),VLOOKUP(H9999,'Shoe size conversion table'!$J$6:$L$22,2))</f>
        <v>48</v>
      </c>
      <c r="J9999" s="13">
        <f>IF(G9999="Male",VLOOKUP(H9999,'Shoe size conversion table'!$B$6:$D$22,3),VLOOKUP(H9999,'Shoe size conversion table'!$J$6:$L$22,3))</f>
        <v>14.5</v>
      </c>
      <c r="K9999" s="11">
        <v>179</v>
      </c>
      <c r="L9999" s="12">
        <v>0.1</v>
      </c>
      <c r="M9999" s="7">
        <f t="shared" si="469"/>
        <v>2016</v>
      </c>
      <c r="N9999" s="7">
        <f t="shared" si="470"/>
        <v>5</v>
      </c>
      <c r="O9999" s="30">
        <f t="shared" si="471"/>
        <v>161.1</v>
      </c>
    </row>
    <row r="10000" spans="2:15" x14ac:dyDescent="0.2">
      <c r="B10000" s="13">
        <v>61339</v>
      </c>
      <c r="C10000" s="14">
        <v>42499.286111111251</v>
      </c>
      <c r="D10000" s="7" t="s">
        <v>10</v>
      </c>
      <c r="E10000" s="13">
        <v>2220</v>
      </c>
      <c r="F10000" s="7" t="s">
        <v>34</v>
      </c>
      <c r="G10000" s="7" t="s">
        <v>12</v>
      </c>
      <c r="H10000" s="13">
        <v>8.5</v>
      </c>
      <c r="I10000" s="13">
        <f>IF(G10000="Male",VLOOKUP(H10000,'Shoe size conversion table'!$B$6:$D$22,2),VLOOKUP(H10000,'Shoe size conversion table'!$J$6:$L$22,2))</f>
        <v>39</v>
      </c>
      <c r="J10000" s="13">
        <f>IF(G10000="Male",VLOOKUP(H10000,'Shoe size conversion table'!$B$6:$D$22,3),VLOOKUP(H10000,'Shoe size conversion table'!$J$6:$L$22,3))</f>
        <v>6.5</v>
      </c>
      <c r="K10000" s="11">
        <v>149</v>
      </c>
      <c r="L10000" s="12">
        <v>0.3</v>
      </c>
      <c r="M10000" s="7">
        <f t="shared" si="469"/>
        <v>2016</v>
      </c>
      <c r="N10000" s="7">
        <f t="shared" si="470"/>
        <v>5</v>
      </c>
      <c r="O10000" s="30">
        <f t="shared" si="471"/>
        <v>104.3</v>
      </c>
    </row>
    <row r="10001" spans="2:15" x14ac:dyDescent="0.2">
      <c r="B10001" s="13">
        <v>61340</v>
      </c>
      <c r="C10001" s="14">
        <v>42499.416111111161</v>
      </c>
      <c r="D10001" s="7" t="s">
        <v>10</v>
      </c>
      <c r="E10001" s="13">
        <v>2238</v>
      </c>
      <c r="F10001" s="7" t="s">
        <v>36</v>
      </c>
      <c r="G10001" s="7" t="s">
        <v>11</v>
      </c>
      <c r="H10001" s="13">
        <v>10</v>
      </c>
      <c r="I10001" s="13">
        <f>IF(G10001="Male",VLOOKUP(H10001,'Shoe size conversion table'!$B$6:$D$22,2),VLOOKUP(H10001,'Shoe size conversion table'!$J$6:$L$22,2))</f>
        <v>43</v>
      </c>
      <c r="J10001" s="13">
        <f>IF(G10001="Male",VLOOKUP(H10001,'Shoe size conversion table'!$B$6:$D$22,3),VLOOKUP(H10001,'Shoe size conversion table'!$J$6:$L$22,3))</f>
        <v>9.5</v>
      </c>
      <c r="K10001" s="11">
        <v>149</v>
      </c>
      <c r="L10001" s="12">
        <v>0.2</v>
      </c>
      <c r="M10001" s="7">
        <f t="shared" si="469"/>
        <v>2016</v>
      </c>
      <c r="N10001" s="7">
        <f t="shared" si="470"/>
        <v>5</v>
      </c>
      <c r="O10001" s="30">
        <f t="shared" si="471"/>
        <v>119.2</v>
      </c>
    </row>
    <row r="10002" spans="2:15" x14ac:dyDescent="0.2">
      <c r="B10002" s="13">
        <v>61341</v>
      </c>
      <c r="C10002" s="14">
        <v>42499.436111111136</v>
      </c>
      <c r="D10002" s="7" t="s">
        <v>9</v>
      </c>
      <c r="E10002" s="13">
        <v>2229</v>
      </c>
      <c r="F10002" s="7" t="s">
        <v>61</v>
      </c>
      <c r="G10002" s="7" t="s">
        <v>11</v>
      </c>
      <c r="H10002" s="13">
        <v>9.5</v>
      </c>
      <c r="I10002" s="13" t="str">
        <f>IF(G10002="Male",VLOOKUP(H10002,'Shoe size conversion table'!$B$6:$D$22,2),VLOOKUP(H10002,'Shoe size conversion table'!$J$6:$L$22,2))</f>
        <v>42-43</v>
      </c>
      <c r="J10002" s="13">
        <f>IF(G10002="Male",VLOOKUP(H10002,'Shoe size conversion table'!$B$6:$D$22,3),VLOOKUP(H10002,'Shoe size conversion table'!$J$6:$L$22,3))</f>
        <v>9</v>
      </c>
      <c r="K10002" s="11">
        <v>179</v>
      </c>
      <c r="L10002" s="12">
        <v>0</v>
      </c>
      <c r="M10002" s="7">
        <f t="shared" si="469"/>
        <v>2016</v>
      </c>
      <c r="N10002" s="7">
        <f t="shared" si="470"/>
        <v>5</v>
      </c>
      <c r="O10002" s="30">
        <f t="shared" si="471"/>
        <v>179</v>
      </c>
    </row>
    <row r="10003" spans="2:15" x14ac:dyDescent="0.2">
      <c r="B10003" s="13">
        <v>61342</v>
      </c>
      <c r="C10003" s="14">
        <v>42499.436111111252</v>
      </c>
      <c r="D10003" s="7" t="s">
        <v>7</v>
      </c>
      <c r="E10003" s="13">
        <v>2212</v>
      </c>
      <c r="F10003" s="7" t="s">
        <v>56</v>
      </c>
      <c r="G10003" s="7" t="s">
        <v>11</v>
      </c>
      <c r="H10003" s="13">
        <v>10.5</v>
      </c>
      <c r="I10003" s="13" t="str">
        <f>IF(G10003="Male",VLOOKUP(H10003,'Shoe size conversion table'!$B$6:$D$22,2),VLOOKUP(H10003,'Shoe size conversion table'!$J$6:$L$22,2))</f>
        <v>43-44</v>
      </c>
      <c r="J10003" s="13">
        <f>IF(G10003="Male",VLOOKUP(H10003,'Shoe size conversion table'!$B$6:$D$22,3),VLOOKUP(H10003,'Shoe size conversion table'!$J$6:$L$22,3))</f>
        <v>10</v>
      </c>
      <c r="K10003" s="11">
        <v>129</v>
      </c>
      <c r="L10003" s="12">
        <v>0.5</v>
      </c>
      <c r="M10003" s="7">
        <f t="shared" si="469"/>
        <v>2016</v>
      </c>
      <c r="N10003" s="7">
        <f t="shared" si="470"/>
        <v>5</v>
      </c>
      <c r="O10003" s="30">
        <f t="shared" si="471"/>
        <v>64.5</v>
      </c>
    </row>
    <row r="10004" spans="2:15" x14ac:dyDescent="0.2">
      <c r="B10004" s="13">
        <v>61343</v>
      </c>
      <c r="C10004" s="14">
        <v>42499.56611111114</v>
      </c>
      <c r="D10004" s="7" t="s">
        <v>7</v>
      </c>
      <c r="E10004" s="13">
        <v>2177</v>
      </c>
      <c r="F10004" s="7" t="s">
        <v>50</v>
      </c>
      <c r="G10004" s="7" t="s">
        <v>12</v>
      </c>
      <c r="H10004" s="13">
        <v>11.5</v>
      </c>
      <c r="I10004" s="13">
        <f>IF(G10004="Male",VLOOKUP(H10004,'Shoe size conversion table'!$B$6:$D$22,2),VLOOKUP(H10004,'Shoe size conversion table'!$J$6:$L$22,2))</f>
        <v>42</v>
      </c>
      <c r="J10004" s="13">
        <f>IF(G10004="Male",VLOOKUP(H10004,'Shoe size conversion table'!$B$6:$D$22,3),VLOOKUP(H10004,'Shoe size conversion table'!$J$6:$L$22,3))</f>
        <v>9.5</v>
      </c>
      <c r="K10004" s="11">
        <v>149</v>
      </c>
      <c r="L10004" s="12">
        <v>0.5</v>
      </c>
      <c r="M10004" s="7">
        <f t="shared" si="469"/>
        <v>2016</v>
      </c>
      <c r="N10004" s="7">
        <f t="shared" si="470"/>
        <v>5</v>
      </c>
      <c r="O10004" s="30">
        <f t="shared" si="471"/>
        <v>74.5</v>
      </c>
    </row>
    <row r="10005" spans="2:15" x14ac:dyDescent="0.2">
      <c r="B10005" s="13">
        <v>61344</v>
      </c>
      <c r="C10005" s="14">
        <v>42499.626111111254</v>
      </c>
      <c r="D10005" s="7" t="s">
        <v>8</v>
      </c>
      <c r="E10005" s="13">
        <v>2235</v>
      </c>
      <c r="F10005" s="7" t="s">
        <v>37</v>
      </c>
      <c r="G10005" s="7" t="s">
        <v>12</v>
      </c>
      <c r="H10005" s="13">
        <v>9</v>
      </c>
      <c r="I10005" s="13" t="str">
        <f>IF(G10005="Male",VLOOKUP(H10005,'Shoe size conversion table'!$B$6:$D$22,2),VLOOKUP(H10005,'Shoe size conversion table'!$J$6:$L$22,2))</f>
        <v>39-40</v>
      </c>
      <c r="J10005" s="13">
        <f>IF(G10005="Male",VLOOKUP(H10005,'Shoe size conversion table'!$B$6:$D$22,3),VLOOKUP(H10005,'Shoe size conversion table'!$J$6:$L$22,3))</f>
        <v>7</v>
      </c>
      <c r="K10005" s="11">
        <v>129</v>
      </c>
      <c r="L10005" s="12">
        <v>0</v>
      </c>
      <c r="M10005" s="7">
        <f t="shared" si="469"/>
        <v>2016</v>
      </c>
      <c r="N10005" s="7">
        <f t="shared" si="470"/>
        <v>5</v>
      </c>
      <c r="O10005" s="30">
        <f t="shared" si="471"/>
        <v>129</v>
      </c>
    </row>
    <row r="10006" spans="2:15" x14ac:dyDescent="0.2">
      <c r="B10006" s="13">
        <v>61345</v>
      </c>
      <c r="C10006" s="14">
        <v>42499.756111111135</v>
      </c>
      <c r="D10006" s="7" t="s">
        <v>8</v>
      </c>
      <c r="E10006" s="13">
        <v>2213</v>
      </c>
      <c r="F10006" s="7" t="s">
        <v>38</v>
      </c>
      <c r="G10006" s="7" t="s">
        <v>11</v>
      </c>
      <c r="H10006" s="13">
        <v>10.5</v>
      </c>
      <c r="I10006" s="13" t="str">
        <f>IF(G10006="Male",VLOOKUP(H10006,'Shoe size conversion table'!$B$6:$D$22,2),VLOOKUP(H10006,'Shoe size conversion table'!$J$6:$L$22,2))</f>
        <v>43-44</v>
      </c>
      <c r="J10006" s="13">
        <f>IF(G10006="Male",VLOOKUP(H10006,'Shoe size conversion table'!$B$6:$D$22,3),VLOOKUP(H10006,'Shoe size conversion table'!$J$6:$L$22,3))</f>
        <v>10</v>
      </c>
      <c r="K10006" s="11">
        <v>129</v>
      </c>
      <c r="L10006" s="12">
        <v>0</v>
      </c>
      <c r="M10006" s="7">
        <f t="shared" si="469"/>
        <v>2016</v>
      </c>
      <c r="N10006" s="7">
        <f t="shared" si="470"/>
        <v>5</v>
      </c>
      <c r="O10006" s="30">
        <f t="shared" si="471"/>
        <v>129</v>
      </c>
    </row>
    <row r="10007" spans="2:15" x14ac:dyDescent="0.2">
      <c r="B10007" s="13">
        <v>61346</v>
      </c>
      <c r="C10007" s="14">
        <v>42499.766111111137</v>
      </c>
      <c r="D10007" s="7" t="s">
        <v>7</v>
      </c>
      <c r="E10007" s="13">
        <v>2180</v>
      </c>
      <c r="F10007" s="7" t="s">
        <v>51</v>
      </c>
      <c r="G10007" s="7" t="s">
        <v>12</v>
      </c>
      <c r="H10007" s="13">
        <v>8</v>
      </c>
      <c r="I10007" s="13" t="str">
        <f>IF(G10007="Male",VLOOKUP(H10007,'Shoe size conversion table'!$B$6:$D$22,2),VLOOKUP(H10007,'Shoe size conversion table'!$J$6:$L$22,2))</f>
        <v>38-39</v>
      </c>
      <c r="J10007" s="13">
        <f>IF(G10007="Male",VLOOKUP(H10007,'Shoe size conversion table'!$B$6:$D$22,3),VLOOKUP(H10007,'Shoe size conversion table'!$J$6:$L$22,3))</f>
        <v>6</v>
      </c>
      <c r="K10007" s="11">
        <v>149</v>
      </c>
      <c r="L10007" s="12">
        <v>0</v>
      </c>
      <c r="M10007" s="7">
        <f t="shared" si="469"/>
        <v>2016</v>
      </c>
      <c r="N10007" s="7">
        <f t="shared" si="470"/>
        <v>5</v>
      </c>
      <c r="O10007" s="30">
        <f t="shared" si="471"/>
        <v>149</v>
      </c>
    </row>
    <row r="10008" spans="2:15" x14ac:dyDescent="0.2">
      <c r="B10008" s="13">
        <v>61347</v>
      </c>
      <c r="C10008" s="14">
        <v>42499.846111111139</v>
      </c>
      <c r="D10008" s="7" t="s">
        <v>8</v>
      </c>
      <c r="E10008" s="13">
        <v>2209</v>
      </c>
      <c r="F10008" s="7" t="s">
        <v>39</v>
      </c>
      <c r="G10008" s="7" t="s">
        <v>12</v>
      </c>
      <c r="H10008" s="13">
        <v>12</v>
      </c>
      <c r="I10008" s="13" t="str">
        <f>IF(G10008="Male",VLOOKUP(H10008,'Shoe size conversion table'!$B$6:$D$22,2),VLOOKUP(H10008,'Shoe size conversion table'!$J$6:$L$22,2))</f>
        <v>42-43</v>
      </c>
      <c r="J10008" s="13">
        <f>IF(G10008="Male",VLOOKUP(H10008,'Shoe size conversion table'!$B$6:$D$22,3),VLOOKUP(H10008,'Shoe size conversion table'!$J$6:$L$22,3))</f>
        <v>10</v>
      </c>
      <c r="K10008" s="11">
        <v>129</v>
      </c>
      <c r="L10008" s="12">
        <v>0.3</v>
      </c>
      <c r="M10008" s="7">
        <f t="shared" si="469"/>
        <v>2016</v>
      </c>
      <c r="N10008" s="7">
        <f t="shared" si="470"/>
        <v>5</v>
      </c>
      <c r="O10008" s="30">
        <f t="shared" si="471"/>
        <v>90.3</v>
      </c>
    </row>
    <row r="10009" spans="2:15" x14ac:dyDescent="0.2">
      <c r="B10009" s="13">
        <v>61348</v>
      </c>
      <c r="C10009" s="14">
        <v>42499.946111111254</v>
      </c>
      <c r="D10009" s="7" t="s">
        <v>7</v>
      </c>
      <c r="E10009" s="13">
        <v>2174</v>
      </c>
      <c r="F10009" s="7" t="s">
        <v>53</v>
      </c>
      <c r="G10009" s="7" t="s">
        <v>11</v>
      </c>
      <c r="H10009" s="13">
        <v>10.5</v>
      </c>
      <c r="I10009" s="13" t="str">
        <f>IF(G10009="Male",VLOOKUP(H10009,'Shoe size conversion table'!$B$6:$D$22,2),VLOOKUP(H10009,'Shoe size conversion table'!$J$6:$L$22,2))</f>
        <v>43-44</v>
      </c>
      <c r="J10009" s="13">
        <f>IF(G10009="Male",VLOOKUP(H10009,'Shoe size conversion table'!$B$6:$D$22,3),VLOOKUP(H10009,'Shoe size conversion table'!$J$6:$L$22,3))</f>
        <v>10</v>
      </c>
      <c r="K10009" s="11">
        <v>199</v>
      </c>
      <c r="L10009" s="12">
        <v>0.1</v>
      </c>
      <c r="M10009" s="7">
        <f t="shared" si="469"/>
        <v>2016</v>
      </c>
      <c r="N10009" s="7">
        <f t="shared" si="470"/>
        <v>5</v>
      </c>
      <c r="O10009" s="30">
        <f t="shared" si="471"/>
        <v>179.1</v>
      </c>
    </row>
    <row r="10010" spans="2:15" x14ac:dyDescent="0.2">
      <c r="B10010" s="13">
        <v>61349</v>
      </c>
      <c r="C10010" s="14">
        <v>42500.016111111159</v>
      </c>
      <c r="D10010" s="7" t="s">
        <v>8</v>
      </c>
      <c r="E10010" s="13">
        <v>2196</v>
      </c>
      <c r="F10010" s="7" t="s">
        <v>39</v>
      </c>
      <c r="G10010" s="7" t="s">
        <v>11</v>
      </c>
      <c r="H10010" s="13">
        <v>8.5</v>
      </c>
      <c r="I10010" s="13" t="str">
        <f>IF(G10010="Male",VLOOKUP(H10010,'Shoe size conversion table'!$B$6:$D$22,2),VLOOKUP(H10010,'Shoe size conversion table'!$J$6:$L$22,2))</f>
        <v>41-42</v>
      </c>
      <c r="J10010" s="13">
        <f>IF(G10010="Male",VLOOKUP(H10010,'Shoe size conversion table'!$B$6:$D$22,3),VLOOKUP(H10010,'Shoe size conversion table'!$J$6:$L$22,3))</f>
        <v>8</v>
      </c>
      <c r="K10010" s="11">
        <v>149</v>
      </c>
      <c r="L10010" s="12">
        <v>0.3</v>
      </c>
      <c r="M10010" s="7">
        <f t="shared" si="469"/>
        <v>2016</v>
      </c>
      <c r="N10010" s="7">
        <f t="shared" si="470"/>
        <v>5</v>
      </c>
      <c r="O10010" s="30">
        <f t="shared" si="471"/>
        <v>104.3</v>
      </c>
    </row>
    <row r="10011" spans="2:15" x14ac:dyDescent="0.2">
      <c r="B10011" s="13">
        <v>61350</v>
      </c>
      <c r="C10011" s="14">
        <v>42500.05611111116</v>
      </c>
      <c r="D10011" s="7" t="s">
        <v>7</v>
      </c>
      <c r="E10011" s="13">
        <v>2238</v>
      </c>
      <c r="F10011" s="7" t="s">
        <v>51</v>
      </c>
      <c r="G10011" s="7" t="s">
        <v>11</v>
      </c>
      <c r="H10011" s="13">
        <v>10.5</v>
      </c>
      <c r="I10011" s="13" t="str">
        <f>IF(G10011="Male",VLOOKUP(H10011,'Shoe size conversion table'!$B$6:$D$22,2),VLOOKUP(H10011,'Shoe size conversion table'!$J$6:$L$22,2))</f>
        <v>43-44</v>
      </c>
      <c r="J10011" s="13">
        <f>IF(G10011="Male",VLOOKUP(H10011,'Shoe size conversion table'!$B$6:$D$22,3),VLOOKUP(H10011,'Shoe size conversion table'!$J$6:$L$22,3))</f>
        <v>10</v>
      </c>
      <c r="K10011" s="11">
        <v>159</v>
      </c>
      <c r="L10011" s="12">
        <v>0.5</v>
      </c>
      <c r="M10011" s="7">
        <f t="shared" si="469"/>
        <v>2016</v>
      </c>
      <c r="N10011" s="7">
        <f t="shared" si="470"/>
        <v>5</v>
      </c>
      <c r="O10011" s="30">
        <f t="shared" si="471"/>
        <v>79.5</v>
      </c>
    </row>
    <row r="10012" spans="2:15" x14ac:dyDescent="0.2">
      <c r="B10012" s="13">
        <v>61350</v>
      </c>
      <c r="C10012" s="14">
        <v>42500.05611111116</v>
      </c>
      <c r="D10012" s="7" t="s">
        <v>7</v>
      </c>
      <c r="E10012" s="13">
        <v>2157</v>
      </c>
      <c r="F10012" s="7" t="s">
        <v>49</v>
      </c>
      <c r="G10012" s="7" t="s">
        <v>11</v>
      </c>
      <c r="H10012" s="13">
        <v>8.5</v>
      </c>
      <c r="I10012" s="13" t="str">
        <f>IF(G10012="Male",VLOOKUP(H10012,'Shoe size conversion table'!$B$6:$D$22,2),VLOOKUP(H10012,'Shoe size conversion table'!$J$6:$L$22,2))</f>
        <v>41-42</v>
      </c>
      <c r="J10012" s="13">
        <f>IF(G10012="Male",VLOOKUP(H10012,'Shoe size conversion table'!$B$6:$D$22,3),VLOOKUP(H10012,'Shoe size conversion table'!$J$6:$L$22,3))</f>
        <v>8</v>
      </c>
      <c r="K10012" s="11">
        <v>139</v>
      </c>
      <c r="L10012" s="12">
        <v>0</v>
      </c>
      <c r="M10012" s="7">
        <f t="shared" si="469"/>
        <v>2016</v>
      </c>
      <c r="N10012" s="7">
        <f t="shared" si="470"/>
        <v>5</v>
      </c>
      <c r="O10012" s="30">
        <f t="shared" si="471"/>
        <v>139</v>
      </c>
    </row>
    <row r="10013" spans="2:15" x14ac:dyDescent="0.2">
      <c r="B10013" s="13">
        <v>61351</v>
      </c>
      <c r="C10013" s="14">
        <v>42500.10611111133</v>
      </c>
      <c r="D10013" s="7" t="s">
        <v>7</v>
      </c>
      <c r="E10013" s="13">
        <v>2241</v>
      </c>
      <c r="F10013" s="7" t="s">
        <v>44</v>
      </c>
      <c r="G10013" s="7" t="s">
        <v>12</v>
      </c>
      <c r="H10013" s="13">
        <v>8.5</v>
      </c>
      <c r="I10013" s="13">
        <f>IF(G10013="Male",VLOOKUP(H10013,'Shoe size conversion table'!$B$6:$D$22,2),VLOOKUP(H10013,'Shoe size conversion table'!$J$6:$L$22,2))</f>
        <v>39</v>
      </c>
      <c r="J10013" s="13">
        <f>IF(G10013="Male",VLOOKUP(H10013,'Shoe size conversion table'!$B$6:$D$22,3),VLOOKUP(H10013,'Shoe size conversion table'!$J$6:$L$22,3))</f>
        <v>6.5</v>
      </c>
      <c r="K10013" s="11">
        <v>189</v>
      </c>
      <c r="L10013" s="12">
        <v>0.1</v>
      </c>
      <c r="M10013" s="7">
        <f t="shared" si="469"/>
        <v>2016</v>
      </c>
      <c r="N10013" s="7">
        <f t="shared" si="470"/>
        <v>5</v>
      </c>
      <c r="O10013" s="30">
        <f t="shared" si="471"/>
        <v>170.1</v>
      </c>
    </row>
    <row r="10014" spans="2:15" x14ac:dyDescent="0.2">
      <c r="B10014" s="13">
        <v>61352</v>
      </c>
      <c r="C10014" s="14">
        <v>42500.17611111125</v>
      </c>
      <c r="D10014" s="7" t="s">
        <v>7</v>
      </c>
      <c r="E10014" s="13">
        <v>2198</v>
      </c>
      <c r="F10014" s="7" t="s">
        <v>45</v>
      </c>
      <c r="G10014" s="7" t="s">
        <v>12</v>
      </c>
      <c r="H10014" s="13">
        <v>7.5</v>
      </c>
      <c r="I10014" s="13">
        <f>IF(G10014="Male",VLOOKUP(H10014,'Shoe size conversion table'!$B$6:$D$22,2),VLOOKUP(H10014,'Shoe size conversion table'!$J$6:$L$22,2))</f>
        <v>38</v>
      </c>
      <c r="J10014" s="13">
        <f>IF(G10014="Male",VLOOKUP(H10014,'Shoe size conversion table'!$B$6:$D$22,3),VLOOKUP(H10014,'Shoe size conversion table'!$J$6:$L$22,3))</f>
        <v>5.5</v>
      </c>
      <c r="K10014" s="11">
        <v>199</v>
      </c>
      <c r="L10014" s="12">
        <v>0</v>
      </c>
      <c r="M10014" s="7">
        <f t="shared" si="469"/>
        <v>2016</v>
      </c>
      <c r="N10014" s="7">
        <f t="shared" si="470"/>
        <v>5</v>
      </c>
      <c r="O10014" s="30">
        <f t="shared" si="471"/>
        <v>199</v>
      </c>
    </row>
    <row r="10015" spans="2:15" x14ac:dyDescent="0.2">
      <c r="B10015" s="13">
        <v>61352</v>
      </c>
      <c r="C10015" s="14">
        <v>42500.17611111133</v>
      </c>
      <c r="D10015" s="7" t="s">
        <v>7</v>
      </c>
      <c r="E10015" s="13">
        <v>2159</v>
      </c>
      <c r="F10015" s="7" t="s">
        <v>45</v>
      </c>
      <c r="G10015" s="7" t="s">
        <v>12</v>
      </c>
      <c r="H10015" s="13">
        <v>6</v>
      </c>
      <c r="I10015" s="13" t="str">
        <f>IF(G10015="Male",VLOOKUP(H10015,'Shoe size conversion table'!$B$6:$D$22,2),VLOOKUP(H10015,'Shoe size conversion table'!$J$6:$L$22,2))</f>
        <v>36-37</v>
      </c>
      <c r="J10015" s="13">
        <f>IF(G10015="Male",VLOOKUP(H10015,'Shoe size conversion table'!$B$6:$D$22,3),VLOOKUP(H10015,'Shoe size conversion table'!$J$6:$L$22,3))</f>
        <v>4</v>
      </c>
      <c r="K10015" s="11">
        <v>159</v>
      </c>
      <c r="L10015" s="12">
        <v>0.1</v>
      </c>
      <c r="M10015" s="7">
        <f t="shared" si="469"/>
        <v>2016</v>
      </c>
      <c r="N10015" s="7">
        <f t="shared" si="470"/>
        <v>5</v>
      </c>
      <c r="O10015" s="30">
        <f t="shared" si="471"/>
        <v>143.1</v>
      </c>
    </row>
    <row r="10016" spans="2:15" x14ac:dyDescent="0.2">
      <c r="B10016" s="13">
        <v>61353</v>
      </c>
      <c r="C10016" s="14">
        <v>42500.186111111136</v>
      </c>
      <c r="D10016" s="7" t="s">
        <v>9</v>
      </c>
      <c r="E10016" s="13">
        <v>2214</v>
      </c>
      <c r="F10016" s="7" t="s">
        <v>59</v>
      </c>
      <c r="G10016" s="7" t="s">
        <v>12</v>
      </c>
      <c r="H10016" s="13">
        <v>9</v>
      </c>
      <c r="I10016" s="13" t="str">
        <f>IF(G10016="Male",VLOOKUP(H10016,'Shoe size conversion table'!$B$6:$D$22,2),VLOOKUP(H10016,'Shoe size conversion table'!$J$6:$L$22,2))</f>
        <v>39-40</v>
      </c>
      <c r="J10016" s="13">
        <f>IF(G10016="Male",VLOOKUP(H10016,'Shoe size conversion table'!$B$6:$D$22,3),VLOOKUP(H10016,'Shoe size conversion table'!$J$6:$L$22,3))</f>
        <v>7</v>
      </c>
      <c r="K10016" s="11">
        <v>139</v>
      </c>
      <c r="L10016" s="12">
        <v>0.2</v>
      </c>
      <c r="M10016" s="7">
        <f t="shared" si="469"/>
        <v>2016</v>
      </c>
      <c r="N10016" s="7">
        <f t="shared" si="470"/>
        <v>5</v>
      </c>
      <c r="O10016" s="30">
        <f t="shared" si="471"/>
        <v>111.2</v>
      </c>
    </row>
    <row r="10017" spans="2:15" x14ac:dyDescent="0.2">
      <c r="B10017" s="13">
        <v>61354</v>
      </c>
      <c r="C10017" s="14">
        <v>42500.276111111132</v>
      </c>
      <c r="D10017" s="7" t="s">
        <v>7</v>
      </c>
      <c r="E10017" s="13">
        <v>2206</v>
      </c>
      <c r="F10017" s="7" t="s">
        <v>55</v>
      </c>
      <c r="G10017" s="7" t="s">
        <v>11</v>
      </c>
      <c r="H10017" s="13">
        <v>10</v>
      </c>
      <c r="I10017" s="13">
        <f>IF(G10017="Male",VLOOKUP(H10017,'Shoe size conversion table'!$B$6:$D$22,2),VLOOKUP(H10017,'Shoe size conversion table'!$J$6:$L$22,2))</f>
        <v>43</v>
      </c>
      <c r="J10017" s="13">
        <f>IF(G10017="Male",VLOOKUP(H10017,'Shoe size conversion table'!$B$6:$D$22,3),VLOOKUP(H10017,'Shoe size conversion table'!$J$6:$L$22,3))</f>
        <v>9.5</v>
      </c>
      <c r="K10017" s="11">
        <v>159</v>
      </c>
      <c r="L10017" s="12">
        <v>0.2</v>
      </c>
      <c r="M10017" s="7">
        <f t="shared" si="469"/>
        <v>2016</v>
      </c>
      <c r="N10017" s="7">
        <f t="shared" si="470"/>
        <v>5</v>
      </c>
      <c r="O10017" s="30">
        <f t="shared" si="471"/>
        <v>127.2</v>
      </c>
    </row>
    <row r="10018" spans="2:15" x14ac:dyDescent="0.2">
      <c r="B10018" s="13">
        <v>61355</v>
      </c>
      <c r="C10018" s="14">
        <v>42500.416111111161</v>
      </c>
      <c r="D10018" s="7" t="s">
        <v>7</v>
      </c>
      <c r="E10018" s="13">
        <v>2153</v>
      </c>
      <c r="F10018" s="7" t="s">
        <v>46</v>
      </c>
      <c r="G10018" s="7" t="s">
        <v>12</v>
      </c>
      <c r="H10018" s="13">
        <v>7</v>
      </c>
      <c r="I10018" s="13" t="str">
        <f>IF(G10018="Male",VLOOKUP(H10018,'Shoe size conversion table'!$B$6:$D$22,2),VLOOKUP(H10018,'Shoe size conversion table'!$J$6:$L$22,2))</f>
        <v>37-38</v>
      </c>
      <c r="J10018" s="13">
        <f>IF(G10018="Male",VLOOKUP(H10018,'Shoe size conversion table'!$B$6:$D$22,3),VLOOKUP(H10018,'Shoe size conversion table'!$J$6:$L$22,3))</f>
        <v>5</v>
      </c>
      <c r="K10018" s="11">
        <v>189</v>
      </c>
      <c r="L10018" s="12">
        <v>0.5</v>
      </c>
      <c r="M10018" s="7">
        <f t="shared" si="469"/>
        <v>2016</v>
      </c>
      <c r="N10018" s="7">
        <f t="shared" si="470"/>
        <v>5</v>
      </c>
      <c r="O10018" s="30">
        <f t="shared" si="471"/>
        <v>94.5</v>
      </c>
    </row>
    <row r="10019" spans="2:15" x14ac:dyDescent="0.2">
      <c r="B10019" s="13">
        <v>61356</v>
      </c>
      <c r="C10019" s="14">
        <v>42500.416111111161</v>
      </c>
      <c r="D10019" s="7" t="s">
        <v>10</v>
      </c>
      <c r="E10019" s="13">
        <v>2184</v>
      </c>
      <c r="F10019" s="7" t="s">
        <v>36</v>
      </c>
      <c r="G10019" s="7" t="s">
        <v>11</v>
      </c>
      <c r="H10019" s="13">
        <v>10.5</v>
      </c>
      <c r="I10019" s="13" t="str">
        <f>IF(G10019="Male",VLOOKUP(H10019,'Shoe size conversion table'!$B$6:$D$22,2),VLOOKUP(H10019,'Shoe size conversion table'!$J$6:$L$22,2))</f>
        <v>43-44</v>
      </c>
      <c r="J10019" s="13">
        <f>IF(G10019="Male",VLOOKUP(H10019,'Shoe size conversion table'!$B$6:$D$22,3),VLOOKUP(H10019,'Shoe size conversion table'!$J$6:$L$22,3))</f>
        <v>10</v>
      </c>
      <c r="K10019" s="11">
        <v>149</v>
      </c>
      <c r="L10019" s="12">
        <v>0</v>
      </c>
      <c r="M10019" s="7">
        <f t="shared" si="469"/>
        <v>2016</v>
      </c>
      <c r="N10019" s="7">
        <f t="shared" si="470"/>
        <v>5</v>
      </c>
      <c r="O10019" s="30">
        <f t="shared" si="471"/>
        <v>149</v>
      </c>
    </row>
    <row r="10020" spans="2:15" x14ac:dyDescent="0.2">
      <c r="B10020" s="13">
        <v>61357</v>
      </c>
      <c r="C10020" s="14">
        <v>42500.426111111141</v>
      </c>
      <c r="D10020" s="7" t="s">
        <v>7</v>
      </c>
      <c r="E10020" s="13">
        <v>2235</v>
      </c>
      <c r="F10020" s="7" t="s">
        <v>49</v>
      </c>
      <c r="G10020" s="7" t="s">
        <v>11</v>
      </c>
      <c r="H10020" s="13">
        <v>8.5</v>
      </c>
      <c r="I10020" s="13" t="str">
        <f>IF(G10020="Male",VLOOKUP(H10020,'Shoe size conversion table'!$B$6:$D$22,2),VLOOKUP(H10020,'Shoe size conversion table'!$J$6:$L$22,2))</f>
        <v>41-42</v>
      </c>
      <c r="J10020" s="13">
        <f>IF(G10020="Male",VLOOKUP(H10020,'Shoe size conversion table'!$B$6:$D$22,3),VLOOKUP(H10020,'Shoe size conversion table'!$J$6:$L$22,3))</f>
        <v>8</v>
      </c>
      <c r="K10020" s="11">
        <v>169</v>
      </c>
      <c r="L10020" s="12">
        <v>0.3</v>
      </c>
      <c r="M10020" s="7">
        <f t="shared" si="469"/>
        <v>2016</v>
      </c>
      <c r="N10020" s="7">
        <f t="shared" si="470"/>
        <v>5</v>
      </c>
      <c r="O10020" s="30">
        <f t="shared" si="471"/>
        <v>118.3</v>
      </c>
    </row>
    <row r="10021" spans="2:15" x14ac:dyDescent="0.2">
      <c r="B10021" s="13">
        <v>61358</v>
      </c>
      <c r="C10021" s="14">
        <v>42500.436111111252</v>
      </c>
      <c r="D10021" s="7" t="s">
        <v>7</v>
      </c>
      <c r="E10021" s="13">
        <v>2184</v>
      </c>
      <c r="F10021" s="7" t="s">
        <v>48</v>
      </c>
      <c r="G10021" s="7" t="s">
        <v>11</v>
      </c>
      <c r="H10021" s="13">
        <v>10</v>
      </c>
      <c r="I10021" s="13">
        <f>IF(G10021="Male",VLOOKUP(H10021,'Shoe size conversion table'!$B$6:$D$22,2),VLOOKUP(H10021,'Shoe size conversion table'!$J$6:$L$22,2))</f>
        <v>43</v>
      </c>
      <c r="J10021" s="13">
        <f>IF(G10021="Male",VLOOKUP(H10021,'Shoe size conversion table'!$B$6:$D$22,3),VLOOKUP(H10021,'Shoe size conversion table'!$J$6:$L$22,3))</f>
        <v>9.5</v>
      </c>
      <c r="K10021" s="11">
        <v>129</v>
      </c>
      <c r="L10021" s="12">
        <v>0</v>
      </c>
      <c r="M10021" s="7">
        <f t="shared" si="469"/>
        <v>2016</v>
      </c>
      <c r="N10021" s="7">
        <f t="shared" si="470"/>
        <v>5</v>
      </c>
      <c r="O10021" s="30">
        <f t="shared" si="471"/>
        <v>129</v>
      </c>
    </row>
    <row r="10022" spans="2:15" x14ac:dyDescent="0.2">
      <c r="B10022" s="13">
        <v>61359</v>
      </c>
      <c r="C10022" s="14">
        <v>42500.56611111114</v>
      </c>
      <c r="D10022" s="7" t="s">
        <v>7</v>
      </c>
      <c r="E10022" s="13">
        <v>2234</v>
      </c>
      <c r="F10022" s="7" t="s">
        <v>44</v>
      </c>
      <c r="G10022" s="7" t="s">
        <v>11</v>
      </c>
      <c r="H10022" s="13">
        <v>9.5</v>
      </c>
      <c r="I10022" s="13" t="str">
        <f>IF(G10022="Male",VLOOKUP(H10022,'Shoe size conversion table'!$B$6:$D$22,2),VLOOKUP(H10022,'Shoe size conversion table'!$J$6:$L$22,2))</f>
        <v>42-43</v>
      </c>
      <c r="J10022" s="13">
        <f>IF(G10022="Male",VLOOKUP(H10022,'Shoe size conversion table'!$B$6:$D$22,3),VLOOKUP(H10022,'Shoe size conversion table'!$J$6:$L$22,3))</f>
        <v>9</v>
      </c>
      <c r="K10022" s="11">
        <v>159</v>
      </c>
      <c r="L10022" s="12">
        <v>0.1</v>
      </c>
      <c r="M10022" s="7">
        <f t="shared" si="469"/>
        <v>2016</v>
      </c>
      <c r="N10022" s="7">
        <f t="shared" si="470"/>
        <v>5</v>
      </c>
      <c r="O10022" s="30">
        <f t="shared" si="471"/>
        <v>143.1</v>
      </c>
    </row>
    <row r="10023" spans="2:15" x14ac:dyDescent="0.2">
      <c r="B10023" s="13">
        <v>61360</v>
      </c>
      <c r="C10023" s="14">
        <v>42500.586111111334</v>
      </c>
      <c r="D10023" s="7" t="s">
        <v>7</v>
      </c>
      <c r="E10023" s="13">
        <v>2232</v>
      </c>
      <c r="F10023" s="7" t="s">
        <v>53</v>
      </c>
      <c r="G10023" s="7" t="s">
        <v>12</v>
      </c>
      <c r="H10023" s="13">
        <v>6</v>
      </c>
      <c r="I10023" s="13" t="str">
        <f>IF(G10023="Male",VLOOKUP(H10023,'Shoe size conversion table'!$B$6:$D$22,2),VLOOKUP(H10023,'Shoe size conversion table'!$J$6:$L$22,2))</f>
        <v>36-37</v>
      </c>
      <c r="J10023" s="13">
        <f>IF(G10023="Male",VLOOKUP(H10023,'Shoe size conversion table'!$B$6:$D$22,3),VLOOKUP(H10023,'Shoe size conversion table'!$J$6:$L$22,3))</f>
        <v>4</v>
      </c>
      <c r="K10023" s="11">
        <v>179</v>
      </c>
      <c r="L10023" s="12">
        <v>0.1</v>
      </c>
      <c r="M10023" s="7">
        <f t="shared" si="469"/>
        <v>2016</v>
      </c>
      <c r="N10023" s="7">
        <f t="shared" si="470"/>
        <v>5</v>
      </c>
      <c r="O10023" s="30">
        <f t="shared" si="471"/>
        <v>161.1</v>
      </c>
    </row>
    <row r="10024" spans="2:15" x14ac:dyDescent="0.2">
      <c r="B10024" s="13">
        <v>61361</v>
      </c>
      <c r="C10024" s="14">
        <v>42500.626111111254</v>
      </c>
      <c r="D10024" s="7" t="s">
        <v>7</v>
      </c>
      <c r="E10024" s="13">
        <v>2187</v>
      </c>
      <c r="F10024" s="7" t="s">
        <v>50</v>
      </c>
      <c r="G10024" s="7" t="s">
        <v>12</v>
      </c>
      <c r="H10024" s="13">
        <v>7.5</v>
      </c>
      <c r="I10024" s="13">
        <f>IF(G10024="Male",VLOOKUP(H10024,'Shoe size conversion table'!$B$6:$D$22,2),VLOOKUP(H10024,'Shoe size conversion table'!$J$6:$L$22,2))</f>
        <v>38</v>
      </c>
      <c r="J10024" s="13">
        <f>IF(G10024="Male",VLOOKUP(H10024,'Shoe size conversion table'!$B$6:$D$22,3),VLOOKUP(H10024,'Shoe size conversion table'!$J$6:$L$22,3))</f>
        <v>5.5</v>
      </c>
      <c r="K10024" s="11">
        <v>169</v>
      </c>
      <c r="L10024" s="12">
        <v>0</v>
      </c>
      <c r="M10024" s="7">
        <f t="shared" si="469"/>
        <v>2016</v>
      </c>
      <c r="N10024" s="7">
        <f t="shared" si="470"/>
        <v>5</v>
      </c>
      <c r="O10024" s="30">
        <f t="shared" si="471"/>
        <v>169</v>
      </c>
    </row>
    <row r="10025" spans="2:15" x14ac:dyDescent="0.2">
      <c r="B10025" s="13">
        <v>61361</v>
      </c>
      <c r="C10025" s="14">
        <v>42500.626111111254</v>
      </c>
      <c r="D10025" s="7" t="s">
        <v>7</v>
      </c>
      <c r="E10025" s="13">
        <v>2183</v>
      </c>
      <c r="F10025" s="7" t="s">
        <v>50</v>
      </c>
      <c r="G10025" s="7" t="s">
        <v>12</v>
      </c>
      <c r="H10025" s="13">
        <v>8.5</v>
      </c>
      <c r="I10025" s="13">
        <f>IF(G10025="Male",VLOOKUP(H10025,'Shoe size conversion table'!$B$6:$D$22,2),VLOOKUP(H10025,'Shoe size conversion table'!$J$6:$L$22,2))</f>
        <v>39</v>
      </c>
      <c r="J10025" s="13">
        <f>IF(G10025="Male",VLOOKUP(H10025,'Shoe size conversion table'!$B$6:$D$22,3),VLOOKUP(H10025,'Shoe size conversion table'!$J$6:$L$22,3))</f>
        <v>6.5</v>
      </c>
      <c r="K10025" s="11">
        <v>139</v>
      </c>
      <c r="L10025" s="12">
        <v>0.1</v>
      </c>
      <c r="M10025" s="7">
        <f t="shared" si="469"/>
        <v>2016</v>
      </c>
      <c r="N10025" s="7">
        <f t="shared" si="470"/>
        <v>5</v>
      </c>
      <c r="O10025" s="30">
        <f t="shared" si="471"/>
        <v>125.10000000000001</v>
      </c>
    </row>
    <row r="10026" spans="2:15" x14ac:dyDescent="0.2">
      <c r="B10026" s="13">
        <v>61361</v>
      </c>
      <c r="C10026" s="14">
        <v>42500.626111111254</v>
      </c>
      <c r="D10026" s="7" t="s">
        <v>7</v>
      </c>
      <c r="E10026" s="13">
        <v>2211</v>
      </c>
      <c r="F10026" s="7" t="s">
        <v>50</v>
      </c>
      <c r="G10026" s="7" t="s">
        <v>11</v>
      </c>
      <c r="H10026" s="13">
        <v>10.5</v>
      </c>
      <c r="I10026" s="13" t="str">
        <f>IF(G10026="Male",VLOOKUP(H10026,'Shoe size conversion table'!$B$6:$D$22,2),VLOOKUP(H10026,'Shoe size conversion table'!$J$6:$L$22,2))</f>
        <v>43-44</v>
      </c>
      <c r="J10026" s="13">
        <f>IF(G10026="Male",VLOOKUP(H10026,'Shoe size conversion table'!$B$6:$D$22,3),VLOOKUP(H10026,'Shoe size conversion table'!$J$6:$L$22,3))</f>
        <v>10</v>
      </c>
      <c r="K10026" s="11">
        <v>169</v>
      </c>
      <c r="L10026" s="12">
        <v>0.3</v>
      </c>
      <c r="M10026" s="7">
        <f t="shared" si="469"/>
        <v>2016</v>
      </c>
      <c r="N10026" s="7">
        <f t="shared" si="470"/>
        <v>5</v>
      </c>
      <c r="O10026" s="30">
        <f t="shared" si="471"/>
        <v>118.3</v>
      </c>
    </row>
    <row r="10027" spans="2:15" x14ac:dyDescent="0.2">
      <c r="B10027" s="13">
        <v>61362</v>
      </c>
      <c r="C10027" s="14">
        <v>42500.756111111135</v>
      </c>
      <c r="D10027" s="7" t="s">
        <v>8</v>
      </c>
      <c r="E10027" s="13">
        <v>2148</v>
      </c>
      <c r="F10027" s="7" t="s">
        <v>41</v>
      </c>
      <c r="G10027" s="7" t="s">
        <v>11</v>
      </c>
      <c r="H10027" s="13">
        <v>7.5</v>
      </c>
      <c r="I10027" s="13" t="str">
        <f>IF(G10027="Male",VLOOKUP(H10027,'Shoe size conversion table'!$B$6:$D$22,2),VLOOKUP(H10027,'Shoe size conversion table'!$J$6:$L$22,2))</f>
        <v>40-41</v>
      </c>
      <c r="J10027" s="13">
        <f>IF(G10027="Male",VLOOKUP(H10027,'Shoe size conversion table'!$B$6:$D$22,3),VLOOKUP(H10027,'Shoe size conversion table'!$J$6:$L$22,3))</f>
        <v>7</v>
      </c>
      <c r="K10027" s="11">
        <v>179</v>
      </c>
      <c r="L10027" s="12">
        <v>0</v>
      </c>
      <c r="M10027" s="7">
        <f t="shared" si="469"/>
        <v>2016</v>
      </c>
      <c r="N10027" s="7">
        <f t="shared" si="470"/>
        <v>5</v>
      </c>
      <c r="O10027" s="30">
        <f t="shared" si="471"/>
        <v>179</v>
      </c>
    </row>
    <row r="10028" spans="2:15" x14ac:dyDescent="0.2">
      <c r="B10028" s="13">
        <v>61363</v>
      </c>
      <c r="C10028" s="14">
        <v>42500.766111111137</v>
      </c>
      <c r="D10028" s="7" t="s">
        <v>10</v>
      </c>
      <c r="E10028" s="13">
        <v>2214</v>
      </c>
      <c r="F10028" s="7" t="s">
        <v>36</v>
      </c>
      <c r="G10028" s="7" t="s">
        <v>11</v>
      </c>
      <c r="H10028" s="13">
        <v>10.5</v>
      </c>
      <c r="I10028" s="13" t="str">
        <f>IF(G10028="Male",VLOOKUP(H10028,'Shoe size conversion table'!$B$6:$D$22,2),VLOOKUP(H10028,'Shoe size conversion table'!$J$6:$L$22,2))</f>
        <v>43-44</v>
      </c>
      <c r="J10028" s="13">
        <f>IF(G10028="Male",VLOOKUP(H10028,'Shoe size conversion table'!$B$6:$D$22,3),VLOOKUP(H10028,'Shoe size conversion table'!$J$6:$L$22,3))</f>
        <v>10</v>
      </c>
      <c r="K10028" s="11">
        <v>139</v>
      </c>
      <c r="L10028" s="12">
        <v>0</v>
      </c>
      <c r="M10028" s="7">
        <f t="shared" si="469"/>
        <v>2016</v>
      </c>
      <c r="N10028" s="7">
        <f t="shared" si="470"/>
        <v>5</v>
      </c>
      <c r="O10028" s="30">
        <f t="shared" si="471"/>
        <v>139</v>
      </c>
    </row>
    <row r="10029" spans="2:15" x14ac:dyDescent="0.2">
      <c r="B10029" s="13">
        <v>61364</v>
      </c>
      <c r="C10029" s="14">
        <v>42500.976111111144</v>
      </c>
      <c r="D10029" s="7" t="s">
        <v>9</v>
      </c>
      <c r="E10029" s="13">
        <v>2214</v>
      </c>
      <c r="F10029" s="7" t="s">
        <v>61</v>
      </c>
      <c r="G10029" s="7" t="s">
        <v>12</v>
      </c>
      <c r="H10029" s="13">
        <v>8</v>
      </c>
      <c r="I10029" s="13" t="str">
        <f>IF(G10029="Male",VLOOKUP(H10029,'Shoe size conversion table'!$B$6:$D$22,2),VLOOKUP(H10029,'Shoe size conversion table'!$J$6:$L$22,2))</f>
        <v>38-39</v>
      </c>
      <c r="J10029" s="13">
        <f>IF(G10029="Male",VLOOKUP(H10029,'Shoe size conversion table'!$B$6:$D$22,3),VLOOKUP(H10029,'Shoe size conversion table'!$J$6:$L$22,3))</f>
        <v>6</v>
      </c>
      <c r="K10029" s="11">
        <v>149</v>
      </c>
      <c r="L10029" s="12">
        <v>0.1</v>
      </c>
      <c r="M10029" s="7">
        <f t="shared" si="469"/>
        <v>2016</v>
      </c>
      <c r="N10029" s="7">
        <f t="shared" si="470"/>
        <v>5</v>
      </c>
      <c r="O10029" s="30">
        <f t="shared" si="471"/>
        <v>134.1</v>
      </c>
    </row>
    <row r="10030" spans="2:15" x14ac:dyDescent="0.2">
      <c r="B10030" s="13">
        <v>61365</v>
      </c>
      <c r="C10030" s="14">
        <v>42501.016111111159</v>
      </c>
      <c r="D10030" s="7" t="s">
        <v>8</v>
      </c>
      <c r="E10030" s="13">
        <v>2196</v>
      </c>
      <c r="F10030" s="7" t="s">
        <v>38</v>
      </c>
      <c r="G10030" s="7" t="s">
        <v>11</v>
      </c>
      <c r="H10030" s="13">
        <v>8.5</v>
      </c>
      <c r="I10030" s="13" t="str">
        <f>IF(G10030="Male",VLOOKUP(H10030,'Shoe size conversion table'!$B$6:$D$22,2),VLOOKUP(H10030,'Shoe size conversion table'!$J$6:$L$22,2))</f>
        <v>41-42</v>
      </c>
      <c r="J10030" s="13">
        <f>IF(G10030="Male",VLOOKUP(H10030,'Shoe size conversion table'!$B$6:$D$22,3),VLOOKUP(H10030,'Shoe size conversion table'!$J$6:$L$22,3))</f>
        <v>8</v>
      </c>
      <c r="K10030" s="11">
        <v>179</v>
      </c>
      <c r="L10030" s="12">
        <v>0.5</v>
      </c>
      <c r="M10030" s="7">
        <f t="shared" si="469"/>
        <v>2016</v>
      </c>
      <c r="N10030" s="7">
        <f t="shared" si="470"/>
        <v>5</v>
      </c>
      <c r="O10030" s="30">
        <f t="shared" si="471"/>
        <v>89.5</v>
      </c>
    </row>
    <row r="10031" spans="2:15" x14ac:dyDescent="0.2">
      <c r="B10031" s="13">
        <v>61366</v>
      </c>
      <c r="C10031" s="14">
        <v>42501.05611111116</v>
      </c>
      <c r="D10031" s="7" t="s">
        <v>7</v>
      </c>
      <c r="E10031" s="13">
        <v>2206</v>
      </c>
      <c r="F10031" s="7" t="s">
        <v>51</v>
      </c>
      <c r="G10031" s="7" t="s">
        <v>11</v>
      </c>
      <c r="H10031" s="13">
        <v>9.5</v>
      </c>
      <c r="I10031" s="13" t="str">
        <f>IF(G10031="Male",VLOOKUP(H10031,'Shoe size conversion table'!$B$6:$D$22,2),VLOOKUP(H10031,'Shoe size conversion table'!$J$6:$L$22,2))</f>
        <v>42-43</v>
      </c>
      <c r="J10031" s="13">
        <f>IF(G10031="Male",VLOOKUP(H10031,'Shoe size conversion table'!$B$6:$D$22,3),VLOOKUP(H10031,'Shoe size conversion table'!$J$6:$L$22,3))</f>
        <v>9</v>
      </c>
      <c r="K10031" s="11">
        <v>149</v>
      </c>
      <c r="L10031" s="12">
        <v>0</v>
      </c>
      <c r="M10031" s="7">
        <f t="shared" si="469"/>
        <v>2016</v>
      </c>
      <c r="N10031" s="7">
        <f t="shared" si="470"/>
        <v>5</v>
      </c>
      <c r="O10031" s="30">
        <f t="shared" si="471"/>
        <v>149</v>
      </c>
    </row>
    <row r="10032" spans="2:15" x14ac:dyDescent="0.2">
      <c r="B10032" s="13">
        <v>61366</v>
      </c>
      <c r="C10032" s="14">
        <v>42501.05611111116</v>
      </c>
      <c r="D10032" s="7" t="s">
        <v>7</v>
      </c>
      <c r="E10032" s="13">
        <v>2238</v>
      </c>
      <c r="F10032" s="7" t="s">
        <v>51</v>
      </c>
      <c r="G10032" s="7" t="s">
        <v>11</v>
      </c>
      <c r="H10032" s="13">
        <v>10.5</v>
      </c>
      <c r="I10032" s="13" t="str">
        <f>IF(G10032="Male",VLOOKUP(H10032,'Shoe size conversion table'!$B$6:$D$22,2),VLOOKUP(H10032,'Shoe size conversion table'!$J$6:$L$22,2))</f>
        <v>43-44</v>
      </c>
      <c r="J10032" s="13">
        <f>IF(G10032="Male",VLOOKUP(H10032,'Shoe size conversion table'!$B$6:$D$22,3),VLOOKUP(H10032,'Shoe size conversion table'!$J$6:$L$22,3))</f>
        <v>10</v>
      </c>
      <c r="K10032" s="11">
        <v>159</v>
      </c>
      <c r="L10032" s="12">
        <v>0.5</v>
      </c>
      <c r="M10032" s="7">
        <f t="shared" si="469"/>
        <v>2016</v>
      </c>
      <c r="N10032" s="7">
        <f t="shared" si="470"/>
        <v>5</v>
      </c>
      <c r="O10032" s="30">
        <f t="shared" si="471"/>
        <v>79.5</v>
      </c>
    </row>
    <row r="10033" spans="2:15" x14ac:dyDescent="0.2">
      <c r="B10033" s="13">
        <v>61366</v>
      </c>
      <c r="C10033" s="14">
        <v>42501.05611111116</v>
      </c>
      <c r="D10033" s="7" t="s">
        <v>7</v>
      </c>
      <c r="E10033" s="13">
        <v>2232</v>
      </c>
      <c r="F10033" s="7" t="s">
        <v>49</v>
      </c>
      <c r="G10033" s="7" t="s">
        <v>11</v>
      </c>
      <c r="H10033" s="13">
        <v>6</v>
      </c>
      <c r="I10033" s="13">
        <f>IF(G10033="Male",VLOOKUP(H10033,'Shoe size conversion table'!$B$6:$D$22,2),VLOOKUP(H10033,'Shoe size conversion table'!$J$6:$L$22,2))</f>
        <v>39</v>
      </c>
      <c r="J10033" s="13">
        <f>IF(G10033="Male",VLOOKUP(H10033,'Shoe size conversion table'!$B$6:$D$22,3),VLOOKUP(H10033,'Shoe size conversion table'!$J$6:$L$22,3))</f>
        <v>5.5</v>
      </c>
      <c r="K10033" s="11">
        <v>149</v>
      </c>
      <c r="L10033" s="12">
        <v>0.2</v>
      </c>
      <c r="M10033" s="7">
        <f t="shared" si="469"/>
        <v>2016</v>
      </c>
      <c r="N10033" s="7">
        <f t="shared" si="470"/>
        <v>5</v>
      </c>
      <c r="O10033" s="30">
        <f t="shared" si="471"/>
        <v>119.2</v>
      </c>
    </row>
    <row r="10034" spans="2:15" x14ac:dyDescent="0.2">
      <c r="B10034" s="13">
        <v>61367</v>
      </c>
      <c r="C10034" s="14">
        <v>42501.076111111252</v>
      </c>
      <c r="D10034" s="7" t="s">
        <v>7</v>
      </c>
      <c r="E10034" s="13">
        <v>2197</v>
      </c>
      <c r="F10034" s="7" t="s">
        <v>53</v>
      </c>
      <c r="G10034" s="7" t="s">
        <v>12</v>
      </c>
      <c r="H10034" s="13">
        <v>10</v>
      </c>
      <c r="I10034" s="13" t="str">
        <f>IF(G10034="Male",VLOOKUP(H10034,'Shoe size conversion table'!$B$6:$D$22,2),VLOOKUP(H10034,'Shoe size conversion table'!$J$6:$L$22,2))</f>
        <v>40-41</v>
      </c>
      <c r="J10034" s="13">
        <f>IF(G10034="Male",VLOOKUP(H10034,'Shoe size conversion table'!$B$6:$D$22,3),VLOOKUP(H10034,'Shoe size conversion table'!$J$6:$L$22,3))</f>
        <v>8</v>
      </c>
      <c r="K10034" s="11">
        <v>179</v>
      </c>
      <c r="L10034" s="12">
        <v>0</v>
      </c>
      <c r="M10034" s="7">
        <f t="shared" si="469"/>
        <v>2016</v>
      </c>
      <c r="N10034" s="7">
        <f t="shared" si="470"/>
        <v>5</v>
      </c>
      <c r="O10034" s="30">
        <f t="shared" si="471"/>
        <v>179</v>
      </c>
    </row>
    <row r="10035" spans="2:15" x14ac:dyDescent="0.2">
      <c r="B10035" s="13">
        <v>61368</v>
      </c>
      <c r="C10035" s="14">
        <v>42501.17611111125</v>
      </c>
      <c r="D10035" s="7" t="s">
        <v>10</v>
      </c>
      <c r="E10035" s="13">
        <v>2173</v>
      </c>
      <c r="F10035" s="7" t="s">
        <v>34</v>
      </c>
      <c r="G10035" s="7" t="s">
        <v>11</v>
      </c>
      <c r="H10035" s="13">
        <v>10.5</v>
      </c>
      <c r="I10035" s="13" t="str">
        <f>IF(G10035="Male",VLOOKUP(H10035,'Shoe size conversion table'!$B$6:$D$22,2),VLOOKUP(H10035,'Shoe size conversion table'!$J$6:$L$22,2))</f>
        <v>43-44</v>
      </c>
      <c r="J10035" s="13">
        <f>IF(G10035="Male",VLOOKUP(H10035,'Shoe size conversion table'!$B$6:$D$22,3),VLOOKUP(H10035,'Shoe size conversion table'!$J$6:$L$22,3))</f>
        <v>10</v>
      </c>
      <c r="K10035" s="11">
        <v>139</v>
      </c>
      <c r="L10035" s="12">
        <v>0.1</v>
      </c>
      <c r="M10035" s="7">
        <f t="shared" si="469"/>
        <v>2016</v>
      </c>
      <c r="N10035" s="7">
        <f t="shared" si="470"/>
        <v>5</v>
      </c>
      <c r="O10035" s="30">
        <f t="shared" si="471"/>
        <v>125.10000000000001</v>
      </c>
    </row>
    <row r="10036" spans="2:15" x14ac:dyDescent="0.2">
      <c r="B10036" s="13">
        <v>61369</v>
      </c>
      <c r="C10036" s="14">
        <v>42501.17611111125</v>
      </c>
      <c r="D10036" s="7" t="s">
        <v>7</v>
      </c>
      <c r="E10036" s="13">
        <v>2225</v>
      </c>
      <c r="F10036" s="7" t="s">
        <v>51</v>
      </c>
      <c r="G10036" s="7" t="s">
        <v>12</v>
      </c>
      <c r="H10036" s="13">
        <v>7.5</v>
      </c>
      <c r="I10036" s="13">
        <f>IF(G10036="Male",VLOOKUP(H10036,'Shoe size conversion table'!$B$6:$D$22,2),VLOOKUP(H10036,'Shoe size conversion table'!$J$6:$L$22,2))</f>
        <v>38</v>
      </c>
      <c r="J10036" s="13">
        <f>IF(G10036="Male",VLOOKUP(H10036,'Shoe size conversion table'!$B$6:$D$22,3),VLOOKUP(H10036,'Shoe size conversion table'!$J$6:$L$22,3))</f>
        <v>5.5</v>
      </c>
      <c r="K10036" s="11">
        <v>179</v>
      </c>
      <c r="L10036" s="12">
        <v>0.1</v>
      </c>
      <c r="M10036" s="7">
        <f t="shared" si="469"/>
        <v>2016</v>
      </c>
      <c r="N10036" s="7">
        <f t="shared" si="470"/>
        <v>5</v>
      </c>
      <c r="O10036" s="30">
        <f t="shared" si="471"/>
        <v>161.1</v>
      </c>
    </row>
    <row r="10037" spans="2:15" x14ac:dyDescent="0.2">
      <c r="B10037" s="13">
        <v>61370</v>
      </c>
      <c r="C10037" s="14">
        <v>42501.17611111133</v>
      </c>
      <c r="D10037" s="7" t="s">
        <v>8</v>
      </c>
      <c r="E10037" s="13">
        <v>2183</v>
      </c>
      <c r="F10037" s="7" t="s">
        <v>37</v>
      </c>
      <c r="G10037" s="7" t="s">
        <v>11</v>
      </c>
      <c r="H10037" s="13">
        <v>9.5</v>
      </c>
      <c r="I10037" s="13" t="str">
        <f>IF(G10037="Male",VLOOKUP(H10037,'Shoe size conversion table'!$B$6:$D$22,2),VLOOKUP(H10037,'Shoe size conversion table'!$J$6:$L$22,2))</f>
        <v>42-43</v>
      </c>
      <c r="J10037" s="13">
        <f>IF(G10037="Male",VLOOKUP(H10037,'Shoe size conversion table'!$B$6:$D$22,3),VLOOKUP(H10037,'Shoe size conversion table'!$J$6:$L$22,3))</f>
        <v>9</v>
      </c>
      <c r="K10037" s="11">
        <v>149</v>
      </c>
      <c r="L10037" s="12">
        <v>0.3</v>
      </c>
      <c r="M10037" s="7">
        <f t="shared" si="469"/>
        <v>2016</v>
      </c>
      <c r="N10037" s="7">
        <f t="shared" si="470"/>
        <v>5</v>
      </c>
      <c r="O10037" s="30">
        <f t="shared" si="471"/>
        <v>104.3</v>
      </c>
    </row>
    <row r="10038" spans="2:15" x14ac:dyDescent="0.2">
      <c r="B10038" s="13">
        <v>61371</v>
      </c>
      <c r="C10038" s="14">
        <v>42501.226111111158</v>
      </c>
      <c r="D10038" s="7" t="s">
        <v>8</v>
      </c>
      <c r="E10038" s="13">
        <v>2160</v>
      </c>
      <c r="F10038" s="7" t="s">
        <v>37</v>
      </c>
      <c r="G10038" s="7" t="s">
        <v>11</v>
      </c>
      <c r="H10038" s="13">
        <v>12</v>
      </c>
      <c r="I10038" s="13">
        <f>IF(G10038="Male",VLOOKUP(H10038,'Shoe size conversion table'!$B$6:$D$22,2),VLOOKUP(H10038,'Shoe size conversion table'!$J$6:$L$22,2))</f>
        <v>45</v>
      </c>
      <c r="J10038" s="13">
        <f>IF(G10038="Male",VLOOKUP(H10038,'Shoe size conversion table'!$B$6:$D$22,3),VLOOKUP(H10038,'Shoe size conversion table'!$J$6:$L$22,3))</f>
        <v>11.5</v>
      </c>
      <c r="K10038" s="11">
        <v>169</v>
      </c>
      <c r="L10038" s="12">
        <v>0</v>
      </c>
      <c r="M10038" s="7">
        <f t="shared" si="469"/>
        <v>2016</v>
      </c>
      <c r="N10038" s="7">
        <f t="shared" si="470"/>
        <v>5</v>
      </c>
      <c r="O10038" s="30">
        <f t="shared" si="471"/>
        <v>169</v>
      </c>
    </row>
    <row r="10039" spans="2:15" x14ac:dyDescent="0.2">
      <c r="B10039" s="13">
        <v>61372</v>
      </c>
      <c r="C10039" s="14">
        <v>42501.426111111141</v>
      </c>
      <c r="D10039" s="7" t="s">
        <v>7</v>
      </c>
      <c r="E10039" s="13">
        <v>2147</v>
      </c>
      <c r="F10039" s="7" t="s">
        <v>51</v>
      </c>
      <c r="G10039" s="7" t="s">
        <v>12</v>
      </c>
      <c r="H10039" s="13">
        <v>8.5</v>
      </c>
      <c r="I10039" s="13">
        <f>IF(G10039="Male",VLOOKUP(H10039,'Shoe size conversion table'!$B$6:$D$22,2),VLOOKUP(H10039,'Shoe size conversion table'!$J$6:$L$22,2))</f>
        <v>39</v>
      </c>
      <c r="J10039" s="13">
        <f>IF(G10039="Male",VLOOKUP(H10039,'Shoe size conversion table'!$B$6:$D$22,3),VLOOKUP(H10039,'Shoe size conversion table'!$J$6:$L$22,3))</f>
        <v>6.5</v>
      </c>
      <c r="K10039" s="11">
        <v>189</v>
      </c>
      <c r="L10039" s="12">
        <v>0</v>
      </c>
      <c r="M10039" s="7">
        <f t="shared" si="469"/>
        <v>2016</v>
      </c>
      <c r="N10039" s="7">
        <f t="shared" si="470"/>
        <v>5</v>
      </c>
      <c r="O10039" s="30">
        <f t="shared" si="471"/>
        <v>189</v>
      </c>
    </row>
    <row r="10040" spans="2:15" x14ac:dyDescent="0.2">
      <c r="B10040" s="13">
        <v>61373</v>
      </c>
      <c r="C10040" s="14">
        <v>42501.436111111158</v>
      </c>
      <c r="D10040" s="7" t="s">
        <v>10</v>
      </c>
      <c r="E10040" s="13">
        <v>2149</v>
      </c>
      <c r="F10040" s="7" t="s">
        <v>35</v>
      </c>
      <c r="G10040" s="7" t="s">
        <v>12</v>
      </c>
      <c r="H10040" s="13">
        <v>8.5</v>
      </c>
      <c r="I10040" s="13">
        <f>IF(G10040="Male",VLOOKUP(H10040,'Shoe size conversion table'!$B$6:$D$22,2),VLOOKUP(H10040,'Shoe size conversion table'!$J$6:$L$22,2))</f>
        <v>39</v>
      </c>
      <c r="J10040" s="13">
        <f>IF(G10040="Male",VLOOKUP(H10040,'Shoe size conversion table'!$B$6:$D$22,3),VLOOKUP(H10040,'Shoe size conversion table'!$J$6:$L$22,3))</f>
        <v>6.5</v>
      </c>
      <c r="K10040" s="11">
        <v>139</v>
      </c>
      <c r="L10040" s="12">
        <v>0</v>
      </c>
      <c r="M10040" s="7">
        <f t="shared" si="469"/>
        <v>2016</v>
      </c>
      <c r="N10040" s="7">
        <f t="shared" si="470"/>
        <v>5</v>
      </c>
      <c r="O10040" s="30">
        <f t="shared" si="471"/>
        <v>139</v>
      </c>
    </row>
    <row r="10041" spans="2:15" x14ac:dyDescent="0.2">
      <c r="B10041" s="13">
        <v>61374</v>
      </c>
      <c r="C10041" s="14">
        <v>42501.56611111114</v>
      </c>
      <c r="D10041" s="7" t="s">
        <v>7</v>
      </c>
      <c r="E10041" s="13">
        <v>2240</v>
      </c>
      <c r="F10041" s="7" t="s">
        <v>43</v>
      </c>
      <c r="G10041" s="7" t="s">
        <v>11</v>
      </c>
      <c r="H10041" s="13">
        <v>9</v>
      </c>
      <c r="I10041" s="13">
        <f>IF(G10041="Male",VLOOKUP(H10041,'Shoe size conversion table'!$B$6:$D$22,2),VLOOKUP(H10041,'Shoe size conversion table'!$J$6:$L$22,2))</f>
        <v>42</v>
      </c>
      <c r="J10041" s="13">
        <f>IF(G10041="Male",VLOOKUP(H10041,'Shoe size conversion table'!$B$6:$D$22,3),VLOOKUP(H10041,'Shoe size conversion table'!$J$6:$L$22,3))</f>
        <v>8.5</v>
      </c>
      <c r="K10041" s="11">
        <v>159</v>
      </c>
      <c r="L10041" s="12">
        <v>0.2</v>
      </c>
      <c r="M10041" s="7">
        <f t="shared" si="469"/>
        <v>2016</v>
      </c>
      <c r="N10041" s="7">
        <f t="shared" si="470"/>
        <v>5</v>
      </c>
      <c r="O10041" s="30">
        <f t="shared" si="471"/>
        <v>127.2</v>
      </c>
    </row>
    <row r="10042" spans="2:15" x14ac:dyDescent="0.2">
      <c r="B10042" s="13">
        <v>61375</v>
      </c>
      <c r="C10042" s="14">
        <v>42501.636111111329</v>
      </c>
      <c r="D10042" s="7" t="s">
        <v>10</v>
      </c>
      <c r="E10042" s="13">
        <v>2221</v>
      </c>
      <c r="F10042" s="7" t="s">
        <v>34</v>
      </c>
      <c r="G10042" s="7" t="s">
        <v>11</v>
      </c>
      <c r="H10042" s="13">
        <v>9</v>
      </c>
      <c r="I10042" s="13">
        <f>IF(G10042="Male",VLOOKUP(H10042,'Shoe size conversion table'!$B$6:$D$22,2),VLOOKUP(H10042,'Shoe size conversion table'!$J$6:$L$22,2))</f>
        <v>42</v>
      </c>
      <c r="J10042" s="13">
        <f>IF(G10042="Male",VLOOKUP(H10042,'Shoe size conversion table'!$B$6:$D$22,3),VLOOKUP(H10042,'Shoe size conversion table'!$J$6:$L$22,3))</f>
        <v>8.5</v>
      </c>
      <c r="K10042" s="11">
        <v>189</v>
      </c>
      <c r="L10042" s="12">
        <v>0.3</v>
      </c>
      <c r="M10042" s="7">
        <f t="shared" si="469"/>
        <v>2016</v>
      </c>
      <c r="N10042" s="7">
        <f t="shared" si="470"/>
        <v>5</v>
      </c>
      <c r="O10042" s="30">
        <f t="shared" si="471"/>
        <v>132.29999999999998</v>
      </c>
    </row>
    <row r="10043" spans="2:15" x14ac:dyDescent="0.2">
      <c r="B10043" s="13">
        <v>61375</v>
      </c>
      <c r="C10043" s="14">
        <v>42501.636111111329</v>
      </c>
      <c r="D10043" s="7" t="s">
        <v>10</v>
      </c>
      <c r="E10043" s="13">
        <v>2172</v>
      </c>
      <c r="F10043" s="7" t="s">
        <v>34</v>
      </c>
      <c r="G10043" s="7" t="s">
        <v>12</v>
      </c>
      <c r="H10043" s="13">
        <v>8.5</v>
      </c>
      <c r="I10043" s="13">
        <f>IF(G10043="Male",VLOOKUP(H10043,'Shoe size conversion table'!$B$6:$D$22,2),VLOOKUP(H10043,'Shoe size conversion table'!$J$6:$L$22,2))</f>
        <v>39</v>
      </c>
      <c r="J10043" s="13">
        <f>IF(G10043="Male",VLOOKUP(H10043,'Shoe size conversion table'!$B$6:$D$22,3),VLOOKUP(H10043,'Shoe size conversion table'!$J$6:$L$22,3))</f>
        <v>6.5</v>
      </c>
      <c r="K10043" s="11">
        <v>179</v>
      </c>
      <c r="L10043" s="12">
        <v>0</v>
      </c>
      <c r="M10043" s="7">
        <f t="shared" si="469"/>
        <v>2016</v>
      </c>
      <c r="N10043" s="7">
        <f t="shared" si="470"/>
        <v>5</v>
      </c>
      <c r="O10043" s="30">
        <f t="shared" si="471"/>
        <v>179</v>
      </c>
    </row>
    <row r="10044" spans="2:15" x14ac:dyDescent="0.2">
      <c r="B10044" s="13">
        <v>61376</v>
      </c>
      <c r="C10044" s="14">
        <v>42501.656111111326</v>
      </c>
      <c r="D10044" s="7" t="s">
        <v>7</v>
      </c>
      <c r="E10044" s="13">
        <v>2192</v>
      </c>
      <c r="F10044" s="7" t="s">
        <v>51</v>
      </c>
      <c r="G10044" s="7" t="s">
        <v>11</v>
      </c>
      <c r="H10044" s="13">
        <v>7</v>
      </c>
      <c r="I10044" s="13">
        <f>IF(G10044="Male",VLOOKUP(H10044,'Shoe size conversion table'!$B$6:$D$22,2),VLOOKUP(H10044,'Shoe size conversion table'!$J$6:$L$22,2))</f>
        <v>40</v>
      </c>
      <c r="J10044" s="13">
        <f>IF(G10044="Male",VLOOKUP(H10044,'Shoe size conversion table'!$B$6:$D$22,3),VLOOKUP(H10044,'Shoe size conversion table'!$J$6:$L$22,3))</f>
        <v>6.5</v>
      </c>
      <c r="K10044" s="11">
        <v>169</v>
      </c>
      <c r="L10044" s="12">
        <v>0</v>
      </c>
      <c r="M10044" s="7">
        <f t="shared" si="469"/>
        <v>2016</v>
      </c>
      <c r="N10044" s="7">
        <f t="shared" si="470"/>
        <v>5</v>
      </c>
      <c r="O10044" s="30">
        <f t="shared" si="471"/>
        <v>169</v>
      </c>
    </row>
    <row r="10045" spans="2:15" x14ac:dyDescent="0.2">
      <c r="B10045" s="13">
        <v>61377</v>
      </c>
      <c r="C10045" s="14">
        <v>42501.656111111326</v>
      </c>
      <c r="D10045" s="7" t="s">
        <v>8</v>
      </c>
      <c r="E10045" s="13">
        <v>2160</v>
      </c>
      <c r="F10045" s="7" t="s">
        <v>40</v>
      </c>
      <c r="G10045" s="7" t="s">
        <v>11</v>
      </c>
      <c r="H10045" s="13">
        <v>9.5</v>
      </c>
      <c r="I10045" s="13" t="str">
        <f>IF(G10045="Male",VLOOKUP(H10045,'Shoe size conversion table'!$B$6:$D$22,2),VLOOKUP(H10045,'Shoe size conversion table'!$J$6:$L$22,2))</f>
        <v>42-43</v>
      </c>
      <c r="J10045" s="13">
        <f>IF(G10045="Male",VLOOKUP(H10045,'Shoe size conversion table'!$B$6:$D$22,3),VLOOKUP(H10045,'Shoe size conversion table'!$J$6:$L$22,3))</f>
        <v>9</v>
      </c>
      <c r="K10045" s="11">
        <v>179</v>
      </c>
      <c r="L10045" s="12">
        <v>0</v>
      </c>
      <c r="M10045" s="7">
        <f t="shared" si="469"/>
        <v>2016</v>
      </c>
      <c r="N10045" s="7">
        <f t="shared" si="470"/>
        <v>5</v>
      </c>
      <c r="O10045" s="30">
        <f t="shared" si="471"/>
        <v>179</v>
      </c>
    </row>
    <row r="10046" spans="2:15" x14ac:dyDescent="0.2">
      <c r="B10046" s="13">
        <v>61378</v>
      </c>
      <c r="C10046" s="14">
        <v>42501.666111111146</v>
      </c>
      <c r="D10046" s="7" t="s">
        <v>7</v>
      </c>
      <c r="E10046" s="13">
        <v>2220</v>
      </c>
      <c r="F10046" s="7" t="s">
        <v>44</v>
      </c>
      <c r="G10046" s="7" t="s">
        <v>11</v>
      </c>
      <c r="H10046" s="13">
        <v>10</v>
      </c>
      <c r="I10046" s="13">
        <f>IF(G10046="Male",VLOOKUP(H10046,'Shoe size conversion table'!$B$6:$D$22,2),VLOOKUP(H10046,'Shoe size conversion table'!$J$6:$L$22,2))</f>
        <v>43</v>
      </c>
      <c r="J10046" s="13">
        <f>IF(G10046="Male",VLOOKUP(H10046,'Shoe size conversion table'!$B$6:$D$22,3),VLOOKUP(H10046,'Shoe size conversion table'!$J$6:$L$22,3))</f>
        <v>9.5</v>
      </c>
      <c r="K10046" s="11">
        <v>179</v>
      </c>
      <c r="L10046" s="12">
        <v>0.1</v>
      </c>
      <c r="M10046" s="7">
        <f t="shared" si="469"/>
        <v>2016</v>
      </c>
      <c r="N10046" s="7">
        <f t="shared" si="470"/>
        <v>5</v>
      </c>
      <c r="O10046" s="30">
        <f t="shared" si="471"/>
        <v>161.1</v>
      </c>
    </row>
    <row r="10047" spans="2:15" x14ac:dyDescent="0.2">
      <c r="B10047" s="13">
        <v>61379</v>
      </c>
      <c r="C10047" s="14">
        <v>42501.746111111162</v>
      </c>
      <c r="D10047" s="7" t="s">
        <v>8</v>
      </c>
      <c r="E10047" s="13">
        <v>2153</v>
      </c>
      <c r="F10047" s="7" t="s">
        <v>38</v>
      </c>
      <c r="G10047" s="7" t="s">
        <v>11</v>
      </c>
      <c r="H10047" s="13">
        <v>11</v>
      </c>
      <c r="I10047" s="13">
        <f>IF(G10047="Male",VLOOKUP(H10047,'Shoe size conversion table'!$B$6:$D$22,2),VLOOKUP(H10047,'Shoe size conversion table'!$J$6:$L$22,2))</f>
        <v>44</v>
      </c>
      <c r="J10047" s="13">
        <f>IF(G10047="Male",VLOOKUP(H10047,'Shoe size conversion table'!$B$6:$D$22,3),VLOOKUP(H10047,'Shoe size conversion table'!$J$6:$L$22,3))</f>
        <v>10.5</v>
      </c>
      <c r="K10047" s="11">
        <v>169</v>
      </c>
      <c r="L10047" s="12">
        <v>0.3</v>
      </c>
      <c r="M10047" s="7">
        <f t="shared" si="469"/>
        <v>2016</v>
      </c>
      <c r="N10047" s="7">
        <f t="shared" si="470"/>
        <v>5</v>
      </c>
      <c r="O10047" s="30">
        <f t="shared" si="471"/>
        <v>118.3</v>
      </c>
    </row>
    <row r="10048" spans="2:15" x14ac:dyDescent="0.2">
      <c r="B10048" s="13">
        <v>61380</v>
      </c>
      <c r="C10048" s="14">
        <v>42501.826111111252</v>
      </c>
      <c r="D10048" s="7" t="s">
        <v>10</v>
      </c>
      <c r="E10048" s="13">
        <v>2180</v>
      </c>
      <c r="F10048" s="7" t="s">
        <v>34</v>
      </c>
      <c r="G10048" s="7" t="s">
        <v>12</v>
      </c>
      <c r="H10048" s="13">
        <v>8.5</v>
      </c>
      <c r="I10048" s="13">
        <f>IF(G10048="Male",VLOOKUP(H10048,'Shoe size conversion table'!$B$6:$D$22,2),VLOOKUP(H10048,'Shoe size conversion table'!$J$6:$L$22,2))</f>
        <v>39</v>
      </c>
      <c r="J10048" s="13">
        <f>IF(G10048="Male",VLOOKUP(H10048,'Shoe size conversion table'!$B$6:$D$22,3),VLOOKUP(H10048,'Shoe size conversion table'!$J$6:$L$22,3))</f>
        <v>6.5</v>
      </c>
      <c r="K10048" s="11">
        <v>139</v>
      </c>
      <c r="L10048" s="12">
        <v>0</v>
      </c>
      <c r="M10048" s="7">
        <f t="shared" si="469"/>
        <v>2016</v>
      </c>
      <c r="N10048" s="7">
        <f t="shared" si="470"/>
        <v>5</v>
      </c>
      <c r="O10048" s="30">
        <f t="shared" si="471"/>
        <v>139</v>
      </c>
    </row>
    <row r="10049" spans="2:15" x14ac:dyDescent="0.2">
      <c r="B10049" s="13">
        <v>61381</v>
      </c>
      <c r="C10049" s="14">
        <v>42501.976111111144</v>
      </c>
      <c r="D10049" s="7" t="s">
        <v>10</v>
      </c>
      <c r="E10049" s="13">
        <v>2172</v>
      </c>
      <c r="F10049" s="7" t="s">
        <v>36</v>
      </c>
      <c r="G10049" s="7" t="s">
        <v>11</v>
      </c>
      <c r="H10049" s="13">
        <v>9.5</v>
      </c>
      <c r="I10049" s="13" t="str">
        <f>IF(G10049="Male",VLOOKUP(H10049,'Shoe size conversion table'!$B$6:$D$22,2),VLOOKUP(H10049,'Shoe size conversion table'!$J$6:$L$22,2))</f>
        <v>42-43</v>
      </c>
      <c r="J10049" s="13">
        <f>IF(G10049="Male",VLOOKUP(H10049,'Shoe size conversion table'!$B$6:$D$22,3),VLOOKUP(H10049,'Shoe size conversion table'!$J$6:$L$22,3))</f>
        <v>9</v>
      </c>
      <c r="K10049" s="11">
        <v>189</v>
      </c>
      <c r="L10049" s="12">
        <v>0</v>
      </c>
      <c r="M10049" s="7">
        <f t="shared" si="469"/>
        <v>2016</v>
      </c>
      <c r="N10049" s="7">
        <f t="shared" si="470"/>
        <v>5</v>
      </c>
      <c r="O10049" s="30">
        <f t="shared" si="471"/>
        <v>189</v>
      </c>
    </row>
    <row r="10050" spans="2:15" x14ac:dyDescent="0.2">
      <c r="B10050" s="13">
        <v>61382</v>
      </c>
      <c r="C10050" s="14">
        <v>42501.976111111144</v>
      </c>
      <c r="D10050" s="7" t="s">
        <v>8</v>
      </c>
      <c r="E10050" s="13">
        <v>2188</v>
      </c>
      <c r="F10050" s="7" t="s">
        <v>39</v>
      </c>
      <c r="G10050" s="7" t="s">
        <v>11</v>
      </c>
      <c r="H10050" s="13">
        <v>9.5</v>
      </c>
      <c r="I10050" s="13" t="str">
        <f>IF(G10050="Male",VLOOKUP(H10050,'Shoe size conversion table'!$B$6:$D$22,2),VLOOKUP(H10050,'Shoe size conversion table'!$J$6:$L$22,2))</f>
        <v>42-43</v>
      </c>
      <c r="J10050" s="13">
        <f>IF(G10050="Male",VLOOKUP(H10050,'Shoe size conversion table'!$B$6:$D$22,3),VLOOKUP(H10050,'Shoe size conversion table'!$J$6:$L$22,3))</f>
        <v>9</v>
      </c>
      <c r="K10050" s="11">
        <v>189</v>
      </c>
      <c r="L10050" s="12">
        <v>0</v>
      </c>
      <c r="M10050" s="7">
        <f t="shared" si="469"/>
        <v>2016</v>
      </c>
      <c r="N10050" s="7">
        <f t="shared" si="470"/>
        <v>5</v>
      </c>
      <c r="O10050" s="30">
        <f t="shared" si="471"/>
        <v>189</v>
      </c>
    </row>
    <row r="10051" spans="2:15" x14ac:dyDescent="0.2">
      <c r="B10051" s="13">
        <v>61383</v>
      </c>
      <c r="C10051" s="14">
        <v>42501.976111111144</v>
      </c>
      <c r="D10051" s="7" t="s">
        <v>9</v>
      </c>
      <c r="E10051" s="13">
        <v>2214</v>
      </c>
      <c r="F10051" s="7" t="s">
        <v>58</v>
      </c>
      <c r="G10051" s="7" t="s">
        <v>12</v>
      </c>
      <c r="H10051" s="13">
        <v>8</v>
      </c>
      <c r="I10051" s="13" t="str">
        <f>IF(G10051="Male",VLOOKUP(H10051,'Shoe size conversion table'!$B$6:$D$22,2),VLOOKUP(H10051,'Shoe size conversion table'!$J$6:$L$22,2))</f>
        <v>38-39</v>
      </c>
      <c r="J10051" s="13">
        <f>IF(G10051="Male",VLOOKUP(H10051,'Shoe size conversion table'!$B$6:$D$22,3),VLOOKUP(H10051,'Shoe size conversion table'!$J$6:$L$22,3))</f>
        <v>6</v>
      </c>
      <c r="K10051" s="11">
        <v>179</v>
      </c>
      <c r="L10051" s="12">
        <v>0</v>
      </c>
      <c r="M10051" s="7">
        <f t="shared" si="469"/>
        <v>2016</v>
      </c>
      <c r="N10051" s="7">
        <f t="shared" si="470"/>
        <v>5</v>
      </c>
      <c r="O10051" s="30">
        <f t="shared" si="471"/>
        <v>179</v>
      </c>
    </row>
    <row r="10052" spans="2:15" x14ac:dyDescent="0.2">
      <c r="B10052" s="13">
        <v>61384</v>
      </c>
      <c r="C10052" s="14">
        <v>42502.006111111332</v>
      </c>
      <c r="D10052" s="7" t="s">
        <v>9</v>
      </c>
      <c r="E10052" s="13">
        <v>2170</v>
      </c>
      <c r="F10052" s="7" t="s">
        <v>61</v>
      </c>
      <c r="G10052" s="7" t="s">
        <v>11</v>
      </c>
      <c r="H10052" s="13">
        <v>8</v>
      </c>
      <c r="I10052" s="13">
        <f>IF(G10052="Male",VLOOKUP(H10052,'Shoe size conversion table'!$B$6:$D$22,2),VLOOKUP(H10052,'Shoe size conversion table'!$J$6:$L$22,2))</f>
        <v>41</v>
      </c>
      <c r="J10052" s="13">
        <f>IF(G10052="Male",VLOOKUP(H10052,'Shoe size conversion table'!$B$6:$D$22,3),VLOOKUP(H10052,'Shoe size conversion table'!$J$6:$L$22,3))</f>
        <v>7.5</v>
      </c>
      <c r="K10052" s="11">
        <v>159</v>
      </c>
      <c r="L10052" s="12">
        <v>0.1</v>
      </c>
      <c r="M10052" s="7">
        <f t="shared" si="469"/>
        <v>2016</v>
      </c>
      <c r="N10052" s="7">
        <f t="shared" si="470"/>
        <v>5</v>
      </c>
      <c r="O10052" s="30">
        <f t="shared" si="471"/>
        <v>143.1</v>
      </c>
    </row>
    <row r="10053" spans="2:15" x14ac:dyDescent="0.2">
      <c r="B10053" s="13">
        <v>61385</v>
      </c>
      <c r="C10053" s="14">
        <v>42502.006111111332</v>
      </c>
      <c r="D10053" s="7" t="s">
        <v>7</v>
      </c>
      <c r="E10053" s="13">
        <v>2161</v>
      </c>
      <c r="F10053" s="7" t="s">
        <v>48</v>
      </c>
      <c r="G10053" s="7" t="s">
        <v>12</v>
      </c>
      <c r="H10053" s="13">
        <v>8</v>
      </c>
      <c r="I10053" s="13" t="str">
        <f>IF(G10053="Male",VLOOKUP(H10053,'Shoe size conversion table'!$B$6:$D$22,2),VLOOKUP(H10053,'Shoe size conversion table'!$J$6:$L$22,2))</f>
        <v>38-39</v>
      </c>
      <c r="J10053" s="13">
        <f>IF(G10053="Male",VLOOKUP(H10053,'Shoe size conversion table'!$B$6:$D$22,3),VLOOKUP(H10053,'Shoe size conversion table'!$J$6:$L$22,3))</f>
        <v>6</v>
      </c>
      <c r="K10053" s="11">
        <v>159</v>
      </c>
      <c r="L10053" s="12">
        <v>0.2</v>
      </c>
      <c r="M10053" s="7">
        <f t="shared" ref="M10053:M10116" si="472">YEAR(C10053)</f>
        <v>2016</v>
      </c>
      <c r="N10053" s="7">
        <f t="shared" si="470"/>
        <v>5</v>
      </c>
      <c r="O10053" s="30">
        <f t="shared" si="471"/>
        <v>127.2</v>
      </c>
    </row>
    <row r="10054" spans="2:15" x14ac:dyDescent="0.2">
      <c r="B10054" s="13">
        <v>61386</v>
      </c>
      <c r="C10054" s="14">
        <v>42502.016111111159</v>
      </c>
      <c r="D10054" s="7" t="s">
        <v>7</v>
      </c>
      <c r="E10054" s="13">
        <v>2148</v>
      </c>
      <c r="F10054" s="7" t="s">
        <v>57</v>
      </c>
      <c r="G10054" s="7" t="s">
        <v>12</v>
      </c>
      <c r="H10054" s="13">
        <v>7</v>
      </c>
      <c r="I10054" s="13" t="str">
        <f>IF(G10054="Male",VLOOKUP(H10054,'Shoe size conversion table'!$B$6:$D$22,2),VLOOKUP(H10054,'Shoe size conversion table'!$J$6:$L$22,2))</f>
        <v>37-38</v>
      </c>
      <c r="J10054" s="13">
        <f>IF(G10054="Male",VLOOKUP(H10054,'Shoe size conversion table'!$B$6:$D$22,3),VLOOKUP(H10054,'Shoe size conversion table'!$J$6:$L$22,3))</f>
        <v>5</v>
      </c>
      <c r="K10054" s="11">
        <v>199</v>
      </c>
      <c r="L10054" s="12">
        <v>0.1</v>
      </c>
      <c r="M10054" s="7">
        <f t="shared" si="472"/>
        <v>2016</v>
      </c>
      <c r="N10054" s="7">
        <f t="shared" ref="N10054:N10117" si="473">MONTH(C10054:C25021)</f>
        <v>5</v>
      </c>
      <c r="O10054" s="30">
        <f t="shared" ref="O10054:O10117" si="474">K10054*(1-L10054)</f>
        <v>179.1</v>
      </c>
    </row>
    <row r="10055" spans="2:15" x14ac:dyDescent="0.2">
      <c r="B10055" s="13">
        <v>61387</v>
      </c>
      <c r="C10055" s="14">
        <v>42502.026111111329</v>
      </c>
      <c r="D10055" s="7" t="s">
        <v>7</v>
      </c>
      <c r="E10055" s="13">
        <v>2212</v>
      </c>
      <c r="F10055" s="7" t="s">
        <v>55</v>
      </c>
      <c r="G10055" s="7" t="s">
        <v>11</v>
      </c>
      <c r="H10055" s="13">
        <v>11.5</v>
      </c>
      <c r="I10055" s="13" t="str">
        <f>IF(G10055="Male",VLOOKUP(H10055,'Shoe size conversion table'!$B$6:$D$22,2),VLOOKUP(H10055,'Shoe size conversion table'!$J$6:$L$22,2))</f>
        <v>44-45</v>
      </c>
      <c r="J10055" s="13">
        <f>IF(G10055="Male",VLOOKUP(H10055,'Shoe size conversion table'!$B$6:$D$22,3),VLOOKUP(H10055,'Shoe size conversion table'!$J$6:$L$22,3))</f>
        <v>11</v>
      </c>
      <c r="K10055" s="11">
        <v>139</v>
      </c>
      <c r="L10055" s="12">
        <v>0.2</v>
      </c>
      <c r="M10055" s="7">
        <f t="shared" si="472"/>
        <v>2016</v>
      </c>
      <c r="N10055" s="7">
        <f t="shared" si="473"/>
        <v>5</v>
      </c>
      <c r="O10055" s="30">
        <f t="shared" si="474"/>
        <v>111.2</v>
      </c>
    </row>
    <row r="10056" spans="2:15" x14ac:dyDescent="0.2">
      <c r="B10056" s="13">
        <v>61388</v>
      </c>
      <c r="C10056" s="14">
        <v>42502.026111111329</v>
      </c>
      <c r="D10056" s="7" t="s">
        <v>9</v>
      </c>
      <c r="E10056" s="13">
        <v>2156</v>
      </c>
      <c r="F10056" s="7" t="s">
        <v>61</v>
      </c>
      <c r="G10056" s="7" t="s">
        <v>12</v>
      </c>
      <c r="H10056" s="13">
        <v>8</v>
      </c>
      <c r="I10056" s="13" t="str">
        <f>IF(G10056="Male",VLOOKUP(H10056,'Shoe size conversion table'!$B$6:$D$22,2),VLOOKUP(H10056,'Shoe size conversion table'!$J$6:$L$22,2))</f>
        <v>38-39</v>
      </c>
      <c r="J10056" s="13">
        <f>IF(G10056="Male",VLOOKUP(H10056,'Shoe size conversion table'!$B$6:$D$22,3),VLOOKUP(H10056,'Shoe size conversion table'!$J$6:$L$22,3))</f>
        <v>6</v>
      </c>
      <c r="K10056" s="11">
        <v>159</v>
      </c>
      <c r="L10056" s="12">
        <v>0.1</v>
      </c>
      <c r="M10056" s="7">
        <f t="shared" si="472"/>
        <v>2016</v>
      </c>
      <c r="N10056" s="7">
        <f t="shared" si="473"/>
        <v>5</v>
      </c>
      <c r="O10056" s="30">
        <f t="shared" si="474"/>
        <v>143.1</v>
      </c>
    </row>
    <row r="10057" spans="2:15" x14ac:dyDescent="0.2">
      <c r="B10057" s="13">
        <v>61389</v>
      </c>
      <c r="C10057" s="14">
        <v>42502.036111111323</v>
      </c>
      <c r="D10057" s="7" t="s">
        <v>7</v>
      </c>
      <c r="E10057" s="13">
        <v>2225</v>
      </c>
      <c r="F10057" s="7" t="s">
        <v>50</v>
      </c>
      <c r="G10057" s="7" t="s">
        <v>11</v>
      </c>
      <c r="H10057" s="13">
        <v>10.5</v>
      </c>
      <c r="I10057" s="13" t="str">
        <f>IF(G10057="Male",VLOOKUP(H10057,'Shoe size conversion table'!$B$6:$D$22,2),VLOOKUP(H10057,'Shoe size conversion table'!$J$6:$L$22,2))</f>
        <v>43-44</v>
      </c>
      <c r="J10057" s="13">
        <f>IF(G10057="Male",VLOOKUP(H10057,'Shoe size conversion table'!$B$6:$D$22,3),VLOOKUP(H10057,'Shoe size conversion table'!$J$6:$L$22,3))</f>
        <v>10</v>
      </c>
      <c r="K10057" s="11">
        <v>129</v>
      </c>
      <c r="L10057" s="12">
        <v>0.3</v>
      </c>
      <c r="M10057" s="7">
        <f t="shared" si="472"/>
        <v>2016</v>
      </c>
      <c r="N10057" s="7">
        <f t="shared" si="473"/>
        <v>5</v>
      </c>
      <c r="O10057" s="30">
        <f t="shared" si="474"/>
        <v>90.3</v>
      </c>
    </row>
    <row r="10058" spans="2:15" x14ac:dyDescent="0.2">
      <c r="B10058" s="13">
        <v>61390</v>
      </c>
      <c r="C10058" s="14">
        <v>42502.10611111133</v>
      </c>
      <c r="D10058" s="7" t="s">
        <v>7</v>
      </c>
      <c r="E10058" s="13">
        <v>2240</v>
      </c>
      <c r="F10058" s="7" t="s">
        <v>48</v>
      </c>
      <c r="G10058" s="7" t="s">
        <v>11</v>
      </c>
      <c r="H10058" s="13">
        <v>8</v>
      </c>
      <c r="I10058" s="13">
        <f>IF(G10058="Male",VLOOKUP(H10058,'Shoe size conversion table'!$B$6:$D$22,2),VLOOKUP(H10058,'Shoe size conversion table'!$J$6:$L$22,2))</f>
        <v>41</v>
      </c>
      <c r="J10058" s="13">
        <f>IF(G10058="Male",VLOOKUP(H10058,'Shoe size conversion table'!$B$6:$D$22,3),VLOOKUP(H10058,'Shoe size conversion table'!$J$6:$L$22,3))</f>
        <v>7.5</v>
      </c>
      <c r="K10058" s="11">
        <v>159</v>
      </c>
      <c r="L10058" s="12">
        <v>0.5</v>
      </c>
      <c r="M10058" s="7">
        <f t="shared" si="472"/>
        <v>2016</v>
      </c>
      <c r="N10058" s="7">
        <f t="shared" si="473"/>
        <v>5</v>
      </c>
      <c r="O10058" s="30">
        <f t="shared" si="474"/>
        <v>79.5</v>
      </c>
    </row>
    <row r="10059" spans="2:15" x14ac:dyDescent="0.2">
      <c r="B10059" s="13">
        <v>61391</v>
      </c>
      <c r="C10059" s="14">
        <v>42502.17611111125</v>
      </c>
      <c r="D10059" s="7" t="s">
        <v>10</v>
      </c>
      <c r="E10059" s="13">
        <v>2173</v>
      </c>
      <c r="F10059" s="7" t="s">
        <v>34</v>
      </c>
      <c r="G10059" s="7" t="s">
        <v>11</v>
      </c>
      <c r="H10059" s="13">
        <v>8.5</v>
      </c>
      <c r="I10059" s="13" t="str">
        <f>IF(G10059="Male",VLOOKUP(H10059,'Shoe size conversion table'!$B$6:$D$22,2),VLOOKUP(H10059,'Shoe size conversion table'!$J$6:$L$22,2))</f>
        <v>41-42</v>
      </c>
      <c r="J10059" s="13">
        <f>IF(G10059="Male",VLOOKUP(H10059,'Shoe size conversion table'!$B$6:$D$22,3),VLOOKUP(H10059,'Shoe size conversion table'!$J$6:$L$22,3))</f>
        <v>8</v>
      </c>
      <c r="K10059" s="11">
        <v>179</v>
      </c>
      <c r="L10059" s="12">
        <v>0</v>
      </c>
      <c r="M10059" s="7">
        <f t="shared" si="472"/>
        <v>2016</v>
      </c>
      <c r="N10059" s="7">
        <f t="shared" si="473"/>
        <v>5</v>
      </c>
      <c r="O10059" s="30">
        <f t="shared" si="474"/>
        <v>179</v>
      </c>
    </row>
    <row r="10060" spans="2:15" x14ac:dyDescent="0.2">
      <c r="B10060" s="13">
        <v>61391</v>
      </c>
      <c r="C10060" s="14">
        <v>42502.17611111125</v>
      </c>
      <c r="D10060" s="7" t="s">
        <v>10</v>
      </c>
      <c r="E10060" s="13">
        <v>2206</v>
      </c>
      <c r="F10060" s="7" t="s">
        <v>35</v>
      </c>
      <c r="G10060" s="7" t="s">
        <v>12</v>
      </c>
      <c r="H10060" s="13">
        <v>8</v>
      </c>
      <c r="I10060" s="13" t="str">
        <f>IF(G10060="Male",VLOOKUP(H10060,'Shoe size conversion table'!$B$6:$D$22,2),VLOOKUP(H10060,'Shoe size conversion table'!$J$6:$L$22,2))</f>
        <v>38-39</v>
      </c>
      <c r="J10060" s="13">
        <f>IF(G10060="Male",VLOOKUP(H10060,'Shoe size conversion table'!$B$6:$D$22,3),VLOOKUP(H10060,'Shoe size conversion table'!$J$6:$L$22,3))</f>
        <v>6</v>
      </c>
      <c r="K10060" s="11">
        <v>179</v>
      </c>
      <c r="L10060" s="12">
        <v>0.3</v>
      </c>
      <c r="M10060" s="7">
        <f t="shared" si="472"/>
        <v>2016</v>
      </c>
      <c r="N10060" s="7">
        <f t="shared" si="473"/>
        <v>5</v>
      </c>
      <c r="O10060" s="30">
        <f t="shared" si="474"/>
        <v>125.3</v>
      </c>
    </row>
    <row r="10061" spans="2:15" x14ac:dyDescent="0.2">
      <c r="B10061" s="13">
        <v>61392</v>
      </c>
      <c r="C10061" s="14">
        <v>42502.226111111158</v>
      </c>
      <c r="D10061" s="7" t="s">
        <v>8</v>
      </c>
      <c r="E10061" s="13">
        <v>2217</v>
      </c>
      <c r="F10061" s="7" t="s">
        <v>41</v>
      </c>
      <c r="G10061" s="7" t="s">
        <v>11</v>
      </c>
      <c r="H10061" s="13">
        <v>9</v>
      </c>
      <c r="I10061" s="13">
        <f>IF(G10061="Male",VLOOKUP(H10061,'Shoe size conversion table'!$B$6:$D$22,2),VLOOKUP(H10061,'Shoe size conversion table'!$J$6:$L$22,2))</f>
        <v>42</v>
      </c>
      <c r="J10061" s="13">
        <f>IF(G10061="Male",VLOOKUP(H10061,'Shoe size conversion table'!$B$6:$D$22,3),VLOOKUP(H10061,'Shoe size conversion table'!$J$6:$L$22,3))</f>
        <v>8.5</v>
      </c>
      <c r="K10061" s="11">
        <v>199</v>
      </c>
      <c r="L10061" s="12">
        <v>0</v>
      </c>
      <c r="M10061" s="7">
        <f t="shared" si="472"/>
        <v>2016</v>
      </c>
      <c r="N10061" s="7">
        <f t="shared" si="473"/>
        <v>5</v>
      </c>
      <c r="O10061" s="30">
        <f t="shared" si="474"/>
        <v>199</v>
      </c>
    </row>
    <row r="10062" spans="2:15" x14ac:dyDescent="0.2">
      <c r="B10062" s="13">
        <v>61393</v>
      </c>
      <c r="C10062" s="14">
        <v>42502.316111111249</v>
      </c>
      <c r="D10062" s="7" t="s">
        <v>8</v>
      </c>
      <c r="E10062" s="13">
        <v>2181</v>
      </c>
      <c r="F10062" s="7" t="s">
        <v>42</v>
      </c>
      <c r="G10062" s="7" t="s">
        <v>12</v>
      </c>
      <c r="H10062" s="13">
        <v>9</v>
      </c>
      <c r="I10062" s="13" t="str">
        <f>IF(G10062="Male",VLOOKUP(H10062,'Shoe size conversion table'!$B$6:$D$22,2),VLOOKUP(H10062,'Shoe size conversion table'!$J$6:$L$22,2))</f>
        <v>39-40</v>
      </c>
      <c r="J10062" s="13">
        <f>IF(G10062="Male",VLOOKUP(H10062,'Shoe size conversion table'!$B$6:$D$22,3),VLOOKUP(H10062,'Shoe size conversion table'!$J$6:$L$22,3))</f>
        <v>7</v>
      </c>
      <c r="K10062" s="11">
        <v>199</v>
      </c>
      <c r="L10062" s="12">
        <v>0.3</v>
      </c>
      <c r="M10062" s="7">
        <f t="shared" si="472"/>
        <v>2016</v>
      </c>
      <c r="N10062" s="7">
        <f t="shared" si="473"/>
        <v>5</v>
      </c>
      <c r="O10062" s="30">
        <f t="shared" si="474"/>
        <v>139.29999999999998</v>
      </c>
    </row>
    <row r="10063" spans="2:15" x14ac:dyDescent="0.2">
      <c r="B10063" s="13">
        <v>61394</v>
      </c>
      <c r="C10063" s="14">
        <v>42502.426111111141</v>
      </c>
      <c r="D10063" s="7" t="s">
        <v>7</v>
      </c>
      <c r="E10063" s="13">
        <v>2150</v>
      </c>
      <c r="F10063" s="7" t="s">
        <v>49</v>
      </c>
      <c r="G10063" s="7" t="s">
        <v>11</v>
      </c>
      <c r="H10063" s="13">
        <v>9</v>
      </c>
      <c r="I10063" s="13">
        <f>IF(G10063="Male",VLOOKUP(H10063,'Shoe size conversion table'!$B$6:$D$22,2),VLOOKUP(H10063,'Shoe size conversion table'!$J$6:$L$22,2))</f>
        <v>42</v>
      </c>
      <c r="J10063" s="13">
        <f>IF(G10063="Male",VLOOKUP(H10063,'Shoe size conversion table'!$B$6:$D$22,3),VLOOKUP(H10063,'Shoe size conversion table'!$J$6:$L$22,3))</f>
        <v>8.5</v>
      </c>
      <c r="K10063" s="11">
        <v>179</v>
      </c>
      <c r="L10063" s="12">
        <v>0</v>
      </c>
      <c r="M10063" s="7">
        <f t="shared" si="472"/>
        <v>2016</v>
      </c>
      <c r="N10063" s="7">
        <f t="shared" si="473"/>
        <v>5</v>
      </c>
      <c r="O10063" s="30">
        <f t="shared" si="474"/>
        <v>179</v>
      </c>
    </row>
    <row r="10064" spans="2:15" x14ac:dyDescent="0.2">
      <c r="B10064" s="13">
        <v>61395</v>
      </c>
      <c r="C10064" s="14">
        <v>42502.436111111158</v>
      </c>
      <c r="D10064" s="7" t="s">
        <v>7</v>
      </c>
      <c r="E10064" s="13">
        <v>2157</v>
      </c>
      <c r="F10064" s="7" t="s">
        <v>49</v>
      </c>
      <c r="G10064" s="7" t="s">
        <v>11</v>
      </c>
      <c r="H10064" s="13">
        <v>8.5</v>
      </c>
      <c r="I10064" s="13" t="str">
        <f>IF(G10064="Male",VLOOKUP(H10064,'Shoe size conversion table'!$B$6:$D$22,2),VLOOKUP(H10064,'Shoe size conversion table'!$J$6:$L$22,2))</f>
        <v>41-42</v>
      </c>
      <c r="J10064" s="13">
        <f>IF(G10064="Male",VLOOKUP(H10064,'Shoe size conversion table'!$B$6:$D$22,3),VLOOKUP(H10064,'Shoe size conversion table'!$J$6:$L$22,3))</f>
        <v>8</v>
      </c>
      <c r="K10064" s="11">
        <v>139</v>
      </c>
      <c r="L10064" s="12">
        <v>0</v>
      </c>
      <c r="M10064" s="7">
        <f t="shared" si="472"/>
        <v>2016</v>
      </c>
      <c r="N10064" s="7">
        <f t="shared" si="473"/>
        <v>5</v>
      </c>
      <c r="O10064" s="30">
        <f t="shared" si="474"/>
        <v>139</v>
      </c>
    </row>
    <row r="10065" spans="2:15" x14ac:dyDescent="0.2">
      <c r="B10065" s="13">
        <v>61396</v>
      </c>
      <c r="C10065" s="14">
        <v>42502.516111111159</v>
      </c>
      <c r="D10065" s="7" t="s">
        <v>8</v>
      </c>
      <c r="E10065" s="13">
        <v>2190</v>
      </c>
      <c r="F10065" s="7" t="s">
        <v>37</v>
      </c>
      <c r="G10065" s="7" t="s">
        <v>11</v>
      </c>
      <c r="H10065" s="13">
        <v>8</v>
      </c>
      <c r="I10065" s="13">
        <f>IF(G10065="Male",VLOOKUP(H10065,'Shoe size conversion table'!$B$6:$D$22,2),VLOOKUP(H10065,'Shoe size conversion table'!$J$6:$L$22,2))</f>
        <v>41</v>
      </c>
      <c r="J10065" s="13">
        <f>IF(G10065="Male",VLOOKUP(H10065,'Shoe size conversion table'!$B$6:$D$22,3),VLOOKUP(H10065,'Shoe size conversion table'!$J$6:$L$22,3))</f>
        <v>7.5</v>
      </c>
      <c r="K10065" s="11">
        <v>189</v>
      </c>
      <c r="L10065" s="12">
        <v>0</v>
      </c>
      <c r="M10065" s="7">
        <f t="shared" si="472"/>
        <v>2016</v>
      </c>
      <c r="N10065" s="7">
        <f t="shared" si="473"/>
        <v>5</v>
      </c>
      <c r="O10065" s="30">
        <f t="shared" si="474"/>
        <v>189</v>
      </c>
    </row>
    <row r="10066" spans="2:15" x14ac:dyDescent="0.2">
      <c r="B10066" s="13">
        <v>61397</v>
      </c>
      <c r="C10066" s="14">
        <v>42502.586111111334</v>
      </c>
      <c r="D10066" s="7" t="s">
        <v>8</v>
      </c>
      <c r="E10066" s="13">
        <v>2177</v>
      </c>
      <c r="F10066" s="7" t="s">
        <v>38</v>
      </c>
      <c r="G10066" s="7" t="s">
        <v>11</v>
      </c>
      <c r="H10066" s="13">
        <v>9.5</v>
      </c>
      <c r="I10066" s="13" t="str">
        <f>IF(G10066="Male",VLOOKUP(H10066,'Shoe size conversion table'!$B$6:$D$22,2),VLOOKUP(H10066,'Shoe size conversion table'!$J$6:$L$22,2))</f>
        <v>42-43</v>
      </c>
      <c r="J10066" s="13">
        <f>IF(G10066="Male",VLOOKUP(H10066,'Shoe size conversion table'!$B$6:$D$22,3),VLOOKUP(H10066,'Shoe size conversion table'!$J$6:$L$22,3))</f>
        <v>9</v>
      </c>
      <c r="K10066" s="11">
        <v>189</v>
      </c>
      <c r="L10066" s="12">
        <v>0.5</v>
      </c>
      <c r="M10066" s="7">
        <f t="shared" si="472"/>
        <v>2016</v>
      </c>
      <c r="N10066" s="7">
        <f t="shared" si="473"/>
        <v>5</v>
      </c>
      <c r="O10066" s="30">
        <f t="shared" si="474"/>
        <v>94.5</v>
      </c>
    </row>
    <row r="10067" spans="2:15" x14ac:dyDescent="0.2">
      <c r="B10067" s="13">
        <v>61397</v>
      </c>
      <c r="C10067" s="14">
        <v>42502.586111111334</v>
      </c>
      <c r="D10067" s="7" t="s">
        <v>8</v>
      </c>
      <c r="E10067" s="13">
        <v>2177</v>
      </c>
      <c r="F10067" s="7" t="s">
        <v>38</v>
      </c>
      <c r="G10067" s="7" t="s">
        <v>12</v>
      </c>
      <c r="H10067" s="13">
        <v>9.5</v>
      </c>
      <c r="I10067" s="13">
        <f>IF(G10067="Male",VLOOKUP(H10067,'Shoe size conversion table'!$B$6:$D$22,2),VLOOKUP(H10067,'Shoe size conversion table'!$J$6:$L$22,2))</f>
        <v>40</v>
      </c>
      <c r="J10067" s="13">
        <f>IF(G10067="Male",VLOOKUP(H10067,'Shoe size conversion table'!$B$6:$D$22,3),VLOOKUP(H10067,'Shoe size conversion table'!$J$6:$L$22,3))</f>
        <v>7.5</v>
      </c>
      <c r="K10067" s="11">
        <v>189</v>
      </c>
      <c r="L10067" s="12">
        <v>0</v>
      </c>
      <c r="M10067" s="7">
        <f t="shared" si="472"/>
        <v>2016</v>
      </c>
      <c r="N10067" s="7">
        <f t="shared" si="473"/>
        <v>5</v>
      </c>
      <c r="O10067" s="30">
        <f t="shared" si="474"/>
        <v>189</v>
      </c>
    </row>
    <row r="10068" spans="2:15" x14ac:dyDescent="0.2">
      <c r="B10068" s="13">
        <v>61398</v>
      </c>
      <c r="C10068" s="14">
        <v>42502.636111111329</v>
      </c>
      <c r="D10068" s="7" t="s">
        <v>7</v>
      </c>
      <c r="E10068" s="13">
        <v>2226</v>
      </c>
      <c r="F10068" s="7" t="s">
        <v>51</v>
      </c>
      <c r="G10068" s="7" t="s">
        <v>11</v>
      </c>
      <c r="H10068" s="13">
        <v>10.5</v>
      </c>
      <c r="I10068" s="13" t="str">
        <f>IF(G10068="Male",VLOOKUP(H10068,'Shoe size conversion table'!$B$6:$D$22,2),VLOOKUP(H10068,'Shoe size conversion table'!$J$6:$L$22,2))</f>
        <v>43-44</v>
      </c>
      <c r="J10068" s="13">
        <f>IF(G10068="Male",VLOOKUP(H10068,'Shoe size conversion table'!$B$6:$D$22,3),VLOOKUP(H10068,'Shoe size conversion table'!$J$6:$L$22,3))</f>
        <v>10</v>
      </c>
      <c r="K10068" s="11">
        <v>179</v>
      </c>
      <c r="L10068" s="12">
        <v>0</v>
      </c>
      <c r="M10068" s="7">
        <f t="shared" si="472"/>
        <v>2016</v>
      </c>
      <c r="N10068" s="7">
        <f t="shared" si="473"/>
        <v>5</v>
      </c>
      <c r="O10068" s="30">
        <f t="shared" si="474"/>
        <v>179</v>
      </c>
    </row>
    <row r="10069" spans="2:15" x14ac:dyDescent="0.2">
      <c r="B10069" s="13">
        <v>61399</v>
      </c>
      <c r="C10069" s="14">
        <v>42502.656111111326</v>
      </c>
      <c r="D10069" s="7" t="s">
        <v>8</v>
      </c>
      <c r="E10069" s="13">
        <v>2169</v>
      </c>
      <c r="F10069" s="7" t="s">
        <v>38</v>
      </c>
      <c r="G10069" s="7" t="s">
        <v>11</v>
      </c>
      <c r="H10069" s="13">
        <v>11</v>
      </c>
      <c r="I10069" s="13">
        <f>IF(G10069="Male",VLOOKUP(H10069,'Shoe size conversion table'!$B$6:$D$22,2),VLOOKUP(H10069,'Shoe size conversion table'!$J$6:$L$22,2))</f>
        <v>44</v>
      </c>
      <c r="J10069" s="13">
        <f>IF(G10069="Male",VLOOKUP(H10069,'Shoe size conversion table'!$B$6:$D$22,3),VLOOKUP(H10069,'Shoe size conversion table'!$J$6:$L$22,3))</f>
        <v>10.5</v>
      </c>
      <c r="K10069" s="11">
        <v>159</v>
      </c>
      <c r="L10069" s="12">
        <v>0.5</v>
      </c>
      <c r="M10069" s="7">
        <f t="shared" si="472"/>
        <v>2016</v>
      </c>
      <c r="N10069" s="7">
        <f t="shared" si="473"/>
        <v>5</v>
      </c>
      <c r="O10069" s="30">
        <f t="shared" si="474"/>
        <v>79.5</v>
      </c>
    </row>
    <row r="10070" spans="2:15" x14ac:dyDescent="0.2">
      <c r="B10070" s="13">
        <v>61400</v>
      </c>
      <c r="C10070" s="14">
        <v>42502.666111111146</v>
      </c>
      <c r="D10070" s="7" t="s">
        <v>7</v>
      </c>
      <c r="E10070" s="13">
        <v>2212</v>
      </c>
      <c r="F10070" s="7" t="s">
        <v>47</v>
      </c>
      <c r="G10070" s="7" t="s">
        <v>11</v>
      </c>
      <c r="H10070" s="13">
        <v>9.5</v>
      </c>
      <c r="I10070" s="13" t="str">
        <f>IF(G10070="Male",VLOOKUP(H10070,'Shoe size conversion table'!$B$6:$D$22,2),VLOOKUP(H10070,'Shoe size conversion table'!$J$6:$L$22,2))</f>
        <v>42-43</v>
      </c>
      <c r="J10070" s="13">
        <f>IF(G10070="Male",VLOOKUP(H10070,'Shoe size conversion table'!$B$6:$D$22,3),VLOOKUP(H10070,'Shoe size conversion table'!$J$6:$L$22,3))</f>
        <v>9</v>
      </c>
      <c r="K10070" s="11">
        <v>159</v>
      </c>
      <c r="L10070" s="12">
        <v>0</v>
      </c>
      <c r="M10070" s="7">
        <f t="shared" si="472"/>
        <v>2016</v>
      </c>
      <c r="N10070" s="7">
        <f t="shared" si="473"/>
        <v>5</v>
      </c>
      <c r="O10070" s="30">
        <f t="shared" si="474"/>
        <v>159</v>
      </c>
    </row>
    <row r="10071" spans="2:15" x14ac:dyDescent="0.2">
      <c r="B10071" s="13">
        <v>61401</v>
      </c>
      <c r="C10071" s="14">
        <v>42502.736111111146</v>
      </c>
      <c r="D10071" s="7" t="s">
        <v>7</v>
      </c>
      <c r="E10071" s="13">
        <v>2214</v>
      </c>
      <c r="F10071" s="7" t="s">
        <v>49</v>
      </c>
      <c r="G10071" s="7" t="s">
        <v>11</v>
      </c>
      <c r="H10071" s="13">
        <v>7</v>
      </c>
      <c r="I10071" s="13">
        <f>IF(G10071="Male",VLOOKUP(H10071,'Shoe size conversion table'!$B$6:$D$22,2),VLOOKUP(H10071,'Shoe size conversion table'!$J$6:$L$22,2))</f>
        <v>40</v>
      </c>
      <c r="J10071" s="13">
        <f>IF(G10071="Male",VLOOKUP(H10071,'Shoe size conversion table'!$B$6:$D$22,3),VLOOKUP(H10071,'Shoe size conversion table'!$J$6:$L$22,3))</f>
        <v>6.5</v>
      </c>
      <c r="K10071" s="11">
        <v>129</v>
      </c>
      <c r="L10071" s="12">
        <v>0.5</v>
      </c>
      <c r="M10071" s="7">
        <f t="shared" si="472"/>
        <v>2016</v>
      </c>
      <c r="N10071" s="7">
        <f t="shared" si="473"/>
        <v>5</v>
      </c>
      <c r="O10071" s="30">
        <f t="shared" si="474"/>
        <v>64.5</v>
      </c>
    </row>
    <row r="10072" spans="2:15" x14ac:dyDescent="0.2">
      <c r="B10072" s="13">
        <v>61402</v>
      </c>
      <c r="C10072" s="14">
        <v>42502.826111111252</v>
      </c>
      <c r="D10072" s="7" t="s">
        <v>10</v>
      </c>
      <c r="E10072" s="13">
        <v>2191</v>
      </c>
      <c r="F10072" s="7" t="s">
        <v>34</v>
      </c>
      <c r="G10072" s="7" t="s">
        <v>12</v>
      </c>
      <c r="H10072" s="13">
        <v>8.5</v>
      </c>
      <c r="I10072" s="13">
        <f>IF(G10072="Male",VLOOKUP(H10072,'Shoe size conversion table'!$B$6:$D$22,2),VLOOKUP(H10072,'Shoe size conversion table'!$J$6:$L$22,2))</f>
        <v>39</v>
      </c>
      <c r="J10072" s="13">
        <f>IF(G10072="Male",VLOOKUP(H10072,'Shoe size conversion table'!$B$6:$D$22,3),VLOOKUP(H10072,'Shoe size conversion table'!$J$6:$L$22,3))</f>
        <v>6.5</v>
      </c>
      <c r="K10072" s="11">
        <v>169</v>
      </c>
      <c r="L10072" s="12">
        <v>0</v>
      </c>
      <c r="M10072" s="7">
        <f t="shared" si="472"/>
        <v>2016</v>
      </c>
      <c r="N10072" s="7">
        <f t="shared" si="473"/>
        <v>5</v>
      </c>
      <c r="O10072" s="30">
        <f t="shared" si="474"/>
        <v>169</v>
      </c>
    </row>
    <row r="10073" spans="2:15" x14ac:dyDescent="0.2">
      <c r="B10073" s="13">
        <v>61403</v>
      </c>
      <c r="C10073" s="14">
        <v>42502.976111111144</v>
      </c>
      <c r="D10073" s="7" t="s">
        <v>10</v>
      </c>
      <c r="E10073" s="13">
        <v>2182</v>
      </c>
      <c r="F10073" s="7" t="s">
        <v>35</v>
      </c>
      <c r="G10073" s="7" t="s">
        <v>11</v>
      </c>
      <c r="H10073" s="13">
        <v>10.5</v>
      </c>
      <c r="I10073" s="13" t="str">
        <f>IF(G10073="Male",VLOOKUP(H10073,'Shoe size conversion table'!$B$6:$D$22,2),VLOOKUP(H10073,'Shoe size conversion table'!$J$6:$L$22,2))</f>
        <v>43-44</v>
      </c>
      <c r="J10073" s="13">
        <f>IF(G10073="Male",VLOOKUP(H10073,'Shoe size conversion table'!$B$6:$D$22,3),VLOOKUP(H10073,'Shoe size conversion table'!$J$6:$L$22,3))</f>
        <v>10</v>
      </c>
      <c r="K10073" s="11">
        <v>149</v>
      </c>
      <c r="L10073" s="12">
        <v>0</v>
      </c>
      <c r="M10073" s="7">
        <f t="shared" si="472"/>
        <v>2016</v>
      </c>
      <c r="N10073" s="7">
        <f t="shared" si="473"/>
        <v>5</v>
      </c>
      <c r="O10073" s="30">
        <f t="shared" si="474"/>
        <v>149</v>
      </c>
    </row>
    <row r="10074" spans="2:15" x14ac:dyDescent="0.2">
      <c r="B10074" s="13">
        <v>61404</v>
      </c>
      <c r="C10074" s="14">
        <v>42502.976111111144</v>
      </c>
      <c r="D10074" s="7" t="s">
        <v>8</v>
      </c>
      <c r="E10074" s="13">
        <v>2152</v>
      </c>
      <c r="F10074" s="7" t="s">
        <v>37</v>
      </c>
      <c r="G10074" s="7" t="s">
        <v>12</v>
      </c>
      <c r="H10074" s="13">
        <v>7.5</v>
      </c>
      <c r="I10074" s="13">
        <f>IF(G10074="Male",VLOOKUP(H10074,'Shoe size conversion table'!$B$6:$D$22,2),VLOOKUP(H10074,'Shoe size conversion table'!$J$6:$L$22,2))</f>
        <v>38</v>
      </c>
      <c r="J10074" s="13">
        <f>IF(G10074="Male",VLOOKUP(H10074,'Shoe size conversion table'!$B$6:$D$22,3),VLOOKUP(H10074,'Shoe size conversion table'!$J$6:$L$22,3))</f>
        <v>5.5</v>
      </c>
      <c r="K10074" s="11">
        <v>199</v>
      </c>
      <c r="L10074" s="12">
        <v>0.5</v>
      </c>
      <c r="M10074" s="7">
        <f t="shared" si="472"/>
        <v>2016</v>
      </c>
      <c r="N10074" s="7">
        <f t="shared" si="473"/>
        <v>5</v>
      </c>
      <c r="O10074" s="30">
        <f t="shared" si="474"/>
        <v>99.5</v>
      </c>
    </row>
    <row r="10075" spans="2:15" x14ac:dyDescent="0.2">
      <c r="B10075" s="13">
        <v>61405</v>
      </c>
      <c r="C10075" s="14">
        <v>42502.976111111144</v>
      </c>
      <c r="D10075" s="7" t="s">
        <v>9</v>
      </c>
      <c r="E10075" s="13">
        <v>2214</v>
      </c>
      <c r="F10075" s="7" t="s">
        <v>58</v>
      </c>
      <c r="G10075" s="7" t="s">
        <v>12</v>
      </c>
      <c r="H10075" s="13">
        <v>8</v>
      </c>
      <c r="I10075" s="13" t="str">
        <f>IF(G10075="Male",VLOOKUP(H10075,'Shoe size conversion table'!$B$6:$D$22,2),VLOOKUP(H10075,'Shoe size conversion table'!$J$6:$L$22,2))</f>
        <v>38-39</v>
      </c>
      <c r="J10075" s="13">
        <f>IF(G10075="Male",VLOOKUP(H10075,'Shoe size conversion table'!$B$6:$D$22,3),VLOOKUP(H10075,'Shoe size conversion table'!$J$6:$L$22,3))</f>
        <v>6</v>
      </c>
      <c r="K10075" s="11">
        <v>139</v>
      </c>
      <c r="L10075" s="12">
        <v>0</v>
      </c>
      <c r="M10075" s="7">
        <f t="shared" si="472"/>
        <v>2016</v>
      </c>
      <c r="N10075" s="7">
        <f t="shared" si="473"/>
        <v>5</v>
      </c>
      <c r="O10075" s="30">
        <f t="shared" si="474"/>
        <v>139</v>
      </c>
    </row>
    <row r="10076" spans="2:15" x14ac:dyDescent="0.2">
      <c r="B10076" s="13">
        <v>61406</v>
      </c>
      <c r="C10076" s="14">
        <v>42503.006111111332</v>
      </c>
      <c r="D10076" s="7" t="s">
        <v>7</v>
      </c>
      <c r="E10076" s="13">
        <v>2225</v>
      </c>
      <c r="F10076" s="7" t="s">
        <v>48</v>
      </c>
      <c r="G10076" s="7" t="s">
        <v>12</v>
      </c>
      <c r="H10076" s="13">
        <v>8</v>
      </c>
      <c r="I10076" s="13" t="str">
        <f>IF(G10076="Male",VLOOKUP(H10076,'Shoe size conversion table'!$B$6:$D$22,2),VLOOKUP(H10076,'Shoe size conversion table'!$J$6:$L$22,2))</f>
        <v>38-39</v>
      </c>
      <c r="J10076" s="13">
        <f>IF(G10076="Male",VLOOKUP(H10076,'Shoe size conversion table'!$B$6:$D$22,3),VLOOKUP(H10076,'Shoe size conversion table'!$J$6:$L$22,3))</f>
        <v>6</v>
      </c>
      <c r="K10076" s="11">
        <v>179</v>
      </c>
      <c r="L10076" s="12">
        <v>0</v>
      </c>
      <c r="M10076" s="7">
        <f t="shared" si="472"/>
        <v>2016</v>
      </c>
      <c r="N10076" s="7">
        <f t="shared" si="473"/>
        <v>5</v>
      </c>
      <c r="O10076" s="30">
        <f t="shared" si="474"/>
        <v>179</v>
      </c>
    </row>
    <row r="10077" spans="2:15" x14ac:dyDescent="0.2">
      <c r="B10077" s="13">
        <v>61406</v>
      </c>
      <c r="C10077" s="14">
        <v>42503.006111111332</v>
      </c>
      <c r="D10077" s="7" t="s">
        <v>7</v>
      </c>
      <c r="E10077" s="13">
        <v>2221</v>
      </c>
      <c r="F10077" s="7" t="s">
        <v>48</v>
      </c>
      <c r="G10077" s="7" t="s">
        <v>12</v>
      </c>
      <c r="H10077" s="13">
        <v>9</v>
      </c>
      <c r="I10077" s="13" t="str">
        <f>IF(G10077="Male",VLOOKUP(H10077,'Shoe size conversion table'!$B$6:$D$22,2),VLOOKUP(H10077,'Shoe size conversion table'!$J$6:$L$22,2))</f>
        <v>39-40</v>
      </c>
      <c r="J10077" s="13">
        <f>IF(G10077="Male",VLOOKUP(H10077,'Shoe size conversion table'!$B$6:$D$22,3),VLOOKUP(H10077,'Shoe size conversion table'!$J$6:$L$22,3))</f>
        <v>7</v>
      </c>
      <c r="K10077" s="11">
        <v>159</v>
      </c>
      <c r="L10077" s="12">
        <v>0.2</v>
      </c>
      <c r="M10077" s="7">
        <f t="shared" si="472"/>
        <v>2016</v>
      </c>
      <c r="N10077" s="7">
        <f t="shared" si="473"/>
        <v>5</v>
      </c>
      <c r="O10077" s="30">
        <f t="shared" si="474"/>
        <v>127.2</v>
      </c>
    </row>
    <row r="10078" spans="2:15" x14ac:dyDescent="0.2">
      <c r="B10078" s="13">
        <v>61407</v>
      </c>
      <c r="C10078" s="14">
        <v>42503.026111111329</v>
      </c>
      <c r="D10078" s="7" t="s">
        <v>10</v>
      </c>
      <c r="E10078" s="13">
        <v>2154</v>
      </c>
      <c r="F10078" s="7" t="s">
        <v>34</v>
      </c>
      <c r="G10078" s="7" t="s">
        <v>11</v>
      </c>
      <c r="H10078" s="13">
        <v>10.5</v>
      </c>
      <c r="I10078" s="13" t="str">
        <f>IF(G10078="Male",VLOOKUP(H10078,'Shoe size conversion table'!$B$6:$D$22,2),VLOOKUP(H10078,'Shoe size conversion table'!$J$6:$L$22,2))</f>
        <v>43-44</v>
      </c>
      <c r="J10078" s="13">
        <f>IF(G10078="Male",VLOOKUP(H10078,'Shoe size conversion table'!$B$6:$D$22,3),VLOOKUP(H10078,'Shoe size conversion table'!$J$6:$L$22,3))</f>
        <v>10</v>
      </c>
      <c r="K10078" s="11">
        <v>199</v>
      </c>
      <c r="L10078" s="12">
        <v>0.2</v>
      </c>
      <c r="M10078" s="7">
        <f t="shared" si="472"/>
        <v>2016</v>
      </c>
      <c r="N10078" s="7">
        <f t="shared" si="473"/>
        <v>5</v>
      </c>
      <c r="O10078" s="30">
        <f t="shared" si="474"/>
        <v>159.20000000000002</v>
      </c>
    </row>
    <row r="10079" spans="2:15" x14ac:dyDescent="0.2">
      <c r="B10079" s="13">
        <v>61408</v>
      </c>
      <c r="C10079" s="14">
        <v>42503.086111111326</v>
      </c>
      <c r="D10079" s="7" t="s">
        <v>7</v>
      </c>
      <c r="E10079" s="13">
        <v>2198</v>
      </c>
      <c r="F10079" s="7" t="s">
        <v>48</v>
      </c>
      <c r="G10079" s="7" t="s">
        <v>11</v>
      </c>
      <c r="H10079" s="13">
        <v>7.5</v>
      </c>
      <c r="I10079" s="13" t="str">
        <f>IF(G10079="Male",VLOOKUP(H10079,'Shoe size conversion table'!$B$6:$D$22,2),VLOOKUP(H10079,'Shoe size conversion table'!$J$6:$L$22,2))</f>
        <v>40-41</v>
      </c>
      <c r="J10079" s="13">
        <f>IF(G10079="Male",VLOOKUP(H10079,'Shoe size conversion table'!$B$6:$D$22,3),VLOOKUP(H10079,'Shoe size conversion table'!$J$6:$L$22,3))</f>
        <v>7</v>
      </c>
      <c r="K10079" s="11">
        <v>169</v>
      </c>
      <c r="L10079" s="12">
        <v>0</v>
      </c>
      <c r="M10079" s="7">
        <f t="shared" si="472"/>
        <v>2016</v>
      </c>
      <c r="N10079" s="7">
        <f t="shared" si="473"/>
        <v>5</v>
      </c>
      <c r="O10079" s="30">
        <f t="shared" si="474"/>
        <v>169</v>
      </c>
    </row>
    <row r="10080" spans="2:15" x14ac:dyDescent="0.2">
      <c r="B10080" s="13">
        <v>61409</v>
      </c>
      <c r="C10080" s="14">
        <v>42503.166111111248</v>
      </c>
      <c r="D10080" s="7" t="s">
        <v>7</v>
      </c>
      <c r="E10080" s="13">
        <v>2190</v>
      </c>
      <c r="F10080" s="7" t="s">
        <v>44</v>
      </c>
      <c r="G10080" s="7" t="s">
        <v>11</v>
      </c>
      <c r="H10080" s="13">
        <v>9.5</v>
      </c>
      <c r="I10080" s="13" t="str">
        <f>IF(G10080="Male",VLOOKUP(H10080,'Shoe size conversion table'!$B$6:$D$22,2),VLOOKUP(H10080,'Shoe size conversion table'!$J$6:$L$22,2))</f>
        <v>42-43</v>
      </c>
      <c r="J10080" s="13">
        <f>IF(G10080="Male",VLOOKUP(H10080,'Shoe size conversion table'!$B$6:$D$22,3),VLOOKUP(H10080,'Shoe size conversion table'!$J$6:$L$22,3))</f>
        <v>9</v>
      </c>
      <c r="K10080" s="11">
        <v>199</v>
      </c>
      <c r="L10080" s="12">
        <v>0</v>
      </c>
      <c r="M10080" s="7">
        <f t="shared" si="472"/>
        <v>2016</v>
      </c>
      <c r="N10080" s="7">
        <f t="shared" si="473"/>
        <v>5</v>
      </c>
      <c r="O10080" s="30">
        <f t="shared" si="474"/>
        <v>199</v>
      </c>
    </row>
    <row r="10081" spans="2:15" x14ac:dyDescent="0.2">
      <c r="B10081" s="13">
        <v>61410</v>
      </c>
      <c r="C10081" s="14">
        <v>42503.226111111158</v>
      </c>
      <c r="D10081" s="7" t="s">
        <v>9</v>
      </c>
      <c r="E10081" s="13">
        <v>2193</v>
      </c>
      <c r="F10081" s="7" t="s">
        <v>61</v>
      </c>
      <c r="G10081" s="7" t="s">
        <v>12</v>
      </c>
      <c r="H10081" s="13">
        <v>9</v>
      </c>
      <c r="I10081" s="13" t="str">
        <f>IF(G10081="Male",VLOOKUP(H10081,'Shoe size conversion table'!$B$6:$D$22,2),VLOOKUP(H10081,'Shoe size conversion table'!$J$6:$L$22,2))</f>
        <v>39-40</v>
      </c>
      <c r="J10081" s="13">
        <f>IF(G10081="Male",VLOOKUP(H10081,'Shoe size conversion table'!$B$6:$D$22,3),VLOOKUP(H10081,'Shoe size conversion table'!$J$6:$L$22,3))</f>
        <v>7</v>
      </c>
      <c r="K10081" s="11">
        <v>159</v>
      </c>
      <c r="L10081" s="12">
        <v>0.2</v>
      </c>
      <c r="M10081" s="7">
        <f t="shared" si="472"/>
        <v>2016</v>
      </c>
      <c r="N10081" s="7">
        <f t="shared" si="473"/>
        <v>5</v>
      </c>
      <c r="O10081" s="30">
        <f t="shared" si="474"/>
        <v>127.2</v>
      </c>
    </row>
    <row r="10082" spans="2:15" x14ac:dyDescent="0.2">
      <c r="B10082" s="13">
        <v>61411</v>
      </c>
      <c r="C10082" s="14">
        <v>42503.296111111325</v>
      </c>
      <c r="D10082" s="7" t="s">
        <v>10</v>
      </c>
      <c r="E10082" s="13">
        <v>2148</v>
      </c>
      <c r="F10082" s="7" t="s">
        <v>35</v>
      </c>
      <c r="G10082" s="7" t="s">
        <v>11</v>
      </c>
      <c r="H10082" s="13">
        <v>8.5</v>
      </c>
      <c r="I10082" s="13" t="str">
        <f>IF(G10082="Male",VLOOKUP(H10082,'Shoe size conversion table'!$B$6:$D$22,2),VLOOKUP(H10082,'Shoe size conversion table'!$J$6:$L$22,2))</f>
        <v>41-42</v>
      </c>
      <c r="J10082" s="13">
        <f>IF(G10082="Male",VLOOKUP(H10082,'Shoe size conversion table'!$B$6:$D$22,3),VLOOKUP(H10082,'Shoe size conversion table'!$J$6:$L$22,3))</f>
        <v>8</v>
      </c>
      <c r="K10082" s="11">
        <v>169</v>
      </c>
      <c r="L10082" s="12">
        <v>0.1</v>
      </c>
      <c r="M10082" s="7">
        <f t="shared" si="472"/>
        <v>2016</v>
      </c>
      <c r="N10082" s="7">
        <f t="shared" si="473"/>
        <v>5</v>
      </c>
      <c r="O10082" s="30">
        <f t="shared" si="474"/>
        <v>152.1</v>
      </c>
    </row>
    <row r="10083" spans="2:15" x14ac:dyDescent="0.2">
      <c r="B10083" s="13">
        <v>61412</v>
      </c>
      <c r="C10083" s="14">
        <v>42503.316111111249</v>
      </c>
      <c r="D10083" s="7" t="s">
        <v>8</v>
      </c>
      <c r="E10083" s="13">
        <v>2215</v>
      </c>
      <c r="F10083" s="7" t="s">
        <v>38</v>
      </c>
      <c r="G10083" s="7" t="s">
        <v>12</v>
      </c>
      <c r="H10083" s="13">
        <v>9</v>
      </c>
      <c r="I10083" s="13" t="str">
        <f>IF(G10083="Male",VLOOKUP(H10083,'Shoe size conversion table'!$B$6:$D$22,2),VLOOKUP(H10083,'Shoe size conversion table'!$J$6:$L$22,2))</f>
        <v>39-40</v>
      </c>
      <c r="J10083" s="13">
        <f>IF(G10083="Male",VLOOKUP(H10083,'Shoe size conversion table'!$B$6:$D$22,3),VLOOKUP(H10083,'Shoe size conversion table'!$J$6:$L$22,3))</f>
        <v>7</v>
      </c>
      <c r="K10083" s="11">
        <v>199</v>
      </c>
      <c r="L10083" s="12">
        <v>0</v>
      </c>
      <c r="M10083" s="7">
        <f t="shared" si="472"/>
        <v>2016</v>
      </c>
      <c r="N10083" s="7">
        <f t="shared" si="473"/>
        <v>5</v>
      </c>
      <c r="O10083" s="30">
        <f t="shared" si="474"/>
        <v>199</v>
      </c>
    </row>
    <row r="10084" spans="2:15" x14ac:dyDescent="0.2">
      <c r="B10084" s="13">
        <v>61413</v>
      </c>
      <c r="C10084" s="14">
        <v>42503.346111111161</v>
      </c>
      <c r="D10084" s="7" t="s">
        <v>10</v>
      </c>
      <c r="E10084" s="13">
        <v>2209</v>
      </c>
      <c r="F10084" s="7" t="s">
        <v>36</v>
      </c>
      <c r="G10084" s="7" t="s">
        <v>12</v>
      </c>
      <c r="H10084" s="13">
        <v>8</v>
      </c>
      <c r="I10084" s="13" t="str">
        <f>IF(G10084="Male",VLOOKUP(H10084,'Shoe size conversion table'!$B$6:$D$22,2),VLOOKUP(H10084,'Shoe size conversion table'!$J$6:$L$22,2))</f>
        <v>38-39</v>
      </c>
      <c r="J10084" s="13">
        <f>IF(G10084="Male",VLOOKUP(H10084,'Shoe size conversion table'!$B$6:$D$22,3),VLOOKUP(H10084,'Shoe size conversion table'!$J$6:$L$22,3))</f>
        <v>6</v>
      </c>
      <c r="K10084" s="11">
        <v>159</v>
      </c>
      <c r="L10084" s="12">
        <v>0</v>
      </c>
      <c r="M10084" s="7">
        <f t="shared" si="472"/>
        <v>2016</v>
      </c>
      <c r="N10084" s="7">
        <f t="shared" si="473"/>
        <v>5</v>
      </c>
      <c r="O10084" s="30">
        <f t="shared" si="474"/>
        <v>159</v>
      </c>
    </row>
    <row r="10085" spans="2:15" x14ac:dyDescent="0.2">
      <c r="B10085" s="13">
        <v>61414</v>
      </c>
      <c r="C10085" s="14">
        <v>42503.516111111327</v>
      </c>
      <c r="D10085" s="7" t="s">
        <v>9</v>
      </c>
      <c r="E10085" s="13">
        <v>2192</v>
      </c>
      <c r="F10085" s="7" t="s">
        <v>62</v>
      </c>
      <c r="G10085" s="7" t="s">
        <v>12</v>
      </c>
      <c r="H10085" s="13">
        <v>8</v>
      </c>
      <c r="I10085" s="13" t="str">
        <f>IF(G10085="Male",VLOOKUP(H10085,'Shoe size conversion table'!$B$6:$D$22,2),VLOOKUP(H10085,'Shoe size conversion table'!$J$6:$L$22,2))</f>
        <v>38-39</v>
      </c>
      <c r="J10085" s="13">
        <f>IF(G10085="Male",VLOOKUP(H10085,'Shoe size conversion table'!$B$6:$D$22,3),VLOOKUP(H10085,'Shoe size conversion table'!$J$6:$L$22,3))</f>
        <v>6</v>
      </c>
      <c r="K10085" s="11">
        <v>149</v>
      </c>
      <c r="L10085" s="12">
        <v>0.5</v>
      </c>
      <c r="M10085" s="7">
        <f t="shared" si="472"/>
        <v>2016</v>
      </c>
      <c r="N10085" s="7">
        <f t="shared" si="473"/>
        <v>5</v>
      </c>
      <c r="O10085" s="30">
        <f t="shared" si="474"/>
        <v>74.5</v>
      </c>
    </row>
    <row r="10086" spans="2:15" x14ac:dyDescent="0.2">
      <c r="B10086" s="13">
        <v>61415</v>
      </c>
      <c r="C10086" s="14">
        <v>42503.546111111158</v>
      </c>
      <c r="D10086" s="7" t="s">
        <v>9</v>
      </c>
      <c r="E10086" s="13">
        <v>2201</v>
      </c>
      <c r="F10086" s="7" t="s">
        <v>62</v>
      </c>
      <c r="G10086" s="7" t="s">
        <v>11</v>
      </c>
      <c r="H10086" s="13">
        <v>9.5</v>
      </c>
      <c r="I10086" s="13" t="str">
        <f>IF(G10086="Male",VLOOKUP(H10086,'Shoe size conversion table'!$B$6:$D$22,2),VLOOKUP(H10086,'Shoe size conversion table'!$J$6:$L$22,2))</f>
        <v>42-43</v>
      </c>
      <c r="J10086" s="13">
        <f>IF(G10086="Male",VLOOKUP(H10086,'Shoe size conversion table'!$B$6:$D$22,3),VLOOKUP(H10086,'Shoe size conversion table'!$J$6:$L$22,3))</f>
        <v>9</v>
      </c>
      <c r="K10086" s="11">
        <v>149</v>
      </c>
      <c r="L10086" s="12">
        <v>0</v>
      </c>
      <c r="M10086" s="7">
        <f t="shared" si="472"/>
        <v>2016</v>
      </c>
      <c r="N10086" s="7">
        <f t="shared" si="473"/>
        <v>5</v>
      </c>
      <c r="O10086" s="30">
        <f t="shared" si="474"/>
        <v>149</v>
      </c>
    </row>
    <row r="10087" spans="2:15" x14ac:dyDescent="0.2">
      <c r="B10087" s="13">
        <v>61416</v>
      </c>
      <c r="C10087" s="14">
        <v>42503.616111111143</v>
      </c>
      <c r="D10087" s="7" t="s">
        <v>7</v>
      </c>
      <c r="E10087" s="13">
        <v>2234</v>
      </c>
      <c r="F10087" s="7" t="s">
        <v>50</v>
      </c>
      <c r="G10087" s="7" t="s">
        <v>12</v>
      </c>
      <c r="H10087" s="13">
        <v>11.5</v>
      </c>
      <c r="I10087" s="13">
        <f>IF(G10087="Male",VLOOKUP(H10087,'Shoe size conversion table'!$B$6:$D$22,2),VLOOKUP(H10087,'Shoe size conversion table'!$J$6:$L$22,2))</f>
        <v>42</v>
      </c>
      <c r="J10087" s="13">
        <f>IF(G10087="Male",VLOOKUP(H10087,'Shoe size conversion table'!$B$6:$D$22,3),VLOOKUP(H10087,'Shoe size conversion table'!$J$6:$L$22,3))</f>
        <v>9.5</v>
      </c>
      <c r="K10087" s="11">
        <v>159</v>
      </c>
      <c r="L10087" s="12">
        <v>0</v>
      </c>
      <c r="M10087" s="7">
        <f t="shared" si="472"/>
        <v>2016</v>
      </c>
      <c r="N10087" s="7">
        <f t="shared" si="473"/>
        <v>5</v>
      </c>
      <c r="O10087" s="30">
        <f t="shared" si="474"/>
        <v>159</v>
      </c>
    </row>
    <row r="10088" spans="2:15" x14ac:dyDescent="0.2">
      <c r="B10088" s="13">
        <v>61417</v>
      </c>
      <c r="C10088" s="14">
        <v>42503.616111111252</v>
      </c>
      <c r="D10088" s="7" t="s">
        <v>8</v>
      </c>
      <c r="E10088" s="13">
        <v>2160</v>
      </c>
      <c r="F10088" s="7" t="s">
        <v>37</v>
      </c>
      <c r="G10088" s="7" t="s">
        <v>11</v>
      </c>
      <c r="H10088" s="13">
        <v>12</v>
      </c>
      <c r="I10088" s="13">
        <f>IF(G10088="Male",VLOOKUP(H10088,'Shoe size conversion table'!$B$6:$D$22,2),VLOOKUP(H10088,'Shoe size conversion table'!$J$6:$L$22,2))</f>
        <v>45</v>
      </c>
      <c r="J10088" s="13">
        <f>IF(G10088="Male",VLOOKUP(H10088,'Shoe size conversion table'!$B$6:$D$22,3),VLOOKUP(H10088,'Shoe size conversion table'!$J$6:$L$22,3))</f>
        <v>11.5</v>
      </c>
      <c r="K10088" s="11">
        <v>169</v>
      </c>
      <c r="L10088" s="12">
        <v>0</v>
      </c>
      <c r="M10088" s="7">
        <f t="shared" si="472"/>
        <v>2016</v>
      </c>
      <c r="N10088" s="7">
        <f t="shared" si="473"/>
        <v>5</v>
      </c>
      <c r="O10088" s="30">
        <f t="shared" si="474"/>
        <v>169</v>
      </c>
    </row>
    <row r="10089" spans="2:15" x14ac:dyDescent="0.2">
      <c r="B10089" s="13">
        <v>61418</v>
      </c>
      <c r="C10089" s="14">
        <v>42503.656111111326</v>
      </c>
      <c r="D10089" s="7" t="s">
        <v>8</v>
      </c>
      <c r="E10089" s="13">
        <v>2188</v>
      </c>
      <c r="F10089" s="7" t="s">
        <v>41</v>
      </c>
      <c r="G10089" s="7" t="s">
        <v>12</v>
      </c>
      <c r="H10089" s="13">
        <v>7</v>
      </c>
      <c r="I10089" s="13" t="str">
        <f>IF(G10089="Male",VLOOKUP(H10089,'Shoe size conversion table'!$B$6:$D$22,2),VLOOKUP(H10089,'Shoe size conversion table'!$J$6:$L$22,2))</f>
        <v>37-38</v>
      </c>
      <c r="J10089" s="13">
        <f>IF(G10089="Male",VLOOKUP(H10089,'Shoe size conversion table'!$B$6:$D$22,3),VLOOKUP(H10089,'Shoe size conversion table'!$J$6:$L$22,3))</f>
        <v>5</v>
      </c>
      <c r="K10089" s="11">
        <v>199</v>
      </c>
      <c r="L10089" s="12">
        <v>0</v>
      </c>
      <c r="M10089" s="7">
        <f t="shared" si="472"/>
        <v>2016</v>
      </c>
      <c r="N10089" s="7">
        <f t="shared" si="473"/>
        <v>5</v>
      </c>
      <c r="O10089" s="30">
        <f t="shared" si="474"/>
        <v>199</v>
      </c>
    </row>
    <row r="10090" spans="2:15" x14ac:dyDescent="0.2">
      <c r="B10090" s="13">
        <v>61418</v>
      </c>
      <c r="C10090" s="14">
        <v>42503.656111111326</v>
      </c>
      <c r="D10090" s="7" t="s">
        <v>8</v>
      </c>
      <c r="E10090" s="13">
        <v>2227</v>
      </c>
      <c r="F10090" s="7" t="s">
        <v>37</v>
      </c>
      <c r="G10090" s="7" t="s">
        <v>12</v>
      </c>
      <c r="H10090" s="13">
        <v>8</v>
      </c>
      <c r="I10090" s="13" t="str">
        <f>IF(G10090="Male",VLOOKUP(H10090,'Shoe size conversion table'!$B$6:$D$22,2),VLOOKUP(H10090,'Shoe size conversion table'!$J$6:$L$22,2))</f>
        <v>38-39</v>
      </c>
      <c r="J10090" s="13">
        <f>IF(G10090="Male",VLOOKUP(H10090,'Shoe size conversion table'!$B$6:$D$22,3),VLOOKUP(H10090,'Shoe size conversion table'!$J$6:$L$22,3))</f>
        <v>6</v>
      </c>
      <c r="K10090" s="11">
        <v>179</v>
      </c>
      <c r="L10090" s="12">
        <v>0.3</v>
      </c>
      <c r="M10090" s="7">
        <f t="shared" si="472"/>
        <v>2016</v>
      </c>
      <c r="N10090" s="7">
        <f t="shared" si="473"/>
        <v>5</v>
      </c>
      <c r="O10090" s="30">
        <f t="shared" si="474"/>
        <v>125.3</v>
      </c>
    </row>
    <row r="10091" spans="2:15" x14ac:dyDescent="0.2">
      <c r="B10091" s="13">
        <v>61418</v>
      </c>
      <c r="C10091" s="14">
        <v>42503.656111111326</v>
      </c>
      <c r="D10091" s="7" t="s">
        <v>8</v>
      </c>
      <c r="E10091" s="13">
        <v>2241</v>
      </c>
      <c r="F10091" s="7" t="s">
        <v>37</v>
      </c>
      <c r="G10091" s="7" t="s">
        <v>12</v>
      </c>
      <c r="H10091" s="13">
        <v>8.5</v>
      </c>
      <c r="I10091" s="13">
        <f>IF(G10091="Male",VLOOKUP(H10091,'Shoe size conversion table'!$B$6:$D$22,2),VLOOKUP(H10091,'Shoe size conversion table'!$J$6:$L$22,2))</f>
        <v>39</v>
      </c>
      <c r="J10091" s="13">
        <f>IF(G10091="Male",VLOOKUP(H10091,'Shoe size conversion table'!$B$6:$D$22,3),VLOOKUP(H10091,'Shoe size conversion table'!$J$6:$L$22,3))</f>
        <v>6.5</v>
      </c>
      <c r="K10091" s="11">
        <v>179</v>
      </c>
      <c r="L10091" s="12">
        <v>0</v>
      </c>
      <c r="M10091" s="7">
        <f t="shared" si="472"/>
        <v>2016</v>
      </c>
      <c r="N10091" s="7">
        <f t="shared" si="473"/>
        <v>5</v>
      </c>
      <c r="O10091" s="30">
        <f t="shared" si="474"/>
        <v>179</v>
      </c>
    </row>
    <row r="10092" spans="2:15" x14ac:dyDescent="0.2">
      <c r="B10092" s="13">
        <v>61419</v>
      </c>
      <c r="C10092" s="14">
        <v>42503.666111111146</v>
      </c>
      <c r="D10092" s="7" t="s">
        <v>7</v>
      </c>
      <c r="E10092" s="13">
        <v>2162</v>
      </c>
      <c r="F10092" s="7" t="s">
        <v>49</v>
      </c>
      <c r="G10092" s="7" t="s">
        <v>12</v>
      </c>
      <c r="H10092" s="13">
        <v>9.5</v>
      </c>
      <c r="I10092" s="13">
        <f>IF(G10092="Male",VLOOKUP(H10092,'Shoe size conversion table'!$B$6:$D$22,2),VLOOKUP(H10092,'Shoe size conversion table'!$J$6:$L$22,2))</f>
        <v>40</v>
      </c>
      <c r="J10092" s="13">
        <f>IF(G10092="Male",VLOOKUP(H10092,'Shoe size conversion table'!$B$6:$D$22,3),VLOOKUP(H10092,'Shoe size conversion table'!$J$6:$L$22,3))</f>
        <v>7.5</v>
      </c>
      <c r="K10092" s="11">
        <v>139</v>
      </c>
      <c r="L10092" s="12">
        <v>0.1</v>
      </c>
      <c r="M10092" s="7">
        <f t="shared" si="472"/>
        <v>2016</v>
      </c>
      <c r="N10092" s="7">
        <f t="shared" si="473"/>
        <v>5</v>
      </c>
      <c r="O10092" s="30">
        <f t="shared" si="474"/>
        <v>125.10000000000001</v>
      </c>
    </row>
    <row r="10093" spans="2:15" x14ac:dyDescent="0.2">
      <c r="B10093" s="13">
        <v>61420</v>
      </c>
      <c r="C10093" s="14">
        <v>42503.736111111146</v>
      </c>
      <c r="D10093" s="7" t="s">
        <v>7</v>
      </c>
      <c r="E10093" s="13">
        <v>2158</v>
      </c>
      <c r="F10093" s="7" t="s">
        <v>49</v>
      </c>
      <c r="G10093" s="7" t="s">
        <v>11</v>
      </c>
      <c r="H10093" s="13">
        <v>10.5</v>
      </c>
      <c r="I10093" s="13" t="str">
        <f>IF(G10093="Male",VLOOKUP(H10093,'Shoe size conversion table'!$B$6:$D$22,2),VLOOKUP(H10093,'Shoe size conversion table'!$J$6:$L$22,2))</f>
        <v>43-44</v>
      </c>
      <c r="J10093" s="13">
        <f>IF(G10093="Male",VLOOKUP(H10093,'Shoe size conversion table'!$B$6:$D$22,3),VLOOKUP(H10093,'Shoe size conversion table'!$J$6:$L$22,3))</f>
        <v>10</v>
      </c>
      <c r="K10093" s="11">
        <v>159</v>
      </c>
      <c r="L10093" s="12">
        <v>0.2</v>
      </c>
      <c r="M10093" s="7">
        <f t="shared" si="472"/>
        <v>2016</v>
      </c>
      <c r="N10093" s="7">
        <f t="shared" si="473"/>
        <v>5</v>
      </c>
      <c r="O10093" s="30">
        <f t="shared" si="474"/>
        <v>127.2</v>
      </c>
    </row>
    <row r="10094" spans="2:15" x14ac:dyDescent="0.2">
      <c r="B10094" s="13">
        <v>61421</v>
      </c>
      <c r="C10094" s="14">
        <v>42503.746111111162</v>
      </c>
      <c r="D10094" s="7" t="s">
        <v>7</v>
      </c>
      <c r="E10094" s="13">
        <v>2167</v>
      </c>
      <c r="F10094" s="7" t="s">
        <v>49</v>
      </c>
      <c r="G10094" s="7" t="s">
        <v>12</v>
      </c>
      <c r="H10094" s="13">
        <v>7</v>
      </c>
      <c r="I10094" s="13" t="str">
        <f>IF(G10094="Male",VLOOKUP(H10094,'Shoe size conversion table'!$B$6:$D$22,2),VLOOKUP(H10094,'Shoe size conversion table'!$J$6:$L$22,2))</f>
        <v>37-38</v>
      </c>
      <c r="J10094" s="13">
        <f>IF(G10094="Male",VLOOKUP(H10094,'Shoe size conversion table'!$B$6:$D$22,3),VLOOKUP(H10094,'Shoe size conversion table'!$J$6:$L$22,3))</f>
        <v>5</v>
      </c>
      <c r="K10094" s="11">
        <v>199</v>
      </c>
      <c r="L10094" s="12">
        <v>0</v>
      </c>
      <c r="M10094" s="7">
        <f t="shared" si="472"/>
        <v>2016</v>
      </c>
      <c r="N10094" s="7">
        <f t="shared" si="473"/>
        <v>5</v>
      </c>
      <c r="O10094" s="30">
        <f t="shared" si="474"/>
        <v>199</v>
      </c>
    </row>
    <row r="10095" spans="2:15" x14ac:dyDescent="0.2">
      <c r="B10095" s="13">
        <v>61422</v>
      </c>
      <c r="C10095" s="14">
        <v>42503.866111111143</v>
      </c>
      <c r="D10095" s="7" t="s">
        <v>10</v>
      </c>
      <c r="E10095" s="13">
        <v>2232</v>
      </c>
      <c r="F10095" s="7" t="s">
        <v>35</v>
      </c>
      <c r="G10095" s="7" t="s">
        <v>12</v>
      </c>
      <c r="H10095" s="13">
        <v>8</v>
      </c>
      <c r="I10095" s="13" t="str">
        <f>IF(G10095="Male",VLOOKUP(H10095,'Shoe size conversion table'!$B$6:$D$22,2),VLOOKUP(H10095,'Shoe size conversion table'!$J$6:$L$22,2))</f>
        <v>38-39</v>
      </c>
      <c r="J10095" s="13">
        <f>IF(G10095="Male",VLOOKUP(H10095,'Shoe size conversion table'!$B$6:$D$22,3),VLOOKUP(H10095,'Shoe size conversion table'!$J$6:$L$22,3))</f>
        <v>6</v>
      </c>
      <c r="K10095" s="11">
        <v>199</v>
      </c>
      <c r="L10095" s="12">
        <v>0.5</v>
      </c>
      <c r="M10095" s="7">
        <f t="shared" si="472"/>
        <v>2016</v>
      </c>
      <c r="N10095" s="7">
        <f t="shared" si="473"/>
        <v>5</v>
      </c>
      <c r="O10095" s="30">
        <f t="shared" si="474"/>
        <v>99.5</v>
      </c>
    </row>
    <row r="10096" spans="2:15" x14ac:dyDescent="0.2">
      <c r="B10096" s="13">
        <v>61422</v>
      </c>
      <c r="C10096" s="14">
        <v>42503.866111111143</v>
      </c>
      <c r="D10096" s="7" t="s">
        <v>10</v>
      </c>
      <c r="E10096" s="13">
        <v>2240</v>
      </c>
      <c r="F10096" s="7" t="s">
        <v>36</v>
      </c>
      <c r="G10096" s="7" t="s">
        <v>11</v>
      </c>
      <c r="H10096" s="13">
        <v>9</v>
      </c>
      <c r="I10096" s="13">
        <f>IF(G10096="Male",VLOOKUP(H10096,'Shoe size conversion table'!$B$6:$D$22,2),VLOOKUP(H10096,'Shoe size conversion table'!$J$6:$L$22,2))</f>
        <v>42</v>
      </c>
      <c r="J10096" s="13">
        <f>IF(G10096="Male",VLOOKUP(H10096,'Shoe size conversion table'!$B$6:$D$22,3),VLOOKUP(H10096,'Shoe size conversion table'!$J$6:$L$22,3))</f>
        <v>8.5</v>
      </c>
      <c r="K10096" s="11">
        <v>179</v>
      </c>
      <c r="L10096" s="12">
        <v>0.3</v>
      </c>
      <c r="M10096" s="7">
        <f t="shared" si="472"/>
        <v>2016</v>
      </c>
      <c r="N10096" s="7">
        <f t="shared" si="473"/>
        <v>5</v>
      </c>
      <c r="O10096" s="30">
        <f t="shared" si="474"/>
        <v>125.3</v>
      </c>
    </row>
    <row r="10097" spans="2:15" x14ac:dyDescent="0.2">
      <c r="B10097" s="13">
        <v>61422</v>
      </c>
      <c r="C10097" s="14">
        <v>42503.866111111143</v>
      </c>
      <c r="D10097" s="7" t="s">
        <v>10</v>
      </c>
      <c r="E10097" s="13">
        <v>2174</v>
      </c>
      <c r="F10097" s="7" t="s">
        <v>36</v>
      </c>
      <c r="G10097" s="7" t="s">
        <v>12</v>
      </c>
      <c r="H10097" s="13">
        <v>8.5</v>
      </c>
      <c r="I10097" s="13">
        <f>IF(G10097="Male",VLOOKUP(H10097,'Shoe size conversion table'!$B$6:$D$22,2),VLOOKUP(H10097,'Shoe size conversion table'!$J$6:$L$22,2))</f>
        <v>39</v>
      </c>
      <c r="J10097" s="13">
        <f>IF(G10097="Male",VLOOKUP(H10097,'Shoe size conversion table'!$B$6:$D$22,3),VLOOKUP(H10097,'Shoe size conversion table'!$J$6:$L$22,3))</f>
        <v>6.5</v>
      </c>
      <c r="K10097" s="11">
        <v>159</v>
      </c>
      <c r="L10097" s="12">
        <v>0.2</v>
      </c>
      <c r="M10097" s="7">
        <f t="shared" si="472"/>
        <v>2016</v>
      </c>
      <c r="N10097" s="7">
        <f t="shared" si="473"/>
        <v>5</v>
      </c>
      <c r="O10097" s="30">
        <f t="shared" si="474"/>
        <v>127.2</v>
      </c>
    </row>
    <row r="10098" spans="2:15" x14ac:dyDescent="0.2">
      <c r="B10098" s="13">
        <v>61423</v>
      </c>
      <c r="C10098" s="14">
        <v>42503.896111111157</v>
      </c>
      <c r="D10098" s="7" t="s">
        <v>7</v>
      </c>
      <c r="E10098" s="13">
        <v>2206</v>
      </c>
      <c r="F10098" s="7" t="s">
        <v>49</v>
      </c>
      <c r="G10098" s="7" t="s">
        <v>12</v>
      </c>
      <c r="H10098" s="13">
        <v>8.5</v>
      </c>
      <c r="I10098" s="13">
        <f>IF(G10098="Male",VLOOKUP(H10098,'Shoe size conversion table'!$B$6:$D$22,2),VLOOKUP(H10098,'Shoe size conversion table'!$J$6:$L$22,2))</f>
        <v>39</v>
      </c>
      <c r="J10098" s="13">
        <f>IF(G10098="Male",VLOOKUP(H10098,'Shoe size conversion table'!$B$6:$D$22,3),VLOOKUP(H10098,'Shoe size conversion table'!$J$6:$L$22,3))</f>
        <v>6.5</v>
      </c>
      <c r="K10098" s="11">
        <v>179</v>
      </c>
      <c r="L10098" s="12">
        <v>0.5</v>
      </c>
      <c r="M10098" s="7">
        <f t="shared" si="472"/>
        <v>2016</v>
      </c>
      <c r="N10098" s="7">
        <f t="shared" si="473"/>
        <v>5</v>
      </c>
      <c r="O10098" s="30">
        <f t="shared" si="474"/>
        <v>89.5</v>
      </c>
    </row>
    <row r="10099" spans="2:15" x14ac:dyDescent="0.2">
      <c r="B10099" s="13">
        <v>61424</v>
      </c>
      <c r="C10099" s="14">
        <v>42503.976111111144</v>
      </c>
      <c r="D10099" s="7" t="s">
        <v>8</v>
      </c>
      <c r="E10099" s="13">
        <v>2213</v>
      </c>
      <c r="F10099" s="7" t="s">
        <v>38</v>
      </c>
      <c r="G10099" s="7" t="s">
        <v>11</v>
      </c>
      <c r="H10099" s="13">
        <v>10.5</v>
      </c>
      <c r="I10099" s="13" t="str">
        <f>IF(G10099="Male",VLOOKUP(H10099,'Shoe size conversion table'!$B$6:$D$22,2),VLOOKUP(H10099,'Shoe size conversion table'!$J$6:$L$22,2))</f>
        <v>43-44</v>
      </c>
      <c r="J10099" s="13">
        <f>IF(G10099="Male",VLOOKUP(H10099,'Shoe size conversion table'!$B$6:$D$22,3),VLOOKUP(H10099,'Shoe size conversion table'!$J$6:$L$22,3))</f>
        <v>10</v>
      </c>
      <c r="K10099" s="11">
        <v>129</v>
      </c>
      <c r="L10099" s="12">
        <v>0</v>
      </c>
      <c r="M10099" s="7">
        <f t="shared" si="472"/>
        <v>2016</v>
      </c>
      <c r="N10099" s="7">
        <f t="shared" si="473"/>
        <v>5</v>
      </c>
      <c r="O10099" s="30">
        <f t="shared" si="474"/>
        <v>129</v>
      </c>
    </row>
    <row r="10100" spans="2:15" x14ac:dyDescent="0.2">
      <c r="B10100" s="13">
        <v>61424</v>
      </c>
      <c r="C10100" s="14">
        <v>42503.976111111144</v>
      </c>
      <c r="D10100" s="7" t="s">
        <v>8</v>
      </c>
      <c r="E10100" s="13">
        <v>2232</v>
      </c>
      <c r="F10100" s="7" t="s">
        <v>38</v>
      </c>
      <c r="G10100" s="7" t="s">
        <v>12</v>
      </c>
      <c r="H10100" s="13">
        <v>8</v>
      </c>
      <c r="I10100" s="13" t="str">
        <f>IF(G10100="Male",VLOOKUP(H10100,'Shoe size conversion table'!$B$6:$D$22,2),VLOOKUP(H10100,'Shoe size conversion table'!$J$6:$L$22,2))</f>
        <v>38-39</v>
      </c>
      <c r="J10100" s="13">
        <f>IF(G10100="Male",VLOOKUP(H10100,'Shoe size conversion table'!$B$6:$D$22,3),VLOOKUP(H10100,'Shoe size conversion table'!$J$6:$L$22,3))</f>
        <v>6</v>
      </c>
      <c r="K10100" s="11">
        <v>179</v>
      </c>
      <c r="L10100" s="12">
        <v>0</v>
      </c>
      <c r="M10100" s="7">
        <f t="shared" si="472"/>
        <v>2016</v>
      </c>
      <c r="N10100" s="7">
        <f t="shared" si="473"/>
        <v>5</v>
      </c>
      <c r="O10100" s="30">
        <f t="shared" si="474"/>
        <v>179</v>
      </c>
    </row>
    <row r="10101" spans="2:15" x14ac:dyDescent="0.2">
      <c r="B10101" s="13">
        <v>61425</v>
      </c>
      <c r="C10101" s="14">
        <v>42504.036111111323</v>
      </c>
      <c r="D10101" s="7" t="s">
        <v>8</v>
      </c>
      <c r="E10101" s="13">
        <v>2155</v>
      </c>
      <c r="F10101" s="7" t="s">
        <v>40</v>
      </c>
      <c r="G10101" s="7" t="s">
        <v>12</v>
      </c>
      <c r="H10101" s="13">
        <v>9</v>
      </c>
      <c r="I10101" s="13" t="str">
        <f>IF(G10101="Male",VLOOKUP(H10101,'Shoe size conversion table'!$B$6:$D$22,2),VLOOKUP(H10101,'Shoe size conversion table'!$J$6:$L$22,2))</f>
        <v>39-40</v>
      </c>
      <c r="J10101" s="13">
        <f>IF(G10101="Male",VLOOKUP(H10101,'Shoe size conversion table'!$B$6:$D$22,3),VLOOKUP(H10101,'Shoe size conversion table'!$J$6:$L$22,3))</f>
        <v>7</v>
      </c>
      <c r="K10101" s="11">
        <v>129</v>
      </c>
      <c r="L10101" s="12">
        <v>0.5</v>
      </c>
      <c r="M10101" s="7">
        <f t="shared" si="472"/>
        <v>2016</v>
      </c>
      <c r="N10101" s="7">
        <f t="shared" si="473"/>
        <v>5</v>
      </c>
      <c r="O10101" s="30">
        <f t="shared" si="474"/>
        <v>64.5</v>
      </c>
    </row>
    <row r="10102" spans="2:15" x14ac:dyDescent="0.2">
      <c r="B10102" s="13">
        <v>61426</v>
      </c>
      <c r="C10102" s="14">
        <v>42504.086111111326</v>
      </c>
      <c r="D10102" s="7" t="s">
        <v>7</v>
      </c>
      <c r="E10102" s="13">
        <v>2169</v>
      </c>
      <c r="F10102" s="7" t="s">
        <v>57</v>
      </c>
      <c r="G10102" s="7" t="s">
        <v>12</v>
      </c>
      <c r="H10102" s="13">
        <v>8.5</v>
      </c>
      <c r="I10102" s="13">
        <f>IF(G10102="Male",VLOOKUP(H10102,'Shoe size conversion table'!$B$6:$D$22,2),VLOOKUP(H10102,'Shoe size conversion table'!$J$6:$L$22,2))</f>
        <v>39</v>
      </c>
      <c r="J10102" s="13">
        <f>IF(G10102="Male",VLOOKUP(H10102,'Shoe size conversion table'!$B$6:$D$22,3),VLOOKUP(H10102,'Shoe size conversion table'!$J$6:$L$22,3))</f>
        <v>6.5</v>
      </c>
      <c r="K10102" s="11">
        <v>149</v>
      </c>
      <c r="L10102" s="12">
        <v>0</v>
      </c>
      <c r="M10102" s="7">
        <f t="shared" si="472"/>
        <v>2016</v>
      </c>
      <c r="N10102" s="7">
        <f t="shared" si="473"/>
        <v>5</v>
      </c>
      <c r="O10102" s="30">
        <f t="shared" si="474"/>
        <v>149</v>
      </c>
    </row>
    <row r="10103" spans="2:15" x14ac:dyDescent="0.2">
      <c r="B10103" s="13">
        <v>61427</v>
      </c>
      <c r="C10103" s="14">
        <v>42504.166111111248</v>
      </c>
      <c r="D10103" s="7" t="s">
        <v>7</v>
      </c>
      <c r="E10103" s="13">
        <v>2242</v>
      </c>
      <c r="F10103" s="7" t="s">
        <v>48</v>
      </c>
      <c r="G10103" s="7" t="s">
        <v>12</v>
      </c>
      <c r="H10103" s="13">
        <v>9.5</v>
      </c>
      <c r="I10103" s="13">
        <f>IF(G10103="Male",VLOOKUP(H10103,'Shoe size conversion table'!$B$6:$D$22,2),VLOOKUP(H10103,'Shoe size conversion table'!$J$6:$L$22,2))</f>
        <v>40</v>
      </c>
      <c r="J10103" s="13">
        <f>IF(G10103="Male",VLOOKUP(H10103,'Shoe size conversion table'!$B$6:$D$22,3),VLOOKUP(H10103,'Shoe size conversion table'!$J$6:$L$22,3))</f>
        <v>7.5</v>
      </c>
      <c r="K10103" s="11">
        <v>199</v>
      </c>
      <c r="L10103" s="12">
        <v>0</v>
      </c>
      <c r="M10103" s="7">
        <f t="shared" si="472"/>
        <v>2016</v>
      </c>
      <c r="N10103" s="7">
        <f t="shared" si="473"/>
        <v>5</v>
      </c>
      <c r="O10103" s="30">
        <f t="shared" si="474"/>
        <v>199</v>
      </c>
    </row>
    <row r="10104" spans="2:15" x14ac:dyDescent="0.2">
      <c r="B10104" s="13">
        <v>61428</v>
      </c>
      <c r="C10104" s="14">
        <v>42504.266111111327</v>
      </c>
      <c r="D10104" s="7" t="s">
        <v>10</v>
      </c>
      <c r="E10104" s="13">
        <v>2166</v>
      </c>
      <c r="F10104" s="7" t="s">
        <v>34</v>
      </c>
      <c r="G10104" s="7" t="s">
        <v>12</v>
      </c>
      <c r="H10104" s="13">
        <v>9</v>
      </c>
      <c r="I10104" s="13" t="str">
        <f>IF(G10104="Male",VLOOKUP(H10104,'Shoe size conversion table'!$B$6:$D$22,2),VLOOKUP(H10104,'Shoe size conversion table'!$J$6:$L$22,2))</f>
        <v>39-40</v>
      </c>
      <c r="J10104" s="13">
        <f>IF(G10104="Male",VLOOKUP(H10104,'Shoe size conversion table'!$B$6:$D$22,3),VLOOKUP(H10104,'Shoe size conversion table'!$J$6:$L$22,3))</f>
        <v>7</v>
      </c>
      <c r="K10104" s="11">
        <v>179</v>
      </c>
      <c r="L10104" s="12">
        <v>0.3</v>
      </c>
      <c r="M10104" s="7">
        <f t="shared" si="472"/>
        <v>2016</v>
      </c>
      <c r="N10104" s="7">
        <f t="shared" si="473"/>
        <v>5</v>
      </c>
      <c r="O10104" s="30">
        <f t="shared" si="474"/>
        <v>125.3</v>
      </c>
    </row>
    <row r="10105" spans="2:15" x14ac:dyDescent="0.2">
      <c r="B10105" s="13">
        <v>61429</v>
      </c>
      <c r="C10105" s="14">
        <v>42504.516111111327</v>
      </c>
      <c r="D10105" s="7" t="s">
        <v>9</v>
      </c>
      <c r="E10105" s="13">
        <v>2168</v>
      </c>
      <c r="F10105" s="7" t="s">
        <v>62</v>
      </c>
      <c r="G10105" s="7" t="s">
        <v>12</v>
      </c>
      <c r="H10105" s="13">
        <v>8</v>
      </c>
      <c r="I10105" s="13" t="str">
        <f>IF(G10105="Male",VLOOKUP(H10105,'Shoe size conversion table'!$B$6:$D$22,2),VLOOKUP(H10105,'Shoe size conversion table'!$J$6:$L$22,2))</f>
        <v>38-39</v>
      </c>
      <c r="J10105" s="13">
        <f>IF(G10105="Male",VLOOKUP(H10105,'Shoe size conversion table'!$B$6:$D$22,3),VLOOKUP(H10105,'Shoe size conversion table'!$J$6:$L$22,3))</f>
        <v>6</v>
      </c>
      <c r="K10105" s="11">
        <v>189</v>
      </c>
      <c r="L10105" s="12">
        <v>0.2</v>
      </c>
      <c r="M10105" s="7">
        <f t="shared" si="472"/>
        <v>2016</v>
      </c>
      <c r="N10105" s="7">
        <f t="shared" si="473"/>
        <v>5</v>
      </c>
      <c r="O10105" s="30">
        <f t="shared" si="474"/>
        <v>151.20000000000002</v>
      </c>
    </row>
    <row r="10106" spans="2:15" x14ac:dyDescent="0.2">
      <c r="B10106" s="13">
        <v>61430</v>
      </c>
      <c r="C10106" s="14">
        <v>42504.576111111252</v>
      </c>
      <c r="D10106" s="7" t="s">
        <v>10</v>
      </c>
      <c r="E10106" s="13">
        <v>2210</v>
      </c>
      <c r="F10106" s="7" t="s">
        <v>35</v>
      </c>
      <c r="G10106" s="7" t="s">
        <v>11</v>
      </c>
      <c r="H10106" s="13">
        <v>9</v>
      </c>
      <c r="I10106" s="13">
        <f>IF(G10106="Male",VLOOKUP(H10106,'Shoe size conversion table'!$B$6:$D$22,2),VLOOKUP(H10106,'Shoe size conversion table'!$J$6:$L$22,2))</f>
        <v>42</v>
      </c>
      <c r="J10106" s="13">
        <f>IF(G10106="Male",VLOOKUP(H10106,'Shoe size conversion table'!$B$6:$D$22,3),VLOOKUP(H10106,'Shoe size conversion table'!$J$6:$L$22,3))</f>
        <v>8.5</v>
      </c>
      <c r="K10106" s="11">
        <v>199</v>
      </c>
      <c r="L10106" s="12">
        <v>0</v>
      </c>
      <c r="M10106" s="7">
        <f t="shared" si="472"/>
        <v>2016</v>
      </c>
      <c r="N10106" s="7">
        <f t="shared" si="473"/>
        <v>5</v>
      </c>
      <c r="O10106" s="30">
        <f t="shared" si="474"/>
        <v>199</v>
      </c>
    </row>
    <row r="10107" spans="2:15" x14ac:dyDescent="0.2">
      <c r="B10107" s="13">
        <v>61431</v>
      </c>
      <c r="C10107" s="14">
        <v>42504.586111111144</v>
      </c>
      <c r="D10107" s="7" t="s">
        <v>7</v>
      </c>
      <c r="E10107" s="13">
        <v>2194</v>
      </c>
      <c r="F10107" s="7" t="s">
        <v>51</v>
      </c>
      <c r="G10107" s="7" t="s">
        <v>11</v>
      </c>
      <c r="H10107" s="13">
        <v>8</v>
      </c>
      <c r="I10107" s="13">
        <f>IF(G10107="Male",VLOOKUP(H10107,'Shoe size conversion table'!$B$6:$D$22,2),VLOOKUP(H10107,'Shoe size conversion table'!$J$6:$L$22,2))</f>
        <v>41</v>
      </c>
      <c r="J10107" s="13">
        <f>IF(G10107="Male",VLOOKUP(H10107,'Shoe size conversion table'!$B$6:$D$22,3),VLOOKUP(H10107,'Shoe size conversion table'!$J$6:$L$22,3))</f>
        <v>7.5</v>
      </c>
      <c r="K10107" s="11">
        <v>139</v>
      </c>
      <c r="L10107" s="12">
        <v>0.1</v>
      </c>
      <c r="M10107" s="7">
        <f t="shared" si="472"/>
        <v>2016</v>
      </c>
      <c r="N10107" s="7">
        <f t="shared" si="473"/>
        <v>5</v>
      </c>
      <c r="O10107" s="30">
        <f t="shared" si="474"/>
        <v>125.10000000000001</v>
      </c>
    </row>
    <row r="10108" spans="2:15" x14ac:dyDescent="0.2">
      <c r="B10108" s="13">
        <v>61432</v>
      </c>
      <c r="C10108" s="14">
        <v>42504.616111111143</v>
      </c>
      <c r="D10108" s="7" t="s">
        <v>7</v>
      </c>
      <c r="E10108" s="13">
        <v>2177</v>
      </c>
      <c r="F10108" s="7" t="s">
        <v>50</v>
      </c>
      <c r="G10108" s="7" t="s">
        <v>12</v>
      </c>
      <c r="H10108" s="13">
        <v>11.5</v>
      </c>
      <c r="I10108" s="13">
        <f>IF(G10108="Male",VLOOKUP(H10108,'Shoe size conversion table'!$B$6:$D$22,2),VLOOKUP(H10108,'Shoe size conversion table'!$J$6:$L$22,2))</f>
        <v>42</v>
      </c>
      <c r="J10108" s="13">
        <f>IF(G10108="Male",VLOOKUP(H10108,'Shoe size conversion table'!$B$6:$D$22,3),VLOOKUP(H10108,'Shoe size conversion table'!$J$6:$L$22,3))</f>
        <v>9.5</v>
      </c>
      <c r="K10108" s="11">
        <v>149</v>
      </c>
      <c r="L10108" s="12">
        <v>0.5</v>
      </c>
      <c r="M10108" s="7">
        <f t="shared" si="472"/>
        <v>2016</v>
      </c>
      <c r="N10108" s="7">
        <f t="shared" si="473"/>
        <v>5</v>
      </c>
      <c r="O10108" s="30">
        <f t="shared" si="474"/>
        <v>74.5</v>
      </c>
    </row>
    <row r="10109" spans="2:15" x14ac:dyDescent="0.2">
      <c r="B10109" s="13">
        <v>61433</v>
      </c>
      <c r="C10109" s="14">
        <v>42504.736111111146</v>
      </c>
      <c r="D10109" s="7" t="s">
        <v>7</v>
      </c>
      <c r="E10109" s="13">
        <v>2235</v>
      </c>
      <c r="F10109" s="7" t="s">
        <v>49</v>
      </c>
      <c r="G10109" s="7" t="s">
        <v>11</v>
      </c>
      <c r="H10109" s="13">
        <v>8.5</v>
      </c>
      <c r="I10109" s="13" t="str">
        <f>IF(G10109="Male",VLOOKUP(H10109,'Shoe size conversion table'!$B$6:$D$22,2),VLOOKUP(H10109,'Shoe size conversion table'!$J$6:$L$22,2))</f>
        <v>41-42</v>
      </c>
      <c r="J10109" s="13">
        <f>IF(G10109="Male",VLOOKUP(H10109,'Shoe size conversion table'!$B$6:$D$22,3),VLOOKUP(H10109,'Shoe size conversion table'!$J$6:$L$22,3))</f>
        <v>8</v>
      </c>
      <c r="K10109" s="11">
        <v>169</v>
      </c>
      <c r="L10109" s="12">
        <v>0.3</v>
      </c>
      <c r="M10109" s="7">
        <f t="shared" si="472"/>
        <v>2016</v>
      </c>
      <c r="N10109" s="7">
        <f t="shared" si="473"/>
        <v>5</v>
      </c>
      <c r="O10109" s="30">
        <f t="shared" si="474"/>
        <v>118.3</v>
      </c>
    </row>
    <row r="10110" spans="2:15" x14ac:dyDescent="0.2">
      <c r="B10110" s="13">
        <v>61434</v>
      </c>
      <c r="C10110" s="14">
        <v>42504.776111111154</v>
      </c>
      <c r="D10110" s="7" t="s">
        <v>9</v>
      </c>
      <c r="E10110" s="13">
        <v>2170</v>
      </c>
      <c r="F10110" s="7" t="s">
        <v>60</v>
      </c>
      <c r="G10110" s="7" t="s">
        <v>12</v>
      </c>
      <c r="H10110" s="13">
        <v>10.5</v>
      </c>
      <c r="I10110" s="13">
        <f>IF(G10110="Male",VLOOKUP(H10110,'Shoe size conversion table'!$B$6:$D$22,2),VLOOKUP(H10110,'Shoe size conversion table'!$J$6:$L$22,2))</f>
        <v>41</v>
      </c>
      <c r="J10110" s="13">
        <f>IF(G10110="Male",VLOOKUP(H10110,'Shoe size conversion table'!$B$6:$D$22,3),VLOOKUP(H10110,'Shoe size conversion table'!$J$6:$L$22,3))</f>
        <v>8.5</v>
      </c>
      <c r="K10110" s="11">
        <v>199</v>
      </c>
      <c r="L10110" s="12">
        <v>0</v>
      </c>
      <c r="M10110" s="7">
        <f t="shared" si="472"/>
        <v>2016</v>
      </c>
      <c r="N10110" s="7">
        <f t="shared" si="473"/>
        <v>5</v>
      </c>
      <c r="O10110" s="30">
        <f t="shared" si="474"/>
        <v>199</v>
      </c>
    </row>
    <row r="10111" spans="2:15" x14ac:dyDescent="0.2">
      <c r="B10111" s="13">
        <v>61435</v>
      </c>
      <c r="C10111" s="14">
        <v>42504.866111111143</v>
      </c>
      <c r="D10111" s="7" t="s">
        <v>10</v>
      </c>
      <c r="E10111" s="13">
        <v>2153</v>
      </c>
      <c r="F10111" s="7" t="s">
        <v>35</v>
      </c>
      <c r="G10111" s="7" t="s">
        <v>11</v>
      </c>
      <c r="H10111" s="13">
        <v>8.5</v>
      </c>
      <c r="I10111" s="13" t="str">
        <f>IF(G10111="Male",VLOOKUP(H10111,'Shoe size conversion table'!$B$6:$D$22,2),VLOOKUP(H10111,'Shoe size conversion table'!$J$6:$L$22,2))</f>
        <v>41-42</v>
      </c>
      <c r="J10111" s="13">
        <f>IF(G10111="Male",VLOOKUP(H10111,'Shoe size conversion table'!$B$6:$D$22,3),VLOOKUP(H10111,'Shoe size conversion table'!$J$6:$L$22,3))</f>
        <v>8</v>
      </c>
      <c r="K10111" s="11">
        <v>199</v>
      </c>
      <c r="L10111" s="12">
        <v>0.1</v>
      </c>
      <c r="M10111" s="7">
        <f t="shared" si="472"/>
        <v>2016</v>
      </c>
      <c r="N10111" s="7">
        <f t="shared" si="473"/>
        <v>5</v>
      </c>
      <c r="O10111" s="30">
        <f t="shared" si="474"/>
        <v>179.1</v>
      </c>
    </row>
    <row r="10112" spans="2:15" x14ac:dyDescent="0.2">
      <c r="B10112" s="13">
        <v>61435</v>
      </c>
      <c r="C10112" s="14">
        <v>42504.866111111143</v>
      </c>
      <c r="D10112" s="7" t="s">
        <v>10</v>
      </c>
      <c r="E10112" s="13">
        <v>2240</v>
      </c>
      <c r="F10112" s="7" t="s">
        <v>36</v>
      </c>
      <c r="G10112" s="7" t="s">
        <v>11</v>
      </c>
      <c r="H10112" s="13">
        <v>10</v>
      </c>
      <c r="I10112" s="13">
        <f>IF(G10112="Male",VLOOKUP(H10112,'Shoe size conversion table'!$B$6:$D$22,2),VLOOKUP(H10112,'Shoe size conversion table'!$J$6:$L$22,2))</f>
        <v>43</v>
      </c>
      <c r="J10112" s="13">
        <f>IF(G10112="Male",VLOOKUP(H10112,'Shoe size conversion table'!$B$6:$D$22,3),VLOOKUP(H10112,'Shoe size conversion table'!$J$6:$L$22,3))</f>
        <v>9.5</v>
      </c>
      <c r="K10112" s="11">
        <v>149</v>
      </c>
      <c r="L10112" s="12">
        <v>0</v>
      </c>
      <c r="M10112" s="7">
        <f t="shared" si="472"/>
        <v>2016</v>
      </c>
      <c r="N10112" s="7">
        <f t="shared" si="473"/>
        <v>5</v>
      </c>
      <c r="O10112" s="30">
        <f t="shared" si="474"/>
        <v>149</v>
      </c>
    </row>
    <row r="10113" spans="2:15" x14ac:dyDescent="0.2">
      <c r="B10113" s="13">
        <v>61435</v>
      </c>
      <c r="C10113" s="14">
        <v>42504.866111111143</v>
      </c>
      <c r="D10113" s="7" t="s">
        <v>10</v>
      </c>
      <c r="E10113" s="13">
        <v>2220</v>
      </c>
      <c r="F10113" s="7" t="s">
        <v>35</v>
      </c>
      <c r="G10113" s="7" t="s">
        <v>12</v>
      </c>
      <c r="H10113" s="13">
        <v>8.5</v>
      </c>
      <c r="I10113" s="13">
        <f>IF(G10113="Male",VLOOKUP(H10113,'Shoe size conversion table'!$B$6:$D$22,2),VLOOKUP(H10113,'Shoe size conversion table'!$J$6:$L$22,2))</f>
        <v>39</v>
      </c>
      <c r="J10113" s="13">
        <f>IF(G10113="Male",VLOOKUP(H10113,'Shoe size conversion table'!$B$6:$D$22,3),VLOOKUP(H10113,'Shoe size conversion table'!$J$6:$L$22,3))</f>
        <v>6.5</v>
      </c>
      <c r="K10113" s="11">
        <v>139</v>
      </c>
      <c r="L10113" s="12">
        <v>0</v>
      </c>
      <c r="M10113" s="7">
        <f t="shared" si="472"/>
        <v>2016</v>
      </c>
      <c r="N10113" s="7">
        <f t="shared" si="473"/>
        <v>5</v>
      </c>
      <c r="O10113" s="30">
        <f t="shared" si="474"/>
        <v>139</v>
      </c>
    </row>
    <row r="10114" spans="2:15" x14ac:dyDescent="0.2">
      <c r="B10114" s="13">
        <v>61436</v>
      </c>
      <c r="C10114" s="14">
        <v>42504.92611111125</v>
      </c>
      <c r="D10114" s="7" t="s">
        <v>9</v>
      </c>
      <c r="E10114" s="13">
        <v>2187</v>
      </c>
      <c r="F10114" s="7" t="s">
        <v>60</v>
      </c>
      <c r="G10114" s="7" t="s">
        <v>12</v>
      </c>
      <c r="H10114" s="13">
        <v>9</v>
      </c>
      <c r="I10114" s="13" t="str">
        <f>IF(G10114="Male",VLOOKUP(H10114,'Shoe size conversion table'!$B$6:$D$22,2),VLOOKUP(H10114,'Shoe size conversion table'!$J$6:$L$22,2))</f>
        <v>39-40</v>
      </c>
      <c r="J10114" s="13">
        <f>IF(G10114="Male",VLOOKUP(H10114,'Shoe size conversion table'!$B$6:$D$22,3),VLOOKUP(H10114,'Shoe size conversion table'!$J$6:$L$22,3))</f>
        <v>7</v>
      </c>
      <c r="K10114" s="11">
        <v>149</v>
      </c>
      <c r="L10114" s="12">
        <v>0</v>
      </c>
      <c r="M10114" s="7">
        <f t="shared" si="472"/>
        <v>2016</v>
      </c>
      <c r="N10114" s="7">
        <f t="shared" si="473"/>
        <v>5</v>
      </c>
      <c r="O10114" s="30">
        <f t="shared" si="474"/>
        <v>149</v>
      </c>
    </row>
    <row r="10115" spans="2:15" x14ac:dyDescent="0.2">
      <c r="B10115" s="13">
        <v>61437</v>
      </c>
      <c r="C10115" s="14">
        <v>42505.006111111143</v>
      </c>
      <c r="D10115" s="7" t="s">
        <v>9</v>
      </c>
      <c r="E10115" s="13">
        <v>2167</v>
      </c>
      <c r="F10115" s="7" t="s">
        <v>59</v>
      </c>
      <c r="G10115" s="7" t="s">
        <v>12</v>
      </c>
      <c r="H10115" s="13">
        <v>9</v>
      </c>
      <c r="I10115" s="13" t="str">
        <f>IF(G10115="Male",VLOOKUP(H10115,'Shoe size conversion table'!$B$6:$D$22,2),VLOOKUP(H10115,'Shoe size conversion table'!$J$6:$L$22,2))</f>
        <v>39-40</v>
      </c>
      <c r="J10115" s="13">
        <f>IF(G10115="Male",VLOOKUP(H10115,'Shoe size conversion table'!$B$6:$D$22,3),VLOOKUP(H10115,'Shoe size conversion table'!$J$6:$L$22,3))</f>
        <v>7</v>
      </c>
      <c r="K10115" s="11">
        <v>179</v>
      </c>
      <c r="L10115" s="12">
        <v>0</v>
      </c>
      <c r="M10115" s="7">
        <f t="shared" si="472"/>
        <v>2016</v>
      </c>
      <c r="N10115" s="7">
        <f t="shared" si="473"/>
        <v>5</v>
      </c>
      <c r="O10115" s="30">
        <f t="shared" si="474"/>
        <v>179</v>
      </c>
    </row>
    <row r="10116" spans="2:15" x14ac:dyDescent="0.2">
      <c r="B10116" s="13">
        <v>61438</v>
      </c>
      <c r="C10116" s="14">
        <v>42505.016111111145</v>
      </c>
      <c r="D10116" s="7" t="s">
        <v>7</v>
      </c>
      <c r="E10116" s="13">
        <v>2206</v>
      </c>
      <c r="F10116" s="7" t="s">
        <v>49</v>
      </c>
      <c r="G10116" s="7" t="s">
        <v>11</v>
      </c>
      <c r="H10116" s="13">
        <v>8</v>
      </c>
      <c r="I10116" s="13">
        <f>IF(G10116="Male",VLOOKUP(H10116,'Shoe size conversion table'!$B$6:$D$22,2),VLOOKUP(H10116,'Shoe size conversion table'!$J$6:$L$22,2))</f>
        <v>41</v>
      </c>
      <c r="J10116" s="13">
        <f>IF(G10116="Male",VLOOKUP(H10116,'Shoe size conversion table'!$B$6:$D$22,3),VLOOKUP(H10116,'Shoe size conversion table'!$J$6:$L$22,3))</f>
        <v>7.5</v>
      </c>
      <c r="K10116" s="11">
        <v>159</v>
      </c>
      <c r="L10116" s="12">
        <v>0</v>
      </c>
      <c r="M10116" s="7">
        <f t="shared" si="472"/>
        <v>2016</v>
      </c>
      <c r="N10116" s="7">
        <f t="shared" si="473"/>
        <v>5</v>
      </c>
      <c r="O10116" s="30">
        <f t="shared" si="474"/>
        <v>159</v>
      </c>
    </row>
    <row r="10117" spans="2:15" x14ac:dyDescent="0.2">
      <c r="B10117" s="13">
        <v>61438</v>
      </c>
      <c r="C10117" s="14">
        <v>42505.016111111145</v>
      </c>
      <c r="D10117" s="7" t="s">
        <v>7</v>
      </c>
      <c r="E10117" s="13">
        <v>2241</v>
      </c>
      <c r="F10117" s="7" t="s">
        <v>51</v>
      </c>
      <c r="G10117" s="7" t="s">
        <v>12</v>
      </c>
      <c r="H10117" s="13">
        <v>8.5</v>
      </c>
      <c r="I10117" s="13">
        <f>IF(G10117="Male",VLOOKUP(H10117,'Shoe size conversion table'!$B$6:$D$22,2),VLOOKUP(H10117,'Shoe size conversion table'!$J$6:$L$22,2))</f>
        <v>39</v>
      </c>
      <c r="J10117" s="13">
        <f>IF(G10117="Male",VLOOKUP(H10117,'Shoe size conversion table'!$B$6:$D$22,3),VLOOKUP(H10117,'Shoe size conversion table'!$J$6:$L$22,3))</f>
        <v>6.5</v>
      </c>
      <c r="K10117" s="11">
        <v>139</v>
      </c>
      <c r="L10117" s="12">
        <v>0.1</v>
      </c>
      <c r="M10117" s="7">
        <f t="shared" ref="M10117:M10180" si="475">YEAR(C10117)</f>
        <v>2016</v>
      </c>
      <c r="N10117" s="7">
        <f t="shared" si="473"/>
        <v>5</v>
      </c>
      <c r="O10117" s="30">
        <f t="shared" si="474"/>
        <v>125.10000000000001</v>
      </c>
    </row>
    <row r="10118" spans="2:15" x14ac:dyDescent="0.2">
      <c r="B10118" s="13">
        <v>61439</v>
      </c>
      <c r="C10118" s="14">
        <v>42505.046111111325</v>
      </c>
      <c r="D10118" s="7" t="s">
        <v>7</v>
      </c>
      <c r="E10118" s="13">
        <v>2197</v>
      </c>
      <c r="F10118" s="7" t="s">
        <v>49</v>
      </c>
      <c r="G10118" s="7" t="s">
        <v>12</v>
      </c>
      <c r="H10118" s="13">
        <v>7.5</v>
      </c>
      <c r="I10118" s="13">
        <f>IF(G10118="Male",VLOOKUP(H10118,'Shoe size conversion table'!$B$6:$D$22,2),VLOOKUP(H10118,'Shoe size conversion table'!$J$6:$L$22,2))</f>
        <v>38</v>
      </c>
      <c r="J10118" s="13">
        <f>IF(G10118="Male",VLOOKUP(H10118,'Shoe size conversion table'!$B$6:$D$22,3),VLOOKUP(H10118,'Shoe size conversion table'!$J$6:$L$22,3))</f>
        <v>5.5</v>
      </c>
      <c r="K10118" s="11">
        <v>189</v>
      </c>
      <c r="L10118" s="12">
        <v>0.2</v>
      </c>
      <c r="M10118" s="7">
        <f t="shared" si="475"/>
        <v>2016</v>
      </c>
      <c r="N10118" s="7">
        <f t="shared" ref="N10118:N10181" si="476">MONTH(C10118:C25085)</f>
        <v>5</v>
      </c>
      <c r="O10118" s="30">
        <f t="shared" ref="O10118:O10181" si="477">K10118*(1-L10118)</f>
        <v>151.20000000000002</v>
      </c>
    </row>
    <row r="10119" spans="2:15" x14ac:dyDescent="0.2">
      <c r="B10119" s="13">
        <v>61440</v>
      </c>
      <c r="C10119" s="14">
        <v>42505.086111111326</v>
      </c>
      <c r="D10119" s="7" t="s">
        <v>7</v>
      </c>
      <c r="E10119" s="13">
        <v>2214</v>
      </c>
      <c r="F10119" s="7" t="s">
        <v>48</v>
      </c>
      <c r="G10119" s="7" t="s">
        <v>11</v>
      </c>
      <c r="H10119" s="13">
        <v>8</v>
      </c>
      <c r="I10119" s="13">
        <f>IF(G10119="Male",VLOOKUP(H10119,'Shoe size conversion table'!$B$6:$D$22,2),VLOOKUP(H10119,'Shoe size conversion table'!$J$6:$L$22,2))</f>
        <v>41</v>
      </c>
      <c r="J10119" s="13">
        <f>IF(G10119="Male",VLOOKUP(H10119,'Shoe size conversion table'!$B$6:$D$22,3),VLOOKUP(H10119,'Shoe size conversion table'!$J$6:$L$22,3))</f>
        <v>7.5</v>
      </c>
      <c r="K10119" s="11">
        <v>179</v>
      </c>
      <c r="L10119" s="12">
        <v>0</v>
      </c>
      <c r="M10119" s="7">
        <f t="shared" si="475"/>
        <v>2016</v>
      </c>
      <c r="N10119" s="7">
        <f t="shared" si="476"/>
        <v>5</v>
      </c>
      <c r="O10119" s="30">
        <f t="shared" si="477"/>
        <v>179</v>
      </c>
    </row>
    <row r="10120" spans="2:15" x14ac:dyDescent="0.2">
      <c r="B10120" s="13">
        <v>61441</v>
      </c>
      <c r="C10120" s="14">
        <v>42505.166111111328</v>
      </c>
      <c r="D10120" s="7" t="s">
        <v>8</v>
      </c>
      <c r="E10120" s="13">
        <v>2202</v>
      </c>
      <c r="F10120" s="7" t="s">
        <v>40</v>
      </c>
      <c r="G10120" s="7" t="s">
        <v>11</v>
      </c>
      <c r="H10120" s="13">
        <v>11.5</v>
      </c>
      <c r="I10120" s="13" t="str">
        <f>IF(G10120="Male",VLOOKUP(H10120,'Shoe size conversion table'!$B$6:$D$22,2),VLOOKUP(H10120,'Shoe size conversion table'!$J$6:$L$22,2))</f>
        <v>44-45</v>
      </c>
      <c r="J10120" s="13">
        <f>IF(G10120="Male",VLOOKUP(H10120,'Shoe size conversion table'!$B$6:$D$22,3),VLOOKUP(H10120,'Shoe size conversion table'!$J$6:$L$22,3))</f>
        <v>11</v>
      </c>
      <c r="K10120" s="11">
        <v>149</v>
      </c>
      <c r="L10120" s="12">
        <v>0</v>
      </c>
      <c r="M10120" s="7">
        <f t="shared" si="475"/>
        <v>2016</v>
      </c>
      <c r="N10120" s="7">
        <f t="shared" si="476"/>
        <v>5</v>
      </c>
      <c r="O10120" s="30">
        <f t="shared" si="477"/>
        <v>149</v>
      </c>
    </row>
    <row r="10121" spans="2:15" x14ac:dyDescent="0.2">
      <c r="B10121" s="13">
        <v>61442</v>
      </c>
      <c r="C10121" s="14">
        <v>42505.306111111247</v>
      </c>
      <c r="D10121" s="7" t="s">
        <v>7</v>
      </c>
      <c r="E10121" s="13">
        <v>2189</v>
      </c>
      <c r="F10121" s="7" t="s">
        <v>48</v>
      </c>
      <c r="G10121" s="7" t="s">
        <v>12</v>
      </c>
      <c r="H10121" s="13">
        <v>9.5</v>
      </c>
      <c r="I10121" s="13">
        <f>IF(G10121="Male",VLOOKUP(H10121,'Shoe size conversion table'!$B$6:$D$22,2),VLOOKUP(H10121,'Shoe size conversion table'!$J$6:$L$22,2))</f>
        <v>40</v>
      </c>
      <c r="J10121" s="13">
        <f>IF(G10121="Male",VLOOKUP(H10121,'Shoe size conversion table'!$B$6:$D$22,3),VLOOKUP(H10121,'Shoe size conversion table'!$J$6:$L$22,3))</f>
        <v>7.5</v>
      </c>
      <c r="K10121" s="11">
        <v>189</v>
      </c>
      <c r="L10121" s="12">
        <v>0</v>
      </c>
      <c r="M10121" s="7">
        <f t="shared" si="475"/>
        <v>2016</v>
      </c>
      <c r="N10121" s="7">
        <f t="shared" si="476"/>
        <v>5</v>
      </c>
      <c r="O10121" s="30">
        <f t="shared" si="477"/>
        <v>189</v>
      </c>
    </row>
    <row r="10122" spans="2:15" x14ac:dyDescent="0.2">
      <c r="B10122" s="13">
        <v>61443</v>
      </c>
      <c r="C10122" s="14">
        <v>42505.356111111323</v>
      </c>
      <c r="D10122" s="7" t="s">
        <v>7</v>
      </c>
      <c r="E10122" s="13">
        <v>2197</v>
      </c>
      <c r="F10122" s="7" t="s">
        <v>48</v>
      </c>
      <c r="G10122" s="7" t="s">
        <v>11</v>
      </c>
      <c r="H10122" s="13">
        <v>9.5</v>
      </c>
      <c r="I10122" s="13" t="str">
        <f>IF(G10122="Male",VLOOKUP(H10122,'Shoe size conversion table'!$B$6:$D$22,2),VLOOKUP(H10122,'Shoe size conversion table'!$J$6:$L$22,2))</f>
        <v>42-43</v>
      </c>
      <c r="J10122" s="13">
        <f>IF(G10122="Male",VLOOKUP(H10122,'Shoe size conversion table'!$B$6:$D$22,3),VLOOKUP(H10122,'Shoe size conversion table'!$J$6:$L$22,3))</f>
        <v>9</v>
      </c>
      <c r="K10122" s="11">
        <v>169</v>
      </c>
      <c r="L10122" s="12">
        <v>0.3</v>
      </c>
      <c r="M10122" s="7">
        <f t="shared" si="475"/>
        <v>2016</v>
      </c>
      <c r="N10122" s="7">
        <f t="shared" si="476"/>
        <v>5</v>
      </c>
      <c r="O10122" s="30">
        <f t="shared" si="477"/>
        <v>118.3</v>
      </c>
    </row>
    <row r="10123" spans="2:15" x14ac:dyDescent="0.2">
      <c r="B10123" s="13">
        <v>61444</v>
      </c>
      <c r="C10123" s="14">
        <v>42505.406111111253</v>
      </c>
      <c r="D10123" s="7" t="s">
        <v>10</v>
      </c>
      <c r="E10123" s="13">
        <v>2239</v>
      </c>
      <c r="F10123" s="7" t="s">
        <v>35</v>
      </c>
      <c r="G10123" s="7" t="s">
        <v>12</v>
      </c>
      <c r="H10123" s="13">
        <v>9</v>
      </c>
      <c r="I10123" s="13" t="str">
        <f>IF(G10123="Male",VLOOKUP(H10123,'Shoe size conversion table'!$B$6:$D$22,2),VLOOKUP(H10123,'Shoe size conversion table'!$J$6:$L$22,2))</f>
        <v>39-40</v>
      </c>
      <c r="J10123" s="13">
        <f>IF(G10123="Male",VLOOKUP(H10123,'Shoe size conversion table'!$B$6:$D$22,3),VLOOKUP(H10123,'Shoe size conversion table'!$J$6:$L$22,3))</f>
        <v>7</v>
      </c>
      <c r="K10123" s="11">
        <v>149</v>
      </c>
      <c r="L10123" s="12">
        <v>0</v>
      </c>
      <c r="M10123" s="7">
        <f t="shared" si="475"/>
        <v>2016</v>
      </c>
      <c r="N10123" s="7">
        <f t="shared" si="476"/>
        <v>5</v>
      </c>
      <c r="O10123" s="30">
        <f t="shared" si="477"/>
        <v>149</v>
      </c>
    </row>
    <row r="10124" spans="2:15" x14ac:dyDescent="0.2">
      <c r="B10124" s="13">
        <v>61445</v>
      </c>
      <c r="C10124" s="14">
        <v>42505.546111111158</v>
      </c>
      <c r="D10124" s="7" t="s">
        <v>9</v>
      </c>
      <c r="E10124" s="13">
        <v>2239</v>
      </c>
      <c r="F10124" s="7" t="s">
        <v>61</v>
      </c>
      <c r="G10124" s="7" t="s">
        <v>12</v>
      </c>
      <c r="H10124" s="13">
        <v>8</v>
      </c>
      <c r="I10124" s="13" t="str">
        <f>IF(G10124="Male",VLOOKUP(H10124,'Shoe size conversion table'!$B$6:$D$22,2),VLOOKUP(H10124,'Shoe size conversion table'!$J$6:$L$22,2))</f>
        <v>38-39</v>
      </c>
      <c r="J10124" s="13">
        <f>IF(G10124="Male",VLOOKUP(H10124,'Shoe size conversion table'!$B$6:$D$22,3),VLOOKUP(H10124,'Shoe size conversion table'!$J$6:$L$22,3))</f>
        <v>6</v>
      </c>
      <c r="K10124" s="11">
        <v>139</v>
      </c>
      <c r="L10124" s="12">
        <v>0.3</v>
      </c>
      <c r="M10124" s="7">
        <f t="shared" si="475"/>
        <v>2016</v>
      </c>
      <c r="N10124" s="7">
        <f t="shared" si="476"/>
        <v>5</v>
      </c>
      <c r="O10124" s="30">
        <f t="shared" si="477"/>
        <v>97.3</v>
      </c>
    </row>
    <row r="10125" spans="2:15" x14ac:dyDescent="0.2">
      <c r="B10125" s="13">
        <v>61445</v>
      </c>
      <c r="C10125" s="14">
        <v>42505.546111111158</v>
      </c>
      <c r="D10125" s="7" t="s">
        <v>9</v>
      </c>
      <c r="E10125" s="13">
        <v>2160</v>
      </c>
      <c r="F10125" s="7" t="s">
        <v>61</v>
      </c>
      <c r="G10125" s="7" t="s">
        <v>11</v>
      </c>
      <c r="H10125" s="13">
        <v>9.5</v>
      </c>
      <c r="I10125" s="13" t="str">
        <f>IF(G10125="Male",VLOOKUP(H10125,'Shoe size conversion table'!$B$6:$D$22,2),VLOOKUP(H10125,'Shoe size conversion table'!$J$6:$L$22,2))</f>
        <v>42-43</v>
      </c>
      <c r="J10125" s="13">
        <f>IF(G10125="Male",VLOOKUP(H10125,'Shoe size conversion table'!$B$6:$D$22,3),VLOOKUP(H10125,'Shoe size conversion table'!$J$6:$L$22,3))</f>
        <v>9</v>
      </c>
      <c r="K10125" s="11">
        <v>169</v>
      </c>
      <c r="L10125" s="12">
        <v>0.5</v>
      </c>
      <c r="M10125" s="7">
        <f t="shared" si="475"/>
        <v>2016</v>
      </c>
      <c r="N10125" s="7">
        <f t="shared" si="476"/>
        <v>5</v>
      </c>
      <c r="O10125" s="30">
        <f t="shared" si="477"/>
        <v>84.5</v>
      </c>
    </row>
    <row r="10126" spans="2:15" x14ac:dyDescent="0.2">
      <c r="B10126" s="13">
        <v>61446</v>
      </c>
      <c r="C10126" s="14">
        <v>42505.576111111252</v>
      </c>
      <c r="D10126" s="7" t="s">
        <v>10</v>
      </c>
      <c r="E10126" s="13">
        <v>2158</v>
      </c>
      <c r="F10126" s="7" t="s">
        <v>34</v>
      </c>
      <c r="G10126" s="7" t="s">
        <v>11</v>
      </c>
      <c r="H10126" s="13">
        <v>10.5</v>
      </c>
      <c r="I10126" s="13" t="str">
        <f>IF(G10126="Male",VLOOKUP(H10126,'Shoe size conversion table'!$B$6:$D$22,2),VLOOKUP(H10126,'Shoe size conversion table'!$J$6:$L$22,2))</f>
        <v>43-44</v>
      </c>
      <c r="J10126" s="13">
        <f>IF(G10126="Male",VLOOKUP(H10126,'Shoe size conversion table'!$B$6:$D$22,3),VLOOKUP(H10126,'Shoe size conversion table'!$J$6:$L$22,3))</f>
        <v>10</v>
      </c>
      <c r="K10126" s="11">
        <v>169</v>
      </c>
      <c r="L10126" s="12">
        <v>0</v>
      </c>
      <c r="M10126" s="7">
        <f t="shared" si="475"/>
        <v>2016</v>
      </c>
      <c r="N10126" s="7">
        <f t="shared" si="476"/>
        <v>5</v>
      </c>
      <c r="O10126" s="30">
        <f t="shared" si="477"/>
        <v>169</v>
      </c>
    </row>
    <row r="10127" spans="2:15" x14ac:dyDescent="0.2">
      <c r="B10127" s="13">
        <v>61447</v>
      </c>
      <c r="C10127" s="14">
        <v>42505.586111111144</v>
      </c>
      <c r="D10127" s="7" t="s">
        <v>8</v>
      </c>
      <c r="E10127" s="13">
        <v>2184</v>
      </c>
      <c r="F10127" s="7" t="s">
        <v>40</v>
      </c>
      <c r="G10127" s="7" t="s">
        <v>11</v>
      </c>
      <c r="H10127" s="13">
        <v>9</v>
      </c>
      <c r="I10127" s="13">
        <f>IF(G10127="Male",VLOOKUP(H10127,'Shoe size conversion table'!$B$6:$D$22,2),VLOOKUP(H10127,'Shoe size conversion table'!$J$6:$L$22,2))</f>
        <v>42</v>
      </c>
      <c r="J10127" s="13">
        <f>IF(G10127="Male",VLOOKUP(H10127,'Shoe size conversion table'!$B$6:$D$22,3),VLOOKUP(H10127,'Shoe size conversion table'!$J$6:$L$22,3))</f>
        <v>8.5</v>
      </c>
      <c r="K10127" s="11">
        <v>129</v>
      </c>
      <c r="L10127" s="12">
        <v>0</v>
      </c>
      <c r="M10127" s="7">
        <f t="shared" si="475"/>
        <v>2016</v>
      </c>
      <c r="N10127" s="7">
        <f t="shared" si="476"/>
        <v>5</v>
      </c>
      <c r="O10127" s="30">
        <f t="shared" si="477"/>
        <v>129</v>
      </c>
    </row>
    <row r="10128" spans="2:15" x14ac:dyDescent="0.2">
      <c r="B10128" s="13">
        <v>61448</v>
      </c>
      <c r="C10128" s="14">
        <v>42505.586111111144</v>
      </c>
      <c r="D10128" s="7" t="s">
        <v>7</v>
      </c>
      <c r="E10128" s="13">
        <v>2206</v>
      </c>
      <c r="F10128" s="7" t="s">
        <v>51</v>
      </c>
      <c r="G10128" s="7" t="s">
        <v>11</v>
      </c>
      <c r="H10128" s="13">
        <v>14</v>
      </c>
      <c r="I10128" s="13">
        <f>IF(G10128="Male",VLOOKUP(H10128,'Shoe size conversion table'!$B$6:$D$22,2),VLOOKUP(H10128,'Shoe size conversion table'!$J$6:$L$22,2))</f>
        <v>47</v>
      </c>
      <c r="J10128" s="13">
        <f>IF(G10128="Male",VLOOKUP(H10128,'Shoe size conversion table'!$B$6:$D$22,3),VLOOKUP(H10128,'Shoe size conversion table'!$J$6:$L$22,3))</f>
        <v>13.5</v>
      </c>
      <c r="K10128" s="11">
        <v>179</v>
      </c>
      <c r="L10128" s="12">
        <v>0</v>
      </c>
      <c r="M10128" s="7">
        <f t="shared" si="475"/>
        <v>2016</v>
      </c>
      <c r="N10128" s="7">
        <f t="shared" si="476"/>
        <v>5</v>
      </c>
      <c r="O10128" s="30">
        <f t="shared" si="477"/>
        <v>179</v>
      </c>
    </row>
    <row r="10129" spans="2:15" x14ac:dyDescent="0.2">
      <c r="B10129" s="13">
        <v>61449</v>
      </c>
      <c r="C10129" s="14">
        <v>42505.616111111143</v>
      </c>
      <c r="D10129" s="7" t="s">
        <v>7</v>
      </c>
      <c r="E10129" s="13">
        <v>2234</v>
      </c>
      <c r="F10129" s="7" t="s">
        <v>44</v>
      </c>
      <c r="G10129" s="7" t="s">
        <v>11</v>
      </c>
      <c r="H10129" s="13">
        <v>9.5</v>
      </c>
      <c r="I10129" s="13" t="str">
        <f>IF(G10129="Male",VLOOKUP(H10129,'Shoe size conversion table'!$B$6:$D$22,2),VLOOKUP(H10129,'Shoe size conversion table'!$J$6:$L$22,2))</f>
        <v>42-43</v>
      </c>
      <c r="J10129" s="13">
        <f>IF(G10129="Male",VLOOKUP(H10129,'Shoe size conversion table'!$B$6:$D$22,3),VLOOKUP(H10129,'Shoe size conversion table'!$J$6:$L$22,3))</f>
        <v>9</v>
      </c>
      <c r="K10129" s="11">
        <v>159</v>
      </c>
      <c r="L10129" s="12">
        <v>0.1</v>
      </c>
      <c r="M10129" s="7">
        <f t="shared" si="475"/>
        <v>2016</v>
      </c>
      <c r="N10129" s="7">
        <f t="shared" si="476"/>
        <v>5</v>
      </c>
      <c r="O10129" s="30">
        <f t="shared" si="477"/>
        <v>143.1</v>
      </c>
    </row>
    <row r="10130" spans="2:15" x14ac:dyDescent="0.2">
      <c r="B10130" s="13">
        <v>61450</v>
      </c>
      <c r="C10130" s="14">
        <v>42505.636111111155</v>
      </c>
      <c r="D10130" s="7" t="s">
        <v>10</v>
      </c>
      <c r="E10130" s="13">
        <v>2219</v>
      </c>
      <c r="F10130" s="7" t="s">
        <v>35</v>
      </c>
      <c r="G10130" s="7" t="s">
        <v>11</v>
      </c>
      <c r="H10130" s="13">
        <v>9</v>
      </c>
      <c r="I10130" s="13">
        <f>IF(G10130="Male",VLOOKUP(H10130,'Shoe size conversion table'!$B$6:$D$22,2),VLOOKUP(H10130,'Shoe size conversion table'!$J$6:$L$22,2))</f>
        <v>42</v>
      </c>
      <c r="J10130" s="13">
        <f>IF(G10130="Male",VLOOKUP(H10130,'Shoe size conversion table'!$B$6:$D$22,3),VLOOKUP(H10130,'Shoe size conversion table'!$J$6:$L$22,3))</f>
        <v>8.5</v>
      </c>
      <c r="K10130" s="11">
        <v>169</v>
      </c>
      <c r="L10130" s="12">
        <v>0</v>
      </c>
      <c r="M10130" s="7">
        <f t="shared" si="475"/>
        <v>2016</v>
      </c>
      <c r="N10130" s="7">
        <f t="shared" si="476"/>
        <v>5</v>
      </c>
      <c r="O10130" s="30">
        <f t="shared" si="477"/>
        <v>169</v>
      </c>
    </row>
    <row r="10131" spans="2:15" x14ac:dyDescent="0.2">
      <c r="B10131" s="13">
        <v>61451</v>
      </c>
      <c r="C10131" s="14">
        <v>42505.866111111143</v>
      </c>
      <c r="D10131" s="7" t="s">
        <v>10</v>
      </c>
      <c r="E10131" s="13">
        <v>2157</v>
      </c>
      <c r="F10131" s="7" t="s">
        <v>35</v>
      </c>
      <c r="G10131" s="7" t="s">
        <v>12</v>
      </c>
      <c r="H10131" s="13">
        <v>8</v>
      </c>
      <c r="I10131" s="13" t="str">
        <f>IF(G10131="Male",VLOOKUP(H10131,'Shoe size conversion table'!$B$6:$D$22,2),VLOOKUP(H10131,'Shoe size conversion table'!$J$6:$L$22,2))</f>
        <v>38-39</v>
      </c>
      <c r="J10131" s="13">
        <f>IF(G10131="Male",VLOOKUP(H10131,'Shoe size conversion table'!$B$6:$D$22,3),VLOOKUP(H10131,'Shoe size conversion table'!$J$6:$L$22,3))</f>
        <v>6</v>
      </c>
      <c r="K10131" s="11">
        <v>159</v>
      </c>
      <c r="L10131" s="12">
        <v>0</v>
      </c>
      <c r="M10131" s="7">
        <f t="shared" si="475"/>
        <v>2016</v>
      </c>
      <c r="N10131" s="7">
        <f t="shared" si="476"/>
        <v>5</v>
      </c>
      <c r="O10131" s="30">
        <f t="shared" si="477"/>
        <v>159</v>
      </c>
    </row>
    <row r="10132" spans="2:15" x14ac:dyDescent="0.2">
      <c r="B10132" s="13">
        <v>61451</v>
      </c>
      <c r="C10132" s="14">
        <v>42505.866111111143</v>
      </c>
      <c r="D10132" s="7" t="s">
        <v>10</v>
      </c>
      <c r="E10132" s="13">
        <v>2232</v>
      </c>
      <c r="F10132" s="7" t="s">
        <v>35</v>
      </c>
      <c r="G10132" s="7" t="s">
        <v>12</v>
      </c>
      <c r="H10132" s="13">
        <v>8</v>
      </c>
      <c r="I10132" s="13" t="str">
        <f>IF(G10132="Male",VLOOKUP(H10132,'Shoe size conversion table'!$B$6:$D$22,2),VLOOKUP(H10132,'Shoe size conversion table'!$J$6:$L$22,2))</f>
        <v>38-39</v>
      </c>
      <c r="J10132" s="13">
        <f>IF(G10132="Male",VLOOKUP(H10132,'Shoe size conversion table'!$B$6:$D$22,3),VLOOKUP(H10132,'Shoe size conversion table'!$J$6:$L$22,3))</f>
        <v>6</v>
      </c>
      <c r="K10132" s="11">
        <v>199</v>
      </c>
      <c r="L10132" s="12">
        <v>0.5</v>
      </c>
      <c r="M10132" s="7">
        <f t="shared" si="475"/>
        <v>2016</v>
      </c>
      <c r="N10132" s="7">
        <f t="shared" si="476"/>
        <v>5</v>
      </c>
      <c r="O10132" s="30">
        <f t="shared" si="477"/>
        <v>99.5</v>
      </c>
    </row>
    <row r="10133" spans="2:15" x14ac:dyDescent="0.2">
      <c r="B10133" s="13">
        <v>61451</v>
      </c>
      <c r="C10133" s="14">
        <v>42505.866111111143</v>
      </c>
      <c r="D10133" s="7" t="s">
        <v>10</v>
      </c>
      <c r="E10133" s="13">
        <v>2171</v>
      </c>
      <c r="F10133" s="7" t="s">
        <v>34</v>
      </c>
      <c r="G10133" s="7" t="s">
        <v>12</v>
      </c>
      <c r="H10133" s="13">
        <v>8.5</v>
      </c>
      <c r="I10133" s="13">
        <f>IF(G10133="Male",VLOOKUP(H10133,'Shoe size conversion table'!$B$6:$D$22,2),VLOOKUP(H10133,'Shoe size conversion table'!$J$6:$L$22,2))</f>
        <v>39</v>
      </c>
      <c r="J10133" s="13">
        <f>IF(G10133="Male",VLOOKUP(H10133,'Shoe size conversion table'!$B$6:$D$22,3),VLOOKUP(H10133,'Shoe size conversion table'!$J$6:$L$22,3))</f>
        <v>6.5</v>
      </c>
      <c r="K10133" s="11">
        <v>159</v>
      </c>
      <c r="L10133" s="12">
        <v>0</v>
      </c>
      <c r="M10133" s="7">
        <f t="shared" si="475"/>
        <v>2016</v>
      </c>
      <c r="N10133" s="7">
        <f t="shared" si="476"/>
        <v>5</v>
      </c>
      <c r="O10133" s="30">
        <f t="shared" si="477"/>
        <v>159</v>
      </c>
    </row>
    <row r="10134" spans="2:15" x14ac:dyDescent="0.2">
      <c r="B10134" s="13">
        <v>61452</v>
      </c>
      <c r="C10134" s="14">
        <v>42505.886111111155</v>
      </c>
      <c r="D10134" s="7" t="s">
        <v>7</v>
      </c>
      <c r="E10134" s="13">
        <v>2150</v>
      </c>
      <c r="F10134" s="7" t="s">
        <v>45</v>
      </c>
      <c r="G10134" s="7" t="s">
        <v>11</v>
      </c>
      <c r="H10134" s="13">
        <v>9.5</v>
      </c>
      <c r="I10134" s="13" t="str">
        <f>IF(G10134="Male",VLOOKUP(H10134,'Shoe size conversion table'!$B$6:$D$22,2),VLOOKUP(H10134,'Shoe size conversion table'!$J$6:$L$22,2))</f>
        <v>42-43</v>
      </c>
      <c r="J10134" s="13">
        <f>IF(G10134="Male",VLOOKUP(H10134,'Shoe size conversion table'!$B$6:$D$22,3),VLOOKUP(H10134,'Shoe size conversion table'!$J$6:$L$22,3))</f>
        <v>9</v>
      </c>
      <c r="K10134" s="11">
        <v>189</v>
      </c>
      <c r="L10134" s="12">
        <v>0</v>
      </c>
      <c r="M10134" s="7">
        <f t="shared" si="475"/>
        <v>2016</v>
      </c>
      <c r="N10134" s="7">
        <f t="shared" si="476"/>
        <v>5</v>
      </c>
      <c r="O10134" s="30">
        <f t="shared" si="477"/>
        <v>189</v>
      </c>
    </row>
    <row r="10135" spans="2:15" x14ac:dyDescent="0.2">
      <c r="B10135" s="13">
        <v>61453</v>
      </c>
      <c r="C10135" s="14">
        <v>42505.896111111157</v>
      </c>
      <c r="D10135" s="7" t="s">
        <v>7</v>
      </c>
      <c r="E10135" s="13">
        <v>2152</v>
      </c>
      <c r="F10135" s="7" t="s">
        <v>49</v>
      </c>
      <c r="G10135" s="7" t="s">
        <v>12</v>
      </c>
      <c r="H10135" s="13">
        <v>8.5</v>
      </c>
      <c r="I10135" s="13">
        <f>IF(G10135="Male",VLOOKUP(H10135,'Shoe size conversion table'!$B$6:$D$22,2),VLOOKUP(H10135,'Shoe size conversion table'!$J$6:$L$22,2))</f>
        <v>39</v>
      </c>
      <c r="J10135" s="13">
        <f>IF(G10135="Male",VLOOKUP(H10135,'Shoe size conversion table'!$B$6:$D$22,3),VLOOKUP(H10135,'Shoe size conversion table'!$J$6:$L$22,3))</f>
        <v>6.5</v>
      </c>
      <c r="K10135" s="11">
        <v>199</v>
      </c>
      <c r="L10135" s="12">
        <v>0</v>
      </c>
      <c r="M10135" s="7">
        <f t="shared" si="475"/>
        <v>2016</v>
      </c>
      <c r="N10135" s="7">
        <f t="shared" si="476"/>
        <v>5</v>
      </c>
      <c r="O10135" s="30">
        <f t="shared" si="477"/>
        <v>199</v>
      </c>
    </row>
    <row r="10136" spans="2:15" x14ac:dyDescent="0.2">
      <c r="B10136" s="13">
        <v>61454</v>
      </c>
      <c r="C10136" s="14">
        <v>42505.92611111125</v>
      </c>
      <c r="D10136" s="7" t="s">
        <v>7</v>
      </c>
      <c r="E10136" s="13">
        <v>2227</v>
      </c>
      <c r="F10136" s="7" t="s">
        <v>50</v>
      </c>
      <c r="G10136" s="7" t="s">
        <v>12</v>
      </c>
      <c r="H10136" s="13">
        <v>9</v>
      </c>
      <c r="I10136" s="13" t="str">
        <f>IF(G10136="Male",VLOOKUP(H10136,'Shoe size conversion table'!$B$6:$D$22,2),VLOOKUP(H10136,'Shoe size conversion table'!$J$6:$L$22,2))</f>
        <v>39-40</v>
      </c>
      <c r="J10136" s="13">
        <f>IF(G10136="Male",VLOOKUP(H10136,'Shoe size conversion table'!$B$6:$D$22,3),VLOOKUP(H10136,'Shoe size conversion table'!$J$6:$L$22,3))</f>
        <v>7</v>
      </c>
      <c r="K10136" s="11">
        <v>179</v>
      </c>
      <c r="L10136" s="12">
        <v>0</v>
      </c>
      <c r="M10136" s="7">
        <f t="shared" si="475"/>
        <v>2016</v>
      </c>
      <c r="N10136" s="7">
        <f t="shared" si="476"/>
        <v>5</v>
      </c>
      <c r="O10136" s="30">
        <f t="shared" si="477"/>
        <v>179</v>
      </c>
    </row>
    <row r="10137" spans="2:15" x14ac:dyDescent="0.2">
      <c r="B10137" s="13">
        <v>61455</v>
      </c>
      <c r="C10137" s="14">
        <v>42505.976111111326</v>
      </c>
      <c r="D10137" s="7" t="s">
        <v>7</v>
      </c>
      <c r="E10137" s="13">
        <v>2147</v>
      </c>
      <c r="F10137" s="7" t="s">
        <v>43</v>
      </c>
      <c r="G10137" s="7" t="s">
        <v>11</v>
      </c>
      <c r="H10137" s="13">
        <v>9</v>
      </c>
      <c r="I10137" s="13">
        <f>IF(G10137="Male",VLOOKUP(H10137,'Shoe size conversion table'!$B$6:$D$22,2),VLOOKUP(H10137,'Shoe size conversion table'!$J$6:$L$22,2))</f>
        <v>42</v>
      </c>
      <c r="J10137" s="13">
        <f>IF(G10137="Male",VLOOKUP(H10137,'Shoe size conversion table'!$B$6:$D$22,3),VLOOKUP(H10137,'Shoe size conversion table'!$J$6:$L$22,3))</f>
        <v>8.5</v>
      </c>
      <c r="K10137" s="11">
        <v>149</v>
      </c>
      <c r="L10137" s="12">
        <v>0</v>
      </c>
      <c r="M10137" s="7">
        <f t="shared" si="475"/>
        <v>2016</v>
      </c>
      <c r="N10137" s="7">
        <f t="shared" si="476"/>
        <v>5</v>
      </c>
      <c r="O10137" s="30">
        <f t="shared" si="477"/>
        <v>149</v>
      </c>
    </row>
    <row r="10138" spans="2:15" x14ac:dyDescent="0.2">
      <c r="B10138" s="13">
        <v>61456</v>
      </c>
      <c r="C10138" s="14">
        <v>42505.986111111248</v>
      </c>
      <c r="D10138" s="7" t="s">
        <v>7</v>
      </c>
      <c r="E10138" s="13">
        <v>2222</v>
      </c>
      <c r="F10138" s="7" t="s">
        <v>55</v>
      </c>
      <c r="G10138" s="7" t="s">
        <v>11</v>
      </c>
      <c r="H10138" s="13">
        <v>9.5</v>
      </c>
      <c r="I10138" s="13" t="str">
        <f>IF(G10138="Male",VLOOKUP(H10138,'Shoe size conversion table'!$B$6:$D$22,2),VLOOKUP(H10138,'Shoe size conversion table'!$J$6:$L$22,2))</f>
        <v>42-43</v>
      </c>
      <c r="J10138" s="13">
        <f>IF(G10138="Male",VLOOKUP(H10138,'Shoe size conversion table'!$B$6:$D$22,3),VLOOKUP(H10138,'Shoe size conversion table'!$J$6:$L$22,3))</f>
        <v>9</v>
      </c>
      <c r="K10138" s="11">
        <v>189</v>
      </c>
      <c r="L10138" s="12">
        <v>0</v>
      </c>
      <c r="M10138" s="7">
        <f t="shared" si="475"/>
        <v>2016</v>
      </c>
      <c r="N10138" s="7">
        <f t="shared" si="476"/>
        <v>5</v>
      </c>
      <c r="O10138" s="30">
        <f t="shared" si="477"/>
        <v>189</v>
      </c>
    </row>
    <row r="10139" spans="2:15" x14ac:dyDescent="0.2">
      <c r="B10139" s="13">
        <v>61457</v>
      </c>
      <c r="C10139" s="14">
        <v>42506.006111111143</v>
      </c>
      <c r="D10139" s="7" t="s">
        <v>9</v>
      </c>
      <c r="E10139" s="13">
        <v>2209</v>
      </c>
      <c r="F10139" s="7" t="s">
        <v>60</v>
      </c>
      <c r="G10139" s="7" t="s">
        <v>11</v>
      </c>
      <c r="H10139" s="13">
        <v>10</v>
      </c>
      <c r="I10139" s="13">
        <f>IF(G10139="Male",VLOOKUP(H10139,'Shoe size conversion table'!$B$6:$D$22,2),VLOOKUP(H10139,'Shoe size conversion table'!$J$6:$L$22,2))</f>
        <v>43</v>
      </c>
      <c r="J10139" s="13">
        <f>IF(G10139="Male",VLOOKUP(H10139,'Shoe size conversion table'!$B$6:$D$22,3),VLOOKUP(H10139,'Shoe size conversion table'!$J$6:$L$22,3))</f>
        <v>9.5</v>
      </c>
      <c r="K10139" s="11">
        <v>189</v>
      </c>
      <c r="L10139" s="12">
        <v>0.3</v>
      </c>
      <c r="M10139" s="7">
        <f t="shared" si="475"/>
        <v>2016</v>
      </c>
      <c r="N10139" s="7">
        <f t="shared" si="476"/>
        <v>5</v>
      </c>
      <c r="O10139" s="30">
        <f t="shared" si="477"/>
        <v>132.29999999999998</v>
      </c>
    </row>
    <row r="10140" spans="2:15" x14ac:dyDescent="0.2">
      <c r="B10140" s="13">
        <v>61458</v>
      </c>
      <c r="C10140" s="14">
        <v>42506.016111111145</v>
      </c>
      <c r="D10140" s="7" t="s">
        <v>7</v>
      </c>
      <c r="E10140" s="13">
        <v>2214</v>
      </c>
      <c r="F10140" s="7" t="s">
        <v>49</v>
      </c>
      <c r="G10140" s="7" t="s">
        <v>11</v>
      </c>
      <c r="H10140" s="13">
        <v>7</v>
      </c>
      <c r="I10140" s="13">
        <f>IF(G10140="Male",VLOOKUP(H10140,'Shoe size conversion table'!$B$6:$D$22,2),VLOOKUP(H10140,'Shoe size conversion table'!$J$6:$L$22,2))</f>
        <v>40</v>
      </c>
      <c r="J10140" s="13">
        <f>IF(G10140="Male",VLOOKUP(H10140,'Shoe size conversion table'!$B$6:$D$22,3),VLOOKUP(H10140,'Shoe size conversion table'!$J$6:$L$22,3))</f>
        <v>6.5</v>
      </c>
      <c r="K10140" s="11">
        <v>129</v>
      </c>
      <c r="L10140" s="12">
        <v>0.5</v>
      </c>
      <c r="M10140" s="7">
        <f t="shared" si="475"/>
        <v>2016</v>
      </c>
      <c r="N10140" s="7">
        <f t="shared" si="476"/>
        <v>5</v>
      </c>
      <c r="O10140" s="30">
        <f t="shared" si="477"/>
        <v>64.5</v>
      </c>
    </row>
    <row r="10141" spans="2:15" x14ac:dyDescent="0.2">
      <c r="B10141" s="13">
        <v>61458</v>
      </c>
      <c r="C10141" s="14">
        <v>42506.016111111145</v>
      </c>
      <c r="D10141" s="7" t="s">
        <v>7</v>
      </c>
      <c r="E10141" s="13">
        <v>2206</v>
      </c>
      <c r="F10141" s="7" t="s">
        <v>49</v>
      </c>
      <c r="G10141" s="7" t="s">
        <v>11</v>
      </c>
      <c r="H10141" s="13">
        <v>8</v>
      </c>
      <c r="I10141" s="13">
        <f>IF(G10141="Male",VLOOKUP(H10141,'Shoe size conversion table'!$B$6:$D$22,2),VLOOKUP(H10141,'Shoe size conversion table'!$J$6:$L$22,2))</f>
        <v>41</v>
      </c>
      <c r="J10141" s="13">
        <f>IF(G10141="Male",VLOOKUP(H10141,'Shoe size conversion table'!$B$6:$D$22,3),VLOOKUP(H10141,'Shoe size conversion table'!$J$6:$L$22,3))</f>
        <v>7.5</v>
      </c>
      <c r="K10141" s="11">
        <v>159</v>
      </c>
      <c r="L10141" s="12">
        <v>0</v>
      </c>
      <c r="M10141" s="7">
        <f t="shared" si="475"/>
        <v>2016</v>
      </c>
      <c r="N10141" s="7">
        <f t="shared" si="476"/>
        <v>5</v>
      </c>
      <c r="O10141" s="30">
        <f t="shared" si="477"/>
        <v>159</v>
      </c>
    </row>
    <row r="10142" spans="2:15" x14ac:dyDescent="0.2">
      <c r="B10142" s="13">
        <v>61459</v>
      </c>
      <c r="C10142" s="14">
        <v>42506.046111111325</v>
      </c>
      <c r="D10142" s="7" t="s">
        <v>10</v>
      </c>
      <c r="E10142" s="13">
        <v>2175</v>
      </c>
      <c r="F10142" s="7" t="s">
        <v>35</v>
      </c>
      <c r="G10142" s="7" t="s">
        <v>11</v>
      </c>
      <c r="H10142" s="13">
        <v>10</v>
      </c>
      <c r="I10142" s="13">
        <f>IF(G10142="Male",VLOOKUP(H10142,'Shoe size conversion table'!$B$6:$D$22,2),VLOOKUP(H10142,'Shoe size conversion table'!$J$6:$L$22,2))</f>
        <v>43</v>
      </c>
      <c r="J10142" s="13">
        <f>IF(G10142="Male",VLOOKUP(H10142,'Shoe size conversion table'!$B$6:$D$22,3),VLOOKUP(H10142,'Shoe size conversion table'!$J$6:$L$22,3))</f>
        <v>9.5</v>
      </c>
      <c r="K10142" s="11">
        <v>199</v>
      </c>
      <c r="L10142" s="12">
        <v>0.2</v>
      </c>
      <c r="M10142" s="7">
        <f t="shared" si="475"/>
        <v>2016</v>
      </c>
      <c r="N10142" s="7">
        <f t="shared" si="476"/>
        <v>5</v>
      </c>
      <c r="O10142" s="30">
        <f t="shared" si="477"/>
        <v>159.20000000000002</v>
      </c>
    </row>
    <row r="10143" spans="2:15" x14ac:dyDescent="0.2">
      <c r="B10143" s="13">
        <v>61460</v>
      </c>
      <c r="C10143" s="14">
        <v>42506.076111111244</v>
      </c>
      <c r="D10143" s="7" t="s">
        <v>10</v>
      </c>
      <c r="E10143" s="13">
        <v>2183</v>
      </c>
      <c r="F10143" s="7" t="s">
        <v>35</v>
      </c>
      <c r="G10143" s="7" t="s">
        <v>11</v>
      </c>
      <c r="H10143" s="13">
        <v>9.5</v>
      </c>
      <c r="I10143" s="13" t="str">
        <f>IF(G10143="Male",VLOOKUP(H10143,'Shoe size conversion table'!$B$6:$D$22,2),VLOOKUP(H10143,'Shoe size conversion table'!$J$6:$L$22,2))</f>
        <v>42-43</v>
      </c>
      <c r="J10143" s="13">
        <f>IF(G10143="Male",VLOOKUP(H10143,'Shoe size conversion table'!$B$6:$D$22,3),VLOOKUP(H10143,'Shoe size conversion table'!$J$6:$L$22,3))</f>
        <v>9</v>
      </c>
      <c r="K10143" s="11">
        <v>199</v>
      </c>
      <c r="L10143" s="12">
        <v>0</v>
      </c>
      <c r="M10143" s="7">
        <f t="shared" si="475"/>
        <v>2016</v>
      </c>
      <c r="N10143" s="7">
        <f t="shared" si="476"/>
        <v>5</v>
      </c>
      <c r="O10143" s="30">
        <f t="shared" si="477"/>
        <v>199</v>
      </c>
    </row>
    <row r="10144" spans="2:15" x14ac:dyDescent="0.2">
      <c r="B10144" s="13">
        <v>61461</v>
      </c>
      <c r="C10144" s="14">
        <v>42506.096111111154</v>
      </c>
      <c r="D10144" s="7" t="s">
        <v>7</v>
      </c>
      <c r="E10144" s="13">
        <v>2230</v>
      </c>
      <c r="F10144" s="7" t="s">
        <v>57</v>
      </c>
      <c r="G10144" s="7" t="s">
        <v>12</v>
      </c>
      <c r="H10144" s="13">
        <v>9</v>
      </c>
      <c r="I10144" s="13" t="str">
        <f>IF(G10144="Male",VLOOKUP(H10144,'Shoe size conversion table'!$B$6:$D$22,2),VLOOKUP(H10144,'Shoe size conversion table'!$J$6:$L$22,2))</f>
        <v>39-40</v>
      </c>
      <c r="J10144" s="13">
        <f>IF(G10144="Male",VLOOKUP(H10144,'Shoe size conversion table'!$B$6:$D$22,3),VLOOKUP(H10144,'Shoe size conversion table'!$J$6:$L$22,3))</f>
        <v>7</v>
      </c>
      <c r="K10144" s="11">
        <v>169</v>
      </c>
      <c r="L10144" s="12">
        <v>0</v>
      </c>
      <c r="M10144" s="7">
        <f t="shared" si="475"/>
        <v>2016</v>
      </c>
      <c r="N10144" s="7">
        <f t="shared" si="476"/>
        <v>5</v>
      </c>
      <c r="O10144" s="30">
        <f t="shared" si="477"/>
        <v>169</v>
      </c>
    </row>
    <row r="10145" spans="2:15" x14ac:dyDescent="0.2">
      <c r="B10145" s="13">
        <v>61462</v>
      </c>
      <c r="C10145" s="14">
        <v>42506.136111111329</v>
      </c>
      <c r="D10145" s="7" t="s">
        <v>7</v>
      </c>
      <c r="E10145" s="13">
        <v>2236</v>
      </c>
      <c r="F10145" s="7" t="s">
        <v>52</v>
      </c>
      <c r="G10145" s="7" t="s">
        <v>11</v>
      </c>
      <c r="H10145" s="13">
        <v>8.5</v>
      </c>
      <c r="I10145" s="13" t="str">
        <f>IF(G10145="Male",VLOOKUP(H10145,'Shoe size conversion table'!$B$6:$D$22,2),VLOOKUP(H10145,'Shoe size conversion table'!$J$6:$L$22,2))</f>
        <v>41-42</v>
      </c>
      <c r="J10145" s="13">
        <f>IF(G10145="Male",VLOOKUP(H10145,'Shoe size conversion table'!$B$6:$D$22,3),VLOOKUP(H10145,'Shoe size conversion table'!$J$6:$L$22,3))</f>
        <v>8</v>
      </c>
      <c r="K10145" s="11">
        <v>179</v>
      </c>
      <c r="L10145" s="12">
        <v>0</v>
      </c>
      <c r="M10145" s="7">
        <f t="shared" si="475"/>
        <v>2016</v>
      </c>
      <c r="N10145" s="7">
        <f t="shared" si="476"/>
        <v>5</v>
      </c>
      <c r="O10145" s="30">
        <f t="shared" si="477"/>
        <v>179</v>
      </c>
    </row>
    <row r="10146" spans="2:15" x14ac:dyDescent="0.2">
      <c r="B10146" s="13">
        <v>61463</v>
      </c>
      <c r="C10146" s="14">
        <v>42506.24611111125</v>
      </c>
      <c r="D10146" s="7" t="s">
        <v>8</v>
      </c>
      <c r="E10146" s="13">
        <v>2222</v>
      </c>
      <c r="F10146" s="7" t="s">
        <v>40</v>
      </c>
      <c r="G10146" s="7" t="s">
        <v>11</v>
      </c>
      <c r="H10146" s="13">
        <v>10</v>
      </c>
      <c r="I10146" s="13">
        <f>IF(G10146="Male",VLOOKUP(H10146,'Shoe size conversion table'!$B$6:$D$22,2),VLOOKUP(H10146,'Shoe size conversion table'!$J$6:$L$22,2))</f>
        <v>43</v>
      </c>
      <c r="J10146" s="13">
        <f>IF(G10146="Male",VLOOKUP(H10146,'Shoe size conversion table'!$B$6:$D$22,3),VLOOKUP(H10146,'Shoe size conversion table'!$J$6:$L$22,3))</f>
        <v>9.5</v>
      </c>
      <c r="K10146" s="11">
        <v>129</v>
      </c>
      <c r="L10146" s="12">
        <v>0</v>
      </c>
      <c r="M10146" s="7">
        <f t="shared" si="475"/>
        <v>2016</v>
      </c>
      <c r="N10146" s="7">
        <f t="shared" si="476"/>
        <v>5</v>
      </c>
      <c r="O10146" s="30">
        <f t="shared" si="477"/>
        <v>129</v>
      </c>
    </row>
    <row r="10147" spans="2:15" x14ac:dyDescent="0.2">
      <c r="B10147" s="13">
        <v>61464</v>
      </c>
      <c r="C10147" s="14">
        <v>42506.266111111327</v>
      </c>
      <c r="D10147" s="7" t="s">
        <v>10</v>
      </c>
      <c r="E10147" s="13">
        <v>2158</v>
      </c>
      <c r="F10147" s="7" t="s">
        <v>35</v>
      </c>
      <c r="G10147" s="7" t="s">
        <v>12</v>
      </c>
      <c r="H10147" s="13">
        <v>9</v>
      </c>
      <c r="I10147" s="13" t="str">
        <f>IF(G10147="Male",VLOOKUP(H10147,'Shoe size conversion table'!$B$6:$D$22,2),VLOOKUP(H10147,'Shoe size conversion table'!$J$6:$L$22,2))</f>
        <v>39-40</v>
      </c>
      <c r="J10147" s="13">
        <f>IF(G10147="Male",VLOOKUP(H10147,'Shoe size conversion table'!$B$6:$D$22,3),VLOOKUP(H10147,'Shoe size conversion table'!$J$6:$L$22,3))</f>
        <v>7</v>
      </c>
      <c r="K10147" s="11">
        <v>199</v>
      </c>
      <c r="L10147" s="12">
        <v>0</v>
      </c>
      <c r="M10147" s="7">
        <f t="shared" si="475"/>
        <v>2016</v>
      </c>
      <c r="N10147" s="7">
        <f t="shared" si="476"/>
        <v>5</v>
      </c>
      <c r="O10147" s="30">
        <f t="shared" si="477"/>
        <v>199</v>
      </c>
    </row>
    <row r="10148" spans="2:15" x14ac:dyDescent="0.2">
      <c r="B10148" s="13">
        <v>61465</v>
      </c>
      <c r="C10148" s="14">
        <v>42506.306111111247</v>
      </c>
      <c r="D10148" s="7" t="s">
        <v>7</v>
      </c>
      <c r="E10148" s="13">
        <v>2219</v>
      </c>
      <c r="F10148" s="7" t="s">
        <v>46</v>
      </c>
      <c r="G10148" s="7" t="s">
        <v>11</v>
      </c>
      <c r="H10148" s="13">
        <v>7</v>
      </c>
      <c r="I10148" s="13">
        <f>IF(G10148="Male",VLOOKUP(H10148,'Shoe size conversion table'!$B$6:$D$22,2),VLOOKUP(H10148,'Shoe size conversion table'!$J$6:$L$22,2))</f>
        <v>40</v>
      </c>
      <c r="J10148" s="13">
        <f>IF(G10148="Male",VLOOKUP(H10148,'Shoe size conversion table'!$B$6:$D$22,3),VLOOKUP(H10148,'Shoe size conversion table'!$J$6:$L$22,3))</f>
        <v>6.5</v>
      </c>
      <c r="K10148" s="11">
        <v>159</v>
      </c>
      <c r="L10148" s="12">
        <v>0</v>
      </c>
      <c r="M10148" s="7">
        <f t="shared" si="475"/>
        <v>2016</v>
      </c>
      <c r="N10148" s="7">
        <f t="shared" si="476"/>
        <v>5</v>
      </c>
      <c r="O10148" s="30">
        <f t="shared" si="477"/>
        <v>159</v>
      </c>
    </row>
    <row r="10149" spans="2:15" x14ac:dyDescent="0.2">
      <c r="B10149" s="13">
        <v>61466</v>
      </c>
      <c r="C10149" s="14">
        <v>42506.406111111253</v>
      </c>
      <c r="D10149" s="7" t="s">
        <v>10</v>
      </c>
      <c r="E10149" s="13">
        <v>2229</v>
      </c>
      <c r="F10149" s="7" t="s">
        <v>34</v>
      </c>
      <c r="G10149" s="7" t="s">
        <v>12</v>
      </c>
      <c r="H10149" s="13">
        <v>9</v>
      </c>
      <c r="I10149" s="13" t="str">
        <f>IF(G10149="Male",VLOOKUP(H10149,'Shoe size conversion table'!$B$6:$D$22,2),VLOOKUP(H10149,'Shoe size conversion table'!$J$6:$L$22,2))</f>
        <v>39-40</v>
      </c>
      <c r="J10149" s="13">
        <f>IF(G10149="Male",VLOOKUP(H10149,'Shoe size conversion table'!$B$6:$D$22,3),VLOOKUP(H10149,'Shoe size conversion table'!$J$6:$L$22,3))</f>
        <v>7</v>
      </c>
      <c r="K10149" s="11">
        <v>179</v>
      </c>
      <c r="L10149" s="12">
        <v>0</v>
      </c>
      <c r="M10149" s="7">
        <f t="shared" si="475"/>
        <v>2016</v>
      </c>
      <c r="N10149" s="7">
        <f t="shared" si="476"/>
        <v>5</v>
      </c>
      <c r="O10149" s="30">
        <f t="shared" si="477"/>
        <v>179</v>
      </c>
    </row>
    <row r="10150" spans="2:15" x14ac:dyDescent="0.2">
      <c r="B10150" s="13">
        <v>61467</v>
      </c>
      <c r="C10150" s="14">
        <v>42506.44611111116</v>
      </c>
      <c r="D10150" s="7" t="s">
        <v>7</v>
      </c>
      <c r="E10150" s="13">
        <v>2237</v>
      </c>
      <c r="F10150" s="7" t="s">
        <v>49</v>
      </c>
      <c r="G10150" s="7" t="s">
        <v>12</v>
      </c>
      <c r="H10150" s="13">
        <v>8</v>
      </c>
      <c r="I10150" s="13" t="str">
        <f>IF(G10150="Male",VLOOKUP(H10150,'Shoe size conversion table'!$B$6:$D$22,2),VLOOKUP(H10150,'Shoe size conversion table'!$J$6:$L$22,2))</f>
        <v>38-39</v>
      </c>
      <c r="J10150" s="13">
        <f>IF(G10150="Male",VLOOKUP(H10150,'Shoe size conversion table'!$B$6:$D$22,3),VLOOKUP(H10150,'Shoe size conversion table'!$J$6:$L$22,3))</f>
        <v>6</v>
      </c>
      <c r="K10150" s="11">
        <v>189</v>
      </c>
      <c r="L10150" s="12">
        <v>0</v>
      </c>
      <c r="M10150" s="7">
        <f t="shared" si="475"/>
        <v>2016</v>
      </c>
      <c r="N10150" s="7">
        <f t="shared" si="476"/>
        <v>5</v>
      </c>
      <c r="O10150" s="30">
        <f t="shared" si="477"/>
        <v>189</v>
      </c>
    </row>
    <row r="10151" spans="2:15" x14ac:dyDescent="0.2">
      <c r="B10151" s="13">
        <v>61468</v>
      </c>
      <c r="C10151" s="14">
        <v>42506.456111111329</v>
      </c>
      <c r="D10151" s="7" t="s">
        <v>7</v>
      </c>
      <c r="E10151" s="13">
        <v>2193</v>
      </c>
      <c r="F10151" s="7" t="s">
        <v>57</v>
      </c>
      <c r="G10151" s="7" t="s">
        <v>12</v>
      </c>
      <c r="H10151" s="13">
        <v>8.5</v>
      </c>
      <c r="I10151" s="13">
        <f>IF(G10151="Male",VLOOKUP(H10151,'Shoe size conversion table'!$B$6:$D$22,2),VLOOKUP(H10151,'Shoe size conversion table'!$J$6:$L$22,2))</f>
        <v>39</v>
      </c>
      <c r="J10151" s="13">
        <f>IF(G10151="Male",VLOOKUP(H10151,'Shoe size conversion table'!$B$6:$D$22,3),VLOOKUP(H10151,'Shoe size conversion table'!$J$6:$L$22,3))</f>
        <v>6.5</v>
      </c>
      <c r="K10151" s="11">
        <v>169</v>
      </c>
      <c r="L10151" s="12">
        <v>0.1</v>
      </c>
      <c r="M10151" s="7">
        <f t="shared" si="475"/>
        <v>2016</v>
      </c>
      <c r="N10151" s="7">
        <f t="shared" si="476"/>
        <v>5</v>
      </c>
      <c r="O10151" s="30">
        <f t="shared" si="477"/>
        <v>152.1</v>
      </c>
    </row>
    <row r="10152" spans="2:15" x14ac:dyDescent="0.2">
      <c r="B10152" s="13">
        <v>61468</v>
      </c>
      <c r="C10152" s="14">
        <v>42506.456111111329</v>
      </c>
      <c r="D10152" s="7" t="s">
        <v>7</v>
      </c>
      <c r="E10152" s="13">
        <v>2206</v>
      </c>
      <c r="F10152" s="7" t="s">
        <v>48</v>
      </c>
      <c r="G10152" s="7" t="s">
        <v>11</v>
      </c>
      <c r="H10152" s="13">
        <v>11</v>
      </c>
      <c r="I10152" s="13">
        <f>IF(G10152="Male",VLOOKUP(H10152,'Shoe size conversion table'!$B$6:$D$22,2),VLOOKUP(H10152,'Shoe size conversion table'!$J$6:$L$22,2))</f>
        <v>44</v>
      </c>
      <c r="J10152" s="13">
        <f>IF(G10152="Male",VLOOKUP(H10152,'Shoe size conversion table'!$B$6:$D$22,3),VLOOKUP(H10152,'Shoe size conversion table'!$J$6:$L$22,3))</f>
        <v>10.5</v>
      </c>
      <c r="K10152" s="11">
        <v>129</v>
      </c>
      <c r="L10152" s="12">
        <v>0.3</v>
      </c>
      <c r="M10152" s="7">
        <f t="shared" si="475"/>
        <v>2016</v>
      </c>
      <c r="N10152" s="7">
        <f t="shared" si="476"/>
        <v>5</v>
      </c>
      <c r="O10152" s="30">
        <f t="shared" si="477"/>
        <v>90.3</v>
      </c>
    </row>
    <row r="10153" spans="2:15" x14ac:dyDescent="0.2">
      <c r="B10153" s="13">
        <v>61469</v>
      </c>
      <c r="C10153" s="14">
        <v>42506.516111111145</v>
      </c>
      <c r="D10153" s="7" t="s">
        <v>7</v>
      </c>
      <c r="E10153" s="13">
        <v>2147</v>
      </c>
      <c r="F10153" s="7" t="s">
        <v>51</v>
      </c>
      <c r="G10153" s="7" t="s">
        <v>12</v>
      </c>
      <c r="H10153" s="13">
        <v>8</v>
      </c>
      <c r="I10153" s="13" t="str">
        <f>IF(G10153="Male",VLOOKUP(H10153,'Shoe size conversion table'!$B$6:$D$22,2),VLOOKUP(H10153,'Shoe size conversion table'!$J$6:$L$22,2))</f>
        <v>38-39</v>
      </c>
      <c r="J10153" s="13">
        <f>IF(G10153="Male",VLOOKUP(H10153,'Shoe size conversion table'!$B$6:$D$22,3),VLOOKUP(H10153,'Shoe size conversion table'!$J$6:$L$22,3))</f>
        <v>6</v>
      </c>
      <c r="K10153" s="11">
        <v>179</v>
      </c>
      <c r="L10153" s="12">
        <v>0</v>
      </c>
      <c r="M10153" s="7">
        <f t="shared" si="475"/>
        <v>2016</v>
      </c>
      <c r="N10153" s="7">
        <f t="shared" si="476"/>
        <v>5</v>
      </c>
      <c r="O10153" s="30">
        <f t="shared" si="477"/>
        <v>179</v>
      </c>
    </row>
    <row r="10154" spans="2:15" x14ac:dyDescent="0.2">
      <c r="B10154" s="13">
        <v>61470</v>
      </c>
      <c r="C10154" s="14">
        <v>42506.586111111144</v>
      </c>
      <c r="D10154" s="7" t="s">
        <v>8</v>
      </c>
      <c r="E10154" s="13">
        <v>2213</v>
      </c>
      <c r="F10154" s="7" t="s">
        <v>41</v>
      </c>
      <c r="G10154" s="7" t="s">
        <v>12</v>
      </c>
      <c r="H10154" s="13">
        <v>7.5</v>
      </c>
      <c r="I10154" s="13">
        <f>IF(G10154="Male",VLOOKUP(H10154,'Shoe size conversion table'!$B$6:$D$22,2),VLOOKUP(H10154,'Shoe size conversion table'!$J$6:$L$22,2))</f>
        <v>38</v>
      </c>
      <c r="J10154" s="13">
        <f>IF(G10154="Male",VLOOKUP(H10154,'Shoe size conversion table'!$B$6:$D$22,3),VLOOKUP(H10154,'Shoe size conversion table'!$J$6:$L$22,3))</f>
        <v>5.5</v>
      </c>
      <c r="K10154" s="11">
        <v>159</v>
      </c>
      <c r="L10154" s="12">
        <v>0.3</v>
      </c>
      <c r="M10154" s="7">
        <f t="shared" si="475"/>
        <v>2016</v>
      </c>
      <c r="N10154" s="7">
        <f t="shared" si="476"/>
        <v>5</v>
      </c>
      <c r="O10154" s="30">
        <f t="shared" si="477"/>
        <v>111.3</v>
      </c>
    </row>
    <row r="10155" spans="2:15" x14ac:dyDescent="0.2">
      <c r="B10155" s="13">
        <v>61471</v>
      </c>
      <c r="C10155" s="14">
        <v>42506.586111111144</v>
      </c>
      <c r="D10155" s="7" t="s">
        <v>7</v>
      </c>
      <c r="E10155" s="13">
        <v>2215</v>
      </c>
      <c r="F10155" s="7" t="s">
        <v>47</v>
      </c>
      <c r="G10155" s="7" t="s">
        <v>12</v>
      </c>
      <c r="H10155" s="13">
        <v>8</v>
      </c>
      <c r="I10155" s="13" t="str">
        <f>IF(G10155="Male",VLOOKUP(H10155,'Shoe size conversion table'!$B$6:$D$22,2),VLOOKUP(H10155,'Shoe size conversion table'!$J$6:$L$22,2))</f>
        <v>38-39</v>
      </c>
      <c r="J10155" s="13">
        <f>IF(G10155="Male",VLOOKUP(H10155,'Shoe size conversion table'!$B$6:$D$22,3),VLOOKUP(H10155,'Shoe size conversion table'!$J$6:$L$22,3))</f>
        <v>6</v>
      </c>
      <c r="K10155" s="11">
        <v>169</v>
      </c>
      <c r="L10155" s="12">
        <v>0</v>
      </c>
      <c r="M10155" s="7">
        <f t="shared" si="475"/>
        <v>2016</v>
      </c>
      <c r="N10155" s="7">
        <f t="shared" si="476"/>
        <v>5</v>
      </c>
      <c r="O10155" s="30">
        <f t="shared" si="477"/>
        <v>169</v>
      </c>
    </row>
    <row r="10156" spans="2:15" x14ac:dyDescent="0.2">
      <c r="B10156" s="13">
        <v>61472</v>
      </c>
      <c r="C10156" s="14">
        <v>42506.586111111326</v>
      </c>
      <c r="D10156" s="7" t="s">
        <v>10</v>
      </c>
      <c r="E10156" s="13">
        <v>2191</v>
      </c>
      <c r="F10156" s="7" t="s">
        <v>35</v>
      </c>
      <c r="G10156" s="7" t="s">
        <v>11</v>
      </c>
      <c r="H10156" s="13">
        <v>11.5</v>
      </c>
      <c r="I10156" s="13" t="str">
        <f>IF(G10156="Male",VLOOKUP(H10156,'Shoe size conversion table'!$B$6:$D$22,2),VLOOKUP(H10156,'Shoe size conversion table'!$J$6:$L$22,2))</f>
        <v>44-45</v>
      </c>
      <c r="J10156" s="13">
        <f>IF(G10156="Male",VLOOKUP(H10156,'Shoe size conversion table'!$B$6:$D$22,3),VLOOKUP(H10156,'Shoe size conversion table'!$J$6:$L$22,3))</f>
        <v>11</v>
      </c>
      <c r="K10156" s="11">
        <v>179</v>
      </c>
      <c r="L10156" s="12">
        <v>0</v>
      </c>
      <c r="M10156" s="7">
        <f t="shared" si="475"/>
        <v>2016</v>
      </c>
      <c r="N10156" s="7">
        <f t="shared" si="476"/>
        <v>5</v>
      </c>
      <c r="O10156" s="30">
        <f t="shared" si="477"/>
        <v>179</v>
      </c>
    </row>
    <row r="10157" spans="2:15" x14ac:dyDescent="0.2">
      <c r="B10157" s="13">
        <v>61473</v>
      </c>
      <c r="C10157" s="14">
        <v>42506.636111111155</v>
      </c>
      <c r="D10157" s="7" t="s">
        <v>10</v>
      </c>
      <c r="E10157" s="13">
        <v>2209</v>
      </c>
      <c r="F10157" s="7" t="s">
        <v>36</v>
      </c>
      <c r="G10157" s="7" t="s">
        <v>12</v>
      </c>
      <c r="H10157" s="13">
        <v>8</v>
      </c>
      <c r="I10157" s="13" t="str">
        <f>IF(G10157="Male",VLOOKUP(H10157,'Shoe size conversion table'!$B$6:$D$22,2),VLOOKUP(H10157,'Shoe size conversion table'!$J$6:$L$22,2))</f>
        <v>38-39</v>
      </c>
      <c r="J10157" s="13">
        <f>IF(G10157="Male",VLOOKUP(H10157,'Shoe size conversion table'!$B$6:$D$22,3),VLOOKUP(H10157,'Shoe size conversion table'!$J$6:$L$22,3))</f>
        <v>6</v>
      </c>
      <c r="K10157" s="11">
        <v>159</v>
      </c>
      <c r="L10157" s="12">
        <v>0</v>
      </c>
      <c r="M10157" s="7">
        <f t="shared" si="475"/>
        <v>2016</v>
      </c>
      <c r="N10157" s="7">
        <f t="shared" si="476"/>
        <v>5</v>
      </c>
      <c r="O10157" s="30">
        <f t="shared" si="477"/>
        <v>159</v>
      </c>
    </row>
    <row r="10158" spans="2:15" x14ac:dyDescent="0.2">
      <c r="B10158" s="13">
        <v>61474</v>
      </c>
      <c r="C10158" s="14">
        <v>42506.826111111142</v>
      </c>
      <c r="D10158" s="7" t="s">
        <v>7</v>
      </c>
      <c r="E10158" s="13">
        <v>2229</v>
      </c>
      <c r="F10158" s="7" t="s">
        <v>49</v>
      </c>
      <c r="G10158" s="7" t="s">
        <v>11</v>
      </c>
      <c r="H10158" s="13">
        <v>9</v>
      </c>
      <c r="I10158" s="13">
        <f>IF(G10158="Male",VLOOKUP(H10158,'Shoe size conversion table'!$B$6:$D$22,2),VLOOKUP(H10158,'Shoe size conversion table'!$J$6:$L$22,2))</f>
        <v>42</v>
      </c>
      <c r="J10158" s="13">
        <f>IF(G10158="Male",VLOOKUP(H10158,'Shoe size conversion table'!$B$6:$D$22,3),VLOOKUP(H10158,'Shoe size conversion table'!$J$6:$L$22,3))</f>
        <v>8.5</v>
      </c>
      <c r="K10158" s="11">
        <v>149</v>
      </c>
      <c r="L10158" s="12">
        <v>0</v>
      </c>
      <c r="M10158" s="7">
        <f t="shared" si="475"/>
        <v>2016</v>
      </c>
      <c r="N10158" s="7">
        <f t="shared" si="476"/>
        <v>5</v>
      </c>
      <c r="O10158" s="30">
        <f t="shared" si="477"/>
        <v>149</v>
      </c>
    </row>
    <row r="10159" spans="2:15" x14ac:dyDescent="0.2">
      <c r="B10159" s="13">
        <v>61475</v>
      </c>
      <c r="C10159" s="14">
        <v>42506.856111111243</v>
      </c>
      <c r="D10159" s="7" t="s">
        <v>10</v>
      </c>
      <c r="E10159" s="13">
        <v>2150</v>
      </c>
      <c r="F10159" s="7" t="s">
        <v>35</v>
      </c>
      <c r="G10159" s="7" t="s">
        <v>11</v>
      </c>
      <c r="H10159" s="13">
        <v>9.5</v>
      </c>
      <c r="I10159" s="13" t="str">
        <f>IF(G10159="Male",VLOOKUP(H10159,'Shoe size conversion table'!$B$6:$D$22,2),VLOOKUP(H10159,'Shoe size conversion table'!$J$6:$L$22,2))</f>
        <v>42-43</v>
      </c>
      <c r="J10159" s="13">
        <f>IF(G10159="Male",VLOOKUP(H10159,'Shoe size conversion table'!$B$6:$D$22,3),VLOOKUP(H10159,'Shoe size conversion table'!$J$6:$L$22,3))</f>
        <v>9</v>
      </c>
      <c r="K10159" s="11">
        <v>179</v>
      </c>
      <c r="L10159" s="12">
        <v>0</v>
      </c>
      <c r="M10159" s="7">
        <f t="shared" si="475"/>
        <v>2016</v>
      </c>
      <c r="N10159" s="7">
        <f t="shared" si="476"/>
        <v>5</v>
      </c>
      <c r="O10159" s="30">
        <f t="shared" si="477"/>
        <v>179</v>
      </c>
    </row>
    <row r="10160" spans="2:15" x14ac:dyDescent="0.2">
      <c r="B10160" s="13">
        <v>61476</v>
      </c>
      <c r="C10160" s="14">
        <v>42506.92611111125</v>
      </c>
      <c r="D10160" s="7" t="s">
        <v>7</v>
      </c>
      <c r="E10160" s="13">
        <v>2221</v>
      </c>
      <c r="F10160" s="7" t="s">
        <v>50</v>
      </c>
      <c r="G10160" s="7" t="s">
        <v>12</v>
      </c>
      <c r="H10160" s="13">
        <v>9</v>
      </c>
      <c r="I10160" s="13" t="str">
        <f>IF(G10160="Male",VLOOKUP(H10160,'Shoe size conversion table'!$B$6:$D$22,2),VLOOKUP(H10160,'Shoe size conversion table'!$J$6:$L$22,2))</f>
        <v>39-40</v>
      </c>
      <c r="J10160" s="13">
        <f>IF(G10160="Male",VLOOKUP(H10160,'Shoe size conversion table'!$B$6:$D$22,3),VLOOKUP(H10160,'Shoe size conversion table'!$J$6:$L$22,3))</f>
        <v>7</v>
      </c>
      <c r="K10160" s="11">
        <v>199</v>
      </c>
      <c r="L10160" s="12">
        <v>0.5</v>
      </c>
      <c r="M10160" s="7">
        <f t="shared" si="475"/>
        <v>2016</v>
      </c>
      <c r="N10160" s="7">
        <f t="shared" si="476"/>
        <v>5</v>
      </c>
      <c r="O10160" s="30">
        <f t="shared" si="477"/>
        <v>99.5</v>
      </c>
    </row>
    <row r="10161" spans="2:15" x14ac:dyDescent="0.2">
      <c r="B10161" s="13">
        <v>61477</v>
      </c>
      <c r="C10161" s="14">
        <v>42507.006111111143</v>
      </c>
      <c r="D10161" s="7" t="s">
        <v>9</v>
      </c>
      <c r="E10161" s="13">
        <v>2238</v>
      </c>
      <c r="F10161" s="7" t="s">
        <v>58</v>
      </c>
      <c r="G10161" s="7" t="s">
        <v>11</v>
      </c>
      <c r="H10161" s="13">
        <v>8</v>
      </c>
      <c r="I10161" s="13">
        <f>IF(G10161="Male",VLOOKUP(H10161,'Shoe size conversion table'!$B$6:$D$22,2),VLOOKUP(H10161,'Shoe size conversion table'!$J$6:$L$22,2))</f>
        <v>41</v>
      </c>
      <c r="J10161" s="13">
        <f>IF(G10161="Male",VLOOKUP(H10161,'Shoe size conversion table'!$B$6:$D$22,3),VLOOKUP(H10161,'Shoe size conversion table'!$J$6:$L$22,3))</f>
        <v>7.5</v>
      </c>
      <c r="K10161" s="11">
        <v>159</v>
      </c>
      <c r="L10161" s="12">
        <v>0.5</v>
      </c>
      <c r="M10161" s="7">
        <f t="shared" si="475"/>
        <v>2016</v>
      </c>
      <c r="N10161" s="7">
        <f t="shared" si="476"/>
        <v>5</v>
      </c>
      <c r="O10161" s="30">
        <f t="shared" si="477"/>
        <v>79.5</v>
      </c>
    </row>
    <row r="10162" spans="2:15" x14ac:dyDescent="0.2">
      <c r="B10162" s="13">
        <v>61478</v>
      </c>
      <c r="C10162" s="14">
        <v>42507.016111111145</v>
      </c>
      <c r="D10162" s="7" t="s">
        <v>7</v>
      </c>
      <c r="E10162" s="13">
        <v>2158</v>
      </c>
      <c r="F10162" s="7" t="s">
        <v>49</v>
      </c>
      <c r="G10162" s="7" t="s">
        <v>11</v>
      </c>
      <c r="H10162" s="13">
        <v>10.5</v>
      </c>
      <c r="I10162" s="13" t="str">
        <f>IF(G10162="Male",VLOOKUP(H10162,'Shoe size conversion table'!$B$6:$D$22,2),VLOOKUP(H10162,'Shoe size conversion table'!$J$6:$L$22,2))</f>
        <v>43-44</v>
      </c>
      <c r="J10162" s="13">
        <f>IF(G10162="Male",VLOOKUP(H10162,'Shoe size conversion table'!$B$6:$D$22,3),VLOOKUP(H10162,'Shoe size conversion table'!$J$6:$L$22,3))</f>
        <v>10</v>
      </c>
      <c r="K10162" s="11">
        <v>159</v>
      </c>
      <c r="L10162" s="12">
        <v>0.2</v>
      </c>
      <c r="M10162" s="7">
        <f t="shared" si="475"/>
        <v>2016</v>
      </c>
      <c r="N10162" s="7">
        <f t="shared" si="476"/>
        <v>5</v>
      </c>
      <c r="O10162" s="30">
        <f t="shared" si="477"/>
        <v>127.2</v>
      </c>
    </row>
    <row r="10163" spans="2:15" x14ac:dyDescent="0.2">
      <c r="B10163" s="13">
        <v>61478</v>
      </c>
      <c r="C10163" s="14">
        <v>42507.016111111145</v>
      </c>
      <c r="D10163" s="7" t="s">
        <v>7</v>
      </c>
      <c r="E10163" s="13">
        <v>2214</v>
      </c>
      <c r="F10163" s="7" t="s">
        <v>49</v>
      </c>
      <c r="G10163" s="7" t="s">
        <v>11</v>
      </c>
      <c r="H10163" s="13">
        <v>7</v>
      </c>
      <c r="I10163" s="13">
        <f>IF(G10163="Male",VLOOKUP(H10163,'Shoe size conversion table'!$B$6:$D$22,2),VLOOKUP(H10163,'Shoe size conversion table'!$J$6:$L$22,2))</f>
        <v>40</v>
      </c>
      <c r="J10163" s="13">
        <f>IF(G10163="Male",VLOOKUP(H10163,'Shoe size conversion table'!$B$6:$D$22,3),VLOOKUP(H10163,'Shoe size conversion table'!$J$6:$L$22,3))</f>
        <v>6.5</v>
      </c>
      <c r="K10163" s="11">
        <v>129</v>
      </c>
      <c r="L10163" s="12">
        <v>0.5</v>
      </c>
      <c r="M10163" s="7">
        <f t="shared" si="475"/>
        <v>2016</v>
      </c>
      <c r="N10163" s="7">
        <f t="shared" si="476"/>
        <v>5</v>
      </c>
      <c r="O10163" s="30">
        <f t="shared" si="477"/>
        <v>64.5</v>
      </c>
    </row>
    <row r="10164" spans="2:15" x14ac:dyDescent="0.2">
      <c r="B10164" s="13">
        <v>61479</v>
      </c>
      <c r="C10164" s="14">
        <v>42507.046111111325</v>
      </c>
      <c r="D10164" s="7" t="s">
        <v>10</v>
      </c>
      <c r="E10164" s="13">
        <v>2221</v>
      </c>
      <c r="F10164" s="7" t="s">
        <v>34</v>
      </c>
      <c r="G10164" s="7" t="s">
        <v>11</v>
      </c>
      <c r="H10164" s="13">
        <v>9</v>
      </c>
      <c r="I10164" s="13">
        <f>IF(G10164="Male",VLOOKUP(H10164,'Shoe size conversion table'!$B$6:$D$22,2),VLOOKUP(H10164,'Shoe size conversion table'!$J$6:$L$22,2))</f>
        <v>42</v>
      </c>
      <c r="J10164" s="13">
        <f>IF(G10164="Male",VLOOKUP(H10164,'Shoe size conversion table'!$B$6:$D$22,3),VLOOKUP(H10164,'Shoe size conversion table'!$J$6:$L$22,3))</f>
        <v>8.5</v>
      </c>
      <c r="K10164" s="11">
        <v>189</v>
      </c>
      <c r="L10164" s="12">
        <v>0.3</v>
      </c>
      <c r="M10164" s="7">
        <f t="shared" si="475"/>
        <v>2016</v>
      </c>
      <c r="N10164" s="7">
        <f t="shared" si="476"/>
        <v>5</v>
      </c>
      <c r="O10164" s="30">
        <f t="shared" si="477"/>
        <v>132.29999999999998</v>
      </c>
    </row>
    <row r="10165" spans="2:15" x14ac:dyDescent="0.2">
      <c r="B10165" s="13">
        <v>61480</v>
      </c>
      <c r="C10165" s="14">
        <v>42507.076111111244</v>
      </c>
      <c r="D10165" s="7" t="s">
        <v>7</v>
      </c>
      <c r="E10165" s="13">
        <v>2179</v>
      </c>
      <c r="F10165" s="7" t="s">
        <v>57</v>
      </c>
      <c r="G10165" s="7" t="s">
        <v>12</v>
      </c>
      <c r="H10165" s="13">
        <v>8</v>
      </c>
      <c r="I10165" s="13" t="str">
        <f>IF(G10165="Male",VLOOKUP(H10165,'Shoe size conversion table'!$B$6:$D$22,2),VLOOKUP(H10165,'Shoe size conversion table'!$J$6:$L$22,2))</f>
        <v>38-39</v>
      </c>
      <c r="J10165" s="13">
        <f>IF(G10165="Male",VLOOKUP(H10165,'Shoe size conversion table'!$B$6:$D$22,3),VLOOKUP(H10165,'Shoe size conversion table'!$J$6:$L$22,3))</f>
        <v>6</v>
      </c>
      <c r="K10165" s="11">
        <v>139</v>
      </c>
      <c r="L10165" s="12">
        <v>0</v>
      </c>
      <c r="M10165" s="7">
        <f t="shared" si="475"/>
        <v>2016</v>
      </c>
      <c r="N10165" s="7">
        <f t="shared" si="476"/>
        <v>5</v>
      </c>
      <c r="O10165" s="30">
        <f t="shared" si="477"/>
        <v>139</v>
      </c>
    </row>
    <row r="10166" spans="2:15" x14ac:dyDescent="0.2">
      <c r="B10166" s="13">
        <v>61481</v>
      </c>
      <c r="C10166" s="14">
        <v>42507.086111111326</v>
      </c>
      <c r="D10166" s="7" t="s">
        <v>7</v>
      </c>
      <c r="E10166" s="13">
        <v>2165</v>
      </c>
      <c r="F10166" s="7" t="s">
        <v>48</v>
      </c>
      <c r="G10166" s="7" t="s">
        <v>12</v>
      </c>
      <c r="H10166" s="13">
        <v>9.5</v>
      </c>
      <c r="I10166" s="13">
        <f>IF(G10166="Male",VLOOKUP(H10166,'Shoe size conversion table'!$B$6:$D$22,2),VLOOKUP(H10166,'Shoe size conversion table'!$J$6:$L$22,2))</f>
        <v>40</v>
      </c>
      <c r="J10166" s="13">
        <f>IF(G10166="Male",VLOOKUP(H10166,'Shoe size conversion table'!$B$6:$D$22,3),VLOOKUP(H10166,'Shoe size conversion table'!$J$6:$L$22,3))</f>
        <v>7.5</v>
      </c>
      <c r="K10166" s="11">
        <v>199</v>
      </c>
      <c r="L10166" s="12">
        <v>0</v>
      </c>
      <c r="M10166" s="7">
        <f t="shared" si="475"/>
        <v>2016</v>
      </c>
      <c r="N10166" s="7">
        <f t="shared" si="476"/>
        <v>5</v>
      </c>
      <c r="O10166" s="30">
        <f t="shared" si="477"/>
        <v>199</v>
      </c>
    </row>
    <row r="10167" spans="2:15" x14ac:dyDescent="0.2">
      <c r="B10167" s="13">
        <v>61482</v>
      </c>
      <c r="C10167" s="14">
        <v>42507.096111111154</v>
      </c>
      <c r="D10167" s="7" t="s">
        <v>7</v>
      </c>
      <c r="E10167" s="13">
        <v>2222</v>
      </c>
      <c r="F10167" s="7" t="s">
        <v>45</v>
      </c>
      <c r="G10167" s="7" t="s">
        <v>12</v>
      </c>
      <c r="H10167" s="13">
        <v>9</v>
      </c>
      <c r="I10167" s="13" t="str">
        <f>IF(G10167="Male",VLOOKUP(H10167,'Shoe size conversion table'!$B$6:$D$22,2),VLOOKUP(H10167,'Shoe size conversion table'!$J$6:$L$22,2))</f>
        <v>39-40</v>
      </c>
      <c r="J10167" s="13">
        <f>IF(G10167="Male",VLOOKUP(H10167,'Shoe size conversion table'!$B$6:$D$22,3),VLOOKUP(H10167,'Shoe size conversion table'!$J$6:$L$22,3))</f>
        <v>7</v>
      </c>
      <c r="K10167" s="11">
        <v>159</v>
      </c>
      <c r="L10167" s="12">
        <v>0.5</v>
      </c>
      <c r="M10167" s="7">
        <f t="shared" si="475"/>
        <v>2016</v>
      </c>
      <c r="N10167" s="7">
        <f t="shared" si="476"/>
        <v>5</v>
      </c>
      <c r="O10167" s="30">
        <f t="shared" si="477"/>
        <v>79.5</v>
      </c>
    </row>
    <row r="10168" spans="2:15" x14ac:dyDescent="0.2">
      <c r="B10168" s="13">
        <v>61483</v>
      </c>
      <c r="C10168" s="14">
        <v>42507.136111111329</v>
      </c>
      <c r="D10168" s="7" t="s">
        <v>7</v>
      </c>
      <c r="E10168" s="13">
        <v>2236</v>
      </c>
      <c r="F10168" s="7" t="s">
        <v>48</v>
      </c>
      <c r="G10168" s="7" t="s">
        <v>11</v>
      </c>
      <c r="H10168" s="13">
        <v>10</v>
      </c>
      <c r="I10168" s="13">
        <f>IF(G10168="Male",VLOOKUP(H10168,'Shoe size conversion table'!$B$6:$D$22,2),VLOOKUP(H10168,'Shoe size conversion table'!$J$6:$L$22,2))</f>
        <v>43</v>
      </c>
      <c r="J10168" s="13">
        <f>IF(G10168="Male",VLOOKUP(H10168,'Shoe size conversion table'!$B$6:$D$22,3),VLOOKUP(H10168,'Shoe size conversion table'!$J$6:$L$22,3))</f>
        <v>9.5</v>
      </c>
      <c r="K10168" s="11">
        <v>129</v>
      </c>
      <c r="L10168" s="12">
        <v>0.1</v>
      </c>
      <c r="M10168" s="7">
        <f t="shared" si="475"/>
        <v>2016</v>
      </c>
      <c r="N10168" s="7">
        <f t="shared" si="476"/>
        <v>5</v>
      </c>
      <c r="O10168" s="30">
        <f t="shared" si="477"/>
        <v>116.10000000000001</v>
      </c>
    </row>
    <row r="10169" spans="2:15" x14ac:dyDescent="0.2">
      <c r="B10169" s="13">
        <v>61484</v>
      </c>
      <c r="C10169" s="14">
        <v>42507.166111111328</v>
      </c>
      <c r="D10169" s="7" t="s">
        <v>8</v>
      </c>
      <c r="E10169" s="13">
        <v>2196</v>
      </c>
      <c r="F10169" s="7" t="s">
        <v>40</v>
      </c>
      <c r="G10169" s="7" t="s">
        <v>12</v>
      </c>
      <c r="H10169" s="13">
        <v>7.5</v>
      </c>
      <c r="I10169" s="13">
        <f>IF(G10169="Male",VLOOKUP(H10169,'Shoe size conversion table'!$B$6:$D$22,2),VLOOKUP(H10169,'Shoe size conversion table'!$J$6:$L$22,2))</f>
        <v>38</v>
      </c>
      <c r="J10169" s="13">
        <f>IF(G10169="Male",VLOOKUP(H10169,'Shoe size conversion table'!$B$6:$D$22,3),VLOOKUP(H10169,'Shoe size conversion table'!$J$6:$L$22,3))</f>
        <v>5.5</v>
      </c>
      <c r="K10169" s="11">
        <v>169</v>
      </c>
      <c r="L10169" s="12">
        <v>0</v>
      </c>
      <c r="M10169" s="7">
        <f t="shared" si="475"/>
        <v>2016</v>
      </c>
      <c r="N10169" s="7">
        <f t="shared" si="476"/>
        <v>5</v>
      </c>
      <c r="O10169" s="30">
        <f t="shared" si="477"/>
        <v>169</v>
      </c>
    </row>
    <row r="10170" spans="2:15" x14ac:dyDescent="0.2">
      <c r="B10170" s="13">
        <v>61485</v>
      </c>
      <c r="C10170" s="14">
        <v>42507.286111111243</v>
      </c>
      <c r="D10170" s="7" t="s">
        <v>7</v>
      </c>
      <c r="E10170" s="13">
        <v>2232</v>
      </c>
      <c r="F10170" s="7" t="s">
        <v>49</v>
      </c>
      <c r="G10170" s="7" t="s">
        <v>11</v>
      </c>
      <c r="H10170" s="13">
        <v>11</v>
      </c>
      <c r="I10170" s="13">
        <f>IF(G10170="Male",VLOOKUP(H10170,'Shoe size conversion table'!$B$6:$D$22,2),VLOOKUP(H10170,'Shoe size conversion table'!$J$6:$L$22,2))</f>
        <v>44</v>
      </c>
      <c r="J10170" s="13">
        <f>IF(G10170="Male",VLOOKUP(H10170,'Shoe size conversion table'!$B$6:$D$22,3),VLOOKUP(H10170,'Shoe size conversion table'!$J$6:$L$22,3))</f>
        <v>10.5</v>
      </c>
      <c r="K10170" s="11">
        <v>149</v>
      </c>
      <c r="L10170" s="12">
        <v>0.2</v>
      </c>
      <c r="M10170" s="7">
        <f t="shared" si="475"/>
        <v>2016</v>
      </c>
      <c r="N10170" s="7">
        <f t="shared" si="476"/>
        <v>5</v>
      </c>
      <c r="O10170" s="30">
        <f t="shared" si="477"/>
        <v>119.2</v>
      </c>
    </row>
    <row r="10171" spans="2:15" x14ac:dyDescent="0.2">
      <c r="B10171" s="13">
        <v>61486</v>
      </c>
      <c r="C10171" s="14">
        <v>42507.296111111158</v>
      </c>
      <c r="D10171" s="7" t="s">
        <v>7</v>
      </c>
      <c r="E10171" s="13">
        <v>2216</v>
      </c>
      <c r="F10171" s="7" t="s">
        <v>51</v>
      </c>
      <c r="G10171" s="7" t="s">
        <v>12</v>
      </c>
      <c r="H10171" s="13">
        <v>9</v>
      </c>
      <c r="I10171" s="13" t="str">
        <f>IF(G10171="Male",VLOOKUP(H10171,'Shoe size conversion table'!$B$6:$D$22,2),VLOOKUP(H10171,'Shoe size conversion table'!$J$6:$L$22,2))</f>
        <v>39-40</v>
      </c>
      <c r="J10171" s="13">
        <f>IF(G10171="Male",VLOOKUP(H10171,'Shoe size conversion table'!$B$6:$D$22,3),VLOOKUP(H10171,'Shoe size conversion table'!$J$6:$L$22,3))</f>
        <v>7</v>
      </c>
      <c r="K10171" s="11">
        <v>139</v>
      </c>
      <c r="L10171" s="12">
        <v>0</v>
      </c>
      <c r="M10171" s="7">
        <f t="shared" si="475"/>
        <v>2016</v>
      </c>
      <c r="N10171" s="7">
        <f t="shared" si="476"/>
        <v>5</v>
      </c>
      <c r="O10171" s="30">
        <f t="shared" si="477"/>
        <v>139</v>
      </c>
    </row>
    <row r="10172" spans="2:15" x14ac:dyDescent="0.2">
      <c r="B10172" s="13">
        <v>61487</v>
      </c>
      <c r="C10172" s="14">
        <v>42507.416111111328</v>
      </c>
      <c r="D10172" s="7" t="s">
        <v>7</v>
      </c>
      <c r="E10172" s="13">
        <v>2240</v>
      </c>
      <c r="F10172" s="7" t="s">
        <v>48</v>
      </c>
      <c r="G10172" s="7" t="s">
        <v>11</v>
      </c>
      <c r="H10172" s="13">
        <v>8</v>
      </c>
      <c r="I10172" s="13">
        <f>IF(G10172="Male",VLOOKUP(H10172,'Shoe size conversion table'!$B$6:$D$22,2),VLOOKUP(H10172,'Shoe size conversion table'!$J$6:$L$22,2))</f>
        <v>41</v>
      </c>
      <c r="J10172" s="13">
        <f>IF(G10172="Male",VLOOKUP(H10172,'Shoe size conversion table'!$B$6:$D$22,3),VLOOKUP(H10172,'Shoe size conversion table'!$J$6:$L$22,3))</f>
        <v>7.5</v>
      </c>
      <c r="K10172" s="11">
        <v>159</v>
      </c>
      <c r="L10172" s="12">
        <v>0.5</v>
      </c>
      <c r="M10172" s="7">
        <f t="shared" si="475"/>
        <v>2016</v>
      </c>
      <c r="N10172" s="7">
        <f t="shared" si="476"/>
        <v>5</v>
      </c>
      <c r="O10172" s="30">
        <f t="shared" si="477"/>
        <v>79.5</v>
      </c>
    </row>
    <row r="10173" spans="2:15" x14ac:dyDescent="0.2">
      <c r="B10173" s="13">
        <v>61488</v>
      </c>
      <c r="C10173" s="14">
        <v>42507.456111111329</v>
      </c>
      <c r="D10173" s="7" t="s">
        <v>7</v>
      </c>
      <c r="E10173" s="13">
        <v>2217</v>
      </c>
      <c r="F10173" s="7" t="s">
        <v>48</v>
      </c>
      <c r="G10173" s="7" t="s">
        <v>11</v>
      </c>
      <c r="H10173" s="13">
        <v>10</v>
      </c>
      <c r="I10173" s="13">
        <f>IF(G10173="Male",VLOOKUP(H10173,'Shoe size conversion table'!$B$6:$D$22,2),VLOOKUP(H10173,'Shoe size conversion table'!$J$6:$L$22,2))</f>
        <v>43</v>
      </c>
      <c r="J10173" s="13">
        <f>IF(G10173="Male",VLOOKUP(H10173,'Shoe size conversion table'!$B$6:$D$22,3),VLOOKUP(H10173,'Shoe size conversion table'!$J$6:$L$22,3))</f>
        <v>9.5</v>
      </c>
      <c r="K10173" s="11">
        <v>149</v>
      </c>
      <c r="L10173" s="12">
        <v>0</v>
      </c>
      <c r="M10173" s="7">
        <f t="shared" si="475"/>
        <v>2016</v>
      </c>
      <c r="N10173" s="7">
        <f t="shared" si="476"/>
        <v>5</v>
      </c>
      <c r="O10173" s="30">
        <f t="shared" si="477"/>
        <v>149</v>
      </c>
    </row>
    <row r="10174" spans="2:15" x14ac:dyDescent="0.2">
      <c r="B10174" s="13">
        <v>61488</v>
      </c>
      <c r="C10174" s="14">
        <v>42507.456111111329</v>
      </c>
      <c r="D10174" s="7" t="s">
        <v>7</v>
      </c>
      <c r="E10174" s="13">
        <v>2193</v>
      </c>
      <c r="F10174" s="7" t="s">
        <v>57</v>
      </c>
      <c r="G10174" s="7" t="s">
        <v>12</v>
      </c>
      <c r="H10174" s="13">
        <v>8.5</v>
      </c>
      <c r="I10174" s="13">
        <f>IF(G10174="Male",VLOOKUP(H10174,'Shoe size conversion table'!$B$6:$D$22,2),VLOOKUP(H10174,'Shoe size conversion table'!$J$6:$L$22,2))</f>
        <v>39</v>
      </c>
      <c r="J10174" s="13">
        <f>IF(G10174="Male",VLOOKUP(H10174,'Shoe size conversion table'!$B$6:$D$22,3),VLOOKUP(H10174,'Shoe size conversion table'!$J$6:$L$22,3))</f>
        <v>6.5</v>
      </c>
      <c r="K10174" s="11">
        <v>169</v>
      </c>
      <c r="L10174" s="12">
        <v>0.1</v>
      </c>
      <c r="M10174" s="7">
        <f t="shared" si="475"/>
        <v>2016</v>
      </c>
      <c r="N10174" s="7">
        <f t="shared" si="476"/>
        <v>5</v>
      </c>
      <c r="O10174" s="30">
        <f t="shared" si="477"/>
        <v>152.1</v>
      </c>
    </row>
    <row r="10175" spans="2:15" x14ac:dyDescent="0.2">
      <c r="B10175" s="13">
        <v>61489</v>
      </c>
      <c r="C10175" s="14">
        <v>42507.516111111145</v>
      </c>
      <c r="D10175" s="7" t="s">
        <v>10</v>
      </c>
      <c r="E10175" s="13">
        <v>2206</v>
      </c>
      <c r="F10175" s="7" t="s">
        <v>35</v>
      </c>
      <c r="G10175" s="7" t="s">
        <v>11</v>
      </c>
      <c r="H10175" s="13">
        <v>10.5</v>
      </c>
      <c r="I10175" s="13" t="str">
        <f>IF(G10175="Male",VLOOKUP(H10175,'Shoe size conversion table'!$B$6:$D$22,2),VLOOKUP(H10175,'Shoe size conversion table'!$J$6:$L$22,2))</f>
        <v>43-44</v>
      </c>
      <c r="J10175" s="13">
        <f>IF(G10175="Male",VLOOKUP(H10175,'Shoe size conversion table'!$B$6:$D$22,3),VLOOKUP(H10175,'Shoe size conversion table'!$J$6:$L$22,3))</f>
        <v>10</v>
      </c>
      <c r="K10175" s="11">
        <v>199</v>
      </c>
      <c r="L10175" s="12">
        <v>0</v>
      </c>
      <c r="M10175" s="7">
        <f t="shared" si="475"/>
        <v>2016</v>
      </c>
      <c r="N10175" s="7">
        <f t="shared" si="476"/>
        <v>5</v>
      </c>
      <c r="O10175" s="30">
        <f t="shared" si="477"/>
        <v>199</v>
      </c>
    </row>
    <row r="10176" spans="2:15" x14ac:dyDescent="0.2">
      <c r="B10176" s="13">
        <v>61490</v>
      </c>
      <c r="C10176" s="14">
        <v>42507.516111111327</v>
      </c>
      <c r="D10176" s="7" t="s">
        <v>8</v>
      </c>
      <c r="E10176" s="13">
        <v>2172</v>
      </c>
      <c r="F10176" s="7" t="s">
        <v>38</v>
      </c>
      <c r="G10176" s="7" t="s">
        <v>11</v>
      </c>
      <c r="H10176" s="13">
        <v>7.5</v>
      </c>
      <c r="I10176" s="13" t="str">
        <f>IF(G10176="Male",VLOOKUP(H10176,'Shoe size conversion table'!$B$6:$D$22,2),VLOOKUP(H10176,'Shoe size conversion table'!$J$6:$L$22,2))</f>
        <v>40-41</v>
      </c>
      <c r="J10176" s="13">
        <f>IF(G10176="Male",VLOOKUP(H10176,'Shoe size conversion table'!$B$6:$D$22,3),VLOOKUP(H10176,'Shoe size conversion table'!$J$6:$L$22,3))</f>
        <v>7</v>
      </c>
      <c r="K10176" s="11">
        <v>199</v>
      </c>
      <c r="L10176" s="12">
        <v>0.5</v>
      </c>
      <c r="M10176" s="7">
        <f t="shared" si="475"/>
        <v>2016</v>
      </c>
      <c r="N10176" s="7">
        <f t="shared" si="476"/>
        <v>5</v>
      </c>
      <c r="O10176" s="30">
        <f t="shared" si="477"/>
        <v>99.5</v>
      </c>
    </row>
    <row r="10177" spans="2:15" x14ac:dyDescent="0.2">
      <c r="B10177" s="13">
        <v>61490</v>
      </c>
      <c r="C10177" s="14">
        <v>42507.516111111327</v>
      </c>
      <c r="D10177" s="7" t="s">
        <v>8</v>
      </c>
      <c r="E10177" s="13">
        <v>2201</v>
      </c>
      <c r="F10177" s="7" t="s">
        <v>38</v>
      </c>
      <c r="G10177" s="7" t="s">
        <v>11</v>
      </c>
      <c r="H10177" s="13">
        <v>10</v>
      </c>
      <c r="I10177" s="13">
        <f>IF(G10177="Male",VLOOKUP(H10177,'Shoe size conversion table'!$B$6:$D$22,2),VLOOKUP(H10177,'Shoe size conversion table'!$J$6:$L$22,2))</f>
        <v>43</v>
      </c>
      <c r="J10177" s="13">
        <f>IF(G10177="Male",VLOOKUP(H10177,'Shoe size conversion table'!$B$6:$D$22,3),VLOOKUP(H10177,'Shoe size conversion table'!$J$6:$L$22,3))</f>
        <v>9.5</v>
      </c>
      <c r="K10177" s="11">
        <v>199</v>
      </c>
      <c r="L10177" s="12">
        <v>0</v>
      </c>
      <c r="M10177" s="7">
        <f t="shared" si="475"/>
        <v>2016</v>
      </c>
      <c r="N10177" s="7">
        <f t="shared" si="476"/>
        <v>5</v>
      </c>
      <c r="O10177" s="30">
        <f t="shared" si="477"/>
        <v>199</v>
      </c>
    </row>
    <row r="10178" spans="2:15" x14ac:dyDescent="0.2">
      <c r="B10178" s="13">
        <v>61491</v>
      </c>
      <c r="C10178" s="14">
        <v>42507.586111111144</v>
      </c>
      <c r="D10178" s="7" t="s">
        <v>8</v>
      </c>
      <c r="E10178" s="13">
        <v>2188</v>
      </c>
      <c r="F10178" s="7" t="s">
        <v>39</v>
      </c>
      <c r="G10178" s="7" t="s">
        <v>11</v>
      </c>
      <c r="H10178" s="13">
        <v>9.5</v>
      </c>
      <c r="I10178" s="13" t="str">
        <f>IF(G10178="Male",VLOOKUP(H10178,'Shoe size conversion table'!$B$6:$D$22,2),VLOOKUP(H10178,'Shoe size conversion table'!$J$6:$L$22,2))</f>
        <v>42-43</v>
      </c>
      <c r="J10178" s="13">
        <f>IF(G10178="Male",VLOOKUP(H10178,'Shoe size conversion table'!$B$6:$D$22,3),VLOOKUP(H10178,'Shoe size conversion table'!$J$6:$L$22,3))</f>
        <v>9</v>
      </c>
      <c r="K10178" s="11">
        <v>189</v>
      </c>
      <c r="L10178" s="12">
        <v>0</v>
      </c>
      <c r="M10178" s="7">
        <f t="shared" si="475"/>
        <v>2016</v>
      </c>
      <c r="N10178" s="7">
        <f t="shared" si="476"/>
        <v>5</v>
      </c>
      <c r="O10178" s="30">
        <f t="shared" si="477"/>
        <v>189</v>
      </c>
    </row>
    <row r="10179" spans="2:15" x14ac:dyDescent="0.2">
      <c r="B10179" s="13">
        <v>61492</v>
      </c>
      <c r="C10179" s="14">
        <v>42507.586111111326</v>
      </c>
      <c r="D10179" s="7" t="s">
        <v>10</v>
      </c>
      <c r="E10179" s="13">
        <v>2206</v>
      </c>
      <c r="F10179" s="7" t="s">
        <v>34</v>
      </c>
      <c r="G10179" s="7" t="s">
        <v>11</v>
      </c>
      <c r="H10179" s="13">
        <v>9.5</v>
      </c>
      <c r="I10179" s="13" t="str">
        <f>IF(G10179="Male",VLOOKUP(H10179,'Shoe size conversion table'!$B$6:$D$22,2),VLOOKUP(H10179,'Shoe size conversion table'!$J$6:$L$22,2))</f>
        <v>42-43</v>
      </c>
      <c r="J10179" s="13">
        <f>IF(G10179="Male",VLOOKUP(H10179,'Shoe size conversion table'!$B$6:$D$22,3),VLOOKUP(H10179,'Shoe size conversion table'!$J$6:$L$22,3))</f>
        <v>9</v>
      </c>
      <c r="K10179" s="11">
        <v>129</v>
      </c>
      <c r="L10179" s="12">
        <v>0.2</v>
      </c>
      <c r="M10179" s="7">
        <f t="shared" si="475"/>
        <v>2016</v>
      </c>
      <c r="N10179" s="7">
        <f t="shared" si="476"/>
        <v>5</v>
      </c>
      <c r="O10179" s="30">
        <f t="shared" si="477"/>
        <v>103.2</v>
      </c>
    </row>
    <row r="10180" spans="2:15" x14ac:dyDescent="0.2">
      <c r="B10180" s="13">
        <v>61493</v>
      </c>
      <c r="C10180" s="14">
        <v>42507.636111111155</v>
      </c>
      <c r="D10180" s="7" t="s">
        <v>10</v>
      </c>
      <c r="E10180" s="13">
        <v>2184</v>
      </c>
      <c r="F10180" s="7" t="s">
        <v>34</v>
      </c>
      <c r="G10180" s="7" t="s">
        <v>11</v>
      </c>
      <c r="H10180" s="13">
        <v>9.5</v>
      </c>
      <c r="I10180" s="13" t="str">
        <f>IF(G10180="Male",VLOOKUP(H10180,'Shoe size conversion table'!$B$6:$D$22,2),VLOOKUP(H10180,'Shoe size conversion table'!$J$6:$L$22,2))</f>
        <v>42-43</v>
      </c>
      <c r="J10180" s="13">
        <f>IF(G10180="Male",VLOOKUP(H10180,'Shoe size conversion table'!$B$6:$D$22,3),VLOOKUP(H10180,'Shoe size conversion table'!$J$6:$L$22,3))</f>
        <v>9</v>
      </c>
      <c r="K10180" s="11">
        <v>159</v>
      </c>
      <c r="L10180" s="12">
        <v>0</v>
      </c>
      <c r="M10180" s="7">
        <f t="shared" si="475"/>
        <v>2016</v>
      </c>
      <c r="N10180" s="7">
        <f t="shared" si="476"/>
        <v>5</v>
      </c>
      <c r="O10180" s="30">
        <f t="shared" si="477"/>
        <v>159</v>
      </c>
    </row>
    <row r="10181" spans="2:15" x14ac:dyDescent="0.2">
      <c r="B10181" s="13">
        <v>61494</v>
      </c>
      <c r="C10181" s="14">
        <v>42507.666111111153</v>
      </c>
      <c r="D10181" s="7" t="s">
        <v>9</v>
      </c>
      <c r="E10181" s="13">
        <v>2180</v>
      </c>
      <c r="F10181" s="7" t="s">
        <v>58</v>
      </c>
      <c r="G10181" s="7" t="s">
        <v>11</v>
      </c>
      <c r="H10181" s="13">
        <v>10.5</v>
      </c>
      <c r="I10181" s="13" t="str">
        <f>IF(G10181="Male",VLOOKUP(H10181,'Shoe size conversion table'!$B$6:$D$22,2),VLOOKUP(H10181,'Shoe size conversion table'!$J$6:$L$22,2))</f>
        <v>43-44</v>
      </c>
      <c r="J10181" s="13">
        <f>IF(G10181="Male",VLOOKUP(H10181,'Shoe size conversion table'!$B$6:$D$22,3),VLOOKUP(H10181,'Shoe size conversion table'!$J$6:$L$22,3))</f>
        <v>10</v>
      </c>
      <c r="K10181" s="11">
        <v>179</v>
      </c>
      <c r="L10181" s="12">
        <v>0.1</v>
      </c>
      <c r="M10181" s="7">
        <f t="shared" ref="M10181:M10244" si="478">YEAR(C10181)</f>
        <v>2016</v>
      </c>
      <c r="N10181" s="7">
        <f t="shared" si="476"/>
        <v>5</v>
      </c>
      <c r="O10181" s="30">
        <f t="shared" si="477"/>
        <v>161.1</v>
      </c>
    </row>
    <row r="10182" spans="2:15" x14ac:dyDescent="0.2">
      <c r="B10182" s="13">
        <v>61495</v>
      </c>
      <c r="C10182" s="14">
        <v>42507.756111111143</v>
      </c>
      <c r="D10182" s="7" t="s">
        <v>7</v>
      </c>
      <c r="E10182" s="13">
        <v>2204</v>
      </c>
      <c r="F10182" s="7" t="s">
        <v>51</v>
      </c>
      <c r="G10182" s="7" t="s">
        <v>12</v>
      </c>
      <c r="H10182" s="13">
        <v>8</v>
      </c>
      <c r="I10182" s="13" t="str">
        <f>IF(G10182="Male",VLOOKUP(H10182,'Shoe size conversion table'!$B$6:$D$22,2),VLOOKUP(H10182,'Shoe size conversion table'!$J$6:$L$22,2))</f>
        <v>38-39</v>
      </c>
      <c r="J10182" s="13">
        <f>IF(G10182="Male",VLOOKUP(H10182,'Shoe size conversion table'!$B$6:$D$22,3),VLOOKUP(H10182,'Shoe size conversion table'!$J$6:$L$22,3))</f>
        <v>6</v>
      </c>
      <c r="K10182" s="11">
        <v>149</v>
      </c>
      <c r="L10182" s="12">
        <v>0.3</v>
      </c>
      <c r="M10182" s="7">
        <f t="shared" si="478"/>
        <v>2016</v>
      </c>
      <c r="N10182" s="7">
        <f t="shared" ref="N10182:N10245" si="479">MONTH(C10182:C25149)</f>
        <v>5</v>
      </c>
      <c r="O10182" s="30">
        <f t="shared" ref="O10182:O10245" si="480">K10182*(1-L10182)</f>
        <v>104.3</v>
      </c>
    </row>
    <row r="10183" spans="2:15" x14ac:dyDescent="0.2">
      <c r="B10183" s="13">
        <v>61496</v>
      </c>
      <c r="C10183" s="14">
        <v>42507.756111111245</v>
      </c>
      <c r="D10183" s="7" t="s">
        <v>10</v>
      </c>
      <c r="E10183" s="13">
        <v>2209</v>
      </c>
      <c r="F10183" s="7" t="s">
        <v>34</v>
      </c>
      <c r="G10183" s="7" t="s">
        <v>12</v>
      </c>
      <c r="H10183" s="13">
        <v>8.5</v>
      </c>
      <c r="I10183" s="13">
        <f>IF(G10183="Male",VLOOKUP(H10183,'Shoe size conversion table'!$B$6:$D$22,2),VLOOKUP(H10183,'Shoe size conversion table'!$J$6:$L$22,2))</f>
        <v>39</v>
      </c>
      <c r="J10183" s="13">
        <f>IF(G10183="Male",VLOOKUP(H10183,'Shoe size conversion table'!$B$6:$D$22,3),VLOOKUP(H10183,'Shoe size conversion table'!$J$6:$L$22,3))</f>
        <v>6.5</v>
      </c>
      <c r="K10183" s="11">
        <v>199</v>
      </c>
      <c r="L10183" s="12">
        <v>0.1</v>
      </c>
      <c r="M10183" s="7">
        <f t="shared" si="478"/>
        <v>2016</v>
      </c>
      <c r="N10183" s="7">
        <f t="shared" si="479"/>
        <v>5</v>
      </c>
      <c r="O10183" s="30">
        <f t="shared" si="480"/>
        <v>179.1</v>
      </c>
    </row>
    <row r="10184" spans="2:15" x14ac:dyDescent="0.2">
      <c r="B10184" s="13">
        <v>61497</v>
      </c>
      <c r="C10184" s="14">
        <v>42507.756111111325</v>
      </c>
      <c r="D10184" s="7" t="s">
        <v>7</v>
      </c>
      <c r="E10184" s="13">
        <v>2239</v>
      </c>
      <c r="F10184" s="7" t="s">
        <v>48</v>
      </c>
      <c r="G10184" s="7" t="s">
        <v>11</v>
      </c>
      <c r="H10184" s="13">
        <v>9</v>
      </c>
      <c r="I10184" s="13">
        <f>IF(G10184="Male",VLOOKUP(H10184,'Shoe size conversion table'!$B$6:$D$22,2),VLOOKUP(H10184,'Shoe size conversion table'!$J$6:$L$22,2))</f>
        <v>42</v>
      </c>
      <c r="J10184" s="13">
        <f>IF(G10184="Male",VLOOKUP(H10184,'Shoe size conversion table'!$B$6:$D$22,3),VLOOKUP(H10184,'Shoe size conversion table'!$J$6:$L$22,3))</f>
        <v>8.5</v>
      </c>
      <c r="K10184" s="11">
        <v>179</v>
      </c>
      <c r="L10184" s="12">
        <v>0</v>
      </c>
      <c r="M10184" s="7">
        <f t="shared" si="478"/>
        <v>2016</v>
      </c>
      <c r="N10184" s="7">
        <f t="shared" si="479"/>
        <v>5</v>
      </c>
      <c r="O10184" s="30">
        <f t="shared" si="480"/>
        <v>179</v>
      </c>
    </row>
    <row r="10185" spans="2:15" x14ac:dyDescent="0.2">
      <c r="B10185" s="13">
        <v>61498</v>
      </c>
      <c r="C10185" s="14">
        <v>42507.826111111142</v>
      </c>
      <c r="D10185" s="7" t="s">
        <v>7</v>
      </c>
      <c r="E10185" s="13">
        <v>2241</v>
      </c>
      <c r="F10185" s="7" t="s">
        <v>51</v>
      </c>
      <c r="G10185" s="7" t="s">
        <v>12</v>
      </c>
      <c r="H10185" s="13">
        <v>8.5</v>
      </c>
      <c r="I10185" s="13">
        <f>IF(G10185="Male",VLOOKUP(H10185,'Shoe size conversion table'!$B$6:$D$22,2),VLOOKUP(H10185,'Shoe size conversion table'!$J$6:$L$22,2))</f>
        <v>39</v>
      </c>
      <c r="J10185" s="13">
        <f>IF(G10185="Male",VLOOKUP(H10185,'Shoe size conversion table'!$B$6:$D$22,3),VLOOKUP(H10185,'Shoe size conversion table'!$J$6:$L$22,3))</f>
        <v>6.5</v>
      </c>
      <c r="K10185" s="11">
        <v>139</v>
      </c>
      <c r="L10185" s="12">
        <v>0.1</v>
      </c>
      <c r="M10185" s="7">
        <f t="shared" si="478"/>
        <v>2016</v>
      </c>
      <c r="N10185" s="7">
        <f t="shared" si="479"/>
        <v>5</v>
      </c>
      <c r="O10185" s="30">
        <f t="shared" si="480"/>
        <v>125.10000000000001</v>
      </c>
    </row>
    <row r="10186" spans="2:15" x14ac:dyDescent="0.2">
      <c r="B10186" s="13">
        <v>61499</v>
      </c>
      <c r="C10186" s="14">
        <v>42507.856111111243</v>
      </c>
      <c r="D10186" s="7" t="s">
        <v>10</v>
      </c>
      <c r="E10186" s="13">
        <v>2164</v>
      </c>
      <c r="F10186" s="7" t="s">
        <v>35</v>
      </c>
      <c r="G10186" s="7" t="s">
        <v>11</v>
      </c>
      <c r="H10186" s="13">
        <v>11</v>
      </c>
      <c r="I10186" s="13">
        <f>IF(G10186="Male",VLOOKUP(H10186,'Shoe size conversion table'!$B$6:$D$22,2),VLOOKUP(H10186,'Shoe size conversion table'!$J$6:$L$22,2))</f>
        <v>44</v>
      </c>
      <c r="J10186" s="13">
        <f>IF(G10186="Male",VLOOKUP(H10186,'Shoe size conversion table'!$B$6:$D$22,3),VLOOKUP(H10186,'Shoe size conversion table'!$J$6:$L$22,3))</f>
        <v>10.5</v>
      </c>
      <c r="K10186" s="11">
        <v>199</v>
      </c>
      <c r="L10186" s="12">
        <v>0</v>
      </c>
      <c r="M10186" s="7">
        <f t="shared" si="478"/>
        <v>2016</v>
      </c>
      <c r="N10186" s="7">
        <f t="shared" si="479"/>
        <v>5</v>
      </c>
      <c r="O10186" s="30">
        <f t="shared" si="480"/>
        <v>199</v>
      </c>
    </row>
    <row r="10187" spans="2:15" x14ac:dyDescent="0.2">
      <c r="B10187" s="13">
        <v>61500</v>
      </c>
      <c r="C10187" s="14">
        <v>42507.886111111155</v>
      </c>
      <c r="D10187" s="7" t="s">
        <v>7</v>
      </c>
      <c r="E10187" s="13">
        <v>2234</v>
      </c>
      <c r="F10187" s="7" t="s">
        <v>48</v>
      </c>
      <c r="G10187" s="7" t="s">
        <v>12</v>
      </c>
      <c r="H10187" s="13">
        <v>9.5</v>
      </c>
      <c r="I10187" s="13">
        <f>IF(G10187="Male",VLOOKUP(H10187,'Shoe size conversion table'!$B$6:$D$22,2),VLOOKUP(H10187,'Shoe size conversion table'!$J$6:$L$22,2))</f>
        <v>40</v>
      </c>
      <c r="J10187" s="13">
        <f>IF(G10187="Male",VLOOKUP(H10187,'Shoe size conversion table'!$B$6:$D$22,3),VLOOKUP(H10187,'Shoe size conversion table'!$J$6:$L$22,3))</f>
        <v>7.5</v>
      </c>
      <c r="K10187" s="11">
        <v>159</v>
      </c>
      <c r="L10187" s="12">
        <v>0</v>
      </c>
      <c r="M10187" s="7">
        <f t="shared" si="478"/>
        <v>2016</v>
      </c>
      <c r="N10187" s="7">
        <f t="shared" si="479"/>
        <v>5</v>
      </c>
      <c r="O10187" s="30">
        <f t="shared" si="480"/>
        <v>159</v>
      </c>
    </row>
    <row r="10188" spans="2:15" x14ac:dyDescent="0.2">
      <c r="B10188" s="13">
        <v>61501</v>
      </c>
      <c r="C10188" s="14">
        <v>42507.94611111116</v>
      </c>
      <c r="D10188" s="7" t="s">
        <v>8</v>
      </c>
      <c r="E10188" s="13">
        <v>2219</v>
      </c>
      <c r="F10188" s="7" t="s">
        <v>41</v>
      </c>
      <c r="G10188" s="7" t="s">
        <v>11</v>
      </c>
      <c r="H10188" s="13">
        <v>9</v>
      </c>
      <c r="I10188" s="13">
        <f>IF(G10188="Male",VLOOKUP(H10188,'Shoe size conversion table'!$B$6:$D$22,2),VLOOKUP(H10188,'Shoe size conversion table'!$J$6:$L$22,2))</f>
        <v>42</v>
      </c>
      <c r="J10188" s="13">
        <f>IF(G10188="Male",VLOOKUP(H10188,'Shoe size conversion table'!$B$6:$D$22,3),VLOOKUP(H10188,'Shoe size conversion table'!$J$6:$L$22,3))</f>
        <v>8.5</v>
      </c>
      <c r="K10188" s="11">
        <v>199</v>
      </c>
      <c r="L10188" s="12">
        <v>0.1</v>
      </c>
      <c r="M10188" s="7">
        <f t="shared" si="478"/>
        <v>2016</v>
      </c>
      <c r="N10188" s="7">
        <f t="shared" si="479"/>
        <v>5</v>
      </c>
      <c r="O10188" s="30">
        <f t="shared" si="480"/>
        <v>179.1</v>
      </c>
    </row>
    <row r="10189" spans="2:15" x14ac:dyDescent="0.2">
      <c r="B10189" s="13">
        <v>61502</v>
      </c>
      <c r="C10189" s="14">
        <v>42507.986111111248</v>
      </c>
      <c r="D10189" s="7" t="s">
        <v>7</v>
      </c>
      <c r="E10189" s="13">
        <v>2219</v>
      </c>
      <c r="F10189" s="7" t="s">
        <v>46</v>
      </c>
      <c r="G10189" s="7" t="s">
        <v>11</v>
      </c>
      <c r="H10189" s="13">
        <v>7</v>
      </c>
      <c r="I10189" s="13">
        <f>IF(G10189="Male",VLOOKUP(H10189,'Shoe size conversion table'!$B$6:$D$22,2),VLOOKUP(H10189,'Shoe size conversion table'!$J$6:$L$22,2))</f>
        <v>40</v>
      </c>
      <c r="J10189" s="13">
        <f>IF(G10189="Male",VLOOKUP(H10189,'Shoe size conversion table'!$B$6:$D$22,3),VLOOKUP(H10189,'Shoe size conversion table'!$J$6:$L$22,3))</f>
        <v>6.5</v>
      </c>
      <c r="K10189" s="11">
        <v>159</v>
      </c>
      <c r="L10189" s="12">
        <v>0</v>
      </c>
      <c r="M10189" s="7">
        <f t="shared" si="478"/>
        <v>2016</v>
      </c>
      <c r="N10189" s="7">
        <f t="shared" si="479"/>
        <v>5</v>
      </c>
      <c r="O10189" s="30">
        <f t="shared" si="480"/>
        <v>159</v>
      </c>
    </row>
    <row r="10190" spans="2:15" x14ac:dyDescent="0.2">
      <c r="B10190" s="13">
        <v>61503</v>
      </c>
      <c r="C10190" s="14">
        <v>42508.046111111151</v>
      </c>
      <c r="D10190" s="7" t="s">
        <v>7</v>
      </c>
      <c r="E10190" s="13">
        <v>2171</v>
      </c>
      <c r="F10190" s="7" t="s">
        <v>46</v>
      </c>
      <c r="G10190" s="7" t="s">
        <v>12</v>
      </c>
      <c r="H10190" s="13">
        <v>8</v>
      </c>
      <c r="I10190" s="13" t="str">
        <f>IF(G10190="Male",VLOOKUP(H10190,'Shoe size conversion table'!$B$6:$D$22,2),VLOOKUP(H10190,'Shoe size conversion table'!$J$6:$L$22,2))</f>
        <v>38-39</v>
      </c>
      <c r="J10190" s="13">
        <f>IF(G10190="Male",VLOOKUP(H10190,'Shoe size conversion table'!$B$6:$D$22,3),VLOOKUP(H10190,'Shoe size conversion table'!$J$6:$L$22,3))</f>
        <v>6</v>
      </c>
      <c r="K10190" s="11">
        <v>149</v>
      </c>
      <c r="L10190" s="12">
        <v>0.2</v>
      </c>
      <c r="M10190" s="7">
        <f t="shared" si="478"/>
        <v>2016</v>
      </c>
      <c r="N10190" s="7">
        <f t="shared" si="479"/>
        <v>5</v>
      </c>
      <c r="O10190" s="30">
        <f t="shared" si="480"/>
        <v>119.2</v>
      </c>
    </row>
    <row r="10191" spans="2:15" x14ac:dyDescent="0.2">
      <c r="B10191" s="13">
        <v>61503</v>
      </c>
      <c r="C10191" s="14">
        <v>42508.046111111151</v>
      </c>
      <c r="D10191" s="7" t="s">
        <v>7</v>
      </c>
      <c r="E10191" s="13">
        <v>2239</v>
      </c>
      <c r="F10191" s="7" t="s">
        <v>56</v>
      </c>
      <c r="G10191" s="7" t="s">
        <v>11</v>
      </c>
      <c r="H10191" s="13">
        <v>7.5</v>
      </c>
      <c r="I10191" s="13" t="str">
        <f>IF(G10191="Male",VLOOKUP(H10191,'Shoe size conversion table'!$B$6:$D$22,2),VLOOKUP(H10191,'Shoe size conversion table'!$J$6:$L$22,2))</f>
        <v>40-41</v>
      </c>
      <c r="J10191" s="13">
        <f>IF(G10191="Male",VLOOKUP(H10191,'Shoe size conversion table'!$B$6:$D$22,3),VLOOKUP(H10191,'Shoe size conversion table'!$J$6:$L$22,3))</f>
        <v>7</v>
      </c>
      <c r="K10191" s="11">
        <v>159</v>
      </c>
      <c r="L10191" s="12">
        <v>0</v>
      </c>
      <c r="M10191" s="7">
        <f t="shared" si="478"/>
        <v>2016</v>
      </c>
      <c r="N10191" s="7">
        <f t="shared" si="479"/>
        <v>5</v>
      </c>
      <c r="O10191" s="30">
        <f t="shared" si="480"/>
        <v>159</v>
      </c>
    </row>
    <row r="10192" spans="2:15" x14ac:dyDescent="0.2">
      <c r="B10192" s="13">
        <v>61504</v>
      </c>
      <c r="C10192" s="14">
        <v>42508.136111111329</v>
      </c>
      <c r="D10192" s="7" t="s">
        <v>10</v>
      </c>
      <c r="E10192" s="13">
        <v>2164</v>
      </c>
      <c r="F10192" s="7" t="s">
        <v>34</v>
      </c>
      <c r="G10192" s="7" t="s">
        <v>12</v>
      </c>
      <c r="H10192" s="13">
        <v>9.5</v>
      </c>
      <c r="I10192" s="13">
        <f>IF(G10192="Male",VLOOKUP(H10192,'Shoe size conversion table'!$B$6:$D$22,2),VLOOKUP(H10192,'Shoe size conversion table'!$J$6:$L$22,2))</f>
        <v>40</v>
      </c>
      <c r="J10192" s="13">
        <f>IF(G10192="Male",VLOOKUP(H10192,'Shoe size conversion table'!$B$6:$D$22,3),VLOOKUP(H10192,'Shoe size conversion table'!$J$6:$L$22,3))</f>
        <v>7.5</v>
      </c>
      <c r="K10192" s="11">
        <v>169</v>
      </c>
      <c r="L10192" s="12">
        <v>0</v>
      </c>
      <c r="M10192" s="7">
        <f t="shared" si="478"/>
        <v>2016</v>
      </c>
      <c r="N10192" s="7">
        <f t="shared" si="479"/>
        <v>5</v>
      </c>
      <c r="O10192" s="30">
        <f t="shared" si="480"/>
        <v>169</v>
      </c>
    </row>
    <row r="10193" spans="2:15" x14ac:dyDescent="0.2">
      <c r="B10193" s="13">
        <v>61505</v>
      </c>
      <c r="C10193" s="14">
        <v>42508.146111111149</v>
      </c>
      <c r="D10193" s="7" t="s">
        <v>10</v>
      </c>
      <c r="E10193" s="13">
        <v>2216</v>
      </c>
      <c r="F10193" s="7" t="s">
        <v>34</v>
      </c>
      <c r="G10193" s="7" t="s">
        <v>12</v>
      </c>
      <c r="H10193" s="13">
        <v>8.5</v>
      </c>
      <c r="I10193" s="13">
        <f>IF(G10193="Male",VLOOKUP(H10193,'Shoe size conversion table'!$B$6:$D$22,2),VLOOKUP(H10193,'Shoe size conversion table'!$J$6:$L$22,2))</f>
        <v>39</v>
      </c>
      <c r="J10193" s="13">
        <f>IF(G10193="Male",VLOOKUP(H10193,'Shoe size conversion table'!$B$6:$D$22,3),VLOOKUP(H10193,'Shoe size conversion table'!$J$6:$L$22,3))</f>
        <v>6.5</v>
      </c>
      <c r="K10193" s="11">
        <v>129</v>
      </c>
      <c r="L10193" s="12">
        <v>0</v>
      </c>
      <c r="M10193" s="7">
        <f t="shared" si="478"/>
        <v>2016</v>
      </c>
      <c r="N10193" s="7">
        <f t="shared" si="479"/>
        <v>5</v>
      </c>
      <c r="O10193" s="30">
        <f t="shared" si="480"/>
        <v>129</v>
      </c>
    </row>
    <row r="10194" spans="2:15" x14ac:dyDescent="0.2">
      <c r="B10194" s="13">
        <v>61506</v>
      </c>
      <c r="C10194" s="14">
        <v>42508.286111111243</v>
      </c>
      <c r="D10194" s="7" t="s">
        <v>7</v>
      </c>
      <c r="E10194" s="13">
        <v>2207</v>
      </c>
      <c r="F10194" s="7" t="s">
        <v>50</v>
      </c>
      <c r="G10194" s="7" t="s">
        <v>12</v>
      </c>
      <c r="H10194" s="13">
        <v>9.5</v>
      </c>
      <c r="I10194" s="13">
        <f>IF(G10194="Male",VLOOKUP(H10194,'Shoe size conversion table'!$B$6:$D$22,2),VLOOKUP(H10194,'Shoe size conversion table'!$J$6:$L$22,2))</f>
        <v>40</v>
      </c>
      <c r="J10194" s="13">
        <f>IF(G10194="Male",VLOOKUP(H10194,'Shoe size conversion table'!$B$6:$D$22,3),VLOOKUP(H10194,'Shoe size conversion table'!$J$6:$L$22,3))</f>
        <v>7.5</v>
      </c>
      <c r="K10194" s="11">
        <v>129</v>
      </c>
      <c r="L10194" s="12">
        <v>0.3</v>
      </c>
      <c r="M10194" s="7">
        <f t="shared" si="478"/>
        <v>2016</v>
      </c>
      <c r="N10194" s="7">
        <f t="shared" si="479"/>
        <v>5</v>
      </c>
      <c r="O10194" s="30">
        <f t="shared" si="480"/>
        <v>90.3</v>
      </c>
    </row>
    <row r="10195" spans="2:15" x14ac:dyDescent="0.2">
      <c r="B10195" s="13">
        <v>61507</v>
      </c>
      <c r="C10195" s="14">
        <v>42508.296111111158</v>
      </c>
      <c r="D10195" s="7" t="s">
        <v>9</v>
      </c>
      <c r="E10195" s="13">
        <v>2171</v>
      </c>
      <c r="F10195" s="7" t="s">
        <v>62</v>
      </c>
      <c r="G10195" s="7" t="s">
        <v>11</v>
      </c>
      <c r="H10195" s="13">
        <v>11</v>
      </c>
      <c r="I10195" s="13">
        <f>IF(G10195="Male",VLOOKUP(H10195,'Shoe size conversion table'!$B$6:$D$22,2),VLOOKUP(H10195,'Shoe size conversion table'!$J$6:$L$22,2))</f>
        <v>44</v>
      </c>
      <c r="J10195" s="13">
        <f>IF(G10195="Male",VLOOKUP(H10195,'Shoe size conversion table'!$B$6:$D$22,3),VLOOKUP(H10195,'Shoe size conversion table'!$J$6:$L$22,3))</f>
        <v>10.5</v>
      </c>
      <c r="K10195" s="11">
        <v>199</v>
      </c>
      <c r="L10195" s="12">
        <v>0</v>
      </c>
      <c r="M10195" s="7">
        <f t="shared" si="478"/>
        <v>2016</v>
      </c>
      <c r="N10195" s="7">
        <f t="shared" si="479"/>
        <v>5</v>
      </c>
      <c r="O10195" s="30">
        <f t="shared" si="480"/>
        <v>199</v>
      </c>
    </row>
    <row r="10196" spans="2:15" x14ac:dyDescent="0.2">
      <c r="B10196" s="13">
        <v>61508</v>
      </c>
      <c r="C10196" s="14">
        <v>42508.366111111143</v>
      </c>
      <c r="D10196" s="7" t="s">
        <v>7</v>
      </c>
      <c r="E10196" s="13">
        <v>2180</v>
      </c>
      <c r="F10196" s="7" t="s">
        <v>49</v>
      </c>
      <c r="G10196" s="7" t="s">
        <v>11</v>
      </c>
      <c r="H10196" s="13">
        <v>9.5</v>
      </c>
      <c r="I10196" s="13" t="str">
        <f>IF(G10196="Male",VLOOKUP(H10196,'Shoe size conversion table'!$B$6:$D$22,2),VLOOKUP(H10196,'Shoe size conversion table'!$J$6:$L$22,2))</f>
        <v>42-43</v>
      </c>
      <c r="J10196" s="13">
        <f>IF(G10196="Male",VLOOKUP(H10196,'Shoe size conversion table'!$B$6:$D$22,3),VLOOKUP(H10196,'Shoe size conversion table'!$J$6:$L$22,3))</f>
        <v>9</v>
      </c>
      <c r="K10196" s="11">
        <v>179</v>
      </c>
      <c r="L10196" s="12">
        <v>0.2</v>
      </c>
      <c r="M10196" s="7">
        <f t="shared" si="478"/>
        <v>2016</v>
      </c>
      <c r="N10196" s="7">
        <f t="shared" si="479"/>
        <v>5</v>
      </c>
      <c r="O10196" s="30">
        <f t="shared" si="480"/>
        <v>143.20000000000002</v>
      </c>
    </row>
    <row r="10197" spans="2:15" x14ac:dyDescent="0.2">
      <c r="B10197" s="13">
        <v>61508</v>
      </c>
      <c r="C10197" s="14">
        <v>42508.366111111143</v>
      </c>
      <c r="D10197" s="7" t="s">
        <v>7</v>
      </c>
      <c r="E10197" s="13">
        <v>2208</v>
      </c>
      <c r="F10197" s="7" t="s">
        <v>49</v>
      </c>
      <c r="G10197" s="7" t="s">
        <v>11</v>
      </c>
      <c r="H10197" s="13">
        <v>8.5</v>
      </c>
      <c r="I10197" s="13" t="str">
        <f>IF(G10197="Male",VLOOKUP(H10197,'Shoe size conversion table'!$B$6:$D$22,2),VLOOKUP(H10197,'Shoe size conversion table'!$J$6:$L$22,2))</f>
        <v>41-42</v>
      </c>
      <c r="J10197" s="13">
        <f>IF(G10197="Male",VLOOKUP(H10197,'Shoe size conversion table'!$B$6:$D$22,3),VLOOKUP(H10197,'Shoe size conversion table'!$J$6:$L$22,3))</f>
        <v>8</v>
      </c>
      <c r="K10197" s="11">
        <v>159</v>
      </c>
      <c r="L10197" s="12">
        <v>0</v>
      </c>
      <c r="M10197" s="7">
        <f t="shared" si="478"/>
        <v>2016</v>
      </c>
      <c r="N10197" s="7">
        <f t="shared" si="479"/>
        <v>5</v>
      </c>
      <c r="O10197" s="30">
        <f t="shared" si="480"/>
        <v>159</v>
      </c>
    </row>
    <row r="10198" spans="2:15" x14ac:dyDescent="0.2">
      <c r="B10198" s="13">
        <v>61508</v>
      </c>
      <c r="C10198" s="14">
        <v>42508.366111111143</v>
      </c>
      <c r="D10198" s="7" t="s">
        <v>7</v>
      </c>
      <c r="E10198" s="13">
        <v>2206</v>
      </c>
      <c r="F10198" s="7" t="s">
        <v>49</v>
      </c>
      <c r="G10198" s="7" t="s">
        <v>12</v>
      </c>
      <c r="H10198" s="13">
        <v>9</v>
      </c>
      <c r="I10198" s="13" t="str">
        <f>IF(G10198="Male",VLOOKUP(H10198,'Shoe size conversion table'!$B$6:$D$22,2),VLOOKUP(H10198,'Shoe size conversion table'!$J$6:$L$22,2))</f>
        <v>39-40</v>
      </c>
      <c r="J10198" s="13">
        <f>IF(G10198="Male",VLOOKUP(H10198,'Shoe size conversion table'!$B$6:$D$22,3),VLOOKUP(H10198,'Shoe size conversion table'!$J$6:$L$22,3))</f>
        <v>7</v>
      </c>
      <c r="K10198" s="11">
        <v>139</v>
      </c>
      <c r="L10198" s="12">
        <v>0</v>
      </c>
      <c r="M10198" s="7">
        <f t="shared" si="478"/>
        <v>2016</v>
      </c>
      <c r="N10198" s="7">
        <f t="shared" si="479"/>
        <v>5</v>
      </c>
      <c r="O10198" s="30">
        <f t="shared" si="480"/>
        <v>139</v>
      </c>
    </row>
    <row r="10199" spans="2:15" x14ac:dyDescent="0.2">
      <c r="B10199" s="13">
        <v>61509</v>
      </c>
      <c r="C10199" s="14">
        <v>42508.396111111157</v>
      </c>
      <c r="D10199" s="7" t="s">
        <v>8</v>
      </c>
      <c r="E10199" s="13">
        <v>2198</v>
      </c>
      <c r="F10199" s="7" t="s">
        <v>42</v>
      </c>
      <c r="G10199" s="7" t="s">
        <v>12</v>
      </c>
      <c r="H10199" s="13">
        <v>9</v>
      </c>
      <c r="I10199" s="13" t="str">
        <f>IF(G10199="Male",VLOOKUP(H10199,'Shoe size conversion table'!$B$6:$D$22,2),VLOOKUP(H10199,'Shoe size conversion table'!$J$6:$L$22,2))</f>
        <v>39-40</v>
      </c>
      <c r="J10199" s="13">
        <f>IF(G10199="Male",VLOOKUP(H10199,'Shoe size conversion table'!$B$6:$D$22,3),VLOOKUP(H10199,'Shoe size conversion table'!$J$6:$L$22,3))</f>
        <v>7</v>
      </c>
      <c r="K10199" s="11">
        <v>179</v>
      </c>
      <c r="L10199" s="12">
        <v>0</v>
      </c>
      <c r="M10199" s="7">
        <f t="shared" si="478"/>
        <v>2016</v>
      </c>
      <c r="N10199" s="7">
        <f t="shared" si="479"/>
        <v>5</v>
      </c>
      <c r="O10199" s="30">
        <f t="shared" si="480"/>
        <v>179</v>
      </c>
    </row>
    <row r="10200" spans="2:15" x14ac:dyDescent="0.2">
      <c r="B10200" s="13">
        <v>61510</v>
      </c>
      <c r="C10200" s="14">
        <v>42508.406111111246</v>
      </c>
      <c r="D10200" s="7" t="s">
        <v>10</v>
      </c>
      <c r="E10200" s="13">
        <v>2220</v>
      </c>
      <c r="F10200" s="7" t="s">
        <v>35</v>
      </c>
      <c r="G10200" s="7" t="s">
        <v>11</v>
      </c>
      <c r="H10200" s="13">
        <v>9.5</v>
      </c>
      <c r="I10200" s="13" t="str">
        <f>IF(G10200="Male",VLOOKUP(H10200,'Shoe size conversion table'!$B$6:$D$22,2),VLOOKUP(H10200,'Shoe size conversion table'!$J$6:$L$22,2))</f>
        <v>42-43</v>
      </c>
      <c r="J10200" s="13">
        <f>IF(G10200="Male",VLOOKUP(H10200,'Shoe size conversion table'!$B$6:$D$22,3),VLOOKUP(H10200,'Shoe size conversion table'!$J$6:$L$22,3))</f>
        <v>9</v>
      </c>
      <c r="K10200" s="11">
        <v>149</v>
      </c>
      <c r="L10200" s="12">
        <v>0</v>
      </c>
      <c r="M10200" s="7">
        <f t="shared" si="478"/>
        <v>2016</v>
      </c>
      <c r="N10200" s="7">
        <f t="shared" si="479"/>
        <v>5</v>
      </c>
      <c r="O10200" s="30">
        <f t="shared" si="480"/>
        <v>149</v>
      </c>
    </row>
    <row r="10201" spans="2:15" x14ac:dyDescent="0.2">
      <c r="B10201" s="13">
        <v>61511</v>
      </c>
      <c r="C10201" s="14">
        <v>42508.406111111246</v>
      </c>
      <c r="D10201" s="7" t="s">
        <v>7</v>
      </c>
      <c r="E10201" s="13">
        <v>2205</v>
      </c>
      <c r="F10201" s="7" t="s">
        <v>54</v>
      </c>
      <c r="G10201" s="7" t="s">
        <v>12</v>
      </c>
      <c r="H10201" s="13">
        <v>7.5</v>
      </c>
      <c r="I10201" s="13">
        <f>IF(G10201="Male",VLOOKUP(H10201,'Shoe size conversion table'!$B$6:$D$22,2),VLOOKUP(H10201,'Shoe size conversion table'!$J$6:$L$22,2))</f>
        <v>38</v>
      </c>
      <c r="J10201" s="13">
        <f>IF(G10201="Male",VLOOKUP(H10201,'Shoe size conversion table'!$B$6:$D$22,3),VLOOKUP(H10201,'Shoe size conversion table'!$J$6:$L$22,3))</f>
        <v>5.5</v>
      </c>
      <c r="K10201" s="11">
        <v>199</v>
      </c>
      <c r="L10201" s="12">
        <v>0</v>
      </c>
      <c r="M10201" s="7">
        <f t="shared" si="478"/>
        <v>2016</v>
      </c>
      <c r="N10201" s="7">
        <f t="shared" si="479"/>
        <v>5</v>
      </c>
      <c r="O10201" s="30">
        <f t="shared" si="480"/>
        <v>199</v>
      </c>
    </row>
    <row r="10202" spans="2:15" x14ac:dyDescent="0.2">
      <c r="B10202" s="13">
        <v>61512</v>
      </c>
      <c r="C10202" s="14">
        <v>42508.456111111329</v>
      </c>
      <c r="D10202" s="7" t="s">
        <v>7</v>
      </c>
      <c r="E10202" s="13">
        <v>2198</v>
      </c>
      <c r="F10202" s="7" t="s">
        <v>48</v>
      </c>
      <c r="G10202" s="7" t="s">
        <v>11</v>
      </c>
      <c r="H10202" s="13">
        <v>7.5</v>
      </c>
      <c r="I10202" s="13" t="str">
        <f>IF(G10202="Male",VLOOKUP(H10202,'Shoe size conversion table'!$B$6:$D$22,2),VLOOKUP(H10202,'Shoe size conversion table'!$J$6:$L$22,2))</f>
        <v>40-41</v>
      </c>
      <c r="J10202" s="13">
        <f>IF(G10202="Male",VLOOKUP(H10202,'Shoe size conversion table'!$B$6:$D$22,3),VLOOKUP(H10202,'Shoe size conversion table'!$J$6:$L$22,3))</f>
        <v>7</v>
      </c>
      <c r="K10202" s="11">
        <v>169</v>
      </c>
      <c r="L10202" s="12">
        <v>0</v>
      </c>
      <c r="M10202" s="7">
        <f t="shared" si="478"/>
        <v>2016</v>
      </c>
      <c r="N10202" s="7">
        <f t="shared" si="479"/>
        <v>5</v>
      </c>
      <c r="O10202" s="30">
        <f t="shared" si="480"/>
        <v>169</v>
      </c>
    </row>
    <row r="10203" spans="2:15" x14ac:dyDescent="0.2">
      <c r="B10203" s="13">
        <v>61513</v>
      </c>
      <c r="C10203" s="14">
        <v>42508.516111111145</v>
      </c>
      <c r="D10203" s="7" t="s">
        <v>10</v>
      </c>
      <c r="E10203" s="13">
        <v>2152</v>
      </c>
      <c r="F10203" s="7" t="s">
        <v>35</v>
      </c>
      <c r="G10203" s="7" t="s">
        <v>11</v>
      </c>
      <c r="H10203" s="13">
        <v>9</v>
      </c>
      <c r="I10203" s="13">
        <f>IF(G10203="Male",VLOOKUP(H10203,'Shoe size conversion table'!$B$6:$D$22,2),VLOOKUP(H10203,'Shoe size conversion table'!$J$6:$L$22,2))</f>
        <v>42</v>
      </c>
      <c r="J10203" s="13">
        <f>IF(G10203="Male",VLOOKUP(H10203,'Shoe size conversion table'!$B$6:$D$22,3),VLOOKUP(H10203,'Shoe size conversion table'!$J$6:$L$22,3))</f>
        <v>8.5</v>
      </c>
      <c r="K10203" s="11">
        <v>149</v>
      </c>
      <c r="L10203" s="12">
        <v>0</v>
      </c>
      <c r="M10203" s="7">
        <f t="shared" si="478"/>
        <v>2016</v>
      </c>
      <c r="N10203" s="7">
        <f t="shared" si="479"/>
        <v>5</v>
      </c>
      <c r="O10203" s="30">
        <f t="shared" si="480"/>
        <v>149</v>
      </c>
    </row>
    <row r="10204" spans="2:15" x14ac:dyDescent="0.2">
      <c r="B10204" s="13">
        <v>61514</v>
      </c>
      <c r="C10204" s="14">
        <v>42508.516111111327</v>
      </c>
      <c r="D10204" s="7" t="s">
        <v>8</v>
      </c>
      <c r="E10204" s="13">
        <v>2172</v>
      </c>
      <c r="F10204" s="7" t="s">
        <v>38</v>
      </c>
      <c r="G10204" s="7" t="s">
        <v>11</v>
      </c>
      <c r="H10204" s="13">
        <v>7.5</v>
      </c>
      <c r="I10204" s="13" t="str">
        <f>IF(G10204="Male",VLOOKUP(H10204,'Shoe size conversion table'!$B$6:$D$22,2),VLOOKUP(H10204,'Shoe size conversion table'!$J$6:$L$22,2))</f>
        <v>40-41</v>
      </c>
      <c r="J10204" s="13">
        <f>IF(G10204="Male",VLOOKUP(H10204,'Shoe size conversion table'!$B$6:$D$22,3),VLOOKUP(H10204,'Shoe size conversion table'!$J$6:$L$22,3))</f>
        <v>7</v>
      </c>
      <c r="K10204" s="11">
        <v>199</v>
      </c>
      <c r="L10204" s="12">
        <v>0.5</v>
      </c>
      <c r="M10204" s="7">
        <f t="shared" si="478"/>
        <v>2016</v>
      </c>
      <c r="N10204" s="7">
        <f t="shared" si="479"/>
        <v>5</v>
      </c>
      <c r="O10204" s="30">
        <f t="shared" si="480"/>
        <v>99.5</v>
      </c>
    </row>
    <row r="10205" spans="2:15" x14ac:dyDescent="0.2">
      <c r="B10205" s="13">
        <v>61515</v>
      </c>
      <c r="C10205" s="14">
        <v>42508.586111111326</v>
      </c>
      <c r="D10205" s="7" t="s">
        <v>10</v>
      </c>
      <c r="E10205" s="13">
        <v>2231</v>
      </c>
      <c r="F10205" s="7" t="s">
        <v>34</v>
      </c>
      <c r="G10205" s="7" t="s">
        <v>11</v>
      </c>
      <c r="H10205" s="13">
        <v>10.5</v>
      </c>
      <c r="I10205" s="13" t="str">
        <f>IF(G10205="Male",VLOOKUP(H10205,'Shoe size conversion table'!$B$6:$D$22,2),VLOOKUP(H10205,'Shoe size conversion table'!$J$6:$L$22,2))</f>
        <v>43-44</v>
      </c>
      <c r="J10205" s="13">
        <f>IF(G10205="Male",VLOOKUP(H10205,'Shoe size conversion table'!$B$6:$D$22,3),VLOOKUP(H10205,'Shoe size conversion table'!$J$6:$L$22,3))</f>
        <v>10</v>
      </c>
      <c r="K10205" s="11">
        <v>139</v>
      </c>
      <c r="L10205" s="12">
        <v>0.5</v>
      </c>
      <c r="M10205" s="7">
        <f t="shared" si="478"/>
        <v>2016</v>
      </c>
      <c r="N10205" s="7">
        <f t="shared" si="479"/>
        <v>5</v>
      </c>
      <c r="O10205" s="30">
        <f t="shared" si="480"/>
        <v>69.5</v>
      </c>
    </row>
    <row r="10206" spans="2:15" x14ac:dyDescent="0.2">
      <c r="B10206" s="13">
        <v>61515</v>
      </c>
      <c r="C10206" s="14">
        <v>42508.586111111326</v>
      </c>
      <c r="D10206" s="7" t="s">
        <v>10</v>
      </c>
      <c r="E10206" s="13">
        <v>2206</v>
      </c>
      <c r="F10206" s="7" t="s">
        <v>34</v>
      </c>
      <c r="G10206" s="7" t="s">
        <v>11</v>
      </c>
      <c r="H10206" s="13">
        <v>9.5</v>
      </c>
      <c r="I10206" s="13" t="str">
        <f>IF(G10206="Male",VLOOKUP(H10206,'Shoe size conversion table'!$B$6:$D$22,2),VLOOKUP(H10206,'Shoe size conversion table'!$J$6:$L$22,2))</f>
        <v>42-43</v>
      </c>
      <c r="J10206" s="13">
        <f>IF(G10206="Male",VLOOKUP(H10206,'Shoe size conversion table'!$B$6:$D$22,3),VLOOKUP(H10206,'Shoe size conversion table'!$J$6:$L$22,3))</f>
        <v>9</v>
      </c>
      <c r="K10206" s="11">
        <v>129</v>
      </c>
      <c r="L10206" s="12">
        <v>0.2</v>
      </c>
      <c r="M10206" s="7">
        <f t="shared" si="478"/>
        <v>2016</v>
      </c>
      <c r="N10206" s="7">
        <f t="shared" si="479"/>
        <v>5</v>
      </c>
      <c r="O10206" s="30">
        <f t="shared" si="480"/>
        <v>103.2</v>
      </c>
    </row>
    <row r="10207" spans="2:15" x14ac:dyDescent="0.2">
      <c r="B10207" s="13">
        <v>61516</v>
      </c>
      <c r="C10207" s="14">
        <v>42508.666111111153</v>
      </c>
      <c r="D10207" s="7" t="s">
        <v>7</v>
      </c>
      <c r="E10207" s="13">
        <v>2216</v>
      </c>
      <c r="F10207" s="7" t="s">
        <v>51</v>
      </c>
      <c r="G10207" s="7" t="s">
        <v>12</v>
      </c>
      <c r="H10207" s="13">
        <v>9</v>
      </c>
      <c r="I10207" s="13" t="str">
        <f>IF(G10207="Male",VLOOKUP(H10207,'Shoe size conversion table'!$B$6:$D$22,2),VLOOKUP(H10207,'Shoe size conversion table'!$J$6:$L$22,2))</f>
        <v>39-40</v>
      </c>
      <c r="J10207" s="13">
        <f>IF(G10207="Male",VLOOKUP(H10207,'Shoe size conversion table'!$B$6:$D$22,3),VLOOKUP(H10207,'Shoe size conversion table'!$J$6:$L$22,3))</f>
        <v>7</v>
      </c>
      <c r="K10207" s="11">
        <v>139</v>
      </c>
      <c r="L10207" s="12">
        <v>0</v>
      </c>
      <c r="M10207" s="7">
        <f t="shared" si="478"/>
        <v>2016</v>
      </c>
      <c r="N10207" s="7">
        <f t="shared" si="479"/>
        <v>5</v>
      </c>
      <c r="O10207" s="30">
        <f t="shared" si="480"/>
        <v>139</v>
      </c>
    </row>
    <row r="10208" spans="2:15" x14ac:dyDescent="0.2">
      <c r="B10208" s="13">
        <v>61517</v>
      </c>
      <c r="C10208" s="14">
        <v>42508.756111111143</v>
      </c>
      <c r="D10208" s="7" t="s">
        <v>7</v>
      </c>
      <c r="E10208" s="13">
        <v>2147</v>
      </c>
      <c r="F10208" s="7" t="s">
        <v>51</v>
      </c>
      <c r="G10208" s="7" t="s">
        <v>12</v>
      </c>
      <c r="H10208" s="13">
        <v>8</v>
      </c>
      <c r="I10208" s="13" t="str">
        <f>IF(G10208="Male",VLOOKUP(H10208,'Shoe size conversion table'!$B$6:$D$22,2),VLOOKUP(H10208,'Shoe size conversion table'!$J$6:$L$22,2))</f>
        <v>38-39</v>
      </c>
      <c r="J10208" s="13">
        <f>IF(G10208="Male",VLOOKUP(H10208,'Shoe size conversion table'!$B$6:$D$22,3),VLOOKUP(H10208,'Shoe size conversion table'!$J$6:$L$22,3))</f>
        <v>6</v>
      </c>
      <c r="K10208" s="11">
        <v>179</v>
      </c>
      <c r="L10208" s="12">
        <v>0</v>
      </c>
      <c r="M10208" s="7">
        <f t="shared" si="478"/>
        <v>2016</v>
      </c>
      <c r="N10208" s="7">
        <f t="shared" si="479"/>
        <v>5</v>
      </c>
      <c r="O10208" s="30">
        <f t="shared" si="480"/>
        <v>179</v>
      </c>
    </row>
    <row r="10209" spans="2:15" x14ac:dyDescent="0.2">
      <c r="B10209" s="13">
        <v>61518</v>
      </c>
      <c r="C10209" s="14">
        <v>42508.756111111325</v>
      </c>
      <c r="D10209" s="7" t="s">
        <v>7</v>
      </c>
      <c r="E10209" s="13">
        <v>2179</v>
      </c>
      <c r="F10209" s="7" t="s">
        <v>48</v>
      </c>
      <c r="G10209" s="7" t="s">
        <v>11</v>
      </c>
      <c r="H10209" s="13">
        <v>10.5</v>
      </c>
      <c r="I10209" s="13" t="str">
        <f>IF(G10209="Male",VLOOKUP(H10209,'Shoe size conversion table'!$B$6:$D$22,2),VLOOKUP(H10209,'Shoe size conversion table'!$J$6:$L$22,2))</f>
        <v>43-44</v>
      </c>
      <c r="J10209" s="13">
        <f>IF(G10209="Male",VLOOKUP(H10209,'Shoe size conversion table'!$B$6:$D$22,3),VLOOKUP(H10209,'Shoe size conversion table'!$J$6:$L$22,3))</f>
        <v>10</v>
      </c>
      <c r="K10209" s="11">
        <v>129</v>
      </c>
      <c r="L10209" s="12">
        <v>0.1</v>
      </c>
      <c r="M10209" s="7">
        <f t="shared" si="478"/>
        <v>2016</v>
      </c>
      <c r="N10209" s="7">
        <f t="shared" si="479"/>
        <v>5</v>
      </c>
      <c r="O10209" s="30">
        <f t="shared" si="480"/>
        <v>116.10000000000001</v>
      </c>
    </row>
    <row r="10210" spans="2:15" x14ac:dyDescent="0.2">
      <c r="B10210" s="13">
        <v>61519</v>
      </c>
      <c r="C10210" s="14">
        <v>42508.816111111148</v>
      </c>
      <c r="D10210" s="7" t="s">
        <v>7</v>
      </c>
      <c r="E10210" s="13">
        <v>2196</v>
      </c>
      <c r="F10210" s="7" t="s">
        <v>48</v>
      </c>
      <c r="G10210" s="7" t="s">
        <v>11</v>
      </c>
      <c r="H10210" s="13">
        <v>12</v>
      </c>
      <c r="I10210" s="13">
        <f>IF(G10210="Male",VLOOKUP(H10210,'Shoe size conversion table'!$B$6:$D$22,2),VLOOKUP(H10210,'Shoe size conversion table'!$J$6:$L$22,2))</f>
        <v>45</v>
      </c>
      <c r="J10210" s="13">
        <f>IF(G10210="Male",VLOOKUP(H10210,'Shoe size conversion table'!$B$6:$D$22,3),VLOOKUP(H10210,'Shoe size conversion table'!$J$6:$L$22,3))</f>
        <v>11.5</v>
      </c>
      <c r="K10210" s="11">
        <v>159</v>
      </c>
      <c r="L10210" s="12">
        <v>0</v>
      </c>
      <c r="M10210" s="7">
        <f t="shared" si="478"/>
        <v>2016</v>
      </c>
      <c r="N10210" s="7">
        <f t="shared" si="479"/>
        <v>5</v>
      </c>
      <c r="O10210" s="30">
        <f t="shared" si="480"/>
        <v>159</v>
      </c>
    </row>
    <row r="10211" spans="2:15" x14ac:dyDescent="0.2">
      <c r="B10211" s="13">
        <v>61520</v>
      </c>
      <c r="C10211" s="14">
        <v>42508.826111111142</v>
      </c>
      <c r="D10211" s="7" t="s">
        <v>7</v>
      </c>
      <c r="E10211" s="13">
        <v>2206</v>
      </c>
      <c r="F10211" s="7" t="s">
        <v>49</v>
      </c>
      <c r="G10211" s="7" t="s">
        <v>11</v>
      </c>
      <c r="H10211" s="13">
        <v>8</v>
      </c>
      <c r="I10211" s="13">
        <f>IF(G10211="Male",VLOOKUP(H10211,'Shoe size conversion table'!$B$6:$D$22,2),VLOOKUP(H10211,'Shoe size conversion table'!$J$6:$L$22,2))</f>
        <v>41</v>
      </c>
      <c r="J10211" s="13">
        <f>IF(G10211="Male",VLOOKUP(H10211,'Shoe size conversion table'!$B$6:$D$22,3),VLOOKUP(H10211,'Shoe size conversion table'!$J$6:$L$22,3))</f>
        <v>7.5</v>
      </c>
      <c r="K10211" s="11">
        <v>159</v>
      </c>
      <c r="L10211" s="12">
        <v>0</v>
      </c>
      <c r="M10211" s="7">
        <f t="shared" si="478"/>
        <v>2016</v>
      </c>
      <c r="N10211" s="7">
        <f t="shared" si="479"/>
        <v>5</v>
      </c>
      <c r="O10211" s="30">
        <f t="shared" si="480"/>
        <v>159</v>
      </c>
    </row>
    <row r="10212" spans="2:15" x14ac:dyDescent="0.2">
      <c r="B10212" s="13">
        <v>61521</v>
      </c>
      <c r="C10212" s="14">
        <v>42508.856111111243</v>
      </c>
      <c r="D10212" s="7" t="s">
        <v>8</v>
      </c>
      <c r="E10212" s="13">
        <v>2237</v>
      </c>
      <c r="F10212" s="7" t="s">
        <v>41</v>
      </c>
      <c r="G10212" s="7" t="s">
        <v>12</v>
      </c>
      <c r="H10212" s="13">
        <v>8</v>
      </c>
      <c r="I10212" s="13" t="str">
        <f>IF(G10212="Male",VLOOKUP(H10212,'Shoe size conversion table'!$B$6:$D$22,2),VLOOKUP(H10212,'Shoe size conversion table'!$J$6:$L$22,2))</f>
        <v>38-39</v>
      </c>
      <c r="J10212" s="13">
        <f>IF(G10212="Male",VLOOKUP(H10212,'Shoe size conversion table'!$B$6:$D$22,3),VLOOKUP(H10212,'Shoe size conversion table'!$J$6:$L$22,3))</f>
        <v>6</v>
      </c>
      <c r="K10212" s="11">
        <v>129</v>
      </c>
      <c r="L10212" s="12">
        <v>0</v>
      </c>
      <c r="M10212" s="7">
        <f t="shared" si="478"/>
        <v>2016</v>
      </c>
      <c r="N10212" s="7">
        <f t="shared" si="479"/>
        <v>5</v>
      </c>
      <c r="O10212" s="30">
        <f t="shared" si="480"/>
        <v>129</v>
      </c>
    </row>
    <row r="10213" spans="2:15" x14ac:dyDescent="0.2">
      <c r="B10213" s="13">
        <v>61522</v>
      </c>
      <c r="C10213" s="14">
        <v>42508.926111111243</v>
      </c>
      <c r="D10213" s="7" t="s">
        <v>10</v>
      </c>
      <c r="E10213" s="13">
        <v>2220</v>
      </c>
      <c r="F10213" s="7" t="s">
        <v>35</v>
      </c>
      <c r="G10213" s="7" t="s">
        <v>11</v>
      </c>
      <c r="H10213" s="13">
        <v>11</v>
      </c>
      <c r="I10213" s="13">
        <f>IF(G10213="Male",VLOOKUP(H10213,'Shoe size conversion table'!$B$6:$D$22,2),VLOOKUP(H10213,'Shoe size conversion table'!$J$6:$L$22,2))</f>
        <v>44</v>
      </c>
      <c r="J10213" s="13">
        <f>IF(G10213="Male",VLOOKUP(H10213,'Shoe size conversion table'!$B$6:$D$22,3),VLOOKUP(H10213,'Shoe size conversion table'!$J$6:$L$22,3))</f>
        <v>10.5</v>
      </c>
      <c r="K10213" s="11">
        <v>129</v>
      </c>
      <c r="L10213" s="12">
        <v>0.3</v>
      </c>
      <c r="M10213" s="7">
        <f t="shared" si="478"/>
        <v>2016</v>
      </c>
      <c r="N10213" s="7">
        <f t="shared" si="479"/>
        <v>5</v>
      </c>
      <c r="O10213" s="30">
        <f t="shared" si="480"/>
        <v>90.3</v>
      </c>
    </row>
    <row r="10214" spans="2:15" x14ac:dyDescent="0.2">
      <c r="B10214" s="13">
        <v>61523</v>
      </c>
      <c r="C10214" s="14">
        <v>42508.926111111243</v>
      </c>
      <c r="D10214" s="7" t="s">
        <v>8</v>
      </c>
      <c r="E10214" s="13">
        <v>2213</v>
      </c>
      <c r="F10214" s="7" t="s">
        <v>39</v>
      </c>
      <c r="G10214" s="7" t="s">
        <v>11</v>
      </c>
      <c r="H10214" s="13">
        <v>10.5</v>
      </c>
      <c r="I10214" s="13" t="str">
        <f>IF(G10214="Male",VLOOKUP(H10214,'Shoe size conversion table'!$B$6:$D$22,2),VLOOKUP(H10214,'Shoe size conversion table'!$J$6:$L$22,2))</f>
        <v>43-44</v>
      </c>
      <c r="J10214" s="13">
        <f>IF(G10214="Male",VLOOKUP(H10214,'Shoe size conversion table'!$B$6:$D$22,3),VLOOKUP(H10214,'Shoe size conversion table'!$J$6:$L$22,3))</f>
        <v>10</v>
      </c>
      <c r="K10214" s="11">
        <v>149</v>
      </c>
      <c r="L10214" s="12">
        <v>0</v>
      </c>
      <c r="M10214" s="7">
        <f t="shared" si="478"/>
        <v>2016</v>
      </c>
      <c r="N10214" s="7">
        <f t="shared" si="479"/>
        <v>5</v>
      </c>
      <c r="O10214" s="30">
        <f t="shared" si="480"/>
        <v>149</v>
      </c>
    </row>
    <row r="10215" spans="2:15" x14ac:dyDescent="0.2">
      <c r="B10215" s="13">
        <v>61524</v>
      </c>
      <c r="C10215" s="14">
        <v>42509.046111111151</v>
      </c>
      <c r="D10215" s="7" t="s">
        <v>7</v>
      </c>
      <c r="E10215" s="13">
        <v>2232</v>
      </c>
      <c r="F10215" s="7" t="s">
        <v>48</v>
      </c>
      <c r="G10215" s="7" t="s">
        <v>12</v>
      </c>
      <c r="H10215" s="13">
        <v>8</v>
      </c>
      <c r="I10215" s="13" t="str">
        <f>IF(G10215="Male",VLOOKUP(H10215,'Shoe size conversion table'!$B$6:$D$22,2),VLOOKUP(H10215,'Shoe size conversion table'!$J$6:$L$22,2))</f>
        <v>38-39</v>
      </c>
      <c r="J10215" s="13">
        <f>IF(G10215="Male",VLOOKUP(H10215,'Shoe size conversion table'!$B$6:$D$22,3),VLOOKUP(H10215,'Shoe size conversion table'!$J$6:$L$22,3))</f>
        <v>6</v>
      </c>
      <c r="K10215" s="11">
        <v>199</v>
      </c>
      <c r="L10215" s="12">
        <v>0</v>
      </c>
      <c r="M10215" s="7">
        <f t="shared" si="478"/>
        <v>2016</v>
      </c>
      <c r="N10215" s="7">
        <f t="shared" si="479"/>
        <v>5</v>
      </c>
      <c r="O10215" s="30">
        <f t="shared" si="480"/>
        <v>199</v>
      </c>
    </row>
    <row r="10216" spans="2:15" x14ac:dyDescent="0.2">
      <c r="B10216" s="13">
        <v>61525</v>
      </c>
      <c r="C10216" s="14">
        <v>42509.126111111145</v>
      </c>
      <c r="D10216" s="7" t="s">
        <v>7</v>
      </c>
      <c r="E10216" s="13">
        <v>2237</v>
      </c>
      <c r="F10216" s="7" t="s">
        <v>49</v>
      </c>
      <c r="G10216" s="7" t="s">
        <v>11</v>
      </c>
      <c r="H10216" s="13">
        <v>8</v>
      </c>
      <c r="I10216" s="13">
        <f>IF(G10216="Male",VLOOKUP(H10216,'Shoe size conversion table'!$B$6:$D$22,2),VLOOKUP(H10216,'Shoe size conversion table'!$J$6:$L$22,2))</f>
        <v>41</v>
      </c>
      <c r="J10216" s="13">
        <f>IF(G10216="Male",VLOOKUP(H10216,'Shoe size conversion table'!$B$6:$D$22,3),VLOOKUP(H10216,'Shoe size conversion table'!$J$6:$L$22,3))</f>
        <v>7.5</v>
      </c>
      <c r="K10216" s="11">
        <v>189</v>
      </c>
      <c r="L10216" s="12">
        <v>0</v>
      </c>
      <c r="M10216" s="7">
        <f t="shared" si="478"/>
        <v>2016</v>
      </c>
      <c r="N10216" s="7">
        <f t="shared" si="479"/>
        <v>5</v>
      </c>
      <c r="O10216" s="30">
        <f t="shared" si="480"/>
        <v>189</v>
      </c>
    </row>
    <row r="10217" spans="2:15" x14ac:dyDescent="0.2">
      <c r="B10217" s="13">
        <v>61526</v>
      </c>
      <c r="C10217" s="14">
        <v>42509.146111111149</v>
      </c>
      <c r="D10217" s="7" t="s">
        <v>7</v>
      </c>
      <c r="E10217" s="13">
        <v>2152</v>
      </c>
      <c r="F10217" s="7" t="s">
        <v>49</v>
      </c>
      <c r="G10217" s="7" t="s">
        <v>11</v>
      </c>
      <c r="H10217" s="13">
        <v>10.5</v>
      </c>
      <c r="I10217" s="13" t="str">
        <f>IF(G10217="Male",VLOOKUP(H10217,'Shoe size conversion table'!$B$6:$D$22,2),VLOOKUP(H10217,'Shoe size conversion table'!$J$6:$L$22,2))</f>
        <v>43-44</v>
      </c>
      <c r="J10217" s="13">
        <f>IF(G10217="Male",VLOOKUP(H10217,'Shoe size conversion table'!$B$6:$D$22,3),VLOOKUP(H10217,'Shoe size conversion table'!$J$6:$L$22,3))</f>
        <v>10</v>
      </c>
      <c r="K10217" s="11">
        <v>199</v>
      </c>
      <c r="L10217" s="12">
        <v>0.3</v>
      </c>
      <c r="M10217" s="7">
        <f t="shared" si="478"/>
        <v>2016</v>
      </c>
      <c r="N10217" s="7">
        <f t="shared" si="479"/>
        <v>5</v>
      </c>
      <c r="O10217" s="30">
        <f t="shared" si="480"/>
        <v>139.29999999999998</v>
      </c>
    </row>
    <row r="10218" spans="2:15" x14ac:dyDescent="0.2">
      <c r="B10218" s="13">
        <v>61527</v>
      </c>
      <c r="C10218" s="14">
        <v>42509.356111111141</v>
      </c>
      <c r="D10218" s="7" t="s">
        <v>9</v>
      </c>
      <c r="E10218" s="13">
        <v>2216</v>
      </c>
      <c r="F10218" s="7" t="s">
        <v>61</v>
      </c>
      <c r="G10218" s="7" t="s">
        <v>12</v>
      </c>
      <c r="H10218" s="13">
        <v>9</v>
      </c>
      <c r="I10218" s="13" t="str">
        <f>IF(G10218="Male",VLOOKUP(H10218,'Shoe size conversion table'!$B$6:$D$22,2),VLOOKUP(H10218,'Shoe size conversion table'!$J$6:$L$22,2))</f>
        <v>39-40</v>
      </c>
      <c r="J10218" s="13">
        <f>IF(G10218="Male",VLOOKUP(H10218,'Shoe size conversion table'!$B$6:$D$22,3),VLOOKUP(H10218,'Shoe size conversion table'!$J$6:$L$22,3))</f>
        <v>7</v>
      </c>
      <c r="K10218" s="11">
        <v>189</v>
      </c>
      <c r="L10218" s="12">
        <v>0.1</v>
      </c>
      <c r="M10218" s="7">
        <f t="shared" si="478"/>
        <v>2016</v>
      </c>
      <c r="N10218" s="7">
        <f t="shared" si="479"/>
        <v>5</v>
      </c>
      <c r="O10218" s="30">
        <f t="shared" si="480"/>
        <v>170.1</v>
      </c>
    </row>
    <row r="10219" spans="2:15" x14ac:dyDescent="0.2">
      <c r="B10219" s="13">
        <v>61528</v>
      </c>
      <c r="C10219" s="14">
        <v>42509.366111111143</v>
      </c>
      <c r="D10219" s="7" t="s">
        <v>7</v>
      </c>
      <c r="E10219" s="13">
        <v>2178</v>
      </c>
      <c r="F10219" s="7" t="s">
        <v>51</v>
      </c>
      <c r="G10219" s="7" t="s">
        <v>12</v>
      </c>
      <c r="H10219" s="13">
        <v>8.5</v>
      </c>
      <c r="I10219" s="13">
        <f>IF(G10219="Male",VLOOKUP(H10219,'Shoe size conversion table'!$B$6:$D$22,2),VLOOKUP(H10219,'Shoe size conversion table'!$J$6:$L$22,2))</f>
        <v>39</v>
      </c>
      <c r="J10219" s="13">
        <f>IF(G10219="Male",VLOOKUP(H10219,'Shoe size conversion table'!$B$6:$D$22,3),VLOOKUP(H10219,'Shoe size conversion table'!$J$6:$L$22,3))</f>
        <v>6.5</v>
      </c>
      <c r="K10219" s="11">
        <v>169</v>
      </c>
      <c r="L10219" s="12">
        <v>0</v>
      </c>
      <c r="M10219" s="7">
        <f t="shared" si="478"/>
        <v>2016</v>
      </c>
      <c r="N10219" s="7">
        <f t="shared" si="479"/>
        <v>5</v>
      </c>
      <c r="O10219" s="30">
        <f t="shared" si="480"/>
        <v>169</v>
      </c>
    </row>
    <row r="10220" spans="2:15" x14ac:dyDescent="0.2">
      <c r="B10220" s="13">
        <v>61528</v>
      </c>
      <c r="C10220" s="14">
        <v>42509.366111111143</v>
      </c>
      <c r="D10220" s="7" t="s">
        <v>7</v>
      </c>
      <c r="E10220" s="13">
        <v>2147</v>
      </c>
      <c r="F10220" s="7" t="s">
        <v>49</v>
      </c>
      <c r="G10220" s="7" t="s">
        <v>11</v>
      </c>
      <c r="H10220" s="13">
        <v>8</v>
      </c>
      <c r="I10220" s="13">
        <f>IF(G10220="Male",VLOOKUP(H10220,'Shoe size conversion table'!$B$6:$D$22,2),VLOOKUP(H10220,'Shoe size conversion table'!$J$6:$L$22,2))</f>
        <v>41</v>
      </c>
      <c r="J10220" s="13">
        <f>IF(G10220="Male",VLOOKUP(H10220,'Shoe size conversion table'!$B$6:$D$22,3),VLOOKUP(H10220,'Shoe size conversion table'!$J$6:$L$22,3))</f>
        <v>7.5</v>
      </c>
      <c r="K10220" s="11">
        <v>179</v>
      </c>
      <c r="L10220" s="12">
        <v>0.1</v>
      </c>
      <c r="M10220" s="7">
        <f t="shared" si="478"/>
        <v>2016</v>
      </c>
      <c r="N10220" s="7">
        <f t="shared" si="479"/>
        <v>5</v>
      </c>
      <c r="O10220" s="30">
        <f t="shared" si="480"/>
        <v>161.1</v>
      </c>
    </row>
    <row r="10221" spans="2:15" x14ac:dyDescent="0.2">
      <c r="B10221" s="13">
        <v>61528</v>
      </c>
      <c r="C10221" s="14">
        <v>42509.366111111143</v>
      </c>
      <c r="D10221" s="7" t="s">
        <v>7</v>
      </c>
      <c r="E10221" s="13">
        <v>2213</v>
      </c>
      <c r="F10221" s="7" t="s">
        <v>49</v>
      </c>
      <c r="G10221" s="7" t="s">
        <v>12</v>
      </c>
      <c r="H10221" s="13">
        <v>9</v>
      </c>
      <c r="I10221" s="13" t="str">
        <f>IF(G10221="Male",VLOOKUP(H10221,'Shoe size conversion table'!$B$6:$D$22,2),VLOOKUP(H10221,'Shoe size conversion table'!$J$6:$L$22,2))</f>
        <v>39-40</v>
      </c>
      <c r="J10221" s="13">
        <f>IF(G10221="Male",VLOOKUP(H10221,'Shoe size conversion table'!$B$6:$D$22,3),VLOOKUP(H10221,'Shoe size conversion table'!$J$6:$L$22,3))</f>
        <v>7</v>
      </c>
      <c r="K10221" s="11">
        <v>189</v>
      </c>
      <c r="L10221" s="12">
        <v>0</v>
      </c>
      <c r="M10221" s="7">
        <f t="shared" si="478"/>
        <v>2016</v>
      </c>
      <c r="N10221" s="7">
        <f t="shared" si="479"/>
        <v>5</v>
      </c>
      <c r="O10221" s="30">
        <f t="shared" si="480"/>
        <v>189</v>
      </c>
    </row>
    <row r="10222" spans="2:15" x14ac:dyDescent="0.2">
      <c r="B10222" s="13">
        <v>61529</v>
      </c>
      <c r="C10222" s="14">
        <v>42509.406111111246</v>
      </c>
      <c r="D10222" s="7" t="s">
        <v>10</v>
      </c>
      <c r="E10222" s="13">
        <v>2197</v>
      </c>
      <c r="F10222" s="7" t="s">
        <v>34</v>
      </c>
      <c r="G10222" s="7" t="s">
        <v>11</v>
      </c>
      <c r="H10222" s="13">
        <v>9</v>
      </c>
      <c r="I10222" s="13">
        <f>IF(G10222="Male",VLOOKUP(H10222,'Shoe size conversion table'!$B$6:$D$22,2),VLOOKUP(H10222,'Shoe size conversion table'!$J$6:$L$22,2))</f>
        <v>42</v>
      </c>
      <c r="J10222" s="13">
        <f>IF(G10222="Male",VLOOKUP(H10222,'Shoe size conversion table'!$B$6:$D$22,3),VLOOKUP(H10222,'Shoe size conversion table'!$J$6:$L$22,3))</f>
        <v>8.5</v>
      </c>
      <c r="K10222" s="11">
        <v>159</v>
      </c>
      <c r="L10222" s="12">
        <v>0.3</v>
      </c>
      <c r="M10222" s="7">
        <f t="shared" si="478"/>
        <v>2016</v>
      </c>
      <c r="N10222" s="7">
        <f t="shared" si="479"/>
        <v>5</v>
      </c>
      <c r="O10222" s="30">
        <f t="shared" si="480"/>
        <v>111.3</v>
      </c>
    </row>
    <row r="10223" spans="2:15" x14ac:dyDescent="0.2">
      <c r="B10223" s="13">
        <v>61530</v>
      </c>
      <c r="C10223" s="14">
        <v>42509.44611111132</v>
      </c>
      <c r="D10223" s="7" t="s">
        <v>9</v>
      </c>
      <c r="E10223" s="13">
        <v>2168</v>
      </c>
      <c r="F10223" s="7" t="s">
        <v>61</v>
      </c>
      <c r="G10223" s="7" t="s">
        <v>12</v>
      </c>
      <c r="H10223" s="13">
        <v>8</v>
      </c>
      <c r="I10223" s="13" t="str">
        <f>IF(G10223="Male",VLOOKUP(H10223,'Shoe size conversion table'!$B$6:$D$22,2),VLOOKUP(H10223,'Shoe size conversion table'!$J$6:$L$22,2))</f>
        <v>38-39</v>
      </c>
      <c r="J10223" s="13">
        <f>IF(G10223="Male",VLOOKUP(H10223,'Shoe size conversion table'!$B$6:$D$22,3),VLOOKUP(H10223,'Shoe size conversion table'!$J$6:$L$22,3))</f>
        <v>6</v>
      </c>
      <c r="K10223" s="11">
        <v>199</v>
      </c>
      <c r="L10223" s="12">
        <v>0.3</v>
      </c>
      <c r="M10223" s="7">
        <f t="shared" si="478"/>
        <v>2016</v>
      </c>
      <c r="N10223" s="7">
        <f t="shared" si="479"/>
        <v>5</v>
      </c>
      <c r="O10223" s="30">
        <f t="shared" si="480"/>
        <v>139.29999999999998</v>
      </c>
    </row>
    <row r="10224" spans="2:15" x14ac:dyDescent="0.2">
      <c r="B10224" s="13">
        <v>61531</v>
      </c>
      <c r="C10224" s="14">
        <v>42509.666111111153</v>
      </c>
      <c r="D10224" s="7" t="s">
        <v>9</v>
      </c>
      <c r="E10224" s="13">
        <v>2171</v>
      </c>
      <c r="F10224" s="7" t="s">
        <v>62</v>
      </c>
      <c r="G10224" s="7" t="s">
        <v>11</v>
      </c>
      <c r="H10224" s="13">
        <v>11</v>
      </c>
      <c r="I10224" s="13">
        <f>IF(G10224="Male",VLOOKUP(H10224,'Shoe size conversion table'!$B$6:$D$22,2),VLOOKUP(H10224,'Shoe size conversion table'!$J$6:$L$22,2))</f>
        <v>44</v>
      </c>
      <c r="J10224" s="13">
        <f>IF(G10224="Male",VLOOKUP(H10224,'Shoe size conversion table'!$B$6:$D$22,3),VLOOKUP(H10224,'Shoe size conversion table'!$J$6:$L$22,3))</f>
        <v>10.5</v>
      </c>
      <c r="K10224" s="11">
        <v>199</v>
      </c>
      <c r="L10224" s="12">
        <v>0</v>
      </c>
      <c r="M10224" s="7">
        <f t="shared" si="478"/>
        <v>2016</v>
      </c>
      <c r="N10224" s="7">
        <f t="shared" si="479"/>
        <v>5</v>
      </c>
      <c r="O10224" s="30">
        <f t="shared" si="480"/>
        <v>199</v>
      </c>
    </row>
    <row r="10225" spans="2:15" x14ac:dyDescent="0.2">
      <c r="B10225" s="13">
        <v>61532</v>
      </c>
      <c r="C10225" s="14">
        <v>42509.69611111132</v>
      </c>
      <c r="D10225" s="7" t="s">
        <v>8</v>
      </c>
      <c r="E10225" s="13">
        <v>2201</v>
      </c>
      <c r="F10225" s="7" t="s">
        <v>38</v>
      </c>
      <c r="G10225" s="7" t="s">
        <v>11</v>
      </c>
      <c r="H10225" s="13">
        <v>10</v>
      </c>
      <c r="I10225" s="13">
        <f>IF(G10225="Male",VLOOKUP(H10225,'Shoe size conversion table'!$B$6:$D$22,2),VLOOKUP(H10225,'Shoe size conversion table'!$J$6:$L$22,2))</f>
        <v>43</v>
      </c>
      <c r="J10225" s="13">
        <f>IF(G10225="Male",VLOOKUP(H10225,'Shoe size conversion table'!$B$6:$D$22,3),VLOOKUP(H10225,'Shoe size conversion table'!$J$6:$L$22,3))</f>
        <v>9.5</v>
      </c>
      <c r="K10225" s="11">
        <v>199</v>
      </c>
      <c r="L10225" s="12">
        <v>0</v>
      </c>
      <c r="M10225" s="7">
        <f t="shared" si="478"/>
        <v>2016</v>
      </c>
      <c r="N10225" s="7">
        <f t="shared" si="479"/>
        <v>5</v>
      </c>
      <c r="O10225" s="30">
        <f t="shared" si="480"/>
        <v>199</v>
      </c>
    </row>
    <row r="10226" spans="2:15" x14ac:dyDescent="0.2">
      <c r="B10226" s="13">
        <v>61533</v>
      </c>
      <c r="C10226" s="14">
        <v>42509.756111111143</v>
      </c>
      <c r="D10226" s="7" t="s">
        <v>10</v>
      </c>
      <c r="E10226" s="13">
        <v>2206</v>
      </c>
      <c r="F10226" s="7" t="s">
        <v>35</v>
      </c>
      <c r="G10226" s="7" t="s">
        <v>11</v>
      </c>
      <c r="H10226" s="13">
        <v>10.5</v>
      </c>
      <c r="I10226" s="13" t="str">
        <f>IF(G10226="Male",VLOOKUP(H10226,'Shoe size conversion table'!$B$6:$D$22,2),VLOOKUP(H10226,'Shoe size conversion table'!$J$6:$L$22,2))</f>
        <v>43-44</v>
      </c>
      <c r="J10226" s="13">
        <f>IF(G10226="Male",VLOOKUP(H10226,'Shoe size conversion table'!$B$6:$D$22,3),VLOOKUP(H10226,'Shoe size conversion table'!$J$6:$L$22,3))</f>
        <v>10</v>
      </c>
      <c r="K10226" s="11">
        <v>199</v>
      </c>
      <c r="L10226" s="12">
        <v>0</v>
      </c>
      <c r="M10226" s="7">
        <f t="shared" si="478"/>
        <v>2016</v>
      </c>
      <c r="N10226" s="7">
        <f t="shared" si="479"/>
        <v>5</v>
      </c>
      <c r="O10226" s="30">
        <f t="shared" si="480"/>
        <v>199</v>
      </c>
    </row>
    <row r="10227" spans="2:15" x14ac:dyDescent="0.2">
      <c r="B10227" s="13">
        <v>61534</v>
      </c>
      <c r="C10227" s="14">
        <v>42509.756111111245</v>
      </c>
      <c r="D10227" s="7" t="s">
        <v>10</v>
      </c>
      <c r="E10227" s="13">
        <v>2180</v>
      </c>
      <c r="F10227" s="7" t="s">
        <v>34</v>
      </c>
      <c r="G10227" s="7" t="s">
        <v>12</v>
      </c>
      <c r="H10227" s="13">
        <v>8.5</v>
      </c>
      <c r="I10227" s="13">
        <f>IF(G10227="Male",VLOOKUP(H10227,'Shoe size conversion table'!$B$6:$D$22,2),VLOOKUP(H10227,'Shoe size conversion table'!$J$6:$L$22,2))</f>
        <v>39</v>
      </c>
      <c r="J10227" s="13">
        <f>IF(G10227="Male",VLOOKUP(H10227,'Shoe size conversion table'!$B$6:$D$22,3),VLOOKUP(H10227,'Shoe size conversion table'!$J$6:$L$22,3))</f>
        <v>6.5</v>
      </c>
      <c r="K10227" s="11">
        <v>139</v>
      </c>
      <c r="L10227" s="12">
        <v>0</v>
      </c>
      <c r="M10227" s="7">
        <f t="shared" si="478"/>
        <v>2016</v>
      </c>
      <c r="N10227" s="7">
        <f t="shared" si="479"/>
        <v>5</v>
      </c>
      <c r="O10227" s="30">
        <f t="shared" si="480"/>
        <v>139</v>
      </c>
    </row>
    <row r="10228" spans="2:15" x14ac:dyDescent="0.2">
      <c r="B10228" s="13">
        <v>61535</v>
      </c>
      <c r="C10228" s="14">
        <v>42509.776111111241</v>
      </c>
      <c r="D10228" s="7" t="s">
        <v>8</v>
      </c>
      <c r="E10228" s="13">
        <v>2175</v>
      </c>
      <c r="F10228" s="7" t="s">
        <v>41</v>
      </c>
      <c r="G10228" s="7" t="s">
        <v>11</v>
      </c>
      <c r="H10228" s="13">
        <v>7.5</v>
      </c>
      <c r="I10228" s="13" t="str">
        <f>IF(G10228="Male",VLOOKUP(H10228,'Shoe size conversion table'!$B$6:$D$22,2),VLOOKUP(H10228,'Shoe size conversion table'!$J$6:$L$22,2))</f>
        <v>40-41</v>
      </c>
      <c r="J10228" s="13">
        <f>IF(G10228="Male",VLOOKUP(H10228,'Shoe size conversion table'!$B$6:$D$22,3),VLOOKUP(H10228,'Shoe size conversion table'!$J$6:$L$22,3))</f>
        <v>7</v>
      </c>
      <c r="K10228" s="11">
        <v>139</v>
      </c>
      <c r="L10228" s="12">
        <v>0</v>
      </c>
      <c r="M10228" s="7">
        <f t="shared" si="478"/>
        <v>2016</v>
      </c>
      <c r="N10228" s="7">
        <f t="shared" si="479"/>
        <v>5</v>
      </c>
      <c r="O10228" s="30">
        <f t="shared" si="480"/>
        <v>139</v>
      </c>
    </row>
    <row r="10229" spans="2:15" x14ac:dyDescent="0.2">
      <c r="B10229" s="13">
        <v>61536</v>
      </c>
      <c r="C10229" s="14">
        <v>42509.816111111148</v>
      </c>
      <c r="D10229" s="7" t="s">
        <v>7</v>
      </c>
      <c r="E10229" s="13">
        <v>2175</v>
      </c>
      <c r="F10229" s="7" t="s">
        <v>48</v>
      </c>
      <c r="G10229" s="7" t="s">
        <v>11</v>
      </c>
      <c r="H10229" s="13">
        <v>9</v>
      </c>
      <c r="I10229" s="13">
        <f>IF(G10229="Male",VLOOKUP(H10229,'Shoe size conversion table'!$B$6:$D$22,2),VLOOKUP(H10229,'Shoe size conversion table'!$J$6:$L$22,2))</f>
        <v>42</v>
      </c>
      <c r="J10229" s="13">
        <f>IF(G10229="Male",VLOOKUP(H10229,'Shoe size conversion table'!$B$6:$D$22,3),VLOOKUP(H10229,'Shoe size conversion table'!$J$6:$L$22,3))</f>
        <v>8.5</v>
      </c>
      <c r="K10229" s="11">
        <v>139</v>
      </c>
      <c r="L10229" s="12">
        <v>0.3</v>
      </c>
      <c r="M10229" s="7">
        <f t="shared" si="478"/>
        <v>2016</v>
      </c>
      <c r="N10229" s="7">
        <f t="shared" si="479"/>
        <v>5</v>
      </c>
      <c r="O10229" s="30">
        <f t="shared" si="480"/>
        <v>97.3</v>
      </c>
    </row>
    <row r="10230" spans="2:15" x14ac:dyDescent="0.2">
      <c r="B10230" s="13">
        <v>61537</v>
      </c>
      <c r="C10230" s="14">
        <v>42509.926111111243</v>
      </c>
      <c r="D10230" s="7" t="s">
        <v>10</v>
      </c>
      <c r="E10230" s="13">
        <v>2179</v>
      </c>
      <c r="F10230" s="7" t="s">
        <v>35</v>
      </c>
      <c r="G10230" s="7" t="s">
        <v>11</v>
      </c>
      <c r="H10230" s="13">
        <v>9.5</v>
      </c>
      <c r="I10230" s="13" t="str">
        <f>IF(G10230="Male",VLOOKUP(H10230,'Shoe size conversion table'!$B$6:$D$22,2),VLOOKUP(H10230,'Shoe size conversion table'!$J$6:$L$22,2))</f>
        <v>42-43</v>
      </c>
      <c r="J10230" s="13">
        <f>IF(G10230="Male",VLOOKUP(H10230,'Shoe size conversion table'!$B$6:$D$22,3),VLOOKUP(H10230,'Shoe size conversion table'!$J$6:$L$22,3))</f>
        <v>9</v>
      </c>
      <c r="K10230" s="11">
        <v>149</v>
      </c>
      <c r="L10230" s="12">
        <v>0.2</v>
      </c>
      <c r="M10230" s="7">
        <f t="shared" si="478"/>
        <v>2016</v>
      </c>
      <c r="N10230" s="7">
        <f t="shared" si="479"/>
        <v>5</v>
      </c>
      <c r="O10230" s="30">
        <f t="shared" si="480"/>
        <v>119.2</v>
      </c>
    </row>
    <row r="10231" spans="2:15" x14ac:dyDescent="0.2">
      <c r="B10231" s="13">
        <v>61538</v>
      </c>
      <c r="C10231" s="14">
        <v>42510.036111111243</v>
      </c>
      <c r="D10231" s="7" t="s">
        <v>8</v>
      </c>
      <c r="E10231" s="13">
        <v>2209</v>
      </c>
      <c r="F10231" s="7" t="s">
        <v>41</v>
      </c>
      <c r="G10231" s="7" t="s">
        <v>12</v>
      </c>
      <c r="H10231" s="13">
        <v>6</v>
      </c>
      <c r="I10231" s="13" t="str">
        <f>IF(G10231="Male",VLOOKUP(H10231,'Shoe size conversion table'!$B$6:$D$22,2),VLOOKUP(H10231,'Shoe size conversion table'!$J$6:$L$22,2))</f>
        <v>36-37</v>
      </c>
      <c r="J10231" s="13">
        <f>IF(G10231="Male",VLOOKUP(H10231,'Shoe size conversion table'!$B$6:$D$22,3),VLOOKUP(H10231,'Shoe size conversion table'!$J$6:$L$22,3))</f>
        <v>4</v>
      </c>
      <c r="K10231" s="11">
        <v>159</v>
      </c>
      <c r="L10231" s="12">
        <v>0.1</v>
      </c>
      <c r="M10231" s="7">
        <f t="shared" si="478"/>
        <v>2016</v>
      </c>
      <c r="N10231" s="7">
        <f t="shared" si="479"/>
        <v>5</v>
      </c>
      <c r="O10231" s="30">
        <f t="shared" si="480"/>
        <v>143.1</v>
      </c>
    </row>
    <row r="10232" spans="2:15" x14ac:dyDescent="0.2">
      <c r="B10232" s="13">
        <v>61539</v>
      </c>
      <c r="C10232" s="14">
        <v>42510.046111111151</v>
      </c>
      <c r="D10232" s="7" t="s">
        <v>7</v>
      </c>
      <c r="E10232" s="13">
        <v>2196</v>
      </c>
      <c r="F10232" s="7" t="s">
        <v>54</v>
      </c>
      <c r="G10232" s="7" t="s">
        <v>12</v>
      </c>
      <c r="H10232" s="13">
        <v>8</v>
      </c>
      <c r="I10232" s="13" t="str">
        <f>IF(G10232="Male",VLOOKUP(H10232,'Shoe size conversion table'!$B$6:$D$22,2),VLOOKUP(H10232,'Shoe size conversion table'!$J$6:$L$22,2))</f>
        <v>38-39</v>
      </c>
      <c r="J10232" s="13">
        <f>IF(G10232="Male",VLOOKUP(H10232,'Shoe size conversion table'!$B$6:$D$22,3),VLOOKUP(H10232,'Shoe size conversion table'!$J$6:$L$22,3))</f>
        <v>6</v>
      </c>
      <c r="K10232" s="11">
        <v>129</v>
      </c>
      <c r="L10232" s="12">
        <v>0.2</v>
      </c>
      <c r="M10232" s="7">
        <f t="shared" si="478"/>
        <v>2016</v>
      </c>
      <c r="N10232" s="7">
        <f t="shared" si="479"/>
        <v>5</v>
      </c>
      <c r="O10232" s="30">
        <f t="shared" si="480"/>
        <v>103.2</v>
      </c>
    </row>
    <row r="10233" spans="2:15" x14ac:dyDescent="0.2">
      <c r="B10233" s="13">
        <v>61539</v>
      </c>
      <c r="C10233" s="14">
        <v>42510.046111111151</v>
      </c>
      <c r="D10233" s="7" t="s">
        <v>7</v>
      </c>
      <c r="E10233" s="13">
        <v>2232</v>
      </c>
      <c r="F10233" s="7" t="s">
        <v>48</v>
      </c>
      <c r="G10233" s="7" t="s">
        <v>12</v>
      </c>
      <c r="H10233" s="13">
        <v>8</v>
      </c>
      <c r="I10233" s="13" t="str">
        <f>IF(G10233="Male",VLOOKUP(H10233,'Shoe size conversion table'!$B$6:$D$22,2),VLOOKUP(H10233,'Shoe size conversion table'!$J$6:$L$22,2))</f>
        <v>38-39</v>
      </c>
      <c r="J10233" s="13">
        <f>IF(G10233="Male",VLOOKUP(H10233,'Shoe size conversion table'!$B$6:$D$22,3),VLOOKUP(H10233,'Shoe size conversion table'!$J$6:$L$22,3))</f>
        <v>6</v>
      </c>
      <c r="K10233" s="11">
        <v>199</v>
      </c>
      <c r="L10233" s="12">
        <v>0</v>
      </c>
      <c r="M10233" s="7">
        <f t="shared" si="478"/>
        <v>2016</v>
      </c>
      <c r="N10233" s="7">
        <f t="shared" si="479"/>
        <v>5</v>
      </c>
      <c r="O10233" s="30">
        <f t="shared" si="480"/>
        <v>199</v>
      </c>
    </row>
    <row r="10234" spans="2:15" x14ac:dyDescent="0.2">
      <c r="B10234" s="13">
        <v>61539</v>
      </c>
      <c r="C10234" s="14">
        <v>42510.046111111151</v>
      </c>
      <c r="D10234" s="7" t="s">
        <v>7</v>
      </c>
      <c r="E10234" s="13">
        <v>2221</v>
      </c>
      <c r="F10234" s="7" t="s">
        <v>43</v>
      </c>
      <c r="G10234" s="7" t="s">
        <v>11</v>
      </c>
      <c r="H10234" s="13">
        <v>8.5</v>
      </c>
      <c r="I10234" s="13" t="str">
        <f>IF(G10234="Male",VLOOKUP(H10234,'Shoe size conversion table'!$B$6:$D$22,2),VLOOKUP(H10234,'Shoe size conversion table'!$J$6:$L$22,2))</f>
        <v>41-42</v>
      </c>
      <c r="J10234" s="13">
        <f>IF(G10234="Male",VLOOKUP(H10234,'Shoe size conversion table'!$B$6:$D$22,3),VLOOKUP(H10234,'Shoe size conversion table'!$J$6:$L$22,3))</f>
        <v>8</v>
      </c>
      <c r="K10234" s="11">
        <v>129</v>
      </c>
      <c r="L10234" s="12">
        <v>0.1</v>
      </c>
      <c r="M10234" s="7">
        <f t="shared" si="478"/>
        <v>2016</v>
      </c>
      <c r="N10234" s="7">
        <f t="shared" si="479"/>
        <v>5</v>
      </c>
      <c r="O10234" s="30">
        <f t="shared" si="480"/>
        <v>116.10000000000001</v>
      </c>
    </row>
    <row r="10235" spans="2:15" x14ac:dyDescent="0.2">
      <c r="B10235" s="13">
        <v>61540</v>
      </c>
      <c r="C10235" s="14">
        <v>42510.06611111114</v>
      </c>
      <c r="D10235" s="7" t="s">
        <v>7</v>
      </c>
      <c r="E10235" s="13">
        <v>2199</v>
      </c>
      <c r="F10235" s="7" t="s">
        <v>44</v>
      </c>
      <c r="G10235" s="7" t="s">
        <v>11</v>
      </c>
      <c r="H10235" s="13">
        <v>9.5</v>
      </c>
      <c r="I10235" s="13" t="str">
        <f>IF(G10235="Male",VLOOKUP(H10235,'Shoe size conversion table'!$B$6:$D$22,2),VLOOKUP(H10235,'Shoe size conversion table'!$J$6:$L$22,2))</f>
        <v>42-43</v>
      </c>
      <c r="J10235" s="13">
        <f>IF(G10235="Male",VLOOKUP(H10235,'Shoe size conversion table'!$B$6:$D$22,3),VLOOKUP(H10235,'Shoe size conversion table'!$J$6:$L$22,3))</f>
        <v>9</v>
      </c>
      <c r="K10235" s="11">
        <v>159</v>
      </c>
      <c r="L10235" s="12">
        <v>0</v>
      </c>
      <c r="M10235" s="7">
        <f t="shared" si="478"/>
        <v>2016</v>
      </c>
      <c r="N10235" s="7">
        <f t="shared" si="479"/>
        <v>5</v>
      </c>
      <c r="O10235" s="30">
        <f t="shared" si="480"/>
        <v>159</v>
      </c>
    </row>
    <row r="10236" spans="2:15" x14ac:dyDescent="0.2">
      <c r="B10236" s="13">
        <v>61541</v>
      </c>
      <c r="C10236" s="14">
        <v>42510.126111111145</v>
      </c>
      <c r="D10236" s="7" t="s">
        <v>10</v>
      </c>
      <c r="E10236" s="13">
        <v>2216</v>
      </c>
      <c r="F10236" s="7" t="s">
        <v>34</v>
      </c>
      <c r="G10236" s="7" t="s">
        <v>12</v>
      </c>
      <c r="H10236" s="13">
        <v>8.5</v>
      </c>
      <c r="I10236" s="13">
        <f>IF(G10236="Male",VLOOKUP(H10236,'Shoe size conversion table'!$B$6:$D$22,2),VLOOKUP(H10236,'Shoe size conversion table'!$J$6:$L$22,2))</f>
        <v>39</v>
      </c>
      <c r="J10236" s="13">
        <f>IF(G10236="Male",VLOOKUP(H10236,'Shoe size conversion table'!$B$6:$D$22,3),VLOOKUP(H10236,'Shoe size conversion table'!$J$6:$L$22,3))</f>
        <v>6.5</v>
      </c>
      <c r="K10236" s="11">
        <v>129</v>
      </c>
      <c r="L10236" s="12">
        <v>0</v>
      </c>
      <c r="M10236" s="7">
        <f t="shared" si="478"/>
        <v>2016</v>
      </c>
      <c r="N10236" s="7">
        <f t="shared" si="479"/>
        <v>5</v>
      </c>
      <c r="O10236" s="30">
        <f t="shared" si="480"/>
        <v>129</v>
      </c>
    </row>
    <row r="10237" spans="2:15" x14ac:dyDescent="0.2">
      <c r="B10237" s="13">
        <v>61542</v>
      </c>
      <c r="C10237" s="14">
        <v>42510.146111111149</v>
      </c>
      <c r="D10237" s="7" t="s">
        <v>7</v>
      </c>
      <c r="E10237" s="13">
        <v>2239</v>
      </c>
      <c r="F10237" s="7" t="s">
        <v>49</v>
      </c>
      <c r="G10237" s="7" t="s">
        <v>11</v>
      </c>
      <c r="H10237" s="13">
        <v>10</v>
      </c>
      <c r="I10237" s="13">
        <f>IF(G10237="Male",VLOOKUP(H10237,'Shoe size conversion table'!$B$6:$D$22,2),VLOOKUP(H10237,'Shoe size conversion table'!$J$6:$L$22,2))</f>
        <v>43</v>
      </c>
      <c r="J10237" s="13">
        <f>IF(G10237="Male",VLOOKUP(H10237,'Shoe size conversion table'!$B$6:$D$22,3),VLOOKUP(H10237,'Shoe size conversion table'!$J$6:$L$22,3))</f>
        <v>9.5</v>
      </c>
      <c r="K10237" s="11">
        <v>149</v>
      </c>
      <c r="L10237" s="12">
        <v>0.1</v>
      </c>
      <c r="M10237" s="7">
        <f t="shared" si="478"/>
        <v>2016</v>
      </c>
      <c r="N10237" s="7">
        <f t="shared" si="479"/>
        <v>5</v>
      </c>
      <c r="O10237" s="30">
        <f t="shared" si="480"/>
        <v>134.1</v>
      </c>
    </row>
    <row r="10238" spans="2:15" x14ac:dyDescent="0.2">
      <c r="B10238" s="13">
        <v>61543</v>
      </c>
      <c r="C10238" s="14">
        <v>42510.356111111141</v>
      </c>
      <c r="D10238" s="7" t="s">
        <v>9</v>
      </c>
      <c r="E10238" s="13">
        <v>2167</v>
      </c>
      <c r="F10238" s="7" t="s">
        <v>59</v>
      </c>
      <c r="G10238" s="7" t="s">
        <v>12</v>
      </c>
      <c r="H10238" s="13">
        <v>9</v>
      </c>
      <c r="I10238" s="13" t="str">
        <f>IF(G10238="Male",VLOOKUP(H10238,'Shoe size conversion table'!$B$6:$D$22,2),VLOOKUP(H10238,'Shoe size conversion table'!$J$6:$L$22,2))</f>
        <v>39-40</v>
      </c>
      <c r="J10238" s="13">
        <f>IF(G10238="Male",VLOOKUP(H10238,'Shoe size conversion table'!$B$6:$D$22,3),VLOOKUP(H10238,'Shoe size conversion table'!$J$6:$L$22,3))</f>
        <v>7</v>
      </c>
      <c r="K10238" s="11">
        <v>179</v>
      </c>
      <c r="L10238" s="12">
        <v>0</v>
      </c>
      <c r="M10238" s="7">
        <f t="shared" si="478"/>
        <v>2016</v>
      </c>
      <c r="N10238" s="7">
        <f t="shared" si="479"/>
        <v>5</v>
      </c>
      <c r="O10238" s="30">
        <f t="shared" si="480"/>
        <v>179</v>
      </c>
    </row>
    <row r="10239" spans="2:15" x14ac:dyDescent="0.2">
      <c r="B10239" s="13">
        <v>61544</v>
      </c>
      <c r="C10239" s="14">
        <v>42510.366111111143</v>
      </c>
      <c r="D10239" s="7" t="s">
        <v>7</v>
      </c>
      <c r="E10239" s="13">
        <v>2229</v>
      </c>
      <c r="F10239" s="7" t="s">
        <v>49</v>
      </c>
      <c r="G10239" s="7" t="s">
        <v>11</v>
      </c>
      <c r="H10239" s="13">
        <v>9</v>
      </c>
      <c r="I10239" s="13">
        <f>IF(G10239="Male",VLOOKUP(H10239,'Shoe size conversion table'!$B$6:$D$22,2),VLOOKUP(H10239,'Shoe size conversion table'!$J$6:$L$22,2))</f>
        <v>42</v>
      </c>
      <c r="J10239" s="13">
        <f>IF(G10239="Male",VLOOKUP(H10239,'Shoe size conversion table'!$B$6:$D$22,3),VLOOKUP(H10239,'Shoe size conversion table'!$J$6:$L$22,3))</f>
        <v>8.5</v>
      </c>
      <c r="K10239" s="11">
        <v>149</v>
      </c>
      <c r="L10239" s="12">
        <v>0</v>
      </c>
      <c r="M10239" s="7">
        <f t="shared" si="478"/>
        <v>2016</v>
      </c>
      <c r="N10239" s="7">
        <f t="shared" si="479"/>
        <v>5</v>
      </c>
      <c r="O10239" s="30">
        <f t="shared" si="480"/>
        <v>149</v>
      </c>
    </row>
    <row r="10240" spans="2:15" x14ac:dyDescent="0.2">
      <c r="B10240" s="13">
        <v>61544</v>
      </c>
      <c r="C10240" s="14">
        <v>42510.366111111143</v>
      </c>
      <c r="D10240" s="7" t="s">
        <v>7</v>
      </c>
      <c r="E10240" s="13">
        <v>2166</v>
      </c>
      <c r="F10240" s="7" t="s">
        <v>49</v>
      </c>
      <c r="G10240" s="7" t="s">
        <v>12</v>
      </c>
      <c r="H10240" s="13">
        <v>8.5</v>
      </c>
      <c r="I10240" s="13">
        <f>IF(G10240="Male",VLOOKUP(H10240,'Shoe size conversion table'!$B$6:$D$22,2),VLOOKUP(H10240,'Shoe size conversion table'!$J$6:$L$22,2))</f>
        <v>39</v>
      </c>
      <c r="J10240" s="13">
        <f>IF(G10240="Male",VLOOKUP(H10240,'Shoe size conversion table'!$B$6:$D$22,3),VLOOKUP(H10240,'Shoe size conversion table'!$J$6:$L$22,3))</f>
        <v>6.5</v>
      </c>
      <c r="K10240" s="11">
        <v>139</v>
      </c>
      <c r="L10240" s="12">
        <v>0</v>
      </c>
      <c r="M10240" s="7">
        <f t="shared" si="478"/>
        <v>2016</v>
      </c>
      <c r="N10240" s="7">
        <f t="shared" si="479"/>
        <v>5</v>
      </c>
      <c r="O10240" s="30">
        <f t="shared" si="480"/>
        <v>139</v>
      </c>
    </row>
    <row r="10241" spans="2:15" x14ac:dyDescent="0.2">
      <c r="B10241" s="13">
        <v>61544</v>
      </c>
      <c r="C10241" s="14">
        <v>42510.366111111143</v>
      </c>
      <c r="D10241" s="7" t="s">
        <v>7</v>
      </c>
      <c r="E10241" s="13">
        <v>2180</v>
      </c>
      <c r="F10241" s="7" t="s">
        <v>49</v>
      </c>
      <c r="G10241" s="7" t="s">
        <v>12</v>
      </c>
      <c r="H10241" s="13">
        <v>9</v>
      </c>
      <c r="I10241" s="13" t="str">
        <f>IF(G10241="Male",VLOOKUP(H10241,'Shoe size conversion table'!$B$6:$D$22,2),VLOOKUP(H10241,'Shoe size conversion table'!$J$6:$L$22,2))</f>
        <v>39-40</v>
      </c>
      <c r="J10241" s="13">
        <f>IF(G10241="Male",VLOOKUP(H10241,'Shoe size conversion table'!$B$6:$D$22,3),VLOOKUP(H10241,'Shoe size conversion table'!$J$6:$L$22,3))</f>
        <v>7</v>
      </c>
      <c r="K10241" s="11">
        <v>199</v>
      </c>
      <c r="L10241" s="12">
        <v>0.5</v>
      </c>
      <c r="M10241" s="7">
        <f t="shared" si="478"/>
        <v>2016</v>
      </c>
      <c r="N10241" s="7">
        <f t="shared" si="479"/>
        <v>5</v>
      </c>
      <c r="O10241" s="30">
        <f t="shared" si="480"/>
        <v>99.5</v>
      </c>
    </row>
    <row r="10242" spans="2:15" x14ac:dyDescent="0.2">
      <c r="B10242" s="13">
        <v>61545</v>
      </c>
      <c r="C10242" s="14">
        <v>42510.406111111246</v>
      </c>
      <c r="D10242" s="7" t="s">
        <v>10</v>
      </c>
      <c r="E10242" s="13">
        <v>2234</v>
      </c>
      <c r="F10242" s="7" t="s">
        <v>34</v>
      </c>
      <c r="G10242" s="7" t="s">
        <v>11</v>
      </c>
      <c r="H10242" s="13">
        <v>9</v>
      </c>
      <c r="I10242" s="13">
        <f>IF(G10242="Male",VLOOKUP(H10242,'Shoe size conversion table'!$B$6:$D$22,2),VLOOKUP(H10242,'Shoe size conversion table'!$J$6:$L$22,2))</f>
        <v>42</v>
      </c>
      <c r="J10242" s="13">
        <f>IF(G10242="Male",VLOOKUP(H10242,'Shoe size conversion table'!$B$6:$D$22,3),VLOOKUP(H10242,'Shoe size conversion table'!$J$6:$L$22,3))</f>
        <v>8.5</v>
      </c>
      <c r="K10242" s="11">
        <v>169</v>
      </c>
      <c r="L10242" s="12">
        <v>0.2</v>
      </c>
      <c r="M10242" s="7">
        <f t="shared" si="478"/>
        <v>2016</v>
      </c>
      <c r="N10242" s="7">
        <f t="shared" si="479"/>
        <v>5</v>
      </c>
      <c r="O10242" s="30">
        <f t="shared" si="480"/>
        <v>135.20000000000002</v>
      </c>
    </row>
    <row r="10243" spans="2:15" x14ac:dyDescent="0.2">
      <c r="B10243" s="13">
        <v>61546</v>
      </c>
      <c r="C10243" s="14">
        <v>42510.44611111132</v>
      </c>
      <c r="D10243" s="7" t="s">
        <v>10</v>
      </c>
      <c r="E10243" s="13">
        <v>2165</v>
      </c>
      <c r="F10243" s="7" t="s">
        <v>34</v>
      </c>
      <c r="G10243" s="7" t="s">
        <v>11</v>
      </c>
      <c r="H10243" s="13">
        <v>10.5</v>
      </c>
      <c r="I10243" s="13" t="str">
        <f>IF(G10243="Male",VLOOKUP(H10243,'Shoe size conversion table'!$B$6:$D$22,2),VLOOKUP(H10243,'Shoe size conversion table'!$J$6:$L$22,2))</f>
        <v>43-44</v>
      </c>
      <c r="J10243" s="13">
        <f>IF(G10243="Male",VLOOKUP(H10243,'Shoe size conversion table'!$B$6:$D$22,3),VLOOKUP(H10243,'Shoe size conversion table'!$J$6:$L$22,3))</f>
        <v>10</v>
      </c>
      <c r="K10243" s="11">
        <v>129</v>
      </c>
      <c r="L10243" s="12">
        <v>0</v>
      </c>
      <c r="M10243" s="7">
        <f t="shared" si="478"/>
        <v>2016</v>
      </c>
      <c r="N10243" s="7">
        <f t="shared" si="479"/>
        <v>5</v>
      </c>
      <c r="O10243" s="30">
        <f t="shared" si="480"/>
        <v>129</v>
      </c>
    </row>
    <row r="10244" spans="2:15" x14ac:dyDescent="0.2">
      <c r="B10244" s="13">
        <v>61547</v>
      </c>
      <c r="C10244" s="14">
        <v>42510.69611111132</v>
      </c>
      <c r="D10244" s="7" t="s">
        <v>8</v>
      </c>
      <c r="E10244" s="13">
        <v>2172</v>
      </c>
      <c r="F10244" s="7" t="s">
        <v>38</v>
      </c>
      <c r="G10244" s="7" t="s">
        <v>11</v>
      </c>
      <c r="H10244" s="13">
        <v>7.5</v>
      </c>
      <c r="I10244" s="13" t="str">
        <f>IF(G10244="Male",VLOOKUP(H10244,'Shoe size conversion table'!$B$6:$D$22,2),VLOOKUP(H10244,'Shoe size conversion table'!$J$6:$L$22,2))</f>
        <v>40-41</v>
      </c>
      <c r="J10244" s="13">
        <f>IF(G10244="Male",VLOOKUP(H10244,'Shoe size conversion table'!$B$6:$D$22,3),VLOOKUP(H10244,'Shoe size conversion table'!$J$6:$L$22,3))</f>
        <v>7</v>
      </c>
      <c r="K10244" s="11">
        <v>199</v>
      </c>
      <c r="L10244" s="12">
        <v>0.5</v>
      </c>
      <c r="M10244" s="7">
        <f t="shared" si="478"/>
        <v>2016</v>
      </c>
      <c r="N10244" s="7">
        <f t="shared" si="479"/>
        <v>5</v>
      </c>
      <c r="O10244" s="30">
        <f t="shared" si="480"/>
        <v>99.5</v>
      </c>
    </row>
    <row r="10245" spans="2:15" x14ac:dyDescent="0.2">
      <c r="B10245" s="13">
        <v>61548</v>
      </c>
      <c r="C10245" s="14">
        <v>42510.816111111148</v>
      </c>
      <c r="D10245" s="7" t="s">
        <v>9</v>
      </c>
      <c r="E10245" s="13">
        <v>2237</v>
      </c>
      <c r="F10245" s="7" t="s">
        <v>59</v>
      </c>
      <c r="G10245" s="7" t="s">
        <v>12</v>
      </c>
      <c r="H10245" s="13">
        <v>8.5</v>
      </c>
      <c r="I10245" s="13">
        <f>IF(G10245="Male",VLOOKUP(H10245,'Shoe size conversion table'!$B$6:$D$22,2),VLOOKUP(H10245,'Shoe size conversion table'!$J$6:$L$22,2))</f>
        <v>39</v>
      </c>
      <c r="J10245" s="13">
        <f>IF(G10245="Male",VLOOKUP(H10245,'Shoe size conversion table'!$B$6:$D$22,3),VLOOKUP(H10245,'Shoe size conversion table'!$J$6:$L$22,3))</f>
        <v>6.5</v>
      </c>
      <c r="K10245" s="11">
        <v>189</v>
      </c>
      <c r="L10245" s="12">
        <v>0.2</v>
      </c>
      <c r="M10245" s="7">
        <f t="shared" ref="M10245:M10308" si="481">YEAR(C10245)</f>
        <v>2016</v>
      </c>
      <c r="N10245" s="7">
        <f t="shared" si="479"/>
        <v>5</v>
      </c>
      <c r="O10245" s="30">
        <f t="shared" si="480"/>
        <v>151.20000000000002</v>
      </c>
    </row>
    <row r="10246" spans="2:15" x14ac:dyDescent="0.2">
      <c r="B10246" s="13">
        <v>61549</v>
      </c>
      <c r="C10246" s="14">
        <v>42510.826111111142</v>
      </c>
      <c r="D10246" s="7" t="s">
        <v>7</v>
      </c>
      <c r="E10246" s="13">
        <v>2212</v>
      </c>
      <c r="F10246" s="7" t="s">
        <v>52</v>
      </c>
      <c r="G10246" s="7" t="s">
        <v>11</v>
      </c>
      <c r="H10246" s="13">
        <v>10.5</v>
      </c>
      <c r="I10246" s="13" t="str">
        <f>IF(G10246="Male",VLOOKUP(H10246,'Shoe size conversion table'!$B$6:$D$22,2),VLOOKUP(H10246,'Shoe size conversion table'!$J$6:$L$22,2))</f>
        <v>43-44</v>
      </c>
      <c r="J10246" s="13">
        <f>IF(G10246="Male",VLOOKUP(H10246,'Shoe size conversion table'!$B$6:$D$22,3),VLOOKUP(H10246,'Shoe size conversion table'!$J$6:$L$22,3))</f>
        <v>10</v>
      </c>
      <c r="K10246" s="11">
        <v>129</v>
      </c>
      <c r="L10246" s="12">
        <v>0.3</v>
      </c>
      <c r="M10246" s="7">
        <f t="shared" si="481"/>
        <v>2016</v>
      </c>
      <c r="N10246" s="7">
        <f t="shared" ref="N10246:N10309" si="482">MONTH(C10246:C25213)</f>
        <v>5</v>
      </c>
      <c r="O10246" s="30">
        <f t="shared" ref="O10246:O10309" si="483">K10246*(1-L10246)</f>
        <v>90.3</v>
      </c>
    </row>
    <row r="10247" spans="2:15" x14ac:dyDescent="0.2">
      <c r="B10247" s="13">
        <v>61550</v>
      </c>
      <c r="C10247" s="14">
        <v>42510.846111111321</v>
      </c>
      <c r="D10247" s="7" t="s">
        <v>10</v>
      </c>
      <c r="E10247" s="13">
        <v>2147</v>
      </c>
      <c r="F10247" s="7" t="s">
        <v>34</v>
      </c>
      <c r="G10247" s="7" t="s">
        <v>12</v>
      </c>
      <c r="H10247" s="13">
        <v>10</v>
      </c>
      <c r="I10247" s="13" t="str">
        <f>IF(G10247="Male",VLOOKUP(H10247,'Shoe size conversion table'!$B$6:$D$22,2),VLOOKUP(H10247,'Shoe size conversion table'!$J$6:$L$22,2))</f>
        <v>40-41</v>
      </c>
      <c r="J10247" s="13">
        <f>IF(G10247="Male",VLOOKUP(H10247,'Shoe size conversion table'!$B$6:$D$22,3),VLOOKUP(H10247,'Shoe size conversion table'!$J$6:$L$22,3))</f>
        <v>8</v>
      </c>
      <c r="K10247" s="11">
        <v>179</v>
      </c>
      <c r="L10247" s="12">
        <v>0</v>
      </c>
      <c r="M10247" s="7">
        <f t="shared" si="481"/>
        <v>2016</v>
      </c>
      <c r="N10247" s="7">
        <f t="shared" si="482"/>
        <v>5</v>
      </c>
      <c r="O10247" s="30">
        <f t="shared" si="483"/>
        <v>179</v>
      </c>
    </row>
    <row r="10248" spans="2:15" x14ac:dyDescent="0.2">
      <c r="B10248" s="13">
        <v>61551</v>
      </c>
      <c r="C10248" s="14">
        <v>42510.896111111142</v>
      </c>
      <c r="D10248" s="7" t="s">
        <v>7</v>
      </c>
      <c r="E10248" s="13">
        <v>2163</v>
      </c>
      <c r="F10248" s="7" t="s">
        <v>56</v>
      </c>
      <c r="G10248" s="7" t="s">
        <v>11</v>
      </c>
      <c r="H10248" s="13">
        <v>11</v>
      </c>
      <c r="I10248" s="13">
        <f>IF(G10248="Male",VLOOKUP(H10248,'Shoe size conversion table'!$B$6:$D$22,2),VLOOKUP(H10248,'Shoe size conversion table'!$J$6:$L$22,2))</f>
        <v>44</v>
      </c>
      <c r="J10248" s="13">
        <f>IF(G10248="Male",VLOOKUP(H10248,'Shoe size conversion table'!$B$6:$D$22,3),VLOOKUP(H10248,'Shoe size conversion table'!$J$6:$L$22,3))</f>
        <v>10.5</v>
      </c>
      <c r="K10248" s="11">
        <v>159</v>
      </c>
      <c r="L10248" s="12">
        <v>0</v>
      </c>
      <c r="M10248" s="7">
        <f t="shared" si="481"/>
        <v>2016</v>
      </c>
      <c r="N10248" s="7">
        <f t="shared" si="482"/>
        <v>5</v>
      </c>
      <c r="O10248" s="30">
        <f t="shared" si="483"/>
        <v>159</v>
      </c>
    </row>
    <row r="10249" spans="2:15" x14ac:dyDescent="0.2">
      <c r="B10249" s="13">
        <v>61552</v>
      </c>
      <c r="C10249" s="14">
        <v>42510.896111111142</v>
      </c>
      <c r="D10249" s="7" t="s">
        <v>8</v>
      </c>
      <c r="E10249" s="13">
        <v>2168</v>
      </c>
      <c r="F10249" s="7" t="s">
        <v>41</v>
      </c>
      <c r="G10249" s="7" t="s">
        <v>11</v>
      </c>
      <c r="H10249" s="13">
        <v>12</v>
      </c>
      <c r="I10249" s="13">
        <f>IF(G10249="Male",VLOOKUP(H10249,'Shoe size conversion table'!$B$6:$D$22,2),VLOOKUP(H10249,'Shoe size conversion table'!$J$6:$L$22,2))</f>
        <v>45</v>
      </c>
      <c r="J10249" s="13">
        <f>IF(G10249="Male",VLOOKUP(H10249,'Shoe size conversion table'!$B$6:$D$22,3),VLOOKUP(H10249,'Shoe size conversion table'!$J$6:$L$22,3))</f>
        <v>11.5</v>
      </c>
      <c r="K10249" s="11">
        <v>189</v>
      </c>
      <c r="L10249" s="12">
        <v>0</v>
      </c>
      <c r="M10249" s="7">
        <f t="shared" si="481"/>
        <v>2016</v>
      </c>
      <c r="N10249" s="7">
        <f t="shared" si="482"/>
        <v>5</v>
      </c>
      <c r="O10249" s="30">
        <f t="shared" si="483"/>
        <v>189</v>
      </c>
    </row>
    <row r="10250" spans="2:15" x14ac:dyDescent="0.2">
      <c r="B10250" s="13">
        <v>61553</v>
      </c>
      <c r="C10250" s="14">
        <v>42510.916111111146</v>
      </c>
      <c r="D10250" s="7" t="s">
        <v>7</v>
      </c>
      <c r="E10250" s="13">
        <v>2195</v>
      </c>
      <c r="F10250" s="7" t="s">
        <v>51</v>
      </c>
      <c r="G10250" s="7" t="s">
        <v>11</v>
      </c>
      <c r="H10250" s="13">
        <v>11.5</v>
      </c>
      <c r="I10250" s="13" t="str">
        <f>IF(G10250="Male",VLOOKUP(H10250,'Shoe size conversion table'!$B$6:$D$22,2),VLOOKUP(H10250,'Shoe size conversion table'!$J$6:$L$22,2))</f>
        <v>44-45</v>
      </c>
      <c r="J10250" s="13">
        <f>IF(G10250="Male",VLOOKUP(H10250,'Shoe size conversion table'!$B$6:$D$22,3),VLOOKUP(H10250,'Shoe size conversion table'!$J$6:$L$22,3))</f>
        <v>11</v>
      </c>
      <c r="K10250" s="11">
        <v>199</v>
      </c>
      <c r="L10250" s="12">
        <v>0.2</v>
      </c>
      <c r="M10250" s="7">
        <f t="shared" si="481"/>
        <v>2016</v>
      </c>
      <c r="N10250" s="7">
        <f t="shared" si="482"/>
        <v>5</v>
      </c>
      <c r="O10250" s="30">
        <f t="shared" si="483"/>
        <v>159.20000000000002</v>
      </c>
    </row>
    <row r="10251" spans="2:15" x14ac:dyDescent="0.2">
      <c r="B10251" s="13">
        <v>61554</v>
      </c>
      <c r="C10251" s="14">
        <v>42511.06611111114</v>
      </c>
      <c r="D10251" s="7" t="s">
        <v>7</v>
      </c>
      <c r="E10251" s="13">
        <v>2220</v>
      </c>
      <c r="F10251" s="7" t="s">
        <v>47</v>
      </c>
      <c r="G10251" s="7" t="s">
        <v>12</v>
      </c>
      <c r="H10251" s="13">
        <v>9</v>
      </c>
      <c r="I10251" s="13" t="str">
        <f>IF(G10251="Male",VLOOKUP(H10251,'Shoe size conversion table'!$B$6:$D$22,2),VLOOKUP(H10251,'Shoe size conversion table'!$J$6:$L$22,2))</f>
        <v>39-40</v>
      </c>
      <c r="J10251" s="13">
        <f>IF(G10251="Male",VLOOKUP(H10251,'Shoe size conversion table'!$B$6:$D$22,3),VLOOKUP(H10251,'Shoe size conversion table'!$J$6:$L$22,3))</f>
        <v>7</v>
      </c>
      <c r="K10251" s="11">
        <v>159</v>
      </c>
      <c r="L10251" s="12">
        <v>0</v>
      </c>
      <c r="M10251" s="7">
        <f t="shared" si="481"/>
        <v>2016</v>
      </c>
      <c r="N10251" s="7">
        <f t="shared" si="482"/>
        <v>5</v>
      </c>
      <c r="O10251" s="30">
        <f t="shared" si="483"/>
        <v>159</v>
      </c>
    </row>
    <row r="10252" spans="2:15" x14ac:dyDescent="0.2">
      <c r="B10252" s="13">
        <v>61555</v>
      </c>
      <c r="C10252" s="14">
        <v>42511.186111111143</v>
      </c>
      <c r="D10252" s="7" t="s">
        <v>10</v>
      </c>
      <c r="E10252" s="13">
        <v>2212</v>
      </c>
      <c r="F10252" s="7" t="s">
        <v>35</v>
      </c>
      <c r="G10252" s="7" t="s">
        <v>11</v>
      </c>
      <c r="H10252" s="13">
        <v>10.5</v>
      </c>
      <c r="I10252" s="13" t="str">
        <f>IF(G10252="Male",VLOOKUP(H10252,'Shoe size conversion table'!$B$6:$D$22,2),VLOOKUP(H10252,'Shoe size conversion table'!$J$6:$L$22,2))</f>
        <v>43-44</v>
      </c>
      <c r="J10252" s="13">
        <f>IF(G10252="Male",VLOOKUP(H10252,'Shoe size conversion table'!$B$6:$D$22,3),VLOOKUP(H10252,'Shoe size conversion table'!$J$6:$L$22,3))</f>
        <v>10</v>
      </c>
      <c r="K10252" s="11">
        <v>129</v>
      </c>
      <c r="L10252" s="12">
        <v>0</v>
      </c>
      <c r="M10252" s="7">
        <f t="shared" si="481"/>
        <v>2016</v>
      </c>
      <c r="N10252" s="7">
        <f t="shared" si="482"/>
        <v>5</v>
      </c>
      <c r="O10252" s="30">
        <f t="shared" si="483"/>
        <v>129</v>
      </c>
    </row>
    <row r="10253" spans="2:15" x14ac:dyDescent="0.2">
      <c r="B10253" s="13">
        <v>61556</v>
      </c>
      <c r="C10253" s="14">
        <v>42511.31611111114</v>
      </c>
      <c r="D10253" s="7" t="s">
        <v>8</v>
      </c>
      <c r="E10253" s="13">
        <v>2190</v>
      </c>
      <c r="F10253" s="7" t="s">
        <v>40</v>
      </c>
      <c r="G10253" s="7" t="s">
        <v>11</v>
      </c>
      <c r="H10253" s="13">
        <v>6.5</v>
      </c>
      <c r="I10253" s="13">
        <f>IF(G10253="Male",VLOOKUP(H10253,'Shoe size conversion table'!$B$6:$D$22,2),VLOOKUP(H10253,'Shoe size conversion table'!$J$6:$L$22,2))</f>
        <v>39</v>
      </c>
      <c r="J10253" s="13">
        <f>IF(G10253="Male",VLOOKUP(H10253,'Shoe size conversion table'!$B$6:$D$22,3),VLOOKUP(H10253,'Shoe size conversion table'!$J$6:$L$22,3))</f>
        <v>6</v>
      </c>
      <c r="K10253" s="11">
        <v>199</v>
      </c>
      <c r="L10253" s="12">
        <v>0</v>
      </c>
      <c r="M10253" s="7">
        <f t="shared" si="481"/>
        <v>2016</v>
      </c>
      <c r="N10253" s="7">
        <f t="shared" si="482"/>
        <v>5</v>
      </c>
      <c r="O10253" s="30">
        <f t="shared" si="483"/>
        <v>199</v>
      </c>
    </row>
    <row r="10254" spans="2:15" x14ac:dyDescent="0.2">
      <c r="B10254" s="13">
        <v>61557</v>
      </c>
      <c r="C10254" s="14">
        <v>42511.346111111139</v>
      </c>
      <c r="D10254" s="7" t="s">
        <v>8</v>
      </c>
      <c r="E10254" s="13">
        <v>2216</v>
      </c>
      <c r="F10254" s="7" t="s">
        <v>40</v>
      </c>
      <c r="G10254" s="7" t="s">
        <v>11</v>
      </c>
      <c r="H10254" s="13">
        <v>8.5</v>
      </c>
      <c r="I10254" s="13" t="str">
        <f>IF(G10254="Male",VLOOKUP(H10254,'Shoe size conversion table'!$B$6:$D$22,2),VLOOKUP(H10254,'Shoe size conversion table'!$J$6:$L$22,2))</f>
        <v>41-42</v>
      </c>
      <c r="J10254" s="13">
        <f>IF(G10254="Male",VLOOKUP(H10254,'Shoe size conversion table'!$B$6:$D$22,3),VLOOKUP(H10254,'Shoe size conversion table'!$J$6:$L$22,3))</f>
        <v>8</v>
      </c>
      <c r="K10254" s="11">
        <v>179</v>
      </c>
      <c r="L10254" s="12">
        <v>0.5</v>
      </c>
      <c r="M10254" s="7">
        <f t="shared" si="481"/>
        <v>2016</v>
      </c>
      <c r="N10254" s="7">
        <f t="shared" si="482"/>
        <v>5</v>
      </c>
      <c r="O10254" s="30">
        <f t="shared" si="483"/>
        <v>89.5</v>
      </c>
    </row>
    <row r="10255" spans="2:15" x14ac:dyDescent="0.2">
      <c r="B10255" s="13">
        <v>61558</v>
      </c>
      <c r="C10255" s="14">
        <v>42511.356111111141</v>
      </c>
      <c r="D10255" s="7" t="s">
        <v>9</v>
      </c>
      <c r="E10255" s="13">
        <v>2209</v>
      </c>
      <c r="F10255" s="7" t="s">
        <v>60</v>
      </c>
      <c r="G10255" s="7" t="s">
        <v>11</v>
      </c>
      <c r="H10255" s="13">
        <v>10</v>
      </c>
      <c r="I10255" s="13">
        <f>IF(G10255="Male",VLOOKUP(H10255,'Shoe size conversion table'!$B$6:$D$22,2),VLOOKUP(H10255,'Shoe size conversion table'!$J$6:$L$22,2))</f>
        <v>43</v>
      </c>
      <c r="J10255" s="13">
        <f>IF(G10255="Male",VLOOKUP(H10255,'Shoe size conversion table'!$B$6:$D$22,3),VLOOKUP(H10255,'Shoe size conversion table'!$J$6:$L$22,3))</f>
        <v>9.5</v>
      </c>
      <c r="K10255" s="11">
        <v>189</v>
      </c>
      <c r="L10255" s="12">
        <v>0.3</v>
      </c>
      <c r="M10255" s="7">
        <f t="shared" si="481"/>
        <v>2016</v>
      </c>
      <c r="N10255" s="7">
        <f t="shared" si="482"/>
        <v>5</v>
      </c>
      <c r="O10255" s="30">
        <f t="shared" si="483"/>
        <v>132.29999999999998</v>
      </c>
    </row>
    <row r="10256" spans="2:15" x14ac:dyDescent="0.2">
      <c r="B10256" s="13">
        <v>61559</v>
      </c>
      <c r="C10256" s="14">
        <v>42511.356111111243</v>
      </c>
      <c r="D10256" s="7" t="s">
        <v>8</v>
      </c>
      <c r="E10256" s="13">
        <v>2217</v>
      </c>
      <c r="F10256" s="7" t="s">
        <v>38</v>
      </c>
      <c r="G10256" s="7" t="s">
        <v>11</v>
      </c>
      <c r="H10256" s="13">
        <v>9</v>
      </c>
      <c r="I10256" s="13">
        <f>IF(G10256="Male",VLOOKUP(H10256,'Shoe size conversion table'!$B$6:$D$22,2),VLOOKUP(H10256,'Shoe size conversion table'!$J$6:$L$22,2))</f>
        <v>42</v>
      </c>
      <c r="J10256" s="13">
        <f>IF(G10256="Male",VLOOKUP(H10256,'Shoe size conversion table'!$B$6:$D$22,3),VLOOKUP(H10256,'Shoe size conversion table'!$J$6:$L$22,3))</f>
        <v>8.5</v>
      </c>
      <c r="K10256" s="11">
        <v>129</v>
      </c>
      <c r="L10256" s="12">
        <v>0.1</v>
      </c>
      <c r="M10256" s="7">
        <f t="shared" si="481"/>
        <v>2016</v>
      </c>
      <c r="N10256" s="7">
        <f t="shared" si="482"/>
        <v>5</v>
      </c>
      <c r="O10256" s="30">
        <f t="shared" si="483"/>
        <v>116.10000000000001</v>
      </c>
    </row>
    <row r="10257" spans="2:15" x14ac:dyDescent="0.2">
      <c r="B10257" s="13">
        <v>61560</v>
      </c>
      <c r="C10257" s="14">
        <v>42511.386111111322</v>
      </c>
      <c r="D10257" s="7" t="s">
        <v>7</v>
      </c>
      <c r="E10257" s="13">
        <v>2203</v>
      </c>
      <c r="F10257" s="7" t="s">
        <v>49</v>
      </c>
      <c r="G10257" s="7" t="s">
        <v>12</v>
      </c>
      <c r="H10257" s="13">
        <v>7.5</v>
      </c>
      <c r="I10257" s="13">
        <f>IF(G10257="Male",VLOOKUP(H10257,'Shoe size conversion table'!$B$6:$D$22,2),VLOOKUP(H10257,'Shoe size conversion table'!$J$6:$L$22,2))</f>
        <v>38</v>
      </c>
      <c r="J10257" s="13">
        <f>IF(G10257="Male",VLOOKUP(H10257,'Shoe size conversion table'!$B$6:$D$22,3),VLOOKUP(H10257,'Shoe size conversion table'!$J$6:$L$22,3))</f>
        <v>5.5</v>
      </c>
      <c r="K10257" s="11">
        <v>199</v>
      </c>
      <c r="L10257" s="12">
        <v>0.3</v>
      </c>
      <c r="M10257" s="7">
        <f t="shared" si="481"/>
        <v>2016</v>
      </c>
      <c r="N10257" s="7">
        <f t="shared" si="482"/>
        <v>5</v>
      </c>
      <c r="O10257" s="30">
        <f t="shared" si="483"/>
        <v>139.29999999999998</v>
      </c>
    </row>
    <row r="10258" spans="2:15" x14ac:dyDescent="0.2">
      <c r="B10258" s="13">
        <v>61561</v>
      </c>
      <c r="C10258" s="14">
        <v>42511.726111111318</v>
      </c>
      <c r="D10258" s="7" t="s">
        <v>7</v>
      </c>
      <c r="E10258" s="13">
        <v>2239</v>
      </c>
      <c r="F10258" s="7" t="s">
        <v>55</v>
      </c>
      <c r="G10258" s="7" t="s">
        <v>11</v>
      </c>
      <c r="H10258" s="13">
        <v>9</v>
      </c>
      <c r="I10258" s="13">
        <f>IF(G10258="Male",VLOOKUP(H10258,'Shoe size conversion table'!$B$6:$D$22,2),VLOOKUP(H10258,'Shoe size conversion table'!$J$6:$L$22,2))</f>
        <v>42</v>
      </c>
      <c r="J10258" s="13">
        <f>IF(G10258="Male",VLOOKUP(H10258,'Shoe size conversion table'!$B$6:$D$22,3),VLOOKUP(H10258,'Shoe size conversion table'!$J$6:$L$22,3))</f>
        <v>8.5</v>
      </c>
      <c r="K10258" s="11">
        <v>179</v>
      </c>
      <c r="L10258" s="12">
        <v>0.1</v>
      </c>
      <c r="M10258" s="7">
        <f t="shared" si="481"/>
        <v>2016</v>
      </c>
      <c r="N10258" s="7">
        <f t="shared" si="482"/>
        <v>5</v>
      </c>
      <c r="O10258" s="30">
        <f t="shared" si="483"/>
        <v>161.1</v>
      </c>
    </row>
    <row r="10259" spans="2:15" x14ac:dyDescent="0.2">
      <c r="B10259" s="13">
        <v>61562</v>
      </c>
      <c r="C10259" s="14">
        <v>42511.776111111241</v>
      </c>
      <c r="D10259" s="7" t="s">
        <v>7</v>
      </c>
      <c r="E10259" s="13">
        <v>2210</v>
      </c>
      <c r="F10259" s="7" t="s">
        <v>54</v>
      </c>
      <c r="G10259" s="7" t="s">
        <v>12</v>
      </c>
      <c r="H10259" s="13">
        <v>5</v>
      </c>
      <c r="I10259" s="13" t="str">
        <f>IF(G10259="Male",VLOOKUP(H10259,'Shoe size conversion table'!$B$6:$D$22,2),VLOOKUP(H10259,'Shoe size conversion table'!$J$6:$L$22,2))</f>
        <v>35-36</v>
      </c>
      <c r="J10259" s="13">
        <f>IF(G10259="Male",VLOOKUP(H10259,'Shoe size conversion table'!$B$6:$D$22,3),VLOOKUP(H10259,'Shoe size conversion table'!$J$6:$L$22,3))</f>
        <v>3</v>
      </c>
      <c r="K10259" s="11">
        <v>189</v>
      </c>
      <c r="L10259" s="12">
        <v>0.1</v>
      </c>
      <c r="M10259" s="7">
        <f t="shared" si="481"/>
        <v>2016</v>
      </c>
      <c r="N10259" s="7">
        <f t="shared" si="482"/>
        <v>5</v>
      </c>
      <c r="O10259" s="30">
        <f t="shared" si="483"/>
        <v>170.1</v>
      </c>
    </row>
    <row r="10260" spans="2:15" x14ac:dyDescent="0.2">
      <c r="B10260" s="13">
        <v>61563</v>
      </c>
      <c r="C10260" s="14">
        <v>42511.826111111142</v>
      </c>
      <c r="D10260" s="7" t="s">
        <v>7</v>
      </c>
      <c r="E10260" s="13">
        <v>2202</v>
      </c>
      <c r="F10260" s="7" t="s">
        <v>44</v>
      </c>
      <c r="G10260" s="7" t="s">
        <v>11</v>
      </c>
      <c r="H10260" s="13">
        <v>8.5</v>
      </c>
      <c r="I10260" s="13" t="str">
        <f>IF(G10260="Male",VLOOKUP(H10260,'Shoe size conversion table'!$B$6:$D$22,2),VLOOKUP(H10260,'Shoe size conversion table'!$J$6:$L$22,2))</f>
        <v>41-42</v>
      </c>
      <c r="J10260" s="13">
        <f>IF(G10260="Male",VLOOKUP(H10260,'Shoe size conversion table'!$B$6:$D$22,3),VLOOKUP(H10260,'Shoe size conversion table'!$J$6:$L$22,3))</f>
        <v>8</v>
      </c>
      <c r="K10260" s="11">
        <v>179</v>
      </c>
      <c r="L10260" s="12">
        <v>0.2</v>
      </c>
      <c r="M10260" s="7">
        <f t="shared" si="481"/>
        <v>2016</v>
      </c>
      <c r="N10260" s="7">
        <f t="shared" si="482"/>
        <v>5</v>
      </c>
      <c r="O10260" s="30">
        <f t="shared" si="483"/>
        <v>143.20000000000002</v>
      </c>
    </row>
    <row r="10261" spans="2:15" x14ac:dyDescent="0.2">
      <c r="B10261" s="13">
        <v>61564</v>
      </c>
      <c r="C10261" s="14">
        <v>42511.88611111114</v>
      </c>
      <c r="D10261" s="7" t="s">
        <v>10</v>
      </c>
      <c r="E10261" s="13">
        <v>2189</v>
      </c>
      <c r="F10261" s="7" t="s">
        <v>35</v>
      </c>
      <c r="G10261" s="7" t="s">
        <v>11</v>
      </c>
      <c r="H10261" s="13">
        <v>11</v>
      </c>
      <c r="I10261" s="13">
        <f>IF(G10261="Male",VLOOKUP(H10261,'Shoe size conversion table'!$B$6:$D$22,2),VLOOKUP(H10261,'Shoe size conversion table'!$J$6:$L$22,2))</f>
        <v>44</v>
      </c>
      <c r="J10261" s="13">
        <f>IF(G10261="Male",VLOOKUP(H10261,'Shoe size conversion table'!$B$6:$D$22,3),VLOOKUP(H10261,'Shoe size conversion table'!$J$6:$L$22,3))</f>
        <v>10.5</v>
      </c>
      <c r="K10261" s="11">
        <v>179</v>
      </c>
      <c r="L10261" s="12">
        <v>0</v>
      </c>
      <c r="M10261" s="7">
        <f t="shared" si="481"/>
        <v>2016</v>
      </c>
      <c r="N10261" s="7">
        <f t="shared" si="482"/>
        <v>5</v>
      </c>
      <c r="O10261" s="30">
        <f t="shared" si="483"/>
        <v>179</v>
      </c>
    </row>
    <row r="10262" spans="2:15" x14ac:dyDescent="0.2">
      <c r="B10262" s="13">
        <v>61565</v>
      </c>
      <c r="C10262" s="14">
        <v>42511.896111111142</v>
      </c>
      <c r="D10262" s="7" t="s">
        <v>10</v>
      </c>
      <c r="E10262" s="13">
        <v>2223</v>
      </c>
      <c r="F10262" s="7" t="s">
        <v>34</v>
      </c>
      <c r="G10262" s="7" t="s">
        <v>12</v>
      </c>
      <c r="H10262" s="13">
        <v>9.5</v>
      </c>
      <c r="I10262" s="13">
        <f>IF(G10262="Male",VLOOKUP(H10262,'Shoe size conversion table'!$B$6:$D$22,2),VLOOKUP(H10262,'Shoe size conversion table'!$J$6:$L$22,2))</f>
        <v>40</v>
      </c>
      <c r="J10262" s="13">
        <f>IF(G10262="Male",VLOOKUP(H10262,'Shoe size conversion table'!$B$6:$D$22,3),VLOOKUP(H10262,'Shoe size conversion table'!$J$6:$L$22,3))</f>
        <v>7.5</v>
      </c>
      <c r="K10262" s="11">
        <v>169</v>
      </c>
      <c r="L10262" s="12">
        <v>0.2</v>
      </c>
      <c r="M10262" s="7">
        <f t="shared" si="481"/>
        <v>2016</v>
      </c>
      <c r="N10262" s="7">
        <f t="shared" si="482"/>
        <v>5</v>
      </c>
      <c r="O10262" s="30">
        <f t="shared" si="483"/>
        <v>135.20000000000002</v>
      </c>
    </row>
    <row r="10263" spans="2:15" x14ac:dyDescent="0.2">
      <c r="B10263" s="13">
        <v>61566</v>
      </c>
      <c r="C10263" s="14">
        <v>42511.896111111142</v>
      </c>
      <c r="D10263" s="7" t="s">
        <v>8</v>
      </c>
      <c r="E10263" s="13">
        <v>2217</v>
      </c>
      <c r="F10263" s="7" t="s">
        <v>38</v>
      </c>
      <c r="G10263" s="7" t="s">
        <v>12</v>
      </c>
      <c r="H10263" s="13">
        <v>7.5</v>
      </c>
      <c r="I10263" s="13">
        <f>IF(G10263="Male",VLOOKUP(H10263,'Shoe size conversion table'!$B$6:$D$22,2),VLOOKUP(H10263,'Shoe size conversion table'!$J$6:$L$22,2))</f>
        <v>38</v>
      </c>
      <c r="J10263" s="13">
        <f>IF(G10263="Male",VLOOKUP(H10263,'Shoe size conversion table'!$B$6:$D$22,3),VLOOKUP(H10263,'Shoe size conversion table'!$J$6:$L$22,3))</f>
        <v>5.5</v>
      </c>
      <c r="K10263" s="11">
        <v>129</v>
      </c>
      <c r="L10263" s="12">
        <v>0</v>
      </c>
      <c r="M10263" s="7">
        <f t="shared" si="481"/>
        <v>2016</v>
      </c>
      <c r="N10263" s="7">
        <f t="shared" si="482"/>
        <v>5</v>
      </c>
      <c r="O10263" s="30">
        <f t="shared" si="483"/>
        <v>129</v>
      </c>
    </row>
    <row r="10264" spans="2:15" x14ac:dyDescent="0.2">
      <c r="B10264" s="13">
        <v>61567</v>
      </c>
      <c r="C10264" s="14">
        <v>42511.916111111146</v>
      </c>
      <c r="D10264" s="7" t="s">
        <v>7</v>
      </c>
      <c r="E10264" s="13">
        <v>2193</v>
      </c>
      <c r="F10264" s="7" t="s">
        <v>51</v>
      </c>
      <c r="G10264" s="7" t="s">
        <v>11</v>
      </c>
      <c r="H10264" s="13">
        <v>10.5</v>
      </c>
      <c r="I10264" s="13" t="str">
        <f>IF(G10264="Male",VLOOKUP(H10264,'Shoe size conversion table'!$B$6:$D$22,2),VLOOKUP(H10264,'Shoe size conversion table'!$J$6:$L$22,2))</f>
        <v>43-44</v>
      </c>
      <c r="J10264" s="13">
        <f>IF(G10264="Male",VLOOKUP(H10264,'Shoe size conversion table'!$B$6:$D$22,3),VLOOKUP(H10264,'Shoe size conversion table'!$J$6:$L$22,3))</f>
        <v>10</v>
      </c>
      <c r="K10264" s="11">
        <v>199</v>
      </c>
      <c r="L10264" s="12">
        <v>0</v>
      </c>
      <c r="M10264" s="7">
        <f t="shared" si="481"/>
        <v>2016</v>
      </c>
      <c r="N10264" s="7">
        <f t="shared" si="482"/>
        <v>5</v>
      </c>
      <c r="O10264" s="30">
        <f t="shared" si="483"/>
        <v>199</v>
      </c>
    </row>
    <row r="10265" spans="2:15" x14ac:dyDescent="0.2">
      <c r="B10265" s="13">
        <v>61568</v>
      </c>
      <c r="C10265" s="14">
        <v>42512.06611111114</v>
      </c>
      <c r="D10265" s="7" t="s">
        <v>7</v>
      </c>
      <c r="E10265" s="13">
        <v>2178</v>
      </c>
      <c r="F10265" s="7" t="s">
        <v>43</v>
      </c>
      <c r="G10265" s="7" t="s">
        <v>12</v>
      </c>
      <c r="H10265" s="13">
        <v>9</v>
      </c>
      <c r="I10265" s="13" t="str">
        <f>IF(G10265="Male",VLOOKUP(H10265,'Shoe size conversion table'!$B$6:$D$22,2),VLOOKUP(H10265,'Shoe size conversion table'!$J$6:$L$22,2))</f>
        <v>39-40</v>
      </c>
      <c r="J10265" s="13">
        <f>IF(G10265="Male",VLOOKUP(H10265,'Shoe size conversion table'!$B$6:$D$22,3),VLOOKUP(H10265,'Shoe size conversion table'!$J$6:$L$22,3))</f>
        <v>7</v>
      </c>
      <c r="K10265" s="11">
        <v>169</v>
      </c>
      <c r="L10265" s="12">
        <v>0</v>
      </c>
      <c r="M10265" s="7">
        <f t="shared" si="481"/>
        <v>2016</v>
      </c>
      <c r="N10265" s="7">
        <f t="shared" si="482"/>
        <v>5</v>
      </c>
      <c r="O10265" s="30">
        <f t="shared" si="483"/>
        <v>169</v>
      </c>
    </row>
    <row r="10266" spans="2:15" x14ac:dyDescent="0.2">
      <c r="B10266" s="13">
        <v>61569</v>
      </c>
      <c r="C10266" s="14">
        <v>42512.216111111149</v>
      </c>
      <c r="D10266" s="7" t="s">
        <v>9</v>
      </c>
      <c r="E10266" s="13">
        <v>2201</v>
      </c>
      <c r="F10266" s="7" t="s">
        <v>60</v>
      </c>
      <c r="G10266" s="7" t="s">
        <v>11</v>
      </c>
      <c r="H10266" s="13">
        <v>10.5</v>
      </c>
      <c r="I10266" s="13" t="str">
        <f>IF(G10266="Male",VLOOKUP(H10266,'Shoe size conversion table'!$B$6:$D$22,2),VLOOKUP(H10266,'Shoe size conversion table'!$J$6:$L$22,2))</f>
        <v>43-44</v>
      </c>
      <c r="J10266" s="13">
        <f>IF(G10266="Male",VLOOKUP(H10266,'Shoe size conversion table'!$B$6:$D$22,3),VLOOKUP(H10266,'Shoe size conversion table'!$J$6:$L$22,3))</f>
        <v>10</v>
      </c>
      <c r="K10266" s="11">
        <v>149</v>
      </c>
      <c r="L10266" s="12">
        <v>0</v>
      </c>
      <c r="M10266" s="7">
        <f t="shared" si="481"/>
        <v>2016</v>
      </c>
      <c r="N10266" s="7">
        <f t="shared" si="482"/>
        <v>5</v>
      </c>
      <c r="O10266" s="30">
        <f t="shared" si="483"/>
        <v>149</v>
      </c>
    </row>
    <row r="10267" spans="2:15" x14ac:dyDescent="0.2">
      <c r="B10267" s="13">
        <v>61570</v>
      </c>
      <c r="C10267" s="14">
        <v>42512.236111111139</v>
      </c>
      <c r="D10267" s="7" t="s">
        <v>7</v>
      </c>
      <c r="E10267" s="13">
        <v>2184</v>
      </c>
      <c r="F10267" s="7" t="s">
        <v>51</v>
      </c>
      <c r="G10267" s="7" t="s">
        <v>12</v>
      </c>
      <c r="H10267" s="13">
        <v>8.5</v>
      </c>
      <c r="I10267" s="13">
        <f>IF(G10267="Male",VLOOKUP(H10267,'Shoe size conversion table'!$B$6:$D$22,2),VLOOKUP(H10267,'Shoe size conversion table'!$J$6:$L$22,2))</f>
        <v>39</v>
      </c>
      <c r="J10267" s="13">
        <f>IF(G10267="Male",VLOOKUP(H10267,'Shoe size conversion table'!$B$6:$D$22,3),VLOOKUP(H10267,'Shoe size conversion table'!$J$6:$L$22,3))</f>
        <v>6.5</v>
      </c>
      <c r="K10267" s="11">
        <v>159</v>
      </c>
      <c r="L10267" s="12">
        <v>0</v>
      </c>
      <c r="M10267" s="7">
        <f t="shared" si="481"/>
        <v>2016</v>
      </c>
      <c r="N10267" s="7">
        <f t="shared" si="482"/>
        <v>5</v>
      </c>
      <c r="O10267" s="30">
        <f t="shared" si="483"/>
        <v>159</v>
      </c>
    </row>
    <row r="10268" spans="2:15" x14ac:dyDescent="0.2">
      <c r="B10268" s="13">
        <v>61570</v>
      </c>
      <c r="C10268" s="14">
        <v>42512.236111111139</v>
      </c>
      <c r="D10268" s="7" t="s">
        <v>7</v>
      </c>
      <c r="E10268" s="13">
        <v>2147</v>
      </c>
      <c r="F10268" s="7" t="s">
        <v>51</v>
      </c>
      <c r="G10268" s="7" t="s">
        <v>12</v>
      </c>
      <c r="H10268" s="13">
        <v>8.5</v>
      </c>
      <c r="I10268" s="13">
        <f>IF(G10268="Male",VLOOKUP(H10268,'Shoe size conversion table'!$B$6:$D$22,2),VLOOKUP(H10268,'Shoe size conversion table'!$J$6:$L$22,2))</f>
        <v>39</v>
      </c>
      <c r="J10268" s="13">
        <f>IF(G10268="Male",VLOOKUP(H10268,'Shoe size conversion table'!$B$6:$D$22,3),VLOOKUP(H10268,'Shoe size conversion table'!$J$6:$L$22,3))</f>
        <v>6.5</v>
      </c>
      <c r="K10268" s="11">
        <v>169</v>
      </c>
      <c r="L10268" s="12">
        <v>0</v>
      </c>
      <c r="M10268" s="7">
        <f t="shared" si="481"/>
        <v>2016</v>
      </c>
      <c r="N10268" s="7">
        <f t="shared" si="482"/>
        <v>5</v>
      </c>
      <c r="O10268" s="30">
        <f t="shared" si="483"/>
        <v>169</v>
      </c>
    </row>
    <row r="10269" spans="2:15" x14ac:dyDescent="0.2">
      <c r="B10269" s="13">
        <v>61571</v>
      </c>
      <c r="C10269" s="14">
        <v>42512.31611111114</v>
      </c>
      <c r="D10269" s="7" t="s">
        <v>10</v>
      </c>
      <c r="E10269" s="13">
        <v>2237</v>
      </c>
      <c r="F10269" s="7" t="s">
        <v>35</v>
      </c>
      <c r="G10269" s="7" t="s">
        <v>12</v>
      </c>
      <c r="H10269" s="13">
        <v>6</v>
      </c>
      <c r="I10269" s="13" t="str">
        <f>IF(G10269="Male",VLOOKUP(H10269,'Shoe size conversion table'!$B$6:$D$22,2),VLOOKUP(H10269,'Shoe size conversion table'!$J$6:$L$22,2))</f>
        <v>36-37</v>
      </c>
      <c r="J10269" s="13">
        <f>IF(G10269="Male",VLOOKUP(H10269,'Shoe size conversion table'!$B$6:$D$22,3),VLOOKUP(H10269,'Shoe size conversion table'!$J$6:$L$22,3))</f>
        <v>4</v>
      </c>
      <c r="K10269" s="11">
        <v>199</v>
      </c>
      <c r="L10269" s="12">
        <v>0</v>
      </c>
      <c r="M10269" s="7">
        <f t="shared" si="481"/>
        <v>2016</v>
      </c>
      <c r="N10269" s="7">
        <f t="shared" si="482"/>
        <v>5</v>
      </c>
      <c r="O10269" s="30">
        <f t="shared" si="483"/>
        <v>199</v>
      </c>
    </row>
    <row r="10270" spans="2:15" x14ac:dyDescent="0.2">
      <c r="B10270" s="13">
        <v>61572</v>
      </c>
      <c r="C10270" s="14">
        <v>42512.316111111242</v>
      </c>
      <c r="D10270" s="7" t="s">
        <v>7</v>
      </c>
      <c r="E10270" s="13">
        <v>2225</v>
      </c>
      <c r="F10270" s="7" t="s">
        <v>50</v>
      </c>
      <c r="G10270" s="7" t="s">
        <v>11</v>
      </c>
      <c r="H10270" s="13">
        <v>9.5</v>
      </c>
      <c r="I10270" s="13" t="str">
        <f>IF(G10270="Male",VLOOKUP(H10270,'Shoe size conversion table'!$B$6:$D$22,2),VLOOKUP(H10270,'Shoe size conversion table'!$J$6:$L$22,2))</f>
        <v>42-43</v>
      </c>
      <c r="J10270" s="13">
        <f>IF(G10270="Male",VLOOKUP(H10270,'Shoe size conversion table'!$B$6:$D$22,3),VLOOKUP(H10270,'Shoe size conversion table'!$J$6:$L$22,3))</f>
        <v>9</v>
      </c>
      <c r="K10270" s="11">
        <v>129</v>
      </c>
      <c r="L10270" s="12">
        <v>0</v>
      </c>
      <c r="M10270" s="7">
        <f t="shared" si="481"/>
        <v>2016</v>
      </c>
      <c r="N10270" s="7">
        <f t="shared" si="482"/>
        <v>5</v>
      </c>
      <c r="O10270" s="30">
        <f t="shared" si="483"/>
        <v>129</v>
      </c>
    </row>
    <row r="10271" spans="2:15" x14ac:dyDescent="0.2">
      <c r="B10271" s="13">
        <v>61573</v>
      </c>
      <c r="C10271" s="14">
        <v>42512.346111111139</v>
      </c>
      <c r="D10271" s="7" t="s">
        <v>8</v>
      </c>
      <c r="E10271" s="13">
        <v>2147</v>
      </c>
      <c r="F10271" s="7" t="s">
        <v>38</v>
      </c>
      <c r="G10271" s="7" t="s">
        <v>11</v>
      </c>
      <c r="H10271" s="13">
        <v>9.5</v>
      </c>
      <c r="I10271" s="13" t="str">
        <f>IF(G10271="Male",VLOOKUP(H10271,'Shoe size conversion table'!$B$6:$D$22,2),VLOOKUP(H10271,'Shoe size conversion table'!$J$6:$L$22,2))</f>
        <v>42-43</v>
      </c>
      <c r="J10271" s="13">
        <f>IF(G10271="Male",VLOOKUP(H10271,'Shoe size conversion table'!$B$6:$D$22,3),VLOOKUP(H10271,'Shoe size conversion table'!$J$6:$L$22,3))</f>
        <v>9</v>
      </c>
      <c r="K10271" s="11">
        <v>149</v>
      </c>
      <c r="L10271" s="12">
        <v>0</v>
      </c>
      <c r="M10271" s="7">
        <f t="shared" si="481"/>
        <v>2016</v>
      </c>
      <c r="N10271" s="7">
        <f t="shared" si="482"/>
        <v>5</v>
      </c>
      <c r="O10271" s="30">
        <f t="shared" si="483"/>
        <v>149</v>
      </c>
    </row>
    <row r="10272" spans="2:15" x14ac:dyDescent="0.2">
      <c r="B10272" s="13">
        <v>61574</v>
      </c>
      <c r="C10272" s="14">
        <v>42512.356111111243</v>
      </c>
      <c r="D10272" s="7" t="s">
        <v>8</v>
      </c>
      <c r="E10272" s="13">
        <v>2224</v>
      </c>
      <c r="F10272" s="7" t="s">
        <v>37</v>
      </c>
      <c r="G10272" s="7" t="s">
        <v>11</v>
      </c>
      <c r="H10272" s="13">
        <v>9</v>
      </c>
      <c r="I10272" s="13">
        <f>IF(G10272="Male",VLOOKUP(H10272,'Shoe size conversion table'!$B$6:$D$22,2),VLOOKUP(H10272,'Shoe size conversion table'!$J$6:$L$22,2))</f>
        <v>42</v>
      </c>
      <c r="J10272" s="13">
        <f>IF(G10272="Male",VLOOKUP(H10272,'Shoe size conversion table'!$B$6:$D$22,3),VLOOKUP(H10272,'Shoe size conversion table'!$J$6:$L$22,3))</f>
        <v>8.5</v>
      </c>
      <c r="K10272" s="11">
        <v>159</v>
      </c>
      <c r="L10272" s="12">
        <v>0.5</v>
      </c>
      <c r="M10272" s="7">
        <f t="shared" si="481"/>
        <v>2016</v>
      </c>
      <c r="N10272" s="7">
        <f t="shared" si="482"/>
        <v>5</v>
      </c>
      <c r="O10272" s="30">
        <f t="shared" si="483"/>
        <v>79.5</v>
      </c>
    </row>
    <row r="10273" spans="2:15" x14ac:dyDescent="0.2">
      <c r="B10273" s="13">
        <v>61575</v>
      </c>
      <c r="C10273" s="14">
        <v>42512.386111111322</v>
      </c>
      <c r="D10273" s="7" t="s">
        <v>10</v>
      </c>
      <c r="E10273" s="13">
        <v>2233</v>
      </c>
      <c r="F10273" s="7" t="s">
        <v>35</v>
      </c>
      <c r="G10273" s="7" t="s">
        <v>11</v>
      </c>
      <c r="H10273" s="13">
        <v>10</v>
      </c>
      <c r="I10273" s="13">
        <f>IF(G10273="Male",VLOOKUP(H10273,'Shoe size conversion table'!$B$6:$D$22,2),VLOOKUP(H10273,'Shoe size conversion table'!$J$6:$L$22,2))</f>
        <v>43</v>
      </c>
      <c r="J10273" s="13">
        <f>IF(G10273="Male",VLOOKUP(H10273,'Shoe size conversion table'!$B$6:$D$22,3),VLOOKUP(H10273,'Shoe size conversion table'!$J$6:$L$22,3))</f>
        <v>9.5</v>
      </c>
      <c r="K10273" s="11">
        <v>169</v>
      </c>
      <c r="L10273" s="12">
        <v>0</v>
      </c>
      <c r="M10273" s="7">
        <f t="shared" si="481"/>
        <v>2016</v>
      </c>
      <c r="N10273" s="7">
        <f t="shared" si="482"/>
        <v>5</v>
      </c>
      <c r="O10273" s="30">
        <f t="shared" si="483"/>
        <v>169</v>
      </c>
    </row>
    <row r="10274" spans="2:15" x14ac:dyDescent="0.2">
      <c r="B10274" s="13">
        <v>61576</v>
      </c>
      <c r="C10274" s="14">
        <v>42512.636111111242</v>
      </c>
      <c r="D10274" s="7" t="s">
        <v>10</v>
      </c>
      <c r="E10274" s="13">
        <v>2159</v>
      </c>
      <c r="F10274" s="7" t="s">
        <v>34</v>
      </c>
      <c r="G10274" s="7" t="s">
        <v>12</v>
      </c>
      <c r="H10274" s="13">
        <v>4.5</v>
      </c>
      <c r="I10274" s="13">
        <f>IF(G10274="Male",VLOOKUP(H10274,'Shoe size conversion table'!$B$6:$D$22,2),VLOOKUP(H10274,'Shoe size conversion table'!$J$6:$L$22,2))</f>
        <v>35</v>
      </c>
      <c r="J10274" s="13">
        <f>IF(G10274="Male",VLOOKUP(H10274,'Shoe size conversion table'!$B$6:$D$22,3),VLOOKUP(H10274,'Shoe size conversion table'!$J$6:$L$22,3))</f>
        <v>2.5</v>
      </c>
      <c r="K10274" s="11">
        <v>159</v>
      </c>
      <c r="L10274" s="12">
        <v>0.1</v>
      </c>
      <c r="M10274" s="7">
        <f t="shared" si="481"/>
        <v>2016</v>
      </c>
      <c r="N10274" s="7">
        <f t="shared" si="482"/>
        <v>5</v>
      </c>
      <c r="O10274" s="30">
        <f t="shared" si="483"/>
        <v>143.1</v>
      </c>
    </row>
    <row r="10275" spans="2:15" x14ac:dyDescent="0.2">
      <c r="B10275" s="13">
        <v>61577</v>
      </c>
      <c r="C10275" s="14">
        <v>42512.726111111318</v>
      </c>
      <c r="D10275" s="7" t="s">
        <v>8</v>
      </c>
      <c r="E10275" s="13">
        <v>2242</v>
      </c>
      <c r="F10275" s="7" t="s">
        <v>40</v>
      </c>
      <c r="G10275" s="7" t="s">
        <v>12</v>
      </c>
      <c r="H10275" s="13">
        <v>9.5</v>
      </c>
      <c r="I10275" s="13">
        <f>IF(G10275="Male",VLOOKUP(H10275,'Shoe size conversion table'!$B$6:$D$22,2),VLOOKUP(H10275,'Shoe size conversion table'!$J$6:$L$22,2))</f>
        <v>40</v>
      </c>
      <c r="J10275" s="13">
        <f>IF(G10275="Male",VLOOKUP(H10275,'Shoe size conversion table'!$B$6:$D$22,3),VLOOKUP(H10275,'Shoe size conversion table'!$J$6:$L$22,3))</f>
        <v>7.5</v>
      </c>
      <c r="K10275" s="11">
        <v>159</v>
      </c>
      <c r="L10275" s="12">
        <v>0.2</v>
      </c>
      <c r="M10275" s="7">
        <f t="shared" si="481"/>
        <v>2016</v>
      </c>
      <c r="N10275" s="7">
        <f t="shared" si="482"/>
        <v>5</v>
      </c>
      <c r="O10275" s="30">
        <f t="shared" si="483"/>
        <v>127.2</v>
      </c>
    </row>
    <row r="10276" spans="2:15" x14ac:dyDescent="0.2">
      <c r="B10276" s="13">
        <v>61578</v>
      </c>
      <c r="C10276" s="14">
        <v>42512.756111111143</v>
      </c>
      <c r="D10276" s="7" t="s">
        <v>10</v>
      </c>
      <c r="E10276" s="13">
        <v>2219</v>
      </c>
      <c r="F10276" s="7" t="s">
        <v>35</v>
      </c>
      <c r="G10276" s="7" t="s">
        <v>11</v>
      </c>
      <c r="H10276" s="13">
        <v>9</v>
      </c>
      <c r="I10276" s="13">
        <f>IF(G10276="Male",VLOOKUP(H10276,'Shoe size conversion table'!$B$6:$D$22,2),VLOOKUP(H10276,'Shoe size conversion table'!$J$6:$L$22,2))</f>
        <v>42</v>
      </c>
      <c r="J10276" s="13">
        <f>IF(G10276="Male",VLOOKUP(H10276,'Shoe size conversion table'!$B$6:$D$22,3),VLOOKUP(H10276,'Shoe size conversion table'!$J$6:$L$22,3))</f>
        <v>8.5</v>
      </c>
      <c r="K10276" s="11">
        <v>169</v>
      </c>
      <c r="L10276" s="12">
        <v>0</v>
      </c>
      <c r="M10276" s="7">
        <f t="shared" si="481"/>
        <v>2016</v>
      </c>
      <c r="N10276" s="7">
        <f t="shared" si="482"/>
        <v>5</v>
      </c>
      <c r="O10276" s="30">
        <f t="shared" si="483"/>
        <v>169</v>
      </c>
    </row>
    <row r="10277" spans="2:15" x14ac:dyDescent="0.2">
      <c r="B10277" s="13">
        <v>61579</v>
      </c>
      <c r="C10277" s="14">
        <v>42512.826111111142</v>
      </c>
      <c r="D10277" s="7" t="s">
        <v>9</v>
      </c>
      <c r="E10277" s="13">
        <v>2225</v>
      </c>
      <c r="F10277" s="7" t="s">
        <v>61</v>
      </c>
      <c r="G10277" s="7" t="s">
        <v>12</v>
      </c>
      <c r="H10277" s="13">
        <v>9.5</v>
      </c>
      <c r="I10277" s="13">
        <f>IF(G10277="Male",VLOOKUP(H10277,'Shoe size conversion table'!$B$6:$D$22,2),VLOOKUP(H10277,'Shoe size conversion table'!$J$6:$L$22,2))</f>
        <v>40</v>
      </c>
      <c r="J10277" s="13">
        <f>IF(G10277="Male",VLOOKUP(H10277,'Shoe size conversion table'!$B$6:$D$22,3),VLOOKUP(H10277,'Shoe size conversion table'!$J$6:$L$22,3))</f>
        <v>7.5</v>
      </c>
      <c r="K10277" s="11">
        <v>149</v>
      </c>
      <c r="L10277" s="12">
        <v>0</v>
      </c>
      <c r="M10277" s="7">
        <f t="shared" si="481"/>
        <v>2016</v>
      </c>
      <c r="N10277" s="7">
        <f t="shared" si="482"/>
        <v>5</v>
      </c>
      <c r="O10277" s="30">
        <f t="shared" si="483"/>
        <v>149</v>
      </c>
    </row>
    <row r="10278" spans="2:15" x14ac:dyDescent="0.2">
      <c r="B10278" s="13">
        <v>61580</v>
      </c>
      <c r="C10278" s="14">
        <v>42512.88611111114</v>
      </c>
      <c r="D10278" s="7" t="s">
        <v>10</v>
      </c>
      <c r="E10278" s="13">
        <v>2193</v>
      </c>
      <c r="F10278" s="7" t="s">
        <v>34</v>
      </c>
      <c r="G10278" s="7" t="s">
        <v>11</v>
      </c>
      <c r="H10278" s="13">
        <v>8.5</v>
      </c>
      <c r="I10278" s="13" t="str">
        <f>IF(G10278="Male",VLOOKUP(H10278,'Shoe size conversion table'!$B$6:$D$22,2),VLOOKUP(H10278,'Shoe size conversion table'!$J$6:$L$22,2))</f>
        <v>41-42</v>
      </c>
      <c r="J10278" s="13">
        <f>IF(G10278="Male",VLOOKUP(H10278,'Shoe size conversion table'!$B$6:$D$22,3),VLOOKUP(H10278,'Shoe size conversion table'!$J$6:$L$22,3))</f>
        <v>8</v>
      </c>
      <c r="K10278" s="11">
        <v>159</v>
      </c>
      <c r="L10278" s="12">
        <v>0.3</v>
      </c>
      <c r="M10278" s="7">
        <f t="shared" si="481"/>
        <v>2016</v>
      </c>
      <c r="N10278" s="7">
        <f t="shared" si="482"/>
        <v>5</v>
      </c>
      <c r="O10278" s="30">
        <f t="shared" si="483"/>
        <v>111.3</v>
      </c>
    </row>
    <row r="10279" spans="2:15" x14ac:dyDescent="0.2">
      <c r="B10279" s="13">
        <v>61581</v>
      </c>
      <c r="C10279" s="14">
        <v>42512.896111111142</v>
      </c>
      <c r="D10279" s="7" t="s">
        <v>8</v>
      </c>
      <c r="E10279" s="13">
        <v>2184</v>
      </c>
      <c r="F10279" s="7" t="s">
        <v>40</v>
      </c>
      <c r="G10279" s="7" t="s">
        <v>11</v>
      </c>
      <c r="H10279" s="13">
        <v>9</v>
      </c>
      <c r="I10279" s="13">
        <f>IF(G10279="Male",VLOOKUP(H10279,'Shoe size conversion table'!$B$6:$D$22,2),VLOOKUP(H10279,'Shoe size conversion table'!$J$6:$L$22,2))</f>
        <v>42</v>
      </c>
      <c r="J10279" s="13">
        <f>IF(G10279="Male",VLOOKUP(H10279,'Shoe size conversion table'!$B$6:$D$22,3),VLOOKUP(H10279,'Shoe size conversion table'!$J$6:$L$22,3))</f>
        <v>8.5</v>
      </c>
      <c r="K10279" s="11">
        <v>129</v>
      </c>
      <c r="L10279" s="12">
        <v>0</v>
      </c>
      <c r="M10279" s="7">
        <f t="shared" si="481"/>
        <v>2016</v>
      </c>
      <c r="N10279" s="7">
        <f t="shared" si="482"/>
        <v>5</v>
      </c>
      <c r="O10279" s="30">
        <f t="shared" si="483"/>
        <v>129</v>
      </c>
    </row>
    <row r="10280" spans="2:15" x14ac:dyDescent="0.2">
      <c r="B10280" s="13">
        <v>61581</v>
      </c>
      <c r="C10280" s="14">
        <v>42512.896111111142</v>
      </c>
      <c r="D10280" s="7" t="s">
        <v>8</v>
      </c>
      <c r="E10280" s="13">
        <v>2200</v>
      </c>
      <c r="F10280" s="7" t="s">
        <v>37</v>
      </c>
      <c r="G10280" s="7" t="s">
        <v>12</v>
      </c>
      <c r="H10280" s="13">
        <v>9.5</v>
      </c>
      <c r="I10280" s="13">
        <f>IF(G10280="Male",VLOOKUP(H10280,'Shoe size conversion table'!$B$6:$D$22,2),VLOOKUP(H10280,'Shoe size conversion table'!$J$6:$L$22,2))</f>
        <v>40</v>
      </c>
      <c r="J10280" s="13">
        <f>IF(G10280="Male",VLOOKUP(H10280,'Shoe size conversion table'!$B$6:$D$22,3),VLOOKUP(H10280,'Shoe size conversion table'!$J$6:$L$22,3))</f>
        <v>7.5</v>
      </c>
      <c r="K10280" s="11">
        <v>169</v>
      </c>
      <c r="L10280" s="12">
        <v>0</v>
      </c>
      <c r="M10280" s="7">
        <f t="shared" si="481"/>
        <v>2016</v>
      </c>
      <c r="N10280" s="7">
        <f t="shared" si="482"/>
        <v>5</v>
      </c>
      <c r="O10280" s="30">
        <f t="shared" si="483"/>
        <v>169</v>
      </c>
    </row>
    <row r="10281" spans="2:15" x14ac:dyDescent="0.2">
      <c r="B10281" s="13">
        <v>61582</v>
      </c>
      <c r="C10281" s="14">
        <v>42512.916111111146</v>
      </c>
      <c r="D10281" s="7" t="s">
        <v>7</v>
      </c>
      <c r="E10281" s="13">
        <v>2171</v>
      </c>
      <c r="F10281" s="7" t="s">
        <v>46</v>
      </c>
      <c r="G10281" s="7" t="s">
        <v>12</v>
      </c>
      <c r="H10281" s="13">
        <v>8</v>
      </c>
      <c r="I10281" s="13" t="str">
        <f>IF(G10281="Male",VLOOKUP(H10281,'Shoe size conversion table'!$B$6:$D$22,2),VLOOKUP(H10281,'Shoe size conversion table'!$J$6:$L$22,2))</f>
        <v>38-39</v>
      </c>
      <c r="J10281" s="13">
        <f>IF(G10281="Male",VLOOKUP(H10281,'Shoe size conversion table'!$B$6:$D$22,3),VLOOKUP(H10281,'Shoe size conversion table'!$J$6:$L$22,3))</f>
        <v>6</v>
      </c>
      <c r="K10281" s="11">
        <v>149</v>
      </c>
      <c r="L10281" s="12">
        <v>0.2</v>
      </c>
      <c r="M10281" s="7">
        <f t="shared" si="481"/>
        <v>2016</v>
      </c>
      <c r="N10281" s="7">
        <f t="shared" si="482"/>
        <v>5</v>
      </c>
      <c r="O10281" s="30">
        <f t="shared" si="483"/>
        <v>119.2</v>
      </c>
    </row>
    <row r="10282" spans="2:15" x14ac:dyDescent="0.2">
      <c r="B10282" s="13">
        <v>61583</v>
      </c>
      <c r="C10282" s="14">
        <v>42512.926111111243</v>
      </c>
      <c r="D10282" s="7" t="s">
        <v>7</v>
      </c>
      <c r="E10282" s="13">
        <v>2240</v>
      </c>
      <c r="F10282" s="7" t="s">
        <v>46</v>
      </c>
      <c r="G10282" s="7" t="s">
        <v>12</v>
      </c>
      <c r="H10282" s="13">
        <v>7.5</v>
      </c>
      <c r="I10282" s="13">
        <f>IF(G10282="Male",VLOOKUP(H10282,'Shoe size conversion table'!$B$6:$D$22,2),VLOOKUP(H10282,'Shoe size conversion table'!$J$6:$L$22,2))</f>
        <v>38</v>
      </c>
      <c r="J10282" s="13">
        <f>IF(G10282="Male",VLOOKUP(H10282,'Shoe size conversion table'!$B$6:$D$22,3),VLOOKUP(H10282,'Shoe size conversion table'!$J$6:$L$22,3))</f>
        <v>5.5</v>
      </c>
      <c r="K10282" s="11">
        <v>179</v>
      </c>
      <c r="L10282" s="12">
        <v>0.2</v>
      </c>
      <c r="M10282" s="7">
        <f t="shared" si="481"/>
        <v>2016</v>
      </c>
      <c r="N10282" s="7">
        <f t="shared" si="482"/>
        <v>5</v>
      </c>
      <c r="O10282" s="30">
        <f t="shared" si="483"/>
        <v>143.20000000000002</v>
      </c>
    </row>
    <row r="10283" spans="2:15" x14ac:dyDescent="0.2">
      <c r="B10283" s="13">
        <v>61584</v>
      </c>
      <c r="C10283" s="14">
        <v>42512.956111111147</v>
      </c>
      <c r="D10283" s="7" t="s">
        <v>10</v>
      </c>
      <c r="E10283" s="13">
        <v>2180</v>
      </c>
      <c r="F10283" s="7" t="s">
        <v>36</v>
      </c>
      <c r="G10283" s="7" t="s">
        <v>12</v>
      </c>
      <c r="H10283" s="13">
        <v>10.5</v>
      </c>
      <c r="I10283" s="13">
        <f>IF(G10283="Male",VLOOKUP(H10283,'Shoe size conversion table'!$B$6:$D$22,2),VLOOKUP(H10283,'Shoe size conversion table'!$J$6:$L$22,2))</f>
        <v>41</v>
      </c>
      <c r="J10283" s="13">
        <f>IF(G10283="Male",VLOOKUP(H10283,'Shoe size conversion table'!$B$6:$D$22,3),VLOOKUP(H10283,'Shoe size conversion table'!$J$6:$L$22,3))</f>
        <v>8.5</v>
      </c>
      <c r="K10283" s="11">
        <v>199</v>
      </c>
      <c r="L10283" s="12">
        <v>0.2</v>
      </c>
      <c r="M10283" s="7">
        <f t="shared" si="481"/>
        <v>2016</v>
      </c>
      <c r="N10283" s="7">
        <f t="shared" si="482"/>
        <v>5</v>
      </c>
      <c r="O10283" s="30">
        <f t="shared" si="483"/>
        <v>159.20000000000002</v>
      </c>
    </row>
    <row r="10284" spans="2:15" x14ac:dyDescent="0.2">
      <c r="B10284" s="13">
        <v>61585</v>
      </c>
      <c r="C10284" s="14">
        <v>42513.156111111151</v>
      </c>
      <c r="D10284" s="7" t="s">
        <v>10</v>
      </c>
      <c r="E10284" s="13">
        <v>2189</v>
      </c>
      <c r="F10284" s="7" t="s">
        <v>36</v>
      </c>
      <c r="G10284" s="7" t="s">
        <v>11</v>
      </c>
      <c r="H10284" s="13">
        <v>9</v>
      </c>
      <c r="I10284" s="13">
        <f>IF(G10284="Male",VLOOKUP(H10284,'Shoe size conversion table'!$B$6:$D$22,2),VLOOKUP(H10284,'Shoe size conversion table'!$J$6:$L$22,2))</f>
        <v>42</v>
      </c>
      <c r="J10284" s="13">
        <f>IF(G10284="Male",VLOOKUP(H10284,'Shoe size conversion table'!$B$6:$D$22,3),VLOOKUP(H10284,'Shoe size conversion table'!$J$6:$L$22,3))</f>
        <v>8.5</v>
      </c>
      <c r="K10284" s="11">
        <v>199</v>
      </c>
      <c r="L10284" s="12">
        <v>0</v>
      </c>
      <c r="M10284" s="7">
        <f t="shared" si="481"/>
        <v>2016</v>
      </c>
      <c r="N10284" s="7">
        <f t="shared" si="482"/>
        <v>5</v>
      </c>
      <c r="O10284" s="30">
        <f t="shared" si="483"/>
        <v>199</v>
      </c>
    </row>
    <row r="10285" spans="2:15" x14ac:dyDescent="0.2">
      <c r="B10285" s="13">
        <v>61586</v>
      </c>
      <c r="C10285" s="14">
        <v>42513.186111111143</v>
      </c>
      <c r="D10285" s="7" t="s">
        <v>10</v>
      </c>
      <c r="E10285" s="13">
        <v>2149</v>
      </c>
      <c r="F10285" s="7" t="s">
        <v>35</v>
      </c>
      <c r="G10285" s="7" t="s">
        <v>12</v>
      </c>
      <c r="H10285" s="13">
        <v>7.5</v>
      </c>
      <c r="I10285" s="13">
        <f>IF(G10285="Male",VLOOKUP(H10285,'Shoe size conversion table'!$B$6:$D$22,2),VLOOKUP(H10285,'Shoe size conversion table'!$J$6:$L$22,2))</f>
        <v>38</v>
      </c>
      <c r="J10285" s="13">
        <f>IF(G10285="Male",VLOOKUP(H10285,'Shoe size conversion table'!$B$6:$D$22,3),VLOOKUP(H10285,'Shoe size conversion table'!$J$6:$L$22,3))</f>
        <v>5.5</v>
      </c>
      <c r="K10285" s="11">
        <v>189</v>
      </c>
      <c r="L10285" s="12">
        <v>0.1</v>
      </c>
      <c r="M10285" s="7">
        <f t="shared" si="481"/>
        <v>2016</v>
      </c>
      <c r="N10285" s="7">
        <f t="shared" si="482"/>
        <v>5</v>
      </c>
      <c r="O10285" s="30">
        <f t="shared" si="483"/>
        <v>170.1</v>
      </c>
    </row>
    <row r="10286" spans="2:15" x14ac:dyDescent="0.2">
      <c r="B10286" s="13">
        <v>61587</v>
      </c>
      <c r="C10286" s="14">
        <v>42513.226111111137</v>
      </c>
      <c r="D10286" s="7" t="s">
        <v>9</v>
      </c>
      <c r="E10286" s="13">
        <v>2241</v>
      </c>
      <c r="F10286" s="7" t="s">
        <v>61</v>
      </c>
      <c r="G10286" s="7" t="s">
        <v>12</v>
      </c>
      <c r="H10286" s="13">
        <v>9</v>
      </c>
      <c r="I10286" s="13" t="str">
        <f>IF(G10286="Male",VLOOKUP(H10286,'Shoe size conversion table'!$B$6:$D$22,2),VLOOKUP(H10286,'Shoe size conversion table'!$J$6:$L$22,2))</f>
        <v>39-40</v>
      </c>
      <c r="J10286" s="13">
        <f>IF(G10286="Male",VLOOKUP(H10286,'Shoe size conversion table'!$B$6:$D$22,3),VLOOKUP(H10286,'Shoe size conversion table'!$J$6:$L$22,3))</f>
        <v>7</v>
      </c>
      <c r="K10286" s="11">
        <v>199</v>
      </c>
      <c r="L10286" s="12">
        <v>0.3</v>
      </c>
      <c r="M10286" s="7">
        <f t="shared" si="481"/>
        <v>2016</v>
      </c>
      <c r="N10286" s="7">
        <f t="shared" si="482"/>
        <v>5</v>
      </c>
      <c r="O10286" s="30">
        <f t="shared" si="483"/>
        <v>139.29999999999998</v>
      </c>
    </row>
    <row r="10287" spans="2:15" x14ac:dyDescent="0.2">
      <c r="B10287" s="13">
        <v>61588</v>
      </c>
      <c r="C10287" s="14">
        <v>42513.236111111139</v>
      </c>
      <c r="D10287" s="7" t="s">
        <v>7</v>
      </c>
      <c r="E10287" s="13">
        <v>2218</v>
      </c>
      <c r="F10287" s="7" t="s">
        <v>49</v>
      </c>
      <c r="G10287" s="7" t="s">
        <v>11</v>
      </c>
      <c r="H10287" s="13">
        <v>10.5</v>
      </c>
      <c r="I10287" s="13" t="str">
        <f>IF(G10287="Male",VLOOKUP(H10287,'Shoe size conversion table'!$B$6:$D$22,2),VLOOKUP(H10287,'Shoe size conversion table'!$J$6:$L$22,2))</f>
        <v>43-44</v>
      </c>
      <c r="J10287" s="13">
        <f>IF(G10287="Male",VLOOKUP(H10287,'Shoe size conversion table'!$B$6:$D$22,3),VLOOKUP(H10287,'Shoe size conversion table'!$J$6:$L$22,3))</f>
        <v>10</v>
      </c>
      <c r="K10287" s="11">
        <v>199</v>
      </c>
      <c r="L10287" s="12">
        <v>0</v>
      </c>
      <c r="M10287" s="7">
        <f t="shared" si="481"/>
        <v>2016</v>
      </c>
      <c r="N10287" s="7">
        <f t="shared" si="482"/>
        <v>5</v>
      </c>
      <c r="O10287" s="30">
        <f t="shared" si="483"/>
        <v>199</v>
      </c>
    </row>
    <row r="10288" spans="2:15" x14ac:dyDescent="0.2">
      <c r="B10288" s="13">
        <v>61588</v>
      </c>
      <c r="C10288" s="14">
        <v>42513.236111111139</v>
      </c>
      <c r="D10288" s="7" t="s">
        <v>7</v>
      </c>
      <c r="E10288" s="13">
        <v>2184</v>
      </c>
      <c r="F10288" s="7" t="s">
        <v>51</v>
      </c>
      <c r="G10288" s="7" t="s">
        <v>12</v>
      </c>
      <c r="H10288" s="13">
        <v>8.5</v>
      </c>
      <c r="I10288" s="13">
        <f>IF(G10288="Male",VLOOKUP(H10288,'Shoe size conversion table'!$B$6:$D$22,2),VLOOKUP(H10288,'Shoe size conversion table'!$J$6:$L$22,2))</f>
        <v>39</v>
      </c>
      <c r="J10288" s="13">
        <f>IF(G10288="Male",VLOOKUP(H10288,'Shoe size conversion table'!$B$6:$D$22,3),VLOOKUP(H10288,'Shoe size conversion table'!$J$6:$L$22,3))</f>
        <v>6.5</v>
      </c>
      <c r="K10288" s="11">
        <v>159</v>
      </c>
      <c r="L10288" s="12">
        <v>0</v>
      </c>
      <c r="M10288" s="7">
        <f t="shared" si="481"/>
        <v>2016</v>
      </c>
      <c r="N10288" s="7">
        <f t="shared" si="482"/>
        <v>5</v>
      </c>
      <c r="O10288" s="30">
        <f t="shared" si="483"/>
        <v>159</v>
      </c>
    </row>
    <row r="10289" spans="2:15" x14ac:dyDescent="0.2">
      <c r="B10289" s="13">
        <v>61589</v>
      </c>
      <c r="C10289" s="14">
        <v>42513.246111111323</v>
      </c>
      <c r="D10289" s="7" t="s">
        <v>8</v>
      </c>
      <c r="E10289" s="13">
        <v>2223</v>
      </c>
      <c r="F10289" s="7" t="s">
        <v>40</v>
      </c>
      <c r="G10289" s="7" t="s">
        <v>11</v>
      </c>
      <c r="H10289" s="13">
        <v>9</v>
      </c>
      <c r="I10289" s="13">
        <f>IF(G10289="Male",VLOOKUP(H10289,'Shoe size conversion table'!$B$6:$D$22,2),VLOOKUP(H10289,'Shoe size conversion table'!$J$6:$L$22,2))</f>
        <v>42</v>
      </c>
      <c r="J10289" s="13">
        <f>IF(G10289="Male",VLOOKUP(H10289,'Shoe size conversion table'!$B$6:$D$22,3),VLOOKUP(H10289,'Shoe size conversion table'!$J$6:$L$22,3))</f>
        <v>8.5</v>
      </c>
      <c r="K10289" s="11">
        <v>179</v>
      </c>
      <c r="L10289" s="12">
        <v>0</v>
      </c>
      <c r="M10289" s="7">
        <f t="shared" si="481"/>
        <v>2016</v>
      </c>
      <c r="N10289" s="7">
        <f t="shared" si="482"/>
        <v>5</v>
      </c>
      <c r="O10289" s="30">
        <f t="shared" si="483"/>
        <v>179</v>
      </c>
    </row>
    <row r="10290" spans="2:15" x14ac:dyDescent="0.2">
      <c r="B10290" s="13">
        <v>61590</v>
      </c>
      <c r="C10290" s="14">
        <v>42513.296111111136</v>
      </c>
      <c r="D10290" s="7" t="s">
        <v>10</v>
      </c>
      <c r="E10290" s="13">
        <v>2148</v>
      </c>
      <c r="F10290" s="7" t="s">
        <v>34</v>
      </c>
      <c r="G10290" s="7" t="s">
        <v>11</v>
      </c>
      <c r="H10290" s="13">
        <v>7.5</v>
      </c>
      <c r="I10290" s="13" t="str">
        <f>IF(G10290="Male",VLOOKUP(H10290,'Shoe size conversion table'!$B$6:$D$22,2),VLOOKUP(H10290,'Shoe size conversion table'!$J$6:$L$22,2))</f>
        <v>40-41</v>
      </c>
      <c r="J10290" s="13">
        <f>IF(G10290="Male",VLOOKUP(H10290,'Shoe size conversion table'!$B$6:$D$22,3),VLOOKUP(H10290,'Shoe size conversion table'!$J$6:$L$22,3))</f>
        <v>7</v>
      </c>
      <c r="K10290" s="11">
        <v>169</v>
      </c>
      <c r="L10290" s="12">
        <v>0.3</v>
      </c>
      <c r="M10290" s="7">
        <f t="shared" si="481"/>
        <v>2016</v>
      </c>
      <c r="N10290" s="7">
        <f t="shared" si="482"/>
        <v>5</v>
      </c>
      <c r="O10290" s="30">
        <f t="shared" si="483"/>
        <v>118.3</v>
      </c>
    </row>
    <row r="10291" spans="2:15" x14ac:dyDescent="0.2">
      <c r="B10291" s="13">
        <v>61591</v>
      </c>
      <c r="C10291" s="14">
        <v>42513.296111111136</v>
      </c>
      <c r="D10291" s="7" t="s">
        <v>10</v>
      </c>
      <c r="E10291" s="13">
        <v>2202</v>
      </c>
      <c r="F10291" s="7" t="s">
        <v>35</v>
      </c>
      <c r="G10291" s="7" t="s">
        <v>11</v>
      </c>
      <c r="H10291" s="13">
        <v>10.5</v>
      </c>
      <c r="I10291" s="13" t="str">
        <f>IF(G10291="Male",VLOOKUP(H10291,'Shoe size conversion table'!$B$6:$D$22,2),VLOOKUP(H10291,'Shoe size conversion table'!$J$6:$L$22,2))</f>
        <v>43-44</v>
      </c>
      <c r="J10291" s="13">
        <f>IF(G10291="Male",VLOOKUP(H10291,'Shoe size conversion table'!$B$6:$D$22,3),VLOOKUP(H10291,'Shoe size conversion table'!$J$6:$L$22,3))</f>
        <v>10</v>
      </c>
      <c r="K10291" s="11">
        <v>139</v>
      </c>
      <c r="L10291" s="12">
        <v>0</v>
      </c>
      <c r="M10291" s="7">
        <f t="shared" si="481"/>
        <v>2016</v>
      </c>
      <c r="N10291" s="7">
        <f t="shared" si="482"/>
        <v>5</v>
      </c>
      <c r="O10291" s="30">
        <f t="shared" si="483"/>
        <v>139</v>
      </c>
    </row>
    <row r="10292" spans="2:15" x14ac:dyDescent="0.2">
      <c r="B10292" s="13">
        <v>61592</v>
      </c>
      <c r="C10292" s="14">
        <v>42513.31611111114</v>
      </c>
      <c r="D10292" s="7" t="s">
        <v>10</v>
      </c>
      <c r="E10292" s="13">
        <v>2242</v>
      </c>
      <c r="F10292" s="7" t="s">
        <v>35</v>
      </c>
      <c r="G10292" s="7" t="s">
        <v>12</v>
      </c>
      <c r="H10292" s="13">
        <v>6</v>
      </c>
      <c r="I10292" s="13" t="str">
        <f>IF(G10292="Male",VLOOKUP(H10292,'Shoe size conversion table'!$B$6:$D$22,2),VLOOKUP(H10292,'Shoe size conversion table'!$J$6:$L$22,2))</f>
        <v>36-37</v>
      </c>
      <c r="J10292" s="13">
        <f>IF(G10292="Male",VLOOKUP(H10292,'Shoe size conversion table'!$B$6:$D$22,3),VLOOKUP(H10292,'Shoe size conversion table'!$J$6:$L$22,3))</f>
        <v>4</v>
      </c>
      <c r="K10292" s="11">
        <v>199</v>
      </c>
      <c r="L10292" s="12">
        <v>0</v>
      </c>
      <c r="M10292" s="7">
        <f t="shared" si="481"/>
        <v>2016</v>
      </c>
      <c r="N10292" s="7">
        <f t="shared" si="482"/>
        <v>5</v>
      </c>
      <c r="O10292" s="30">
        <f t="shared" si="483"/>
        <v>199</v>
      </c>
    </row>
    <row r="10293" spans="2:15" x14ac:dyDescent="0.2">
      <c r="B10293" s="13">
        <v>61593</v>
      </c>
      <c r="C10293" s="14">
        <v>42513.346111111139</v>
      </c>
      <c r="D10293" s="7" t="s">
        <v>8</v>
      </c>
      <c r="E10293" s="13">
        <v>2200</v>
      </c>
      <c r="F10293" s="7" t="s">
        <v>39</v>
      </c>
      <c r="G10293" s="7" t="s">
        <v>12</v>
      </c>
      <c r="H10293" s="13">
        <v>5.5</v>
      </c>
      <c r="I10293" s="13">
        <f>IF(G10293="Male",VLOOKUP(H10293,'Shoe size conversion table'!$B$6:$D$22,2),VLOOKUP(H10293,'Shoe size conversion table'!$J$6:$L$22,2))</f>
        <v>36</v>
      </c>
      <c r="J10293" s="13">
        <f>IF(G10293="Male",VLOOKUP(H10293,'Shoe size conversion table'!$B$6:$D$22,3),VLOOKUP(H10293,'Shoe size conversion table'!$J$6:$L$22,3))</f>
        <v>3.5</v>
      </c>
      <c r="K10293" s="11">
        <v>149</v>
      </c>
      <c r="L10293" s="12">
        <v>0.3</v>
      </c>
      <c r="M10293" s="7">
        <f t="shared" si="481"/>
        <v>2016</v>
      </c>
      <c r="N10293" s="7">
        <f t="shared" si="482"/>
        <v>5</v>
      </c>
      <c r="O10293" s="30">
        <f t="shared" si="483"/>
        <v>104.3</v>
      </c>
    </row>
    <row r="10294" spans="2:15" x14ac:dyDescent="0.2">
      <c r="B10294" s="13">
        <v>61594</v>
      </c>
      <c r="C10294" s="14">
        <v>42513.586111111319</v>
      </c>
      <c r="D10294" s="7" t="s">
        <v>9</v>
      </c>
      <c r="E10294" s="13">
        <v>2191</v>
      </c>
      <c r="F10294" s="7" t="s">
        <v>60</v>
      </c>
      <c r="G10294" s="7" t="s">
        <v>11</v>
      </c>
      <c r="H10294" s="13">
        <v>10</v>
      </c>
      <c r="I10294" s="13">
        <f>IF(G10294="Male",VLOOKUP(H10294,'Shoe size conversion table'!$B$6:$D$22,2),VLOOKUP(H10294,'Shoe size conversion table'!$J$6:$L$22,2))</f>
        <v>43</v>
      </c>
      <c r="J10294" s="13">
        <f>IF(G10294="Male",VLOOKUP(H10294,'Shoe size conversion table'!$B$6:$D$22,3),VLOOKUP(H10294,'Shoe size conversion table'!$J$6:$L$22,3))</f>
        <v>9.5</v>
      </c>
      <c r="K10294" s="11">
        <v>129</v>
      </c>
      <c r="L10294" s="12">
        <v>0.1</v>
      </c>
      <c r="M10294" s="7">
        <f t="shared" si="481"/>
        <v>2016</v>
      </c>
      <c r="N10294" s="7">
        <f t="shared" si="482"/>
        <v>5</v>
      </c>
      <c r="O10294" s="30">
        <f t="shared" si="483"/>
        <v>116.10000000000001</v>
      </c>
    </row>
    <row r="10295" spans="2:15" x14ac:dyDescent="0.2">
      <c r="B10295" s="13">
        <v>61595</v>
      </c>
      <c r="C10295" s="14">
        <v>42513.706111111322</v>
      </c>
      <c r="D10295" s="7" t="s">
        <v>7</v>
      </c>
      <c r="E10295" s="13">
        <v>2223</v>
      </c>
      <c r="F10295" s="7" t="s">
        <v>48</v>
      </c>
      <c r="G10295" s="7" t="s">
        <v>11</v>
      </c>
      <c r="H10295" s="13">
        <v>9.5</v>
      </c>
      <c r="I10295" s="13" t="str">
        <f>IF(G10295="Male",VLOOKUP(H10295,'Shoe size conversion table'!$B$6:$D$22,2),VLOOKUP(H10295,'Shoe size conversion table'!$J$6:$L$22,2))</f>
        <v>42-43</v>
      </c>
      <c r="J10295" s="13">
        <f>IF(G10295="Male",VLOOKUP(H10295,'Shoe size conversion table'!$B$6:$D$22,3),VLOOKUP(H10295,'Shoe size conversion table'!$J$6:$L$22,3))</f>
        <v>9</v>
      </c>
      <c r="K10295" s="11">
        <v>189</v>
      </c>
      <c r="L10295" s="12">
        <v>0.1</v>
      </c>
      <c r="M10295" s="7">
        <f t="shared" si="481"/>
        <v>2016</v>
      </c>
      <c r="N10295" s="7">
        <f t="shared" si="482"/>
        <v>5</v>
      </c>
      <c r="O10295" s="30">
        <f t="shared" si="483"/>
        <v>170.1</v>
      </c>
    </row>
    <row r="10296" spans="2:15" x14ac:dyDescent="0.2">
      <c r="B10296" s="13">
        <v>61595</v>
      </c>
      <c r="C10296" s="14">
        <v>42513.706111111322</v>
      </c>
      <c r="D10296" s="7" t="s">
        <v>7</v>
      </c>
      <c r="E10296" s="13">
        <v>2202</v>
      </c>
      <c r="F10296" s="7" t="s">
        <v>43</v>
      </c>
      <c r="G10296" s="7" t="s">
        <v>12</v>
      </c>
      <c r="H10296" s="13">
        <v>8.5</v>
      </c>
      <c r="I10296" s="13">
        <f>IF(G10296="Male",VLOOKUP(H10296,'Shoe size conversion table'!$B$6:$D$22,2),VLOOKUP(H10296,'Shoe size conversion table'!$J$6:$L$22,2))</f>
        <v>39</v>
      </c>
      <c r="J10296" s="13">
        <f>IF(G10296="Male",VLOOKUP(H10296,'Shoe size conversion table'!$B$6:$D$22,3),VLOOKUP(H10296,'Shoe size conversion table'!$J$6:$L$22,3))</f>
        <v>6.5</v>
      </c>
      <c r="K10296" s="11">
        <v>149</v>
      </c>
      <c r="L10296" s="12">
        <v>0</v>
      </c>
      <c r="M10296" s="7">
        <f t="shared" si="481"/>
        <v>2016</v>
      </c>
      <c r="N10296" s="7">
        <f t="shared" si="482"/>
        <v>5</v>
      </c>
      <c r="O10296" s="30">
        <f t="shared" si="483"/>
        <v>149</v>
      </c>
    </row>
    <row r="10297" spans="2:15" x14ac:dyDescent="0.2">
      <c r="B10297" s="13">
        <v>61596</v>
      </c>
      <c r="C10297" s="14">
        <v>42513.726111111137</v>
      </c>
      <c r="D10297" s="7" t="s">
        <v>10</v>
      </c>
      <c r="E10297" s="13">
        <v>2166</v>
      </c>
      <c r="F10297" s="7" t="s">
        <v>34</v>
      </c>
      <c r="G10297" s="7" t="s">
        <v>11</v>
      </c>
      <c r="H10297" s="13">
        <v>12</v>
      </c>
      <c r="I10297" s="13">
        <f>IF(G10297="Male",VLOOKUP(H10297,'Shoe size conversion table'!$B$6:$D$22,2),VLOOKUP(H10297,'Shoe size conversion table'!$J$6:$L$22,2))</f>
        <v>45</v>
      </c>
      <c r="J10297" s="13">
        <f>IF(G10297="Male",VLOOKUP(H10297,'Shoe size conversion table'!$B$6:$D$22,3),VLOOKUP(H10297,'Shoe size conversion table'!$J$6:$L$22,3))</f>
        <v>11.5</v>
      </c>
      <c r="K10297" s="11">
        <v>149</v>
      </c>
      <c r="L10297" s="12">
        <v>0</v>
      </c>
      <c r="M10297" s="7">
        <f t="shared" si="481"/>
        <v>2016</v>
      </c>
      <c r="N10297" s="7">
        <f t="shared" si="482"/>
        <v>5</v>
      </c>
      <c r="O10297" s="30">
        <f t="shared" si="483"/>
        <v>149</v>
      </c>
    </row>
    <row r="10298" spans="2:15" x14ac:dyDescent="0.2">
      <c r="B10298" s="13">
        <v>61597</v>
      </c>
      <c r="C10298" s="14">
        <v>42513.726111111318</v>
      </c>
      <c r="D10298" s="7" t="s">
        <v>7</v>
      </c>
      <c r="E10298" s="13">
        <v>2228</v>
      </c>
      <c r="F10298" s="7" t="s">
        <v>57</v>
      </c>
      <c r="G10298" s="7" t="s">
        <v>11</v>
      </c>
      <c r="H10298" s="13">
        <v>9.5</v>
      </c>
      <c r="I10298" s="13" t="str">
        <f>IF(G10298="Male",VLOOKUP(H10298,'Shoe size conversion table'!$B$6:$D$22,2),VLOOKUP(H10298,'Shoe size conversion table'!$J$6:$L$22,2))</f>
        <v>42-43</v>
      </c>
      <c r="J10298" s="13">
        <f>IF(G10298="Male",VLOOKUP(H10298,'Shoe size conversion table'!$B$6:$D$22,3),VLOOKUP(H10298,'Shoe size conversion table'!$J$6:$L$22,3))</f>
        <v>9</v>
      </c>
      <c r="K10298" s="11">
        <v>149</v>
      </c>
      <c r="L10298" s="12">
        <v>0</v>
      </c>
      <c r="M10298" s="7">
        <f t="shared" si="481"/>
        <v>2016</v>
      </c>
      <c r="N10298" s="7">
        <f t="shared" si="482"/>
        <v>5</v>
      </c>
      <c r="O10298" s="30">
        <f t="shared" si="483"/>
        <v>149</v>
      </c>
    </row>
    <row r="10299" spans="2:15" x14ac:dyDescent="0.2">
      <c r="B10299" s="13">
        <v>61598</v>
      </c>
      <c r="C10299" s="14">
        <v>42513.88611111114</v>
      </c>
      <c r="D10299" s="7" t="s">
        <v>9</v>
      </c>
      <c r="E10299" s="13">
        <v>2238</v>
      </c>
      <c r="F10299" s="7" t="s">
        <v>60</v>
      </c>
      <c r="G10299" s="7" t="s">
        <v>12</v>
      </c>
      <c r="H10299" s="13">
        <v>7.5</v>
      </c>
      <c r="I10299" s="13">
        <f>IF(G10299="Male",VLOOKUP(H10299,'Shoe size conversion table'!$B$6:$D$22,2),VLOOKUP(H10299,'Shoe size conversion table'!$J$6:$L$22,2))</f>
        <v>38</v>
      </c>
      <c r="J10299" s="13">
        <f>IF(G10299="Male",VLOOKUP(H10299,'Shoe size conversion table'!$B$6:$D$22,3),VLOOKUP(H10299,'Shoe size conversion table'!$J$6:$L$22,3))</f>
        <v>5.5</v>
      </c>
      <c r="K10299" s="11">
        <v>139</v>
      </c>
      <c r="L10299" s="12">
        <v>0.2</v>
      </c>
      <c r="M10299" s="7">
        <f t="shared" si="481"/>
        <v>2016</v>
      </c>
      <c r="N10299" s="7">
        <f t="shared" si="482"/>
        <v>5</v>
      </c>
      <c r="O10299" s="30">
        <f t="shared" si="483"/>
        <v>111.2</v>
      </c>
    </row>
    <row r="10300" spans="2:15" x14ac:dyDescent="0.2">
      <c r="B10300" s="13">
        <v>61599</v>
      </c>
      <c r="C10300" s="14">
        <v>42513.926111111243</v>
      </c>
      <c r="D10300" s="7" t="s">
        <v>7</v>
      </c>
      <c r="E10300" s="13">
        <v>2229</v>
      </c>
      <c r="F10300" s="7" t="s">
        <v>55</v>
      </c>
      <c r="G10300" s="7" t="s">
        <v>12</v>
      </c>
      <c r="H10300" s="13">
        <v>7.5</v>
      </c>
      <c r="I10300" s="13">
        <f>IF(G10300="Male",VLOOKUP(H10300,'Shoe size conversion table'!$B$6:$D$22,2),VLOOKUP(H10300,'Shoe size conversion table'!$J$6:$L$22,2))</f>
        <v>38</v>
      </c>
      <c r="J10300" s="13">
        <f>IF(G10300="Male",VLOOKUP(H10300,'Shoe size conversion table'!$B$6:$D$22,3),VLOOKUP(H10300,'Shoe size conversion table'!$J$6:$L$22,3))</f>
        <v>5.5</v>
      </c>
      <c r="K10300" s="11">
        <v>139</v>
      </c>
      <c r="L10300" s="12">
        <v>0.5</v>
      </c>
      <c r="M10300" s="7">
        <f t="shared" si="481"/>
        <v>2016</v>
      </c>
      <c r="N10300" s="7">
        <f t="shared" si="482"/>
        <v>5</v>
      </c>
      <c r="O10300" s="30">
        <f t="shared" si="483"/>
        <v>69.5</v>
      </c>
    </row>
    <row r="10301" spans="2:15" x14ac:dyDescent="0.2">
      <c r="B10301" s="13">
        <v>61600</v>
      </c>
      <c r="C10301" s="14">
        <v>42513.956111111147</v>
      </c>
      <c r="D10301" s="7" t="s">
        <v>7</v>
      </c>
      <c r="E10301" s="13">
        <v>2239</v>
      </c>
      <c r="F10301" s="7" t="s">
        <v>56</v>
      </c>
      <c r="G10301" s="7" t="s">
        <v>11</v>
      </c>
      <c r="H10301" s="13">
        <v>7.5</v>
      </c>
      <c r="I10301" s="13" t="str">
        <f>IF(G10301="Male",VLOOKUP(H10301,'Shoe size conversion table'!$B$6:$D$22,2),VLOOKUP(H10301,'Shoe size conversion table'!$J$6:$L$22,2))</f>
        <v>40-41</v>
      </c>
      <c r="J10301" s="13">
        <f>IF(G10301="Male",VLOOKUP(H10301,'Shoe size conversion table'!$B$6:$D$22,3),VLOOKUP(H10301,'Shoe size conversion table'!$J$6:$L$22,3))</f>
        <v>7</v>
      </c>
      <c r="K10301" s="11">
        <v>159</v>
      </c>
      <c r="L10301" s="12">
        <v>0</v>
      </c>
      <c r="M10301" s="7">
        <f t="shared" si="481"/>
        <v>2016</v>
      </c>
      <c r="N10301" s="7">
        <f t="shared" si="482"/>
        <v>5</v>
      </c>
      <c r="O10301" s="30">
        <f t="shared" si="483"/>
        <v>159</v>
      </c>
    </row>
    <row r="10302" spans="2:15" x14ac:dyDescent="0.2">
      <c r="B10302" s="13">
        <v>61601</v>
      </c>
      <c r="C10302" s="14">
        <v>42514.156111111151</v>
      </c>
      <c r="D10302" s="7" t="s">
        <v>10</v>
      </c>
      <c r="E10302" s="13">
        <v>2221</v>
      </c>
      <c r="F10302" s="7" t="s">
        <v>35</v>
      </c>
      <c r="G10302" s="7" t="s">
        <v>11</v>
      </c>
      <c r="H10302" s="13">
        <v>10.5</v>
      </c>
      <c r="I10302" s="13" t="str">
        <f>IF(G10302="Male",VLOOKUP(H10302,'Shoe size conversion table'!$B$6:$D$22,2),VLOOKUP(H10302,'Shoe size conversion table'!$J$6:$L$22,2))</f>
        <v>43-44</v>
      </c>
      <c r="J10302" s="13">
        <f>IF(G10302="Male",VLOOKUP(H10302,'Shoe size conversion table'!$B$6:$D$22,3),VLOOKUP(H10302,'Shoe size conversion table'!$J$6:$L$22,3))</f>
        <v>10</v>
      </c>
      <c r="K10302" s="11">
        <v>149</v>
      </c>
      <c r="L10302" s="12">
        <v>0</v>
      </c>
      <c r="M10302" s="7">
        <f t="shared" si="481"/>
        <v>2016</v>
      </c>
      <c r="N10302" s="7">
        <f t="shared" si="482"/>
        <v>5</v>
      </c>
      <c r="O10302" s="30">
        <f t="shared" si="483"/>
        <v>149</v>
      </c>
    </row>
    <row r="10303" spans="2:15" x14ac:dyDescent="0.2">
      <c r="B10303" s="13">
        <v>61602</v>
      </c>
      <c r="C10303" s="14">
        <v>42514.216111111244</v>
      </c>
      <c r="D10303" s="7" t="s">
        <v>8</v>
      </c>
      <c r="E10303" s="13">
        <v>2217</v>
      </c>
      <c r="F10303" s="7" t="s">
        <v>38</v>
      </c>
      <c r="G10303" s="7" t="s">
        <v>11</v>
      </c>
      <c r="H10303" s="13">
        <v>9</v>
      </c>
      <c r="I10303" s="13">
        <f>IF(G10303="Male",VLOOKUP(H10303,'Shoe size conversion table'!$B$6:$D$22,2),VLOOKUP(H10303,'Shoe size conversion table'!$J$6:$L$22,2))</f>
        <v>42</v>
      </c>
      <c r="J10303" s="13">
        <f>IF(G10303="Male",VLOOKUP(H10303,'Shoe size conversion table'!$B$6:$D$22,3),VLOOKUP(H10303,'Shoe size conversion table'!$J$6:$L$22,3))</f>
        <v>8.5</v>
      </c>
      <c r="K10303" s="11">
        <v>129</v>
      </c>
      <c r="L10303" s="12">
        <v>0.1</v>
      </c>
      <c r="M10303" s="7">
        <f t="shared" si="481"/>
        <v>2016</v>
      </c>
      <c r="N10303" s="7">
        <f t="shared" si="482"/>
        <v>5</v>
      </c>
      <c r="O10303" s="30">
        <f t="shared" si="483"/>
        <v>116.10000000000001</v>
      </c>
    </row>
    <row r="10304" spans="2:15" x14ac:dyDescent="0.2">
      <c r="B10304" s="13">
        <v>61603</v>
      </c>
      <c r="C10304" s="14">
        <v>42514.226111111137</v>
      </c>
      <c r="D10304" s="7" t="s">
        <v>9</v>
      </c>
      <c r="E10304" s="13">
        <v>2188</v>
      </c>
      <c r="F10304" s="7" t="s">
        <v>62</v>
      </c>
      <c r="G10304" s="7" t="s">
        <v>11</v>
      </c>
      <c r="H10304" s="13">
        <v>10</v>
      </c>
      <c r="I10304" s="13">
        <f>IF(G10304="Male",VLOOKUP(H10304,'Shoe size conversion table'!$B$6:$D$22,2),VLOOKUP(H10304,'Shoe size conversion table'!$J$6:$L$22,2))</f>
        <v>43</v>
      </c>
      <c r="J10304" s="13">
        <f>IF(G10304="Male",VLOOKUP(H10304,'Shoe size conversion table'!$B$6:$D$22,3),VLOOKUP(H10304,'Shoe size conversion table'!$J$6:$L$22,3))</f>
        <v>9.5</v>
      </c>
      <c r="K10304" s="11">
        <v>129</v>
      </c>
      <c r="L10304" s="12">
        <v>0</v>
      </c>
      <c r="M10304" s="7">
        <f t="shared" si="481"/>
        <v>2016</v>
      </c>
      <c r="N10304" s="7">
        <f t="shared" si="482"/>
        <v>5</v>
      </c>
      <c r="O10304" s="30">
        <f t="shared" si="483"/>
        <v>129</v>
      </c>
    </row>
    <row r="10305" spans="2:15" x14ac:dyDescent="0.2">
      <c r="B10305" s="13">
        <v>61604</v>
      </c>
      <c r="C10305" s="14">
        <v>42514.236111111139</v>
      </c>
      <c r="D10305" s="7" t="s">
        <v>7</v>
      </c>
      <c r="E10305" s="13">
        <v>2180</v>
      </c>
      <c r="F10305" s="7" t="s">
        <v>49</v>
      </c>
      <c r="G10305" s="7" t="s">
        <v>11</v>
      </c>
      <c r="H10305" s="13">
        <v>9.5</v>
      </c>
      <c r="I10305" s="13" t="str">
        <f>IF(G10305="Male",VLOOKUP(H10305,'Shoe size conversion table'!$B$6:$D$22,2),VLOOKUP(H10305,'Shoe size conversion table'!$J$6:$L$22,2))</f>
        <v>42-43</v>
      </c>
      <c r="J10305" s="13">
        <f>IF(G10305="Male",VLOOKUP(H10305,'Shoe size conversion table'!$B$6:$D$22,3),VLOOKUP(H10305,'Shoe size conversion table'!$J$6:$L$22,3))</f>
        <v>9</v>
      </c>
      <c r="K10305" s="11">
        <v>179</v>
      </c>
      <c r="L10305" s="12">
        <v>0.2</v>
      </c>
      <c r="M10305" s="7">
        <f t="shared" si="481"/>
        <v>2016</v>
      </c>
      <c r="N10305" s="7">
        <f t="shared" si="482"/>
        <v>5</v>
      </c>
      <c r="O10305" s="30">
        <f t="shared" si="483"/>
        <v>143.20000000000002</v>
      </c>
    </row>
    <row r="10306" spans="2:15" x14ac:dyDescent="0.2">
      <c r="B10306" s="13">
        <v>61604</v>
      </c>
      <c r="C10306" s="14">
        <v>42514.236111111139</v>
      </c>
      <c r="D10306" s="7" t="s">
        <v>7</v>
      </c>
      <c r="E10306" s="13">
        <v>2218</v>
      </c>
      <c r="F10306" s="7" t="s">
        <v>49</v>
      </c>
      <c r="G10306" s="7" t="s">
        <v>11</v>
      </c>
      <c r="H10306" s="13">
        <v>10.5</v>
      </c>
      <c r="I10306" s="13" t="str">
        <f>IF(G10306="Male",VLOOKUP(H10306,'Shoe size conversion table'!$B$6:$D$22,2),VLOOKUP(H10306,'Shoe size conversion table'!$J$6:$L$22,2))</f>
        <v>43-44</v>
      </c>
      <c r="J10306" s="13">
        <f>IF(G10306="Male",VLOOKUP(H10306,'Shoe size conversion table'!$B$6:$D$22,3),VLOOKUP(H10306,'Shoe size conversion table'!$J$6:$L$22,3))</f>
        <v>10</v>
      </c>
      <c r="K10306" s="11">
        <v>199</v>
      </c>
      <c r="L10306" s="12">
        <v>0</v>
      </c>
      <c r="M10306" s="7">
        <f t="shared" si="481"/>
        <v>2016</v>
      </c>
      <c r="N10306" s="7">
        <f t="shared" si="482"/>
        <v>5</v>
      </c>
      <c r="O10306" s="30">
        <f t="shared" si="483"/>
        <v>199</v>
      </c>
    </row>
    <row r="10307" spans="2:15" x14ac:dyDescent="0.2">
      <c r="B10307" s="13">
        <v>61605</v>
      </c>
      <c r="C10307" s="14">
        <v>42514.266111111137</v>
      </c>
      <c r="D10307" s="7" t="s">
        <v>9</v>
      </c>
      <c r="E10307" s="13">
        <v>2166</v>
      </c>
      <c r="F10307" s="7" t="s">
        <v>61</v>
      </c>
      <c r="G10307" s="7" t="s">
        <v>11</v>
      </c>
      <c r="H10307" s="13">
        <v>6</v>
      </c>
      <c r="I10307" s="13">
        <f>IF(G10307="Male",VLOOKUP(H10307,'Shoe size conversion table'!$B$6:$D$22,2),VLOOKUP(H10307,'Shoe size conversion table'!$J$6:$L$22,2))</f>
        <v>39</v>
      </c>
      <c r="J10307" s="13">
        <f>IF(G10307="Male",VLOOKUP(H10307,'Shoe size conversion table'!$B$6:$D$22,3),VLOOKUP(H10307,'Shoe size conversion table'!$J$6:$L$22,3))</f>
        <v>5.5</v>
      </c>
      <c r="K10307" s="11">
        <v>159</v>
      </c>
      <c r="L10307" s="12">
        <v>0</v>
      </c>
      <c r="M10307" s="7">
        <f t="shared" si="481"/>
        <v>2016</v>
      </c>
      <c r="N10307" s="7">
        <f t="shared" si="482"/>
        <v>5</v>
      </c>
      <c r="O10307" s="30">
        <f t="shared" si="483"/>
        <v>159</v>
      </c>
    </row>
    <row r="10308" spans="2:15" x14ac:dyDescent="0.2">
      <c r="B10308" s="13">
        <v>61606</v>
      </c>
      <c r="C10308" s="14">
        <v>42514.296111111136</v>
      </c>
      <c r="D10308" s="7" t="s">
        <v>10</v>
      </c>
      <c r="E10308" s="13">
        <v>2223</v>
      </c>
      <c r="F10308" s="7" t="s">
        <v>34</v>
      </c>
      <c r="G10308" s="7" t="s">
        <v>11</v>
      </c>
      <c r="H10308" s="13">
        <v>10</v>
      </c>
      <c r="I10308" s="13">
        <f>IF(G10308="Male",VLOOKUP(H10308,'Shoe size conversion table'!$B$6:$D$22,2),VLOOKUP(H10308,'Shoe size conversion table'!$J$6:$L$22,2))</f>
        <v>43</v>
      </c>
      <c r="J10308" s="13">
        <f>IF(G10308="Male",VLOOKUP(H10308,'Shoe size conversion table'!$B$6:$D$22,3),VLOOKUP(H10308,'Shoe size conversion table'!$J$6:$L$22,3))</f>
        <v>9.5</v>
      </c>
      <c r="K10308" s="11">
        <v>199</v>
      </c>
      <c r="L10308" s="12">
        <v>0</v>
      </c>
      <c r="M10308" s="7">
        <f t="shared" si="481"/>
        <v>2016</v>
      </c>
      <c r="N10308" s="7">
        <f t="shared" si="482"/>
        <v>5</v>
      </c>
      <c r="O10308" s="30">
        <f t="shared" si="483"/>
        <v>199</v>
      </c>
    </row>
    <row r="10309" spans="2:15" x14ac:dyDescent="0.2">
      <c r="B10309" s="13">
        <v>61606</v>
      </c>
      <c r="C10309" s="14">
        <v>42514.296111111136</v>
      </c>
      <c r="D10309" s="7" t="s">
        <v>10</v>
      </c>
      <c r="E10309" s="13">
        <v>2178</v>
      </c>
      <c r="F10309" s="7" t="s">
        <v>34</v>
      </c>
      <c r="G10309" s="7" t="s">
        <v>11</v>
      </c>
      <c r="H10309" s="13">
        <v>10</v>
      </c>
      <c r="I10309" s="13">
        <f>IF(G10309="Male",VLOOKUP(H10309,'Shoe size conversion table'!$B$6:$D$22,2),VLOOKUP(H10309,'Shoe size conversion table'!$J$6:$L$22,2))</f>
        <v>43</v>
      </c>
      <c r="J10309" s="13">
        <f>IF(G10309="Male",VLOOKUP(H10309,'Shoe size conversion table'!$B$6:$D$22,3),VLOOKUP(H10309,'Shoe size conversion table'!$J$6:$L$22,3))</f>
        <v>9.5</v>
      </c>
      <c r="K10309" s="11">
        <v>189</v>
      </c>
      <c r="L10309" s="12">
        <v>0</v>
      </c>
      <c r="M10309" s="7">
        <f t="shared" ref="M10309:M10372" si="484">YEAR(C10309)</f>
        <v>2016</v>
      </c>
      <c r="N10309" s="7">
        <f t="shared" si="482"/>
        <v>5</v>
      </c>
      <c r="O10309" s="30">
        <f t="shared" si="483"/>
        <v>189</v>
      </c>
    </row>
    <row r="10310" spans="2:15" x14ac:dyDescent="0.2">
      <c r="B10310" s="13">
        <v>61607</v>
      </c>
      <c r="C10310" s="14">
        <v>42514.536111111134</v>
      </c>
      <c r="D10310" s="7" t="s">
        <v>7</v>
      </c>
      <c r="E10310" s="13">
        <v>2213</v>
      </c>
      <c r="F10310" s="7" t="s">
        <v>56</v>
      </c>
      <c r="G10310" s="7" t="s">
        <v>11</v>
      </c>
      <c r="H10310" s="13">
        <v>13</v>
      </c>
      <c r="I10310" s="13">
        <f>IF(G10310="Male",VLOOKUP(H10310,'Shoe size conversion table'!$B$6:$D$22,2),VLOOKUP(H10310,'Shoe size conversion table'!$J$6:$L$22,2))</f>
        <v>46</v>
      </c>
      <c r="J10310" s="13">
        <f>IF(G10310="Male",VLOOKUP(H10310,'Shoe size conversion table'!$B$6:$D$22,3),VLOOKUP(H10310,'Shoe size conversion table'!$J$6:$L$22,3))</f>
        <v>12.5</v>
      </c>
      <c r="K10310" s="11">
        <v>159</v>
      </c>
      <c r="L10310" s="12">
        <v>0.5</v>
      </c>
      <c r="M10310" s="7">
        <f t="shared" si="484"/>
        <v>2016</v>
      </c>
      <c r="N10310" s="7">
        <f t="shared" ref="N10310:N10373" si="485">MONTH(C10310:C25277)</f>
        <v>5</v>
      </c>
      <c r="O10310" s="30">
        <f t="shared" ref="O10310:O10373" si="486">K10310*(1-L10310)</f>
        <v>79.5</v>
      </c>
    </row>
    <row r="10311" spans="2:15" x14ac:dyDescent="0.2">
      <c r="B10311" s="13">
        <v>61608</v>
      </c>
      <c r="C10311" s="14">
        <v>42514.576111111135</v>
      </c>
      <c r="D10311" s="7" t="s">
        <v>8</v>
      </c>
      <c r="E10311" s="13">
        <v>2164</v>
      </c>
      <c r="F10311" s="7" t="s">
        <v>39</v>
      </c>
      <c r="G10311" s="7" t="s">
        <v>11</v>
      </c>
      <c r="H10311" s="13">
        <v>11.5</v>
      </c>
      <c r="I10311" s="13" t="str">
        <f>IF(G10311="Male",VLOOKUP(H10311,'Shoe size conversion table'!$B$6:$D$22,2),VLOOKUP(H10311,'Shoe size conversion table'!$J$6:$L$22,2))</f>
        <v>44-45</v>
      </c>
      <c r="J10311" s="13">
        <f>IF(G10311="Male",VLOOKUP(H10311,'Shoe size conversion table'!$B$6:$D$22,3),VLOOKUP(H10311,'Shoe size conversion table'!$J$6:$L$22,3))</f>
        <v>11</v>
      </c>
      <c r="K10311" s="11">
        <v>129</v>
      </c>
      <c r="L10311" s="12">
        <v>0</v>
      </c>
      <c r="M10311" s="7">
        <f t="shared" si="484"/>
        <v>2016</v>
      </c>
      <c r="N10311" s="7">
        <f t="shared" si="485"/>
        <v>5</v>
      </c>
      <c r="O10311" s="30">
        <f t="shared" si="486"/>
        <v>129</v>
      </c>
    </row>
    <row r="10312" spans="2:15" x14ac:dyDescent="0.2">
      <c r="B10312" s="13">
        <v>61609</v>
      </c>
      <c r="C10312" s="14">
        <v>42514.586111111319</v>
      </c>
      <c r="D10312" s="7" t="s">
        <v>10</v>
      </c>
      <c r="E10312" s="13">
        <v>2233</v>
      </c>
      <c r="F10312" s="7" t="s">
        <v>35</v>
      </c>
      <c r="G10312" s="7" t="s">
        <v>12</v>
      </c>
      <c r="H10312" s="13">
        <v>9</v>
      </c>
      <c r="I10312" s="13" t="str">
        <f>IF(G10312="Male",VLOOKUP(H10312,'Shoe size conversion table'!$B$6:$D$22,2),VLOOKUP(H10312,'Shoe size conversion table'!$J$6:$L$22,2))</f>
        <v>39-40</v>
      </c>
      <c r="J10312" s="13">
        <f>IF(G10312="Male",VLOOKUP(H10312,'Shoe size conversion table'!$B$6:$D$22,3),VLOOKUP(H10312,'Shoe size conversion table'!$J$6:$L$22,3))</f>
        <v>7</v>
      </c>
      <c r="K10312" s="11">
        <v>129</v>
      </c>
      <c r="L10312" s="12">
        <v>0.5</v>
      </c>
      <c r="M10312" s="7">
        <f t="shared" si="484"/>
        <v>2016</v>
      </c>
      <c r="N10312" s="7">
        <f t="shared" si="485"/>
        <v>5</v>
      </c>
      <c r="O10312" s="30">
        <f t="shared" si="486"/>
        <v>64.5</v>
      </c>
    </row>
    <row r="10313" spans="2:15" x14ac:dyDescent="0.2">
      <c r="B10313" s="13">
        <v>61610</v>
      </c>
      <c r="C10313" s="14">
        <v>42514.686111111245</v>
      </c>
      <c r="D10313" s="7" t="s">
        <v>7</v>
      </c>
      <c r="E10313" s="13">
        <v>2172</v>
      </c>
      <c r="F10313" s="7" t="s">
        <v>46</v>
      </c>
      <c r="G10313" s="7" t="s">
        <v>12</v>
      </c>
      <c r="H10313" s="13">
        <v>8</v>
      </c>
      <c r="I10313" s="13" t="str">
        <f>IF(G10313="Male",VLOOKUP(H10313,'Shoe size conversion table'!$B$6:$D$22,2),VLOOKUP(H10313,'Shoe size conversion table'!$J$6:$L$22,2))</f>
        <v>38-39</v>
      </c>
      <c r="J10313" s="13">
        <f>IF(G10313="Male",VLOOKUP(H10313,'Shoe size conversion table'!$B$6:$D$22,3),VLOOKUP(H10313,'Shoe size conversion table'!$J$6:$L$22,3))</f>
        <v>6</v>
      </c>
      <c r="K10313" s="11">
        <v>169</v>
      </c>
      <c r="L10313" s="12">
        <v>0.2</v>
      </c>
      <c r="M10313" s="7">
        <f t="shared" si="484"/>
        <v>2016</v>
      </c>
      <c r="N10313" s="7">
        <f t="shared" si="485"/>
        <v>5</v>
      </c>
      <c r="O10313" s="30">
        <f t="shared" si="486"/>
        <v>135.20000000000002</v>
      </c>
    </row>
    <row r="10314" spans="2:15" x14ac:dyDescent="0.2">
      <c r="B10314" s="13">
        <v>61611</v>
      </c>
      <c r="C10314" s="14">
        <v>42514.69611111132</v>
      </c>
      <c r="D10314" s="7" t="s">
        <v>8</v>
      </c>
      <c r="E10314" s="13">
        <v>2211</v>
      </c>
      <c r="F10314" s="7" t="s">
        <v>39</v>
      </c>
      <c r="G10314" s="7" t="s">
        <v>11</v>
      </c>
      <c r="H10314" s="13">
        <v>8.5</v>
      </c>
      <c r="I10314" s="13" t="str">
        <f>IF(G10314="Male",VLOOKUP(H10314,'Shoe size conversion table'!$B$6:$D$22,2),VLOOKUP(H10314,'Shoe size conversion table'!$J$6:$L$22,2))</f>
        <v>41-42</v>
      </c>
      <c r="J10314" s="13">
        <f>IF(G10314="Male",VLOOKUP(H10314,'Shoe size conversion table'!$B$6:$D$22,3),VLOOKUP(H10314,'Shoe size conversion table'!$J$6:$L$22,3))</f>
        <v>8</v>
      </c>
      <c r="K10314" s="11">
        <v>159</v>
      </c>
      <c r="L10314" s="12">
        <v>0</v>
      </c>
      <c r="M10314" s="7">
        <f t="shared" si="484"/>
        <v>2016</v>
      </c>
      <c r="N10314" s="7">
        <f t="shared" si="485"/>
        <v>5</v>
      </c>
      <c r="O10314" s="30">
        <f t="shared" si="486"/>
        <v>159</v>
      </c>
    </row>
    <row r="10315" spans="2:15" x14ac:dyDescent="0.2">
      <c r="B10315" s="13">
        <v>61612</v>
      </c>
      <c r="C10315" s="14">
        <v>42514.706111111322</v>
      </c>
      <c r="D10315" s="7" t="s">
        <v>7</v>
      </c>
      <c r="E10315" s="13">
        <v>2210</v>
      </c>
      <c r="F10315" s="7" t="s">
        <v>48</v>
      </c>
      <c r="G10315" s="7" t="s">
        <v>11</v>
      </c>
      <c r="H10315" s="13">
        <v>9</v>
      </c>
      <c r="I10315" s="13">
        <f>IF(G10315="Male",VLOOKUP(H10315,'Shoe size conversion table'!$B$6:$D$22,2),VLOOKUP(H10315,'Shoe size conversion table'!$J$6:$L$22,2))</f>
        <v>42</v>
      </c>
      <c r="J10315" s="13">
        <f>IF(G10315="Male",VLOOKUP(H10315,'Shoe size conversion table'!$B$6:$D$22,3),VLOOKUP(H10315,'Shoe size conversion table'!$J$6:$L$22,3))</f>
        <v>8.5</v>
      </c>
      <c r="K10315" s="11">
        <v>179</v>
      </c>
      <c r="L10315" s="12">
        <v>0</v>
      </c>
      <c r="M10315" s="7">
        <f t="shared" si="484"/>
        <v>2016</v>
      </c>
      <c r="N10315" s="7">
        <f t="shared" si="485"/>
        <v>5</v>
      </c>
      <c r="O10315" s="30">
        <f t="shared" si="486"/>
        <v>179</v>
      </c>
    </row>
    <row r="10316" spans="2:15" x14ac:dyDescent="0.2">
      <c r="B10316" s="13">
        <v>61612</v>
      </c>
      <c r="C10316" s="14">
        <v>42514.706111111322</v>
      </c>
      <c r="D10316" s="7" t="s">
        <v>7</v>
      </c>
      <c r="E10316" s="13">
        <v>2223</v>
      </c>
      <c r="F10316" s="7" t="s">
        <v>48</v>
      </c>
      <c r="G10316" s="7" t="s">
        <v>11</v>
      </c>
      <c r="H10316" s="13">
        <v>9.5</v>
      </c>
      <c r="I10316" s="13" t="str">
        <f>IF(G10316="Male",VLOOKUP(H10316,'Shoe size conversion table'!$B$6:$D$22,2),VLOOKUP(H10316,'Shoe size conversion table'!$J$6:$L$22,2))</f>
        <v>42-43</v>
      </c>
      <c r="J10316" s="13">
        <f>IF(G10316="Male",VLOOKUP(H10316,'Shoe size conversion table'!$B$6:$D$22,3),VLOOKUP(H10316,'Shoe size conversion table'!$J$6:$L$22,3))</f>
        <v>9</v>
      </c>
      <c r="K10316" s="11">
        <v>189</v>
      </c>
      <c r="L10316" s="12">
        <v>0.1</v>
      </c>
      <c r="M10316" s="7">
        <f t="shared" si="484"/>
        <v>2016</v>
      </c>
      <c r="N10316" s="7">
        <f t="shared" si="485"/>
        <v>5</v>
      </c>
      <c r="O10316" s="30">
        <f t="shared" si="486"/>
        <v>170.1</v>
      </c>
    </row>
    <row r="10317" spans="2:15" x14ac:dyDescent="0.2">
      <c r="B10317" s="13">
        <v>61613</v>
      </c>
      <c r="C10317" s="14">
        <v>42514.726111111137</v>
      </c>
      <c r="D10317" s="7" t="s">
        <v>10</v>
      </c>
      <c r="E10317" s="13">
        <v>2207</v>
      </c>
      <c r="F10317" s="7" t="s">
        <v>34</v>
      </c>
      <c r="G10317" s="7" t="s">
        <v>11</v>
      </c>
      <c r="H10317" s="13">
        <v>15</v>
      </c>
      <c r="I10317" s="13">
        <f>IF(G10317="Male",VLOOKUP(H10317,'Shoe size conversion table'!$B$6:$D$22,2),VLOOKUP(H10317,'Shoe size conversion table'!$J$6:$L$22,2))</f>
        <v>48</v>
      </c>
      <c r="J10317" s="13">
        <f>IF(G10317="Male",VLOOKUP(H10317,'Shoe size conversion table'!$B$6:$D$22,3),VLOOKUP(H10317,'Shoe size conversion table'!$J$6:$L$22,3))</f>
        <v>14.5</v>
      </c>
      <c r="K10317" s="11">
        <v>139</v>
      </c>
      <c r="L10317" s="12">
        <v>0</v>
      </c>
      <c r="M10317" s="7">
        <f t="shared" si="484"/>
        <v>2016</v>
      </c>
      <c r="N10317" s="7">
        <f t="shared" si="485"/>
        <v>5</v>
      </c>
      <c r="O10317" s="30">
        <f t="shared" si="486"/>
        <v>139</v>
      </c>
    </row>
    <row r="10318" spans="2:15" x14ac:dyDescent="0.2">
      <c r="B10318" s="13">
        <v>61614</v>
      </c>
      <c r="C10318" s="14">
        <v>42514.926111111243</v>
      </c>
      <c r="D10318" s="7" t="s">
        <v>10</v>
      </c>
      <c r="E10318" s="13">
        <v>2200</v>
      </c>
      <c r="F10318" s="7" t="s">
        <v>34</v>
      </c>
      <c r="G10318" s="7" t="s">
        <v>12</v>
      </c>
      <c r="H10318" s="13">
        <v>7</v>
      </c>
      <c r="I10318" s="13" t="str">
        <f>IF(G10318="Male",VLOOKUP(H10318,'Shoe size conversion table'!$B$6:$D$22,2),VLOOKUP(H10318,'Shoe size conversion table'!$J$6:$L$22,2))</f>
        <v>37-38</v>
      </c>
      <c r="J10318" s="13">
        <f>IF(G10318="Male",VLOOKUP(H10318,'Shoe size conversion table'!$B$6:$D$22,3),VLOOKUP(H10318,'Shoe size conversion table'!$J$6:$L$22,3))</f>
        <v>5</v>
      </c>
      <c r="K10318" s="11">
        <v>189</v>
      </c>
      <c r="L10318" s="12">
        <v>0.1</v>
      </c>
      <c r="M10318" s="7">
        <f t="shared" si="484"/>
        <v>2016</v>
      </c>
      <c r="N10318" s="7">
        <f t="shared" si="485"/>
        <v>5</v>
      </c>
      <c r="O10318" s="30">
        <f t="shared" si="486"/>
        <v>170.1</v>
      </c>
    </row>
    <row r="10319" spans="2:15" x14ac:dyDescent="0.2">
      <c r="B10319" s="13">
        <v>61614</v>
      </c>
      <c r="C10319" s="14">
        <v>42514.926111111243</v>
      </c>
      <c r="D10319" s="7" t="s">
        <v>10</v>
      </c>
      <c r="E10319" s="13">
        <v>2220</v>
      </c>
      <c r="F10319" s="7" t="s">
        <v>35</v>
      </c>
      <c r="G10319" s="7" t="s">
        <v>11</v>
      </c>
      <c r="H10319" s="13">
        <v>9.5</v>
      </c>
      <c r="I10319" s="13" t="str">
        <f>IF(G10319="Male",VLOOKUP(H10319,'Shoe size conversion table'!$B$6:$D$22,2),VLOOKUP(H10319,'Shoe size conversion table'!$J$6:$L$22,2))</f>
        <v>42-43</v>
      </c>
      <c r="J10319" s="13">
        <f>IF(G10319="Male",VLOOKUP(H10319,'Shoe size conversion table'!$B$6:$D$22,3),VLOOKUP(H10319,'Shoe size conversion table'!$J$6:$L$22,3))</f>
        <v>9</v>
      </c>
      <c r="K10319" s="11">
        <v>149</v>
      </c>
      <c r="L10319" s="12">
        <v>0</v>
      </c>
      <c r="M10319" s="7">
        <f t="shared" si="484"/>
        <v>2016</v>
      </c>
      <c r="N10319" s="7">
        <f t="shared" si="485"/>
        <v>5</v>
      </c>
      <c r="O10319" s="30">
        <f t="shared" si="486"/>
        <v>149</v>
      </c>
    </row>
    <row r="10320" spans="2:15" x14ac:dyDescent="0.2">
      <c r="B10320" s="13">
        <v>61615</v>
      </c>
      <c r="C10320" s="14">
        <v>42514.946111111152</v>
      </c>
      <c r="D10320" s="7" t="s">
        <v>7</v>
      </c>
      <c r="E10320" s="13">
        <v>2237</v>
      </c>
      <c r="F10320" s="7" t="s">
        <v>49</v>
      </c>
      <c r="G10320" s="7" t="s">
        <v>12</v>
      </c>
      <c r="H10320" s="13">
        <v>8</v>
      </c>
      <c r="I10320" s="13" t="str">
        <f>IF(G10320="Male",VLOOKUP(H10320,'Shoe size conversion table'!$B$6:$D$22,2),VLOOKUP(H10320,'Shoe size conversion table'!$J$6:$L$22,2))</f>
        <v>38-39</v>
      </c>
      <c r="J10320" s="13">
        <f>IF(G10320="Male",VLOOKUP(H10320,'Shoe size conversion table'!$B$6:$D$22,3),VLOOKUP(H10320,'Shoe size conversion table'!$J$6:$L$22,3))</f>
        <v>6</v>
      </c>
      <c r="K10320" s="11">
        <v>189</v>
      </c>
      <c r="L10320" s="12">
        <v>0</v>
      </c>
      <c r="M10320" s="7">
        <f t="shared" si="484"/>
        <v>2016</v>
      </c>
      <c r="N10320" s="7">
        <f t="shared" si="485"/>
        <v>5</v>
      </c>
      <c r="O10320" s="30">
        <f t="shared" si="486"/>
        <v>189</v>
      </c>
    </row>
    <row r="10321" spans="2:15" x14ac:dyDescent="0.2">
      <c r="B10321" s="13">
        <v>61616</v>
      </c>
      <c r="C10321" s="14">
        <v>42515.156111111151</v>
      </c>
      <c r="D10321" s="7" t="s">
        <v>10</v>
      </c>
      <c r="E10321" s="13">
        <v>2234</v>
      </c>
      <c r="F10321" s="7" t="s">
        <v>34</v>
      </c>
      <c r="G10321" s="7" t="s">
        <v>12</v>
      </c>
      <c r="H10321" s="13">
        <v>7.5</v>
      </c>
      <c r="I10321" s="13">
        <f>IF(G10321="Male",VLOOKUP(H10321,'Shoe size conversion table'!$B$6:$D$22,2),VLOOKUP(H10321,'Shoe size conversion table'!$J$6:$L$22,2))</f>
        <v>38</v>
      </c>
      <c r="J10321" s="13">
        <f>IF(G10321="Male",VLOOKUP(H10321,'Shoe size conversion table'!$B$6:$D$22,3),VLOOKUP(H10321,'Shoe size conversion table'!$J$6:$L$22,3))</f>
        <v>5.5</v>
      </c>
      <c r="K10321" s="11">
        <v>129</v>
      </c>
      <c r="L10321" s="12">
        <v>0</v>
      </c>
      <c r="M10321" s="7">
        <f t="shared" si="484"/>
        <v>2016</v>
      </c>
      <c r="N10321" s="7">
        <f t="shared" si="485"/>
        <v>5</v>
      </c>
      <c r="O10321" s="30">
        <f t="shared" si="486"/>
        <v>129</v>
      </c>
    </row>
    <row r="10322" spans="2:15" x14ac:dyDescent="0.2">
      <c r="B10322" s="13">
        <v>61617</v>
      </c>
      <c r="C10322" s="14">
        <v>42515.216111111244</v>
      </c>
      <c r="D10322" s="7" t="s">
        <v>8</v>
      </c>
      <c r="E10322" s="13">
        <v>2200</v>
      </c>
      <c r="F10322" s="7" t="s">
        <v>41</v>
      </c>
      <c r="G10322" s="7" t="s">
        <v>11</v>
      </c>
      <c r="H10322" s="13">
        <v>9</v>
      </c>
      <c r="I10322" s="13">
        <f>IF(G10322="Male",VLOOKUP(H10322,'Shoe size conversion table'!$B$6:$D$22,2),VLOOKUP(H10322,'Shoe size conversion table'!$J$6:$L$22,2))</f>
        <v>42</v>
      </c>
      <c r="J10322" s="13">
        <f>IF(G10322="Male",VLOOKUP(H10322,'Shoe size conversion table'!$B$6:$D$22,3),VLOOKUP(H10322,'Shoe size conversion table'!$J$6:$L$22,3))</f>
        <v>8.5</v>
      </c>
      <c r="K10322" s="11">
        <v>159</v>
      </c>
      <c r="L10322" s="12">
        <v>0</v>
      </c>
      <c r="M10322" s="7">
        <f t="shared" si="484"/>
        <v>2016</v>
      </c>
      <c r="N10322" s="7">
        <f t="shared" si="485"/>
        <v>5</v>
      </c>
      <c r="O10322" s="30">
        <f t="shared" si="486"/>
        <v>159</v>
      </c>
    </row>
    <row r="10323" spans="2:15" x14ac:dyDescent="0.2">
      <c r="B10323" s="13">
        <v>61618</v>
      </c>
      <c r="C10323" s="14">
        <v>42515.226111111137</v>
      </c>
      <c r="D10323" s="7" t="s">
        <v>9</v>
      </c>
      <c r="E10323" s="13">
        <v>2217</v>
      </c>
      <c r="F10323" s="7" t="s">
        <v>58</v>
      </c>
      <c r="G10323" s="7" t="s">
        <v>11</v>
      </c>
      <c r="H10323" s="13">
        <v>11</v>
      </c>
      <c r="I10323" s="13">
        <f>IF(G10323="Male",VLOOKUP(H10323,'Shoe size conversion table'!$B$6:$D$22,2),VLOOKUP(H10323,'Shoe size conversion table'!$J$6:$L$22,2))</f>
        <v>44</v>
      </c>
      <c r="J10323" s="13">
        <f>IF(G10323="Male",VLOOKUP(H10323,'Shoe size conversion table'!$B$6:$D$22,3),VLOOKUP(H10323,'Shoe size conversion table'!$J$6:$L$22,3))</f>
        <v>10.5</v>
      </c>
      <c r="K10323" s="11">
        <v>199</v>
      </c>
      <c r="L10323" s="12">
        <v>0.3</v>
      </c>
      <c r="M10323" s="7">
        <f t="shared" si="484"/>
        <v>2016</v>
      </c>
      <c r="N10323" s="7">
        <f t="shared" si="485"/>
        <v>5</v>
      </c>
      <c r="O10323" s="30">
        <f t="shared" si="486"/>
        <v>139.29999999999998</v>
      </c>
    </row>
    <row r="10324" spans="2:15" x14ac:dyDescent="0.2">
      <c r="B10324" s="13">
        <v>61619</v>
      </c>
      <c r="C10324" s="14">
        <v>42515.266111111137</v>
      </c>
      <c r="D10324" s="7" t="s">
        <v>9</v>
      </c>
      <c r="E10324" s="13">
        <v>2241</v>
      </c>
      <c r="F10324" s="7" t="s">
        <v>61</v>
      </c>
      <c r="G10324" s="7" t="s">
        <v>12</v>
      </c>
      <c r="H10324" s="13">
        <v>9</v>
      </c>
      <c r="I10324" s="13" t="str">
        <f>IF(G10324="Male",VLOOKUP(H10324,'Shoe size conversion table'!$B$6:$D$22,2),VLOOKUP(H10324,'Shoe size conversion table'!$J$6:$L$22,2))</f>
        <v>39-40</v>
      </c>
      <c r="J10324" s="13">
        <f>IF(G10324="Male",VLOOKUP(H10324,'Shoe size conversion table'!$B$6:$D$22,3),VLOOKUP(H10324,'Shoe size conversion table'!$J$6:$L$22,3))</f>
        <v>7</v>
      </c>
      <c r="K10324" s="11">
        <v>199</v>
      </c>
      <c r="L10324" s="12">
        <v>0.3</v>
      </c>
      <c r="M10324" s="7">
        <f t="shared" si="484"/>
        <v>2016</v>
      </c>
      <c r="N10324" s="7">
        <f t="shared" si="485"/>
        <v>5</v>
      </c>
      <c r="O10324" s="30">
        <f t="shared" si="486"/>
        <v>139.29999999999998</v>
      </c>
    </row>
    <row r="10325" spans="2:15" x14ac:dyDescent="0.2">
      <c r="B10325" s="13">
        <v>61620</v>
      </c>
      <c r="C10325" s="14">
        <v>42515.296111111136</v>
      </c>
      <c r="D10325" s="7" t="s">
        <v>10</v>
      </c>
      <c r="E10325" s="13">
        <v>2225</v>
      </c>
      <c r="F10325" s="7" t="s">
        <v>36</v>
      </c>
      <c r="G10325" s="7" t="s">
        <v>11</v>
      </c>
      <c r="H10325" s="13">
        <v>8.5</v>
      </c>
      <c r="I10325" s="13" t="str">
        <f>IF(G10325="Male",VLOOKUP(H10325,'Shoe size conversion table'!$B$6:$D$22,2),VLOOKUP(H10325,'Shoe size conversion table'!$J$6:$L$22,2))</f>
        <v>41-42</v>
      </c>
      <c r="J10325" s="13">
        <f>IF(G10325="Male",VLOOKUP(H10325,'Shoe size conversion table'!$B$6:$D$22,3),VLOOKUP(H10325,'Shoe size conversion table'!$J$6:$L$22,3))</f>
        <v>8</v>
      </c>
      <c r="K10325" s="11">
        <v>199</v>
      </c>
      <c r="L10325" s="12">
        <v>0</v>
      </c>
      <c r="M10325" s="7">
        <f t="shared" si="484"/>
        <v>2016</v>
      </c>
      <c r="N10325" s="7">
        <f t="shared" si="485"/>
        <v>5</v>
      </c>
      <c r="O10325" s="30">
        <f t="shared" si="486"/>
        <v>199</v>
      </c>
    </row>
    <row r="10326" spans="2:15" x14ac:dyDescent="0.2">
      <c r="B10326" s="13">
        <v>61621</v>
      </c>
      <c r="C10326" s="14">
        <v>42515.296111111136</v>
      </c>
      <c r="D10326" s="7" t="s">
        <v>7</v>
      </c>
      <c r="E10326" s="13">
        <v>2213</v>
      </c>
      <c r="F10326" s="7" t="s">
        <v>49</v>
      </c>
      <c r="G10326" s="7" t="s">
        <v>12</v>
      </c>
      <c r="H10326" s="13">
        <v>7.5</v>
      </c>
      <c r="I10326" s="13">
        <f>IF(G10326="Male",VLOOKUP(H10326,'Shoe size conversion table'!$B$6:$D$22,2),VLOOKUP(H10326,'Shoe size conversion table'!$J$6:$L$22,2))</f>
        <v>38</v>
      </c>
      <c r="J10326" s="13">
        <f>IF(G10326="Male",VLOOKUP(H10326,'Shoe size conversion table'!$B$6:$D$22,3),VLOOKUP(H10326,'Shoe size conversion table'!$J$6:$L$22,3))</f>
        <v>5.5</v>
      </c>
      <c r="K10326" s="11">
        <v>189</v>
      </c>
      <c r="L10326" s="12">
        <v>0.3</v>
      </c>
      <c r="M10326" s="7">
        <f t="shared" si="484"/>
        <v>2016</v>
      </c>
      <c r="N10326" s="7">
        <f t="shared" si="485"/>
        <v>5</v>
      </c>
      <c r="O10326" s="30">
        <f t="shared" si="486"/>
        <v>132.29999999999998</v>
      </c>
    </row>
    <row r="10327" spans="2:15" x14ac:dyDescent="0.2">
      <c r="B10327" s="13">
        <v>61621</v>
      </c>
      <c r="C10327" s="14">
        <v>42515.296111111136</v>
      </c>
      <c r="D10327" s="7" t="s">
        <v>7</v>
      </c>
      <c r="E10327" s="13">
        <v>2152</v>
      </c>
      <c r="F10327" s="7" t="s">
        <v>49</v>
      </c>
      <c r="G10327" s="7" t="s">
        <v>12</v>
      </c>
      <c r="H10327" s="13">
        <v>8</v>
      </c>
      <c r="I10327" s="13" t="str">
        <f>IF(G10327="Male",VLOOKUP(H10327,'Shoe size conversion table'!$B$6:$D$22,2),VLOOKUP(H10327,'Shoe size conversion table'!$J$6:$L$22,2))</f>
        <v>38-39</v>
      </c>
      <c r="J10327" s="13">
        <f>IF(G10327="Male",VLOOKUP(H10327,'Shoe size conversion table'!$B$6:$D$22,3),VLOOKUP(H10327,'Shoe size conversion table'!$J$6:$L$22,3))</f>
        <v>6</v>
      </c>
      <c r="K10327" s="11">
        <v>139</v>
      </c>
      <c r="L10327" s="12">
        <v>0.5</v>
      </c>
      <c r="M10327" s="7">
        <f t="shared" si="484"/>
        <v>2016</v>
      </c>
      <c r="N10327" s="7">
        <f t="shared" si="485"/>
        <v>5</v>
      </c>
      <c r="O10327" s="30">
        <f t="shared" si="486"/>
        <v>69.5</v>
      </c>
    </row>
    <row r="10328" spans="2:15" x14ac:dyDescent="0.2">
      <c r="B10328" s="13">
        <v>61622</v>
      </c>
      <c r="C10328" s="14">
        <v>42515.306111111138</v>
      </c>
      <c r="D10328" s="7" t="s">
        <v>9</v>
      </c>
      <c r="E10328" s="13">
        <v>2236</v>
      </c>
      <c r="F10328" s="7" t="s">
        <v>59</v>
      </c>
      <c r="G10328" s="7" t="s">
        <v>11</v>
      </c>
      <c r="H10328" s="13">
        <v>8</v>
      </c>
      <c r="I10328" s="13">
        <f>IF(G10328="Male",VLOOKUP(H10328,'Shoe size conversion table'!$B$6:$D$22,2),VLOOKUP(H10328,'Shoe size conversion table'!$J$6:$L$22,2))</f>
        <v>41</v>
      </c>
      <c r="J10328" s="13">
        <f>IF(G10328="Male",VLOOKUP(H10328,'Shoe size conversion table'!$B$6:$D$22,3),VLOOKUP(H10328,'Shoe size conversion table'!$J$6:$L$22,3))</f>
        <v>7.5</v>
      </c>
      <c r="K10328" s="11">
        <v>159</v>
      </c>
      <c r="L10328" s="12">
        <v>0</v>
      </c>
      <c r="M10328" s="7">
        <f t="shared" si="484"/>
        <v>2016</v>
      </c>
      <c r="N10328" s="7">
        <f t="shared" si="485"/>
        <v>5</v>
      </c>
      <c r="O10328" s="30">
        <f t="shared" si="486"/>
        <v>159</v>
      </c>
    </row>
    <row r="10329" spans="2:15" x14ac:dyDescent="0.2">
      <c r="B10329" s="13">
        <v>61623</v>
      </c>
      <c r="C10329" s="14">
        <v>42515.346111111146</v>
      </c>
      <c r="D10329" s="7" t="s">
        <v>9</v>
      </c>
      <c r="E10329" s="13">
        <v>2232</v>
      </c>
      <c r="F10329" s="7" t="s">
        <v>61</v>
      </c>
      <c r="G10329" s="7" t="s">
        <v>11</v>
      </c>
      <c r="H10329" s="13">
        <v>8.5</v>
      </c>
      <c r="I10329" s="13" t="str">
        <f>IF(G10329="Male",VLOOKUP(H10329,'Shoe size conversion table'!$B$6:$D$22,2),VLOOKUP(H10329,'Shoe size conversion table'!$J$6:$L$22,2))</f>
        <v>41-42</v>
      </c>
      <c r="J10329" s="13">
        <f>IF(G10329="Male",VLOOKUP(H10329,'Shoe size conversion table'!$B$6:$D$22,3),VLOOKUP(H10329,'Shoe size conversion table'!$J$6:$L$22,3))</f>
        <v>8</v>
      </c>
      <c r="K10329" s="11">
        <v>149</v>
      </c>
      <c r="L10329" s="12">
        <v>0</v>
      </c>
      <c r="M10329" s="7">
        <f t="shared" si="484"/>
        <v>2016</v>
      </c>
      <c r="N10329" s="7">
        <f t="shared" si="485"/>
        <v>5</v>
      </c>
      <c r="O10329" s="30">
        <f t="shared" si="486"/>
        <v>149</v>
      </c>
    </row>
    <row r="10330" spans="2:15" x14ac:dyDescent="0.2">
      <c r="B10330" s="13">
        <v>61624</v>
      </c>
      <c r="C10330" s="14">
        <v>42515.45611111114</v>
      </c>
      <c r="D10330" s="7" t="s">
        <v>8</v>
      </c>
      <c r="E10330" s="13">
        <v>2222</v>
      </c>
      <c r="F10330" s="7" t="s">
        <v>42</v>
      </c>
      <c r="G10330" s="7" t="s">
        <v>11</v>
      </c>
      <c r="H10330" s="13">
        <v>14</v>
      </c>
      <c r="I10330" s="13">
        <f>IF(G10330="Male",VLOOKUP(H10330,'Shoe size conversion table'!$B$6:$D$22,2),VLOOKUP(H10330,'Shoe size conversion table'!$J$6:$L$22,2))</f>
        <v>47</v>
      </c>
      <c r="J10330" s="13">
        <f>IF(G10330="Male",VLOOKUP(H10330,'Shoe size conversion table'!$B$6:$D$22,3),VLOOKUP(H10330,'Shoe size conversion table'!$J$6:$L$22,3))</f>
        <v>13.5</v>
      </c>
      <c r="K10330" s="11">
        <v>149</v>
      </c>
      <c r="L10330" s="12">
        <v>0</v>
      </c>
      <c r="M10330" s="7">
        <f t="shared" si="484"/>
        <v>2016</v>
      </c>
      <c r="N10330" s="7">
        <f t="shared" si="485"/>
        <v>5</v>
      </c>
      <c r="O10330" s="30">
        <f t="shared" si="486"/>
        <v>149</v>
      </c>
    </row>
    <row r="10331" spans="2:15" x14ac:dyDescent="0.2">
      <c r="B10331" s="13">
        <v>61625</v>
      </c>
      <c r="C10331" s="14">
        <v>42515.536111111134</v>
      </c>
      <c r="D10331" s="7" t="s">
        <v>7</v>
      </c>
      <c r="E10331" s="13">
        <v>2161</v>
      </c>
      <c r="F10331" s="7" t="s">
        <v>46</v>
      </c>
      <c r="G10331" s="7" t="s">
        <v>11</v>
      </c>
      <c r="H10331" s="13">
        <v>9.5</v>
      </c>
      <c r="I10331" s="13" t="str">
        <f>IF(G10331="Male",VLOOKUP(H10331,'Shoe size conversion table'!$B$6:$D$22,2),VLOOKUP(H10331,'Shoe size conversion table'!$J$6:$L$22,2))</f>
        <v>42-43</v>
      </c>
      <c r="J10331" s="13">
        <f>IF(G10331="Male",VLOOKUP(H10331,'Shoe size conversion table'!$B$6:$D$22,3),VLOOKUP(H10331,'Shoe size conversion table'!$J$6:$L$22,3))</f>
        <v>9</v>
      </c>
      <c r="K10331" s="11">
        <v>139</v>
      </c>
      <c r="L10331" s="12">
        <v>0</v>
      </c>
      <c r="M10331" s="7">
        <f t="shared" si="484"/>
        <v>2016</v>
      </c>
      <c r="N10331" s="7">
        <f t="shared" si="485"/>
        <v>5</v>
      </c>
      <c r="O10331" s="30">
        <f t="shared" si="486"/>
        <v>139</v>
      </c>
    </row>
    <row r="10332" spans="2:15" x14ac:dyDescent="0.2">
      <c r="B10332" s="13">
        <v>61626</v>
      </c>
      <c r="C10332" s="14">
        <v>42515.576111111135</v>
      </c>
      <c r="D10332" s="7" t="s">
        <v>8</v>
      </c>
      <c r="E10332" s="13">
        <v>2201</v>
      </c>
      <c r="F10332" s="7" t="s">
        <v>42</v>
      </c>
      <c r="G10332" s="7" t="s">
        <v>11</v>
      </c>
      <c r="H10332" s="13">
        <v>12</v>
      </c>
      <c r="I10332" s="13">
        <f>IF(G10332="Male",VLOOKUP(H10332,'Shoe size conversion table'!$B$6:$D$22,2),VLOOKUP(H10332,'Shoe size conversion table'!$J$6:$L$22,2))</f>
        <v>45</v>
      </c>
      <c r="J10332" s="13">
        <f>IF(G10332="Male",VLOOKUP(H10332,'Shoe size conversion table'!$B$6:$D$22,3),VLOOKUP(H10332,'Shoe size conversion table'!$J$6:$L$22,3))</f>
        <v>11.5</v>
      </c>
      <c r="K10332" s="11">
        <v>199</v>
      </c>
      <c r="L10332" s="12">
        <v>0</v>
      </c>
      <c r="M10332" s="7">
        <f t="shared" si="484"/>
        <v>2016</v>
      </c>
      <c r="N10332" s="7">
        <f t="shared" si="485"/>
        <v>5</v>
      </c>
      <c r="O10332" s="30">
        <f t="shared" si="486"/>
        <v>199</v>
      </c>
    </row>
    <row r="10333" spans="2:15" x14ac:dyDescent="0.2">
      <c r="B10333" s="13">
        <v>61627</v>
      </c>
      <c r="C10333" s="14">
        <v>42515.626111111247</v>
      </c>
      <c r="D10333" s="7" t="s">
        <v>7</v>
      </c>
      <c r="E10333" s="13">
        <v>2207</v>
      </c>
      <c r="F10333" s="7" t="s">
        <v>48</v>
      </c>
      <c r="G10333" s="7" t="s">
        <v>12</v>
      </c>
      <c r="H10333" s="13">
        <v>9.5</v>
      </c>
      <c r="I10333" s="13">
        <f>IF(G10333="Male",VLOOKUP(H10333,'Shoe size conversion table'!$B$6:$D$22,2),VLOOKUP(H10333,'Shoe size conversion table'!$J$6:$L$22,2))</f>
        <v>40</v>
      </c>
      <c r="J10333" s="13">
        <f>IF(G10333="Male",VLOOKUP(H10333,'Shoe size conversion table'!$B$6:$D$22,3),VLOOKUP(H10333,'Shoe size conversion table'!$J$6:$L$22,3))</f>
        <v>7.5</v>
      </c>
      <c r="K10333" s="11">
        <v>129</v>
      </c>
      <c r="L10333" s="12">
        <v>0.2</v>
      </c>
      <c r="M10333" s="7">
        <f t="shared" si="484"/>
        <v>2016</v>
      </c>
      <c r="N10333" s="7">
        <f t="shared" si="485"/>
        <v>5</v>
      </c>
      <c r="O10333" s="30">
        <f t="shared" si="486"/>
        <v>103.2</v>
      </c>
    </row>
    <row r="10334" spans="2:15" x14ac:dyDescent="0.2">
      <c r="B10334" s="13">
        <v>61628</v>
      </c>
      <c r="C10334" s="14">
        <v>42515.696111111145</v>
      </c>
      <c r="D10334" s="7" t="s">
        <v>7</v>
      </c>
      <c r="E10334" s="13">
        <v>2177</v>
      </c>
      <c r="F10334" s="7" t="s">
        <v>48</v>
      </c>
      <c r="G10334" s="7" t="s">
        <v>12</v>
      </c>
      <c r="H10334" s="13">
        <v>8</v>
      </c>
      <c r="I10334" s="13" t="str">
        <f>IF(G10334="Male",VLOOKUP(H10334,'Shoe size conversion table'!$B$6:$D$22,2),VLOOKUP(H10334,'Shoe size conversion table'!$J$6:$L$22,2))</f>
        <v>38-39</v>
      </c>
      <c r="J10334" s="13">
        <f>IF(G10334="Male",VLOOKUP(H10334,'Shoe size conversion table'!$B$6:$D$22,3),VLOOKUP(H10334,'Shoe size conversion table'!$J$6:$L$22,3))</f>
        <v>6</v>
      </c>
      <c r="K10334" s="11">
        <v>149</v>
      </c>
      <c r="L10334" s="12">
        <v>0.5</v>
      </c>
      <c r="M10334" s="7">
        <f t="shared" si="484"/>
        <v>2016</v>
      </c>
      <c r="N10334" s="7">
        <f t="shared" si="485"/>
        <v>5</v>
      </c>
      <c r="O10334" s="30">
        <f t="shared" si="486"/>
        <v>74.5</v>
      </c>
    </row>
    <row r="10335" spans="2:15" x14ac:dyDescent="0.2">
      <c r="B10335" s="13">
        <v>61629</v>
      </c>
      <c r="C10335" s="14">
        <v>42515.69611111132</v>
      </c>
      <c r="D10335" s="7" t="s">
        <v>8</v>
      </c>
      <c r="E10335" s="13">
        <v>2192</v>
      </c>
      <c r="F10335" s="7" t="s">
        <v>39</v>
      </c>
      <c r="G10335" s="7" t="s">
        <v>11</v>
      </c>
      <c r="H10335" s="13">
        <v>11</v>
      </c>
      <c r="I10335" s="13">
        <f>IF(G10335="Male",VLOOKUP(H10335,'Shoe size conversion table'!$B$6:$D$22,2),VLOOKUP(H10335,'Shoe size conversion table'!$J$6:$L$22,2))</f>
        <v>44</v>
      </c>
      <c r="J10335" s="13">
        <f>IF(G10335="Male",VLOOKUP(H10335,'Shoe size conversion table'!$B$6:$D$22,3),VLOOKUP(H10335,'Shoe size conversion table'!$J$6:$L$22,3))</f>
        <v>10.5</v>
      </c>
      <c r="K10335" s="11">
        <v>179</v>
      </c>
      <c r="L10335" s="12">
        <v>0</v>
      </c>
      <c r="M10335" s="7">
        <f t="shared" si="484"/>
        <v>2016</v>
      </c>
      <c r="N10335" s="7">
        <f t="shared" si="485"/>
        <v>5</v>
      </c>
      <c r="O10335" s="30">
        <f t="shared" si="486"/>
        <v>179</v>
      </c>
    </row>
    <row r="10336" spans="2:15" x14ac:dyDescent="0.2">
      <c r="B10336" s="13">
        <v>61630</v>
      </c>
      <c r="C10336" s="14">
        <v>42515.706111111322</v>
      </c>
      <c r="D10336" s="7" t="s">
        <v>7</v>
      </c>
      <c r="E10336" s="13">
        <v>2239</v>
      </c>
      <c r="F10336" s="7" t="s">
        <v>48</v>
      </c>
      <c r="G10336" s="7" t="s">
        <v>11</v>
      </c>
      <c r="H10336" s="13">
        <v>9</v>
      </c>
      <c r="I10336" s="13">
        <f>IF(G10336="Male",VLOOKUP(H10336,'Shoe size conversion table'!$B$6:$D$22,2),VLOOKUP(H10336,'Shoe size conversion table'!$J$6:$L$22,2))</f>
        <v>42</v>
      </c>
      <c r="J10336" s="13">
        <f>IF(G10336="Male",VLOOKUP(H10336,'Shoe size conversion table'!$B$6:$D$22,3),VLOOKUP(H10336,'Shoe size conversion table'!$J$6:$L$22,3))</f>
        <v>8.5</v>
      </c>
      <c r="K10336" s="11">
        <v>179</v>
      </c>
      <c r="L10336" s="12">
        <v>0</v>
      </c>
      <c r="M10336" s="7">
        <f t="shared" si="484"/>
        <v>2016</v>
      </c>
      <c r="N10336" s="7">
        <f t="shared" si="485"/>
        <v>5</v>
      </c>
      <c r="O10336" s="30">
        <f t="shared" si="486"/>
        <v>179</v>
      </c>
    </row>
    <row r="10337" spans="2:15" x14ac:dyDescent="0.2">
      <c r="B10337" s="13">
        <v>61630</v>
      </c>
      <c r="C10337" s="14">
        <v>42515.706111111322</v>
      </c>
      <c r="D10337" s="7" t="s">
        <v>7</v>
      </c>
      <c r="E10337" s="13">
        <v>2210</v>
      </c>
      <c r="F10337" s="7" t="s">
        <v>48</v>
      </c>
      <c r="G10337" s="7" t="s">
        <v>11</v>
      </c>
      <c r="H10337" s="13">
        <v>9</v>
      </c>
      <c r="I10337" s="13">
        <f>IF(G10337="Male",VLOOKUP(H10337,'Shoe size conversion table'!$B$6:$D$22,2),VLOOKUP(H10337,'Shoe size conversion table'!$J$6:$L$22,2))</f>
        <v>42</v>
      </c>
      <c r="J10337" s="13">
        <f>IF(G10337="Male",VLOOKUP(H10337,'Shoe size conversion table'!$B$6:$D$22,3),VLOOKUP(H10337,'Shoe size conversion table'!$J$6:$L$22,3))</f>
        <v>8.5</v>
      </c>
      <c r="K10337" s="11">
        <v>179</v>
      </c>
      <c r="L10337" s="12">
        <v>0</v>
      </c>
      <c r="M10337" s="7">
        <f t="shared" si="484"/>
        <v>2016</v>
      </c>
      <c r="N10337" s="7">
        <f t="shared" si="485"/>
        <v>5</v>
      </c>
      <c r="O10337" s="30">
        <f t="shared" si="486"/>
        <v>179</v>
      </c>
    </row>
    <row r="10338" spans="2:15" x14ac:dyDescent="0.2">
      <c r="B10338" s="13">
        <v>61631</v>
      </c>
      <c r="C10338" s="14">
        <v>42515.726111111137</v>
      </c>
      <c r="D10338" s="7" t="s">
        <v>10</v>
      </c>
      <c r="E10338" s="13">
        <v>2204</v>
      </c>
      <c r="F10338" s="7" t="s">
        <v>35</v>
      </c>
      <c r="G10338" s="7" t="s">
        <v>12</v>
      </c>
      <c r="H10338" s="13">
        <v>8</v>
      </c>
      <c r="I10338" s="13" t="str">
        <f>IF(G10338="Male",VLOOKUP(H10338,'Shoe size conversion table'!$B$6:$D$22,2),VLOOKUP(H10338,'Shoe size conversion table'!$J$6:$L$22,2))</f>
        <v>38-39</v>
      </c>
      <c r="J10338" s="13">
        <f>IF(G10338="Male",VLOOKUP(H10338,'Shoe size conversion table'!$B$6:$D$22,3),VLOOKUP(H10338,'Shoe size conversion table'!$J$6:$L$22,3))</f>
        <v>6</v>
      </c>
      <c r="K10338" s="11">
        <v>139</v>
      </c>
      <c r="L10338" s="12">
        <v>0.2</v>
      </c>
      <c r="M10338" s="7">
        <f t="shared" si="484"/>
        <v>2016</v>
      </c>
      <c r="N10338" s="7">
        <f t="shared" si="485"/>
        <v>5</v>
      </c>
      <c r="O10338" s="30">
        <f t="shared" si="486"/>
        <v>111.2</v>
      </c>
    </row>
    <row r="10339" spans="2:15" x14ac:dyDescent="0.2">
      <c r="B10339" s="13">
        <v>61632</v>
      </c>
      <c r="C10339" s="14">
        <v>42515.75611111115</v>
      </c>
      <c r="D10339" s="7" t="s">
        <v>8</v>
      </c>
      <c r="E10339" s="13">
        <v>2232</v>
      </c>
      <c r="F10339" s="7" t="s">
        <v>39</v>
      </c>
      <c r="G10339" s="7" t="s">
        <v>12</v>
      </c>
      <c r="H10339" s="13">
        <v>10</v>
      </c>
      <c r="I10339" s="13" t="str">
        <f>IF(G10339="Male",VLOOKUP(H10339,'Shoe size conversion table'!$B$6:$D$22,2),VLOOKUP(H10339,'Shoe size conversion table'!$J$6:$L$22,2))</f>
        <v>40-41</v>
      </c>
      <c r="J10339" s="13">
        <f>IF(G10339="Male",VLOOKUP(H10339,'Shoe size conversion table'!$B$6:$D$22,3),VLOOKUP(H10339,'Shoe size conversion table'!$J$6:$L$22,3))</f>
        <v>8</v>
      </c>
      <c r="K10339" s="11">
        <v>169</v>
      </c>
      <c r="L10339" s="12">
        <v>0</v>
      </c>
      <c r="M10339" s="7">
        <f t="shared" si="484"/>
        <v>2016</v>
      </c>
      <c r="N10339" s="7">
        <f t="shared" si="485"/>
        <v>5</v>
      </c>
      <c r="O10339" s="30">
        <f t="shared" si="486"/>
        <v>169</v>
      </c>
    </row>
    <row r="10340" spans="2:15" x14ac:dyDescent="0.2">
      <c r="B10340" s="13">
        <v>61633</v>
      </c>
      <c r="C10340" s="14">
        <v>42516.026111111139</v>
      </c>
      <c r="D10340" s="7" t="s">
        <v>9</v>
      </c>
      <c r="E10340" s="13">
        <v>2193</v>
      </c>
      <c r="F10340" s="7" t="s">
        <v>60</v>
      </c>
      <c r="G10340" s="7" t="s">
        <v>11</v>
      </c>
      <c r="H10340" s="13">
        <v>9.5</v>
      </c>
      <c r="I10340" s="13" t="str">
        <f>IF(G10340="Male",VLOOKUP(H10340,'Shoe size conversion table'!$B$6:$D$22,2),VLOOKUP(H10340,'Shoe size conversion table'!$J$6:$L$22,2))</f>
        <v>42-43</v>
      </c>
      <c r="J10340" s="13">
        <f>IF(G10340="Male",VLOOKUP(H10340,'Shoe size conversion table'!$B$6:$D$22,3),VLOOKUP(H10340,'Shoe size conversion table'!$J$6:$L$22,3))</f>
        <v>9</v>
      </c>
      <c r="K10340" s="11">
        <v>129</v>
      </c>
      <c r="L10340" s="12">
        <v>0.5</v>
      </c>
      <c r="M10340" s="7">
        <f t="shared" si="484"/>
        <v>2016</v>
      </c>
      <c r="N10340" s="7">
        <f t="shared" si="485"/>
        <v>5</v>
      </c>
      <c r="O10340" s="30">
        <f t="shared" si="486"/>
        <v>64.5</v>
      </c>
    </row>
    <row r="10341" spans="2:15" x14ac:dyDescent="0.2">
      <c r="B10341" s="13">
        <v>61634</v>
      </c>
      <c r="C10341" s="14">
        <v>42516.096111111146</v>
      </c>
      <c r="D10341" s="7" t="s">
        <v>10</v>
      </c>
      <c r="E10341" s="13">
        <v>2228</v>
      </c>
      <c r="F10341" s="7" t="s">
        <v>36</v>
      </c>
      <c r="G10341" s="7" t="s">
        <v>12</v>
      </c>
      <c r="H10341" s="13">
        <v>7.5</v>
      </c>
      <c r="I10341" s="13">
        <f>IF(G10341="Male",VLOOKUP(H10341,'Shoe size conversion table'!$B$6:$D$22,2),VLOOKUP(H10341,'Shoe size conversion table'!$J$6:$L$22,2))</f>
        <v>38</v>
      </c>
      <c r="J10341" s="13">
        <f>IF(G10341="Male",VLOOKUP(H10341,'Shoe size conversion table'!$B$6:$D$22,3),VLOOKUP(H10341,'Shoe size conversion table'!$J$6:$L$22,3))</f>
        <v>5.5</v>
      </c>
      <c r="K10341" s="11">
        <v>159</v>
      </c>
      <c r="L10341" s="12">
        <v>0</v>
      </c>
      <c r="M10341" s="7">
        <f t="shared" si="484"/>
        <v>2016</v>
      </c>
      <c r="N10341" s="7">
        <f t="shared" si="485"/>
        <v>5</v>
      </c>
      <c r="O10341" s="30">
        <f t="shared" si="486"/>
        <v>159</v>
      </c>
    </row>
    <row r="10342" spans="2:15" x14ac:dyDescent="0.2">
      <c r="B10342" s="13">
        <v>61635</v>
      </c>
      <c r="C10342" s="14">
        <v>42516.096111111285</v>
      </c>
      <c r="D10342" s="7" t="s">
        <v>10</v>
      </c>
      <c r="E10342" s="13">
        <v>2242</v>
      </c>
      <c r="F10342" s="7" t="s">
        <v>34</v>
      </c>
      <c r="G10342" s="7" t="s">
        <v>11</v>
      </c>
      <c r="H10342" s="13">
        <v>11.5</v>
      </c>
      <c r="I10342" s="13" t="str">
        <f>IF(G10342="Male",VLOOKUP(H10342,'Shoe size conversion table'!$B$6:$D$22,2),VLOOKUP(H10342,'Shoe size conversion table'!$J$6:$L$22,2))</f>
        <v>44-45</v>
      </c>
      <c r="J10342" s="13">
        <f>IF(G10342="Male",VLOOKUP(H10342,'Shoe size conversion table'!$B$6:$D$22,3),VLOOKUP(H10342,'Shoe size conversion table'!$J$6:$L$22,3))</f>
        <v>11</v>
      </c>
      <c r="K10342" s="11">
        <v>149</v>
      </c>
      <c r="L10342" s="12">
        <v>0.2</v>
      </c>
      <c r="M10342" s="7">
        <f t="shared" si="484"/>
        <v>2016</v>
      </c>
      <c r="N10342" s="7">
        <f t="shared" si="485"/>
        <v>5</v>
      </c>
      <c r="O10342" s="30">
        <f t="shared" si="486"/>
        <v>119.2</v>
      </c>
    </row>
    <row r="10343" spans="2:15" x14ac:dyDescent="0.2">
      <c r="B10343" s="13">
        <v>61636</v>
      </c>
      <c r="C10343" s="14">
        <v>42516.266111111137</v>
      </c>
      <c r="D10343" s="7" t="s">
        <v>9</v>
      </c>
      <c r="E10343" s="13">
        <v>2188</v>
      </c>
      <c r="F10343" s="7" t="s">
        <v>62</v>
      </c>
      <c r="G10343" s="7" t="s">
        <v>11</v>
      </c>
      <c r="H10343" s="13">
        <v>10</v>
      </c>
      <c r="I10343" s="13">
        <f>IF(G10343="Male",VLOOKUP(H10343,'Shoe size conversion table'!$B$6:$D$22,2),VLOOKUP(H10343,'Shoe size conversion table'!$J$6:$L$22,2))</f>
        <v>43</v>
      </c>
      <c r="J10343" s="13">
        <f>IF(G10343="Male",VLOOKUP(H10343,'Shoe size conversion table'!$B$6:$D$22,3),VLOOKUP(H10343,'Shoe size conversion table'!$J$6:$L$22,3))</f>
        <v>9.5</v>
      </c>
      <c r="K10343" s="11">
        <v>129</v>
      </c>
      <c r="L10343" s="12">
        <v>0</v>
      </c>
      <c r="M10343" s="7">
        <f t="shared" si="484"/>
        <v>2016</v>
      </c>
      <c r="N10343" s="7">
        <f t="shared" si="485"/>
        <v>5</v>
      </c>
      <c r="O10343" s="30">
        <f t="shared" si="486"/>
        <v>129</v>
      </c>
    </row>
    <row r="10344" spans="2:15" x14ac:dyDescent="0.2">
      <c r="B10344" s="13">
        <v>61637</v>
      </c>
      <c r="C10344" s="14">
        <v>42516.296111111136</v>
      </c>
      <c r="D10344" s="7" t="s">
        <v>10</v>
      </c>
      <c r="E10344" s="13">
        <v>2152</v>
      </c>
      <c r="F10344" s="7" t="s">
        <v>35</v>
      </c>
      <c r="G10344" s="7" t="s">
        <v>11</v>
      </c>
      <c r="H10344" s="13">
        <v>9.5</v>
      </c>
      <c r="I10344" s="13" t="str">
        <f>IF(G10344="Male",VLOOKUP(H10344,'Shoe size conversion table'!$B$6:$D$22,2),VLOOKUP(H10344,'Shoe size conversion table'!$J$6:$L$22,2))</f>
        <v>42-43</v>
      </c>
      <c r="J10344" s="13">
        <f>IF(G10344="Male",VLOOKUP(H10344,'Shoe size conversion table'!$B$6:$D$22,3),VLOOKUP(H10344,'Shoe size conversion table'!$J$6:$L$22,3))</f>
        <v>9</v>
      </c>
      <c r="K10344" s="11">
        <v>169</v>
      </c>
      <c r="L10344" s="12">
        <v>0</v>
      </c>
      <c r="M10344" s="7">
        <f t="shared" si="484"/>
        <v>2016</v>
      </c>
      <c r="N10344" s="7">
        <f t="shared" si="485"/>
        <v>5</v>
      </c>
      <c r="O10344" s="30">
        <f t="shared" si="486"/>
        <v>169</v>
      </c>
    </row>
    <row r="10345" spans="2:15" x14ac:dyDescent="0.2">
      <c r="B10345" s="13">
        <v>61638</v>
      </c>
      <c r="C10345" s="14">
        <v>42516.306111111138</v>
      </c>
      <c r="D10345" s="7" t="s">
        <v>9</v>
      </c>
      <c r="E10345" s="13">
        <v>2236</v>
      </c>
      <c r="F10345" s="7" t="s">
        <v>58</v>
      </c>
      <c r="G10345" s="7" t="s">
        <v>11</v>
      </c>
      <c r="H10345" s="13">
        <v>10.5</v>
      </c>
      <c r="I10345" s="13" t="str">
        <f>IF(G10345="Male",VLOOKUP(H10345,'Shoe size conversion table'!$B$6:$D$22,2),VLOOKUP(H10345,'Shoe size conversion table'!$J$6:$L$22,2))</f>
        <v>43-44</v>
      </c>
      <c r="J10345" s="13">
        <f>IF(G10345="Male",VLOOKUP(H10345,'Shoe size conversion table'!$B$6:$D$22,3),VLOOKUP(H10345,'Shoe size conversion table'!$J$6:$L$22,3))</f>
        <v>10</v>
      </c>
      <c r="K10345" s="11">
        <v>139</v>
      </c>
      <c r="L10345" s="12">
        <v>0</v>
      </c>
      <c r="M10345" s="7">
        <f t="shared" si="484"/>
        <v>2016</v>
      </c>
      <c r="N10345" s="7">
        <f t="shared" si="485"/>
        <v>5</v>
      </c>
      <c r="O10345" s="30">
        <f t="shared" si="486"/>
        <v>139</v>
      </c>
    </row>
    <row r="10346" spans="2:15" x14ac:dyDescent="0.2">
      <c r="B10346" s="13">
        <v>61639</v>
      </c>
      <c r="C10346" s="14">
        <v>42516.346111111146</v>
      </c>
      <c r="D10346" s="7" t="s">
        <v>9</v>
      </c>
      <c r="E10346" s="13">
        <v>2201</v>
      </c>
      <c r="F10346" s="7" t="s">
        <v>60</v>
      </c>
      <c r="G10346" s="7" t="s">
        <v>11</v>
      </c>
      <c r="H10346" s="13">
        <v>10.5</v>
      </c>
      <c r="I10346" s="13" t="str">
        <f>IF(G10346="Male",VLOOKUP(H10346,'Shoe size conversion table'!$B$6:$D$22,2),VLOOKUP(H10346,'Shoe size conversion table'!$J$6:$L$22,2))</f>
        <v>43-44</v>
      </c>
      <c r="J10346" s="13">
        <f>IF(G10346="Male",VLOOKUP(H10346,'Shoe size conversion table'!$B$6:$D$22,3),VLOOKUP(H10346,'Shoe size conversion table'!$J$6:$L$22,3))</f>
        <v>10</v>
      </c>
      <c r="K10346" s="11">
        <v>149</v>
      </c>
      <c r="L10346" s="12">
        <v>0</v>
      </c>
      <c r="M10346" s="7">
        <f t="shared" si="484"/>
        <v>2016</v>
      </c>
      <c r="N10346" s="7">
        <f t="shared" si="485"/>
        <v>5</v>
      </c>
      <c r="O10346" s="30">
        <f t="shared" si="486"/>
        <v>149</v>
      </c>
    </row>
    <row r="10347" spans="2:15" x14ac:dyDescent="0.2">
      <c r="B10347" s="13">
        <v>61640</v>
      </c>
      <c r="C10347" s="14">
        <v>42516.356111111287</v>
      </c>
      <c r="D10347" s="7" t="s">
        <v>7</v>
      </c>
      <c r="E10347" s="13">
        <v>2158</v>
      </c>
      <c r="F10347" s="7" t="s">
        <v>50</v>
      </c>
      <c r="G10347" s="7" t="s">
        <v>11</v>
      </c>
      <c r="H10347" s="13">
        <v>8</v>
      </c>
      <c r="I10347" s="13">
        <f>IF(G10347="Male",VLOOKUP(H10347,'Shoe size conversion table'!$B$6:$D$22,2),VLOOKUP(H10347,'Shoe size conversion table'!$J$6:$L$22,2))</f>
        <v>41</v>
      </c>
      <c r="J10347" s="13">
        <f>IF(G10347="Male",VLOOKUP(H10347,'Shoe size conversion table'!$B$6:$D$22,3),VLOOKUP(H10347,'Shoe size conversion table'!$J$6:$L$22,3))</f>
        <v>7.5</v>
      </c>
      <c r="K10347" s="11">
        <v>139</v>
      </c>
      <c r="L10347" s="12">
        <v>0</v>
      </c>
      <c r="M10347" s="7">
        <f t="shared" si="484"/>
        <v>2016</v>
      </c>
      <c r="N10347" s="7">
        <f t="shared" si="485"/>
        <v>5</v>
      </c>
      <c r="O10347" s="30">
        <f t="shared" si="486"/>
        <v>139</v>
      </c>
    </row>
    <row r="10348" spans="2:15" x14ac:dyDescent="0.2">
      <c r="B10348" s="13">
        <v>61641</v>
      </c>
      <c r="C10348" s="14">
        <v>42516.45611111114</v>
      </c>
      <c r="D10348" s="7" t="s">
        <v>8</v>
      </c>
      <c r="E10348" s="13">
        <v>2164</v>
      </c>
      <c r="F10348" s="7" t="s">
        <v>39</v>
      </c>
      <c r="G10348" s="7" t="s">
        <v>11</v>
      </c>
      <c r="H10348" s="13">
        <v>11.5</v>
      </c>
      <c r="I10348" s="13" t="str">
        <f>IF(G10348="Male",VLOOKUP(H10348,'Shoe size conversion table'!$B$6:$D$22,2),VLOOKUP(H10348,'Shoe size conversion table'!$J$6:$L$22,2))</f>
        <v>44-45</v>
      </c>
      <c r="J10348" s="13">
        <f>IF(G10348="Male",VLOOKUP(H10348,'Shoe size conversion table'!$B$6:$D$22,3),VLOOKUP(H10348,'Shoe size conversion table'!$J$6:$L$22,3))</f>
        <v>11</v>
      </c>
      <c r="K10348" s="11">
        <v>129</v>
      </c>
      <c r="L10348" s="12">
        <v>0</v>
      </c>
      <c r="M10348" s="7">
        <f t="shared" si="484"/>
        <v>2016</v>
      </c>
      <c r="N10348" s="7">
        <f t="shared" si="485"/>
        <v>5</v>
      </c>
      <c r="O10348" s="30">
        <f t="shared" si="486"/>
        <v>129</v>
      </c>
    </row>
    <row r="10349" spans="2:15" x14ac:dyDescent="0.2">
      <c r="B10349" s="13">
        <v>61642</v>
      </c>
      <c r="C10349" s="14">
        <v>42516.536111111134</v>
      </c>
      <c r="D10349" s="7" t="s">
        <v>7</v>
      </c>
      <c r="E10349" s="13">
        <v>2178</v>
      </c>
      <c r="F10349" s="7" t="s">
        <v>55</v>
      </c>
      <c r="G10349" s="7" t="s">
        <v>11</v>
      </c>
      <c r="H10349" s="13">
        <v>8.5</v>
      </c>
      <c r="I10349" s="13" t="str">
        <f>IF(G10349="Male",VLOOKUP(H10349,'Shoe size conversion table'!$B$6:$D$22,2),VLOOKUP(H10349,'Shoe size conversion table'!$J$6:$L$22,2))</f>
        <v>41-42</v>
      </c>
      <c r="J10349" s="13">
        <f>IF(G10349="Male",VLOOKUP(H10349,'Shoe size conversion table'!$B$6:$D$22,3),VLOOKUP(H10349,'Shoe size conversion table'!$J$6:$L$22,3))</f>
        <v>8</v>
      </c>
      <c r="K10349" s="11">
        <v>199</v>
      </c>
      <c r="L10349" s="12">
        <v>0</v>
      </c>
      <c r="M10349" s="7">
        <f t="shared" si="484"/>
        <v>2016</v>
      </c>
      <c r="N10349" s="7">
        <f t="shared" si="485"/>
        <v>5</v>
      </c>
      <c r="O10349" s="30">
        <f t="shared" si="486"/>
        <v>199</v>
      </c>
    </row>
    <row r="10350" spans="2:15" x14ac:dyDescent="0.2">
      <c r="B10350" s="13">
        <v>61643</v>
      </c>
      <c r="C10350" s="14">
        <v>42516.576111111135</v>
      </c>
      <c r="D10350" s="7" t="s">
        <v>8</v>
      </c>
      <c r="E10350" s="13">
        <v>2168</v>
      </c>
      <c r="F10350" s="7" t="s">
        <v>41</v>
      </c>
      <c r="G10350" s="7" t="s">
        <v>11</v>
      </c>
      <c r="H10350" s="13">
        <v>12</v>
      </c>
      <c r="I10350" s="13">
        <f>IF(G10350="Male",VLOOKUP(H10350,'Shoe size conversion table'!$B$6:$D$22,2),VLOOKUP(H10350,'Shoe size conversion table'!$J$6:$L$22,2))</f>
        <v>45</v>
      </c>
      <c r="J10350" s="13">
        <f>IF(G10350="Male",VLOOKUP(H10350,'Shoe size conversion table'!$B$6:$D$22,3),VLOOKUP(H10350,'Shoe size conversion table'!$J$6:$L$22,3))</f>
        <v>11.5</v>
      </c>
      <c r="K10350" s="11">
        <v>189</v>
      </c>
      <c r="L10350" s="12">
        <v>0</v>
      </c>
      <c r="M10350" s="7">
        <f t="shared" si="484"/>
        <v>2016</v>
      </c>
      <c r="N10350" s="7">
        <f t="shared" si="485"/>
        <v>5</v>
      </c>
      <c r="O10350" s="30">
        <f t="shared" si="486"/>
        <v>189</v>
      </c>
    </row>
    <row r="10351" spans="2:15" x14ac:dyDescent="0.2">
      <c r="B10351" s="13">
        <v>61644</v>
      </c>
      <c r="C10351" s="14">
        <v>42516.596111111321</v>
      </c>
      <c r="D10351" s="7" t="s">
        <v>9</v>
      </c>
      <c r="E10351" s="13">
        <v>2237</v>
      </c>
      <c r="F10351" s="7" t="s">
        <v>60</v>
      </c>
      <c r="G10351" s="7" t="s">
        <v>11</v>
      </c>
      <c r="H10351" s="13">
        <v>9.5</v>
      </c>
      <c r="I10351" s="13" t="str">
        <f>IF(G10351="Male",VLOOKUP(H10351,'Shoe size conversion table'!$B$6:$D$22,2),VLOOKUP(H10351,'Shoe size conversion table'!$J$6:$L$22,2))</f>
        <v>42-43</v>
      </c>
      <c r="J10351" s="13">
        <f>IF(G10351="Male",VLOOKUP(H10351,'Shoe size conversion table'!$B$6:$D$22,3),VLOOKUP(H10351,'Shoe size conversion table'!$J$6:$L$22,3))</f>
        <v>9</v>
      </c>
      <c r="K10351" s="11">
        <v>149</v>
      </c>
      <c r="L10351" s="12">
        <v>0</v>
      </c>
      <c r="M10351" s="7">
        <f t="shared" si="484"/>
        <v>2016</v>
      </c>
      <c r="N10351" s="7">
        <f t="shared" si="485"/>
        <v>5</v>
      </c>
      <c r="O10351" s="30">
        <f t="shared" si="486"/>
        <v>149</v>
      </c>
    </row>
    <row r="10352" spans="2:15" x14ac:dyDescent="0.2">
      <c r="B10352" s="13">
        <v>61645</v>
      </c>
      <c r="C10352" s="14">
        <v>42516.626111111284</v>
      </c>
      <c r="D10352" s="7" t="s">
        <v>7</v>
      </c>
      <c r="E10352" s="13">
        <v>2153</v>
      </c>
      <c r="F10352" s="7" t="s">
        <v>49</v>
      </c>
      <c r="G10352" s="7" t="s">
        <v>12</v>
      </c>
      <c r="H10352" s="13">
        <v>8</v>
      </c>
      <c r="I10352" s="13" t="str">
        <f>IF(G10352="Male",VLOOKUP(H10352,'Shoe size conversion table'!$B$6:$D$22,2),VLOOKUP(H10352,'Shoe size conversion table'!$J$6:$L$22,2))</f>
        <v>38-39</v>
      </c>
      <c r="J10352" s="13">
        <f>IF(G10352="Male",VLOOKUP(H10352,'Shoe size conversion table'!$B$6:$D$22,3),VLOOKUP(H10352,'Shoe size conversion table'!$J$6:$L$22,3))</f>
        <v>6</v>
      </c>
      <c r="K10352" s="11">
        <v>179</v>
      </c>
      <c r="L10352" s="12">
        <v>0</v>
      </c>
      <c r="M10352" s="7">
        <f t="shared" si="484"/>
        <v>2016</v>
      </c>
      <c r="N10352" s="7">
        <f t="shared" si="485"/>
        <v>5</v>
      </c>
      <c r="O10352" s="30">
        <f t="shared" si="486"/>
        <v>179</v>
      </c>
    </row>
    <row r="10353" spans="2:15" x14ac:dyDescent="0.2">
      <c r="B10353" s="13">
        <v>61646</v>
      </c>
      <c r="C10353" s="14">
        <v>42516.646111111149</v>
      </c>
      <c r="D10353" s="7" t="s">
        <v>7</v>
      </c>
      <c r="E10353" s="13">
        <v>2218</v>
      </c>
      <c r="F10353" s="7" t="s">
        <v>51</v>
      </c>
      <c r="G10353" s="7" t="s">
        <v>11</v>
      </c>
      <c r="H10353" s="13">
        <v>9</v>
      </c>
      <c r="I10353" s="13">
        <f>IF(G10353="Male",VLOOKUP(H10353,'Shoe size conversion table'!$B$6:$D$22,2),VLOOKUP(H10353,'Shoe size conversion table'!$J$6:$L$22,2))</f>
        <v>42</v>
      </c>
      <c r="J10353" s="13">
        <f>IF(G10353="Male",VLOOKUP(H10353,'Shoe size conversion table'!$B$6:$D$22,3),VLOOKUP(H10353,'Shoe size conversion table'!$J$6:$L$22,3))</f>
        <v>8.5</v>
      </c>
      <c r="K10353" s="11">
        <v>199</v>
      </c>
      <c r="L10353" s="12">
        <v>0</v>
      </c>
      <c r="M10353" s="7">
        <f t="shared" si="484"/>
        <v>2016</v>
      </c>
      <c r="N10353" s="7">
        <f t="shared" si="485"/>
        <v>5</v>
      </c>
      <c r="O10353" s="30">
        <f t="shared" si="486"/>
        <v>199</v>
      </c>
    </row>
    <row r="10354" spans="2:15" x14ac:dyDescent="0.2">
      <c r="B10354" s="13">
        <v>61647</v>
      </c>
      <c r="C10354" s="14">
        <v>42516.686111111245</v>
      </c>
      <c r="D10354" s="7" t="s">
        <v>10</v>
      </c>
      <c r="E10354" s="13">
        <v>2183</v>
      </c>
      <c r="F10354" s="7" t="s">
        <v>35</v>
      </c>
      <c r="G10354" s="7" t="s">
        <v>11</v>
      </c>
      <c r="H10354" s="13">
        <v>9.5</v>
      </c>
      <c r="I10354" s="13" t="str">
        <f>IF(G10354="Male",VLOOKUP(H10354,'Shoe size conversion table'!$B$6:$D$22,2),VLOOKUP(H10354,'Shoe size conversion table'!$J$6:$L$22,2))</f>
        <v>42-43</v>
      </c>
      <c r="J10354" s="13">
        <f>IF(G10354="Male",VLOOKUP(H10354,'Shoe size conversion table'!$B$6:$D$22,3),VLOOKUP(H10354,'Shoe size conversion table'!$J$6:$L$22,3))</f>
        <v>9</v>
      </c>
      <c r="K10354" s="11">
        <v>199</v>
      </c>
      <c r="L10354" s="12">
        <v>0</v>
      </c>
      <c r="M10354" s="7">
        <f t="shared" si="484"/>
        <v>2016</v>
      </c>
      <c r="N10354" s="7">
        <f t="shared" si="485"/>
        <v>5</v>
      </c>
      <c r="O10354" s="30">
        <f t="shared" si="486"/>
        <v>199</v>
      </c>
    </row>
    <row r="10355" spans="2:15" x14ac:dyDescent="0.2">
      <c r="B10355" s="13">
        <v>61647</v>
      </c>
      <c r="C10355" s="14">
        <v>42516.686111111245</v>
      </c>
      <c r="D10355" s="7" t="s">
        <v>10</v>
      </c>
      <c r="E10355" s="13">
        <v>2196</v>
      </c>
      <c r="F10355" s="7" t="s">
        <v>34</v>
      </c>
      <c r="G10355" s="7" t="s">
        <v>11</v>
      </c>
      <c r="H10355" s="13">
        <v>10</v>
      </c>
      <c r="I10355" s="13">
        <f>IF(G10355="Male",VLOOKUP(H10355,'Shoe size conversion table'!$B$6:$D$22,2),VLOOKUP(H10355,'Shoe size conversion table'!$J$6:$L$22,2))</f>
        <v>43</v>
      </c>
      <c r="J10355" s="13">
        <f>IF(G10355="Male",VLOOKUP(H10355,'Shoe size conversion table'!$B$6:$D$22,3),VLOOKUP(H10355,'Shoe size conversion table'!$J$6:$L$22,3))</f>
        <v>9.5</v>
      </c>
      <c r="K10355" s="11">
        <v>129</v>
      </c>
      <c r="L10355" s="12">
        <v>0</v>
      </c>
      <c r="M10355" s="7">
        <f t="shared" si="484"/>
        <v>2016</v>
      </c>
      <c r="N10355" s="7">
        <f t="shared" si="485"/>
        <v>5</v>
      </c>
      <c r="O10355" s="30">
        <f t="shared" si="486"/>
        <v>129</v>
      </c>
    </row>
    <row r="10356" spans="2:15" x14ac:dyDescent="0.2">
      <c r="B10356" s="13">
        <v>61647</v>
      </c>
      <c r="C10356" s="14">
        <v>42516.686111111245</v>
      </c>
      <c r="D10356" s="7" t="s">
        <v>10</v>
      </c>
      <c r="E10356" s="13">
        <v>2228</v>
      </c>
      <c r="F10356" s="7" t="s">
        <v>35</v>
      </c>
      <c r="G10356" s="7" t="s">
        <v>12</v>
      </c>
      <c r="H10356" s="13">
        <v>8.5</v>
      </c>
      <c r="I10356" s="13">
        <f>IF(G10356="Male",VLOOKUP(H10356,'Shoe size conversion table'!$B$6:$D$22,2),VLOOKUP(H10356,'Shoe size conversion table'!$J$6:$L$22,2))</f>
        <v>39</v>
      </c>
      <c r="J10356" s="13">
        <f>IF(G10356="Male",VLOOKUP(H10356,'Shoe size conversion table'!$B$6:$D$22,3),VLOOKUP(H10356,'Shoe size conversion table'!$J$6:$L$22,3))</f>
        <v>6.5</v>
      </c>
      <c r="K10356" s="11">
        <v>159</v>
      </c>
      <c r="L10356" s="12">
        <v>0.3</v>
      </c>
      <c r="M10356" s="7">
        <f t="shared" si="484"/>
        <v>2016</v>
      </c>
      <c r="N10356" s="7">
        <f t="shared" si="485"/>
        <v>5</v>
      </c>
      <c r="O10356" s="30">
        <f t="shared" si="486"/>
        <v>111.3</v>
      </c>
    </row>
    <row r="10357" spans="2:15" x14ac:dyDescent="0.2">
      <c r="B10357" s="13">
        <v>61648</v>
      </c>
      <c r="C10357" s="14">
        <v>42516.696111111145</v>
      </c>
      <c r="D10357" s="7" t="s">
        <v>7</v>
      </c>
      <c r="E10357" s="13">
        <v>2237</v>
      </c>
      <c r="F10357" s="7" t="s">
        <v>46</v>
      </c>
      <c r="G10357" s="7" t="s">
        <v>12</v>
      </c>
      <c r="H10357" s="13">
        <v>8</v>
      </c>
      <c r="I10357" s="13" t="str">
        <f>IF(G10357="Male",VLOOKUP(H10357,'Shoe size conversion table'!$B$6:$D$22,2),VLOOKUP(H10357,'Shoe size conversion table'!$J$6:$L$22,2))</f>
        <v>38-39</v>
      </c>
      <c r="J10357" s="13">
        <f>IF(G10357="Male",VLOOKUP(H10357,'Shoe size conversion table'!$B$6:$D$22,3),VLOOKUP(H10357,'Shoe size conversion table'!$J$6:$L$22,3))</f>
        <v>6</v>
      </c>
      <c r="K10357" s="11">
        <v>129</v>
      </c>
      <c r="L10357" s="12">
        <v>0.1</v>
      </c>
      <c r="M10357" s="7">
        <f t="shared" si="484"/>
        <v>2016</v>
      </c>
      <c r="N10357" s="7">
        <f t="shared" si="485"/>
        <v>5</v>
      </c>
      <c r="O10357" s="30">
        <f t="shared" si="486"/>
        <v>116.10000000000001</v>
      </c>
    </row>
    <row r="10358" spans="2:15" x14ac:dyDescent="0.2">
      <c r="B10358" s="13">
        <v>61649</v>
      </c>
      <c r="C10358" s="14">
        <v>42516.69611111132</v>
      </c>
      <c r="D10358" s="7" t="s">
        <v>10</v>
      </c>
      <c r="E10358" s="13">
        <v>2168</v>
      </c>
      <c r="F10358" s="7" t="s">
        <v>34</v>
      </c>
      <c r="G10358" s="7" t="s">
        <v>12</v>
      </c>
      <c r="H10358" s="13">
        <v>6.5</v>
      </c>
      <c r="I10358" s="13">
        <f>IF(G10358="Male",VLOOKUP(H10358,'Shoe size conversion table'!$B$6:$D$22,2),VLOOKUP(H10358,'Shoe size conversion table'!$J$6:$L$22,2))</f>
        <v>37</v>
      </c>
      <c r="J10358" s="13">
        <f>IF(G10358="Male",VLOOKUP(H10358,'Shoe size conversion table'!$B$6:$D$22,3),VLOOKUP(H10358,'Shoe size conversion table'!$J$6:$L$22,3))</f>
        <v>4.5</v>
      </c>
      <c r="K10358" s="11">
        <v>159</v>
      </c>
      <c r="L10358" s="12">
        <v>0</v>
      </c>
      <c r="M10358" s="7">
        <f t="shared" si="484"/>
        <v>2016</v>
      </c>
      <c r="N10358" s="7">
        <f t="shared" si="485"/>
        <v>5</v>
      </c>
      <c r="O10358" s="30">
        <f t="shared" si="486"/>
        <v>159</v>
      </c>
    </row>
    <row r="10359" spans="2:15" x14ac:dyDescent="0.2">
      <c r="B10359" s="13">
        <v>61650</v>
      </c>
      <c r="C10359" s="14">
        <v>42516.75611111115</v>
      </c>
      <c r="D10359" s="7" t="s">
        <v>8</v>
      </c>
      <c r="E10359" s="13">
        <v>2169</v>
      </c>
      <c r="F10359" s="7" t="s">
        <v>42</v>
      </c>
      <c r="G10359" s="7" t="s">
        <v>12</v>
      </c>
      <c r="H10359" s="13">
        <v>10</v>
      </c>
      <c r="I10359" s="13" t="str">
        <f>IF(G10359="Male",VLOOKUP(H10359,'Shoe size conversion table'!$B$6:$D$22,2),VLOOKUP(H10359,'Shoe size conversion table'!$J$6:$L$22,2))</f>
        <v>40-41</v>
      </c>
      <c r="J10359" s="13">
        <f>IF(G10359="Male",VLOOKUP(H10359,'Shoe size conversion table'!$B$6:$D$22,3),VLOOKUP(H10359,'Shoe size conversion table'!$J$6:$L$22,3))</f>
        <v>8</v>
      </c>
      <c r="K10359" s="11">
        <v>199</v>
      </c>
      <c r="L10359" s="12">
        <v>0.2</v>
      </c>
      <c r="M10359" s="7">
        <f t="shared" si="484"/>
        <v>2016</v>
      </c>
      <c r="N10359" s="7">
        <f t="shared" si="485"/>
        <v>5</v>
      </c>
      <c r="O10359" s="30">
        <f t="shared" si="486"/>
        <v>159.20000000000002</v>
      </c>
    </row>
    <row r="10360" spans="2:15" x14ac:dyDescent="0.2">
      <c r="B10360" s="13">
        <v>61651</v>
      </c>
      <c r="C10360" s="14">
        <v>42516.796111111318</v>
      </c>
      <c r="D10360" s="7" t="s">
        <v>9</v>
      </c>
      <c r="E10360" s="13">
        <v>2168</v>
      </c>
      <c r="F10360" s="7" t="s">
        <v>61</v>
      </c>
      <c r="G10360" s="7" t="s">
        <v>12</v>
      </c>
      <c r="H10360" s="13">
        <v>8</v>
      </c>
      <c r="I10360" s="13" t="str">
        <f>IF(G10360="Male",VLOOKUP(H10360,'Shoe size conversion table'!$B$6:$D$22,2),VLOOKUP(H10360,'Shoe size conversion table'!$J$6:$L$22,2))</f>
        <v>38-39</v>
      </c>
      <c r="J10360" s="13">
        <f>IF(G10360="Male",VLOOKUP(H10360,'Shoe size conversion table'!$B$6:$D$22,3),VLOOKUP(H10360,'Shoe size conversion table'!$J$6:$L$22,3))</f>
        <v>6</v>
      </c>
      <c r="K10360" s="11">
        <v>199</v>
      </c>
      <c r="L10360" s="12">
        <v>0.3</v>
      </c>
      <c r="M10360" s="7">
        <f t="shared" si="484"/>
        <v>2016</v>
      </c>
      <c r="N10360" s="7">
        <f t="shared" si="485"/>
        <v>5</v>
      </c>
      <c r="O10360" s="30">
        <f t="shared" si="486"/>
        <v>139.29999999999998</v>
      </c>
    </row>
    <row r="10361" spans="2:15" x14ac:dyDescent="0.2">
      <c r="B10361" s="13">
        <v>61652</v>
      </c>
      <c r="C10361" s="14">
        <v>42516.966111111142</v>
      </c>
      <c r="D10361" s="7" t="s">
        <v>9</v>
      </c>
      <c r="E10361" s="13">
        <v>2180</v>
      </c>
      <c r="F10361" s="7" t="s">
        <v>61</v>
      </c>
      <c r="G10361" s="7" t="s">
        <v>12</v>
      </c>
      <c r="H10361" s="13">
        <v>11.5</v>
      </c>
      <c r="I10361" s="13">
        <f>IF(G10361="Male",VLOOKUP(H10361,'Shoe size conversion table'!$B$6:$D$22,2),VLOOKUP(H10361,'Shoe size conversion table'!$J$6:$L$22,2))</f>
        <v>42</v>
      </c>
      <c r="J10361" s="13">
        <f>IF(G10361="Male",VLOOKUP(H10361,'Shoe size conversion table'!$B$6:$D$22,3),VLOOKUP(H10361,'Shoe size conversion table'!$J$6:$L$22,3))</f>
        <v>9.5</v>
      </c>
      <c r="K10361" s="11">
        <v>129</v>
      </c>
      <c r="L10361" s="12">
        <v>0</v>
      </c>
      <c r="M10361" s="7">
        <f t="shared" si="484"/>
        <v>2016</v>
      </c>
      <c r="N10361" s="7">
        <f t="shared" si="485"/>
        <v>5</v>
      </c>
      <c r="O10361" s="30">
        <f t="shared" si="486"/>
        <v>129</v>
      </c>
    </row>
    <row r="10362" spans="2:15" x14ac:dyDescent="0.2">
      <c r="B10362" s="13">
        <v>61653</v>
      </c>
      <c r="C10362" s="14">
        <v>42516.966111111142</v>
      </c>
      <c r="D10362" s="7" t="s">
        <v>7</v>
      </c>
      <c r="E10362" s="13">
        <v>2224</v>
      </c>
      <c r="F10362" s="7" t="s">
        <v>43</v>
      </c>
      <c r="G10362" s="7" t="s">
        <v>11</v>
      </c>
      <c r="H10362" s="13">
        <v>11</v>
      </c>
      <c r="I10362" s="13">
        <f>IF(G10362="Male",VLOOKUP(H10362,'Shoe size conversion table'!$B$6:$D$22,2),VLOOKUP(H10362,'Shoe size conversion table'!$J$6:$L$22,2))</f>
        <v>44</v>
      </c>
      <c r="J10362" s="13">
        <f>IF(G10362="Male",VLOOKUP(H10362,'Shoe size conversion table'!$B$6:$D$22,3),VLOOKUP(H10362,'Shoe size conversion table'!$J$6:$L$22,3))</f>
        <v>10.5</v>
      </c>
      <c r="K10362" s="11">
        <v>169</v>
      </c>
      <c r="L10362" s="12">
        <v>0.1</v>
      </c>
      <c r="M10362" s="7">
        <f t="shared" si="484"/>
        <v>2016</v>
      </c>
      <c r="N10362" s="7">
        <f t="shared" si="485"/>
        <v>5</v>
      </c>
      <c r="O10362" s="30">
        <f t="shared" si="486"/>
        <v>152.1</v>
      </c>
    </row>
    <row r="10363" spans="2:15" x14ac:dyDescent="0.2">
      <c r="B10363" s="13">
        <v>61654</v>
      </c>
      <c r="C10363" s="14">
        <v>42516.986111111291</v>
      </c>
      <c r="D10363" s="7" t="s">
        <v>7</v>
      </c>
      <c r="E10363" s="13">
        <v>2196</v>
      </c>
      <c r="F10363" s="7" t="s">
        <v>57</v>
      </c>
      <c r="G10363" s="7" t="s">
        <v>12</v>
      </c>
      <c r="H10363" s="13">
        <v>6.5</v>
      </c>
      <c r="I10363" s="13">
        <f>IF(G10363="Male",VLOOKUP(H10363,'Shoe size conversion table'!$B$6:$D$22,2),VLOOKUP(H10363,'Shoe size conversion table'!$J$6:$L$22,2))</f>
        <v>37</v>
      </c>
      <c r="J10363" s="13">
        <f>IF(G10363="Male",VLOOKUP(H10363,'Shoe size conversion table'!$B$6:$D$22,3),VLOOKUP(H10363,'Shoe size conversion table'!$J$6:$L$22,3))</f>
        <v>4.5</v>
      </c>
      <c r="K10363" s="11">
        <v>139</v>
      </c>
      <c r="L10363" s="12">
        <v>0.2</v>
      </c>
      <c r="M10363" s="7">
        <f t="shared" si="484"/>
        <v>2016</v>
      </c>
      <c r="N10363" s="7">
        <f t="shared" si="485"/>
        <v>5</v>
      </c>
      <c r="O10363" s="30">
        <f t="shared" si="486"/>
        <v>111.2</v>
      </c>
    </row>
    <row r="10364" spans="2:15" x14ac:dyDescent="0.2">
      <c r="B10364" s="13">
        <v>61655</v>
      </c>
      <c r="C10364" s="14">
        <v>42516.98611111132</v>
      </c>
      <c r="D10364" s="7" t="s">
        <v>10</v>
      </c>
      <c r="E10364" s="13">
        <v>2214</v>
      </c>
      <c r="F10364" s="7" t="s">
        <v>35</v>
      </c>
      <c r="G10364" s="7" t="s">
        <v>11</v>
      </c>
      <c r="H10364" s="13">
        <v>10</v>
      </c>
      <c r="I10364" s="13">
        <f>IF(G10364="Male",VLOOKUP(H10364,'Shoe size conversion table'!$B$6:$D$22,2),VLOOKUP(H10364,'Shoe size conversion table'!$J$6:$L$22,2))</f>
        <v>43</v>
      </c>
      <c r="J10364" s="13">
        <f>IF(G10364="Male",VLOOKUP(H10364,'Shoe size conversion table'!$B$6:$D$22,3),VLOOKUP(H10364,'Shoe size conversion table'!$J$6:$L$22,3))</f>
        <v>9.5</v>
      </c>
      <c r="K10364" s="11">
        <v>139</v>
      </c>
      <c r="L10364" s="12">
        <v>0.1</v>
      </c>
      <c r="M10364" s="7">
        <f t="shared" si="484"/>
        <v>2016</v>
      </c>
      <c r="N10364" s="7">
        <f t="shared" si="485"/>
        <v>5</v>
      </c>
      <c r="O10364" s="30">
        <f t="shared" si="486"/>
        <v>125.10000000000001</v>
      </c>
    </row>
    <row r="10365" spans="2:15" x14ac:dyDescent="0.2">
      <c r="B10365" s="13">
        <v>61656</v>
      </c>
      <c r="C10365" s="14">
        <v>42517.026111111139</v>
      </c>
      <c r="D10365" s="7" t="s">
        <v>9</v>
      </c>
      <c r="E10365" s="13">
        <v>2158</v>
      </c>
      <c r="F10365" s="7" t="s">
        <v>58</v>
      </c>
      <c r="G10365" s="7" t="s">
        <v>11</v>
      </c>
      <c r="H10365" s="13">
        <v>9</v>
      </c>
      <c r="I10365" s="13">
        <f>IF(G10365="Male",VLOOKUP(H10365,'Shoe size conversion table'!$B$6:$D$22,2),VLOOKUP(H10365,'Shoe size conversion table'!$J$6:$L$22,2))</f>
        <v>42</v>
      </c>
      <c r="J10365" s="13">
        <f>IF(G10365="Male",VLOOKUP(H10365,'Shoe size conversion table'!$B$6:$D$22,3),VLOOKUP(H10365,'Shoe size conversion table'!$J$6:$L$22,3))</f>
        <v>8.5</v>
      </c>
      <c r="K10365" s="11">
        <v>159</v>
      </c>
      <c r="L10365" s="12">
        <v>0.2</v>
      </c>
      <c r="M10365" s="7">
        <f t="shared" si="484"/>
        <v>2016</v>
      </c>
      <c r="N10365" s="7">
        <f t="shared" si="485"/>
        <v>5</v>
      </c>
      <c r="O10365" s="30">
        <f t="shared" si="486"/>
        <v>127.2</v>
      </c>
    </row>
    <row r="10366" spans="2:15" x14ac:dyDescent="0.2">
      <c r="B10366" s="13">
        <v>61657</v>
      </c>
      <c r="C10366" s="14">
        <v>42517.096111111146</v>
      </c>
      <c r="D10366" s="7" t="s">
        <v>10</v>
      </c>
      <c r="E10366" s="13">
        <v>2192</v>
      </c>
      <c r="F10366" s="7" t="s">
        <v>34</v>
      </c>
      <c r="G10366" s="7" t="s">
        <v>11</v>
      </c>
      <c r="H10366" s="13">
        <v>10.5</v>
      </c>
      <c r="I10366" s="13" t="str">
        <f>IF(G10366="Male",VLOOKUP(H10366,'Shoe size conversion table'!$B$6:$D$22,2),VLOOKUP(H10366,'Shoe size conversion table'!$J$6:$L$22,2))</f>
        <v>43-44</v>
      </c>
      <c r="J10366" s="13">
        <f>IF(G10366="Male",VLOOKUP(H10366,'Shoe size conversion table'!$B$6:$D$22,3),VLOOKUP(H10366,'Shoe size conversion table'!$J$6:$L$22,3))</f>
        <v>10</v>
      </c>
      <c r="K10366" s="11">
        <v>199</v>
      </c>
      <c r="L10366" s="12">
        <v>0</v>
      </c>
      <c r="M10366" s="7">
        <f t="shared" si="484"/>
        <v>2016</v>
      </c>
      <c r="N10366" s="7">
        <f t="shared" si="485"/>
        <v>5</v>
      </c>
      <c r="O10366" s="30">
        <f t="shared" si="486"/>
        <v>199</v>
      </c>
    </row>
    <row r="10367" spans="2:15" x14ac:dyDescent="0.2">
      <c r="B10367" s="13">
        <v>61658</v>
      </c>
      <c r="C10367" s="14">
        <v>42517.096111111285</v>
      </c>
      <c r="D10367" s="7" t="s">
        <v>10</v>
      </c>
      <c r="E10367" s="13">
        <v>2184</v>
      </c>
      <c r="F10367" s="7" t="s">
        <v>35</v>
      </c>
      <c r="G10367" s="7" t="s">
        <v>11</v>
      </c>
      <c r="H10367" s="13">
        <v>10</v>
      </c>
      <c r="I10367" s="13">
        <f>IF(G10367="Male",VLOOKUP(H10367,'Shoe size conversion table'!$B$6:$D$22,2),VLOOKUP(H10367,'Shoe size conversion table'!$J$6:$L$22,2))</f>
        <v>43</v>
      </c>
      <c r="J10367" s="13">
        <f>IF(G10367="Male",VLOOKUP(H10367,'Shoe size conversion table'!$B$6:$D$22,3),VLOOKUP(H10367,'Shoe size conversion table'!$J$6:$L$22,3))</f>
        <v>9.5</v>
      </c>
      <c r="K10367" s="11">
        <v>159</v>
      </c>
      <c r="L10367" s="12">
        <v>0</v>
      </c>
      <c r="M10367" s="7">
        <f t="shared" si="484"/>
        <v>2016</v>
      </c>
      <c r="N10367" s="7">
        <f t="shared" si="485"/>
        <v>5</v>
      </c>
      <c r="O10367" s="30">
        <f t="shared" si="486"/>
        <v>159</v>
      </c>
    </row>
    <row r="10368" spans="2:15" x14ac:dyDescent="0.2">
      <c r="B10368" s="13">
        <v>61659</v>
      </c>
      <c r="C10368" s="14">
        <v>42517.186111111252</v>
      </c>
      <c r="D10368" s="7" t="s">
        <v>8</v>
      </c>
      <c r="E10368" s="13">
        <v>2223</v>
      </c>
      <c r="F10368" s="7" t="s">
        <v>38</v>
      </c>
      <c r="G10368" s="7" t="s">
        <v>12</v>
      </c>
      <c r="H10368" s="13">
        <v>6.5</v>
      </c>
      <c r="I10368" s="13">
        <f>IF(G10368="Male",VLOOKUP(H10368,'Shoe size conversion table'!$B$6:$D$22,2),VLOOKUP(H10368,'Shoe size conversion table'!$J$6:$L$22,2))</f>
        <v>37</v>
      </c>
      <c r="J10368" s="13">
        <f>IF(G10368="Male",VLOOKUP(H10368,'Shoe size conversion table'!$B$6:$D$22,3),VLOOKUP(H10368,'Shoe size conversion table'!$J$6:$L$22,3))</f>
        <v>4.5</v>
      </c>
      <c r="K10368" s="11">
        <v>149</v>
      </c>
      <c r="L10368" s="12">
        <v>0.2</v>
      </c>
      <c r="M10368" s="7">
        <f t="shared" si="484"/>
        <v>2016</v>
      </c>
      <c r="N10368" s="7">
        <f t="shared" si="485"/>
        <v>5</v>
      </c>
      <c r="O10368" s="30">
        <f t="shared" si="486"/>
        <v>119.2</v>
      </c>
    </row>
    <row r="10369" spans="2:15" x14ac:dyDescent="0.2">
      <c r="B10369" s="13">
        <v>61660</v>
      </c>
      <c r="C10369" s="14">
        <v>42517.296111111136</v>
      </c>
      <c r="D10369" s="7" t="s">
        <v>10</v>
      </c>
      <c r="E10369" s="13">
        <v>2153</v>
      </c>
      <c r="F10369" s="7" t="s">
        <v>34</v>
      </c>
      <c r="G10369" s="7" t="s">
        <v>12</v>
      </c>
      <c r="H10369" s="13">
        <v>8</v>
      </c>
      <c r="I10369" s="13" t="str">
        <f>IF(G10369="Male",VLOOKUP(H10369,'Shoe size conversion table'!$B$6:$D$22,2),VLOOKUP(H10369,'Shoe size conversion table'!$J$6:$L$22,2))</f>
        <v>38-39</v>
      </c>
      <c r="J10369" s="13">
        <f>IF(G10369="Male",VLOOKUP(H10369,'Shoe size conversion table'!$B$6:$D$22,3),VLOOKUP(H10369,'Shoe size conversion table'!$J$6:$L$22,3))</f>
        <v>6</v>
      </c>
      <c r="K10369" s="11">
        <v>189</v>
      </c>
      <c r="L10369" s="12">
        <v>0.3</v>
      </c>
      <c r="M10369" s="7">
        <f t="shared" si="484"/>
        <v>2016</v>
      </c>
      <c r="N10369" s="7">
        <f t="shared" si="485"/>
        <v>5</v>
      </c>
      <c r="O10369" s="30">
        <f t="shared" si="486"/>
        <v>132.29999999999998</v>
      </c>
    </row>
    <row r="10370" spans="2:15" x14ac:dyDescent="0.2">
      <c r="B10370" s="13">
        <v>61661</v>
      </c>
      <c r="C10370" s="14">
        <v>42517.306111111138</v>
      </c>
      <c r="D10370" s="7" t="s">
        <v>9</v>
      </c>
      <c r="E10370" s="13">
        <v>2177</v>
      </c>
      <c r="F10370" s="7" t="s">
        <v>59</v>
      </c>
      <c r="G10370" s="7" t="s">
        <v>12</v>
      </c>
      <c r="H10370" s="13">
        <v>9</v>
      </c>
      <c r="I10370" s="13" t="str">
        <f>IF(G10370="Male",VLOOKUP(H10370,'Shoe size conversion table'!$B$6:$D$22,2),VLOOKUP(H10370,'Shoe size conversion table'!$J$6:$L$22,2))</f>
        <v>39-40</v>
      </c>
      <c r="J10370" s="13">
        <f>IF(G10370="Male",VLOOKUP(H10370,'Shoe size conversion table'!$B$6:$D$22,3),VLOOKUP(H10370,'Shoe size conversion table'!$J$6:$L$22,3))</f>
        <v>7</v>
      </c>
      <c r="K10370" s="11">
        <v>189</v>
      </c>
      <c r="L10370" s="12">
        <v>0</v>
      </c>
      <c r="M10370" s="7">
        <f t="shared" si="484"/>
        <v>2016</v>
      </c>
      <c r="N10370" s="7">
        <f t="shared" si="485"/>
        <v>5</v>
      </c>
      <c r="O10370" s="30">
        <f t="shared" si="486"/>
        <v>189</v>
      </c>
    </row>
    <row r="10371" spans="2:15" x14ac:dyDescent="0.2">
      <c r="B10371" s="13">
        <v>61662</v>
      </c>
      <c r="C10371" s="14">
        <v>42517.326111111288</v>
      </c>
      <c r="D10371" s="7" t="s">
        <v>8</v>
      </c>
      <c r="E10371" s="13">
        <v>2226</v>
      </c>
      <c r="F10371" s="7" t="s">
        <v>42</v>
      </c>
      <c r="G10371" s="7" t="s">
        <v>11</v>
      </c>
      <c r="H10371" s="13">
        <v>11.5</v>
      </c>
      <c r="I10371" s="13" t="str">
        <f>IF(G10371="Male",VLOOKUP(H10371,'Shoe size conversion table'!$B$6:$D$22,2),VLOOKUP(H10371,'Shoe size conversion table'!$J$6:$L$22,2))</f>
        <v>44-45</v>
      </c>
      <c r="J10371" s="13">
        <f>IF(G10371="Male",VLOOKUP(H10371,'Shoe size conversion table'!$B$6:$D$22,3),VLOOKUP(H10371,'Shoe size conversion table'!$J$6:$L$22,3))</f>
        <v>11</v>
      </c>
      <c r="K10371" s="11">
        <v>199</v>
      </c>
      <c r="L10371" s="12">
        <v>0.5</v>
      </c>
      <c r="M10371" s="7">
        <f t="shared" si="484"/>
        <v>2016</v>
      </c>
      <c r="N10371" s="7">
        <f t="shared" si="485"/>
        <v>5</v>
      </c>
      <c r="O10371" s="30">
        <f t="shared" si="486"/>
        <v>99.5</v>
      </c>
    </row>
    <row r="10372" spans="2:15" x14ac:dyDescent="0.2">
      <c r="B10372" s="13">
        <v>61663</v>
      </c>
      <c r="C10372" s="14">
        <v>42517.45611111114</v>
      </c>
      <c r="D10372" s="7" t="s">
        <v>8</v>
      </c>
      <c r="E10372" s="13">
        <v>2201</v>
      </c>
      <c r="F10372" s="7" t="s">
        <v>42</v>
      </c>
      <c r="G10372" s="7" t="s">
        <v>11</v>
      </c>
      <c r="H10372" s="13">
        <v>12</v>
      </c>
      <c r="I10372" s="13">
        <f>IF(G10372="Male",VLOOKUP(H10372,'Shoe size conversion table'!$B$6:$D$22,2),VLOOKUP(H10372,'Shoe size conversion table'!$J$6:$L$22,2))</f>
        <v>45</v>
      </c>
      <c r="J10372" s="13">
        <f>IF(G10372="Male",VLOOKUP(H10372,'Shoe size conversion table'!$B$6:$D$22,3),VLOOKUP(H10372,'Shoe size conversion table'!$J$6:$L$22,3))</f>
        <v>11.5</v>
      </c>
      <c r="K10372" s="11">
        <v>199</v>
      </c>
      <c r="L10372" s="12">
        <v>0</v>
      </c>
      <c r="M10372" s="7">
        <f t="shared" si="484"/>
        <v>2016</v>
      </c>
      <c r="N10372" s="7">
        <f t="shared" si="485"/>
        <v>5</v>
      </c>
      <c r="O10372" s="30">
        <f t="shared" si="486"/>
        <v>199</v>
      </c>
    </row>
    <row r="10373" spans="2:15" x14ac:dyDescent="0.2">
      <c r="B10373" s="13">
        <v>61664</v>
      </c>
      <c r="C10373" s="14">
        <v>42517.576111111288</v>
      </c>
      <c r="D10373" s="7" t="s">
        <v>7</v>
      </c>
      <c r="E10373" s="13">
        <v>2177</v>
      </c>
      <c r="F10373" s="7" t="s">
        <v>48</v>
      </c>
      <c r="G10373" s="7" t="s">
        <v>11</v>
      </c>
      <c r="H10373" s="13">
        <v>9</v>
      </c>
      <c r="I10373" s="13">
        <f>IF(G10373="Male",VLOOKUP(H10373,'Shoe size conversion table'!$B$6:$D$22,2),VLOOKUP(H10373,'Shoe size conversion table'!$J$6:$L$22,2))</f>
        <v>42</v>
      </c>
      <c r="J10373" s="13">
        <f>IF(G10373="Male",VLOOKUP(H10373,'Shoe size conversion table'!$B$6:$D$22,3),VLOOKUP(H10373,'Shoe size conversion table'!$J$6:$L$22,3))</f>
        <v>8.5</v>
      </c>
      <c r="K10373" s="11">
        <v>169</v>
      </c>
      <c r="L10373" s="12">
        <v>0.3</v>
      </c>
      <c r="M10373" s="7">
        <f t="shared" ref="M10373:M10436" si="487">YEAR(C10373)</f>
        <v>2016</v>
      </c>
      <c r="N10373" s="7">
        <f t="shared" si="485"/>
        <v>5</v>
      </c>
      <c r="O10373" s="30">
        <f t="shared" si="486"/>
        <v>118.3</v>
      </c>
    </row>
    <row r="10374" spans="2:15" x14ac:dyDescent="0.2">
      <c r="B10374" s="13">
        <v>61665</v>
      </c>
      <c r="C10374" s="14">
        <v>42517.596111111321</v>
      </c>
      <c r="D10374" s="7" t="s">
        <v>10</v>
      </c>
      <c r="E10374" s="13">
        <v>2204</v>
      </c>
      <c r="F10374" s="7" t="s">
        <v>35</v>
      </c>
      <c r="G10374" s="7" t="s">
        <v>11</v>
      </c>
      <c r="H10374" s="13">
        <v>9</v>
      </c>
      <c r="I10374" s="13">
        <f>IF(G10374="Male",VLOOKUP(H10374,'Shoe size conversion table'!$B$6:$D$22,2),VLOOKUP(H10374,'Shoe size conversion table'!$J$6:$L$22,2))</f>
        <v>42</v>
      </c>
      <c r="J10374" s="13">
        <f>IF(G10374="Male",VLOOKUP(H10374,'Shoe size conversion table'!$B$6:$D$22,3),VLOOKUP(H10374,'Shoe size conversion table'!$J$6:$L$22,3))</f>
        <v>8.5</v>
      </c>
      <c r="K10374" s="11">
        <v>179</v>
      </c>
      <c r="L10374" s="12">
        <v>0</v>
      </c>
      <c r="M10374" s="7">
        <f t="shared" si="487"/>
        <v>2016</v>
      </c>
      <c r="N10374" s="7">
        <f t="shared" ref="N10374:N10437" si="488">MONTH(C10374:C25341)</f>
        <v>5</v>
      </c>
      <c r="O10374" s="30">
        <f t="shared" ref="O10374:O10437" si="489">K10374*(1-L10374)</f>
        <v>179</v>
      </c>
    </row>
    <row r="10375" spans="2:15" x14ac:dyDescent="0.2">
      <c r="B10375" s="13">
        <v>61665</v>
      </c>
      <c r="C10375" s="14">
        <v>42517.596111111321</v>
      </c>
      <c r="D10375" s="7" t="s">
        <v>10</v>
      </c>
      <c r="E10375" s="13">
        <v>2200</v>
      </c>
      <c r="F10375" s="7" t="s">
        <v>34</v>
      </c>
      <c r="G10375" s="7" t="s">
        <v>11</v>
      </c>
      <c r="H10375" s="13">
        <v>9.5</v>
      </c>
      <c r="I10375" s="13" t="str">
        <f>IF(G10375="Male",VLOOKUP(H10375,'Shoe size conversion table'!$B$6:$D$22,2),VLOOKUP(H10375,'Shoe size conversion table'!$J$6:$L$22,2))</f>
        <v>42-43</v>
      </c>
      <c r="J10375" s="13">
        <f>IF(G10375="Male",VLOOKUP(H10375,'Shoe size conversion table'!$B$6:$D$22,3),VLOOKUP(H10375,'Shoe size conversion table'!$J$6:$L$22,3))</f>
        <v>9</v>
      </c>
      <c r="K10375" s="11">
        <v>169</v>
      </c>
      <c r="L10375" s="12">
        <v>0</v>
      </c>
      <c r="M10375" s="7">
        <f t="shared" si="487"/>
        <v>2016</v>
      </c>
      <c r="N10375" s="7">
        <f t="shared" si="488"/>
        <v>5</v>
      </c>
      <c r="O10375" s="30">
        <f t="shared" si="489"/>
        <v>169</v>
      </c>
    </row>
    <row r="10376" spans="2:15" x14ac:dyDescent="0.2">
      <c r="B10376" s="13">
        <v>61666</v>
      </c>
      <c r="C10376" s="14">
        <v>42517.626111111247</v>
      </c>
      <c r="D10376" s="7" t="s">
        <v>7</v>
      </c>
      <c r="E10376" s="13">
        <v>2208</v>
      </c>
      <c r="F10376" s="7" t="s">
        <v>48</v>
      </c>
      <c r="G10376" s="7" t="s">
        <v>11</v>
      </c>
      <c r="H10376" s="13">
        <v>14</v>
      </c>
      <c r="I10376" s="13">
        <f>IF(G10376="Male",VLOOKUP(H10376,'Shoe size conversion table'!$B$6:$D$22,2),VLOOKUP(H10376,'Shoe size conversion table'!$J$6:$L$22,2))</f>
        <v>47</v>
      </c>
      <c r="J10376" s="13">
        <f>IF(G10376="Male",VLOOKUP(H10376,'Shoe size conversion table'!$B$6:$D$22,3),VLOOKUP(H10376,'Shoe size conversion table'!$J$6:$L$22,3))</f>
        <v>13.5</v>
      </c>
      <c r="K10376" s="11">
        <v>199</v>
      </c>
      <c r="L10376" s="12">
        <v>0</v>
      </c>
      <c r="M10376" s="7">
        <f t="shared" si="487"/>
        <v>2016</v>
      </c>
      <c r="N10376" s="7">
        <f t="shared" si="488"/>
        <v>5</v>
      </c>
      <c r="O10376" s="30">
        <f t="shared" si="489"/>
        <v>199</v>
      </c>
    </row>
    <row r="10377" spans="2:15" x14ac:dyDescent="0.2">
      <c r="B10377" s="13">
        <v>61667</v>
      </c>
      <c r="C10377" s="14">
        <v>42517.626111111284</v>
      </c>
      <c r="D10377" s="7" t="s">
        <v>10</v>
      </c>
      <c r="E10377" s="13">
        <v>2148</v>
      </c>
      <c r="F10377" s="7" t="s">
        <v>34</v>
      </c>
      <c r="G10377" s="7" t="s">
        <v>11</v>
      </c>
      <c r="H10377" s="13">
        <v>7.5</v>
      </c>
      <c r="I10377" s="13" t="str">
        <f>IF(G10377="Male",VLOOKUP(H10377,'Shoe size conversion table'!$B$6:$D$22,2),VLOOKUP(H10377,'Shoe size conversion table'!$J$6:$L$22,2))</f>
        <v>40-41</v>
      </c>
      <c r="J10377" s="13">
        <f>IF(G10377="Male",VLOOKUP(H10377,'Shoe size conversion table'!$B$6:$D$22,3),VLOOKUP(H10377,'Shoe size conversion table'!$J$6:$L$22,3))</f>
        <v>7</v>
      </c>
      <c r="K10377" s="11">
        <v>169</v>
      </c>
      <c r="L10377" s="12">
        <v>0.3</v>
      </c>
      <c r="M10377" s="7">
        <f t="shared" si="487"/>
        <v>2016</v>
      </c>
      <c r="N10377" s="7">
        <f t="shared" si="488"/>
        <v>5</v>
      </c>
      <c r="O10377" s="30">
        <f t="shared" si="489"/>
        <v>118.3</v>
      </c>
    </row>
    <row r="10378" spans="2:15" x14ac:dyDescent="0.2">
      <c r="B10378" s="13">
        <v>61668</v>
      </c>
      <c r="C10378" s="14">
        <v>42517.646111111149</v>
      </c>
      <c r="D10378" s="7" t="s">
        <v>7</v>
      </c>
      <c r="E10378" s="13">
        <v>2206</v>
      </c>
      <c r="F10378" s="7" t="s">
        <v>43</v>
      </c>
      <c r="G10378" s="7" t="s">
        <v>11</v>
      </c>
      <c r="H10378" s="13">
        <v>6</v>
      </c>
      <c r="I10378" s="13">
        <f>IF(G10378="Male",VLOOKUP(H10378,'Shoe size conversion table'!$B$6:$D$22,2),VLOOKUP(H10378,'Shoe size conversion table'!$J$6:$L$22,2))</f>
        <v>39</v>
      </c>
      <c r="J10378" s="13">
        <f>IF(G10378="Male",VLOOKUP(H10378,'Shoe size conversion table'!$B$6:$D$22,3),VLOOKUP(H10378,'Shoe size conversion table'!$J$6:$L$22,3))</f>
        <v>5.5</v>
      </c>
      <c r="K10378" s="11">
        <v>129</v>
      </c>
      <c r="L10378" s="12">
        <v>0</v>
      </c>
      <c r="M10378" s="7">
        <f t="shared" si="487"/>
        <v>2016</v>
      </c>
      <c r="N10378" s="7">
        <f t="shared" si="488"/>
        <v>5</v>
      </c>
      <c r="O10378" s="30">
        <f t="shared" si="489"/>
        <v>129</v>
      </c>
    </row>
    <row r="10379" spans="2:15" x14ac:dyDescent="0.2">
      <c r="B10379" s="13">
        <v>61669</v>
      </c>
      <c r="C10379" s="14">
        <v>42517.696111111145</v>
      </c>
      <c r="D10379" s="7" t="s">
        <v>7</v>
      </c>
      <c r="E10379" s="13">
        <v>2165</v>
      </c>
      <c r="F10379" s="7" t="s">
        <v>53</v>
      </c>
      <c r="G10379" s="7" t="s">
        <v>12</v>
      </c>
      <c r="H10379" s="13">
        <v>8</v>
      </c>
      <c r="I10379" s="13" t="str">
        <f>IF(G10379="Male",VLOOKUP(H10379,'Shoe size conversion table'!$B$6:$D$22,2),VLOOKUP(H10379,'Shoe size conversion table'!$J$6:$L$22,2))</f>
        <v>38-39</v>
      </c>
      <c r="J10379" s="13">
        <f>IF(G10379="Male",VLOOKUP(H10379,'Shoe size conversion table'!$B$6:$D$22,3),VLOOKUP(H10379,'Shoe size conversion table'!$J$6:$L$22,3))</f>
        <v>6</v>
      </c>
      <c r="K10379" s="11">
        <v>189</v>
      </c>
      <c r="L10379" s="12">
        <v>0</v>
      </c>
      <c r="M10379" s="7">
        <f t="shared" si="487"/>
        <v>2016</v>
      </c>
      <c r="N10379" s="7">
        <f t="shared" si="488"/>
        <v>5</v>
      </c>
      <c r="O10379" s="30">
        <f t="shared" si="489"/>
        <v>189</v>
      </c>
    </row>
    <row r="10380" spans="2:15" x14ac:dyDescent="0.2">
      <c r="B10380" s="13">
        <v>61670</v>
      </c>
      <c r="C10380" s="14">
        <v>42517.796111111318</v>
      </c>
      <c r="D10380" s="7" t="s">
        <v>10</v>
      </c>
      <c r="E10380" s="13">
        <v>2165</v>
      </c>
      <c r="F10380" s="7" t="s">
        <v>34</v>
      </c>
      <c r="G10380" s="7" t="s">
        <v>11</v>
      </c>
      <c r="H10380" s="13">
        <v>10.5</v>
      </c>
      <c r="I10380" s="13" t="str">
        <f>IF(G10380="Male",VLOOKUP(H10380,'Shoe size conversion table'!$B$6:$D$22,2),VLOOKUP(H10380,'Shoe size conversion table'!$J$6:$L$22,2))</f>
        <v>43-44</v>
      </c>
      <c r="J10380" s="13">
        <f>IF(G10380="Male",VLOOKUP(H10380,'Shoe size conversion table'!$B$6:$D$22,3),VLOOKUP(H10380,'Shoe size conversion table'!$J$6:$L$22,3))</f>
        <v>10</v>
      </c>
      <c r="K10380" s="11">
        <v>129</v>
      </c>
      <c r="L10380" s="12">
        <v>0</v>
      </c>
      <c r="M10380" s="7">
        <f t="shared" si="487"/>
        <v>2016</v>
      </c>
      <c r="N10380" s="7">
        <f t="shared" si="488"/>
        <v>5</v>
      </c>
      <c r="O10380" s="30">
        <f t="shared" si="489"/>
        <v>129</v>
      </c>
    </row>
    <row r="10381" spans="2:15" x14ac:dyDescent="0.2">
      <c r="B10381" s="13">
        <v>61671</v>
      </c>
      <c r="C10381" s="14">
        <v>42517.936111111143</v>
      </c>
      <c r="D10381" s="7" t="s">
        <v>8</v>
      </c>
      <c r="E10381" s="13">
        <v>2209</v>
      </c>
      <c r="F10381" s="7" t="s">
        <v>39</v>
      </c>
      <c r="G10381" s="7" t="s">
        <v>11</v>
      </c>
      <c r="H10381" s="13">
        <v>10</v>
      </c>
      <c r="I10381" s="13">
        <f>IF(G10381="Male",VLOOKUP(H10381,'Shoe size conversion table'!$B$6:$D$22,2),VLOOKUP(H10381,'Shoe size conversion table'!$J$6:$L$22,2))</f>
        <v>43</v>
      </c>
      <c r="J10381" s="13">
        <f>IF(G10381="Male",VLOOKUP(H10381,'Shoe size conversion table'!$B$6:$D$22,3),VLOOKUP(H10381,'Shoe size conversion table'!$J$6:$L$22,3))</f>
        <v>9.5</v>
      </c>
      <c r="K10381" s="11">
        <v>159</v>
      </c>
      <c r="L10381" s="12">
        <v>0</v>
      </c>
      <c r="M10381" s="7">
        <f t="shared" si="487"/>
        <v>2016</v>
      </c>
      <c r="N10381" s="7">
        <f t="shared" si="488"/>
        <v>5</v>
      </c>
      <c r="O10381" s="30">
        <f t="shared" si="489"/>
        <v>159</v>
      </c>
    </row>
    <row r="10382" spans="2:15" x14ac:dyDescent="0.2">
      <c r="B10382" s="13">
        <v>61672</v>
      </c>
      <c r="C10382" s="14">
        <v>42517.966111111142</v>
      </c>
      <c r="D10382" s="7" t="s">
        <v>7</v>
      </c>
      <c r="E10382" s="13">
        <v>2213</v>
      </c>
      <c r="F10382" s="7" t="s">
        <v>56</v>
      </c>
      <c r="G10382" s="7" t="s">
        <v>11</v>
      </c>
      <c r="H10382" s="13">
        <v>13</v>
      </c>
      <c r="I10382" s="13">
        <f>IF(G10382="Male",VLOOKUP(H10382,'Shoe size conversion table'!$B$6:$D$22,2),VLOOKUP(H10382,'Shoe size conversion table'!$J$6:$L$22,2))</f>
        <v>46</v>
      </c>
      <c r="J10382" s="13">
        <f>IF(G10382="Male",VLOOKUP(H10382,'Shoe size conversion table'!$B$6:$D$22,3),VLOOKUP(H10382,'Shoe size conversion table'!$J$6:$L$22,3))</f>
        <v>12.5</v>
      </c>
      <c r="K10382" s="11">
        <v>159</v>
      </c>
      <c r="L10382" s="12">
        <v>0.5</v>
      </c>
      <c r="M10382" s="7">
        <f t="shared" si="487"/>
        <v>2016</v>
      </c>
      <c r="N10382" s="7">
        <f t="shared" si="488"/>
        <v>5</v>
      </c>
      <c r="O10382" s="30">
        <f t="shared" si="489"/>
        <v>79.5</v>
      </c>
    </row>
    <row r="10383" spans="2:15" x14ac:dyDescent="0.2">
      <c r="B10383" s="13">
        <v>61672</v>
      </c>
      <c r="C10383" s="14">
        <v>42517.966111111142</v>
      </c>
      <c r="D10383" s="7" t="s">
        <v>7</v>
      </c>
      <c r="E10383" s="13">
        <v>2224</v>
      </c>
      <c r="F10383" s="7" t="s">
        <v>43</v>
      </c>
      <c r="G10383" s="7" t="s">
        <v>11</v>
      </c>
      <c r="H10383" s="13">
        <v>11</v>
      </c>
      <c r="I10383" s="13">
        <f>IF(G10383="Male",VLOOKUP(H10383,'Shoe size conversion table'!$B$6:$D$22,2),VLOOKUP(H10383,'Shoe size conversion table'!$J$6:$L$22,2))</f>
        <v>44</v>
      </c>
      <c r="J10383" s="13">
        <f>IF(G10383="Male",VLOOKUP(H10383,'Shoe size conversion table'!$B$6:$D$22,3),VLOOKUP(H10383,'Shoe size conversion table'!$J$6:$L$22,3))</f>
        <v>10.5</v>
      </c>
      <c r="K10383" s="11">
        <v>169</v>
      </c>
      <c r="L10383" s="12">
        <v>0.1</v>
      </c>
      <c r="M10383" s="7">
        <f t="shared" si="487"/>
        <v>2016</v>
      </c>
      <c r="N10383" s="7">
        <f t="shared" si="488"/>
        <v>5</v>
      </c>
      <c r="O10383" s="30">
        <f t="shared" si="489"/>
        <v>152.1</v>
      </c>
    </row>
    <row r="10384" spans="2:15" x14ac:dyDescent="0.2">
      <c r="B10384" s="13">
        <v>61673</v>
      </c>
      <c r="C10384" s="14">
        <v>42517.98611111132</v>
      </c>
      <c r="D10384" s="7" t="s">
        <v>10</v>
      </c>
      <c r="E10384" s="13">
        <v>2182</v>
      </c>
      <c r="F10384" s="7" t="s">
        <v>35</v>
      </c>
      <c r="G10384" s="7" t="s">
        <v>11</v>
      </c>
      <c r="H10384" s="13">
        <v>8.5</v>
      </c>
      <c r="I10384" s="13" t="str">
        <f>IF(G10384="Male",VLOOKUP(H10384,'Shoe size conversion table'!$B$6:$D$22,2),VLOOKUP(H10384,'Shoe size conversion table'!$J$6:$L$22,2))</f>
        <v>41-42</v>
      </c>
      <c r="J10384" s="13">
        <f>IF(G10384="Male",VLOOKUP(H10384,'Shoe size conversion table'!$B$6:$D$22,3),VLOOKUP(H10384,'Shoe size conversion table'!$J$6:$L$22,3))</f>
        <v>8</v>
      </c>
      <c r="K10384" s="11">
        <v>159</v>
      </c>
      <c r="L10384" s="12">
        <v>0.3</v>
      </c>
      <c r="M10384" s="7">
        <f t="shared" si="487"/>
        <v>2016</v>
      </c>
      <c r="N10384" s="7">
        <f t="shared" si="488"/>
        <v>5</v>
      </c>
      <c r="O10384" s="30">
        <f t="shared" si="489"/>
        <v>111.3</v>
      </c>
    </row>
    <row r="10385" spans="2:15" x14ac:dyDescent="0.2">
      <c r="B10385" s="13">
        <v>61674</v>
      </c>
      <c r="C10385" s="14">
        <v>42517.996111111286</v>
      </c>
      <c r="D10385" s="7" t="s">
        <v>7</v>
      </c>
      <c r="E10385" s="13">
        <v>2203</v>
      </c>
      <c r="F10385" s="7" t="s">
        <v>48</v>
      </c>
      <c r="G10385" s="7" t="s">
        <v>11</v>
      </c>
      <c r="H10385" s="13">
        <v>10</v>
      </c>
      <c r="I10385" s="13">
        <f>IF(G10385="Male",VLOOKUP(H10385,'Shoe size conversion table'!$B$6:$D$22,2),VLOOKUP(H10385,'Shoe size conversion table'!$J$6:$L$22,2))</f>
        <v>43</v>
      </c>
      <c r="J10385" s="13">
        <f>IF(G10385="Male",VLOOKUP(H10385,'Shoe size conversion table'!$B$6:$D$22,3),VLOOKUP(H10385,'Shoe size conversion table'!$J$6:$L$22,3))</f>
        <v>9.5</v>
      </c>
      <c r="K10385" s="11">
        <v>159</v>
      </c>
      <c r="L10385" s="12">
        <v>0</v>
      </c>
      <c r="M10385" s="7">
        <f t="shared" si="487"/>
        <v>2016</v>
      </c>
      <c r="N10385" s="7">
        <f t="shared" si="488"/>
        <v>5</v>
      </c>
      <c r="O10385" s="30">
        <f t="shared" si="489"/>
        <v>159</v>
      </c>
    </row>
    <row r="10386" spans="2:15" x14ac:dyDescent="0.2">
      <c r="B10386" s="13">
        <v>61675</v>
      </c>
      <c r="C10386" s="14">
        <v>42518.026111111139</v>
      </c>
      <c r="D10386" s="7" t="s">
        <v>9</v>
      </c>
      <c r="E10386" s="13">
        <v>2166</v>
      </c>
      <c r="F10386" s="7" t="s">
        <v>61</v>
      </c>
      <c r="G10386" s="7" t="s">
        <v>11</v>
      </c>
      <c r="H10386" s="13">
        <v>6</v>
      </c>
      <c r="I10386" s="13">
        <f>IF(G10386="Male",VLOOKUP(H10386,'Shoe size conversion table'!$B$6:$D$22,2),VLOOKUP(H10386,'Shoe size conversion table'!$J$6:$L$22,2))</f>
        <v>39</v>
      </c>
      <c r="J10386" s="13">
        <f>IF(G10386="Male",VLOOKUP(H10386,'Shoe size conversion table'!$B$6:$D$22,3),VLOOKUP(H10386,'Shoe size conversion table'!$J$6:$L$22,3))</f>
        <v>5.5</v>
      </c>
      <c r="K10386" s="11">
        <v>159</v>
      </c>
      <c r="L10386" s="12">
        <v>0</v>
      </c>
      <c r="M10386" s="7">
        <f t="shared" si="487"/>
        <v>2016</v>
      </c>
      <c r="N10386" s="7">
        <f t="shared" si="488"/>
        <v>5</v>
      </c>
      <c r="O10386" s="30">
        <f t="shared" si="489"/>
        <v>159</v>
      </c>
    </row>
    <row r="10387" spans="2:15" x14ac:dyDescent="0.2">
      <c r="B10387" s="13">
        <v>61676</v>
      </c>
      <c r="C10387" s="14">
        <v>42518.096111111146</v>
      </c>
      <c r="D10387" s="7" t="s">
        <v>10</v>
      </c>
      <c r="E10387" s="13">
        <v>2226</v>
      </c>
      <c r="F10387" s="7" t="s">
        <v>35</v>
      </c>
      <c r="G10387" s="7" t="s">
        <v>12</v>
      </c>
      <c r="H10387" s="13">
        <v>7.5</v>
      </c>
      <c r="I10387" s="13">
        <f>IF(G10387="Male",VLOOKUP(H10387,'Shoe size conversion table'!$B$6:$D$22,2),VLOOKUP(H10387,'Shoe size conversion table'!$J$6:$L$22,2))</f>
        <v>38</v>
      </c>
      <c r="J10387" s="13">
        <f>IF(G10387="Male",VLOOKUP(H10387,'Shoe size conversion table'!$B$6:$D$22,3),VLOOKUP(H10387,'Shoe size conversion table'!$J$6:$L$22,3))</f>
        <v>5.5</v>
      </c>
      <c r="K10387" s="11">
        <v>189</v>
      </c>
      <c r="L10387" s="12">
        <v>0</v>
      </c>
      <c r="M10387" s="7">
        <f t="shared" si="487"/>
        <v>2016</v>
      </c>
      <c r="N10387" s="7">
        <f t="shared" si="488"/>
        <v>5</v>
      </c>
      <c r="O10387" s="30">
        <f t="shared" si="489"/>
        <v>189</v>
      </c>
    </row>
    <row r="10388" spans="2:15" x14ac:dyDescent="0.2">
      <c r="B10388" s="13">
        <v>61677</v>
      </c>
      <c r="C10388" s="14">
        <v>42518.096111111146</v>
      </c>
      <c r="D10388" s="7" t="s">
        <v>10</v>
      </c>
      <c r="E10388" s="13">
        <v>2188</v>
      </c>
      <c r="F10388" s="7" t="s">
        <v>34</v>
      </c>
      <c r="G10388" s="7" t="s">
        <v>11</v>
      </c>
      <c r="H10388" s="13">
        <v>10</v>
      </c>
      <c r="I10388" s="13">
        <f>IF(G10388="Male",VLOOKUP(H10388,'Shoe size conversion table'!$B$6:$D$22,2),VLOOKUP(H10388,'Shoe size conversion table'!$J$6:$L$22,2))</f>
        <v>43</v>
      </c>
      <c r="J10388" s="13">
        <f>IF(G10388="Male",VLOOKUP(H10388,'Shoe size conversion table'!$B$6:$D$22,3),VLOOKUP(H10388,'Shoe size conversion table'!$J$6:$L$22,3))</f>
        <v>9.5</v>
      </c>
      <c r="K10388" s="11">
        <v>129</v>
      </c>
      <c r="L10388" s="12">
        <v>0.3</v>
      </c>
      <c r="M10388" s="7">
        <f t="shared" si="487"/>
        <v>2016</v>
      </c>
      <c r="N10388" s="7">
        <f t="shared" si="488"/>
        <v>5</v>
      </c>
      <c r="O10388" s="30">
        <f t="shared" si="489"/>
        <v>90.3</v>
      </c>
    </row>
    <row r="10389" spans="2:15" x14ac:dyDescent="0.2">
      <c r="B10389" s="13">
        <v>61678</v>
      </c>
      <c r="C10389" s="14">
        <v>42518.096111111285</v>
      </c>
      <c r="D10389" s="7" t="s">
        <v>10</v>
      </c>
      <c r="E10389" s="13">
        <v>2236</v>
      </c>
      <c r="F10389" s="7" t="s">
        <v>34</v>
      </c>
      <c r="G10389" s="7" t="s">
        <v>11</v>
      </c>
      <c r="H10389" s="13">
        <v>10.5</v>
      </c>
      <c r="I10389" s="13" t="str">
        <f>IF(G10389="Male",VLOOKUP(H10389,'Shoe size conversion table'!$B$6:$D$22,2),VLOOKUP(H10389,'Shoe size conversion table'!$J$6:$L$22,2))</f>
        <v>43-44</v>
      </c>
      <c r="J10389" s="13">
        <f>IF(G10389="Male",VLOOKUP(H10389,'Shoe size conversion table'!$B$6:$D$22,3),VLOOKUP(H10389,'Shoe size conversion table'!$J$6:$L$22,3))</f>
        <v>10</v>
      </c>
      <c r="K10389" s="11">
        <v>199</v>
      </c>
      <c r="L10389" s="12">
        <v>0.3</v>
      </c>
      <c r="M10389" s="7">
        <f t="shared" si="487"/>
        <v>2016</v>
      </c>
      <c r="N10389" s="7">
        <f t="shared" si="488"/>
        <v>5</v>
      </c>
      <c r="O10389" s="30">
        <f t="shared" si="489"/>
        <v>139.29999999999998</v>
      </c>
    </row>
    <row r="10390" spans="2:15" x14ac:dyDescent="0.2">
      <c r="B10390" s="13">
        <v>61679</v>
      </c>
      <c r="C10390" s="14">
        <v>42518.356111111287</v>
      </c>
      <c r="D10390" s="7" t="s">
        <v>7</v>
      </c>
      <c r="E10390" s="13">
        <v>2157</v>
      </c>
      <c r="F10390" s="7" t="s">
        <v>53</v>
      </c>
      <c r="G10390" s="7" t="s">
        <v>11</v>
      </c>
      <c r="H10390" s="13">
        <v>9</v>
      </c>
      <c r="I10390" s="13">
        <f>IF(G10390="Male",VLOOKUP(H10390,'Shoe size conversion table'!$B$6:$D$22,2),VLOOKUP(H10390,'Shoe size conversion table'!$J$6:$L$22,2))</f>
        <v>42</v>
      </c>
      <c r="J10390" s="13">
        <f>IF(G10390="Male",VLOOKUP(H10390,'Shoe size conversion table'!$B$6:$D$22,3),VLOOKUP(H10390,'Shoe size conversion table'!$J$6:$L$22,3))</f>
        <v>8.5</v>
      </c>
      <c r="K10390" s="11">
        <v>199</v>
      </c>
      <c r="L10390" s="12">
        <v>0</v>
      </c>
      <c r="M10390" s="7">
        <f t="shared" si="487"/>
        <v>2016</v>
      </c>
      <c r="N10390" s="7">
        <f t="shared" si="488"/>
        <v>5</v>
      </c>
      <c r="O10390" s="30">
        <f t="shared" si="489"/>
        <v>199</v>
      </c>
    </row>
    <row r="10391" spans="2:15" x14ac:dyDescent="0.2">
      <c r="B10391" s="13">
        <v>61680</v>
      </c>
      <c r="C10391" s="14">
        <v>42518.466111111142</v>
      </c>
      <c r="D10391" s="7" t="s">
        <v>7</v>
      </c>
      <c r="E10391" s="13">
        <v>2234</v>
      </c>
      <c r="F10391" s="7" t="s">
        <v>45</v>
      </c>
      <c r="G10391" s="7" t="s">
        <v>11</v>
      </c>
      <c r="H10391" s="13">
        <v>11</v>
      </c>
      <c r="I10391" s="13">
        <f>IF(G10391="Male",VLOOKUP(H10391,'Shoe size conversion table'!$B$6:$D$22,2),VLOOKUP(H10391,'Shoe size conversion table'!$J$6:$L$22,2))</f>
        <v>44</v>
      </c>
      <c r="J10391" s="13">
        <f>IF(G10391="Male",VLOOKUP(H10391,'Shoe size conversion table'!$B$6:$D$22,3),VLOOKUP(H10391,'Shoe size conversion table'!$J$6:$L$22,3))</f>
        <v>10.5</v>
      </c>
      <c r="K10391" s="11">
        <v>139</v>
      </c>
      <c r="L10391" s="12">
        <v>0.1</v>
      </c>
      <c r="M10391" s="7">
        <f t="shared" si="487"/>
        <v>2016</v>
      </c>
      <c r="N10391" s="7">
        <f t="shared" si="488"/>
        <v>5</v>
      </c>
      <c r="O10391" s="30">
        <f t="shared" si="489"/>
        <v>125.10000000000001</v>
      </c>
    </row>
    <row r="10392" spans="2:15" x14ac:dyDescent="0.2">
      <c r="B10392" s="13">
        <v>61681</v>
      </c>
      <c r="C10392" s="14">
        <v>42518.476111111289</v>
      </c>
      <c r="D10392" s="7" t="s">
        <v>7</v>
      </c>
      <c r="E10392" s="13">
        <v>2227</v>
      </c>
      <c r="F10392" s="7" t="s">
        <v>44</v>
      </c>
      <c r="G10392" s="7" t="s">
        <v>11</v>
      </c>
      <c r="H10392" s="13">
        <v>10.5</v>
      </c>
      <c r="I10392" s="13" t="str">
        <f>IF(G10392="Male",VLOOKUP(H10392,'Shoe size conversion table'!$B$6:$D$22,2),VLOOKUP(H10392,'Shoe size conversion table'!$J$6:$L$22,2))</f>
        <v>43-44</v>
      </c>
      <c r="J10392" s="13">
        <f>IF(G10392="Male",VLOOKUP(H10392,'Shoe size conversion table'!$B$6:$D$22,3),VLOOKUP(H10392,'Shoe size conversion table'!$J$6:$L$22,3))</f>
        <v>10</v>
      </c>
      <c r="K10392" s="11">
        <v>139</v>
      </c>
      <c r="L10392" s="12">
        <v>0.5</v>
      </c>
      <c r="M10392" s="7">
        <f t="shared" si="487"/>
        <v>2016</v>
      </c>
      <c r="N10392" s="7">
        <f t="shared" si="488"/>
        <v>5</v>
      </c>
      <c r="O10392" s="30">
        <f t="shared" si="489"/>
        <v>69.5</v>
      </c>
    </row>
    <row r="10393" spans="2:15" x14ac:dyDescent="0.2">
      <c r="B10393" s="13">
        <v>61682</v>
      </c>
      <c r="C10393" s="14">
        <v>42518.596111111321</v>
      </c>
      <c r="D10393" s="7" t="s">
        <v>10</v>
      </c>
      <c r="E10393" s="13">
        <v>2238</v>
      </c>
      <c r="F10393" s="7" t="s">
        <v>34</v>
      </c>
      <c r="G10393" s="7" t="s">
        <v>11</v>
      </c>
      <c r="H10393" s="13">
        <v>9.5</v>
      </c>
      <c r="I10393" s="13" t="str">
        <f>IF(G10393="Male",VLOOKUP(H10393,'Shoe size conversion table'!$B$6:$D$22,2),VLOOKUP(H10393,'Shoe size conversion table'!$J$6:$L$22,2))</f>
        <v>42-43</v>
      </c>
      <c r="J10393" s="13">
        <f>IF(G10393="Male",VLOOKUP(H10393,'Shoe size conversion table'!$B$6:$D$22,3),VLOOKUP(H10393,'Shoe size conversion table'!$J$6:$L$22,3))</f>
        <v>9</v>
      </c>
      <c r="K10393" s="11">
        <v>159</v>
      </c>
      <c r="L10393" s="12">
        <v>0</v>
      </c>
      <c r="M10393" s="7">
        <f t="shared" si="487"/>
        <v>2016</v>
      </c>
      <c r="N10393" s="7">
        <f t="shared" si="488"/>
        <v>5</v>
      </c>
      <c r="O10393" s="30">
        <f t="shared" si="489"/>
        <v>159</v>
      </c>
    </row>
    <row r="10394" spans="2:15" x14ac:dyDescent="0.2">
      <c r="B10394" s="13">
        <v>61682</v>
      </c>
      <c r="C10394" s="14">
        <v>42518.596111111321</v>
      </c>
      <c r="D10394" s="7" t="s">
        <v>10</v>
      </c>
      <c r="E10394" s="13">
        <v>2204</v>
      </c>
      <c r="F10394" s="7" t="s">
        <v>35</v>
      </c>
      <c r="G10394" s="7" t="s">
        <v>11</v>
      </c>
      <c r="H10394" s="13">
        <v>9</v>
      </c>
      <c r="I10394" s="13">
        <f>IF(G10394="Male",VLOOKUP(H10394,'Shoe size conversion table'!$B$6:$D$22,2),VLOOKUP(H10394,'Shoe size conversion table'!$J$6:$L$22,2))</f>
        <v>42</v>
      </c>
      <c r="J10394" s="13">
        <f>IF(G10394="Male",VLOOKUP(H10394,'Shoe size conversion table'!$B$6:$D$22,3),VLOOKUP(H10394,'Shoe size conversion table'!$J$6:$L$22,3))</f>
        <v>8.5</v>
      </c>
      <c r="K10394" s="11">
        <v>179</v>
      </c>
      <c r="L10394" s="12">
        <v>0</v>
      </c>
      <c r="M10394" s="7">
        <f t="shared" si="487"/>
        <v>2016</v>
      </c>
      <c r="N10394" s="7">
        <f t="shared" si="488"/>
        <v>5</v>
      </c>
      <c r="O10394" s="30">
        <f t="shared" si="489"/>
        <v>179</v>
      </c>
    </row>
    <row r="10395" spans="2:15" x14ac:dyDescent="0.2">
      <c r="B10395" s="13">
        <v>61682</v>
      </c>
      <c r="C10395" s="14">
        <v>42518.596111111321</v>
      </c>
      <c r="D10395" s="7" t="s">
        <v>10</v>
      </c>
      <c r="E10395" s="13">
        <v>2200</v>
      </c>
      <c r="F10395" s="7" t="s">
        <v>34</v>
      </c>
      <c r="G10395" s="7" t="s">
        <v>11</v>
      </c>
      <c r="H10395" s="13">
        <v>9.5</v>
      </c>
      <c r="I10395" s="13" t="str">
        <f>IF(G10395="Male",VLOOKUP(H10395,'Shoe size conversion table'!$B$6:$D$22,2),VLOOKUP(H10395,'Shoe size conversion table'!$J$6:$L$22,2))</f>
        <v>42-43</v>
      </c>
      <c r="J10395" s="13">
        <f>IF(G10395="Male",VLOOKUP(H10395,'Shoe size conversion table'!$B$6:$D$22,3),VLOOKUP(H10395,'Shoe size conversion table'!$J$6:$L$22,3))</f>
        <v>9</v>
      </c>
      <c r="K10395" s="11">
        <v>169</v>
      </c>
      <c r="L10395" s="12">
        <v>0</v>
      </c>
      <c r="M10395" s="7">
        <f t="shared" si="487"/>
        <v>2016</v>
      </c>
      <c r="N10395" s="7">
        <f t="shared" si="488"/>
        <v>5</v>
      </c>
      <c r="O10395" s="30">
        <f t="shared" si="489"/>
        <v>169</v>
      </c>
    </row>
    <row r="10396" spans="2:15" x14ac:dyDescent="0.2">
      <c r="B10396" s="13">
        <v>61683</v>
      </c>
      <c r="C10396" s="14">
        <v>42518.706111111249</v>
      </c>
      <c r="D10396" s="7" t="s">
        <v>7</v>
      </c>
      <c r="E10396" s="13">
        <v>2163</v>
      </c>
      <c r="F10396" s="7" t="s">
        <v>50</v>
      </c>
      <c r="G10396" s="7" t="s">
        <v>12</v>
      </c>
      <c r="H10396" s="13">
        <v>6.5</v>
      </c>
      <c r="I10396" s="13">
        <f>IF(G10396="Male",VLOOKUP(H10396,'Shoe size conversion table'!$B$6:$D$22,2),VLOOKUP(H10396,'Shoe size conversion table'!$J$6:$L$22,2))</f>
        <v>37</v>
      </c>
      <c r="J10396" s="13">
        <f>IF(G10396="Male",VLOOKUP(H10396,'Shoe size conversion table'!$B$6:$D$22,3),VLOOKUP(H10396,'Shoe size conversion table'!$J$6:$L$22,3))</f>
        <v>4.5</v>
      </c>
      <c r="K10396" s="11">
        <v>199</v>
      </c>
      <c r="L10396" s="12">
        <v>0.5</v>
      </c>
      <c r="M10396" s="7">
        <f t="shared" si="487"/>
        <v>2016</v>
      </c>
      <c r="N10396" s="7">
        <f t="shared" si="488"/>
        <v>5</v>
      </c>
      <c r="O10396" s="30">
        <f t="shared" si="489"/>
        <v>99.5</v>
      </c>
    </row>
    <row r="10397" spans="2:15" x14ac:dyDescent="0.2">
      <c r="B10397" s="13">
        <v>61684</v>
      </c>
      <c r="C10397" s="14">
        <v>42518.716111111149</v>
      </c>
      <c r="D10397" s="7" t="s">
        <v>9</v>
      </c>
      <c r="E10397" s="13">
        <v>2164</v>
      </c>
      <c r="F10397" s="7" t="s">
        <v>61</v>
      </c>
      <c r="G10397" s="7" t="s">
        <v>11</v>
      </c>
      <c r="H10397" s="13">
        <v>10.5</v>
      </c>
      <c r="I10397" s="13" t="str">
        <f>IF(G10397="Male",VLOOKUP(H10397,'Shoe size conversion table'!$B$6:$D$22,2),VLOOKUP(H10397,'Shoe size conversion table'!$J$6:$L$22,2))</f>
        <v>43-44</v>
      </c>
      <c r="J10397" s="13">
        <f>IF(G10397="Male",VLOOKUP(H10397,'Shoe size conversion table'!$B$6:$D$22,3),VLOOKUP(H10397,'Shoe size conversion table'!$J$6:$L$22,3))</f>
        <v>10</v>
      </c>
      <c r="K10397" s="11">
        <v>179</v>
      </c>
      <c r="L10397" s="12">
        <v>0</v>
      </c>
      <c r="M10397" s="7">
        <f t="shared" si="487"/>
        <v>2016</v>
      </c>
      <c r="N10397" s="7">
        <f t="shared" si="488"/>
        <v>5</v>
      </c>
      <c r="O10397" s="30">
        <f t="shared" si="489"/>
        <v>179</v>
      </c>
    </row>
    <row r="10398" spans="2:15" x14ac:dyDescent="0.2">
      <c r="B10398" s="13">
        <v>61685</v>
      </c>
      <c r="C10398" s="14">
        <v>42518.816111111286</v>
      </c>
      <c r="D10398" s="7" t="s">
        <v>8</v>
      </c>
      <c r="E10398" s="13">
        <v>2179</v>
      </c>
      <c r="F10398" s="7" t="s">
        <v>38</v>
      </c>
      <c r="G10398" s="7" t="s">
        <v>11</v>
      </c>
      <c r="H10398" s="13">
        <v>8.5</v>
      </c>
      <c r="I10398" s="13" t="str">
        <f>IF(G10398="Male",VLOOKUP(H10398,'Shoe size conversion table'!$B$6:$D$22,2),VLOOKUP(H10398,'Shoe size conversion table'!$J$6:$L$22,2))</f>
        <v>41-42</v>
      </c>
      <c r="J10398" s="13">
        <f>IF(G10398="Male",VLOOKUP(H10398,'Shoe size conversion table'!$B$6:$D$22,3),VLOOKUP(H10398,'Shoe size conversion table'!$J$6:$L$22,3))</f>
        <v>8</v>
      </c>
      <c r="K10398" s="11">
        <v>189</v>
      </c>
      <c r="L10398" s="12">
        <v>0</v>
      </c>
      <c r="M10398" s="7">
        <f t="shared" si="487"/>
        <v>2016</v>
      </c>
      <c r="N10398" s="7">
        <f t="shared" si="488"/>
        <v>5</v>
      </c>
      <c r="O10398" s="30">
        <f t="shared" si="489"/>
        <v>189</v>
      </c>
    </row>
    <row r="10399" spans="2:15" x14ac:dyDescent="0.2">
      <c r="B10399" s="13">
        <v>61686</v>
      </c>
      <c r="C10399" s="14">
        <v>42518.846111111285</v>
      </c>
      <c r="D10399" s="7" t="s">
        <v>8</v>
      </c>
      <c r="E10399" s="13">
        <v>2215</v>
      </c>
      <c r="F10399" s="7" t="s">
        <v>39</v>
      </c>
      <c r="G10399" s="7" t="s">
        <v>11</v>
      </c>
      <c r="H10399" s="13">
        <v>10</v>
      </c>
      <c r="I10399" s="13">
        <f>IF(G10399="Male",VLOOKUP(H10399,'Shoe size conversion table'!$B$6:$D$22,2),VLOOKUP(H10399,'Shoe size conversion table'!$J$6:$L$22,2))</f>
        <v>43</v>
      </c>
      <c r="J10399" s="13">
        <f>IF(G10399="Male",VLOOKUP(H10399,'Shoe size conversion table'!$B$6:$D$22,3),VLOOKUP(H10399,'Shoe size conversion table'!$J$6:$L$22,3))</f>
        <v>9.5</v>
      </c>
      <c r="K10399" s="11">
        <v>149</v>
      </c>
      <c r="L10399" s="12">
        <v>0.3</v>
      </c>
      <c r="M10399" s="7">
        <f t="shared" si="487"/>
        <v>2016</v>
      </c>
      <c r="N10399" s="7">
        <f t="shared" si="488"/>
        <v>5</v>
      </c>
      <c r="O10399" s="30">
        <f t="shared" si="489"/>
        <v>104.3</v>
      </c>
    </row>
    <row r="10400" spans="2:15" x14ac:dyDescent="0.2">
      <c r="B10400" s="13">
        <v>61687</v>
      </c>
      <c r="C10400" s="14">
        <v>42518.876111111145</v>
      </c>
      <c r="D10400" s="7" t="s">
        <v>9</v>
      </c>
      <c r="E10400" s="13">
        <v>2232</v>
      </c>
      <c r="F10400" s="7" t="s">
        <v>61</v>
      </c>
      <c r="G10400" s="7" t="s">
        <v>11</v>
      </c>
      <c r="H10400" s="13">
        <v>8.5</v>
      </c>
      <c r="I10400" s="13" t="str">
        <f>IF(G10400="Male",VLOOKUP(H10400,'Shoe size conversion table'!$B$6:$D$22,2),VLOOKUP(H10400,'Shoe size conversion table'!$J$6:$L$22,2))</f>
        <v>41-42</v>
      </c>
      <c r="J10400" s="13">
        <f>IF(G10400="Male",VLOOKUP(H10400,'Shoe size conversion table'!$B$6:$D$22,3),VLOOKUP(H10400,'Shoe size conversion table'!$J$6:$L$22,3))</f>
        <v>8</v>
      </c>
      <c r="K10400" s="11">
        <v>149</v>
      </c>
      <c r="L10400" s="12">
        <v>0</v>
      </c>
      <c r="M10400" s="7">
        <f t="shared" si="487"/>
        <v>2016</v>
      </c>
      <c r="N10400" s="7">
        <f t="shared" si="488"/>
        <v>5</v>
      </c>
      <c r="O10400" s="30">
        <f t="shared" si="489"/>
        <v>149</v>
      </c>
    </row>
    <row r="10401" spans="2:15" x14ac:dyDescent="0.2">
      <c r="B10401" s="13">
        <v>61688</v>
      </c>
      <c r="C10401" s="14">
        <v>42518.87611111132</v>
      </c>
      <c r="D10401" s="7" t="s">
        <v>7</v>
      </c>
      <c r="E10401" s="13">
        <v>2239</v>
      </c>
      <c r="F10401" s="7" t="s">
        <v>55</v>
      </c>
      <c r="G10401" s="7" t="s">
        <v>11</v>
      </c>
      <c r="H10401" s="13">
        <v>9</v>
      </c>
      <c r="I10401" s="13">
        <f>IF(G10401="Male",VLOOKUP(H10401,'Shoe size conversion table'!$B$6:$D$22,2),VLOOKUP(H10401,'Shoe size conversion table'!$J$6:$L$22,2))</f>
        <v>42</v>
      </c>
      <c r="J10401" s="13">
        <f>IF(G10401="Male",VLOOKUP(H10401,'Shoe size conversion table'!$B$6:$D$22,3),VLOOKUP(H10401,'Shoe size conversion table'!$J$6:$L$22,3))</f>
        <v>8.5</v>
      </c>
      <c r="K10401" s="11">
        <v>179</v>
      </c>
      <c r="L10401" s="12">
        <v>0.1</v>
      </c>
      <c r="M10401" s="7">
        <f t="shared" si="487"/>
        <v>2016</v>
      </c>
      <c r="N10401" s="7">
        <f t="shared" si="488"/>
        <v>5</v>
      </c>
      <c r="O10401" s="30">
        <f t="shared" si="489"/>
        <v>161.1</v>
      </c>
    </row>
    <row r="10402" spans="2:15" x14ac:dyDescent="0.2">
      <c r="B10402" s="13">
        <v>61689</v>
      </c>
      <c r="C10402" s="14">
        <v>42518.916111111146</v>
      </c>
      <c r="D10402" s="7" t="s">
        <v>10</v>
      </c>
      <c r="E10402" s="13">
        <v>2223</v>
      </c>
      <c r="F10402" s="7" t="s">
        <v>35</v>
      </c>
      <c r="G10402" s="7" t="s">
        <v>12</v>
      </c>
      <c r="H10402" s="13">
        <v>6.5</v>
      </c>
      <c r="I10402" s="13">
        <f>IF(G10402="Male",VLOOKUP(H10402,'Shoe size conversion table'!$B$6:$D$22,2),VLOOKUP(H10402,'Shoe size conversion table'!$J$6:$L$22,2))</f>
        <v>37</v>
      </c>
      <c r="J10402" s="13">
        <f>IF(G10402="Male",VLOOKUP(H10402,'Shoe size conversion table'!$B$6:$D$22,3),VLOOKUP(H10402,'Shoe size conversion table'!$J$6:$L$22,3))</f>
        <v>4.5</v>
      </c>
      <c r="K10402" s="11">
        <v>199</v>
      </c>
      <c r="L10402" s="12">
        <v>0.3</v>
      </c>
      <c r="M10402" s="7">
        <f t="shared" si="487"/>
        <v>2016</v>
      </c>
      <c r="N10402" s="7">
        <f t="shared" si="488"/>
        <v>5</v>
      </c>
      <c r="O10402" s="30">
        <f t="shared" si="489"/>
        <v>139.29999999999998</v>
      </c>
    </row>
    <row r="10403" spans="2:15" x14ac:dyDescent="0.2">
      <c r="B10403" s="13">
        <v>61690</v>
      </c>
      <c r="C10403" s="14">
        <v>42518.936111111143</v>
      </c>
      <c r="D10403" s="7" t="s">
        <v>8</v>
      </c>
      <c r="E10403" s="13">
        <v>2222</v>
      </c>
      <c r="F10403" s="7" t="s">
        <v>42</v>
      </c>
      <c r="G10403" s="7" t="s">
        <v>11</v>
      </c>
      <c r="H10403" s="13">
        <v>14</v>
      </c>
      <c r="I10403" s="13">
        <f>IF(G10403="Male",VLOOKUP(H10403,'Shoe size conversion table'!$B$6:$D$22,2),VLOOKUP(H10403,'Shoe size conversion table'!$J$6:$L$22,2))</f>
        <v>47</v>
      </c>
      <c r="J10403" s="13">
        <f>IF(G10403="Male",VLOOKUP(H10403,'Shoe size conversion table'!$B$6:$D$22,3),VLOOKUP(H10403,'Shoe size conversion table'!$J$6:$L$22,3))</f>
        <v>13.5</v>
      </c>
      <c r="K10403" s="11">
        <v>149</v>
      </c>
      <c r="L10403" s="12">
        <v>0</v>
      </c>
      <c r="M10403" s="7">
        <f t="shared" si="487"/>
        <v>2016</v>
      </c>
      <c r="N10403" s="7">
        <f t="shared" si="488"/>
        <v>5</v>
      </c>
      <c r="O10403" s="30">
        <f t="shared" si="489"/>
        <v>149</v>
      </c>
    </row>
    <row r="10404" spans="2:15" x14ac:dyDescent="0.2">
      <c r="B10404" s="13">
        <v>61691</v>
      </c>
      <c r="C10404" s="14">
        <v>42518.966111111142</v>
      </c>
      <c r="D10404" s="7" t="s">
        <v>7</v>
      </c>
      <c r="E10404" s="13">
        <v>2161</v>
      </c>
      <c r="F10404" s="7" t="s">
        <v>46</v>
      </c>
      <c r="G10404" s="7" t="s">
        <v>11</v>
      </c>
      <c r="H10404" s="13">
        <v>9.5</v>
      </c>
      <c r="I10404" s="13" t="str">
        <f>IF(G10404="Male",VLOOKUP(H10404,'Shoe size conversion table'!$B$6:$D$22,2),VLOOKUP(H10404,'Shoe size conversion table'!$J$6:$L$22,2))</f>
        <v>42-43</v>
      </c>
      <c r="J10404" s="13">
        <f>IF(G10404="Male",VLOOKUP(H10404,'Shoe size conversion table'!$B$6:$D$22,3),VLOOKUP(H10404,'Shoe size conversion table'!$J$6:$L$22,3))</f>
        <v>9</v>
      </c>
      <c r="K10404" s="11">
        <v>139</v>
      </c>
      <c r="L10404" s="12">
        <v>0</v>
      </c>
      <c r="M10404" s="7">
        <f t="shared" si="487"/>
        <v>2016</v>
      </c>
      <c r="N10404" s="7">
        <f t="shared" si="488"/>
        <v>5</v>
      </c>
      <c r="O10404" s="30">
        <f t="shared" si="489"/>
        <v>139</v>
      </c>
    </row>
    <row r="10405" spans="2:15" x14ac:dyDescent="0.2">
      <c r="B10405" s="13">
        <v>61691</v>
      </c>
      <c r="C10405" s="14">
        <v>42518.966111111142</v>
      </c>
      <c r="D10405" s="7" t="s">
        <v>7</v>
      </c>
      <c r="E10405" s="13">
        <v>2213</v>
      </c>
      <c r="F10405" s="7" t="s">
        <v>56</v>
      </c>
      <c r="G10405" s="7" t="s">
        <v>11</v>
      </c>
      <c r="H10405" s="13">
        <v>13</v>
      </c>
      <c r="I10405" s="13">
        <f>IF(G10405="Male",VLOOKUP(H10405,'Shoe size conversion table'!$B$6:$D$22,2),VLOOKUP(H10405,'Shoe size conversion table'!$J$6:$L$22,2))</f>
        <v>46</v>
      </c>
      <c r="J10405" s="13">
        <f>IF(G10405="Male",VLOOKUP(H10405,'Shoe size conversion table'!$B$6:$D$22,3),VLOOKUP(H10405,'Shoe size conversion table'!$J$6:$L$22,3))</f>
        <v>12.5</v>
      </c>
      <c r="K10405" s="11">
        <v>159</v>
      </c>
      <c r="L10405" s="12">
        <v>0.5</v>
      </c>
      <c r="M10405" s="7">
        <f t="shared" si="487"/>
        <v>2016</v>
      </c>
      <c r="N10405" s="7">
        <f t="shared" si="488"/>
        <v>5</v>
      </c>
      <c r="O10405" s="30">
        <f t="shared" si="489"/>
        <v>79.5</v>
      </c>
    </row>
    <row r="10406" spans="2:15" x14ac:dyDescent="0.2">
      <c r="B10406" s="13">
        <v>61692</v>
      </c>
      <c r="C10406" s="14">
        <v>42519.066111111148</v>
      </c>
      <c r="D10406" s="7" t="s">
        <v>8</v>
      </c>
      <c r="E10406" s="13">
        <v>2240</v>
      </c>
      <c r="F10406" s="7" t="s">
        <v>39</v>
      </c>
      <c r="G10406" s="7" t="s">
        <v>12</v>
      </c>
      <c r="H10406" s="13">
        <v>7.5</v>
      </c>
      <c r="I10406" s="13">
        <f>IF(G10406="Male",VLOOKUP(H10406,'Shoe size conversion table'!$B$6:$D$22,2),VLOOKUP(H10406,'Shoe size conversion table'!$J$6:$L$22,2))</f>
        <v>38</v>
      </c>
      <c r="J10406" s="13">
        <f>IF(G10406="Male",VLOOKUP(H10406,'Shoe size conversion table'!$B$6:$D$22,3),VLOOKUP(H10406,'Shoe size conversion table'!$J$6:$L$22,3))</f>
        <v>5.5</v>
      </c>
      <c r="K10406" s="11">
        <v>169</v>
      </c>
      <c r="L10406" s="12">
        <v>0</v>
      </c>
      <c r="M10406" s="7">
        <f t="shared" si="487"/>
        <v>2016</v>
      </c>
      <c r="N10406" s="7">
        <f t="shared" si="488"/>
        <v>5</v>
      </c>
      <c r="O10406" s="30">
        <f t="shared" si="489"/>
        <v>169</v>
      </c>
    </row>
    <row r="10407" spans="2:15" x14ac:dyDescent="0.2">
      <c r="B10407" s="13">
        <v>61693</v>
      </c>
      <c r="C10407" s="14">
        <v>42519.096111111146</v>
      </c>
      <c r="D10407" s="7" t="s">
        <v>10</v>
      </c>
      <c r="E10407" s="13">
        <v>2163</v>
      </c>
      <c r="F10407" s="7" t="s">
        <v>34</v>
      </c>
      <c r="G10407" s="7" t="s">
        <v>11</v>
      </c>
      <c r="H10407" s="13">
        <v>9.5</v>
      </c>
      <c r="I10407" s="13" t="str">
        <f>IF(G10407="Male",VLOOKUP(H10407,'Shoe size conversion table'!$B$6:$D$22,2),VLOOKUP(H10407,'Shoe size conversion table'!$J$6:$L$22,2))</f>
        <v>42-43</v>
      </c>
      <c r="J10407" s="13">
        <f>IF(G10407="Male",VLOOKUP(H10407,'Shoe size conversion table'!$B$6:$D$22,3),VLOOKUP(H10407,'Shoe size conversion table'!$J$6:$L$22,3))</f>
        <v>9</v>
      </c>
      <c r="K10407" s="11">
        <v>179</v>
      </c>
      <c r="L10407" s="12">
        <v>0</v>
      </c>
      <c r="M10407" s="7">
        <f t="shared" si="487"/>
        <v>2016</v>
      </c>
      <c r="N10407" s="7">
        <f t="shared" si="488"/>
        <v>5</v>
      </c>
      <c r="O10407" s="30">
        <f t="shared" si="489"/>
        <v>179</v>
      </c>
    </row>
    <row r="10408" spans="2:15" x14ac:dyDescent="0.2">
      <c r="B10408" s="13">
        <v>61694</v>
      </c>
      <c r="C10408" s="14">
        <v>42519.146111111324</v>
      </c>
      <c r="D10408" s="7" t="s">
        <v>7</v>
      </c>
      <c r="E10408" s="13">
        <v>2175</v>
      </c>
      <c r="F10408" s="7" t="s">
        <v>49</v>
      </c>
      <c r="G10408" s="7" t="s">
        <v>12</v>
      </c>
      <c r="H10408" s="13">
        <v>7.5</v>
      </c>
      <c r="I10408" s="13">
        <f>IF(G10408="Male",VLOOKUP(H10408,'Shoe size conversion table'!$B$6:$D$22,2),VLOOKUP(H10408,'Shoe size conversion table'!$J$6:$L$22,2))</f>
        <v>38</v>
      </c>
      <c r="J10408" s="13">
        <f>IF(G10408="Male",VLOOKUP(H10408,'Shoe size conversion table'!$B$6:$D$22,3),VLOOKUP(H10408,'Shoe size conversion table'!$J$6:$L$22,3))</f>
        <v>5.5</v>
      </c>
      <c r="K10408" s="11">
        <v>159</v>
      </c>
      <c r="L10408" s="12">
        <v>0</v>
      </c>
      <c r="M10408" s="7">
        <f t="shared" si="487"/>
        <v>2016</v>
      </c>
      <c r="N10408" s="7">
        <f t="shared" si="488"/>
        <v>5</v>
      </c>
      <c r="O10408" s="30">
        <f t="shared" si="489"/>
        <v>159</v>
      </c>
    </row>
    <row r="10409" spans="2:15" x14ac:dyDescent="0.2">
      <c r="B10409" s="13">
        <v>61695</v>
      </c>
      <c r="C10409" s="14">
        <v>42519.256111111143</v>
      </c>
      <c r="D10409" s="7" t="s">
        <v>8</v>
      </c>
      <c r="E10409" s="13">
        <v>2152</v>
      </c>
      <c r="F10409" s="7" t="s">
        <v>41</v>
      </c>
      <c r="G10409" s="7" t="s">
        <v>12</v>
      </c>
      <c r="H10409" s="13">
        <v>9</v>
      </c>
      <c r="I10409" s="13" t="str">
        <f>IF(G10409="Male",VLOOKUP(H10409,'Shoe size conversion table'!$B$6:$D$22,2),VLOOKUP(H10409,'Shoe size conversion table'!$J$6:$L$22,2))</f>
        <v>39-40</v>
      </c>
      <c r="J10409" s="13">
        <f>IF(G10409="Male",VLOOKUP(H10409,'Shoe size conversion table'!$B$6:$D$22,3),VLOOKUP(H10409,'Shoe size conversion table'!$J$6:$L$22,3))</f>
        <v>7</v>
      </c>
      <c r="K10409" s="11">
        <v>189</v>
      </c>
      <c r="L10409" s="12">
        <v>0</v>
      </c>
      <c r="M10409" s="7">
        <f t="shared" si="487"/>
        <v>2016</v>
      </c>
      <c r="N10409" s="7">
        <f t="shared" si="488"/>
        <v>5</v>
      </c>
      <c r="O10409" s="30">
        <f t="shared" si="489"/>
        <v>189</v>
      </c>
    </row>
    <row r="10410" spans="2:15" x14ac:dyDescent="0.2">
      <c r="B10410" s="13">
        <v>61696</v>
      </c>
      <c r="C10410" s="14">
        <v>42519.256111111143</v>
      </c>
      <c r="D10410" s="7" t="s">
        <v>9</v>
      </c>
      <c r="E10410" s="13">
        <v>2199</v>
      </c>
      <c r="F10410" s="7" t="s">
        <v>62</v>
      </c>
      <c r="G10410" s="7" t="s">
        <v>11</v>
      </c>
      <c r="H10410" s="13">
        <v>10</v>
      </c>
      <c r="I10410" s="13">
        <f>IF(G10410="Male",VLOOKUP(H10410,'Shoe size conversion table'!$B$6:$D$22,2),VLOOKUP(H10410,'Shoe size conversion table'!$J$6:$L$22,2))</f>
        <v>43</v>
      </c>
      <c r="J10410" s="13">
        <f>IF(G10410="Male",VLOOKUP(H10410,'Shoe size conversion table'!$B$6:$D$22,3),VLOOKUP(H10410,'Shoe size conversion table'!$J$6:$L$22,3))</f>
        <v>9.5</v>
      </c>
      <c r="K10410" s="11">
        <v>149</v>
      </c>
      <c r="L10410" s="12">
        <v>0</v>
      </c>
      <c r="M10410" s="7">
        <f t="shared" si="487"/>
        <v>2016</v>
      </c>
      <c r="N10410" s="7">
        <f t="shared" si="488"/>
        <v>5</v>
      </c>
      <c r="O10410" s="30">
        <f t="shared" si="489"/>
        <v>149</v>
      </c>
    </row>
    <row r="10411" spans="2:15" x14ac:dyDescent="0.2">
      <c r="B10411" s="13">
        <v>61697</v>
      </c>
      <c r="C10411" s="14">
        <v>42519.336111111144</v>
      </c>
      <c r="D10411" s="7" t="s">
        <v>7</v>
      </c>
      <c r="E10411" s="13">
        <v>2218</v>
      </c>
      <c r="F10411" s="7" t="s">
        <v>53</v>
      </c>
      <c r="G10411" s="7" t="s">
        <v>11</v>
      </c>
      <c r="H10411" s="13">
        <v>9.5</v>
      </c>
      <c r="I10411" s="13" t="str">
        <f>IF(G10411="Male",VLOOKUP(H10411,'Shoe size conversion table'!$B$6:$D$22,2),VLOOKUP(H10411,'Shoe size conversion table'!$J$6:$L$22,2))</f>
        <v>42-43</v>
      </c>
      <c r="J10411" s="13">
        <f>IF(G10411="Male",VLOOKUP(H10411,'Shoe size conversion table'!$B$6:$D$22,3),VLOOKUP(H10411,'Shoe size conversion table'!$J$6:$L$22,3))</f>
        <v>9</v>
      </c>
      <c r="K10411" s="11">
        <v>179</v>
      </c>
      <c r="L10411" s="12">
        <v>0</v>
      </c>
      <c r="M10411" s="7">
        <f t="shared" si="487"/>
        <v>2016</v>
      </c>
      <c r="N10411" s="7">
        <f t="shared" si="488"/>
        <v>5</v>
      </c>
      <c r="O10411" s="30">
        <f t="shared" si="489"/>
        <v>179</v>
      </c>
    </row>
    <row r="10412" spans="2:15" x14ac:dyDescent="0.2">
      <c r="B10412" s="13">
        <v>61698</v>
      </c>
      <c r="C10412" s="14">
        <v>42519.466111111142</v>
      </c>
      <c r="D10412" s="7" t="s">
        <v>7</v>
      </c>
      <c r="E10412" s="13">
        <v>2182</v>
      </c>
      <c r="F10412" s="7" t="s">
        <v>51</v>
      </c>
      <c r="G10412" s="7" t="s">
        <v>11</v>
      </c>
      <c r="H10412" s="13">
        <v>11</v>
      </c>
      <c r="I10412" s="13">
        <f>IF(G10412="Male",VLOOKUP(H10412,'Shoe size conversion table'!$B$6:$D$22,2),VLOOKUP(H10412,'Shoe size conversion table'!$J$6:$L$22,2))</f>
        <v>44</v>
      </c>
      <c r="J10412" s="13">
        <f>IF(G10412="Male",VLOOKUP(H10412,'Shoe size conversion table'!$B$6:$D$22,3),VLOOKUP(H10412,'Shoe size conversion table'!$J$6:$L$22,3))</f>
        <v>10.5</v>
      </c>
      <c r="K10412" s="11">
        <v>159</v>
      </c>
      <c r="L10412" s="12">
        <v>0.5</v>
      </c>
      <c r="M10412" s="7">
        <f t="shared" si="487"/>
        <v>2016</v>
      </c>
      <c r="N10412" s="7">
        <f t="shared" si="488"/>
        <v>5</v>
      </c>
      <c r="O10412" s="30">
        <f t="shared" si="489"/>
        <v>79.5</v>
      </c>
    </row>
    <row r="10413" spans="2:15" x14ac:dyDescent="0.2">
      <c r="B10413" s="13">
        <v>61699</v>
      </c>
      <c r="C10413" s="14">
        <v>42519.476111111289</v>
      </c>
      <c r="D10413" s="7" t="s">
        <v>7</v>
      </c>
      <c r="E10413" s="13">
        <v>2232</v>
      </c>
      <c r="F10413" s="7" t="s">
        <v>51</v>
      </c>
      <c r="G10413" s="7" t="s">
        <v>11</v>
      </c>
      <c r="H10413" s="13">
        <v>10.5</v>
      </c>
      <c r="I10413" s="13" t="str">
        <f>IF(G10413="Male",VLOOKUP(H10413,'Shoe size conversion table'!$B$6:$D$22,2),VLOOKUP(H10413,'Shoe size conversion table'!$J$6:$L$22,2))</f>
        <v>43-44</v>
      </c>
      <c r="J10413" s="13">
        <f>IF(G10413="Male",VLOOKUP(H10413,'Shoe size conversion table'!$B$6:$D$22,3),VLOOKUP(H10413,'Shoe size conversion table'!$J$6:$L$22,3))</f>
        <v>10</v>
      </c>
      <c r="K10413" s="11">
        <v>169</v>
      </c>
      <c r="L10413" s="12">
        <v>0.5</v>
      </c>
      <c r="M10413" s="7">
        <f t="shared" si="487"/>
        <v>2016</v>
      </c>
      <c r="N10413" s="7">
        <f t="shared" si="488"/>
        <v>5</v>
      </c>
      <c r="O10413" s="30">
        <f t="shared" si="489"/>
        <v>84.5</v>
      </c>
    </row>
    <row r="10414" spans="2:15" x14ac:dyDescent="0.2">
      <c r="B10414" s="13">
        <v>61700</v>
      </c>
      <c r="C10414" s="14">
        <v>42519.596111111321</v>
      </c>
      <c r="D10414" s="7" t="s">
        <v>10</v>
      </c>
      <c r="E10414" s="13">
        <v>2238</v>
      </c>
      <c r="F10414" s="7" t="s">
        <v>34</v>
      </c>
      <c r="G10414" s="7" t="s">
        <v>11</v>
      </c>
      <c r="H10414" s="13">
        <v>9.5</v>
      </c>
      <c r="I10414" s="13" t="str">
        <f>IF(G10414="Male",VLOOKUP(H10414,'Shoe size conversion table'!$B$6:$D$22,2),VLOOKUP(H10414,'Shoe size conversion table'!$J$6:$L$22,2))</f>
        <v>42-43</v>
      </c>
      <c r="J10414" s="13">
        <f>IF(G10414="Male",VLOOKUP(H10414,'Shoe size conversion table'!$B$6:$D$22,3),VLOOKUP(H10414,'Shoe size conversion table'!$J$6:$L$22,3))</f>
        <v>9</v>
      </c>
      <c r="K10414" s="11">
        <v>159</v>
      </c>
      <c r="L10414" s="12">
        <v>0</v>
      </c>
      <c r="M10414" s="7">
        <f t="shared" si="487"/>
        <v>2016</v>
      </c>
      <c r="N10414" s="7">
        <f t="shared" si="488"/>
        <v>5</v>
      </c>
      <c r="O10414" s="30">
        <f t="shared" si="489"/>
        <v>159</v>
      </c>
    </row>
    <row r="10415" spans="2:15" x14ac:dyDescent="0.2">
      <c r="B10415" s="13">
        <v>61700</v>
      </c>
      <c r="C10415" s="14">
        <v>42519.596111111321</v>
      </c>
      <c r="D10415" s="7" t="s">
        <v>10</v>
      </c>
      <c r="E10415" s="13">
        <v>2203</v>
      </c>
      <c r="F10415" s="7" t="s">
        <v>35</v>
      </c>
      <c r="G10415" s="7" t="s">
        <v>11</v>
      </c>
      <c r="H10415" s="13">
        <v>11</v>
      </c>
      <c r="I10415" s="13">
        <f>IF(G10415="Male",VLOOKUP(H10415,'Shoe size conversion table'!$B$6:$D$22,2),VLOOKUP(H10415,'Shoe size conversion table'!$J$6:$L$22,2))</f>
        <v>44</v>
      </c>
      <c r="J10415" s="13">
        <f>IF(G10415="Male",VLOOKUP(H10415,'Shoe size conversion table'!$B$6:$D$22,3),VLOOKUP(H10415,'Shoe size conversion table'!$J$6:$L$22,3))</f>
        <v>10.5</v>
      </c>
      <c r="K10415" s="11">
        <v>169</v>
      </c>
      <c r="L10415" s="12">
        <v>0</v>
      </c>
      <c r="M10415" s="7">
        <f t="shared" si="487"/>
        <v>2016</v>
      </c>
      <c r="N10415" s="7">
        <f t="shared" si="488"/>
        <v>5</v>
      </c>
      <c r="O10415" s="30">
        <f t="shared" si="489"/>
        <v>169</v>
      </c>
    </row>
    <row r="10416" spans="2:15" x14ac:dyDescent="0.2">
      <c r="B10416" s="13">
        <v>61701</v>
      </c>
      <c r="C10416" s="14">
        <v>42519.716111111149</v>
      </c>
      <c r="D10416" s="7" t="s">
        <v>9</v>
      </c>
      <c r="E10416" s="13">
        <v>2193</v>
      </c>
      <c r="F10416" s="7" t="s">
        <v>60</v>
      </c>
      <c r="G10416" s="7" t="s">
        <v>11</v>
      </c>
      <c r="H10416" s="13">
        <v>9.5</v>
      </c>
      <c r="I10416" s="13" t="str">
        <f>IF(G10416="Male",VLOOKUP(H10416,'Shoe size conversion table'!$B$6:$D$22,2),VLOOKUP(H10416,'Shoe size conversion table'!$J$6:$L$22,2))</f>
        <v>42-43</v>
      </c>
      <c r="J10416" s="13">
        <f>IF(G10416="Male",VLOOKUP(H10416,'Shoe size conversion table'!$B$6:$D$22,3),VLOOKUP(H10416,'Shoe size conversion table'!$J$6:$L$22,3))</f>
        <v>9</v>
      </c>
      <c r="K10416" s="11">
        <v>129</v>
      </c>
      <c r="L10416" s="12">
        <v>0.5</v>
      </c>
      <c r="M10416" s="7">
        <f t="shared" si="487"/>
        <v>2016</v>
      </c>
      <c r="N10416" s="7">
        <f t="shared" si="488"/>
        <v>5</v>
      </c>
      <c r="O10416" s="30">
        <f t="shared" si="489"/>
        <v>64.5</v>
      </c>
    </row>
    <row r="10417" spans="2:15" x14ac:dyDescent="0.2">
      <c r="B10417" s="13">
        <v>61702</v>
      </c>
      <c r="C10417" s="14">
        <v>42519.776111111285</v>
      </c>
      <c r="D10417" s="7" t="s">
        <v>7</v>
      </c>
      <c r="E10417" s="13">
        <v>2184</v>
      </c>
      <c r="F10417" s="7" t="s">
        <v>48</v>
      </c>
      <c r="G10417" s="7" t="s">
        <v>12</v>
      </c>
      <c r="H10417" s="13">
        <v>9</v>
      </c>
      <c r="I10417" s="13" t="str">
        <f>IF(G10417="Male",VLOOKUP(H10417,'Shoe size conversion table'!$B$6:$D$22,2),VLOOKUP(H10417,'Shoe size conversion table'!$J$6:$L$22,2))</f>
        <v>39-40</v>
      </c>
      <c r="J10417" s="13">
        <f>IF(G10417="Male",VLOOKUP(H10417,'Shoe size conversion table'!$B$6:$D$22,3),VLOOKUP(H10417,'Shoe size conversion table'!$J$6:$L$22,3))</f>
        <v>7</v>
      </c>
      <c r="K10417" s="11">
        <v>159</v>
      </c>
      <c r="L10417" s="12">
        <v>0.2</v>
      </c>
      <c r="M10417" s="7">
        <f t="shared" si="487"/>
        <v>2016</v>
      </c>
      <c r="N10417" s="7">
        <f t="shared" si="488"/>
        <v>5</v>
      </c>
      <c r="O10417" s="30">
        <f t="shared" si="489"/>
        <v>127.2</v>
      </c>
    </row>
    <row r="10418" spans="2:15" x14ac:dyDescent="0.2">
      <c r="B10418" s="13">
        <v>61703</v>
      </c>
      <c r="C10418" s="14">
        <v>42519.796111111151</v>
      </c>
      <c r="D10418" s="7" t="s">
        <v>7</v>
      </c>
      <c r="E10418" s="13">
        <v>2201</v>
      </c>
      <c r="F10418" s="7" t="s">
        <v>54</v>
      </c>
      <c r="G10418" s="7" t="s">
        <v>11</v>
      </c>
      <c r="H10418" s="13">
        <v>12</v>
      </c>
      <c r="I10418" s="13">
        <f>IF(G10418="Male",VLOOKUP(H10418,'Shoe size conversion table'!$B$6:$D$22,2),VLOOKUP(H10418,'Shoe size conversion table'!$J$6:$L$22,2))</f>
        <v>45</v>
      </c>
      <c r="J10418" s="13">
        <f>IF(G10418="Male",VLOOKUP(H10418,'Shoe size conversion table'!$B$6:$D$22,3),VLOOKUP(H10418,'Shoe size conversion table'!$J$6:$L$22,3))</f>
        <v>11.5</v>
      </c>
      <c r="K10418" s="11">
        <v>129</v>
      </c>
      <c r="L10418" s="12">
        <v>0</v>
      </c>
      <c r="M10418" s="7">
        <f t="shared" si="487"/>
        <v>2016</v>
      </c>
      <c r="N10418" s="7">
        <f t="shared" si="488"/>
        <v>5</v>
      </c>
      <c r="O10418" s="30">
        <f t="shared" si="489"/>
        <v>129</v>
      </c>
    </row>
    <row r="10419" spans="2:15" x14ac:dyDescent="0.2">
      <c r="B10419" s="13">
        <v>61704</v>
      </c>
      <c r="C10419" s="14">
        <v>42519.816111111286</v>
      </c>
      <c r="D10419" s="7" t="s">
        <v>8</v>
      </c>
      <c r="E10419" s="13">
        <v>2241</v>
      </c>
      <c r="F10419" s="7" t="s">
        <v>42</v>
      </c>
      <c r="G10419" s="7" t="s">
        <v>11</v>
      </c>
      <c r="H10419" s="13">
        <v>10.5</v>
      </c>
      <c r="I10419" s="13" t="str">
        <f>IF(G10419="Male",VLOOKUP(H10419,'Shoe size conversion table'!$B$6:$D$22,2),VLOOKUP(H10419,'Shoe size conversion table'!$J$6:$L$22,2))</f>
        <v>43-44</v>
      </c>
      <c r="J10419" s="13">
        <f>IF(G10419="Male",VLOOKUP(H10419,'Shoe size conversion table'!$B$6:$D$22,3),VLOOKUP(H10419,'Shoe size conversion table'!$J$6:$L$22,3))</f>
        <v>10</v>
      </c>
      <c r="K10419" s="11">
        <v>189</v>
      </c>
      <c r="L10419" s="12">
        <v>0.5</v>
      </c>
      <c r="M10419" s="7">
        <f t="shared" si="487"/>
        <v>2016</v>
      </c>
      <c r="N10419" s="7">
        <f t="shared" si="488"/>
        <v>5</v>
      </c>
      <c r="O10419" s="30">
        <f t="shared" si="489"/>
        <v>94.5</v>
      </c>
    </row>
    <row r="10420" spans="2:15" x14ac:dyDescent="0.2">
      <c r="B10420" s="13">
        <v>61705</v>
      </c>
      <c r="C10420" s="14">
        <v>42519.846111111285</v>
      </c>
      <c r="D10420" s="7" t="s">
        <v>10</v>
      </c>
      <c r="E10420" s="13">
        <v>2180</v>
      </c>
      <c r="F10420" s="7" t="s">
        <v>36</v>
      </c>
      <c r="G10420" s="7" t="s">
        <v>12</v>
      </c>
      <c r="H10420" s="13">
        <v>7.5</v>
      </c>
      <c r="I10420" s="13">
        <f>IF(G10420="Male",VLOOKUP(H10420,'Shoe size conversion table'!$B$6:$D$22,2),VLOOKUP(H10420,'Shoe size conversion table'!$J$6:$L$22,2))</f>
        <v>38</v>
      </c>
      <c r="J10420" s="13">
        <f>IF(G10420="Male",VLOOKUP(H10420,'Shoe size conversion table'!$B$6:$D$22,3),VLOOKUP(H10420,'Shoe size conversion table'!$J$6:$L$22,3))</f>
        <v>5.5</v>
      </c>
      <c r="K10420" s="11">
        <v>139</v>
      </c>
      <c r="L10420" s="12">
        <v>0</v>
      </c>
      <c r="M10420" s="7">
        <f t="shared" si="487"/>
        <v>2016</v>
      </c>
      <c r="N10420" s="7">
        <f t="shared" si="488"/>
        <v>5</v>
      </c>
      <c r="O10420" s="30">
        <f t="shared" si="489"/>
        <v>139</v>
      </c>
    </row>
    <row r="10421" spans="2:15" x14ac:dyDescent="0.2">
      <c r="B10421" s="13">
        <v>61706</v>
      </c>
      <c r="C10421" s="14">
        <v>42519.936111111143</v>
      </c>
      <c r="D10421" s="7" t="s">
        <v>8</v>
      </c>
      <c r="E10421" s="13">
        <v>2164</v>
      </c>
      <c r="F10421" s="7" t="s">
        <v>39</v>
      </c>
      <c r="G10421" s="7" t="s">
        <v>11</v>
      </c>
      <c r="H10421" s="13">
        <v>11.5</v>
      </c>
      <c r="I10421" s="13" t="str">
        <f>IF(G10421="Male",VLOOKUP(H10421,'Shoe size conversion table'!$B$6:$D$22,2),VLOOKUP(H10421,'Shoe size conversion table'!$J$6:$L$22,2))</f>
        <v>44-45</v>
      </c>
      <c r="J10421" s="13">
        <f>IF(G10421="Male",VLOOKUP(H10421,'Shoe size conversion table'!$B$6:$D$22,3),VLOOKUP(H10421,'Shoe size conversion table'!$J$6:$L$22,3))</f>
        <v>11</v>
      </c>
      <c r="K10421" s="11">
        <v>129</v>
      </c>
      <c r="L10421" s="12">
        <v>0</v>
      </c>
      <c r="M10421" s="7">
        <f t="shared" si="487"/>
        <v>2016</v>
      </c>
      <c r="N10421" s="7">
        <f t="shared" si="488"/>
        <v>5</v>
      </c>
      <c r="O10421" s="30">
        <f t="shared" si="489"/>
        <v>129</v>
      </c>
    </row>
    <row r="10422" spans="2:15" x14ac:dyDescent="0.2">
      <c r="B10422" s="13">
        <v>61707</v>
      </c>
      <c r="C10422" s="14">
        <v>42519.946111111145</v>
      </c>
      <c r="D10422" s="7" t="s">
        <v>7</v>
      </c>
      <c r="E10422" s="13">
        <v>2206</v>
      </c>
      <c r="F10422" s="7" t="s">
        <v>43</v>
      </c>
      <c r="G10422" s="7" t="s">
        <v>11</v>
      </c>
      <c r="H10422" s="13">
        <v>6</v>
      </c>
      <c r="I10422" s="13">
        <f>IF(G10422="Male",VLOOKUP(H10422,'Shoe size conversion table'!$B$6:$D$22,2),VLOOKUP(H10422,'Shoe size conversion table'!$J$6:$L$22,2))</f>
        <v>39</v>
      </c>
      <c r="J10422" s="13">
        <f>IF(G10422="Male",VLOOKUP(H10422,'Shoe size conversion table'!$B$6:$D$22,3),VLOOKUP(H10422,'Shoe size conversion table'!$J$6:$L$22,3))</f>
        <v>5.5</v>
      </c>
      <c r="K10422" s="11">
        <v>129</v>
      </c>
      <c r="L10422" s="12">
        <v>0</v>
      </c>
      <c r="M10422" s="7">
        <f t="shared" si="487"/>
        <v>2016</v>
      </c>
      <c r="N10422" s="7">
        <f t="shared" si="488"/>
        <v>5</v>
      </c>
      <c r="O10422" s="30">
        <f t="shared" si="489"/>
        <v>129</v>
      </c>
    </row>
    <row r="10423" spans="2:15" x14ac:dyDescent="0.2">
      <c r="B10423" s="13">
        <v>61708</v>
      </c>
      <c r="C10423" s="14">
        <v>42519.956111111322</v>
      </c>
      <c r="D10423" s="7" t="s">
        <v>7</v>
      </c>
      <c r="E10423" s="13">
        <v>2147</v>
      </c>
      <c r="F10423" s="7" t="s">
        <v>48</v>
      </c>
      <c r="G10423" s="7" t="s">
        <v>12</v>
      </c>
      <c r="H10423" s="13">
        <v>8.5</v>
      </c>
      <c r="I10423" s="13">
        <f>IF(G10423="Male",VLOOKUP(H10423,'Shoe size conversion table'!$B$6:$D$22,2),VLOOKUP(H10423,'Shoe size conversion table'!$J$6:$L$22,2))</f>
        <v>39</v>
      </c>
      <c r="J10423" s="13">
        <f>IF(G10423="Male",VLOOKUP(H10423,'Shoe size conversion table'!$B$6:$D$22,3),VLOOKUP(H10423,'Shoe size conversion table'!$J$6:$L$22,3))</f>
        <v>6.5</v>
      </c>
      <c r="K10423" s="11">
        <v>169</v>
      </c>
      <c r="L10423" s="12">
        <v>0.1</v>
      </c>
      <c r="M10423" s="7">
        <f t="shared" si="487"/>
        <v>2016</v>
      </c>
      <c r="N10423" s="7">
        <f t="shared" si="488"/>
        <v>5</v>
      </c>
      <c r="O10423" s="30">
        <f t="shared" si="489"/>
        <v>152.1</v>
      </c>
    </row>
    <row r="10424" spans="2:15" x14ac:dyDescent="0.2">
      <c r="B10424" s="13">
        <v>61709</v>
      </c>
      <c r="C10424" s="14">
        <v>42520.066111111148</v>
      </c>
      <c r="D10424" s="7" t="s">
        <v>8</v>
      </c>
      <c r="E10424" s="13">
        <v>2209</v>
      </c>
      <c r="F10424" s="7" t="s">
        <v>39</v>
      </c>
      <c r="G10424" s="7" t="s">
        <v>11</v>
      </c>
      <c r="H10424" s="13">
        <v>10</v>
      </c>
      <c r="I10424" s="13">
        <f>IF(G10424="Male",VLOOKUP(H10424,'Shoe size conversion table'!$B$6:$D$22,2),VLOOKUP(H10424,'Shoe size conversion table'!$J$6:$L$22,2))</f>
        <v>43</v>
      </c>
      <c r="J10424" s="13">
        <f>IF(G10424="Male",VLOOKUP(H10424,'Shoe size conversion table'!$B$6:$D$22,3),VLOOKUP(H10424,'Shoe size conversion table'!$J$6:$L$22,3))</f>
        <v>9.5</v>
      </c>
      <c r="K10424" s="11">
        <v>159</v>
      </c>
      <c r="L10424" s="12">
        <v>0</v>
      </c>
      <c r="M10424" s="7">
        <f t="shared" si="487"/>
        <v>2016</v>
      </c>
      <c r="N10424" s="7">
        <f t="shared" si="488"/>
        <v>5</v>
      </c>
      <c r="O10424" s="30">
        <f t="shared" si="489"/>
        <v>159</v>
      </c>
    </row>
    <row r="10425" spans="2:15" x14ac:dyDescent="0.2">
      <c r="B10425" s="13">
        <v>61710</v>
      </c>
      <c r="C10425" s="14">
        <v>42520.096111111146</v>
      </c>
      <c r="D10425" s="7" t="s">
        <v>7</v>
      </c>
      <c r="E10425" s="13">
        <v>2153</v>
      </c>
      <c r="F10425" s="7" t="s">
        <v>49</v>
      </c>
      <c r="G10425" s="7" t="s">
        <v>12</v>
      </c>
      <c r="H10425" s="13">
        <v>8</v>
      </c>
      <c r="I10425" s="13" t="str">
        <f>IF(G10425="Male",VLOOKUP(H10425,'Shoe size conversion table'!$B$6:$D$22,2),VLOOKUP(H10425,'Shoe size conversion table'!$J$6:$L$22,2))</f>
        <v>38-39</v>
      </c>
      <c r="J10425" s="13">
        <f>IF(G10425="Male",VLOOKUP(H10425,'Shoe size conversion table'!$B$6:$D$22,3),VLOOKUP(H10425,'Shoe size conversion table'!$J$6:$L$22,3))</f>
        <v>6</v>
      </c>
      <c r="K10425" s="11">
        <v>179</v>
      </c>
      <c r="L10425" s="12">
        <v>0</v>
      </c>
      <c r="M10425" s="7">
        <f t="shared" si="487"/>
        <v>2016</v>
      </c>
      <c r="N10425" s="7">
        <f t="shared" si="488"/>
        <v>5</v>
      </c>
      <c r="O10425" s="30">
        <f t="shared" si="489"/>
        <v>179</v>
      </c>
    </row>
    <row r="10426" spans="2:15" x14ac:dyDescent="0.2">
      <c r="B10426" s="13">
        <v>61711</v>
      </c>
      <c r="C10426" s="14">
        <v>42520.186111111252</v>
      </c>
      <c r="D10426" s="7" t="s">
        <v>10</v>
      </c>
      <c r="E10426" s="13">
        <v>2234</v>
      </c>
      <c r="F10426" s="7" t="s">
        <v>35</v>
      </c>
      <c r="G10426" s="7" t="s">
        <v>12</v>
      </c>
      <c r="H10426" s="13">
        <v>8.5</v>
      </c>
      <c r="I10426" s="13">
        <f>IF(G10426="Male",VLOOKUP(H10426,'Shoe size conversion table'!$B$6:$D$22,2),VLOOKUP(H10426,'Shoe size conversion table'!$J$6:$L$22,2))</f>
        <v>39</v>
      </c>
      <c r="J10426" s="13">
        <f>IF(G10426="Male",VLOOKUP(H10426,'Shoe size conversion table'!$B$6:$D$22,3),VLOOKUP(H10426,'Shoe size conversion table'!$J$6:$L$22,3))</f>
        <v>6.5</v>
      </c>
      <c r="K10426" s="11">
        <v>129</v>
      </c>
      <c r="L10426" s="12">
        <v>0.1</v>
      </c>
      <c r="M10426" s="7">
        <f t="shared" si="487"/>
        <v>2016</v>
      </c>
      <c r="N10426" s="7">
        <f t="shared" si="488"/>
        <v>5</v>
      </c>
      <c r="O10426" s="30">
        <f t="shared" si="489"/>
        <v>116.10000000000001</v>
      </c>
    </row>
    <row r="10427" spans="2:15" x14ac:dyDescent="0.2">
      <c r="B10427" s="13">
        <v>61712</v>
      </c>
      <c r="C10427" s="14">
        <v>42520.256111111143</v>
      </c>
      <c r="D10427" s="7" t="s">
        <v>8</v>
      </c>
      <c r="E10427" s="13">
        <v>2219</v>
      </c>
      <c r="F10427" s="7" t="s">
        <v>40</v>
      </c>
      <c r="G10427" s="7" t="s">
        <v>12</v>
      </c>
      <c r="H10427" s="13">
        <v>8.5</v>
      </c>
      <c r="I10427" s="13">
        <f>IF(G10427="Male",VLOOKUP(H10427,'Shoe size conversion table'!$B$6:$D$22,2),VLOOKUP(H10427,'Shoe size conversion table'!$J$6:$L$22,2))</f>
        <v>39</v>
      </c>
      <c r="J10427" s="13">
        <f>IF(G10427="Male",VLOOKUP(H10427,'Shoe size conversion table'!$B$6:$D$22,3),VLOOKUP(H10427,'Shoe size conversion table'!$J$6:$L$22,3))</f>
        <v>6.5</v>
      </c>
      <c r="K10427" s="11">
        <v>179</v>
      </c>
      <c r="L10427" s="12">
        <v>0</v>
      </c>
      <c r="M10427" s="7">
        <f t="shared" si="487"/>
        <v>2016</v>
      </c>
      <c r="N10427" s="7">
        <f t="shared" si="488"/>
        <v>5</v>
      </c>
      <c r="O10427" s="30">
        <f t="shared" si="489"/>
        <v>179</v>
      </c>
    </row>
    <row r="10428" spans="2:15" x14ac:dyDescent="0.2">
      <c r="B10428" s="13">
        <v>61712</v>
      </c>
      <c r="C10428" s="14">
        <v>42520.256111111143</v>
      </c>
      <c r="D10428" s="7" t="s">
        <v>8</v>
      </c>
      <c r="E10428" s="13">
        <v>2198</v>
      </c>
      <c r="F10428" s="7" t="s">
        <v>42</v>
      </c>
      <c r="G10428" s="7" t="s">
        <v>12</v>
      </c>
      <c r="H10428" s="13">
        <v>9</v>
      </c>
      <c r="I10428" s="13" t="str">
        <f>IF(G10428="Male",VLOOKUP(H10428,'Shoe size conversion table'!$B$6:$D$22,2),VLOOKUP(H10428,'Shoe size conversion table'!$J$6:$L$22,2))</f>
        <v>39-40</v>
      </c>
      <c r="J10428" s="13">
        <f>IF(G10428="Male",VLOOKUP(H10428,'Shoe size conversion table'!$B$6:$D$22,3),VLOOKUP(H10428,'Shoe size conversion table'!$J$6:$L$22,3))</f>
        <v>7</v>
      </c>
      <c r="K10428" s="11">
        <v>179</v>
      </c>
      <c r="L10428" s="12">
        <v>0</v>
      </c>
      <c r="M10428" s="7">
        <f t="shared" si="487"/>
        <v>2016</v>
      </c>
      <c r="N10428" s="7">
        <f t="shared" si="488"/>
        <v>5</v>
      </c>
      <c r="O10428" s="30">
        <f t="shared" si="489"/>
        <v>179</v>
      </c>
    </row>
    <row r="10429" spans="2:15" x14ac:dyDescent="0.2">
      <c r="B10429" s="13">
        <v>61713</v>
      </c>
      <c r="C10429" s="14">
        <v>42520.336111111144</v>
      </c>
      <c r="D10429" s="7" t="s">
        <v>7</v>
      </c>
      <c r="E10429" s="13">
        <v>2177</v>
      </c>
      <c r="F10429" s="7" t="s">
        <v>45</v>
      </c>
      <c r="G10429" s="7" t="s">
        <v>11</v>
      </c>
      <c r="H10429" s="13">
        <v>10</v>
      </c>
      <c r="I10429" s="13">
        <f>IF(G10429="Male",VLOOKUP(H10429,'Shoe size conversion table'!$B$6:$D$22,2),VLOOKUP(H10429,'Shoe size conversion table'!$J$6:$L$22,2))</f>
        <v>43</v>
      </c>
      <c r="J10429" s="13">
        <f>IF(G10429="Male",VLOOKUP(H10429,'Shoe size conversion table'!$B$6:$D$22,3),VLOOKUP(H10429,'Shoe size conversion table'!$J$6:$L$22,3))</f>
        <v>9.5</v>
      </c>
      <c r="K10429" s="11">
        <v>159</v>
      </c>
      <c r="L10429" s="12">
        <v>0</v>
      </c>
      <c r="M10429" s="7">
        <f t="shared" si="487"/>
        <v>2016</v>
      </c>
      <c r="N10429" s="7">
        <f t="shared" si="488"/>
        <v>5</v>
      </c>
      <c r="O10429" s="30">
        <f t="shared" si="489"/>
        <v>159</v>
      </c>
    </row>
    <row r="10430" spans="2:15" x14ac:dyDescent="0.2">
      <c r="B10430" s="13">
        <v>61714</v>
      </c>
      <c r="C10430" s="14">
        <v>42520.46611111128</v>
      </c>
      <c r="D10430" s="7" t="s">
        <v>7</v>
      </c>
      <c r="E10430" s="13">
        <v>2237</v>
      </c>
      <c r="F10430" s="7" t="s">
        <v>48</v>
      </c>
      <c r="G10430" s="7" t="s">
        <v>11</v>
      </c>
      <c r="H10430" s="13">
        <v>9.5</v>
      </c>
      <c r="I10430" s="13" t="str">
        <f>IF(G10430="Male",VLOOKUP(H10430,'Shoe size conversion table'!$B$6:$D$22,2),VLOOKUP(H10430,'Shoe size conversion table'!$J$6:$L$22,2))</f>
        <v>42-43</v>
      </c>
      <c r="J10430" s="13">
        <f>IF(G10430="Male",VLOOKUP(H10430,'Shoe size conversion table'!$B$6:$D$22,3),VLOOKUP(H10430,'Shoe size conversion table'!$J$6:$L$22,3))</f>
        <v>9</v>
      </c>
      <c r="K10430" s="11">
        <v>159</v>
      </c>
      <c r="L10430" s="12">
        <v>0</v>
      </c>
      <c r="M10430" s="7">
        <f t="shared" si="487"/>
        <v>2016</v>
      </c>
      <c r="N10430" s="7">
        <f t="shared" si="488"/>
        <v>5</v>
      </c>
      <c r="O10430" s="30">
        <f t="shared" si="489"/>
        <v>159</v>
      </c>
    </row>
    <row r="10431" spans="2:15" x14ac:dyDescent="0.2">
      <c r="B10431" s="13">
        <v>61715</v>
      </c>
      <c r="C10431" s="14">
        <v>42520.476111111289</v>
      </c>
      <c r="D10431" s="7" t="s">
        <v>8</v>
      </c>
      <c r="E10431" s="13">
        <v>2233</v>
      </c>
      <c r="F10431" s="7" t="s">
        <v>41</v>
      </c>
      <c r="G10431" s="7" t="s">
        <v>12</v>
      </c>
      <c r="H10431" s="13">
        <v>11</v>
      </c>
      <c r="I10431" s="13" t="str">
        <f>IF(G10431="Male",VLOOKUP(H10431,'Shoe size conversion table'!$B$6:$D$22,2),VLOOKUP(H10431,'Shoe size conversion table'!$J$6:$L$22,2))</f>
        <v>41-42</v>
      </c>
      <c r="J10431" s="13">
        <f>IF(G10431="Male",VLOOKUP(H10431,'Shoe size conversion table'!$B$6:$D$22,3),VLOOKUP(H10431,'Shoe size conversion table'!$J$6:$L$22,3))</f>
        <v>9</v>
      </c>
      <c r="K10431" s="11">
        <v>159</v>
      </c>
      <c r="L10431" s="12">
        <v>0.3</v>
      </c>
      <c r="M10431" s="7">
        <f t="shared" si="487"/>
        <v>2016</v>
      </c>
      <c r="N10431" s="7">
        <f t="shared" si="488"/>
        <v>5</v>
      </c>
      <c r="O10431" s="30">
        <f t="shared" si="489"/>
        <v>111.3</v>
      </c>
    </row>
    <row r="10432" spans="2:15" x14ac:dyDescent="0.2">
      <c r="B10432" s="13">
        <v>61716</v>
      </c>
      <c r="C10432" s="14">
        <v>42520.516111111283</v>
      </c>
      <c r="D10432" s="7" t="s">
        <v>7</v>
      </c>
      <c r="E10432" s="13">
        <v>2229</v>
      </c>
      <c r="F10432" s="7" t="s">
        <v>48</v>
      </c>
      <c r="G10432" s="7" t="s">
        <v>11</v>
      </c>
      <c r="H10432" s="13">
        <v>8</v>
      </c>
      <c r="I10432" s="13">
        <f>IF(G10432="Male",VLOOKUP(H10432,'Shoe size conversion table'!$B$6:$D$22,2),VLOOKUP(H10432,'Shoe size conversion table'!$J$6:$L$22,2))</f>
        <v>41</v>
      </c>
      <c r="J10432" s="13">
        <f>IF(G10432="Male",VLOOKUP(H10432,'Shoe size conversion table'!$B$6:$D$22,3),VLOOKUP(H10432,'Shoe size conversion table'!$J$6:$L$22,3))</f>
        <v>7.5</v>
      </c>
      <c r="K10432" s="11">
        <v>179</v>
      </c>
      <c r="L10432" s="12">
        <v>0</v>
      </c>
      <c r="M10432" s="7">
        <f t="shared" si="487"/>
        <v>2016</v>
      </c>
      <c r="N10432" s="7">
        <f t="shared" si="488"/>
        <v>5</v>
      </c>
      <c r="O10432" s="30">
        <f t="shared" si="489"/>
        <v>179</v>
      </c>
    </row>
    <row r="10433" spans="2:15" x14ac:dyDescent="0.2">
      <c r="B10433" s="13">
        <v>61717</v>
      </c>
      <c r="C10433" s="14">
        <v>42520.526111111249</v>
      </c>
      <c r="D10433" s="7" t="s">
        <v>10</v>
      </c>
      <c r="E10433" s="13">
        <v>2167</v>
      </c>
      <c r="F10433" s="7" t="s">
        <v>34</v>
      </c>
      <c r="G10433" s="7" t="s">
        <v>11</v>
      </c>
      <c r="H10433" s="13">
        <v>12</v>
      </c>
      <c r="I10433" s="13">
        <f>IF(G10433="Male",VLOOKUP(H10433,'Shoe size conversion table'!$B$6:$D$22,2),VLOOKUP(H10433,'Shoe size conversion table'!$J$6:$L$22,2))</f>
        <v>45</v>
      </c>
      <c r="J10433" s="13">
        <f>IF(G10433="Male",VLOOKUP(H10433,'Shoe size conversion table'!$B$6:$D$22,3),VLOOKUP(H10433,'Shoe size conversion table'!$J$6:$L$22,3))</f>
        <v>11.5</v>
      </c>
      <c r="K10433" s="11">
        <v>159</v>
      </c>
      <c r="L10433" s="12">
        <v>0.2</v>
      </c>
      <c r="M10433" s="7">
        <f t="shared" si="487"/>
        <v>2016</v>
      </c>
      <c r="N10433" s="7">
        <f t="shared" si="488"/>
        <v>5</v>
      </c>
      <c r="O10433" s="30">
        <f t="shared" si="489"/>
        <v>127.2</v>
      </c>
    </row>
    <row r="10434" spans="2:15" x14ac:dyDescent="0.2">
      <c r="B10434" s="13">
        <v>61717</v>
      </c>
      <c r="C10434" s="14">
        <v>42520.526111111249</v>
      </c>
      <c r="D10434" s="7" t="s">
        <v>10</v>
      </c>
      <c r="E10434" s="13">
        <v>2194</v>
      </c>
      <c r="F10434" s="7" t="s">
        <v>34</v>
      </c>
      <c r="G10434" s="7" t="s">
        <v>11</v>
      </c>
      <c r="H10434" s="13">
        <v>9</v>
      </c>
      <c r="I10434" s="13">
        <f>IF(G10434="Male",VLOOKUP(H10434,'Shoe size conversion table'!$B$6:$D$22,2),VLOOKUP(H10434,'Shoe size conversion table'!$J$6:$L$22,2))</f>
        <v>42</v>
      </c>
      <c r="J10434" s="13">
        <f>IF(G10434="Male",VLOOKUP(H10434,'Shoe size conversion table'!$B$6:$D$22,3),VLOOKUP(H10434,'Shoe size conversion table'!$J$6:$L$22,3))</f>
        <v>8.5</v>
      </c>
      <c r="K10434" s="11">
        <v>159</v>
      </c>
      <c r="L10434" s="12">
        <v>0.5</v>
      </c>
      <c r="M10434" s="7">
        <f t="shared" si="487"/>
        <v>2016</v>
      </c>
      <c r="N10434" s="7">
        <f t="shared" si="488"/>
        <v>5</v>
      </c>
      <c r="O10434" s="30">
        <f t="shared" si="489"/>
        <v>79.5</v>
      </c>
    </row>
    <row r="10435" spans="2:15" x14ac:dyDescent="0.2">
      <c r="B10435" s="13">
        <v>61718</v>
      </c>
      <c r="C10435" s="14">
        <v>42520.666111111153</v>
      </c>
      <c r="D10435" s="7" t="s">
        <v>8</v>
      </c>
      <c r="E10435" s="13">
        <v>2213</v>
      </c>
      <c r="F10435" s="7" t="s">
        <v>39</v>
      </c>
      <c r="G10435" s="7" t="s">
        <v>11</v>
      </c>
      <c r="H10435" s="13">
        <v>10</v>
      </c>
      <c r="I10435" s="13">
        <f>IF(G10435="Male",VLOOKUP(H10435,'Shoe size conversion table'!$B$6:$D$22,2),VLOOKUP(H10435,'Shoe size conversion table'!$J$6:$L$22,2))</f>
        <v>43</v>
      </c>
      <c r="J10435" s="13">
        <f>IF(G10435="Male",VLOOKUP(H10435,'Shoe size conversion table'!$B$6:$D$22,3),VLOOKUP(H10435,'Shoe size conversion table'!$J$6:$L$22,3))</f>
        <v>9.5</v>
      </c>
      <c r="K10435" s="11">
        <v>199</v>
      </c>
      <c r="L10435" s="12">
        <v>0</v>
      </c>
      <c r="M10435" s="7">
        <f t="shared" si="487"/>
        <v>2016</v>
      </c>
      <c r="N10435" s="7">
        <f t="shared" si="488"/>
        <v>5</v>
      </c>
      <c r="O10435" s="30">
        <f t="shared" si="489"/>
        <v>199</v>
      </c>
    </row>
    <row r="10436" spans="2:15" x14ac:dyDescent="0.2">
      <c r="B10436" s="13">
        <v>61719</v>
      </c>
      <c r="C10436" s="14">
        <v>42520.716111111149</v>
      </c>
      <c r="D10436" s="7" t="s">
        <v>9</v>
      </c>
      <c r="E10436" s="13">
        <v>2158</v>
      </c>
      <c r="F10436" s="7" t="s">
        <v>58</v>
      </c>
      <c r="G10436" s="7" t="s">
        <v>11</v>
      </c>
      <c r="H10436" s="13">
        <v>9</v>
      </c>
      <c r="I10436" s="13">
        <f>IF(G10436="Male",VLOOKUP(H10436,'Shoe size conversion table'!$B$6:$D$22,2),VLOOKUP(H10436,'Shoe size conversion table'!$J$6:$L$22,2))</f>
        <v>42</v>
      </c>
      <c r="J10436" s="13">
        <f>IF(G10436="Male",VLOOKUP(H10436,'Shoe size conversion table'!$B$6:$D$22,3),VLOOKUP(H10436,'Shoe size conversion table'!$J$6:$L$22,3))</f>
        <v>8.5</v>
      </c>
      <c r="K10436" s="11">
        <v>159</v>
      </c>
      <c r="L10436" s="12">
        <v>0.2</v>
      </c>
      <c r="M10436" s="7">
        <f t="shared" si="487"/>
        <v>2016</v>
      </c>
      <c r="N10436" s="7">
        <f t="shared" si="488"/>
        <v>5</v>
      </c>
      <c r="O10436" s="30">
        <f t="shared" si="489"/>
        <v>127.2</v>
      </c>
    </row>
    <row r="10437" spans="2:15" x14ac:dyDescent="0.2">
      <c r="B10437" s="13">
        <v>61720</v>
      </c>
      <c r="C10437" s="14">
        <v>42520.746111111148</v>
      </c>
      <c r="D10437" s="7" t="s">
        <v>9</v>
      </c>
      <c r="E10437" s="13">
        <v>2198</v>
      </c>
      <c r="F10437" s="7" t="s">
        <v>59</v>
      </c>
      <c r="G10437" s="7" t="s">
        <v>11</v>
      </c>
      <c r="H10437" s="13">
        <v>8.5</v>
      </c>
      <c r="I10437" s="13" t="str">
        <f>IF(G10437="Male",VLOOKUP(H10437,'Shoe size conversion table'!$B$6:$D$22,2),VLOOKUP(H10437,'Shoe size conversion table'!$J$6:$L$22,2))</f>
        <v>41-42</v>
      </c>
      <c r="J10437" s="13">
        <f>IF(G10437="Male",VLOOKUP(H10437,'Shoe size conversion table'!$B$6:$D$22,3),VLOOKUP(H10437,'Shoe size conversion table'!$J$6:$L$22,3))</f>
        <v>8</v>
      </c>
      <c r="K10437" s="11">
        <v>179</v>
      </c>
      <c r="L10437" s="12">
        <v>0</v>
      </c>
      <c r="M10437" s="7">
        <f t="shared" ref="M10437:M10500" si="490">YEAR(C10437)</f>
        <v>2016</v>
      </c>
      <c r="N10437" s="7">
        <f t="shared" si="488"/>
        <v>5</v>
      </c>
      <c r="O10437" s="30">
        <f t="shared" si="489"/>
        <v>179</v>
      </c>
    </row>
    <row r="10438" spans="2:15" x14ac:dyDescent="0.2">
      <c r="B10438" s="13">
        <v>61721</v>
      </c>
      <c r="C10438" s="14">
        <v>42520.746111111148</v>
      </c>
      <c r="D10438" s="7" t="s">
        <v>7</v>
      </c>
      <c r="E10438" s="13">
        <v>2192</v>
      </c>
      <c r="F10438" s="7" t="s">
        <v>51</v>
      </c>
      <c r="G10438" s="7" t="s">
        <v>12</v>
      </c>
      <c r="H10438" s="13">
        <v>9</v>
      </c>
      <c r="I10438" s="13" t="str">
        <f>IF(G10438="Male",VLOOKUP(H10438,'Shoe size conversion table'!$B$6:$D$22,2),VLOOKUP(H10438,'Shoe size conversion table'!$J$6:$L$22,2))</f>
        <v>39-40</v>
      </c>
      <c r="J10438" s="13">
        <f>IF(G10438="Male",VLOOKUP(H10438,'Shoe size conversion table'!$B$6:$D$22,3),VLOOKUP(H10438,'Shoe size conversion table'!$J$6:$L$22,3))</f>
        <v>7</v>
      </c>
      <c r="K10438" s="11">
        <v>159</v>
      </c>
      <c r="L10438" s="12">
        <v>0.3</v>
      </c>
      <c r="M10438" s="7">
        <f t="shared" si="490"/>
        <v>2016</v>
      </c>
      <c r="N10438" s="7">
        <f t="shared" ref="N10438:N10501" si="491">MONTH(C10438:C25405)</f>
        <v>5</v>
      </c>
      <c r="O10438" s="30">
        <f t="shared" ref="O10438:O10501" si="492">K10438*(1-L10438)</f>
        <v>111.3</v>
      </c>
    </row>
    <row r="10439" spans="2:15" x14ac:dyDescent="0.2">
      <c r="B10439" s="13">
        <v>61722</v>
      </c>
      <c r="C10439" s="14">
        <v>42520.776111111285</v>
      </c>
      <c r="D10439" s="7" t="s">
        <v>7</v>
      </c>
      <c r="E10439" s="13">
        <v>2156</v>
      </c>
      <c r="F10439" s="7" t="s">
        <v>56</v>
      </c>
      <c r="G10439" s="7" t="s">
        <v>11</v>
      </c>
      <c r="H10439" s="13">
        <v>14</v>
      </c>
      <c r="I10439" s="13">
        <f>IF(G10439="Male",VLOOKUP(H10439,'Shoe size conversion table'!$B$6:$D$22,2),VLOOKUP(H10439,'Shoe size conversion table'!$J$6:$L$22,2))</f>
        <v>47</v>
      </c>
      <c r="J10439" s="13">
        <f>IF(G10439="Male",VLOOKUP(H10439,'Shoe size conversion table'!$B$6:$D$22,3),VLOOKUP(H10439,'Shoe size conversion table'!$J$6:$L$22,3))</f>
        <v>13.5</v>
      </c>
      <c r="K10439" s="11">
        <v>129</v>
      </c>
      <c r="L10439" s="12">
        <v>0.2</v>
      </c>
      <c r="M10439" s="7">
        <f t="shared" si="490"/>
        <v>2016</v>
      </c>
      <c r="N10439" s="7">
        <f t="shared" si="491"/>
        <v>5</v>
      </c>
      <c r="O10439" s="30">
        <f t="shared" si="492"/>
        <v>103.2</v>
      </c>
    </row>
    <row r="10440" spans="2:15" x14ac:dyDescent="0.2">
      <c r="B10440" s="13">
        <v>61723</v>
      </c>
      <c r="C10440" s="14">
        <v>42520.796111111151</v>
      </c>
      <c r="D10440" s="7" t="s">
        <v>9</v>
      </c>
      <c r="E10440" s="13">
        <v>2180</v>
      </c>
      <c r="F10440" s="7" t="s">
        <v>61</v>
      </c>
      <c r="G10440" s="7" t="s">
        <v>12</v>
      </c>
      <c r="H10440" s="13">
        <v>11.5</v>
      </c>
      <c r="I10440" s="13">
        <f>IF(G10440="Male",VLOOKUP(H10440,'Shoe size conversion table'!$B$6:$D$22,2),VLOOKUP(H10440,'Shoe size conversion table'!$J$6:$L$22,2))</f>
        <v>42</v>
      </c>
      <c r="J10440" s="13">
        <f>IF(G10440="Male",VLOOKUP(H10440,'Shoe size conversion table'!$B$6:$D$22,3),VLOOKUP(H10440,'Shoe size conversion table'!$J$6:$L$22,3))</f>
        <v>9.5</v>
      </c>
      <c r="K10440" s="11">
        <v>129</v>
      </c>
      <c r="L10440" s="12">
        <v>0</v>
      </c>
      <c r="M10440" s="7">
        <f t="shared" si="490"/>
        <v>2016</v>
      </c>
      <c r="N10440" s="7">
        <f t="shared" si="491"/>
        <v>5</v>
      </c>
      <c r="O10440" s="30">
        <f t="shared" si="492"/>
        <v>129</v>
      </c>
    </row>
    <row r="10441" spans="2:15" x14ac:dyDescent="0.2">
      <c r="B10441" s="13">
        <v>61724</v>
      </c>
      <c r="C10441" s="14">
        <v>42520.816111111286</v>
      </c>
      <c r="D10441" s="7" t="s">
        <v>10</v>
      </c>
      <c r="E10441" s="13">
        <v>2226</v>
      </c>
      <c r="F10441" s="7" t="s">
        <v>35</v>
      </c>
      <c r="G10441" s="7" t="s">
        <v>12</v>
      </c>
      <c r="H10441" s="13">
        <v>7</v>
      </c>
      <c r="I10441" s="13" t="str">
        <f>IF(G10441="Male",VLOOKUP(H10441,'Shoe size conversion table'!$B$6:$D$22,2),VLOOKUP(H10441,'Shoe size conversion table'!$J$6:$L$22,2))</f>
        <v>37-38</v>
      </c>
      <c r="J10441" s="13">
        <f>IF(G10441="Male",VLOOKUP(H10441,'Shoe size conversion table'!$B$6:$D$22,3),VLOOKUP(H10441,'Shoe size conversion table'!$J$6:$L$22,3))</f>
        <v>5</v>
      </c>
      <c r="K10441" s="11">
        <v>149</v>
      </c>
      <c r="L10441" s="12">
        <v>0</v>
      </c>
      <c r="M10441" s="7">
        <f t="shared" si="490"/>
        <v>2016</v>
      </c>
      <c r="N10441" s="7">
        <f t="shared" si="491"/>
        <v>5</v>
      </c>
      <c r="O10441" s="30">
        <f t="shared" si="492"/>
        <v>149</v>
      </c>
    </row>
    <row r="10442" spans="2:15" x14ac:dyDescent="0.2">
      <c r="B10442" s="13">
        <v>61725</v>
      </c>
      <c r="C10442" s="14">
        <v>42520.846111111285</v>
      </c>
      <c r="D10442" s="7" t="s">
        <v>10</v>
      </c>
      <c r="E10442" s="13">
        <v>2160</v>
      </c>
      <c r="F10442" s="7" t="s">
        <v>36</v>
      </c>
      <c r="G10442" s="7" t="s">
        <v>12</v>
      </c>
      <c r="H10442" s="13">
        <v>7</v>
      </c>
      <c r="I10442" s="13" t="str">
        <f>IF(G10442="Male",VLOOKUP(H10442,'Shoe size conversion table'!$B$6:$D$22,2),VLOOKUP(H10442,'Shoe size conversion table'!$J$6:$L$22,2))</f>
        <v>37-38</v>
      </c>
      <c r="J10442" s="13">
        <f>IF(G10442="Male",VLOOKUP(H10442,'Shoe size conversion table'!$B$6:$D$22,3),VLOOKUP(H10442,'Shoe size conversion table'!$J$6:$L$22,3))</f>
        <v>5</v>
      </c>
      <c r="K10442" s="11">
        <v>149</v>
      </c>
      <c r="L10442" s="12">
        <v>0</v>
      </c>
      <c r="M10442" s="7">
        <f t="shared" si="490"/>
        <v>2016</v>
      </c>
      <c r="N10442" s="7">
        <f t="shared" si="491"/>
        <v>5</v>
      </c>
      <c r="O10442" s="30">
        <f t="shared" si="492"/>
        <v>149</v>
      </c>
    </row>
    <row r="10443" spans="2:15" x14ac:dyDescent="0.2">
      <c r="B10443" s="13">
        <v>61725</v>
      </c>
      <c r="C10443" s="14">
        <v>42520.846111111285</v>
      </c>
      <c r="D10443" s="7" t="s">
        <v>10</v>
      </c>
      <c r="E10443" s="13">
        <v>2242</v>
      </c>
      <c r="F10443" s="7" t="s">
        <v>34</v>
      </c>
      <c r="G10443" s="7" t="s">
        <v>11</v>
      </c>
      <c r="H10443" s="13">
        <v>11.5</v>
      </c>
      <c r="I10443" s="13" t="str">
        <f>IF(G10443="Male",VLOOKUP(H10443,'Shoe size conversion table'!$B$6:$D$22,2),VLOOKUP(H10443,'Shoe size conversion table'!$J$6:$L$22,2))</f>
        <v>44-45</v>
      </c>
      <c r="J10443" s="13">
        <f>IF(G10443="Male",VLOOKUP(H10443,'Shoe size conversion table'!$B$6:$D$22,3),VLOOKUP(H10443,'Shoe size conversion table'!$J$6:$L$22,3))</f>
        <v>11</v>
      </c>
      <c r="K10443" s="11">
        <v>149</v>
      </c>
      <c r="L10443" s="12">
        <v>0.2</v>
      </c>
      <c r="M10443" s="7">
        <f t="shared" si="490"/>
        <v>2016</v>
      </c>
      <c r="N10443" s="7">
        <f t="shared" si="491"/>
        <v>5</v>
      </c>
      <c r="O10443" s="30">
        <f t="shared" si="492"/>
        <v>119.2</v>
      </c>
    </row>
    <row r="10444" spans="2:15" x14ac:dyDescent="0.2">
      <c r="B10444" s="13">
        <v>61726</v>
      </c>
      <c r="C10444" s="14">
        <v>42521.046111111245</v>
      </c>
      <c r="D10444" s="7" t="s">
        <v>7</v>
      </c>
      <c r="E10444" s="13">
        <v>2187</v>
      </c>
      <c r="F10444" s="7" t="s">
        <v>50</v>
      </c>
      <c r="G10444" s="7" t="s">
        <v>11</v>
      </c>
      <c r="H10444" s="13">
        <v>9.5</v>
      </c>
      <c r="I10444" s="13" t="str">
        <f>IF(G10444="Male",VLOOKUP(H10444,'Shoe size conversion table'!$B$6:$D$22,2),VLOOKUP(H10444,'Shoe size conversion table'!$J$6:$L$22,2))</f>
        <v>42-43</v>
      </c>
      <c r="J10444" s="13">
        <f>IF(G10444="Male",VLOOKUP(H10444,'Shoe size conversion table'!$B$6:$D$22,3),VLOOKUP(H10444,'Shoe size conversion table'!$J$6:$L$22,3))</f>
        <v>9</v>
      </c>
      <c r="K10444" s="11">
        <v>199</v>
      </c>
      <c r="L10444" s="12">
        <v>0.3</v>
      </c>
      <c r="M10444" s="7">
        <f t="shared" si="490"/>
        <v>2016</v>
      </c>
      <c r="N10444" s="7">
        <f t="shared" si="491"/>
        <v>5</v>
      </c>
      <c r="O10444" s="30">
        <f t="shared" si="492"/>
        <v>139.29999999999998</v>
      </c>
    </row>
    <row r="10445" spans="2:15" x14ac:dyDescent="0.2">
      <c r="B10445" s="13">
        <v>61727</v>
      </c>
      <c r="C10445" s="14">
        <v>42521.046111111253</v>
      </c>
      <c r="D10445" s="7" t="s">
        <v>8</v>
      </c>
      <c r="E10445" s="13">
        <v>2194</v>
      </c>
      <c r="F10445" s="7" t="s">
        <v>42</v>
      </c>
      <c r="G10445" s="7" t="s">
        <v>11</v>
      </c>
      <c r="H10445" s="13">
        <v>11.5</v>
      </c>
      <c r="I10445" s="13" t="str">
        <f>IF(G10445="Male",VLOOKUP(H10445,'Shoe size conversion table'!$B$6:$D$22,2),VLOOKUP(H10445,'Shoe size conversion table'!$J$6:$L$22,2))</f>
        <v>44-45</v>
      </c>
      <c r="J10445" s="13">
        <f>IF(G10445="Male",VLOOKUP(H10445,'Shoe size conversion table'!$B$6:$D$22,3),VLOOKUP(H10445,'Shoe size conversion table'!$J$6:$L$22,3))</f>
        <v>11</v>
      </c>
      <c r="K10445" s="11">
        <v>199</v>
      </c>
      <c r="L10445" s="12">
        <v>0.5</v>
      </c>
      <c r="M10445" s="7">
        <f t="shared" si="490"/>
        <v>2016</v>
      </c>
      <c r="N10445" s="7">
        <f t="shared" si="491"/>
        <v>5</v>
      </c>
      <c r="O10445" s="30">
        <f t="shared" si="492"/>
        <v>99.5</v>
      </c>
    </row>
    <row r="10446" spans="2:15" x14ac:dyDescent="0.2">
      <c r="B10446" s="13">
        <v>61728</v>
      </c>
      <c r="C10446" s="14">
        <v>42521.066111111148</v>
      </c>
      <c r="D10446" s="7" t="s">
        <v>8</v>
      </c>
      <c r="E10446" s="13">
        <v>2222</v>
      </c>
      <c r="F10446" s="7" t="s">
        <v>42</v>
      </c>
      <c r="G10446" s="7" t="s">
        <v>11</v>
      </c>
      <c r="H10446" s="13">
        <v>14</v>
      </c>
      <c r="I10446" s="13">
        <f>IF(G10446="Male",VLOOKUP(H10446,'Shoe size conversion table'!$B$6:$D$22,2),VLOOKUP(H10446,'Shoe size conversion table'!$J$6:$L$22,2))</f>
        <v>47</v>
      </c>
      <c r="J10446" s="13">
        <f>IF(G10446="Male",VLOOKUP(H10446,'Shoe size conversion table'!$B$6:$D$22,3),VLOOKUP(H10446,'Shoe size conversion table'!$J$6:$L$22,3))</f>
        <v>13.5</v>
      </c>
      <c r="K10446" s="11">
        <v>149</v>
      </c>
      <c r="L10446" s="12">
        <v>0</v>
      </c>
      <c r="M10446" s="7">
        <f t="shared" si="490"/>
        <v>2016</v>
      </c>
      <c r="N10446" s="7">
        <f t="shared" si="491"/>
        <v>5</v>
      </c>
      <c r="O10446" s="30">
        <f t="shared" si="492"/>
        <v>149</v>
      </c>
    </row>
    <row r="10447" spans="2:15" x14ac:dyDescent="0.2">
      <c r="B10447" s="13">
        <v>61729</v>
      </c>
      <c r="C10447" s="14">
        <v>42521.146111111251</v>
      </c>
      <c r="D10447" s="7" t="s">
        <v>10</v>
      </c>
      <c r="E10447" s="13">
        <v>2193</v>
      </c>
      <c r="F10447" s="7" t="s">
        <v>34</v>
      </c>
      <c r="G10447" s="7" t="s">
        <v>12</v>
      </c>
      <c r="H10447" s="13">
        <v>10.5</v>
      </c>
      <c r="I10447" s="13">
        <f>IF(G10447="Male",VLOOKUP(H10447,'Shoe size conversion table'!$B$6:$D$22,2),VLOOKUP(H10447,'Shoe size conversion table'!$J$6:$L$22,2))</f>
        <v>41</v>
      </c>
      <c r="J10447" s="13">
        <f>IF(G10447="Male",VLOOKUP(H10447,'Shoe size conversion table'!$B$6:$D$22,3),VLOOKUP(H10447,'Shoe size conversion table'!$J$6:$L$22,3))</f>
        <v>8.5</v>
      </c>
      <c r="K10447" s="11">
        <v>139</v>
      </c>
      <c r="L10447" s="12">
        <v>0.1</v>
      </c>
      <c r="M10447" s="7">
        <f t="shared" si="490"/>
        <v>2016</v>
      </c>
      <c r="N10447" s="7">
        <f t="shared" si="491"/>
        <v>5</v>
      </c>
      <c r="O10447" s="30">
        <f t="shared" si="492"/>
        <v>125.10000000000001</v>
      </c>
    </row>
    <row r="10448" spans="2:15" x14ac:dyDescent="0.2">
      <c r="B10448" s="13">
        <v>61729</v>
      </c>
      <c r="C10448" s="14">
        <v>42521.146111111324</v>
      </c>
      <c r="D10448" s="7" t="s">
        <v>10</v>
      </c>
      <c r="E10448" s="13">
        <v>2200</v>
      </c>
      <c r="F10448" s="7" t="s">
        <v>34</v>
      </c>
      <c r="G10448" s="7" t="s">
        <v>11</v>
      </c>
      <c r="H10448" s="13">
        <v>9.5</v>
      </c>
      <c r="I10448" s="13" t="str">
        <f>IF(G10448="Male",VLOOKUP(H10448,'Shoe size conversion table'!$B$6:$D$22,2),VLOOKUP(H10448,'Shoe size conversion table'!$J$6:$L$22,2))</f>
        <v>42-43</v>
      </c>
      <c r="J10448" s="13">
        <f>IF(G10448="Male",VLOOKUP(H10448,'Shoe size conversion table'!$B$6:$D$22,3),VLOOKUP(H10448,'Shoe size conversion table'!$J$6:$L$22,3))</f>
        <v>9</v>
      </c>
      <c r="K10448" s="11">
        <v>169</v>
      </c>
      <c r="L10448" s="12">
        <v>0</v>
      </c>
      <c r="M10448" s="7">
        <f t="shared" si="490"/>
        <v>2016</v>
      </c>
      <c r="N10448" s="7">
        <f t="shared" si="491"/>
        <v>5</v>
      </c>
      <c r="O10448" s="30">
        <f t="shared" si="492"/>
        <v>169</v>
      </c>
    </row>
    <row r="10449" spans="2:15" x14ac:dyDescent="0.2">
      <c r="B10449" s="13">
        <v>61730</v>
      </c>
      <c r="C10449" s="14">
        <v>42521.166111111153</v>
      </c>
      <c r="D10449" s="7" t="s">
        <v>9</v>
      </c>
      <c r="E10449" s="13">
        <v>2186</v>
      </c>
      <c r="F10449" s="7" t="s">
        <v>59</v>
      </c>
      <c r="G10449" s="7" t="s">
        <v>11</v>
      </c>
      <c r="H10449" s="13">
        <v>10.5</v>
      </c>
      <c r="I10449" s="13" t="str">
        <f>IF(G10449="Male",VLOOKUP(H10449,'Shoe size conversion table'!$B$6:$D$22,2),VLOOKUP(H10449,'Shoe size conversion table'!$J$6:$L$22,2))</f>
        <v>43-44</v>
      </c>
      <c r="J10449" s="13">
        <f>IF(G10449="Male",VLOOKUP(H10449,'Shoe size conversion table'!$B$6:$D$22,3),VLOOKUP(H10449,'Shoe size conversion table'!$J$6:$L$22,3))</f>
        <v>10</v>
      </c>
      <c r="K10449" s="11">
        <v>159</v>
      </c>
      <c r="L10449" s="12">
        <v>0</v>
      </c>
      <c r="M10449" s="7">
        <f t="shared" si="490"/>
        <v>2016</v>
      </c>
      <c r="N10449" s="7">
        <f t="shared" si="491"/>
        <v>5</v>
      </c>
      <c r="O10449" s="30">
        <f t="shared" si="492"/>
        <v>159</v>
      </c>
    </row>
    <row r="10450" spans="2:15" x14ac:dyDescent="0.2">
      <c r="B10450" s="13">
        <v>61731</v>
      </c>
      <c r="C10450" s="14">
        <v>42521.206111111147</v>
      </c>
      <c r="D10450" s="7" t="s">
        <v>10</v>
      </c>
      <c r="E10450" s="13">
        <v>2174</v>
      </c>
      <c r="F10450" s="7" t="s">
        <v>34</v>
      </c>
      <c r="G10450" s="7" t="s">
        <v>11</v>
      </c>
      <c r="H10450" s="13">
        <v>10</v>
      </c>
      <c r="I10450" s="13">
        <f>IF(G10450="Male",VLOOKUP(H10450,'Shoe size conversion table'!$B$6:$D$22,2),VLOOKUP(H10450,'Shoe size conversion table'!$J$6:$L$22,2))</f>
        <v>43</v>
      </c>
      <c r="J10450" s="13">
        <f>IF(G10450="Male",VLOOKUP(H10450,'Shoe size conversion table'!$B$6:$D$22,3),VLOOKUP(H10450,'Shoe size conversion table'!$J$6:$L$22,3))</f>
        <v>9.5</v>
      </c>
      <c r="K10450" s="11">
        <v>189</v>
      </c>
      <c r="L10450" s="12">
        <v>0</v>
      </c>
      <c r="M10450" s="7">
        <f t="shared" si="490"/>
        <v>2016</v>
      </c>
      <c r="N10450" s="7">
        <f t="shared" si="491"/>
        <v>5</v>
      </c>
      <c r="O10450" s="30">
        <f t="shared" si="492"/>
        <v>189</v>
      </c>
    </row>
    <row r="10451" spans="2:15" x14ac:dyDescent="0.2">
      <c r="B10451" s="13">
        <v>61732</v>
      </c>
      <c r="C10451" s="14">
        <v>42521.306111111277</v>
      </c>
      <c r="D10451" s="7" t="s">
        <v>8</v>
      </c>
      <c r="E10451" s="13">
        <v>2237</v>
      </c>
      <c r="F10451" s="7" t="s">
        <v>37</v>
      </c>
      <c r="G10451" s="7" t="s">
        <v>11</v>
      </c>
      <c r="H10451" s="13">
        <v>10</v>
      </c>
      <c r="I10451" s="13">
        <f>IF(G10451="Male",VLOOKUP(H10451,'Shoe size conversion table'!$B$6:$D$22,2),VLOOKUP(H10451,'Shoe size conversion table'!$J$6:$L$22,2))</f>
        <v>43</v>
      </c>
      <c r="J10451" s="13">
        <f>IF(G10451="Male",VLOOKUP(H10451,'Shoe size conversion table'!$B$6:$D$22,3),VLOOKUP(H10451,'Shoe size conversion table'!$J$6:$L$22,3))</f>
        <v>9.5</v>
      </c>
      <c r="K10451" s="11">
        <v>159</v>
      </c>
      <c r="L10451" s="12">
        <v>0</v>
      </c>
      <c r="M10451" s="7">
        <f t="shared" si="490"/>
        <v>2016</v>
      </c>
      <c r="N10451" s="7">
        <f t="shared" si="491"/>
        <v>5</v>
      </c>
      <c r="O10451" s="30">
        <f t="shared" si="492"/>
        <v>159</v>
      </c>
    </row>
    <row r="10452" spans="2:15" x14ac:dyDescent="0.2">
      <c r="B10452" s="13">
        <v>61733</v>
      </c>
      <c r="C10452" s="14">
        <v>42521.46611111128</v>
      </c>
      <c r="D10452" s="7" t="s">
        <v>7</v>
      </c>
      <c r="E10452" s="13">
        <v>2198</v>
      </c>
      <c r="F10452" s="7" t="s">
        <v>48</v>
      </c>
      <c r="G10452" s="7" t="s">
        <v>12</v>
      </c>
      <c r="H10452" s="13">
        <v>8.5</v>
      </c>
      <c r="I10452" s="13">
        <f>IF(G10452="Male",VLOOKUP(H10452,'Shoe size conversion table'!$B$6:$D$22,2),VLOOKUP(H10452,'Shoe size conversion table'!$J$6:$L$22,2))</f>
        <v>39</v>
      </c>
      <c r="J10452" s="13">
        <f>IF(G10452="Male",VLOOKUP(H10452,'Shoe size conversion table'!$B$6:$D$22,3),VLOOKUP(H10452,'Shoe size conversion table'!$J$6:$L$22,3))</f>
        <v>6.5</v>
      </c>
      <c r="K10452" s="11">
        <v>149</v>
      </c>
      <c r="L10452" s="12">
        <v>0</v>
      </c>
      <c r="M10452" s="7">
        <f t="shared" si="490"/>
        <v>2016</v>
      </c>
      <c r="N10452" s="7">
        <f t="shared" si="491"/>
        <v>5</v>
      </c>
      <c r="O10452" s="30">
        <f t="shared" si="492"/>
        <v>149</v>
      </c>
    </row>
    <row r="10453" spans="2:15" x14ac:dyDescent="0.2">
      <c r="B10453" s="13">
        <v>61734</v>
      </c>
      <c r="C10453" s="14">
        <v>42521.526111111249</v>
      </c>
      <c r="D10453" s="7" t="s">
        <v>10</v>
      </c>
      <c r="E10453" s="13">
        <v>2173</v>
      </c>
      <c r="F10453" s="7" t="s">
        <v>34</v>
      </c>
      <c r="G10453" s="7" t="s">
        <v>11</v>
      </c>
      <c r="H10453" s="13">
        <v>8.5</v>
      </c>
      <c r="I10453" s="13" t="str">
        <f>IF(G10453="Male",VLOOKUP(H10453,'Shoe size conversion table'!$B$6:$D$22,2),VLOOKUP(H10453,'Shoe size conversion table'!$J$6:$L$22,2))</f>
        <v>41-42</v>
      </c>
      <c r="J10453" s="13">
        <f>IF(G10453="Male",VLOOKUP(H10453,'Shoe size conversion table'!$B$6:$D$22,3),VLOOKUP(H10453,'Shoe size conversion table'!$J$6:$L$22,3))</f>
        <v>8</v>
      </c>
      <c r="K10453" s="11">
        <v>159</v>
      </c>
      <c r="L10453" s="12">
        <v>0.1</v>
      </c>
      <c r="M10453" s="7">
        <f t="shared" si="490"/>
        <v>2016</v>
      </c>
      <c r="N10453" s="7">
        <f t="shared" si="491"/>
        <v>5</v>
      </c>
      <c r="O10453" s="30">
        <f t="shared" si="492"/>
        <v>143.1</v>
      </c>
    </row>
    <row r="10454" spans="2:15" x14ac:dyDescent="0.2">
      <c r="B10454" s="13">
        <v>61734</v>
      </c>
      <c r="C10454" s="14">
        <v>42521.526111111249</v>
      </c>
      <c r="D10454" s="7" t="s">
        <v>10</v>
      </c>
      <c r="E10454" s="13">
        <v>2167</v>
      </c>
      <c r="F10454" s="7" t="s">
        <v>34</v>
      </c>
      <c r="G10454" s="7" t="s">
        <v>11</v>
      </c>
      <c r="H10454" s="13">
        <v>12</v>
      </c>
      <c r="I10454" s="13">
        <f>IF(G10454="Male",VLOOKUP(H10454,'Shoe size conversion table'!$B$6:$D$22,2),VLOOKUP(H10454,'Shoe size conversion table'!$J$6:$L$22,2))</f>
        <v>45</v>
      </c>
      <c r="J10454" s="13">
        <f>IF(G10454="Male",VLOOKUP(H10454,'Shoe size conversion table'!$B$6:$D$22,3),VLOOKUP(H10454,'Shoe size conversion table'!$J$6:$L$22,3))</f>
        <v>11.5</v>
      </c>
      <c r="K10454" s="11">
        <v>159</v>
      </c>
      <c r="L10454" s="12">
        <v>0.2</v>
      </c>
      <c r="M10454" s="7">
        <f t="shared" si="490"/>
        <v>2016</v>
      </c>
      <c r="N10454" s="7">
        <f t="shared" si="491"/>
        <v>5</v>
      </c>
      <c r="O10454" s="30">
        <f t="shared" si="492"/>
        <v>127.2</v>
      </c>
    </row>
    <row r="10455" spans="2:15" x14ac:dyDescent="0.2">
      <c r="B10455" s="13">
        <v>61735</v>
      </c>
      <c r="C10455" s="14">
        <v>42521.536111111323</v>
      </c>
      <c r="D10455" s="7" t="s">
        <v>10</v>
      </c>
      <c r="E10455" s="13">
        <v>2218</v>
      </c>
      <c r="F10455" s="7" t="s">
        <v>34</v>
      </c>
      <c r="G10455" s="7" t="s">
        <v>12</v>
      </c>
      <c r="H10455" s="13">
        <v>7.5</v>
      </c>
      <c r="I10455" s="13">
        <f>IF(G10455="Male",VLOOKUP(H10455,'Shoe size conversion table'!$B$6:$D$22,2),VLOOKUP(H10455,'Shoe size conversion table'!$J$6:$L$22,2))</f>
        <v>38</v>
      </c>
      <c r="J10455" s="13">
        <f>IF(G10455="Male",VLOOKUP(H10455,'Shoe size conversion table'!$B$6:$D$22,3),VLOOKUP(H10455,'Shoe size conversion table'!$J$6:$L$22,3))</f>
        <v>5.5</v>
      </c>
      <c r="K10455" s="11">
        <v>129</v>
      </c>
      <c r="L10455" s="12">
        <v>0</v>
      </c>
      <c r="M10455" s="7">
        <f t="shared" si="490"/>
        <v>2016</v>
      </c>
      <c r="N10455" s="7">
        <f t="shared" si="491"/>
        <v>5</v>
      </c>
      <c r="O10455" s="30">
        <f t="shared" si="492"/>
        <v>129</v>
      </c>
    </row>
    <row r="10456" spans="2:15" x14ac:dyDescent="0.2">
      <c r="B10456" s="13">
        <v>61736</v>
      </c>
      <c r="C10456" s="14">
        <v>42521.666111111153</v>
      </c>
      <c r="D10456" s="7" t="s">
        <v>8</v>
      </c>
      <c r="E10456" s="13">
        <v>2240</v>
      </c>
      <c r="F10456" s="7" t="s">
        <v>39</v>
      </c>
      <c r="G10456" s="7" t="s">
        <v>12</v>
      </c>
      <c r="H10456" s="13">
        <v>7.5</v>
      </c>
      <c r="I10456" s="13">
        <f>IF(G10456="Male",VLOOKUP(H10456,'Shoe size conversion table'!$B$6:$D$22,2),VLOOKUP(H10456,'Shoe size conversion table'!$J$6:$L$22,2))</f>
        <v>38</v>
      </c>
      <c r="J10456" s="13">
        <f>IF(G10456="Male",VLOOKUP(H10456,'Shoe size conversion table'!$B$6:$D$22,3),VLOOKUP(H10456,'Shoe size conversion table'!$J$6:$L$22,3))</f>
        <v>5.5</v>
      </c>
      <c r="K10456" s="11">
        <v>169</v>
      </c>
      <c r="L10456" s="12">
        <v>0</v>
      </c>
      <c r="M10456" s="7">
        <f t="shared" si="490"/>
        <v>2016</v>
      </c>
      <c r="N10456" s="7">
        <f t="shared" si="491"/>
        <v>5</v>
      </c>
      <c r="O10456" s="30">
        <f t="shared" si="492"/>
        <v>169</v>
      </c>
    </row>
    <row r="10457" spans="2:15" x14ac:dyDescent="0.2">
      <c r="B10457" s="13">
        <v>61736</v>
      </c>
      <c r="C10457" s="14">
        <v>42521.666111111248</v>
      </c>
      <c r="D10457" s="7" t="s">
        <v>8</v>
      </c>
      <c r="E10457" s="13">
        <v>2177</v>
      </c>
      <c r="F10457" s="7" t="s">
        <v>42</v>
      </c>
      <c r="G10457" s="7" t="s">
        <v>11</v>
      </c>
      <c r="H10457" s="13">
        <v>9.5</v>
      </c>
      <c r="I10457" s="13" t="str">
        <f>IF(G10457="Male",VLOOKUP(H10457,'Shoe size conversion table'!$B$6:$D$22,2),VLOOKUP(H10457,'Shoe size conversion table'!$J$6:$L$22,2))</f>
        <v>42-43</v>
      </c>
      <c r="J10457" s="13">
        <f>IF(G10457="Male",VLOOKUP(H10457,'Shoe size conversion table'!$B$6:$D$22,3),VLOOKUP(H10457,'Shoe size conversion table'!$J$6:$L$22,3))</f>
        <v>9</v>
      </c>
      <c r="K10457" s="11">
        <v>159</v>
      </c>
      <c r="L10457" s="12">
        <v>0</v>
      </c>
      <c r="M10457" s="7">
        <f t="shared" si="490"/>
        <v>2016</v>
      </c>
      <c r="N10457" s="7">
        <f t="shared" si="491"/>
        <v>5</v>
      </c>
      <c r="O10457" s="30">
        <f t="shared" si="492"/>
        <v>159</v>
      </c>
    </row>
    <row r="10458" spans="2:15" x14ac:dyDescent="0.2">
      <c r="B10458" s="13">
        <v>61737</v>
      </c>
      <c r="C10458" s="14">
        <v>42521.75611111115</v>
      </c>
      <c r="D10458" s="7" t="s">
        <v>10</v>
      </c>
      <c r="E10458" s="13">
        <v>2195</v>
      </c>
      <c r="F10458" s="7" t="s">
        <v>36</v>
      </c>
      <c r="G10458" s="7" t="s">
        <v>11</v>
      </c>
      <c r="H10458" s="13">
        <v>10</v>
      </c>
      <c r="I10458" s="13">
        <f>IF(G10458="Male",VLOOKUP(H10458,'Shoe size conversion table'!$B$6:$D$22,2),VLOOKUP(H10458,'Shoe size conversion table'!$J$6:$L$22,2))</f>
        <v>43</v>
      </c>
      <c r="J10458" s="13">
        <f>IF(G10458="Male",VLOOKUP(H10458,'Shoe size conversion table'!$B$6:$D$22,3),VLOOKUP(H10458,'Shoe size conversion table'!$J$6:$L$22,3))</f>
        <v>9.5</v>
      </c>
      <c r="K10458" s="11">
        <v>129</v>
      </c>
      <c r="L10458" s="12">
        <v>0</v>
      </c>
      <c r="M10458" s="7">
        <f t="shared" si="490"/>
        <v>2016</v>
      </c>
      <c r="N10458" s="7">
        <f t="shared" si="491"/>
        <v>5</v>
      </c>
      <c r="O10458" s="30">
        <f t="shared" si="492"/>
        <v>129</v>
      </c>
    </row>
    <row r="10459" spans="2:15" x14ac:dyDescent="0.2">
      <c r="B10459" s="13">
        <v>61738</v>
      </c>
      <c r="C10459" s="14">
        <v>42521.766111111145</v>
      </c>
      <c r="D10459" s="7" t="s">
        <v>8</v>
      </c>
      <c r="E10459" s="13">
        <v>2227</v>
      </c>
      <c r="F10459" s="7" t="s">
        <v>37</v>
      </c>
      <c r="G10459" s="7" t="s">
        <v>11</v>
      </c>
      <c r="H10459" s="13">
        <v>9</v>
      </c>
      <c r="I10459" s="13">
        <f>IF(G10459="Male",VLOOKUP(H10459,'Shoe size conversion table'!$B$6:$D$22,2),VLOOKUP(H10459,'Shoe size conversion table'!$J$6:$L$22,2))</f>
        <v>42</v>
      </c>
      <c r="J10459" s="13">
        <f>IF(G10459="Male",VLOOKUP(H10459,'Shoe size conversion table'!$B$6:$D$22,3),VLOOKUP(H10459,'Shoe size conversion table'!$J$6:$L$22,3))</f>
        <v>8.5</v>
      </c>
      <c r="K10459" s="11">
        <v>129</v>
      </c>
      <c r="L10459" s="12">
        <v>0.5</v>
      </c>
      <c r="M10459" s="7">
        <f t="shared" si="490"/>
        <v>2016</v>
      </c>
      <c r="N10459" s="7">
        <f t="shared" si="491"/>
        <v>5</v>
      </c>
      <c r="O10459" s="30">
        <f t="shared" si="492"/>
        <v>64.5</v>
      </c>
    </row>
    <row r="10460" spans="2:15" x14ac:dyDescent="0.2">
      <c r="B10460" s="13">
        <v>61739</v>
      </c>
      <c r="C10460" s="14">
        <v>42521.796111111151</v>
      </c>
      <c r="D10460" s="7" t="s">
        <v>7</v>
      </c>
      <c r="E10460" s="13">
        <v>2224</v>
      </c>
      <c r="F10460" s="7" t="s">
        <v>43</v>
      </c>
      <c r="G10460" s="7" t="s">
        <v>11</v>
      </c>
      <c r="H10460" s="13">
        <v>11</v>
      </c>
      <c r="I10460" s="13">
        <f>IF(G10460="Male",VLOOKUP(H10460,'Shoe size conversion table'!$B$6:$D$22,2),VLOOKUP(H10460,'Shoe size conversion table'!$J$6:$L$22,2))</f>
        <v>44</v>
      </c>
      <c r="J10460" s="13">
        <f>IF(G10460="Male",VLOOKUP(H10460,'Shoe size conversion table'!$B$6:$D$22,3),VLOOKUP(H10460,'Shoe size conversion table'!$J$6:$L$22,3))</f>
        <v>10.5</v>
      </c>
      <c r="K10460" s="11">
        <v>169</v>
      </c>
      <c r="L10460" s="12">
        <v>0.1</v>
      </c>
      <c r="M10460" s="7">
        <f t="shared" si="490"/>
        <v>2016</v>
      </c>
      <c r="N10460" s="7">
        <f t="shared" si="491"/>
        <v>5</v>
      </c>
      <c r="O10460" s="30">
        <f t="shared" si="492"/>
        <v>152.1</v>
      </c>
    </row>
    <row r="10461" spans="2:15" x14ac:dyDescent="0.2">
      <c r="B10461" s="13">
        <v>61740</v>
      </c>
      <c r="C10461" s="14">
        <v>42521.926111111148</v>
      </c>
      <c r="D10461" s="7" t="s">
        <v>7</v>
      </c>
      <c r="E10461" s="13">
        <v>2212</v>
      </c>
      <c r="F10461" s="7" t="s">
        <v>49</v>
      </c>
      <c r="G10461" s="7" t="s">
        <v>11</v>
      </c>
      <c r="H10461" s="13">
        <v>11</v>
      </c>
      <c r="I10461" s="13">
        <f>IF(G10461="Male",VLOOKUP(H10461,'Shoe size conversion table'!$B$6:$D$22,2),VLOOKUP(H10461,'Shoe size conversion table'!$J$6:$L$22,2))</f>
        <v>44</v>
      </c>
      <c r="J10461" s="13">
        <f>IF(G10461="Male",VLOOKUP(H10461,'Shoe size conversion table'!$B$6:$D$22,3),VLOOKUP(H10461,'Shoe size conversion table'!$J$6:$L$22,3))</f>
        <v>10.5</v>
      </c>
      <c r="K10461" s="11">
        <v>129</v>
      </c>
      <c r="L10461" s="12">
        <v>0.1</v>
      </c>
      <c r="M10461" s="7">
        <f t="shared" si="490"/>
        <v>2016</v>
      </c>
      <c r="N10461" s="7">
        <f t="shared" si="491"/>
        <v>5</v>
      </c>
      <c r="O10461" s="30">
        <f t="shared" si="492"/>
        <v>116.10000000000001</v>
      </c>
    </row>
    <row r="10462" spans="2:15" x14ac:dyDescent="0.2">
      <c r="B10462" s="13">
        <v>61741</v>
      </c>
      <c r="C10462" s="14">
        <v>42521.956111111322</v>
      </c>
      <c r="D10462" s="7" t="s">
        <v>7</v>
      </c>
      <c r="E10462" s="13">
        <v>2241</v>
      </c>
      <c r="F10462" s="7" t="s">
        <v>48</v>
      </c>
      <c r="G10462" s="7" t="s">
        <v>12</v>
      </c>
      <c r="H10462" s="13">
        <v>8.5</v>
      </c>
      <c r="I10462" s="13">
        <f>IF(G10462="Male",VLOOKUP(H10462,'Shoe size conversion table'!$B$6:$D$22,2),VLOOKUP(H10462,'Shoe size conversion table'!$J$6:$L$22,2))</f>
        <v>39</v>
      </c>
      <c r="J10462" s="13">
        <f>IF(G10462="Male",VLOOKUP(H10462,'Shoe size conversion table'!$B$6:$D$22,3),VLOOKUP(H10462,'Shoe size conversion table'!$J$6:$L$22,3))</f>
        <v>6.5</v>
      </c>
      <c r="K10462" s="11">
        <v>159</v>
      </c>
      <c r="L10462" s="12">
        <v>0.2</v>
      </c>
      <c r="M10462" s="7">
        <f t="shared" si="490"/>
        <v>2016</v>
      </c>
      <c r="N10462" s="7">
        <f t="shared" si="491"/>
        <v>5</v>
      </c>
      <c r="O10462" s="30">
        <f t="shared" si="492"/>
        <v>127.2</v>
      </c>
    </row>
    <row r="10463" spans="2:15" x14ac:dyDescent="0.2">
      <c r="B10463" s="13">
        <v>61742</v>
      </c>
      <c r="C10463" s="14">
        <v>42522.016111111145</v>
      </c>
      <c r="D10463" s="7" t="s">
        <v>10</v>
      </c>
      <c r="E10463" s="13">
        <v>2205</v>
      </c>
      <c r="F10463" s="7" t="s">
        <v>36</v>
      </c>
      <c r="G10463" s="7" t="s">
        <v>11</v>
      </c>
      <c r="H10463" s="13">
        <v>9</v>
      </c>
      <c r="I10463" s="13">
        <f>IF(G10463="Male",VLOOKUP(H10463,'Shoe size conversion table'!$B$6:$D$22,2),VLOOKUP(H10463,'Shoe size conversion table'!$J$6:$L$22,2))</f>
        <v>42</v>
      </c>
      <c r="J10463" s="13">
        <f>IF(G10463="Male",VLOOKUP(H10463,'Shoe size conversion table'!$B$6:$D$22,3),VLOOKUP(H10463,'Shoe size conversion table'!$J$6:$L$22,3))</f>
        <v>8.5</v>
      </c>
      <c r="K10463" s="11">
        <v>139</v>
      </c>
      <c r="L10463" s="12">
        <v>0</v>
      </c>
      <c r="M10463" s="7">
        <f t="shared" si="490"/>
        <v>2016</v>
      </c>
      <c r="N10463" s="7">
        <f t="shared" si="491"/>
        <v>6</v>
      </c>
      <c r="O10463" s="30">
        <f t="shared" si="492"/>
        <v>139</v>
      </c>
    </row>
    <row r="10464" spans="2:15" x14ac:dyDescent="0.2">
      <c r="B10464" s="13">
        <v>61743</v>
      </c>
      <c r="C10464" s="14">
        <v>42522.046111111245</v>
      </c>
      <c r="D10464" s="7" t="s">
        <v>8</v>
      </c>
      <c r="E10464" s="13">
        <v>2198</v>
      </c>
      <c r="F10464" s="7" t="s">
        <v>37</v>
      </c>
      <c r="G10464" s="7" t="s">
        <v>12</v>
      </c>
      <c r="H10464" s="13">
        <v>9</v>
      </c>
      <c r="I10464" s="13" t="str">
        <f>IF(G10464="Male",VLOOKUP(H10464,'Shoe size conversion table'!$B$6:$D$22,2),VLOOKUP(H10464,'Shoe size conversion table'!$J$6:$L$22,2))</f>
        <v>39-40</v>
      </c>
      <c r="J10464" s="13">
        <f>IF(G10464="Male",VLOOKUP(H10464,'Shoe size conversion table'!$B$6:$D$22,3),VLOOKUP(H10464,'Shoe size conversion table'!$J$6:$L$22,3))</f>
        <v>7</v>
      </c>
      <c r="K10464" s="11">
        <v>139</v>
      </c>
      <c r="L10464" s="12">
        <v>0.5</v>
      </c>
      <c r="M10464" s="7">
        <f t="shared" si="490"/>
        <v>2016</v>
      </c>
      <c r="N10464" s="7">
        <f t="shared" si="491"/>
        <v>6</v>
      </c>
      <c r="O10464" s="30">
        <f t="shared" si="492"/>
        <v>69.5</v>
      </c>
    </row>
    <row r="10465" spans="2:15" x14ac:dyDescent="0.2">
      <c r="B10465" s="13">
        <v>61744</v>
      </c>
      <c r="C10465" s="14">
        <v>42522.046111111253</v>
      </c>
      <c r="D10465" s="7" t="s">
        <v>8</v>
      </c>
      <c r="E10465" s="13">
        <v>2194</v>
      </c>
      <c r="F10465" s="7" t="s">
        <v>42</v>
      </c>
      <c r="G10465" s="7" t="s">
        <v>11</v>
      </c>
      <c r="H10465" s="13">
        <v>11.5</v>
      </c>
      <c r="I10465" s="13" t="str">
        <f>IF(G10465="Male",VLOOKUP(H10465,'Shoe size conversion table'!$B$6:$D$22,2),VLOOKUP(H10465,'Shoe size conversion table'!$J$6:$L$22,2))</f>
        <v>44-45</v>
      </c>
      <c r="J10465" s="13">
        <f>IF(G10465="Male",VLOOKUP(H10465,'Shoe size conversion table'!$B$6:$D$22,3),VLOOKUP(H10465,'Shoe size conversion table'!$J$6:$L$22,3))</f>
        <v>11</v>
      </c>
      <c r="K10465" s="11">
        <v>199</v>
      </c>
      <c r="L10465" s="12">
        <v>0.5</v>
      </c>
      <c r="M10465" s="7">
        <f t="shared" si="490"/>
        <v>2016</v>
      </c>
      <c r="N10465" s="7">
        <f t="shared" si="491"/>
        <v>6</v>
      </c>
      <c r="O10465" s="30">
        <f t="shared" si="492"/>
        <v>99.5</v>
      </c>
    </row>
    <row r="10466" spans="2:15" x14ac:dyDescent="0.2">
      <c r="B10466" s="13">
        <v>61745</v>
      </c>
      <c r="C10466" s="14">
        <v>42522.166111111153</v>
      </c>
      <c r="D10466" s="7" t="s">
        <v>9</v>
      </c>
      <c r="E10466" s="13">
        <v>2164</v>
      </c>
      <c r="F10466" s="7" t="s">
        <v>61</v>
      </c>
      <c r="G10466" s="7" t="s">
        <v>11</v>
      </c>
      <c r="H10466" s="13">
        <v>10.5</v>
      </c>
      <c r="I10466" s="13" t="str">
        <f>IF(G10466="Male",VLOOKUP(H10466,'Shoe size conversion table'!$B$6:$D$22,2),VLOOKUP(H10466,'Shoe size conversion table'!$J$6:$L$22,2))</f>
        <v>43-44</v>
      </c>
      <c r="J10466" s="13">
        <f>IF(G10466="Male",VLOOKUP(H10466,'Shoe size conversion table'!$B$6:$D$22,3),VLOOKUP(H10466,'Shoe size conversion table'!$J$6:$L$22,3))</f>
        <v>10</v>
      </c>
      <c r="K10466" s="11">
        <v>179</v>
      </c>
      <c r="L10466" s="12">
        <v>0</v>
      </c>
      <c r="M10466" s="7">
        <f t="shared" si="490"/>
        <v>2016</v>
      </c>
      <c r="N10466" s="7">
        <f t="shared" si="491"/>
        <v>6</v>
      </c>
      <c r="O10466" s="30">
        <f t="shared" si="492"/>
        <v>179</v>
      </c>
    </row>
    <row r="10467" spans="2:15" x14ac:dyDescent="0.2">
      <c r="B10467" s="13">
        <v>61746</v>
      </c>
      <c r="C10467" s="14">
        <v>42522.206111111147</v>
      </c>
      <c r="D10467" s="7" t="s">
        <v>10</v>
      </c>
      <c r="E10467" s="13">
        <v>2176</v>
      </c>
      <c r="F10467" s="7" t="s">
        <v>35</v>
      </c>
      <c r="G10467" s="7" t="s">
        <v>11</v>
      </c>
      <c r="H10467" s="13">
        <v>10</v>
      </c>
      <c r="I10467" s="13">
        <f>IF(G10467="Male",VLOOKUP(H10467,'Shoe size conversion table'!$B$6:$D$22,2),VLOOKUP(H10467,'Shoe size conversion table'!$J$6:$L$22,2))</f>
        <v>43</v>
      </c>
      <c r="J10467" s="13">
        <f>IF(G10467="Male",VLOOKUP(H10467,'Shoe size conversion table'!$B$6:$D$22,3),VLOOKUP(H10467,'Shoe size conversion table'!$J$6:$L$22,3))</f>
        <v>9.5</v>
      </c>
      <c r="K10467" s="11">
        <v>169</v>
      </c>
      <c r="L10467" s="12">
        <v>0</v>
      </c>
      <c r="M10467" s="7">
        <f t="shared" si="490"/>
        <v>2016</v>
      </c>
      <c r="N10467" s="7">
        <f t="shared" si="491"/>
        <v>6</v>
      </c>
      <c r="O10467" s="30">
        <f t="shared" si="492"/>
        <v>169</v>
      </c>
    </row>
    <row r="10468" spans="2:15" x14ac:dyDescent="0.2">
      <c r="B10468" s="13">
        <v>61747</v>
      </c>
      <c r="C10468" s="14">
        <v>42522.246111111148</v>
      </c>
      <c r="D10468" s="7" t="s">
        <v>10</v>
      </c>
      <c r="E10468" s="13">
        <v>2225</v>
      </c>
      <c r="F10468" s="7" t="s">
        <v>35</v>
      </c>
      <c r="G10468" s="7" t="s">
        <v>12</v>
      </c>
      <c r="H10468" s="13">
        <v>8.5</v>
      </c>
      <c r="I10468" s="13">
        <f>IF(G10468="Male",VLOOKUP(H10468,'Shoe size conversion table'!$B$6:$D$22,2),VLOOKUP(H10468,'Shoe size conversion table'!$J$6:$L$22,2))</f>
        <v>39</v>
      </c>
      <c r="J10468" s="13">
        <f>IF(G10468="Male",VLOOKUP(H10468,'Shoe size conversion table'!$B$6:$D$22,3),VLOOKUP(H10468,'Shoe size conversion table'!$J$6:$L$22,3))</f>
        <v>6.5</v>
      </c>
      <c r="K10468" s="11">
        <v>169</v>
      </c>
      <c r="L10468" s="12">
        <v>0.5</v>
      </c>
      <c r="M10468" s="7">
        <f t="shared" si="490"/>
        <v>2016</v>
      </c>
      <c r="N10468" s="7">
        <f t="shared" si="491"/>
        <v>6</v>
      </c>
      <c r="O10468" s="30">
        <f t="shared" si="492"/>
        <v>84.5</v>
      </c>
    </row>
    <row r="10469" spans="2:15" x14ac:dyDescent="0.2">
      <c r="B10469" s="13">
        <v>61748</v>
      </c>
      <c r="C10469" s="14">
        <v>42522.306111111277</v>
      </c>
      <c r="D10469" s="7" t="s">
        <v>10</v>
      </c>
      <c r="E10469" s="13">
        <v>2165</v>
      </c>
      <c r="F10469" s="7" t="s">
        <v>34</v>
      </c>
      <c r="G10469" s="7" t="s">
        <v>12</v>
      </c>
      <c r="H10469" s="13">
        <v>4.5</v>
      </c>
      <c r="I10469" s="13">
        <f>IF(G10469="Male",VLOOKUP(H10469,'Shoe size conversion table'!$B$6:$D$22,2),VLOOKUP(H10469,'Shoe size conversion table'!$J$6:$L$22,2))</f>
        <v>35</v>
      </c>
      <c r="J10469" s="13">
        <f>IF(G10469="Male",VLOOKUP(H10469,'Shoe size conversion table'!$B$6:$D$22,3),VLOOKUP(H10469,'Shoe size conversion table'!$J$6:$L$22,3))</f>
        <v>2.5</v>
      </c>
      <c r="K10469" s="11">
        <v>149</v>
      </c>
      <c r="L10469" s="12">
        <v>0</v>
      </c>
      <c r="M10469" s="7">
        <f t="shared" si="490"/>
        <v>2016</v>
      </c>
      <c r="N10469" s="7">
        <f t="shared" si="491"/>
        <v>6</v>
      </c>
      <c r="O10469" s="30">
        <f t="shared" si="492"/>
        <v>149</v>
      </c>
    </row>
    <row r="10470" spans="2:15" x14ac:dyDescent="0.2">
      <c r="B10470" s="13">
        <v>61749</v>
      </c>
      <c r="C10470" s="14">
        <v>42522.436111111245</v>
      </c>
      <c r="D10470" s="7" t="s">
        <v>8</v>
      </c>
      <c r="E10470" s="13">
        <v>2147</v>
      </c>
      <c r="F10470" s="7" t="s">
        <v>38</v>
      </c>
      <c r="G10470" s="7" t="s">
        <v>11</v>
      </c>
      <c r="H10470" s="13">
        <v>8.5</v>
      </c>
      <c r="I10470" s="13" t="str">
        <f>IF(G10470="Male",VLOOKUP(H10470,'Shoe size conversion table'!$B$6:$D$22,2),VLOOKUP(H10470,'Shoe size conversion table'!$J$6:$L$22,2))</f>
        <v>41-42</v>
      </c>
      <c r="J10470" s="13">
        <f>IF(G10470="Male",VLOOKUP(H10470,'Shoe size conversion table'!$B$6:$D$22,3),VLOOKUP(H10470,'Shoe size conversion table'!$J$6:$L$22,3))</f>
        <v>8</v>
      </c>
      <c r="K10470" s="11">
        <v>129</v>
      </c>
      <c r="L10470" s="12">
        <v>0</v>
      </c>
      <c r="M10470" s="7">
        <f t="shared" si="490"/>
        <v>2016</v>
      </c>
      <c r="N10470" s="7">
        <f t="shared" si="491"/>
        <v>6</v>
      </c>
      <c r="O10470" s="30">
        <f t="shared" si="492"/>
        <v>129</v>
      </c>
    </row>
    <row r="10471" spans="2:15" x14ac:dyDescent="0.2">
      <c r="B10471" s="13">
        <v>61750</v>
      </c>
      <c r="C10471" s="14">
        <v>42522.446111111145</v>
      </c>
      <c r="D10471" s="7" t="s">
        <v>10</v>
      </c>
      <c r="E10471" s="13">
        <v>2225</v>
      </c>
      <c r="F10471" s="7" t="s">
        <v>34</v>
      </c>
      <c r="G10471" s="7" t="s">
        <v>11</v>
      </c>
      <c r="H10471" s="13">
        <v>12</v>
      </c>
      <c r="I10471" s="13">
        <f>IF(G10471="Male",VLOOKUP(H10471,'Shoe size conversion table'!$B$6:$D$22,2),VLOOKUP(H10471,'Shoe size conversion table'!$J$6:$L$22,2))</f>
        <v>45</v>
      </c>
      <c r="J10471" s="13">
        <f>IF(G10471="Male",VLOOKUP(H10471,'Shoe size conversion table'!$B$6:$D$22,3),VLOOKUP(H10471,'Shoe size conversion table'!$J$6:$L$22,3))</f>
        <v>11.5</v>
      </c>
      <c r="K10471" s="11">
        <v>139</v>
      </c>
      <c r="L10471" s="12">
        <v>0</v>
      </c>
      <c r="M10471" s="7">
        <f t="shared" si="490"/>
        <v>2016</v>
      </c>
      <c r="N10471" s="7">
        <f t="shared" si="491"/>
        <v>6</v>
      </c>
      <c r="O10471" s="30">
        <f t="shared" si="492"/>
        <v>139</v>
      </c>
    </row>
    <row r="10472" spans="2:15" x14ac:dyDescent="0.2">
      <c r="B10472" s="13">
        <v>61751</v>
      </c>
      <c r="C10472" s="14">
        <v>42522.526111111249</v>
      </c>
      <c r="D10472" s="7" t="s">
        <v>10</v>
      </c>
      <c r="E10472" s="13">
        <v>2210</v>
      </c>
      <c r="F10472" s="7" t="s">
        <v>34</v>
      </c>
      <c r="G10472" s="7" t="s">
        <v>11</v>
      </c>
      <c r="H10472" s="13">
        <v>10.5</v>
      </c>
      <c r="I10472" s="13" t="str">
        <f>IF(G10472="Male",VLOOKUP(H10472,'Shoe size conversion table'!$B$6:$D$22,2),VLOOKUP(H10472,'Shoe size conversion table'!$J$6:$L$22,2))</f>
        <v>43-44</v>
      </c>
      <c r="J10472" s="13">
        <f>IF(G10472="Male",VLOOKUP(H10472,'Shoe size conversion table'!$B$6:$D$22,3),VLOOKUP(H10472,'Shoe size conversion table'!$J$6:$L$22,3))</f>
        <v>10</v>
      </c>
      <c r="K10472" s="11">
        <v>199</v>
      </c>
      <c r="L10472" s="12">
        <v>0</v>
      </c>
      <c r="M10472" s="7">
        <f t="shared" si="490"/>
        <v>2016</v>
      </c>
      <c r="N10472" s="7">
        <f t="shared" si="491"/>
        <v>6</v>
      </c>
      <c r="O10472" s="30">
        <f t="shared" si="492"/>
        <v>199</v>
      </c>
    </row>
    <row r="10473" spans="2:15" x14ac:dyDescent="0.2">
      <c r="B10473" s="13">
        <v>61752</v>
      </c>
      <c r="C10473" s="14">
        <v>42522.536111111323</v>
      </c>
      <c r="D10473" s="7" t="s">
        <v>10</v>
      </c>
      <c r="E10473" s="13">
        <v>2157</v>
      </c>
      <c r="F10473" s="7" t="s">
        <v>34</v>
      </c>
      <c r="G10473" s="7" t="s">
        <v>12</v>
      </c>
      <c r="H10473" s="13">
        <v>7.5</v>
      </c>
      <c r="I10473" s="13">
        <f>IF(G10473="Male",VLOOKUP(H10473,'Shoe size conversion table'!$B$6:$D$22,2),VLOOKUP(H10473,'Shoe size conversion table'!$J$6:$L$22,2))</f>
        <v>38</v>
      </c>
      <c r="J10473" s="13">
        <f>IF(G10473="Male",VLOOKUP(H10473,'Shoe size conversion table'!$B$6:$D$22,3),VLOOKUP(H10473,'Shoe size conversion table'!$J$6:$L$22,3))</f>
        <v>5.5</v>
      </c>
      <c r="K10473" s="11">
        <v>179</v>
      </c>
      <c r="L10473" s="12">
        <v>0.1</v>
      </c>
      <c r="M10473" s="7">
        <f t="shared" si="490"/>
        <v>2016</v>
      </c>
      <c r="N10473" s="7">
        <f t="shared" si="491"/>
        <v>6</v>
      </c>
      <c r="O10473" s="30">
        <f t="shared" si="492"/>
        <v>161.1</v>
      </c>
    </row>
    <row r="10474" spans="2:15" x14ac:dyDescent="0.2">
      <c r="B10474" s="13">
        <v>61753</v>
      </c>
      <c r="C10474" s="14">
        <v>42522.596111111321</v>
      </c>
      <c r="D10474" s="7" t="s">
        <v>10</v>
      </c>
      <c r="E10474" s="13">
        <v>2209</v>
      </c>
      <c r="F10474" s="7" t="s">
        <v>34</v>
      </c>
      <c r="G10474" s="7" t="s">
        <v>11</v>
      </c>
      <c r="H10474" s="13">
        <v>9.5</v>
      </c>
      <c r="I10474" s="13" t="str">
        <f>IF(G10474="Male",VLOOKUP(H10474,'Shoe size conversion table'!$B$6:$D$22,2),VLOOKUP(H10474,'Shoe size conversion table'!$J$6:$L$22,2))</f>
        <v>42-43</v>
      </c>
      <c r="J10474" s="13">
        <f>IF(G10474="Male",VLOOKUP(H10474,'Shoe size conversion table'!$B$6:$D$22,3),VLOOKUP(H10474,'Shoe size conversion table'!$J$6:$L$22,3))</f>
        <v>9</v>
      </c>
      <c r="K10474" s="11">
        <v>189</v>
      </c>
      <c r="L10474" s="12">
        <v>0.5</v>
      </c>
      <c r="M10474" s="7">
        <f t="shared" si="490"/>
        <v>2016</v>
      </c>
      <c r="N10474" s="7">
        <f t="shared" si="491"/>
        <v>6</v>
      </c>
      <c r="O10474" s="30">
        <f t="shared" si="492"/>
        <v>94.5</v>
      </c>
    </row>
    <row r="10475" spans="2:15" x14ac:dyDescent="0.2">
      <c r="B10475" s="13">
        <v>61754</v>
      </c>
      <c r="C10475" s="14">
        <v>42522.616111111325</v>
      </c>
      <c r="D10475" s="7" t="s">
        <v>7</v>
      </c>
      <c r="E10475" s="13">
        <v>2175</v>
      </c>
      <c r="F10475" s="7" t="s">
        <v>49</v>
      </c>
      <c r="G10475" s="7" t="s">
        <v>12</v>
      </c>
      <c r="H10475" s="13">
        <v>7.5</v>
      </c>
      <c r="I10475" s="13">
        <f>IF(G10475="Male",VLOOKUP(H10475,'Shoe size conversion table'!$B$6:$D$22,2),VLOOKUP(H10475,'Shoe size conversion table'!$J$6:$L$22,2))</f>
        <v>38</v>
      </c>
      <c r="J10475" s="13">
        <f>IF(G10475="Male",VLOOKUP(H10475,'Shoe size conversion table'!$B$6:$D$22,3),VLOOKUP(H10475,'Shoe size conversion table'!$J$6:$L$22,3))</f>
        <v>5.5</v>
      </c>
      <c r="K10475" s="11">
        <v>159</v>
      </c>
      <c r="L10475" s="12">
        <v>0</v>
      </c>
      <c r="M10475" s="7">
        <f t="shared" si="490"/>
        <v>2016</v>
      </c>
      <c r="N10475" s="7">
        <f t="shared" si="491"/>
        <v>6</v>
      </c>
      <c r="O10475" s="30">
        <f t="shared" si="492"/>
        <v>159</v>
      </c>
    </row>
    <row r="10476" spans="2:15" x14ac:dyDescent="0.2">
      <c r="B10476" s="13">
        <v>61755</v>
      </c>
      <c r="C10476" s="14">
        <v>42522.666111111153</v>
      </c>
      <c r="D10476" s="7" t="s">
        <v>8</v>
      </c>
      <c r="E10476" s="13">
        <v>2209</v>
      </c>
      <c r="F10476" s="7" t="s">
        <v>39</v>
      </c>
      <c r="G10476" s="7" t="s">
        <v>11</v>
      </c>
      <c r="H10476" s="13">
        <v>10</v>
      </c>
      <c r="I10476" s="13">
        <f>IF(G10476="Male",VLOOKUP(H10476,'Shoe size conversion table'!$B$6:$D$22,2),VLOOKUP(H10476,'Shoe size conversion table'!$J$6:$L$22,2))</f>
        <v>43</v>
      </c>
      <c r="J10476" s="13">
        <f>IF(G10476="Male",VLOOKUP(H10476,'Shoe size conversion table'!$B$6:$D$22,3),VLOOKUP(H10476,'Shoe size conversion table'!$J$6:$L$22,3))</f>
        <v>9.5</v>
      </c>
      <c r="K10476" s="11">
        <v>159</v>
      </c>
      <c r="L10476" s="12">
        <v>0</v>
      </c>
      <c r="M10476" s="7">
        <f t="shared" si="490"/>
        <v>2016</v>
      </c>
      <c r="N10476" s="7">
        <f t="shared" si="491"/>
        <v>6</v>
      </c>
      <c r="O10476" s="30">
        <f t="shared" si="492"/>
        <v>159</v>
      </c>
    </row>
    <row r="10477" spans="2:15" x14ac:dyDescent="0.2">
      <c r="B10477" s="13">
        <v>61755</v>
      </c>
      <c r="C10477" s="14">
        <v>42522.666111111248</v>
      </c>
      <c r="D10477" s="7" t="s">
        <v>8</v>
      </c>
      <c r="E10477" s="13">
        <v>2164</v>
      </c>
      <c r="F10477" s="7" t="s">
        <v>39</v>
      </c>
      <c r="G10477" s="7" t="s">
        <v>11</v>
      </c>
      <c r="H10477" s="13">
        <v>8.5</v>
      </c>
      <c r="I10477" s="13" t="str">
        <f>IF(G10477="Male",VLOOKUP(H10477,'Shoe size conversion table'!$B$6:$D$22,2),VLOOKUP(H10477,'Shoe size conversion table'!$J$6:$L$22,2))</f>
        <v>41-42</v>
      </c>
      <c r="J10477" s="13">
        <f>IF(G10477="Male",VLOOKUP(H10477,'Shoe size conversion table'!$B$6:$D$22,3),VLOOKUP(H10477,'Shoe size conversion table'!$J$6:$L$22,3))</f>
        <v>8</v>
      </c>
      <c r="K10477" s="11">
        <v>189</v>
      </c>
      <c r="L10477" s="12">
        <v>0.3</v>
      </c>
      <c r="M10477" s="7">
        <f t="shared" si="490"/>
        <v>2016</v>
      </c>
      <c r="N10477" s="7">
        <f t="shared" si="491"/>
        <v>6</v>
      </c>
      <c r="O10477" s="30">
        <f t="shared" si="492"/>
        <v>132.29999999999998</v>
      </c>
    </row>
    <row r="10478" spans="2:15" x14ac:dyDescent="0.2">
      <c r="B10478" s="13">
        <v>61756</v>
      </c>
      <c r="C10478" s="14">
        <v>42522.746111111148</v>
      </c>
      <c r="D10478" s="7" t="s">
        <v>9</v>
      </c>
      <c r="E10478" s="13">
        <v>2232</v>
      </c>
      <c r="F10478" s="7" t="s">
        <v>61</v>
      </c>
      <c r="G10478" s="7" t="s">
        <v>11</v>
      </c>
      <c r="H10478" s="13">
        <v>8.5</v>
      </c>
      <c r="I10478" s="13" t="str">
        <f>IF(G10478="Male",VLOOKUP(H10478,'Shoe size conversion table'!$B$6:$D$22,2),VLOOKUP(H10478,'Shoe size conversion table'!$J$6:$L$22,2))</f>
        <v>41-42</v>
      </c>
      <c r="J10478" s="13">
        <f>IF(G10478="Male",VLOOKUP(H10478,'Shoe size conversion table'!$B$6:$D$22,3),VLOOKUP(H10478,'Shoe size conversion table'!$J$6:$L$22,3))</f>
        <v>8</v>
      </c>
      <c r="K10478" s="11">
        <v>149</v>
      </c>
      <c r="L10478" s="12">
        <v>0</v>
      </c>
      <c r="M10478" s="7">
        <f t="shared" si="490"/>
        <v>2016</v>
      </c>
      <c r="N10478" s="7">
        <f t="shared" si="491"/>
        <v>6</v>
      </c>
      <c r="O10478" s="30">
        <f t="shared" si="492"/>
        <v>149</v>
      </c>
    </row>
    <row r="10479" spans="2:15" x14ac:dyDescent="0.2">
      <c r="B10479" s="13">
        <v>61756</v>
      </c>
      <c r="C10479" s="14">
        <v>42522.746111111148</v>
      </c>
      <c r="D10479" s="7" t="s">
        <v>9</v>
      </c>
      <c r="E10479" s="13">
        <v>2235</v>
      </c>
      <c r="F10479" s="7" t="s">
        <v>60</v>
      </c>
      <c r="G10479" s="7" t="s">
        <v>11</v>
      </c>
      <c r="H10479" s="13">
        <v>12</v>
      </c>
      <c r="I10479" s="13">
        <f>IF(G10479="Male",VLOOKUP(H10479,'Shoe size conversion table'!$B$6:$D$22,2),VLOOKUP(H10479,'Shoe size conversion table'!$J$6:$L$22,2))</f>
        <v>45</v>
      </c>
      <c r="J10479" s="13">
        <f>IF(G10479="Male",VLOOKUP(H10479,'Shoe size conversion table'!$B$6:$D$22,3),VLOOKUP(H10479,'Shoe size conversion table'!$J$6:$L$22,3))</f>
        <v>11.5</v>
      </c>
      <c r="K10479" s="11">
        <v>159</v>
      </c>
      <c r="L10479" s="12">
        <v>0</v>
      </c>
      <c r="M10479" s="7">
        <f t="shared" si="490"/>
        <v>2016</v>
      </c>
      <c r="N10479" s="7">
        <f t="shared" si="491"/>
        <v>6</v>
      </c>
      <c r="O10479" s="30">
        <f t="shared" si="492"/>
        <v>159</v>
      </c>
    </row>
    <row r="10480" spans="2:15" x14ac:dyDescent="0.2">
      <c r="B10480" s="13">
        <v>61757</v>
      </c>
      <c r="C10480" s="14">
        <v>42522.75611111115</v>
      </c>
      <c r="D10480" s="7" t="s">
        <v>10</v>
      </c>
      <c r="E10480" s="13">
        <v>2211</v>
      </c>
      <c r="F10480" s="7" t="s">
        <v>35</v>
      </c>
      <c r="G10480" s="7" t="s">
        <v>11</v>
      </c>
      <c r="H10480" s="13">
        <v>11.5</v>
      </c>
      <c r="I10480" s="13" t="str">
        <f>IF(G10480="Male",VLOOKUP(H10480,'Shoe size conversion table'!$B$6:$D$22,2),VLOOKUP(H10480,'Shoe size conversion table'!$J$6:$L$22,2))</f>
        <v>44-45</v>
      </c>
      <c r="J10480" s="13">
        <f>IF(G10480="Male",VLOOKUP(H10480,'Shoe size conversion table'!$B$6:$D$22,3),VLOOKUP(H10480,'Shoe size conversion table'!$J$6:$L$22,3))</f>
        <v>11</v>
      </c>
      <c r="K10480" s="11">
        <v>139</v>
      </c>
      <c r="L10480" s="12">
        <v>0.1</v>
      </c>
      <c r="M10480" s="7">
        <f t="shared" si="490"/>
        <v>2016</v>
      </c>
      <c r="N10480" s="7">
        <f t="shared" si="491"/>
        <v>6</v>
      </c>
      <c r="O10480" s="30">
        <f t="shared" si="492"/>
        <v>125.10000000000001</v>
      </c>
    </row>
    <row r="10481" spans="2:15" x14ac:dyDescent="0.2">
      <c r="B10481" s="13">
        <v>61758</v>
      </c>
      <c r="C10481" s="14">
        <v>42522.766111111145</v>
      </c>
      <c r="D10481" s="7" t="s">
        <v>7</v>
      </c>
      <c r="E10481" s="13">
        <v>2150</v>
      </c>
      <c r="F10481" s="7" t="s">
        <v>56</v>
      </c>
      <c r="G10481" s="7" t="s">
        <v>12</v>
      </c>
      <c r="H10481" s="13">
        <v>7</v>
      </c>
      <c r="I10481" s="13" t="str">
        <f>IF(G10481="Male",VLOOKUP(H10481,'Shoe size conversion table'!$B$6:$D$22,2),VLOOKUP(H10481,'Shoe size conversion table'!$J$6:$L$22,2))</f>
        <v>37-38</v>
      </c>
      <c r="J10481" s="13">
        <f>IF(G10481="Male",VLOOKUP(H10481,'Shoe size conversion table'!$B$6:$D$22,3),VLOOKUP(H10481,'Shoe size conversion table'!$J$6:$L$22,3))</f>
        <v>5</v>
      </c>
      <c r="K10481" s="11">
        <v>169</v>
      </c>
      <c r="L10481" s="12">
        <v>0</v>
      </c>
      <c r="M10481" s="7">
        <f t="shared" si="490"/>
        <v>2016</v>
      </c>
      <c r="N10481" s="7">
        <f t="shared" si="491"/>
        <v>6</v>
      </c>
      <c r="O10481" s="30">
        <f t="shared" si="492"/>
        <v>169</v>
      </c>
    </row>
    <row r="10482" spans="2:15" x14ac:dyDescent="0.2">
      <c r="B10482" s="13">
        <v>61759</v>
      </c>
      <c r="C10482" s="14">
        <v>42522.806111111247</v>
      </c>
      <c r="D10482" s="7" t="s">
        <v>7</v>
      </c>
      <c r="E10482" s="13">
        <v>2236</v>
      </c>
      <c r="F10482" s="7" t="s">
        <v>50</v>
      </c>
      <c r="G10482" s="7" t="s">
        <v>12</v>
      </c>
      <c r="H10482" s="13">
        <v>7.5</v>
      </c>
      <c r="I10482" s="13">
        <f>IF(G10482="Male",VLOOKUP(H10482,'Shoe size conversion table'!$B$6:$D$22,2),VLOOKUP(H10482,'Shoe size conversion table'!$J$6:$L$22,2))</f>
        <v>38</v>
      </c>
      <c r="J10482" s="13">
        <f>IF(G10482="Male",VLOOKUP(H10482,'Shoe size conversion table'!$B$6:$D$22,3),VLOOKUP(H10482,'Shoe size conversion table'!$J$6:$L$22,3))</f>
        <v>5.5</v>
      </c>
      <c r="K10482" s="11">
        <v>129</v>
      </c>
      <c r="L10482" s="12">
        <v>0.3</v>
      </c>
      <c r="M10482" s="7">
        <f t="shared" si="490"/>
        <v>2016</v>
      </c>
      <c r="N10482" s="7">
        <f t="shared" si="491"/>
        <v>6</v>
      </c>
      <c r="O10482" s="30">
        <f t="shared" si="492"/>
        <v>90.3</v>
      </c>
    </row>
    <row r="10483" spans="2:15" x14ac:dyDescent="0.2">
      <c r="B10483" s="13">
        <v>61760</v>
      </c>
      <c r="C10483" s="14">
        <v>42522.826111111273</v>
      </c>
      <c r="D10483" s="7" t="s">
        <v>7</v>
      </c>
      <c r="E10483" s="13">
        <v>2215</v>
      </c>
      <c r="F10483" s="7" t="s">
        <v>50</v>
      </c>
      <c r="G10483" s="7" t="s">
        <v>11</v>
      </c>
      <c r="H10483" s="13">
        <v>10.5</v>
      </c>
      <c r="I10483" s="13" t="str">
        <f>IF(G10483="Male",VLOOKUP(H10483,'Shoe size conversion table'!$B$6:$D$22,2),VLOOKUP(H10483,'Shoe size conversion table'!$J$6:$L$22,2))</f>
        <v>43-44</v>
      </c>
      <c r="J10483" s="13">
        <f>IF(G10483="Male",VLOOKUP(H10483,'Shoe size conversion table'!$B$6:$D$22,3),VLOOKUP(H10483,'Shoe size conversion table'!$J$6:$L$22,3))</f>
        <v>10</v>
      </c>
      <c r="K10483" s="11">
        <v>199</v>
      </c>
      <c r="L10483" s="12">
        <v>0</v>
      </c>
      <c r="M10483" s="7">
        <f t="shared" si="490"/>
        <v>2016</v>
      </c>
      <c r="N10483" s="7">
        <f t="shared" si="491"/>
        <v>6</v>
      </c>
      <c r="O10483" s="30">
        <f t="shared" si="492"/>
        <v>199</v>
      </c>
    </row>
    <row r="10484" spans="2:15" x14ac:dyDescent="0.2">
      <c r="B10484" s="13">
        <v>61761</v>
      </c>
      <c r="C10484" s="14">
        <v>42522.826111111273</v>
      </c>
      <c r="D10484" s="7" t="s">
        <v>10</v>
      </c>
      <c r="E10484" s="13">
        <v>2159</v>
      </c>
      <c r="F10484" s="7" t="s">
        <v>34</v>
      </c>
      <c r="G10484" s="7" t="s">
        <v>12</v>
      </c>
      <c r="H10484" s="13">
        <v>4.5</v>
      </c>
      <c r="I10484" s="13">
        <f>IF(G10484="Male",VLOOKUP(H10484,'Shoe size conversion table'!$B$6:$D$22,2),VLOOKUP(H10484,'Shoe size conversion table'!$J$6:$L$22,2))</f>
        <v>35</v>
      </c>
      <c r="J10484" s="13">
        <f>IF(G10484="Male",VLOOKUP(H10484,'Shoe size conversion table'!$B$6:$D$22,3),VLOOKUP(H10484,'Shoe size conversion table'!$J$6:$L$22,3))</f>
        <v>2.5</v>
      </c>
      <c r="K10484" s="11">
        <v>159</v>
      </c>
      <c r="L10484" s="12">
        <v>0.1</v>
      </c>
      <c r="M10484" s="7">
        <f t="shared" si="490"/>
        <v>2016</v>
      </c>
      <c r="N10484" s="7">
        <f t="shared" si="491"/>
        <v>6</v>
      </c>
      <c r="O10484" s="30">
        <f t="shared" si="492"/>
        <v>143.1</v>
      </c>
    </row>
    <row r="10485" spans="2:15" x14ac:dyDescent="0.2">
      <c r="B10485" s="13">
        <v>61762</v>
      </c>
      <c r="C10485" s="14">
        <v>42522.926111111148</v>
      </c>
      <c r="D10485" s="7" t="s">
        <v>7</v>
      </c>
      <c r="E10485" s="13">
        <v>2218</v>
      </c>
      <c r="F10485" s="7" t="s">
        <v>53</v>
      </c>
      <c r="G10485" s="7" t="s">
        <v>11</v>
      </c>
      <c r="H10485" s="13">
        <v>9.5</v>
      </c>
      <c r="I10485" s="13" t="str">
        <f>IF(G10485="Male",VLOOKUP(H10485,'Shoe size conversion table'!$B$6:$D$22,2),VLOOKUP(H10485,'Shoe size conversion table'!$J$6:$L$22,2))</f>
        <v>42-43</v>
      </c>
      <c r="J10485" s="13">
        <f>IF(G10485="Male",VLOOKUP(H10485,'Shoe size conversion table'!$B$6:$D$22,3),VLOOKUP(H10485,'Shoe size conversion table'!$J$6:$L$22,3))</f>
        <v>9</v>
      </c>
      <c r="K10485" s="11">
        <v>179</v>
      </c>
      <c r="L10485" s="12">
        <v>0</v>
      </c>
      <c r="M10485" s="7">
        <f t="shared" si="490"/>
        <v>2016</v>
      </c>
      <c r="N10485" s="7">
        <f t="shared" si="491"/>
        <v>6</v>
      </c>
      <c r="O10485" s="30">
        <f t="shared" si="492"/>
        <v>179</v>
      </c>
    </row>
    <row r="10486" spans="2:15" x14ac:dyDescent="0.2">
      <c r="B10486" s="13">
        <v>61763</v>
      </c>
      <c r="C10486" s="14">
        <v>42522.966111111324</v>
      </c>
      <c r="D10486" s="7" t="s">
        <v>7</v>
      </c>
      <c r="E10486" s="13">
        <v>2204</v>
      </c>
      <c r="F10486" s="7" t="s">
        <v>48</v>
      </c>
      <c r="G10486" s="7" t="s">
        <v>11</v>
      </c>
      <c r="H10486" s="13">
        <v>10.5</v>
      </c>
      <c r="I10486" s="13" t="str">
        <f>IF(G10486="Male",VLOOKUP(H10486,'Shoe size conversion table'!$B$6:$D$22,2),VLOOKUP(H10486,'Shoe size conversion table'!$J$6:$L$22,2))</f>
        <v>43-44</v>
      </c>
      <c r="J10486" s="13">
        <f>IF(G10486="Male",VLOOKUP(H10486,'Shoe size conversion table'!$B$6:$D$22,3),VLOOKUP(H10486,'Shoe size conversion table'!$J$6:$L$22,3))</f>
        <v>10</v>
      </c>
      <c r="K10486" s="11">
        <v>129</v>
      </c>
      <c r="L10486" s="12">
        <v>0.1</v>
      </c>
      <c r="M10486" s="7">
        <f t="shared" si="490"/>
        <v>2016</v>
      </c>
      <c r="N10486" s="7">
        <f t="shared" si="491"/>
        <v>6</v>
      </c>
      <c r="O10486" s="30">
        <f t="shared" si="492"/>
        <v>116.10000000000001</v>
      </c>
    </row>
    <row r="10487" spans="2:15" x14ac:dyDescent="0.2">
      <c r="B10487" s="13">
        <v>61764</v>
      </c>
      <c r="C10487" s="14">
        <v>42523.016111111145</v>
      </c>
      <c r="D10487" s="7" t="s">
        <v>7</v>
      </c>
      <c r="E10487" s="13">
        <v>2168</v>
      </c>
      <c r="F10487" s="7" t="s">
        <v>49</v>
      </c>
      <c r="G10487" s="7" t="s">
        <v>12</v>
      </c>
      <c r="H10487" s="13">
        <v>8</v>
      </c>
      <c r="I10487" s="13" t="str">
        <f>IF(G10487="Male",VLOOKUP(H10487,'Shoe size conversion table'!$B$6:$D$22,2),VLOOKUP(H10487,'Shoe size conversion table'!$J$6:$L$22,2))</f>
        <v>38-39</v>
      </c>
      <c r="J10487" s="13">
        <f>IF(G10487="Male",VLOOKUP(H10487,'Shoe size conversion table'!$B$6:$D$22,3),VLOOKUP(H10487,'Shoe size conversion table'!$J$6:$L$22,3))</f>
        <v>6</v>
      </c>
      <c r="K10487" s="11">
        <v>169</v>
      </c>
      <c r="L10487" s="12">
        <v>0.2</v>
      </c>
      <c r="M10487" s="7">
        <f t="shared" si="490"/>
        <v>2016</v>
      </c>
      <c r="N10487" s="7">
        <f t="shared" si="491"/>
        <v>6</v>
      </c>
      <c r="O10487" s="30">
        <f t="shared" si="492"/>
        <v>135.20000000000002</v>
      </c>
    </row>
    <row r="10488" spans="2:15" x14ac:dyDescent="0.2">
      <c r="B10488" s="13">
        <v>61765</v>
      </c>
      <c r="C10488" s="14">
        <v>42523.046111111245</v>
      </c>
      <c r="D10488" s="7" t="s">
        <v>7</v>
      </c>
      <c r="E10488" s="13">
        <v>2225</v>
      </c>
      <c r="F10488" s="7" t="s">
        <v>50</v>
      </c>
      <c r="G10488" s="7" t="s">
        <v>11</v>
      </c>
      <c r="H10488" s="13">
        <v>9.5</v>
      </c>
      <c r="I10488" s="13" t="str">
        <f>IF(G10488="Male",VLOOKUP(H10488,'Shoe size conversion table'!$B$6:$D$22,2),VLOOKUP(H10488,'Shoe size conversion table'!$J$6:$L$22,2))</f>
        <v>42-43</v>
      </c>
      <c r="J10488" s="13">
        <f>IF(G10488="Male",VLOOKUP(H10488,'Shoe size conversion table'!$B$6:$D$22,3),VLOOKUP(H10488,'Shoe size conversion table'!$J$6:$L$22,3))</f>
        <v>9</v>
      </c>
      <c r="K10488" s="11">
        <v>129</v>
      </c>
      <c r="L10488" s="12">
        <v>0</v>
      </c>
      <c r="M10488" s="7">
        <f t="shared" si="490"/>
        <v>2016</v>
      </c>
      <c r="N10488" s="7">
        <f t="shared" si="491"/>
        <v>6</v>
      </c>
      <c r="O10488" s="30">
        <f t="shared" si="492"/>
        <v>129</v>
      </c>
    </row>
    <row r="10489" spans="2:15" x14ac:dyDescent="0.2">
      <c r="B10489" s="13">
        <v>61766</v>
      </c>
      <c r="C10489" s="14">
        <v>42523.086111111275</v>
      </c>
      <c r="D10489" s="7" t="s">
        <v>7</v>
      </c>
      <c r="E10489" s="13">
        <v>2184</v>
      </c>
      <c r="F10489" s="7" t="s">
        <v>48</v>
      </c>
      <c r="G10489" s="7" t="s">
        <v>12</v>
      </c>
      <c r="H10489" s="13">
        <v>9</v>
      </c>
      <c r="I10489" s="13" t="str">
        <f>IF(G10489="Male",VLOOKUP(H10489,'Shoe size conversion table'!$B$6:$D$22,2),VLOOKUP(H10489,'Shoe size conversion table'!$J$6:$L$22,2))</f>
        <v>39-40</v>
      </c>
      <c r="J10489" s="13">
        <f>IF(G10489="Male",VLOOKUP(H10489,'Shoe size conversion table'!$B$6:$D$22,3),VLOOKUP(H10489,'Shoe size conversion table'!$J$6:$L$22,3))</f>
        <v>7</v>
      </c>
      <c r="K10489" s="11">
        <v>159</v>
      </c>
      <c r="L10489" s="12">
        <v>0.2</v>
      </c>
      <c r="M10489" s="7">
        <f t="shared" si="490"/>
        <v>2016</v>
      </c>
      <c r="N10489" s="7">
        <f t="shared" si="491"/>
        <v>6</v>
      </c>
      <c r="O10489" s="30">
        <f t="shared" si="492"/>
        <v>127.2</v>
      </c>
    </row>
    <row r="10490" spans="2:15" x14ac:dyDescent="0.2">
      <c r="B10490" s="13">
        <v>61767</v>
      </c>
      <c r="C10490" s="14">
        <v>42523.166111111153</v>
      </c>
      <c r="D10490" s="7" t="s">
        <v>9</v>
      </c>
      <c r="E10490" s="13">
        <v>2193</v>
      </c>
      <c r="F10490" s="7" t="s">
        <v>60</v>
      </c>
      <c r="G10490" s="7" t="s">
        <v>11</v>
      </c>
      <c r="H10490" s="13">
        <v>9.5</v>
      </c>
      <c r="I10490" s="13" t="str">
        <f>IF(G10490="Male",VLOOKUP(H10490,'Shoe size conversion table'!$B$6:$D$22,2),VLOOKUP(H10490,'Shoe size conversion table'!$J$6:$L$22,2))</f>
        <v>42-43</v>
      </c>
      <c r="J10490" s="13">
        <f>IF(G10490="Male",VLOOKUP(H10490,'Shoe size conversion table'!$B$6:$D$22,3),VLOOKUP(H10490,'Shoe size conversion table'!$J$6:$L$22,3))</f>
        <v>9</v>
      </c>
      <c r="K10490" s="11">
        <v>129</v>
      </c>
      <c r="L10490" s="12">
        <v>0.5</v>
      </c>
      <c r="M10490" s="7">
        <f t="shared" si="490"/>
        <v>2016</v>
      </c>
      <c r="N10490" s="7">
        <f t="shared" si="491"/>
        <v>6</v>
      </c>
      <c r="O10490" s="30">
        <f t="shared" si="492"/>
        <v>64.5</v>
      </c>
    </row>
    <row r="10491" spans="2:15" x14ac:dyDescent="0.2">
      <c r="B10491" s="13">
        <v>61768</v>
      </c>
      <c r="C10491" s="14">
        <v>42523.306111111277</v>
      </c>
      <c r="D10491" s="7" t="s">
        <v>8</v>
      </c>
      <c r="E10491" s="13">
        <v>2162</v>
      </c>
      <c r="F10491" s="7" t="s">
        <v>38</v>
      </c>
      <c r="G10491" s="7" t="s">
        <v>11</v>
      </c>
      <c r="H10491" s="13">
        <v>10</v>
      </c>
      <c r="I10491" s="13">
        <f>IF(G10491="Male",VLOOKUP(H10491,'Shoe size conversion table'!$B$6:$D$22,2),VLOOKUP(H10491,'Shoe size conversion table'!$J$6:$L$22,2))</f>
        <v>43</v>
      </c>
      <c r="J10491" s="13">
        <f>IF(G10491="Male",VLOOKUP(H10491,'Shoe size conversion table'!$B$6:$D$22,3),VLOOKUP(H10491,'Shoe size conversion table'!$J$6:$L$22,3))</f>
        <v>9.5</v>
      </c>
      <c r="K10491" s="11">
        <v>129</v>
      </c>
      <c r="L10491" s="12">
        <v>0.1</v>
      </c>
      <c r="M10491" s="7">
        <f t="shared" si="490"/>
        <v>2016</v>
      </c>
      <c r="N10491" s="7">
        <f t="shared" si="491"/>
        <v>6</v>
      </c>
      <c r="O10491" s="30">
        <f t="shared" si="492"/>
        <v>116.10000000000001</v>
      </c>
    </row>
    <row r="10492" spans="2:15" x14ac:dyDescent="0.2">
      <c r="B10492" s="13">
        <v>61769</v>
      </c>
      <c r="C10492" s="14">
        <v>42523.45611111114</v>
      </c>
      <c r="D10492" s="7" t="s">
        <v>10</v>
      </c>
      <c r="E10492" s="13">
        <v>2237</v>
      </c>
      <c r="F10492" s="7" t="s">
        <v>35</v>
      </c>
      <c r="G10492" s="7" t="s">
        <v>12</v>
      </c>
      <c r="H10492" s="13">
        <v>10.5</v>
      </c>
      <c r="I10492" s="13">
        <f>IF(G10492="Male",VLOOKUP(H10492,'Shoe size conversion table'!$B$6:$D$22,2),VLOOKUP(H10492,'Shoe size conversion table'!$J$6:$L$22,2))</f>
        <v>41</v>
      </c>
      <c r="J10492" s="13">
        <f>IF(G10492="Male",VLOOKUP(H10492,'Shoe size conversion table'!$B$6:$D$22,3),VLOOKUP(H10492,'Shoe size conversion table'!$J$6:$L$22,3))</f>
        <v>8.5</v>
      </c>
      <c r="K10492" s="11">
        <v>179</v>
      </c>
      <c r="L10492" s="12">
        <v>0</v>
      </c>
      <c r="M10492" s="7">
        <f t="shared" si="490"/>
        <v>2016</v>
      </c>
      <c r="N10492" s="7">
        <f t="shared" si="491"/>
        <v>6</v>
      </c>
      <c r="O10492" s="30">
        <f t="shared" si="492"/>
        <v>179</v>
      </c>
    </row>
    <row r="10493" spans="2:15" x14ac:dyDescent="0.2">
      <c r="B10493" s="13">
        <v>61770</v>
      </c>
      <c r="C10493" s="14">
        <v>42523.576111111142</v>
      </c>
      <c r="D10493" s="7" t="s">
        <v>9</v>
      </c>
      <c r="E10493" s="13">
        <v>2172</v>
      </c>
      <c r="F10493" s="7" t="s">
        <v>58</v>
      </c>
      <c r="G10493" s="7" t="s">
        <v>11</v>
      </c>
      <c r="H10493" s="13">
        <v>9</v>
      </c>
      <c r="I10493" s="13">
        <f>IF(G10493="Male",VLOOKUP(H10493,'Shoe size conversion table'!$B$6:$D$22,2),VLOOKUP(H10493,'Shoe size conversion table'!$J$6:$L$22,2))</f>
        <v>42</v>
      </c>
      <c r="J10493" s="13">
        <f>IF(G10493="Male",VLOOKUP(H10493,'Shoe size conversion table'!$B$6:$D$22,3),VLOOKUP(H10493,'Shoe size conversion table'!$J$6:$L$22,3))</f>
        <v>8.5</v>
      </c>
      <c r="K10493" s="11">
        <v>189</v>
      </c>
      <c r="L10493" s="12">
        <v>0.1</v>
      </c>
      <c r="M10493" s="7">
        <f t="shared" si="490"/>
        <v>2016</v>
      </c>
      <c r="N10493" s="7">
        <f t="shared" si="491"/>
        <v>6</v>
      </c>
      <c r="O10493" s="30">
        <f t="shared" si="492"/>
        <v>170.1</v>
      </c>
    </row>
    <row r="10494" spans="2:15" x14ac:dyDescent="0.2">
      <c r="B10494" s="13">
        <v>61771</v>
      </c>
      <c r="C10494" s="14">
        <v>42523.596111111321</v>
      </c>
      <c r="D10494" s="7" t="s">
        <v>9</v>
      </c>
      <c r="E10494" s="13">
        <v>2181</v>
      </c>
      <c r="F10494" s="7" t="s">
        <v>62</v>
      </c>
      <c r="G10494" s="7" t="s">
        <v>12</v>
      </c>
      <c r="H10494" s="13">
        <v>8</v>
      </c>
      <c r="I10494" s="13" t="str">
        <f>IF(G10494="Male",VLOOKUP(H10494,'Shoe size conversion table'!$B$6:$D$22,2),VLOOKUP(H10494,'Shoe size conversion table'!$J$6:$L$22,2))</f>
        <v>38-39</v>
      </c>
      <c r="J10494" s="13">
        <f>IF(G10494="Male",VLOOKUP(H10494,'Shoe size conversion table'!$B$6:$D$22,3),VLOOKUP(H10494,'Shoe size conversion table'!$J$6:$L$22,3))</f>
        <v>6</v>
      </c>
      <c r="K10494" s="11">
        <v>179</v>
      </c>
      <c r="L10494" s="12">
        <v>0.5</v>
      </c>
      <c r="M10494" s="7">
        <f t="shared" si="490"/>
        <v>2016</v>
      </c>
      <c r="N10494" s="7">
        <f t="shared" si="491"/>
        <v>6</v>
      </c>
      <c r="O10494" s="30">
        <f t="shared" si="492"/>
        <v>89.5</v>
      </c>
    </row>
    <row r="10495" spans="2:15" x14ac:dyDescent="0.2">
      <c r="B10495" s="13">
        <v>61772</v>
      </c>
      <c r="C10495" s="14">
        <v>42523.746111111148</v>
      </c>
      <c r="D10495" s="7" t="s">
        <v>9</v>
      </c>
      <c r="E10495" s="13">
        <v>2186</v>
      </c>
      <c r="F10495" s="7" t="s">
        <v>59</v>
      </c>
      <c r="G10495" s="7" t="s">
        <v>11</v>
      </c>
      <c r="H10495" s="13">
        <v>10.5</v>
      </c>
      <c r="I10495" s="13" t="str">
        <f>IF(G10495="Male",VLOOKUP(H10495,'Shoe size conversion table'!$B$6:$D$22,2),VLOOKUP(H10495,'Shoe size conversion table'!$J$6:$L$22,2))</f>
        <v>43-44</v>
      </c>
      <c r="J10495" s="13">
        <f>IF(G10495="Male",VLOOKUP(H10495,'Shoe size conversion table'!$B$6:$D$22,3),VLOOKUP(H10495,'Shoe size conversion table'!$J$6:$L$22,3))</f>
        <v>10</v>
      </c>
      <c r="K10495" s="11">
        <v>159</v>
      </c>
      <c r="L10495" s="12">
        <v>0</v>
      </c>
      <c r="M10495" s="7">
        <f t="shared" si="490"/>
        <v>2016</v>
      </c>
      <c r="N10495" s="7">
        <f t="shared" si="491"/>
        <v>6</v>
      </c>
      <c r="O10495" s="30">
        <f t="shared" si="492"/>
        <v>159</v>
      </c>
    </row>
    <row r="10496" spans="2:15" x14ac:dyDescent="0.2">
      <c r="B10496" s="13">
        <v>61772</v>
      </c>
      <c r="C10496" s="14">
        <v>42523.746111111148</v>
      </c>
      <c r="D10496" s="7" t="s">
        <v>9</v>
      </c>
      <c r="E10496" s="13">
        <v>2219</v>
      </c>
      <c r="F10496" s="7" t="s">
        <v>60</v>
      </c>
      <c r="G10496" s="7" t="s">
        <v>11</v>
      </c>
      <c r="H10496" s="13">
        <v>9.5</v>
      </c>
      <c r="I10496" s="13" t="str">
        <f>IF(G10496="Male",VLOOKUP(H10496,'Shoe size conversion table'!$B$6:$D$22,2),VLOOKUP(H10496,'Shoe size conversion table'!$J$6:$L$22,2))</f>
        <v>42-43</v>
      </c>
      <c r="J10496" s="13">
        <f>IF(G10496="Male",VLOOKUP(H10496,'Shoe size conversion table'!$B$6:$D$22,3),VLOOKUP(H10496,'Shoe size conversion table'!$J$6:$L$22,3))</f>
        <v>9</v>
      </c>
      <c r="K10496" s="11">
        <v>189</v>
      </c>
      <c r="L10496" s="12">
        <v>0.1</v>
      </c>
      <c r="M10496" s="7">
        <f t="shared" si="490"/>
        <v>2016</v>
      </c>
      <c r="N10496" s="7">
        <f t="shared" si="491"/>
        <v>6</v>
      </c>
      <c r="O10496" s="30">
        <f t="shared" si="492"/>
        <v>170.1</v>
      </c>
    </row>
    <row r="10497" spans="2:15" x14ac:dyDescent="0.2">
      <c r="B10497" s="13">
        <v>61773</v>
      </c>
      <c r="C10497" s="14">
        <v>42523.75611111115</v>
      </c>
      <c r="D10497" s="7" t="s">
        <v>10</v>
      </c>
      <c r="E10497" s="13">
        <v>2240</v>
      </c>
      <c r="F10497" s="7" t="s">
        <v>34</v>
      </c>
      <c r="G10497" s="7" t="s">
        <v>11</v>
      </c>
      <c r="H10497" s="13">
        <v>12</v>
      </c>
      <c r="I10497" s="13">
        <f>IF(G10497="Male",VLOOKUP(H10497,'Shoe size conversion table'!$B$6:$D$22,2),VLOOKUP(H10497,'Shoe size conversion table'!$J$6:$L$22,2))</f>
        <v>45</v>
      </c>
      <c r="J10497" s="13">
        <f>IF(G10497="Male",VLOOKUP(H10497,'Shoe size conversion table'!$B$6:$D$22,3),VLOOKUP(H10497,'Shoe size conversion table'!$J$6:$L$22,3))</f>
        <v>11.5</v>
      </c>
      <c r="K10497" s="11">
        <v>189</v>
      </c>
      <c r="L10497" s="12">
        <v>0</v>
      </c>
      <c r="M10497" s="7">
        <f t="shared" si="490"/>
        <v>2016</v>
      </c>
      <c r="N10497" s="7">
        <f t="shared" si="491"/>
        <v>6</v>
      </c>
      <c r="O10497" s="30">
        <f t="shared" si="492"/>
        <v>189</v>
      </c>
    </row>
    <row r="10498" spans="2:15" x14ac:dyDescent="0.2">
      <c r="B10498" s="13">
        <v>61774</v>
      </c>
      <c r="C10498" s="14">
        <v>42523.766111111145</v>
      </c>
      <c r="D10498" s="7" t="s">
        <v>8</v>
      </c>
      <c r="E10498" s="13">
        <v>2176</v>
      </c>
      <c r="F10498" s="7" t="s">
        <v>37</v>
      </c>
      <c r="G10498" s="7" t="s">
        <v>11</v>
      </c>
      <c r="H10498" s="13">
        <v>9</v>
      </c>
      <c r="I10498" s="13">
        <f>IF(G10498="Male",VLOOKUP(H10498,'Shoe size conversion table'!$B$6:$D$22,2),VLOOKUP(H10498,'Shoe size conversion table'!$J$6:$L$22,2))</f>
        <v>42</v>
      </c>
      <c r="J10498" s="13">
        <f>IF(G10498="Male",VLOOKUP(H10498,'Shoe size conversion table'!$B$6:$D$22,3),VLOOKUP(H10498,'Shoe size conversion table'!$J$6:$L$22,3))</f>
        <v>8.5</v>
      </c>
      <c r="K10498" s="11">
        <v>169</v>
      </c>
      <c r="L10498" s="12">
        <v>0</v>
      </c>
      <c r="M10498" s="7">
        <f t="shared" si="490"/>
        <v>2016</v>
      </c>
      <c r="N10498" s="7">
        <f t="shared" si="491"/>
        <v>6</v>
      </c>
      <c r="O10498" s="30">
        <f t="shared" si="492"/>
        <v>169</v>
      </c>
    </row>
    <row r="10499" spans="2:15" x14ac:dyDescent="0.2">
      <c r="B10499" s="13">
        <v>61775</v>
      </c>
      <c r="C10499" s="14">
        <v>42523.766111111247</v>
      </c>
      <c r="D10499" s="7" t="s">
        <v>7</v>
      </c>
      <c r="E10499" s="13">
        <v>2170</v>
      </c>
      <c r="F10499" s="7" t="s">
        <v>45</v>
      </c>
      <c r="G10499" s="7" t="s">
        <v>12</v>
      </c>
      <c r="H10499" s="13">
        <v>6.5</v>
      </c>
      <c r="I10499" s="13">
        <f>IF(G10499="Male",VLOOKUP(H10499,'Shoe size conversion table'!$B$6:$D$22,2),VLOOKUP(H10499,'Shoe size conversion table'!$J$6:$L$22,2))</f>
        <v>37</v>
      </c>
      <c r="J10499" s="13">
        <f>IF(G10499="Male",VLOOKUP(H10499,'Shoe size conversion table'!$B$6:$D$22,3),VLOOKUP(H10499,'Shoe size conversion table'!$J$6:$L$22,3))</f>
        <v>4.5</v>
      </c>
      <c r="K10499" s="11">
        <v>149</v>
      </c>
      <c r="L10499" s="12">
        <v>0.5</v>
      </c>
      <c r="M10499" s="7">
        <f t="shared" si="490"/>
        <v>2016</v>
      </c>
      <c r="N10499" s="7">
        <f t="shared" si="491"/>
        <v>6</v>
      </c>
      <c r="O10499" s="30">
        <f t="shared" si="492"/>
        <v>74.5</v>
      </c>
    </row>
    <row r="10500" spans="2:15" x14ac:dyDescent="0.2">
      <c r="B10500" s="13">
        <v>61776</v>
      </c>
      <c r="C10500" s="14">
        <v>42523.806111111247</v>
      </c>
      <c r="D10500" s="7" t="s">
        <v>10</v>
      </c>
      <c r="E10500" s="13">
        <v>2161</v>
      </c>
      <c r="F10500" s="7" t="s">
        <v>34</v>
      </c>
      <c r="G10500" s="7" t="s">
        <v>11</v>
      </c>
      <c r="H10500" s="13">
        <v>10.5</v>
      </c>
      <c r="I10500" s="13" t="str">
        <f>IF(G10500="Male",VLOOKUP(H10500,'Shoe size conversion table'!$B$6:$D$22,2),VLOOKUP(H10500,'Shoe size conversion table'!$J$6:$L$22,2))</f>
        <v>43-44</v>
      </c>
      <c r="J10500" s="13">
        <f>IF(G10500="Male",VLOOKUP(H10500,'Shoe size conversion table'!$B$6:$D$22,3),VLOOKUP(H10500,'Shoe size conversion table'!$J$6:$L$22,3))</f>
        <v>10</v>
      </c>
      <c r="K10500" s="11">
        <v>159</v>
      </c>
      <c r="L10500" s="12">
        <v>0</v>
      </c>
      <c r="M10500" s="7">
        <f t="shared" si="490"/>
        <v>2016</v>
      </c>
      <c r="N10500" s="7">
        <f t="shared" si="491"/>
        <v>6</v>
      </c>
      <c r="O10500" s="30">
        <f t="shared" si="492"/>
        <v>159</v>
      </c>
    </row>
    <row r="10501" spans="2:15" x14ac:dyDescent="0.2">
      <c r="B10501" s="13">
        <v>61777</v>
      </c>
      <c r="C10501" s="14">
        <v>42523.826111111273</v>
      </c>
      <c r="D10501" s="7" t="s">
        <v>8</v>
      </c>
      <c r="E10501" s="13">
        <v>2237</v>
      </c>
      <c r="F10501" s="7" t="s">
        <v>38</v>
      </c>
      <c r="G10501" s="7" t="s">
        <v>12</v>
      </c>
      <c r="H10501" s="13">
        <v>9</v>
      </c>
      <c r="I10501" s="13" t="str">
        <f>IF(G10501="Male",VLOOKUP(H10501,'Shoe size conversion table'!$B$6:$D$22,2),VLOOKUP(H10501,'Shoe size conversion table'!$J$6:$L$22,2))</f>
        <v>39-40</v>
      </c>
      <c r="J10501" s="13">
        <f>IF(G10501="Male",VLOOKUP(H10501,'Shoe size conversion table'!$B$6:$D$22,3),VLOOKUP(H10501,'Shoe size conversion table'!$J$6:$L$22,3))</f>
        <v>7</v>
      </c>
      <c r="K10501" s="11">
        <v>189</v>
      </c>
      <c r="L10501" s="12">
        <v>0.5</v>
      </c>
      <c r="M10501" s="7">
        <f t="shared" ref="M10501:M10564" si="493">YEAR(C10501)</f>
        <v>2016</v>
      </c>
      <c r="N10501" s="7">
        <f t="shared" si="491"/>
        <v>6</v>
      </c>
      <c r="O10501" s="30">
        <f t="shared" si="492"/>
        <v>94.5</v>
      </c>
    </row>
    <row r="10502" spans="2:15" x14ac:dyDescent="0.2">
      <c r="B10502" s="13">
        <v>61778</v>
      </c>
      <c r="C10502" s="14">
        <v>42523.826111111273</v>
      </c>
      <c r="D10502" s="7" t="s">
        <v>10</v>
      </c>
      <c r="E10502" s="13">
        <v>2159</v>
      </c>
      <c r="F10502" s="7" t="s">
        <v>34</v>
      </c>
      <c r="G10502" s="7" t="s">
        <v>12</v>
      </c>
      <c r="H10502" s="13">
        <v>4.5</v>
      </c>
      <c r="I10502" s="13">
        <f>IF(G10502="Male",VLOOKUP(H10502,'Shoe size conversion table'!$B$6:$D$22,2),VLOOKUP(H10502,'Shoe size conversion table'!$J$6:$L$22,2))</f>
        <v>35</v>
      </c>
      <c r="J10502" s="13">
        <f>IF(G10502="Male",VLOOKUP(H10502,'Shoe size conversion table'!$B$6:$D$22,3),VLOOKUP(H10502,'Shoe size conversion table'!$J$6:$L$22,3))</f>
        <v>2.5</v>
      </c>
      <c r="K10502" s="11">
        <v>159</v>
      </c>
      <c r="L10502" s="12">
        <v>0.1</v>
      </c>
      <c r="M10502" s="7">
        <f t="shared" si="493"/>
        <v>2016</v>
      </c>
      <c r="N10502" s="7">
        <f t="shared" ref="N10502:N10565" si="494">MONTH(C10502:C25469)</f>
        <v>6</v>
      </c>
      <c r="O10502" s="30">
        <f t="shared" ref="O10502:O10565" si="495">K10502*(1-L10502)</f>
        <v>143.1</v>
      </c>
    </row>
    <row r="10503" spans="2:15" x14ac:dyDescent="0.2">
      <c r="B10503" s="13">
        <v>61779</v>
      </c>
      <c r="C10503" s="14">
        <v>42523.826111111273</v>
      </c>
      <c r="D10503" s="7" t="s">
        <v>8</v>
      </c>
      <c r="E10503" s="13">
        <v>2179</v>
      </c>
      <c r="F10503" s="7" t="s">
        <v>42</v>
      </c>
      <c r="G10503" s="7" t="s">
        <v>11</v>
      </c>
      <c r="H10503" s="13">
        <v>10.5</v>
      </c>
      <c r="I10503" s="13" t="str">
        <f>IF(G10503="Male",VLOOKUP(H10503,'Shoe size conversion table'!$B$6:$D$22,2),VLOOKUP(H10503,'Shoe size conversion table'!$J$6:$L$22,2))</f>
        <v>43-44</v>
      </c>
      <c r="J10503" s="13">
        <f>IF(G10503="Male",VLOOKUP(H10503,'Shoe size conversion table'!$B$6:$D$22,3),VLOOKUP(H10503,'Shoe size conversion table'!$J$6:$L$22,3))</f>
        <v>10</v>
      </c>
      <c r="K10503" s="11">
        <v>199</v>
      </c>
      <c r="L10503" s="12">
        <v>0.1</v>
      </c>
      <c r="M10503" s="7">
        <f t="shared" si="493"/>
        <v>2016</v>
      </c>
      <c r="N10503" s="7">
        <f t="shared" si="494"/>
        <v>6</v>
      </c>
      <c r="O10503" s="30">
        <f t="shared" si="495"/>
        <v>179.1</v>
      </c>
    </row>
    <row r="10504" spans="2:15" x14ac:dyDescent="0.2">
      <c r="B10504" s="13">
        <v>61780</v>
      </c>
      <c r="C10504" s="14">
        <v>42523.876111111145</v>
      </c>
      <c r="D10504" s="7" t="s">
        <v>10</v>
      </c>
      <c r="E10504" s="13">
        <v>2184</v>
      </c>
      <c r="F10504" s="7" t="s">
        <v>34</v>
      </c>
      <c r="G10504" s="7" t="s">
        <v>11</v>
      </c>
      <c r="H10504" s="13">
        <v>9.5</v>
      </c>
      <c r="I10504" s="13" t="str">
        <f>IF(G10504="Male",VLOOKUP(H10504,'Shoe size conversion table'!$B$6:$D$22,2),VLOOKUP(H10504,'Shoe size conversion table'!$J$6:$L$22,2))</f>
        <v>42-43</v>
      </c>
      <c r="J10504" s="13">
        <f>IF(G10504="Male",VLOOKUP(H10504,'Shoe size conversion table'!$B$6:$D$22,3),VLOOKUP(H10504,'Shoe size conversion table'!$J$6:$L$22,3))</f>
        <v>9</v>
      </c>
      <c r="K10504" s="11">
        <v>169</v>
      </c>
      <c r="L10504" s="12">
        <v>0</v>
      </c>
      <c r="M10504" s="7">
        <f t="shared" si="493"/>
        <v>2016</v>
      </c>
      <c r="N10504" s="7">
        <f t="shared" si="494"/>
        <v>6</v>
      </c>
      <c r="O10504" s="30">
        <f t="shared" si="495"/>
        <v>169</v>
      </c>
    </row>
    <row r="10505" spans="2:15" x14ac:dyDescent="0.2">
      <c r="B10505" s="13">
        <v>61781</v>
      </c>
      <c r="C10505" s="14">
        <v>42523.87611111132</v>
      </c>
      <c r="D10505" s="7" t="s">
        <v>7</v>
      </c>
      <c r="E10505" s="13">
        <v>2209</v>
      </c>
      <c r="F10505" s="7" t="s">
        <v>49</v>
      </c>
      <c r="G10505" s="7" t="s">
        <v>11</v>
      </c>
      <c r="H10505" s="13">
        <v>10</v>
      </c>
      <c r="I10505" s="13">
        <f>IF(G10505="Male",VLOOKUP(H10505,'Shoe size conversion table'!$B$6:$D$22,2),VLOOKUP(H10505,'Shoe size conversion table'!$J$6:$L$22,2))</f>
        <v>43</v>
      </c>
      <c r="J10505" s="13">
        <f>IF(G10505="Male",VLOOKUP(H10505,'Shoe size conversion table'!$B$6:$D$22,3),VLOOKUP(H10505,'Shoe size conversion table'!$J$6:$L$22,3))</f>
        <v>9.5</v>
      </c>
      <c r="K10505" s="11">
        <v>139</v>
      </c>
      <c r="L10505" s="12">
        <v>0.1</v>
      </c>
      <c r="M10505" s="7">
        <f t="shared" si="493"/>
        <v>2016</v>
      </c>
      <c r="N10505" s="7">
        <f t="shared" si="494"/>
        <v>6</v>
      </c>
      <c r="O10505" s="30">
        <f t="shared" si="495"/>
        <v>125.10000000000001</v>
      </c>
    </row>
    <row r="10506" spans="2:15" x14ac:dyDescent="0.2">
      <c r="B10506" s="13">
        <v>61782</v>
      </c>
      <c r="C10506" s="14">
        <v>42524.086111111275</v>
      </c>
      <c r="D10506" s="7" t="s">
        <v>7</v>
      </c>
      <c r="E10506" s="13">
        <v>2156</v>
      </c>
      <c r="F10506" s="7" t="s">
        <v>56</v>
      </c>
      <c r="G10506" s="7" t="s">
        <v>11</v>
      </c>
      <c r="H10506" s="13">
        <v>14</v>
      </c>
      <c r="I10506" s="13">
        <f>IF(G10506="Male",VLOOKUP(H10506,'Shoe size conversion table'!$B$6:$D$22,2),VLOOKUP(H10506,'Shoe size conversion table'!$J$6:$L$22,2))</f>
        <v>47</v>
      </c>
      <c r="J10506" s="13">
        <f>IF(G10506="Male",VLOOKUP(H10506,'Shoe size conversion table'!$B$6:$D$22,3),VLOOKUP(H10506,'Shoe size conversion table'!$J$6:$L$22,3))</f>
        <v>13.5</v>
      </c>
      <c r="K10506" s="11">
        <v>129</v>
      </c>
      <c r="L10506" s="12">
        <v>0.2</v>
      </c>
      <c r="M10506" s="7">
        <f t="shared" si="493"/>
        <v>2016</v>
      </c>
      <c r="N10506" s="7">
        <f t="shared" si="494"/>
        <v>6</v>
      </c>
      <c r="O10506" s="30">
        <f t="shared" si="495"/>
        <v>103.2</v>
      </c>
    </row>
    <row r="10507" spans="2:15" x14ac:dyDescent="0.2">
      <c r="B10507" s="13">
        <v>61783</v>
      </c>
      <c r="C10507" s="14">
        <v>42524.096111111139</v>
      </c>
      <c r="D10507" s="7" t="s">
        <v>10</v>
      </c>
      <c r="E10507" s="13">
        <v>2198</v>
      </c>
      <c r="F10507" s="7" t="s">
        <v>35</v>
      </c>
      <c r="G10507" s="7" t="s">
        <v>11</v>
      </c>
      <c r="H10507" s="13">
        <v>10</v>
      </c>
      <c r="I10507" s="13">
        <f>IF(G10507="Male",VLOOKUP(H10507,'Shoe size conversion table'!$B$6:$D$22,2),VLOOKUP(H10507,'Shoe size conversion table'!$J$6:$L$22,2))</f>
        <v>43</v>
      </c>
      <c r="J10507" s="13">
        <f>IF(G10507="Male",VLOOKUP(H10507,'Shoe size conversion table'!$B$6:$D$22,3),VLOOKUP(H10507,'Shoe size conversion table'!$J$6:$L$22,3))</f>
        <v>9.5</v>
      </c>
      <c r="K10507" s="11">
        <v>129</v>
      </c>
      <c r="L10507" s="12">
        <v>0</v>
      </c>
      <c r="M10507" s="7">
        <f t="shared" si="493"/>
        <v>2016</v>
      </c>
      <c r="N10507" s="7">
        <f t="shared" si="494"/>
        <v>6</v>
      </c>
      <c r="O10507" s="30">
        <f t="shared" si="495"/>
        <v>129</v>
      </c>
    </row>
    <row r="10508" spans="2:15" x14ac:dyDescent="0.2">
      <c r="B10508" s="13">
        <v>61784</v>
      </c>
      <c r="C10508" s="14">
        <v>42524.116111111143</v>
      </c>
      <c r="D10508" s="7" t="s">
        <v>7</v>
      </c>
      <c r="E10508" s="13">
        <v>2195</v>
      </c>
      <c r="F10508" s="7" t="s">
        <v>51</v>
      </c>
      <c r="G10508" s="7" t="s">
        <v>12</v>
      </c>
      <c r="H10508" s="13">
        <v>9</v>
      </c>
      <c r="I10508" s="13" t="str">
        <f>IF(G10508="Male",VLOOKUP(H10508,'Shoe size conversion table'!$B$6:$D$22,2),VLOOKUP(H10508,'Shoe size conversion table'!$J$6:$L$22,2))</f>
        <v>39-40</v>
      </c>
      <c r="J10508" s="13">
        <f>IF(G10508="Male",VLOOKUP(H10508,'Shoe size conversion table'!$B$6:$D$22,3),VLOOKUP(H10508,'Shoe size conversion table'!$J$6:$L$22,3))</f>
        <v>7</v>
      </c>
      <c r="K10508" s="11">
        <v>159</v>
      </c>
      <c r="L10508" s="12">
        <v>0.1</v>
      </c>
      <c r="M10508" s="7">
        <f t="shared" si="493"/>
        <v>2016</v>
      </c>
      <c r="N10508" s="7">
        <f t="shared" si="494"/>
        <v>6</v>
      </c>
      <c r="O10508" s="30">
        <f t="shared" si="495"/>
        <v>143.1</v>
      </c>
    </row>
    <row r="10509" spans="2:15" x14ac:dyDescent="0.2">
      <c r="B10509" s="13">
        <v>61785</v>
      </c>
      <c r="C10509" s="14">
        <v>42524.156111111137</v>
      </c>
      <c r="D10509" s="7" t="s">
        <v>8</v>
      </c>
      <c r="E10509" s="13">
        <v>2156</v>
      </c>
      <c r="F10509" s="7" t="s">
        <v>38</v>
      </c>
      <c r="G10509" s="7" t="s">
        <v>12</v>
      </c>
      <c r="H10509" s="13">
        <v>7.5</v>
      </c>
      <c r="I10509" s="13">
        <f>IF(G10509="Male",VLOOKUP(H10509,'Shoe size conversion table'!$B$6:$D$22,2),VLOOKUP(H10509,'Shoe size conversion table'!$J$6:$L$22,2))</f>
        <v>38</v>
      </c>
      <c r="J10509" s="13">
        <f>IF(G10509="Male",VLOOKUP(H10509,'Shoe size conversion table'!$B$6:$D$22,3),VLOOKUP(H10509,'Shoe size conversion table'!$J$6:$L$22,3))</f>
        <v>5.5</v>
      </c>
      <c r="K10509" s="11">
        <v>149</v>
      </c>
      <c r="L10509" s="12">
        <v>0</v>
      </c>
      <c r="M10509" s="7">
        <f t="shared" si="493"/>
        <v>2016</v>
      </c>
      <c r="N10509" s="7">
        <f t="shared" si="494"/>
        <v>6</v>
      </c>
      <c r="O10509" s="30">
        <f t="shared" si="495"/>
        <v>149</v>
      </c>
    </row>
    <row r="10510" spans="2:15" x14ac:dyDescent="0.2">
      <c r="B10510" s="13">
        <v>61786</v>
      </c>
      <c r="C10510" s="14">
        <v>42524.316111111279</v>
      </c>
      <c r="D10510" s="7" t="s">
        <v>7</v>
      </c>
      <c r="E10510" s="13">
        <v>2205</v>
      </c>
      <c r="F10510" s="7" t="s">
        <v>48</v>
      </c>
      <c r="G10510" s="7" t="s">
        <v>12</v>
      </c>
      <c r="H10510" s="13">
        <v>9</v>
      </c>
      <c r="I10510" s="13" t="str">
        <f>IF(G10510="Male",VLOOKUP(H10510,'Shoe size conversion table'!$B$6:$D$22,2),VLOOKUP(H10510,'Shoe size conversion table'!$J$6:$L$22,2))</f>
        <v>39-40</v>
      </c>
      <c r="J10510" s="13">
        <f>IF(G10510="Male",VLOOKUP(H10510,'Shoe size conversion table'!$B$6:$D$22,3),VLOOKUP(H10510,'Shoe size conversion table'!$J$6:$L$22,3))</f>
        <v>7</v>
      </c>
      <c r="K10510" s="11">
        <v>149</v>
      </c>
      <c r="L10510" s="12">
        <v>0</v>
      </c>
      <c r="M10510" s="7">
        <f t="shared" si="493"/>
        <v>2016</v>
      </c>
      <c r="N10510" s="7">
        <f t="shared" si="494"/>
        <v>6</v>
      </c>
      <c r="O10510" s="30">
        <f t="shared" si="495"/>
        <v>149</v>
      </c>
    </row>
    <row r="10511" spans="2:15" x14ac:dyDescent="0.2">
      <c r="B10511" s="13">
        <v>61787</v>
      </c>
      <c r="C10511" s="14">
        <v>42524.416111111277</v>
      </c>
      <c r="D10511" s="7" t="s">
        <v>8</v>
      </c>
      <c r="E10511" s="13">
        <v>2228</v>
      </c>
      <c r="F10511" s="7" t="s">
        <v>40</v>
      </c>
      <c r="G10511" s="7" t="s">
        <v>12</v>
      </c>
      <c r="H10511" s="13">
        <v>7</v>
      </c>
      <c r="I10511" s="13" t="str">
        <f>IF(G10511="Male",VLOOKUP(H10511,'Shoe size conversion table'!$B$6:$D$22,2),VLOOKUP(H10511,'Shoe size conversion table'!$J$6:$L$22,2))</f>
        <v>37-38</v>
      </c>
      <c r="J10511" s="13">
        <f>IF(G10511="Male",VLOOKUP(H10511,'Shoe size conversion table'!$B$6:$D$22,3),VLOOKUP(H10511,'Shoe size conversion table'!$J$6:$L$22,3))</f>
        <v>5</v>
      </c>
      <c r="K10511" s="11">
        <v>149</v>
      </c>
      <c r="L10511" s="12">
        <v>0</v>
      </c>
      <c r="M10511" s="7">
        <f t="shared" si="493"/>
        <v>2016</v>
      </c>
      <c r="N10511" s="7">
        <f t="shared" si="494"/>
        <v>6</v>
      </c>
      <c r="O10511" s="30">
        <f t="shared" si="495"/>
        <v>149</v>
      </c>
    </row>
    <row r="10512" spans="2:15" x14ac:dyDescent="0.2">
      <c r="B10512" s="13">
        <v>61788</v>
      </c>
      <c r="C10512" s="14">
        <v>42524.436111111245</v>
      </c>
      <c r="D10512" s="7" t="s">
        <v>10</v>
      </c>
      <c r="E10512" s="13">
        <v>2215</v>
      </c>
      <c r="F10512" s="7" t="s">
        <v>35</v>
      </c>
      <c r="G10512" s="7" t="s">
        <v>12</v>
      </c>
      <c r="H10512" s="13">
        <v>7.5</v>
      </c>
      <c r="I10512" s="13">
        <f>IF(G10512="Male",VLOOKUP(H10512,'Shoe size conversion table'!$B$6:$D$22,2),VLOOKUP(H10512,'Shoe size conversion table'!$J$6:$L$22,2))</f>
        <v>38</v>
      </c>
      <c r="J10512" s="13">
        <f>IF(G10512="Male",VLOOKUP(H10512,'Shoe size conversion table'!$B$6:$D$22,3),VLOOKUP(H10512,'Shoe size conversion table'!$J$6:$L$22,3))</f>
        <v>5.5</v>
      </c>
      <c r="K10512" s="11">
        <v>129</v>
      </c>
      <c r="L10512" s="12">
        <v>0.3</v>
      </c>
      <c r="M10512" s="7">
        <f t="shared" si="493"/>
        <v>2016</v>
      </c>
      <c r="N10512" s="7">
        <f t="shared" si="494"/>
        <v>6</v>
      </c>
      <c r="O10512" s="30">
        <f t="shared" si="495"/>
        <v>90.3</v>
      </c>
    </row>
    <row r="10513" spans="2:15" x14ac:dyDescent="0.2">
      <c r="B10513" s="13">
        <v>61789</v>
      </c>
      <c r="C10513" s="14">
        <v>42524.446111111145</v>
      </c>
      <c r="D10513" s="7" t="s">
        <v>9</v>
      </c>
      <c r="E10513" s="13">
        <v>2154</v>
      </c>
      <c r="F10513" s="7" t="s">
        <v>60</v>
      </c>
      <c r="G10513" s="7" t="s">
        <v>12</v>
      </c>
      <c r="H10513" s="13">
        <v>7.5</v>
      </c>
      <c r="I10513" s="13">
        <f>IF(G10513="Male",VLOOKUP(H10513,'Shoe size conversion table'!$B$6:$D$22,2),VLOOKUP(H10513,'Shoe size conversion table'!$J$6:$L$22,2))</f>
        <v>38</v>
      </c>
      <c r="J10513" s="13">
        <f>IF(G10513="Male",VLOOKUP(H10513,'Shoe size conversion table'!$B$6:$D$22,3),VLOOKUP(H10513,'Shoe size conversion table'!$J$6:$L$22,3))</f>
        <v>5.5</v>
      </c>
      <c r="K10513" s="11">
        <v>149</v>
      </c>
      <c r="L10513" s="12">
        <v>0.1</v>
      </c>
      <c r="M10513" s="7">
        <f t="shared" si="493"/>
        <v>2016</v>
      </c>
      <c r="N10513" s="7">
        <f t="shared" si="494"/>
        <v>6</v>
      </c>
      <c r="O10513" s="30">
        <f t="shared" si="495"/>
        <v>134.1</v>
      </c>
    </row>
    <row r="10514" spans="2:15" x14ac:dyDescent="0.2">
      <c r="B10514" s="13">
        <v>61790</v>
      </c>
      <c r="C10514" s="14">
        <v>42524.45611111114</v>
      </c>
      <c r="D10514" s="7" t="s">
        <v>7</v>
      </c>
      <c r="E10514" s="13">
        <v>2199</v>
      </c>
      <c r="F10514" s="7" t="s">
        <v>53</v>
      </c>
      <c r="G10514" s="7" t="s">
        <v>11</v>
      </c>
      <c r="H10514" s="13">
        <v>12</v>
      </c>
      <c r="I10514" s="13">
        <f>IF(G10514="Male",VLOOKUP(H10514,'Shoe size conversion table'!$B$6:$D$22,2),VLOOKUP(H10514,'Shoe size conversion table'!$J$6:$L$22,2))</f>
        <v>45</v>
      </c>
      <c r="J10514" s="13">
        <f>IF(G10514="Male",VLOOKUP(H10514,'Shoe size conversion table'!$B$6:$D$22,3),VLOOKUP(H10514,'Shoe size conversion table'!$J$6:$L$22,3))</f>
        <v>11.5</v>
      </c>
      <c r="K10514" s="11">
        <v>189</v>
      </c>
      <c r="L10514" s="12">
        <v>0</v>
      </c>
      <c r="M10514" s="7">
        <f t="shared" si="493"/>
        <v>2016</v>
      </c>
      <c r="N10514" s="7">
        <f t="shared" si="494"/>
        <v>6</v>
      </c>
      <c r="O10514" s="30">
        <f t="shared" si="495"/>
        <v>189</v>
      </c>
    </row>
    <row r="10515" spans="2:15" x14ac:dyDescent="0.2">
      <c r="B10515" s="13">
        <v>61791</v>
      </c>
      <c r="C10515" s="14">
        <v>42524.466111111142</v>
      </c>
      <c r="D10515" s="7" t="s">
        <v>10</v>
      </c>
      <c r="E10515" s="13">
        <v>2147</v>
      </c>
      <c r="F10515" s="7" t="s">
        <v>35</v>
      </c>
      <c r="G10515" s="7" t="s">
        <v>11</v>
      </c>
      <c r="H10515" s="13">
        <v>10.5</v>
      </c>
      <c r="I10515" s="13" t="str">
        <f>IF(G10515="Male",VLOOKUP(H10515,'Shoe size conversion table'!$B$6:$D$22,2),VLOOKUP(H10515,'Shoe size conversion table'!$J$6:$L$22,2))</f>
        <v>43-44</v>
      </c>
      <c r="J10515" s="13">
        <f>IF(G10515="Male",VLOOKUP(H10515,'Shoe size conversion table'!$B$6:$D$22,3),VLOOKUP(H10515,'Shoe size conversion table'!$J$6:$L$22,3))</f>
        <v>10</v>
      </c>
      <c r="K10515" s="11">
        <v>159</v>
      </c>
      <c r="L10515" s="12">
        <v>0.1</v>
      </c>
      <c r="M10515" s="7">
        <f t="shared" si="493"/>
        <v>2016</v>
      </c>
      <c r="N10515" s="7">
        <f t="shared" si="494"/>
        <v>6</v>
      </c>
      <c r="O10515" s="30">
        <f t="shared" si="495"/>
        <v>143.1</v>
      </c>
    </row>
    <row r="10516" spans="2:15" x14ac:dyDescent="0.2">
      <c r="B10516" s="13">
        <v>61792</v>
      </c>
      <c r="C10516" s="14">
        <v>42524.576111111142</v>
      </c>
      <c r="D10516" s="7" t="s">
        <v>9</v>
      </c>
      <c r="E10516" s="13">
        <v>2210</v>
      </c>
      <c r="F10516" s="7" t="s">
        <v>59</v>
      </c>
      <c r="G10516" s="7" t="s">
        <v>11</v>
      </c>
      <c r="H10516" s="13">
        <v>11</v>
      </c>
      <c r="I10516" s="13">
        <f>IF(G10516="Male",VLOOKUP(H10516,'Shoe size conversion table'!$B$6:$D$22,2),VLOOKUP(H10516,'Shoe size conversion table'!$J$6:$L$22,2))</f>
        <v>44</v>
      </c>
      <c r="J10516" s="13">
        <f>IF(G10516="Male",VLOOKUP(H10516,'Shoe size conversion table'!$B$6:$D$22,3),VLOOKUP(H10516,'Shoe size conversion table'!$J$6:$L$22,3))</f>
        <v>10.5</v>
      </c>
      <c r="K10516" s="11">
        <v>129</v>
      </c>
      <c r="L10516" s="12">
        <v>0</v>
      </c>
      <c r="M10516" s="7">
        <f t="shared" si="493"/>
        <v>2016</v>
      </c>
      <c r="N10516" s="7">
        <f t="shared" si="494"/>
        <v>6</v>
      </c>
      <c r="O10516" s="30">
        <f t="shared" si="495"/>
        <v>129</v>
      </c>
    </row>
    <row r="10517" spans="2:15" x14ac:dyDescent="0.2">
      <c r="B10517" s="13">
        <v>61793</v>
      </c>
      <c r="C10517" s="14">
        <v>42524.596111111321</v>
      </c>
      <c r="D10517" s="7" t="s">
        <v>10</v>
      </c>
      <c r="E10517" s="13">
        <v>2224</v>
      </c>
      <c r="F10517" s="7" t="s">
        <v>34</v>
      </c>
      <c r="G10517" s="7" t="s">
        <v>11</v>
      </c>
      <c r="H10517" s="13">
        <v>9.5</v>
      </c>
      <c r="I10517" s="13" t="str">
        <f>IF(G10517="Male",VLOOKUP(H10517,'Shoe size conversion table'!$B$6:$D$22,2),VLOOKUP(H10517,'Shoe size conversion table'!$J$6:$L$22,2))</f>
        <v>42-43</v>
      </c>
      <c r="J10517" s="13">
        <f>IF(G10517="Male",VLOOKUP(H10517,'Shoe size conversion table'!$B$6:$D$22,3),VLOOKUP(H10517,'Shoe size conversion table'!$J$6:$L$22,3))</f>
        <v>9</v>
      </c>
      <c r="K10517" s="11">
        <v>149</v>
      </c>
      <c r="L10517" s="12">
        <v>0</v>
      </c>
      <c r="M10517" s="7">
        <f t="shared" si="493"/>
        <v>2016</v>
      </c>
      <c r="N10517" s="7">
        <f t="shared" si="494"/>
        <v>6</v>
      </c>
      <c r="O10517" s="30">
        <f t="shared" si="495"/>
        <v>149</v>
      </c>
    </row>
    <row r="10518" spans="2:15" x14ac:dyDescent="0.2">
      <c r="B10518" s="13">
        <v>61794</v>
      </c>
      <c r="C10518" s="14">
        <v>42524.656111111144</v>
      </c>
      <c r="D10518" s="7" t="s">
        <v>10</v>
      </c>
      <c r="E10518" s="13">
        <v>2180</v>
      </c>
      <c r="F10518" s="7" t="s">
        <v>35</v>
      </c>
      <c r="G10518" s="7" t="s">
        <v>11</v>
      </c>
      <c r="H10518" s="13">
        <v>8</v>
      </c>
      <c r="I10518" s="13">
        <f>IF(G10518="Male",VLOOKUP(H10518,'Shoe size conversion table'!$B$6:$D$22,2),VLOOKUP(H10518,'Shoe size conversion table'!$J$6:$L$22,2))</f>
        <v>41</v>
      </c>
      <c r="J10518" s="13">
        <f>IF(G10518="Male",VLOOKUP(H10518,'Shoe size conversion table'!$B$6:$D$22,3),VLOOKUP(H10518,'Shoe size conversion table'!$J$6:$L$22,3))</f>
        <v>7.5</v>
      </c>
      <c r="K10518" s="11">
        <v>159</v>
      </c>
      <c r="L10518" s="12">
        <v>0.3</v>
      </c>
      <c r="M10518" s="7">
        <f t="shared" si="493"/>
        <v>2016</v>
      </c>
      <c r="N10518" s="7">
        <f t="shared" si="494"/>
        <v>6</v>
      </c>
      <c r="O10518" s="30">
        <f t="shared" si="495"/>
        <v>111.3</v>
      </c>
    </row>
    <row r="10519" spans="2:15" x14ac:dyDescent="0.2">
      <c r="B10519" s="13">
        <v>61795</v>
      </c>
      <c r="C10519" s="14">
        <v>42524.736111111146</v>
      </c>
      <c r="D10519" s="7" t="s">
        <v>7</v>
      </c>
      <c r="E10519" s="13">
        <v>2218</v>
      </c>
      <c r="F10519" s="7" t="s">
        <v>53</v>
      </c>
      <c r="G10519" s="7" t="s">
        <v>11</v>
      </c>
      <c r="H10519" s="13">
        <v>9.5</v>
      </c>
      <c r="I10519" s="13" t="str">
        <f>IF(G10519="Male",VLOOKUP(H10519,'Shoe size conversion table'!$B$6:$D$22,2),VLOOKUP(H10519,'Shoe size conversion table'!$J$6:$L$22,2))</f>
        <v>42-43</v>
      </c>
      <c r="J10519" s="13">
        <f>IF(G10519="Male",VLOOKUP(H10519,'Shoe size conversion table'!$B$6:$D$22,3),VLOOKUP(H10519,'Shoe size conversion table'!$J$6:$L$22,3))</f>
        <v>9</v>
      </c>
      <c r="K10519" s="11">
        <v>179</v>
      </c>
      <c r="L10519" s="12">
        <v>0</v>
      </c>
      <c r="M10519" s="7">
        <f t="shared" si="493"/>
        <v>2016</v>
      </c>
      <c r="N10519" s="7">
        <f t="shared" si="494"/>
        <v>6</v>
      </c>
      <c r="O10519" s="30">
        <f t="shared" si="495"/>
        <v>179</v>
      </c>
    </row>
    <row r="10520" spans="2:15" x14ac:dyDescent="0.2">
      <c r="B10520" s="13">
        <v>61796</v>
      </c>
      <c r="C10520" s="14">
        <v>42524.746111111148</v>
      </c>
      <c r="D10520" s="7" t="s">
        <v>9</v>
      </c>
      <c r="E10520" s="13">
        <v>2164</v>
      </c>
      <c r="F10520" s="7" t="s">
        <v>61</v>
      </c>
      <c r="G10520" s="7" t="s">
        <v>11</v>
      </c>
      <c r="H10520" s="13">
        <v>10.5</v>
      </c>
      <c r="I10520" s="13" t="str">
        <f>IF(G10520="Male",VLOOKUP(H10520,'Shoe size conversion table'!$B$6:$D$22,2),VLOOKUP(H10520,'Shoe size conversion table'!$J$6:$L$22,2))</f>
        <v>43-44</v>
      </c>
      <c r="J10520" s="13">
        <f>IF(G10520="Male",VLOOKUP(H10520,'Shoe size conversion table'!$B$6:$D$22,3),VLOOKUP(H10520,'Shoe size conversion table'!$J$6:$L$22,3))</f>
        <v>10</v>
      </c>
      <c r="K10520" s="11">
        <v>179</v>
      </c>
      <c r="L10520" s="12">
        <v>0</v>
      </c>
      <c r="M10520" s="7">
        <f t="shared" si="493"/>
        <v>2016</v>
      </c>
      <c r="N10520" s="7">
        <f t="shared" si="494"/>
        <v>6</v>
      </c>
      <c r="O10520" s="30">
        <f t="shared" si="495"/>
        <v>179</v>
      </c>
    </row>
    <row r="10521" spans="2:15" x14ac:dyDescent="0.2">
      <c r="B10521" s="13">
        <v>61796</v>
      </c>
      <c r="C10521" s="14">
        <v>42524.746111111148</v>
      </c>
      <c r="D10521" s="7" t="s">
        <v>9</v>
      </c>
      <c r="E10521" s="13">
        <v>2208</v>
      </c>
      <c r="F10521" s="7" t="s">
        <v>59</v>
      </c>
      <c r="G10521" s="7" t="s">
        <v>11</v>
      </c>
      <c r="H10521" s="13">
        <v>10</v>
      </c>
      <c r="I10521" s="13">
        <f>IF(G10521="Male",VLOOKUP(H10521,'Shoe size conversion table'!$B$6:$D$22,2),VLOOKUP(H10521,'Shoe size conversion table'!$J$6:$L$22,2))</f>
        <v>43</v>
      </c>
      <c r="J10521" s="13">
        <f>IF(G10521="Male",VLOOKUP(H10521,'Shoe size conversion table'!$B$6:$D$22,3),VLOOKUP(H10521,'Shoe size conversion table'!$J$6:$L$22,3))</f>
        <v>9.5</v>
      </c>
      <c r="K10521" s="11">
        <v>179</v>
      </c>
      <c r="L10521" s="12">
        <v>0</v>
      </c>
      <c r="M10521" s="7">
        <f t="shared" si="493"/>
        <v>2016</v>
      </c>
      <c r="N10521" s="7">
        <f t="shared" si="494"/>
        <v>6</v>
      </c>
      <c r="O10521" s="30">
        <f t="shared" si="495"/>
        <v>179</v>
      </c>
    </row>
    <row r="10522" spans="2:15" x14ac:dyDescent="0.2">
      <c r="B10522" s="13">
        <v>61797</v>
      </c>
      <c r="C10522" s="14">
        <v>42524.766111111247</v>
      </c>
      <c r="D10522" s="7" t="s">
        <v>7</v>
      </c>
      <c r="E10522" s="13">
        <v>2171</v>
      </c>
      <c r="F10522" s="7" t="s">
        <v>46</v>
      </c>
      <c r="G10522" s="7" t="s">
        <v>12</v>
      </c>
      <c r="H10522" s="13">
        <v>6.5</v>
      </c>
      <c r="I10522" s="13">
        <f>IF(G10522="Male",VLOOKUP(H10522,'Shoe size conversion table'!$B$6:$D$22,2),VLOOKUP(H10522,'Shoe size conversion table'!$J$6:$L$22,2))</f>
        <v>37</v>
      </c>
      <c r="J10522" s="13">
        <f>IF(G10522="Male",VLOOKUP(H10522,'Shoe size conversion table'!$B$6:$D$22,3),VLOOKUP(H10522,'Shoe size conversion table'!$J$6:$L$22,3))</f>
        <v>4.5</v>
      </c>
      <c r="K10522" s="11">
        <v>189</v>
      </c>
      <c r="L10522" s="12">
        <v>0</v>
      </c>
      <c r="M10522" s="7">
        <f t="shared" si="493"/>
        <v>2016</v>
      </c>
      <c r="N10522" s="7">
        <f t="shared" si="494"/>
        <v>6</v>
      </c>
      <c r="O10522" s="30">
        <f t="shared" si="495"/>
        <v>189</v>
      </c>
    </row>
    <row r="10523" spans="2:15" x14ac:dyDescent="0.2">
      <c r="B10523" s="13">
        <v>61798</v>
      </c>
      <c r="C10523" s="14">
        <v>42524.776111111321</v>
      </c>
      <c r="D10523" s="7" t="s">
        <v>7</v>
      </c>
      <c r="E10523" s="13">
        <v>2228</v>
      </c>
      <c r="F10523" s="7" t="s">
        <v>50</v>
      </c>
      <c r="G10523" s="7" t="s">
        <v>11</v>
      </c>
      <c r="H10523" s="13">
        <v>10</v>
      </c>
      <c r="I10523" s="13">
        <f>IF(G10523="Male",VLOOKUP(H10523,'Shoe size conversion table'!$B$6:$D$22,2),VLOOKUP(H10523,'Shoe size conversion table'!$J$6:$L$22,2))</f>
        <v>43</v>
      </c>
      <c r="J10523" s="13">
        <f>IF(G10523="Male",VLOOKUP(H10523,'Shoe size conversion table'!$B$6:$D$22,3),VLOOKUP(H10523,'Shoe size conversion table'!$J$6:$L$22,3))</f>
        <v>9.5</v>
      </c>
      <c r="K10523" s="11">
        <v>199</v>
      </c>
      <c r="L10523" s="12">
        <v>0.2</v>
      </c>
      <c r="M10523" s="7">
        <f t="shared" si="493"/>
        <v>2016</v>
      </c>
      <c r="N10523" s="7">
        <f t="shared" si="494"/>
        <v>6</v>
      </c>
      <c r="O10523" s="30">
        <f t="shared" si="495"/>
        <v>159.20000000000002</v>
      </c>
    </row>
    <row r="10524" spans="2:15" x14ac:dyDescent="0.2">
      <c r="B10524" s="13">
        <v>61799</v>
      </c>
      <c r="C10524" s="14">
        <v>42524.826111111273</v>
      </c>
      <c r="D10524" s="7" t="s">
        <v>8</v>
      </c>
      <c r="E10524" s="13">
        <v>2237</v>
      </c>
      <c r="F10524" s="7" t="s">
        <v>37</v>
      </c>
      <c r="G10524" s="7" t="s">
        <v>11</v>
      </c>
      <c r="H10524" s="13">
        <v>10</v>
      </c>
      <c r="I10524" s="13">
        <f>IF(G10524="Male",VLOOKUP(H10524,'Shoe size conversion table'!$B$6:$D$22,2),VLOOKUP(H10524,'Shoe size conversion table'!$J$6:$L$22,2))</f>
        <v>43</v>
      </c>
      <c r="J10524" s="13">
        <f>IF(G10524="Male",VLOOKUP(H10524,'Shoe size conversion table'!$B$6:$D$22,3),VLOOKUP(H10524,'Shoe size conversion table'!$J$6:$L$22,3))</f>
        <v>9.5</v>
      </c>
      <c r="K10524" s="11">
        <v>159</v>
      </c>
      <c r="L10524" s="12">
        <v>0</v>
      </c>
      <c r="M10524" s="7">
        <f t="shared" si="493"/>
        <v>2016</v>
      </c>
      <c r="N10524" s="7">
        <f t="shared" si="494"/>
        <v>6</v>
      </c>
      <c r="O10524" s="30">
        <f t="shared" si="495"/>
        <v>159</v>
      </c>
    </row>
    <row r="10525" spans="2:15" x14ac:dyDescent="0.2">
      <c r="B10525" s="13">
        <v>61799</v>
      </c>
      <c r="C10525" s="14">
        <v>42524.826111111273</v>
      </c>
      <c r="D10525" s="7" t="s">
        <v>8</v>
      </c>
      <c r="E10525" s="13">
        <v>2179</v>
      </c>
      <c r="F10525" s="7" t="s">
        <v>42</v>
      </c>
      <c r="G10525" s="7" t="s">
        <v>11</v>
      </c>
      <c r="H10525" s="13">
        <v>10.5</v>
      </c>
      <c r="I10525" s="13" t="str">
        <f>IF(G10525="Male",VLOOKUP(H10525,'Shoe size conversion table'!$B$6:$D$22,2),VLOOKUP(H10525,'Shoe size conversion table'!$J$6:$L$22,2))</f>
        <v>43-44</v>
      </c>
      <c r="J10525" s="13">
        <f>IF(G10525="Male",VLOOKUP(H10525,'Shoe size conversion table'!$B$6:$D$22,3),VLOOKUP(H10525,'Shoe size conversion table'!$J$6:$L$22,3))</f>
        <v>10</v>
      </c>
      <c r="K10525" s="11">
        <v>199</v>
      </c>
      <c r="L10525" s="12">
        <v>0.1</v>
      </c>
      <c r="M10525" s="7">
        <f t="shared" si="493"/>
        <v>2016</v>
      </c>
      <c r="N10525" s="7">
        <f t="shared" si="494"/>
        <v>6</v>
      </c>
      <c r="O10525" s="30">
        <f t="shared" si="495"/>
        <v>179.1</v>
      </c>
    </row>
    <row r="10526" spans="2:15" x14ac:dyDescent="0.2">
      <c r="B10526" s="13">
        <v>61800</v>
      </c>
      <c r="C10526" s="14">
        <v>42524.876111111145</v>
      </c>
      <c r="D10526" s="7" t="s">
        <v>10</v>
      </c>
      <c r="E10526" s="13">
        <v>2228</v>
      </c>
      <c r="F10526" s="7" t="s">
        <v>34</v>
      </c>
      <c r="G10526" s="7" t="s">
        <v>11</v>
      </c>
      <c r="H10526" s="13">
        <v>8.5</v>
      </c>
      <c r="I10526" s="13" t="str">
        <f>IF(G10526="Male",VLOOKUP(H10526,'Shoe size conversion table'!$B$6:$D$22,2),VLOOKUP(H10526,'Shoe size conversion table'!$J$6:$L$22,2))</f>
        <v>41-42</v>
      </c>
      <c r="J10526" s="13">
        <f>IF(G10526="Male",VLOOKUP(H10526,'Shoe size conversion table'!$B$6:$D$22,3),VLOOKUP(H10526,'Shoe size conversion table'!$J$6:$L$22,3))</f>
        <v>8</v>
      </c>
      <c r="K10526" s="11">
        <v>129</v>
      </c>
      <c r="L10526" s="12">
        <v>0</v>
      </c>
      <c r="M10526" s="7">
        <f t="shared" si="493"/>
        <v>2016</v>
      </c>
      <c r="N10526" s="7">
        <f t="shared" si="494"/>
        <v>6</v>
      </c>
      <c r="O10526" s="30">
        <f t="shared" si="495"/>
        <v>129</v>
      </c>
    </row>
    <row r="10527" spans="2:15" x14ac:dyDescent="0.2">
      <c r="B10527" s="13">
        <v>61801</v>
      </c>
      <c r="C10527" s="14">
        <v>42524.87611111132</v>
      </c>
      <c r="D10527" s="7" t="s">
        <v>7</v>
      </c>
      <c r="E10527" s="13">
        <v>2222</v>
      </c>
      <c r="F10527" s="7" t="s">
        <v>49</v>
      </c>
      <c r="G10527" s="7" t="s">
        <v>11</v>
      </c>
      <c r="H10527" s="13">
        <v>11</v>
      </c>
      <c r="I10527" s="13">
        <f>IF(G10527="Male",VLOOKUP(H10527,'Shoe size conversion table'!$B$6:$D$22,2),VLOOKUP(H10527,'Shoe size conversion table'!$J$6:$L$22,2))</f>
        <v>44</v>
      </c>
      <c r="J10527" s="13">
        <f>IF(G10527="Male",VLOOKUP(H10527,'Shoe size conversion table'!$B$6:$D$22,3),VLOOKUP(H10527,'Shoe size conversion table'!$J$6:$L$22,3))</f>
        <v>10.5</v>
      </c>
      <c r="K10527" s="11">
        <v>139</v>
      </c>
      <c r="L10527" s="12">
        <v>0.3</v>
      </c>
      <c r="M10527" s="7">
        <f t="shared" si="493"/>
        <v>2016</v>
      </c>
      <c r="N10527" s="7">
        <f t="shared" si="494"/>
        <v>6</v>
      </c>
      <c r="O10527" s="30">
        <f t="shared" si="495"/>
        <v>97.3</v>
      </c>
    </row>
    <row r="10528" spans="2:15" x14ac:dyDescent="0.2">
      <c r="B10528" s="13">
        <v>61802</v>
      </c>
      <c r="C10528" s="14">
        <v>42524.946111111276</v>
      </c>
      <c r="D10528" s="7" t="s">
        <v>10</v>
      </c>
      <c r="E10528" s="13">
        <v>2228</v>
      </c>
      <c r="F10528" s="7" t="s">
        <v>34</v>
      </c>
      <c r="G10528" s="7" t="s">
        <v>11</v>
      </c>
      <c r="H10528" s="13">
        <v>8.5</v>
      </c>
      <c r="I10528" s="13" t="str">
        <f>IF(G10528="Male",VLOOKUP(H10528,'Shoe size conversion table'!$B$6:$D$22,2),VLOOKUP(H10528,'Shoe size conversion table'!$J$6:$L$22,2))</f>
        <v>41-42</v>
      </c>
      <c r="J10528" s="13">
        <f>IF(G10528="Male",VLOOKUP(H10528,'Shoe size conversion table'!$B$6:$D$22,3),VLOOKUP(H10528,'Shoe size conversion table'!$J$6:$L$22,3))</f>
        <v>8</v>
      </c>
      <c r="K10528" s="11">
        <v>129</v>
      </c>
      <c r="L10528" s="12">
        <v>0</v>
      </c>
      <c r="M10528" s="7">
        <f t="shared" si="493"/>
        <v>2016</v>
      </c>
      <c r="N10528" s="7">
        <f t="shared" si="494"/>
        <v>6</v>
      </c>
      <c r="O10528" s="30">
        <f t="shared" si="495"/>
        <v>129</v>
      </c>
    </row>
    <row r="10529" spans="2:15" x14ac:dyDescent="0.2">
      <c r="B10529" s="13">
        <v>61803</v>
      </c>
      <c r="C10529" s="14">
        <v>42524.956111111147</v>
      </c>
      <c r="D10529" s="7" t="s">
        <v>7</v>
      </c>
      <c r="E10529" s="13">
        <v>2221</v>
      </c>
      <c r="F10529" s="7" t="s">
        <v>46</v>
      </c>
      <c r="G10529" s="7" t="s">
        <v>11</v>
      </c>
      <c r="H10529" s="13">
        <v>6</v>
      </c>
      <c r="I10529" s="13">
        <f>IF(G10529="Male",VLOOKUP(H10529,'Shoe size conversion table'!$B$6:$D$22,2),VLOOKUP(H10529,'Shoe size conversion table'!$J$6:$L$22,2))</f>
        <v>39</v>
      </c>
      <c r="J10529" s="13">
        <f>IF(G10529="Male",VLOOKUP(H10529,'Shoe size conversion table'!$B$6:$D$22,3),VLOOKUP(H10529,'Shoe size conversion table'!$J$6:$L$22,3))</f>
        <v>5.5</v>
      </c>
      <c r="K10529" s="11">
        <v>189</v>
      </c>
      <c r="L10529" s="12">
        <v>0.5</v>
      </c>
      <c r="M10529" s="7">
        <f t="shared" si="493"/>
        <v>2016</v>
      </c>
      <c r="N10529" s="7">
        <f t="shared" si="494"/>
        <v>6</v>
      </c>
      <c r="O10529" s="30">
        <f t="shared" si="495"/>
        <v>94.5</v>
      </c>
    </row>
    <row r="10530" spans="2:15" x14ac:dyDescent="0.2">
      <c r="B10530" s="13">
        <v>61803</v>
      </c>
      <c r="C10530" s="14">
        <v>42524.956111111147</v>
      </c>
      <c r="D10530" s="7" t="s">
        <v>7</v>
      </c>
      <c r="E10530" s="13">
        <v>2190</v>
      </c>
      <c r="F10530" s="7" t="s">
        <v>46</v>
      </c>
      <c r="G10530" s="7" t="s">
        <v>12</v>
      </c>
      <c r="H10530" s="13">
        <v>11.5</v>
      </c>
      <c r="I10530" s="13">
        <f>IF(G10530="Male",VLOOKUP(H10530,'Shoe size conversion table'!$B$6:$D$22,2),VLOOKUP(H10530,'Shoe size conversion table'!$J$6:$L$22,2))</f>
        <v>42</v>
      </c>
      <c r="J10530" s="13">
        <f>IF(G10530="Male",VLOOKUP(H10530,'Shoe size conversion table'!$B$6:$D$22,3),VLOOKUP(H10530,'Shoe size conversion table'!$J$6:$L$22,3))</f>
        <v>9.5</v>
      </c>
      <c r="K10530" s="11">
        <v>179</v>
      </c>
      <c r="L10530" s="12">
        <v>0.5</v>
      </c>
      <c r="M10530" s="7">
        <f t="shared" si="493"/>
        <v>2016</v>
      </c>
      <c r="N10530" s="7">
        <f t="shared" si="494"/>
        <v>6</v>
      </c>
      <c r="O10530" s="30">
        <f t="shared" si="495"/>
        <v>89.5</v>
      </c>
    </row>
    <row r="10531" spans="2:15" x14ac:dyDescent="0.2">
      <c r="B10531" s="13">
        <v>61804</v>
      </c>
      <c r="C10531" s="14">
        <v>42524.976111111275</v>
      </c>
      <c r="D10531" s="7" t="s">
        <v>10</v>
      </c>
      <c r="E10531" s="13">
        <v>2188</v>
      </c>
      <c r="F10531" s="7" t="s">
        <v>34</v>
      </c>
      <c r="G10531" s="7" t="s">
        <v>11</v>
      </c>
      <c r="H10531" s="13">
        <v>10</v>
      </c>
      <c r="I10531" s="13">
        <f>IF(G10531="Male",VLOOKUP(H10531,'Shoe size conversion table'!$B$6:$D$22,2),VLOOKUP(H10531,'Shoe size conversion table'!$J$6:$L$22,2))</f>
        <v>43</v>
      </c>
      <c r="J10531" s="13">
        <f>IF(G10531="Male",VLOOKUP(H10531,'Shoe size conversion table'!$B$6:$D$22,3),VLOOKUP(H10531,'Shoe size conversion table'!$J$6:$L$22,3))</f>
        <v>9.5</v>
      </c>
      <c r="K10531" s="11">
        <v>129</v>
      </c>
      <c r="L10531" s="12">
        <v>0.3</v>
      </c>
      <c r="M10531" s="7">
        <f t="shared" si="493"/>
        <v>2016</v>
      </c>
      <c r="N10531" s="7">
        <f t="shared" si="494"/>
        <v>6</v>
      </c>
      <c r="O10531" s="30">
        <f t="shared" si="495"/>
        <v>90.3</v>
      </c>
    </row>
    <row r="10532" spans="2:15" x14ac:dyDescent="0.2">
      <c r="B10532" s="13">
        <v>61805</v>
      </c>
      <c r="C10532" s="14">
        <v>42525.066111111322</v>
      </c>
      <c r="D10532" s="7" t="s">
        <v>10</v>
      </c>
      <c r="E10532" s="13">
        <v>2150</v>
      </c>
      <c r="F10532" s="7" t="s">
        <v>35</v>
      </c>
      <c r="G10532" s="7" t="s">
        <v>11</v>
      </c>
      <c r="H10532" s="13">
        <v>8</v>
      </c>
      <c r="I10532" s="13">
        <f>IF(G10532="Male",VLOOKUP(H10532,'Shoe size conversion table'!$B$6:$D$22,2),VLOOKUP(H10532,'Shoe size conversion table'!$J$6:$L$22,2))</f>
        <v>41</v>
      </c>
      <c r="J10532" s="13">
        <f>IF(G10532="Male",VLOOKUP(H10532,'Shoe size conversion table'!$B$6:$D$22,3),VLOOKUP(H10532,'Shoe size conversion table'!$J$6:$L$22,3))</f>
        <v>7.5</v>
      </c>
      <c r="K10532" s="11">
        <v>189</v>
      </c>
      <c r="L10532" s="12">
        <v>0</v>
      </c>
      <c r="M10532" s="7">
        <f t="shared" si="493"/>
        <v>2016</v>
      </c>
      <c r="N10532" s="7">
        <f t="shared" si="494"/>
        <v>6</v>
      </c>
      <c r="O10532" s="30">
        <f t="shared" si="495"/>
        <v>189</v>
      </c>
    </row>
    <row r="10533" spans="2:15" x14ac:dyDescent="0.2">
      <c r="B10533" s="13">
        <v>61806</v>
      </c>
      <c r="C10533" s="14">
        <v>42525.096111111139</v>
      </c>
      <c r="D10533" s="7" t="s">
        <v>10</v>
      </c>
      <c r="E10533" s="13">
        <v>2155</v>
      </c>
      <c r="F10533" s="7" t="s">
        <v>34</v>
      </c>
      <c r="G10533" s="7" t="s">
        <v>11</v>
      </c>
      <c r="H10533" s="13">
        <v>9</v>
      </c>
      <c r="I10533" s="13">
        <f>IF(G10533="Male",VLOOKUP(H10533,'Shoe size conversion table'!$B$6:$D$22,2),VLOOKUP(H10533,'Shoe size conversion table'!$J$6:$L$22,2))</f>
        <v>42</v>
      </c>
      <c r="J10533" s="13">
        <f>IF(G10533="Male",VLOOKUP(H10533,'Shoe size conversion table'!$B$6:$D$22,3),VLOOKUP(H10533,'Shoe size conversion table'!$J$6:$L$22,3))</f>
        <v>8.5</v>
      </c>
      <c r="K10533" s="11">
        <v>149</v>
      </c>
      <c r="L10533" s="12">
        <v>0.5</v>
      </c>
      <c r="M10533" s="7">
        <f t="shared" si="493"/>
        <v>2016</v>
      </c>
      <c r="N10533" s="7">
        <f t="shared" si="494"/>
        <v>6</v>
      </c>
      <c r="O10533" s="30">
        <f t="shared" si="495"/>
        <v>74.5</v>
      </c>
    </row>
    <row r="10534" spans="2:15" x14ac:dyDescent="0.2">
      <c r="B10534" s="13">
        <v>61807</v>
      </c>
      <c r="C10534" s="14">
        <v>42525.156111111137</v>
      </c>
      <c r="D10534" s="7" t="s">
        <v>7</v>
      </c>
      <c r="E10534" s="13">
        <v>2221</v>
      </c>
      <c r="F10534" s="7" t="s">
        <v>54</v>
      </c>
      <c r="G10534" s="7" t="s">
        <v>12</v>
      </c>
      <c r="H10534" s="13">
        <v>7</v>
      </c>
      <c r="I10534" s="13" t="str">
        <f>IF(G10534="Male",VLOOKUP(H10534,'Shoe size conversion table'!$B$6:$D$22,2),VLOOKUP(H10534,'Shoe size conversion table'!$J$6:$L$22,2))</f>
        <v>37-38</v>
      </c>
      <c r="J10534" s="13">
        <f>IF(G10534="Male",VLOOKUP(H10534,'Shoe size conversion table'!$B$6:$D$22,3),VLOOKUP(H10534,'Shoe size conversion table'!$J$6:$L$22,3))</f>
        <v>5</v>
      </c>
      <c r="K10534" s="11">
        <v>149</v>
      </c>
      <c r="L10534" s="12">
        <v>0</v>
      </c>
      <c r="M10534" s="7">
        <f t="shared" si="493"/>
        <v>2016</v>
      </c>
      <c r="N10534" s="7">
        <f t="shared" si="494"/>
        <v>6</v>
      </c>
      <c r="O10534" s="30">
        <f t="shared" si="495"/>
        <v>149</v>
      </c>
    </row>
    <row r="10535" spans="2:15" x14ac:dyDescent="0.2">
      <c r="B10535" s="13">
        <v>61808</v>
      </c>
      <c r="C10535" s="14">
        <v>42525.206111111278</v>
      </c>
      <c r="D10535" s="7" t="s">
        <v>10</v>
      </c>
      <c r="E10535" s="13">
        <v>2151</v>
      </c>
      <c r="F10535" s="7" t="s">
        <v>36</v>
      </c>
      <c r="G10535" s="7" t="s">
        <v>11</v>
      </c>
      <c r="H10535" s="13">
        <v>12</v>
      </c>
      <c r="I10535" s="13">
        <f>IF(G10535="Male",VLOOKUP(H10535,'Shoe size conversion table'!$B$6:$D$22,2),VLOOKUP(H10535,'Shoe size conversion table'!$J$6:$L$22,2))</f>
        <v>45</v>
      </c>
      <c r="J10535" s="13">
        <f>IF(G10535="Male",VLOOKUP(H10535,'Shoe size conversion table'!$B$6:$D$22,3),VLOOKUP(H10535,'Shoe size conversion table'!$J$6:$L$22,3))</f>
        <v>11.5</v>
      </c>
      <c r="K10535" s="11">
        <v>169</v>
      </c>
      <c r="L10535" s="12">
        <v>0</v>
      </c>
      <c r="M10535" s="7">
        <f t="shared" si="493"/>
        <v>2016</v>
      </c>
      <c r="N10535" s="7">
        <f t="shared" si="494"/>
        <v>6</v>
      </c>
      <c r="O10535" s="30">
        <f t="shared" si="495"/>
        <v>169</v>
      </c>
    </row>
    <row r="10536" spans="2:15" x14ac:dyDescent="0.2">
      <c r="B10536" s="13">
        <v>61809</v>
      </c>
      <c r="C10536" s="14">
        <v>42525.336111111319</v>
      </c>
      <c r="D10536" s="7" t="s">
        <v>7</v>
      </c>
      <c r="E10536" s="13">
        <v>2185</v>
      </c>
      <c r="F10536" s="7" t="s">
        <v>53</v>
      </c>
      <c r="G10536" s="7" t="s">
        <v>11</v>
      </c>
      <c r="H10536" s="13">
        <v>10.5</v>
      </c>
      <c r="I10536" s="13" t="str">
        <f>IF(G10536="Male",VLOOKUP(H10536,'Shoe size conversion table'!$B$6:$D$22,2),VLOOKUP(H10536,'Shoe size conversion table'!$J$6:$L$22,2))</f>
        <v>43-44</v>
      </c>
      <c r="J10536" s="13">
        <f>IF(G10536="Male",VLOOKUP(H10536,'Shoe size conversion table'!$B$6:$D$22,3),VLOOKUP(H10536,'Shoe size conversion table'!$J$6:$L$22,3))</f>
        <v>10</v>
      </c>
      <c r="K10536" s="11">
        <v>129</v>
      </c>
      <c r="L10536" s="12">
        <v>0.5</v>
      </c>
      <c r="M10536" s="7">
        <f t="shared" si="493"/>
        <v>2016</v>
      </c>
      <c r="N10536" s="7">
        <f t="shared" si="494"/>
        <v>6</v>
      </c>
      <c r="O10536" s="30">
        <f t="shared" si="495"/>
        <v>64.5</v>
      </c>
    </row>
    <row r="10537" spans="2:15" x14ac:dyDescent="0.2">
      <c r="B10537" s="13">
        <v>61810</v>
      </c>
      <c r="C10537" s="14">
        <v>42525.406111111137</v>
      </c>
      <c r="D10537" s="7" t="s">
        <v>10</v>
      </c>
      <c r="E10537" s="13">
        <v>2192</v>
      </c>
      <c r="F10537" s="7" t="s">
        <v>34</v>
      </c>
      <c r="G10537" s="7" t="s">
        <v>11</v>
      </c>
      <c r="H10537" s="13">
        <v>12</v>
      </c>
      <c r="I10537" s="13">
        <f>IF(G10537="Male",VLOOKUP(H10537,'Shoe size conversion table'!$B$6:$D$22,2),VLOOKUP(H10537,'Shoe size conversion table'!$J$6:$L$22,2))</f>
        <v>45</v>
      </c>
      <c r="J10537" s="13">
        <f>IF(G10537="Male",VLOOKUP(H10537,'Shoe size conversion table'!$B$6:$D$22,3),VLOOKUP(H10537,'Shoe size conversion table'!$J$6:$L$22,3))</f>
        <v>11.5</v>
      </c>
      <c r="K10537" s="11">
        <v>189</v>
      </c>
      <c r="L10537" s="12">
        <v>0.2</v>
      </c>
      <c r="M10537" s="7">
        <f t="shared" si="493"/>
        <v>2016</v>
      </c>
      <c r="N10537" s="7">
        <f t="shared" si="494"/>
        <v>6</v>
      </c>
      <c r="O10537" s="30">
        <f t="shared" si="495"/>
        <v>151.20000000000002</v>
      </c>
    </row>
    <row r="10538" spans="2:15" x14ac:dyDescent="0.2">
      <c r="B10538" s="13">
        <v>61811</v>
      </c>
      <c r="C10538" s="14">
        <v>42525.406111111144</v>
      </c>
      <c r="D10538" s="7" t="s">
        <v>8</v>
      </c>
      <c r="E10538" s="13">
        <v>2211</v>
      </c>
      <c r="F10538" s="7" t="s">
        <v>42</v>
      </c>
      <c r="G10538" s="7" t="s">
        <v>11</v>
      </c>
      <c r="H10538" s="13">
        <v>9.5</v>
      </c>
      <c r="I10538" s="13" t="str">
        <f>IF(G10538="Male",VLOOKUP(H10538,'Shoe size conversion table'!$B$6:$D$22,2),VLOOKUP(H10538,'Shoe size conversion table'!$J$6:$L$22,2))</f>
        <v>42-43</v>
      </c>
      <c r="J10538" s="13">
        <f>IF(G10538="Male",VLOOKUP(H10538,'Shoe size conversion table'!$B$6:$D$22,3),VLOOKUP(H10538,'Shoe size conversion table'!$J$6:$L$22,3))</f>
        <v>9</v>
      </c>
      <c r="K10538" s="11">
        <v>149</v>
      </c>
      <c r="L10538" s="12">
        <v>0</v>
      </c>
      <c r="M10538" s="7">
        <f t="shared" si="493"/>
        <v>2016</v>
      </c>
      <c r="N10538" s="7">
        <f t="shared" si="494"/>
        <v>6</v>
      </c>
      <c r="O10538" s="30">
        <f t="shared" si="495"/>
        <v>149</v>
      </c>
    </row>
    <row r="10539" spans="2:15" x14ac:dyDescent="0.2">
      <c r="B10539" s="13">
        <v>61811</v>
      </c>
      <c r="C10539" s="14">
        <v>42525.406111111144</v>
      </c>
      <c r="D10539" s="7" t="s">
        <v>8</v>
      </c>
      <c r="E10539" s="13">
        <v>2204</v>
      </c>
      <c r="F10539" s="7" t="s">
        <v>42</v>
      </c>
      <c r="G10539" s="7" t="s">
        <v>12</v>
      </c>
      <c r="H10539" s="13">
        <v>7.5</v>
      </c>
      <c r="I10539" s="13">
        <f>IF(G10539="Male",VLOOKUP(H10539,'Shoe size conversion table'!$B$6:$D$22,2),VLOOKUP(H10539,'Shoe size conversion table'!$J$6:$L$22,2))</f>
        <v>38</v>
      </c>
      <c r="J10539" s="13">
        <f>IF(G10539="Male",VLOOKUP(H10539,'Shoe size conversion table'!$B$6:$D$22,3),VLOOKUP(H10539,'Shoe size conversion table'!$J$6:$L$22,3))</f>
        <v>5.5</v>
      </c>
      <c r="K10539" s="11">
        <v>139</v>
      </c>
      <c r="L10539" s="12">
        <v>0</v>
      </c>
      <c r="M10539" s="7">
        <f t="shared" si="493"/>
        <v>2016</v>
      </c>
      <c r="N10539" s="7">
        <f t="shared" si="494"/>
        <v>6</v>
      </c>
      <c r="O10539" s="30">
        <f t="shared" si="495"/>
        <v>139</v>
      </c>
    </row>
    <row r="10540" spans="2:15" x14ac:dyDescent="0.2">
      <c r="B10540" s="13">
        <v>61812</v>
      </c>
      <c r="C10540" s="14">
        <v>42525.416111111277</v>
      </c>
      <c r="D10540" s="7" t="s">
        <v>8</v>
      </c>
      <c r="E10540" s="13">
        <v>2238</v>
      </c>
      <c r="F10540" s="7" t="s">
        <v>41</v>
      </c>
      <c r="G10540" s="7" t="s">
        <v>12</v>
      </c>
      <c r="H10540" s="13">
        <v>7</v>
      </c>
      <c r="I10540" s="13" t="str">
        <f>IF(G10540="Male",VLOOKUP(H10540,'Shoe size conversion table'!$B$6:$D$22,2),VLOOKUP(H10540,'Shoe size conversion table'!$J$6:$L$22,2))</f>
        <v>37-38</v>
      </c>
      <c r="J10540" s="13">
        <f>IF(G10540="Male",VLOOKUP(H10540,'Shoe size conversion table'!$B$6:$D$22,3),VLOOKUP(H10540,'Shoe size conversion table'!$J$6:$L$22,3))</f>
        <v>5</v>
      </c>
      <c r="K10540" s="11">
        <v>139</v>
      </c>
      <c r="L10540" s="12">
        <v>0.3</v>
      </c>
      <c r="M10540" s="7">
        <f t="shared" si="493"/>
        <v>2016</v>
      </c>
      <c r="N10540" s="7">
        <f t="shared" si="494"/>
        <v>6</v>
      </c>
      <c r="O10540" s="30">
        <f t="shared" si="495"/>
        <v>97.3</v>
      </c>
    </row>
    <row r="10541" spans="2:15" x14ac:dyDescent="0.2">
      <c r="B10541" s="13">
        <v>61813</v>
      </c>
      <c r="C10541" s="14">
        <v>42525.466111111142</v>
      </c>
      <c r="D10541" s="7" t="s">
        <v>10</v>
      </c>
      <c r="E10541" s="13">
        <v>2159</v>
      </c>
      <c r="F10541" s="7" t="s">
        <v>35</v>
      </c>
      <c r="G10541" s="7" t="s">
        <v>11</v>
      </c>
      <c r="H10541" s="13">
        <v>9</v>
      </c>
      <c r="I10541" s="13">
        <f>IF(G10541="Male",VLOOKUP(H10541,'Shoe size conversion table'!$B$6:$D$22,2),VLOOKUP(H10541,'Shoe size conversion table'!$J$6:$L$22,2))</f>
        <v>42</v>
      </c>
      <c r="J10541" s="13">
        <f>IF(G10541="Male",VLOOKUP(H10541,'Shoe size conversion table'!$B$6:$D$22,3),VLOOKUP(H10541,'Shoe size conversion table'!$J$6:$L$22,3))</f>
        <v>8.5</v>
      </c>
      <c r="K10541" s="11">
        <v>129</v>
      </c>
      <c r="L10541" s="12">
        <v>0</v>
      </c>
      <c r="M10541" s="7">
        <f t="shared" si="493"/>
        <v>2016</v>
      </c>
      <c r="N10541" s="7">
        <f t="shared" si="494"/>
        <v>6</v>
      </c>
      <c r="O10541" s="30">
        <f t="shared" si="495"/>
        <v>129</v>
      </c>
    </row>
    <row r="10542" spans="2:15" x14ac:dyDescent="0.2">
      <c r="B10542" s="13">
        <v>61814</v>
      </c>
      <c r="C10542" s="14">
        <v>42525.576111111142</v>
      </c>
      <c r="D10542" s="7" t="s">
        <v>7</v>
      </c>
      <c r="E10542" s="13">
        <v>2175</v>
      </c>
      <c r="F10542" s="7" t="s">
        <v>49</v>
      </c>
      <c r="G10542" s="7" t="s">
        <v>12</v>
      </c>
      <c r="H10542" s="13">
        <v>9</v>
      </c>
      <c r="I10542" s="13" t="str">
        <f>IF(G10542="Male",VLOOKUP(H10542,'Shoe size conversion table'!$B$6:$D$22,2),VLOOKUP(H10542,'Shoe size conversion table'!$J$6:$L$22,2))</f>
        <v>39-40</v>
      </c>
      <c r="J10542" s="13">
        <f>IF(G10542="Male",VLOOKUP(H10542,'Shoe size conversion table'!$B$6:$D$22,3),VLOOKUP(H10542,'Shoe size conversion table'!$J$6:$L$22,3))</f>
        <v>7</v>
      </c>
      <c r="K10542" s="11">
        <v>139</v>
      </c>
      <c r="L10542" s="12">
        <v>0</v>
      </c>
      <c r="M10542" s="7">
        <f t="shared" si="493"/>
        <v>2016</v>
      </c>
      <c r="N10542" s="7">
        <f t="shared" si="494"/>
        <v>6</v>
      </c>
      <c r="O10542" s="30">
        <f t="shared" si="495"/>
        <v>139</v>
      </c>
    </row>
    <row r="10543" spans="2:15" x14ac:dyDescent="0.2">
      <c r="B10543" s="13">
        <v>61815</v>
      </c>
      <c r="C10543" s="14">
        <v>42525.576111111244</v>
      </c>
      <c r="D10543" s="7" t="s">
        <v>10</v>
      </c>
      <c r="E10543" s="13">
        <v>2233</v>
      </c>
      <c r="F10543" s="7" t="s">
        <v>35</v>
      </c>
      <c r="G10543" s="7" t="s">
        <v>11</v>
      </c>
      <c r="H10543" s="13">
        <v>15</v>
      </c>
      <c r="I10543" s="13">
        <f>IF(G10543="Male",VLOOKUP(H10543,'Shoe size conversion table'!$B$6:$D$22,2),VLOOKUP(H10543,'Shoe size conversion table'!$J$6:$L$22,2))</f>
        <v>48</v>
      </c>
      <c r="J10543" s="13">
        <f>IF(G10543="Male",VLOOKUP(H10543,'Shoe size conversion table'!$B$6:$D$22,3),VLOOKUP(H10543,'Shoe size conversion table'!$J$6:$L$22,3))</f>
        <v>14.5</v>
      </c>
      <c r="K10543" s="11">
        <v>159</v>
      </c>
      <c r="L10543" s="12">
        <v>0</v>
      </c>
      <c r="M10543" s="7">
        <f t="shared" si="493"/>
        <v>2016</v>
      </c>
      <c r="N10543" s="7">
        <f t="shared" si="494"/>
        <v>6</v>
      </c>
      <c r="O10543" s="30">
        <f t="shared" si="495"/>
        <v>159</v>
      </c>
    </row>
    <row r="10544" spans="2:15" x14ac:dyDescent="0.2">
      <c r="B10544" s="13">
        <v>61815</v>
      </c>
      <c r="C10544" s="14">
        <v>42525.576111111244</v>
      </c>
      <c r="D10544" s="7" t="s">
        <v>10</v>
      </c>
      <c r="E10544" s="13">
        <v>2217</v>
      </c>
      <c r="F10544" s="7" t="s">
        <v>35</v>
      </c>
      <c r="G10544" s="7" t="s">
        <v>11</v>
      </c>
      <c r="H10544" s="13">
        <v>7.5</v>
      </c>
      <c r="I10544" s="13" t="str">
        <f>IF(G10544="Male",VLOOKUP(H10544,'Shoe size conversion table'!$B$6:$D$22,2),VLOOKUP(H10544,'Shoe size conversion table'!$J$6:$L$22,2))</f>
        <v>40-41</v>
      </c>
      <c r="J10544" s="13">
        <f>IF(G10544="Male",VLOOKUP(H10544,'Shoe size conversion table'!$B$6:$D$22,3),VLOOKUP(H10544,'Shoe size conversion table'!$J$6:$L$22,3))</f>
        <v>7</v>
      </c>
      <c r="K10544" s="11">
        <v>189</v>
      </c>
      <c r="L10544" s="12">
        <v>0</v>
      </c>
      <c r="M10544" s="7">
        <f t="shared" si="493"/>
        <v>2016</v>
      </c>
      <c r="N10544" s="7">
        <f t="shared" si="494"/>
        <v>6</v>
      </c>
      <c r="O10544" s="30">
        <f t="shared" si="495"/>
        <v>189</v>
      </c>
    </row>
    <row r="10545" spans="2:15" x14ac:dyDescent="0.2">
      <c r="B10545" s="13">
        <v>61816</v>
      </c>
      <c r="C10545" s="14">
        <v>42525.656111111144</v>
      </c>
      <c r="D10545" s="7" t="s">
        <v>10</v>
      </c>
      <c r="E10545" s="13">
        <v>2195</v>
      </c>
      <c r="F10545" s="7" t="s">
        <v>36</v>
      </c>
      <c r="G10545" s="7" t="s">
        <v>11</v>
      </c>
      <c r="H10545" s="13">
        <v>10</v>
      </c>
      <c r="I10545" s="13">
        <f>IF(G10545="Male",VLOOKUP(H10545,'Shoe size conversion table'!$B$6:$D$22,2),VLOOKUP(H10545,'Shoe size conversion table'!$J$6:$L$22,2))</f>
        <v>43</v>
      </c>
      <c r="J10545" s="13">
        <f>IF(G10545="Male",VLOOKUP(H10545,'Shoe size conversion table'!$B$6:$D$22,3),VLOOKUP(H10545,'Shoe size conversion table'!$J$6:$L$22,3))</f>
        <v>9.5</v>
      </c>
      <c r="K10545" s="11">
        <v>129</v>
      </c>
      <c r="L10545" s="12">
        <v>0</v>
      </c>
      <c r="M10545" s="7">
        <f t="shared" si="493"/>
        <v>2016</v>
      </c>
      <c r="N10545" s="7">
        <f t="shared" si="494"/>
        <v>6</v>
      </c>
      <c r="O10545" s="30">
        <f t="shared" si="495"/>
        <v>129</v>
      </c>
    </row>
    <row r="10546" spans="2:15" x14ac:dyDescent="0.2">
      <c r="B10546" s="13">
        <v>61817</v>
      </c>
      <c r="C10546" s="14">
        <v>42525.746111111148</v>
      </c>
      <c r="D10546" s="7" t="s">
        <v>8</v>
      </c>
      <c r="E10546" s="13">
        <v>2151</v>
      </c>
      <c r="F10546" s="7" t="s">
        <v>42</v>
      </c>
      <c r="G10546" s="7" t="s">
        <v>12</v>
      </c>
      <c r="H10546" s="13">
        <v>9</v>
      </c>
      <c r="I10546" s="13" t="str">
        <f>IF(G10546="Male",VLOOKUP(H10546,'Shoe size conversion table'!$B$6:$D$22,2),VLOOKUP(H10546,'Shoe size conversion table'!$J$6:$L$22,2))</f>
        <v>39-40</v>
      </c>
      <c r="J10546" s="13">
        <f>IF(G10546="Male",VLOOKUP(H10546,'Shoe size conversion table'!$B$6:$D$22,3),VLOOKUP(H10546,'Shoe size conversion table'!$J$6:$L$22,3))</f>
        <v>7</v>
      </c>
      <c r="K10546" s="11">
        <v>129</v>
      </c>
      <c r="L10546" s="12">
        <v>0.5</v>
      </c>
      <c r="M10546" s="7">
        <f t="shared" si="493"/>
        <v>2016</v>
      </c>
      <c r="N10546" s="7">
        <f t="shared" si="494"/>
        <v>6</v>
      </c>
      <c r="O10546" s="30">
        <f t="shared" si="495"/>
        <v>64.5</v>
      </c>
    </row>
    <row r="10547" spans="2:15" x14ac:dyDescent="0.2">
      <c r="B10547" s="13">
        <v>61818</v>
      </c>
      <c r="C10547" s="14">
        <v>42525.766111111247</v>
      </c>
      <c r="D10547" s="7" t="s">
        <v>8</v>
      </c>
      <c r="E10547" s="13">
        <v>2177</v>
      </c>
      <c r="F10547" s="7" t="s">
        <v>42</v>
      </c>
      <c r="G10547" s="7" t="s">
        <v>11</v>
      </c>
      <c r="H10547" s="13">
        <v>9.5</v>
      </c>
      <c r="I10547" s="13" t="str">
        <f>IF(G10547="Male",VLOOKUP(H10547,'Shoe size conversion table'!$B$6:$D$22,2),VLOOKUP(H10547,'Shoe size conversion table'!$J$6:$L$22,2))</f>
        <v>42-43</v>
      </c>
      <c r="J10547" s="13">
        <f>IF(G10547="Male",VLOOKUP(H10547,'Shoe size conversion table'!$B$6:$D$22,3),VLOOKUP(H10547,'Shoe size conversion table'!$J$6:$L$22,3))</f>
        <v>9</v>
      </c>
      <c r="K10547" s="11">
        <v>159</v>
      </c>
      <c r="L10547" s="12">
        <v>0</v>
      </c>
      <c r="M10547" s="7">
        <f t="shared" si="493"/>
        <v>2016</v>
      </c>
      <c r="N10547" s="7">
        <f t="shared" si="494"/>
        <v>6</v>
      </c>
      <c r="O10547" s="30">
        <f t="shared" si="495"/>
        <v>159</v>
      </c>
    </row>
    <row r="10548" spans="2:15" x14ac:dyDescent="0.2">
      <c r="B10548" s="13">
        <v>61818</v>
      </c>
      <c r="C10548" s="14">
        <v>42525.766111111247</v>
      </c>
      <c r="D10548" s="7" t="s">
        <v>8</v>
      </c>
      <c r="E10548" s="13">
        <v>2214</v>
      </c>
      <c r="F10548" s="7" t="s">
        <v>39</v>
      </c>
      <c r="G10548" s="7" t="s">
        <v>11</v>
      </c>
      <c r="H10548" s="13">
        <v>9</v>
      </c>
      <c r="I10548" s="13">
        <f>IF(G10548="Male",VLOOKUP(H10548,'Shoe size conversion table'!$B$6:$D$22,2),VLOOKUP(H10548,'Shoe size conversion table'!$J$6:$L$22,2))</f>
        <v>42</v>
      </c>
      <c r="J10548" s="13">
        <f>IF(G10548="Male",VLOOKUP(H10548,'Shoe size conversion table'!$B$6:$D$22,3),VLOOKUP(H10548,'Shoe size conversion table'!$J$6:$L$22,3))</f>
        <v>8.5</v>
      </c>
      <c r="K10548" s="11">
        <v>199</v>
      </c>
      <c r="L10548" s="12">
        <v>0</v>
      </c>
      <c r="M10548" s="7">
        <f t="shared" si="493"/>
        <v>2016</v>
      </c>
      <c r="N10548" s="7">
        <f t="shared" si="494"/>
        <v>6</v>
      </c>
      <c r="O10548" s="30">
        <f t="shared" si="495"/>
        <v>199</v>
      </c>
    </row>
    <row r="10549" spans="2:15" x14ac:dyDescent="0.2">
      <c r="B10549" s="13">
        <v>61819</v>
      </c>
      <c r="C10549" s="14">
        <v>42525.876111111145</v>
      </c>
      <c r="D10549" s="7" t="s">
        <v>7</v>
      </c>
      <c r="E10549" s="13">
        <v>2172</v>
      </c>
      <c r="F10549" s="7" t="s">
        <v>49</v>
      </c>
      <c r="G10549" s="7" t="s">
        <v>12</v>
      </c>
      <c r="H10549" s="13">
        <v>8</v>
      </c>
      <c r="I10549" s="13" t="str">
        <f>IF(G10549="Male",VLOOKUP(H10549,'Shoe size conversion table'!$B$6:$D$22,2),VLOOKUP(H10549,'Shoe size conversion table'!$J$6:$L$22,2))</f>
        <v>38-39</v>
      </c>
      <c r="J10549" s="13">
        <f>IF(G10549="Male",VLOOKUP(H10549,'Shoe size conversion table'!$B$6:$D$22,3),VLOOKUP(H10549,'Shoe size conversion table'!$J$6:$L$22,3))</f>
        <v>6</v>
      </c>
      <c r="K10549" s="11">
        <v>129</v>
      </c>
      <c r="L10549" s="12">
        <v>0.5</v>
      </c>
      <c r="M10549" s="7">
        <f t="shared" si="493"/>
        <v>2016</v>
      </c>
      <c r="N10549" s="7">
        <f t="shared" si="494"/>
        <v>6</v>
      </c>
      <c r="O10549" s="30">
        <f t="shared" si="495"/>
        <v>64.5</v>
      </c>
    </row>
    <row r="10550" spans="2:15" x14ac:dyDescent="0.2">
      <c r="B10550" s="13">
        <v>61820</v>
      </c>
      <c r="C10550" s="14">
        <v>42525.87611111132</v>
      </c>
      <c r="D10550" s="7" t="s">
        <v>10</v>
      </c>
      <c r="E10550" s="13">
        <v>2148</v>
      </c>
      <c r="F10550" s="7" t="s">
        <v>34</v>
      </c>
      <c r="G10550" s="7" t="s">
        <v>12</v>
      </c>
      <c r="H10550" s="13">
        <v>8.5</v>
      </c>
      <c r="I10550" s="13">
        <f>IF(G10550="Male",VLOOKUP(H10550,'Shoe size conversion table'!$B$6:$D$22,2),VLOOKUP(H10550,'Shoe size conversion table'!$J$6:$L$22,2))</f>
        <v>39</v>
      </c>
      <c r="J10550" s="13">
        <f>IF(G10550="Male",VLOOKUP(H10550,'Shoe size conversion table'!$B$6:$D$22,3),VLOOKUP(H10550,'Shoe size conversion table'!$J$6:$L$22,3))</f>
        <v>6.5</v>
      </c>
      <c r="K10550" s="11">
        <v>199</v>
      </c>
      <c r="L10550" s="12">
        <v>0.5</v>
      </c>
      <c r="M10550" s="7">
        <f t="shared" si="493"/>
        <v>2016</v>
      </c>
      <c r="N10550" s="7">
        <f t="shared" si="494"/>
        <v>6</v>
      </c>
      <c r="O10550" s="30">
        <f t="shared" si="495"/>
        <v>99.5</v>
      </c>
    </row>
    <row r="10551" spans="2:15" x14ac:dyDescent="0.2">
      <c r="B10551" s="13">
        <v>61821</v>
      </c>
      <c r="C10551" s="14">
        <v>42525.936111111281</v>
      </c>
      <c r="D10551" s="7" t="s">
        <v>8</v>
      </c>
      <c r="E10551" s="13">
        <v>2179</v>
      </c>
      <c r="F10551" s="7" t="s">
        <v>39</v>
      </c>
      <c r="G10551" s="7" t="s">
        <v>11</v>
      </c>
      <c r="H10551" s="13">
        <v>9.5</v>
      </c>
      <c r="I10551" s="13" t="str">
        <f>IF(G10551="Male",VLOOKUP(H10551,'Shoe size conversion table'!$B$6:$D$22,2),VLOOKUP(H10551,'Shoe size conversion table'!$J$6:$L$22,2))</f>
        <v>42-43</v>
      </c>
      <c r="J10551" s="13">
        <f>IF(G10551="Male",VLOOKUP(H10551,'Shoe size conversion table'!$B$6:$D$22,3),VLOOKUP(H10551,'Shoe size conversion table'!$J$6:$L$22,3))</f>
        <v>9</v>
      </c>
      <c r="K10551" s="11">
        <v>169</v>
      </c>
      <c r="L10551" s="12">
        <v>0</v>
      </c>
      <c r="M10551" s="7">
        <f t="shared" si="493"/>
        <v>2016</v>
      </c>
      <c r="N10551" s="7">
        <f t="shared" si="494"/>
        <v>6</v>
      </c>
      <c r="O10551" s="30">
        <f t="shared" si="495"/>
        <v>169</v>
      </c>
    </row>
    <row r="10552" spans="2:15" x14ac:dyDescent="0.2">
      <c r="B10552" s="13">
        <v>61822</v>
      </c>
      <c r="C10552" s="14">
        <v>42525.956111111147</v>
      </c>
      <c r="D10552" s="7" t="s">
        <v>7</v>
      </c>
      <c r="E10552" s="13">
        <v>2186</v>
      </c>
      <c r="F10552" s="7" t="s">
        <v>56</v>
      </c>
      <c r="G10552" s="7" t="s">
        <v>11</v>
      </c>
      <c r="H10552" s="13">
        <v>11</v>
      </c>
      <c r="I10552" s="13">
        <f>IF(G10552="Male",VLOOKUP(H10552,'Shoe size conversion table'!$B$6:$D$22,2),VLOOKUP(H10552,'Shoe size conversion table'!$J$6:$L$22,2))</f>
        <v>44</v>
      </c>
      <c r="J10552" s="13">
        <f>IF(G10552="Male",VLOOKUP(H10552,'Shoe size conversion table'!$B$6:$D$22,3),VLOOKUP(H10552,'Shoe size conversion table'!$J$6:$L$22,3))</f>
        <v>10.5</v>
      </c>
      <c r="K10552" s="11">
        <v>179</v>
      </c>
      <c r="L10552" s="12">
        <v>0</v>
      </c>
      <c r="M10552" s="7">
        <f t="shared" si="493"/>
        <v>2016</v>
      </c>
      <c r="N10552" s="7">
        <f t="shared" si="494"/>
        <v>6</v>
      </c>
      <c r="O10552" s="30">
        <f t="shared" si="495"/>
        <v>179</v>
      </c>
    </row>
    <row r="10553" spans="2:15" x14ac:dyDescent="0.2">
      <c r="B10553" s="13">
        <v>61822</v>
      </c>
      <c r="C10553" s="14">
        <v>42525.956111111147</v>
      </c>
      <c r="D10553" s="7" t="s">
        <v>7</v>
      </c>
      <c r="E10553" s="13">
        <v>2221</v>
      </c>
      <c r="F10553" s="7" t="s">
        <v>46</v>
      </c>
      <c r="G10553" s="7" t="s">
        <v>11</v>
      </c>
      <c r="H10553" s="13">
        <v>6</v>
      </c>
      <c r="I10553" s="13">
        <f>IF(G10553="Male",VLOOKUP(H10553,'Shoe size conversion table'!$B$6:$D$22,2),VLOOKUP(H10553,'Shoe size conversion table'!$J$6:$L$22,2))</f>
        <v>39</v>
      </c>
      <c r="J10553" s="13">
        <f>IF(G10553="Male",VLOOKUP(H10553,'Shoe size conversion table'!$B$6:$D$22,3),VLOOKUP(H10553,'Shoe size conversion table'!$J$6:$L$22,3))</f>
        <v>5.5</v>
      </c>
      <c r="K10553" s="11">
        <v>189</v>
      </c>
      <c r="L10553" s="12">
        <v>0.5</v>
      </c>
      <c r="M10553" s="7">
        <f t="shared" si="493"/>
        <v>2016</v>
      </c>
      <c r="N10553" s="7">
        <f t="shared" si="494"/>
        <v>6</v>
      </c>
      <c r="O10553" s="30">
        <f t="shared" si="495"/>
        <v>94.5</v>
      </c>
    </row>
    <row r="10554" spans="2:15" x14ac:dyDescent="0.2">
      <c r="B10554" s="13">
        <v>61823</v>
      </c>
      <c r="C10554" s="14">
        <v>42525.956111111278</v>
      </c>
      <c r="D10554" s="7" t="s">
        <v>7</v>
      </c>
      <c r="E10554" s="13">
        <v>2188</v>
      </c>
      <c r="F10554" s="7" t="s">
        <v>57</v>
      </c>
      <c r="G10554" s="7" t="s">
        <v>12</v>
      </c>
      <c r="H10554" s="13">
        <v>9</v>
      </c>
      <c r="I10554" s="13" t="str">
        <f>IF(G10554="Male",VLOOKUP(H10554,'Shoe size conversion table'!$B$6:$D$22,2),VLOOKUP(H10554,'Shoe size conversion table'!$J$6:$L$22,2))</f>
        <v>39-40</v>
      </c>
      <c r="J10554" s="13">
        <f>IF(G10554="Male",VLOOKUP(H10554,'Shoe size conversion table'!$B$6:$D$22,3),VLOOKUP(H10554,'Shoe size conversion table'!$J$6:$L$22,3))</f>
        <v>7</v>
      </c>
      <c r="K10554" s="11">
        <v>139</v>
      </c>
      <c r="L10554" s="12">
        <v>0</v>
      </c>
      <c r="M10554" s="7">
        <f t="shared" si="493"/>
        <v>2016</v>
      </c>
      <c r="N10554" s="7">
        <f t="shared" si="494"/>
        <v>6</v>
      </c>
      <c r="O10554" s="30">
        <f t="shared" si="495"/>
        <v>139</v>
      </c>
    </row>
    <row r="10555" spans="2:15" x14ac:dyDescent="0.2">
      <c r="B10555" s="13">
        <v>61823</v>
      </c>
      <c r="C10555" s="14">
        <v>42525.956111111278</v>
      </c>
      <c r="D10555" s="7" t="s">
        <v>7</v>
      </c>
      <c r="E10555" s="13">
        <v>2163</v>
      </c>
      <c r="F10555" s="7" t="s">
        <v>57</v>
      </c>
      <c r="G10555" s="7" t="s">
        <v>12</v>
      </c>
      <c r="H10555" s="13">
        <v>10.5</v>
      </c>
      <c r="I10555" s="13">
        <f>IF(G10555="Male",VLOOKUP(H10555,'Shoe size conversion table'!$B$6:$D$22,2),VLOOKUP(H10555,'Shoe size conversion table'!$J$6:$L$22,2))</f>
        <v>41</v>
      </c>
      <c r="J10555" s="13">
        <f>IF(G10555="Male",VLOOKUP(H10555,'Shoe size conversion table'!$B$6:$D$22,3),VLOOKUP(H10555,'Shoe size conversion table'!$J$6:$L$22,3))</f>
        <v>8.5</v>
      </c>
      <c r="K10555" s="11">
        <v>169</v>
      </c>
      <c r="L10555" s="12">
        <v>0</v>
      </c>
      <c r="M10555" s="7">
        <f t="shared" si="493"/>
        <v>2016</v>
      </c>
      <c r="N10555" s="7">
        <f t="shared" si="494"/>
        <v>6</v>
      </c>
      <c r="O10555" s="30">
        <f t="shared" si="495"/>
        <v>169</v>
      </c>
    </row>
    <row r="10556" spans="2:15" x14ac:dyDescent="0.2">
      <c r="B10556" s="13">
        <v>61824</v>
      </c>
      <c r="C10556" s="14">
        <v>42525.996111111279</v>
      </c>
      <c r="D10556" s="7" t="s">
        <v>10</v>
      </c>
      <c r="E10556" s="13">
        <v>2229</v>
      </c>
      <c r="F10556" s="7" t="s">
        <v>36</v>
      </c>
      <c r="G10556" s="7" t="s">
        <v>12</v>
      </c>
      <c r="H10556" s="13">
        <v>8.5</v>
      </c>
      <c r="I10556" s="13">
        <f>IF(G10556="Male",VLOOKUP(H10556,'Shoe size conversion table'!$B$6:$D$22,2),VLOOKUP(H10556,'Shoe size conversion table'!$J$6:$L$22,2))</f>
        <v>39</v>
      </c>
      <c r="J10556" s="13">
        <f>IF(G10556="Male",VLOOKUP(H10556,'Shoe size conversion table'!$B$6:$D$22,3),VLOOKUP(H10556,'Shoe size conversion table'!$J$6:$L$22,3))</f>
        <v>6.5</v>
      </c>
      <c r="K10556" s="11">
        <v>159</v>
      </c>
      <c r="L10556" s="12">
        <v>0</v>
      </c>
      <c r="M10556" s="7">
        <f t="shared" si="493"/>
        <v>2016</v>
      </c>
      <c r="N10556" s="7">
        <f t="shared" si="494"/>
        <v>6</v>
      </c>
      <c r="O10556" s="30">
        <f t="shared" si="495"/>
        <v>159</v>
      </c>
    </row>
    <row r="10557" spans="2:15" x14ac:dyDescent="0.2">
      <c r="B10557" s="13">
        <v>61825</v>
      </c>
      <c r="C10557" s="14">
        <v>42526.05611111132</v>
      </c>
      <c r="D10557" s="7" t="s">
        <v>10</v>
      </c>
      <c r="E10557" s="13">
        <v>2149</v>
      </c>
      <c r="F10557" s="7" t="s">
        <v>35</v>
      </c>
      <c r="G10557" s="7" t="s">
        <v>11</v>
      </c>
      <c r="H10557" s="13">
        <v>9.5</v>
      </c>
      <c r="I10557" s="13" t="str">
        <f>IF(G10557="Male",VLOOKUP(H10557,'Shoe size conversion table'!$B$6:$D$22,2),VLOOKUP(H10557,'Shoe size conversion table'!$J$6:$L$22,2))</f>
        <v>42-43</v>
      </c>
      <c r="J10557" s="13">
        <f>IF(G10557="Male",VLOOKUP(H10557,'Shoe size conversion table'!$B$6:$D$22,3),VLOOKUP(H10557,'Shoe size conversion table'!$J$6:$L$22,3))</f>
        <v>9</v>
      </c>
      <c r="K10557" s="11">
        <v>199</v>
      </c>
      <c r="L10557" s="12">
        <v>0</v>
      </c>
      <c r="M10557" s="7">
        <f t="shared" si="493"/>
        <v>2016</v>
      </c>
      <c r="N10557" s="7">
        <f t="shared" si="494"/>
        <v>6</v>
      </c>
      <c r="O10557" s="30">
        <f t="shared" si="495"/>
        <v>199</v>
      </c>
    </row>
    <row r="10558" spans="2:15" x14ac:dyDescent="0.2">
      <c r="B10558" s="13">
        <v>61826</v>
      </c>
      <c r="C10558" s="14">
        <v>42526.066111111322</v>
      </c>
      <c r="D10558" s="7" t="s">
        <v>10</v>
      </c>
      <c r="E10558" s="13">
        <v>2232</v>
      </c>
      <c r="F10558" s="7" t="s">
        <v>34</v>
      </c>
      <c r="G10558" s="7" t="s">
        <v>12</v>
      </c>
      <c r="H10558" s="13">
        <v>8</v>
      </c>
      <c r="I10558" s="13" t="str">
        <f>IF(G10558="Male",VLOOKUP(H10558,'Shoe size conversion table'!$B$6:$D$22,2),VLOOKUP(H10558,'Shoe size conversion table'!$J$6:$L$22,2))</f>
        <v>38-39</v>
      </c>
      <c r="J10558" s="13">
        <f>IF(G10558="Male",VLOOKUP(H10558,'Shoe size conversion table'!$B$6:$D$22,3),VLOOKUP(H10558,'Shoe size conversion table'!$J$6:$L$22,3))</f>
        <v>6</v>
      </c>
      <c r="K10558" s="11">
        <v>169</v>
      </c>
      <c r="L10558" s="12">
        <v>0</v>
      </c>
      <c r="M10558" s="7">
        <f t="shared" si="493"/>
        <v>2016</v>
      </c>
      <c r="N10558" s="7">
        <f t="shared" si="494"/>
        <v>6</v>
      </c>
      <c r="O10558" s="30">
        <f t="shared" si="495"/>
        <v>169</v>
      </c>
    </row>
    <row r="10559" spans="2:15" x14ac:dyDescent="0.2">
      <c r="B10559" s="13">
        <v>61827</v>
      </c>
      <c r="C10559" s="14">
        <v>42526.106111111243</v>
      </c>
      <c r="D10559" s="7" t="s">
        <v>7</v>
      </c>
      <c r="E10559" s="13">
        <v>2187</v>
      </c>
      <c r="F10559" s="7" t="s">
        <v>50</v>
      </c>
      <c r="G10559" s="7" t="s">
        <v>11</v>
      </c>
      <c r="H10559" s="13">
        <v>9.5</v>
      </c>
      <c r="I10559" s="13" t="str">
        <f>IF(G10559="Male",VLOOKUP(H10559,'Shoe size conversion table'!$B$6:$D$22,2),VLOOKUP(H10559,'Shoe size conversion table'!$J$6:$L$22,2))</f>
        <v>42-43</v>
      </c>
      <c r="J10559" s="13">
        <f>IF(G10559="Male",VLOOKUP(H10559,'Shoe size conversion table'!$B$6:$D$22,3),VLOOKUP(H10559,'Shoe size conversion table'!$J$6:$L$22,3))</f>
        <v>9</v>
      </c>
      <c r="K10559" s="11">
        <v>199</v>
      </c>
      <c r="L10559" s="12">
        <v>0.3</v>
      </c>
      <c r="M10559" s="7">
        <f t="shared" si="493"/>
        <v>2016</v>
      </c>
      <c r="N10559" s="7">
        <f t="shared" si="494"/>
        <v>6</v>
      </c>
      <c r="O10559" s="30">
        <f t="shared" si="495"/>
        <v>139.29999999999998</v>
      </c>
    </row>
    <row r="10560" spans="2:15" x14ac:dyDescent="0.2">
      <c r="B10560" s="13">
        <v>61828</v>
      </c>
      <c r="C10560" s="14">
        <v>42526.156111111137</v>
      </c>
      <c r="D10560" s="7" t="s">
        <v>8</v>
      </c>
      <c r="E10560" s="13">
        <v>2231</v>
      </c>
      <c r="F10560" s="7" t="s">
        <v>38</v>
      </c>
      <c r="G10560" s="7" t="s">
        <v>11</v>
      </c>
      <c r="H10560" s="13">
        <v>10</v>
      </c>
      <c r="I10560" s="13">
        <f>IF(G10560="Male",VLOOKUP(H10560,'Shoe size conversion table'!$B$6:$D$22,2),VLOOKUP(H10560,'Shoe size conversion table'!$J$6:$L$22,2))</f>
        <v>43</v>
      </c>
      <c r="J10560" s="13">
        <f>IF(G10560="Male",VLOOKUP(H10560,'Shoe size conversion table'!$B$6:$D$22,3),VLOOKUP(H10560,'Shoe size conversion table'!$J$6:$L$22,3))</f>
        <v>9.5</v>
      </c>
      <c r="K10560" s="11">
        <v>189</v>
      </c>
      <c r="L10560" s="12">
        <v>0</v>
      </c>
      <c r="M10560" s="7">
        <f t="shared" si="493"/>
        <v>2016</v>
      </c>
      <c r="N10560" s="7">
        <f t="shared" si="494"/>
        <v>6</v>
      </c>
      <c r="O10560" s="30">
        <f t="shared" si="495"/>
        <v>189</v>
      </c>
    </row>
    <row r="10561" spans="2:15" x14ac:dyDescent="0.2">
      <c r="B10561" s="13">
        <v>61828</v>
      </c>
      <c r="C10561" s="14">
        <v>42526.156111111137</v>
      </c>
      <c r="D10561" s="7" t="s">
        <v>8</v>
      </c>
      <c r="E10561" s="13">
        <v>2232</v>
      </c>
      <c r="F10561" s="7" t="s">
        <v>41</v>
      </c>
      <c r="G10561" s="7" t="s">
        <v>12</v>
      </c>
      <c r="H10561" s="13">
        <v>7.5</v>
      </c>
      <c r="I10561" s="13">
        <f>IF(G10561="Male",VLOOKUP(H10561,'Shoe size conversion table'!$B$6:$D$22,2),VLOOKUP(H10561,'Shoe size conversion table'!$J$6:$L$22,2))</f>
        <v>38</v>
      </c>
      <c r="J10561" s="13">
        <f>IF(G10561="Male",VLOOKUP(H10561,'Shoe size conversion table'!$B$6:$D$22,3),VLOOKUP(H10561,'Shoe size conversion table'!$J$6:$L$22,3))</f>
        <v>5.5</v>
      </c>
      <c r="K10561" s="11">
        <v>169</v>
      </c>
      <c r="L10561" s="12">
        <v>0</v>
      </c>
      <c r="M10561" s="7">
        <f t="shared" si="493"/>
        <v>2016</v>
      </c>
      <c r="N10561" s="7">
        <f t="shared" si="494"/>
        <v>6</v>
      </c>
      <c r="O10561" s="30">
        <f t="shared" si="495"/>
        <v>169</v>
      </c>
    </row>
    <row r="10562" spans="2:15" x14ac:dyDescent="0.2">
      <c r="B10562" s="13">
        <v>61829</v>
      </c>
      <c r="C10562" s="14">
        <v>42526.186111111136</v>
      </c>
      <c r="D10562" s="7" t="s">
        <v>7</v>
      </c>
      <c r="E10562" s="13">
        <v>2224</v>
      </c>
      <c r="F10562" s="7" t="s">
        <v>49</v>
      </c>
      <c r="G10562" s="7" t="s">
        <v>11</v>
      </c>
      <c r="H10562" s="13">
        <v>9</v>
      </c>
      <c r="I10562" s="13">
        <f>IF(G10562="Male",VLOOKUP(H10562,'Shoe size conversion table'!$B$6:$D$22,2),VLOOKUP(H10562,'Shoe size conversion table'!$J$6:$L$22,2))</f>
        <v>42</v>
      </c>
      <c r="J10562" s="13">
        <f>IF(G10562="Male",VLOOKUP(H10562,'Shoe size conversion table'!$B$6:$D$22,3),VLOOKUP(H10562,'Shoe size conversion table'!$J$6:$L$22,3))</f>
        <v>8.5</v>
      </c>
      <c r="K10562" s="11">
        <v>149</v>
      </c>
      <c r="L10562" s="12">
        <v>0.1</v>
      </c>
      <c r="M10562" s="7">
        <f t="shared" si="493"/>
        <v>2016</v>
      </c>
      <c r="N10562" s="7">
        <f t="shared" si="494"/>
        <v>6</v>
      </c>
      <c r="O10562" s="30">
        <f t="shared" si="495"/>
        <v>134.1</v>
      </c>
    </row>
    <row r="10563" spans="2:15" x14ac:dyDescent="0.2">
      <c r="B10563" s="13">
        <v>61830</v>
      </c>
      <c r="C10563" s="14">
        <v>42526.206111111278</v>
      </c>
      <c r="D10563" s="7" t="s">
        <v>10</v>
      </c>
      <c r="E10563" s="13">
        <v>2147</v>
      </c>
      <c r="F10563" s="7" t="s">
        <v>35</v>
      </c>
      <c r="G10563" s="7" t="s">
        <v>11</v>
      </c>
      <c r="H10563" s="13">
        <v>7.5</v>
      </c>
      <c r="I10563" s="13" t="str">
        <f>IF(G10563="Male",VLOOKUP(H10563,'Shoe size conversion table'!$B$6:$D$22,2),VLOOKUP(H10563,'Shoe size conversion table'!$J$6:$L$22,2))</f>
        <v>40-41</v>
      </c>
      <c r="J10563" s="13">
        <f>IF(G10563="Male",VLOOKUP(H10563,'Shoe size conversion table'!$B$6:$D$22,3),VLOOKUP(H10563,'Shoe size conversion table'!$J$6:$L$22,3))</f>
        <v>7</v>
      </c>
      <c r="K10563" s="11">
        <v>189</v>
      </c>
      <c r="L10563" s="12">
        <v>0</v>
      </c>
      <c r="M10563" s="7">
        <f t="shared" si="493"/>
        <v>2016</v>
      </c>
      <c r="N10563" s="7">
        <f t="shared" si="494"/>
        <v>6</v>
      </c>
      <c r="O10563" s="30">
        <f t="shared" si="495"/>
        <v>189</v>
      </c>
    </row>
    <row r="10564" spans="2:15" x14ac:dyDescent="0.2">
      <c r="B10564" s="13">
        <v>61831</v>
      </c>
      <c r="C10564" s="14">
        <v>42526.376111111145</v>
      </c>
      <c r="D10564" s="7" t="s">
        <v>8</v>
      </c>
      <c r="E10564" s="13">
        <v>2205</v>
      </c>
      <c r="F10564" s="7" t="s">
        <v>42</v>
      </c>
      <c r="G10564" s="7" t="s">
        <v>11</v>
      </c>
      <c r="H10564" s="13">
        <v>9</v>
      </c>
      <c r="I10564" s="13">
        <f>IF(G10564="Male",VLOOKUP(H10564,'Shoe size conversion table'!$B$6:$D$22,2),VLOOKUP(H10564,'Shoe size conversion table'!$J$6:$L$22,2))</f>
        <v>42</v>
      </c>
      <c r="J10564" s="13">
        <f>IF(G10564="Male",VLOOKUP(H10564,'Shoe size conversion table'!$B$6:$D$22,3),VLOOKUP(H10564,'Shoe size conversion table'!$J$6:$L$22,3))</f>
        <v>8.5</v>
      </c>
      <c r="K10564" s="11">
        <v>199</v>
      </c>
      <c r="L10564" s="12">
        <v>0.1</v>
      </c>
      <c r="M10564" s="7">
        <f t="shared" si="493"/>
        <v>2016</v>
      </c>
      <c r="N10564" s="7">
        <f t="shared" si="494"/>
        <v>6</v>
      </c>
      <c r="O10564" s="30">
        <f t="shared" si="495"/>
        <v>179.1</v>
      </c>
    </row>
    <row r="10565" spans="2:15" x14ac:dyDescent="0.2">
      <c r="B10565" s="13">
        <v>61832</v>
      </c>
      <c r="C10565" s="14">
        <v>42526.406111111137</v>
      </c>
      <c r="D10565" s="7" t="s">
        <v>10</v>
      </c>
      <c r="E10565" s="13">
        <v>2174</v>
      </c>
      <c r="F10565" s="7" t="s">
        <v>34</v>
      </c>
      <c r="G10565" s="7" t="s">
        <v>11</v>
      </c>
      <c r="H10565" s="13">
        <v>9.5</v>
      </c>
      <c r="I10565" s="13" t="str">
        <f>IF(G10565="Male",VLOOKUP(H10565,'Shoe size conversion table'!$B$6:$D$22,2),VLOOKUP(H10565,'Shoe size conversion table'!$J$6:$L$22,2))</f>
        <v>42-43</v>
      </c>
      <c r="J10565" s="13">
        <f>IF(G10565="Male",VLOOKUP(H10565,'Shoe size conversion table'!$B$6:$D$22,3),VLOOKUP(H10565,'Shoe size conversion table'!$J$6:$L$22,3))</f>
        <v>9</v>
      </c>
      <c r="K10565" s="11">
        <v>129</v>
      </c>
      <c r="L10565" s="12">
        <v>0.3</v>
      </c>
      <c r="M10565" s="7">
        <f t="shared" ref="M10565:M10628" si="496">YEAR(C10565)</f>
        <v>2016</v>
      </c>
      <c r="N10565" s="7">
        <f t="shared" si="494"/>
        <v>6</v>
      </c>
      <c r="O10565" s="30">
        <f t="shared" si="495"/>
        <v>90.3</v>
      </c>
    </row>
    <row r="10566" spans="2:15" x14ac:dyDescent="0.2">
      <c r="B10566" s="13">
        <v>61833</v>
      </c>
      <c r="C10566" s="14">
        <v>42526.406111111144</v>
      </c>
      <c r="D10566" s="7" t="s">
        <v>8</v>
      </c>
      <c r="E10566" s="13">
        <v>2220</v>
      </c>
      <c r="F10566" s="7" t="s">
        <v>38</v>
      </c>
      <c r="G10566" s="7" t="s">
        <v>11</v>
      </c>
      <c r="H10566" s="13">
        <v>9</v>
      </c>
      <c r="I10566" s="13">
        <f>IF(G10566="Male",VLOOKUP(H10566,'Shoe size conversion table'!$B$6:$D$22,2),VLOOKUP(H10566,'Shoe size conversion table'!$J$6:$L$22,2))</f>
        <v>42</v>
      </c>
      <c r="J10566" s="13">
        <f>IF(G10566="Male",VLOOKUP(H10566,'Shoe size conversion table'!$B$6:$D$22,3),VLOOKUP(H10566,'Shoe size conversion table'!$J$6:$L$22,3))</f>
        <v>8.5</v>
      </c>
      <c r="K10566" s="11">
        <v>189</v>
      </c>
      <c r="L10566" s="12">
        <v>0.2</v>
      </c>
      <c r="M10566" s="7">
        <f t="shared" si="496"/>
        <v>2016</v>
      </c>
      <c r="N10566" s="7">
        <f t="shared" ref="N10566:N10629" si="497">MONTH(C10566:C25533)</f>
        <v>6</v>
      </c>
      <c r="O10566" s="30">
        <f t="shared" ref="O10566:O10629" si="498">K10566*(1-L10566)</f>
        <v>151.20000000000002</v>
      </c>
    </row>
    <row r="10567" spans="2:15" x14ac:dyDescent="0.2">
      <c r="B10567" s="13">
        <v>61833</v>
      </c>
      <c r="C10567" s="14">
        <v>42526.406111111144</v>
      </c>
      <c r="D10567" s="7" t="s">
        <v>8</v>
      </c>
      <c r="E10567" s="13">
        <v>2211</v>
      </c>
      <c r="F10567" s="7" t="s">
        <v>42</v>
      </c>
      <c r="G10567" s="7" t="s">
        <v>11</v>
      </c>
      <c r="H10567" s="13">
        <v>9.5</v>
      </c>
      <c r="I10567" s="13" t="str">
        <f>IF(G10567="Male",VLOOKUP(H10567,'Shoe size conversion table'!$B$6:$D$22,2),VLOOKUP(H10567,'Shoe size conversion table'!$J$6:$L$22,2))</f>
        <v>42-43</v>
      </c>
      <c r="J10567" s="13">
        <f>IF(G10567="Male",VLOOKUP(H10567,'Shoe size conversion table'!$B$6:$D$22,3),VLOOKUP(H10567,'Shoe size conversion table'!$J$6:$L$22,3))</f>
        <v>9</v>
      </c>
      <c r="K10567" s="11">
        <v>149</v>
      </c>
      <c r="L10567" s="12">
        <v>0</v>
      </c>
      <c r="M10567" s="7">
        <f t="shared" si="496"/>
        <v>2016</v>
      </c>
      <c r="N10567" s="7">
        <f t="shared" si="497"/>
        <v>6</v>
      </c>
      <c r="O10567" s="30">
        <f t="shared" si="498"/>
        <v>149</v>
      </c>
    </row>
    <row r="10568" spans="2:15" x14ac:dyDescent="0.2">
      <c r="B10568" s="13">
        <v>61834</v>
      </c>
      <c r="C10568" s="14">
        <v>42526.416111111277</v>
      </c>
      <c r="D10568" s="7" t="s">
        <v>8</v>
      </c>
      <c r="E10568" s="13">
        <v>2212</v>
      </c>
      <c r="F10568" s="7" t="s">
        <v>39</v>
      </c>
      <c r="G10568" s="7" t="s">
        <v>12</v>
      </c>
      <c r="H10568" s="13">
        <v>7</v>
      </c>
      <c r="I10568" s="13" t="str">
        <f>IF(G10568="Male",VLOOKUP(H10568,'Shoe size conversion table'!$B$6:$D$22,2),VLOOKUP(H10568,'Shoe size conversion table'!$J$6:$L$22,2))</f>
        <v>37-38</v>
      </c>
      <c r="J10568" s="13">
        <f>IF(G10568="Male",VLOOKUP(H10568,'Shoe size conversion table'!$B$6:$D$22,3),VLOOKUP(H10568,'Shoe size conversion table'!$J$6:$L$22,3))</f>
        <v>5</v>
      </c>
      <c r="K10568" s="11">
        <v>149</v>
      </c>
      <c r="L10568" s="12">
        <v>0</v>
      </c>
      <c r="M10568" s="7">
        <f t="shared" si="496"/>
        <v>2016</v>
      </c>
      <c r="N10568" s="7">
        <f t="shared" si="497"/>
        <v>6</v>
      </c>
      <c r="O10568" s="30">
        <f t="shared" si="498"/>
        <v>149</v>
      </c>
    </row>
    <row r="10569" spans="2:15" x14ac:dyDescent="0.2">
      <c r="B10569" s="13">
        <v>61835</v>
      </c>
      <c r="C10569" s="14">
        <v>42526.466111111142</v>
      </c>
      <c r="D10569" s="7" t="s">
        <v>7</v>
      </c>
      <c r="E10569" s="13">
        <v>2210</v>
      </c>
      <c r="F10569" s="7" t="s">
        <v>47</v>
      </c>
      <c r="G10569" s="7" t="s">
        <v>12</v>
      </c>
      <c r="H10569" s="13">
        <v>7.5</v>
      </c>
      <c r="I10569" s="13">
        <f>IF(G10569="Male",VLOOKUP(H10569,'Shoe size conversion table'!$B$6:$D$22,2),VLOOKUP(H10569,'Shoe size conversion table'!$J$6:$L$22,2))</f>
        <v>38</v>
      </c>
      <c r="J10569" s="13">
        <f>IF(G10569="Male",VLOOKUP(H10569,'Shoe size conversion table'!$B$6:$D$22,3),VLOOKUP(H10569,'Shoe size conversion table'!$J$6:$L$22,3))</f>
        <v>5.5</v>
      </c>
      <c r="K10569" s="11">
        <v>199</v>
      </c>
      <c r="L10569" s="12">
        <v>0.5</v>
      </c>
      <c r="M10569" s="7">
        <f t="shared" si="496"/>
        <v>2016</v>
      </c>
      <c r="N10569" s="7">
        <f t="shared" si="497"/>
        <v>6</v>
      </c>
      <c r="O10569" s="30">
        <f t="shared" si="498"/>
        <v>99.5</v>
      </c>
    </row>
    <row r="10570" spans="2:15" x14ac:dyDescent="0.2">
      <c r="B10570" s="13">
        <v>61836</v>
      </c>
      <c r="C10570" s="14">
        <v>42526.526111111139</v>
      </c>
      <c r="D10570" s="7" t="s">
        <v>7</v>
      </c>
      <c r="E10570" s="13">
        <v>2179</v>
      </c>
      <c r="F10570" s="7" t="s">
        <v>49</v>
      </c>
      <c r="G10570" s="7" t="s">
        <v>12</v>
      </c>
      <c r="H10570" s="13">
        <v>5.5</v>
      </c>
      <c r="I10570" s="13">
        <f>IF(G10570="Male",VLOOKUP(H10570,'Shoe size conversion table'!$B$6:$D$22,2),VLOOKUP(H10570,'Shoe size conversion table'!$J$6:$L$22,2))</f>
        <v>36</v>
      </c>
      <c r="J10570" s="13">
        <f>IF(G10570="Male",VLOOKUP(H10570,'Shoe size conversion table'!$B$6:$D$22,3),VLOOKUP(H10570,'Shoe size conversion table'!$J$6:$L$22,3))</f>
        <v>3.5</v>
      </c>
      <c r="K10570" s="11">
        <v>189</v>
      </c>
      <c r="L10570" s="12">
        <v>0</v>
      </c>
      <c r="M10570" s="7">
        <f t="shared" si="496"/>
        <v>2016</v>
      </c>
      <c r="N10570" s="7">
        <f t="shared" si="497"/>
        <v>6</v>
      </c>
      <c r="O10570" s="30">
        <f t="shared" si="498"/>
        <v>189</v>
      </c>
    </row>
    <row r="10571" spans="2:15" x14ac:dyDescent="0.2">
      <c r="B10571" s="13">
        <v>61837</v>
      </c>
      <c r="C10571" s="14">
        <v>42526.556111111277</v>
      </c>
      <c r="D10571" s="7" t="s">
        <v>10</v>
      </c>
      <c r="E10571" s="13">
        <v>2242</v>
      </c>
      <c r="F10571" s="7" t="s">
        <v>35</v>
      </c>
      <c r="G10571" s="7" t="s">
        <v>11</v>
      </c>
      <c r="H10571" s="13">
        <v>9</v>
      </c>
      <c r="I10571" s="13">
        <f>IF(G10571="Male",VLOOKUP(H10571,'Shoe size conversion table'!$B$6:$D$22,2),VLOOKUP(H10571,'Shoe size conversion table'!$J$6:$L$22,2))</f>
        <v>42</v>
      </c>
      <c r="J10571" s="13">
        <f>IF(G10571="Male",VLOOKUP(H10571,'Shoe size conversion table'!$B$6:$D$22,3),VLOOKUP(H10571,'Shoe size conversion table'!$J$6:$L$22,3))</f>
        <v>8.5</v>
      </c>
      <c r="K10571" s="11">
        <v>139</v>
      </c>
      <c r="L10571" s="12">
        <v>0.2</v>
      </c>
      <c r="M10571" s="7">
        <f t="shared" si="496"/>
        <v>2016</v>
      </c>
      <c r="N10571" s="7">
        <f t="shared" si="497"/>
        <v>6</v>
      </c>
      <c r="O10571" s="30">
        <f t="shared" si="498"/>
        <v>111.2</v>
      </c>
    </row>
    <row r="10572" spans="2:15" x14ac:dyDescent="0.2">
      <c r="B10572" s="13">
        <v>61838</v>
      </c>
      <c r="C10572" s="14">
        <v>42526.576111111244</v>
      </c>
      <c r="D10572" s="7" t="s">
        <v>10</v>
      </c>
      <c r="E10572" s="13">
        <v>2155</v>
      </c>
      <c r="F10572" s="7" t="s">
        <v>35</v>
      </c>
      <c r="G10572" s="7" t="s">
        <v>11</v>
      </c>
      <c r="H10572" s="13">
        <v>9</v>
      </c>
      <c r="I10572" s="13">
        <f>IF(G10572="Male",VLOOKUP(H10572,'Shoe size conversion table'!$B$6:$D$22,2),VLOOKUP(H10572,'Shoe size conversion table'!$J$6:$L$22,2))</f>
        <v>42</v>
      </c>
      <c r="J10572" s="13">
        <f>IF(G10572="Male",VLOOKUP(H10572,'Shoe size conversion table'!$B$6:$D$22,3),VLOOKUP(H10572,'Shoe size conversion table'!$J$6:$L$22,3))</f>
        <v>8.5</v>
      </c>
      <c r="K10572" s="11">
        <v>129</v>
      </c>
      <c r="L10572" s="12">
        <v>0</v>
      </c>
      <c r="M10572" s="7">
        <f t="shared" si="496"/>
        <v>2016</v>
      </c>
      <c r="N10572" s="7">
        <f t="shared" si="497"/>
        <v>6</v>
      </c>
      <c r="O10572" s="30">
        <f t="shared" si="498"/>
        <v>129</v>
      </c>
    </row>
    <row r="10573" spans="2:15" x14ac:dyDescent="0.2">
      <c r="B10573" s="13">
        <v>61838</v>
      </c>
      <c r="C10573" s="14">
        <v>42526.576111111244</v>
      </c>
      <c r="D10573" s="7" t="s">
        <v>10</v>
      </c>
      <c r="E10573" s="13">
        <v>2233</v>
      </c>
      <c r="F10573" s="7" t="s">
        <v>35</v>
      </c>
      <c r="G10573" s="7" t="s">
        <v>11</v>
      </c>
      <c r="H10573" s="13">
        <v>15</v>
      </c>
      <c r="I10573" s="13">
        <f>IF(G10573="Male",VLOOKUP(H10573,'Shoe size conversion table'!$B$6:$D$22,2),VLOOKUP(H10573,'Shoe size conversion table'!$J$6:$L$22,2))</f>
        <v>48</v>
      </c>
      <c r="J10573" s="13">
        <f>IF(G10573="Male",VLOOKUP(H10573,'Shoe size conversion table'!$B$6:$D$22,3),VLOOKUP(H10573,'Shoe size conversion table'!$J$6:$L$22,3))</f>
        <v>14.5</v>
      </c>
      <c r="K10573" s="11">
        <v>159</v>
      </c>
      <c r="L10573" s="12">
        <v>0</v>
      </c>
      <c r="M10573" s="7">
        <f t="shared" si="496"/>
        <v>2016</v>
      </c>
      <c r="N10573" s="7">
        <f t="shared" si="497"/>
        <v>6</v>
      </c>
      <c r="O10573" s="30">
        <f t="shared" si="498"/>
        <v>159</v>
      </c>
    </row>
    <row r="10574" spans="2:15" x14ac:dyDescent="0.2">
      <c r="B10574" s="13">
        <v>61839</v>
      </c>
      <c r="C10574" s="14">
        <v>42526.656111111144</v>
      </c>
      <c r="D10574" s="7" t="s">
        <v>10</v>
      </c>
      <c r="E10574" s="13">
        <v>2211</v>
      </c>
      <c r="F10574" s="7" t="s">
        <v>35</v>
      </c>
      <c r="G10574" s="7" t="s">
        <v>11</v>
      </c>
      <c r="H10574" s="13">
        <v>11.5</v>
      </c>
      <c r="I10574" s="13" t="str">
        <f>IF(G10574="Male",VLOOKUP(H10574,'Shoe size conversion table'!$B$6:$D$22,2),VLOOKUP(H10574,'Shoe size conversion table'!$J$6:$L$22,2))</f>
        <v>44-45</v>
      </c>
      <c r="J10574" s="13">
        <f>IF(G10574="Male",VLOOKUP(H10574,'Shoe size conversion table'!$B$6:$D$22,3),VLOOKUP(H10574,'Shoe size conversion table'!$J$6:$L$22,3))</f>
        <v>11</v>
      </c>
      <c r="K10574" s="11">
        <v>139</v>
      </c>
      <c r="L10574" s="12">
        <v>0.1</v>
      </c>
      <c r="M10574" s="7">
        <f t="shared" si="496"/>
        <v>2016</v>
      </c>
      <c r="N10574" s="7">
        <f t="shared" si="497"/>
        <v>6</v>
      </c>
      <c r="O10574" s="30">
        <f t="shared" si="498"/>
        <v>125.10000000000001</v>
      </c>
    </row>
    <row r="10575" spans="2:15" x14ac:dyDescent="0.2">
      <c r="B10575" s="13">
        <v>61840</v>
      </c>
      <c r="C10575" s="14">
        <v>42526.716111111324</v>
      </c>
      <c r="D10575" s="7" t="s">
        <v>10</v>
      </c>
      <c r="E10575" s="13">
        <v>2174</v>
      </c>
      <c r="F10575" s="7" t="s">
        <v>34</v>
      </c>
      <c r="G10575" s="7" t="s">
        <v>11</v>
      </c>
      <c r="H10575" s="13">
        <v>10.5</v>
      </c>
      <c r="I10575" s="13" t="str">
        <f>IF(G10575="Male",VLOOKUP(H10575,'Shoe size conversion table'!$B$6:$D$22,2),VLOOKUP(H10575,'Shoe size conversion table'!$J$6:$L$22,2))</f>
        <v>43-44</v>
      </c>
      <c r="J10575" s="13">
        <f>IF(G10575="Male",VLOOKUP(H10575,'Shoe size conversion table'!$B$6:$D$22,3),VLOOKUP(H10575,'Shoe size conversion table'!$J$6:$L$22,3))</f>
        <v>10</v>
      </c>
      <c r="K10575" s="11">
        <v>169</v>
      </c>
      <c r="L10575" s="12">
        <v>0.5</v>
      </c>
      <c r="M10575" s="7">
        <f t="shared" si="496"/>
        <v>2016</v>
      </c>
      <c r="N10575" s="7">
        <f t="shared" si="497"/>
        <v>6</v>
      </c>
      <c r="O10575" s="30">
        <f t="shared" si="498"/>
        <v>84.5</v>
      </c>
    </row>
    <row r="10576" spans="2:15" x14ac:dyDescent="0.2">
      <c r="B10576" s="13">
        <v>61841</v>
      </c>
      <c r="C10576" s="14">
        <v>42526.736111111284</v>
      </c>
      <c r="D10576" s="7" t="s">
        <v>7</v>
      </c>
      <c r="E10576" s="13">
        <v>2239</v>
      </c>
      <c r="F10576" s="7" t="s">
        <v>48</v>
      </c>
      <c r="G10576" s="7" t="s">
        <v>11</v>
      </c>
      <c r="H10576" s="13">
        <v>9</v>
      </c>
      <c r="I10576" s="13">
        <f>IF(G10576="Male",VLOOKUP(H10576,'Shoe size conversion table'!$B$6:$D$22,2),VLOOKUP(H10576,'Shoe size conversion table'!$J$6:$L$22,2))</f>
        <v>42</v>
      </c>
      <c r="J10576" s="13">
        <f>IF(G10576="Male",VLOOKUP(H10576,'Shoe size conversion table'!$B$6:$D$22,3),VLOOKUP(H10576,'Shoe size conversion table'!$J$6:$L$22,3))</f>
        <v>8.5</v>
      </c>
      <c r="K10576" s="11">
        <v>179</v>
      </c>
      <c r="L10576" s="12">
        <v>0</v>
      </c>
      <c r="M10576" s="7">
        <f t="shared" si="496"/>
        <v>2016</v>
      </c>
      <c r="N10576" s="7">
        <f t="shared" si="497"/>
        <v>6</v>
      </c>
      <c r="O10576" s="30">
        <f t="shared" si="498"/>
        <v>179</v>
      </c>
    </row>
    <row r="10577" spans="2:15" x14ac:dyDescent="0.2">
      <c r="B10577" s="13">
        <v>61842</v>
      </c>
      <c r="C10577" s="14">
        <v>42526.836111111319</v>
      </c>
      <c r="D10577" s="7" t="s">
        <v>7</v>
      </c>
      <c r="E10577" s="13">
        <v>2232</v>
      </c>
      <c r="F10577" s="7" t="s">
        <v>48</v>
      </c>
      <c r="G10577" s="7" t="s">
        <v>11</v>
      </c>
      <c r="H10577" s="13">
        <v>8</v>
      </c>
      <c r="I10577" s="13">
        <f>IF(G10577="Male",VLOOKUP(H10577,'Shoe size conversion table'!$B$6:$D$22,2),VLOOKUP(H10577,'Shoe size conversion table'!$J$6:$L$22,2))</f>
        <v>41</v>
      </c>
      <c r="J10577" s="13">
        <f>IF(G10577="Male",VLOOKUP(H10577,'Shoe size conversion table'!$B$6:$D$22,3),VLOOKUP(H10577,'Shoe size conversion table'!$J$6:$L$22,3))</f>
        <v>7.5</v>
      </c>
      <c r="K10577" s="11">
        <v>149</v>
      </c>
      <c r="L10577" s="12">
        <v>0</v>
      </c>
      <c r="M10577" s="7">
        <f t="shared" si="496"/>
        <v>2016</v>
      </c>
      <c r="N10577" s="7">
        <f t="shared" si="497"/>
        <v>6</v>
      </c>
      <c r="O10577" s="30">
        <f t="shared" si="498"/>
        <v>149</v>
      </c>
    </row>
    <row r="10578" spans="2:15" x14ac:dyDescent="0.2">
      <c r="B10578" s="13">
        <v>61843</v>
      </c>
      <c r="C10578" s="14">
        <v>42526.886111111242</v>
      </c>
      <c r="D10578" s="7" t="s">
        <v>7</v>
      </c>
      <c r="E10578" s="13">
        <v>2159</v>
      </c>
      <c r="F10578" s="7" t="s">
        <v>48</v>
      </c>
      <c r="G10578" s="7" t="s">
        <v>12</v>
      </c>
      <c r="H10578" s="13">
        <v>7.5</v>
      </c>
      <c r="I10578" s="13">
        <f>IF(G10578="Male",VLOOKUP(H10578,'Shoe size conversion table'!$B$6:$D$22,2),VLOOKUP(H10578,'Shoe size conversion table'!$J$6:$L$22,2))</f>
        <v>38</v>
      </c>
      <c r="J10578" s="13">
        <f>IF(G10578="Male",VLOOKUP(H10578,'Shoe size conversion table'!$B$6:$D$22,3),VLOOKUP(H10578,'Shoe size conversion table'!$J$6:$L$22,3))</f>
        <v>5.5</v>
      </c>
      <c r="K10578" s="11">
        <v>179</v>
      </c>
      <c r="L10578" s="12">
        <v>0</v>
      </c>
      <c r="M10578" s="7">
        <f t="shared" si="496"/>
        <v>2016</v>
      </c>
      <c r="N10578" s="7">
        <f t="shared" si="497"/>
        <v>6</v>
      </c>
      <c r="O10578" s="30">
        <f t="shared" si="498"/>
        <v>179</v>
      </c>
    </row>
    <row r="10579" spans="2:15" x14ac:dyDescent="0.2">
      <c r="B10579" s="13">
        <v>61844</v>
      </c>
      <c r="C10579" s="14">
        <v>42526.926111111148</v>
      </c>
      <c r="D10579" s="7" t="s">
        <v>7</v>
      </c>
      <c r="E10579" s="13">
        <v>2179</v>
      </c>
      <c r="F10579" s="7" t="s">
        <v>56</v>
      </c>
      <c r="G10579" s="7" t="s">
        <v>11</v>
      </c>
      <c r="H10579" s="13">
        <v>9</v>
      </c>
      <c r="I10579" s="13">
        <f>IF(G10579="Male",VLOOKUP(H10579,'Shoe size conversion table'!$B$6:$D$22,2),VLOOKUP(H10579,'Shoe size conversion table'!$J$6:$L$22,2))</f>
        <v>42</v>
      </c>
      <c r="J10579" s="13">
        <f>IF(G10579="Male",VLOOKUP(H10579,'Shoe size conversion table'!$B$6:$D$22,3),VLOOKUP(H10579,'Shoe size conversion table'!$J$6:$L$22,3))</f>
        <v>8.5</v>
      </c>
      <c r="K10579" s="11">
        <v>169</v>
      </c>
      <c r="L10579" s="12">
        <v>0</v>
      </c>
      <c r="M10579" s="7">
        <f t="shared" si="496"/>
        <v>2016</v>
      </c>
      <c r="N10579" s="7">
        <f t="shared" si="497"/>
        <v>6</v>
      </c>
      <c r="O10579" s="30">
        <f t="shared" si="498"/>
        <v>169</v>
      </c>
    </row>
    <row r="10580" spans="2:15" x14ac:dyDescent="0.2">
      <c r="B10580" s="13">
        <v>61845</v>
      </c>
      <c r="C10580" s="14">
        <v>42526.946111111276</v>
      </c>
      <c r="D10580" s="7" t="s">
        <v>10</v>
      </c>
      <c r="E10580" s="13">
        <v>2156</v>
      </c>
      <c r="F10580" s="7" t="s">
        <v>34</v>
      </c>
      <c r="G10580" s="7" t="s">
        <v>11</v>
      </c>
      <c r="H10580" s="13">
        <v>11</v>
      </c>
      <c r="I10580" s="13">
        <f>IF(G10580="Male",VLOOKUP(H10580,'Shoe size conversion table'!$B$6:$D$22,2),VLOOKUP(H10580,'Shoe size conversion table'!$J$6:$L$22,2))</f>
        <v>44</v>
      </c>
      <c r="J10580" s="13">
        <f>IF(G10580="Male",VLOOKUP(H10580,'Shoe size conversion table'!$B$6:$D$22,3),VLOOKUP(H10580,'Shoe size conversion table'!$J$6:$L$22,3))</f>
        <v>10.5</v>
      </c>
      <c r="K10580" s="11">
        <v>169</v>
      </c>
      <c r="L10580" s="12">
        <v>0.3</v>
      </c>
      <c r="M10580" s="7">
        <f t="shared" si="496"/>
        <v>2016</v>
      </c>
      <c r="N10580" s="7">
        <f t="shared" si="497"/>
        <v>6</v>
      </c>
      <c r="O10580" s="30">
        <f t="shared" si="498"/>
        <v>118.3</v>
      </c>
    </row>
    <row r="10581" spans="2:15" x14ac:dyDescent="0.2">
      <c r="B10581" s="13">
        <v>61845</v>
      </c>
      <c r="C10581" s="14">
        <v>42526.946111111276</v>
      </c>
      <c r="D10581" s="7" t="s">
        <v>10</v>
      </c>
      <c r="E10581" s="13">
        <v>2234</v>
      </c>
      <c r="F10581" s="7" t="s">
        <v>35</v>
      </c>
      <c r="G10581" s="7" t="s">
        <v>11</v>
      </c>
      <c r="H10581" s="13">
        <v>9.5</v>
      </c>
      <c r="I10581" s="13" t="str">
        <f>IF(G10581="Male",VLOOKUP(H10581,'Shoe size conversion table'!$B$6:$D$22,2),VLOOKUP(H10581,'Shoe size conversion table'!$J$6:$L$22,2))</f>
        <v>42-43</v>
      </c>
      <c r="J10581" s="13">
        <f>IF(G10581="Male",VLOOKUP(H10581,'Shoe size conversion table'!$B$6:$D$22,3),VLOOKUP(H10581,'Shoe size conversion table'!$J$6:$L$22,3))</f>
        <v>9</v>
      </c>
      <c r="K10581" s="11">
        <v>129</v>
      </c>
      <c r="L10581" s="12">
        <v>0.2</v>
      </c>
      <c r="M10581" s="7">
        <f t="shared" si="496"/>
        <v>2016</v>
      </c>
      <c r="N10581" s="7">
        <f t="shared" si="497"/>
        <v>6</v>
      </c>
      <c r="O10581" s="30">
        <f t="shared" si="498"/>
        <v>103.2</v>
      </c>
    </row>
    <row r="10582" spans="2:15" x14ac:dyDescent="0.2">
      <c r="B10582" s="13">
        <v>61846</v>
      </c>
      <c r="C10582" s="14">
        <v>42526.956111111147</v>
      </c>
      <c r="D10582" s="7" t="s">
        <v>7</v>
      </c>
      <c r="E10582" s="13">
        <v>2201</v>
      </c>
      <c r="F10582" s="7" t="s">
        <v>54</v>
      </c>
      <c r="G10582" s="7" t="s">
        <v>11</v>
      </c>
      <c r="H10582" s="13">
        <v>12</v>
      </c>
      <c r="I10582" s="13">
        <f>IF(G10582="Male",VLOOKUP(H10582,'Shoe size conversion table'!$B$6:$D$22,2),VLOOKUP(H10582,'Shoe size conversion table'!$J$6:$L$22,2))</f>
        <v>45</v>
      </c>
      <c r="J10582" s="13">
        <f>IF(G10582="Male",VLOOKUP(H10582,'Shoe size conversion table'!$B$6:$D$22,3),VLOOKUP(H10582,'Shoe size conversion table'!$J$6:$L$22,3))</f>
        <v>11.5</v>
      </c>
      <c r="K10582" s="11">
        <v>129</v>
      </c>
      <c r="L10582" s="12">
        <v>0</v>
      </c>
      <c r="M10582" s="7">
        <f t="shared" si="496"/>
        <v>2016</v>
      </c>
      <c r="N10582" s="7">
        <f t="shared" si="497"/>
        <v>6</v>
      </c>
      <c r="O10582" s="30">
        <f t="shared" si="498"/>
        <v>129</v>
      </c>
    </row>
    <row r="10583" spans="2:15" x14ac:dyDescent="0.2">
      <c r="B10583" s="13">
        <v>61846</v>
      </c>
      <c r="C10583" s="14">
        <v>42526.956111111147</v>
      </c>
      <c r="D10583" s="7" t="s">
        <v>7</v>
      </c>
      <c r="E10583" s="13">
        <v>2186</v>
      </c>
      <c r="F10583" s="7" t="s">
        <v>56</v>
      </c>
      <c r="G10583" s="7" t="s">
        <v>11</v>
      </c>
      <c r="H10583" s="13">
        <v>11</v>
      </c>
      <c r="I10583" s="13">
        <f>IF(G10583="Male",VLOOKUP(H10583,'Shoe size conversion table'!$B$6:$D$22,2),VLOOKUP(H10583,'Shoe size conversion table'!$J$6:$L$22,2))</f>
        <v>44</v>
      </c>
      <c r="J10583" s="13">
        <f>IF(G10583="Male",VLOOKUP(H10583,'Shoe size conversion table'!$B$6:$D$22,3),VLOOKUP(H10583,'Shoe size conversion table'!$J$6:$L$22,3))</f>
        <v>10.5</v>
      </c>
      <c r="K10583" s="11">
        <v>179</v>
      </c>
      <c r="L10583" s="12">
        <v>0</v>
      </c>
      <c r="M10583" s="7">
        <f t="shared" si="496"/>
        <v>2016</v>
      </c>
      <c r="N10583" s="7">
        <f t="shared" si="497"/>
        <v>6</v>
      </c>
      <c r="O10583" s="30">
        <f t="shared" si="498"/>
        <v>179</v>
      </c>
    </row>
    <row r="10584" spans="2:15" x14ac:dyDescent="0.2">
      <c r="B10584" s="13">
        <v>61847</v>
      </c>
      <c r="C10584" s="14">
        <v>42527.076111111135</v>
      </c>
      <c r="D10584" s="7" t="s">
        <v>9</v>
      </c>
      <c r="E10584" s="13">
        <v>2214</v>
      </c>
      <c r="F10584" s="7" t="s">
        <v>61</v>
      </c>
      <c r="G10584" s="7" t="s">
        <v>12</v>
      </c>
      <c r="H10584" s="13">
        <v>10</v>
      </c>
      <c r="I10584" s="13" t="str">
        <f>IF(G10584="Male",VLOOKUP(H10584,'Shoe size conversion table'!$B$6:$D$22,2),VLOOKUP(H10584,'Shoe size conversion table'!$J$6:$L$22,2))</f>
        <v>40-41</v>
      </c>
      <c r="J10584" s="13">
        <f>IF(G10584="Male",VLOOKUP(H10584,'Shoe size conversion table'!$B$6:$D$22,3),VLOOKUP(H10584,'Shoe size conversion table'!$J$6:$L$22,3))</f>
        <v>8</v>
      </c>
      <c r="K10584" s="11">
        <v>189</v>
      </c>
      <c r="L10584" s="12">
        <v>0.5</v>
      </c>
      <c r="M10584" s="7">
        <f t="shared" si="496"/>
        <v>2016</v>
      </c>
      <c r="N10584" s="7">
        <f t="shared" si="497"/>
        <v>6</v>
      </c>
      <c r="O10584" s="30">
        <f t="shared" si="498"/>
        <v>94.5</v>
      </c>
    </row>
    <row r="10585" spans="2:15" x14ac:dyDescent="0.2">
      <c r="B10585" s="13">
        <v>61848</v>
      </c>
      <c r="C10585" s="14">
        <v>42527.316111111322</v>
      </c>
      <c r="D10585" s="7" t="s">
        <v>7</v>
      </c>
      <c r="E10585" s="13">
        <v>2241</v>
      </c>
      <c r="F10585" s="7" t="s">
        <v>44</v>
      </c>
      <c r="G10585" s="7" t="s">
        <v>12</v>
      </c>
      <c r="H10585" s="13">
        <v>8.5</v>
      </c>
      <c r="I10585" s="13">
        <f>IF(G10585="Male",VLOOKUP(H10585,'Shoe size conversion table'!$B$6:$D$22,2),VLOOKUP(H10585,'Shoe size conversion table'!$J$6:$L$22,2))</f>
        <v>39</v>
      </c>
      <c r="J10585" s="13">
        <f>IF(G10585="Male",VLOOKUP(H10585,'Shoe size conversion table'!$B$6:$D$22,3),VLOOKUP(H10585,'Shoe size conversion table'!$J$6:$L$22,3))</f>
        <v>6.5</v>
      </c>
      <c r="K10585" s="11">
        <v>189</v>
      </c>
      <c r="L10585" s="12">
        <v>0.1</v>
      </c>
      <c r="M10585" s="7">
        <f t="shared" si="496"/>
        <v>2016</v>
      </c>
      <c r="N10585" s="7">
        <f t="shared" si="497"/>
        <v>6</v>
      </c>
      <c r="O10585" s="30">
        <f t="shared" si="498"/>
        <v>170.1</v>
      </c>
    </row>
    <row r="10586" spans="2:15" x14ac:dyDescent="0.2">
      <c r="B10586" s="13">
        <v>61849</v>
      </c>
      <c r="C10586" s="14">
        <v>42527.376111111145</v>
      </c>
      <c r="D10586" s="7" t="s">
        <v>7</v>
      </c>
      <c r="E10586" s="13">
        <v>2157</v>
      </c>
      <c r="F10586" s="7" t="s">
        <v>49</v>
      </c>
      <c r="G10586" s="7" t="s">
        <v>12</v>
      </c>
      <c r="H10586" s="13">
        <v>6.5</v>
      </c>
      <c r="I10586" s="13">
        <f>IF(G10586="Male",VLOOKUP(H10586,'Shoe size conversion table'!$B$6:$D$22,2),VLOOKUP(H10586,'Shoe size conversion table'!$J$6:$L$22,2))</f>
        <v>37</v>
      </c>
      <c r="J10586" s="13">
        <f>IF(G10586="Male",VLOOKUP(H10586,'Shoe size conversion table'!$B$6:$D$22,3),VLOOKUP(H10586,'Shoe size conversion table'!$J$6:$L$22,3))</f>
        <v>4.5</v>
      </c>
      <c r="K10586" s="11">
        <v>139</v>
      </c>
      <c r="L10586" s="12">
        <v>0</v>
      </c>
      <c r="M10586" s="7">
        <f t="shared" si="496"/>
        <v>2016</v>
      </c>
      <c r="N10586" s="7">
        <f t="shared" si="497"/>
        <v>6</v>
      </c>
      <c r="O10586" s="30">
        <f t="shared" si="498"/>
        <v>139</v>
      </c>
    </row>
    <row r="10587" spans="2:15" x14ac:dyDescent="0.2">
      <c r="B10587" s="13">
        <v>61850</v>
      </c>
      <c r="C10587" s="14">
        <v>42527.406111111137</v>
      </c>
      <c r="D10587" s="7" t="s">
        <v>9</v>
      </c>
      <c r="E10587" s="13">
        <v>2149</v>
      </c>
      <c r="F10587" s="7" t="s">
        <v>58</v>
      </c>
      <c r="G10587" s="7" t="s">
        <v>12</v>
      </c>
      <c r="H10587" s="13">
        <v>8</v>
      </c>
      <c r="I10587" s="13" t="str">
        <f>IF(G10587="Male",VLOOKUP(H10587,'Shoe size conversion table'!$B$6:$D$22,2),VLOOKUP(H10587,'Shoe size conversion table'!$J$6:$L$22,2))</f>
        <v>38-39</v>
      </c>
      <c r="J10587" s="13">
        <f>IF(G10587="Male",VLOOKUP(H10587,'Shoe size conversion table'!$B$6:$D$22,3),VLOOKUP(H10587,'Shoe size conversion table'!$J$6:$L$22,3))</f>
        <v>6</v>
      </c>
      <c r="K10587" s="11">
        <v>179</v>
      </c>
      <c r="L10587" s="12">
        <v>0</v>
      </c>
      <c r="M10587" s="7">
        <f t="shared" si="496"/>
        <v>2016</v>
      </c>
      <c r="N10587" s="7">
        <f t="shared" si="497"/>
        <v>6</v>
      </c>
      <c r="O10587" s="30">
        <f t="shared" si="498"/>
        <v>179</v>
      </c>
    </row>
    <row r="10588" spans="2:15" x14ac:dyDescent="0.2">
      <c r="B10588" s="13">
        <v>61851</v>
      </c>
      <c r="C10588" s="14">
        <v>42527.406111111144</v>
      </c>
      <c r="D10588" s="7" t="s">
        <v>8</v>
      </c>
      <c r="E10588" s="13">
        <v>2213</v>
      </c>
      <c r="F10588" s="7" t="s">
        <v>39</v>
      </c>
      <c r="G10588" s="7" t="s">
        <v>11</v>
      </c>
      <c r="H10588" s="13">
        <v>10</v>
      </c>
      <c r="I10588" s="13">
        <f>IF(G10588="Male",VLOOKUP(H10588,'Shoe size conversion table'!$B$6:$D$22,2),VLOOKUP(H10588,'Shoe size conversion table'!$J$6:$L$22,2))</f>
        <v>43</v>
      </c>
      <c r="J10588" s="13">
        <f>IF(G10588="Male",VLOOKUP(H10588,'Shoe size conversion table'!$B$6:$D$22,3),VLOOKUP(H10588,'Shoe size conversion table'!$J$6:$L$22,3))</f>
        <v>9.5</v>
      </c>
      <c r="K10588" s="11">
        <v>199</v>
      </c>
      <c r="L10588" s="12">
        <v>0</v>
      </c>
      <c r="M10588" s="7">
        <f t="shared" si="496"/>
        <v>2016</v>
      </c>
      <c r="N10588" s="7">
        <f t="shared" si="497"/>
        <v>6</v>
      </c>
      <c r="O10588" s="30">
        <f t="shared" si="498"/>
        <v>199</v>
      </c>
    </row>
    <row r="10589" spans="2:15" x14ac:dyDescent="0.2">
      <c r="B10589" s="13">
        <v>61851</v>
      </c>
      <c r="C10589" s="14">
        <v>42527.406111111144</v>
      </c>
      <c r="D10589" s="7" t="s">
        <v>8</v>
      </c>
      <c r="E10589" s="13">
        <v>2220</v>
      </c>
      <c r="F10589" s="7" t="s">
        <v>38</v>
      </c>
      <c r="G10589" s="7" t="s">
        <v>11</v>
      </c>
      <c r="H10589" s="13">
        <v>9</v>
      </c>
      <c r="I10589" s="13">
        <f>IF(G10589="Male",VLOOKUP(H10589,'Shoe size conversion table'!$B$6:$D$22,2),VLOOKUP(H10589,'Shoe size conversion table'!$J$6:$L$22,2))</f>
        <v>42</v>
      </c>
      <c r="J10589" s="13">
        <f>IF(G10589="Male",VLOOKUP(H10589,'Shoe size conversion table'!$B$6:$D$22,3),VLOOKUP(H10589,'Shoe size conversion table'!$J$6:$L$22,3))</f>
        <v>8.5</v>
      </c>
      <c r="K10589" s="11">
        <v>189</v>
      </c>
      <c r="L10589" s="12">
        <v>0.2</v>
      </c>
      <c r="M10589" s="7">
        <f t="shared" si="496"/>
        <v>2016</v>
      </c>
      <c r="N10589" s="7">
        <f t="shared" si="497"/>
        <v>6</v>
      </c>
      <c r="O10589" s="30">
        <f t="shared" si="498"/>
        <v>151.20000000000002</v>
      </c>
    </row>
    <row r="10590" spans="2:15" x14ac:dyDescent="0.2">
      <c r="B10590" s="13">
        <v>61852</v>
      </c>
      <c r="C10590" s="14">
        <v>42527.576111111244</v>
      </c>
      <c r="D10590" s="7" t="s">
        <v>10</v>
      </c>
      <c r="E10590" s="13">
        <v>2157</v>
      </c>
      <c r="F10590" s="7" t="s">
        <v>35</v>
      </c>
      <c r="G10590" s="7" t="s">
        <v>11</v>
      </c>
      <c r="H10590" s="13">
        <v>10.5</v>
      </c>
      <c r="I10590" s="13" t="str">
        <f>IF(G10590="Male",VLOOKUP(H10590,'Shoe size conversion table'!$B$6:$D$22,2),VLOOKUP(H10590,'Shoe size conversion table'!$J$6:$L$22,2))</f>
        <v>43-44</v>
      </c>
      <c r="J10590" s="13">
        <f>IF(G10590="Male",VLOOKUP(H10590,'Shoe size conversion table'!$B$6:$D$22,3),VLOOKUP(H10590,'Shoe size conversion table'!$J$6:$L$22,3))</f>
        <v>10</v>
      </c>
      <c r="K10590" s="11">
        <v>139</v>
      </c>
      <c r="L10590" s="12">
        <v>0.1</v>
      </c>
      <c r="M10590" s="7">
        <f t="shared" si="496"/>
        <v>2016</v>
      </c>
      <c r="N10590" s="7">
        <f t="shared" si="497"/>
        <v>6</v>
      </c>
      <c r="O10590" s="30">
        <f t="shared" si="498"/>
        <v>125.10000000000001</v>
      </c>
    </row>
    <row r="10591" spans="2:15" x14ac:dyDescent="0.2">
      <c r="B10591" s="13">
        <v>61852</v>
      </c>
      <c r="C10591" s="14">
        <v>42527.576111111244</v>
      </c>
      <c r="D10591" s="7" t="s">
        <v>10</v>
      </c>
      <c r="E10591" s="13">
        <v>2233</v>
      </c>
      <c r="F10591" s="7" t="s">
        <v>35</v>
      </c>
      <c r="G10591" s="7" t="s">
        <v>11</v>
      </c>
      <c r="H10591" s="13">
        <v>15</v>
      </c>
      <c r="I10591" s="13">
        <f>IF(G10591="Male",VLOOKUP(H10591,'Shoe size conversion table'!$B$6:$D$22,2),VLOOKUP(H10591,'Shoe size conversion table'!$J$6:$L$22,2))</f>
        <v>48</v>
      </c>
      <c r="J10591" s="13">
        <f>IF(G10591="Male",VLOOKUP(H10591,'Shoe size conversion table'!$B$6:$D$22,3),VLOOKUP(H10591,'Shoe size conversion table'!$J$6:$L$22,3))</f>
        <v>14.5</v>
      </c>
      <c r="K10591" s="11">
        <v>159</v>
      </c>
      <c r="L10591" s="12">
        <v>0</v>
      </c>
      <c r="M10591" s="7">
        <f t="shared" si="496"/>
        <v>2016</v>
      </c>
      <c r="N10591" s="7">
        <f t="shared" si="497"/>
        <v>6</v>
      </c>
      <c r="O10591" s="30">
        <f t="shared" si="498"/>
        <v>159</v>
      </c>
    </row>
    <row r="10592" spans="2:15" x14ac:dyDescent="0.2">
      <c r="B10592" s="13">
        <v>61853</v>
      </c>
      <c r="C10592" s="14">
        <v>42527.616111111151</v>
      </c>
      <c r="D10592" s="7" t="s">
        <v>7</v>
      </c>
      <c r="E10592" s="13">
        <v>2235</v>
      </c>
      <c r="F10592" s="7" t="s">
        <v>51</v>
      </c>
      <c r="G10592" s="7" t="s">
        <v>12</v>
      </c>
      <c r="H10592" s="13">
        <v>8.5</v>
      </c>
      <c r="I10592" s="13">
        <f>IF(G10592="Male",VLOOKUP(H10592,'Shoe size conversion table'!$B$6:$D$22,2),VLOOKUP(H10592,'Shoe size conversion table'!$J$6:$L$22,2))</f>
        <v>39</v>
      </c>
      <c r="J10592" s="13">
        <f>IF(G10592="Male",VLOOKUP(H10592,'Shoe size conversion table'!$B$6:$D$22,3),VLOOKUP(H10592,'Shoe size conversion table'!$J$6:$L$22,3))</f>
        <v>6.5</v>
      </c>
      <c r="K10592" s="11">
        <v>139</v>
      </c>
      <c r="L10592" s="12">
        <v>0</v>
      </c>
      <c r="M10592" s="7">
        <f t="shared" si="496"/>
        <v>2016</v>
      </c>
      <c r="N10592" s="7">
        <f t="shared" si="497"/>
        <v>6</v>
      </c>
      <c r="O10592" s="30">
        <f t="shared" si="498"/>
        <v>139</v>
      </c>
    </row>
    <row r="10593" spans="2:15" x14ac:dyDescent="0.2">
      <c r="B10593" s="13">
        <v>61853</v>
      </c>
      <c r="C10593" s="14">
        <v>42527.616111111151</v>
      </c>
      <c r="D10593" s="7" t="s">
        <v>7</v>
      </c>
      <c r="E10593" s="13">
        <v>2156</v>
      </c>
      <c r="F10593" s="7" t="s">
        <v>51</v>
      </c>
      <c r="G10593" s="7" t="s">
        <v>12</v>
      </c>
      <c r="H10593" s="13">
        <v>8.5</v>
      </c>
      <c r="I10593" s="13">
        <f>IF(G10593="Male",VLOOKUP(H10593,'Shoe size conversion table'!$B$6:$D$22,2),VLOOKUP(H10593,'Shoe size conversion table'!$J$6:$L$22,2))</f>
        <v>39</v>
      </c>
      <c r="J10593" s="13">
        <f>IF(G10593="Male",VLOOKUP(H10593,'Shoe size conversion table'!$B$6:$D$22,3),VLOOKUP(H10593,'Shoe size conversion table'!$J$6:$L$22,3))</f>
        <v>6.5</v>
      </c>
      <c r="K10593" s="11">
        <v>159</v>
      </c>
      <c r="L10593" s="12">
        <v>0.5</v>
      </c>
      <c r="M10593" s="7">
        <f t="shared" si="496"/>
        <v>2016</v>
      </c>
      <c r="N10593" s="7">
        <f t="shared" si="497"/>
        <v>6</v>
      </c>
      <c r="O10593" s="30">
        <f t="shared" si="498"/>
        <v>79.5</v>
      </c>
    </row>
    <row r="10594" spans="2:15" x14ac:dyDescent="0.2">
      <c r="B10594" s="13">
        <v>61854</v>
      </c>
      <c r="C10594" s="14">
        <v>42527.736111111284</v>
      </c>
      <c r="D10594" s="7" t="s">
        <v>7</v>
      </c>
      <c r="E10594" s="13">
        <v>2152</v>
      </c>
      <c r="F10594" s="7" t="s">
        <v>48</v>
      </c>
      <c r="G10594" s="7" t="s">
        <v>12</v>
      </c>
      <c r="H10594" s="13">
        <v>8.5</v>
      </c>
      <c r="I10594" s="13">
        <f>IF(G10594="Male",VLOOKUP(H10594,'Shoe size conversion table'!$B$6:$D$22,2),VLOOKUP(H10594,'Shoe size conversion table'!$J$6:$L$22,2))</f>
        <v>39</v>
      </c>
      <c r="J10594" s="13">
        <f>IF(G10594="Male",VLOOKUP(H10594,'Shoe size conversion table'!$B$6:$D$22,3),VLOOKUP(H10594,'Shoe size conversion table'!$J$6:$L$22,3))</f>
        <v>6.5</v>
      </c>
      <c r="K10594" s="11">
        <v>129</v>
      </c>
      <c r="L10594" s="12">
        <v>0</v>
      </c>
      <c r="M10594" s="7">
        <f t="shared" si="496"/>
        <v>2016</v>
      </c>
      <c r="N10594" s="7">
        <f t="shared" si="497"/>
        <v>6</v>
      </c>
      <c r="O10594" s="30">
        <f t="shared" si="498"/>
        <v>129</v>
      </c>
    </row>
    <row r="10595" spans="2:15" x14ac:dyDescent="0.2">
      <c r="B10595" s="13">
        <v>61855</v>
      </c>
      <c r="C10595" s="14">
        <v>42527.87611111132</v>
      </c>
      <c r="D10595" s="7" t="s">
        <v>7</v>
      </c>
      <c r="E10595" s="13">
        <v>2148</v>
      </c>
      <c r="F10595" s="7" t="s">
        <v>50</v>
      </c>
      <c r="G10595" s="7" t="s">
        <v>11</v>
      </c>
      <c r="H10595" s="13">
        <v>9</v>
      </c>
      <c r="I10595" s="13">
        <f>IF(G10595="Male",VLOOKUP(H10595,'Shoe size conversion table'!$B$6:$D$22,2),VLOOKUP(H10595,'Shoe size conversion table'!$J$6:$L$22,2))</f>
        <v>42</v>
      </c>
      <c r="J10595" s="13">
        <f>IF(G10595="Male",VLOOKUP(H10595,'Shoe size conversion table'!$B$6:$D$22,3),VLOOKUP(H10595,'Shoe size conversion table'!$J$6:$L$22,3))</f>
        <v>8.5</v>
      </c>
      <c r="K10595" s="11">
        <v>189</v>
      </c>
      <c r="L10595" s="12">
        <v>0</v>
      </c>
      <c r="M10595" s="7">
        <f t="shared" si="496"/>
        <v>2016</v>
      </c>
      <c r="N10595" s="7">
        <f t="shared" si="497"/>
        <v>6</v>
      </c>
      <c r="O10595" s="30">
        <f t="shared" si="498"/>
        <v>189</v>
      </c>
    </row>
    <row r="10596" spans="2:15" x14ac:dyDescent="0.2">
      <c r="B10596" s="13">
        <v>61856</v>
      </c>
      <c r="C10596" s="14">
        <v>42527.886111111242</v>
      </c>
      <c r="D10596" s="7" t="s">
        <v>10</v>
      </c>
      <c r="E10596" s="13">
        <v>2180</v>
      </c>
      <c r="F10596" s="7" t="s">
        <v>35</v>
      </c>
      <c r="G10596" s="7" t="s">
        <v>11</v>
      </c>
      <c r="H10596" s="13">
        <v>11</v>
      </c>
      <c r="I10596" s="13">
        <f>IF(G10596="Male",VLOOKUP(H10596,'Shoe size conversion table'!$B$6:$D$22,2),VLOOKUP(H10596,'Shoe size conversion table'!$J$6:$L$22,2))</f>
        <v>44</v>
      </c>
      <c r="J10596" s="13">
        <f>IF(G10596="Male",VLOOKUP(H10596,'Shoe size conversion table'!$B$6:$D$22,3),VLOOKUP(H10596,'Shoe size conversion table'!$J$6:$L$22,3))</f>
        <v>10.5</v>
      </c>
      <c r="K10596" s="11">
        <v>159</v>
      </c>
      <c r="L10596" s="12">
        <v>0.5</v>
      </c>
      <c r="M10596" s="7">
        <f t="shared" si="496"/>
        <v>2016</v>
      </c>
      <c r="N10596" s="7">
        <f t="shared" si="497"/>
        <v>6</v>
      </c>
      <c r="O10596" s="30">
        <f t="shared" si="498"/>
        <v>79.5</v>
      </c>
    </row>
    <row r="10597" spans="2:15" x14ac:dyDescent="0.2">
      <c r="B10597" s="13">
        <v>61857</v>
      </c>
      <c r="C10597" s="14">
        <v>42527.926111111148</v>
      </c>
      <c r="D10597" s="7" t="s">
        <v>7</v>
      </c>
      <c r="E10597" s="13">
        <v>2190</v>
      </c>
      <c r="F10597" s="7" t="s">
        <v>46</v>
      </c>
      <c r="G10597" s="7" t="s">
        <v>12</v>
      </c>
      <c r="H10597" s="13">
        <v>11.5</v>
      </c>
      <c r="I10597" s="13">
        <f>IF(G10597="Male",VLOOKUP(H10597,'Shoe size conversion table'!$B$6:$D$22,2),VLOOKUP(H10597,'Shoe size conversion table'!$J$6:$L$22,2))</f>
        <v>42</v>
      </c>
      <c r="J10597" s="13">
        <f>IF(G10597="Male",VLOOKUP(H10597,'Shoe size conversion table'!$B$6:$D$22,3),VLOOKUP(H10597,'Shoe size conversion table'!$J$6:$L$22,3))</f>
        <v>9.5</v>
      </c>
      <c r="K10597" s="11">
        <v>179</v>
      </c>
      <c r="L10597" s="12">
        <v>0.5</v>
      </c>
      <c r="M10597" s="7">
        <f t="shared" si="496"/>
        <v>2016</v>
      </c>
      <c r="N10597" s="7">
        <f t="shared" si="497"/>
        <v>6</v>
      </c>
      <c r="O10597" s="30">
        <f t="shared" si="498"/>
        <v>89.5</v>
      </c>
    </row>
    <row r="10598" spans="2:15" x14ac:dyDescent="0.2">
      <c r="B10598" s="13">
        <v>61858</v>
      </c>
      <c r="C10598" s="14">
        <v>42528.066111111133</v>
      </c>
      <c r="D10598" s="7" t="s">
        <v>7</v>
      </c>
      <c r="E10598" s="13">
        <v>2182</v>
      </c>
      <c r="F10598" s="7" t="s">
        <v>54</v>
      </c>
      <c r="G10598" s="7" t="s">
        <v>11</v>
      </c>
      <c r="H10598" s="13">
        <v>8.5</v>
      </c>
      <c r="I10598" s="13" t="str">
        <f>IF(G10598="Male",VLOOKUP(H10598,'Shoe size conversion table'!$B$6:$D$22,2),VLOOKUP(H10598,'Shoe size conversion table'!$J$6:$L$22,2))</f>
        <v>41-42</v>
      </c>
      <c r="J10598" s="13">
        <f>IF(G10598="Male",VLOOKUP(H10598,'Shoe size conversion table'!$B$6:$D$22,3),VLOOKUP(H10598,'Shoe size conversion table'!$J$6:$L$22,3))</f>
        <v>8</v>
      </c>
      <c r="K10598" s="11">
        <v>159</v>
      </c>
      <c r="L10598" s="12">
        <v>0.2</v>
      </c>
      <c r="M10598" s="7">
        <f t="shared" si="496"/>
        <v>2016</v>
      </c>
      <c r="N10598" s="7">
        <f t="shared" si="497"/>
        <v>6</v>
      </c>
      <c r="O10598" s="30">
        <f t="shared" si="498"/>
        <v>127.2</v>
      </c>
    </row>
    <row r="10599" spans="2:15" x14ac:dyDescent="0.2">
      <c r="B10599" s="13">
        <v>61859</v>
      </c>
      <c r="C10599" s="14">
        <v>42528.076111111135</v>
      </c>
      <c r="D10599" s="7" t="s">
        <v>7</v>
      </c>
      <c r="E10599" s="13">
        <v>2154</v>
      </c>
      <c r="F10599" s="7" t="s">
        <v>55</v>
      </c>
      <c r="G10599" s="7" t="s">
        <v>11</v>
      </c>
      <c r="H10599" s="13">
        <v>11.5</v>
      </c>
      <c r="I10599" s="13" t="str">
        <f>IF(G10599="Male",VLOOKUP(H10599,'Shoe size conversion table'!$B$6:$D$22,2),VLOOKUP(H10599,'Shoe size conversion table'!$J$6:$L$22,2))</f>
        <v>44-45</v>
      </c>
      <c r="J10599" s="13">
        <f>IF(G10599="Male",VLOOKUP(H10599,'Shoe size conversion table'!$B$6:$D$22,3),VLOOKUP(H10599,'Shoe size conversion table'!$J$6:$L$22,3))</f>
        <v>11</v>
      </c>
      <c r="K10599" s="11">
        <v>129</v>
      </c>
      <c r="L10599" s="12">
        <v>0.3</v>
      </c>
      <c r="M10599" s="7">
        <f t="shared" si="496"/>
        <v>2016</v>
      </c>
      <c r="N10599" s="7">
        <f t="shared" si="497"/>
        <v>6</v>
      </c>
      <c r="O10599" s="30">
        <f t="shared" si="498"/>
        <v>90.3</v>
      </c>
    </row>
    <row r="10600" spans="2:15" x14ac:dyDescent="0.2">
      <c r="B10600" s="13">
        <v>61860</v>
      </c>
      <c r="C10600" s="14">
        <v>42528.116111111136</v>
      </c>
      <c r="D10600" s="7" t="s">
        <v>7</v>
      </c>
      <c r="E10600" s="13">
        <v>2199</v>
      </c>
      <c r="F10600" s="7" t="s">
        <v>53</v>
      </c>
      <c r="G10600" s="7" t="s">
        <v>11</v>
      </c>
      <c r="H10600" s="13">
        <v>12</v>
      </c>
      <c r="I10600" s="13">
        <f>IF(G10600="Male",VLOOKUP(H10600,'Shoe size conversion table'!$B$6:$D$22,2),VLOOKUP(H10600,'Shoe size conversion table'!$J$6:$L$22,2))</f>
        <v>45</v>
      </c>
      <c r="J10600" s="13">
        <f>IF(G10600="Male",VLOOKUP(H10600,'Shoe size conversion table'!$B$6:$D$22,3),VLOOKUP(H10600,'Shoe size conversion table'!$J$6:$L$22,3))</f>
        <v>11.5</v>
      </c>
      <c r="K10600" s="11">
        <v>189</v>
      </c>
      <c r="L10600" s="12">
        <v>0</v>
      </c>
      <c r="M10600" s="7">
        <f t="shared" si="496"/>
        <v>2016</v>
      </c>
      <c r="N10600" s="7">
        <f t="shared" si="497"/>
        <v>6</v>
      </c>
      <c r="O10600" s="30">
        <f t="shared" si="498"/>
        <v>189</v>
      </c>
    </row>
    <row r="10601" spans="2:15" x14ac:dyDescent="0.2">
      <c r="B10601" s="13">
        <v>61861</v>
      </c>
      <c r="C10601" s="14">
        <v>42528.186111111136</v>
      </c>
      <c r="D10601" s="7" t="s">
        <v>7</v>
      </c>
      <c r="E10601" s="13">
        <v>2177</v>
      </c>
      <c r="F10601" s="7" t="s">
        <v>49</v>
      </c>
      <c r="G10601" s="7" t="s">
        <v>11</v>
      </c>
      <c r="H10601" s="13">
        <v>9.5</v>
      </c>
      <c r="I10601" s="13" t="str">
        <f>IF(G10601="Male",VLOOKUP(H10601,'Shoe size conversion table'!$B$6:$D$22,2),VLOOKUP(H10601,'Shoe size conversion table'!$J$6:$L$22,2))</f>
        <v>42-43</v>
      </c>
      <c r="J10601" s="13">
        <f>IF(G10601="Male",VLOOKUP(H10601,'Shoe size conversion table'!$B$6:$D$22,3),VLOOKUP(H10601,'Shoe size conversion table'!$J$6:$L$22,3))</f>
        <v>9</v>
      </c>
      <c r="K10601" s="11">
        <v>199</v>
      </c>
      <c r="L10601" s="12">
        <v>0</v>
      </c>
      <c r="M10601" s="7">
        <f t="shared" si="496"/>
        <v>2016</v>
      </c>
      <c r="N10601" s="7">
        <f t="shared" si="497"/>
        <v>6</v>
      </c>
      <c r="O10601" s="30">
        <f t="shared" si="498"/>
        <v>199</v>
      </c>
    </row>
    <row r="10602" spans="2:15" x14ac:dyDescent="0.2">
      <c r="B10602" s="13">
        <v>61862</v>
      </c>
      <c r="C10602" s="14">
        <v>42528.296111111245</v>
      </c>
      <c r="D10602" s="7" t="s">
        <v>7</v>
      </c>
      <c r="E10602" s="13">
        <v>2212</v>
      </c>
      <c r="F10602" s="7" t="s">
        <v>51</v>
      </c>
      <c r="G10602" s="7" t="s">
        <v>12</v>
      </c>
      <c r="H10602" s="13">
        <v>8</v>
      </c>
      <c r="I10602" s="13" t="str">
        <f>IF(G10602="Male",VLOOKUP(H10602,'Shoe size conversion table'!$B$6:$D$22,2),VLOOKUP(H10602,'Shoe size conversion table'!$J$6:$L$22,2))</f>
        <v>38-39</v>
      </c>
      <c r="J10602" s="13">
        <f>IF(G10602="Male",VLOOKUP(H10602,'Shoe size conversion table'!$B$6:$D$22,3),VLOOKUP(H10602,'Shoe size conversion table'!$J$6:$L$22,3))</f>
        <v>6</v>
      </c>
      <c r="K10602" s="11">
        <v>149</v>
      </c>
      <c r="L10602" s="12">
        <v>0</v>
      </c>
      <c r="M10602" s="7">
        <f t="shared" si="496"/>
        <v>2016</v>
      </c>
      <c r="N10602" s="7">
        <f t="shared" si="497"/>
        <v>6</v>
      </c>
      <c r="O10602" s="30">
        <f t="shared" si="498"/>
        <v>149</v>
      </c>
    </row>
    <row r="10603" spans="2:15" x14ac:dyDescent="0.2">
      <c r="B10603" s="13">
        <v>61863</v>
      </c>
      <c r="C10603" s="14">
        <v>42528.376111111145</v>
      </c>
      <c r="D10603" s="7" t="s">
        <v>7</v>
      </c>
      <c r="E10603" s="13">
        <v>2221</v>
      </c>
      <c r="F10603" s="7" t="s">
        <v>49</v>
      </c>
      <c r="G10603" s="7" t="s">
        <v>12</v>
      </c>
      <c r="H10603" s="13">
        <v>6.5</v>
      </c>
      <c r="I10603" s="13">
        <f>IF(G10603="Male",VLOOKUP(H10603,'Shoe size conversion table'!$B$6:$D$22,2),VLOOKUP(H10603,'Shoe size conversion table'!$J$6:$L$22,2))</f>
        <v>37</v>
      </c>
      <c r="J10603" s="13">
        <f>IF(G10603="Male",VLOOKUP(H10603,'Shoe size conversion table'!$B$6:$D$22,3),VLOOKUP(H10603,'Shoe size conversion table'!$J$6:$L$22,3))</f>
        <v>4.5</v>
      </c>
      <c r="K10603" s="11">
        <v>179</v>
      </c>
      <c r="L10603" s="12">
        <v>0.2</v>
      </c>
      <c r="M10603" s="7">
        <f t="shared" si="496"/>
        <v>2016</v>
      </c>
      <c r="N10603" s="7">
        <f t="shared" si="497"/>
        <v>6</v>
      </c>
      <c r="O10603" s="30">
        <f t="shared" si="498"/>
        <v>143.20000000000002</v>
      </c>
    </row>
    <row r="10604" spans="2:15" x14ac:dyDescent="0.2">
      <c r="B10604" s="13">
        <v>61864</v>
      </c>
      <c r="C10604" s="14">
        <v>42528.576111111244</v>
      </c>
      <c r="D10604" s="7" t="s">
        <v>7</v>
      </c>
      <c r="E10604" s="13">
        <v>2241</v>
      </c>
      <c r="F10604" s="7" t="s">
        <v>43</v>
      </c>
      <c r="G10604" s="7" t="s">
        <v>12</v>
      </c>
      <c r="H10604" s="13">
        <v>7.5</v>
      </c>
      <c r="I10604" s="13">
        <f>IF(G10604="Male",VLOOKUP(H10604,'Shoe size conversion table'!$B$6:$D$22,2),VLOOKUP(H10604,'Shoe size conversion table'!$J$6:$L$22,2))</f>
        <v>38</v>
      </c>
      <c r="J10604" s="13">
        <f>IF(G10604="Male",VLOOKUP(H10604,'Shoe size conversion table'!$B$6:$D$22,3),VLOOKUP(H10604,'Shoe size conversion table'!$J$6:$L$22,3))</f>
        <v>5.5</v>
      </c>
      <c r="K10604" s="11">
        <v>129</v>
      </c>
      <c r="L10604" s="12">
        <v>0</v>
      </c>
      <c r="M10604" s="7">
        <f t="shared" si="496"/>
        <v>2016</v>
      </c>
      <c r="N10604" s="7">
        <f t="shared" si="497"/>
        <v>6</v>
      </c>
      <c r="O10604" s="30">
        <f t="shared" si="498"/>
        <v>129</v>
      </c>
    </row>
    <row r="10605" spans="2:15" x14ac:dyDescent="0.2">
      <c r="B10605" s="13">
        <v>61865</v>
      </c>
      <c r="C10605" s="14">
        <v>42528.606111111148</v>
      </c>
      <c r="D10605" s="7" t="s">
        <v>8</v>
      </c>
      <c r="E10605" s="13">
        <v>2181</v>
      </c>
      <c r="F10605" s="7" t="s">
        <v>42</v>
      </c>
      <c r="G10605" s="7" t="s">
        <v>11</v>
      </c>
      <c r="H10605" s="13">
        <v>9.5</v>
      </c>
      <c r="I10605" s="13" t="str">
        <f>IF(G10605="Male",VLOOKUP(H10605,'Shoe size conversion table'!$B$6:$D$22,2),VLOOKUP(H10605,'Shoe size conversion table'!$J$6:$L$22,2))</f>
        <v>42-43</v>
      </c>
      <c r="J10605" s="13">
        <f>IF(G10605="Male",VLOOKUP(H10605,'Shoe size conversion table'!$B$6:$D$22,3),VLOOKUP(H10605,'Shoe size conversion table'!$J$6:$L$22,3))</f>
        <v>9</v>
      </c>
      <c r="K10605" s="11">
        <v>159</v>
      </c>
      <c r="L10605" s="12">
        <v>0</v>
      </c>
      <c r="M10605" s="7">
        <f t="shared" si="496"/>
        <v>2016</v>
      </c>
      <c r="N10605" s="7">
        <f t="shared" si="497"/>
        <v>6</v>
      </c>
      <c r="O10605" s="30">
        <f t="shared" si="498"/>
        <v>159</v>
      </c>
    </row>
    <row r="10606" spans="2:15" x14ac:dyDescent="0.2">
      <c r="B10606" s="13">
        <v>61866</v>
      </c>
      <c r="C10606" s="14">
        <v>42528.616111111151</v>
      </c>
      <c r="D10606" s="7" t="s">
        <v>7</v>
      </c>
      <c r="E10606" s="13">
        <v>2198</v>
      </c>
      <c r="F10606" s="7" t="s">
        <v>49</v>
      </c>
      <c r="G10606" s="7" t="s">
        <v>11</v>
      </c>
      <c r="H10606" s="13">
        <v>8.5</v>
      </c>
      <c r="I10606" s="13" t="str">
        <f>IF(G10606="Male",VLOOKUP(H10606,'Shoe size conversion table'!$B$6:$D$22,2),VLOOKUP(H10606,'Shoe size conversion table'!$J$6:$L$22,2))</f>
        <v>41-42</v>
      </c>
      <c r="J10606" s="13">
        <f>IF(G10606="Male",VLOOKUP(H10606,'Shoe size conversion table'!$B$6:$D$22,3),VLOOKUP(H10606,'Shoe size conversion table'!$J$6:$L$22,3))</f>
        <v>8</v>
      </c>
      <c r="K10606" s="11">
        <v>189</v>
      </c>
      <c r="L10606" s="12">
        <v>0.1</v>
      </c>
      <c r="M10606" s="7">
        <f t="shared" si="496"/>
        <v>2016</v>
      </c>
      <c r="N10606" s="7">
        <f t="shared" si="497"/>
        <v>6</v>
      </c>
      <c r="O10606" s="30">
        <f t="shared" si="498"/>
        <v>170.1</v>
      </c>
    </row>
    <row r="10607" spans="2:15" x14ac:dyDescent="0.2">
      <c r="B10607" s="13">
        <v>61866</v>
      </c>
      <c r="C10607" s="14">
        <v>42528.616111111151</v>
      </c>
      <c r="D10607" s="7" t="s">
        <v>7</v>
      </c>
      <c r="E10607" s="13">
        <v>2235</v>
      </c>
      <c r="F10607" s="7" t="s">
        <v>51</v>
      </c>
      <c r="G10607" s="7" t="s">
        <v>12</v>
      </c>
      <c r="H10607" s="13">
        <v>8.5</v>
      </c>
      <c r="I10607" s="13">
        <f>IF(G10607="Male",VLOOKUP(H10607,'Shoe size conversion table'!$B$6:$D$22,2),VLOOKUP(H10607,'Shoe size conversion table'!$J$6:$L$22,2))</f>
        <v>39</v>
      </c>
      <c r="J10607" s="13">
        <f>IF(G10607="Male",VLOOKUP(H10607,'Shoe size conversion table'!$B$6:$D$22,3),VLOOKUP(H10607,'Shoe size conversion table'!$J$6:$L$22,3))</f>
        <v>6.5</v>
      </c>
      <c r="K10607" s="11">
        <v>139</v>
      </c>
      <c r="L10607" s="12">
        <v>0</v>
      </c>
      <c r="M10607" s="7">
        <f t="shared" si="496"/>
        <v>2016</v>
      </c>
      <c r="N10607" s="7">
        <f t="shared" si="497"/>
        <v>6</v>
      </c>
      <c r="O10607" s="30">
        <f t="shared" si="498"/>
        <v>139</v>
      </c>
    </row>
    <row r="10608" spans="2:15" x14ac:dyDescent="0.2">
      <c r="B10608" s="13">
        <v>61867</v>
      </c>
      <c r="C10608" s="14">
        <v>42528.626111111284</v>
      </c>
      <c r="D10608" s="7" t="s">
        <v>10</v>
      </c>
      <c r="E10608" s="13">
        <v>2170</v>
      </c>
      <c r="F10608" s="7" t="s">
        <v>35</v>
      </c>
      <c r="G10608" s="7" t="s">
        <v>12</v>
      </c>
      <c r="H10608" s="13">
        <v>7.5</v>
      </c>
      <c r="I10608" s="13">
        <f>IF(G10608="Male",VLOOKUP(H10608,'Shoe size conversion table'!$B$6:$D$22,2),VLOOKUP(H10608,'Shoe size conversion table'!$J$6:$L$22,2))</f>
        <v>38</v>
      </c>
      <c r="J10608" s="13">
        <f>IF(G10608="Male",VLOOKUP(H10608,'Shoe size conversion table'!$B$6:$D$22,3),VLOOKUP(H10608,'Shoe size conversion table'!$J$6:$L$22,3))</f>
        <v>5.5</v>
      </c>
      <c r="K10608" s="11">
        <v>199</v>
      </c>
      <c r="L10608" s="12">
        <v>0</v>
      </c>
      <c r="M10608" s="7">
        <f t="shared" si="496"/>
        <v>2016</v>
      </c>
      <c r="N10608" s="7">
        <f t="shared" si="497"/>
        <v>6</v>
      </c>
      <c r="O10608" s="30">
        <f t="shared" si="498"/>
        <v>199</v>
      </c>
    </row>
    <row r="10609" spans="2:15" x14ac:dyDescent="0.2">
      <c r="B10609" s="13">
        <v>61868</v>
      </c>
      <c r="C10609" s="14">
        <v>42528.716111111324</v>
      </c>
      <c r="D10609" s="7" t="s">
        <v>10</v>
      </c>
      <c r="E10609" s="13">
        <v>2182</v>
      </c>
      <c r="F10609" s="7" t="s">
        <v>35</v>
      </c>
      <c r="G10609" s="7" t="s">
        <v>11</v>
      </c>
      <c r="H10609" s="13">
        <v>9.5</v>
      </c>
      <c r="I10609" s="13" t="str">
        <f>IF(G10609="Male",VLOOKUP(H10609,'Shoe size conversion table'!$B$6:$D$22,2),VLOOKUP(H10609,'Shoe size conversion table'!$J$6:$L$22,2))</f>
        <v>42-43</v>
      </c>
      <c r="J10609" s="13">
        <f>IF(G10609="Male",VLOOKUP(H10609,'Shoe size conversion table'!$B$6:$D$22,3),VLOOKUP(H10609,'Shoe size conversion table'!$J$6:$L$22,3))</f>
        <v>9</v>
      </c>
      <c r="K10609" s="11">
        <v>169</v>
      </c>
      <c r="L10609" s="12">
        <v>0</v>
      </c>
      <c r="M10609" s="7">
        <f t="shared" si="496"/>
        <v>2016</v>
      </c>
      <c r="N10609" s="7">
        <f t="shared" si="497"/>
        <v>6</v>
      </c>
      <c r="O10609" s="30">
        <f t="shared" si="498"/>
        <v>169</v>
      </c>
    </row>
    <row r="10610" spans="2:15" x14ac:dyDescent="0.2">
      <c r="B10610" s="13">
        <v>61869</v>
      </c>
      <c r="C10610" s="14">
        <v>42528.926111111148</v>
      </c>
      <c r="D10610" s="7" t="s">
        <v>7</v>
      </c>
      <c r="E10610" s="13">
        <v>2221</v>
      </c>
      <c r="F10610" s="7" t="s">
        <v>46</v>
      </c>
      <c r="G10610" s="7" t="s">
        <v>11</v>
      </c>
      <c r="H10610" s="13">
        <v>6</v>
      </c>
      <c r="I10610" s="13">
        <f>IF(G10610="Male",VLOOKUP(H10610,'Shoe size conversion table'!$B$6:$D$22,2),VLOOKUP(H10610,'Shoe size conversion table'!$J$6:$L$22,2))</f>
        <v>39</v>
      </c>
      <c r="J10610" s="13">
        <f>IF(G10610="Male",VLOOKUP(H10610,'Shoe size conversion table'!$B$6:$D$22,3),VLOOKUP(H10610,'Shoe size conversion table'!$J$6:$L$22,3))</f>
        <v>5.5</v>
      </c>
      <c r="K10610" s="11">
        <v>189</v>
      </c>
      <c r="L10610" s="12">
        <v>0.5</v>
      </c>
      <c r="M10610" s="7">
        <f t="shared" si="496"/>
        <v>2016</v>
      </c>
      <c r="N10610" s="7">
        <f t="shared" si="497"/>
        <v>6</v>
      </c>
      <c r="O10610" s="30">
        <f t="shared" si="498"/>
        <v>94.5</v>
      </c>
    </row>
    <row r="10611" spans="2:15" x14ac:dyDescent="0.2">
      <c r="B10611" s="13">
        <v>61870</v>
      </c>
      <c r="C10611" s="14">
        <v>42529.066111111133</v>
      </c>
      <c r="D10611" s="7" t="s">
        <v>7</v>
      </c>
      <c r="E10611" s="13">
        <v>2184</v>
      </c>
      <c r="F10611" s="7" t="s">
        <v>56</v>
      </c>
      <c r="G10611" s="7" t="s">
        <v>11</v>
      </c>
      <c r="H10611" s="13">
        <v>9.5</v>
      </c>
      <c r="I10611" s="13" t="str">
        <f>IF(G10611="Male",VLOOKUP(H10611,'Shoe size conversion table'!$B$6:$D$22,2),VLOOKUP(H10611,'Shoe size conversion table'!$J$6:$L$22,2))</f>
        <v>42-43</v>
      </c>
      <c r="J10611" s="13">
        <f>IF(G10611="Male",VLOOKUP(H10611,'Shoe size conversion table'!$B$6:$D$22,3),VLOOKUP(H10611,'Shoe size conversion table'!$J$6:$L$22,3))</f>
        <v>9</v>
      </c>
      <c r="K10611" s="11">
        <v>189</v>
      </c>
      <c r="L10611" s="12">
        <v>0.1</v>
      </c>
      <c r="M10611" s="7">
        <f t="shared" si="496"/>
        <v>2016</v>
      </c>
      <c r="N10611" s="7">
        <f t="shared" si="497"/>
        <v>6</v>
      </c>
      <c r="O10611" s="30">
        <f t="shared" si="498"/>
        <v>170.1</v>
      </c>
    </row>
    <row r="10612" spans="2:15" x14ac:dyDescent="0.2">
      <c r="B10612" s="13">
        <v>61871</v>
      </c>
      <c r="C10612" s="14">
        <v>42529.066111111286</v>
      </c>
      <c r="D10612" s="7" t="s">
        <v>10</v>
      </c>
      <c r="E10612" s="13">
        <v>2184</v>
      </c>
      <c r="F10612" s="7" t="s">
        <v>34</v>
      </c>
      <c r="G10612" s="7" t="s">
        <v>11</v>
      </c>
      <c r="H10612" s="13">
        <v>9.5</v>
      </c>
      <c r="I10612" s="13" t="str">
        <f>IF(G10612="Male",VLOOKUP(H10612,'Shoe size conversion table'!$B$6:$D$22,2),VLOOKUP(H10612,'Shoe size conversion table'!$J$6:$L$22,2))</f>
        <v>42-43</v>
      </c>
      <c r="J10612" s="13">
        <f>IF(G10612="Male",VLOOKUP(H10612,'Shoe size conversion table'!$B$6:$D$22,3),VLOOKUP(H10612,'Shoe size conversion table'!$J$6:$L$22,3))</f>
        <v>9</v>
      </c>
      <c r="K10612" s="11">
        <v>169</v>
      </c>
      <c r="L10612" s="12">
        <v>0</v>
      </c>
      <c r="M10612" s="7">
        <f t="shared" si="496"/>
        <v>2016</v>
      </c>
      <c r="N10612" s="7">
        <f t="shared" si="497"/>
        <v>6</v>
      </c>
      <c r="O10612" s="30">
        <f t="shared" si="498"/>
        <v>169</v>
      </c>
    </row>
    <row r="10613" spans="2:15" x14ac:dyDescent="0.2">
      <c r="B10613" s="13">
        <v>61871</v>
      </c>
      <c r="C10613" s="14">
        <v>42529.066111111322</v>
      </c>
      <c r="D10613" s="7" t="s">
        <v>10</v>
      </c>
      <c r="E10613" s="13">
        <v>2149</v>
      </c>
      <c r="F10613" s="7" t="s">
        <v>35</v>
      </c>
      <c r="G10613" s="7" t="s">
        <v>11</v>
      </c>
      <c r="H10613" s="13">
        <v>9.5</v>
      </c>
      <c r="I10613" s="13" t="str">
        <f>IF(G10613="Male",VLOOKUP(H10613,'Shoe size conversion table'!$B$6:$D$22,2),VLOOKUP(H10613,'Shoe size conversion table'!$J$6:$L$22,2))</f>
        <v>42-43</v>
      </c>
      <c r="J10613" s="13">
        <f>IF(G10613="Male",VLOOKUP(H10613,'Shoe size conversion table'!$B$6:$D$22,3),VLOOKUP(H10613,'Shoe size conversion table'!$J$6:$L$22,3))</f>
        <v>9</v>
      </c>
      <c r="K10613" s="11">
        <v>199</v>
      </c>
      <c r="L10613" s="12">
        <v>0</v>
      </c>
      <c r="M10613" s="7">
        <f t="shared" si="496"/>
        <v>2016</v>
      </c>
      <c r="N10613" s="7">
        <f t="shared" si="497"/>
        <v>6</v>
      </c>
      <c r="O10613" s="30">
        <f t="shared" si="498"/>
        <v>199</v>
      </c>
    </row>
    <row r="10614" spans="2:15" x14ac:dyDescent="0.2">
      <c r="B10614" s="13">
        <v>61872</v>
      </c>
      <c r="C10614" s="14">
        <v>42529.076111111135</v>
      </c>
      <c r="D10614" s="7" t="s">
        <v>9</v>
      </c>
      <c r="E10614" s="13">
        <v>2179</v>
      </c>
      <c r="F10614" s="7" t="s">
        <v>59</v>
      </c>
      <c r="G10614" s="7" t="s">
        <v>12</v>
      </c>
      <c r="H10614" s="13">
        <v>10</v>
      </c>
      <c r="I10614" s="13" t="str">
        <f>IF(G10614="Male",VLOOKUP(H10614,'Shoe size conversion table'!$B$6:$D$22,2),VLOOKUP(H10614,'Shoe size conversion table'!$J$6:$L$22,2))</f>
        <v>40-41</v>
      </c>
      <c r="J10614" s="13">
        <f>IF(G10614="Male",VLOOKUP(H10614,'Shoe size conversion table'!$B$6:$D$22,3),VLOOKUP(H10614,'Shoe size conversion table'!$J$6:$L$22,3))</f>
        <v>8</v>
      </c>
      <c r="K10614" s="11">
        <v>149</v>
      </c>
      <c r="L10614" s="12">
        <v>0.2</v>
      </c>
      <c r="M10614" s="7">
        <f t="shared" si="496"/>
        <v>2016</v>
      </c>
      <c r="N10614" s="7">
        <f t="shared" si="497"/>
        <v>6</v>
      </c>
      <c r="O10614" s="30">
        <f t="shared" si="498"/>
        <v>119.2</v>
      </c>
    </row>
    <row r="10615" spans="2:15" x14ac:dyDescent="0.2">
      <c r="B10615" s="13">
        <v>61873</v>
      </c>
      <c r="C10615" s="14">
        <v>42529.076111111244</v>
      </c>
      <c r="D10615" s="7" t="s">
        <v>10</v>
      </c>
      <c r="E10615" s="13">
        <v>2240</v>
      </c>
      <c r="F10615" s="7" t="s">
        <v>36</v>
      </c>
      <c r="G10615" s="7" t="s">
        <v>12</v>
      </c>
      <c r="H10615" s="13">
        <v>9.5</v>
      </c>
      <c r="I10615" s="13">
        <f>IF(G10615="Male",VLOOKUP(H10615,'Shoe size conversion table'!$B$6:$D$22,2),VLOOKUP(H10615,'Shoe size conversion table'!$J$6:$L$22,2))</f>
        <v>40</v>
      </c>
      <c r="J10615" s="13">
        <f>IF(G10615="Male",VLOOKUP(H10615,'Shoe size conversion table'!$B$6:$D$22,3),VLOOKUP(H10615,'Shoe size conversion table'!$J$6:$L$22,3))</f>
        <v>7.5</v>
      </c>
      <c r="K10615" s="11">
        <v>139</v>
      </c>
      <c r="L10615" s="12">
        <v>0</v>
      </c>
      <c r="M10615" s="7">
        <f t="shared" si="496"/>
        <v>2016</v>
      </c>
      <c r="N10615" s="7">
        <f t="shared" si="497"/>
        <v>6</v>
      </c>
      <c r="O10615" s="30">
        <f t="shared" si="498"/>
        <v>139</v>
      </c>
    </row>
    <row r="10616" spans="2:15" x14ac:dyDescent="0.2">
      <c r="B10616" s="13">
        <v>61874</v>
      </c>
      <c r="C10616" s="14">
        <v>42529.076111111244</v>
      </c>
      <c r="D10616" s="7" t="s">
        <v>7</v>
      </c>
      <c r="E10616" s="13">
        <v>2238</v>
      </c>
      <c r="F10616" s="7" t="s">
        <v>51</v>
      </c>
      <c r="G10616" s="7" t="s">
        <v>11</v>
      </c>
      <c r="H10616" s="13">
        <v>10.5</v>
      </c>
      <c r="I10616" s="13" t="str">
        <f>IF(G10616="Male",VLOOKUP(H10616,'Shoe size conversion table'!$B$6:$D$22,2),VLOOKUP(H10616,'Shoe size conversion table'!$J$6:$L$22,2))</f>
        <v>43-44</v>
      </c>
      <c r="J10616" s="13">
        <f>IF(G10616="Male",VLOOKUP(H10616,'Shoe size conversion table'!$B$6:$D$22,3),VLOOKUP(H10616,'Shoe size conversion table'!$J$6:$L$22,3))</f>
        <v>10</v>
      </c>
      <c r="K10616" s="11">
        <v>159</v>
      </c>
      <c r="L10616" s="12">
        <v>0.5</v>
      </c>
      <c r="M10616" s="7">
        <f t="shared" si="496"/>
        <v>2016</v>
      </c>
      <c r="N10616" s="7">
        <f t="shared" si="497"/>
        <v>6</v>
      </c>
      <c r="O10616" s="30">
        <f t="shared" si="498"/>
        <v>79.5</v>
      </c>
    </row>
    <row r="10617" spans="2:15" x14ac:dyDescent="0.2">
      <c r="B10617" s="13">
        <v>61875</v>
      </c>
      <c r="C10617" s="14">
        <v>42529.106111111287</v>
      </c>
      <c r="D10617" s="7" t="s">
        <v>10</v>
      </c>
      <c r="E10617" s="13">
        <v>2222</v>
      </c>
      <c r="F10617" s="7" t="s">
        <v>36</v>
      </c>
      <c r="G10617" s="7" t="s">
        <v>12</v>
      </c>
      <c r="H10617" s="13">
        <v>7.5</v>
      </c>
      <c r="I10617" s="13">
        <f>IF(G10617="Male",VLOOKUP(H10617,'Shoe size conversion table'!$B$6:$D$22,2),VLOOKUP(H10617,'Shoe size conversion table'!$J$6:$L$22,2))</f>
        <v>38</v>
      </c>
      <c r="J10617" s="13">
        <f>IF(G10617="Male",VLOOKUP(H10617,'Shoe size conversion table'!$B$6:$D$22,3),VLOOKUP(H10617,'Shoe size conversion table'!$J$6:$L$22,3))</f>
        <v>5.5</v>
      </c>
      <c r="K10617" s="11">
        <v>199</v>
      </c>
      <c r="L10617" s="12">
        <v>0</v>
      </c>
      <c r="M10617" s="7">
        <f t="shared" si="496"/>
        <v>2016</v>
      </c>
      <c r="N10617" s="7">
        <f t="shared" si="497"/>
        <v>6</v>
      </c>
      <c r="O10617" s="30">
        <f t="shared" si="498"/>
        <v>199</v>
      </c>
    </row>
    <row r="10618" spans="2:15" x14ac:dyDescent="0.2">
      <c r="B10618" s="13">
        <v>61876</v>
      </c>
      <c r="C10618" s="14">
        <v>42529.106111111323</v>
      </c>
      <c r="D10618" s="7" t="s">
        <v>8</v>
      </c>
      <c r="E10618" s="13">
        <v>2207</v>
      </c>
      <c r="F10618" s="7" t="s">
        <v>38</v>
      </c>
      <c r="G10618" s="7" t="s">
        <v>12</v>
      </c>
      <c r="H10618" s="13">
        <v>6.5</v>
      </c>
      <c r="I10618" s="13">
        <f>IF(G10618="Male",VLOOKUP(H10618,'Shoe size conversion table'!$B$6:$D$22,2),VLOOKUP(H10618,'Shoe size conversion table'!$J$6:$L$22,2))</f>
        <v>37</v>
      </c>
      <c r="J10618" s="13">
        <f>IF(G10618="Male",VLOOKUP(H10618,'Shoe size conversion table'!$B$6:$D$22,3),VLOOKUP(H10618,'Shoe size conversion table'!$J$6:$L$22,3))</f>
        <v>4.5</v>
      </c>
      <c r="K10618" s="11">
        <v>199</v>
      </c>
      <c r="L10618" s="12">
        <v>0</v>
      </c>
      <c r="M10618" s="7">
        <f t="shared" si="496"/>
        <v>2016</v>
      </c>
      <c r="N10618" s="7">
        <f t="shared" si="497"/>
        <v>6</v>
      </c>
      <c r="O10618" s="30">
        <f t="shared" si="498"/>
        <v>199</v>
      </c>
    </row>
    <row r="10619" spans="2:15" x14ac:dyDescent="0.2">
      <c r="B10619" s="13">
        <v>61877</v>
      </c>
      <c r="C10619" s="14">
        <v>42529.186111111136</v>
      </c>
      <c r="D10619" s="7" t="s">
        <v>9</v>
      </c>
      <c r="E10619" s="13">
        <v>2231</v>
      </c>
      <c r="F10619" s="7" t="s">
        <v>62</v>
      </c>
      <c r="G10619" s="7" t="s">
        <v>11</v>
      </c>
      <c r="H10619" s="13">
        <v>9</v>
      </c>
      <c r="I10619" s="13">
        <f>IF(G10619="Male",VLOOKUP(H10619,'Shoe size conversion table'!$B$6:$D$22,2),VLOOKUP(H10619,'Shoe size conversion table'!$J$6:$L$22,2))</f>
        <v>42</v>
      </c>
      <c r="J10619" s="13">
        <f>IF(G10619="Male",VLOOKUP(H10619,'Shoe size conversion table'!$B$6:$D$22,3),VLOOKUP(H10619,'Shoe size conversion table'!$J$6:$L$22,3))</f>
        <v>8.5</v>
      </c>
      <c r="K10619" s="11">
        <v>159</v>
      </c>
      <c r="L10619" s="12">
        <v>0.2</v>
      </c>
      <c r="M10619" s="7">
        <f t="shared" si="496"/>
        <v>2016</v>
      </c>
      <c r="N10619" s="7">
        <f t="shared" si="497"/>
        <v>6</v>
      </c>
      <c r="O10619" s="30">
        <f t="shared" si="498"/>
        <v>127.2</v>
      </c>
    </row>
    <row r="10620" spans="2:15" x14ac:dyDescent="0.2">
      <c r="B10620" s="13">
        <v>61878</v>
      </c>
      <c r="C10620" s="14">
        <v>42529.226111111289</v>
      </c>
      <c r="D10620" s="7" t="s">
        <v>7</v>
      </c>
      <c r="E10620" s="13">
        <v>2194</v>
      </c>
      <c r="F10620" s="7" t="s">
        <v>54</v>
      </c>
      <c r="G10620" s="7" t="s">
        <v>12</v>
      </c>
      <c r="H10620" s="13">
        <v>9</v>
      </c>
      <c r="I10620" s="13" t="str">
        <f>IF(G10620="Male",VLOOKUP(H10620,'Shoe size conversion table'!$B$6:$D$22,2),VLOOKUP(H10620,'Shoe size conversion table'!$J$6:$L$22,2))</f>
        <v>39-40</v>
      </c>
      <c r="J10620" s="13">
        <f>IF(G10620="Male",VLOOKUP(H10620,'Shoe size conversion table'!$B$6:$D$22,3),VLOOKUP(H10620,'Shoe size conversion table'!$J$6:$L$22,3))</f>
        <v>7</v>
      </c>
      <c r="K10620" s="11">
        <v>139</v>
      </c>
      <c r="L10620" s="12">
        <v>0.1</v>
      </c>
      <c r="M10620" s="7">
        <f t="shared" si="496"/>
        <v>2016</v>
      </c>
      <c r="N10620" s="7">
        <f t="shared" si="497"/>
        <v>6</v>
      </c>
      <c r="O10620" s="30">
        <f t="shared" si="498"/>
        <v>125.10000000000001</v>
      </c>
    </row>
    <row r="10621" spans="2:15" x14ac:dyDescent="0.2">
      <c r="B10621" s="13">
        <v>61879</v>
      </c>
      <c r="C10621" s="14">
        <v>42529.506111111245</v>
      </c>
      <c r="D10621" s="7" t="s">
        <v>8</v>
      </c>
      <c r="E10621" s="13">
        <v>2214</v>
      </c>
      <c r="F10621" s="7" t="s">
        <v>37</v>
      </c>
      <c r="G10621" s="7" t="s">
        <v>12</v>
      </c>
      <c r="H10621" s="13">
        <v>9</v>
      </c>
      <c r="I10621" s="13" t="str">
        <f>IF(G10621="Male",VLOOKUP(H10621,'Shoe size conversion table'!$B$6:$D$22,2),VLOOKUP(H10621,'Shoe size conversion table'!$J$6:$L$22,2))</f>
        <v>39-40</v>
      </c>
      <c r="J10621" s="13">
        <f>IF(G10621="Male",VLOOKUP(H10621,'Shoe size conversion table'!$B$6:$D$22,3),VLOOKUP(H10621,'Shoe size conversion table'!$J$6:$L$22,3))</f>
        <v>7</v>
      </c>
      <c r="K10621" s="11">
        <v>139</v>
      </c>
      <c r="L10621" s="12">
        <v>0</v>
      </c>
      <c r="M10621" s="7">
        <f t="shared" si="496"/>
        <v>2016</v>
      </c>
      <c r="N10621" s="7">
        <f t="shared" si="497"/>
        <v>6</v>
      </c>
      <c r="O10621" s="30">
        <f t="shared" si="498"/>
        <v>139</v>
      </c>
    </row>
    <row r="10622" spans="2:15" x14ac:dyDescent="0.2">
      <c r="B10622" s="13">
        <v>61880</v>
      </c>
      <c r="C10622" s="14">
        <v>42529.57611111115</v>
      </c>
      <c r="D10622" s="7" t="s">
        <v>9</v>
      </c>
      <c r="E10622" s="13">
        <v>2184</v>
      </c>
      <c r="F10622" s="7" t="s">
        <v>60</v>
      </c>
      <c r="G10622" s="7" t="s">
        <v>12</v>
      </c>
      <c r="H10622" s="13">
        <v>9</v>
      </c>
      <c r="I10622" s="13" t="str">
        <f>IF(G10622="Male",VLOOKUP(H10622,'Shoe size conversion table'!$B$6:$D$22,2),VLOOKUP(H10622,'Shoe size conversion table'!$J$6:$L$22,2))</f>
        <v>39-40</v>
      </c>
      <c r="J10622" s="13">
        <f>IF(G10622="Male",VLOOKUP(H10622,'Shoe size conversion table'!$B$6:$D$22,3),VLOOKUP(H10622,'Shoe size conversion table'!$J$6:$L$22,3))</f>
        <v>7</v>
      </c>
      <c r="K10622" s="11">
        <v>129</v>
      </c>
      <c r="L10622" s="12">
        <v>0</v>
      </c>
      <c r="M10622" s="7">
        <f t="shared" si="496"/>
        <v>2016</v>
      </c>
      <c r="N10622" s="7">
        <f t="shared" si="497"/>
        <v>6</v>
      </c>
      <c r="O10622" s="30">
        <f t="shared" si="498"/>
        <v>129</v>
      </c>
    </row>
    <row r="10623" spans="2:15" x14ac:dyDescent="0.2">
      <c r="B10623" s="13">
        <v>61881</v>
      </c>
      <c r="C10623" s="14">
        <v>42529.606111111148</v>
      </c>
      <c r="D10623" s="7" t="s">
        <v>8</v>
      </c>
      <c r="E10623" s="13">
        <v>2204</v>
      </c>
      <c r="F10623" s="7" t="s">
        <v>42</v>
      </c>
      <c r="G10623" s="7" t="s">
        <v>12</v>
      </c>
      <c r="H10623" s="13">
        <v>7.5</v>
      </c>
      <c r="I10623" s="13">
        <f>IF(G10623="Male",VLOOKUP(H10623,'Shoe size conversion table'!$B$6:$D$22,2),VLOOKUP(H10623,'Shoe size conversion table'!$J$6:$L$22,2))</f>
        <v>38</v>
      </c>
      <c r="J10623" s="13">
        <f>IF(G10623="Male",VLOOKUP(H10623,'Shoe size conversion table'!$B$6:$D$22,3),VLOOKUP(H10623,'Shoe size conversion table'!$J$6:$L$22,3))</f>
        <v>5.5</v>
      </c>
      <c r="K10623" s="11">
        <v>139</v>
      </c>
      <c r="L10623" s="12">
        <v>0</v>
      </c>
      <c r="M10623" s="7">
        <f t="shared" si="496"/>
        <v>2016</v>
      </c>
      <c r="N10623" s="7">
        <f t="shared" si="497"/>
        <v>6</v>
      </c>
      <c r="O10623" s="30">
        <f t="shared" si="498"/>
        <v>139</v>
      </c>
    </row>
    <row r="10624" spans="2:15" x14ac:dyDescent="0.2">
      <c r="B10624" s="13">
        <v>61882</v>
      </c>
      <c r="C10624" s="14">
        <v>42529.616111111151</v>
      </c>
      <c r="D10624" s="7" t="s">
        <v>7</v>
      </c>
      <c r="E10624" s="13">
        <v>2154</v>
      </c>
      <c r="F10624" s="7" t="s">
        <v>49</v>
      </c>
      <c r="G10624" s="7" t="s">
        <v>11</v>
      </c>
      <c r="H10624" s="13">
        <v>10.5</v>
      </c>
      <c r="I10624" s="13" t="str">
        <f>IF(G10624="Male",VLOOKUP(H10624,'Shoe size conversion table'!$B$6:$D$22,2),VLOOKUP(H10624,'Shoe size conversion table'!$J$6:$L$22,2))</f>
        <v>43-44</v>
      </c>
      <c r="J10624" s="13">
        <f>IF(G10624="Male",VLOOKUP(H10624,'Shoe size conversion table'!$B$6:$D$22,3),VLOOKUP(H10624,'Shoe size conversion table'!$J$6:$L$22,3))</f>
        <v>10</v>
      </c>
      <c r="K10624" s="11">
        <v>179</v>
      </c>
      <c r="L10624" s="12">
        <v>0.1</v>
      </c>
      <c r="M10624" s="7">
        <f t="shared" si="496"/>
        <v>2016</v>
      </c>
      <c r="N10624" s="7">
        <f t="shared" si="497"/>
        <v>6</v>
      </c>
      <c r="O10624" s="30">
        <f t="shared" si="498"/>
        <v>161.1</v>
      </c>
    </row>
    <row r="10625" spans="2:15" x14ac:dyDescent="0.2">
      <c r="B10625" s="13">
        <v>61882</v>
      </c>
      <c r="C10625" s="14">
        <v>42529.616111111151</v>
      </c>
      <c r="D10625" s="7" t="s">
        <v>7</v>
      </c>
      <c r="E10625" s="13">
        <v>2198</v>
      </c>
      <c r="F10625" s="7" t="s">
        <v>49</v>
      </c>
      <c r="G10625" s="7" t="s">
        <v>11</v>
      </c>
      <c r="H10625" s="13">
        <v>8.5</v>
      </c>
      <c r="I10625" s="13" t="str">
        <f>IF(G10625="Male",VLOOKUP(H10625,'Shoe size conversion table'!$B$6:$D$22,2),VLOOKUP(H10625,'Shoe size conversion table'!$J$6:$L$22,2))</f>
        <v>41-42</v>
      </c>
      <c r="J10625" s="13">
        <f>IF(G10625="Male",VLOOKUP(H10625,'Shoe size conversion table'!$B$6:$D$22,3),VLOOKUP(H10625,'Shoe size conversion table'!$J$6:$L$22,3))</f>
        <v>8</v>
      </c>
      <c r="K10625" s="11">
        <v>189</v>
      </c>
      <c r="L10625" s="12">
        <v>0.1</v>
      </c>
      <c r="M10625" s="7">
        <f t="shared" si="496"/>
        <v>2016</v>
      </c>
      <c r="N10625" s="7">
        <f t="shared" si="497"/>
        <v>6</v>
      </c>
      <c r="O10625" s="30">
        <f t="shared" si="498"/>
        <v>170.1</v>
      </c>
    </row>
    <row r="10626" spans="2:15" x14ac:dyDescent="0.2">
      <c r="B10626" s="13">
        <v>61883</v>
      </c>
      <c r="C10626" s="14">
        <v>42529.646111111288</v>
      </c>
      <c r="D10626" s="7" t="s">
        <v>7</v>
      </c>
      <c r="E10626" s="13">
        <v>2239</v>
      </c>
      <c r="F10626" s="7" t="s">
        <v>54</v>
      </c>
      <c r="G10626" s="7" t="s">
        <v>11</v>
      </c>
      <c r="H10626" s="13">
        <v>10</v>
      </c>
      <c r="I10626" s="13">
        <f>IF(G10626="Male",VLOOKUP(H10626,'Shoe size conversion table'!$B$6:$D$22,2),VLOOKUP(H10626,'Shoe size conversion table'!$J$6:$L$22,2))</f>
        <v>43</v>
      </c>
      <c r="J10626" s="13">
        <f>IF(G10626="Male",VLOOKUP(H10626,'Shoe size conversion table'!$B$6:$D$22,3),VLOOKUP(H10626,'Shoe size conversion table'!$J$6:$L$22,3))</f>
        <v>9.5</v>
      </c>
      <c r="K10626" s="11">
        <v>129</v>
      </c>
      <c r="L10626" s="12">
        <v>0.1</v>
      </c>
      <c r="M10626" s="7">
        <f t="shared" si="496"/>
        <v>2016</v>
      </c>
      <c r="N10626" s="7">
        <f t="shared" si="497"/>
        <v>6</v>
      </c>
      <c r="O10626" s="30">
        <f t="shared" si="498"/>
        <v>116.10000000000001</v>
      </c>
    </row>
    <row r="10627" spans="2:15" x14ac:dyDescent="0.2">
      <c r="B10627" s="13">
        <v>61883</v>
      </c>
      <c r="C10627" s="14">
        <v>42529.646111111288</v>
      </c>
      <c r="D10627" s="7" t="s">
        <v>7</v>
      </c>
      <c r="E10627" s="13">
        <v>2166</v>
      </c>
      <c r="F10627" s="7" t="s">
        <v>53</v>
      </c>
      <c r="G10627" s="7" t="s">
        <v>11</v>
      </c>
      <c r="H10627" s="13">
        <v>9.5</v>
      </c>
      <c r="I10627" s="13" t="str">
        <f>IF(G10627="Male",VLOOKUP(H10627,'Shoe size conversion table'!$B$6:$D$22,2),VLOOKUP(H10627,'Shoe size conversion table'!$J$6:$L$22,2))</f>
        <v>42-43</v>
      </c>
      <c r="J10627" s="13">
        <f>IF(G10627="Male",VLOOKUP(H10627,'Shoe size conversion table'!$B$6:$D$22,3),VLOOKUP(H10627,'Shoe size conversion table'!$J$6:$L$22,3))</f>
        <v>9</v>
      </c>
      <c r="K10627" s="11">
        <v>159</v>
      </c>
      <c r="L10627" s="12">
        <v>0.1</v>
      </c>
      <c r="M10627" s="7">
        <f t="shared" si="496"/>
        <v>2016</v>
      </c>
      <c r="N10627" s="7">
        <f t="shared" si="497"/>
        <v>6</v>
      </c>
      <c r="O10627" s="30">
        <f t="shared" si="498"/>
        <v>143.1</v>
      </c>
    </row>
    <row r="10628" spans="2:15" x14ac:dyDescent="0.2">
      <c r="B10628" s="13">
        <v>61884</v>
      </c>
      <c r="C10628" s="14">
        <v>42529.676111111134</v>
      </c>
      <c r="D10628" s="7" t="s">
        <v>7</v>
      </c>
      <c r="E10628" s="13">
        <v>2180</v>
      </c>
      <c r="F10628" s="7" t="s">
        <v>55</v>
      </c>
      <c r="G10628" s="7" t="s">
        <v>11</v>
      </c>
      <c r="H10628" s="13">
        <v>10</v>
      </c>
      <c r="I10628" s="13">
        <f>IF(G10628="Male",VLOOKUP(H10628,'Shoe size conversion table'!$B$6:$D$22,2),VLOOKUP(H10628,'Shoe size conversion table'!$J$6:$L$22,2))</f>
        <v>43</v>
      </c>
      <c r="J10628" s="13">
        <f>IF(G10628="Male",VLOOKUP(H10628,'Shoe size conversion table'!$B$6:$D$22,3),VLOOKUP(H10628,'Shoe size conversion table'!$J$6:$L$22,3))</f>
        <v>9.5</v>
      </c>
      <c r="K10628" s="11">
        <v>159</v>
      </c>
      <c r="L10628" s="12">
        <v>0</v>
      </c>
      <c r="M10628" s="7">
        <f t="shared" si="496"/>
        <v>2016</v>
      </c>
      <c r="N10628" s="7">
        <f t="shared" si="497"/>
        <v>6</v>
      </c>
      <c r="O10628" s="30">
        <f t="shared" si="498"/>
        <v>159</v>
      </c>
    </row>
    <row r="10629" spans="2:15" x14ac:dyDescent="0.2">
      <c r="B10629" s="13">
        <v>61885</v>
      </c>
      <c r="C10629" s="14">
        <v>42529.706111111285</v>
      </c>
      <c r="D10629" s="7" t="s">
        <v>7</v>
      </c>
      <c r="E10629" s="13">
        <v>2177</v>
      </c>
      <c r="F10629" s="7" t="s">
        <v>51</v>
      </c>
      <c r="G10629" s="7" t="s">
        <v>12</v>
      </c>
      <c r="H10629" s="13">
        <v>10.5</v>
      </c>
      <c r="I10629" s="13">
        <f>IF(G10629="Male",VLOOKUP(H10629,'Shoe size conversion table'!$B$6:$D$22,2),VLOOKUP(H10629,'Shoe size conversion table'!$J$6:$L$22,2))</f>
        <v>41</v>
      </c>
      <c r="J10629" s="13">
        <f>IF(G10629="Male",VLOOKUP(H10629,'Shoe size conversion table'!$B$6:$D$22,3),VLOOKUP(H10629,'Shoe size conversion table'!$J$6:$L$22,3))</f>
        <v>8.5</v>
      </c>
      <c r="K10629" s="11">
        <v>149</v>
      </c>
      <c r="L10629" s="12">
        <v>0</v>
      </c>
      <c r="M10629" s="7">
        <f t="shared" ref="M10629:M10692" si="499">YEAR(C10629)</f>
        <v>2016</v>
      </c>
      <c r="N10629" s="7">
        <f t="shared" si="497"/>
        <v>6</v>
      </c>
      <c r="O10629" s="30">
        <f t="shared" si="498"/>
        <v>149</v>
      </c>
    </row>
    <row r="10630" spans="2:15" x14ac:dyDescent="0.2">
      <c r="B10630" s="13">
        <v>61886</v>
      </c>
      <c r="C10630" s="14">
        <v>42529.986111111248</v>
      </c>
      <c r="D10630" s="7" t="s">
        <v>7</v>
      </c>
      <c r="E10630" s="13">
        <v>2190</v>
      </c>
      <c r="F10630" s="7" t="s">
        <v>50</v>
      </c>
      <c r="G10630" s="7" t="s">
        <v>11</v>
      </c>
      <c r="H10630" s="13">
        <v>11.5</v>
      </c>
      <c r="I10630" s="13" t="str">
        <f>IF(G10630="Male",VLOOKUP(H10630,'Shoe size conversion table'!$B$6:$D$22,2),VLOOKUP(H10630,'Shoe size conversion table'!$J$6:$L$22,2))</f>
        <v>44-45</v>
      </c>
      <c r="J10630" s="13">
        <f>IF(G10630="Male",VLOOKUP(H10630,'Shoe size conversion table'!$B$6:$D$22,3),VLOOKUP(H10630,'Shoe size conversion table'!$J$6:$L$22,3))</f>
        <v>11</v>
      </c>
      <c r="K10630" s="11">
        <v>129</v>
      </c>
      <c r="L10630" s="12">
        <v>0.2</v>
      </c>
      <c r="M10630" s="7">
        <f t="shared" si="499"/>
        <v>2016</v>
      </c>
      <c r="N10630" s="7">
        <f t="shared" ref="N10630:N10693" si="500">MONTH(C10630:C25597)</f>
        <v>6</v>
      </c>
      <c r="O10630" s="30">
        <f t="shared" ref="O10630:O10693" si="501">K10630*(1-L10630)</f>
        <v>103.2</v>
      </c>
    </row>
    <row r="10631" spans="2:15" x14ac:dyDescent="0.2">
      <c r="B10631" s="13">
        <v>61887</v>
      </c>
      <c r="C10631" s="14">
        <v>42529.986111111248</v>
      </c>
      <c r="D10631" s="7" t="s">
        <v>10</v>
      </c>
      <c r="E10631" s="13">
        <v>2197</v>
      </c>
      <c r="F10631" s="7" t="s">
        <v>35</v>
      </c>
      <c r="G10631" s="7" t="s">
        <v>11</v>
      </c>
      <c r="H10631" s="13">
        <v>10</v>
      </c>
      <c r="I10631" s="13">
        <f>IF(G10631="Male",VLOOKUP(H10631,'Shoe size conversion table'!$B$6:$D$22,2),VLOOKUP(H10631,'Shoe size conversion table'!$J$6:$L$22,2))</f>
        <v>43</v>
      </c>
      <c r="J10631" s="13">
        <f>IF(G10631="Male",VLOOKUP(H10631,'Shoe size conversion table'!$B$6:$D$22,3),VLOOKUP(H10631,'Shoe size conversion table'!$J$6:$L$22,3))</f>
        <v>9.5</v>
      </c>
      <c r="K10631" s="11">
        <v>179</v>
      </c>
      <c r="L10631" s="12">
        <v>0.3</v>
      </c>
      <c r="M10631" s="7">
        <f t="shared" si="499"/>
        <v>2016</v>
      </c>
      <c r="N10631" s="7">
        <f t="shared" si="500"/>
        <v>6</v>
      </c>
      <c r="O10631" s="30">
        <f t="shared" si="501"/>
        <v>125.3</v>
      </c>
    </row>
    <row r="10632" spans="2:15" x14ac:dyDescent="0.2">
      <c r="B10632" s="13">
        <v>61888</v>
      </c>
      <c r="C10632" s="14">
        <v>42530.036111111323</v>
      </c>
      <c r="D10632" s="7" t="s">
        <v>10</v>
      </c>
      <c r="E10632" s="13">
        <v>2156</v>
      </c>
      <c r="F10632" s="7" t="s">
        <v>34</v>
      </c>
      <c r="G10632" s="7" t="s">
        <v>11</v>
      </c>
      <c r="H10632" s="13">
        <v>9</v>
      </c>
      <c r="I10632" s="13">
        <f>IF(G10632="Male",VLOOKUP(H10632,'Shoe size conversion table'!$B$6:$D$22,2),VLOOKUP(H10632,'Shoe size conversion table'!$J$6:$L$22,2))</f>
        <v>42</v>
      </c>
      <c r="J10632" s="13">
        <f>IF(G10632="Male",VLOOKUP(H10632,'Shoe size conversion table'!$B$6:$D$22,3),VLOOKUP(H10632,'Shoe size conversion table'!$J$6:$L$22,3))</f>
        <v>8.5</v>
      </c>
      <c r="K10632" s="11">
        <v>159</v>
      </c>
      <c r="L10632" s="12">
        <v>0.3</v>
      </c>
      <c r="M10632" s="7">
        <f t="shared" si="499"/>
        <v>2016</v>
      </c>
      <c r="N10632" s="7">
        <f t="shared" si="500"/>
        <v>6</v>
      </c>
      <c r="O10632" s="30">
        <f t="shared" si="501"/>
        <v>111.3</v>
      </c>
    </row>
    <row r="10633" spans="2:15" x14ac:dyDescent="0.2">
      <c r="B10633" s="13">
        <v>61889</v>
      </c>
      <c r="C10633" s="14">
        <v>42530.066111111286</v>
      </c>
      <c r="D10633" s="7" t="s">
        <v>10</v>
      </c>
      <c r="E10633" s="13">
        <v>2228</v>
      </c>
      <c r="F10633" s="7" t="s">
        <v>34</v>
      </c>
      <c r="G10633" s="7" t="s">
        <v>11</v>
      </c>
      <c r="H10633" s="13">
        <v>8.5</v>
      </c>
      <c r="I10633" s="13" t="str">
        <f>IF(G10633="Male",VLOOKUP(H10633,'Shoe size conversion table'!$B$6:$D$22,2),VLOOKUP(H10633,'Shoe size conversion table'!$J$6:$L$22,2))</f>
        <v>41-42</v>
      </c>
      <c r="J10633" s="13">
        <f>IF(G10633="Male",VLOOKUP(H10633,'Shoe size conversion table'!$B$6:$D$22,3),VLOOKUP(H10633,'Shoe size conversion table'!$J$6:$L$22,3))</f>
        <v>8</v>
      </c>
      <c r="K10633" s="11">
        <v>129</v>
      </c>
      <c r="L10633" s="12">
        <v>0</v>
      </c>
      <c r="M10633" s="7">
        <f t="shared" si="499"/>
        <v>2016</v>
      </c>
      <c r="N10633" s="7">
        <f t="shared" si="500"/>
        <v>6</v>
      </c>
      <c r="O10633" s="30">
        <f t="shared" si="501"/>
        <v>129</v>
      </c>
    </row>
    <row r="10634" spans="2:15" x14ac:dyDescent="0.2">
      <c r="B10634" s="13">
        <v>61890</v>
      </c>
      <c r="C10634" s="14">
        <v>42530.076111111244</v>
      </c>
      <c r="D10634" s="7" t="s">
        <v>7</v>
      </c>
      <c r="E10634" s="13">
        <v>2225</v>
      </c>
      <c r="F10634" s="7" t="s">
        <v>47</v>
      </c>
      <c r="G10634" s="7" t="s">
        <v>11</v>
      </c>
      <c r="H10634" s="13">
        <v>9.5</v>
      </c>
      <c r="I10634" s="13" t="str">
        <f>IF(G10634="Male",VLOOKUP(H10634,'Shoe size conversion table'!$B$6:$D$22,2),VLOOKUP(H10634,'Shoe size conversion table'!$J$6:$L$22,2))</f>
        <v>42-43</v>
      </c>
      <c r="J10634" s="13">
        <f>IF(G10634="Male",VLOOKUP(H10634,'Shoe size conversion table'!$B$6:$D$22,3),VLOOKUP(H10634,'Shoe size conversion table'!$J$6:$L$22,3))</f>
        <v>9</v>
      </c>
      <c r="K10634" s="11">
        <v>139</v>
      </c>
      <c r="L10634" s="12">
        <v>0</v>
      </c>
      <c r="M10634" s="7">
        <f t="shared" si="499"/>
        <v>2016</v>
      </c>
      <c r="N10634" s="7">
        <f t="shared" si="500"/>
        <v>6</v>
      </c>
      <c r="O10634" s="30">
        <f t="shared" si="501"/>
        <v>139</v>
      </c>
    </row>
    <row r="10635" spans="2:15" x14ac:dyDescent="0.2">
      <c r="B10635" s="13">
        <v>61891</v>
      </c>
      <c r="C10635" s="14">
        <v>42530.106111111287</v>
      </c>
      <c r="D10635" s="7" t="s">
        <v>10</v>
      </c>
      <c r="E10635" s="13">
        <v>2209</v>
      </c>
      <c r="F10635" s="7" t="s">
        <v>34</v>
      </c>
      <c r="G10635" s="7" t="s">
        <v>11</v>
      </c>
      <c r="H10635" s="13">
        <v>11.5</v>
      </c>
      <c r="I10635" s="13" t="str">
        <f>IF(G10635="Male",VLOOKUP(H10635,'Shoe size conversion table'!$B$6:$D$22,2),VLOOKUP(H10635,'Shoe size conversion table'!$J$6:$L$22,2))</f>
        <v>44-45</v>
      </c>
      <c r="J10635" s="13">
        <f>IF(G10635="Male",VLOOKUP(H10635,'Shoe size conversion table'!$B$6:$D$22,3),VLOOKUP(H10635,'Shoe size conversion table'!$J$6:$L$22,3))</f>
        <v>11</v>
      </c>
      <c r="K10635" s="11">
        <v>179</v>
      </c>
      <c r="L10635" s="12">
        <v>0</v>
      </c>
      <c r="M10635" s="7">
        <f t="shared" si="499"/>
        <v>2016</v>
      </c>
      <c r="N10635" s="7">
        <f t="shared" si="500"/>
        <v>6</v>
      </c>
      <c r="O10635" s="30">
        <f t="shared" si="501"/>
        <v>179</v>
      </c>
    </row>
    <row r="10636" spans="2:15" x14ac:dyDescent="0.2">
      <c r="B10636" s="13">
        <v>61892</v>
      </c>
      <c r="C10636" s="14">
        <v>42530.166111111321</v>
      </c>
      <c r="D10636" s="7" t="s">
        <v>10</v>
      </c>
      <c r="E10636" s="13">
        <v>2159</v>
      </c>
      <c r="F10636" s="7" t="s">
        <v>35</v>
      </c>
      <c r="G10636" s="7" t="s">
        <v>12</v>
      </c>
      <c r="H10636" s="13">
        <v>6.5</v>
      </c>
      <c r="I10636" s="13">
        <f>IF(G10636="Male",VLOOKUP(H10636,'Shoe size conversion table'!$B$6:$D$22,2),VLOOKUP(H10636,'Shoe size conversion table'!$J$6:$L$22,2))</f>
        <v>37</v>
      </c>
      <c r="J10636" s="13">
        <f>IF(G10636="Male",VLOOKUP(H10636,'Shoe size conversion table'!$B$6:$D$22,3),VLOOKUP(H10636,'Shoe size conversion table'!$J$6:$L$22,3))</f>
        <v>4.5</v>
      </c>
      <c r="K10636" s="11">
        <v>129</v>
      </c>
      <c r="L10636" s="12">
        <v>0</v>
      </c>
      <c r="M10636" s="7">
        <f t="shared" si="499"/>
        <v>2016</v>
      </c>
      <c r="N10636" s="7">
        <f t="shared" si="500"/>
        <v>6</v>
      </c>
      <c r="O10636" s="30">
        <f t="shared" si="501"/>
        <v>129</v>
      </c>
    </row>
    <row r="10637" spans="2:15" x14ac:dyDescent="0.2">
      <c r="B10637" s="13">
        <v>61893</v>
      </c>
      <c r="C10637" s="14">
        <v>42530.226111111289</v>
      </c>
      <c r="D10637" s="7" t="s">
        <v>7</v>
      </c>
      <c r="E10637" s="13">
        <v>2204</v>
      </c>
      <c r="F10637" s="7" t="s">
        <v>43</v>
      </c>
      <c r="G10637" s="7" t="s">
        <v>12</v>
      </c>
      <c r="H10637" s="13">
        <v>9</v>
      </c>
      <c r="I10637" s="13" t="str">
        <f>IF(G10637="Male",VLOOKUP(H10637,'Shoe size conversion table'!$B$6:$D$22,2),VLOOKUP(H10637,'Shoe size conversion table'!$J$6:$L$22,2))</f>
        <v>39-40</v>
      </c>
      <c r="J10637" s="13">
        <f>IF(G10637="Male",VLOOKUP(H10637,'Shoe size conversion table'!$B$6:$D$22,3),VLOOKUP(H10637,'Shoe size conversion table'!$J$6:$L$22,3))</f>
        <v>7</v>
      </c>
      <c r="K10637" s="11">
        <v>159</v>
      </c>
      <c r="L10637" s="12">
        <v>0</v>
      </c>
      <c r="M10637" s="7">
        <f t="shared" si="499"/>
        <v>2016</v>
      </c>
      <c r="N10637" s="7">
        <f t="shared" si="500"/>
        <v>6</v>
      </c>
      <c r="O10637" s="30">
        <f t="shared" si="501"/>
        <v>159</v>
      </c>
    </row>
    <row r="10638" spans="2:15" x14ac:dyDescent="0.2">
      <c r="B10638" s="13">
        <v>61894</v>
      </c>
      <c r="C10638" s="14">
        <v>42530.296111111245</v>
      </c>
      <c r="D10638" s="7" t="s">
        <v>10</v>
      </c>
      <c r="E10638" s="13">
        <v>2167</v>
      </c>
      <c r="F10638" s="7" t="s">
        <v>34</v>
      </c>
      <c r="G10638" s="7" t="s">
        <v>11</v>
      </c>
      <c r="H10638" s="13">
        <v>12</v>
      </c>
      <c r="I10638" s="13">
        <f>IF(G10638="Male",VLOOKUP(H10638,'Shoe size conversion table'!$B$6:$D$22,2),VLOOKUP(H10638,'Shoe size conversion table'!$J$6:$L$22,2))</f>
        <v>45</v>
      </c>
      <c r="J10638" s="13">
        <f>IF(G10638="Male",VLOOKUP(H10638,'Shoe size conversion table'!$B$6:$D$22,3),VLOOKUP(H10638,'Shoe size conversion table'!$J$6:$L$22,3))</f>
        <v>11.5</v>
      </c>
      <c r="K10638" s="11">
        <v>159</v>
      </c>
      <c r="L10638" s="12">
        <v>0.2</v>
      </c>
      <c r="M10638" s="7">
        <f t="shared" si="499"/>
        <v>2016</v>
      </c>
      <c r="N10638" s="7">
        <f t="shared" si="500"/>
        <v>6</v>
      </c>
      <c r="O10638" s="30">
        <f t="shared" si="501"/>
        <v>127.2</v>
      </c>
    </row>
    <row r="10639" spans="2:15" x14ac:dyDescent="0.2">
      <c r="B10639" s="13">
        <v>61895</v>
      </c>
      <c r="C10639" s="14">
        <v>42530.316111111148</v>
      </c>
      <c r="D10639" s="7" t="s">
        <v>7</v>
      </c>
      <c r="E10639" s="13">
        <v>2186</v>
      </c>
      <c r="F10639" s="7" t="s">
        <v>49</v>
      </c>
      <c r="G10639" s="7" t="s">
        <v>12</v>
      </c>
      <c r="H10639" s="13">
        <v>6.5</v>
      </c>
      <c r="I10639" s="13">
        <f>IF(G10639="Male",VLOOKUP(H10639,'Shoe size conversion table'!$B$6:$D$22,2),VLOOKUP(H10639,'Shoe size conversion table'!$J$6:$L$22,2))</f>
        <v>37</v>
      </c>
      <c r="J10639" s="13">
        <f>IF(G10639="Male",VLOOKUP(H10639,'Shoe size conversion table'!$B$6:$D$22,3),VLOOKUP(H10639,'Shoe size conversion table'!$J$6:$L$22,3))</f>
        <v>4.5</v>
      </c>
      <c r="K10639" s="11">
        <v>149</v>
      </c>
      <c r="L10639" s="12">
        <v>0</v>
      </c>
      <c r="M10639" s="7">
        <f t="shared" si="499"/>
        <v>2016</v>
      </c>
      <c r="N10639" s="7">
        <f t="shared" si="500"/>
        <v>6</v>
      </c>
      <c r="O10639" s="30">
        <f t="shared" si="501"/>
        <v>149</v>
      </c>
    </row>
    <row r="10640" spans="2:15" x14ac:dyDescent="0.2">
      <c r="B10640" s="13">
        <v>61895</v>
      </c>
      <c r="C10640" s="14">
        <v>42530.316111111148</v>
      </c>
      <c r="D10640" s="7" t="s">
        <v>7</v>
      </c>
      <c r="E10640" s="13">
        <v>2233</v>
      </c>
      <c r="F10640" s="7" t="s">
        <v>49</v>
      </c>
      <c r="G10640" s="7" t="s">
        <v>11</v>
      </c>
      <c r="H10640" s="13">
        <v>9</v>
      </c>
      <c r="I10640" s="13">
        <f>IF(G10640="Male",VLOOKUP(H10640,'Shoe size conversion table'!$B$6:$D$22,2),VLOOKUP(H10640,'Shoe size conversion table'!$J$6:$L$22,2))</f>
        <v>42</v>
      </c>
      <c r="J10640" s="13">
        <f>IF(G10640="Male",VLOOKUP(H10640,'Shoe size conversion table'!$B$6:$D$22,3),VLOOKUP(H10640,'Shoe size conversion table'!$J$6:$L$22,3))</f>
        <v>8.5</v>
      </c>
      <c r="K10640" s="11">
        <v>139</v>
      </c>
      <c r="L10640" s="12">
        <v>0</v>
      </c>
      <c r="M10640" s="7">
        <f t="shared" si="499"/>
        <v>2016</v>
      </c>
      <c r="N10640" s="7">
        <f t="shared" si="500"/>
        <v>6</v>
      </c>
      <c r="O10640" s="30">
        <f t="shared" si="501"/>
        <v>139</v>
      </c>
    </row>
    <row r="10641" spans="2:15" x14ac:dyDescent="0.2">
      <c r="B10641" s="13">
        <v>61896</v>
      </c>
      <c r="C10641" s="14">
        <v>42530.506111111245</v>
      </c>
      <c r="D10641" s="7" t="s">
        <v>7</v>
      </c>
      <c r="E10641" s="13">
        <v>2192</v>
      </c>
      <c r="F10641" s="7" t="s">
        <v>50</v>
      </c>
      <c r="G10641" s="7" t="s">
        <v>11</v>
      </c>
      <c r="H10641" s="13">
        <v>7</v>
      </c>
      <c r="I10641" s="13">
        <f>IF(G10641="Male",VLOOKUP(H10641,'Shoe size conversion table'!$B$6:$D$22,2),VLOOKUP(H10641,'Shoe size conversion table'!$J$6:$L$22,2))</f>
        <v>40</v>
      </c>
      <c r="J10641" s="13">
        <f>IF(G10641="Male",VLOOKUP(H10641,'Shoe size conversion table'!$B$6:$D$22,3),VLOOKUP(H10641,'Shoe size conversion table'!$J$6:$L$22,3))</f>
        <v>6.5</v>
      </c>
      <c r="K10641" s="11">
        <v>189</v>
      </c>
      <c r="L10641" s="12">
        <v>0</v>
      </c>
      <c r="M10641" s="7">
        <f t="shared" si="499"/>
        <v>2016</v>
      </c>
      <c r="N10641" s="7">
        <f t="shared" si="500"/>
        <v>6</v>
      </c>
      <c r="O10641" s="30">
        <f t="shared" si="501"/>
        <v>189</v>
      </c>
    </row>
    <row r="10642" spans="2:15" x14ac:dyDescent="0.2">
      <c r="B10642" s="13">
        <v>61897</v>
      </c>
      <c r="C10642" s="14">
        <v>42530.51611111113</v>
      </c>
      <c r="D10642" s="7" t="s">
        <v>10</v>
      </c>
      <c r="E10642" s="13">
        <v>2198</v>
      </c>
      <c r="F10642" s="7" t="s">
        <v>35</v>
      </c>
      <c r="G10642" s="7" t="s">
        <v>11</v>
      </c>
      <c r="H10642" s="13">
        <v>10</v>
      </c>
      <c r="I10642" s="13">
        <f>IF(G10642="Male",VLOOKUP(H10642,'Shoe size conversion table'!$B$6:$D$22,2),VLOOKUP(H10642,'Shoe size conversion table'!$J$6:$L$22,2))</f>
        <v>43</v>
      </c>
      <c r="J10642" s="13">
        <f>IF(G10642="Male",VLOOKUP(H10642,'Shoe size conversion table'!$B$6:$D$22,3),VLOOKUP(H10642,'Shoe size conversion table'!$J$6:$L$22,3))</f>
        <v>9.5</v>
      </c>
      <c r="K10642" s="11">
        <v>129</v>
      </c>
      <c r="L10642" s="12">
        <v>0</v>
      </c>
      <c r="M10642" s="7">
        <f t="shared" si="499"/>
        <v>2016</v>
      </c>
      <c r="N10642" s="7">
        <f t="shared" si="500"/>
        <v>6</v>
      </c>
      <c r="O10642" s="30">
        <f t="shared" si="501"/>
        <v>129</v>
      </c>
    </row>
    <row r="10643" spans="2:15" x14ac:dyDescent="0.2">
      <c r="B10643" s="13">
        <v>61898</v>
      </c>
      <c r="C10643" s="14">
        <v>42530.57611111115</v>
      </c>
      <c r="D10643" s="7" t="s">
        <v>9</v>
      </c>
      <c r="E10643" s="13">
        <v>2235</v>
      </c>
      <c r="F10643" s="7" t="s">
        <v>60</v>
      </c>
      <c r="G10643" s="7" t="s">
        <v>11</v>
      </c>
      <c r="H10643" s="13">
        <v>12</v>
      </c>
      <c r="I10643" s="13">
        <f>IF(G10643="Male",VLOOKUP(H10643,'Shoe size conversion table'!$B$6:$D$22,2),VLOOKUP(H10643,'Shoe size conversion table'!$J$6:$L$22,2))</f>
        <v>45</v>
      </c>
      <c r="J10643" s="13">
        <f>IF(G10643="Male",VLOOKUP(H10643,'Shoe size conversion table'!$B$6:$D$22,3),VLOOKUP(H10643,'Shoe size conversion table'!$J$6:$L$22,3))</f>
        <v>11.5</v>
      </c>
      <c r="K10643" s="11">
        <v>159</v>
      </c>
      <c r="L10643" s="12">
        <v>0</v>
      </c>
      <c r="M10643" s="7">
        <f t="shared" si="499"/>
        <v>2016</v>
      </c>
      <c r="N10643" s="7">
        <f t="shared" si="500"/>
        <v>6</v>
      </c>
      <c r="O10643" s="30">
        <f t="shared" si="501"/>
        <v>159</v>
      </c>
    </row>
    <row r="10644" spans="2:15" x14ac:dyDescent="0.2">
      <c r="B10644" s="13">
        <v>61899</v>
      </c>
      <c r="C10644" s="14">
        <v>42530.606111111148</v>
      </c>
      <c r="D10644" s="7" t="s">
        <v>8</v>
      </c>
      <c r="E10644" s="13">
        <v>2211</v>
      </c>
      <c r="F10644" s="7" t="s">
        <v>42</v>
      </c>
      <c r="G10644" s="7" t="s">
        <v>11</v>
      </c>
      <c r="H10644" s="13">
        <v>9.5</v>
      </c>
      <c r="I10644" s="13" t="str">
        <f>IF(G10644="Male",VLOOKUP(H10644,'Shoe size conversion table'!$B$6:$D$22,2),VLOOKUP(H10644,'Shoe size conversion table'!$J$6:$L$22,2))</f>
        <v>42-43</v>
      </c>
      <c r="J10644" s="13">
        <f>IF(G10644="Male",VLOOKUP(H10644,'Shoe size conversion table'!$B$6:$D$22,3),VLOOKUP(H10644,'Shoe size conversion table'!$J$6:$L$22,3))</f>
        <v>9</v>
      </c>
      <c r="K10644" s="11">
        <v>149</v>
      </c>
      <c r="L10644" s="12">
        <v>0</v>
      </c>
      <c r="M10644" s="7">
        <f t="shared" si="499"/>
        <v>2016</v>
      </c>
      <c r="N10644" s="7">
        <f t="shared" si="500"/>
        <v>6</v>
      </c>
      <c r="O10644" s="30">
        <f t="shared" si="501"/>
        <v>149</v>
      </c>
    </row>
    <row r="10645" spans="2:15" x14ac:dyDescent="0.2">
      <c r="B10645" s="13">
        <v>61900</v>
      </c>
      <c r="C10645" s="14">
        <v>42530.646111111288</v>
      </c>
      <c r="D10645" s="7" t="s">
        <v>7</v>
      </c>
      <c r="E10645" s="13">
        <v>2239</v>
      </c>
      <c r="F10645" s="7" t="s">
        <v>54</v>
      </c>
      <c r="G10645" s="7" t="s">
        <v>11</v>
      </c>
      <c r="H10645" s="13">
        <v>10</v>
      </c>
      <c r="I10645" s="13">
        <f>IF(G10645="Male",VLOOKUP(H10645,'Shoe size conversion table'!$B$6:$D$22,2),VLOOKUP(H10645,'Shoe size conversion table'!$J$6:$L$22,2))</f>
        <v>43</v>
      </c>
      <c r="J10645" s="13">
        <f>IF(G10645="Male",VLOOKUP(H10645,'Shoe size conversion table'!$B$6:$D$22,3),VLOOKUP(H10645,'Shoe size conversion table'!$J$6:$L$22,3))</f>
        <v>9.5</v>
      </c>
      <c r="K10645" s="11">
        <v>129</v>
      </c>
      <c r="L10645" s="12">
        <v>0.1</v>
      </c>
      <c r="M10645" s="7">
        <f t="shared" si="499"/>
        <v>2016</v>
      </c>
      <c r="N10645" s="7">
        <f t="shared" si="500"/>
        <v>6</v>
      </c>
      <c r="O10645" s="30">
        <f t="shared" si="501"/>
        <v>116.10000000000001</v>
      </c>
    </row>
    <row r="10646" spans="2:15" x14ac:dyDescent="0.2">
      <c r="B10646" s="13">
        <v>61901</v>
      </c>
      <c r="C10646" s="14">
        <v>42530.786111111243</v>
      </c>
      <c r="D10646" s="7" t="s">
        <v>7</v>
      </c>
      <c r="E10646" s="13">
        <v>2179</v>
      </c>
      <c r="F10646" s="7" t="s">
        <v>50</v>
      </c>
      <c r="G10646" s="7" t="s">
        <v>12</v>
      </c>
      <c r="H10646" s="13">
        <v>7.5</v>
      </c>
      <c r="I10646" s="13">
        <f>IF(G10646="Male",VLOOKUP(H10646,'Shoe size conversion table'!$B$6:$D$22,2),VLOOKUP(H10646,'Shoe size conversion table'!$J$6:$L$22,2))</f>
        <v>38</v>
      </c>
      <c r="J10646" s="13">
        <f>IF(G10646="Male",VLOOKUP(H10646,'Shoe size conversion table'!$B$6:$D$22,3),VLOOKUP(H10646,'Shoe size conversion table'!$J$6:$L$22,3))</f>
        <v>5.5</v>
      </c>
      <c r="K10646" s="11">
        <v>139</v>
      </c>
      <c r="L10646" s="12">
        <v>0.5</v>
      </c>
      <c r="M10646" s="7">
        <f t="shared" si="499"/>
        <v>2016</v>
      </c>
      <c r="N10646" s="7">
        <f t="shared" si="500"/>
        <v>6</v>
      </c>
      <c r="O10646" s="30">
        <f t="shared" si="501"/>
        <v>69.5</v>
      </c>
    </row>
    <row r="10647" spans="2:15" x14ac:dyDescent="0.2">
      <c r="B10647" s="13">
        <v>61902</v>
      </c>
      <c r="C10647" s="14">
        <v>42530.826111111288</v>
      </c>
      <c r="D10647" s="7" t="s">
        <v>10</v>
      </c>
      <c r="E10647" s="13">
        <v>2207</v>
      </c>
      <c r="F10647" s="7" t="s">
        <v>34</v>
      </c>
      <c r="G10647" s="7" t="s">
        <v>11</v>
      </c>
      <c r="H10647" s="13">
        <v>10.5</v>
      </c>
      <c r="I10647" s="13" t="str">
        <f>IF(G10647="Male",VLOOKUP(H10647,'Shoe size conversion table'!$B$6:$D$22,2),VLOOKUP(H10647,'Shoe size conversion table'!$J$6:$L$22,2))</f>
        <v>43-44</v>
      </c>
      <c r="J10647" s="13">
        <f>IF(G10647="Male",VLOOKUP(H10647,'Shoe size conversion table'!$B$6:$D$22,3),VLOOKUP(H10647,'Shoe size conversion table'!$J$6:$L$22,3))</f>
        <v>10</v>
      </c>
      <c r="K10647" s="11">
        <v>169</v>
      </c>
      <c r="L10647" s="12">
        <v>0</v>
      </c>
      <c r="M10647" s="7">
        <f t="shared" si="499"/>
        <v>2016</v>
      </c>
      <c r="N10647" s="7">
        <f t="shared" si="500"/>
        <v>6</v>
      </c>
      <c r="O10647" s="30">
        <f t="shared" si="501"/>
        <v>169</v>
      </c>
    </row>
    <row r="10648" spans="2:15" x14ac:dyDescent="0.2">
      <c r="B10648" s="13">
        <v>61903</v>
      </c>
      <c r="C10648" s="14">
        <v>42530.936111111245</v>
      </c>
      <c r="D10648" s="7" t="s">
        <v>10</v>
      </c>
      <c r="E10648" s="13">
        <v>2230</v>
      </c>
      <c r="F10648" s="7" t="s">
        <v>34</v>
      </c>
      <c r="G10648" s="7" t="s">
        <v>11</v>
      </c>
      <c r="H10648" s="13">
        <v>8.5</v>
      </c>
      <c r="I10648" s="13" t="str">
        <f>IF(G10648="Male",VLOOKUP(H10648,'Shoe size conversion table'!$B$6:$D$22,2),VLOOKUP(H10648,'Shoe size conversion table'!$J$6:$L$22,2))</f>
        <v>41-42</v>
      </c>
      <c r="J10648" s="13">
        <f>IF(G10648="Male",VLOOKUP(H10648,'Shoe size conversion table'!$B$6:$D$22,3),VLOOKUP(H10648,'Shoe size conversion table'!$J$6:$L$22,3))</f>
        <v>8</v>
      </c>
      <c r="K10648" s="11">
        <v>159</v>
      </c>
      <c r="L10648" s="12">
        <v>0</v>
      </c>
      <c r="M10648" s="7">
        <f t="shared" si="499"/>
        <v>2016</v>
      </c>
      <c r="N10648" s="7">
        <f t="shared" si="500"/>
        <v>6</v>
      </c>
      <c r="O10648" s="30">
        <f t="shared" si="501"/>
        <v>159</v>
      </c>
    </row>
    <row r="10649" spans="2:15" x14ac:dyDescent="0.2">
      <c r="B10649" s="13">
        <v>61904</v>
      </c>
      <c r="C10649" s="14">
        <v>42530.986111111248</v>
      </c>
      <c r="D10649" s="7" t="s">
        <v>7</v>
      </c>
      <c r="E10649" s="13">
        <v>2234</v>
      </c>
      <c r="F10649" s="7" t="s">
        <v>46</v>
      </c>
      <c r="G10649" s="7" t="s">
        <v>11</v>
      </c>
      <c r="H10649" s="13">
        <v>9</v>
      </c>
      <c r="I10649" s="13">
        <f>IF(G10649="Male",VLOOKUP(H10649,'Shoe size conversion table'!$B$6:$D$22,2),VLOOKUP(H10649,'Shoe size conversion table'!$J$6:$L$22,2))</f>
        <v>42</v>
      </c>
      <c r="J10649" s="13">
        <f>IF(G10649="Male",VLOOKUP(H10649,'Shoe size conversion table'!$B$6:$D$22,3),VLOOKUP(H10649,'Shoe size conversion table'!$J$6:$L$22,3))</f>
        <v>8.5</v>
      </c>
      <c r="K10649" s="11">
        <v>129</v>
      </c>
      <c r="L10649" s="12">
        <v>0.3</v>
      </c>
      <c r="M10649" s="7">
        <f t="shared" si="499"/>
        <v>2016</v>
      </c>
      <c r="N10649" s="7">
        <f t="shared" si="500"/>
        <v>6</v>
      </c>
      <c r="O10649" s="30">
        <f t="shared" si="501"/>
        <v>90.3</v>
      </c>
    </row>
    <row r="10650" spans="2:15" x14ac:dyDescent="0.2">
      <c r="B10650" s="13">
        <v>61905</v>
      </c>
      <c r="C10650" s="14">
        <v>42530.986111111248</v>
      </c>
      <c r="D10650" s="7" t="s">
        <v>10</v>
      </c>
      <c r="E10650" s="13">
        <v>2229</v>
      </c>
      <c r="F10650" s="7" t="s">
        <v>35</v>
      </c>
      <c r="G10650" s="7" t="s">
        <v>11</v>
      </c>
      <c r="H10650" s="13">
        <v>8.5</v>
      </c>
      <c r="I10650" s="13" t="str">
        <f>IF(G10650="Male",VLOOKUP(H10650,'Shoe size conversion table'!$B$6:$D$22,2),VLOOKUP(H10650,'Shoe size conversion table'!$J$6:$L$22,2))</f>
        <v>41-42</v>
      </c>
      <c r="J10650" s="13">
        <f>IF(G10650="Male",VLOOKUP(H10650,'Shoe size conversion table'!$B$6:$D$22,3),VLOOKUP(H10650,'Shoe size conversion table'!$J$6:$L$22,3))</f>
        <v>8</v>
      </c>
      <c r="K10650" s="11">
        <v>179</v>
      </c>
      <c r="L10650" s="12">
        <v>0.1</v>
      </c>
      <c r="M10650" s="7">
        <f t="shared" si="499"/>
        <v>2016</v>
      </c>
      <c r="N10650" s="7">
        <f t="shared" si="500"/>
        <v>6</v>
      </c>
      <c r="O10650" s="30">
        <f t="shared" si="501"/>
        <v>161.1</v>
      </c>
    </row>
    <row r="10651" spans="2:15" x14ac:dyDescent="0.2">
      <c r="B10651" s="13">
        <v>61906</v>
      </c>
      <c r="C10651" s="14">
        <v>42530.996111111148</v>
      </c>
      <c r="D10651" s="7" t="s">
        <v>7</v>
      </c>
      <c r="E10651" s="13">
        <v>2220</v>
      </c>
      <c r="F10651" s="7" t="s">
        <v>51</v>
      </c>
      <c r="G10651" s="7" t="s">
        <v>11</v>
      </c>
      <c r="H10651" s="13">
        <v>11</v>
      </c>
      <c r="I10651" s="13">
        <f>IF(G10651="Male",VLOOKUP(H10651,'Shoe size conversion table'!$B$6:$D$22,2),VLOOKUP(H10651,'Shoe size conversion table'!$J$6:$L$22,2))</f>
        <v>44</v>
      </c>
      <c r="J10651" s="13">
        <f>IF(G10651="Male",VLOOKUP(H10651,'Shoe size conversion table'!$B$6:$D$22,3),VLOOKUP(H10651,'Shoe size conversion table'!$J$6:$L$22,3))</f>
        <v>10.5</v>
      </c>
      <c r="K10651" s="11">
        <v>139</v>
      </c>
      <c r="L10651" s="12">
        <v>0</v>
      </c>
      <c r="M10651" s="7">
        <f t="shared" si="499"/>
        <v>2016</v>
      </c>
      <c r="N10651" s="7">
        <f t="shared" si="500"/>
        <v>6</v>
      </c>
      <c r="O10651" s="30">
        <f t="shared" si="501"/>
        <v>139</v>
      </c>
    </row>
    <row r="10652" spans="2:15" x14ac:dyDescent="0.2">
      <c r="B10652" s="13">
        <v>61907</v>
      </c>
      <c r="C10652" s="14">
        <v>42531.036111111323</v>
      </c>
      <c r="D10652" s="7" t="s">
        <v>7</v>
      </c>
      <c r="E10652" s="13">
        <v>2198</v>
      </c>
      <c r="F10652" s="7" t="s">
        <v>45</v>
      </c>
      <c r="G10652" s="7" t="s">
        <v>12</v>
      </c>
      <c r="H10652" s="13">
        <v>7.5</v>
      </c>
      <c r="I10652" s="13">
        <f>IF(G10652="Male",VLOOKUP(H10652,'Shoe size conversion table'!$B$6:$D$22,2),VLOOKUP(H10652,'Shoe size conversion table'!$J$6:$L$22,2))</f>
        <v>38</v>
      </c>
      <c r="J10652" s="13">
        <f>IF(G10652="Male",VLOOKUP(H10652,'Shoe size conversion table'!$B$6:$D$22,3),VLOOKUP(H10652,'Shoe size conversion table'!$J$6:$L$22,3))</f>
        <v>5.5</v>
      </c>
      <c r="K10652" s="11">
        <v>199</v>
      </c>
      <c r="L10652" s="12">
        <v>0</v>
      </c>
      <c r="M10652" s="7">
        <f t="shared" si="499"/>
        <v>2016</v>
      </c>
      <c r="N10652" s="7">
        <f t="shared" si="500"/>
        <v>6</v>
      </c>
      <c r="O10652" s="30">
        <f t="shared" si="501"/>
        <v>199</v>
      </c>
    </row>
    <row r="10653" spans="2:15" x14ac:dyDescent="0.2">
      <c r="B10653" s="13">
        <v>61908</v>
      </c>
      <c r="C10653" s="14">
        <v>42531.106111111287</v>
      </c>
      <c r="D10653" s="7" t="s">
        <v>10</v>
      </c>
      <c r="E10653" s="13">
        <v>2147</v>
      </c>
      <c r="F10653" s="7" t="s">
        <v>35</v>
      </c>
      <c r="G10653" s="7" t="s">
        <v>11</v>
      </c>
      <c r="H10653" s="13">
        <v>7.5</v>
      </c>
      <c r="I10653" s="13" t="str">
        <f>IF(G10653="Male",VLOOKUP(H10653,'Shoe size conversion table'!$B$6:$D$22,2),VLOOKUP(H10653,'Shoe size conversion table'!$J$6:$L$22,2))</f>
        <v>40-41</v>
      </c>
      <c r="J10653" s="13">
        <f>IF(G10653="Male",VLOOKUP(H10653,'Shoe size conversion table'!$B$6:$D$22,3),VLOOKUP(H10653,'Shoe size conversion table'!$J$6:$L$22,3))</f>
        <v>7</v>
      </c>
      <c r="K10653" s="11">
        <v>189</v>
      </c>
      <c r="L10653" s="12">
        <v>0</v>
      </c>
      <c r="M10653" s="7">
        <f t="shared" si="499"/>
        <v>2016</v>
      </c>
      <c r="N10653" s="7">
        <f t="shared" si="500"/>
        <v>6</v>
      </c>
      <c r="O10653" s="30">
        <f t="shared" si="501"/>
        <v>189</v>
      </c>
    </row>
    <row r="10654" spans="2:15" x14ac:dyDescent="0.2">
      <c r="B10654" s="13">
        <v>61909</v>
      </c>
      <c r="C10654" s="14">
        <v>42531.136111111126</v>
      </c>
      <c r="D10654" s="7" t="s">
        <v>9</v>
      </c>
      <c r="E10654" s="13">
        <v>2224</v>
      </c>
      <c r="F10654" s="7" t="s">
        <v>58</v>
      </c>
      <c r="G10654" s="7" t="s">
        <v>11</v>
      </c>
      <c r="H10654" s="13">
        <v>9.5</v>
      </c>
      <c r="I10654" s="13" t="str">
        <f>IF(G10654="Male",VLOOKUP(H10654,'Shoe size conversion table'!$B$6:$D$22,2),VLOOKUP(H10654,'Shoe size conversion table'!$J$6:$L$22,2))</f>
        <v>42-43</v>
      </c>
      <c r="J10654" s="13">
        <f>IF(G10654="Male",VLOOKUP(H10654,'Shoe size conversion table'!$B$6:$D$22,3),VLOOKUP(H10654,'Shoe size conversion table'!$J$6:$L$22,3))</f>
        <v>9</v>
      </c>
      <c r="K10654" s="11">
        <v>199</v>
      </c>
      <c r="L10654" s="12">
        <v>0</v>
      </c>
      <c r="M10654" s="7">
        <f t="shared" si="499"/>
        <v>2016</v>
      </c>
      <c r="N10654" s="7">
        <f t="shared" si="500"/>
        <v>6</v>
      </c>
      <c r="O10654" s="30">
        <f t="shared" si="501"/>
        <v>199</v>
      </c>
    </row>
    <row r="10655" spans="2:15" x14ac:dyDescent="0.2">
      <c r="B10655" s="13">
        <v>61910</v>
      </c>
      <c r="C10655" s="14">
        <v>42531.15611111129</v>
      </c>
      <c r="D10655" s="7" t="s">
        <v>10</v>
      </c>
      <c r="E10655" s="13">
        <v>2157</v>
      </c>
      <c r="F10655" s="7" t="s">
        <v>34</v>
      </c>
      <c r="G10655" s="7" t="s">
        <v>11</v>
      </c>
      <c r="H10655" s="13">
        <v>9.5</v>
      </c>
      <c r="I10655" s="13" t="str">
        <f>IF(G10655="Male",VLOOKUP(H10655,'Shoe size conversion table'!$B$6:$D$22,2),VLOOKUP(H10655,'Shoe size conversion table'!$J$6:$L$22,2))</f>
        <v>42-43</v>
      </c>
      <c r="J10655" s="13">
        <f>IF(G10655="Male",VLOOKUP(H10655,'Shoe size conversion table'!$B$6:$D$22,3),VLOOKUP(H10655,'Shoe size conversion table'!$J$6:$L$22,3))</f>
        <v>9</v>
      </c>
      <c r="K10655" s="11">
        <v>129</v>
      </c>
      <c r="L10655" s="12">
        <v>0.2</v>
      </c>
      <c r="M10655" s="7">
        <f t="shared" si="499"/>
        <v>2016</v>
      </c>
      <c r="N10655" s="7">
        <f t="shared" si="500"/>
        <v>6</v>
      </c>
      <c r="O10655" s="30">
        <f t="shared" si="501"/>
        <v>103.2</v>
      </c>
    </row>
    <row r="10656" spans="2:15" x14ac:dyDescent="0.2">
      <c r="B10656" s="13">
        <v>61911</v>
      </c>
      <c r="C10656" s="14">
        <v>42531.316111111148</v>
      </c>
      <c r="D10656" s="7" t="s">
        <v>7</v>
      </c>
      <c r="E10656" s="13">
        <v>2208</v>
      </c>
      <c r="F10656" s="7" t="s">
        <v>49</v>
      </c>
      <c r="G10656" s="7" t="s">
        <v>12</v>
      </c>
      <c r="H10656" s="13">
        <v>8.5</v>
      </c>
      <c r="I10656" s="13">
        <f>IF(G10656="Male",VLOOKUP(H10656,'Shoe size conversion table'!$B$6:$D$22,2),VLOOKUP(H10656,'Shoe size conversion table'!$J$6:$L$22,2))</f>
        <v>39</v>
      </c>
      <c r="J10656" s="13">
        <f>IF(G10656="Male",VLOOKUP(H10656,'Shoe size conversion table'!$B$6:$D$22,3),VLOOKUP(H10656,'Shoe size conversion table'!$J$6:$L$22,3))</f>
        <v>6.5</v>
      </c>
      <c r="K10656" s="11">
        <v>149</v>
      </c>
      <c r="L10656" s="12">
        <v>0</v>
      </c>
      <c r="M10656" s="7">
        <f t="shared" si="499"/>
        <v>2016</v>
      </c>
      <c r="N10656" s="7">
        <f t="shared" si="500"/>
        <v>6</v>
      </c>
      <c r="O10656" s="30">
        <f t="shared" si="501"/>
        <v>149</v>
      </c>
    </row>
    <row r="10657" spans="2:15" x14ac:dyDescent="0.2">
      <c r="B10657" s="13">
        <v>61912</v>
      </c>
      <c r="C10657" s="14">
        <v>42531.316111111148</v>
      </c>
      <c r="D10657" s="7" t="s">
        <v>8</v>
      </c>
      <c r="E10657" s="13">
        <v>2205</v>
      </c>
      <c r="F10657" s="7" t="s">
        <v>42</v>
      </c>
      <c r="G10657" s="7" t="s">
        <v>11</v>
      </c>
      <c r="H10657" s="13">
        <v>9</v>
      </c>
      <c r="I10657" s="13">
        <f>IF(G10657="Male",VLOOKUP(H10657,'Shoe size conversion table'!$B$6:$D$22,2),VLOOKUP(H10657,'Shoe size conversion table'!$J$6:$L$22,2))</f>
        <v>42</v>
      </c>
      <c r="J10657" s="13">
        <f>IF(G10657="Male",VLOOKUP(H10657,'Shoe size conversion table'!$B$6:$D$22,3),VLOOKUP(H10657,'Shoe size conversion table'!$J$6:$L$22,3))</f>
        <v>8.5</v>
      </c>
      <c r="K10657" s="11">
        <v>199</v>
      </c>
      <c r="L10657" s="12">
        <v>0.1</v>
      </c>
      <c r="M10657" s="7">
        <f t="shared" si="499"/>
        <v>2016</v>
      </c>
      <c r="N10657" s="7">
        <f t="shared" si="500"/>
        <v>6</v>
      </c>
      <c r="O10657" s="30">
        <f t="shared" si="501"/>
        <v>179.1</v>
      </c>
    </row>
    <row r="10658" spans="2:15" x14ac:dyDescent="0.2">
      <c r="B10658" s="13">
        <v>61913</v>
      </c>
      <c r="C10658" s="14">
        <v>42531.486111111248</v>
      </c>
      <c r="D10658" s="7" t="s">
        <v>10</v>
      </c>
      <c r="E10658" s="13">
        <v>2220</v>
      </c>
      <c r="F10658" s="7" t="s">
        <v>35</v>
      </c>
      <c r="G10658" s="7" t="s">
        <v>11</v>
      </c>
      <c r="H10658" s="13">
        <v>10</v>
      </c>
      <c r="I10658" s="13">
        <f>IF(G10658="Male",VLOOKUP(H10658,'Shoe size conversion table'!$B$6:$D$22,2),VLOOKUP(H10658,'Shoe size conversion table'!$J$6:$L$22,2))</f>
        <v>43</v>
      </c>
      <c r="J10658" s="13">
        <f>IF(G10658="Male",VLOOKUP(H10658,'Shoe size conversion table'!$B$6:$D$22,3),VLOOKUP(H10658,'Shoe size conversion table'!$J$6:$L$22,3))</f>
        <v>9.5</v>
      </c>
      <c r="K10658" s="11">
        <v>129</v>
      </c>
      <c r="L10658" s="12">
        <v>0</v>
      </c>
      <c r="M10658" s="7">
        <f t="shared" si="499"/>
        <v>2016</v>
      </c>
      <c r="N10658" s="7">
        <f t="shared" si="500"/>
        <v>6</v>
      </c>
      <c r="O10658" s="30">
        <f t="shared" si="501"/>
        <v>129</v>
      </c>
    </row>
    <row r="10659" spans="2:15" x14ac:dyDescent="0.2">
      <c r="B10659" s="13">
        <v>61914</v>
      </c>
      <c r="C10659" s="14">
        <v>42531.506111111245</v>
      </c>
      <c r="D10659" s="7" t="s">
        <v>7</v>
      </c>
      <c r="E10659" s="13">
        <v>2242</v>
      </c>
      <c r="F10659" s="7" t="s">
        <v>50</v>
      </c>
      <c r="G10659" s="7" t="s">
        <v>11</v>
      </c>
      <c r="H10659" s="13">
        <v>11</v>
      </c>
      <c r="I10659" s="13">
        <f>IF(G10659="Male",VLOOKUP(H10659,'Shoe size conversion table'!$B$6:$D$22,2),VLOOKUP(H10659,'Shoe size conversion table'!$J$6:$L$22,2))</f>
        <v>44</v>
      </c>
      <c r="J10659" s="13">
        <f>IF(G10659="Male",VLOOKUP(H10659,'Shoe size conversion table'!$B$6:$D$22,3),VLOOKUP(H10659,'Shoe size conversion table'!$J$6:$L$22,3))</f>
        <v>10.5</v>
      </c>
      <c r="K10659" s="11">
        <v>149</v>
      </c>
      <c r="L10659" s="12">
        <v>0.2</v>
      </c>
      <c r="M10659" s="7">
        <f t="shared" si="499"/>
        <v>2016</v>
      </c>
      <c r="N10659" s="7">
        <f t="shared" si="500"/>
        <v>6</v>
      </c>
      <c r="O10659" s="30">
        <f t="shared" si="501"/>
        <v>119.2</v>
      </c>
    </row>
    <row r="10660" spans="2:15" x14ac:dyDescent="0.2">
      <c r="B10660" s="13">
        <v>61915</v>
      </c>
      <c r="C10660" s="14">
        <v>42531.51611111113</v>
      </c>
      <c r="D10660" s="7" t="s">
        <v>10</v>
      </c>
      <c r="E10660" s="13">
        <v>2155</v>
      </c>
      <c r="F10660" s="7" t="s">
        <v>34</v>
      </c>
      <c r="G10660" s="7" t="s">
        <v>11</v>
      </c>
      <c r="H10660" s="13">
        <v>9</v>
      </c>
      <c r="I10660" s="13">
        <f>IF(G10660="Male",VLOOKUP(H10660,'Shoe size conversion table'!$B$6:$D$22,2),VLOOKUP(H10660,'Shoe size conversion table'!$J$6:$L$22,2))</f>
        <v>42</v>
      </c>
      <c r="J10660" s="13">
        <f>IF(G10660="Male",VLOOKUP(H10660,'Shoe size conversion table'!$B$6:$D$22,3),VLOOKUP(H10660,'Shoe size conversion table'!$J$6:$L$22,3))</f>
        <v>8.5</v>
      </c>
      <c r="K10660" s="11">
        <v>149</v>
      </c>
      <c r="L10660" s="12">
        <v>0.5</v>
      </c>
      <c r="M10660" s="7">
        <f t="shared" si="499"/>
        <v>2016</v>
      </c>
      <c r="N10660" s="7">
        <f t="shared" si="500"/>
        <v>6</v>
      </c>
      <c r="O10660" s="30">
        <f t="shared" si="501"/>
        <v>74.5</v>
      </c>
    </row>
    <row r="10661" spans="2:15" x14ac:dyDescent="0.2">
      <c r="B10661" s="13">
        <v>61916</v>
      </c>
      <c r="C10661" s="14">
        <v>42531.526111111147</v>
      </c>
      <c r="D10661" s="7" t="s">
        <v>8</v>
      </c>
      <c r="E10661" s="13">
        <v>2204</v>
      </c>
      <c r="F10661" s="7" t="s">
        <v>40</v>
      </c>
      <c r="G10661" s="7" t="s">
        <v>11</v>
      </c>
      <c r="H10661" s="13">
        <v>10</v>
      </c>
      <c r="I10661" s="13">
        <f>IF(G10661="Male",VLOOKUP(H10661,'Shoe size conversion table'!$B$6:$D$22,2),VLOOKUP(H10661,'Shoe size conversion table'!$J$6:$L$22,2))</f>
        <v>43</v>
      </c>
      <c r="J10661" s="13">
        <f>IF(G10661="Male",VLOOKUP(H10661,'Shoe size conversion table'!$B$6:$D$22,3),VLOOKUP(H10661,'Shoe size conversion table'!$J$6:$L$22,3))</f>
        <v>9.5</v>
      </c>
      <c r="K10661" s="11">
        <v>179</v>
      </c>
      <c r="L10661" s="12">
        <v>0</v>
      </c>
      <c r="M10661" s="7">
        <f t="shared" si="499"/>
        <v>2016</v>
      </c>
      <c r="N10661" s="7">
        <f t="shared" si="500"/>
        <v>6</v>
      </c>
      <c r="O10661" s="30">
        <f t="shared" si="501"/>
        <v>179</v>
      </c>
    </row>
    <row r="10662" spans="2:15" x14ac:dyDescent="0.2">
      <c r="B10662" s="13">
        <v>61917</v>
      </c>
      <c r="C10662" s="14">
        <v>42531.57611111115</v>
      </c>
      <c r="D10662" s="7" t="s">
        <v>9</v>
      </c>
      <c r="E10662" s="13">
        <v>2186</v>
      </c>
      <c r="F10662" s="7" t="s">
        <v>59</v>
      </c>
      <c r="G10662" s="7" t="s">
        <v>11</v>
      </c>
      <c r="H10662" s="13">
        <v>10.5</v>
      </c>
      <c r="I10662" s="13" t="str">
        <f>IF(G10662="Male",VLOOKUP(H10662,'Shoe size conversion table'!$B$6:$D$22,2),VLOOKUP(H10662,'Shoe size conversion table'!$J$6:$L$22,2))</f>
        <v>43-44</v>
      </c>
      <c r="J10662" s="13">
        <f>IF(G10662="Male",VLOOKUP(H10662,'Shoe size conversion table'!$B$6:$D$22,3),VLOOKUP(H10662,'Shoe size conversion table'!$J$6:$L$22,3))</f>
        <v>10</v>
      </c>
      <c r="K10662" s="11">
        <v>159</v>
      </c>
      <c r="L10662" s="12">
        <v>0</v>
      </c>
      <c r="M10662" s="7">
        <f t="shared" si="499"/>
        <v>2016</v>
      </c>
      <c r="N10662" s="7">
        <f t="shared" si="500"/>
        <v>6</v>
      </c>
      <c r="O10662" s="30">
        <f t="shared" si="501"/>
        <v>159</v>
      </c>
    </row>
    <row r="10663" spans="2:15" x14ac:dyDescent="0.2">
      <c r="B10663" s="13">
        <v>61918</v>
      </c>
      <c r="C10663" s="14">
        <v>42531.786111111243</v>
      </c>
      <c r="D10663" s="7" t="s">
        <v>7</v>
      </c>
      <c r="E10663" s="13">
        <v>2161</v>
      </c>
      <c r="F10663" s="7" t="s">
        <v>50</v>
      </c>
      <c r="G10663" s="7" t="s">
        <v>12</v>
      </c>
      <c r="H10663" s="13">
        <v>7.5</v>
      </c>
      <c r="I10663" s="13">
        <f>IF(G10663="Male",VLOOKUP(H10663,'Shoe size conversion table'!$B$6:$D$22,2),VLOOKUP(H10663,'Shoe size conversion table'!$J$6:$L$22,2))</f>
        <v>38</v>
      </c>
      <c r="J10663" s="13">
        <f>IF(G10663="Male",VLOOKUP(H10663,'Shoe size conversion table'!$B$6:$D$22,3),VLOOKUP(H10663,'Shoe size conversion table'!$J$6:$L$22,3))</f>
        <v>5.5</v>
      </c>
      <c r="K10663" s="11">
        <v>189</v>
      </c>
      <c r="L10663" s="12">
        <v>0</v>
      </c>
      <c r="M10663" s="7">
        <f t="shared" si="499"/>
        <v>2016</v>
      </c>
      <c r="N10663" s="7">
        <f t="shared" si="500"/>
        <v>6</v>
      </c>
      <c r="O10663" s="30">
        <f t="shared" si="501"/>
        <v>189</v>
      </c>
    </row>
    <row r="10664" spans="2:15" x14ac:dyDescent="0.2">
      <c r="B10664" s="13">
        <v>61919</v>
      </c>
      <c r="C10664" s="14">
        <v>42531.806111111146</v>
      </c>
      <c r="D10664" s="7" t="s">
        <v>7</v>
      </c>
      <c r="E10664" s="13">
        <v>2209</v>
      </c>
      <c r="F10664" s="7" t="s">
        <v>49</v>
      </c>
      <c r="G10664" s="7" t="s">
        <v>11</v>
      </c>
      <c r="H10664" s="13">
        <v>8.5</v>
      </c>
      <c r="I10664" s="13" t="str">
        <f>IF(G10664="Male",VLOOKUP(H10664,'Shoe size conversion table'!$B$6:$D$22,2),VLOOKUP(H10664,'Shoe size conversion table'!$J$6:$L$22,2))</f>
        <v>41-42</v>
      </c>
      <c r="J10664" s="13">
        <f>IF(G10664="Male",VLOOKUP(H10664,'Shoe size conversion table'!$B$6:$D$22,3),VLOOKUP(H10664,'Shoe size conversion table'!$J$6:$L$22,3))</f>
        <v>8</v>
      </c>
      <c r="K10664" s="11">
        <v>139</v>
      </c>
      <c r="L10664" s="12">
        <v>0</v>
      </c>
      <c r="M10664" s="7">
        <f t="shared" si="499"/>
        <v>2016</v>
      </c>
      <c r="N10664" s="7">
        <f t="shared" si="500"/>
        <v>6</v>
      </c>
      <c r="O10664" s="30">
        <f t="shared" si="501"/>
        <v>139</v>
      </c>
    </row>
    <row r="10665" spans="2:15" x14ac:dyDescent="0.2">
      <c r="B10665" s="13">
        <v>61920</v>
      </c>
      <c r="C10665" s="14">
        <v>42531.826111111288</v>
      </c>
      <c r="D10665" s="7" t="s">
        <v>7</v>
      </c>
      <c r="E10665" s="13">
        <v>2233</v>
      </c>
      <c r="F10665" s="7" t="s">
        <v>48</v>
      </c>
      <c r="G10665" s="7" t="s">
        <v>12</v>
      </c>
      <c r="H10665" s="13">
        <v>8</v>
      </c>
      <c r="I10665" s="13" t="str">
        <f>IF(G10665="Male",VLOOKUP(H10665,'Shoe size conversion table'!$B$6:$D$22,2),VLOOKUP(H10665,'Shoe size conversion table'!$J$6:$L$22,2))</f>
        <v>38-39</v>
      </c>
      <c r="J10665" s="13">
        <f>IF(G10665="Male",VLOOKUP(H10665,'Shoe size conversion table'!$B$6:$D$22,3),VLOOKUP(H10665,'Shoe size conversion table'!$J$6:$L$22,3))</f>
        <v>6</v>
      </c>
      <c r="K10665" s="11">
        <v>179</v>
      </c>
      <c r="L10665" s="12">
        <v>0</v>
      </c>
      <c r="M10665" s="7">
        <f t="shared" si="499"/>
        <v>2016</v>
      </c>
      <c r="N10665" s="7">
        <f t="shared" si="500"/>
        <v>6</v>
      </c>
      <c r="O10665" s="30">
        <f t="shared" si="501"/>
        <v>179</v>
      </c>
    </row>
    <row r="10666" spans="2:15" x14ac:dyDescent="0.2">
      <c r="B10666" s="13">
        <v>61921</v>
      </c>
      <c r="C10666" s="14">
        <v>42531.866111111143</v>
      </c>
      <c r="D10666" s="7" t="s">
        <v>9</v>
      </c>
      <c r="E10666" s="13">
        <v>2151</v>
      </c>
      <c r="F10666" s="7" t="s">
        <v>58</v>
      </c>
      <c r="G10666" s="7" t="s">
        <v>12</v>
      </c>
      <c r="H10666" s="13">
        <v>9</v>
      </c>
      <c r="I10666" s="13" t="str">
        <f>IF(G10666="Male",VLOOKUP(H10666,'Shoe size conversion table'!$B$6:$D$22,2),VLOOKUP(H10666,'Shoe size conversion table'!$J$6:$L$22,2))</f>
        <v>39-40</v>
      </c>
      <c r="J10666" s="13">
        <f>IF(G10666="Male",VLOOKUP(H10666,'Shoe size conversion table'!$B$6:$D$22,3),VLOOKUP(H10666,'Shoe size conversion table'!$J$6:$L$22,3))</f>
        <v>7</v>
      </c>
      <c r="K10666" s="11">
        <v>139</v>
      </c>
      <c r="L10666" s="12">
        <v>0.1</v>
      </c>
      <c r="M10666" s="7">
        <f t="shared" si="499"/>
        <v>2016</v>
      </c>
      <c r="N10666" s="7">
        <f t="shared" si="500"/>
        <v>6</v>
      </c>
      <c r="O10666" s="30">
        <f t="shared" si="501"/>
        <v>125.10000000000001</v>
      </c>
    </row>
    <row r="10667" spans="2:15" x14ac:dyDescent="0.2">
      <c r="B10667" s="13">
        <v>61922</v>
      </c>
      <c r="C10667" s="14">
        <v>42531.88611111114</v>
      </c>
      <c r="D10667" s="7" t="s">
        <v>10</v>
      </c>
      <c r="E10667" s="13">
        <v>2221</v>
      </c>
      <c r="F10667" s="7" t="s">
        <v>35</v>
      </c>
      <c r="G10667" s="7" t="s">
        <v>11</v>
      </c>
      <c r="H10667" s="13">
        <v>9.5</v>
      </c>
      <c r="I10667" s="13" t="str">
        <f>IF(G10667="Male",VLOOKUP(H10667,'Shoe size conversion table'!$B$6:$D$22,2),VLOOKUP(H10667,'Shoe size conversion table'!$J$6:$L$22,2))</f>
        <v>42-43</v>
      </c>
      <c r="J10667" s="13">
        <f>IF(G10667="Male",VLOOKUP(H10667,'Shoe size conversion table'!$B$6:$D$22,3),VLOOKUP(H10667,'Shoe size conversion table'!$J$6:$L$22,3))</f>
        <v>9</v>
      </c>
      <c r="K10667" s="11">
        <v>199</v>
      </c>
      <c r="L10667" s="12">
        <v>0.1</v>
      </c>
      <c r="M10667" s="7">
        <f t="shared" si="499"/>
        <v>2016</v>
      </c>
      <c r="N10667" s="7">
        <f t="shared" si="500"/>
        <v>6</v>
      </c>
      <c r="O10667" s="30">
        <f t="shared" si="501"/>
        <v>179.1</v>
      </c>
    </row>
    <row r="10668" spans="2:15" x14ac:dyDescent="0.2">
      <c r="B10668" s="13">
        <v>61923</v>
      </c>
      <c r="C10668" s="14">
        <v>42531.896111111324</v>
      </c>
      <c r="D10668" s="7" t="s">
        <v>10</v>
      </c>
      <c r="E10668" s="13">
        <v>2192</v>
      </c>
      <c r="F10668" s="7" t="s">
        <v>35</v>
      </c>
      <c r="G10668" s="7" t="s">
        <v>11</v>
      </c>
      <c r="H10668" s="13">
        <v>9.5</v>
      </c>
      <c r="I10668" s="13" t="str">
        <f>IF(G10668="Male",VLOOKUP(H10668,'Shoe size conversion table'!$B$6:$D$22,2),VLOOKUP(H10668,'Shoe size conversion table'!$J$6:$L$22,2))</f>
        <v>42-43</v>
      </c>
      <c r="J10668" s="13">
        <f>IF(G10668="Male",VLOOKUP(H10668,'Shoe size conversion table'!$B$6:$D$22,3),VLOOKUP(H10668,'Shoe size conversion table'!$J$6:$L$22,3))</f>
        <v>9</v>
      </c>
      <c r="K10668" s="11">
        <v>189</v>
      </c>
      <c r="L10668" s="12">
        <v>0.2</v>
      </c>
      <c r="M10668" s="7">
        <f t="shared" si="499"/>
        <v>2016</v>
      </c>
      <c r="N10668" s="7">
        <f t="shared" si="500"/>
        <v>6</v>
      </c>
      <c r="O10668" s="30">
        <f t="shared" si="501"/>
        <v>151.20000000000002</v>
      </c>
    </row>
    <row r="10669" spans="2:15" x14ac:dyDescent="0.2">
      <c r="B10669" s="13">
        <v>61923</v>
      </c>
      <c r="C10669" s="14">
        <v>42531.896111111324</v>
      </c>
      <c r="D10669" s="7" t="s">
        <v>10</v>
      </c>
      <c r="E10669" s="13">
        <v>2184</v>
      </c>
      <c r="F10669" s="7" t="s">
        <v>35</v>
      </c>
      <c r="G10669" s="7" t="s">
        <v>12</v>
      </c>
      <c r="H10669" s="13">
        <v>8.5</v>
      </c>
      <c r="I10669" s="13">
        <f>IF(G10669="Male",VLOOKUP(H10669,'Shoe size conversion table'!$B$6:$D$22,2),VLOOKUP(H10669,'Shoe size conversion table'!$J$6:$L$22,2))</f>
        <v>39</v>
      </c>
      <c r="J10669" s="13">
        <f>IF(G10669="Male",VLOOKUP(H10669,'Shoe size conversion table'!$B$6:$D$22,3),VLOOKUP(H10669,'Shoe size conversion table'!$J$6:$L$22,3))</f>
        <v>6.5</v>
      </c>
      <c r="K10669" s="11">
        <v>159</v>
      </c>
      <c r="L10669" s="12">
        <v>0</v>
      </c>
      <c r="M10669" s="7">
        <f t="shared" si="499"/>
        <v>2016</v>
      </c>
      <c r="N10669" s="7">
        <f t="shared" si="500"/>
        <v>6</v>
      </c>
      <c r="O10669" s="30">
        <f t="shared" si="501"/>
        <v>159</v>
      </c>
    </row>
    <row r="10670" spans="2:15" x14ac:dyDescent="0.2">
      <c r="B10670" s="13">
        <v>61924</v>
      </c>
      <c r="C10670" s="14">
        <v>42531.936111111245</v>
      </c>
      <c r="D10670" s="7" t="s">
        <v>7</v>
      </c>
      <c r="E10670" s="13">
        <v>2212</v>
      </c>
      <c r="F10670" s="7" t="s">
        <v>51</v>
      </c>
      <c r="G10670" s="7" t="s">
        <v>12</v>
      </c>
      <c r="H10670" s="13">
        <v>8</v>
      </c>
      <c r="I10670" s="13" t="str">
        <f>IF(G10670="Male",VLOOKUP(H10670,'Shoe size conversion table'!$B$6:$D$22,2),VLOOKUP(H10670,'Shoe size conversion table'!$J$6:$L$22,2))</f>
        <v>38-39</v>
      </c>
      <c r="J10670" s="13">
        <f>IF(G10670="Male",VLOOKUP(H10670,'Shoe size conversion table'!$B$6:$D$22,3),VLOOKUP(H10670,'Shoe size conversion table'!$J$6:$L$22,3))</f>
        <v>6</v>
      </c>
      <c r="K10670" s="11">
        <v>149</v>
      </c>
      <c r="L10670" s="12">
        <v>0</v>
      </c>
      <c r="M10670" s="7">
        <f t="shared" si="499"/>
        <v>2016</v>
      </c>
      <c r="N10670" s="7">
        <f t="shared" si="500"/>
        <v>6</v>
      </c>
      <c r="O10670" s="30">
        <f t="shared" si="501"/>
        <v>149</v>
      </c>
    </row>
    <row r="10671" spans="2:15" x14ac:dyDescent="0.2">
      <c r="B10671" s="13">
        <v>61925</v>
      </c>
      <c r="C10671" s="14">
        <v>42531.986111111248</v>
      </c>
      <c r="D10671" s="7" t="s">
        <v>7</v>
      </c>
      <c r="E10671" s="13">
        <v>2159</v>
      </c>
      <c r="F10671" s="7" t="s">
        <v>48</v>
      </c>
      <c r="G10671" s="7" t="s">
        <v>12</v>
      </c>
      <c r="H10671" s="13">
        <v>7.5</v>
      </c>
      <c r="I10671" s="13">
        <f>IF(G10671="Male",VLOOKUP(H10671,'Shoe size conversion table'!$B$6:$D$22,2),VLOOKUP(H10671,'Shoe size conversion table'!$J$6:$L$22,2))</f>
        <v>38</v>
      </c>
      <c r="J10671" s="13">
        <f>IF(G10671="Male",VLOOKUP(H10671,'Shoe size conversion table'!$B$6:$D$22,3),VLOOKUP(H10671,'Shoe size conversion table'!$J$6:$L$22,3))</f>
        <v>5.5</v>
      </c>
      <c r="K10671" s="11">
        <v>179</v>
      </c>
      <c r="L10671" s="12">
        <v>0</v>
      </c>
      <c r="M10671" s="7">
        <f t="shared" si="499"/>
        <v>2016</v>
      </c>
      <c r="N10671" s="7">
        <f t="shared" si="500"/>
        <v>6</v>
      </c>
      <c r="O10671" s="30">
        <f t="shared" si="501"/>
        <v>179</v>
      </c>
    </row>
    <row r="10672" spans="2:15" x14ac:dyDescent="0.2">
      <c r="B10672" s="13">
        <v>61926</v>
      </c>
      <c r="C10672" s="14">
        <v>42531.996111111126</v>
      </c>
      <c r="D10672" s="7" t="s">
        <v>8</v>
      </c>
      <c r="E10672" s="13">
        <v>2175</v>
      </c>
      <c r="F10672" s="7" t="s">
        <v>42</v>
      </c>
      <c r="G10672" s="7" t="s">
        <v>12</v>
      </c>
      <c r="H10672" s="13">
        <v>9.5</v>
      </c>
      <c r="I10672" s="13">
        <f>IF(G10672="Male",VLOOKUP(H10672,'Shoe size conversion table'!$B$6:$D$22,2),VLOOKUP(H10672,'Shoe size conversion table'!$J$6:$L$22,2))</f>
        <v>40</v>
      </c>
      <c r="J10672" s="13">
        <f>IF(G10672="Male",VLOOKUP(H10672,'Shoe size conversion table'!$B$6:$D$22,3),VLOOKUP(H10672,'Shoe size conversion table'!$J$6:$L$22,3))</f>
        <v>7.5</v>
      </c>
      <c r="K10672" s="11">
        <v>169</v>
      </c>
      <c r="L10672" s="12">
        <v>0.2</v>
      </c>
      <c r="M10672" s="7">
        <f t="shared" si="499"/>
        <v>2016</v>
      </c>
      <c r="N10672" s="7">
        <f t="shared" si="500"/>
        <v>6</v>
      </c>
      <c r="O10672" s="30">
        <f t="shared" si="501"/>
        <v>135.20000000000002</v>
      </c>
    </row>
    <row r="10673" spans="2:15" x14ac:dyDescent="0.2">
      <c r="B10673" s="13">
        <v>61927</v>
      </c>
      <c r="C10673" s="14">
        <v>42531.996111111148</v>
      </c>
      <c r="D10673" s="7" t="s">
        <v>7</v>
      </c>
      <c r="E10673" s="13">
        <v>2218</v>
      </c>
      <c r="F10673" s="7" t="s">
        <v>52</v>
      </c>
      <c r="G10673" s="7" t="s">
        <v>12</v>
      </c>
      <c r="H10673" s="13">
        <v>8</v>
      </c>
      <c r="I10673" s="13" t="str">
        <f>IF(G10673="Male",VLOOKUP(H10673,'Shoe size conversion table'!$B$6:$D$22,2),VLOOKUP(H10673,'Shoe size conversion table'!$J$6:$L$22,2))</f>
        <v>38-39</v>
      </c>
      <c r="J10673" s="13">
        <f>IF(G10673="Male",VLOOKUP(H10673,'Shoe size conversion table'!$B$6:$D$22,3),VLOOKUP(H10673,'Shoe size conversion table'!$J$6:$L$22,3))</f>
        <v>6</v>
      </c>
      <c r="K10673" s="11">
        <v>179</v>
      </c>
      <c r="L10673" s="12">
        <v>0</v>
      </c>
      <c r="M10673" s="7">
        <f t="shared" si="499"/>
        <v>2016</v>
      </c>
      <c r="N10673" s="7">
        <f t="shared" si="500"/>
        <v>6</v>
      </c>
      <c r="O10673" s="30">
        <f t="shared" si="501"/>
        <v>179</v>
      </c>
    </row>
    <row r="10674" spans="2:15" x14ac:dyDescent="0.2">
      <c r="B10674" s="13">
        <v>61928</v>
      </c>
      <c r="C10674" s="14">
        <v>42532.036111111323</v>
      </c>
      <c r="D10674" s="7" t="s">
        <v>7</v>
      </c>
      <c r="E10674" s="13">
        <v>2225</v>
      </c>
      <c r="F10674" s="7" t="s">
        <v>51</v>
      </c>
      <c r="G10674" s="7" t="s">
        <v>12</v>
      </c>
      <c r="H10674" s="13">
        <v>7.5</v>
      </c>
      <c r="I10674" s="13">
        <f>IF(G10674="Male",VLOOKUP(H10674,'Shoe size conversion table'!$B$6:$D$22,2),VLOOKUP(H10674,'Shoe size conversion table'!$J$6:$L$22,2))</f>
        <v>38</v>
      </c>
      <c r="J10674" s="13">
        <f>IF(G10674="Male",VLOOKUP(H10674,'Shoe size conversion table'!$B$6:$D$22,3),VLOOKUP(H10674,'Shoe size conversion table'!$J$6:$L$22,3))</f>
        <v>5.5</v>
      </c>
      <c r="K10674" s="11">
        <v>179</v>
      </c>
      <c r="L10674" s="12">
        <v>0.1</v>
      </c>
      <c r="M10674" s="7">
        <f t="shared" si="499"/>
        <v>2016</v>
      </c>
      <c r="N10674" s="7">
        <f t="shared" si="500"/>
        <v>6</v>
      </c>
      <c r="O10674" s="30">
        <f t="shared" si="501"/>
        <v>161.1</v>
      </c>
    </row>
    <row r="10675" spans="2:15" x14ac:dyDescent="0.2">
      <c r="B10675" s="13">
        <v>61929</v>
      </c>
      <c r="C10675" s="14">
        <v>42532.046111111245</v>
      </c>
      <c r="D10675" s="7" t="s">
        <v>10</v>
      </c>
      <c r="E10675" s="13">
        <v>2176</v>
      </c>
      <c r="F10675" s="7" t="s">
        <v>34</v>
      </c>
      <c r="G10675" s="7" t="s">
        <v>11</v>
      </c>
      <c r="H10675" s="13">
        <v>11.5</v>
      </c>
      <c r="I10675" s="13" t="str">
        <f>IF(G10675="Male",VLOOKUP(H10675,'Shoe size conversion table'!$B$6:$D$22,2),VLOOKUP(H10675,'Shoe size conversion table'!$J$6:$L$22,2))</f>
        <v>44-45</v>
      </c>
      <c r="J10675" s="13">
        <f>IF(G10675="Male",VLOOKUP(H10675,'Shoe size conversion table'!$B$6:$D$22,3),VLOOKUP(H10675,'Shoe size conversion table'!$J$6:$L$22,3))</f>
        <v>11</v>
      </c>
      <c r="K10675" s="11">
        <v>199</v>
      </c>
      <c r="L10675" s="12">
        <v>0.3</v>
      </c>
      <c r="M10675" s="7">
        <f t="shared" si="499"/>
        <v>2016</v>
      </c>
      <c r="N10675" s="7">
        <f t="shared" si="500"/>
        <v>6</v>
      </c>
      <c r="O10675" s="30">
        <f t="shared" si="501"/>
        <v>139.29999999999998</v>
      </c>
    </row>
    <row r="10676" spans="2:15" x14ac:dyDescent="0.2">
      <c r="B10676" s="13">
        <v>61930</v>
      </c>
      <c r="C10676" s="14">
        <v>42532.106111111287</v>
      </c>
      <c r="D10676" s="7" t="s">
        <v>10</v>
      </c>
      <c r="E10676" s="13">
        <v>2150</v>
      </c>
      <c r="F10676" s="7" t="s">
        <v>34</v>
      </c>
      <c r="G10676" s="7" t="s">
        <v>11</v>
      </c>
      <c r="H10676" s="13">
        <v>10</v>
      </c>
      <c r="I10676" s="13">
        <f>IF(G10676="Male",VLOOKUP(H10676,'Shoe size conversion table'!$B$6:$D$22,2),VLOOKUP(H10676,'Shoe size conversion table'!$J$6:$L$22,2))</f>
        <v>43</v>
      </c>
      <c r="J10676" s="13">
        <f>IF(G10676="Male",VLOOKUP(H10676,'Shoe size conversion table'!$B$6:$D$22,3),VLOOKUP(H10676,'Shoe size conversion table'!$J$6:$L$22,3))</f>
        <v>9.5</v>
      </c>
      <c r="K10676" s="11">
        <v>169</v>
      </c>
      <c r="L10676" s="12">
        <v>0</v>
      </c>
      <c r="M10676" s="7">
        <f t="shared" si="499"/>
        <v>2016</v>
      </c>
      <c r="N10676" s="7">
        <f t="shared" si="500"/>
        <v>6</v>
      </c>
      <c r="O10676" s="30">
        <f t="shared" si="501"/>
        <v>169</v>
      </c>
    </row>
    <row r="10677" spans="2:15" x14ac:dyDescent="0.2">
      <c r="B10677" s="13">
        <v>61931</v>
      </c>
      <c r="C10677" s="14">
        <v>42532.15611111129</v>
      </c>
      <c r="D10677" s="7" t="s">
        <v>7</v>
      </c>
      <c r="E10677" s="13">
        <v>2158</v>
      </c>
      <c r="F10677" s="7" t="s">
        <v>49</v>
      </c>
      <c r="G10677" s="7" t="s">
        <v>12</v>
      </c>
      <c r="H10677" s="13">
        <v>8</v>
      </c>
      <c r="I10677" s="13" t="str">
        <f>IF(G10677="Male",VLOOKUP(H10677,'Shoe size conversion table'!$B$6:$D$22,2),VLOOKUP(H10677,'Shoe size conversion table'!$J$6:$L$22,2))</f>
        <v>38-39</v>
      </c>
      <c r="J10677" s="13">
        <f>IF(G10677="Male",VLOOKUP(H10677,'Shoe size conversion table'!$B$6:$D$22,3),VLOOKUP(H10677,'Shoe size conversion table'!$J$6:$L$22,3))</f>
        <v>6</v>
      </c>
      <c r="K10677" s="11">
        <v>139</v>
      </c>
      <c r="L10677" s="12">
        <v>0</v>
      </c>
      <c r="M10677" s="7">
        <f t="shared" si="499"/>
        <v>2016</v>
      </c>
      <c r="N10677" s="7">
        <f t="shared" si="500"/>
        <v>6</v>
      </c>
      <c r="O10677" s="30">
        <f t="shared" si="501"/>
        <v>139</v>
      </c>
    </row>
    <row r="10678" spans="2:15" x14ac:dyDescent="0.2">
      <c r="B10678" s="13">
        <v>61932</v>
      </c>
      <c r="C10678" s="14">
        <v>42532.226111111129</v>
      </c>
      <c r="D10678" s="7" t="s">
        <v>7</v>
      </c>
      <c r="E10678" s="13">
        <v>2149</v>
      </c>
      <c r="F10678" s="7" t="s">
        <v>49</v>
      </c>
      <c r="G10678" s="7" t="s">
        <v>12</v>
      </c>
      <c r="H10678" s="13">
        <v>7</v>
      </c>
      <c r="I10678" s="13" t="str">
        <f>IF(G10678="Male",VLOOKUP(H10678,'Shoe size conversion table'!$B$6:$D$22,2),VLOOKUP(H10678,'Shoe size conversion table'!$J$6:$L$22,2))</f>
        <v>37-38</v>
      </c>
      <c r="J10678" s="13">
        <f>IF(G10678="Male",VLOOKUP(H10678,'Shoe size conversion table'!$B$6:$D$22,3),VLOOKUP(H10678,'Shoe size conversion table'!$J$6:$L$22,3))</f>
        <v>5</v>
      </c>
      <c r="K10678" s="11">
        <v>139</v>
      </c>
      <c r="L10678" s="12">
        <v>0.5</v>
      </c>
      <c r="M10678" s="7">
        <f t="shared" si="499"/>
        <v>2016</v>
      </c>
      <c r="N10678" s="7">
        <f t="shared" si="500"/>
        <v>6</v>
      </c>
      <c r="O10678" s="30">
        <f t="shared" si="501"/>
        <v>69.5</v>
      </c>
    </row>
    <row r="10679" spans="2:15" x14ac:dyDescent="0.2">
      <c r="B10679" s="13">
        <v>61933</v>
      </c>
      <c r="C10679" s="14">
        <v>42532.306111111247</v>
      </c>
      <c r="D10679" s="7" t="s">
        <v>10</v>
      </c>
      <c r="E10679" s="13">
        <v>2167</v>
      </c>
      <c r="F10679" s="7" t="s">
        <v>34</v>
      </c>
      <c r="G10679" s="7" t="s">
        <v>11</v>
      </c>
      <c r="H10679" s="13">
        <v>11.5</v>
      </c>
      <c r="I10679" s="13" t="str">
        <f>IF(G10679="Male",VLOOKUP(H10679,'Shoe size conversion table'!$B$6:$D$22,2),VLOOKUP(H10679,'Shoe size conversion table'!$J$6:$L$22,2))</f>
        <v>44-45</v>
      </c>
      <c r="J10679" s="13">
        <f>IF(G10679="Male",VLOOKUP(H10679,'Shoe size conversion table'!$B$6:$D$22,3),VLOOKUP(H10679,'Shoe size conversion table'!$J$6:$L$22,3))</f>
        <v>11</v>
      </c>
      <c r="K10679" s="11">
        <v>179</v>
      </c>
      <c r="L10679" s="12">
        <v>0</v>
      </c>
      <c r="M10679" s="7">
        <f t="shared" si="499"/>
        <v>2016</v>
      </c>
      <c r="N10679" s="7">
        <f t="shared" si="500"/>
        <v>6</v>
      </c>
      <c r="O10679" s="30">
        <f t="shared" si="501"/>
        <v>179</v>
      </c>
    </row>
    <row r="10680" spans="2:15" x14ac:dyDescent="0.2">
      <c r="B10680" s="13">
        <v>61934</v>
      </c>
      <c r="C10680" s="14">
        <v>42532.316111111148</v>
      </c>
      <c r="D10680" s="7" t="s">
        <v>7</v>
      </c>
      <c r="E10680" s="13">
        <v>2157</v>
      </c>
      <c r="F10680" s="7" t="s">
        <v>49</v>
      </c>
      <c r="G10680" s="7" t="s">
        <v>12</v>
      </c>
      <c r="H10680" s="13">
        <v>6.5</v>
      </c>
      <c r="I10680" s="13">
        <f>IF(G10680="Male",VLOOKUP(H10680,'Shoe size conversion table'!$B$6:$D$22,2),VLOOKUP(H10680,'Shoe size conversion table'!$J$6:$L$22,2))</f>
        <v>37</v>
      </c>
      <c r="J10680" s="13">
        <f>IF(G10680="Male",VLOOKUP(H10680,'Shoe size conversion table'!$B$6:$D$22,3),VLOOKUP(H10680,'Shoe size conversion table'!$J$6:$L$22,3))</f>
        <v>4.5</v>
      </c>
      <c r="K10680" s="11">
        <v>139</v>
      </c>
      <c r="L10680" s="12">
        <v>0</v>
      </c>
      <c r="M10680" s="7">
        <f t="shared" si="499"/>
        <v>2016</v>
      </c>
      <c r="N10680" s="7">
        <f t="shared" si="500"/>
        <v>6</v>
      </c>
      <c r="O10680" s="30">
        <f t="shared" si="501"/>
        <v>139</v>
      </c>
    </row>
    <row r="10681" spans="2:15" x14ac:dyDescent="0.2">
      <c r="B10681" s="13">
        <v>61934</v>
      </c>
      <c r="C10681" s="14">
        <v>42532.316111111148</v>
      </c>
      <c r="D10681" s="7" t="s">
        <v>7</v>
      </c>
      <c r="E10681" s="13">
        <v>2198</v>
      </c>
      <c r="F10681" s="7" t="s">
        <v>49</v>
      </c>
      <c r="G10681" s="7" t="s">
        <v>12</v>
      </c>
      <c r="H10681" s="13">
        <v>8.5</v>
      </c>
      <c r="I10681" s="13">
        <f>IF(G10681="Male",VLOOKUP(H10681,'Shoe size conversion table'!$B$6:$D$22,2),VLOOKUP(H10681,'Shoe size conversion table'!$J$6:$L$22,2))</f>
        <v>39</v>
      </c>
      <c r="J10681" s="13">
        <f>IF(G10681="Male",VLOOKUP(H10681,'Shoe size conversion table'!$B$6:$D$22,3),VLOOKUP(H10681,'Shoe size conversion table'!$J$6:$L$22,3))</f>
        <v>6.5</v>
      </c>
      <c r="K10681" s="11">
        <v>189</v>
      </c>
      <c r="L10681" s="12">
        <v>0.5</v>
      </c>
      <c r="M10681" s="7">
        <f t="shared" si="499"/>
        <v>2016</v>
      </c>
      <c r="N10681" s="7">
        <f t="shared" si="500"/>
        <v>6</v>
      </c>
      <c r="O10681" s="30">
        <f t="shared" si="501"/>
        <v>94.5</v>
      </c>
    </row>
    <row r="10682" spans="2:15" x14ac:dyDescent="0.2">
      <c r="B10682" s="13">
        <v>61935</v>
      </c>
      <c r="C10682" s="14">
        <v>42532.486111111248</v>
      </c>
      <c r="D10682" s="7" t="s">
        <v>10</v>
      </c>
      <c r="E10682" s="13">
        <v>2210</v>
      </c>
      <c r="F10682" s="7" t="s">
        <v>34</v>
      </c>
      <c r="G10682" s="7" t="s">
        <v>11</v>
      </c>
      <c r="H10682" s="13">
        <v>11</v>
      </c>
      <c r="I10682" s="13">
        <f>IF(G10682="Male",VLOOKUP(H10682,'Shoe size conversion table'!$B$6:$D$22,2),VLOOKUP(H10682,'Shoe size conversion table'!$J$6:$L$22,2))</f>
        <v>44</v>
      </c>
      <c r="J10682" s="13">
        <f>IF(G10682="Male",VLOOKUP(H10682,'Shoe size conversion table'!$B$6:$D$22,3),VLOOKUP(H10682,'Shoe size conversion table'!$J$6:$L$22,3))</f>
        <v>10.5</v>
      </c>
      <c r="K10682" s="11">
        <v>199</v>
      </c>
      <c r="L10682" s="12">
        <v>0</v>
      </c>
      <c r="M10682" s="7">
        <f t="shared" si="499"/>
        <v>2016</v>
      </c>
      <c r="N10682" s="7">
        <f t="shared" si="500"/>
        <v>6</v>
      </c>
      <c r="O10682" s="30">
        <f t="shared" si="501"/>
        <v>199</v>
      </c>
    </row>
    <row r="10683" spans="2:15" x14ac:dyDescent="0.2">
      <c r="B10683" s="13">
        <v>61936</v>
      </c>
      <c r="C10683" s="14">
        <v>42532.506111111245</v>
      </c>
      <c r="D10683" s="7" t="s">
        <v>8</v>
      </c>
      <c r="E10683" s="13">
        <v>2235</v>
      </c>
      <c r="F10683" s="7" t="s">
        <v>37</v>
      </c>
      <c r="G10683" s="7" t="s">
        <v>12</v>
      </c>
      <c r="H10683" s="13">
        <v>9</v>
      </c>
      <c r="I10683" s="13" t="str">
        <f>IF(G10683="Male",VLOOKUP(H10683,'Shoe size conversion table'!$B$6:$D$22,2),VLOOKUP(H10683,'Shoe size conversion table'!$J$6:$L$22,2))</f>
        <v>39-40</v>
      </c>
      <c r="J10683" s="13">
        <f>IF(G10683="Male",VLOOKUP(H10683,'Shoe size conversion table'!$B$6:$D$22,3),VLOOKUP(H10683,'Shoe size conversion table'!$J$6:$L$22,3))</f>
        <v>7</v>
      </c>
      <c r="K10683" s="11">
        <v>129</v>
      </c>
      <c r="L10683" s="12">
        <v>0</v>
      </c>
      <c r="M10683" s="7">
        <f t="shared" si="499"/>
        <v>2016</v>
      </c>
      <c r="N10683" s="7">
        <f t="shared" si="500"/>
        <v>6</v>
      </c>
      <c r="O10683" s="30">
        <f t="shared" si="501"/>
        <v>129</v>
      </c>
    </row>
    <row r="10684" spans="2:15" x14ac:dyDescent="0.2">
      <c r="B10684" s="13">
        <v>61937</v>
      </c>
      <c r="C10684" s="14">
        <v>42532.526111111147</v>
      </c>
      <c r="D10684" s="7" t="s">
        <v>8</v>
      </c>
      <c r="E10684" s="13">
        <v>2178</v>
      </c>
      <c r="F10684" s="7" t="s">
        <v>41</v>
      </c>
      <c r="G10684" s="7" t="s">
        <v>11</v>
      </c>
      <c r="H10684" s="13">
        <v>10.5</v>
      </c>
      <c r="I10684" s="13" t="str">
        <f>IF(G10684="Male",VLOOKUP(H10684,'Shoe size conversion table'!$B$6:$D$22,2),VLOOKUP(H10684,'Shoe size conversion table'!$J$6:$L$22,2))</f>
        <v>43-44</v>
      </c>
      <c r="J10684" s="13">
        <f>IF(G10684="Male",VLOOKUP(H10684,'Shoe size conversion table'!$B$6:$D$22,3),VLOOKUP(H10684,'Shoe size conversion table'!$J$6:$L$22,3))</f>
        <v>10</v>
      </c>
      <c r="K10684" s="11">
        <v>199</v>
      </c>
      <c r="L10684" s="12">
        <v>0.2</v>
      </c>
      <c r="M10684" s="7">
        <f t="shared" si="499"/>
        <v>2016</v>
      </c>
      <c r="N10684" s="7">
        <f t="shared" si="500"/>
        <v>6</v>
      </c>
      <c r="O10684" s="30">
        <f t="shared" si="501"/>
        <v>159.20000000000002</v>
      </c>
    </row>
    <row r="10685" spans="2:15" x14ac:dyDescent="0.2">
      <c r="B10685" s="13">
        <v>61938</v>
      </c>
      <c r="C10685" s="14">
        <v>42532.62611111132</v>
      </c>
      <c r="D10685" s="7" t="s">
        <v>10</v>
      </c>
      <c r="E10685" s="13">
        <v>2159</v>
      </c>
      <c r="F10685" s="7" t="s">
        <v>34</v>
      </c>
      <c r="G10685" s="7" t="s">
        <v>12</v>
      </c>
      <c r="H10685" s="13">
        <v>8.5</v>
      </c>
      <c r="I10685" s="13">
        <f>IF(G10685="Male",VLOOKUP(H10685,'Shoe size conversion table'!$B$6:$D$22,2),VLOOKUP(H10685,'Shoe size conversion table'!$J$6:$L$22,2))</f>
        <v>39</v>
      </c>
      <c r="J10685" s="13">
        <f>IF(G10685="Male",VLOOKUP(H10685,'Shoe size conversion table'!$B$6:$D$22,3),VLOOKUP(H10685,'Shoe size conversion table'!$J$6:$L$22,3))</f>
        <v>6.5</v>
      </c>
      <c r="K10685" s="11">
        <v>149</v>
      </c>
      <c r="L10685" s="12">
        <v>0</v>
      </c>
      <c r="M10685" s="7">
        <f t="shared" si="499"/>
        <v>2016</v>
      </c>
      <c r="N10685" s="7">
        <f t="shared" si="500"/>
        <v>6</v>
      </c>
      <c r="O10685" s="30">
        <f t="shared" si="501"/>
        <v>149</v>
      </c>
    </row>
    <row r="10686" spans="2:15" x14ac:dyDescent="0.2">
      <c r="B10686" s="13">
        <v>61939</v>
      </c>
      <c r="C10686" s="14">
        <v>42532.786111111243</v>
      </c>
      <c r="D10686" s="7" t="s">
        <v>7</v>
      </c>
      <c r="E10686" s="13">
        <v>2210</v>
      </c>
      <c r="F10686" s="7" t="s">
        <v>50</v>
      </c>
      <c r="G10686" s="7" t="s">
        <v>11</v>
      </c>
      <c r="H10686" s="13">
        <v>12</v>
      </c>
      <c r="I10686" s="13">
        <f>IF(G10686="Male",VLOOKUP(H10686,'Shoe size conversion table'!$B$6:$D$22,2),VLOOKUP(H10686,'Shoe size conversion table'!$J$6:$L$22,2))</f>
        <v>45</v>
      </c>
      <c r="J10686" s="13">
        <f>IF(G10686="Male",VLOOKUP(H10686,'Shoe size conversion table'!$B$6:$D$22,3),VLOOKUP(H10686,'Shoe size conversion table'!$J$6:$L$22,3))</f>
        <v>11.5</v>
      </c>
      <c r="K10686" s="11">
        <v>149</v>
      </c>
      <c r="L10686" s="12">
        <v>0</v>
      </c>
      <c r="M10686" s="7">
        <f t="shared" si="499"/>
        <v>2016</v>
      </c>
      <c r="N10686" s="7">
        <f t="shared" si="500"/>
        <v>6</v>
      </c>
      <c r="O10686" s="30">
        <f t="shared" si="501"/>
        <v>149</v>
      </c>
    </row>
    <row r="10687" spans="2:15" x14ac:dyDescent="0.2">
      <c r="B10687" s="13">
        <v>61940</v>
      </c>
      <c r="C10687" s="14">
        <v>42532.806111111138</v>
      </c>
      <c r="D10687" s="7" t="s">
        <v>7</v>
      </c>
      <c r="E10687" s="13">
        <v>2164</v>
      </c>
      <c r="F10687" s="7" t="s">
        <v>49</v>
      </c>
      <c r="G10687" s="7" t="s">
        <v>11</v>
      </c>
      <c r="H10687" s="13">
        <v>7</v>
      </c>
      <c r="I10687" s="13">
        <f>IF(G10687="Male",VLOOKUP(H10687,'Shoe size conversion table'!$B$6:$D$22,2),VLOOKUP(H10687,'Shoe size conversion table'!$J$6:$L$22,2))</f>
        <v>40</v>
      </c>
      <c r="J10687" s="13">
        <f>IF(G10687="Male",VLOOKUP(H10687,'Shoe size conversion table'!$B$6:$D$22,3),VLOOKUP(H10687,'Shoe size conversion table'!$J$6:$L$22,3))</f>
        <v>6.5</v>
      </c>
      <c r="K10687" s="11">
        <v>129</v>
      </c>
      <c r="L10687" s="12">
        <v>0</v>
      </c>
      <c r="M10687" s="7">
        <f t="shared" si="499"/>
        <v>2016</v>
      </c>
      <c r="N10687" s="7">
        <f t="shared" si="500"/>
        <v>6</v>
      </c>
      <c r="O10687" s="30">
        <f t="shared" si="501"/>
        <v>129</v>
      </c>
    </row>
    <row r="10688" spans="2:15" x14ac:dyDescent="0.2">
      <c r="B10688" s="13">
        <v>61940</v>
      </c>
      <c r="C10688" s="14">
        <v>42532.806111111146</v>
      </c>
      <c r="D10688" s="7" t="s">
        <v>7</v>
      </c>
      <c r="E10688" s="13">
        <v>2224</v>
      </c>
      <c r="F10688" s="7" t="s">
        <v>49</v>
      </c>
      <c r="G10688" s="7" t="s">
        <v>11</v>
      </c>
      <c r="H10688" s="13">
        <v>10</v>
      </c>
      <c r="I10688" s="13">
        <f>IF(G10688="Male",VLOOKUP(H10688,'Shoe size conversion table'!$B$6:$D$22,2),VLOOKUP(H10688,'Shoe size conversion table'!$J$6:$L$22,2))</f>
        <v>43</v>
      </c>
      <c r="J10688" s="13">
        <f>IF(G10688="Male",VLOOKUP(H10688,'Shoe size conversion table'!$B$6:$D$22,3),VLOOKUP(H10688,'Shoe size conversion table'!$J$6:$L$22,3))</f>
        <v>9.5</v>
      </c>
      <c r="K10688" s="11">
        <v>179</v>
      </c>
      <c r="L10688" s="12">
        <v>0</v>
      </c>
      <c r="M10688" s="7">
        <f t="shared" si="499"/>
        <v>2016</v>
      </c>
      <c r="N10688" s="7">
        <f t="shared" si="500"/>
        <v>6</v>
      </c>
      <c r="O10688" s="30">
        <f t="shared" si="501"/>
        <v>179</v>
      </c>
    </row>
    <row r="10689" spans="2:15" x14ac:dyDescent="0.2">
      <c r="B10689" s="13">
        <v>61941</v>
      </c>
      <c r="C10689" s="14">
        <v>42532.866111111143</v>
      </c>
      <c r="D10689" s="7" t="s">
        <v>9</v>
      </c>
      <c r="E10689" s="13">
        <v>2184</v>
      </c>
      <c r="F10689" s="7" t="s">
        <v>60</v>
      </c>
      <c r="G10689" s="7" t="s">
        <v>12</v>
      </c>
      <c r="H10689" s="13">
        <v>9</v>
      </c>
      <c r="I10689" s="13" t="str">
        <f>IF(G10689="Male",VLOOKUP(H10689,'Shoe size conversion table'!$B$6:$D$22,2),VLOOKUP(H10689,'Shoe size conversion table'!$J$6:$L$22,2))</f>
        <v>39-40</v>
      </c>
      <c r="J10689" s="13">
        <f>IF(G10689="Male",VLOOKUP(H10689,'Shoe size conversion table'!$B$6:$D$22,3),VLOOKUP(H10689,'Shoe size conversion table'!$J$6:$L$22,3))</f>
        <v>7</v>
      </c>
      <c r="K10689" s="11">
        <v>129</v>
      </c>
      <c r="L10689" s="12">
        <v>0</v>
      </c>
      <c r="M10689" s="7">
        <f t="shared" si="499"/>
        <v>2016</v>
      </c>
      <c r="N10689" s="7">
        <f t="shared" si="500"/>
        <v>6</v>
      </c>
      <c r="O10689" s="30">
        <f t="shared" si="501"/>
        <v>129</v>
      </c>
    </row>
    <row r="10690" spans="2:15" x14ac:dyDescent="0.2">
      <c r="B10690" s="13">
        <v>61942</v>
      </c>
      <c r="C10690" s="14">
        <v>42532.88611111114</v>
      </c>
      <c r="D10690" s="7" t="s">
        <v>10</v>
      </c>
      <c r="E10690" s="13">
        <v>2180</v>
      </c>
      <c r="F10690" s="7" t="s">
        <v>35</v>
      </c>
      <c r="G10690" s="7" t="s">
        <v>11</v>
      </c>
      <c r="H10690" s="13">
        <v>8</v>
      </c>
      <c r="I10690" s="13">
        <f>IF(G10690="Male",VLOOKUP(H10690,'Shoe size conversion table'!$B$6:$D$22,2),VLOOKUP(H10690,'Shoe size conversion table'!$J$6:$L$22,2))</f>
        <v>41</v>
      </c>
      <c r="J10690" s="13">
        <f>IF(G10690="Male",VLOOKUP(H10690,'Shoe size conversion table'!$B$6:$D$22,3),VLOOKUP(H10690,'Shoe size conversion table'!$J$6:$L$22,3))</f>
        <v>7.5</v>
      </c>
      <c r="K10690" s="11">
        <v>159</v>
      </c>
      <c r="L10690" s="12">
        <v>0.3</v>
      </c>
      <c r="M10690" s="7">
        <f t="shared" si="499"/>
        <v>2016</v>
      </c>
      <c r="N10690" s="7">
        <f t="shared" si="500"/>
        <v>6</v>
      </c>
      <c r="O10690" s="30">
        <f t="shared" si="501"/>
        <v>111.3</v>
      </c>
    </row>
    <row r="10691" spans="2:15" x14ac:dyDescent="0.2">
      <c r="B10691" s="13">
        <v>61943</v>
      </c>
      <c r="C10691" s="14">
        <v>42532.896111111135</v>
      </c>
      <c r="D10691" s="7" t="s">
        <v>7</v>
      </c>
      <c r="E10691" s="13">
        <v>2179</v>
      </c>
      <c r="F10691" s="7" t="s">
        <v>50</v>
      </c>
      <c r="G10691" s="7" t="s">
        <v>12</v>
      </c>
      <c r="H10691" s="13">
        <v>11.5</v>
      </c>
      <c r="I10691" s="13">
        <f>IF(G10691="Male",VLOOKUP(H10691,'Shoe size conversion table'!$B$6:$D$22,2),VLOOKUP(H10691,'Shoe size conversion table'!$J$6:$L$22,2))</f>
        <v>42</v>
      </c>
      <c r="J10691" s="13">
        <f>IF(G10691="Male",VLOOKUP(H10691,'Shoe size conversion table'!$B$6:$D$22,3),VLOOKUP(H10691,'Shoe size conversion table'!$J$6:$L$22,3))</f>
        <v>9.5</v>
      </c>
      <c r="K10691" s="11">
        <v>129</v>
      </c>
      <c r="L10691" s="12">
        <v>0.3</v>
      </c>
      <c r="M10691" s="7">
        <f t="shared" si="499"/>
        <v>2016</v>
      </c>
      <c r="N10691" s="7">
        <f t="shared" si="500"/>
        <v>6</v>
      </c>
      <c r="O10691" s="30">
        <f t="shared" si="501"/>
        <v>90.3</v>
      </c>
    </row>
    <row r="10692" spans="2:15" x14ac:dyDescent="0.2">
      <c r="B10692" s="13">
        <v>61944</v>
      </c>
      <c r="C10692" s="14">
        <v>42532.926111111126</v>
      </c>
      <c r="D10692" s="7" t="s">
        <v>9</v>
      </c>
      <c r="E10692" s="13">
        <v>2190</v>
      </c>
      <c r="F10692" s="7" t="s">
        <v>59</v>
      </c>
      <c r="G10692" s="7" t="s">
        <v>11</v>
      </c>
      <c r="H10692" s="13">
        <v>9.5</v>
      </c>
      <c r="I10692" s="13" t="str">
        <f>IF(G10692="Male",VLOOKUP(H10692,'Shoe size conversion table'!$B$6:$D$22,2),VLOOKUP(H10692,'Shoe size conversion table'!$J$6:$L$22,2))</f>
        <v>42-43</v>
      </c>
      <c r="J10692" s="13">
        <f>IF(G10692="Male",VLOOKUP(H10692,'Shoe size conversion table'!$B$6:$D$22,3),VLOOKUP(H10692,'Shoe size conversion table'!$J$6:$L$22,3))</f>
        <v>9</v>
      </c>
      <c r="K10692" s="11">
        <v>149</v>
      </c>
      <c r="L10692" s="12">
        <v>0</v>
      </c>
      <c r="M10692" s="7">
        <f t="shared" si="499"/>
        <v>2016</v>
      </c>
      <c r="N10692" s="7">
        <f t="shared" si="500"/>
        <v>6</v>
      </c>
      <c r="O10692" s="30">
        <f t="shared" si="501"/>
        <v>149</v>
      </c>
    </row>
    <row r="10693" spans="2:15" x14ac:dyDescent="0.2">
      <c r="B10693" s="13">
        <v>61945</v>
      </c>
      <c r="C10693" s="14">
        <v>42532.936111111245</v>
      </c>
      <c r="D10693" s="7" t="s">
        <v>10</v>
      </c>
      <c r="E10693" s="13">
        <v>2194</v>
      </c>
      <c r="F10693" s="7" t="s">
        <v>34</v>
      </c>
      <c r="G10693" s="7" t="s">
        <v>11</v>
      </c>
      <c r="H10693" s="13">
        <v>9</v>
      </c>
      <c r="I10693" s="13">
        <f>IF(G10693="Male",VLOOKUP(H10693,'Shoe size conversion table'!$B$6:$D$22,2),VLOOKUP(H10693,'Shoe size conversion table'!$J$6:$L$22,2))</f>
        <v>42</v>
      </c>
      <c r="J10693" s="13">
        <f>IF(G10693="Male",VLOOKUP(H10693,'Shoe size conversion table'!$B$6:$D$22,3),VLOOKUP(H10693,'Shoe size conversion table'!$J$6:$L$22,3))</f>
        <v>8.5</v>
      </c>
      <c r="K10693" s="11">
        <v>159</v>
      </c>
      <c r="L10693" s="12">
        <v>0.5</v>
      </c>
      <c r="M10693" s="7">
        <f t="shared" ref="M10693:M10756" si="502">YEAR(C10693)</f>
        <v>2016</v>
      </c>
      <c r="N10693" s="7">
        <f t="shared" si="500"/>
        <v>6</v>
      </c>
      <c r="O10693" s="30">
        <f t="shared" si="501"/>
        <v>79.5</v>
      </c>
    </row>
    <row r="10694" spans="2:15" x14ac:dyDescent="0.2">
      <c r="B10694" s="13">
        <v>61946</v>
      </c>
      <c r="C10694" s="14">
        <v>42532.936111111325</v>
      </c>
      <c r="D10694" s="7" t="s">
        <v>10</v>
      </c>
      <c r="E10694" s="13">
        <v>2174</v>
      </c>
      <c r="F10694" s="7" t="s">
        <v>34</v>
      </c>
      <c r="G10694" s="7" t="s">
        <v>11</v>
      </c>
      <c r="H10694" s="13">
        <v>10.5</v>
      </c>
      <c r="I10694" s="13" t="str">
        <f>IF(G10694="Male",VLOOKUP(H10694,'Shoe size conversion table'!$B$6:$D$22,2),VLOOKUP(H10694,'Shoe size conversion table'!$J$6:$L$22,2))</f>
        <v>43-44</v>
      </c>
      <c r="J10694" s="13">
        <f>IF(G10694="Male",VLOOKUP(H10694,'Shoe size conversion table'!$B$6:$D$22,3),VLOOKUP(H10694,'Shoe size conversion table'!$J$6:$L$22,3))</f>
        <v>10</v>
      </c>
      <c r="K10694" s="11">
        <v>169</v>
      </c>
      <c r="L10694" s="12">
        <v>0.5</v>
      </c>
      <c r="M10694" s="7">
        <f t="shared" si="502"/>
        <v>2016</v>
      </c>
      <c r="N10694" s="7">
        <f t="shared" ref="N10694:N10757" si="503">MONTH(C10694:C25661)</f>
        <v>6</v>
      </c>
      <c r="O10694" s="30">
        <f t="shared" ref="O10694:O10757" si="504">K10694*(1-L10694)</f>
        <v>84.5</v>
      </c>
    </row>
    <row r="10695" spans="2:15" x14ac:dyDescent="0.2">
      <c r="B10695" s="13">
        <v>61947</v>
      </c>
      <c r="C10695" s="14">
        <v>42532.996111111148</v>
      </c>
      <c r="D10695" s="7" t="s">
        <v>7</v>
      </c>
      <c r="E10695" s="13">
        <v>2205</v>
      </c>
      <c r="F10695" s="7" t="s">
        <v>51</v>
      </c>
      <c r="G10695" s="7" t="s">
        <v>12</v>
      </c>
      <c r="H10695" s="13">
        <v>8</v>
      </c>
      <c r="I10695" s="13" t="str">
        <f>IF(G10695="Male",VLOOKUP(H10695,'Shoe size conversion table'!$B$6:$D$22,2),VLOOKUP(H10695,'Shoe size conversion table'!$J$6:$L$22,2))</f>
        <v>38-39</v>
      </c>
      <c r="J10695" s="13">
        <f>IF(G10695="Male",VLOOKUP(H10695,'Shoe size conversion table'!$B$6:$D$22,3),VLOOKUP(H10695,'Shoe size conversion table'!$J$6:$L$22,3))</f>
        <v>6</v>
      </c>
      <c r="K10695" s="11">
        <v>129</v>
      </c>
      <c r="L10695" s="12">
        <v>0</v>
      </c>
      <c r="M10695" s="7">
        <f t="shared" si="502"/>
        <v>2016</v>
      </c>
      <c r="N10695" s="7">
        <f t="shared" si="503"/>
        <v>6</v>
      </c>
      <c r="O10695" s="30">
        <f t="shared" si="504"/>
        <v>129</v>
      </c>
    </row>
    <row r="10696" spans="2:15" x14ac:dyDescent="0.2">
      <c r="B10696" s="13">
        <v>61948</v>
      </c>
      <c r="C10696" s="14">
        <v>42533.076111111288</v>
      </c>
      <c r="D10696" s="7" t="s">
        <v>7</v>
      </c>
      <c r="E10696" s="13">
        <v>2218</v>
      </c>
      <c r="F10696" s="7" t="s">
        <v>48</v>
      </c>
      <c r="G10696" s="7" t="s">
        <v>12</v>
      </c>
      <c r="H10696" s="13">
        <v>8.5</v>
      </c>
      <c r="I10696" s="13">
        <f>IF(G10696="Male",VLOOKUP(H10696,'Shoe size conversion table'!$B$6:$D$22,2),VLOOKUP(H10696,'Shoe size conversion table'!$J$6:$L$22,2))</f>
        <v>39</v>
      </c>
      <c r="J10696" s="13">
        <f>IF(G10696="Male",VLOOKUP(H10696,'Shoe size conversion table'!$B$6:$D$22,3),VLOOKUP(H10696,'Shoe size conversion table'!$J$6:$L$22,3))</f>
        <v>6.5</v>
      </c>
      <c r="K10696" s="11">
        <v>179</v>
      </c>
      <c r="L10696" s="12">
        <v>0.5</v>
      </c>
      <c r="M10696" s="7">
        <f t="shared" si="502"/>
        <v>2016</v>
      </c>
      <c r="N10696" s="7">
        <f t="shared" si="503"/>
        <v>6</v>
      </c>
      <c r="O10696" s="30">
        <f t="shared" si="504"/>
        <v>89.5</v>
      </c>
    </row>
    <row r="10697" spans="2:15" x14ac:dyDescent="0.2">
      <c r="B10697" s="13">
        <v>61949</v>
      </c>
      <c r="C10697" s="14">
        <v>42533.136111111126</v>
      </c>
      <c r="D10697" s="7" t="s">
        <v>9</v>
      </c>
      <c r="E10697" s="13">
        <v>2231</v>
      </c>
      <c r="F10697" s="7" t="s">
        <v>62</v>
      </c>
      <c r="G10697" s="7" t="s">
        <v>11</v>
      </c>
      <c r="H10697" s="13">
        <v>9</v>
      </c>
      <c r="I10697" s="13">
        <f>IF(G10697="Male",VLOOKUP(H10697,'Shoe size conversion table'!$B$6:$D$22,2),VLOOKUP(H10697,'Shoe size conversion table'!$J$6:$L$22,2))</f>
        <v>42</v>
      </c>
      <c r="J10697" s="13">
        <f>IF(G10697="Male",VLOOKUP(H10697,'Shoe size conversion table'!$B$6:$D$22,3),VLOOKUP(H10697,'Shoe size conversion table'!$J$6:$L$22,3))</f>
        <v>8.5</v>
      </c>
      <c r="K10697" s="11">
        <v>159</v>
      </c>
      <c r="L10697" s="12">
        <v>0.2</v>
      </c>
      <c r="M10697" s="7">
        <f t="shared" si="502"/>
        <v>2016</v>
      </c>
      <c r="N10697" s="7">
        <f t="shared" si="503"/>
        <v>6</v>
      </c>
      <c r="O10697" s="30">
        <f t="shared" si="504"/>
        <v>127.2</v>
      </c>
    </row>
    <row r="10698" spans="2:15" x14ac:dyDescent="0.2">
      <c r="B10698" s="13">
        <v>61950</v>
      </c>
      <c r="C10698" s="14">
        <v>42533.15611111129</v>
      </c>
      <c r="D10698" s="7" t="s">
        <v>10</v>
      </c>
      <c r="E10698" s="13">
        <v>2184</v>
      </c>
      <c r="F10698" s="7" t="s">
        <v>34</v>
      </c>
      <c r="G10698" s="7" t="s">
        <v>11</v>
      </c>
      <c r="H10698" s="13">
        <v>9.5</v>
      </c>
      <c r="I10698" s="13" t="str">
        <f>IF(G10698="Male",VLOOKUP(H10698,'Shoe size conversion table'!$B$6:$D$22,2),VLOOKUP(H10698,'Shoe size conversion table'!$J$6:$L$22,2))</f>
        <v>42-43</v>
      </c>
      <c r="J10698" s="13">
        <f>IF(G10698="Male",VLOOKUP(H10698,'Shoe size conversion table'!$B$6:$D$22,3),VLOOKUP(H10698,'Shoe size conversion table'!$J$6:$L$22,3))</f>
        <v>9</v>
      </c>
      <c r="K10698" s="11">
        <v>169</v>
      </c>
      <c r="L10698" s="12">
        <v>0</v>
      </c>
      <c r="M10698" s="7">
        <f t="shared" si="502"/>
        <v>2016</v>
      </c>
      <c r="N10698" s="7">
        <f t="shared" si="503"/>
        <v>6</v>
      </c>
      <c r="O10698" s="30">
        <f t="shared" si="504"/>
        <v>169</v>
      </c>
    </row>
    <row r="10699" spans="2:15" x14ac:dyDescent="0.2">
      <c r="B10699" s="13">
        <v>61951</v>
      </c>
      <c r="C10699" s="14">
        <v>42533.156111111319</v>
      </c>
      <c r="D10699" s="7" t="s">
        <v>7</v>
      </c>
      <c r="E10699" s="13">
        <v>2163</v>
      </c>
      <c r="F10699" s="7" t="s">
        <v>53</v>
      </c>
      <c r="G10699" s="7" t="s">
        <v>11</v>
      </c>
      <c r="H10699" s="13">
        <v>9.5</v>
      </c>
      <c r="I10699" s="13" t="str">
        <f>IF(G10699="Male",VLOOKUP(H10699,'Shoe size conversion table'!$B$6:$D$22,2),VLOOKUP(H10699,'Shoe size conversion table'!$J$6:$L$22,2))</f>
        <v>42-43</v>
      </c>
      <c r="J10699" s="13">
        <f>IF(G10699="Male",VLOOKUP(H10699,'Shoe size conversion table'!$B$6:$D$22,3),VLOOKUP(H10699,'Shoe size conversion table'!$J$6:$L$22,3))</f>
        <v>9</v>
      </c>
      <c r="K10699" s="11">
        <v>159</v>
      </c>
      <c r="L10699" s="12">
        <v>0</v>
      </c>
      <c r="M10699" s="7">
        <f t="shared" si="502"/>
        <v>2016</v>
      </c>
      <c r="N10699" s="7">
        <f t="shared" si="503"/>
        <v>6</v>
      </c>
      <c r="O10699" s="30">
        <f t="shared" si="504"/>
        <v>159</v>
      </c>
    </row>
    <row r="10700" spans="2:15" x14ac:dyDescent="0.2">
      <c r="B10700" s="13">
        <v>61952</v>
      </c>
      <c r="C10700" s="14">
        <v>42533.286111111323</v>
      </c>
      <c r="D10700" s="7" t="s">
        <v>7</v>
      </c>
      <c r="E10700" s="13">
        <v>2148</v>
      </c>
      <c r="F10700" s="7" t="s">
        <v>50</v>
      </c>
      <c r="G10700" s="7" t="s">
        <v>11</v>
      </c>
      <c r="H10700" s="13">
        <v>9</v>
      </c>
      <c r="I10700" s="13">
        <f>IF(G10700="Male",VLOOKUP(H10700,'Shoe size conversion table'!$B$6:$D$22,2),VLOOKUP(H10700,'Shoe size conversion table'!$J$6:$L$22,2))</f>
        <v>42</v>
      </c>
      <c r="J10700" s="13">
        <f>IF(G10700="Male",VLOOKUP(H10700,'Shoe size conversion table'!$B$6:$D$22,3),VLOOKUP(H10700,'Shoe size conversion table'!$J$6:$L$22,3))</f>
        <v>8.5</v>
      </c>
      <c r="K10700" s="11">
        <v>189</v>
      </c>
      <c r="L10700" s="12">
        <v>0</v>
      </c>
      <c r="M10700" s="7">
        <f t="shared" si="502"/>
        <v>2016</v>
      </c>
      <c r="N10700" s="7">
        <f t="shared" si="503"/>
        <v>6</v>
      </c>
      <c r="O10700" s="30">
        <f t="shared" si="504"/>
        <v>189</v>
      </c>
    </row>
    <row r="10701" spans="2:15" x14ac:dyDescent="0.2">
      <c r="B10701" s="13">
        <v>61953</v>
      </c>
      <c r="C10701" s="14">
        <v>42533.296111111289</v>
      </c>
      <c r="D10701" s="7" t="s">
        <v>7</v>
      </c>
      <c r="E10701" s="13">
        <v>2192</v>
      </c>
      <c r="F10701" s="7" t="s">
        <v>48</v>
      </c>
      <c r="G10701" s="7" t="s">
        <v>11</v>
      </c>
      <c r="H10701" s="13">
        <v>9</v>
      </c>
      <c r="I10701" s="13">
        <f>IF(G10701="Male",VLOOKUP(H10701,'Shoe size conversion table'!$B$6:$D$22,2),VLOOKUP(H10701,'Shoe size conversion table'!$J$6:$L$22,2))</f>
        <v>42</v>
      </c>
      <c r="J10701" s="13">
        <f>IF(G10701="Male",VLOOKUP(H10701,'Shoe size conversion table'!$B$6:$D$22,3),VLOOKUP(H10701,'Shoe size conversion table'!$J$6:$L$22,3))</f>
        <v>8.5</v>
      </c>
      <c r="K10701" s="11">
        <v>199</v>
      </c>
      <c r="L10701" s="12">
        <v>0.3</v>
      </c>
      <c r="M10701" s="7">
        <f t="shared" si="502"/>
        <v>2016</v>
      </c>
      <c r="N10701" s="7">
        <f t="shared" si="503"/>
        <v>6</v>
      </c>
      <c r="O10701" s="30">
        <f t="shared" si="504"/>
        <v>139.29999999999998</v>
      </c>
    </row>
    <row r="10702" spans="2:15" x14ac:dyDescent="0.2">
      <c r="B10702" s="13">
        <v>61954</v>
      </c>
      <c r="C10702" s="14">
        <v>42533.296111111289</v>
      </c>
      <c r="D10702" s="7" t="s">
        <v>8</v>
      </c>
      <c r="E10702" s="13">
        <v>2179</v>
      </c>
      <c r="F10702" s="7" t="s">
        <v>39</v>
      </c>
      <c r="G10702" s="7" t="s">
        <v>11</v>
      </c>
      <c r="H10702" s="13">
        <v>9.5</v>
      </c>
      <c r="I10702" s="13" t="str">
        <f>IF(G10702="Male",VLOOKUP(H10702,'Shoe size conversion table'!$B$6:$D$22,2),VLOOKUP(H10702,'Shoe size conversion table'!$J$6:$L$22,2))</f>
        <v>42-43</v>
      </c>
      <c r="J10702" s="13">
        <f>IF(G10702="Male",VLOOKUP(H10702,'Shoe size conversion table'!$B$6:$D$22,3),VLOOKUP(H10702,'Shoe size conversion table'!$J$6:$L$22,3))</f>
        <v>9</v>
      </c>
      <c r="K10702" s="11">
        <v>169</v>
      </c>
      <c r="L10702" s="12">
        <v>0</v>
      </c>
      <c r="M10702" s="7">
        <f t="shared" si="502"/>
        <v>2016</v>
      </c>
      <c r="N10702" s="7">
        <f t="shared" si="503"/>
        <v>6</v>
      </c>
      <c r="O10702" s="30">
        <f t="shared" si="504"/>
        <v>169</v>
      </c>
    </row>
    <row r="10703" spans="2:15" x14ac:dyDescent="0.2">
      <c r="B10703" s="13">
        <v>61955</v>
      </c>
      <c r="C10703" s="14">
        <v>42533.306111111247</v>
      </c>
      <c r="D10703" s="7" t="s">
        <v>10</v>
      </c>
      <c r="E10703" s="13">
        <v>2185</v>
      </c>
      <c r="F10703" s="7" t="s">
        <v>35</v>
      </c>
      <c r="G10703" s="7" t="s">
        <v>11</v>
      </c>
      <c r="H10703" s="13">
        <v>6.5</v>
      </c>
      <c r="I10703" s="13">
        <f>IF(G10703="Male",VLOOKUP(H10703,'Shoe size conversion table'!$B$6:$D$22,2),VLOOKUP(H10703,'Shoe size conversion table'!$J$6:$L$22,2))</f>
        <v>39</v>
      </c>
      <c r="J10703" s="13">
        <f>IF(G10703="Male",VLOOKUP(H10703,'Shoe size conversion table'!$B$6:$D$22,3),VLOOKUP(H10703,'Shoe size conversion table'!$J$6:$L$22,3))</f>
        <v>6</v>
      </c>
      <c r="K10703" s="11">
        <v>199</v>
      </c>
      <c r="L10703" s="12">
        <v>0.2</v>
      </c>
      <c r="M10703" s="7">
        <f t="shared" si="502"/>
        <v>2016</v>
      </c>
      <c r="N10703" s="7">
        <f t="shared" si="503"/>
        <v>6</v>
      </c>
      <c r="O10703" s="30">
        <f t="shared" si="504"/>
        <v>159.20000000000002</v>
      </c>
    </row>
    <row r="10704" spans="2:15" x14ac:dyDescent="0.2">
      <c r="B10704" s="13">
        <v>61955</v>
      </c>
      <c r="C10704" s="14">
        <v>42533.306111111247</v>
      </c>
      <c r="D10704" s="7" t="s">
        <v>10</v>
      </c>
      <c r="E10704" s="13">
        <v>2161</v>
      </c>
      <c r="F10704" s="7" t="s">
        <v>34</v>
      </c>
      <c r="G10704" s="7" t="s">
        <v>11</v>
      </c>
      <c r="H10704" s="13">
        <v>9.5</v>
      </c>
      <c r="I10704" s="13" t="str">
        <f>IF(G10704="Male",VLOOKUP(H10704,'Shoe size conversion table'!$B$6:$D$22,2),VLOOKUP(H10704,'Shoe size conversion table'!$J$6:$L$22,2))</f>
        <v>42-43</v>
      </c>
      <c r="J10704" s="13">
        <f>IF(G10704="Male",VLOOKUP(H10704,'Shoe size conversion table'!$B$6:$D$22,3),VLOOKUP(H10704,'Shoe size conversion table'!$J$6:$L$22,3))</f>
        <v>9</v>
      </c>
      <c r="K10704" s="11">
        <v>159</v>
      </c>
      <c r="L10704" s="12">
        <v>0.5</v>
      </c>
      <c r="M10704" s="7">
        <f t="shared" si="502"/>
        <v>2016</v>
      </c>
      <c r="N10704" s="7">
        <f t="shared" si="503"/>
        <v>6</v>
      </c>
      <c r="O10704" s="30">
        <f t="shared" si="504"/>
        <v>79.5</v>
      </c>
    </row>
    <row r="10705" spans="2:15" x14ac:dyDescent="0.2">
      <c r="B10705" s="13">
        <v>61956</v>
      </c>
      <c r="C10705" s="14">
        <v>42533.35611111125</v>
      </c>
      <c r="D10705" s="7" t="s">
        <v>7</v>
      </c>
      <c r="E10705" s="13">
        <v>2233</v>
      </c>
      <c r="F10705" s="7" t="s">
        <v>50</v>
      </c>
      <c r="G10705" s="7" t="s">
        <v>11</v>
      </c>
      <c r="H10705" s="13">
        <v>10</v>
      </c>
      <c r="I10705" s="13">
        <f>IF(G10705="Male",VLOOKUP(H10705,'Shoe size conversion table'!$B$6:$D$22,2),VLOOKUP(H10705,'Shoe size conversion table'!$J$6:$L$22,2))</f>
        <v>43</v>
      </c>
      <c r="J10705" s="13">
        <f>IF(G10705="Male",VLOOKUP(H10705,'Shoe size conversion table'!$B$6:$D$22,3),VLOOKUP(H10705,'Shoe size conversion table'!$J$6:$L$22,3))</f>
        <v>9.5</v>
      </c>
      <c r="K10705" s="11">
        <v>199</v>
      </c>
      <c r="L10705" s="12">
        <v>0.1</v>
      </c>
      <c r="M10705" s="7">
        <f t="shared" si="502"/>
        <v>2016</v>
      </c>
      <c r="N10705" s="7">
        <f t="shared" si="503"/>
        <v>6</v>
      </c>
      <c r="O10705" s="30">
        <f t="shared" si="504"/>
        <v>179.1</v>
      </c>
    </row>
    <row r="10706" spans="2:15" x14ac:dyDescent="0.2">
      <c r="B10706" s="13">
        <v>61957</v>
      </c>
      <c r="C10706" s="14">
        <v>42533.486111111248</v>
      </c>
      <c r="D10706" s="7" t="s">
        <v>10</v>
      </c>
      <c r="E10706" s="13">
        <v>2221</v>
      </c>
      <c r="F10706" s="7" t="s">
        <v>35</v>
      </c>
      <c r="G10706" s="7" t="s">
        <v>12</v>
      </c>
      <c r="H10706" s="13">
        <v>7.5</v>
      </c>
      <c r="I10706" s="13">
        <f>IF(G10706="Male",VLOOKUP(H10706,'Shoe size conversion table'!$B$6:$D$22,2),VLOOKUP(H10706,'Shoe size conversion table'!$J$6:$L$22,2))</f>
        <v>38</v>
      </c>
      <c r="J10706" s="13">
        <f>IF(G10706="Male",VLOOKUP(H10706,'Shoe size conversion table'!$B$6:$D$22,3),VLOOKUP(H10706,'Shoe size conversion table'!$J$6:$L$22,3))</f>
        <v>5.5</v>
      </c>
      <c r="K10706" s="11">
        <v>159</v>
      </c>
      <c r="L10706" s="12">
        <v>0</v>
      </c>
      <c r="M10706" s="7">
        <f t="shared" si="502"/>
        <v>2016</v>
      </c>
      <c r="N10706" s="7">
        <f t="shared" si="503"/>
        <v>6</v>
      </c>
      <c r="O10706" s="30">
        <f t="shared" si="504"/>
        <v>159</v>
      </c>
    </row>
    <row r="10707" spans="2:15" x14ac:dyDescent="0.2">
      <c r="B10707" s="13">
        <v>61958</v>
      </c>
      <c r="C10707" s="14">
        <v>42533.496111111323</v>
      </c>
      <c r="D10707" s="7" t="s">
        <v>10</v>
      </c>
      <c r="E10707" s="13">
        <v>2208</v>
      </c>
      <c r="F10707" s="7" t="s">
        <v>35</v>
      </c>
      <c r="G10707" s="7" t="s">
        <v>11</v>
      </c>
      <c r="H10707" s="13">
        <v>10</v>
      </c>
      <c r="I10707" s="13">
        <f>IF(G10707="Male",VLOOKUP(H10707,'Shoe size conversion table'!$B$6:$D$22,2),VLOOKUP(H10707,'Shoe size conversion table'!$J$6:$L$22,2))</f>
        <v>43</v>
      </c>
      <c r="J10707" s="13">
        <f>IF(G10707="Male",VLOOKUP(H10707,'Shoe size conversion table'!$B$6:$D$22,3),VLOOKUP(H10707,'Shoe size conversion table'!$J$6:$L$22,3))</f>
        <v>9.5</v>
      </c>
      <c r="K10707" s="11">
        <v>179</v>
      </c>
      <c r="L10707" s="12">
        <v>0</v>
      </c>
      <c r="M10707" s="7">
        <f t="shared" si="502"/>
        <v>2016</v>
      </c>
      <c r="N10707" s="7">
        <f t="shared" si="503"/>
        <v>6</v>
      </c>
      <c r="O10707" s="30">
        <f t="shared" si="504"/>
        <v>179</v>
      </c>
    </row>
    <row r="10708" spans="2:15" x14ac:dyDescent="0.2">
      <c r="B10708" s="13">
        <v>61959</v>
      </c>
      <c r="C10708" s="14">
        <v>42533.526111111147</v>
      </c>
      <c r="D10708" s="7" t="s">
        <v>8</v>
      </c>
      <c r="E10708" s="13">
        <v>2220</v>
      </c>
      <c r="F10708" s="7" t="s">
        <v>38</v>
      </c>
      <c r="G10708" s="7" t="s">
        <v>12</v>
      </c>
      <c r="H10708" s="13">
        <v>6.5</v>
      </c>
      <c r="I10708" s="13">
        <f>IF(G10708="Male",VLOOKUP(H10708,'Shoe size conversion table'!$B$6:$D$22,2),VLOOKUP(H10708,'Shoe size conversion table'!$J$6:$L$22,2))</f>
        <v>37</v>
      </c>
      <c r="J10708" s="13">
        <f>IF(G10708="Male",VLOOKUP(H10708,'Shoe size conversion table'!$B$6:$D$22,3),VLOOKUP(H10708,'Shoe size conversion table'!$J$6:$L$22,3))</f>
        <v>4.5</v>
      </c>
      <c r="K10708" s="11">
        <v>139</v>
      </c>
      <c r="L10708" s="12">
        <v>0.3</v>
      </c>
      <c r="M10708" s="7">
        <f t="shared" si="502"/>
        <v>2016</v>
      </c>
      <c r="N10708" s="7">
        <f t="shared" si="503"/>
        <v>6</v>
      </c>
      <c r="O10708" s="30">
        <f t="shared" si="504"/>
        <v>97.3</v>
      </c>
    </row>
    <row r="10709" spans="2:15" x14ac:dyDescent="0.2">
      <c r="B10709" s="13">
        <v>61960</v>
      </c>
      <c r="C10709" s="14">
        <v>42533.596111111132</v>
      </c>
      <c r="D10709" s="7" t="s">
        <v>8</v>
      </c>
      <c r="E10709" s="13">
        <v>2187</v>
      </c>
      <c r="F10709" s="7" t="s">
        <v>38</v>
      </c>
      <c r="G10709" s="7" t="s">
        <v>11</v>
      </c>
      <c r="H10709" s="13">
        <v>10</v>
      </c>
      <c r="I10709" s="13">
        <f>IF(G10709="Male",VLOOKUP(H10709,'Shoe size conversion table'!$B$6:$D$22,2),VLOOKUP(H10709,'Shoe size conversion table'!$J$6:$L$22,2))</f>
        <v>43</v>
      </c>
      <c r="J10709" s="13">
        <f>IF(G10709="Male",VLOOKUP(H10709,'Shoe size conversion table'!$B$6:$D$22,3),VLOOKUP(H10709,'Shoe size conversion table'!$J$6:$L$22,3))</f>
        <v>9.5</v>
      </c>
      <c r="K10709" s="11">
        <v>129</v>
      </c>
      <c r="L10709" s="12">
        <v>0.3</v>
      </c>
      <c r="M10709" s="7">
        <f t="shared" si="502"/>
        <v>2016</v>
      </c>
      <c r="N10709" s="7">
        <f t="shared" si="503"/>
        <v>6</v>
      </c>
      <c r="O10709" s="30">
        <f t="shared" si="504"/>
        <v>90.3</v>
      </c>
    </row>
    <row r="10710" spans="2:15" x14ac:dyDescent="0.2">
      <c r="B10710" s="13">
        <v>61961</v>
      </c>
      <c r="C10710" s="14">
        <v>42533.596111111132</v>
      </c>
      <c r="D10710" s="7" t="s">
        <v>10</v>
      </c>
      <c r="E10710" s="13">
        <v>2168</v>
      </c>
      <c r="F10710" s="7" t="s">
        <v>34</v>
      </c>
      <c r="G10710" s="7" t="s">
        <v>12</v>
      </c>
      <c r="H10710" s="13">
        <v>7.5</v>
      </c>
      <c r="I10710" s="13">
        <f>IF(G10710="Male",VLOOKUP(H10710,'Shoe size conversion table'!$B$6:$D$22,2),VLOOKUP(H10710,'Shoe size conversion table'!$J$6:$L$22,2))</f>
        <v>38</v>
      </c>
      <c r="J10710" s="13">
        <f>IF(G10710="Male",VLOOKUP(H10710,'Shoe size conversion table'!$B$6:$D$22,3),VLOOKUP(H10710,'Shoe size conversion table'!$J$6:$L$22,3))</f>
        <v>5.5</v>
      </c>
      <c r="K10710" s="11">
        <v>159</v>
      </c>
      <c r="L10710" s="12">
        <v>0</v>
      </c>
      <c r="M10710" s="7">
        <f t="shared" si="502"/>
        <v>2016</v>
      </c>
      <c r="N10710" s="7">
        <f t="shared" si="503"/>
        <v>6</v>
      </c>
      <c r="O10710" s="30">
        <f t="shared" si="504"/>
        <v>159</v>
      </c>
    </row>
    <row r="10711" spans="2:15" x14ac:dyDescent="0.2">
      <c r="B10711" s="13">
        <v>61962</v>
      </c>
      <c r="C10711" s="14">
        <v>42533.596111111132</v>
      </c>
      <c r="D10711" s="7" t="s">
        <v>8</v>
      </c>
      <c r="E10711" s="13">
        <v>2157</v>
      </c>
      <c r="F10711" s="7" t="s">
        <v>41</v>
      </c>
      <c r="G10711" s="7" t="s">
        <v>11</v>
      </c>
      <c r="H10711" s="13">
        <v>9.5</v>
      </c>
      <c r="I10711" s="13" t="str">
        <f>IF(G10711="Male",VLOOKUP(H10711,'Shoe size conversion table'!$B$6:$D$22,2),VLOOKUP(H10711,'Shoe size conversion table'!$J$6:$L$22,2))</f>
        <v>42-43</v>
      </c>
      <c r="J10711" s="13">
        <f>IF(G10711="Male",VLOOKUP(H10711,'Shoe size conversion table'!$B$6:$D$22,3),VLOOKUP(H10711,'Shoe size conversion table'!$J$6:$L$22,3))</f>
        <v>9</v>
      </c>
      <c r="K10711" s="11">
        <v>199</v>
      </c>
      <c r="L10711" s="12">
        <v>0.2</v>
      </c>
      <c r="M10711" s="7">
        <f t="shared" si="502"/>
        <v>2016</v>
      </c>
      <c r="N10711" s="7">
        <f t="shared" si="503"/>
        <v>6</v>
      </c>
      <c r="O10711" s="30">
        <f t="shared" si="504"/>
        <v>159.20000000000002</v>
      </c>
    </row>
    <row r="10712" spans="2:15" x14ac:dyDescent="0.2">
      <c r="B10712" s="13">
        <v>61963</v>
      </c>
      <c r="C10712" s="14">
        <v>42533.62611111132</v>
      </c>
      <c r="D10712" s="7" t="s">
        <v>10</v>
      </c>
      <c r="E10712" s="13">
        <v>2164</v>
      </c>
      <c r="F10712" s="7" t="s">
        <v>34</v>
      </c>
      <c r="G10712" s="7" t="s">
        <v>12</v>
      </c>
      <c r="H10712" s="13">
        <v>8.5</v>
      </c>
      <c r="I10712" s="13">
        <f>IF(G10712="Male",VLOOKUP(H10712,'Shoe size conversion table'!$B$6:$D$22,2),VLOOKUP(H10712,'Shoe size conversion table'!$J$6:$L$22,2))</f>
        <v>39</v>
      </c>
      <c r="J10712" s="13">
        <f>IF(G10712="Male",VLOOKUP(H10712,'Shoe size conversion table'!$B$6:$D$22,3),VLOOKUP(H10712,'Shoe size conversion table'!$J$6:$L$22,3))</f>
        <v>6.5</v>
      </c>
      <c r="K10712" s="11">
        <v>199</v>
      </c>
      <c r="L10712" s="12">
        <v>0</v>
      </c>
      <c r="M10712" s="7">
        <f t="shared" si="502"/>
        <v>2016</v>
      </c>
      <c r="N10712" s="7">
        <f t="shared" si="503"/>
        <v>6</v>
      </c>
      <c r="O10712" s="30">
        <f t="shared" si="504"/>
        <v>199</v>
      </c>
    </row>
    <row r="10713" spans="2:15" x14ac:dyDescent="0.2">
      <c r="B10713" s="13">
        <v>61964</v>
      </c>
      <c r="C10713" s="14">
        <v>42533.676111111134</v>
      </c>
      <c r="D10713" s="7" t="s">
        <v>7</v>
      </c>
      <c r="E10713" s="13">
        <v>2227</v>
      </c>
      <c r="F10713" s="7" t="s">
        <v>49</v>
      </c>
      <c r="G10713" s="7" t="s">
        <v>11</v>
      </c>
      <c r="H10713" s="13">
        <v>10</v>
      </c>
      <c r="I10713" s="13">
        <f>IF(G10713="Male",VLOOKUP(H10713,'Shoe size conversion table'!$B$6:$D$22,2),VLOOKUP(H10713,'Shoe size conversion table'!$J$6:$L$22,2))</f>
        <v>43</v>
      </c>
      <c r="J10713" s="13">
        <f>IF(G10713="Male",VLOOKUP(H10713,'Shoe size conversion table'!$B$6:$D$22,3),VLOOKUP(H10713,'Shoe size conversion table'!$J$6:$L$22,3))</f>
        <v>9.5</v>
      </c>
      <c r="K10713" s="11">
        <v>149</v>
      </c>
      <c r="L10713" s="12">
        <v>0</v>
      </c>
      <c r="M10713" s="7">
        <f t="shared" si="502"/>
        <v>2016</v>
      </c>
      <c r="N10713" s="7">
        <f t="shared" si="503"/>
        <v>6</v>
      </c>
      <c r="O10713" s="30">
        <f t="shared" si="504"/>
        <v>149</v>
      </c>
    </row>
    <row r="10714" spans="2:15" x14ac:dyDescent="0.2">
      <c r="B10714" s="13">
        <v>61965</v>
      </c>
      <c r="C10714" s="14">
        <v>42533.806111111138</v>
      </c>
      <c r="D10714" s="7" t="s">
        <v>7</v>
      </c>
      <c r="E10714" s="13">
        <v>2209</v>
      </c>
      <c r="F10714" s="7" t="s">
        <v>49</v>
      </c>
      <c r="G10714" s="7" t="s">
        <v>11</v>
      </c>
      <c r="H10714" s="13">
        <v>8.5</v>
      </c>
      <c r="I10714" s="13" t="str">
        <f>IF(G10714="Male",VLOOKUP(H10714,'Shoe size conversion table'!$B$6:$D$22,2),VLOOKUP(H10714,'Shoe size conversion table'!$J$6:$L$22,2))</f>
        <v>41-42</v>
      </c>
      <c r="J10714" s="13">
        <f>IF(G10714="Male",VLOOKUP(H10714,'Shoe size conversion table'!$B$6:$D$22,3),VLOOKUP(H10714,'Shoe size conversion table'!$J$6:$L$22,3))</f>
        <v>8</v>
      </c>
      <c r="K10714" s="11">
        <v>139</v>
      </c>
      <c r="L10714" s="12">
        <v>0</v>
      </c>
      <c r="M10714" s="7">
        <f t="shared" si="502"/>
        <v>2016</v>
      </c>
      <c r="N10714" s="7">
        <f t="shared" si="503"/>
        <v>6</v>
      </c>
      <c r="O10714" s="30">
        <f t="shared" si="504"/>
        <v>139</v>
      </c>
    </row>
    <row r="10715" spans="2:15" x14ac:dyDescent="0.2">
      <c r="B10715" s="13">
        <v>61965</v>
      </c>
      <c r="C10715" s="14">
        <v>42533.806111111146</v>
      </c>
      <c r="D10715" s="7" t="s">
        <v>7</v>
      </c>
      <c r="E10715" s="13">
        <v>2239</v>
      </c>
      <c r="F10715" s="7" t="s">
        <v>49</v>
      </c>
      <c r="G10715" s="7" t="s">
        <v>11</v>
      </c>
      <c r="H10715" s="13">
        <v>9.5</v>
      </c>
      <c r="I10715" s="13" t="str">
        <f>IF(G10715="Male",VLOOKUP(H10715,'Shoe size conversion table'!$B$6:$D$22,2),VLOOKUP(H10715,'Shoe size conversion table'!$J$6:$L$22,2))</f>
        <v>42-43</v>
      </c>
      <c r="J10715" s="13">
        <f>IF(G10715="Male",VLOOKUP(H10715,'Shoe size conversion table'!$B$6:$D$22,3),VLOOKUP(H10715,'Shoe size conversion table'!$J$6:$L$22,3))</f>
        <v>9</v>
      </c>
      <c r="K10715" s="11">
        <v>169</v>
      </c>
      <c r="L10715" s="12">
        <v>0</v>
      </c>
      <c r="M10715" s="7">
        <f t="shared" si="502"/>
        <v>2016</v>
      </c>
      <c r="N10715" s="7">
        <f t="shared" si="503"/>
        <v>6</v>
      </c>
      <c r="O10715" s="30">
        <f t="shared" si="504"/>
        <v>169</v>
      </c>
    </row>
    <row r="10716" spans="2:15" x14ac:dyDescent="0.2">
      <c r="B10716" s="13">
        <v>61966</v>
      </c>
      <c r="C10716" s="14">
        <v>42533.866111111143</v>
      </c>
      <c r="D10716" s="7" t="s">
        <v>9</v>
      </c>
      <c r="E10716" s="13">
        <v>2235</v>
      </c>
      <c r="F10716" s="7" t="s">
        <v>60</v>
      </c>
      <c r="G10716" s="7" t="s">
        <v>11</v>
      </c>
      <c r="H10716" s="13">
        <v>12</v>
      </c>
      <c r="I10716" s="13">
        <f>IF(G10716="Male",VLOOKUP(H10716,'Shoe size conversion table'!$B$6:$D$22,2),VLOOKUP(H10716,'Shoe size conversion table'!$J$6:$L$22,2))</f>
        <v>45</v>
      </c>
      <c r="J10716" s="13">
        <f>IF(G10716="Male",VLOOKUP(H10716,'Shoe size conversion table'!$B$6:$D$22,3),VLOOKUP(H10716,'Shoe size conversion table'!$J$6:$L$22,3))</f>
        <v>11.5</v>
      </c>
      <c r="K10716" s="11">
        <v>159</v>
      </c>
      <c r="L10716" s="12">
        <v>0</v>
      </c>
      <c r="M10716" s="7">
        <f t="shared" si="502"/>
        <v>2016</v>
      </c>
      <c r="N10716" s="7">
        <f t="shared" si="503"/>
        <v>6</v>
      </c>
      <c r="O10716" s="30">
        <f t="shared" si="504"/>
        <v>159</v>
      </c>
    </row>
    <row r="10717" spans="2:15" x14ac:dyDescent="0.2">
      <c r="B10717" s="13">
        <v>61967</v>
      </c>
      <c r="C10717" s="14">
        <v>42533.88611111114</v>
      </c>
      <c r="D10717" s="7" t="s">
        <v>10</v>
      </c>
      <c r="E10717" s="13">
        <v>2195</v>
      </c>
      <c r="F10717" s="7" t="s">
        <v>36</v>
      </c>
      <c r="G10717" s="7" t="s">
        <v>11</v>
      </c>
      <c r="H10717" s="13">
        <v>10</v>
      </c>
      <c r="I10717" s="13">
        <f>IF(G10717="Male",VLOOKUP(H10717,'Shoe size conversion table'!$B$6:$D$22,2),VLOOKUP(H10717,'Shoe size conversion table'!$J$6:$L$22,2))</f>
        <v>43</v>
      </c>
      <c r="J10717" s="13">
        <f>IF(G10717="Male",VLOOKUP(H10717,'Shoe size conversion table'!$B$6:$D$22,3),VLOOKUP(H10717,'Shoe size conversion table'!$J$6:$L$22,3))</f>
        <v>9.5</v>
      </c>
      <c r="K10717" s="11">
        <v>129</v>
      </c>
      <c r="L10717" s="12">
        <v>0</v>
      </c>
      <c r="M10717" s="7">
        <f t="shared" si="502"/>
        <v>2016</v>
      </c>
      <c r="N10717" s="7">
        <f t="shared" si="503"/>
        <v>6</v>
      </c>
      <c r="O10717" s="30">
        <f t="shared" si="504"/>
        <v>129</v>
      </c>
    </row>
    <row r="10718" spans="2:15" x14ac:dyDescent="0.2">
      <c r="B10718" s="13">
        <v>61968</v>
      </c>
      <c r="C10718" s="14">
        <v>42533.896111111135</v>
      </c>
      <c r="D10718" s="7" t="s">
        <v>7</v>
      </c>
      <c r="E10718" s="13">
        <v>2148</v>
      </c>
      <c r="F10718" s="7" t="s">
        <v>48</v>
      </c>
      <c r="G10718" s="7" t="s">
        <v>12</v>
      </c>
      <c r="H10718" s="13">
        <v>11.5</v>
      </c>
      <c r="I10718" s="13">
        <f>IF(G10718="Male",VLOOKUP(H10718,'Shoe size conversion table'!$B$6:$D$22,2),VLOOKUP(H10718,'Shoe size conversion table'!$J$6:$L$22,2))</f>
        <v>42</v>
      </c>
      <c r="J10718" s="13">
        <f>IF(G10718="Male",VLOOKUP(H10718,'Shoe size conversion table'!$B$6:$D$22,3),VLOOKUP(H10718,'Shoe size conversion table'!$J$6:$L$22,3))</f>
        <v>9.5</v>
      </c>
      <c r="K10718" s="11">
        <v>149</v>
      </c>
      <c r="L10718" s="12">
        <v>0.5</v>
      </c>
      <c r="M10718" s="7">
        <f t="shared" si="502"/>
        <v>2016</v>
      </c>
      <c r="N10718" s="7">
        <f t="shared" si="503"/>
        <v>6</v>
      </c>
      <c r="O10718" s="30">
        <f t="shared" si="504"/>
        <v>74.5</v>
      </c>
    </row>
    <row r="10719" spans="2:15" x14ac:dyDescent="0.2">
      <c r="B10719" s="13">
        <v>61969</v>
      </c>
      <c r="C10719" s="14">
        <v>42533.896111111251</v>
      </c>
      <c r="D10719" s="7" t="s">
        <v>8</v>
      </c>
      <c r="E10719" s="13">
        <v>2147</v>
      </c>
      <c r="F10719" s="7" t="s">
        <v>38</v>
      </c>
      <c r="G10719" s="7" t="s">
        <v>11</v>
      </c>
      <c r="H10719" s="13">
        <v>12</v>
      </c>
      <c r="I10719" s="13">
        <f>IF(G10719="Male",VLOOKUP(H10719,'Shoe size conversion table'!$B$6:$D$22,2),VLOOKUP(H10719,'Shoe size conversion table'!$J$6:$L$22,2))</f>
        <v>45</v>
      </c>
      <c r="J10719" s="13">
        <f>IF(G10719="Male",VLOOKUP(H10719,'Shoe size conversion table'!$B$6:$D$22,3),VLOOKUP(H10719,'Shoe size conversion table'!$J$6:$L$22,3))</f>
        <v>11.5</v>
      </c>
      <c r="K10719" s="11">
        <v>199</v>
      </c>
      <c r="L10719" s="12">
        <v>0.3</v>
      </c>
      <c r="M10719" s="7">
        <f t="shared" si="502"/>
        <v>2016</v>
      </c>
      <c r="N10719" s="7">
        <f t="shared" si="503"/>
        <v>6</v>
      </c>
      <c r="O10719" s="30">
        <f t="shared" si="504"/>
        <v>139.29999999999998</v>
      </c>
    </row>
    <row r="10720" spans="2:15" x14ac:dyDescent="0.2">
      <c r="B10720" s="13">
        <v>61970</v>
      </c>
      <c r="C10720" s="14">
        <v>42533.926111111126</v>
      </c>
      <c r="D10720" s="7" t="s">
        <v>9</v>
      </c>
      <c r="E10720" s="13">
        <v>2224</v>
      </c>
      <c r="F10720" s="7" t="s">
        <v>58</v>
      </c>
      <c r="G10720" s="7" t="s">
        <v>11</v>
      </c>
      <c r="H10720" s="13">
        <v>9.5</v>
      </c>
      <c r="I10720" s="13" t="str">
        <f>IF(G10720="Male",VLOOKUP(H10720,'Shoe size conversion table'!$B$6:$D$22,2),VLOOKUP(H10720,'Shoe size conversion table'!$J$6:$L$22,2))</f>
        <v>42-43</v>
      </c>
      <c r="J10720" s="13">
        <f>IF(G10720="Male",VLOOKUP(H10720,'Shoe size conversion table'!$B$6:$D$22,3),VLOOKUP(H10720,'Shoe size conversion table'!$J$6:$L$22,3))</f>
        <v>9</v>
      </c>
      <c r="K10720" s="11">
        <v>199</v>
      </c>
      <c r="L10720" s="12">
        <v>0</v>
      </c>
      <c r="M10720" s="7">
        <f t="shared" si="502"/>
        <v>2016</v>
      </c>
      <c r="N10720" s="7">
        <f t="shared" si="503"/>
        <v>6</v>
      </c>
      <c r="O10720" s="30">
        <f t="shared" si="504"/>
        <v>199</v>
      </c>
    </row>
    <row r="10721" spans="2:15" x14ac:dyDescent="0.2">
      <c r="B10721" s="13">
        <v>61971</v>
      </c>
      <c r="C10721" s="14">
        <v>42533.946111111123</v>
      </c>
      <c r="D10721" s="7" t="s">
        <v>10</v>
      </c>
      <c r="E10721" s="13">
        <v>2205</v>
      </c>
      <c r="F10721" s="7" t="s">
        <v>35</v>
      </c>
      <c r="G10721" s="7" t="s">
        <v>11</v>
      </c>
      <c r="H10721" s="13">
        <v>9</v>
      </c>
      <c r="I10721" s="13">
        <f>IF(G10721="Male",VLOOKUP(H10721,'Shoe size conversion table'!$B$6:$D$22,2),VLOOKUP(H10721,'Shoe size conversion table'!$J$6:$L$22,2))</f>
        <v>42</v>
      </c>
      <c r="J10721" s="13">
        <f>IF(G10721="Male",VLOOKUP(H10721,'Shoe size conversion table'!$B$6:$D$22,3),VLOOKUP(H10721,'Shoe size conversion table'!$J$6:$L$22,3))</f>
        <v>8.5</v>
      </c>
      <c r="K10721" s="11">
        <v>199</v>
      </c>
      <c r="L10721" s="12">
        <v>0.1</v>
      </c>
      <c r="M10721" s="7">
        <f t="shared" si="502"/>
        <v>2016</v>
      </c>
      <c r="N10721" s="7">
        <f t="shared" si="503"/>
        <v>6</v>
      </c>
      <c r="O10721" s="30">
        <f t="shared" si="504"/>
        <v>179.1</v>
      </c>
    </row>
    <row r="10722" spans="2:15" x14ac:dyDescent="0.2">
      <c r="B10722" s="13">
        <v>61972</v>
      </c>
      <c r="C10722" s="14">
        <v>42534.046111111122</v>
      </c>
      <c r="D10722" s="7" t="s">
        <v>7</v>
      </c>
      <c r="E10722" s="13">
        <v>2186</v>
      </c>
      <c r="F10722" s="7" t="s">
        <v>49</v>
      </c>
      <c r="G10722" s="7" t="s">
        <v>12</v>
      </c>
      <c r="H10722" s="13">
        <v>7</v>
      </c>
      <c r="I10722" s="13" t="str">
        <f>IF(G10722="Male",VLOOKUP(H10722,'Shoe size conversion table'!$B$6:$D$22,2),VLOOKUP(H10722,'Shoe size conversion table'!$J$6:$L$22,2))</f>
        <v>37-38</v>
      </c>
      <c r="J10722" s="13">
        <f>IF(G10722="Male",VLOOKUP(H10722,'Shoe size conversion table'!$B$6:$D$22,3),VLOOKUP(H10722,'Shoe size conversion table'!$J$6:$L$22,3))</f>
        <v>5</v>
      </c>
      <c r="K10722" s="11">
        <v>179</v>
      </c>
      <c r="L10722" s="12">
        <v>0.1</v>
      </c>
      <c r="M10722" s="7">
        <f t="shared" si="502"/>
        <v>2016</v>
      </c>
      <c r="N10722" s="7">
        <f t="shared" si="503"/>
        <v>6</v>
      </c>
      <c r="O10722" s="30">
        <f t="shared" si="504"/>
        <v>161.1</v>
      </c>
    </row>
    <row r="10723" spans="2:15" x14ac:dyDescent="0.2">
      <c r="B10723" s="13">
        <v>61973</v>
      </c>
      <c r="C10723" s="14">
        <v>42534.106111111287</v>
      </c>
      <c r="D10723" s="7" t="s">
        <v>10</v>
      </c>
      <c r="E10723" s="13">
        <v>2232</v>
      </c>
      <c r="F10723" s="7" t="s">
        <v>34</v>
      </c>
      <c r="G10723" s="7" t="s">
        <v>12</v>
      </c>
      <c r="H10723" s="13">
        <v>8</v>
      </c>
      <c r="I10723" s="13" t="str">
        <f>IF(G10723="Male",VLOOKUP(H10723,'Shoe size conversion table'!$B$6:$D$22,2),VLOOKUP(H10723,'Shoe size conversion table'!$J$6:$L$22,2))</f>
        <v>38-39</v>
      </c>
      <c r="J10723" s="13">
        <f>IF(G10723="Male",VLOOKUP(H10723,'Shoe size conversion table'!$B$6:$D$22,3),VLOOKUP(H10723,'Shoe size conversion table'!$J$6:$L$22,3))</f>
        <v>6</v>
      </c>
      <c r="K10723" s="11">
        <v>159</v>
      </c>
      <c r="L10723" s="12">
        <v>0</v>
      </c>
      <c r="M10723" s="7">
        <f t="shared" si="502"/>
        <v>2016</v>
      </c>
      <c r="N10723" s="7">
        <f t="shared" si="503"/>
        <v>6</v>
      </c>
      <c r="O10723" s="30">
        <f t="shared" si="504"/>
        <v>159</v>
      </c>
    </row>
    <row r="10724" spans="2:15" x14ac:dyDescent="0.2">
      <c r="B10724" s="13">
        <v>61974</v>
      </c>
      <c r="C10724" s="14">
        <v>42534.12611111132</v>
      </c>
      <c r="D10724" s="7" t="s">
        <v>10</v>
      </c>
      <c r="E10724" s="13">
        <v>2159</v>
      </c>
      <c r="F10724" s="7" t="s">
        <v>34</v>
      </c>
      <c r="G10724" s="7" t="s">
        <v>11</v>
      </c>
      <c r="H10724" s="13">
        <v>12</v>
      </c>
      <c r="I10724" s="13">
        <f>IF(G10724="Male",VLOOKUP(H10724,'Shoe size conversion table'!$B$6:$D$22,2),VLOOKUP(H10724,'Shoe size conversion table'!$J$6:$L$22,2))</f>
        <v>45</v>
      </c>
      <c r="J10724" s="13">
        <f>IF(G10724="Male",VLOOKUP(H10724,'Shoe size conversion table'!$B$6:$D$22,3),VLOOKUP(H10724,'Shoe size conversion table'!$J$6:$L$22,3))</f>
        <v>11.5</v>
      </c>
      <c r="K10724" s="11">
        <v>129</v>
      </c>
      <c r="L10724" s="12">
        <v>0.5</v>
      </c>
      <c r="M10724" s="7">
        <f t="shared" si="502"/>
        <v>2016</v>
      </c>
      <c r="N10724" s="7">
        <f t="shared" si="503"/>
        <v>6</v>
      </c>
      <c r="O10724" s="30">
        <f t="shared" si="504"/>
        <v>64.5</v>
      </c>
    </row>
    <row r="10725" spans="2:15" x14ac:dyDescent="0.2">
      <c r="B10725" s="13">
        <v>61975</v>
      </c>
      <c r="C10725" s="14">
        <v>42534.296111111289</v>
      </c>
      <c r="D10725" s="7" t="s">
        <v>8</v>
      </c>
      <c r="E10725" s="13">
        <v>2198</v>
      </c>
      <c r="F10725" s="7" t="s">
        <v>41</v>
      </c>
      <c r="G10725" s="7" t="s">
        <v>11</v>
      </c>
      <c r="H10725" s="13">
        <v>11.5</v>
      </c>
      <c r="I10725" s="13" t="str">
        <f>IF(G10725="Male",VLOOKUP(H10725,'Shoe size conversion table'!$B$6:$D$22,2),VLOOKUP(H10725,'Shoe size conversion table'!$J$6:$L$22,2))</f>
        <v>44-45</v>
      </c>
      <c r="J10725" s="13">
        <f>IF(G10725="Male",VLOOKUP(H10725,'Shoe size conversion table'!$B$6:$D$22,3),VLOOKUP(H10725,'Shoe size conversion table'!$J$6:$L$22,3))</f>
        <v>11</v>
      </c>
      <c r="K10725" s="11">
        <v>199</v>
      </c>
      <c r="L10725" s="12">
        <v>0.3</v>
      </c>
      <c r="M10725" s="7">
        <f t="shared" si="502"/>
        <v>2016</v>
      </c>
      <c r="N10725" s="7">
        <f t="shared" si="503"/>
        <v>6</v>
      </c>
      <c r="O10725" s="30">
        <f t="shared" si="504"/>
        <v>139.29999999999998</v>
      </c>
    </row>
    <row r="10726" spans="2:15" x14ac:dyDescent="0.2">
      <c r="B10726" s="13">
        <v>61976</v>
      </c>
      <c r="C10726" s="14">
        <v>42534.35611111125</v>
      </c>
      <c r="D10726" s="7" t="s">
        <v>7</v>
      </c>
      <c r="E10726" s="13">
        <v>2217</v>
      </c>
      <c r="F10726" s="7" t="s">
        <v>50</v>
      </c>
      <c r="G10726" s="7" t="s">
        <v>11</v>
      </c>
      <c r="H10726" s="13">
        <v>10</v>
      </c>
      <c r="I10726" s="13">
        <f>IF(G10726="Male",VLOOKUP(H10726,'Shoe size conversion table'!$B$6:$D$22,2),VLOOKUP(H10726,'Shoe size conversion table'!$J$6:$L$22,2))</f>
        <v>43</v>
      </c>
      <c r="J10726" s="13">
        <f>IF(G10726="Male",VLOOKUP(H10726,'Shoe size conversion table'!$B$6:$D$22,3),VLOOKUP(H10726,'Shoe size conversion table'!$J$6:$L$22,3))</f>
        <v>9.5</v>
      </c>
      <c r="K10726" s="11">
        <v>129</v>
      </c>
      <c r="L10726" s="12">
        <v>0</v>
      </c>
      <c r="M10726" s="7">
        <f t="shared" si="502"/>
        <v>2016</v>
      </c>
      <c r="N10726" s="7">
        <f t="shared" si="503"/>
        <v>6</v>
      </c>
      <c r="O10726" s="30">
        <f t="shared" si="504"/>
        <v>129</v>
      </c>
    </row>
    <row r="10727" spans="2:15" x14ac:dyDescent="0.2">
      <c r="B10727" s="13">
        <v>61977</v>
      </c>
      <c r="C10727" s="14">
        <v>42534.416111111321</v>
      </c>
      <c r="D10727" s="7" t="s">
        <v>7</v>
      </c>
      <c r="E10727" s="13">
        <v>2154</v>
      </c>
      <c r="F10727" s="7" t="s">
        <v>44</v>
      </c>
      <c r="G10727" s="7" t="s">
        <v>12</v>
      </c>
      <c r="H10727" s="13">
        <v>8.5</v>
      </c>
      <c r="I10727" s="13">
        <f>IF(G10727="Male",VLOOKUP(H10727,'Shoe size conversion table'!$B$6:$D$22,2),VLOOKUP(H10727,'Shoe size conversion table'!$J$6:$L$22,2))</f>
        <v>39</v>
      </c>
      <c r="J10727" s="13">
        <f>IF(G10727="Male",VLOOKUP(H10727,'Shoe size conversion table'!$B$6:$D$22,3),VLOOKUP(H10727,'Shoe size conversion table'!$J$6:$L$22,3))</f>
        <v>6.5</v>
      </c>
      <c r="K10727" s="11">
        <v>139</v>
      </c>
      <c r="L10727" s="12">
        <v>0</v>
      </c>
      <c r="M10727" s="7">
        <f t="shared" si="502"/>
        <v>2016</v>
      </c>
      <c r="N10727" s="7">
        <f t="shared" si="503"/>
        <v>6</v>
      </c>
      <c r="O10727" s="30">
        <f t="shared" si="504"/>
        <v>139</v>
      </c>
    </row>
    <row r="10728" spans="2:15" x14ac:dyDescent="0.2">
      <c r="B10728" s="13">
        <v>61978</v>
      </c>
      <c r="C10728" s="14">
        <v>42534.456111111322</v>
      </c>
      <c r="D10728" s="7" t="s">
        <v>10</v>
      </c>
      <c r="E10728" s="13">
        <v>2228</v>
      </c>
      <c r="F10728" s="7" t="s">
        <v>35</v>
      </c>
      <c r="G10728" s="7" t="s">
        <v>11</v>
      </c>
      <c r="H10728" s="13">
        <v>10.5</v>
      </c>
      <c r="I10728" s="13" t="str">
        <f>IF(G10728="Male",VLOOKUP(H10728,'Shoe size conversion table'!$B$6:$D$22,2),VLOOKUP(H10728,'Shoe size conversion table'!$J$6:$L$22,2))</f>
        <v>43-44</v>
      </c>
      <c r="J10728" s="13">
        <f>IF(G10728="Male",VLOOKUP(H10728,'Shoe size conversion table'!$B$6:$D$22,3),VLOOKUP(H10728,'Shoe size conversion table'!$J$6:$L$22,3))</f>
        <v>10</v>
      </c>
      <c r="K10728" s="11">
        <v>189</v>
      </c>
      <c r="L10728" s="12">
        <v>0.5</v>
      </c>
      <c r="M10728" s="7">
        <f t="shared" si="502"/>
        <v>2016</v>
      </c>
      <c r="N10728" s="7">
        <f t="shared" si="503"/>
        <v>6</v>
      </c>
      <c r="O10728" s="30">
        <f t="shared" si="504"/>
        <v>94.5</v>
      </c>
    </row>
    <row r="10729" spans="2:15" x14ac:dyDescent="0.2">
      <c r="B10729" s="13">
        <v>61979</v>
      </c>
      <c r="C10729" s="14">
        <v>42534.496111111323</v>
      </c>
      <c r="D10729" s="7" t="s">
        <v>10</v>
      </c>
      <c r="E10729" s="13">
        <v>2212</v>
      </c>
      <c r="F10729" s="7" t="s">
        <v>34</v>
      </c>
      <c r="G10729" s="7" t="s">
        <v>11</v>
      </c>
      <c r="H10729" s="13">
        <v>9.5</v>
      </c>
      <c r="I10729" s="13" t="str">
        <f>IF(G10729="Male",VLOOKUP(H10729,'Shoe size conversion table'!$B$6:$D$22,2),VLOOKUP(H10729,'Shoe size conversion table'!$J$6:$L$22,2))</f>
        <v>42-43</v>
      </c>
      <c r="J10729" s="13">
        <f>IF(G10729="Male",VLOOKUP(H10729,'Shoe size conversion table'!$B$6:$D$22,3),VLOOKUP(H10729,'Shoe size conversion table'!$J$6:$L$22,3))</f>
        <v>9</v>
      </c>
      <c r="K10729" s="11">
        <v>139</v>
      </c>
      <c r="L10729" s="12">
        <v>0.3</v>
      </c>
      <c r="M10729" s="7">
        <f t="shared" si="502"/>
        <v>2016</v>
      </c>
      <c r="N10729" s="7">
        <f t="shared" si="503"/>
        <v>6</v>
      </c>
      <c r="O10729" s="30">
        <f t="shared" si="504"/>
        <v>97.3</v>
      </c>
    </row>
    <row r="10730" spans="2:15" x14ac:dyDescent="0.2">
      <c r="B10730" s="13">
        <v>61980</v>
      </c>
      <c r="C10730" s="14">
        <v>42534.546111111122</v>
      </c>
      <c r="D10730" s="7" t="s">
        <v>7</v>
      </c>
      <c r="E10730" s="13">
        <v>2219</v>
      </c>
      <c r="F10730" s="7" t="s">
        <v>49</v>
      </c>
      <c r="G10730" s="7" t="s">
        <v>11</v>
      </c>
      <c r="H10730" s="13">
        <v>10.5</v>
      </c>
      <c r="I10730" s="13" t="str">
        <f>IF(G10730="Male",VLOOKUP(H10730,'Shoe size conversion table'!$B$6:$D$22,2),VLOOKUP(H10730,'Shoe size conversion table'!$J$6:$L$22,2))</f>
        <v>43-44</v>
      </c>
      <c r="J10730" s="13">
        <f>IF(G10730="Male",VLOOKUP(H10730,'Shoe size conversion table'!$B$6:$D$22,3),VLOOKUP(H10730,'Shoe size conversion table'!$J$6:$L$22,3))</f>
        <v>10</v>
      </c>
      <c r="K10730" s="11">
        <v>139</v>
      </c>
      <c r="L10730" s="12">
        <v>0</v>
      </c>
      <c r="M10730" s="7">
        <f t="shared" si="502"/>
        <v>2016</v>
      </c>
      <c r="N10730" s="7">
        <f t="shared" si="503"/>
        <v>6</v>
      </c>
      <c r="O10730" s="30">
        <f t="shared" si="504"/>
        <v>139</v>
      </c>
    </row>
    <row r="10731" spans="2:15" x14ac:dyDescent="0.2">
      <c r="B10731" s="13">
        <v>61981</v>
      </c>
      <c r="C10731" s="14">
        <v>42534.586111111137</v>
      </c>
      <c r="D10731" s="7" t="s">
        <v>10</v>
      </c>
      <c r="E10731" s="13">
        <v>2160</v>
      </c>
      <c r="F10731" s="7" t="s">
        <v>34</v>
      </c>
      <c r="G10731" s="7" t="s">
        <v>11</v>
      </c>
      <c r="H10731" s="13">
        <v>10.5</v>
      </c>
      <c r="I10731" s="13" t="str">
        <f>IF(G10731="Male",VLOOKUP(H10731,'Shoe size conversion table'!$B$6:$D$22,2),VLOOKUP(H10731,'Shoe size conversion table'!$J$6:$L$22,2))</f>
        <v>43-44</v>
      </c>
      <c r="J10731" s="13">
        <f>IF(G10731="Male",VLOOKUP(H10731,'Shoe size conversion table'!$B$6:$D$22,3),VLOOKUP(H10731,'Shoe size conversion table'!$J$6:$L$22,3))</f>
        <v>10</v>
      </c>
      <c r="K10731" s="11">
        <v>199</v>
      </c>
      <c r="L10731" s="12">
        <v>0</v>
      </c>
      <c r="M10731" s="7">
        <f t="shared" si="502"/>
        <v>2016</v>
      </c>
      <c r="N10731" s="7">
        <f t="shared" si="503"/>
        <v>6</v>
      </c>
      <c r="O10731" s="30">
        <f t="shared" si="504"/>
        <v>199</v>
      </c>
    </row>
    <row r="10732" spans="2:15" x14ac:dyDescent="0.2">
      <c r="B10732" s="13">
        <v>61982</v>
      </c>
      <c r="C10732" s="14">
        <v>42534.596111111132</v>
      </c>
      <c r="D10732" s="7" t="s">
        <v>10</v>
      </c>
      <c r="E10732" s="13">
        <v>2168</v>
      </c>
      <c r="F10732" s="7" t="s">
        <v>34</v>
      </c>
      <c r="G10732" s="7" t="s">
        <v>12</v>
      </c>
      <c r="H10732" s="13">
        <v>7.5</v>
      </c>
      <c r="I10732" s="13">
        <f>IF(G10732="Male",VLOOKUP(H10732,'Shoe size conversion table'!$B$6:$D$22,2),VLOOKUP(H10732,'Shoe size conversion table'!$J$6:$L$22,2))</f>
        <v>38</v>
      </c>
      <c r="J10732" s="13">
        <f>IF(G10732="Male",VLOOKUP(H10732,'Shoe size conversion table'!$B$6:$D$22,3),VLOOKUP(H10732,'Shoe size conversion table'!$J$6:$L$22,3))</f>
        <v>5.5</v>
      </c>
      <c r="K10732" s="11">
        <v>159</v>
      </c>
      <c r="L10732" s="12">
        <v>0</v>
      </c>
      <c r="M10732" s="7">
        <f t="shared" si="502"/>
        <v>2016</v>
      </c>
      <c r="N10732" s="7">
        <f t="shared" si="503"/>
        <v>6</v>
      </c>
      <c r="O10732" s="30">
        <f t="shared" si="504"/>
        <v>159</v>
      </c>
    </row>
    <row r="10733" spans="2:15" x14ac:dyDescent="0.2">
      <c r="B10733" s="13">
        <v>61983</v>
      </c>
      <c r="C10733" s="14">
        <v>42534.596111111132</v>
      </c>
      <c r="D10733" s="7" t="s">
        <v>8</v>
      </c>
      <c r="E10733" s="13">
        <v>2169</v>
      </c>
      <c r="F10733" s="7" t="s">
        <v>41</v>
      </c>
      <c r="G10733" s="7" t="s">
        <v>11</v>
      </c>
      <c r="H10733" s="13">
        <v>8.5</v>
      </c>
      <c r="I10733" s="13" t="str">
        <f>IF(G10733="Male",VLOOKUP(H10733,'Shoe size conversion table'!$B$6:$D$22,2),VLOOKUP(H10733,'Shoe size conversion table'!$J$6:$L$22,2))</f>
        <v>41-42</v>
      </c>
      <c r="J10733" s="13">
        <f>IF(G10733="Male",VLOOKUP(H10733,'Shoe size conversion table'!$B$6:$D$22,3),VLOOKUP(H10733,'Shoe size conversion table'!$J$6:$L$22,3))</f>
        <v>8</v>
      </c>
      <c r="K10733" s="11">
        <v>139</v>
      </c>
      <c r="L10733" s="12">
        <v>0</v>
      </c>
      <c r="M10733" s="7">
        <f t="shared" si="502"/>
        <v>2016</v>
      </c>
      <c r="N10733" s="7">
        <f t="shared" si="503"/>
        <v>6</v>
      </c>
      <c r="O10733" s="30">
        <f t="shared" si="504"/>
        <v>139</v>
      </c>
    </row>
    <row r="10734" spans="2:15" x14ac:dyDescent="0.2">
      <c r="B10734" s="13">
        <v>61983</v>
      </c>
      <c r="C10734" s="14">
        <v>42534.596111111132</v>
      </c>
      <c r="D10734" s="7" t="s">
        <v>8</v>
      </c>
      <c r="E10734" s="13">
        <v>2157</v>
      </c>
      <c r="F10734" s="7" t="s">
        <v>41</v>
      </c>
      <c r="G10734" s="7" t="s">
        <v>11</v>
      </c>
      <c r="H10734" s="13">
        <v>9.5</v>
      </c>
      <c r="I10734" s="13" t="str">
        <f>IF(G10734="Male",VLOOKUP(H10734,'Shoe size conversion table'!$B$6:$D$22,2),VLOOKUP(H10734,'Shoe size conversion table'!$J$6:$L$22,2))</f>
        <v>42-43</v>
      </c>
      <c r="J10734" s="13">
        <f>IF(G10734="Male",VLOOKUP(H10734,'Shoe size conversion table'!$B$6:$D$22,3),VLOOKUP(H10734,'Shoe size conversion table'!$J$6:$L$22,3))</f>
        <v>9</v>
      </c>
      <c r="K10734" s="11">
        <v>199</v>
      </c>
      <c r="L10734" s="12">
        <v>0.2</v>
      </c>
      <c r="M10734" s="7">
        <f t="shared" si="502"/>
        <v>2016</v>
      </c>
      <c r="N10734" s="7">
        <f t="shared" si="503"/>
        <v>6</v>
      </c>
      <c r="O10734" s="30">
        <f t="shared" si="504"/>
        <v>159.20000000000002</v>
      </c>
    </row>
    <row r="10735" spans="2:15" x14ac:dyDescent="0.2">
      <c r="B10735" s="13">
        <v>61984</v>
      </c>
      <c r="C10735" s="14">
        <v>42534.596111111248</v>
      </c>
      <c r="D10735" s="7" t="s">
        <v>7</v>
      </c>
      <c r="E10735" s="13">
        <v>2212</v>
      </c>
      <c r="F10735" s="7" t="s">
        <v>57</v>
      </c>
      <c r="G10735" s="7" t="s">
        <v>12</v>
      </c>
      <c r="H10735" s="13">
        <v>6.5</v>
      </c>
      <c r="I10735" s="13">
        <f>IF(G10735="Male",VLOOKUP(H10735,'Shoe size conversion table'!$B$6:$D$22,2),VLOOKUP(H10735,'Shoe size conversion table'!$J$6:$L$22,2))</f>
        <v>37</v>
      </c>
      <c r="J10735" s="13">
        <f>IF(G10735="Male",VLOOKUP(H10735,'Shoe size conversion table'!$B$6:$D$22,3),VLOOKUP(H10735,'Shoe size conversion table'!$J$6:$L$22,3))</f>
        <v>4.5</v>
      </c>
      <c r="K10735" s="11">
        <v>159</v>
      </c>
      <c r="L10735" s="12">
        <v>0</v>
      </c>
      <c r="M10735" s="7">
        <f t="shared" si="502"/>
        <v>2016</v>
      </c>
      <c r="N10735" s="7">
        <f t="shared" si="503"/>
        <v>6</v>
      </c>
      <c r="O10735" s="30">
        <f t="shared" si="504"/>
        <v>159</v>
      </c>
    </row>
    <row r="10736" spans="2:15" x14ac:dyDescent="0.2">
      <c r="B10736" s="13">
        <v>61985</v>
      </c>
      <c r="C10736" s="14">
        <v>42534.626111111291</v>
      </c>
      <c r="D10736" s="7" t="s">
        <v>10</v>
      </c>
      <c r="E10736" s="13">
        <v>2150</v>
      </c>
      <c r="F10736" s="7" t="s">
        <v>34</v>
      </c>
      <c r="G10736" s="7" t="s">
        <v>11</v>
      </c>
      <c r="H10736" s="13">
        <v>10.5</v>
      </c>
      <c r="I10736" s="13" t="str">
        <f>IF(G10736="Male",VLOOKUP(H10736,'Shoe size conversion table'!$B$6:$D$22,2),VLOOKUP(H10736,'Shoe size conversion table'!$J$6:$L$22,2))</f>
        <v>43-44</v>
      </c>
      <c r="J10736" s="13">
        <f>IF(G10736="Male",VLOOKUP(H10736,'Shoe size conversion table'!$B$6:$D$22,3),VLOOKUP(H10736,'Shoe size conversion table'!$J$6:$L$22,3))</f>
        <v>10</v>
      </c>
      <c r="K10736" s="11">
        <v>149</v>
      </c>
      <c r="L10736" s="12">
        <v>0</v>
      </c>
      <c r="M10736" s="7">
        <f t="shared" si="502"/>
        <v>2016</v>
      </c>
      <c r="N10736" s="7">
        <f t="shared" si="503"/>
        <v>6</v>
      </c>
      <c r="O10736" s="30">
        <f t="shared" si="504"/>
        <v>149</v>
      </c>
    </row>
    <row r="10737" spans="2:15" x14ac:dyDescent="0.2">
      <c r="B10737" s="13">
        <v>61986</v>
      </c>
      <c r="C10737" s="14">
        <v>42534.636111111293</v>
      </c>
      <c r="D10737" s="7" t="s">
        <v>10</v>
      </c>
      <c r="E10737" s="13">
        <v>2178</v>
      </c>
      <c r="F10737" s="7" t="s">
        <v>35</v>
      </c>
      <c r="G10737" s="7" t="s">
        <v>11</v>
      </c>
      <c r="H10737" s="13">
        <v>10</v>
      </c>
      <c r="I10737" s="13">
        <f>IF(G10737="Male",VLOOKUP(H10737,'Shoe size conversion table'!$B$6:$D$22,2),VLOOKUP(H10737,'Shoe size conversion table'!$J$6:$L$22,2))</f>
        <v>43</v>
      </c>
      <c r="J10737" s="13">
        <f>IF(G10737="Male",VLOOKUP(H10737,'Shoe size conversion table'!$B$6:$D$22,3),VLOOKUP(H10737,'Shoe size conversion table'!$J$6:$L$22,3))</f>
        <v>9.5</v>
      </c>
      <c r="K10737" s="11">
        <v>179</v>
      </c>
      <c r="L10737" s="12">
        <v>0</v>
      </c>
      <c r="M10737" s="7">
        <f t="shared" si="502"/>
        <v>2016</v>
      </c>
      <c r="N10737" s="7">
        <f t="shared" si="503"/>
        <v>6</v>
      </c>
      <c r="O10737" s="30">
        <f t="shared" si="504"/>
        <v>179</v>
      </c>
    </row>
    <row r="10738" spans="2:15" x14ac:dyDescent="0.2">
      <c r="B10738" s="13">
        <v>61987</v>
      </c>
      <c r="C10738" s="14">
        <v>42534.666111111321</v>
      </c>
      <c r="D10738" s="7" t="s">
        <v>10</v>
      </c>
      <c r="E10738" s="13">
        <v>2179</v>
      </c>
      <c r="F10738" s="7" t="s">
        <v>34</v>
      </c>
      <c r="G10738" s="7" t="s">
        <v>11</v>
      </c>
      <c r="H10738" s="13">
        <v>9</v>
      </c>
      <c r="I10738" s="13">
        <f>IF(G10738="Male",VLOOKUP(H10738,'Shoe size conversion table'!$B$6:$D$22,2),VLOOKUP(H10738,'Shoe size conversion table'!$J$6:$L$22,2))</f>
        <v>42</v>
      </c>
      <c r="J10738" s="13">
        <f>IF(G10738="Male",VLOOKUP(H10738,'Shoe size conversion table'!$B$6:$D$22,3),VLOOKUP(H10738,'Shoe size conversion table'!$J$6:$L$22,3))</f>
        <v>8.5</v>
      </c>
      <c r="K10738" s="11">
        <v>149</v>
      </c>
      <c r="L10738" s="12">
        <v>0</v>
      </c>
      <c r="M10738" s="7">
        <f t="shared" si="502"/>
        <v>2016</v>
      </c>
      <c r="N10738" s="7">
        <f t="shared" si="503"/>
        <v>6</v>
      </c>
      <c r="O10738" s="30">
        <f t="shared" si="504"/>
        <v>149</v>
      </c>
    </row>
    <row r="10739" spans="2:15" x14ac:dyDescent="0.2">
      <c r="B10739" s="13">
        <v>61988</v>
      </c>
      <c r="C10739" s="14">
        <v>42534.676111111134</v>
      </c>
      <c r="D10739" s="7" t="s">
        <v>7</v>
      </c>
      <c r="E10739" s="13">
        <v>2164</v>
      </c>
      <c r="F10739" s="7" t="s">
        <v>49</v>
      </c>
      <c r="G10739" s="7" t="s">
        <v>11</v>
      </c>
      <c r="H10739" s="13">
        <v>7</v>
      </c>
      <c r="I10739" s="13">
        <f>IF(G10739="Male",VLOOKUP(H10739,'Shoe size conversion table'!$B$6:$D$22,2),VLOOKUP(H10739,'Shoe size conversion table'!$J$6:$L$22,2))</f>
        <v>40</v>
      </c>
      <c r="J10739" s="13">
        <f>IF(G10739="Male",VLOOKUP(H10739,'Shoe size conversion table'!$B$6:$D$22,3),VLOOKUP(H10739,'Shoe size conversion table'!$J$6:$L$22,3))</f>
        <v>6.5</v>
      </c>
      <c r="K10739" s="11">
        <v>129</v>
      </c>
      <c r="L10739" s="12">
        <v>0</v>
      </c>
      <c r="M10739" s="7">
        <f t="shared" si="502"/>
        <v>2016</v>
      </c>
      <c r="N10739" s="7">
        <f t="shared" si="503"/>
        <v>6</v>
      </c>
      <c r="O10739" s="30">
        <f t="shared" si="504"/>
        <v>129</v>
      </c>
    </row>
    <row r="10740" spans="2:15" x14ac:dyDescent="0.2">
      <c r="B10740" s="13">
        <v>61989</v>
      </c>
      <c r="C10740" s="14">
        <v>42534.796111111122</v>
      </c>
      <c r="D10740" s="7" t="s">
        <v>9</v>
      </c>
      <c r="E10740" s="13">
        <v>2191</v>
      </c>
      <c r="F10740" s="7" t="s">
        <v>62</v>
      </c>
      <c r="G10740" s="7" t="s">
        <v>11</v>
      </c>
      <c r="H10740" s="13">
        <v>9</v>
      </c>
      <c r="I10740" s="13">
        <f>IF(G10740="Male",VLOOKUP(H10740,'Shoe size conversion table'!$B$6:$D$22,2),VLOOKUP(H10740,'Shoe size conversion table'!$J$6:$L$22,2))</f>
        <v>42</v>
      </c>
      <c r="J10740" s="13">
        <f>IF(G10740="Male",VLOOKUP(H10740,'Shoe size conversion table'!$B$6:$D$22,3),VLOOKUP(H10740,'Shoe size conversion table'!$J$6:$L$22,3))</f>
        <v>8.5</v>
      </c>
      <c r="K10740" s="11">
        <v>129</v>
      </c>
      <c r="L10740" s="12">
        <v>0.1</v>
      </c>
      <c r="M10740" s="7">
        <f t="shared" si="502"/>
        <v>2016</v>
      </c>
      <c r="N10740" s="7">
        <f t="shared" si="503"/>
        <v>6</v>
      </c>
      <c r="O10740" s="30">
        <f t="shared" si="504"/>
        <v>116.10000000000001</v>
      </c>
    </row>
    <row r="10741" spans="2:15" x14ac:dyDescent="0.2">
      <c r="B10741" s="13">
        <v>61990</v>
      </c>
      <c r="C10741" s="14">
        <v>42534.806111111138</v>
      </c>
      <c r="D10741" s="7" t="s">
        <v>7</v>
      </c>
      <c r="E10741" s="13">
        <v>2224</v>
      </c>
      <c r="F10741" s="7" t="s">
        <v>49</v>
      </c>
      <c r="G10741" s="7" t="s">
        <v>11</v>
      </c>
      <c r="H10741" s="13">
        <v>10</v>
      </c>
      <c r="I10741" s="13">
        <f>IF(G10741="Male",VLOOKUP(H10741,'Shoe size conversion table'!$B$6:$D$22,2),VLOOKUP(H10741,'Shoe size conversion table'!$J$6:$L$22,2))</f>
        <v>43</v>
      </c>
      <c r="J10741" s="13">
        <f>IF(G10741="Male",VLOOKUP(H10741,'Shoe size conversion table'!$B$6:$D$22,3),VLOOKUP(H10741,'Shoe size conversion table'!$J$6:$L$22,3))</f>
        <v>9.5</v>
      </c>
      <c r="K10741" s="11">
        <v>179</v>
      </c>
      <c r="L10741" s="12">
        <v>0</v>
      </c>
      <c r="M10741" s="7">
        <f t="shared" si="502"/>
        <v>2016</v>
      </c>
      <c r="N10741" s="7">
        <f t="shared" si="503"/>
        <v>6</v>
      </c>
      <c r="O10741" s="30">
        <f t="shared" si="504"/>
        <v>179</v>
      </c>
    </row>
    <row r="10742" spans="2:15" x14ac:dyDescent="0.2">
      <c r="B10742" s="13">
        <v>61991</v>
      </c>
      <c r="C10742" s="14">
        <v>42534.816111111293</v>
      </c>
      <c r="D10742" s="7" t="s">
        <v>10</v>
      </c>
      <c r="E10742" s="13">
        <v>2196</v>
      </c>
      <c r="F10742" s="7" t="s">
        <v>34</v>
      </c>
      <c r="G10742" s="7" t="s">
        <v>11</v>
      </c>
      <c r="H10742" s="13">
        <v>11.5</v>
      </c>
      <c r="I10742" s="13" t="str">
        <f>IF(G10742="Male",VLOOKUP(H10742,'Shoe size conversion table'!$B$6:$D$22,2),VLOOKUP(H10742,'Shoe size conversion table'!$J$6:$L$22,2))</f>
        <v>44-45</v>
      </c>
      <c r="J10742" s="13">
        <f>IF(G10742="Male",VLOOKUP(H10742,'Shoe size conversion table'!$B$6:$D$22,3),VLOOKUP(H10742,'Shoe size conversion table'!$J$6:$L$22,3))</f>
        <v>11</v>
      </c>
      <c r="K10742" s="11">
        <v>139</v>
      </c>
      <c r="L10742" s="12">
        <v>0</v>
      </c>
      <c r="M10742" s="7">
        <f t="shared" si="502"/>
        <v>2016</v>
      </c>
      <c r="N10742" s="7">
        <f t="shared" si="503"/>
        <v>6</v>
      </c>
      <c r="O10742" s="30">
        <f t="shared" si="504"/>
        <v>139</v>
      </c>
    </row>
    <row r="10743" spans="2:15" x14ac:dyDescent="0.2">
      <c r="B10743" s="13">
        <v>61992</v>
      </c>
      <c r="C10743" s="14">
        <v>42534.846111111248</v>
      </c>
      <c r="D10743" s="7" t="s">
        <v>8</v>
      </c>
      <c r="E10743" s="13">
        <v>2193</v>
      </c>
      <c r="F10743" s="7" t="s">
        <v>38</v>
      </c>
      <c r="G10743" s="7" t="s">
        <v>11</v>
      </c>
      <c r="H10743" s="13">
        <v>10.5</v>
      </c>
      <c r="I10743" s="13" t="str">
        <f>IF(G10743="Male",VLOOKUP(H10743,'Shoe size conversion table'!$B$6:$D$22,2),VLOOKUP(H10743,'Shoe size conversion table'!$J$6:$L$22,2))</f>
        <v>43-44</v>
      </c>
      <c r="J10743" s="13">
        <f>IF(G10743="Male",VLOOKUP(H10743,'Shoe size conversion table'!$B$6:$D$22,3),VLOOKUP(H10743,'Shoe size conversion table'!$J$6:$L$22,3))</f>
        <v>10</v>
      </c>
      <c r="K10743" s="11">
        <v>169</v>
      </c>
      <c r="L10743" s="12">
        <v>0</v>
      </c>
      <c r="M10743" s="7">
        <f t="shared" si="502"/>
        <v>2016</v>
      </c>
      <c r="N10743" s="7">
        <f t="shared" si="503"/>
        <v>6</v>
      </c>
      <c r="O10743" s="30">
        <f t="shared" si="504"/>
        <v>169</v>
      </c>
    </row>
    <row r="10744" spans="2:15" x14ac:dyDescent="0.2">
      <c r="B10744" s="13">
        <v>61993</v>
      </c>
      <c r="C10744" s="14">
        <v>42534.896111111135</v>
      </c>
      <c r="D10744" s="7" t="s">
        <v>7</v>
      </c>
      <c r="E10744" s="13">
        <v>2179</v>
      </c>
      <c r="F10744" s="7" t="s">
        <v>56</v>
      </c>
      <c r="G10744" s="7" t="s">
        <v>11</v>
      </c>
      <c r="H10744" s="13">
        <v>9</v>
      </c>
      <c r="I10744" s="13">
        <f>IF(G10744="Male",VLOOKUP(H10744,'Shoe size conversion table'!$B$6:$D$22,2),VLOOKUP(H10744,'Shoe size conversion table'!$J$6:$L$22,2))</f>
        <v>42</v>
      </c>
      <c r="J10744" s="13">
        <f>IF(G10744="Male",VLOOKUP(H10744,'Shoe size conversion table'!$B$6:$D$22,3),VLOOKUP(H10744,'Shoe size conversion table'!$J$6:$L$22,3))</f>
        <v>8.5</v>
      </c>
      <c r="K10744" s="11">
        <v>169</v>
      </c>
      <c r="L10744" s="12">
        <v>0</v>
      </c>
      <c r="M10744" s="7">
        <f t="shared" si="502"/>
        <v>2016</v>
      </c>
      <c r="N10744" s="7">
        <f t="shared" si="503"/>
        <v>6</v>
      </c>
      <c r="O10744" s="30">
        <f t="shared" si="504"/>
        <v>169</v>
      </c>
    </row>
    <row r="10745" spans="2:15" x14ac:dyDescent="0.2">
      <c r="B10745" s="13">
        <v>61994</v>
      </c>
      <c r="C10745" s="14">
        <v>42534.926111111126</v>
      </c>
      <c r="D10745" s="7" t="s">
        <v>9</v>
      </c>
      <c r="E10745" s="13">
        <v>2217</v>
      </c>
      <c r="F10745" s="7" t="s">
        <v>62</v>
      </c>
      <c r="G10745" s="7" t="s">
        <v>11</v>
      </c>
      <c r="H10745" s="13">
        <v>9</v>
      </c>
      <c r="I10745" s="13">
        <f>IF(G10745="Male",VLOOKUP(H10745,'Shoe size conversion table'!$B$6:$D$22,2),VLOOKUP(H10745,'Shoe size conversion table'!$J$6:$L$22,2))</f>
        <v>42</v>
      </c>
      <c r="J10745" s="13">
        <f>IF(G10745="Male",VLOOKUP(H10745,'Shoe size conversion table'!$B$6:$D$22,3),VLOOKUP(H10745,'Shoe size conversion table'!$J$6:$L$22,3))</f>
        <v>8.5</v>
      </c>
      <c r="K10745" s="11">
        <v>199</v>
      </c>
      <c r="L10745" s="12">
        <v>0</v>
      </c>
      <c r="M10745" s="7">
        <f t="shared" si="502"/>
        <v>2016</v>
      </c>
      <c r="N10745" s="7">
        <f t="shared" si="503"/>
        <v>6</v>
      </c>
      <c r="O10745" s="30">
        <f t="shared" si="504"/>
        <v>199</v>
      </c>
    </row>
    <row r="10746" spans="2:15" x14ac:dyDescent="0.2">
      <c r="B10746" s="13">
        <v>61995</v>
      </c>
      <c r="C10746" s="14">
        <v>42534.926111111134</v>
      </c>
      <c r="D10746" s="7" t="s">
        <v>10</v>
      </c>
      <c r="E10746" s="13">
        <v>2231</v>
      </c>
      <c r="F10746" s="7" t="s">
        <v>34</v>
      </c>
      <c r="G10746" s="7" t="s">
        <v>11</v>
      </c>
      <c r="H10746" s="13">
        <v>10</v>
      </c>
      <c r="I10746" s="13">
        <f>IF(G10746="Male",VLOOKUP(H10746,'Shoe size conversion table'!$B$6:$D$22,2),VLOOKUP(H10746,'Shoe size conversion table'!$J$6:$L$22,2))</f>
        <v>43</v>
      </c>
      <c r="J10746" s="13">
        <f>IF(G10746="Male",VLOOKUP(H10746,'Shoe size conversion table'!$B$6:$D$22,3),VLOOKUP(H10746,'Shoe size conversion table'!$J$6:$L$22,3))</f>
        <v>9.5</v>
      </c>
      <c r="K10746" s="11">
        <v>169</v>
      </c>
      <c r="L10746" s="12">
        <v>0</v>
      </c>
      <c r="M10746" s="7">
        <f t="shared" si="502"/>
        <v>2016</v>
      </c>
      <c r="N10746" s="7">
        <f t="shared" si="503"/>
        <v>6</v>
      </c>
      <c r="O10746" s="30">
        <f t="shared" si="504"/>
        <v>169</v>
      </c>
    </row>
    <row r="10747" spans="2:15" x14ac:dyDescent="0.2">
      <c r="B10747" s="13">
        <v>61996</v>
      </c>
      <c r="C10747" s="14">
        <v>42535.066111111249</v>
      </c>
      <c r="D10747" s="7" t="s">
        <v>10</v>
      </c>
      <c r="E10747" s="13">
        <v>2176</v>
      </c>
      <c r="F10747" s="7" t="s">
        <v>34</v>
      </c>
      <c r="G10747" s="7" t="s">
        <v>11</v>
      </c>
      <c r="H10747" s="13">
        <v>11.5</v>
      </c>
      <c r="I10747" s="13" t="str">
        <f>IF(G10747="Male",VLOOKUP(H10747,'Shoe size conversion table'!$B$6:$D$22,2),VLOOKUP(H10747,'Shoe size conversion table'!$J$6:$L$22,2))</f>
        <v>44-45</v>
      </c>
      <c r="J10747" s="13">
        <f>IF(G10747="Male",VLOOKUP(H10747,'Shoe size conversion table'!$B$6:$D$22,3),VLOOKUP(H10747,'Shoe size conversion table'!$J$6:$L$22,3))</f>
        <v>11</v>
      </c>
      <c r="K10747" s="11">
        <v>199</v>
      </c>
      <c r="L10747" s="12">
        <v>0.3</v>
      </c>
      <c r="M10747" s="7">
        <f t="shared" si="502"/>
        <v>2016</v>
      </c>
      <c r="N10747" s="7">
        <f t="shared" si="503"/>
        <v>6</v>
      </c>
      <c r="O10747" s="30">
        <f t="shared" si="504"/>
        <v>139.29999999999998</v>
      </c>
    </row>
    <row r="10748" spans="2:15" x14ac:dyDescent="0.2">
      <c r="B10748" s="13">
        <v>61997</v>
      </c>
      <c r="C10748" s="14">
        <v>42535.15611111129</v>
      </c>
      <c r="D10748" s="7" t="s">
        <v>8</v>
      </c>
      <c r="E10748" s="13">
        <v>2223</v>
      </c>
      <c r="F10748" s="7" t="s">
        <v>40</v>
      </c>
      <c r="G10748" s="7" t="s">
        <v>11</v>
      </c>
      <c r="H10748" s="13">
        <v>9</v>
      </c>
      <c r="I10748" s="13">
        <f>IF(G10748="Male",VLOOKUP(H10748,'Shoe size conversion table'!$B$6:$D$22,2),VLOOKUP(H10748,'Shoe size conversion table'!$J$6:$L$22,2))</f>
        <v>42</v>
      </c>
      <c r="J10748" s="13">
        <f>IF(G10748="Male",VLOOKUP(H10748,'Shoe size conversion table'!$B$6:$D$22,3),VLOOKUP(H10748,'Shoe size conversion table'!$J$6:$L$22,3))</f>
        <v>8.5</v>
      </c>
      <c r="K10748" s="11">
        <v>169</v>
      </c>
      <c r="L10748" s="12">
        <v>0.3</v>
      </c>
      <c r="M10748" s="7">
        <f t="shared" si="502"/>
        <v>2016</v>
      </c>
      <c r="N10748" s="7">
        <f t="shared" si="503"/>
        <v>6</v>
      </c>
      <c r="O10748" s="30">
        <f t="shared" si="504"/>
        <v>118.3</v>
      </c>
    </row>
    <row r="10749" spans="2:15" x14ac:dyDescent="0.2">
      <c r="B10749" s="13">
        <v>61998</v>
      </c>
      <c r="C10749" s="14">
        <v>42535.156111111319</v>
      </c>
      <c r="D10749" s="7" t="s">
        <v>7</v>
      </c>
      <c r="E10749" s="13">
        <v>2224</v>
      </c>
      <c r="F10749" s="7" t="s">
        <v>53</v>
      </c>
      <c r="G10749" s="7" t="s">
        <v>11</v>
      </c>
      <c r="H10749" s="13">
        <v>9.5</v>
      </c>
      <c r="I10749" s="13" t="str">
        <f>IF(G10749="Male",VLOOKUP(H10749,'Shoe size conversion table'!$B$6:$D$22,2),VLOOKUP(H10749,'Shoe size conversion table'!$J$6:$L$22,2))</f>
        <v>42-43</v>
      </c>
      <c r="J10749" s="13">
        <f>IF(G10749="Male",VLOOKUP(H10749,'Shoe size conversion table'!$B$6:$D$22,3),VLOOKUP(H10749,'Shoe size conversion table'!$J$6:$L$22,3))</f>
        <v>9</v>
      </c>
      <c r="K10749" s="11">
        <v>129</v>
      </c>
      <c r="L10749" s="12">
        <v>0.1</v>
      </c>
      <c r="M10749" s="7">
        <f t="shared" si="502"/>
        <v>2016</v>
      </c>
      <c r="N10749" s="7">
        <f t="shared" si="503"/>
        <v>6</v>
      </c>
      <c r="O10749" s="30">
        <f t="shared" si="504"/>
        <v>116.10000000000001</v>
      </c>
    </row>
    <row r="10750" spans="2:15" x14ac:dyDescent="0.2">
      <c r="B10750" s="13">
        <v>61999</v>
      </c>
      <c r="C10750" s="14">
        <v>42535.296111111289</v>
      </c>
      <c r="D10750" s="7" t="s">
        <v>7</v>
      </c>
      <c r="E10750" s="13">
        <v>2214</v>
      </c>
      <c r="F10750" s="7" t="s">
        <v>54</v>
      </c>
      <c r="G10750" s="7" t="s">
        <v>12</v>
      </c>
      <c r="H10750" s="13">
        <v>8.5</v>
      </c>
      <c r="I10750" s="13">
        <f>IF(G10750="Male",VLOOKUP(H10750,'Shoe size conversion table'!$B$6:$D$22,2),VLOOKUP(H10750,'Shoe size conversion table'!$J$6:$L$22,2))</f>
        <v>39</v>
      </c>
      <c r="J10750" s="13">
        <f>IF(G10750="Male",VLOOKUP(H10750,'Shoe size conversion table'!$B$6:$D$22,3),VLOOKUP(H10750,'Shoe size conversion table'!$J$6:$L$22,3))</f>
        <v>6.5</v>
      </c>
      <c r="K10750" s="11">
        <v>149</v>
      </c>
      <c r="L10750" s="12">
        <v>0</v>
      </c>
      <c r="M10750" s="7">
        <f t="shared" si="502"/>
        <v>2016</v>
      </c>
      <c r="N10750" s="7">
        <f t="shared" si="503"/>
        <v>6</v>
      </c>
      <c r="O10750" s="30">
        <f t="shared" si="504"/>
        <v>149</v>
      </c>
    </row>
    <row r="10751" spans="2:15" x14ac:dyDescent="0.2">
      <c r="B10751" s="13">
        <v>62000</v>
      </c>
      <c r="C10751" s="14">
        <v>42535.416111111321</v>
      </c>
      <c r="D10751" s="7" t="s">
        <v>7</v>
      </c>
      <c r="E10751" s="13">
        <v>2169</v>
      </c>
      <c r="F10751" s="7" t="s">
        <v>49</v>
      </c>
      <c r="G10751" s="7" t="s">
        <v>12</v>
      </c>
      <c r="H10751" s="13">
        <v>8.5</v>
      </c>
      <c r="I10751" s="13">
        <f>IF(G10751="Male",VLOOKUP(H10751,'Shoe size conversion table'!$B$6:$D$22,2),VLOOKUP(H10751,'Shoe size conversion table'!$J$6:$L$22,2))</f>
        <v>39</v>
      </c>
      <c r="J10751" s="13">
        <f>IF(G10751="Male",VLOOKUP(H10751,'Shoe size conversion table'!$B$6:$D$22,3),VLOOKUP(H10751,'Shoe size conversion table'!$J$6:$L$22,3))</f>
        <v>6.5</v>
      </c>
      <c r="K10751" s="11">
        <v>189</v>
      </c>
      <c r="L10751" s="12">
        <v>0</v>
      </c>
      <c r="M10751" s="7">
        <f t="shared" si="502"/>
        <v>2016</v>
      </c>
      <c r="N10751" s="7">
        <f t="shared" si="503"/>
        <v>6</v>
      </c>
      <c r="O10751" s="30">
        <f t="shared" si="504"/>
        <v>189</v>
      </c>
    </row>
    <row r="10752" spans="2:15" x14ac:dyDescent="0.2">
      <c r="B10752" s="13">
        <v>62001</v>
      </c>
      <c r="C10752" s="14">
        <v>42535.436111111245</v>
      </c>
      <c r="D10752" s="7" t="s">
        <v>7</v>
      </c>
      <c r="E10752" s="13">
        <v>2150</v>
      </c>
      <c r="F10752" s="7" t="s">
        <v>50</v>
      </c>
      <c r="G10752" s="7" t="s">
        <v>11</v>
      </c>
      <c r="H10752" s="13">
        <v>10</v>
      </c>
      <c r="I10752" s="13">
        <f>IF(G10752="Male",VLOOKUP(H10752,'Shoe size conversion table'!$B$6:$D$22,2),VLOOKUP(H10752,'Shoe size conversion table'!$J$6:$L$22,2))</f>
        <v>43</v>
      </c>
      <c r="J10752" s="13">
        <f>IF(G10752="Male",VLOOKUP(H10752,'Shoe size conversion table'!$B$6:$D$22,3),VLOOKUP(H10752,'Shoe size conversion table'!$J$6:$L$22,3))</f>
        <v>9.5</v>
      </c>
      <c r="K10752" s="11">
        <v>159</v>
      </c>
      <c r="L10752" s="12">
        <v>0</v>
      </c>
      <c r="M10752" s="7">
        <f t="shared" si="502"/>
        <v>2016</v>
      </c>
      <c r="N10752" s="7">
        <f t="shared" si="503"/>
        <v>6</v>
      </c>
      <c r="O10752" s="30">
        <f t="shared" si="504"/>
        <v>159</v>
      </c>
    </row>
    <row r="10753" spans="2:15" x14ac:dyDescent="0.2">
      <c r="B10753" s="13">
        <v>62002</v>
      </c>
      <c r="C10753" s="14">
        <v>42535.456111111322</v>
      </c>
      <c r="D10753" s="7" t="s">
        <v>10</v>
      </c>
      <c r="E10753" s="13">
        <v>2208</v>
      </c>
      <c r="F10753" s="7" t="s">
        <v>35</v>
      </c>
      <c r="G10753" s="7" t="s">
        <v>11</v>
      </c>
      <c r="H10753" s="13">
        <v>10</v>
      </c>
      <c r="I10753" s="13">
        <f>IF(G10753="Male",VLOOKUP(H10753,'Shoe size conversion table'!$B$6:$D$22,2),VLOOKUP(H10753,'Shoe size conversion table'!$J$6:$L$22,2))</f>
        <v>43</v>
      </c>
      <c r="J10753" s="13">
        <f>IF(G10753="Male",VLOOKUP(H10753,'Shoe size conversion table'!$B$6:$D$22,3),VLOOKUP(H10753,'Shoe size conversion table'!$J$6:$L$22,3))</f>
        <v>9.5</v>
      </c>
      <c r="K10753" s="11">
        <v>179</v>
      </c>
      <c r="L10753" s="12">
        <v>0</v>
      </c>
      <c r="M10753" s="7">
        <f t="shared" si="502"/>
        <v>2016</v>
      </c>
      <c r="N10753" s="7">
        <f t="shared" si="503"/>
        <v>6</v>
      </c>
      <c r="O10753" s="30">
        <f t="shared" si="504"/>
        <v>179</v>
      </c>
    </row>
    <row r="10754" spans="2:15" x14ac:dyDescent="0.2">
      <c r="B10754" s="13">
        <v>62003</v>
      </c>
      <c r="C10754" s="14">
        <v>42535.476111111289</v>
      </c>
      <c r="D10754" s="7" t="s">
        <v>10</v>
      </c>
      <c r="E10754" s="13">
        <v>2239</v>
      </c>
      <c r="F10754" s="7" t="s">
        <v>35</v>
      </c>
      <c r="G10754" s="7" t="s">
        <v>12</v>
      </c>
      <c r="H10754" s="13">
        <v>7</v>
      </c>
      <c r="I10754" s="13" t="str">
        <f>IF(G10754="Male",VLOOKUP(H10754,'Shoe size conversion table'!$B$6:$D$22,2),VLOOKUP(H10754,'Shoe size conversion table'!$J$6:$L$22,2))</f>
        <v>37-38</v>
      </c>
      <c r="J10754" s="13">
        <f>IF(G10754="Male",VLOOKUP(H10754,'Shoe size conversion table'!$B$6:$D$22,3),VLOOKUP(H10754,'Shoe size conversion table'!$J$6:$L$22,3))</f>
        <v>5</v>
      </c>
      <c r="K10754" s="11">
        <v>179</v>
      </c>
      <c r="L10754" s="12">
        <v>0</v>
      </c>
      <c r="M10754" s="7">
        <f t="shared" si="502"/>
        <v>2016</v>
      </c>
      <c r="N10754" s="7">
        <f t="shared" si="503"/>
        <v>6</v>
      </c>
      <c r="O10754" s="30">
        <f t="shared" si="504"/>
        <v>179</v>
      </c>
    </row>
    <row r="10755" spans="2:15" x14ac:dyDescent="0.2">
      <c r="B10755" s="13">
        <v>62004</v>
      </c>
      <c r="C10755" s="14">
        <v>42535.546111111122</v>
      </c>
      <c r="D10755" s="7" t="s">
        <v>10</v>
      </c>
      <c r="E10755" s="13">
        <v>2197</v>
      </c>
      <c r="F10755" s="7" t="s">
        <v>34</v>
      </c>
      <c r="G10755" s="7" t="s">
        <v>12</v>
      </c>
      <c r="H10755" s="13">
        <v>8.5</v>
      </c>
      <c r="I10755" s="13">
        <f>IF(G10755="Male",VLOOKUP(H10755,'Shoe size conversion table'!$B$6:$D$22,2),VLOOKUP(H10755,'Shoe size conversion table'!$J$6:$L$22,2))</f>
        <v>39</v>
      </c>
      <c r="J10755" s="13">
        <f>IF(G10755="Male",VLOOKUP(H10755,'Shoe size conversion table'!$B$6:$D$22,3),VLOOKUP(H10755,'Shoe size conversion table'!$J$6:$L$22,3))</f>
        <v>6.5</v>
      </c>
      <c r="K10755" s="11">
        <v>179</v>
      </c>
      <c r="L10755" s="12">
        <v>0.2</v>
      </c>
      <c r="M10755" s="7">
        <f t="shared" si="502"/>
        <v>2016</v>
      </c>
      <c r="N10755" s="7">
        <f t="shared" si="503"/>
        <v>6</v>
      </c>
      <c r="O10755" s="30">
        <f t="shared" si="504"/>
        <v>143.20000000000002</v>
      </c>
    </row>
    <row r="10756" spans="2:15" x14ac:dyDescent="0.2">
      <c r="B10756" s="13">
        <v>62005</v>
      </c>
      <c r="C10756" s="14">
        <v>42535.586111111137</v>
      </c>
      <c r="D10756" s="7" t="s">
        <v>10</v>
      </c>
      <c r="E10756" s="13">
        <v>2192</v>
      </c>
      <c r="F10756" s="7" t="s">
        <v>35</v>
      </c>
      <c r="G10756" s="7" t="s">
        <v>11</v>
      </c>
      <c r="H10756" s="13">
        <v>15</v>
      </c>
      <c r="I10756" s="13">
        <f>IF(G10756="Male",VLOOKUP(H10756,'Shoe size conversion table'!$B$6:$D$22,2),VLOOKUP(H10756,'Shoe size conversion table'!$J$6:$L$22,2))</f>
        <v>48</v>
      </c>
      <c r="J10756" s="13">
        <f>IF(G10756="Male",VLOOKUP(H10756,'Shoe size conversion table'!$B$6:$D$22,3),VLOOKUP(H10756,'Shoe size conversion table'!$J$6:$L$22,3))</f>
        <v>14.5</v>
      </c>
      <c r="K10756" s="11">
        <v>199</v>
      </c>
      <c r="L10756" s="12">
        <v>0.3</v>
      </c>
      <c r="M10756" s="7">
        <f t="shared" si="502"/>
        <v>2016</v>
      </c>
      <c r="N10756" s="7">
        <f t="shared" si="503"/>
        <v>6</v>
      </c>
      <c r="O10756" s="30">
        <f t="shared" si="504"/>
        <v>139.29999999999998</v>
      </c>
    </row>
    <row r="10757" spans="2:15" x14ac:dyDescent="0.2">
      <c r="B10757" s="13">
        <v>62006</v>
      </c>
      <c r="C10757" s="14">
        <v>42535.596111111132</v>
      </c>
      <c r="D10757" s="7" t="s">
        <v>8</v>
      </c>
      <c r="E10757" s="13">
        <v>2181</v>
      </c>
      <c r="F10757" s="7" t="s">
        <v>42</v>
      </c>
      <c r="G10757" s="7" t="s">
        <v>11</v>
      </c>
      <c r="H10757" s="13">
        <v>9.5</v>
      </c>
      <c r="I10757" s="13" t="str">
        <f>IF(G10757="Male",VLOOKUP(H10757,'Shoe size conversion table'!$B$6:$D$22,2),VLOOKUP(H10757,'Shoe size conversion table'!$J$6:$L$22,2))</f>
        <v>42-43</v>
      </c>
      <c r="J10757" s="13">
        <f>IF(G10757="Male",VLOOKUP(H10757,'Shoe size conversion table'!$B$6:$D$22,3),VLOOKUP(H10757,'Shoe size conversion table'!$J$6:$L$22,3))</f>
        <v>9</v>
      </c>
      <c r="K10757" s="11">
        <v>159</v>
      </c>
      <c r="L10757" s="12">
        <v>0</v>
      </c>
      <c r="M10757" s="7">
        <f t="shared" ref="M10757:M10820" si="505">YEAR(C10757)</f>
        <v>2016</v>
      </c>
      <c r="N10757" s="7">
        <f t="shared" si="503"/>
        <v>6</v>
      </c>
      <c r="O10757" s="30">
        <f t="shared" si="504"/>
        <v>159</v>
      </c>
    </row>
    <row r="10758" spans="2:15" x14ac:dyDescent="0.2">
      <c r="B10758" s="13">
        <v>62006</v>
      </c>
      <c r="C10758" s="14">
        <v>42535.596111111132</v>
      </c>
      <c r="D10758" s="7" t="s">
        <v>8</v>
      </c>
      <c r="E10758" s="13">
        <v>2169</v>
      </c>
      <c r="F10758" s="7" t="s">
        <v>41</v>
      </c>
      <c r="G10758" s="7" t="s">
        <v>11</v>
      </c>
      <c r="H10758" s="13">
        <v>8.5</v>
      </c>
      <c r="I10758" s="13" t="str">
        <f>IF(G10758="Male",VLOOKUP(H10758,'Shoe size conversion table'!$B$6:$D$22,2),VLOOKUP(H10758,'Shoe size conversion table'!$J$6:$L$22,2))</f>
        <v>41-42</v>
      </c>
      <c r="J10758" s="13">
        <f>IF(G10758="Male",VLOOKUP(H10758,'Shoe size conversion table'!$B$6:$D$22,3),VLOOKUP(H10758,'Shoe size conversion table'!$J$6:$L$22,3))</f>
        <v>8</v>
      </c>
      <c r="K10758" s="11">
        <v>139</v>
      </c>
      <c r="L10758" s="12">
        <v>0</v>
      </c>
      <c r="M10758" s="7">
        <f t="shared" si="505"/>
        <v>2016</v>
      </c>
      <c r="N10758" s="7">
        <f t="shared" ref="N10758:N10821" si="506">MONTH(C10758:C25725)</f>
        <v>6</v>
      </c>
      <c r="O10758" s="30">
        <f t="shared" ref="O10758:O10821" si="507">K10758*(1-L10758)</f>
        <v>139</v>
      </c>
    </row>
    <row r="10759" spans="2:15" x14ac:dyDescent="0.2">
      <c r="B10759" s="13">
        <v>62006</v>
      </c>
      <c r="C10759" s="14">
        <v>42535.596111111132</v>
      </c>
      <c r="D10759" s="7" t="s">
        <v>8</v>
      </c>
      <c r="E10759" s="13">
        <v>2157</v>
      </c>
      <c r="F10759" s="7" t="s">
        <v>41</v>
      </c>
      <c r="G10759" s="7" t="s">
        <v>11</v>
      </c>
      <c r="H10759" s="13">
        <v>9.5</v>
      </c>
      <c r="I10759" s="13" t="str">
        <f>IF(G10759="Male",VLOOKUP(H10759,'Shoe size conversion table'!$B$6:$D$22,2),VLOOKUP(H10759,'Shoe size conversion table'!$J$6:$L$22,2))</f>
        <v>42-43</v>
      </c>
      <c r="J10759" s="13">
        <f>IF(G10759="Male",VLOOKUP(H10759,'Shoe size conversion table'!$B$6:$D$22,3),VLOOKUP(H10759,'Shoe size conversion table'!$J$6:$L$22,3))</f>
        <v>9</v>
      </c>
      <c r="K10759" s="11">
        <v>199</v>
      </c>
      <c r="L10759" s="12">
        <v>0.2</v>
      </c>
      <c r="M10759" s="7">
        <f t="shared" si="505"/>
        <v>2016</v>
      </c>
      <c r="N10759" s="7">
        <f t="shared" si="506"/>
        <v>6</v>
      </c>
      <c r="O10759" s="30">
        <f t="shared" si="507"/>
        <v>159.20000000000002</v>
      </c>
    </row>
    <row r="10760" spans="2:15" x14ac:dyDescent="0.2">
      <c r="B10760" s="13">
        <v>62007</v>
      </c>
      <c r="C10760" s="14">
        <v>42535.596111111248</v>
      </c>
      <c r="D10760" s="7" t="s">
        <v>8</v>
      </c>
      <c r="E10760" s="13">
        <v>2147</v>
      </c>
      <c r="F10760" s="7" t="s">
        <v>38</v>
      </c>
      <c r="G10760" s="7" t="s">
        <v>11</v>
      </c>
      <c r="H10760" s="13">
        <v>12</v>
      </c>
      <c r="I10760" s="13">
        <f>IF(G10760="Male",VLOOKUP(H10760,'Shoe size conversion table'!$B$6:$D$22,2),VLOOKUP(H10760,'Shoe size conversion table'!$J$6:$L$22,2))</f>
        <v>45</v>
      </c>
      <c r="J10760" s="13">
        <f>IF(G10760="Male",VLOOKUP(H10760,'Shoe size conversion table'!$B$6:$D$22,3),VLOOKUP(H10760,'Shoe size conversion table'!$J$6:$L$22,3))</f>
        <v>11.5</v>
      </c>
      <c r="K10760" s="11">
        <v>199</v>
      </c>
      <c r="L10760" s="12">
        <v>0.3</v>
      </c>
      <c r="M10760" s="7">
        <f t="shared" si="505"/>
        <v>2016</v>
      </c>
      <c r="N10760" s="7">
        <f t="shared" si="506"/>
        <v>6</v>
      </c>
      <c r="O10760" s="30">
        <f t="shared" si="507"/>
        <v>139.29999999999998</v>
      </c>
    </row>
    <row r="10761" spans="2:15" x14ac:dyDescent="0.2">
      <c r="B10761" s="13">
        <v>62008</v>
      </c>
      <c r="C10761" s="14">
        <v>42535.626111111131</v>
      </c>
      <c r="D10761" s="7" t="s">
        <v>7</v>
      </c>
      <c r="E10761" s="13">
        <v>2186</v>
      </c>
      <c r="F10761" s="7" t="s">
        <v>49</v>
      </c>
      <c r="G10761" s="7" t="s">
        <v>11</v>
      </c>
      <c r="H10761" s="13">
        <v>9.5</v>
      </c>
      <c r="I10761" s="13" t="str">
        <f>IF(G10761="Male",VLOOKUP(H10761,'Shoe size conversion table'!$B$6:$D$22,2),VLOOKUP(H10761,'Shoe size conversion table'!$J$6:$L$22,2))</f>
        <v>42-43</v>
      </c>
      <c r="J10761" s="13">
        <f>IF(G10761="Male",VLOOKUP(H10761,'Shoe size conversion table'!$B$6:$D$22,3),VLOOKUP(H10761,'Shoe size conversion table'!$J$6:$L$22,3))</f>
        <v>9</v>
      </c>
      <c r="K10761" s="11">
        <v>149</v>
      </c>
      <c r="L10761" s="12">
        <v>0</v>
      </c>
      <c r="M10761" s="7">
        <f t="shared" si="505"/>
        <v>2016</v>
      </c>
      <c r="N10761" s="7">
        <f t="shared" si="506"/>
        <v>6</v>
      </c>
      <c r="O10761" s="30">
        <f t="shared" si="507"/>
        <v>149</v>
      </c>
    </row>
    <row r="10762" spans="2:15" x14ac:dyDescent="0.2">
      <c r="B10762" s="13">
        <v>62009</v>
      </c>
      <c r="C10762" s="14">
        <v>42535.636111111293</v>
      </c>
      <c r="D10762" s="7" t="s">
        <v>7</v>
      </c>
      <c r="E10762" s="13">
        <v>2242</v>
      </c>
      <c r="F10762" s="7" t="s">
        <v>44</v>
      </c>
      <c r="G10762" s="7" t="s">
        <v>12</v>
      </c>
      <c r="H10762" s="13">
        <v>8</v>
      </c>
      <c r="I10762" s="13" t="str">
        <f>IF(G10762="Male",VLOOKUP(H10762,'Shoe size conversion table'!$B$6:$D$22,2),VLOOKUP(H10762,'Shoe size conversion table'!$J$6:$L$22,2))</f>
        <v>38-39</v>
      </c>
      <c r="J10762" s="13">
        <f>IF(G10762="Male",VLOOKUP(H10762,'Shoe size conversion table'!$B$6:$D$22,3),VLOOKUP(H10762,'Shoe size conversion table'!$J$6:$L$22,3))</f>
        <v>6</v>
      </c>
      <c r="K10762" s="11">
        <v>139</v>
      </c>
      <c r="L10762" s="12">
        <v>0.2</v>
      </c>
      <c r="M10762" s="7">
        <f t="shared" si="505"/>
        <v>2016</v>
      </c>
      <c r="N10762" s="7">
        <f t="shared" si="506"/>
        <v>6</v>
      </c>
      <c r="O10762" s="30">
        <f t="shared" si="507"/>
        <v>111.2</v>
      </c>
    </row>
    <row r="10763" spans="2:15" x14ac:dyDescent="0.2">
      <c r="B10763" s="13">
        <v>62010</v>
      </c>
      <c r="C10763" s="14">
        <v>42535.666111111321</v>
      </c>
      <c r="D10763" s="7" t="s">
        <v>10</v>
      </c>
      <c r="E10763" s="13">
        <v>2217</v>
      </c>
      <c r="F10763" s="7" t="s">
        <v>34</v>
      </c>
      <c r="G10763" s="7" t="s">
        <v>11</v>
      </c>
      <c r="H10763" s="13">
        <v>15</v>
      </c>
      <c r="I10763" s="13">
        <f>IF(G10763="Male",VLOOKUP(H10763,'Shoe size conversion table'!$B$6:$D$22,2),VLOOKUP(H10763,'Shoe size conversion table'!$J$6:$L$22,2))</f>
        <v>48</v>
      </c>
      <c r="J10763" s="13">
        <f>IF(G10763="Male",VLOOKUP(H10763,'Shoe size conversion table'!$B$6:$D$22,3),VLOOKUP(H10763,'Shoe size conversion table'!$J$6:$L$22,3))</f>
        <v>14.5</v>
      </c>
      <c r="K10763" s="11">
        <v>159</v>
      </c>
      <c r="L10763" s="12">
        <v>0</v>
      </c>
      <c r="M10763" s="7">
        <f t="shared" si="505"/>
        <v>2016</v>
      </c>
      <c r="N10763" s="7">
        <f t="shared" si="506"/>
        <v>6</v>
      </c>
      <c r="O10763" s="30">
        <f t="shared" si="507"/>
        <v>159</v>
      </c>
    </row>
    <row r="10764" spans="2:15" x14ac:dyDescent="0.2">
      <c r="B10764" s="13">
        <v>62011</v>
      </c>
      <c r="C10764" s="14">
        <v>42535.676111111134</v>
      </c>
      <c r="D10764" s="7" t="s">
        <v>7</v>
      </c>
      <c r="E10764" s="13">
        <v>2209</v>
      </c>
      <c r="F10764" s="7" t="s">
        <v>49</v>
      </c>
      <c r="G10764" s="7" t="s">
        <v>11</v>
      </c>
      <c r="H10764" s="13">
        <v>8.5</v>
      </c>
      <c r="I10764" s="13" t="str">
        <f>IF(G10764="Male",VLOOKUP(H10764,'Shoe size conversion table'!$B$6:$D$22,2),VLOOKUP(H10764,'Shoe size conversion table'!$J$6:$L$22,2))</f>
        <v>41-42</v>
      </c>
      <c r="J10764" s="13">
        <f>IF(G10764="Male",VLOOKUP(H10764,'Shoe size conversion table'!$B$6:$D$22,3),VLOOKUP(H10764,'Shoe size conversion table'!$J$6:$L$22,3))</f>
        <v>8</v>
      </c>
      <c r="K10764" s="11">
        <v>139</v>
      </c>
      <c r="L10764" s="12">
        <v>0</v>
      </c>
      <c r="M10764" s="7">
        <f t="shared" si="505"/>
        <v>2016</v>
      </c>
      <c r="N10764" s="7">
        <f t="shared" si="506"/>
        <v>6</v>
      </c>
      <c r="O10764" s="30">
        <f t="shared" si="507"/>
        <v>139</v>
      </c>
    </row>
    <row r="10765" spans="2:15" x14ac:dyDescent="0.2">
      <c r="B10765" s="13">
        <v>62012</v>
      </c>
      <c r="C10765" s="14">
        <v>42535.926111111134</v>
      </c>
      <c r="D10765" s="7" t="s">
        <v>10</v>
      </c>
      <c r="E10765" s="13">
        <v>2221</v>
      </c>
      <c r="F10765" s="7" t="s">
        <v>35</v>
      </c>
      <c r="G10765" s="7" t="s">
        <v>11</v>
      </c>
      <c r="H10765" s="13">
        <v>9.5</v>
      </c>
      <c r="I10765" s="13" t="str">
        <f>IF(G10765="Male",VLOOKUP(H10765,'Shoe size conversion table'!$B$6:$D$22,2),VLOOKUP(H10765,'Shoe size conversion table'!$J$6:$L$22,2))</f>
        <v>42-43</v>
      </c>
      <c r="J10765" s="13">
        <f>IF(G10765="Male",VLOOKUP(H10765,'Shoe size conversion table'!$B$6:$D$22,3),VLOOKUP(H10765,'Shoe size conversion table'!$J$6:$L$22,3))</f>
        <v>9</v>
      </c>
      <c r="K10765" s="11">
        <v>199</v>
      </c>
      <c r="L10765" s="12">
        <v>0.1</v>
      </c>
      <c r="M10765" s="7">
        <f t="shared" si="505"/>
        <v>2016</v>
      </c>
      <c r="N10765" s="7">
        <f t="shared" si="506"/>
        <v>6</v>
      </c>
      <c r="O10765" s="30">
        <f t="shared" si="507"/>
        <v>179.1</v>
      </c>
    </row>
    <row r="10766" spans="2:15" x14ac:dyDescent="0.2">
      <c r="B10766" s="13">
        <v>62013</v>
      </c>
      <c r="C10766" s="14">
        <v>42535.94611111132</v>
      </c>
      <c r="D10766" s="7" t="s">
        <v>8</v>
      </c>
      <c r="E10766" s="13">
        <v>2234</v>
      </c>
      <c r="F10766" s="7" t="s">
        <v>38</v>
      </c>
      <c r="G10766" s="7" t="s">
        <v>12</v>
      </c>
      <c r="H10766" s="13">
        <v>4.5</v>
      </c>
      <c r="I10766" s="13">
        <f>IF(G10766="Male",VLOOKUP(H10766,'Shoe size conversion table'!$B$6:$D$22,2),VLOOKUP(H10766,'Shoe size conversion table'!$J$6:$L$22,2))</f>
        <v>35</v>
      </c>
      <c r="J10766" s="13">
        <f>IF(G10766="Male",VLOOKUP(H10766,'Shoe size conversion table'!$B$6:$D$22,3),VLOOKUP(H10766,'Shoe size conversion table'!$J$6:$L$22,3))</f>
        <v>2.5</v>
      </c>
      <c r="K10766" s="11">
        <v>129</v>
      </c>
      <c r="L10766" s="12">
        <v>0</v>
      </c>
      <c r="M10766" s="7">
        <f t="shared" si="505"/>
        <v>2016</v>
      </c>
      <c r="N10766" s="7">
        <f t="shared" si="506"/>
        <v>6</v>
      </c>
      <c r="O10766" s="30">
        <f t="shared" si="507"/>
        <v>129</v>
      </c>
    </row>
    <row r="10767" spans="2:15" x14ac:dyDescent="0.2">
      <c r="B10767" s="13">
        <v>62014</v>
      </c>
      <c r="C10767" s="14">
        <v>42536.15611111129</v>
      </c>
      <c r="D10767" s="7" t="s">
        <v>7</v>
      </c>
      <c r="E10767" s="13">
        <v>2212</v>
      </c>
      <c r="F10767" s="7" t="s">
        <v>51</v>
      </c>
      <c r="G10767" s="7" t="s">
        <v>12</v>
      </c>
      <c r="H10767" s="13">
        <v>4.5</v>
      </c>
      <c r="I10767" s="13">
        <f>IF(G10767="Male",VLOOKUP(H10767,'Shoe size conversion table'!$B$6:$D$22,2),VLOOKUP(H10767,'Shoe size conversion table'!$J$6:$L$22,2))</f>
        <v>35</v>
      </c>
      <c r="J10767" s="13">
        <f>IF(G10767="Male",VLOOKUP(H10767,'Shoe size conversion table'!$B$6:$D$22,3),VLOOKUP(H10767,'Shoe size conversion table'!$J$6:$L$22,3))</f>
        <v>2.5</v>
      </c>
      <c r="K10767" s="11">
        <v>169</v>
      </c>
      <c r="L10767" s="12">
        <v>0.3</v>
      </c>
      <c r="M10767" s="7">
        <f t="shared" si="505"/>
        <v>2016</v>
      </c>
      <c r="N10767" s="7">
        <f t="shared" si="506"/>
        <v>6</v>
      </c>
      <c r="O10767" s="30">
        <f t="shared" si="507"/>
        <v>118.3</v>
      </c>
    </row>
    <row r="10768" spans="2:15" x14ac:dyDescent="0.2">
      <c r="B10768" s="13">
        <v>62015</v>
      </c>
      <c r="C10768" s="14">
        <v>42536.206111111132</v>
      </c>
      <c r="D10768" s="7" t="s">
        <v>7</v>
      </c>
      <c r="E10768" s="13">
        <v>2217</v>
      </c>
      <c r="F10768" s="7" t="s">
        <v>44</v>
      </c>
      <c r="G10768" s="7" t="s">
        <v>12</v>
      </c>
      <c r="H10768" s="13">
        <v>8.5</v>
      </c>
      <c r="I10768" s="13">
        <f>IF(G10768="Male",VLOOKUP(H10768,'Shoe size conversion table'!$B$6:$D$22,2),VLOOKUP(H10768,'Shoe size conversion table'!$J$6:$L$22,2))</f>
        <v>39</v>
      </c>
      <c r="J10768" s="13">
        <f>IF(G10768="Male",VLOOKUP(H10768,'Shoe size conversion table'!$B$6:$D$22,3),VLOOKUP(H10768,'Shoe size conversion table'!$J$6:$L$22,3))</f>
        <v>6.5</v>
      </c>
      <c r="K10768" s="11">
        <v>129</v>
      </c>
      <c r="L10768" s="12">
        <v>0</v>
      </c>
      <c r="M10768" s="7">
        <f t="shared" si="505"/>
        <v>2016</v>
      </c>
      <c r="N10768" s="7">
        <f t="shared" si="506"/>
        <v>6</v>
      </c>
      <c r="O10768" s="30">
        <f t="shared" si="507"/>
        <v>129</v>
      </c>
    </row>
    <row r="10769" spans="2:15" x14ac:dyDescent="0.2">
      <c r="B10769" s="13">
        <v>62016</v>
      </c>
      <c r="C10769" s="14">
        <v>42536.396111111128</v>
      </c>
      <c r="D10769" s="7" t="s">
        <v>10</v>
      </c>
      <c r="E10769" s="13">
        <v>2182</v>
      </c>
      <c r="F10769" s="7" t="s">
        <v>36</v>
      </c>
      <c r="G10769" s="7" t="s">
        <v>11</v>
      </c>
      <c r="H10769" s="13">
        <v>10.5</v>
      </c>
      <c r="I10769" s="13" t="str">
        <f>IF(G10769="Male",VLOOKUP(H10769,'Shoe size conversion table'!$B$6:$D$22,2),VLOOKUP(H10769,'Shoe size conversion table'!$J$6:$L$22,2))</f>
        <v>43-44</v>
      </c>
      <c r="J10769" s="13">
        <f>IF(G10769="Male",VLOOKUP(H10769,'Shoe size conversion table'!$B$6:$D$22,3),VLOOKUP(H10769,'Shoe size conversion table'!$J$6:$L$22,3))</f>
        <v>10</v>
      </c>
      <c r="K10769" s="11">
        <v>139</v>
      </c>
      <c r="L10769" s="12">
        <v>0</v>
      </c>
      <c r="M10769" s="7">
        <f t="shared" si="505"/>
        <v>2016</v>
      </c>
      <c r="N10769" s="7">
        <f t="shared" si="506"/>
        <v>6</v>
      </c>
      <c r="O10769" s="30">
        <f t="shared" si="507"/>
        <v>139</v>
      </c>
    </row>
    <row r="10770" spans="2:15" x14ac:dyDescent="0.2">
      <c r="B10770" s="13">
        <v>62017</v>
      </c>
      <c r="C10770" s="14">
        <v>42536.416111111321</v>
      </c>
      <c r="D10770" s="7" t="s">
        <v>7</v>
      </c>
      <c r="E10770" s="13">
        <v>2232</v>
      </c>
      <c r="F10770" s="7" t="s">
        <v>48</v>
      </c>
      <c r="G10770" s="7" t="s">
        <v>11</v>
      </c>
      <c r="H10770" s="13">
        <v>8</v>
      </c>
      <c r="I10770" s="13">
        <f>IF(G10770="Male",VLOOKUP(H10770,'Shoe size conversion table'!$B$6:$D$22,2),VLOOKUP(H10770,'Shoe size conversion table'!$J$6:$L$22,2))</f>
        <v>41</v>
      </c>
      <c r="J10770" s="13">
        <f>IF(G10770="Male",VLOOKUP(H10770,'Shoe size conversion table'!$B$6:$D$22,3),VLOOKUP(H10770,'Shoe size conversion table'!$J$6:$L$22,3))</f>
        <v>7.5</v>
      </c>
      <c r="K10770" s="11">
        <v>149</v>
      </c>
      <c r="L10770" s="12">
        <v>0</v>
      </c>
      <c r="M10770" s="7">
        <f t="shared" si="505"/>
        <v>2016</v>
      </c>
      <c r="N10770" s="7">
        <f t="shared" si="506"/>
        <v>6</v>
      </c>
      <c r="O10770" s="30">
        <f t="shared" si="507"/>
        <v>149</v>
      </c>
    </row>
    <row r="10771" spans="2:15" x14ac:dyDescent="0.2">
      <c r="B10771" s="13">
        <v>62018</v>
      </c>
      <c r="C10771" s="14">
        <v>42536.42611111125</v>
      </c>
      <c r="D10771" s="7" t="s">
        <v>7</v>
      </c>
      <c r="E10771" s="13">
        <v>2184</v>
      </c>
      <c r="F10771" s="7" t="s">
        <v>50</v>
      </c>
      <c r="G10771" s="7" t="s">
        <v>11</v>
      </c>
      <c r="H10771" s="13">
        <v>9.5</v>
      </c>
      <c r="I10771" s="13" t="str">
        <f>IF(G10771="Male",VLOOKUP(H10771,'Shoe size conversion table'!$B$6:$D$22,2),VLOOKUP(H10771,'Shoe size conversion table'!$J$6:$L$22,2))</f>
        <v>42-43</v>
      </c>
      <c r="J10771" s="13">
        <f>IF(G10771="Male",VLOOKUP(H10771,'Shoe size conversion table'!$B$6:$D$22,3),VLOOKUP(H10771,'Shoe size conversion table'!$J$6:$L$22,3))</f>
        <v>9</v>
      </c>
      <c r="K10771" s="11">
        <v>179</v>
      </c>
      <c r="L10771" s="12">
        <v>0</v>
      </c>
      <c r="M10771" s="7">
        <f t="shared" si="505"/>
        <v>2016</v>
      </c>
      <c r="N10771" s="7">
        <f t="shared" si="506"/>
        <v>6</v>
      </c>
      <c r="O10771" s="30">
        <f t="shared" si="507"/>
        <v>179</v>
      </c>
    </row>
    <row r="10772" spans="2:15" x14ac:dyDescent="0.2">
      <c r="B10772" s="13">
        <v>62019</v>
      </c>
      <c r="C10772" s="14">
        <v>42536.436111111318</v>
      </c>
      <c r="D10772" s="7" t="s">
        <v>9</v>
      </c>
      <c r="E10772" s="13">
        <v>2198</v>
      </c>
      <c r="F10772" s="7" t="s">
        <v>62</v>
      </c>
      <c r="G10772" s="7" t="s">
        <v>12</v>
      </c>
      <c r="H10772" s="13">
        <v>8</v>
      </c>
      <c r="I10772" s="13" t="str">
        <f>IF(G10772="Male",VLOOKUP(H10772,'Shoe size conversion table'!$B$6:$D$22,2),VLOOKUP(H10772,'Shoe size conversion table'!$J$6:$L$22,2))</f>
        <v>38-39</v>
      </c>
      <c r="J10772" s="13">
        <f>IF(G10772="Male",VLOOKUP(H10772,'Shoe size conversion table'!$B$6:$D$22,3),VLOOKUP(H10772,'Shoe size conversion table'!$J$6:$L$22,3))</f>
        <v>6</v>
      </c>
      <c r="K10772" s="11">
        <v>129</v>
      </c>
      <c r="L10772" s="12">
        <v>0</v>
      </c>
      <c r="M10772" s="7">
        <f t="shared" si="505"/>
        <v>2016</v>
      </c>
      <c r="N10772" s="7">
        <f t="shared" si="506"/>
        <v>6</v>
      </c>
      <c r="O10772" s="30">
        <f t="shared" si="507"/>
        <v>129</v>
      </c>
    </row>
    <row r="10773" spans="2:15" x14ac:dyDescent="0.2">
      <c r="B10773" s="13">
        <v>62020</v>
      </c>
      <c r="C10773" s="14">
        <v>42536.436111111318</v>
      </c>
      <c r="D10773" s="7" t="s">
        <v>10</v>
      </c>
      <c r="E10773" s="13">
        <v>2179</v>
      </c>
      <c r="F10773" s="7" t="s">
        <v>34</v>
      </c>
      <c r="G10773" s="7" t="s">
        <v>11</v>
      </c>
      <c r="H10773" s="13">
        <v>9</v>
      </c>
      <c r="I10773" s="13">
        <f>IF(G10773="Male",VLOOKUP(H10773,'Shoe size conversion table'!$B$6:$D$22,2),VLOOKUP(H10773,'Shoe size conversion table'!$J$6:$L$22,2))</f>
        <v>42</v>
      </c>
      <c r="J10773" s="13">
        <f>IF(G10773="Male",VLOOKUP(H10773,'Shoe size conversion table'!$B$6:$D$22,3),VLOOKUP(H10773,'Shoe size conversion table'!$J$6:$L$22,3))</f>
        <v>8.5</v>
      </c>
      <c r="K10773" s="11">
        <v>149</v>
      </c>
      <c r="L10773" s="12">
        <v>0</v>
      </c>
      <c r="M10773" s="7">
        <f t="shared" si="505"/>
        <v>2016</v>
      </c>
      <c r="N10773" s="7">
        <f t="shared" si="506"/>
        <v>6</v>
      </c>
      <c r="O10773" s="30">
        <f t="shared" si="507"/>
        <v>149</v>
      </c>
    </row>
    <row r="10774" spans="2:15" x14ac:dyDescent="0.2">
      <c r="B10774" s="13">
        <v>62021</v>
      </c>
      <c r="C10774" s="14">
        <v>42536.506111111128</v>
      </c>
      <c r="D10774" s="7" t="s">
        <v>8</v>
      </c>
      <c r="E10774" s="13">
        <v>2176</v>
      </c>
      <c r="F10774" s="7" t="s">
        <v>38</v>
      </c>
      <c r="G10774" s="7" t="s">
        <v>12</v>
      </c>
      <c r="H10774" s="13">
        <v>8</v>
      </c>
      <c r="I10774" s="13" t="str">
        <f>IF(G10774="Male",VLOOKUP(H10774,'Shoe size conversion table'!$B$6:$D$22,2),VLOOKUP(H10774,'Shoe size conversion table'!$J$6:$L$22,2))</f>
        <v>38-39</v>
      </c>
      <c r="J10774" s="13">
        <f>IF(G10774="Male",VLOOKUP(H10774,'Shoe size conversion table'!$B$6:$D$22,3),VLOOKUP(H10774,'Shoe size conversion table'!$J$6:$L$22,3))</f>
        <v>6</v>
      </c>
      <c r="K10774" s="11">
        <v>149</v>
      </c>
      <c r="L10774" s="12">
        <v>0</v>
      </c>
      <c r="M10774" s="7">
        <f t="shared" si="505"/>
        <v>2016</v>
      </c>
      <c r="N10774" s="7">
        <f t="shared" si="506"/>
        <v>6</v>
      </c>
      <c r="O10774" s="30">
        <f t="shared" si="507"/>
        <v>149</v>
      </c>
    </row>
    <row r="10775" spans="2:15" x14ac:dyDescent="0.2">
      <c r="B10775" s="13">
        <v>62022</v>
      </c>
      <c r="C10775" s="14">
        <v>42536.536111111251</v>
      </c>
      <c r="D10775" s="7" t="s">
        <v>8</v>
      </c>
      <c r="E10775" s="13">
        <v>2176</v>
      </c>
      <c r="F10775" s="7" t="s">
        <v>37</v>
      </c>
      <c r="G10775" s="7" t="s">
        <v>11</v>
      </c>
      <c r="H10775" s="13">
        <v>9</v>
      </c>
      <c r="I10775" s="13">
        <f>IF(G10775="Male",VLOOKUP(H10775,'Shoe size conversion table'!$B$6:$D$22,2),VLOOKUP(H10775,'Shoe size conversion table'!$J$6:$L$22,2))</f>
        <v>42</v>
      </c>
      <c r="J10775" s="13">
        <f>IF(G10775="Male",VLOOKUP(H10775,'Shoe size conversion table'!$B$6:$D$22,3),VLOOKUP(H10775,'Shoe size conversion table'!$J$6:$L$22,3))</f>
        <v>8.5</v>
      </c>
      <c r="K10775" s="11">
        <v>169</v>
      </c>
      <c r="L10775" s="12">
        <v>0</v>
      </c>
      <c r="M10775" s="7">
        <f t="shared" si="505"/>
        <v>2016</v>
      </c>
      <c r="N10775" s="7">
        <f t="shared" si="506"/>
        <v>6</v>
      </c>
      <c r="O10775" s="30">
        <f t="shared" si="507"/>
        <v>169</v>
      </c>
    </row>
    <row r="10776" spans="2:15" x14ac:dyDescent="0.2">
      <c r="B10776" s="13">
        <v>62023</v>
      </c>
      <c r="C10776" s="14">
        <v>42536.556111111131</v>
      </c>
      <c r="D10776" s="7" t="s">
        <v>8</v>
      </c>
      <c r="E10776" s="13">
        <v>2194</v>
      </c>
      <c r="F10776" s="7" t="s">
        <v>38</v>
      </c>
      <c r="G10776" s="7" t="s">
        <v>11</v>
      </c>
      <c r="H10776" s="13">
        <v>9.5</v>
      </c>
      <c r="I10776" s="13" t="str">
        <f>IF(G10776="Male",VLOOKUP(H10776,'Shoe size conversion table'!$B$6:$D$22,2),VLOOKUP(H10776,'Shoe size conversion table'!$J$6:$L$22,2))</f>
        <v>42-43</v>
      </c>
      <c r="J10776" s="13">
        <f>IF(G10776="Male",VLOOKUP(H10776,'Shoe size conversion table'!$B$6:$D$22,3),VLOOKUP(H10776,'Shoe size conversion table'!$J$6:$L$22,3))</f>
        <v>9</v>
      </c>
      <c r="K10776" s="11">
        <v>189</v>
      </c>
      <c r="L10776" s="12">
        <v>0</v>
      </c>
      <c r="M10776" s="7">
        <f t="shared" si="505"/>
        <v>2016</v>
      </c>
      <c r="N10776" s="7">
        <f t="shared" si="506"/>
        <v>6</v>
      </c>
      <c r="O10776" s="30">
        <f t="shared" si="507"/>
        <v>189</v>
      </c>
    </row>
    <row r="10777" spans="2:15" x14ac:dyDescent="0.2">
      <c r="B10777" s="13">
        <v>62023</v>
      </c>
      <c r="C10777" s="14">
        <v>42536.556111111131</v>
      </c>
      <c r="D10777" s="7" t="s">
        <v>8</v>
      </c>
      <c r="E10777" s="13">
        <v>2186</v>
      </c>
      <c r="F10777" s="7" t="s">
        <v>38</v>
      </c>
      <c r="G10777" s="7" t="s">
        <v>11</v>
      </c>
      <c r="H10777" s="13">
        <v>11.5</v>
      </c>
      <c r="I10777" s="13" t="str">
        <f>IF(G10777="Male",VLOOKUP(H10777,'Shoe size conversion table'!$B$6:$D$22,2),VLOOKUP(H10777,'Shoe size conversion table'!$J$6:$L$22,2))</f>
        <v>44-45</v>
      </c>
      <c r="J10777" s="13">
        <f>IF(G10777="Male",VLOOKUP(H10777,'Shoe size conversion table'!$B$6:$D$22,3),VLOOKUP(H10777,'Shoe size conversion table'!$J$6:$L$22,3))</f>
        <v>11</v>
      </c>
      <c r="K10777" s="11">
        <v>129</v>
      </c>
      <c r="L10777" s="12">
        <v>0.3</v>
      </c>
      <c r="M10777" s="7">
        <f t="shared" si="505"/>
        <v>2016</v>
      </c>
      <c r="N10777" s="7">
        <f t="shared" si="506"/>
        <v>6</v>
      </c>
      <c r="O10777" s="30">
        <f t="shared" si="507"/>
        <v>90.3</v>
      </c>
    </row>
    <row r="10778" spans="2:15" x14ac:dyDescent="0.2">
      <c r="B10778" s="13">
        <v>62024</v>
      </c>
      <c r="C10778" s="14">
        <v>42536.566111111119</v>
      </c>
      <c r="D10778" s="7" t="s">
        <v>8</v>
      </c>
      <c r="E10778" s="13">
        <v>2152</v>
      </c>
      <c r="F10778" s="7" t="s">
        <v>41</v>
      </c>
      <c r="G10778" s="7" t="s">
        <v>12</v>
      </c>
      <c r="H10778" s="13">
        <v>9</v>
      </c>
      <c r="I10778" s="13" t="str">
        <f>IF(G10778="Male",VLOOKUP(H10778,'Shoe size conversion table'!$B$6:$D$22,2),VLOOKUP(H10778,'Shoe size conversion table'!$J$6:$L$22,2))</f>
        <v>39-40</v>
      </c>
      <c r="J10778" s="13">
        <f>IF(G10778="Male",VLOOKUP(H10778,'Shoe size conversion table'!$B$6:$D$22,3),VLOOKUP(H10778,'Shoe size conversion table'!$J$6:$L$22,3))</f>
        <v>7</v>
      </c>
      <c r="K10778" s="11">
        <v>189</v>
      </c>
      <c r="L10778" s="12">
        <v>0</v>
      </c>
      <c r="M10778" s="7">
        <f t="shared" si="505"/>
        <v>2016</v>
      </c>
      <c r="N10778" s="7">
        <f t="shared" si="506"/>
        <v>6</v>
      </c>
      <c r="O10778" s="30">
        <f t="shared" si="507"/>
        <v>189</v>
      </c>
    </row>
    <row r="10779" spans="2:15" x14ac:dyDescent="0.2">
      <c r="B10779" s="13">
        <v>62025</v>
      </c>
      <c r="C10779" s="14">
        <v>42536.586111111137</v>
      </c>
      <c r="D10779" s="7" t="s">
        <v>8</v>
      </c>
      <c r="E10779" s="13">
        <v>2177</v>
      </c>
      <c r="F10779" s="7" t="s">
        <v>42</v>
      </c>
      <c r="G10779" s="7" t="s">
        <v>12</v>
      </c>
      <c r="H10779" s="13">
        <v>8</v>
      </c>
      <c r="I10779" s="13" t="str">
        <f>IF(G10779="Male",VLOOKUP(H10779,'Shoe size conversion table'!$B$6:$D$22,2),VLOOKUP(H10779,'Shoe size conversion table'!$J$6:$L$22,2))</f>
        <v>38-39</v>
      </c>
      <c r="J10779" s="13">
        <f>IF(G10779="Male",VLOOKUP(H10779,'Shoe size conversion table'!$B$6:$D$22,3),VLOOKUP(H10779,'Shoe size conversion table'!$J$6:$L$22,3))</f>
        <v>6</v>
      </c>
      <c r="K10779" s="11">
        <v>149</v>
      </c>
      <c r="L10779" s="12">
        <v>0</v>
      </c>
      <c r="M10779" s="7">
        <f t="shared" si="505"/>
        <v>2016</v>
      </c>
      <c r="N10779" s="7">
        <f t="shared" si="506"/>
        <v>6</v>
      </c>
      <c r="O10779" s="30">
        <f t="shared" si="507"/>
        <v>149</v>
      </c>
    </row>
    <row r="10780" spans="2:15" x14ac:dyDescent="0.2">
      <c r="B10780" s="13">
        <v>62026</v>
      </c>
      <c r="C10780" s="14">
        <v>42536.626111111131</v>
      </c>
      <c r="D10780" s="7" t="s">
        <v>7</v>
      </c>
      <c r="E10780" s="13">
        <v>2227</v>
      </c>
      <c r="F10780" s="7" t="s">
        <v>49</v>
      </c>
      <c r="G10780" s="7" t="s">
        <v>11</v>
      </c>
      <c r="H10780" s="13">
        <v>10</v>
      </c>
      <c r="I10780" s="13">
        <f>IF(G10780="Male",VLOOKUP(H10780,'Shoe size conversion table'!$B$6:$D$22,2),VLOOKUP(H10780,'Shoe size conversion table'!$J$6:$L$22,2))</f>
        <v>43</v>
      </c>
      <c r="J10780" s="13">
        <f>IF(G10780="Male",VLOOKUP(H10780,'Shoe size conversion table'!$B$6:$D$22,3),VLOOKUP(H10780,'Shoe size conversion table'!$J$6:$L$22,3))</f>
        <v>9.5</v>
      </c>
      <c r="K10780" s="11">
        <v>149</v>
      </c>
      <c r="L10780" s="12">
        <v>0</v>
      </c>
      <c r="M10780" s="7">
        <f t="shared" si="505"/>
        <v>2016</v>
      </c>
      <c r="N10780" s="7">
        <f t="shared" si="506"/>
        <v>6</v>
      </c>
      <c r="O10780" s="30">
        <f t="shared" si="507"/>
        <v>149</v>
      </c>
    </row>
    <row r="10781" spans="2:15" x14ac:dyDescent="0.2">
      <c r="B10781" s="13">
        <v>62027</v>
      </c>
      <c r="C10781" s="14">
        <v>42536.796111111122</v>
      </c>
      <c r="D10781" s="7" t="s">
        <v>9</v>
      </c>
      <c r="E10781" s="13">
        <v>2190</v>
      </c>
      <c r="F10781" s="7" t="s">
        <v>59</v>
      </c>
      <c r="G10781" s="7" t="s">
        <v>11</v>
      </c>
      <c r="H10781" s="13">
        <v>9.5</v>
      </c>
      <c r="I10781" s="13" t="str">
        <f>IF(G10781="Male",VLOOKUP(H10781,'Shoe size conversion table'!$B$6:$D$22,2),VLOOKUP(H10781,'Shoe size conversion table'!$J$6:$L$22,2))</f>
        <v>42-43</v>
      </c>
      <c r="J10781" s="13">
        <f>IF(G10781="Male",VLOOKUP(H10781,'Shoe size conversion table'!$B$6:$D$22,3),VLOOKUP(H10781,'Shoe size conversion table'!$J$6:$L$22,3))</f>
        <v>9</v>
      </c>
      <c r="K10781" s="11">
        <v>149</v>
      </c>
      <c r="L10781" s="12">
        <v>0</v>
      </c>
      <c r="M10781" s="7">
        <f t="shared" si="505"/>
        <v>2016</v>
      </c>
      <c r="N10781" s="7">
        <f t="shared" si="506"/>
        <v>6</v>
      </c>
      <c r="O10781" s="30">
        <f t="shared" si="507"/>
        <v>149</v>
      </c>
    </row>
    <row r="10782" spans="2:15" x14ac:dyDescent="0.2">
      <c r="B10782" s="13">
        <v>62028</v>
      </c>
      <c r="C10782" s="14">
        <v>42536.816111111126</v>
      </c>
      <c r="D10782" s="7" t="s">
        <v>7</v>
      </c>
      <c r="E10782" s="13">
        <v>2189</v>
      </c>
      <c r="F10782" s="7" t="s">
        <v>43</v>
      </c>
      <c r="G10782" s="7" t="s">
        <v>12</v>
      </c>
      <c r="H10782" s="13">
        <v>8</v>
      </c>
      <c r="I10782" s="13" t="str">
        <f>IF(G10782="Male",VLOOKUP(H10782,'Shoe size conversion table'!$B$6:$D$22,2),VLOOKUP(H10782,'Shoe size conversion table'!$J$6:$L$22,2))</f>
        <v>38-39</v>
      </c>
      <c r="J10782" s="13">
        <f>IF(G10782="Male",VLOOKUP(H10782,'Shoe size conversion table'!$B$6:$D$22,3),VLOOKUP(H10782,'Shoe size conversion table'!$J$6:$L$22,3))</f>
        <v>6</v>
      </c>
      <c r="K10782" s="11">
        <v>189</v>
      </c>
      <c r="L10782" s="12">
        <v>0.3</v>
      </c>
      <c r="M10782" s="7">
        <f t="shared" si="505"/>
        <v>2016</v>
      </c>
      <c r="N10782" s="7">
        <f t="shared" si="506"/>
        <v>6</v>
      </c>
      <c r="O10782" s="30">
        <f t="shared" si="507"/>
        <v>132.29999999999998</v>
      </c>
    </row>
    <row r="10783" spans="2:15" x14ac:dyDescent="0.2">
      <c r="B10783" s="13">
        <v>62028</v>
      </c>
      <c r="C10783" s="14">
        <v>42536.816111111126</v>
      </c>
      <c r="D10783" s="7" t="s">
        <v>7</v>
      </c>
      <c r="E10783" s="13">
        <v>2206</v>
      </c>
      <c r="F10783" s="7" t="s">
        <v>44</v>
      </c>
      <c r="G10783" s="7" t="s">
        <v>11</v>
      </c>
      <c r="H10783" s="13">
        <v>14</v>
      </c>
      <c r="I10783" s="13">
        <f>IF(G10783="Male",VLOOKUP(H10783,'Shoe size conversion table'!$B$6:$D$22,2),VLOOKUP(H10783,'Shoe size conversion table'!$J$6:$L$22,2))</f>
        <v>47</v>
      </c>
      <c r="J10783" s="13">
        <f>IF(G10783="Male",VLOOKUP(H10783,'Shoe size conversion table'!$B$6:$D$22,3),VLOOKUP(H10783,'Shoe size conversion table'!$J$6:$L$22,3))</f>
        <v>13.5</v>
      </c>
      <c r="K10783" s="11">
        <v>149</v>
      </c>
      <c r="L10783" s="12">
        <v>0</v>
      </c>
      <c r="M10783" s="7">
        <f t="shared" si="505"/>
        <v>2016</v>
      </c>
      <c r="N10783" s="7">
        <f t="shared" si="506"/>
        <v>6</v>
      </c>
      <c r="O10783" s="30">
        <f t="shared" si="507"/>
        <v>149</v>
      </c>
    </row>
    <row r="10784" spans="2:15" x14ac:dyDescent="0.2">
      <c r="B10784" s="13">
        <v>62029</v>
      </c>
      <c r="C10784" s="14">
        <v>42536.846111111248</v>
      </c>
      <c r="D10784" s="7" t="s">
        <v>10</v>
      </c>
      <c r="E10784" s="13">
        <v>2203</v>
      </c>
      <c r="F10784" s="7" t="s">
        <v>35</v>
      </c>
      <c r="G10784" s="7" t="s">
        <v>12</v>
      </c>
      <c r="H10784" s="13">
        <v>7</v>
      </c>
      <c r="I10784" s="13" t="str">
        <f>IF(G10784="Male",VLOOKUP(H10784,'Shoe size conversion table'!$B$6:$D$22,2),VLOOKUP(H10784,'Shoe size conversion table'!$J$6:$L$22,2))</f>
        <v>37-38</v>
      </c>
      <c r="J10784" s="13">
        <f>IF(G10784="Male",VLOOKUP(H10784,'Shoe size conversion table'!$B$6:$D$22,3),VLOOKUP(H10784,'Shoe size conversion table'!$J$6:$L$22,3))</f>
        <v>5</v>
      </c>
      <c r="K10784" s="11">
        <v>169</v>
      </c>
      <c r="L10784" s="12">
        <v>0</v>
      </c>
      <c r="M10784" s="7">
        <f t="shared" si="505"/>
        <v>2016</v>
      </c>
      <c r="N10784" s="7">
        <f t="shared" si="506"/>
        <v>6</v>
      </c>
      <c r="O10784" s="30">
        <f t="shared" si="507"/>
        <v>169</v>
      </c>
    </row>
    <row r="10785" spans="2:15" x14ac:dyDescent="0.2">
      <c r="B10785" s="13">
        <v>62030</v>
      </c>
      <c r="C10785" s="14">
        <v>42536.90611111129</v>
      </c>
      <c r="D10785" s="7" t="s">
        <v>10</v>
      </c>
      <c r="E10785" s="13">
        <v>2196</v>
      </c>
      <c r="F10785" s="7" t="s">
        <v>34</v>
      </c>
      <c r="G10785" s="7" t="s">
        <v>11</v>
      </c>
      <c r="H10785" s="13">
        <v>11.5</v>
      </c>
      <c r="I10785" s="13" t="str">
        <f>IF(G10785="Male",VLOOKUP(H10785,'Shoe size conversion table'!$B$6:$D$22,2),VLOOKUP(H10785,'Shoe size conversion table'!$J$6:$L$22,2))</f>
        <v>44-45</v>
      </c>
      <c r="J10785" s="13">
        <f>IF(G10785="Male",VLOOKUP(H10785,'Shoe size conversion table'!$B$6:$D$22,3),VLOOKUP(H10785,'Shoe size conversion table'!$J$6:$L$22,3))</f>
        <v>11</v>
      </c>
      <c r="K10785" s="11">
        <v>139</v>
      </c>
      <c r="L10785" s="12">
        <v>0</v>
      </c>
      <c r="M10785" s="7">
        <f t="shared" si="505"/>
        <v>2016</v>
      </c>
      <c r="N10785" s="7">
        <f t="shared" si="506"/>
        <v>6</v>
      </c>
      <c r="O10785" s="30">
        <f t="shared" si="507"/>
        <v>139</v>
      </c>
    </row>
    <row r="10786" spans="2:15" x14ac:dyDescent="0.2">
      <c r="B10786" s="13">
        <v>62031</v>
      </c>
      <c r="C10786" s="14">
        <v>42536.926111111134</v>
      </c>
      <c r="D10786" s="7" t="s">
        <v>10</v>
      </c>
      <c r="E10786" s="13">
        <v>2180</v>
      </c>
      <c r="F10786" s="7" t="s">
        <v>35</v>
      </c>
      <c r="G10786" s="7" t="s">
        <v>11</v>
      </c>
      <c r="H10786" s="13">
        <v>8</v>
      </c>
      <c r="I10786" s="13">
        <f>IF(G10786="Male",VLOOKUP(H10786,'Shoe size conversion table'!$B$6:$D$22,2),VLOOKUP(H10786,'Shoe size conversion table'!$J$6:$L$22,2))</f>
        <v>41</v>
      </c>
      <c r="J10786" s="13">
        <f>IF(G10786="Male",VLOOKUP(H10786,'Shoe size conversion table'!$B$6:$D$22,3),VLOOKUP(H10786,'Shoe size conversion table'!$J$6:$L$22,3))</f>
        <v>7.5</v>
      </c>
      <c r="K10786" s="11">
        <v>159</v>
      </c>
      <c r="L10786" s="12">
        <v>0.3</v>
      </c>
      <c r="M10786" s="7">
        <f t="shared" si="505"/>
        <v>2016</v>
      </c>
      <c r="N10786" s="7">
        <f t="shared" si="506"/>
        <v>6</v>
      </c>
      <c r="O10786" s="30">
        <f t="shared" si="507"/>
        <v>111.3</v>
      </c>
    </row>
    <row r="10787" spans="2:15" x14ac:dyDescent="0.2">
      <c r="B10787" s="13">
        <v>62032</v>
      </c>
      <c r="C10787" s="14">
        <v>42536.94611111132</v>
      </c>
      <c r="D10787" s="7" t="s">
        <v>8</v>
      </c>
      <c r="E10787" s="13">
        <v>2239</v>
      </c>
      <c r="F10787" s="7" t="s">
        <v>42</v>
      </c>
      <c r="G10787" s="7" t="s">
        <v>12</v>
      </c>
      <c r="H10787" s="13">
        <v>4.5</v>
      </c>
      <c r="I10787" s="13">
        <f>IF(G10787="Male",VLOOKUP(H10787,'Shoe size conversion table'!$B$6:$D$22,2),VLOOKUP(H10787,'Shoe size conversion table'!$J$6:$L$22,2))</f>
        <v>35</v>
      </c>
      <c r="J10787" s="13">
        <f>IF(G10787="Male",VLOOKUP(H10787,'Shoe size conversion table'!$B$6:$D$22,3),VLOOKUP(H10787,'Shoe size conversion table'!$J$6:$L$22,3))</f>
        <v>2.5</v>
      </c>
      <c r="K10787" s="11">
        <v>169</v>
      </c>
      <c r="L10787" s="12">
        <v>0</v>
      </c>
      <c r="M10787" s="7">
        <f t="shared" si="505"/>
        <v>2016</v>
      </c>
      <c r="N10787" s="7">
        <f t="shared" si="506"/>
        <v>6</v>
      </c>
      <c r="O10787" s="30">
        <f t="shared" si="507"/>
        <v>169</v>
      </c>
    </row>
    <row r="10788" spans="2:15" x14ac:dyDescent="0.2">
      <c r="B10788" s="13">
        <v>62032</v>
      </c>
      <c r="C10788" s="14">
        <v>42536.94611111132</v>
      </c>
      <c r="D10788" s="7" t="s">
        <v>8</v>
      </c>
      <c r="E10788" s="13">
        <v>2167</v>
      </c>
      <c r="F10788" s="7" t="s">
        <v>40</v>
      </c>
      <c r="G10788" s="7" t="s">
        <v>12</v>
      </c>
      <c r="H10788" s="13">
        <v>8.5</v>
      </c>
      <c r="I10788" s="13">
        <f>IF(G10788="Male",VLOOKUP(H10788,'Shoe size conversion table'!$B$6:$D$22,2),VLOOKUP(H10788,'Shoe size conversion table'!$J$6:$L$22,2))</f>
        <v>39</v>
      </c>
      <c r="J10788" s="13">
        <f>IF(G10788="Male",VLOOKUP(H10788,'Shoe size conversion table'!$B$6:$D$22,3),VLOOKUP(H10788,'Shoe size conversion table'!$J$6:$L$22,3))</f>
        <v>6.5</v>
      </c>
      <c r="K10788" s="11">
        <v>179</v>
      </c>
      <c r="L10788" s="12">
        <v>0</v>
      </c>
      <c r="M10788" s="7">
        <f t="shared" si="505"/>
        <v>2016</v>
      </c>
      <c r="N10788" s="7">
        <f t="shared" si="506"/>
        <v>6</v>
      </c>
      <c r="O10788" s="30">
        <f t="shared" si="507"/>
        <v>179</v>
      </c>
    </row>
    <row r="10789" spans="2:15" x14ac:dyDescent="0.2">
      <c r="B10789" s="13">
        <v>62032</v>
      </c>
      <c r="C10789" s="14">
        <v>42536.94611111132</v>
      </c>
      <c r="D10789" s="7" t="s">
        <v>8</v>
      </c>
      <c r="E10789" s="13">
        <v>2239</v>
      </c>
      <c r="F10789" s="7" t="s">
        <v>42</v>
      </c>
      <c r="G10789" s="7" t="s">
        <v>12</v>
      </c>
      <c r="H10789" s="13">
        <v>4.5</v>
      </c>
      <c r="I10789" s="13">
        <f>IF(G10789="Male",VLOOKUP(H10789,'Shoe size conversion table'!$B$6:$D$22,2),VLOOKUP(H10789,'Shoe size conversion table'!$J$6:$L$22,2))</f>
        <v>35</v>
      </c>
      <c r="J10789" s="13">
        <f>IF(G10789="Male",VLOOKUP(H10789,'Shoe size conversion table'!$B$6:$D$22,3),VLOOKUP(H10789,'Shoe size conversion table'!$J$6:$L$22,3))</f>
        <v>2.5</v>
      </c>
      <c r="K10789" s="11">
        <v>169</v>
      </c>
      <c r="L10789" s="12">
        <v>0</v>
      </c>
      <c r="M10789" s="7">
        <f t="shared" si="505"/>
        <v>2016</v>
      </c>
      <c r="N10789" s="7">
        <f t="shared" si="506"/>
        <v>6</v>
      </c>
      <c r="O10789" s="30">
        <f t="shared" si="507"/>
        <v>169</v>
      </c>
    </row>
    <row r="10790" spans="2:15" x14ac:dyDescent="0.2">
      <c r="B10790" s="13">
        <v>62033</v>
      </c>
      <c r="C10790" s="14">
        <v>42536.986111111284</v>
      </c>
      <c r="D10790" s="7" t="s">
        <v>10</v>
      </c>
      <c r="E10790" s="13">
        <v>2157</v>
      </c>
      <c r="F10790" s="7" t="s">
        <v>36</v>
      </c>
      <c r="G10790" s="7" t="s">
        <v>12</v>
      </c>
      <c r="H10790" s="13">
        <v>7.5</v>
      </c>
      <c r="I10790" s="13">
        <f>IF(G10790="Male",VLOOKUP(H10790,'Shoe size conversion table'!$B$6:$D$22,2),VLOOKUP(H10790,'Shoe size conversion table'!$J$6:$L$22,2))</f>
        <v>38</v>
      </c>
      <c r="J10790" s="13">
        <f>IF(G10790="Male",VLOOKUP(H10790,'Shoe size conversion table'!$B$6:$D$22,3),VLOOKUP(H10790,'Shoe size conversion table'!$J$6:$L$22,3))</f>
        <v>5.5</v>
      </c>
      <c r="K10790" s="11">
        <v>159</v>
      </c>
      <c r="L10790" s="12">
        <v>0.5</v>
      </c>
      <c r="M10790" s="7">
        <f t="shared" si="505"/>
        <v>2016</v>
      </c>
      <c r="N10790" s="7">
        <f t="shared" si="506"/>
        <v>6</v>
      </c>
      <c r="O10790" s="30">
        <f t="shared" si="507"/>
        <v>79.5</v>
      </c>
    </row>
    <row r="10791" spans="2:15" x14ac:dyDescent="0.2">
      <c r="B10791" s="13">
        <v>62034</v>
      </c>
      <c r="C10791" s="14">
        <v>42537.066111111126</v>
      </c>
      <c r="D10791" s="7" t="s">
        <v>7</v>
      </c>
      <c r="E10791" s="13">
        <v>2235</v>
      </c>
      <c r="F10791" s="7" t="s">
        <v>49</v>
      </c>
      <c r="G10791" s="7" t="s">
        <v>12</v>
      </c>
      <c r="H10791" s="13">
        <v>9</v>
      </c>
      <c r="I10791" s="13" t="str">
        <f>IF(G10791="Male",VLOOKUP(H10791,'Shoe size conversion table'!$B$6:$D$22,2),VLOOKUP(H10791,'Shoe size conversion table'!$J$6:$L$22,2))</f>
        <v>39-40</v>
      </c>
      <c r="J10791" s="13">
        <f>IF(G10791="Male",VLOOKUP(H10791,'Shoe size conversion table'!$B$6:$D$22,3),VLOOKUP(H10791,'Shoe size conversion table'!$J$6:$L$22,3))</f>
        <v>7</v>
      </c>
      <c r="K10791" s="11">
        <v>139</v>
      </c>
      <c r="L10791" s="12">
        <v>0.1</v>
      </c>
      <c r="M10791" s="7">
        <f t="shared" si="505"/>
        <v>2016</v>
      </c>
      <c r="N10791" s="7">
        <f t="shared" si="506"/>
        <v>6</v>
      </c>
      <c r="O10791" s="30">
        <f t="shared" si="507"/>
        <v>125.10000000000001</v>
      </c>
    </row>
    <row r="10792" spans="2:15" x14ac:dyDescent="0.2">
      <c r="B10792" s="13">
        <v>62035</v>
      </c>
      <c r="C10792" s="14">
        <v>42537.086111111123</v>
      </c>
      <c r="D10792" s="7" t="s">
        <v>10</v>
      </c>
      <c r="E10792" s="13">
        <v>2205</v>
      </c>
      <c r="F10792" s="7" t="s">
        <v>35</v>
      </c>
      <c r="G10792" s="7" t="s">
        <v>11</v>
      </c>
      <c r="H10792" s="13">
        <v>9</v>
      </c>
      <c r="I10792" s="13">
        <f>IF(G10792="Male",VLOOKUP(H10792,'Shoe size conversion table'!$B$6:$D$22,2),VLOOKUP(H10792,'Shoe size conversion table'!$J$6:$L$22,2))</f>
        <v>42</v>
      </c>
      <c r="J10792" s="13">
        <f>IF(G10792="Male",VLOOKUP(H10792,'Shoe size conversion table'!$B$6:$D$22,3),VLOOKUP(H10792,'Shoe size conversion table'!$J$6:$L$22,3))</f>
        <v>8.5</v>
      </c>
      <c r="K10792" s="11">
        <v>199</v>
      </c>
      <c r="L10792" s="12">
        <v>0.1</v>
      </c>
      <c r="M10792" s="7">
        <f t="shared" si="505"/>
        <v>2016</v>
      </c>
      <c r="N10792" s="7">
        <f t="shared" si="506"/>
        <v>6</v>
      </c>
      <c r="O10792" s="30">
        <f t="shared" si="507"/>
        <v>179.1</v>
      </c>
    </row>
    <row r="10793" spans="2:15" x14ac:dyDescent="0.2">
      <c r="B10793" s="13">
        <v>62036</v>
      </c>
      <c r="C10793" s="14">
        <v>42537.136111111286</v>
      </c>
      <c r="D10793" s="7" t="s">
        <v>7</v>
      </c>
      <c r="E10793" s="13">
        <v>2220</v>
      </c>
      <c r="F10793" s="7" t="s">
        <v>48</v>
      </c>
      <c r="G10793" s="7" t="s">
        <v>12</v>
      </c>
      <c r="H10793" s="13">
        <v>8.5</v>
      </c>
      <c r="I10793" s="13">
        <f>IF(G10793="Male",VLOOKUP(H10793,'Shoe size conversion table'!$B$6:$D$22,2),VLOOKUP(H10793,'Shoe size conversion table'!$J$6:$L$22,2))</f>
        <v>39</v>
      </c>
      <c r="J10793" s="13">
        <f>IF(G10793="Male",VLOOKUP(H10793,'Shoe size conversion table'!$B$6:$D$22,3),VLOOKUP(H10793,'Shoe size conversion table'!$J$6:$L$22,3))</f>
        <v>6.5</v>
      </c>
      <c r="K10793" s="11">
        <v>179</v>
      </c>
      <c r="L10793" s="12">
        <v>0</v>
      </c>
      <c r="M10793" s="7">
        <f t="shared" si="505"/>
        <v>2016</v>
      </c>
      <c r="N10793" s="7">
        <f t="shared" si="506"/>
        <v>6</v>
      </c>
      <c r="O10793" s="30">
        <f t="shared" si="507"/>
        <v>179</v>
      </c>
    </row>
    <row r="10794" spans="2:15" x14ac:dyDescent="0.2">
      <c r="B10794" s="13">
        <v>62037</v>
      </c>
      <c r="C10794" s="14">
        <v>42537.206111111132</v>
      </c>
      <c r="D10794" s="7" t="s">
        <v>7</v>
      </c>
      <c r="E10794" s="13">
        <v>2221</v>
      </c>
      <c r="F10794" s="7" t="s">
        <v>45</v>
      </c>
      <c r="G10794" s="7" t="s">
        <v>12</v>
      </c>
      <c r="H10794" s="13">
        <v>8.5</v>
      </c>
      <c r="I10794" s="13">
        <f>IF(G10794="Male",VLOOKUP(H10794,'Shoe size conversion table'!$B$6:$D$22,2),VLOOKUP(H10794,'Shoe size conversion table'!$J$6:$L$22,2))</f>
        <v>39</v>
      </c>
      <c r="J10794" s="13">
        <f>IF(G10794="Male",VLOOKUP(H10794,'Shoe size conversion table'!$B$6:$D$22,3),VLOOKUP(H10794,'Shoe size conversion table'!$J$6:$L$22,3))</f>
        <v>6.5</v>
      </c>
      <c r="K10794" s="11">
        <v>129</v>
      </c>
      <c r="L10794" s="12">
        <v>0.3</v>
      </c>
      <c r="M10794" s="7">
        <f t="shared" si="505"/>
        <v>2016</v>
      </c>
      <c r="N10794" s="7">
        <f t="shared" si="506"/>
        <v>6</v>
      </c>
      <c r="O10794" s="30">
        <f t="shared" si="507"/>
        <v>90.3</v>
      </c>
    </row>
    <row r="10795" spans="2:15" x14ac:dyDescent="0.2">
      <c r="B10795" s="13">
        <v>62038</v>
      </c>
      <c r="C10795" s="14">
        <v>42537.396111111128</v>
      </c>
      <c r="D10795" s="7" t="s">
        <v>10</v>
      </c>
      <c r="E10795" s="13">
        <v>2206</v>
      </c>
      <c r="F10795" s="7" t="s">
        <v>36</v>
      </c>
      <c r="G10795" s="7" t="s">
        <v>11</v>
      </c>
      <c r="H10795" s="13">
        <v>9</v>
      </c>
      <c r="I10795" s="13">
        <f>IF(G10795="Male",VLOOKUP(H10795,'Shoe size conversion table'!$B$6:$D$22,2),VLOOKUP(H10795,'Shoe size conversion table'!$J$6:$L$22,2))</f>
        <v>42</v>
      </c>
      <c r="J10795" s="13">
        <f>IF(G10795="Male",VLOOKUP(H10795,'Shoe size conversion table'!$B$6:$D$22,3),VLOOKUP(H10795,'Shoe size conversion table'!$J$6:$L$22,3))</f>
        <v>8.5</v>
      </c>
      <c r="K10795" s="11">
        <v>199</v>
      </c>
      <c r="L10795" s="12">
        <v>0</v>
      </c>
      <c r="M10795" s="7">
        <f t="shared" si="505"/>
        <v>2016</v>
      </c>
      <c r="N10795" s="7">
        <f t="shared" si="506"/>
        <v>6</v>
      </c>
      <c r="O10795" s="30">
        <f t="shared" si="507"/>
        <v>199</v>
      </c>
    </row>
    <row r="10796" spans="2:15" x14ac:dyDescent="0.2">
      <c r="B10796" s="13">
        <v>62039</v>
      </c>
      <c r="C10796" s="14">
        <v>42537.42611111125</v>
      </c>
      <c r="D10796" s="7" t="s">
        <v>7</v>
      </c>
      <c r="E10796" s="13">
        <v>2213</v>
      </c>
      <c r="F10796" s="7" t="s">
        <v>50</v>
      </c>
      <c r="G10796" s="7" t="s">
        <v>11</v>
      </c>
      <c r="H10796" s="13">
        <v>9.5</v>
      </c>
      <c r="I10796" s="13" t="str">
        <f>IF(G10796="Male",VLOOKUP(H10796,'Shoe size conversion table'!$B$6:$D$22,2),VLOOKUP(H10796,'Shoe size conversion table'!$J$6:$L$22,2))</f>
        <v>42-43</v>
      </c>
      <c r="J10796" s="13">
        <f>IF(G10796="Male",VLOOKUP(H10796,'Shoe size conversion table'!$B$6:$D$22,3),VLOOKUP(H10796,'Shoe size conversion table'!$J$6:$L$22,3))</f>
        <v>9</v>
      </c>
      <c r="K10796" s="11">
        <v>179</v>
      </c>
      <c r="L10796" s="12">
        <v>0</v>
      </c>
      <c r="M10796" s="7">
        <f t="shared" si="505"/>
        <v>2016</v>
      </c>
      <c r="N10796" s="7">
        <f t="shared" si="506"/>
        <v>6</v>
      </c>
      <c r="O10796" s="30">
        <f t="shared" si="507"/>
        <v>179</v>
      </c>
    </row>
    <row r="10797" spans="2:15" x14ac:dyDescent="0.2">
      <c r="B10797" s="13">
        <v>62040</v>
      </c>
      <c r="C10797" s="14">
        <v>42537.436111111318</v>
      </c>
      <c r="D10797" s="7" t="s">
        <v>10</v>
      </c>
      <c r="E10797" s="13">
        <v>2179</v>
      </c>
      <c r="F10797" s="7" t="s">
        <v>34</v>
      </c>
      <c r="G10797" s="7" t="s">
        <v>11</v>
      </c>
      <c r="H10797" s="13">
        <v>9</v>
      </c>
      <c r="I10797" s="13">
        <f>IF(G10797="Male",VLOOKUP(H10797,'Shoe size conversion table'!$B$6:$D$22,2),VLOOKUP(H10797,'Shoe size conversion table'!$J$6:$L$22,2))</f>
        <v>42</v>
      </c>
      <c r="J10797" s="13">
        <f>IF(G10797="Male",VLOOKUP(H10797,'Shoe size conversion table'!$B$6:$D$22,3),VLOOKUP(H10797,'Shoe size conversion table'!$J$6:$L$22,3))</f>
        <v>8.5</v>
      </c>
      <c r="K10797" s="11">
        <v>149</v>
      </c>
      <c r="L10797" s="12">
        <v>0</v>
      </c>
      <c r="M10797" s="7">
        <f t="shared" si="505"/>
        <v>2016</v>
      </c>
      <c r="N10797" s="7">
        <f t="shared" si="506"/>
        <v>6</v>
      </c>
      <c r="O10797" s="30">
        <f t="shared" si="507"/>
        <v>149</v>
      </c>
    </row>
    <row r="10798" spans="2:15" x14ac:dyDescent="0.2">
      <c r="B10798" s="13">
        <v>62041</v>
      </c>
      <c r="C10798" s="14">
        <v>42537.476111111129</v>
      </c>
      <c r="D10798" s="7" t="s">
        <v>7</v>
      </c>
      <c r="E10798" s="13">
        <v>2172</v>
      </c>
      <c r="F10798" s="7" t="s">
        <v>48</v>
      </c>
      <c r="G10798" s="7" t="s">
        <v>11</v>
      </c>
      <c r="H10798" s="13">
        <v>10</v>
      </c>
      <c r="I10798" s="13">
        <f>IF(G10798="Male",VLOOKUP(H10798,'Shoe size conversion table'!$B$6:$D$22,2),VLOOKUP(H10798,'Shoe size conversion table'!$J$6:$L$22,2))</f>
        <v>43</v>
      </c>
      <c r="J10798" s="13">
        <f>IF(G10798="Male",VLOOKUP(H10798,'Shoe size conversion table'!$B$6:$D$22,3),VLOOKUP(H10798,'Shoe size conversion table'!$J$6:$L$22,3))</f>
        <v>9.5</v>
      </c>
      <c r="K10798" s="11">
        <v>159</v>
      </c>
      <c r="L10798" s="12">
        <v>0.5</v>
      </c>
      <c r="M10798" s="7">
        <f t="shared" si="505"/>
        <v>2016</v>
      </c>
      <c r="N10798" s="7">
        <f t="shared" si="506"/>
        <v>6</v>
      </c>
      <c r="O10798" s="30">
        <f t="shared" si="507"/>
        <v>79.5</v>
      </c>
    </row>
    <row r="10799" spans="2:15" x14ac:dyDescent="0.2">
      <c r="B10799" s="13">
        <v>62042</v>
      </c>
      <c r="C10799" s="14">
        <v>42537.476111111129</v>
      </c>
      <c r="D10799" s="7" t="s">
        <v>10</v>
      </c>
      <c r="E10799" s="13">
        <v>2168</v>
      </c>
      <c r="F10799" s="7" t="s">
        <v>34</v>
      </c>
      <c r="G10799" s="7" t="s">
        <v>11</v>
      </c>
      <c r="H10799" s="13">
        <v>9</v>
      </c>
      <c r="I10799" s="13">
        <f>IF(G10799="Male",VLOOKUP(H10799,'Shoe size conversion table'!$B$6:$D$22,2),VLOOKUP(H10799,'Shoe size conversion table'!$J$6:$L$22,2))</f>
        <v>42</v>
      </c>
      <c r="J10799" s="13">
        <f>IF(G10799="Male",VLOOKUP(H10799,'Shoe size conversion table'!$B$6:$D$22,3),VLOOKUP(H10799,'Shoe size conversion table'!$J$6:$L$22,3))</f>
        <v>8.5</v>
      </c>
      <c r="K10799" s="11">
        <v>159</v>
      </c>
      <c r="L10799" s="12">
        <v>0</v>
      </c>
      <c r="M10799" s="7">
        <f t="shared" si="505"/>
        <v>2016</v>
      </c>
      <c r="N10799" s="7">
        <f t="shared" si="506"/>
        <v>6</v>
      </c>
      <c r="O10799" s="30">
        <f t="shared" si="507"/>
        <v>159</v>
      </c>
    </row>
    <row r="10800" spans="2:15" x14ac:dyDescent="0.2">
      <c r="B10800" s="13">
        <v>62043</v>
      </c>
      <c r="C10800" s="14">
        <v>42537.536111111251</v>
      </c>
      <c r="D10800" s="7" t="s">
        <v>7</v>
      </c>
      <c r="E10800" s="13">
        <v>2188</v>
      </c>
      <c r="F10800" s="7" t="s">
        <v>52</v>
      </c>
      <c r="G10800" s="7" t="s">
        <v>12</v>
      </c>
      <c r="H10800" s="13">
        <v>7</v>
      </c>
      <c r="I10800" s="13" t="str">
        <f>IF(G10800="Male",VLOOKUP(H10800,'Shoe size conversion table'!$B$6:$D$22,2),VLOOKUP(H10800,'Shoe size conversion table'!$J$6:$L$22,2))</f>
        <v>37-38</v>
      </c>
      <c r="J10800" s="13">
        <f>IF(G10800="Male",VLOOKUP(H10800,'Shoe size conversion table'!$B$6:$D$22,3),VLOOKUP(H10800,'Shoe size conversion table'!$J$6:$L$22,3))</f>
        <v>5</v>
      </c>
      <c r="K10800" s="11">
        <v>139</v>
      </c>
      <c r="L10800" s="12">
        <v>0.3</v>
      </c>
      <c r="M10800" s="7">
        <f t="shared" si="505"/>
        <v>2016</v>
      </c>
      <c r="N10800" s="7">
        <f t="shared" si="506"/>
        <v>6</v>
      </c>
      <c r="O10800" s="30">
        <f t="shared" si="507"/>
        <v>97.3</v>
      </c>
    </row>
    <row r="10801" spans="2:15" x14ac:dyDescent="0.2">
      <c r="B10801" s="13">
        <v>62044</v>
      </c>
      <c r="C10801" s="14">
        <v>42537.556111111131</v>
      </c>
      <c r="D10801" s="7" t="s">
        <v>8</v>
      </c>
      <c r="E10801" s="13">
        <v>2164</v>
      </c>
      <c r="F10801" s="7" t="s">
        <v>39</v>
      </c>
      <c r="G10801" s="7" t="s">
        <v>11</v>
      </c>
      <c r="H10801" s="13">
        <v>10.5</v>
      </c>
      <c r="I10801" s="13" t="str">
        <f>IF(G10801="Male",VLOOKUP(H10801,'Shoe size conversion table'!$B$6:$D$22,2),VLOOKUP(H10801,'Shoe size conversion table'!$J$6:$L$22,2))</f>
        <v>43-44</v>
      </c>
      <c r="J10801" s="13">
        <f>IF(G10801="Male",VLOOKUP(H10801,'Shoe size conversion table'!$B$6:$D$22,3),VLOOKUP(H10801,'Shoe size conversion table'!$J$6:$L$22,3))</f>
        <v>10</v>
      </c>
      <c r="K10801" s="11">
        <v>169</v>
      </c>
      <c r="L10801" s="12">
        <v>0.2</v>
      </c>
      <c r="M10801" s="7">
        <f t="shared" si="505"/>
        <v>2016</v>
      </c>
      <c r="N10801" s="7">
        <f t="shared" si="506"/>
        <v>6</v>
      </c>
      <c r="O10801" s="30">
        <f t="shared" si="507"/>
        <v>135.20000000000002</v>
      </c>
    </row>
    <row r="10802" spans="2:15" x14ac:dyDescent="0.2">
      <c r="B10802" s="13">
        <v>62044</v>
      </c>
      <c r="C10802" s="14">
        <v>42537.556111111131</v>
      </c>
      <c r="D10802" s="7" t="s">
        <v>8</v>
      </c>
      <c r="E10802" s="13">
        <v>2194</v>
      </c>
      <c r="F10802" s="7" t="s">
        <v>38</v>
      </c>
      <c r="G10802" s="7" t="s">
        <v>11</v>
      </c>
      <c r="H10802" s="13">
        <v>9.5</v>
      </c>
      <c r="I10802" s="13" t="str">
        <f>IF(G10802="Male",VLOOKUP(H10802,'Shoe size conversion table'!$B$6:$D$22,2),VLOOKUP(H10802,'Shoe size conversion table'!$J$6:$L$22,2))</f>
        <v>42-43</v>
      </c>
      <c r="J10802" s="13">
        <f>IF(G10802="Male",VLOOKUP(H10802,'Shoe size conversion table'!$B$6:$D$22,3),VLOOKUP(H10802,'Shoe size conversion table'!$J$6:$L$22,3))</f>
        <v>9</v>
      </c>
      <c r="K10802" s="11">
        <v>189</v>
      </c>
      <c r="L10802" s="12">
        <v>0</v>
      </c>
      <c r="M10802" s="7">
        <f t="shared" si="505"/>
        <v>2016</v>
      </c>
      <c r="N10802" s="7">
        <f t="shared" si="506"/>
        <v>6</v>
      </c>
      <c r="O10802" s="30">
        <f t="shared" si="507"/>
        <v>189</v>
      </c>
    </row>
    <row r="10803" spans="2:15" x14ac:dyDescent="0.2">
      <c r="B10803" s="13">
        <v>62045</v>
      </c>
      <c r="C10803" s="14">
        <v>42537.626111111131</v>
      </c>
      <c r="D10803" s="7" t="s">
        <v>7</v>
      </c>
      <c r="E10803" s="13">
        <v>2164</v>
      </c>
      <c r="F10803" s="7" t="s">
        <v>49</v>
      </c>
      <c r="G10803" s="7" t="s">
        <v>11</v>
      </c>
      <c r="H10803" s="13">
        <v>7</v>
      </c>
      <c r="I10803" s="13">
        <f>IF(G10803="Male",VLOOKUP(H10803,'Shoe size conversion table'!$B$6:$D$22,2),VLOOKUP(H10803,'Shoe size conversion table'!$J$6:$L$22,2))</f>
        <v>40</v>
      </c>
      <c r="J10803" s="13">
        <f>IF(G10803="Male",VLOOKUP(H10803,'Shoe size conversion table'!$B$6:$D$22,3),VLOOKUP(H10803,'Shoe size conversion table'!$J$6:$L$22,3))</f>
        <v>6.5</v>
      </c>
      <c r="K10803" s="11">
        <v>129</v>
      </c>
      <c r="L10803" s="12">
        <v>0</v>
      </c>
      <c r="M10803" s="7">
        <f t="shared" si="505"/>
        <v>2016</v>
      </c>
      <c r="N10803" s="7">
        <f t="shared" si="506"/>
        <v>6</v>
      </c>
      <c r="O10803" s="30">
        <f t="shared" si="507"/>
        <v>129</v>
      </c>
    </row>
    <row r="10804" spans="2:15" x14ac:dyDescent="0.2">
      <c r="B10804" s="13">
        <v>62046</v>
      </c>
      <c r="C10804" s="14">
        <v>42537.656111111122</v>
      </c>
      <c r="D10804" s="7" t="s">
        <v>7</v>
      </c>
      <c r="E10804" s="13">
        <v>2168</v>
      </c>
      <c r="F10804" s="7" t="s">
        <v>49</v>
      </c>
      <c r="G10804" s="7" t="s">
        <v>12</v>
      </c>
      <c r="H10804" s="13">
        <v>8</v>
      </c>
      <c r="I10804" s="13" t="str">
        <f>IF(G10804="Male",VLOOKUP(H10804,'Shoe size conversion table'!$B$6:$D$22,2),VLOOKUP(H10804,'Shoe size conversion table'!$J$6:$L$22,2))</f>
        <v>38-39</v>
      </c>
      <c r="J10804" s="13">
        <f>IF(G10804="Male",VLOOKUP(H10804,'Shoe size conversion table'!$B$6:$D$22,3),VLOOKUP(H10804,'Shoe size conversion table'!$J$6:$L$22,3))</f>
        <v>6</v>
      </c>
      <c r="K10804" s="11">
        <v>169</v>
      </c>
      <c r="L10804" s="12">
        <v>0.2</v>
      </c>
      <c r="M10804" s="7">
        <f t="shared" si="505"/>
        <v>2016</v>
      </c>
      <c r="N10804" s="7">
        <f t="shared" si="506"/>
        <v>6</v>
      </c>
      <c r="O10804" s="30">
        <f t="shared" si="507"/>
        <v>135.20000000000002</v>
      </c>
    </row>
    <row r="10805" spans="2:15" x14ac:dyDescent="0.2">
      <c r="B10805" s="13">
        <v>62047</v>
      </c>
      <c r="C10805" s="14">
        <v>42537.826111111252</v>
      </c>
      <c r="D10805" s="7" t="s">
        <v>10</v>
      </c>
      <c r="E10805" s="13">
        <v>2237</v>
      </c>
      <c r="F10805" s="7" t="s">
        <v>35</v>
      </c>
      <c r="G10805" s="7" t="s">
        <v>11</v>
      </c>
      <c r="H10805" s="13">
        <v>13</v>
      </c>
      <c r="I10805" s="13">
        <f>IF(G10805="Male",VLOOKUP(H10805,'Shoe size conversion table'!$B$6:$D$22,2),VLOOKUP(H10805,'Shoe size conversion table'!$J$6:$L$22,2))</f>
        <v>46</v>
      </c>
      <c r="J10805" s="13">
        <f>IF(G10805="Male",VLOOKUP(H10805,'Shoe size conversion table'!$B$6:$D$22,3),VLOOKUP(H10805,'Shoe size conversion table'!$J$6:$L$22,3))</f>
        <v>12.5</v>
      </c>
      <c r="K10805" s="11">
        <v>179</v>
      </c>
      <c r="L10805" s="12">
        <v>0.2</v>
      </c>
      <c r="M10805" s="7">
        <f t="shared" si="505"/>
        <v>2016</v>
      </c>
      <c r="N10805" s="7">
        <f t="shared" si="506"/>
        <v>6</v>
      </c>
      <c r="O10805" s="30">
        <f t="shared" si="507"/>
        <v>143.20000000000002</v>
      </c>
    </row>
    <row r="10806" spans="2:15" x14ac:dyDescent="0.2">
      <c r="B10806" s="13">
        <v>62048</v>
      </c>
      <c r="C10806" s="14">
        <v>42537.90611111129</v>
      </c>
      <c r="D10806" s="7" t="s">
        <v>10</v>
      </c>
      <c r="E10806" s="13">
        <v>2168</v>
      </c>
      <c r="F10806" s="7" t="s">
        <v>36</v>
      </c>
      <c r="G10806" s="7" t="s">
        <v>11</v>
      </c>
      <c r="H10806" s="13">
        <v>10.5</v>
      </c>
      <c r="I10806" s="13" t="str">
        <f>IF(G10806="Male",VLOOKUP(H10806,'Shoe size conversion table'!$B$6:$D$22,2),VLOOKUP(H10806,'Shoe size conversion table'!$J$6:$L$22,2))</f>
        <v>43-44</v>
      </c>
      <c r="J10806" s="13">
        <f>IF(G10806="Male",VLOOKUP(H10806,'Shoe size conversion table'!$B$6:$D$22,3),VLOOKUP(H10806,'Shoe size conversion table'!$J$6:$L$22,3))</f>
        <v>10</v>
      </c>
      <c r="K10806" s="11">
        <v>139</v>
      </c>
      <c r="L10806" s="12">
        <v>0.5</v>
      </c>
      <c r="M10806" s="7">
        <f t="shared" si="505"/>
        <v>2016</v>
      </c>
      <c r="N10806" s="7">
        <f t="shared" si="506"/>
        <v>6</v>
      </c>
      <c r="O10806" s="30">
        <f t="shared" si="507"/>
        <v>69.5</v>
      </c>
    </row>
    <row r="10807" spans="2:15" x14ac:dyDescent="0.2">
      <c r="B10807" s="13">
        <v>62049</v>
      </c>
      <c r="C10807" s="14">
        <v>42537.906111111319</v>
      </c>
      <c r="D10807" s="7" t="s">
        <v>8</v>
      </c>
      <c r="E10807" s="13">
        <v>2200</v>
      </c>
      <c r="F10807" s="7" t="s">
        <v>37</v>
      </c>
      <c r="G10807" s="7" t="s">
        <v>12</v>
      </c>
      <c r="H10807" s="13">
        <v>9.5</v>
      </c>
      <c r="I10807" s="13">
        <f>IF(G10807="Male",VLOOKUP(H10807,'Shoe size conversion table'!$B$6:$D$22,2),VLOOKUP(H10807,'Shoe size conversion table'!$J$6:$L$22,2))</f>
        <v>40</v>
      </c>
      <c r="J10807" s="13">
        <f>IF(G10807="Male",VLOOKUP(H10807,'Shoe size conversion table'!$B$6:$D$22,3),VLOOKUP(H10807,'Shoe size conversion table'!$J$6:$L$22,3))</f>
        <v>7.5</v>
      </c>
      <c r="K10807" s="11">
        <v>169</v>
      </c>
      <c r="L10807" s="12">
        <v>0</v>
      </c>
      <c r="M10807" s="7">
        <f t="shared" si="505"/>
        <v>2016</v>
      </c>
      <c r="N10807" s="7">
        <f t="shared" si="506"/>
        <v>6</v>
      </c>
      <c r="O10807" s="30">
        <f t="shared" si="507"/>
        <v>169</v>
      </c>
    </row>
    <row r="10808" spans="2:15" x14ac:dyDescent="0.2">
      <c r="B10808" s="13">
        <v>62050</v>
      </c>
      <c r="C10808" s="14">
        <v>42537.986111111284</v>
      </c>
      <c r="D10808" s="7" t="s">
        <v>10</v>
      </c>
      <c r="E10808" s="13">
        <v>2203</v>
      </c>
      <c r="F10808" s="7" t="s">
        <v>35</v>
      </c>
      <c r="G10808" s="7" t="s">
        <v>12</v>
      </c>
      <c r="H10808" s="13">
        <v>7.5</v>
      </c>
      <c r="I10808" s="13">
        <f>IF(G10808="Male",VLOOKUP(H10808,'Shoe size conversion table'!$B$6:$D$22,2),VLOOKUP(H10808,'Shoe size conversion table'!$J$6:$L$22,2))</f>
        <v>38</v>
      </c>
      <c r="J10808" s="13">
        <f>IF(G10808="Male",VLOOKUP(H10808,'Shoe size conversion table'!$B$6:$D$22,3),VLOOKUP(H10808,'Shoe size conversion table'!$J$6:$L$22,3))</f>
        <v>5.5</v>
      </c>
      <c r="K10808" s="11">
        <v>129</v>
      </c>
      <c r="L10808" s="12">
        <v>0</v>
      </c>
      <c r="M10808" s="7">
        <f t="shared" si="505"/>
        <v>2016</v>
      </c>
      <c r="N10808" s="7">
        <f t="shared" si="506"/>
        <v>6</v>
      </c>
      <c r="O10808" s="30">
        <f t="shared" si="507"/>
        <v>129</v>
      </c>
    </row>
    <row r="10809" spans="2:15" x14ac:dyDescent="0.2">
      <c r="B10809" s="13">
        <v>62051</v>
      </c>
      <c r="C10809" s="14">
        <v>42538.136111111249</v>
      </c>
      <c r="D10809" s="7" t="s">
        <v>7</v>
      </c>
      <c r="E10809" s="13">
        <v>2159</v>
      </c>
      <c r="F10809" s="7" t="s">
        <v>48</v>
      </c>
      <c r="G10809" s="7" t="s">
        <v>12</v>
      </c>
      <c r="H10809" s="13">
        <v>7.5</v>
      </c>
      <c r="I10809" s="13">
        <f>IF(G10809="Male",VLOOKUP(H10809,'Shoe size conversion table'!$B$6:$D$22,2),VLOOKUP(H10809,'Shoe size conversion table'!$J$6:$L$22,2))</f>
        <v>38</v>
      </c>
      <c r="J10809" s="13">
        <f>IF(G10809="Male",VLOOKUP(H10809,'Shoe size conversion table'!$B$6:$D$22,3),VLOOKUP(H10809,'Shoe size conversion table'!$J$6:$L$22,3))</f>
        <v>5.5</v>
      </c>
      <c r="K10809" s="11">
        <v>179</v>
      </c>
      <c r="L10809" s="12">
        <v>0</v>
      </c>
      <c r="M10809" s="7">
        <f t="shared" si="505"/>
        <v>2016</v>
      </c>
      <c r="N10809" s="7">
        <f t="shared" si="506"/>
        <v>6</v>
      </c>
      <c r="O10809" s="30">
        <f t="shared" si="507"/>
        <v>179</v>
      </c>
    </row>
    <row r="10810" spans="2:15" x14ac:dyDescent="0.2">
      <c r="B10810" s="13">
        <v>62052</v>
      </c>
      <c r="C10810" s="14">
        <v>42538.136111111286</v>
      </c>
      <c r="D10810" s="7" t="s">
        <v>7</v>
      </c>
      <c r="E10810" s="13">
        <v>2211</v>
      </c>
      <c r="F10810" s="7" t="s">
        <v>49</v>
      </c>
      <c r="G10810" s="7" t="s">
        <v>11</v>
      </c>
      <c r="H10810" s="13">
        <v>10</v>
      </c>
      <c r="I10810" s="13">
        <f>IF(G10810="Male",VLOOKUP(H10810,'Shoe size conversion table'!$B$6:$D$22,2),VLOOKUP(H10810,'Shoe size conversion table'!$J$6:$L$22,2))</f>
        <v>43</v>
      </c>
      <c r="J10810" s="13">
        <f>IF(G10810="Male",VLOOKUP(H10810,'Shoe size conversion table'!$B$6:$D$22,3),VLOOKUP(H10810,'Shoe size conversion table'!$J$6:$L$22,3))</f>
        <v>9.5</v>
      </c>
      <c r="K10810" s="11">
        <v>179</v>
      </c>
      <c r="L10810" s="12">
        <v>0</v>
      </c>
      <c r="M10810" s="7">
        <f t="shared" si="505"/>
        <v>2016</v>
      </c>
      <c r="N10810" s="7">
        <f t="shared" si="506"/>
        <v>6</v>
      </c>
      <c r="O10810" s="30">
        <f t="shared" si="507"/>
        <v>179</v>
      </c>
    </row>
    <row r="10811" spans="2:15" x14ac:dyDescent="0.2">
      <c r="B10811" s="13">
        <v>62053</v>
      </c>
      <c r="C10811" s="14">
        <v>42538.206111111132</v>
      </c>
      <c r="D10811" s="7" t="s">
        <v>7</v>
      </c>
      <c r="E10811" s="13">
        <v>2178</v>
      </c>
      <c r="F10811" s="7" t="s">
        <v>54</v>
      </c>
      <c r="G10811" s="7" t="s">
        <v>12</v>
      </c>
      <c r="H10811" s="13">
        <v>8.5</v>
      </c>
      <c r="I10811" s="13">
        <f>IF(G10811="Male",VLOOKUP(H10811,'Shoe size conversion table'!$B$6:$D$22,2),VLOOKUP(H10811,'Shoe size conversion table'!$J$6:$L$22,2))</f>
        <v>39</v>
      </c>
      <c r="J10811" s="13">
        <f>IF(G10811="Male",VLOOKUP(H10811,'Shoe size conversion table'!$B$6:$D$22,3),VLOOKUP(H10811,'Shoe size conversion table'!$J$6:$L$22,3))</f>
        <v>6.5</v>
      </c>
      <c r="K10811" s="11">
        <v>189</v>
      </c>
      <c r="L10811" s="12">
        <v>0.1</v>
      </c>
      <c r="M10811" s="7">
        <f t="shared" si="505"/>
        <v>2016</v>
      </c>
      <c r="N10811" s="7">
        <f t="shared" si="506"/>
        <v>6</v>
      </c>
      <c r="O10811" s="30">
        <f t="shared" si="507"/>
        <v>170.1</v>
      </c>
    </row>
    <row r="10812" spans="2:15" x14ac:dyDescent="0.2">
      <c r="B10812" s="13">
        <v>62054</v>
      </c>
      <c r="C10812" s="14">
        <v>42538.42611111125</v>
      </c>
      <c r="D10812" s="7" t="s">
        <v>7</v>
      </c>
      <c r="E10812" s="13">
        <v>2150</v>
      </c>
      <c r="F10812" s="7" t="s">
        <v>50</v>
      </c>
      <c r="G10812" s="7" t="s">
        <v>11</v>
      </c>
      <c r="H10812" s="13">
        <v>10</v>
      </c>
      <c r="I10812" s="13">
        <f>IF(G10812="Male",VLOOKUP(H10812,'Shoe size conversion table'!$B$6:$D$22,2),VLOOKUP(H10812,'Shoe size conversion table'!$J$6:$L$22,2))</f>
        <v>43</v>
      </c>
      <c r="J10812" s="13">
        <f>IF(G10812="Male",VLOOKUP(H10812,'Shoe size conversion table'!$B$6:$D$22,3),VLOOKUP(H10812,'Shoe size conversion table'!$J$6:$L$22,3))</f>
        <v>9.5</v>
      </c>
      <c r="K10812" s="11">
        <v>159</v>
      </c>
      <c r="L10812" s="12">
        <v>0</v>
      </c>
      <c r="M10812" s="7">
        <f t="shared" si="505"/>
        <v>2016</v>
      </c>
      <c r="N10812" s="7">
        <f t="shared" si="506"/>
        <v>6</v>
      </c>
      <c r="O10812" s="30">
        <f t="shared" si="507"/>
        <v>159</v>
      </c>
    </row>
    <row r="10813" spans="2:15" x14ac:dyDescent="0.2">
      <c r="B10813" s="13">
        <v>62054</v>
      </c>
      <c r="C10813" s="14">
        <v>42538.426111111286</v>
      </c>
      <c r="D10813" s="7" t="s">
        <v>7</v>
      </c>
      <c r="E10813" s="13">
        <v>2239</v>
      </c>
      <c r="F10813" s="7" t="s">
        <v>48</v>
      </c>
      <c r="G10813" s="7" t="s">
        <v>12</v>
      </c>
      <c r="H10813" s="13">
        <v>9</v>
      </c>
      <c r="I10813" s="13" t="str">
        <f>IF(G10813="Male",VLOOKUP(H10813,'Shoe size conversion table'!$B$6:$D$22,2),VLOOKUP(H10813,'Shoe size conversion table'!$J$6:$L$22,2))</f>
        <v>39-40</v>
      </c>
      <c r="J10813" s="13">
        <f>IF(G10813="Male",VLOOKUP(H10813,'Shoe size conversion table'!$B$6:$D$22,3),VLOOKUP(H10813,'Shoe size conversion table'!$J$6:$L$22,3))</f>
        <v>7</v>
      </c>
      <c r="K10813" s="11">
        <v>129</v>
      </c>
      <c r="L10813" s="12">
        <v>0.5</v>
      </c>
      <c r="M10813" s="7">
        <f t="shared" si="505"/>
        <v>2016</v>
      </c>
      <c r="N10813" s="7">
        <f t="shared" si="506"/>
        <v>6</v>
      </c>
      <c r="O10813" s="30">
        <f t="shared" si="507"/>
        <v>64.5</v>
      </c>
    </row>
    <row r="10814" spans="2:15" x14ac:dyDescent="0.2">
      <c r="B10814" s="13">
        <v>62054</v>
      </c>
      <c r="C10814" s="14">
        <v>42538.426111111316</v>
      </c>
      <c r="D10814" s="7" t="s">
        <v>7</v>
      </c>
      <c r="E10814" s="13">
        <v>2187</v>
      </c>
      <c r="F10814" s="7" t="s">
        <v>57</v>
      </c>
      <c r="G10814" s="7" t="s">
        <v>11</v>
      </c>
      <c r="H10814" s="13">
        <v>13</v>
      </c>
      <c r="I10814" s="13">
        <f>IF(G10814="Male",VLOOKUP(H10814,'Shoe size conversion table'!$B$6:$D$22,2),VLOOKUP(H10814,'Shoe size conversion table'!$J$6:$L$22,2))</f>
        <v>46</v>
      </c>
      <c r="J10814" s="13">
        <f>IF(G10814="Male",VLOOKUP(H10814,'Shoe size conversion table'!$B$6:$D$22,3),VLOOKUP(H10814,'Shoe size conversion table'!$J$6:$L$22,3))</f>
        <v>12.5</v>
      </c>
      <c r="K10814" s="11">
        <v>179</v>
      </c>
      <c r="L10814" s="12">
        <v>0.1</v>
      </c>
      <c r="M10814" s="7">
        <f t="shared" si="505"/>
        <v>2016</v>
      </c>
      <c r="N10814" s="7">
        <f t="shared" si="506"/>
        <v>6</v>
      </c>
      <c r="O10814" s="30">
        <f t="shared" si="507"/>
        <v>161.1</v>
      </c>
    </row>
    <row r="10815" spans="2:15" x14ac:dyDescent="0.2">
      <c r="B10815" s="13">
        <v>62055</v>
      </c>
      <c r="C10815" s="14">
        <v>42538.466111111251</v>
      </c>
      <c r="D10815" s="7" t="s">
        <v>7</v>
      </c>
      <c r="E10815" s="13">
        <v>2227</v>
      </c>
      <c r="F10815" s="7" t="s">
        <v>48</v>
      </c>
      <c r="G10815" s="7" t="s">
        <v>11</v>
      </c>
      <c r="H10815" s="13">
        <v>10.5</v>
      </c>
      <c r="I10815" s="13" t="str">
        <f>IF(G10815="Male",VLOOKUP(H10815,'Shoe size conversion table'!$B$6:$D$22,2),VLOOKUP(H10815,'Shoe size conversion table'!$J$6:$L$22,2))</f>
        <v>43-44</v>
      </c>
      <c r="J10815" s="13">
        <f>IF(G10815="Male",VLOOKUP(H10815,'Shoe size conversion table'!$B$6:$D$22,3),VLOOKUP(H10815,'Shoe size conversion table'!$J$6:$L$22,3))</f>
        <v>10</v>
      </c>
      <c r="K10815" s="11">
        <v>189</v>
      </c>
      <c r="L10815" s="12">
        <v>0.3</v>
      </c>
      <c r="M10815" s="7">
        <f t="shared" si="505"/>
        <v>2016</v>
      </c>
      <c r="N10815" s="7">
        <f t="shared" si="506"/>
        <v>6</v>
      </c>
      <c r="O10815" s="30">
        <f t="shared" si="507"/>
        <v>132.29999999999998</v>
      </c>
    </row>
    <row r="10816" spans="2:15" x14ac:dyDescent="0.2">
      <c r="B10816" s="13">
        <v>62056</v>
      </c>
      <c r="C10816" s="14">
        <v>42538.476111111129</v>
      </c>
      <c r="D10816" s="7" t="s">
        <v>7</v>
      </c>
      <c r="E10816" s="13">
        <v>2194</v>
      </c>
      <c r="F10816" s="7" t="s">
        <v>48</v>
      </c>
      <c r="G10816" s="7" t="s">
        <v>11</v>
      </c>
      <c r="H10816" s="13">
        <v>9.5</v>
      </c>
      <c r="I10816" s="13" t="str">
        <f>IF(G10816="Male",VLOOKUP(H10816,'Shoe size conversion table'!$B$6:$D$22,2),VLOOKUP(H10816,'Shoe size conversion table'!$J$6:$L$22,2))</f>
        <v>42-43</v>
      </c>
      <c r="J10816" s="13">
        <f>IF(G10816="Male",VLOOKUP(H10816,'Shoe size conversion table'!$B$6:$D$22,3),VLOOKUP(H10816,'Shoe size conversion table'!$J$6:$L$22,3))</f>
        <v>9</v>
      </c>
      <c r="K10816" s="11">
        <v>179</v>
      </c>
      <c r="L10816" s="12">
        <v>0.3</v>
      </c>
      <c r="M10816" s="7">
        <f t="shared" si="505"/>
        <v>2016</v>
      </c>
      <c r="N10816" s="7">
        <f t="shared" si="506"/>
        <v>6</v>
      </c>
      <c r="O10816" s="30">
        <f t="shared" si="507"/>
        <v>125.3</v>
      </c>
    </row>
    <row r="10817" spans="2:15" x14ac:dyDescent="0.2">
      <c r="B10817" s="13">
        <v>62057</v>
      </c>
      <c r="C10817" s="14">
        <v>42538.476111111129</v>
      </c>
      <c r="D10817" s="7" t="s">
        <v>9</v>
      </c>
      <c r="E10817" s="13">
        <v>2214</v>
      </c>
      <c r="F10817" s="7" t="s">
        <v>61</v>
      </c>
      <c r="G10817" s="7" t="s">
        <v>12</v>
      </c>
      <c r="H10817" s="13">
        <v>8</v>
      </c>
      <c r="I10817" s="13" t="str">
        <f>IF(G10817="Male",VLOOKUP(H10817,'Shoe size conversion table'!$B$6:$D$22,2),VLOOKUP(H10817,'Shoe size conversion table'!$J$6:$L$22,2))</f>
        <v>38-39</v>
      </c>
      <c r="J10817" s="13">
        <f>IF(G10817="Male",VLOOKUP(H10817,'Shoe size conversion table'!$B$6:$D$22,3),VLOOKUP(H10817,'Shoe size conversion table'!$J$6:$L$22,3))</f>
        <v>6</v>
      </c>
      <c r="K10817" s="11">
        <v>149</v>
      </c>
      <c r="L10817" s="12">
        <v>0.1</v>
      </c>
      <c r="M10817" s="7">
        <f t="shared" si="505"/>
        <v>2016</v>
      </c>
      <c r="N10817" s="7">
        <f t="shared" si="506"/>
        <v>6</v>
      </c>
      <c r="O10817" s="30">
        <f t="shared" si="507"/>
        <v>134.1</v>
      </c>
    </row>
    <row r="10818" spans="2:15" x14ac:dyDescent="0.2">
      <c r="B10818" s="13">
        <v>62058</v>
      </c>
      <c r="C10818" s="14">
        <v>42538.506111111128</v>
      </c>
      <c r="D10818" s="7" t="s">
        <v>8</v>
      </c>
      <c r="E10818" s="13">
        <v>2236</v>
      </c>
      <c r="F10818" s="7" t="s">
        <v>39</v>
      </c>
      <c r="G10818" s="7" t="s">
        <v>12</v>
      </c>
      <c r="H10818" s="13">
        <v>8</v>
      </c>
      <c r="I10818" s="13" t="str">
        <f>IF(G10818="Male",VLOOKUP(H10818,'Shoe size conversion table'!$B$6:$D$22,2),VLOOKUP(H10818,'Shoe size conversion table'!$J$6:$L$22,2))</f>
        <v>38-39</v>
      </c>
      <c r="J10818" s="13">
        <f>IF(G10818="Male",VLOOKUP(H10818,'Shoe size conversion table'!$B$6:$D$22,3),VLOOKUP(H10818,'Shoe size conversion table'!$J$6:$L$22,3))</f>
        <v>6</v>
      </c>
      <c r="K10818" s="11">
        <v>199</v>
      </c>
      <c r="L10818" s="12">
        <v>0.2</v>
      </c>
      <c r="M10818" s="7">
        <f t="shared" si="505"/>
        <v>2016</v>
      </c>
      <c r="N10818" s="7">
        <f t="shared" si="506"/>
        <v>6</v>
      </c>
      <c r="O10818" s="30">
        <f t="shared" si="507"/>
        <v>159.20000000000002</v>
      </c>
    </row>
    <row r="10819" spans="2:15" x14ac:dyDescent="0.2">
      <c r="B10819" s="13">
        <v>62059</v>
      </c>
      <c r="C10819" s="14">
        <v>42538.556111111131</v>
      </c>
      <c r="D10819" s="7" t="s">
        <v>8</v>
      </c>
      <c r="E10819" s="13">
        <v>2187</v>
      </c>
      <c r="F10819" s="7" t="s">
        <v>38</v>
      </c>
      <c r="G10819" s="7" t="s">
        <v>11</v>
      </c>
      <c r="H10819" s="13">
        <v>10</v>
      </c>
      <c r="I10819" s="13">
        <f>IF(G10819="Male",VLOOKUP(H10819,'Shoe size conversion table'!$B$6:$D$22,2),VLOOKUP(H10819,'Shoe size conversion table'!$J$6:$L$22,2))</f>
        <v>43</v>
      </c>
      <c r="J10819" s="13">
        <f>IF(G10819="Male",VLOOKUP(H10819,'Shoe size conversion table'!$B$6:$D$22,3),VLOOKUP(H10819,'Shoe size conversion table'!$J$6:$L$22,3))</f>
        <v>9.5</v>
      </c>
      <c r="K10819" s="11">
        <v>129</v>
      </c>
      <c r="L10819" s="12">
        <v>0.3</v>
      </c>
      <c r="M10819" s="7">
        <f t="shared" si="505"/>
        <v>2016</v>
      </c>
      <c r="N10819" s="7">
        <f t="shared" si="506"/>
        <v>6</v>
      </c>
      <c r="O10819" s="30">
        <f t="shared" si="507"/>
        <v>90.3</v>
      </c>
    </row>
    <row r="10820" spans="2:15" x14ac:dyDescent="0.2">
      <c r="B10820" s="13">
        <v>62059</v>
      </c>
      <c r="C10820" s="14">
        <v>42538.556111111131</v>
      </c>
      <c r="D10820" s="7" t="s">
        <v>8</v>
      </c>
      <c r="E10820" s="13">
        <v>2164</v>
      </c>
      <c r="F10820" s="7" t="s">
        <v>39</v>
      </c>
      <c r="G10820" s="7" t="s">
        <v>11</v>
      </c>
      <c r="H10820" s="13">
        <v>10.5</v>
      </c>
      <c r="I10820" s="13" t="str">
        <f>IF(G10820="Male",VLOOKUP(H10820,'Shoe size conversion table'!$B$6:$D$22,2),VLOOKUP(H10820,'Shoe size conversion table'!$J$6:$L$22,2))</f>
        <v>43-44</v>
      </c>
      <c r="J10820" s="13">
        <f>IF(G10820="Male",VLOOKUP(H10820,'Shoe size conversion table'!$B$6:$D$22,3),VLOOKUP(H10820,'Shoe size conversion table'!$J$6:$L$22,3))</f>
        <v>10</v>
      </c>
      <c r="K10820" s="11">
        <v>169</v>
      </c>
      <c r="L10820" s="12">
        <v>0.2</v>
      </c>
      <c r="M10820" s="7">
        <f t="shared" si="505"/>
        <v>2016</v>
      </c>
      <c r="N10820" s="7">
        <f t="shared" si="506"/>
        <v>6</v>
      </c>
      <c r="O10820" s="30">
        <f t="shared" si="507"/>
        <v>135.20000000000002</v>
      </c>
    </row>
    <row r="10821" spans="2:15" x14ac:dyDescent="0.2">
      <c r="B10821" s="13">
        <v>62060</v>
      </c>
      <c r="C10821" s="14">
        <v>42538.606111111316</v>
      </c>
      <c r="D10821" s="7" t="s">
        <v>10</v>
      </c>
      <c r="E10821" s="13">
        <v>2223</v>
      </c>
      <c r="F10821" s="7" t="s">
        <v>34</v>
      </c>
      <c r="G10821" s="7" t="s">
        <v>11</v>
      </c>
      <c r="H10821" s="13">
        <v>11.5</v>
      </c>
      <c r="I10821" s="13" t="str">
        <f>IF(G10821="Male",VLOOKUP(H10821,'Shoe size conversion table'!$B$6:$D$22,2),VLOOKUP(H10821,'Shoe size conversion table'!$J$6:$L$22,2))</f>
        <v>44-45</v>
      </c>
      <c r="J10821" s="13">
        <f>IF(G10821="Male",VLOOKUP(H10821,'Shoe size conversion table'!$B$6:$D$22,3),VLOOKUP(H10821,'Shoe size conversion table'!$J$6:$L$22,3))</f>
        <v>11</v>
      </c>
      <c r="K10821" s="11">
        <v>149</v>
      </c>
      <c r="L10821" s="12">
        <v>0</v>
      </c>
      <c r="M10821" s="7">
        <f t="shared" ref="M10821:M10884" si="508">YEAR(C10821)</f>
        <v>2016</v>
      </c>
      <c r="N10821" s="7">
        <f t="shared" si="506"/>
        <v>6</v>
      </c>
      <c r="O10821" s="30">
        <f t="shared" si="507"/>
        <v>149</v>
      </c>
    </row>
    <row r="10822" spans="2:15" x14ac:dyDescent="0.2">
      <c r="B10822" s="13">
        <v>62061</v>
      </c>
      <c r="C10822" s="14">
        <v>42538.766111111319</v>
      </c>
      <c r="D10822" s="7" t="s">
        <v>10</v>
      </c>
      <c r="E10822" s="13">
        <v>2239</v>
      </c>
      <c r="F10822" s="7" t="s">
        <v>35</v>
      </c>
      <c r="G10822" s="7" t="s">
        <v>11</v>
      </c>
      <c r="H10822" s="13">
        <v>6</v>
      </c>
      <c r="I10822" s="13">
        <f>IF(G10822="Male",VLOOKUP(H10822,'Shoe size conversion table'!$B$6:$D$22,2),VLOOKUP(H10822,'Shoe size conversion table'!$J$6:$L$22,2))</f>
        <v>39</v>
      </c>
      <c r="J10822" s="13">
        <f>IF(G10822="Male",VLOOKUP(H10822,'Shoe size conversion table'!$B$6:$D$22,3),VLOOKUP(H10822,'Shoe size conversion table'!$J$6:$L$22,3))</f>
        <v>5.5</v>
      </c>
      <c r="K10822" s="11">
        <v>159</v>
      </c>
      <c r="L10822" s="12">
        <v>0</v>
      </c>
      <c r="M10822" s="7">
        <f t="shared" si="508"/>
        <v>2016</v>
      </c>
      <c r="N10822" s="7">
        <f t="shared" ref="N10822:N10885" si="509">MONTH(C10822:C25789)</f>
        <v>6</v>
      </c>
      <c r="O10822" s="30">
        <f t="shared" ref="O10822:O10885" si="510">K10822*(1-L10822)</f>
        <v>159</v>
      </c>
    </row>
    <row r="10823" spans="2:15" x14ac:dyDescent="0.2">
      <c r="B10823" s="13">
        <v>62062</v>
      </c>
      <c r="C10823" s="14">
        <v>42538.816111111126</v>
      </c>
      <c r="D10823" s="7" t="s">
        <v>10</v>
      </c>
      <c r="E10823" s="13">
        <v>2227</v>
      </c>
      <c r="F10823" s="7" t="s">
        <v>35</v>
      </c>
      <c r="G10823" s="7" t="s">
        <v>12</v>
      </c>
      <c r="H10823" s="13">
        <v>8</v>
      </c>
      <c r="I10823" s="13" t="str">
        <f>IF(G10823="Male",VLOOKUP(H10823,'Shoe size conversion table'!$B$6:$D$22,2),VLOOKUP(H10823,'Shoe size conversion table'!$J$6:$L$22,2))</f>
        <v>38-39</v>
      </c>
      <c r="J10823" s="13">
        <f>IF(G10823="Male",VLOOKUP(H10823,'Shoe size conversion table'!$B$6:$D$22,3),VLOOKUP(H10823,'Shoe size conversion table'!$J$6:$L$22,3))</f>
        <v>6</v>
      </c>
      <c r="K10823" s="11">
        <v>189</v>
      </c>
      <c r="L10823" s="12">
        <v>0</v>
      </c>
      <c r="M10823" s="7">
        <f t="shared" si="508"/>
        <v>2016</v>
      </c>
      <c r="N10823" s="7">
        <f t="shared" si="509"/>
        <v>6</v>
      </c>
      <c r="O10823" s="30">
        <f t="shared" si="510"/>
        <v>189</v>
      </c>
    </row>
    <row r="10824" spans="2:15" x14ac:dyDescent="0.2">
      <c r="B10824" s="13">
        <v>62062</v>
      </c>
      <c r="C10824" s="14">
        <v>42538.816111111126</v>
      </c>
      <c r="D10824" s="7" t="s">
        <v>10</v>
      </c>
      <c r="E10824" s="13">
        <v>2201</v>
      </c>
      <c r="F10824" s="7" t="s">
        <v>36</v>
      </c>
      <c r="G10824" s="7" t="s">
        <v>11</v>
      </c>
      <c r="H10824" s="13">
        <v>15</v>
      </c>
      <c r="I10824" s="13">
        <f>IF(G10824="Male",VLOOKUP(H10824,'Shoe size conversion table'!$B$6:$D$22,2),VLOOKUP(H10824,'Shoe size conversion table'!$J$6:$L$22,2))</f>
        <v>48</v>
      </c>
      <c r="J10824" s="13">
        <f>IF(G10824="Male",VLOOKUP(H10824,'Shoe size conversion table'!$B$6:$D$22,3),VLOOKUP(H10824,'Shoe size conversion table'!$J$6:$L$22,3))</f>
        <v>14.5</v>
      </c>
      <c r="K10824" s="11">
        <v>129</v>
      </c>
      <c r="L10824" s="12">
        <v>0</v>
      </c>
      <c r="M10824" s="7">
        <f t="shared" si="508"/>
        <v>2016</v>
      </c>
      <c r="N10824" s="7">
        <f t="shared" si="509"/>
        <v>6</v>
      </c>
      <c r="O10824" s="30">
        <f t="shared" si="510"/>
        <v>129</v>
      </c>
    </row>
    <row r="10825" spans="2:15" x14ac:dyDescent="0.2">
      <c r="B10825" s="13">
        <v>62063</v>
      </c>
      <c r="C10825" s="14">
        <v>42538.816111111126</v>
      </c>
      <c r="D10825" s="7" t="s">
        <v>7</v>
      </c>
      <c r="E10825" s="13">
        <v>2237</v>
      </c>
      <c r="F10825" s="7" t="s">
        <v>46</v>
      </c>
      <c r="G10825" s="7" t="s">
        <v>12</v>
      </c>
      <c r="H10825" s="13">
        <v>8</v>
      </c>
      <c r="I10825" s="13" t="str">
        <f>IF(G10825="Male",VLOOKUP(H10825,'Shoe size conversion table'!$B$6:$D$22,2),VLOOKUP(H10825,'Shoe size conversion table'!$J$6:$L$22,2))</f>
        <v>38-39</v>
      </c>
      <c r="J10825" s="13">
        <f>IF(G10825="Male",VLOOKUP(H10825,'Shoe size conversion table'!$B$6:$D$22,3),VLOOKUP(H10825,'Shoe size conversion table'!$J$6:$L$22,3))</f>
        <v>6</v>
      </c>
      <c r="K10825" s="11">
        <v>129</v>
      </c>
      <c r="L10825" s="12">
        <v>0.1</v>
      </c>
      <c r="M10825" s="7">
        <f t="shared" si="508"/>
        <v>2016</v>
      </c>
      <c r="N10825" s="7">
        <f t="shared" si="509"/>
        <v>6</v>
      </c>
      <c r="O10825" s="30">
        <f t="shared" si="510"/>
        <v>116.10000000000001</v>
      </c>
    </row>
    <row r="10826" spans="2:15" x14ac:dyDescent="0.2">
      <c r="B10826" s="13">
        <v>62063</v>
      </c>
      <c r="C10826" s="14">
        <v>42538.816111111126</v>
      </c>
      <c r="D10826" s="7" t="s">
        <v>7</v>
      </c>
      <c r="E10826" s="13">
        <v>2235</v>
      </c>
      <c r="F10826" s="7" t="s">
        <v>49</v>
      </c>
      <c r="G10826" s="7" t="s">
        <v>12</v>
      </c>
      <c r="H10826" s="13">
        <v>9</v>
      </c>
      <c r="I10826" s="13" t="str">
        <f>IF(G10826="Male",VLOOKUP(H10826,'Shoe size conversion table'!$B$6:$D$22,2),VLOOKUP(H10826,'Shoe size conversion table'!$J$6:$L$22,2))</f>
        <v>39-40</v>
      </c>
      <c r="J10826" s="13">
        <f>IF(G10826="Male",VLOOKUP(H10826,'Shoe size conversion table'!$B$6:$D$22,3),VLOOKUP(H10826,'Shoe size conversion table'!$J$6:$L$22,3))</f>
        <v>7</v>
      </c>
      <c r="K10826" s="11">
        <v>139</v>
      </c>
      <c r="L10826" s="12">
        <v>0.1</v>
      </c>
      <c r="M10826" s="7">
        <f t="shared" si="508"/>
        <v>2016</v>
      </c>
      <c r="N10826" s="7">
        <f t="shared" si="509"/>
        <v>6</v>
      </c>
      <c r="O10826" s="30">
        <f t="shared" si="510"/>
        <v>125.10000000000001</v>
      </c>
    </row>
    <row r="10827" spans="2:15" x14ac:dyDescent="0.2">
      <c r="B10827" s="13">
        <v>62064</v>
      </c>
      <c r="C10827" s="14">
        <v>42538.816111111249</v>
      </c>
      <c r="D10827" s="7" t="s">
        <v>10</v>
      </c>
      <c r="E10827" s="13">
        <v>2228</v>
      </c>
      <c r="F10827" s="7" t="s">
        <v>35</v>
      </c>
      <c r="G10827" s="7" t="s">
        <v>11</v>
      </c>
      <c r="H10827" s="13">
        <v>7.5</v>
      </c>
      <c r="I10827" s="13" t="str">
        <f>IF(G10827="Male",VLOOKUP(H10827,'Shoe size conversion table'!$B$6:$D$22,2),VLOOKUP(H10827,'Shoe size conversion table'!$J$6:$L$22,2))</f>
        <v>40-41</v>
      </c>
      <c r="J10827" s="13">
        <f>IF(G10827="Male",VLOOKUP(H10827,'Shoe size conversion table'!$B$6:$D$22,3),VLOOKUP(H10827,'Shoe size conversion table'!$J$6:$L$22,3))</f>
        <v>7</v>
      </c>
      <c r="K10827" s="11">
        <v>159</v>
      </c>
      <c r="L10827" s="12">
        <v>0</v>
      </c>
      <c r="M10827" s="7">
        <f t="shared" si="508"/>
        <v>2016</v>
      </c>
      <c r="N10827" s="7">
        <f t="shared" si="509"/>
        <v>6</v>
      </c>
      <c r="O10827" s="30">
        <f t="shared" si="510"/>
        <v>159</v>
      </c>
    </row>
    <row r="10828" spans="2:15" x14ac:dyDescent="0.2">
      <c r="B10828" s="13">
        <v>62065</v>
      </c>
      <c r="C10828" s="14">
        <v>42538.826111111252</v>
      </c>
      <c r="D10828" s="7" t="s">
        <v>10</v>
      </c>
      <c r="E10828" s="13">
        <v>2167</v>
      </c>
      <c r="F10828" s="7" t="s">
        <v>34</v>
      </c>
      <c r="G10828" s="7" t="s">
        <v>11</v>
      </c>
      <c r="H10828" s="13">
        <v>11.5</v>
      </c>
      <c r="I10828" s="13" t="str">
        <f>IF(G10828="Male",VLOOKUP(H10828,'Shoe size conversion table'!$B$6:$D$22,2),VLOOKUP(H10828,'Shoe size conversion table'!$J$6:$L$22,2))</f>
        <v>44-45</v>
      </c>
      <c r="J10828" s="13">
        <f>IF(G10828="Male",VLOOKUP(H10828,'Shoe size conversion table'!$B$6:$D$22,3),VLOOKUP(H10828,'Shoe size conversion table'!$J$6:$L$22,3))</f>
        <v>11</v>
      </c>
      <c r="K10828" s="11">
        <v>179</v>
      </c>
      <c r="L10828" s="12">
        <v>0</v>
      </c>
      <c r="M10828" s="7">
        <f t="shared" si="508"/>
        <v>2016</v>
      </c>
      <c r="N10828" s="7">
        <f t="shared" si="509"/>
        <v>6</v>
      </c>
      <c r="O10828" s="30">
        <f t="shared" si="510"/>
        <v>179</v>
      </c>
    </row>
    <row r="10829" spans="2:15" x14ac:dyDescent="0.2">
      <c r="B10829" s="13">
        <v>62066</v>
      </c>
      <c r="C10829" s="14">
        <v>42538.936111111128</v>
      </c>
      <c r="D10829" s="7" t="s">
        <v>9</v>
      </c>
      <c r="E10829" s="13">
        <v>2219</v>
      </c>
      <c r="F10829" s="7" t="s">
        <v>58</v>
      </c>
      <c r="G10829" s="7" t="s">
        <v>11</v>
      </c>
      <c r="H10829" s="13">
        <v>10</v>
      </c>
      <c r="I10829" s="13">
        <f>IF(G10829="Male",VLOOKUP(H10829,'Shoe size conversion table'!$B$6:$D$22,2),VLOOKUP(H10829,'Shoe size conversion table'!$J$6:$L$22,2))</f>
        <v>43</v>
      </c>
      <c r="J10829" s="13">
        <f>IF(G10829="Male",VLOOKUP(H10829,'Shoe size conversion table'!$B$6:$D$22,3),VLOOKUP(H10829,'Shoe size conversion table'!$J$6:$L$22,3))</f>
        <v>9.5</v>
      </c>
      <c r="K10829" s="11">
        <v>159</v>
      </c>
      <c r="L10829" s="12">
        <v>0.2</v>
      </c>
      <c r="M10829" s="7">
        <f t="shared" si="508"/>
        <v>2016</v>
      </c>
      <c r="N10829" s="7">
        <f t="shared" si="509"/>
        <v>6</v>
      </c>
      <c r="O10829" s="30">
        <f t="shared" si="510"/>
        <v>127.2</v>
      </c>
    </row>
    <row r="10830" spans="2:15" x14ac:dyDescent="0.2">
      <c r="B10830" s="13">
        <v>62067</v>
      </c>
      <c r="C10830" s="14">
        <v>42538.986111111284</v>
      </c>
      <c r="D10830" s="7" t="s">
        <v>10</v>
      </c>
      <c r="E10830" s="13">
        <v>2196</v>
      </c>
      <c r="F10830" s="7" t="s">
        <v>34</v>
      </c>
      <c r="G10830" s="7" t="s">
        <v>11</v>
      </c>
      <c r="H10830" s="13">
        <v>11.5</v>
      </c>
      <c r="I10830" s="13" t="str">
        <f>IF(G10830="Male",VLOOKUP(H10830,'Shoe size conversion table'!$B$6:$D$22,2),VLOOKUP(H10830,'Shoe size conversion table'!$J$6:$L$22,2))</f>
        <v>44-45</v>
      </c>
      <c r="J10830" s="13">
        <f>IF(G10830="Male",VLOOKUP(H10830,'Shoe size conversion table'!$B$6:$D$22,3),VLOOKUP(H10830,'Shoe size conversion table'!$J$6:$L$22,3))</f>
        <v>11</v>
      </c>
      <c r="K10830" s="11">
        <v>139</v>
      </c>
      <c r="L10830" s="12">
        <v>0</v>
      </c>
      <c r="M10830" s="7">
        <f t="shared" si="508"/>
        <v>2016</v>
      </c>
      <c r="N10830" s="7">
        <f t="shared" si="509"/>
        <v>6</v>
      </c>
      <c r="O10830" s="30">
        <f t="shared" si="510"/>
        <v>139</v>
      </c>
    </row>
    <row r="10831" spans="2:15" x14ac:dyDescent="0.2">
      <c r="B10831" s="13">
        <v>62068</v>
      </c>
      <c r="C10831" s="14">
        <v>42539.01611111113</v>
      </c>
      <c r="D10831" s="7" t="s">
        <v>7</v>
      </c>
      <c r="E10831" s="13">
        <v>2219</v>
      </c>
      <c r="F10831" s="7" t="s">
        <v>49</v>
      </c>
      <c r="G10831" s="7" t="s">
        <v>11</v>
      </c>
      <c r="H10831" s="13">
        <v>9</v>
      </c>
      <c r="I10831" s="13">
        <f>IF(G10831="Male",VLOOKUP(H10831,'Shoe size conversion table'!$B$6:$D$22,2),VLOOKUP(H10831,'Shoe size conversion table'!$J$6:$L$22,2))</f>
        <v>42</v>
      </c>
      <c r="J10831" s="13">
        <f>IF(G10831="Male",VLOOKUP(H10831,'Shoe size conversion table'!$B$6:$D$22,3),VLOOKUP(H10831,'Shoe size conversion table'!$J$6:$L$22,3))</f>
        <v>8.5</v>
      </c>
      <c r="K10831" s="11">
        <v>149</v>
      </c>
      <c r="L10831" s="12">
        <v>0.3</v>
      </c>
      <c r="M10831" s="7">
        <f t="shared" si="508"/>
        <v>2016</v>
      </c>
      <c r="N10831" s="7">
        <f t="shared" si="509"/>
        <v>6</v>
      </c>
      <c r="O10831" s="30">
        <f t="shared" si="510"/>
        <v>104.3</v>
      </c>
    </row>
    <row r="10832" spans="2:15" x14ac:dyDescent="0.2">
      <c r="B10832" s="13">
        <v>62069</v>
      </c>
      <c r="C10832" s="14">
        <v>42539.056111111131</v>
      </c>
      <c r="D10832" s="7" t="s">
        <v>7</v>
      </c>
      <c r="E10832" s="13">
        <v>2182</v>
      </c>
      <c r="F10832" s="7" t="s">
        <v>51</v>
      </c>
      <c r="G10832" s="7" t="s">
        <v>12</v>
      </c>
      <c r="H10832" s="13">
        <v>8</v>
      </c>
      <c r="I10832" s="13" t="str">
        <f>IF(G10832="Male",VLOOKUP(H10832,'Shoe size conversion table'!$B$6:$D$22,2),VLOOKUP(H10832,'Shoe size conversion table'!$J$6:$L$22,2))</f>
        <v>38-39</v>
      </c>
      <c r="J10832" s="13">
        <f>IF(G10832="Male",VLOOKUP(H10832,'Shoe size conversion table'!$B$6:$D$22,3),VLOOKUP(H10832,'Shoe size conversion table'!$J$6:$L$22,3))</f>
        <v>6</v>
      </c>
      <c r="K10832" s="11">
        <v>199</v>
      </c>
      <c r="L10832" s="12">
        <v>0</v>
      </c>
      <c r="M10832" s="7">
        <f t="shared" si="508"/>
        <v>2016</v>
      </c>
      <c r="N10832" s="7">
        <f t="shared" si="509"/>
        <v>6</v>
      </c>
      <c r="O10832" s="30">
        <f t="shared" si="510"/>
        <v>199</v>
      </c>
    </row>
    <row r="10833" spans="2:15" x14ac:dyDescent="0.2">
      <c r="B10833" s="13">
        <v>62070</v>
      </c>
      <c r="C10833" s="14">
        <v>42539.106111111287</v>
      </c>
      <c r="D10833" s="7" t="s">
        <v>7</v>
      </c>
      <c r="E10833" s="13">
        <v>2150</v>
      </c>
      <c r="F10833" s="7" t="s">
        <v>51</v>
      </c>
      <c r="G10833" s="7" t="s">
        <v>11</v>
      </c>
      <c r="H10833" s="13">
        <v>8.5</v>
      </c>
      <c r="I10833" s="13" t="str">
        <f>IF(G10833="Male",VLOOKUP(H10833,'Shoe size conversion table'!$B$6:$D$22,2),VLOOKUP(H10833,'Shoe size conversion table'!$J$6:$L$22,2))</f>
        <v>41-42</v>
      </c>
      <c r="J10833" s="13">
        <f>IF(G10833="Male",VLOOKUP(H10833,'Shoe size conversion table'!$B$6:$D$22,3),VLOOKUP(H10833,'Shoe size conversion table'!$J$6:$L$22,3))</f>
        <v>8</v>
      </c>
      <c r="K10833" s="11">
        <v>169</v>
      </c>
      <c r="L10833" s="12">
        <v>0.3</v>
      </c>
      <c r="M10833" s="7">
        <f t="shared" si="508"/>
        <v>2016</v>
      </c>
      <c r="N10833" s="7">
        <f t="shared" si="509"/>
        <v>6</v>
      </c>
      <c r="O10833" s="30">
        <f t="shared" si="510"/>
        <v>118.3</v>
      </c>
    </row>
    <row r="10834" spans="2:15" x14ac:dyDescent="0.2">
      <c r="B10834" s="13">
        <v>62071</v>
      </c>
      <c r="C10834" s="14">
        <v>42539.116111111318</v>
      </c>
      <c r="D10834" s="7" t="s">
        <v>8</v>
      </c>
      <c r="E10834" s="13">
        <v>2187</v>
      </c>
      <c r="F10834" s="7" t="s">
        <v>37</v>
      </c>
      <c r="G10834" s="7" t="s">
        <v>12</v>
      </c>
      <c r="H10834" s="13">
        <v>6.5</v>
      </c>
      <c r="I10834" s="13">
        <f>IF(G10834="Male",VLOOKUP(H10834,'Shoe size conversion table'!$B$6:$D$22,2),VLOOKUP(H10834,'Shoe size conversion table'!$J$6:$L$22,2))</f>
        <v>37</v>
      </c>
      <c r="J10834" s="13">
        <f>IF(G10834="Male",VLOOKUP(H10834,'Shoe size conversion table'!$B$6:$D$22,3),VLOOKUP(H10834,'Shoe size conversion table'!$J$6:$L$22,3))</f>
        <v>4.5</v>
      </c>
      <c r="K10834" s="11">
        <v>159</v>
      </c>
      <c r="L10834" s="12">
        <v>0</v>
      </c>
      <c r="M10834" s="7">
        <f t="shared" si="508"/>
        <v>2016</v>
      </c>
      <c r="N10834" s="7">
        <f t="shared" si="509"/>
        <v>6</v>
      </c>
      <c r="O10834" s="30">
        <f t="shared" si="510"/>
        <v>159</v>
      </c>
    </row>
    <row r="10835" spans="2:15" x14ac:dyDescent="0.2">
      <c r="B10835" s="13">
        <v>62071</v>
      </c>
      <c r="C10835" s="14">
        <v>42539.116111111318</v>
      </c>
      <c r="D10835" s="7" t="s">
        <v>8</v>
      </c>
      <c r="E10835" s="13">
        <v>2160</v>
      </c>
      <c r="F10835" s="7" t="s">
        <v>39</v>
      </c>
      <c r="G10835" s="7" t="s">
        <v>12</v>
      </c>
      <c r="H10835" s="13">
        <v>6.5</v>
      </c>
      <c r="I10835" s="13">
        <f>IF(G10835="Male",VLOOKUP(H10835,'Shoe size conversion table'!$B$6:$D$22,2),VLOOKUP(H10835,'Shoe size conversion table'!$J$6:$L$22,2))</f>
        <v>37</v>
      </c>
      <c r="J10835" s="13">
        <f>IF(G10835="Male",VLOOKUP(H10835,'Shoe size conversion table'!$B$6:$D$22,3),VLOOKUP(H10835,'Shoe size conversion table'!$J$6:$L$22,3))</f>
        <v>4.5</v>
      </c>
      <c r="K10835" s="11">
        <v>139</v>
      </c>
      <c r="L10835" s="12">
        <v>0.1</v>
      </c>
      <c r="M10835" s="7">
        <f t="shared" si="508"/>
        <v>2016</v>
      </c>
      <c r="N10835" s="7">
        <f t="shared" si="509"/>
        <v>6</v>
      </c>
      <c r="O10835" s="30">
        <f t="shared" si="510"/>
        <v>125.10000000000001</v>
      </c>
    </row>
    <row r="10836" spans="2:15" x14ac:dyDescent="0.2">
      <c r="B10836" s="13">
        <v>62072</v>
      </c>
      <c r="C10836" s="14">
        <v>42539.136111111249</v>
      </c>
      <c r="D10836" s="7" t="s">
        <v>10</v>
      </c>
      <c r="E10836" s="13">
        <v>2180</v>
      </c>
      <c r="F10836" s="7" t="s">
        <v>35</v>
      </c>
      <c r="G10836" s="7" t="s">
        <v>11</v>
      </c>
      <c r="H10836" s="13">
        <v>11</v>
      </c>
      <c r="I10836" s="13">
        <f>IF(G10836="Male",VLOOKUP(H10836,'Shoe size conversion table'!$B$6:$D$22,2),VLOOKUP(H10836,'Shoe size conversion table'!$J$6:$L$22,2))</f>
        <v>44</v>
      </c>
      <c r="J10836" s="13">
        <f>IF(G10836="Male",VLOOKUP(H10836,'Shoe size conversion table'!$B$6:$D$22,3),VLOOKUP(H10836,'Shoe size conversion table'!$J$6:$L$22,3))</f>
        <v>10.5</v>
      </c>
      <c r="K10836" s="11">
        <v>159</v>
      </c>
      <c r="L10836" s="12">
        <v>0.5</v>
      </c>
      <c r="M10836" s="7">
        <f t="shared" si="508"/>
        <v>2016</v>
      </c>
      <c r="N10836" s="7">
        <f t="shared" si="509"/>
        <v>6</v>
      </c>
      <c r="O10836" s="30">
        <f t="shared" si="510"/>
        <v>79.5</v>
      </c>
    </row>
    <row r="10837" spans="2:15" x14ac:dyDescent="0.2">
      <c r="B10837" s="13">
        <v>62073</v>
      </c>
      <c r="C10837" s="14">
        <v>42539.136111111286</v>
      </c>
      <c r="D10837" s="7" t="s">
        <v>7</v>
      </c>
      <c r="E10837" s="13">
        <v>2202</v>
      </c>
      <c r="F10837" s="7" t="s">
        <v>48</v>
      </c>
      <c r="G10837" s="7" t="s">
        <v>12</v>
      </c>
      <c r="H10837" s="13">
        <v>8.5</v>
      </c>
      <c r="I10837" s="13">
        <f>IF(G10837="Male",VLOOKUP(H10837,'Shoe size conversion table'!$B$6:$D$22,2),VLOOKUP(H10837,'Shoe size conversion table'!$J$6:$L$22,2))</f>
        <v>39</v>
      </c>
      <c r="J10837" s="13">
        <f>IF(G10837="Male",VLOOKUP(H10837,'Shoe size conversion table'!$B$6:$D$22,3),VLOOKUP(H10837,'Shoe size conversion table'!$J$6:$L$22,3))</f>
        <v>6.5</v>
      </c>
      <c r="K10837" s="11">
        <v>129</v>
      </c>
      <c r="L10837" s="12">
        <v>0</v>
      </c>
      <c r="M10837" s="7">
        <f t="shared" si="508"/>
        <v>2016</v>
      </c>
      <c r="N10837" s="7">
        <f t="shared" si="509"/>
        <v>6</v>
      </c>
      <c r="O10837" s="30">
        <f t="shared" si="510"/>
        <v>129</v>
      </c>
    </row>
    <row r="10838" spans="2:15" x14ac:dyDescent="0.2">
      <c r="B10838" s="13">
        <v>62074</v>
      </c>
      <c r="C10838" s="14">
        <v>42539.146111111128</v>
      </c>
      <c r="D10838" s="7" t="s">
        <v>10</v>
      </c>
      <c r="E10838" s="13">
        <v>2217</v>
      </c>
      <c r="F10838" s="7" t="s">
        <v>35</v>
      </c>
      <c r="G10838" s="7" t="s">
        <v>12</v>
      </c>
      <c r="H10838" s="13">
        <v>8.5</v>
      </c>
      <c r="I10838" s="13">
        <f>IF(G10838="Male",VLOOKUP(H10838,'Shoe size conversion table'!$B$6:$D$22,2),VLOOKUP(H10838,'Shoe size conversion table'!$J$6:$L$22,2))</f>
        <v>39</v>
      </c>
      <c r="J10838" s="13">
        <f>IF(G10838="Male",VLOOKUP(H10838,'Shoe size conversion table'!$B$6:$D$22,3),VLOOKUP(H10838,'Shoe size conversion table'!$J$6:$L$22,3))</f>
        <v>6.5</v>
      </c>
      <c r="K10838" s="11">
        <v>139</v>
      </c>
      <c r="L10838" s="12">
        <v>0.3</v>
      </c>
      <c r="M10838" s="7">
        <f t="shared" si="508"/>
        <v>2016</v>
      </c>
      <c r="N10838" s="7">
        <f t="shared" si="509"/>
        <v>6</v>
      </c>
      <c r="O10838" s="30">
        <f t="shared" si="510"/>
        <v>97.3</v>
      </c>
    </row>
    <row r="10839" spans="2:15" x14ac:dyDescent="0.2">
      <c r="B10839" s="13">
        <v>62075</v>
      </c>
      <c r="C10839" s="14">
        <v>42539.216111111287</v>
      </c>
      <c r="D10839" s="7" t="s">
        <v>7</v>
      </c>
      <c r="E10839" s="13">
        <v>2151</v>
      </c>
      <c r="F10839" s="7" t="s">
        <v>46</v>
      </c>
      <c r="G10839" s="7" t="s">
        <v>12</v>
      </c>
      <c r="H10839" s="13">
        <v>9</v>
      </c>
      <c r="I10839" s="13" t="str">
        <f>IF(G10839="Male",VLOOKUP(H10839,'Shoe size conversion table'!$B$6:$D$22,2),VLOOKUP(H10839,'Shoe size conversion table'!$J$6:$L$22,2))</f>
        <v>39-40</v>
      </c>
      <c r="J10839" s="13">
        <f>IF(G10839="Male",VLOOKUP(H10839,'Shoe size conversion table'!$B$6:$D$22,3),VLOOKUP(H10839,'Shoe size conversion table'!$J$6:$L$22,3))</f>
        <v>7</v>
      </c>
      <c r="K10839" s="11">
        <v>159</v>
      </c>
      <c r="L10839" s="12">
        <v>0</v>
      </c>
      <c r="M10839" s="7">
        <f t="shared" si="508"/>
        <v>2016</v>
      </c>
      <c r="N10839" s="7">
        <f t="shared" si="509"/>
        <v>6</v>
      </c>
      <c r="O10839" s="30">
        <f t="shared" si="510"/>
        <v>159</v>
      </c>
    </row>
    <row r="10840" spans="2:15" x14ac:dyDescent="0.2">
      <c r="B10840" s="13">
        <v>62076</v>
      </c>
      <c r="C10840" s="14">
        <v>42539.436111111128</v>
      </c>
      <c r="D10840" s="7" t="s">
        <v>8</v>
      </c>
      <c r="E10840" s="13">
        <v>2239</v>
      </c>
      <c r="F10840" s="7" t="s">
        <v>42</v>
      </c>
      <c r="G10840" s="7" t="s">
        <v>12</v>
      </c>
      <c r="H10840" s="13">
        <v>4.5</v>
      </c>
      <c r="I10840" s="13">
        <f>IF(G10840="Male",VLOOKUP(H10840,'Shoe size conversion table'!$B$6:$D$22,2),VLOOKUP(H10840,'Shoe size conversion table'!$J$6:$L$22,2))</f>
        <v>35</v>
      </c>
      <c r="J10840" s="13">
        <f>IF(G10840="Male",VLOOKUP(H10840,'Shoe size conversion table'!$B$6:$D$22,3),VLOOKUP(H10840,'Shoe size conversion table'!$J$6:$L$22,3))</f>
        <v>2.5</v>
      </c>
      <c r="K10840" s="11">
        <v>169</v>
      </c>
      <c r="L10840" s="12">
        <v>0</v>
      </c>
      <c r="M10840" s="7">
        <f t="shared" si="508"/>
        <v>2016</v>
      </c>
      <c r="N10840" s="7">
        <f t="shared" si="509"/>
        <v>6</v>
      </c>
      <c r="O10840" s="30">
        <f t="shared" si="510"/>
        <v>169</v>
      </c>
    </row>
    <row r="10841" spans="2:15" x14ac:dyDescent="0.2">
      <c r="B10841" s="13">
        <v>62077</v>
      </c>
      <c r="C10841" s="14">
        <v>42539.476111111129</v>
      </c>
      <c r="D10841" s="7" t="s">
        <v>9</v>
      </c>
      <c r="E10841" s="13">
        <v>2214</v>
      </c>
      <c r="F10841" s="7" t="s">
        <v>58</v>
      </c>
      <c r="G10841" s="7" t="s">
        <v>12</v>
      </c>
      <c r="H10841" s="13">
        <v>8</v>
      </c>
      <c r="I10841" s="13" t="str">
        <f>IF(G10841="Male",VLOOKUP(H10841,'Shoe size conversion table'!$B$6:$D$22,2),VLOOKUP(H10841,'Shoe size conversion table'!$J$6:$L$22,2))</f>
        <v>38-39</v>
      </c>
      <c r="J10841" s="13">
        <f>IF(G10841="Male",VLOOKUP(H10841,'Shoe size conversion table'!$B$6:$D$22,3),VLOOKUP(H10841,'Shoe size conversion table'!$J$6:$L$22,3))</f>
        <v>6</v>
      </c>
      <c r="K10841" s="11">
        <v>179</v>
      </c>
      <c r="L10841" s="12">
        <v>0</v>
      </c>
      <c r="M10841" s="7">
        <f t="shared" si="508"/>
        <v>2016</v>
      </c>
      <c r="N10841" s="7">
        <f t="shared" si="509"/>
        <v>6</v>
      </c>
      <c r="O10841" s="30">
        <f t="shared" si="510"/>
        <v>179</v>
      </c>
    </row>
    <row r="10842" spans="2:15" x14ac:dyDescent="0.2">
      <c r="B10842" s="13">
        <v>62077</v>
      </c>
      <c r="C10842" s="14">
        <v>42539.476111111129</v>
      </c>
      <c r="D10842" s="7" t="s">
        <v>9</v>
      </c>
      <c r="E10842" s="13">
        <v>2178</v>
      </c>
      <c r="F10842" s="7" t="s">
        <v>61</v>
      </c>
      <c r="G10842" s="7" t="s">
        <v>12</v>
      </c>
      <c r="H10842" s="13">
        <v>8.5</v>
      </c>
      <c r="I10842" s="13">
        <f>IF(G10842="Male",VLOOKUP(H10842,'Shoe size conversion table'!$B$6:$D$22,2),VLOOKUP(H10842,'Shoe size conversion table'!$J$6:$L$22,2))</f>
        <v>39</v>
      </c>
      <c r="J10842" s="13">
        <f>IF(G10842="Male",VLOOKUP(H10842,'Shoe size conversion table'!$B$6:$D$22,3),VLOOKUP(H10842,'Shoe size conversion table'!$J$6:$L$22,3))</f>
        <v>6.5</v>
      </c>
      <c r="K10842" s="11">
        <v>199</v>
      </c>
      <c r="L10842" s="12">
        <v>0</v>
      </c>
      <c r="M10842" s="7">
        <f t="shared" si="508"/>
        <v>2016</v>
      </c>
      <c r="N10842" s="7">
        <f t="shared" si="509"/>
        <v>6</v>
      </c>
      <c r="O10842" s="30">
        <f t="shared" si="510"/>
        <v>199</v>
      </c>
    </row>
    <row r="10843" spans="2:15" x14ac:dyDescent="0.2">
      <c r="B10843" s="13">
        <v>62078</v>
      </c>
      <c r="C10843" s="14">
        <v>42539.606111111316</v>
      </c>
      <c r="D10843" s="7" t="s">
        <v>7</v>
      </c>
      <c r="E10843" s="13">
        <v>2238</v>
      </c>
      <c r="F10843" s="7" t="s">
        <v>49</v>
      </c>
      <c r="G10843" s="7" t="s">
        <v>12</v>
      </c>
      <c r="H10843" s="13">
        <v>7.5</v>
      </c>
      <c r="I10843" s="13">
        <f>IF(G10843="Male",VLOOKUP(H10843,'Shoe size conversion table'!$B$6:$D$22,2),VLOOKUP(H10843,'Shoe size conversion table'!$J$6:$L$22,2))</f>
        <v>38</v>
      </c>
      <c r="J10843" s="13">
        <f>IF(G10843="Male",VLOOKUP(H10843,'Shoe size conversion table'!$B$6:$D$22,3),VLOOKUP(H10843,'Shoe size conversion table'!$J$6:$L$22,3))</f>
        <v>5.5</v>
      </c>
      <c r="K10843" s="11">
        <v>169</v>
      </c>
      <c r="L10843" s="12">
        <v>0</v>
      </c>
      <c r="M10843" s="7">
        <f t="shared" si="508"/>
        <v>2016</v>
      </c>
      <c r="N10843" s="7">
        <f t="shared" si="509"/>
        <v>6</v>
      </c>
      <c r="O10843" s="30">
        <f t="shared" si="510"/>
        <v>169</v>
      </c>
    </row>
    <row r="10844" spans="2:15" x14ac:dyDescent="0.2">
      <c r="B10844" s="13">
        <v>62079</v>
      </c>
      <c r="C10844" s="14">
        <v>42539.626111111123</v>
      </c>
      <c r="D10844" s="7" t="s">
        <v>7</v>
      </c>
      <c r="E10844" s="13">
        <v>2216</v>
      </c>
      <c r="F10844" s="7" t="s">
        <v>51</v>
      </c>
      <c r="G10844" s="7" t="s">
        <v>12</v>
      </c>
      <c r="H10844" s="13">
        <v>7</v>
      </c>
      <c r="I10844" s="13" t="str">
        <f>IF(G10844="Male",VLOOKUP(H10844,'Shoe size conversion table'!$B$6:$D$22,2),VLOOKUP(H10844,'Shoe size conversion table'!$J$6:$L$22,2))</f>
        <v>37-38</v>
      </c>
      <c r="J10844" s="13">
        <f>IF(G10844="Male",VLOOKUP(H10844,'Shoe size conversion table'!$B$6:$D$22,3),VLOOKUP(H10844,'Shoe size conversion table'!$J$6:$L$22,3))</f>
        <v>5</v>
      </c>
      <c r="K10844" s="11">
        <v>169</v>
      </c>
      <c r="L10844" s="12">
        <v>0</v>
      </c>
      <c r="M10844" s="7">
        <f t="shared" si="508"/>
        <v>2016</v>
      </c>
      <c r="N10844" s="7">
        <f t="shared" si="509"/>
        <v>6</v>
      </c>
      <c r="O10844" s="30">
        <f t="shared" si="510"/>
        <v>169</v>
      </c>
    </row>
    <row r="10845" spans="2:15" x14ac:dyDescent="0.2">
      <c r="B10845" s="13">
        <v>62080</v>
      </c>
      <c r="C10845" s="14">
        <v>42539.636111111126</v>
      </c>
      <c r="D10845" s="7" t="s">
        <v>7</v>
      </c>
      <c r="E10845" s="13">
        <v>2219</v>
      </c>
      <c r="F10845" s="7" t="s">
        <v>49</v>
      </c>
      <c r="G10845" s="7" t="s">
        <v>11</v>
      </c>
      <c r="H10845" s="13">
        <v>10.5</v>
      </c>
      <c r="I10845" s="13" t="str">
        <f>IF(G10845="Male",VLOOKUP(H10845,'Shoe size conversion table'!$B$6:$D$22,2),VLOOKUP(H10845,'Shoe size conversion table'!$J$6:$L$22,2))</f>
        <v>43-44</v>
      </c>
      <c r="J10845" s="13">
        <f>IF(G10845="Male",VLOOKUP(H10845,'Shoe size conversion table'!$B$6:$D$22,3),VLOOKUP(H10845,'Shoe size conversion table'!$J$6:$L$22,3))</f>
        <v>10</v>
      </c>
      <c r="K10845" s="11">
        <v>139</v>
      </c>
      <c r="L10845" s="12">
        <v>0</v>
      </c>
      <c r="M10845" s="7">
        <f t="shared" si="508"/>
        <v>2016</v>
      </c>
      <c r="N10845" s="7">
        <f t="shared" si="509"/>
        <v>6</v>
      </c>
      <c r="O10845" s="30">
        <f t="shared" si="510"/>
        <v>139</v>
      </c>
    </row>
    <row r="10846" spans="2:15" x14ac:dyDescent="0.2">
      <c r="B10846" s="13">
        <v>62081</v>
      </c>
      <c r="C10846" s="14">
        <v>42539.676111111134</v>
      </c>
      <c r="D10846" s="7" t="s">
        <v>9</v>
      </c>
      <c r="E10846" s="13">
        <v>2195</v>
      </c>
      <c r="F10846" s="7" t="s">
        <v>59</v>
      </c>
      <c r="G10846" s="7" t="s">
        <v>11</v>
      </c>
      <c r="H10846" s="13">
        <v>7</v>
      </c>
      <c r="I10846" s="13">
        <f>IF(G10846="Male",VLOOKUP(H10846,'Shoe size conversion table'!$B$6:$D$22,2),VLOOKUP(H10846,'Shoe size conversion table'!$J$6:$L$22,2))</f>
        <v>40</v>
      </c>
      <c r="J10846" s="13">
        <f>IF(G10846="Male",VLOOKUP(H10846,'Shoe size conversion table'!$B$6:$D$22,3),VLOOKUP(H10846,'Shoe size conversion table'!$J$6:$L$22,3))</f>
        <v>6.5</v>
      </c>
      <c r="K10846" s="11">
        <v>199</v>
      </c>
      <c r="L10846" s="12">
        <v>0.2</v>
      </c>
      <c r="M10846" s="7">
        <f t="shared" si="508"/>
        <v>2016</v>
      </c>
      <c r="N10846" s="7">
        <f t="shared" si="509"/>
        <v>6</v>
      </c>
      <c r="O10846" s="30">
        <f t="shared" si="510"/>
        <v>159.20000000000002</v>
      </c>
    </row>
    <row r="10847" spans="2:15" x14ac:dyDescent="0.2">
      <c r="B10847" s="13">
        <v>62081</v>
      </c>
      <c r="C10847" s="14">
        <v>42539.676111111134</v>
      </c>
      <c r="D10847" s="7" t="s">
        <v>9</v>
      </c>
      <c r="E10847" s="13">
        <v>2237</v>
      </c>
      <c r="F10847" s="7" t="s">
        <v>61</v>
      </c>
      <c r="G10847" s="7" t="s">
        <v>11</v>
      </c>
      <c r="H10847" s="13">
        <v>10</v>
      </c>
      <c r="I10847" s="13">
        <f>IF(G10847="Male",VLOOKUP(H10847,'Shoe size conversion table'!$B$6:$D$22,2),VLOOKUP(H10847,'Shoe size conversion table'!$J$6:$L$22,2))</f>
        <v>43</v>
      </c>
      <c r="J10847" s="13">
        <f>IF(G10847="Male",VLOOKUP(H10847,'Shoe size conversion table'!$B$6:$D$22,3),VLOOKUP(H10847,'Shoe size conversion table'!$J$6:$L$22,3))</f>
        <v>9.5</v>
      </c>
      <c r="K10847" s="11">
        <v>199</v>
      </c>
      <c r="L10847" s="12">
        <v>0.3</v>
      </c>
      <c r="M10847" s="7">
        <f t="shared" si="508"/>
        <v>2016</v>
      </c>
      <c r="N10847" s="7">
        <f t="shared" si="509"/>
        <v>6</v>
      </c>
      <c r="O10847" s="30">
        <f t="shared" si="510"/>
        <v>139.29999999999998</v>
      </c>
    </row>
    <row r="10848" spans="2:15" x14ac:dyDescent="0.2">
      <c r="B10848" s="13">
        <v>62082</v>
      </c>
      <c r="C10848" s="14">
        <v>42539.716111111316</v>
      </c>
      <c r="D10848" s="7" t="s">
        <v>10</v>
      </c>
      <c r="E10848" s="13">
        <v>2182</v>
      </c>
      <c r="F10848" s="7" t="s">
        <v>35</v>
      </c>
      <c r="G10848" s="7" t="s">
        <v>11</v>
      </c>
      <c r="H10848" s="13">
        <v>10.5</v>
      </c>
      <c r="I10848" s="13" t="str">
        <f>IF(G10848="Male",VLOOKUP(H10848,'Shoe size conversion table'!$B$6:$D$22,2),VLOOKUP(H10848,'Shoe size conversion table'!$J$6:$L$22,2))</f>
        <v>43-44</v>
      </c>
      <c r="J10848" s="13">
        <f>IF(G10848="Male",VLOOKUP(H10848,'Shoe size conversion table'!$B$6:$D$22,3),VLOOKUP(H10848,'Shoe size conversion table'!$J$6:$L$22,3))</f>
        <v>10</v>
      </c>
      <c r="K10848" s="11">
        <v>149</v>
      </c>
      <c r="L10848" s="12">
        <v>0.1</v>
      </c>
      <c r="M10848" s="7">
        <f t="shared" si="508"/>
        <v>2016</v>
      </c>
      <c r="N10848" s="7">
        <f t="shared" si="509"/>
        <v>6</v>
      </c>
      <c r="O10848" s="30">
        <f t="shared" si="510"/>
        <v>134.1</v>
      </c>
    </row>
    <row r="10849" spans="2:15" x14ac:dyDescent="0.2">
      <c r="B10849" s="13">
        <v>62083</v>
      </c>
      <c r="C10849" s="14">
        <v>42539.766111111319</v>
      </c>
      <c r="D10849" s="7" t="s">
        <v>10</v>
      </c>
      <c r="E10849" s="13">
        <v>2218</v>
      </c>
      <c r="F10849" s="7" t="s">
        <v>34</v>
      </c>
      <c r="G10849" s="7" t="s">
        <v>12</v>
      </c>
      <c r="H10849" s="13">
        <v>7.5</v>
      </c>
      <c r="I10849" s="13">
        <f>IF(G10849="Male",VLOOKUP(H10849,'Shoe size conversion table'!$B$6:$D$22,2),VLOOKUP(H10849,'Shoe size conversion table'!$J$6:$L$22,2))</f>
        <v>38</v>
      </c>
      <c r="J10849" s="13">
        <f>IF(G10849="Male",VLOOKUP(H10849,'Shoe size conversion table'!$B$6:$D$22,3),VLOOKUP(H10849,'Shoe size conversion table'!$J$6:$L$22,3))</f>
        <v>5.5</v>
      </c>
      <c r="K10849" s="11">
        <v>129</v>
      </c>
      <c r="L10849" s="12">
        <v>0</v>
      </c>
      <c r="M10849" s="7">
        <f t="shared" si="508"/>
        <v>2016</v>
      </c>
      <c r="N10849" s="7">
        <f t="shared" si="509"/>
        <v>6</v>
      </c>
      <c r="O10849" s="30">
        <f t="shared" si="510"/>
        <v>129</v>
      </c>
    </row>
    <row r="10850" spans="2:15" x14ac:dyDescent="0.2">
      <c r="B10850" s="13">
        <v>62084</v>
      </c>
      <c r="C10850" s="14">
        <v>42539.826111111252</v>
      </c>
      <c r="D10850" s="7" t="s">
        <v>10</v>
      </c>
      <c r="E10850" s="13">
        <v>2167</v>
      </c>
      <c r="F10850" s="7" t="s">
        <v>34</v>
      </c>
      <c r="G10850" s="7" t="s">
        <v>11</v>
      </c>
      <c r="H10850" s="13">
        <v>11.5</v>
      </c>
      <c r="I10850" s="13" t="str">
        <f>IF(G10850="Male",VLOOKUP(H10850,'Shoe size conversion table'!$B$6:$D$22,2),VLOOKUP(H10850,'Shoe size conversion table'!$J$6:$L$22,2))</f>
        <v>44-45</v>
      </c>
      <c r="J10850" s="13">
        <f>IF(G10850="Male",VLOOKUP(H10850,'Shoe size conversion table'!$B$6:$D$22,3),VLOOKUP(H10850,'Shoe size conversion table'!$J$6:$L$22,3))</f>
        <v>11</v>
      </c>
      <c r="K10850" s="11">
        <v>179</v>
      </c>
      <c r="L10850" s="12">
        <v>0</v>
      </c>
      <c r="M10850" s="7">
        <f t="shared" si="508"/>
        <v>2016</v>
      </c>
      <c r="N10850" s="7">
        <f t="shared" si="509"/>
        <v>6</v>
      </c>
      <c r="O10850" s="30">
        <f t="shared" si="510"/>
        <v>179</v>
      </c>
    </row>
    <row r="10851" spans="2:15" x14ac:dyDescent="0.2">
      <c r="B10851" s="13">
        <v>62085</v>
      </c>
      <c r="C10851" s="14">
        <v>42539.886111111249</v>
      </c>
      <c r="D10851" s="7" t="s">
        <v>8</v>
      </c>
      <c r="E10851" s="13">
        <v>2209</v>
      </c>
      <c r="F10851" s="7" t="s">
        <v>40</v>
      </c>
      <c r="G10851" s="7" t="s">
        <v>12</v>
      </c>
      <c r="H10851" s="13">
        <v>11</v>
      </c>
      <c r="I10851" s="13" t="str">
        <f>IF(G10851="Male",VLOOKUP(H10851,'Shoe size conversion table'!$B$6:$D$22,2),VLOOKUP(H10851,'Shoe size conversion table'!$J$6:$L$22,2))</f>
        <v>41-42</v>
      </c>
      <c r="J10851" s="13">
        <f>IF(G10851="Male",VLOOKUP(H10851,'Shoe size conversion table'!$B$6:$D$22,3),VLOOKUP(H10851,'Shoe size conversion table'!$J$6:$L$22,3))</f>
        <v>9</v>
      </c>
      <c r="K10851" s="11">
        <v>179</v>
      </c>
      <c r="L10851" s="12">
        <v>0</v>
      </c>
      <c r="M10851" s="7">
        <f t="shared" si="508"/>
        <v>2016</v>
      </c>
      <c r="N10851" s="7">
        <f t="shared" si="509"/>
        <v>6</v>
      </c>
      <c r="O10851" s="30">
        <f t="shared" si="510"/>
        <v>179</v>
      </c>
    </row>
    <row r="10852" spans="2:15" x14ac:dyDescent="0.2">
      <c r="B10852" s="13">
        <v>62086</v>
      </c>
      <c r="C10852" s="14">
        <v>42539.906111111319</v>
      </c>
      <c r="D10852" s="7" t="s">
        <v>7</v>
      </c>
      <c r="E10852" s="13">
        <v>2217</v>
      </c>
      <c r="F10852" s="7" t="s">
        <v>55</v>
      </c>
      <c r="G10852" s="7" t="s">
        <v>11</v>
      </c>
      <c r="H10852" s="13">
        <v>9.5</v>
      </c>
      <c r="I10852" s="13" t="str">
        <f>IF(G10852="Male",VLOOKUP(H10852,'Shoe size conversion table'!$B$6:$D$22,2),VLOOKUP(H10852,'Shoe size conversion table'!$J$6:$L$22,2))</f>
        <v>42-43</v>
      </c>
      <c r="J10852" s="13">
        <f>IF(G10852="Male",VLOOKUP(H10852,'Shoe size conversion table'!$B$6:$D$22,3),VLOOKUP(H10852,'Shoe size conversion table'!$J$6:$L$22,3))</f>
        <v>9</v>
      </c>
      <c r="K10852" s="11">
        <v>159</v>
      </c>
      <c r="L10852" s="12">
        <v>0</v>
      </c>
      <c r="M10852" s="7">
        <f t="shared" si="508"/>
        <v>2016</v>
      </c>
      <c r="N10852" s="7">
        <f t="shared" si="509"/>
        <v>6</v>
      </c>
      <c r="O10852" s="30">
        <f t="shared" si="510"/>
        <v>159</v>
      </c>
    </row>
    <row r="10853" spans="2:15" x14ac:dyDescent="0.2">
      <c r="B10853" s="13">
        <v>62087</v>
      </c>
      <c r="C10853" s="14">
        <v>42539.906111111319</v>
      </c>
      <c r="D10853" s="7" t="s">
        <v>9</v>
      </c>
      <c r="E10853" s="13">
        <v>2175</v>
      </c>
      <c r="F10853" s="7" t="s">
        <v>58</v>
      </c>
      <c r="G10853" s="7" t="s">
        <v>12</v>
      </c>
      <c r="H10853" s="13">
        <v>8</v>
      </c>
      <c r="I10853" s="13" t="str">
        <f>IF(G10853="Male",VLOOKUP(H10853,'Shoe size conversion table'!$B$6:$D$22,2),VLOOKUP(H10853,'Shoe size conversion table'!$J$6:$L$22,2))</f>
        <v>38-39</v>
      </c>
      <c r="J10853" s="13">
        <f>IF(G10853="Male",VLOOKUP(H10853,'Shoe size conversion table'!$B$6:$D$22,3),VLOOKUP(H10853,'Shoe size conversion table'!$J$6:$L$22,3))</f>
        <v>6</v>
      </c>
      <c r="K10853" s="11">
        <v>139</v>
      </c>
      <c r="L10853" s="12">
        <v>0</v>
      </c>
      <c r="M10853" s="7">
        <f t="shared" si="508"/>
        <v>2016</v>
      </c>
      <c r="N10853" s="7">
        <f t="shared" si="509"/>
        <v>6</v>
      </c>
      <c r="O10853" s="30">
        <f t="shared" si="510"/>
        <v>139</v>
      </c>
    </row>
    <row r="10854" spans="2:15" x14ac:dyDescent="0.2">
      <c r="B10854" s="13">
        <v>62088</v>
      </c>
      <c r="C10854" s="14">
        <v>42539.906111111319</v>
      </c>
      <c r="D10854" s="7" t="s">
        <v>7</v>
      </c>
      <c r="E10854" s="13">
        <v>2163</v>
      </c>
      <c r="F10854" s="7" t="s">
        <v>53</v>
      </c>
      <c r="G10854" s="7" t="s">
        <v>11</v>
      </c>
      <c r="H10854" s="13">
        <v>9.5</v>
      </c>
      <c r="I10854" s="13" t="str">
        <f>IF(G10854="Male",VLOOKUP(H10854,'Shoe size conversion table'!$B$6:$D$22,2),VLOOKUP(H10854,'Shoe size conversion table'!$J$6:$L$22,2))</f>
        <v>42-43</v>
      </c>
      <c r="J10854" s="13">
        <f>IF(G10854="Male",VLOOKUP(H10854,'Shoe size conversion table'!$B$6:$D$22,3),VLOOKUP(H10854,'Shoe size conversion table'!$J$6:$L$22,3))</f>
        <v>9</v>
      </c>
      <c r="K10854" s="11">
        <v>159</v>
      </c>
      <c r="L10854" s="12">
        <v>0</v>
      </c>
      <c r="M10854" s="7">
        <f t="shared" si="508"/>
        <v>2016</v>
      </c>
      <c r="N10854" s="7">
        <f t="shared" si="509"/>
        <v>6</v>
      </c>
      <c r="O10854" s="30">
        <f t="shared" si="510"/>
        <v>159</v>
      </c>
    </row>
    <row r="10855" spans="2:15" x14ac:dyDescent="0.2">
      <c r="B10855" s="13">
        <v>62089</v>
      </c>
      <c r="C10855" s="14">
        <v>42539.976111111246</v>
      </c>
      <c r="D10855" s="7" t="s">
        <v>8</v>
      </c>
      <c r="E10855" s="13">
        <v>2197</v>
      </c>
      <c r="F10855" s="7" t="s">
        <v>38</v>
      </c>
      <c r="G10855" s="7" t="s">
        <v>11</v>
      </c>
      <c r="H10855" s="13">
        <v>9</v>
      </c>
      <c r="I10855" s="13">
        <f>IF(G10855="Male",VLOOKUP(H10855,'Shoe size conversion table'!$B$6:$D$22,2),VLOOKUP(H10855,'Shoe size conversion table'!$J$6:$L$22,2))</f>
        <v>42</v>
      </c>
      <c r="J10855" s="13">
        <f>IF(G10855="Male",VLOOKUP(H10855,'Shoe size conversion table'!$B$6:$D$22,3),VLOOKUP(H10855,'Shoe size conversion table'!$J$6:$L$22,3))</f>
        <v>8.5</v>
      </c>
      <c r="K10855" s="11">
        <v>159</v>
      </c>
      <c r="L10855" s="12">
        <v>0.3</v>
      </c>
      <c r="M10855" s="7">
        <f t="shared" si="508"/>
        <v>2016</v>
      </c>
      <c r="N10855" s="7">
        <f t="shared" si="509"/>
        <v>6</v>
      </c>
      <c r="O10855" s="30">
        <f t="shared" si="510"/>
        <v>111.3</v>
      </c>
    </row>
    <row r="10856" spans="2:15" x14ac:dyDescent="0.2">
      <c r="B10856" s="13">
        <v>62090</v>
      </c>
      <c r="C10856" s="14">
        <v>42540.01611111113</v>
      </c>
      <c r="D10856" s="7" t="s">
        <v>7</v>
      </c>
      <c r="E10856" s="13">
        <v>2186</v>
      </c>
      <c r="F10856" s="7" t="s">
        <v>49</v>
      </c>
      <c r="G10856" s="7" t="s">
        <v>11</v>
      </c>
      <c r="H10856" s="13">
        <v>9.5</v>
      </c>
      <c r="I10856" s="13" t="str">
        <f>IF(G10856="Male",VLOOKUP(H10856,'Shoe size conversion table'!$B$6:$D$22,2),VLOOKUP(H10856,'Shoe size conversion table'!$J$6:$L$22,2))</f>
        <v>42-43</v>
      </c>
      <c r="J10856" s="13">
        <f>IF(G10856="Male",VLOOKUP(H10856,'Shoe size conversion table'!$B$6:$D$22,3),VLOOKUP(H10856,'Shoe size conversion table'!$J$6:$L$22,3))</f>
        <v>9</v>
      </c>
      <c r="K10856" s="11">
        <v>149</v>
      </c>
      <c r="L10856" s="12">
        <v>0</v>
      </c>
      <c r="M10856" s="7">
        <f t="shared" si="508"/>
        <v>2016</v>
      </c>
      <c r="N10856" s="7">
        <f t="shared" si="509"/>
        <v>6</v>
      </c>
      <c r="O10856" s="30">
        <f t="shared" si="510"/>
        <v>149</v>
      </c>
    </row>
    <row r="10857" spans="2:15" x14ac:dyDescent="0.2">
      <c r="B10857" s="13">
        <v>62091</v>
      </c>
      <c r="C10857" s="14">
        <v>42540.056111111131</v>
      </c>
      <c r="D10857" s="7" t="s">
        <v>10</v>
      </c>
      <c r="E10857" s="13">
        <v>2231</v>
      </c>
      <c r="F10857" s="7" t="s">
        <v>34</v>
      </c>
      <c r="G10857" s="7" t="s">
        <v>11</v>
      </c>
      <c r="H10857" s="13">
        <v>10</v>
      </c>
      <c r="I10857" s="13">
        <f>IF(G10857="Male",VLOOKUP(H10857,'Shoe size conversion table'!$B$6:$D$22,2),VLOOKUP(H10857,'Shoe size conversion table'!$J$6:$L$22,2))</f>
        <v>43</v>
      </c>
      <c r="J10857" s="13">
        <f>IF(G10857="Male",VLOOKUP(H10857,'Shoe size conversion table'!$B$6:$D$22,3),VLOOKUP(H10857,'Shoe size conversion table'!$J$6:$L$22,3))</f>
        <v>9.5</v>
      </c>
      <c r="K10857" s="11">
        <v>169</v>
      </c>
      <c r="L10857" s="12">
        <v>0</v>
      </c>
      <c r="M10857" s="7">
        <f t="shared" si="508"/>
        <v>2016</v>
      </c>
      <c r="N10857" s="7">
        <f t="shared" si="509"/>
        <v>6</v>
      </c>
      <c r="O10857" s="30">
        <f t="shared" si="510"/>
        <v>169</v>
      </c>
    </row>
    <row r="10858" spans="2:15" x14ac:dyDescent="0.2">
      <c r="B10858" s="13">
        <v>62092</v>
      </c>
      <c r="C10858" s="14">
        <v>42540.066111111315</v>
      </c>
      <c r="D10858" s="7" t="s">
        <v>8</v>
      </c>
      <c r="E10858" s="13">
        <v>2156</v>
      </c>
      <c r="F10858" s="7" t="s">
        <v>39</v>
      </c>
      <c r="G10858" s="7" t="s">
        <v>11</v>
      </c>
      <c r="H10858" s="13">
        <v>9.5</v>
      </c>
      <c r="I10858" s="13" t="str">
        <f>IF(G10858="Male",VLOOKUP(H10858,'Shoe size conversion table'!$B$6:$D$22,2),VLOOKUP(H10858,'Shoe size conversion table'!$J$6:$L$22,2))</f>
        <v>42-43</v>
      </c>
      <c r="J10858" s="13">
        <f>IF(G10858="Male",VLOOKUP(H10858,'Shoe size conversion table'!$B$6:$D$22,3),VLOOKUP(H10858,'Shoe size conversion table'!$J$6:$L$22,3))</f>
        <v>9</v>
      </c>
      <c r="K10858" s="11">
        <v>199</v>
      </c>
      <c r="L10858" s="12">
        <v>0.1</v>
      </c>
      <c r="M10858" s="7">
        <f t="shared" si="508"/>
        <v>2016</v>
      </c>
      <c r="N10858" s="7">
        <f t="shared" si="509"/>
        <v>6</v>
      </c>
      <c r="O10858" s="30">
        <f t="shared" si="510"/>
        <v>179.1</v>
      </c>
    </row>
    <row r="10859" spans="2:15" x14ac:dyDescent="0.2">
      <c r="B10859" s="13">
        <v>62093</v>
      </c>
      <c r="C10859" s="14">
        <v>42540.106111111287</v>
      </c>
      <c r="D10859" s="7" t="s">
        <v>8</v>
      </c>
      <c r="E10859" s="13">
        <v>2161</v>
      </c>
      <c r="F10859" s="7" t="s">
        <v>42</v>
      </c>
      <c r="G10859" s="7" t="s">
        <v>12</v>
      </c>
      <c r="H10859" s="13">
        <v>10</v>
      </c>
      <c r="I10859" s="13" t="str">
        <f>IF(G10859="Male",VLOOKUP(H10859,'Shoe size conversion table'!$B$6:$D$22,2),VLOOKUP(H10859,'Shoe size conversion table'!$J$6:$L$22,2))</f>
        <v>40-41</v>
      </c>
      <c r="J10859" s="13">
        <f>IF(G10859="Male",VLOOKUP(H10859,'Shoe size conversion table'!$B$6:$D$22,3),VLOOKUP(H10859,'Shoe size conversion table'!$J$6:$L$22,3))</f>
        <v>8</v>
      </c>
      <c r="K10859" s="11">
        <v>199</v>
      </c>
      <c r="L10859" s="12">
        <v>0</v>
      </c>
      <c r="M10859" s="7">
        <f t="shared" si="508"/>
        <v>2016</v>
      </c>
      <c r="N10859" s="7">
        <f t="shared" si="509"/>
        <v>6</v>
      </c>
      <c r="O10859" s="30">
        <f t="shared" si="510"/>
        <v>199</v>
      </c>
    </row>
    <row r="10860" spans="2:15" x14ac:dyDescent="0.2">
      <c r="B10860" s="13">
        <v>62094</v>
      </c>
      <c r="C10860" s="14">
        <v>42540.146111111128</v>
      </c>
      <c r="D10860" s="7" t="s">
        <v>7</v>
      </c>
      <c r="E10860" s="13">
        <v>2222</v>
      </c>
      <c r="F10860" s="7" t="s">
        <v>49</v>
      </c>
      <c r="G10860" s="7" t="s">
        <v>11</v>
      </c>
      <c r="H10860" s="13">
        <v>10.5</v>
      </c>
      <c r="I10860" s="13" t="str">
        <f>IF(G10860="Male",VLOOKUP(H10860,'Shoe size conversion table'!$B$6:$D$22,2),VLOOKUP(H10860,'Shoe size conversion table'!$J$6:$L$22,2))</f>
        <v>43-44</v>
      </c>
      <c r="J10860" s="13">
        <f>IF(G10860="Male",VLOOKUP(H10860,'Shoe size conversion table'!$B$6:$D$22,3),VLOOKUP(H10860,'Shoe size conversion table'!$J$6:$L$22,3))</f>
        <v>10</v>
      </c>
      <c r="K10860" s="11">
        <v>179</v>
      </c>
      <c r="L10860" s="12">
        <v>0</v>
      </c>
      <c r="M10860" s="7">
        <f t="shared" si="508"/>
        <v>2016</v>
      </c>
      <c r="N10860" s="7">
        <f t="shared" si="509"/>
        <v>6</v>
      </c>
      <c r="O10860" s="30">
        <f t="shared" si="510"/>
        <v>179</v>
      </c>
    </row>
    <row r="10861" spans="2:15" x14ac:dyDescent="0.2">
      <c r="B10861" s="13">
        <v>62095</v>
      </c>
      <c r="C10861" s="14">
        <v>42540.216111111287</v>
      </c>
      <c r="D10861" s="7" t="s">
        <v>7</v>
      </c>
      <c r="E10861" s="13">
        <v>2153</v>
      </c>
      <c r="F10861" s="7" t="s">
        <v>51</v>
      </c>
      <c r="G10861" s="7" t="s">
        <v>12</v>
      </c>
      <c r="H10861" s="13">
        <v>10.5</v>
      </c>
      <c r="I10861" s="13">
        <f>IF(G10861="Male",VLOOKUP(H10861,'Shoe size conversion table'!$B$6:$D$22,2),VLOOKUP(H10861,'Shoe size conversion table'!$J$6:$L$22,2))</f>
        <v>41</v>
      </c>
      <c r="J10861" s="13">
        <f>IF(G10861="Male",VLOOKUP(H10861,'Shoe size conversion table'!$B$6:$D$22,3),VLOOKUP(H10861,'Shoe size conversion table'!$J$6:$L$22,3))</f>
        <v>8.5</v>
      </c>
      <c r="K10861" s="11">
        <v>169</v>
      </c>
      <c r="L10861" s="12">
        <v>0.2</v>
      </c>
      <c r="M10861" s="7">
        <f t="shared" si="508"/>
        <v>2016</v>
      </c>
      <c r="N10861" s="7">
        <f t="shared" si="509"/>
        <v>6</v>
      </c>
      <c r="O10861" s="30">
        <f t="shared" si="510"/>
        <v>135.20000000000002</v>
      </c>
    </row>
    <row r="10862" spans="2:15" x14ac:dyDescent="0.2">
      <c r="B10862" s="13">
        <v>62096</v>
      </c>
      <c r="C10862" s="14">
        <v>42540.376111111131</v>
      </c>
      <c r="D10862" s="7" t="s">
        <v>10</v>
      </c>
      <c r="E10862" s="13">
        <v>2197</v>
      </c>
      <c r="F10862" s="7" t="s">
        <v>36</v>
      </c>
      <c r="G10862" s="7" t="s">
        <v>12</v>
      </c>
      <c r="H10862" s="13">
        <v>8.5</v>
      </c>
      <c r="I10862" s="13">
        <f>IF(G10862="Male",VLOOKUP(H10862,'Shoe size conversion table'!$B$6:$D$22,2),VLOOKUP(H10862,'Shoe size conversion table'!$J$6:$L$22,2))</f>
        <v>39</v>
      </c>
      <c r="J10862" s="13">
        <f>IF(G10862="Male",VLOOKUP(H10862,'Shoe size conversion table'!$B$6:$D$22,3),VLOOKUP(H10862,'Shoe size conversion table'!$J$6:$L$22,3))</f>
        <v>6.5</v>
      </c>
      <c r="K10862" s="11">
        <v>189</v>
      </c>
      <c r="L10862" s="12">
        <v>0</v>
      </c>
      <c r="M10862" s="7">
        <f t="shared" si="508"/>
        <v>2016</v>
      </c>
      <c r="N10862" s="7">
        <f t="shared" si="509"/>
        <v>6</v>
      </c>
      <c r="O10862" s="30">
        <f t="shared" si="510"/>
        <v>189</v>
      </c>
    </row>
    <row r="10863" spans="2:15" x14ac:dyDescent="0.2">
      <c r="B10863" s="13">
        <v>62097</v>
      </c>
      <c r="C10863" s="14">
        <v>42540.426111111286</v>
      </c>
      <c r="D10863" s="7" t="s">
        <v>7</v>
      </c>
      <c r="E10863" s="13">
        <v>2205</v>
      </c>
      <c r="F10863" s="7" t="s">
        <v>48</v>
      </c>
      <c r="G10863" s="7" t="s">
        <v>12</v>
      </c>
      <c r="H10863" s="13">
        <v>9</v>
      </c>
      <c r="I10863" s="13" t="str">
        <f>IF(G10863="Male",VLOOKUP(H10863,'Shoe size conversion table'!$B$6:$D$22,2),VLOOKUP(H10863,'Shoe size conversion table'!$J$6:$L$22,2))</f>
        <v>39-40</v>
      </c>
      <c r="J10863" s="13">
        <f>IF(G10863="Male",VLOOKUP(H10863,'Shoe size conversion table'!$B$6:$D$22,3),VLOOKUP(H10863,'Shoe size conversion table'!$J$6:$L$22,3))</f>
        <v>7</v>
      </c>
      <c r="K10863" s="11">
        <v>149</v>
      </c>
      <c r="L10863" s="12">
        <v>0</v>
      </c>
      <c r="M10863" s="7">
        <f t="shared" si="508"/>
        <v>2016</v>
      </c>
      <c r="N10863" s="7">
        <f t="shared" si="509"/>
        <v>6</v>
      </c>
      <c r="O10863" s="30">
        <f t="shared" si="510"/>
        <v>149</v>
      </c>
    </row>
    <row r="10864" spans="2:15" x14ac:dyDescent="0.2">
      <c r="B10864" s="13">
        <v>62098</v>
      </c>
      <c r="C10864" s="14">
        <v>42540.436111111128</v>
      </c>
      <c r="D10864" s="7" t="s">
        <v>7</v>
      </c>
      <c r="E10864" s="13">
        <v>2191</v>
      </c>
      <c r="F10864" s="7" t="s">
        <v>55</v>
      </c>
      <c r="G10864" s="7" t="s">
        <v>12</v>
      </c>
      <c r="H10864" s="13">
        <v>12</v>
      </c>
      <c r="I10864" s="13" t="str">
        <f>IF(G10864="Male",VLOOKUP(H10864,'Shoe size conversion table'!$B$6:$D$22,2),VLOOKUP(H10864,'Shoe size conversion table'!$J$6:$L$22,2))</f>
        <v>42-43</v>
      </c>
      <c r="J10864" s="13">
        <f>IF(G10864="Male",VLOOKUP(H10864,'Shoe size conversion table'!$B$6:$D$22,3),VLOOKUP(H10864,'Shoe size conversion table'!$J$6:$L$22,3))</f>
        <v>10</v>
      </c>
      <c r="K10864" s="11">
        <v>179</v>
      </c>
      <c r="L10864" s="12">
        <v>0</v>
      </c>
      <c r="M10864" s="7">
        <f t="shared" si="508"/>
        <v>2016</v>
      </c>
      <c r="N10864" s="7">
        <f t="shared" si="509"/>
        <v>6</v>
      </c>
      <c r="O10864" s="30">
        <f t="shared" si="510"/>
        <v>179</v>
      </c>
    </row>
    <row r="10865" spans="2:15" x14ac:dyDescent="0.2">
      <c r="B10865" s="13">
        <v>62099</v>
      </c>
      <c r="C10865" s="14">
        <v>42540.486111111131</v>
      </c>
      <c r="D10865" s="7" t="s">
        <v>7</v>
      </c>
      <c r="E10865" s="13">
        <v>2164</v>
      </c>
      <c r="F10865" s="7" t="s">
        <v>51</v>
      </c>
      <c r="G10865" s="7" t="s">
        <v>12</v>
      </c>
      <c r="H10865" s="13">
        <v>8.5</v>
      </c>
      <c r="I10865" s="13">
        <f>IF(G10865="Male",VLOOKUP(H10865,'Shoe size conversion table'!$B$6:$D$22,2),VLOOKUP(H10865,'Shoe size conversion table'!$J$6:$L$22,2))</f>
        <v>39</v>
      </c>
      <c r="J10865" s="13">
        <f>IF(G10865="Male",VLOOKUP(H10865,'Shoe size conversion table'!$B$6:$D$22,3),VLOOKUP(H10865,'Shoe size conversion table'!$J$6:$L$22,3))</f>
        <v>6.5</v>
      </c>
      <c r="K10865" s="11">
        <v>189</v>
      </c>
      <c r="L10865" s="12">
        <v>0</v>
      </c>
      <c r="M10865" s="7">
        <f t="shared" si="508"/>
        <v>2016</v>
      </c>
      <c r="N10865" s="7">
        <f t="shared" si="509"/>
        <v>6</v>
      </c>
      <c r="O10865" s="30">
        <f t="shared" si="510"/>
        <v>189</v>
      </c>
    </row>
    <row r="10866" spans="2:15" x14ac:dyDescent="0.2">
      <c r="B10866" s="13">
        <v>62100</v>
      </c>
      <c r="C10866" s="14">
        <v>42540.556111111313</v>
      </c>
      <c r="D10866" s="7" t="s">
        <v>9</v>
      </c>
      <c r="E10866" s="13">
        <v>2147</v>
      </c>
      <c r="F10866" s="7" t="s">
        <v>58</v>
      </c>
      <c r="G10866" s="7" t="s">
        <v>11</v>
      </c>
      <c r="H10866" s="13">
        <v>8.5</v>
      </c>
      <c r="I10866" s="13" t="str">
        <f>IF(G10866="Male",VLOOKUP(H10866,'Shoe size conversion table'!$B$6:$D$22,2),VLOOKUP(H10866,'Shoe size conversion table'!$J$6:$L$22,2))</f>
        <v>41-42</v>
      </c>
      <c r="J10866" s="13">
        <f>IF(G10866="Male",VLOOKUP(H10866,'Shoe size conversion table'!$B$6:$D$22,3),VLOOKUP(H10866,'Shoe size conversion table'!$J$6:$L$22,3))</f>
        <v>8</v>
      </c>
      <c r="K10866" s="11">
        <v>179</v>
      </c>
      <c r="L10866" s="12">
        <v>0</v>
      </c>
      <c r="M10866" s="7">
        <f t="shared" si="508"/>
        <v>2016</v>
      </c>
      <c r="N10866" s="7">
        <f t="shared" si="509"/>
        <v>6</v>
      </c>
      <c r="O10866" s="30">
        <f t="shared" si="510"/>
        <v>179</v>
      </c>
    </row>
    <row r="10867" spans="2:15" x14ac:dyDescent="0.2">
      <c r="B10867" s="13">
        <v>62101</v>
      </c>
      <c r="C10867" s="14">
        <v>42540.606111111316</v>
      </c>
      <c r="D10867" s="7" t="s">
        <v>10</v>
      </c>
      <c r="E10867" s="13">
        <v>2228</v>
      </c>
      <c r="F10867" s="7" t="s">
        <v>35</v>
      </c>
      <c r="G10867" s="7" t="s">
        <v>11</v>
      </c>
      <c r="H10867" s="13">
        <v>10.5</v>
      </c>
      <c r="I10867" s="13" t="str">
        <f>IF(G10867="Male",VLOOKUP(H10867,'Shoe size conversion table'!$B$6:$D$22,2),VLOOKUP(H10867,'Shoe size conversion table'!$J$6:$L$22,2))</f>
        <v>43-44</v>
      </c>
      <c r="J10867" s="13">
        <f>IF(G10867="Male",VLOOKUP(H10867,'Shoe size conversion table'!$B$6:$D$22,3),VLOOKUP(H10867,'Shoe size conversion table'!$J$6:$L$22,3))</f>
        <v>10</v>
      </c>
      <c r="K10867" s="11">
        <v>189</v>
      </c>
      <c r="L10867" s="12">
        <v>0.5</v>
      </c>
      <c r="M10867" s="7">
        <f t="shared" si="508"/>
        <v>2016</v>
      </c>
      <c r="N10867" s="7">
        <f t="shared" si="509"/>
        <v>6</v>
      </c>
      <c r="O10867" s="30">
        <f t="shared" si="510"/>
        <v>94.5</v>
      </c>
    </row>
    <row r="10868" spans="2:15" x14ac:dyDescent="0.2">
      <c r="B10868" s="13">
        <v>62102</v>
      </c>
      <c r="C10868" s="14">
        <v>42540.626111111123</v>
      </c>
      <c r="D10868" s="7" t="s">
        <v>8</v>
      </c>
      <c r="E10868" s="13">
        <v>2240</v>
      </c>
      <c r="F10868" s="7" t="s">
        <v>41</v>
      </c>
      <c r="G10868" s="7" t="s">
        <v>11</v>
      </c>
      <c r="H10868" s="13">
        <v>10</v>
      </c>
      <c r="I10868" s="13">
        <f>IF(G10868="Male",VLOOKUP(H10868,'Shoe size conversion table'!$B$6:$D$22,2),VLOOKUP(H10868,'Shoe size conversion table'!$J$6:$L$22,2))</f>
        <v>43</v>
      </c>
      <c r="J10868" s="13">
        <f>IF(G10868="Male",VLOOKUP(H10868,'Shoe size conversion table'!$B$6:$D$22,3),VLOOKUP(H10868,'Shoe size conversion table'!$J$6:$L$22,3))</f>
        <v>9.5</v>
      </c>
      <c r="K10868" s="11">
        <v>129</v>
      </c>
      <c r="L10868" s="12">
        <v>0.3</v>
      </c>
      <c r="M10868" s="7">
        <f t="shared" si="508"/>
        <v>2016</v>
      </c>
      <c r="N10868" s="7">
        <f t="shared" si="509"/>
        <v>6</v>
      </c>
      <c r="O10868" s="30">
        <f t="shared" si="510"/>
        <v>90.3</v>
      </c>
    </row>
    <row r="10869" spans="2:15" x14ac:dyDescent="0.2">
      <c r="B10869" s="13">
        <v>62103</v>
      </c>
      <c r="C10869" s="14">
        <v>42540.676111111134</v>
      </c>
      <c r="D10869" s="7" t="s">
        <v>9</v>
      </c>
      <c r="E10869" s="13">
        <v>2212</v>
      </c>
      <c r="F10869" s="7" t="s">
        <v>58</v>
      </c>
      <c r="G10869" s="7" t="s">
        <v>11</v>
      </c>
      <c r="H10869" s="13">
        <v>9</v>
      </c>
      <c r="I10869" s="13">
        <f>IF(G10869="Male",VLOOKUP(H10869,'Shoe size conversion table'!$B$6:$D$22,2),VLOOKUP(H10869,'Shoe size conversion table'!$J$6:$L$22,2))</f>
        <v>42</v>
      </c>
      <c r="J10869" s="13">
        <f>IF(G10869="Male",VLOOKUP(H10869,'Shoe size conversion table'!$B$6:$D$22,3),VLOOKUP(H10869,'Shoe size conversion table'!$J$6:$L$22,3))</f>
        <v>8.5</v>
      </c>
      <c r="K10869" s="11">
        <v>139</v>
      </c>
      <c r="L10869" s="12">
        <v>0.1</v>
      </c>
      <c r="M10869" s="7">
        <f t="shared" si="508"/>
        <v>2016</v>
      </c>
      <c r="N10869" s="7">
        <f t="shared" si="509"/>
        <v>6</v>
      </c>
      <c r="O10869" s="30">
        <f t="shared" si="510"/>
        <v>125.10000000000001</v>
      </c>
    </row>
    <row r="10870" spans="2:15" x14ac:dyDescent="0.2">
      <c r="B10870" s="13">
        <v>62103</v>
      </c>
      <c r="C10870" s="14">
        <v>42540.676111111134</v>
      </c>
      <c r="D10870" s="7" t="s">
        <v>9</v>
      </c>
      <c r="E10870" s="13">
        <v>2195</v>
      </c>
      <c r="F10870" s="7" t="s">
        <v>59</v>
      </c>
      <c r="G10870" s="7" t="s">
        <v>11</v>
      </c>
      <c r="H10870" s="13">
        <v>7</v>
      </c>
      <c r="I10870" s="13">
        <f>IF(G10870="Male",VLOOKUP(H10870,'Shoe size conversion table'!$B$6:$D$22,2),VLOOKUP(H10870,'Shoe size conversion table'!$J$6:$L$22,2))</f>
        <v>40</v>
      </c>
      <c r="J10870" s="13">
        <f>IF(G10870="Male",VLOOKUP(H10870,'Shoe size conversion table'!$B$6:$D$22,3),VLOOKUP(H10870,'Shoe size conversion table'!$J$6:$L$22,3))</f>
        <v>6.5</v>
      </c>
      <c r="K10870" s="11">
        <v>199</v>
      </c>
      <c r="L10870" s="12">
        <v>0.2</v>
      </c>
      <c r="M10870" s="7">
        <f t="shared" si="508"/>
        <v>2016</v>
      </c>
      <c r="N10870" s="7">
        <f t="shared" si="509"/>
        <v>6</v>
      </c>
      <c r="O10870" s="30">
        <f t="shared" si="510"/>
        <v>159.20000000000002</v>
      </c>
    </row>
    <row r="10871" spans="2:15" x14ac:dyDescent="0.2">
      <c r="B10871" s="13">
        <v>62104</v>
      </c>
      <c r="C10871" s="14">
        <v>42540.706111111278</v>
      </c>
      <c r="D10871" s="7" t="s">
        <v>10</v>
      </c>
      <c r="E10871" s="13">
        <v>2208</v>
      </c>
      <c r="F10871" s="7" t="s">
        <v>34</v>
      </c>
      <c r="G10871" s="7" t="s">
        <v>11</v>
      </c>
      <c r="H10871" s="13">
        <v>9.5</v>
      </c>
      <c r="I10871" s="13" t="str">
        <f>IF(G10871="Male",VLOOKUP(H10871,'Shoe size conversion table'!$B$6:$D$22,2),VLOOKUP(H10871,'Shoe size conversion table'!$J$6:$L$22,2))</f>
        <v>42-43</v>
      </c>
      <c r="J10871" s="13">
        <f>IF(G10871="Male",VLOOKUP(H10871,'Shoe size conversion table'!$B$6:$D$22,3),VLOOKUP(H10871,'Shoe size conversion table'!$J$6:$L$22,3))</f>
        <v>9</v>
      </c>
      <c r="K10871" s="11">
        <v>179</v>
      </c>
      <c r="L10871" s="12">
        <v>0</v>
      </c>
      <c r="M10871" s="7">
        <f t="shared" si="508"/>
        <v>2016</v>
      </c>
      <c r="N10871" s="7">
        <f t="shared" si="509"/>
        <v>6</v>
      </c>
      <c r="O10871" s="30">
        <f t="shared" si="510"/>
        <v>179</v>
      </c>
    </row>
    <row r="10872" spans="2:15" x14ac:dyDescent="0.2">
      <c r="B10872" s="13">
        <v>62105</v>
      </c>
      <c r="C10872" s="14">
        <v>42540.816111111126</v>
      </c>
      <c r="D10872" s="7" t="s">
        <v>10</v>
      </c>
      <c r="E10872" s="13">
        <v>2194</v>
      </c>
      <c r="F10872" s="7" t="s">
        <v>35</v>
      </c>
      <c r="G10872" s="7" t="s">
        <v>12</v>
      </c>
      <c r="H10872" s="13">
        <v>8</v>
      </c>
      <c r="I10872" s="13" t="str">
        <f>IF(G10872="Male",VLOOKUP(H10872,'Shoe size conversion table'!$B$6:$D$22,2),VLOOKUP(H10872,'Shoe size conversion table'!$J$6:$L$22,2))</f>
        <v>38-39</v>
      </c>
      <c r="J10872" s="13">
        <f>IF(G10872="Male",VLOOKUP(H10872,'Shoe size conversion table'!$B$6:$D$22,3),VLOOKUP(H10872,'Shoe size conversion table'!$J$6:$L$22,3))</f>
        <v>6</v>
      </c>
      <c r="K10872" s="11">
        <v>189</v>
      </c>
      <c r="L10872" s="12">
        <v>0.1</v>
      </c>
      <c r="M10872" s="7">
        <f t="shared" si="508"/>
        <v>2016</v>
      </c>
      <c r="N10872" s="7">
        <f t="shared" si="509"/>
        <v>6</v>
      </c>
      <c r="O10872" s="30">
        <f t="shared" si="510"/>
        <v>170.1</v>
      </c>
    </row>
    <row r="10873" spans="2:15" x14ac:dyDescent="0.2">
      <c r="B10873" s="13">
        <v>62106</v>
      </c>
      <c r="C10873" s="14">
        <v>42540.816111111249</v>
      </c>
      <c r="D10873" s="7" t="s">
        <v>10</v>
      </c>
      <c r="E10873" s="13">
        <v>2229</v>
      </c>
      <c r="F10873" s="7" t="s">
        <v>35</v>
      </c>
      <c r="G10873" s="7" t="s">
        <v>11</v>
      </c>
      <c r="H10873" s="13">
        <v>8.5</v>
      </c>
      <c r="I10873" s="13" t="str">
        <f>IF(G10873="Male",VLOOKUP(H10873,'Shoe size conversion table'!$B$6:$D$22,2),VLOOKUP(H10873,'Shoe size conversion table'!$J$6:$L$22,2))</f>
        <v>41-42</v>
      </c>
      <c r="J10873" s="13">
        <f>IF(G10873="Male",VLOOKUP(H10873,'Shoe size conversion table'!$B$6:$D$22,3),VLOOKUP(H10873,'Shoe size conversion table'!$J$6:$L$22,3))</f>
        <v>8</v>
      </c>
      <c r="K10873" s="11">
        <v>179</v>
      </c>
      <c r="L10873" s="12">
        <v>0.1</v>
      </c>
      <c r="M10873" s="7">
        <f t="shared" si="508"/>
        <v>2016</v>
      </c>
      <c r="N10873" s="7">
        <f t="shared" si="509"/>
        <v>6</v>
      </c>
      <c r="O10873" s="30">
        <f t="shared" si="510"/>
        <v>161.1</v>
      </c>
    </row>
    <row r="10874" spans="2:15" x14ac:dyDescent="0.2">
      <c r="B10874" s="13">
        <v>62107</v>
      </c>
      <c r="C10874" s="14">
        <v>42540.886111111249</v>
      </c>
      <c r="D10874" s="7" t="s">
        <v>8</v>
      </c>
      <c r="E10874" s="13">
        <v>2154</v>
      </c>
      <c r="F10874" s="7" t="s">
        <v>41</v>
      </c>
      <c r="G10874" s="7" t="s">
        <v>12</v>
      </c>
      <c r="H10874" s="13">
        <v>11</v>
      </c>
      <c r="I10874" s="13" t="str">
        <f>IF(G10874="Male",VLOOKUP(H10874,'Shoe size conversion table'!$B$6:$D$22,2),VLOOKUP(H10874,'Shoe size conversion table'!$J$6:$L$22,2))</f>
        <v>41-42</v>
      </c>
      <c r="J10874" s="13">
        <f>IF(G10874="Male",VLOOKUP(H10874,'Shoe size conversion table'!$B$6:$D$22,3),VLOOKUP(H10874,'Shoe size conversion table'!$J$6:$L$22,3))</f>
        <v>9</v>
      </c>
      <c r="K10874" s="11">
        <v>129</v>
      </c>
      <c r="L10874" s="12">
        <v>0.2</v>
      </c>
      <c r="M10874" s="7">
        <f t="shared" si="508"/>
        <v>2016</v>
      </c>
      <c r="N10874" s="7">
        <f t="shared" si="509"/>
        <v>6</v>
      </c>
      <c r="O10874" s="30">
        <f t="shared" si="510"/>
        <v>103.2</v>
      </c>
    </row>
    <row r="10875" spans="2:15" x14ac:dyDescent="0.2">
      <c r="B10875" s="13">
        <v>62108</v>
      </c>
      <c r="C10875" s="14">
        <v>42540.946111111283</v>
      </c>
      <c r="D10875" s="7" t="s">
        <v>7</v>
      </c>
      <c r="E10875" s="13">
        <v>2200</v>
      </c>
      <c r="F10875" s="7" t="s">
        <v>47</v>
      </c>
      <c r="G10875" s="7" t="s">
        <v>12</v>
      </c>
      <c r="H10875" s="13">
        <v>9</v>
      </c>
      <c r="I10875" s="13" t="str">
        <f>IF(G10875="Male",VLOOKUP(H10875,'Shoe size conversion table'!$B$6:$D$22,2),VLOOKUP(H10875,'Shoe size conversion table'!$J$6:$L$22,2))</f>
        <v>39-40</v>
      </c>
      <c r="J10875" s="13">
        <f>IF(G10875="Male",VLOOKUP(H10875,'Shoe size conversion table'!$B$6:$D$22,3),VLOOKUP(H10875,'Shoe size conversion table'!$J$6:$L$22,3))</f>
        <v>7</v>
      </c>
      <c r="K10875" s="11">
        <v>129</v>
      </c>
      <c r="L10875" s="12">
        <v>0.2</v>
      </c>
      <c r="M10875" s="7">
        <f t="shared" si="508"/>
        <v>2016</v>
      </c>
      <c r="N10875" s="7">
        <f t="shared" si="509"/>
        <v>6</v>
      </c>
      <c r="O10875" s="30">
        <f t="shared" si="510"/>
        <v>103.2</v>
      </c>
    </row>
    <row r="10876" spans="2:15" x14ac:dyDescent="0.2">
      <c r="B10876" s="13">
        <v>62109</v>
      </c>
      <c r="C10876" s="14">
        <v>42540.946111111283</v>
      </c>
      <c r="D10876" s="7" t="s">
        <v>10</v>
      </c>
      <c r="E10876" s="13">
        <v>2157</v>
      </c>
      <c r="F10876" s="7" t="s">
        <v>34</v>
      </c>
      <c r="G10876" s="7" t="s">
        <v>11</v>
      </c>
      <c r="H10876" s="13">
        <v>9.5</v>
      </c>
      <c r="I10876" s="13" t="str">
        <f>IF(G10876="Male",VLOOKUP(H10876,'Shoe size conversion table'!$B$6:$D$22,2),VLOOKUP(H10876,'Shoe size conversion table'!$J$6:$L$22,2))</f>
        <v>42-43</v>
      </c>
      <c r="J10876" s="13">
        <f>IF(G10876="Male",VLOOKUP(H10876,'Shoe size conversion table'!$B$6:$D$22,3),VLOOKUP(H10876,'Shoe size conversion table'!$J$6:$L$22,3))</f>
        <v>9</v>
      </c>
      <c r="K10876" s="11">
        <v>129</v>
      </c>
      <c r="L10876" s="12">
        <v>0.2</v>
      </c>
      <c r="M10876" s="7">
        <f t="shared" si="508"/>
        <v>2016</v>
      </c>
      <c r="N10876" s="7">
        <f t="shared" si="509"/>
        <v>6</v>
      </c>
      <c r="O10876" s="30">
        <f t="shared" si="510"/>
        <v>103.2</v>
      </c>
    </row>
    <row r="10877" spans="2:15" x14ac:dyDescent="0.2">
      <c r="B10877" s="13">
        <v>62110</v>
      </c>
      <c r="C10877" s="14">
        <v>42540.976111111246</v>
      </c>
      <c r="D10877" s="7" t="s">
        <v>7</v>
      </c>
      <c r="E10877" s="13">
        <v>2237</v>
      </c>
      <c r="F10877" s="7" t="s">
        <v>44</v>
      </c>
      <c r="G10877" s="7" t="s">
        <v>12</v>
      </c>
      <c r="H10877" s="13">
        <v>6.5</v>
      </c>
      <c r="I10877" s="13">
        <f>IF(G10877="Male",VLOOKUP(H10877,'Shoe size conversion table'!$B$6:$D$22,2),VLOOKUP(H10877,'Shoe size conversion table'!$J$6:$L$22,2))</f>
        <v>37</v>
      </c>
      <c r="J10877" s="13">
        <f>IF(G10877="Male",VLOOKUP(H10877,'Shoe size conversion table'!$B$6:$D$22,3),VLOOKUP(H10877,'Shoe size conversion table'!$J$6:$L$22,3))</f>
        <v>4.5</v>
      </c>
      <c r="K10877" s="11">
        <v>189</v>
      </c>
      <c r="L10877" s="12">
        <v>0.5</v>
      </c>
      <c r="M10877" s="7">
        <f t="shared" si="508"/>
        <v>2016</v>
      </c>
      <c r="N10877" s="7">
        <f t="shared" si="509"/>
        <v>6</v>
      </c>
      <c r="O10877" s="30">
        <f t="shared" si="510"/>
        <v>94.5</v>
      </c>
    </row>
    <row r="10878" spans="2:15" x14ac:dyDescent="0.2">
      <c r="B10878" s="13">
        <v>62111</v>
      </c>
      <c r="C10878" s="14">
        <v>42541.01611111113</v>
      </c>
      <c r="D10878" s="7" t="s">
        <v>7</v>
      </c>
      <c r="E10878" s="13">
        <v>2227</v>
      </c>
      <c r="F10878" s="7" t="s">
        <v>49</v>
      </c>
      <c r="G10878" s="7" t="s">
        <v>11</v>
      </c>
      <c r="H10878" s="13">
        <v>10</v>
      </c>
      <c r="I10878" s="13">
        <f>IF(G10878="Male",VLOOKUP(H10878,'Shoe size conversion table'!$B$6:$D$22,2),VLOOKUP(H10878,'Shoe size conversion table'!$J$6:$L$22,2))</f>
        <v>43</v>
      </c>
      <c r="J10878" s="13">
        <f>IF(G10878="Male",VLOOKUP(H10878,'Shoe size conversion table'!$B$6:$D$22,3),VLOOKUP(H10878,'Shoe size conversion table'!$J$6:$L$22,3))</f>
        <v>9.5</v>
      </c>
      <c r="K10878" s="11">
        <v>149</v>
      </c>
      <c r="L10878" s="12">
        <v>0</v>
      </c>
      <c r="M10878" s="7">
        <f t="shared" si="508"/>
        <v>2016</v>
      </c>
      <c r="N10878" s="7">
        <f t="shared" si="509"/>
        <v>6</v>
      </c>
      <c r="O10878" s="30">
        <f t="shared" si="510"/>
        <v>149</v>
      </c>
    </row>
    <row r="10879" spans="2:15" x14ac:dyDescent="0.2">
      <c r="B10879" s="13">
        <v>62112</v>
      </c>
      <c r="C10879" s="14">
        <v>42541.016111111247</v>
      </c>
      <c r="D10879" s="7" t="s">
        <v>7</v>
      </c>
      <c r="E10879" s="13">
        <v>2184</v>
      </c>
      <c r="F10879" s="7" t="s">
        <v>50</v>
      </c>
      <c r="G10879" s="7" t="s">
        <v>11</v>
      </c>
      <c r="H10879" s="13">
        <v>9.5</v>
      </c>
      <c r="I10879" s="13" t="str">
        <f>IF(G10879="Male",VLOOKUP(H10879,'Shoe size conversion table'!$B$6:$D$22,2),VLOOKUP(H10879,'Shoe size conversion table'!$J$6:$L$22,2))</f>
        <v>42-43</v>
      </c>
      <c r="J10879" s="13">
        <f>IF(G10879="Male",VLOOKUP(H10879,'Shoe size conversion table'!$B$6:$D$22,3),VLOOKUP(H10879,'Shoe size conversion table'!$J$6:$L$22,3))</f>
        <v>9</v>
      </c>
      <c r="K10879" s="11">
        <v>179</v>
      </c>
      <c r="L10879" s="12">
        <v>0</v>
      </c>
      <c r="M10879" s="7">
        <f t="shared" si="508"/>
        <v>2016</v>
      </c>
      <c r="N10879" s="7">
        <f t="shared" si="509"/>
        <v>6</v>
      </c>
      <c r="O10879" s="30">
        <f t="shared" si="510"/>
        <v>179</v>
      </c>
    </row>
    <row r="10880" spans="2:15" x14ac:dyDescent="0.2">
      <c r="B10880" s="13">
        <v>62112</v>
      </c>
      <c r="C10880" s="14">
        <v>42541.016111111247</v>
      </c>
      <c r="D10880" s="7" t="s">
        <v>7</v>
      </c>
      <c r="E10880" s="13">
        <v>2201</v>
      </c>
      <c r="F10880" s="7" t="s">
        <v>47</v>
      </c>
      <c r="G10880" s="7" t="s">
        <v>12</v>
      </c>
      <c r="H10880" s="13">
        <v>6.5</v>
      </c>
      <c r="I10880" s="13">
        <f>IF(G10880="Male",VLOOKUP(H10880,'Shoe size conversion table'!$B$6:$D$22,2),VLOOKUP(H10880,'Shoe size conversion table'!$J$6:$L$22,2))</f>
        <v>37</v>
      </c>
      <c r="J10880" s="13">
        <f>IF(G10880="Male",VLOOKUP(H10880,'Shoe size conversion table'!$B$6:$D$22,3),VLOOKUP(H10880,'Shoe size conversion table'!$J$6:$L$22,3))</f>
        <v>4.5</v>
      </c>
      <c r="K10880" s="11">
        <v>139</v>
      </c>
      <c r="L10880" s="12">
        <v>0</v>
      </c>
      <c r="M10880" s="7">
        <f t="shared" si="508"/>
        <v>2016</v>
      </c>
      <c r="N10880" s="7">
        <f t="shared" si="509"/>
        <v>6</v>
      </c>
      <c r="O10880" s="30">
        <f t="shared" si="510"/>
        <v>139</v>
      </c>
    </row>
    <row r="10881" spans="2:15" x14ac:dyDescent="0.2">
      <c r="B10881" s="13">
        <v>62113</v>
      </c>
      <c r="C10881" s="14">
        <v>42541.056111111131</v>
      </c>
      <c r="D10881" s="7" t="s">
        <v>10</v>
      </c>
      <c r="E10881" s="13">
        <v>2221</v>
      </c>
      <c r="F10881" s="7" t="s">
        <v>35</v>
      </c>
      <c r="G10881" s="7" t="s">
        <v>11</v>
      </c>
      <c r="H10881" s="13">
        <v>9.5</v>
      </c>
      <c r="I10881" s="13" t="str">
        <f>IF(G10881="Male",VLOOKUP(H10881,'Shoe size conversion table'!$B$6:$D$22,2),VLOOKUP(H10881,'Shoe size conversion table'!$J$6:$L$22,2))</f>
        <v>42-43</v>
      </c>
      <c r="J10881" s="13">
        <f>IF(G10881="Male",VLOOKUP(H10881,'Shoe size conversion table'!$B$6:$D$22,3),VLOOKUP(H10881,'Shoe size conversion table'!$J$6:$L$22,3))</f>
        <v>9</v>
      </c>
      <c r="K10881" s="11">
        <v>199</v>
      </c>
      <c r="L10881" s="12">
        <v>0.1</v>
      </c>
      <c r="M10881" s="7">
        <f t="shared" si="508"/>
        <v>2016</v>
      </c>
      <c r="N10881" s="7">
        <f t="shared" si="509"/>
        <v>6</v>
      </c>
      <c r="O10881" s="30">
        <f t="shared" si="510"/>
        <v>179.1</v>
      </c>
    </row>
    <row r="10882" spans="2:15" x14ac:dyDescent="0.2">
      <c r="B10882" s="13">
        <v>62114</v>
      </c>
      <c r="C10882" s="14">
        <v>42541.066111111133</v>
      </c>
      <c r="D10882" s="7" t="s">
        <v>7</v>
      </c>
      <c r="E10882" s="13">
        <v>2207</v>
      </c>
      <c r="F10882" s="7" t="s">
        <v>51</v>
      </c>
      <c r="G10882" s="7" t="s">
        <v>12</v>
      </c>
      <c r="H10882" s="13">
        <v>8</v>
      </c>
      <c r="I10882" s="13" t="str">
        <f>IF(G10882="Male",VLOOKUP(H10882,'Shoe size conversion table'!$B$6:$D$22,2),VLOOKUP(H10882,'Shoe size conversion table'!$J$6:$L$22,2))</f>
        <v>38-39</v>
      </c>
      <c r="J10882" s="13">
        <f>IF(G10882="Male",VLOOKUP(H10882,'Shoe size conversion table'!$B$6:$D$22,3),VLOOKUP(H10882,'Shoe size conversion table'!$J$6:$L$22,3))</f>
        <v>6</v>
      </c>
      <c r="K10882" s="11">
        <v>129</v>
      </c>
      <c r="L10882" s="12">
        <v>0.1</v>
      </c>
      <c r="M10882" s="7">
        <f t="shared" si="508"/>
        <v>2016</v>
      </c>
      <c r="N10882" s="7">
        <f t="shared" si="509"/>
        <v>6</v>
      </c>
      <c r="O10882" s="30">
        <f t="shared" si="510"/>
        <v>116.10000000000001</v>
      </c>
    </row>
    <row r="10883" spans="2:15" x14ac:dyDescent="0.2">
      <c r="B10883" s="13">
        <v>62115</v>
      </c>
      <c r="C10883" s="14">
        <v>42541.116111111318</v>
      </c>
      <c r="D10883" s="7" t="s">
        <v>8</v>
      </c>
      <c r="E10883" s="13">
        <v>2153</v>
      </c>
      <c r="F10883" s="7" t="s">
        <v>42</v>
      </c>
      <c r="G10883" s="7" t="s">
        <v>11</v>
      </c>
      <c r="H10883" s="13">
        <v>9.5</v>
      </c>
      <c r="I10883" s="13" t="str">
        <f>IF(G10883="Male",VLOOKUP(H10883,'Shoe size conversion table'!$B$6:$D$22,2),VLOOKUP(H10883,'Shoe size conversion table'!$J$6:$L$22,2))</f>
        <v>42-43</v>
      </c>
      <c r="J10883" s="13">
        <f>IF(G10883="Male",VLOOKUP(H10883,'Shoe size conversion table'!$B$6:$D$22,3),VLOOKUP(H10883,'Shoe size conversion table'!$J$6:$L$22,3))</f>
        <v>9</v>
      </c>
      <c r="K10883" s="11">
        <v>159</v>
      </c>
      <c r="L10883" s="12">
        <v>0</v>
      </c>
      <c r="M10883" s="7">
        <f t="shared" si="508"/>
        <v>2016</v>
      </c>
      <c r="N10883" s="7">
        <f t="shared" si="509"/>
        <v>6</v>
      </c>
      <c r="O10883" s="30">
        <f t="shared" si="510"/>
        <v>159</v>
      </c>
    </row>
    <row r="10884" spans="2:15" x14ac:dyDescent="0.2">
      <c r="B10884" s="13">
        <v>62116</v>
      </c>
      <c r="C10884" s="14">
        <v>42541.136111111278</v>
      </c>
      <c r="D10884" s="7" t="s">
        <v>7</v>
      </c>
      <c r="E10884" s="13">
        <v>2197</v>
      </c>
      <c r="F10884" s="7" t="s">
        <v>48</v>
      </c>
      <c r="G10884" s="7" t="s">
        <v>11</v>
      </c>
      <c r="H10884" s="13">
        <v>9.5</v>
      </c>
      <c r="I10884" s="13" t="str">
        <f>IF(G10884="Male",VLOOKUP(H10884,'Shoe size conversion table'!$B$6:$D$22,2),VLOOKUP(H10884,'Shoe size conversion table'!$J$6:$L$22,2))</f>
        <v>42-43</v>
      </c>
      <c r="J10884" s="13">
        <f>IF(G10884="Male",VLOOKUP(H10884,'Shoe size conversion table'!$B$6:$D$22,3),VLOOKUP(H10884,'Shoe size conversion table'!$J$6:$L$22,3))</f>
        <v>9</v>
      </c>
      <c r="K10884" s="11">
        <v>169</v>
      </c>
      <c r="L10884" s="12">
        <v>0.3</v>
      </c>
      <c r="M10884" s="7">
        <f t="shared" si="508"/>
        <v>2016</v>
      </c>
      <c r="N10884" s="7">
        <f t="shared" si="509"/>
        <v>6</v>
      </c>
      <c r="O10884" s="30">
        <f t="shared" si="510"/>
        <v>118.3</v>
      </c>
    </row>
    <row r="10885" spans="2:15" x14ac:dyDescent="0.2">
      <c r="B10885" s="13">
        <v>62117</v>
      </c>
      <c r="C10885" s="14">
        <v>42541.146111111128</v>
      </c>
      <c r="D10885" s="7" t="s">
        <v>7</v>
      </c>
      <c r="E10885" s="13">
        <v>2172</v>
      </c>
      <c r="F10885" s="7" t="s">
        <v>49</v>
      </c>
      <c r="G10885" s="7" t="s">
        <v>11</v>
      </c>
      <c r="H10885" s="13">
        <v>10.5</v>
      </c>
      <c r="I10885" s="13" t="str">
        <f>IF(G10885="Male",VLOOKUP(H10885,'Shoe size conversion table'!$B$6:$D$22,2),VLOOKUP(H10885,'Shoe size conversion table'!$J$6:$L$22,2))</f>
        <v>43-44</v>
      </c>
      <c r="J10885" s="13">
        <f>IF(G10885="Male",VLOOKUP(H10885,'Shoe size conversion table'!$B$6:$D$22,3),VLOOKUP(H10885,'Shoe size conversion table'!$J$6:$L$22,3))</f>
        <v>10</v>
      </c>
      <c r="K10885" s="11">
        <v>129</v>
      </c>
      <c r="L10885" s="12">
        <v>0.2</v>
      </c>
      <c r="M10885" s="7">
        <f t="shared" ref="M10885:M10948" si="511">YEAR(C10885)</f>
        <v>2016</v>
      </c>
      <c r="N10885" s="7">
        <f t="shared" si="509"/>
        <v>6</v>
      </c>
      <c r="O10885" s="30">
        <f t="shared" si="510"/>
        <v>103.2</v>
      </c>
    </row>
    <row r="10886" spans="2:15" x14ac:dyDescent="0.2">
      <c r="B10886" s="13">
        <v>62118</v>
      </c>
      <c r="C10886" s="14">
        <v>42541.306111111247</v>
      </c>
      <c r="D10886" s="7" t="s">
        <v>10</v>
      </c>
      <c r="E10886" s="13">
        <v>2240</v>
      </c>
      <c r="F10886" s="7" t="s">
        <v>35</v>
      </c>
      <c r="G10886" s="7" t="s">
        <v>11</v>
      </c>
      <c r="H10886" s="13">
        <v>9</v>
      </c>
      <c r="I10886" s="13">
        <f>IF(G10886="Male",VLOOKUP(H10886,'Shoe size conversion table'!$B$6:$D$22,2),VLOOKUP(H10886,'Shoe size conversion table'!$J$6:$L$22,2))</f>
        <v>42</v>
      </c>
      <c r="J10886" s="13">
        <f>IF(G10886="Male",VLOOKUP(H10886,'Shoe size conversion table'!$B$6:$D$22,3),VLOOKUP(H10886,'Shoe size conversion table'!$J$6:$L$22,3))</f>
        <v>8.5</v>
      </c>
      <c r="K10886" s="11">
        <v>169</v>
      </c>
      <c r="L10886" s="12">
        <v>0</v>
      </c>
      <c r="M10886" s="7">
        <f t="shared" si="511"/>
        <v>2016</v>
      </c>
      <c r="N10886" s="7">
        <f t="shared" ref="N10886:N10949" si="512">MONTH(C10886:C25853)</f>
        <v>6</v>
      </c>
      <c r="O10886" s="30">
        <f t="shared" ref="O10886:O10949" si="513">K10886*(1-L10886)</f>
        <v>169</v>
      </c>
    </row>
    <row r="10887" spans="2:15" x14ac:dyDescent="0.2">
      <c r="B10887" s="13">
        <v>62119</v>
      </c>
      <c r="C10887" s="14">
        <v>42541.346111111132</v>
      </c>
      <c r="D10887" s="7" t="s">
        <v>7</v>
      </c>
      <c r="E10887" s="13">
        <v>2208</v>
      </c>
      <c r="F10887" s="7" t="s">
        <v>48</v>
      </c>
      <c r="G10887" s="7" t="s">
        <v>11</v>
      </c>
      <c r="H10887" s="13">
        <v>11.5</v>
      </c>
      <c r="I10887" s="13" t="str">
        <f>IF(G10887="Male",VLOOKUP(H10887,'Shoe size conversion table'!$B$6:$D$22,2),VLOOKUP(H10887,'Shoe size conversion table'!$J$6:$L$22,2))</f>
        <v>44-45</v>
      </c>
      <c r="J10887" s="13">
        <f>IF(G10887="Male",VLOOKUP(H10887,'Shoe size conversion table'!$B$6:$D$22,3),VLOOKUP(H10887,'Shoe size conversion table'!$J$6:$L$22,3))</f>
        <v>11</v>
      </c>
      <c r="K10887" s="11">
        <v>189</v>
      </c>
      <c r="L10887" s="12">
        <v>0</v>
      </c>
      <c r="M10887" s="7">
        <f t="shared" si="511"/>
        <v>2016</v>
      </c>
      <c r="N10887" s="7">
        <f t="shared" si="512"/>
        <v>6</v>
      </c>
      <c r="O10887" s="30">
        <f t="shared" si="513"/>
        <v>189</v>
      </c>
    </row>
    <row r="10888" spans="2:15" x14ac:dyDescent="0.2">
      <c r="B10888" s="13">
        <v>62119</v>
      </c>
      <c r="C10888" s="14">
        <v>42541.346111111132</v>
      </c>
      <c r="D10888" s="7" t="s">
        <v>7</v>
      </c>
      <c r="E10888" s="13">
        <v>2174</v>
      </c>
      <c r="F10888" s="7" t="s">
        <v>45</v>
      </c>
      <c r="G10888" s="7" t="s">
        <v>11</v>
      </c>
      <c r="H10888" s="13">
        <v>10</v>
      </c>
      <c r="I10888" s="13">
        <f>IF(G10888="Male",VLOOKUP(H10888,'Shoe size conversion table'!$B$6:$D$22,2),VLOOKUP(H10888,'Shoe size conversion table'!$J$6:$L$22,2))</f>
        <v>43</v>
      </c>
      <c r="J10888" s="13">
        <f>IF(G10888="Male",VLOOKUP(H10888,'Shoe size conversion table'!$B$6:$D$22,3),VLOOKUP(H10888,'Shoe size conversion table'!$J$6:$L$22,3))</f>
        <v>9.5</v>
      </c>
      <c r="K10888" s="11">
        <v>159</v>
      </c>
      <c r="L10888" s="12">
        <v>0.3</v>
      </c>
      <c r="M10888" s="7">
        <f t="shared" si="511"/>
        <v>2016</v>
      </c>
      <c r="N10888" s="7">
        <f t="shared" si="512"/>
        <v>6</v>
      </c>
      <c r="O10888" s="30">
        <f t="shared" si="513"/>
        <v>111.3</v>
      </c>
    </row>
    <row r="10889" spans="2:15" x14ac:dyDescent="0.2">
      <c r="B10889" s="13">
        <v>62120</v>
      </c>
      <c r="C10889" s="14">
        <v>42541.376111111131</v>
      </c>
      <c r="D10889" s="7" t="s">
        <v>9</v>
      </c>
      <c r="E10889" s="13">
        <v>2211</v>
      </c>
      <c r="F10889" s="7" t="s">
        <v>62</v>
      </c>
      <c r="G10889" s="7" t="s">
        <v>11</v>
      </c>
      <c r="H10889" s="13">
        <v>12</v>
      </c>
      <c r="I10889" s="13">
        <f>IF(G10889="Male",VLOOKUP(H10889,'Shoe size conversion table'!$B$6:$D$22,2),VLOOKUP(H10889,'Shoe size conversion table'!$J$6:$L$22,2))</f>
        <v>45</v>
      </c>
      <c r="J10889" s="13">
        <f>IF(G10889="Male",VLOOKUP(H10889,'Shoe size conversion table'!$B$6:$D$22,3),VLOOKUP(H10889,'Shoe size conversion table'!$J$6:$L$22,3))</f>
        <v>11.5</v>
      </c>
      <c r="K10889" s="11">
        <v>159</v>
      </c>
      <c r="L10889" s="12">
        <v>0</v>
      </c>
      <c r="M10889" s="7">
        <f t="shared" si="511"/>
        <v>2016</v>
      </c>
      <c r="N10889" s="7">
        <f t="shared" si="512"/>
        <v>6</v>
      </c>
      <c r="O10889" s="30">
        <f t="shared" si="513"/>
        <v>159</v>
      </c>
    </row>
    <row r="10890" spans="2:15" x14ac:dyDescent="0.2">
      <c r="B10890" s="13">
        <v>62121</v>
      </c>
      <c r="C10890" s="14">
        <v>42541.486111111131</v>
      </c>
      <c r="D10890" s="7" t="s">
        <v>7</v>
      </c>
      <c r="E10890" s="13">
        <v>2219</v>
      </c>
      <c r="F10890" s="7" t="s">
        <v>49</v>
      </c>
      <c r="G10890" s="7" t="s">
        <v>11</v>
      </c>
      <c r="H10890" s="13">
        <v>9</v>
      </c>
      <c r="I10890" s="13">
        <f>IF(G10890="Male",VLOOKUP(H10890,'Shoe size conversion table'!$B$6:$D$22,2),VLOOKUP(H10890,'Shoe size conversion table'!$J$6:$L$22,2))</f>
        <v>42</v>
      </c>
      <c r="J10890" s="13">
        <f>IF(G10890="Male",VLOOKUP(H10890,'Shoe size conversion table'!$B$6:$D$22,3),VLOOKUP(H10890,'Shoe size conversion table'!$J$6:$L$22,3))</f>
        <v>8.5</v>
      </c>
      <c r="K10890" s="11">
        <v>149</v>
      </c>
      <c r="L10890" s="12">
        <v>0.3</v>
      </c>
      <c r="M10890" s="7">
        <f t="shared" si="511"/>
        <v>2016</v>
      </c>
      <c r="N10890" s="7">
        <f t="shared" si="512"/>
        <v>6</v>
      </c>
      <c r="O10890" s="30">
        <f t="shared" si="513"/>
        <v>104.3</v>
      </c>
    </row>
    <row r="10891" spans="2:15" x14ac:dyDescent="0.2">
      <c r="B10891" s="13">
        <v>62122</v>
      </c>
      <c r="C10891" s="14">
        <v>42541.516111111247</v>
      </c>
      <c r="D10891" s="7" t="s">
        <v>7</v>
      </c>
      <c r="E10891" s="13">
        <v>2185</v>
      </c>
      <c r="F10891" s="7" t="s">
        <v>44</v>
      </c>
      <c r="G10891" s="7" t="s">
        <v>11</v>
      </c>
      <c r="H10891" s="13">
        <v>11</v>
      </c>
      <c r="I10891" s="13">
        <f>IF(G10891="Male",VLOOKUP(H10891,'Shoe size conversion table'!$B$6:$D$22,2),VLOOKUP(H10891,'Shoe size conversion table'!$J$6:$L$22,2))</f>
        <v>44</v>
      </c>
      <c r="J10891" s="13">
        <f>IF(G10891="Male",VLOOKUP(H10891,'Shoe size conversion table'!$B$6:$D$22,3),VLOOKUP(H10891,'Shoe size conversion table'!$J$6:$L$22,3))</f>
        <v>10.5</v>
      </c>
      <c r="K10891" s="11">
        <v>129</v>
      </c>
      <c r="L10891" s="12">
        <v>0.1</v>
      </c>
      <c r="M10891" s="7">
        <f t="shared" si="511"/>
        <v>2016</v>
      </c>
      <c r="N10891" s="7">
        <f t="shared" si="512"/>
        <v>6</v>
      </c>
      <c r="O10891" s="30">
        <f t="shared" si="513"/>
        <v>116.10000000000001</v>
      </c>
    </row>
    <row r="10892" spans="2:15" x14ac:dyDescent="0.2">
      <c r="B10892" s="13">
        <v>62123</v>
      </c>
      <c r="C10892" s="14">
        <v>42541.53611111128</v>
      </c>
      <c r="D10892" s="7" t="s">
        <v>7</v>
      </c>
      <c r="E10892" s="13">
        <v>2202</v>
      </c>
      <c r="F10892" s="7" t="s">
        <v>51</v>
      </c>
      <c r="G10892" s="7" t="s">
        <v>12</v>
      </c>
      <c r="H10892" s="13">
        <v>4.5</v>
      </c>
      <c r="I10892" s="13">
        <f>IF(G10892="Male",VLOOKUP(H10892,'Shoe size conversion table'!$B$6:$D$22,2),VLOOKUP(H10892,'Shoe size conversion table'!$J$6:$L$22,2))</f>
        <v>35</v>
      </c>
      <c r="J10892" s="13">
        <f>IF(G10892="Male",VLOOKUP(H10892,'Shoe size conversion table'!$B$6:$D$22,3),VLOOKUP(H10892,'Shoe size conversion table'!$J$6:$L$22,3))</f>
        <v>2.5</v>
      </c>
      <c r="K10892" s="11">
        <v>139</v>
      </c>
      <c r="L10892" s="12">
        <v>0</v>
      </c>
      <c r="M10892" s="7">
        <f t="shared" si="511"/>
        <v>2016</v>
      </c>
      <c r="N10892" s="7">
        <f t="shared" si="512"/>
        <v>6</v>
      </c>
      <c r="O10892" s="30">
        <f t="shared" si="513"/>
        <v>139</v>
      </c>
    </row>
    <row r="10893" spans="2:15" x14ac:dyDescent="0.2">
      <c r="B10893" s="13">
        <v>62124</v>
      </c>
      <c r="C10893" s="14">
        <v>42541.556111111313</v>
      </c>
      <c r="D10893" s="7" t="s">
        <v>8</v>
      </c>
      <c r="E10893" s="13">
        <v>2229</v>
      </c>
      <c r="F10893" s="7" t="s">
        <v>42</v>
      </c>
      <c r="G10893" s="7" t="s">
        <v>11</v>
      </c>
      <c r="H10893" s="13">
        <v>10</v>
      </c>
      <c r="I10893" s="13">
        <f>IF(G10893="Male",VLOOKUP(H10893,'Shoe size conversion table'!$B$6:$D$22,2),VLOOKUP(H10893,'Shoe size conversion table'!$J$6:$L$22,2))</f>
        <v>43</v>
      </c>
      <c r="J10893" s="13">
        <f>IF(G10893="Male",VLOOKUP(H10893,'Shoe size conversion table'!$B$6:$D$22,3),VLOOKUP(H10893,'Shoe size conversion table'!$J$6:$L$22,3))</f>
        <v>9.5</v>
      </c>
      <c r="K10893" s="11">
        <v>199</v>
      </c>
      <c r="L10893" s="12">
        <v>0</v>
      </c>
      <c r="M10893" s="7">
        <f t="shared" si="511"/>
        <v>2016</v>
      </c>
      <c r="N10893" s="7">
        <f t="shared" si="512"/>
        <v>6</v>
      </c>
      <c r="O10893" s="30">
        <f t="shared" si="513"/>
        <v>199</v>
      </c>
    </row>
    <row r="10894" spans="2:15" x14ac:dyDescent="0.2">
      <c r="B10894" s="13">
        <v>62125</v>
      </c>
      <c r="C10894" s="14">
        <v>42541.556111111313</v>
      </c>
      <c r="D10894" s="7" t="s">
        <v>7</v>
      </c>
      <c r="E10894" s="13">
        <v>2206</v>
      </c>
      <c r="F10894" s="7" t="s">
        <v>50</v>
      </c>
      <c r="G10894" s="7" t="s">
        <v>12</v>
      </c>
      <c r="H10894" s="13">
        <v>7</v>
      </c>
      <c r="I10894" s="13" t="str">
        <f>IF(G10894="Male",VLOOKUP(H10894,'Shoe size conversion table'!$B$6:$D$22,2),VLOOKUP(H10894,'Shoe size conversion table'!$J$6:$L$22,2))</f>
        <v>37-38</v>
      </c>
      <c r="J10894" s="13">
        <f>IF(G10894="Male",VLOOKUP(H10894,'Shoe size conversion table'!$B$6:$D$22,3),VLOOKUP(H10894,'Shoe size conversion table'!$J$6:$L$22,3))</f>
        <v>5</v>
      </c>
      <c r="K10894" s="11">
        <v>199</v>
      </c>
      <c r="L10894" s="12">
        <v>0</v>
      </c>
      <c r="M10894" s="7">
        <f t="shared" si="511"/>
        <v>2016</v>
      </c>
      <c r="N10894" s="7">
        <f t="shared" si="512"/>
        <v>6</v>
      </c>
      <c r="O10894" s="30">
        <f t="shared" si="513"/>
        <v>199</v>
      </c>
    </row>
    <row r="10895" spans="2:15" x14ac:dyDescent="0.2">
      <c r="B10895" s="13">
        <v>62126</v>
      </c>
      <c r="C10895" s="14">
        <v>42541.676111111134</v>
      </c>
      <c r="D10895" s="7" t="s">
        <v>9</v>
      </c>
      <c r="E10895" s="13">
        <v>2206</v>
      </c>
      <c r="F10895" s="7" t="s">
        <v>62</v>
      </c>
      <c r="G10895" s="7" t="s">
        <v>11</v>
      </c>
      <c r="H10895" s="13">
        <v>9.5</v>
      </c>
      <c r="I10895" s="13" t="str">
        <f>IF(G10895="Male",VLOOKUP(H10895,'Shoe size conversion table'!$B$6:$D$22,2),VLOOKUP(H10895,'Shoe size conversion table'!$J$6:$L$22,2))</f>
        <v>42-43</v>
      </c>
      <c r="J10895" s="13">
        <f>IF(G10895="Male",VLOOKUP(H10895,'Shoe size conversion table'!$B$6:$D$22,3),VLOOKUP(H10895,'Shoe size conversion table'!$J$6:$L$22,3))</f>
        <v>9</v>
      </c>
      <c r="K10895" s="11">
        <v>179</v>
      </c>
      <c r="L10895" s="12">
        <v>0.2</v>
      </c>
      <c r="M10895" s="7">
        <f t="shared" si="511"/>
        <v>2016</v>
      </c>
      <c r="N10895" s="7">
        <f t="shared" si="512"/>
        <v>6</v>
      </c>
      <c r="O10895" s="30">
        <f t="shared" si="513"/>
        <v>143.20000000000002</v>
      </c>
    </row>
    <row r="10896" spans="2:15" x14ac:dyDescent="0.2">
      <c r="B10896" s="13">
        <v>62126</v>
      </c>
      <c r="C10896" s="14">
        <v>42541.676111111134</v>
      </c>
      <c r="D10896" s="7" t="s">
        <v>9</v>
      </c>
      <c r="E10896" s="13">
        <v>2212</v>
      </c>
      <c r="F10896" s="7" t="s">
        <v>58</v>
      </c>
      <c r="G10896" s="7" t="s">
        <v>11</v>
      </c>
      <c r="H10896" s="13">
        <v>9</v>
      </c>
      <c r="I10896" s="13">
        <f>IF(G10896="Male",VLOOKUP(H10896,'Shoe size conversion table'!$B$6:$D$22,2),VLOOKUP(H10896,'Shoe size conversion table'!$J$6:$L$22,2))</f>
        <v>42</v>
      </c>
      <c r="J10896" s="13">
        <f>IF(G10896="Male",VLOOKUP(H10896,'Shoe size conversion table'!$B$6:$D$22,3),VLOOKUP(H10896,'Shoe size conversion table'!$J$6:$L$22,3))</f>
        <v>8.5</v>
      </c>
      <c r="K10896" s="11">
        <v>139</v>
      </c>
      <c r="L10896" s="12">
        <v>0.1</v>
      </c>
      <c r="M10896" s="7">
        <f t="shared" si="511"/>
        <v>2016</v>
      </c>
      <c r="N10896" s="7">
        <f t="shared" si="512"/>
        <v>6</v>
      </c>
      <c r="O10896" s="30">
        <f t="shared" si="513"/>
        <v>125.10000000000001</v>
      </c>
    </row>
    <row r="10897" spans="2:15" x14ac:dyDescent="0.2">
      <c r="B10897" s="13">
        <v>62127</v>
      </c>
      <c r="C10897" s="14">
        <v>42541.786111111134</v>
      </c>
      <c r="D10897" s="7" t="s">
        <v>9</v>
      </c>
      <c r="E10897" s="13">
        <v>2232</v>
      </c>
      <c r="F10897" s="7" t="s">
        <v>61</v>
      </c>
      <c r="G10897" s="7" t="s">
        <v>12</v>
      </c>
      <c r="H10897" s="13">
        <v>9</v>
      </c>
      <c r="I10897" s="13" t="str">
        <f>IF(G10897="Male",VLOOKUP(H10897,'Shoe size conversion table'!$B$6:$D$22,2),VLOOKUP(H10897,'Shoe size conversion table'!$J$6:$L$22,2))</f>
        <v>39-40</v>
      </c>
      <c r="J10897" s="13">
        <f>IF(G10897="Male",VLOOKUP(H10897,'Shoe size conversion table'!$B$6:$D$22,3),VLOOKUP(H10897,'Shoe size conversion table'!$J$6:$L$22,3))</f>
        <v>7</v>
      </c>
      <c r="K10897" s="11">
        <v>179</v>
      </c>
      <c r="L10897" s="12">
        <v>0</v>
      </c>
      <c r="M10897" s="7">
        <f t="shared" si="511"/>
        <v>2016</v>
      </c>
      <c r="N10897" s="7">
        <f t="shared" si="512"/>
        <v>6</v>
      </c>
      <c r="O10897" s="30">
        <f t="shared" si="513"/>
        <v>179</v>
      </c>
    </row>
    <row r="10898" spans="2:15" x14ac:dyDescent="0.2">
      <c r="B10898" s="13">
        <v>62127</v>
      </c>
      <c r="C10898" s="14">
        <v>42541.786111111134</v>
      </c>
      <c r="D10898" s="7" t="s">
        <v>9</v>
      </c>
      <c r="E10898" s="13">
        <v>2221</v>
      </c>
      <c r="F10898" s="7" t="s">
        <v>59</v>
      </c>
      <c r="G10898" s="7" t="s">
        <v>11</v>
      </c>
      <c r="H10898" s="13">
        <v>10</v>
      </c>
      <c r="I10898" s="13">
        <f>IF(G10898="Male",VLOOKUP(H10898,'Shoe size conversion table'!$B$6:$D$22,2),VLOOKUP(H10898,'Shoe size conversion table'!$J$6:$L$22,2))</f>
        <v>43</v>
      </c>
      <c r="J10898" s="13">
        <f>IF(G10898="Male",VLOOKUP(H10898,'Shoe size conversion table'!$B$6:$D$22,3),VLOOKUP(H10898,'Shoe size conversion table'!$J$6:$L$22,3))</f>
        <v>9.5</v>
      </c>
      <c r="K10898" s="11">
        <v>129</v>
      </c>
      <c r="L10898" s="12">
        <v>0</v>
      </c>
      <c r="M10898" s="7">
        <f t="shared" si="511"/>
        <v>2016</v>
      </c>
      <c r="N10898" s="7">
        <f t="shared" si="512"/>
        <v>6</v>
      </c>
      <c r="O10898" s="30">
        <f t="shared" si="513"/>
        <v>129</v>
      </c>
    </row>
    <row r="10899" spans="2:15" x14ac:dyDescent="0.2">
      <c r="B10899" s="13">
        <v>62128</v>
      </c>
      <c r="C10899" s="14">
        <v>42541.786111111134</v>
      </c>
      <c r="D10899" s="7" t="s">
        <v>8</v>
      </c>
      <c r="E10899" s="13">
        <v>2195</v>
      </c>
      <c r="F10899" s="7" t="s">
        <v>41</v>
      </c>
      <c r="G10899" s="7" t="s">
        <v>11</v>
      </c>
      <c r="H10899" s="13">
        <v>8.5</v>
      </c>
      <c r="I10899" s="13" t="str">
        <f>IF(G10899="Male",VLOOKUP(H10899,'Shoe size conversion table'!$B$6:$D$22,2),VLOOKUP(H10899,'Shoe size conversion table'!$J$6:$L$22,2))</f>
        <v>41-42</v>
      </c>
      <c r="J10899" s="13">
        <f>IF(G10899="Male",VLOOKUP(H10899,'Shoe size conversion table'!$B$6:$D$22,3),VLOOKUP(H10899,'Shoe size conversion table'!$J$6:$L$22,3))</f>
        <v>8</v>
      </c>
      <c r="K10899" s="11">
        <v>159</v>
      </c>
      <c r="L10899" s="12">
        <v>0.2</v>
      </c>
      <c r="M10899" s="7">
        <f t="shared" si="511"/>
        <v>2016</v>
      </c>
      <c r="N10899" s="7">
        <f t="shared" si="512"/>
        <v>6</v>
      </c>
      <c r="O10899" s="30">
        <f t="shared" si="513"/>
        <v>127.2</v>
      </c>
    </row>
    <row r="10900" spans="2:15" x14ac:dyDescent="0.2">
      <c r="B10900" s="13">
        <v>62129</v>
      </c>
      <c r="C10900" s="14">
        <v>42541.816111111133</v>
      </c>
      <c r="D10900" s="7" t="s">
        <v>8</v>
      </c>
      <c r="E10900" s="13">
        <v>2182</v>
      </c>
      <c r="F10900" s="7" t="s">
        <v>39</v>
      </c>
      <c r="G10900" s="7" t="s">
        <v>11</v>
      </c>
      <c r="H10900" s="13">
        <v>11</v>
      </c>
      <c r="I10900" s="13">
        <f>IF(G10900="Male",VLOOKUP(H10900,'Shoe size conversion table'!$B$6:$D$22,2),VLOOKUP(H10900,'Shoe size conversion table'!$J$6:$L$22,2))</f>
        <v>44</v>
      </c>
      <c r="J10900" s="13">
        <f>IF(G10900="Male",VLOOKUP(H10900,'Shoe size conversion table'!$B$6:$D$22,3),VLOOKUP(H10900,'Shoe size conversion table'!$J$6:$L$22,3))</f>
        <v>10.5</v>
      </c>
      <c r="K10900" s="11">
        <v>199</v>
      </c>
      <c r="L10900" s="12">
        <v>0</v>
      </c>
      <c r="M10900" s="7">
        <f t="shared" si="511"/>
        <v>2016</v>
      </c>
      <c r="N10900" s="7">
        <f t="shared" si="512"/>
        <v>6</v>
      </c>
      <c r="O10900" s="30">
        <f t="shared" si="513"/>
        <v>199</v>
      </c>
    </row>
    <row r="10901" spans="2:15" x14ac:dyDescent="0.2">
      <c r="B10901" s="13">
        <v>62130</v>
      </c>
      <c r="C10901" s="14">
        <v>42541.90611111113</v>
      </c>
      <c r="D10901" s="7" t="s">
        <v>9</v>
      </c>
      <c r="E10901" s="13">
        <v>2166</v>
      </c>
      <c r="F10901" s="7" t="s">
        <v>59</v>
      </c>
      <c r="G10901" s="7" t="s">
        <v>11</v>
      </c>
      <c r="H10901" s="13">
        <v>9</v>
      </c>
      <c r="I10901" s="13">
        <f>IF(G10901="Male",VLOOKUP(H10901,'Shoe size conversion table'!$B$6:$D$22,2),VLOOKUP(H10901,'Shoe size conversion table'!$J$6:$L$22,2))</f>
        <v>42</v>
      </c>
      <c r="J10901" s="13">
        <f>IF(G10901="Male",VLOOKUP(H10901,'Shoe size conversion table'!$B$6:$D$22,3),VLOOKUP(H10901,'Shoe size conversion table'!$J$6:$L$22,3))</f>
        <v>8.5</v>
      </c>
      <c r="K10901" s="11">
        <v>189</v>
      </c>
      <c r="L10901" s="12">
        <v>0.5</v>
      </c>
      <c r="M10901" s="7">
        <f t="shared" si="511"/>
        <v>2016</v>
      </c>
      <c r="N10901" s="7">
        <f t="shared" si="512"/>
        <v>6</v>
      </c>
      <c r="O10901" s="30">
        <f t="shared" si="513"/>
        <v>94.5</v>
      </c>
    </row>
    <row r="10902" spans="2:15" x14ac:dyDescent="0.2">
      <c r="B10902" s="13">
        <v>62131</v>
      </c>
      <c r="C10902" s="14">
        <v>42541.906111111246</v>
      </c>
      <c r="D10902" s="7" t="s">
        <v>10</v>
      </c>
      <c r="E10902" s="13">
        <v>2197</v>
      </c>
      <c r="F10902" s="7" t="s">
        <v>35</v>
      </c>
      <c r="G10902" s="7" t="s">
        <v>11</v>
      </c>
      <c r="H10902" s="13">
        <v>10</v>
      </c>
      <c r="I10902" s="13">
        <f>IF(G10902="Male",VLOOKUP(H10902,'Shoe size conversion table'!$B$6:$D$22,2),VLOOKUP(H10902,'Shoe size conversion table'!$J$6:$L$22,2))</f>
        <v>43</v>
      </c>
      <c r="J10902" s="13">
        <f>IF(G10902="Male",VLOOKUP(H10902,'Shoe size conversion table'!$B$6:$D$22,3),VLOOKUP(H10902,'Shoe size conversion table'!$J$6:$L$22,3))</f>
        <v>9.5</v>
      </c>
      <c r="K10902" s="11">
        <v>179</v>
      </c>
      <c r="L10902" s="12">
        <v>0.3</v>
      </c>
      <c r="M10902" s="7">
        <f t="shared" si="511"/>
        <v>2016</v>
      </c>
      <c r="N10902" s="7">
        <f t="shared" si="512"/>
        <v>6</v>
      </c>
      <c r="O10902" s="30">
        <f t="shared" si="513"/>
        <v>125.3</v>
      </c>
    </row>
    <row r="10903" spans="2:15" x14ac:dyDescent="0.2">
      <c r="B10903" s="13">
        <v>62132</v>
      </c>
      <c r="C10903" s="14">
        <v>42541.946111111283</v>
      </c>
      <c r="D10903" s="7" t="s">
        <v>7</v>
      </c>
      <c r="E10903" s="13">
        <v>2222</v>
      </c>
      <c r="F10903" s="7" t="s">
        <v>46</v>
      </c>
      <c r="G10903" s="7" t="s">
        <v>11</v>
      </c>
      <c r="H10903" s="13">
        <v>9</v>
      </c>
      <c r="I10903" s="13">
        <f>IF(G10903="Male",VLOOKUP(H10903,'Shoe size conversion table'!$B$6:$D$22,2),VLOOKUP(H10903,'Shoe size conversion table'!$J$6:$L$22,2))</f>
        <v>42</v>
      </c>
      <c r="J10903" s="13">
        <f>IF(G10903="Male",VLOOKUP(H10903,'Shoe size conversion table'!$B$6:$D$22,3),VLOOKUP(H10903,'Shoe size conversion table'!$J$6:$L$22,3))</f>
        <v>8.5</v>
      </c>
      <c r="K10903" s="11">
        <v>159</v>
      </c>
      <c r="L10903" s="12">
        <v>0.2</v>
      </c>
      <c r="M10903" s="7">
        <f t="shared" si="511"/>
        <v>2016</v>
      </c>
      <c r="N10903" s="7">
        <f t="shared" si="512"/>
        <v>6</v>
      </c>
      <c r="O10903" s="30">
        <f t="shared" si="513"/>
        <v>127.2</v>
      </c>
    </row>
    <row r="10904" spans="2:15" x14ac:dyDescent="0.2">
      <c r="B10904" s="13">
        <v>62133</v>
      </c>
      <c r="C10904" s="14">
        <v>42541.966111111127</v>
      </c>
      <c r="D10904" s="7" t="s">
        <v>10</v>
      </c>
      <c r="E10904" s="13">
        <v>2166</v>
      </c>
      <c r="F10904" s="7" t="s">
        <v>36</v>
      </c>
      <c r="G10904" s="7" t="s">
        <v>12</v>
      </c>
      <c r="H10904" s="13">
        <v>7.5</v>
      </c>
      <c r="I10904" s="13">
        <f>IF(G10904="Male",VLOOKUP(H10904,'Shoe size conversion table'!$B$6:$D$22,2),VLOOKUP(H10904,'Shoe size conversion table'!$J$6:$L$22,2))</f>
        <v>38</v>
      </c>
      <c r="J10904" s="13">
        <f>IF(G10904="Male",VLOOKUP(H10904,'Shoe size conversion table'!$B$6:$D$22,3),VLOOKUP(H10904,'Shoe size conversion table'!$J$6:$L$22,3))</f>
        <v>5.5</v>
      </c>
      <c r="K10904" s="11">
        <v>199</v>
      </c>
      <c r="L10904" s="12">
        <v>0</v>
      </c>
      <c r="M10904" s="7">
        <f t="shared" si="511"/>
        <v>2016</v>
      </c>
      <c r="N10904" s="7">
        <f t="shared" si="512"/>
        <v>6</v>
      </c>
      <c r="O10904" s="30">
        <f t="shared" si="513"/>
        <v>199</v>
      </c>
    </row>
    <row r="10905" spans="2:15" x14ac:dyDescent="0.2">
      <c r="B10905" s="13">
        <v>62134</v>
      </c>
      <c r="C10905" s="14">
        <v>42542.016111111247</v>
      </c>
      <c r="D10905" s="7" t="s">
        <v>10</v>
      </c>
      <c r="E10905" s="13">
        <v>2196</v>
      </c>
      <c r="F10905" s="7" t="s">
        <v>34</v>
      </c>
      <c r="G10905" s="7" t="s">
        <v>11</v>
      </c>
      <c r="H10905" s="13">
        <v>10</v>
      </c>
      <c r="I10905" s="13">
        <f>IF(G10905="Male",VLOOKUP(H10905,'Shoe size conversion table'!$B$6:$D$22,2),VLOOKUP(H10905,'Shoe size conversion table'!$J$6:$L$22,2))</f>
        <v>43</v>
      </c>
      <c r="J10905" s="13">
        <f>IF(G10905="Male",VLOOKUP(H10905,'Shoe size conversion table'!$B$6:$D$22,3),VLOOKUP(H10905,'Shoe size conversion table'!$J$6:$L$22,3))</f>
        <v>9.5</v>
      </c>
      <c r="K10905" s="11">
        <v>139</v>
      </c>
      <c r="L10905" s="12">
        <v>0.5</v>
      </c>
      <c r="M10905" s="7">
        <f t="shared" si="511"/>
        <v>2016</v>
      </c>
      <c r="N10905" s="7">
        <f t="shared" si="512"/>
        <v>6</v>
      </c>
      <c r="O10905" s="30">
        <f t="shared" si="513"/>
        <v>69.5</v>
      </c>
    </row>
    <row r="10906" spans="2:15" x14ac:dyDescent="0.2">
      <c r="B10906" s="13">
        <v>62135</v>
      </c>
      <c r="C10906" s="14">
        <v>42542.016111111247</v>
      </c>
      <c r="D10906" s="7" t="s">
        <v>7</v>
      </c>
      <c r="E10906" s="13">
        <v>2213</v>
      </c>
      <c r="F10906" s="7" t="s">
        <v>50</v>
      </c>
      <c r="G10906" s="7" t="s">
        <v>11</v>
      </c>
      <c r="H10906" s="13">
        <v>9.5</v>
      </c>
      <c r="I10906" s="13" t="str">
        <f>IF(G10906="Male",VLOOKUP(H10906,'Shoe size conversion table'!$B$6:$D$22,2),VLOOKUP(H10906,'Shoe size conversion table'!$J$6:$L$22,2))</f>
        <v>42-43</v>
      </c>
      <c r="J10906" s="13">
        <f>IF(G10906="Male",VLOOKUP(H10906,'Shoe size conversion table'!$B$6:$D$22,3),VLOOKUP(H10906,'Shoe size conversion table'!$J$6:$L$22,3))</f>
        <v>9</v>
      </c>
      <c r="K10906" s="11">
        <v>179</v>
      </c>
      <c r="L10906" s="12">
        <v>0</v>
      </c>
      <c r="M10906" s="7">
        <f t="shared" si="511"/>
        <v>2016</v>
      </c>
      <c r="N10906" s="7">
        <f t="shared" si="512"/>
        <v>6</v>
      </c>
      <c r="O10906" s="30">
        <f t="shared" si="513"/>
        <v>179</v>
      </c>
    </row>
    <row r="10907" spans="2:15" x14ac:dyDescent="0.2">
      <c r="B10907" s="13">
        <v>62136</v>
      </c>
      <c r="C10907" s="14">
        <v>42542.066111111133</v>
      </c>
      <c r="D10907" s="7" t="s">
        <v>7</v>
      </c>
      <c r="E10907" s="13">
        <v>2182</v>
      </c>
      <c r="F10907" s="7" t="s">
        <v>51</v>
      </c>
      <c r="G10907" s="7" t="s">
        <v>12</v>
      </c>
      <c r="H10907" s="13">
        <v>8</v>
      </c>
      <c r="I10907" s="13" t="str">
        <f>IF(G10907="Male",VLOOKUP(H10907,'Shoe size conversion table'!$B$6:$D$22,2),VLOOKUP(H10907,'Shoe size conversion table'!$J$6:$L$22,2))</f>
        <v>38-39</v>
      </c>
      <c r="J10907" s="13">
        <f>IF(G10907="Male",VLOOKUP(H10907,'Shoe size conversion table'!$B$6:$D$22,3),VLOOKUP(H10907,'Shoe size conversion table'!$J$6:$L$22,3))</f>
        <v>6</v>
      </c>
      <c r="K10907" s="11">
        <v>199</v>
      </c>
      <c r="L10907" s="12">
        <v>0</v>
      </c>
      <c r="M10907" s="7">
        <f t="shared" si="511"/>
        <v>2016</v>
      </c>
      <c r="N10907" s="7">
        <f t="shared" si="512"/>
        <v>6</v>
      </c>
      <c r="O10907" s="30">
        <f t="shared" si="513"/>
        <v>199</v>
      </c>
    </row>
    <row r="10908" spans="2:15" x14ac:dyDescent="0.2">
      <c r="B10908" s="13">
        <v>62137</v>
      </c>
      <c r="C10908" s="14">
        <v>42542.08611111113</v>
      </c>
      <c r="D10908" s="7" t="s">
        <v>9</v>
      </c>
      <c r="E10908" s="13">
        <v>2157</v>
      </c>
      <c r="F10908" s="7" t="s">
        <v>58</v>
      </c>
      <c r="G10908" s="7" t="s">
        <v>11</v>
      </c>
      <c r="H10908" s="13">
        <v>13</v>
      </c>
      <c r="I10908" s="13">
        <f>IF(G10908="Male",VLOOKUP(H10908,'Shoe size conversion table'!$B$6:$D$22,2),VLOOKUP(H10908,'Shoe size conversion table'!$J$6:$L$22,2))</f>
        <v>46</v>
      </c>
      <c r="J10908" s="13">
        <f>IF(G10908="Male",VLOOKUP(H10908,'Shoe size conversion table'!$B$6:$D$22,3),VLOOKUP(H10908,'Shoe size conversion table'!$J$6:$L$22,3))</f>
        <v>12.5</v>
      </c>
      <c r="K10908" s="11">
        <v>169</v>
      </c>
      <c r="L10908" s="12">
        <v>0</v>
      </c>
      <c r="M10908" s="7">
        <f t="shared" si="511"/>
        <v>2016</v>
      </c>
      <c r="N10908" s="7">
        <f t="shared" si="512"/>
        <v>6</v>
      </c>
      <c r="O10908" s="30">
        <f t="shared" si="513"/>
        <v>169</v>
      </c>
    </row>
    <row r="10909" spans="2:15" x14ac:dyDescent="0.2">
      <c r="B10909" s="13">
        <v>62138</v>
      </c>
      <c r="C10909" s="14">
        <v>42542.136111111278</v>
      </c>
      <c r="D10909" s="7" t="s">
        <v>7</v>
      </c>
      <c r="E10909" s="13">
        <v>2226</v>
      </c>
      <c r="F10909" s="7" t="s">
        <v>48</v>
      </c>
      <c r="G10909" s="7" t="s">
        <v>12</v>
      </c>
      <c r="H10909" s="13">
        <v>8.5</v>
      </c>
      <c r="I10909" s="13">
        <f>IF(G10909="Male",VLOOKUP(H10909,'Shoe size conversion table'!$B$6:$D$22,2),VLOOKUP(H10909,'Shoe size conversion table'!$J$6:$L$22,2))</f>
        <v>39</v>
      </c>
      <c r="J10909" s="13">
        <f>IF(G10909="Male",VLOOKUP(H10909,'Shoe size conversion table'!$B$6:$D$22,3),VLOOKUP(H10909,'Shoe size conversion table'!$J$6:$L$22,3))</f>
        <v>6.5</v>
      </c>
      <c r="K10909" s="11">
        <v>169</v>
      </c>
      <c r="L10909" s="12">
        <v>0.2</v>
      </c>
      <c r="M10909" s="7">
        <f t="shared" si="511"/>
        <v>2016</v>
      </c>
      <c r="N10909" s="7">
        <f t="shared" si="512"/>
        <v>6</v>
      </c>
      <c r="O10909" s="30">
        <f t="shared" si="513"/>
        <v>135.20000000000002</v>
      </c>
    </row>
    <row r="10910" spans="2:15" x14ac:dyDescent="0.2">
      <c r="B10910" s="13">
        <v>62139</v>
      </c>
      <c r="C10910" s="14">
        <v>42542.306111111247</v>
      </c>
      <c r="D10910" s="7" t="s">
        <v>7</v>
      </c>
      <c r="E10910" s="13">
        <v>2204</v>
      </c>
      <c r="F10910" s="7" t="s">
        <v>49</v>
      </c>
      <c r="G10910" s="7" t="s">
        <v>11</v>
      </c>
      <c r="H10910" s="13">
        <v>10</v>
      </c>
      <c r="I10910" s="13">
        <f>IF(G10910="Male",VLOOKUP(H10910,'Shoe size conversion table'!$B$6:$D$22,2),VLOOKUP(H10910,'Shoe size conversion table'!$J$6:$L$22,2))</f>
        <v>43</v>
      </c>
      <c r="J10910" s="13">
        <f>IF(G10910="Male",VLOOKUP(H10910,'Shoe size conversion table'!$B$6:$D$22,3),VLOOKUP(H10910,'Shoe size conversion table'!$J$6:$L$22,3))</f>
        <v>9.5</v>
      </c>
      <c r="K10910" s="11">
        <v>189</v>
      </c>
      <c r="L10910" s="12">
        <v>0.1</v>
      </c>
      <c r="M10910" s="7">
        <f t="shared" si="511"/>
        <v>2016</v>
      </c>
      <c r="N10910" s="7">
        <f t="shared" si="512"/>
        <v>6</v>
      </c>
      <c r="O10910" s="30">
        <f t="shared" si="513"/>
        <v>170.1</v>
      </c>
    </row>
    <row r="10911" spans="2:15" x14ac:dyDescent="0.2">
      <c r="B10911" s="13">
        <v>62139</v>
      </c>
      <c r="C10911" s="14">
        <v>42542.306111111247</v>
      </c>
      <c r="D10911" s="7" t="s">
        <v>7</v>
      </c>
      <c r="E10911" s="13">
        <v>2223</v>
      </c>
      <c r="F10911" s="7" t="s">
        <v>49</v>
      </c>
      <c r="G10911" s="7" t="s">
        <v>11</v>
      </c>
      <c r="H10911" s="13">
        <v>9</v>
      </c>
      <c r="I10911" s="13">
        <f>IF(G10911="Male",VLOOKUP(H10911,'Shoe size conversion table'!$B$6:$D$22,2),VLOOKUP(H10911,'Shoe size conversion table'!$J$6:$L$22,2))</f>
        <v>42</v>
      </c>
      <c r="J10911" s="13">
        <f>IF(G10911="Male",VLOOKUP(H10911,'Shoe size conversion table'!$B$6:$D$22,3),VLOOKUP(H10911,'Shoe size conversion table'!$J$6:$L$22,3))</f>
        <v>8.5</v>
      </c>
      <c r="K10911" s="11">
        <v>149</v>
      </c>
      <c r="L10911" s="12">
        <v>0.3</v>
      </c>
      <c r="M10911" s="7">
        <f t="shared" si="511"/>
        <v>2016</v>
      </c>
      <c r="N10911" s="7">
        <f t="shared" si="512"/>
        <v>6</v>
      </c>
      <c r="O10911" s="30">
        <f t="shared" si="513"/>
        <v>104.3</v>
      </c>
    </row>
    <row r="10912" spans="2:15" x14ac:dyDescent="0.2">
      <c r="B10912" s="13">
        <v>62140</v>
      </c>
      <c r="C10912" s="14">
        <v>42542.306111111247</v>
      </c>
      <c r="D10912" s="7" t="s">
        <v>10</v>
      </c>
      <c r="E10912" s="13">
        <v>2175</v>
      </c>
      <c r="F10912" s="7" t="s">
        <v>35</v>
      </c>
      <c r="G10912" s="7" t="s">
        <v>11</v>
      </c>
      <c r="H10912" s="13">
        <v>8.5</v>
      </c>
      <c r="I10912" s="13" t="str">
        <f>IF(G10912="Male",VLOOKUP(H10912,'Shoe size conversion table'!$B$6:$D$22,2),VLOOKUP(H10912,'Shoe size conversion table'!$J$6:$L$22,2))</f>
        <v>41-42</v>
      </c>
      <c r="J10912" s="13">
        <f>IF(G10912="Male",VLOOKUP(H10912,'Shoe size conversion table'!$B$6:$D$22,3),VLOOKUP(H10912,'Shoe size conversion table'!$J$6:$L$22,3))</f>
        <v>8</v>
      </c>
      <c r="K10912" s="11">
        <v>139</v>
      </c>
      <c r="L10912" s="12">
        <v>0.5</v>
      </c>
      <c r="M10912" s="7">
        <f t="shared" si="511"/>
        <v>2016</v>
      </c>
      <c r="N10912" s="7">
        <f t="shared" si="512"/>
        <v>6</v>
      </c>
      <c r="O10912" s="30">
        <f t="shared" si="513"/>
        <v>69.5</v>
      </c>
    </row>
    <row r="10913" spans="2:15" x14ac:dyDescent="0.2">
      <c r="B10913" s="13">
        <v>62140</v>
      </c>
      <c r="C10913" s="14">
        <v>42542.306111111247</v>
      </c>
      <c r="D10913" s="7" t="s">
        <v>10</v>
      </c>
      <c r="E10913" s="13">
        <v>2240</v>
      </c>
      <c r="F10913" s="7" t="s">
        <v>35</v>
      </c>
      <c r="G10913" s="7" t="s">
        <v>11</v>
      </c>
      <c r="H10913" s="13">
        <v>9</v>
      </c>
      <c r="I10913" s="13">
        <f>IF(G10913="Male",VLOOKUP(H10913,'Shoe size conversion table'!$B$6:$D$22,2),VLOOKUP(H10913,'Shoe size conversion table'!$J$6:$L$22,2))</f>
        <v>42</v>
      </c>
      <c r="J10913" s="13">
        <f>IF(G10913="Male",VLOOKUP(H10913,'Shoe size conversion table'!$B$6:$D$22,3),VLOOKUP(H10913,'Shoe size conversion table'!$J$6:$L$22,3))</f>
        <v>8.5</v>
      </c>
      <c r="K10913" s="11">
        <v>169</v>
      </c>
      <c r="L10913" s="12">
        <v>0</v>
      </c>
      <c r="M10913" s="7">
        <f t="shared" si="511"/>
        <v>2016</v>
      </c>
      <c r="N10913" s="7">
        <f t="shared" si="512"/>
        <v>6</v>
      </c>
      <c r="O10913" s="30">
        <f t="shared" si="513"/>
        <v>169</v>
      </c>
    </row>
    <row r="10914" spans="2:15" x14ac:dyDescent="0.2">
      <c r="B10914" s="13">
        <v>62141</v>
      </c>
      <c r="C10914" s="14">
        <v>42542.346111111132</v>
      </c>
      <c r="D10914" s="7" t="s">
        <v>7</v>
      </c>
      <c r="E10914" s="13">
        <v>2213</v>
      </c>
      <c r="F10914" s="7" t="s">
        <v>46</v>
      </c>
      <c r="G10914" s="7" t="s">
        <v>11</v>
      </c>
      <c r="H10914" s="13">
        <v>13</v>
      </c>
      <c r="I10914" s="13">
        <f>IF(G10914="Male",VLOOKUP(H10914,'Shoe size conversion table'!$B$6:$D$22,2),VLOOKUP(H10914,'Shoe size conversion table'!$J$6:$L$22,2))</f>
        <v>46</v>
      </c>
      <c r="J10914" s="13">
        <f>IF(G10914="Male",VLOOKUP(H10914,'Shoe size conversion table'!$B$6:$D$22,3),VLOOKUP(H10914,'Shoe size conversion table'!$J$6:$L$22,3))</f>
        <v>12.5</v>
      </c>
      <c r="K10914" s="11">
        <v>139</v>
      </c>
      <c r="L10914" s="12">
        <v>0.3</v>
      </c>
      <c r="M10914" s="7">
        <f t="shared" si="511"/>
        <v>2016</v>
      </c>
      <c r="N10914" s="7">
        <f t="shared" si="512"/>
        <v>6</v>
      </c>
      <c r="O10914" s="30">
        <f t="shared" si="513"/>
        <v>97.3</v>
      </c>
    </row>
    <row r="10915" spans="2:15" x14ac:dyDescent="0.2">
      <c r="B10915" s="13">
        <v>62142</v>
      </c>
      <c r="C10915" s="14">
        <v>42542.416111111132</v>
      </c>
      <c r="D10915" s="7" t="s">
        <v>8</v>
      </c>
      <c r="E10915" s="13">
        <v>2175</v>
      </c>
      <c r="F10915" s="7" t="s">
        <v>37</v>
      </c>
      <c r="G10915" s="7" t="s">
        <v>11</v>
      </c>
      <c r="H10915" s="13">
        <v>8</v>
      </c>
      <c r="I10915" s="13">
        <f>IF(G10915="Male",VLOOKUP(H10915,'Shoe size conversion table'!$B$6:$D$22,2),VLOOKUP(H10915,'Shoe size conversion table'!$J$6:$L$22,2))</f>
        <v>41</v>
      </c>
      <c r="J10915" s="13">
        <f>IF(G10915="Male",VLOOKUP(H10915,'Shoe size conversion table'!$B$6:$D$22,3),VLOOKUP(H10915,'Shoe size conversion table'!$J$6:$L$22,3))</f>
        <v>7.5</v>
      </c>
      <c r="K10915" s="11">
        <v>149</v>
      </c>
      <c r="L10915" s="12">
        <v>0.3</v>
      </c>
      <c r="M10915" s="7">
        <f t="shared" si="511"/>
        <v>2016</v>
      </c>
      <c r="N10915" s="7">
        <f t="shared" si="512"/>
        <v>6</v>
      </c>
      <c r="O10915" s="30">
        <f t="shared" si="513"/>
        <v>104.3</v>
      </c>
    </row>
    <row r="10916" spans="2:15" x14ac:dyDescent="0.2">
      <c r="B10916" s="13">
        <v>62143</v>
      </c>
      <c r="C10916" s="14">
        <v>42542.486111111131</v>
      </c>
      <c r="D10916" s="7" t="s">
        <v>7</v>
      </c>
      <c r="E10916" s="13">
        <v>2186</v>
      </c>
      <c r="F10916" s="7" t="s">
        <v>49</v>
      </c>
      <c r="G10916" s="7" t="s">
        <v>11</v>
      </c>
      <c r="H10916" s="13">
        <v>9.5</v>
      </c>
      <c r="I10916" s="13" t="str">
        <f>IF(G10916="Male",VLOOKUP(H10916,'Shoe size conversion table'!$B$6:$D$22,2),VLOOKUP(H10916,'Shoe size conversion table'!$J$6:$L$22,2))</f>
        <v>42-43</v>
      </c>
      <c r="J10916" s="13">
        <f>IF(G10916="Male",VLOOKUP(H10916,'Shoe size conversion table'!$B$6:$D$22,3),VLOOKUP(H10916,'Shoe size conversion table'!$J$6:$L$22,3))</f>
        <v>9</v>
      </c>
      <c r="K10916" s="11">
        <v>149</v>
      </c>
      <c r="L10916" s="12">
        <v>0</v>
      </c>
      <c r="M10916" s="7">
        <f t="shared" si="511"/>
        <v>2016</v>
      </c>
      <c r="N10916" s="7">
        <f t="shared" si="512"/>
        <v>6</v>
      </c>
      <c r="O10916" s="30">
        <f t="shared" si="513"/>
        <v>149</v>
      </c>
    </row>
    <row r="10917" spans="2:15" x14ac:dyDescent="0.2">
      <c r="B10917" s="13">
        <v>62144</v>
      </c>
      <c r="C10917" s="14">
        <v>42542.53611111128</v>
      </c>
      <c r="D10917" s="7" t="s">
        <v>8</v>
      </c>
      <c r="E10917" s="13">
        <v>2223</v>
      </c>
      <c r="F10917" s="7" t="s">
        <v>40</v>
      </c>
      <c r="G10917" s="7" t="s">
        <v>11</v>
      </c>
      <c r="H10917" s="13">
        <v>9</v>
      </c>
      <c r="I10917" s="13">
        <f>IF(G10917="Male",VLOOKUP(H10917,'Shoe size conversion table'!$B$6:$D$22,2),VLOOKUP(H10917,'Shoe size conversion table'!$J$6:$L$22,2))</f>
        <v>42</v>
      </c>
      <c r="J10917" s="13">
        <f>IF(G10917="Male",VLOOKUP(H10917,'Shoe size conversion table'!$B$6:$D$22,3),VLOOKUP(H10917,'Shoe size conversion table'!$J$6:$L$22,3))</f>
        <v>8.5</v>
      </c>
      <c r="K10917" s="11">
        <v>169</v>
      </c>
      <c r="L10917" s="12">
        <v>0.3</v>
      </c>
      <c r="M10917" s="7">
        <f t="shared" si="511"/>
        <v>2016</v>
      </c>
      <c r="N10917" s="7">
        <f t="shared" si="512"/>
        <v>6</v>
      </c>
      <c r="O10917" s="30">
        <f t="shared" si="513"/>
        <v>118.3</v>
      </c>
    </row>
    <row r="10918" spans="2:15" x14ac:dyDescent="0.2">
      <c r="B10918" s="13">
        <v>62145</v>
      </c>
      <c r="C10918" s="14">
        <v>42542.556111111313</v>
      </c>
      <c r="D10918" s="7" t="s">
        <v>8</v>
      </c>
      <c r="E10918" s="13">
        <v>2195</v>
      </c>
      <c r="F10918" s="7" t="s">
        <v>41</v>
      </c>
      <c r="G10918" s="7" t="s">
        <v>11</v>
      </c>
      <c r="H10918" s="13">
        <v>12</v>
      </c>
      <c r="I10918" s="13">
        <f>IF(G10918="Male",VLOOKUP(H10918,'Shoe size conversion table'!$B$6:$D$22,2),VLOOKUP(H10918,'Shoe size conversion table'!$J$6:$L$22,2))</f>
        <v>45</v>
      </c>
      <c r="J10918" s="13">
        <f>IF(G10918="Male",VLOOKUP(H10918,'Shoe size conversion table'!$B$6:$D$22,3),VLOOKUP(H10918,'Shoe size conversion table'!$J$6:$L$22,3))</f>
        <v>11.5</v>
      </c>
      <c r="K10918" s="11">
        <v>179</v>
      </c>
      <c r="L10918" s="12">
        <v>0.2</v>
      </c>
      <c r="M10918" s="7">
        <f t="shared" si="511"/>
        <v>2016</v>
      </c>
      <c r="N10918" s="7">
        <f t="shared" si="512"/>
        <v>6</v>
      </c>
      <c r="O10918" s="30">
        <f t="shared" si="513"/>
        <v>143.20000000000002</v>
      </c>
    </row>
    <row r="10919" spans="2:15" x14ac:dyDescent="0.2">
      <c r="B10919" s="13">
        <v>62146</v>
      </c>
      <c r="C10919" s="14">
        <v>42542.556111111313</v>
      </c>
      <c r="D10919" s="7" t="s">
        <v>7</v>
      </c>
      <c r="E10919" s="13">
        <v>2164</v>
      </c>
      <c r="F10919" s="7" t="s">
        <v>48</v>
      </c>
      <c r="G10919" s="7" t="s">
        <v>12</v>
      </c>
      <c r="H10919" s="13">
        <v>7</v>
      </c>
      <c r="I10919" s="13" t="str">
        <f>IF(G10919="Male",VLOOKUP(H10919,'Shoe size conversion table'!$B$6:$D$22,2),VLOOKUP(H10919,'Shoe size conversion table'!$J$6:$L$22,2))</f>
        <v>37-38</v>
      </c>
      <c r="J10919" s="13">
        <f>IF(G10919="Male",VLOOKUP(H10919,'Shoe size conversion table'!$B$6:$D$22,3),VLOOKUP(H10919,'Shoe size conversion table'!$J$6:$L$22,3))</f>
        <v>5</v>
      </c>
      <c r="K10919" s="11">
        <v>189</v>
      </c>
      <c r="L10919" s="12">
        <v>0.2</v>
      </c>
      <c r="M10919" s="7">
        <f t="shared" si="511"/>
        <v>2016</v>
      </c>
      <c r="N10919" s="7">
        <f t="shared" si="512"/>
        <v>6</v>
      </c>
      <c r="O10919" s="30">
        <f t="shared" si="513"/>
        <v>151.20000000000002</v>
      </c>
    </row>
    <row r="10920" spans="2:15" x14ac:dyDescent="0.2">
      <c r="B10920" s="13">
        <v>62147</v>
      </c>
      <c r="C10920" s="14">
        <v>42542.596111111132</v>
      </c>
      <c r="D10920" s="7" t="s">
        <v>7</v>
      </c>
      <c r="E10920" s="13">
        <v>2152</v>
      </c>
      <c r="F10920" s="7" t="s">
        <v>51</v>
      </c>
      <c r="G10920" s="7" t="s">
        <v>11</v>
      </c>
      <c r="H10920" s="13">
        <v>10.5</v>
      </c>
      <c r="I10920" s="13" t="str">
        <f>IF(G10920="Male",VLOOKUP(H10920,'Shoe size conversion table'!$B$6:$D$22,2),VLOOKUP(H10920,'Shoe size conversion table'!$J$6:$L$22,2))</f>
        <v>43-44</v>
      </c>
      <c r="J10920" s="13">
        <f>IF(G10920="Male",VLOOKUP(H10920,'Shoe size conversion table'!$B$6:$D$22,3),VLOOKUP(H10920,'Shoe size conversion table'!$J$6:$L$22,3))</f>
        <v>10</v>
      </c>
      <c r="K10920" s="11">
        <v>179</v>
      </c>
      <c r="L10920" s="12">
        <v>0</v>
      </c>
      <c r="M10920" s="7">
        <f t="shared" si="511"/>
        <v>2016</v>
      </c>
      <c r="N10920" s="7">
        <f t="shared" si="512"/>
        <v>6</v>
      </c>
      <c r="O10920" s="30">
        <f t="shared" si="513"/>
        <v>179</v>
      </c>
    </row>
    <row r="10921" spans="2:15" x14ac:dyDescent="0.2">
      <c r="B10921" s="13">
        <v>62148</v>
      </c>
      <c r="C10921" s="14">
        <v>42542.626111111247</v>
      </c>
      <c r="D10921" s="7" t="s">
        <v>10</v>
      </c>
      <c r="E10921" s="13">
        <v>2195</v>
      </c>
      <c r="F10921" s="7" t="s">
        <v>36</v>
      </c>
      <c r="G10921" s="7" t="s">
        <v>11</v>
      </c>
      <c r="H10921" s="13">
        <v>9</v>
      </c>
      <c r="I10921" s="13">
        <f>IF(G10921="Male",VLOOKUP(H10921,'Shoe size conversion table'!$B$6:$D$22,2),VLOOKUP(H10921,'Shoe size conversion table'!$J$6:$L$22,2))</f>
        <v>42</v>
      </c>
      <c r="J10921" s="13">
        <f>IF(G10921="Male",VLOOKUP(H10921,'Shoe size conversion table'!$B$6:$D$22,3),VLOOKUP(H10921,'Shoe size conversion table'!$J$6:$L$22,3))</f>
        <v>8.5</v>
      </c>
      <c r="K10921" s="11">
        <v>199</v>
      </c>
      <c r="L10921" s="12">
        <v>0</v>
      </c>
      <c r="M10921" s="7">
        <f t="shared" si="511"/>
        <v>2016</v>
      </c>
      <c r="N10921" s="7">
        <f t="shared" si="512"/>
        <v>6</v>
      </c>
      <c r="O10921" s="30">
        <f t="shared" si="513"/>
        <v>199</v>
      </c>
    </row>
    <row r="10922" spans="2:15" x14ac:dyDescent="0.2">
      <c r="B10922" s="13">
        <v>62149</v>
      </c>
      <c r="C10922" s="14">
        <v>42542.786111111134</v>
      </c>
      <c r="D10922" s="7" t="s">
        <v>9</v>
      </c>
      <c r="E10922" s="13">
        <v>2237</v>
      </c>
      <c r="F10922" s="7" t="s">
        <v>61</v>
      </c>
      <c r="G10922" s="7" t="s">
        <v>11</v>
      </c>
      <c r="H10922" s="13">
        <v>10</v>
      </c>
      <c r="I10922" s="13">
        <f>IF(G10922="Male",VLOOKUP(H10922,'Shoe size conversion table'!$B$6:$D$22,2),VLOOKUP(H10922,'Shoe size conversion table'!$J$6:$L$22,2))</f>
        <v>43</v>
      </c>
      <c r="J10922" s="13">
        <f>IF(G10922="Male",VLOOKUP(H10922,'Shoe size conversion table'!$B$6:$D$22,3),VLOOKUP(H10922,'Shoe size conversion table'!$J$6:$L$22,3))</f>
        <v>9.5</v>
      </c>
      <c r="K10922" s="11">
        <v>199</v>
      </c>
      <c r="L10922" s="12">
        <v>0.3</v>
      </c>
      <c r="M10922" s="7">
        <f t="shared" si="511"/>
        <v>2016</v>
      </c>
      <c r="N10922" s="7">
        <f t="shared" si="512"/>
        <v>6</v>
      </c>
      <c r="O10922" s="30">
        <f t="shared" si="513"/>
        <v>139.29999999999998</v>
      </c>
    </row>
    <row r="10923" spans="2:15" x14ac:dyDescent="0.2">
      <c r="B10923" s="13">
        <v>62149</v>
      </c>
      <c r="C10923" s="14">
        <v>42542.786111111134</v>
      </c>
      <c r="D10923" s="7" t="s">
        <v>9</v>
      </c>
      <c r="E10923" s="13">
        <v>2232</v>
      </c>
      <c r="F10923" s="7" t="s">
        <v>61</v>
      </c>
      <c r="G10923" s="7" t="s">
        <v>12</v>
      </c>
      <c r="H10923" s="13">
        <v>9</v>
      </c>
      <c r="I10923" s="13" t="str">
        <f>IF(G10923="Male",VLOOKUP(H10923,'Shoe size conversion table'!$B$6:$D$22,2),VLOOKUP(H10923,'Shoe size conversion table'!$J$6:$L$22,2))</f>
        <v>39-40</v>
      </c>
      <c r="J10923" s="13">
        <f>IF(G10923="Male",VLOOKUP(H10923,'Shoe size conversion table'!$B$6:$D$22,3),VLOOKUP(H10923,'Shoe size conversion table'!$J$6:$L$22,3))</f>
        <v>7</v>
      </c>
      <c r="K10923" s="11">
        <v>179</v>
      </c>
      <c r="L10923" s="12">
        <v>0</v>
      </c>
      <c r="M10923" s="7">
        <f t="shared" si="511"/>
        <v>2016</v>
      </c>
      <c r="N10923" s="7">
        <f t="shared" si="512"/>
        <v>6</v>
      </c>
      <c r="O10923" s="30">
        <f t="shared" si="513"/>
        <v>179</v>
      </c>
    </row>
    <row r="10924" spans="2:15" x14ac:dyDescent="0.2">
      <c r="B10924" s="13">
        <v>62150</v>
      </c>
      <c r="C10924" s="14">
        <v>42542.786111111134</v>
      </c>
      <c r="D10924" s="7" t="s">
        <v>8</v>
      </c>
      <c r="E10924" s="13">
        <v>2164</v>
      </c>
      <c r="F10924" s="7" t="s">
        <v>38</v>
      </c>
      <c r="G10924" s="7" t="s">
        <v>11</v>
      </c>
      <c r="H10924" s="13">
        <v>10</v>
      </c>
      <c r="I10924" s="13">
        <f>IF(G10924="Male",VLOOKUP(H10924,'Shoe size conversion table'!$B$6:$D$22,2),VLOOKUP(H10924,'Shoe size conversion table'!$J$6:$L$22,2))</f>
        <v>43</v>
      </c>
      <c r="J10924" s="13">
        <f>IF(G10924="Male",VLOOKUP(H10924,'Shoe size conversion table'!$B$6:$D$22,3),VLOOKUP(H10924,'Shoe size conversion table'!$J$6:$L$22,3))</f>
        <v>9.5</v>
      </c>
      <c r="K10924" s="11">
        <v>199</v>
      </c>
      <c r="L10924" s="12">
        <v>0</v>
      </c>
      <c r="M10924" s="7">
        <f t="shared" si="511"/>
        <v>2016</v>
      </c>
      <c r="N10924" s="7">
        <f t="shared" si="512"/>
        <v>6</v>
      </c>
      <c r="O10924" s="30">
        <f t="shared" si="513"/>
        <v>199</v>
      </c>
    </row>
    <row r="10925" spans="2:15" x14ac:dyDescent="0.2">
      <c r="B10925" s="13">
        <v>62151</v>
      </c>
      <c r="C10925" s="14">
        <v>42542.816111111133</v>
      </c>
      <c r="D10925" s="7" t="s">
        <v>8</v>
      </c>
      <c r="E10925" s="13">
        <v>2186</v>
      </c>
      <c r="F10925" s="7" t="s">
        <v>38</v>
      </c>
      <c r="G10925" s="7" t="s">
        <v>11</v>
      </c>
      <c r="H10925" s="13">
        <v>11.5</v>
      </c>
      <c r="I10925" s="13" t="str">
        <f>IF(G10925="Male",VLOOKUP(H10925,'Shoe size conversion table'!$B$6:$D$22,2),VLOOKUP(H10925,'Shoe size conversion table'!$J$6:$L$22,2))</f>
        <v>44-45</v>
      </c>
      <c r="J10925" s="13">
        <f>IF(G10925="Male",VLOOKUP(H10925,'Shoe size conversion table'!$B$6:$D$22,3),VLOOKUP(H10925,'Shoe size conversion table'!$J$6:$L$22,3))</f>
        <v>11</v>
      </c>
      <c r="K10925" s="11">
        <v>129</v>
      </c>
      <c r="L10925" s="12">
        <v>0.3</v>
      </c>
      <c r="M10925" s="7">
        <f t="shared" si="511"/>
        <v>2016</v>
      </c>
      <c r="N10925" s="7">
        <f t="shared" si="512"/>
        <v>6</v>
      </c>
      <c r="O10925" s="30">
        <f t="shared" si="513"/>
        <v>90.3</v>
      </c>
    </row>
    <row r="10926" spans="2:15" x14ac:dyDescent="0.2">
      <c r="B10926" s="13">
        <v>62152</v>
      </c>
      <c r="C10926" s="14">
        <v>42542.90611111113</v>
      </c>
      <c r="D10926" s="7" t="s">
        <v>9</v>
      </c>
      <c r="E10926" s="13">
        <v>2159</v>
      </c>
      <c r="F10926" s="7" t="s">
        <v>61</v>
      </c>
      <c r="G10926" s="7" t="s">
        <v>11</v>
      </c>
      <c r="H10926" s="13">
        <v>9.5</v>
      </c>
      <c r="I10926" s="13" t="str">
        <f>IF(G10926="Male",VLOOKUP(H10926,'Shoe size conversion table'!$B$6:$D$22,2),VLOOKUP(H10926,'Shoe size conversion table'!$J$6:$L$22,2))</f>
        <v>42-43</v>
      </c>
      <c r="J10926" s="13">
        <f>IF(G10926="Male",VLOOKUP(H10926,'Shoe size conversion table'!$B$6:$D$22,3),VLOOKUP(H10926,'Shoe size conversion table'!$J$6:$L$22,3))</f>
        <v>9</v>
      </c>
      <c r="K10926" s="11">
        <v>199</v>
      </c>
      <c r="L10926" s="12">
        <v>0</v>
      </c>
      <c r="M10926" s="7">
        <f t="shared" si="511"/>
        <v>2016</v>
      </c>
      <c r="N10926" s="7">
        <f t="shared" si="512"/>
        <v>6</v>
      </c>
      <c r="O10926" s="30">
        <f t="shared" si="513"/>
        <v>199</v>
      </c>
    </row>
    <row r="10927" spans="2:15" x14ac:dyDescent="0.2">
      <c r="B10927" s="13">
        <v>62153</v>
      </c>
      <c r="C10927" s="14">
        <v>42542.966111111127</v>
      </c>
      <c r="D10927" s="7" t="s">
        <v>8</v>
      </c>
      <c r="E10927" s="13">
        <v>2182</v>
      </c>
      <c r="F10927" s="7" t="s">
        <v>39</v>
      </c>
      <c r="G10927" s="7" t="s">
        <v>11</v>
      </c>
      <c r="H10927" s="13">
        <v>11</v>
      </c>
      <c r="I10927" s="13">
        <f>IF(G10927="Male",VLOOKUP(H10927,'Shoe size conversion table'!$B$6:$D$22,2),VLOOKUP(H10927,'Shoe size conversion table'!$J$6:$L$22,2))</f>
        <v>44</v>
      </c>
      <c r="J10927" s="13">
        <f>IF(G10927="Male",VLOOKUP(H10927,'Shoe size conversion table'!$B$6:$D$22,3),VLOOKUP(H10927,'Shoe size conversion table'!$J$6:$L$22,3))</f>
        <v>10.5</v>
      </c>
      <c r="K10927" s="11">
        <v>199</v>
      </c>
      <c r="L10927" s="12">
        <v>0</v>
      </c>
      <c r="M10927" s="7">
        <f t="shared" si="511"/>
        <v>2016</v>
      </c>
      <c r="N10927" s="7">
        <f t="shared" si="512"/>
        <v>6</v>
      </c>
      <c r="O10927" s="30">
        <f t="shared" si="513"/>
        <v>199</v>
      </c>
    </row>
    <row r="10928" spans="2:15" x14ac:dyDescent="0.2">
      <c r="B10928" s="13">
        <v>62154</v>
      </c>
      <c r="C10928" s="14">
        <v>42542.96611111128</v>
      </c>
      <c r="D10928" s="7" t="s">
        <v>8</v>
      </c>
      <c r="E10928" s="13">
        <v>2188</v>
      </c>
      <c r="F10928" s="7" t="s">
        <v>38</v>
      </c>
      <c r="G10928" s="7" t="s">
        <v>11</v>
      </c>
      <c r="H10928" s="13">
        <v>9.5</v>
      </c>
      <c r="I10928" s="13" t="str">
        <f>IF(G10928="Male",VLOOKUP(H10928,'Shoe size conversion table'!$B$6:$D$22,2),VLOOKUP(H10928,'Shoe size conversion table'!$J$6:$L$22,2))</f>
        <v>42-43</v>
      </c>
      <c r="J10928" s="13">
        <f>IF(G10928="Male",VLOOKUP(H10928,'Shoe size conversion table'!$B$6:$D$22,3),VLOOKUP(H10928,'Shoe size conversion table'!$J$6:$L$22,3))</f>
        <v>9</v>
      </c>
      <c r="K10928" s="11">
        <v>149</v>
      </c>
      <c r="L10928" s="12">
        <v>0.3</v>
      </c>
      <c r="M10928" s="7">
        <f t="shared" si="511"/>
        <v>2016</v>
      </c>
      <c r="N10928" s="7">
        <f t="shared" si="512"/>
        <v>6</v>
      </c>
      <c r="O10928" s="30">
        <f t="shared" si="513"/>
        <v>104.3</v>
      </c>
    </row>
    <row r="10929" spans="2:15" x14ac:dyDescent="0.2">
      <c r="B10929" s="13">
        <v>62155</v>
      </c>
      <c r="C10929" s="14">
        <v>42542.996111111133</v>
      </c>
      <c r="D10929" s="7" t="s">
        <v>10</v>
      </c>
      <c r="E10929" s="13">
        <v>2222</v>
      </c>
      <c r="F10929" s="7" t="s">
        <v>35</v>
      </c>
      <c r="G10929" s="7" t="s">
        <v>11</v>
      </c>
      <c r="H10929" s="13">
        <v>11.5</v>
      </c>
      <c r="I10929" s="13" t="str">
        <f>IF(G10929="Male",VLOOKUP(H10929,'Shoe size conversion table'!$B$6:$D$22,2),VLOOKUP(H10929,'Shoe size conversion table'!$J$6:$L$22,2))</f>
        <v>44-45</v>
      </c>
      <c r="J10929" s="13">
        <f>IF(G10929="Male",VLOOKUP(H10929,'Shoe size conversion table'!$B$6:$D$22,3),VLOOKUP(H10929,'Shoe size conversion table'!$J$6:$L$22,3))</f>
        <v>11</v>
      </c>
      <c r="K10929" s="11">
        <v>169</v>
      </c>
      <c r="L10929" s="12">
        <v>0</v>
      </c>
      <c r="M10929" s="7">
        <f t="shared" si="511"/>
        <v>2016</v>
      </c>
      <c r="N10929" s="7">
        <f t="shared" si="512"/>
        <v>6</v>
      </c>
      <c r="O10929" s="30">
        <f t="shared" si="513"/>
        <v>169</v>
      </c>
    </row>
    <row r="10930" spans="2:15" x14ac:dyDescent="0.2">
      <c r="B10930" s="13">
        <v>62156</v>
      </c>
      <c r="C10930" s="14">
        <v>42543.006111111281</v>
      </c>
      <c r="D10930" s="7" t="s">
        <v>7</v>
      </c>
      <c r="E10930" s="13">
        <v>2186</v>
      </c>
      <c r="F10930" s="7" t="s">
        <v>49</v>
      </c>
      <c r="G10930" s="7" t="s">
        <v>11</v>
      </c>
      <c r="H10930" s="13">
        <v>9.5</v>
      </c>
      <c r="I10930" s="13" t="str">
        <f>IF(G10930="Male",VLOOKUP(H10930,'Shoe size conversion table'!$B$6:$D$22,2),VLOOKUP(H10930,'Shoe size conversion table'!$J$6:$L$22,2))</f>
        <v>42-43</v>
      </c>
      <c r="J10930" s="13">
        <f>IF(G10930="Male",VLOOKUP(H10930,'Shoe size conversion table'!$B$6:$D$22,3),VLOOKUP(H10930,'Shoe size conversion table'!$J$6:$L$22,3))</f>
        <v>9</v>
      </c>
      <c r="K10930" s="11">
        <v>169</v>
      </c>
      <c r="L10930" s="12">
        <v>0</v>
      </c>
      <c r="M10930" s="7">
        <f t="shared" si="511"/>
        <v>2016</v>
      </c>
      <c r="N10930" s="7">
        <f t="shared" si="512"/>
        <v>6</v>
      </c>
      <c r="O10930" s="30">
        <f t="shared" si="513"/>
        <v>169</v>
      </c>
    </row>
    <row r="10931" spans="2:15" x14ac:dyDescent="0.2">
      <c r="B10931" s="13">
        <v>62157</v>
      </c>
      <c r="C10931" s="14">
        <v>42543.016111111247</v>
      </c>
      <c r="D10931" s="7" t="s">
        <v>8</v>
      </c>
      <c r="E10931" s="13">
        <v>2197</v>
      </c>
      <c r="F10931" s="7" t="s">
        <v>38</v>
      </c>
      <c r="G10931" s="7" t="s">
        <v>11</v>
      </c>
      <c r="H10931" s="13">
        <v>9</v>
      </c>
      <c r="I10931" s="13">
        <f>IF(G10931="Male",VLOOKUP(H10931,'Shoe size conversion table'!$B$6:$D$22,2),VLOOKUP(H10931,'Shoe size conversion table'!$J$6:$L$22,2))</f>
        <v>42</v>
      </c>
      <c r="J10931" s="13">
        <f>IF(G10931="Male",VLOOKUP(H10931,'Shoe size conversion table'!$B$6:$D$22,3),VLOOKUP(H10931,'Shoe size conversion table'!$J$6:$L$22,3))</f>
        <v>8.5</v>
      </c>
      <c r="K10931" s="11">
        <v>159</v>
      </c>
      <c r="L10931" s="12">
        <v>0.3</v>
      </c>
      <c r="M10931" s="7">
        <f t="shared" si="511"/>
        <v>2016</v>
      </c>
      <c r="N10931" s="7">
        <f t="shared" si="512"/>
        <v>6</v>
      </c>
      <c r="O10931" s="30">
        <f t="shared" si="513"/>
        <v>111.3</v>
      </c>
    </row>
    <row r="10932" spans="2:15" x14ac:dyDescent="0.2">
      <c r="B10932" s="13">
        <v>62158</v>
      </c>
      <c r="C10932" s="14">
        <v>42543.066111111133</v>
      </c>
      <c r="D10932" s="7" t="s">
        <v>10</v>
      </c>
      <c r="E10932" s="13">
        <v>2231</v>
      </c>
      <c r="F10932" s="7" t="s">
        <v>34</v>
      </c>
      <c r="G10932" s="7" t="s">
        <v>11</v>
      </c>
      <c r="H10932" s="13">
        <v>10</v>
      </c>
      <c r="I10932" s="13">
        <f>IF(G10932="Male",VLOOKUP(H10932,'Shoe size conversion table'!$B$6:$D$22,2),VLOOKUP(H10932,'Shoe size conversion table'!$J$6:$L$22,2))</f>
        <v>43</v>
      </c>
      <c r="J10932" s="13">
        <f>IF(G10932="Male",VLOOKUP(H10932,'Shoe size conversion table'!$B$6:$D$22,3),VLOOKUP(H10932,'Shoe size conversion table'!$J$6:$L$22,3))</f>
        <v>9.5</v>
      </c>
      <c r="K10932" s="11">
        <v>169</v>
      </c>
      <c r="L10932" s="12">
        <v>0</v>
      </c>
      <c r="M10932" s="7">
        <f t="shared" si="511"/>
        <v>2016</v>
      </c>
      <c r="N10932" s="7">
        <f t="shared" si="512"/>
        <v>6</v>
      </c>
      <c r="O10932" s="30">
        <f t="shared" si="513"/>
        <v>169</v>
      </c>
    </row>
    <row r="10933" spans="2:15" x14ac:dyDescent="0.2">
      <c r="B10933" s="13">
        <v>62159</v>
      </c>
      <c r="C10933" s="14">
        <v>42543.08611111113</v>
      </c>
      <c r="D10933" s="7" t="s">
        <v>7</v>
      </c>
      <c r="E10933" s="13">
        <v>2208</v>
      </c>
      <c r="F10933" s="7" t="s">
        <v>46</v>
      </c>
      <c r="G10933" s="7" t="s">
        <v>12</v>
      </c>
      <c r="H10933" s="13">
        <v>7</v>
      </c>
      <c r="I10933" s="13" t="str">
        <f>IF(G10933="Male",VLOOKUP(H10933,'Shoe size conversion table'!$B$6:$D$22,2),VLOOKUP(H10933,'Shoe size conversion table'!$J$6:$L$22,2))</f>
        <v>37-38</v>
      </c>
      <c r="J10933" s="13">
        <f>IF(G10933="Male",VLOOKUP(H10933,'Shoe size conversion table'!$B$6:$D$22,3),VLOOKUP(H10933,'Shoe size conversion table'!$J$6:$L$22,3))</f>
        <v>5</v>
      </c>
      <c r="K10933" s="11">
        <v>179</v>
      </c>
      <c r="L10933" s="12">
        <v>0</v>
      </c>
      <c r="M10933" s="7">
        <f t="shared" si="511"/>
        <v>2016</v>
      </c>
      <c r="N10933" s="7">
        <f t="shared" si="512"/>
        <v>6</v>
      </c>
      <c r="O10933" s="30">
        <f t="shared" si="513"/>
        <v>179</v>
      </c>
    </row>
    <row r="10934" spans="2:15" x14ac:dyDescent="0.2">
      <c r="B10934" s="13">
        <v>62160</v>
      </c>
      <c r="C10934" s="14">
        <v>42543.08611111113</v>
      </c>
      <c r="D10934" s="7" t="s">
        <v>9</v>
      </c>
      <c r="E10934" s="13">
        <v>2166</v>
      </c>
      <c r="F10934" s="7" t="s">
        <v>59</v>
      </c>
      <c r="G10934" s="7" t="s">
        <v>11</v>
      </c>
      <c r="H10934" s="13">
        <v>9</v>
      </c>
      <c r="I10934" s="13">
        <f>IF(G10934="Male",VLOOKUP(H10934,'Shoe size conversion table'!$B$6:$D$22,2),VLOOKUP(H10934,'Shoe size conversion table'!$J$6:$L$22,2))</f>
        <v>42</v>
      </c>
      <c r="J10934" s="13">
        <f>IF(G10934="Male",VLOOKUP(H10934,'Shoe size conversion table'!$B$6:$D$22,3),VLOOKUP(H10934,'Shoe size conversion table'!$J$6:$L$22,3))</f>
        <v>8.5</v>
      </c>
      <c r="K10934" s="11">
        <v>189</v>
      </c>
      <c r="L10934" s="12">
        <v>0.5</v>
      </c>
      <c r="M10934" s="7">
        <f t="shared" si="511"/>
        <v>2016</v>
      </c>
      <c r="N10934" s="7">
        <f t="shared" si="512"/>
        <v>6</v>
      </c>
      <c r="O10934" s="30">
        <f t="shared" si="513"/>
        <v>94.5</v>
      </c>
    </row>
    <row r="10935" spans="2:15" x14ac:dyDescent="0.2">
      <c r="B10935" s="13">
        <v>62161</v>
      </c>
      <c r="C10935" s="14">
        <v>42543.136111111278</v>
      </c>
      <c r="D10935" s="7" t="s">
        <v>7</v>
      </c>
      <c r="E10935" s="13">
        <v>2211</v>
      </c>
      <c r="F10935" s="7" t="s">
        <v>48</v>
      </c>
      <c r="G10935" s="7" t="s">
        <v>11</v>
      </c>
      <c r="H10935" s="13">
        <v>9.5</v>
      </c>
      <c r="I10935" s="13" t="str">
        <f>IF(G10935="Male",VLOOKUP(H10935,'Shoe size conversion table'!$B$6:$D$22,2),VLOOKUP(H10935,'Shoe size conversion table'!$J$6:$L$22,2))</f>
        <v>42-43</v>
      </c>
      <c r="J10935" s="13">
        <f>IF(G10935="Male",VLOOKUP(H10935,'Shoe size conversion table'!$B$6:$D$22,3),VLOOKUP(H10935,'Shoe size conversion table'!$J$6:$L$22,3))</f>
        <v>9</v>
      </c>
      <c r="K10935" s="11">
        <v>139</v>
      </c>
      <c r="L10935" s="12">
        <v>0.1</v>
      </c>
      <c r="M10935" s="7">
        <f t="shared" si="511"/>
        <v>2016</v>
      </c>
      <c r="N10935" s="7">
        <f t="shared" si="512"/>
        <v>6</v>
      </c>
      <c r="O10935" s="30">
        <f t="shared" si="513"/>
        <v>125.10000000000001</v>
      </c>
    </row>
    <row r="10936" spans="2:15" x14ac:dyDescent="0.2">
      <c r="B10936" s="13">
        <v>62162</v>
      </c>
      <c r="C10936" s="14">
        <v>42543.166111111132</v>
      </c>
      <c r="D10936" s="7" t="s">
        <v>7</v>
      </c>
      <c r="E10936" s="13">
        <v>2148</v>
      </c>
      <c r="F10936" s="7" t="s">
        <v>51</v>
      </c>
      <c r="G10936" s="7" t="s">
        <v>12</v>
      </c>
      <c r="H10936" s="13">
        <v>9</v>
      </c>
      <c r="I10936" s="13" t="str">
        <f>IF(G10936="Male",VLOOKUP(H10936,'Shoe size conversion table'!$B$6:$D$22,2),VLOOKUP(H10936,'Shoe size conversion table'!$J$6:$L$22,2))</f>
        <v>39-40</v>
      </c>
      <c r="J10936" s="13">
        <f>IF(G10936="Male",VLOOKUP(H10936,'Shoe size conversion table'!$B$6:$D$22,3),VLOOKUP(H10936,'Shoe size conversion table'!$J$6:$L$22,3))</f>
        <v>7</v>
      </c>
      <c r="K10936" s="11">
        <v>149</v>
      </c>
      <c r="L10936" s="12">
        <v>0</v>
      </c>
      <c r="M10936" s="7">
        <f t="shared" si="511"/>
        <v>2016</v>
      </c>
      <c r="N10936" s="7">
        <f t="shared" si="512"/>
        <v>6</v>
      </c>
      <c r="O10936" s="30">
        <f t="shared" si="513"/>
        <v>149</v>
      </c>
    </row>
    <row r="10937" spans="2:15" x14ac:dyDescent="0.2">
      <c r="B10937" s="13">
        <v>62163</v>
      </c>
      <c r="C10937" s="14">
        <v>42543.216111111309</v>
      </c>
      <c r="D10937" s="7" t="s">
        <v>10</v>
      </c>
      <c r="E10937" s="13">
        <v>2217</v>
      </c>
      <c r="F10937" s="7" t="s">
        <v>34</v>
      </c>
      <c r="G10937" s="7" t="s">
        <v>11</v>
      </c>
      <c r="H10937" s="13">
        <v>10.5</v>
      </c>
      <c r="I10937" s="13" t="str">
        <f>IF(G10937="Male",VLOOKUP(H10937,'Shoe size conversion table'!$B$6:$D$22,2),VLOOKUP(H10937,'Shoe size conversion table'!$J$6:$L$22,2))</f>
        <v>43-44</v>
      </c>
      <c r="J10937" s="13">
        <f>IF(G10937="Male",VLOOKUP(H10937,'Shoe size conversion table'!$B$6:$D$22,3),VLOOKUP(H10937,'Shoe size conversion table'!$J$6:$L$22,3))</f>
        <v>10</v>
      </c>
      <c r="K10937" s="11">
        <v>139</v>
      </c>
      <c r="L10937" s="12">
        <v>0</v>
      </c>
      <c r="M10937" s="7">
        <f t="shared" si="511"/>
        <v>2016</v>
      </c>
      <c r="N10937" s="7">
        <f t="shared" si="512"/>
        <v>6</v>
      </c>
      <c r="O10937" s="30">
        <f t="shared" si="513"/>
        <v>139</v>
      </c>
    </row>
    <row r="10938" spans="2:15" x14ac:dyDescent="0.2">
      <c r="B10938" s="13">
        <v>62164</v>
      </c>
      <c r="C10938" s="14">
        <v>42543.306111111131</v>
      </c>
      <c r="D10938" s="7" t="s">
        <v>10</v>
      </c>
      <c r="E10938" s="13">
        <v>2213</v>
      </c>
      <c r="F10938" s="7" t="s">
        <v>36</v>
      </c>
      <c r="G10938" s="7" t="s">
        <v>12</v>
      </c>
      <c r="H10938" s="13">
        <v>10</v>
      </c>
      <c r="I10938" s="13" t="str">
        <f>IF(G10938="Male",VLOOKUP(H10938,'Shoe size conversion table'!$B$6:$D$22,2),VLOOKUP(H10938,'Shoe size conversion table'!$J$6:$L$22,2))</f>
        <v>40-41</v>
      </c>
      <c r="J10938" s="13">
        <f>IF(G10938="Male",VLOOKUP(H10938,'Shoe size conversion table'!$B$6:$D$22,3),VLOOKUP(H10938,'Shoe size conversion table'!$J$6:$L$22,3))</f>
        <v>8</v>
      </c>
      <c r="K10938" s="11">
        <v>159</v>
      </c>
      <c r="L10938" s="12">
        <v>0.3</v>
      </c>
      <c r="M10938" s="7">
        <f t="shared" si="511"/>
        <v>2016</v>
      </c>
      <c r="N10938" s="7">
        <f t="shared" si="512"/>
        <v>6</v>
      </c>
      <c r="O10938" s="30">
        <f t="shared" si="513"/>
        <v>111.3</v>
      </c>
    </row>
    <row r="10939" spans="2:15" x14ac:dyDescent="0.2">
      <c r="B10939" s="13">
        <v>62165</v>
      </c>
      <c r="C10939" s="14">
        <v>42543.306111111247</v>
      </c>
      <c r="D10939" s="7" t="s">
        <v>10</v>
      </c>
      <c r="E10939" s="13">
        <v>2166</v>
      </c>
      <c r="F10939" s="7" t="s">
        <v>35</v>
      </c>
      <c r="G10939" s="7" t="s">
        <v>11</v>
      </c>
      <c r="H10939" s="13">
        <v>11.5</v>
      </c>
      <c r="I10939" s="13" t="str">
        <f>IF(G10939="Male",VLOOKUP(H10939,'Shoe size conversion table'!$B$6:$D$22,2),VLOOKUP(H10939,'Shoe size conversion table'!$J$6:$L$22,2))</f>
        <v>44-45</v>
      </c>
      <c r="J10939" s="13">
        <f>IF(G10939="Male",VLOOKUP(H10939,'Shoe size conversion table'!$B$6:$D$22,3),VLOOKUP(H10939,'Shoe size conversion table'!$J$6:$L$22,3))</f>
        <v>11</v>
      </c>
      <c r="K10939" s="11">
        <v>149</v>
      </c>
      <c r="L10939" s="12">
        <v>0</v>
      </c>
      <c r="M10939" s="7">
        <f t="shared" si="511"/>
        <v>2016</v>
      </c>
      <c r="N10939" s="7">
        <f t="shared" si="512"/>
        <v>6</v>
      </c>
      <c r="O10939" s="30">
        <f t="shared" si="513"/>
        <v>149</v>
      </c>
    </row>
    <row r="10940" spans="2:15" x14ac:dyDescent="0.2">
      <c r="B10940" s="13">
        <v>62165</v>
      </c>
      <c r="C10940" s="14">
        <v>42543.306111111247</v>
      </c>
      <c r="D10940" s="7" t="s">
        <v>10</v>
      </c>
      <c r="E10940" s="13">
        <v>2175</v>
      </c>
      <c r="F10940" s="7" t="s">
        <v>35</v>
      </c>
      <c r="G10940" s="7" t="s">
        <v>11</v>
      </c>
      <c r="H10940" s="13">
        <v>8.5</v>
      </c>
      <c r="I10940" s="13" t="str">
        <f>IF(G10940="Male",VLOOKUP(H10940,'Shoe size conversion table'!$B$6:$D$22,2),VLOOKUP(H10940,'Shoe size conversion table'!$J$6:$L$22,2))</f>
        <v>41-42</v>
      </c>
      <c r="J10940" s="13">
        <f>IF(G10940="Male",VLOOKUP(H10940,'Shoe size conversion table'!$B$6:$D$22,3),VLOOKUP(H10940,'Shoe size conversion table'!$J$6:$L$22,3))</f>
        <v>8</v>
      </c>
      <c r="K10940" s="11">
        <v>139</v>
      </c>
      <c r="L10940" s="12">
        <v>0.5</v>
      </c>
      <c r="M10940" s="7">
        <f t="shared" si="511"/>
        <v>2016</v>
      </c>
      <c r="N10940" s="7">
        <f t="shared" si="512"/>
        <v>6</v>
      </c>
      <c r="O10940" s="30">
        <f t="shared" si="513"/>
        <v>69.5</v>
      </c>
    </row>
    <row r="10941" spans="2:15" x14ac:dyDescent="0.2">
      <c r="B10941" s="13">
        <v>62166</v>
      </c>
      <c r="C10941" s="14">
        <v>42543.346111111132</v>
      </c>
      <c r="D10941" s="7" t="s">
        <v>7</v>
      </c>
      <c r="E10941" s="13">
        <v>2195</v>
      </c>
      <c r="F10941" s="7" t="s">
        <v>54</v>
      </c>
      <c r="G10941" s="7" t="s">
        <v>12</v>
      </c>
      <c r="H10941" s="13">
        <v>8.5</v>
      </c>
      <c r="I10941" s="13">
        <f>IF(G10941="Male",VLOOKUP(H10941,'Shoe size conversion table'!$B$6:$D$22,2),VLOOKUP(H10941,'Shoe size conversion table'!$J$6:$L$22,2))</f>
        <v>39</v>
      </c>
      <c r="J10941" s="13">
        <f>IF(G10941="Male",VLOOKUP(H10941,'Shoe size conversion table'!$B$6:$D$22,3),VLOOKUP(H10941,'Shoe size conversion table'!$J$6:$L$22,3))</f>
        <v>6.5</v>
      </c>
      <c r="K10941" s="11">
        <v>189</v>
      </c>
      <c r="L10941" s="12">
        <v>0.2</v>
      </c>
      <c r="M10941" s="7">
        <f t="shared" si="511"/>
        <v>2016</v>
      </c>
      <c r="N10941" s="7">
        <f t="shared" si="512"/>
        <v>6</v>
      </c>
      <c r="O10941" s="30">
        <f t="shared" si="513"/>
        <v>151.20000000000002</v>
      </c>
    </row>
    <row r="10942" spans="2:15" x14ac:dyDescent="0.2">
      <c r="B10942" s="13">
        <v>62167</v>
      </c>
      <c r="C10942" s="14">
        <v>42543.386111111126</v>
      </c>
      <c r="D10942" s="7" t="s">
        <v>10</v>
      </c>
      <c r="E10942" s="13">
        <v>2201</v>
      </c>
      <c r="F10942" s="7" t="s">
        <v>34</v>
      </c>
      <c r="G10942" s="7" t="s">
        <v>12</v>
      </c>
      <c r="H10942" s="13">
        <v>10.5</v>
      </c>
      <c r="I10942" s="13">
        <f>IF(G10942="Male",VLOOKUP(H10942,'Shoe size conversion table'!$B$6:$D$22,2),VLOOKUP(H10942,'Shoe size conversion table'!$J$6:$L$22,2))</f>
        <v>41</v>
      </c>
      <c r="J10942" s="13">
        <f>IF(G10942="Male",VLOOKUP(H10942,'Shoe size conversion table'!$B$6:$D$22,3),VLOOKUP(H10942,'Shoe size conversion table'!$J$6:$L$22,3))</f>
        <v>8.5</v>
      </c>
      <c r="K10942" s="11">
        <v>169</v>
      </c>
      <c r="L10942" s="12">
        <v>0</v>
      </c>
      <c r="M10942" s="7">
        <f t="shared" si="511"/>
        <v>2016</v>
      </c>
      <c r="N10942" s="7">
        <f t="shared" si="512"/>
        <v>6</v>
      </c>
      <c r="O10942" s="30">
        <f t="shared" si="513"/>
        <v>169</v>
      </c>
    </row>
    <row r="10943" spans="2:15" x14ac:dyDescent="0.2">
      <c r="B10943" s="13">
        <v>62168</v>
      </c>
      <c r="C10943" s="14">
        <v>42543.446111111312</v>
      </c>
      <c r="D10943" s="7" t="s">
        <v>10</v>
      </c>
      <c r="E10943" s="13">
        <v>2179</v>
      </c>
      <c r="F10943" s="7" t="s">
        <v>35</v>
      </c>
      <c r="G10943" s="7" t="s">
        <v>12</v>
      </c>
      <c r="H10943" s="13">
        <v>7.5</v>
      </c>
      <c r="I10943" s="13">
        <f>IF(G10943="Male",VLOOKUP(H10943,'Shoe size conversion table'!$B$6:$D$22,2),VLOOKUP(H10943,'Shoe size conversion table'!$J$6:$L$22,2))</f>
        <v>38</v>
      </c>
      <c r="J10943" s="13">
        <f>IF(G10943="Male",VLOOKUP(H10943,'Shoe size conversion table'!$B$6:$D$22,3),VLOOKUP(H10943,'Shoe size conversion table'!$J$6:$L$22,3))</f>
        <v>5.5</v>
      </c>
      <c r="K10943" s="11">
        <v>129</v>
      </c>
      <c r="L10943" s="12">
        <v>0.3</v>
      </c>
      <c r="M10943" s="7">
        <f t="shared" si="511"/>
        <v>2016</v>
      </c>
      <c r="N10943" s="7">
        <f t="shared" si="512"/>
        <v>6</v>
      </c>
      <c r="O10943" s="30">
        <f t="shared" si="513"/>
        <v>90.3</v>
      </c>
    </row>
    <row r="10944" spans="2:15" x14ac:dyDescent="0.2">
      <c r="B10944" s="13">
        <v>62169</v>
      </c>
      <c r="C10944" s="14">
        <v>42543.556111111313</v>
      </c>
      <c r="D10944" s="7" t="s">
        <v>8</v>
      </c>
      <c r="E10944" s="13">
        <v>2171</v>
      </c>
      <c r="F10944" s="7" t="s">
        <v>39</v>
      </c>
      <c r="G10944" s="7" t="s">
        <v>12</v>
      </c>
      <c r="H10944" s="13">
        <v>7</v>
      </c>
      <c r="I10944" s="13" t="str">
        <f>IF(G10944="Male",VLOOKUP(H10944,'Shoe size conversion table'!$B$6:$D$22,2),VLOOKUP(H10944,'Shoe size conversion table'!$J$6:$L$22,2))</f>
        <v>37-38</v>
      </c>
      <c r="J10944" s="13">
        <f>IF(G10944="Male",VLOOKUP(H10944,'Shoe size conversion table'!$B$6:$D$22,3),VLOOKUP(H10944,'Shoe size conversion table'!$J$6:$L$22,3))</f>
        <v>5</v>
      </c>
      <c r="K10944" s="11">
        <v>129</v>
      </c>
      <c r="L10944" s="12">
        <v>0</v>
      </c>
      <c r="M10944" s="7">
        <f t="shared" si="511"/>
        <v>2016</v>
      </c>
      <c r="N10944" s="7">
        <f t="shared" si="512"/>
        <v>6</v>
      </c>
      <c r="O10944" s="30">
        <f t="shared" si="513"/>
        <v>129</v>
      </c>
    </row>
    <row r="10945" spans="2:15" x14ac:dyDescent="0.2">
      <c r="B10945" s="13">
        <v>62170</v>
      </c>
      <c r="C10945" s="14">
        <v>42543.596111111132</v>
      </c>
      <c r="D10945" s="7" t="s">
        <v>8</v>
      </c>
      <c r="E10945" s="13">
        <v>2154</v>
      </c>
      <c r="F10945" s="7" t="s">
        <v>39</v>
      </c>
      <c r="G10945" s="7" t="s">
        <v>12</v>
      </c>
      <c r="H10945" s="13">
        <v>8.5</v>
      </c>
      <c r="I10945" s="13">
        <f>IF(G10945="Male",VLOOKUP(H10945,'Shoe size conversion table'!$B$6:$D$22,2),VLOOKUP(H10945,'Shoe size conversion table'!$J$6:$L$22,2))</f>
        <v>39</v>
      </c>
      <c r="J10945" s="13">
        <f>IF(G10945="Male",VLOOKUP(H10945,'Shoe size conversion table'!$B$6:$D$22,3),VLOOKUP(H10945,'Shoe size conversion table'!$J$6:$L$22,3))</f>
        <v>6.5</v>
      </c>
      <c r="K10945" s="11">
        <v>179</v>
      </c>
      <c r="L10945" s="12">
        <v>0</v>
      </c>
      <c r="M10945" s="7">
        <f t="shared" si="511"/>
        <v>2016</v>
      </c>
      <c r="N10945" s="7">
        <f t="shared" si="512"/>
        <v>6</v>
      </c>
      <c r="O10945" s="30">
        <f t="shared" si="513"/>
        <v>179</v>
      </c>
    </row>
    <row r="10946" spans="2:15" x14ac:dyDescent="0.2">
      <c r="B10946" s="13">
        <v>62171</v>
      </c>
      <c r="C10946" s="14">
        <v>42543.626111111247</v>
      </c>
      <c r="D10946" s="7" t="s">
        <v>7</v>
      </c>
      <c r="E10946" s="13">
        <v>2173</v>
      </c>
      <c r="F10946" s="7" t="s">
        <v>54</v>
      </c>
      <c r="G10946" s="7" t="s">
        <v>12</v>
      </c>
      <c r="H10946" s="13">
        <v>7.5</v>
      </c>
      <c r="I10946" s="13">
        <f>IF(G10946="Male",VLOOKUP(H10946,'Shoe size conversion table'!$B$6:$D$22,2),VLOOKUP(H10946,'Shoe size conversion table'!$J$6:$L$22,2))</f>
        <v>38</v>
      </c>
      <c r="J10946" s="13">
        <f>IF(G10946="Male",VLOOKUP(H10946,'Shoe size conversion table'!$B$6:$D$22,3),VLOOKUP(H10946,'Shoe size conversion table'!$J$6:$L$22,3))</f>
        <v>5.5</v>
      </c>
      <c r="K10946" s="11">
        <v>149</v>
      </c>
      <c r="L10946" s="12">
        <v>0.2</v>
      </c>
      <c r="M10946" s="7">
        <f t="shared" si="511"/>
        <v>2016</v>
      </c>
      <c r="N10946" s="7">
        <f t="shared" si="512"/>
        <v>6</v>
      </c>
      <c r="O10946" s="30">
        <f t="shared" si="513"/>
        <v>119.2</v>
      </c>
    </row>
    <row r="10947" spans="2:15" x14ac:dyDescent="0.2">
      <c r="B10947" s="13">
        <v>62172</v>
      </c>
      <c r="C10947" s="14">
        <v>42543.736111111306</v>
      </c>
      <c r="D10947" s="7" t="s">
        <v>10</v>
      </c>
      <c r="E10947" s="13">
        <v>2162</v>
      </c>
      <c r="F10947" s="7" t="s">
        <v>34</v>
      </c>
      <c r="G10947" s="7" t="s">
        <v>11</v>
      </c>
      <c r="H10947" s="13">
        <v>11</v>
      </c>
      <c r="I10947" s="13">
        <f>IF(G10947="Male",VLOOKUP(H10947,'Shoe size conversion table'!$B$6:$D$22,2),VLOOKUP(H10947,'Shoe size conversion table'!$J$6:$L$22,2))</f>
        <v>44</v>
      </c>
      <c r="J10947" s="13">
        <f>IF(G10947="Male",VLOOKUP(H10947,'Shoe size conversion table'!$B$6:$D$22,3),VLOOKUP(H10947,'Shoe size conversion table'!$J$6:$L$22,3))</f>
        <v>10.5</v>
      </c>
      <c r="K10947" s="11">
        <v>189</v>
      </c>
      <c r="L10947" s="12">
        <v>0.2</v>
      </c>
      <c r="M10947" s="7">
        <f t="shared" si="511"/>
        <v>2016</v>
      </c>
      <c r="N10947" s="7">
        <f t="shared" si="512"/>
        <v>6</v>
      </c>
      <c r="O10947" s="30">
        <f t="shared" si="513"/>
        <v>151.20000000000002</v>
      </c>
    </row>
    <row r="10948" spans="2:15" x14ac:dyDescent="0.2">
      <c r="B10948" s="13">
        <v>62173</v>
      </c>
      <c r="C10948" s="14">
        <v>42543.786111111134</v>
      </c>
      <c r="D10948" s="7" t="s">
        <v>9</v>
      </c>
      <c r="E10948" s="13">
        <v>2215</v>
      </c>
      <c r="F10948" s="7" t="s">
        <v>62</v>
      </c>
      <c r="G10948" s="7" t="s">
        <v>12</v>
      </c>
      <c r="H10948" s="13">
        <v>5</v>
      </c>
      <c r="I10948" s="13" t="str">
        <f>IF(G10948="Male",VLOOKUP(H10948,'Shoe size conversion table'!$B$6:$D$22,2),VLOOKUP(H10948,'Shoe size conversion table'!$J$6:$L$22,2))</f>
        <v>35-36</v>
      </c>
      <c r="J10948" s="13">
        <f>IF(G10948="Male",VLOOKUP(H10948,'Shoe size conversion table'!$B$6:$D$22,3),VLOOKUP(H10948,'Shoe size conversion table'!$J$6:$L$22,3))</f>
        <v>3</v>
      </c>
      <c r="K10948" s="11">
        <v>199</v>
      </c>
      <c r="L10948" s="12">
        <v>0.1</v>
      </c>
      <c r="M10948" s="7">
        <f t="shared" si="511"/>
        <v>2016</v>
      </c>
      <c r="N10948" s="7">
        <f t="shared" si="512"/>
        <v>6</v>
      </c>
      <c r="O10948" s="30">
        <f t="shared" si="513"/>
        <v>179.1</v>
      </c>
    </row>
    <row r="10949" spans="2:15" x14ac:dyDescent="0.2">
      <c r="B10949" s="13">
        <v>62173</v>
      </c>
      <c r="C10949" s="14">
        <v>42543.786111111134</v>
      </c>
      <c r="D10949" s="7" t="s">
        <v>9</v>
      </c>
      <c r="E10949" s="13">
        <v>2195</v>
      </c>
      <c r="F10949" s="7" t="s">
        <v>59</v>
      </c>
      <c r="G10949" s="7" t="s">
        <v>11</v>
      </c>
      <c r="H10949" s="13">
        <v>7</v>
      </c>
      <c r="I10949" s="13">
        <f>IF(G10949="Male",VLOOKUP(H10949,'Shoe size conversion table'!$B$6:$D$22,2),VLOOKUP(H10949,'Shoe size conversion table'!$J$6:$L$22,2))</f>
        <v>40</v>
      </c>
      <c r="J10949" s="13">
        <f>IF(G10949="Male",VLOOKUP(H10949,'Shoe size conversion table'!$B$6:$D$22,3),VLOOKUP(H10949,'Shoe size conversion table'!$J$6:$L$22,3))</f>
        <v>6.5</v>
      </c>
      <c r="K10949" s="11">
        <v>199</v>
      </c>
      <c r="L10949" s="12">
        <v>0.2</v>
      </c>
      <c r="M10949" s="7">
        <f t="shared" ref="M10949:M11012" si="514">YEAR(C10949)</f>
        <v>2016</v>
      </c>
      <c r="N10949" s="7">
        <f t="shared" si="512"/>
        <v>6</v>
      </c>
      <c r="O10949" s="30">
        <f t="shared" si="513"/>
        <v>159.20000000000002</v>
      </c>
    </row>
    <row r="10950" spans="2:15" x14ac:dyDescent="0.2">
      <c r="B10950" s="13">
        <v>62173</v>
      </c>
      <c r="C10950" s="14">
        <v>42543.786111111134</v>
      </c>
      <c r="D10950" s="7" t="s">
        <v>9</v>
      </c>
      <c r="E10950" s="13">
        <v>2237</v>
      </c>
      <c r="F10950" s="7" t="s">
        <v>61</v>
      </c>
      <c r="G10950" s="7" t="s">
        <v>11</v>
      </c>
      <c r="H10950" s="13">
        <v>10</v>
      </c>
      <c r="I10950" s="13">
        <f>IF(G10950="Male",VLOOKUP(H10950,'Shoe size conversion table'!$B$6:$D$22,2),VLOOKUP(H10950,'Shoe size conversion table'!$J$6:$L$22,2))</f>
        <v>43</v>
      </c>
      <c r="J10950" s="13">
        <f>IF(G10950="Male",VLOOKUP(H10950,'Shoe size conversion table'!$B$6:$D$22,3),VLOOKUP(H10950,'Shoe size conversion table'!$J$6:$L$22,3))</f>
        <v>9.5</v>
      </c>
      <c r="K10950" s="11">
        <v>199</v>
      </c>
      <c r="L10950" s="12">
        <v>0.3</v>
      </c>
      <c r="M10950" s="7">
        <f t="shared" si="514"/>
        <v>2016</v>
      </c>
      <c r="N10950" s="7">
        <f t="shared" ref="N10950:N11013" si="515">MONTH(C10950:C25917)</f>
        <v>6</v>
      </c>
      <c r="O10950" s="30">
        <f t="shared" ref="O10950:O11013" si="516">K10950*(1-L10950)</f>
        <v>139.29999999999998</v>
      </c>
    </row>
    <row r="10951" spans="2:15" x14ac:dyDescent="0.2">
      <c r="B10951" s="13">
        <v>62174</v>
      </c>
      <c r="C10951" s="14">
        <v>42543.816111111133</v>
      </c>
      <c r="D10951" s="7" t="s">
        <v>8</v>
      </c>
      <c r="E10951" s="13">
        <v>2194</v>
      </c>
      <c r="F10951" s="7" t="s">
        <v>38</v>
      </c>
      <c r="G10951" s="7" t="s">
        <v>11</v>
      </c>
      <c r="H10951" s="13">
        <v>9.5</v>
      </c>
      <c r="I10951" s="13" t="str">
        <f>IF(G10951="Male",VLOOKUP(H10951,'Shoe size conversion table'!$B$6:$D$22,2),VLOOKUP(H10951,'Shoe size conversion table'!$J$6:$L$22,2))</f>
        <v>42-43</v>
      </c>
      <c r="J10951" s="13">
        <f>IF(G10951="Male",VLOOKUP(H10951,'Shoe size conversion table'!$B$6:$D$22,3),VLOOKUP(H10951,'Shoe size conversion table'!$J$6:$L$22,3))</f>
        <v>9</v>
      </c>
      <c r="K10951" s="11">
        <v>189</v>
      </c>
      <c r="L10951" s="12">
        <v>0</v>
      </c>
      <c r="M10951" s="7">
        <f t="shared" si="514"/>
        <v>2016</v>
      </c>
      <c r="N10951" s="7">
        <f t="shared" si="515"/>
        <v>6</v>
      </c>
      <c r="O10951" s="30">
        <f t="shared" si="516"/>
        <v>189</v>
      </c>
    </row>
    <row r="10952" spans="2:15" x14ac:dyDescent="0.2">
      <c r="B10952" s="13">
        <v>62175</v>
      </c>
      <c r="C10952" s="14">
        <v>42543.866111111252</v>
      </c>
      <c r="D10952" s="7" t="s">
        <v>8</v>
      </c>
      <c r="E10952" s="13">
        <v>2178</v>
      </c>
      <c r="F10952" s="7" t="s">
        <v>39</v>
      </c>
      <c r="G10952" s="7" t="s">
        <v>12</v>
      </c>
      <c r="H10952" s="13">
        <v>9</v>
      </c>
      <c r="I10952" s="13" t="str">
        <f>IF(G10952="Male",VLOOKUP(H10952,'Shoe size conversion table'!$B$6:$D$22,2),VLOOKUP(H10952,'Shoe size conversion table'!$J$6:$L$22,2))</f>
        <v>39-40</v>
      </c>
      <c r="J10952" s="13">
        <f>IF(G10952="Male",VLOOKUP(H10952,'Shoe size conversion table'!$B$6:$D$22,3),VLOOKUP(H10952,'Shoe size conversion table'!$J$6:$L$22,3))</f>
        <v>7</v>
      </c>
      <c r="K10952" s="11">
        <v>139</v>
      </c>
      <c r="L10952" s="12">
        <v>0</v>
      </c>
      <c r="M10952" s="7">
        <f t="shared" si="514"/>
        <v>2016</v>
      </c>
      <c r="N10952" s="7">
        <f t="shared" si="515"/>
        <v>6</v>
      </c>
      <c r="O10952" s="30">
        <f t="shared" si="516"/>
        <v>139</v>
      </c>
    </row>
    <row r="10953" spans="2:15" x14ac:dyDescent="0.2">
      <c r="B10953" s="13">
        <v>62176</v>
      </c>
      <c r="C10953" s="14">
        <v>42543.90611111113</v>
      </c>
      <c r="D10953" s="7" t="s">
        <v>9</v>
      </c>
      <c r="E10953" s="13">
        <v>2221</v>
      </c>
      <c r="F10953" s="7" t="s">
        <v>59</v>
      </c>
      <c r="G10953" s="7" t="s">
        <v>11</v>
      </c>
      <c r="H10953" s="13">
        <v>10</v>
      </c>
      <c r="I10953" s="13">
        <f>IF(G10953="Male",VLOOKUP(H10953,'Shoe size conversion table'!$B$6:$D$22,2),VLOOKUP(H10953,'Shoe size conversion table'!$J$6:$L$22,2))</f>
        <v>43</v>
      </c>
      <c r="J10953" s="13">
        <f>IF(G10953="Male",VLOOKUP(H10953,'Shoe size conversion table'!$B$6:$D$22,3),VLOOKUP(H10953,'Shoe size conversion table'!$J$6:$L$22,3))</f>
        <v>9.5</v>
      </c>
      <c r="K10953" s="11">
        <v>129</v>
      </c>
      <c r="L10953" s="12">
        <v>0</v>
      </c>
      <c r="M10953" s="7">
        <f t="shared" si="514"/>
        <v>2016</v>
      </c>
      <c r="N10953" s="7">
        <f t="shared" si="515"/>
        <v>6</v>
      </c>
      <c r="O10953" s="30">
        <f t="shared" si="516"/>
        <v>129</v>
      </c>
    </row>
    <row r="10954" spans="2:15" x14ac:dyDescent="0.2">
      <c r="B10954" s="13">
        <v>62177</v>
      </c>
      <c r="C10954" s="14">
        <v>42543.926111111279</v>
      </c>
      <c r="D10954" s="7" t="s">
        <v>8</v>
      </c>
      <c r="E10954" s="13">
        <v>2190</v>
      </c>
      <c r="F10954" s="7" t="s">
        <v>40</v>
      </c>
      <c r="G10954" s="7" t="s">
        <v>12</v>
      </c>
      <c r="H10954" s="13">
        <v>8.5</v>
      </c>
      <c r="I10954" s="13">
        <f>IF(G10954="Male",VLOOKUP(H10954,'Shoe size conversion table'!$B$6:$D$22,2),VLOOKUP(H10954,'Shoe size conversion table'!$J$6:$L$22,2))</f>
        <v>39</v>
      </c>
      <c r="J10954" s="13">
        <f>IF(G10954="Male",VLOOKUP(H10954,'Shoe size conversion table'!$B$6:$D$22,3),VLOOKUP(H10954,'Shoe size conversion table'!$J$6:$L$22,3))</f>
        <v>6.5</v>
      </c>
      <c r="K10954" s="11">
        <v>159</v>
      </c>
      <c r="L10954" s="12">
        <v>0.1</v>
      </c>
      <c r="M10954" s="7">
        <f t="shared" si="514"/>
        <v>2016</v>
      </c>
      <c r="N10954" s="7">
        <f t="shared" si="515"/>
        <v>6</v>
      </c>
      <c r="O10954" s="30">
        <f t="shared" si="516"/>
        <v>143.1</v>
      </c>
    </row>
    <row r="10955" spans="2:15" x14ac:dyDescent="0.2">
      <c r="B10955" s="13">
        <v>62178</v>
      </c>
      <c r="C10955" s="14">
        <v>42543.946111111305</v>
      </c>
      <c r="D10955" s="7" t="s">
        <v>10</v>
      </c>
      <c r="E10955" s="13">
        <v>2186</v>
      </c>
      <c r="F10955" s="7" t="s">
        <v>35</v>
      </c>
      <c r="G10955" s="7" t="s">
        <v>11</v>
      </c>
      <c r="H10955" s="13">
        <v>10</v>
      </c>
      <c r="I10955" s="13">
        <f>IF(G10955="Male",VLOOKUP(H10955,'Shoe size conversion table'!$B$6:$D$22,2),VLOOKUP(H10955,'Shoe size conversion table'!$J$6:$L$22,2))</f>
        <v>43</v>
      </c>
      <c r="J10955" s="13">
        <f>IF(G10955="Male",VLOOKUP(H10955,'Shoe size conversion table'!$B$6:$D$22,3),VLOOKUP(H10955,'Shoe size conversion table'!$J$6:$L$22,3))</f>
        <v>9.5</v>
      </c>
      <c r="K10955" s="11">
        <v>189</v>
      </c>
      <c r="L10955" s="12">
        <v>0.5</v>
      </c>
      <c r="M10955" s="7">
        <f t="shared" si="514"/>
        <v>2016</v>
      </c>
      <c r="N10955" s="7">
        <f t="shared" si="515"/>
        <v>6</v>
      </c>
      <c r="O10955" s="30">
        <f t="shared" si="516"/>
        <v>94.5</v>
      </c>
    </row>
    <row r="10956" spans="2:15" x14ac:dyDescent="0.2">
      <c r="B10956" s="13">
        <v>62179</v>
      </c>
      <c r="C10956" s="14">
        <v>42543.966111111127</v>
      </c>
      <c r="D10956" s="7" t="s">
        <v>8</v>
      </c>
      <c r="E10956" s="13">
        <v>2186</v>
      </c>
      <c r="F10956" s="7" t="s">
        <v>38</v>
      </c>
      <c r="G10956" s="7" t="s">
        <v>11</v>
      </c>
      <c r="H10956" s="13">
        <v>11.5</v>
      </c>
      <c r="I10956" s="13" t="str">
        <f>IF(G10956="Male",VLOOKUP(H10956,'Shoe size conversion table'!$B$6:$D$22,2),VLOOKUP(H10956,'Shoe size conversion table'!$J$6:$L$22,2))</f>
        <v>44-45</v>
      </c>
      <c r="J10956" s="13">
        <f>IF(G10956="Male",VLOOKUP(H10956,'Shoe size conversion table'!$B$6:$D$22,3),VLOOKUP(H10956,'Shoe size conversion table'!$J$6:$L$22,3))</f>
        <v>11</v>
      </c>
      <c r="K10956" s="11">
        <v>129</v>
      </c>
      <c r="L10956" s="12">
        <v>0.3</v>
      </c>
      <c r="M10956" s="7">
        <f t="shared" si="514"/>
        <v>2016</v>
      </c>
      <c r="N10956" s="7">
        <f t="shared" si="515"/>
        <v>6</v>
      </c>
      <c r="O10956" s="30">
        <f t="shared" si="516"/>
        <v>90.3</v>
      </c>
    </row>
    <row r="10957" spans="2:15" x14ac:dyDescent="0.2">
      <c r="B10957" s="13">
        <v>62180</v>
      </c>
      <c r="C10957" s="14">
        <v>42543.996111111133</v>
      </c>
      <c r="D10957" s="7" t="s">
        <v>10</v>
      </c>
      <c r="E10957" s="13">
        <v>2153</v>
      </c>
      <c r="F10957" s="7" t="s">
        <v>35</v>
      </c>
      <c r="G10957" s="7" t="s">
        <v>11</v>
      </c>
      <c r="H10957" s="13">
        <v>11</v>
      </c>
      <c r="I10957" s="13">
        <f>IF(G10957="Male",VLOOKUP(H10957,'Shoe size conversion table'!$B$6:$D$22,2),VLOOKUP(H10957,'Shoe size conversion table'!$J$6:$L$22,2))</f>
        <v>44</v>
      </c>
      <c r="J10957" s="13">
        <f>IF(G10957="Male",VLOOKUP(H10957,'Shoe size conversion table'!$B$6:$D$22,3),VLOOKUP(H10957,'Shoe size conversion table'!$J$6:$L$22,3))</f>
        <v>10.5</v>
      </c>
      <c r="K10957" s="11">
        <v>179</v>
      </c>
      <c r="L10957" s="12">
        <v>0.1</v>
      </c>
      <c r="M10957" s="7">
        <f t="shared" si="514"/>
        <v>2016</v>
      </c>
      <c r="N10957" s="7">
        <f t="shared" si="515"/>
        <v>6</v>
      </c>
      <c r="O10957" s="30">
        <f t="shared" si="516"/>
        <v>161.1</v>
      </c>
    </row>
    <row r="10958" spans="2:15" x14ac:dyDescent="0.2">
      <c r="B10958" s="13">
        <v>62181</v>
      </c>
      <c r="C10958" s="14">
        <v>42544.006111111281</v>
      </c>
      <c r="D10958" s="7" t="s">
        <v>8</v>
      </c>
      <c r="E10958" s="13">
        <v>2214</v>
      </c>
      <c r="F10958" s="7" t="s">
        <v>40</v>
      </c>
      <c r="G10958" s="7" t="s">
        <v>12</v>
      </c>
      <c r="H10958" s="13">
        <v>9.5</v>
      </c>
      <c r="I10958" s="13">
        <f>IF(G10958="Male",VLOOKUP(H10958,'Shoe size conversion table'!$B$6:$D$22,2),VLOOKUP(H10958,'Shoe size conversion table'!$J$6:$L$22,2))</f>
        <v>40</v>
      </c>
      <c r="J10958" s="13">
        <f>IF(G10958="Male",VLOOKUP(H10958,'Shoe size conversion table'!$B$6:$D$22,3),VLOOKUP(H10958,'Shoe size conversion table'!$J$6:$L$22,3))</f>
        <v>7.5</v>
      </c>
      <c r="K10958" s="11">
        <v>179</v>
      </c>
      <c r="L10958" s="12">
        <v>0.1</v>
      </c>
      <c r="M10958" s="7">
        <f t="shared" si="514"/>
        <v>2016</v>
      </c>
      <c r="N10958" s="7">
        <f t="shared" si="515"/>
        <v>6</v>
      </c>
      <c r="O10958" s="30">
        <f t="shared" si="516"/>
        <v>161.1</v>
      </c>
    </row>
    <row r="10959" spans="2:15" x14ac:dyDescent="0.2">
      <c r="B10959" s="13">
        <v>62182</v>
      </c>
      <c r="C10959" s="14">
        <v>42544.036111111134</v>
      </c>
      <c r="D10959" s="7" t="s">
        <v>8</v>
      </c>
      <c r="E10959" s="13">
        <v>2164</v>
      </c>
      <c r="F10959" s="7" t="s">
        <v>38</v>
      </c>
      <c r="G10959" s="7" t="s">
        <v>11</v>
      </c>
      <c r="H10959" s="13">
        <v>9.5</v>
      </c>
      <c r="I10959" s="13" t="str">
        <f>IF(G10959="Male",VLOOKUP(H10959,'Shoe size conversion table'!$B$6:$D$22,2),VLOOKUP(H10959,'Shoe size conversion table'!$J$6:$L$22,2))</f>
        <v>42-43</v>
      </c>
      <c r="J10959" s="13">
        <f>IF(G10959="Male",VLOOKUP(H10959,'Shoe size conversion table'!$B$6:$D$22,3),VLOOKUP(H10959,'Shoe size conversion table'!$J$6:$L$22,3))</f>
        <v>9</v>
      </c>
      <c r="K10959" s="11">
        <v>189</v>
      </c>
      <c r="L10959" s="12">
        <v>0</v>
      </c>
      <c r="M10959" s="7">
        <f t="shared" si="514"/>
        <v>2016</v>
      </c>
      <c r="N10959" s="7">
        <f t="shared" si="515"/>
        <v>6</v>
      </c>
      <c r="O10959" s="30">
        <f t="shared" si="516"/>
        <v>189</v>
      </c>
    </row>
    <row r="10960" spans="2:15" x14ac:dyDescent="0.2">
      <c r="B10960" s="13">
        <v>62183</v>
      </c>
      <c r="C10960" s="14">
        <v>42544.046111111129</v>
      </c>
      <c r="D10960" s="7" t="s">
        <v>10</v>
      </c>
      <c r="E10960" s="13">
        <v>2216</v>
      </c>
      <c r="F10960" s="7" t="s">
        <v>35</v>
      </c>
      <c r="G10960" s="7" t="s">
        <v>12</v>
      </c>
      <c r="H10960" s="13">
        <v>9</v>
      </c>
      <c r="I10960" s="13" t="str">
        <f>IF(G10960="Male",VLOOKUP(H10960,'Shoe size conversion table'!$B$6:$D$22,2),VLOOKUP(H10960,'Shoe size conversion table'!$J$6:$L$22,2))</f>
        <v>39-40</v>
      </c>
      <c r="J10960" s="13">
        <f>IF(G10960="Male",VLOOKUP(H10960,'Shoe size conversion table'!$B$6:$D$22,3),VLOOKUP(H10960,'Shoe size conversion table'!$J$6:$L$22,3))</f>
        <v>7</v>
      </c>
      <c r="K10960" s="11">
        <v>199</v>
      </c>
      <c r="L10960" s="12">
        <v>0.3</v>
      </c>
      <c r="M10960" s="7">
        <f t="shared" si="514"/>
        <v>2016</v>
      </c>
      <c r="N10960" s="7">
        <f t="shared" si="515"/>
        <v>6</v>
      </c>
      <c r="O10960" s="30">
        <f t="shared" si="516"/>
        <v>139.29999999999998</v>
      </c>
    </row>
    <row r="10961" spans="2:15" x14ac:dyDescent="0.2">
      <c r="B10961" s="13">
        <v>62184</v>
      </c>
      <c r="C10961" s="14">
        <v>42544.08611111113</v>
      </c>
      <c r="D10961" s="7" t="s">
        <v>8</v>
      </c>
      <c r="E10961" s="13">
        <v>2183</v>
      </c>
      <c r="F10961" s="7" t="s">
        <v>38</v>
      </c>
      <c r="G10961" s="7" t="s">
        <v>11</v>
      </c>
      <c r="H10961" s="13">
        <v>10</v>
      </c>
      <c r="I10961" s="13">
        <f>IF(G10961="Male",VLOOKUP(H10961,'Shoe size conversion table'!$B$6:$D$22,2),VLOOKUP(H10961,'Shoe size conversion table'!$J$6:$L$22,2))</f>
        <v>43</v>
      </c>
      <c r="J10961" s="13">
        <f>IF(G10961="Male",VLOOKUP(H10961,'Shoe size conversion table'!$B$6:$D$22,3),VLOOKUP(H10961,'Shoe size conversion table'!$J$6:$L$22,3))</f>
        <v>9.5</v>
      </c>
      <c r="K10961" s="11">
        <v>129</v>
      </c>
      <c r="L10961" s="12">
        <v>0</v>
      </c>
      <c r="M10961" s="7">
        <f t="shared" si="514"/>
        <v>2016</v>
      </c>
      <c r="N10961" s="7">
        <f t="shared" si="515"/>
        <v>6</v>
      </c>
      <c r="O10961" s="30">
        <f t="shared" si="516"/>
        <v>129</v>
      </c>
    </row>
    <row r="10962" spans="2:15" x14ac:dyDescent="0.2">
      <c r="B10962" s="13">
        <v>62185</v>
      </c>
      <c r="C10962" s="14">
        <v>42544.08611111113</v>
      </c>
      <c r="D10962" s="7" t="s">
        <v>9</v>
      </c>
      <c r="E10962" s="13">
        <v>2159</v>
      </c>
      <c r="F10962" s="7" t="s">
        <v>61</v>
      </c>
      <c r="G10962" s="7" t="s">
        <v>11</v>
      </c>
      <c r="H10962" s="13">
        <v>9.5</v>
      </c>
      <c r="I10962" s="13" t="str">
        <f>IF(G10962="Male",VLOOKUP(H10962,'Shoe size conversion table'!$B$6:$D$22,2),VLOOKUP(H10962,'Shoe size conversion table'!$J$6:$L$22,2))</f>
        <v>42-43</v>
      </c>
      <c r="J10962" s="13">
        <f>IF(G10962="Male",VLOOKUP(H10962,'Shoe size conversion table'!$B$6:$D$22,3),VLOOKUP(H10962,'Shoe size conversion table'!$J$6:$L$22,3))</f>
        <v>9</v>
      </c>
      <c r="K10962" s="11">
        <v>199</v>
      </c>
      <c r="L10962" s="12">
        <v>0</v>
      </c>
      <c r="M10962" s="7">
        <f t="shared" si="514"/>
        <v>2016</v>
      </c>
      <c r="N10962" s="7">
        <f t="shared" si="515"/>
        <v>6</v>
      </c>
      <c r="O10962" s="30">
        <f t="shared" si="516"/>
        <v>199</v>
      </c>
    </row>
    <row r="10963" spans="2:15" x14ac:dyDescent="0.2">
      <c r="B10963" s="13">
        <v>62186</v>
      </c>
      <c r="C10963" s="14">
        <v>42544.166111111132</v>
      </c>
      <c r="D10963" s="7" t="s">
        <v>9</v>
      </c>
      <c r="E10963" s="13">
        <v>2180</v>
      </c>
      <c r="F10963" s="7" t="s">
        <v>62</v>
      </c>
      <c r="G10963" s="7" t="s">
        <v>11</v>
      </c>
      <c r="H10963" s="13">
        <v>9</v>
      </c>
      <c r="I10963" s="13">
        <f>IF(G10963="Male",VLOOKUP(H10963,'Shoe size conversion table'!$B$6:$D$22,2),VLOOKUP(H10963,'Shoe size conversion table'!$J$6:$L$22,2))</f>
        <v>42</v>
      </c>
      <c r="J10963" s="13">
        <f>IF(G10963="Male",VLOOKUP(H10963,'Shoe size conversion table'!$B$6:$D$22,3),VLOOKUP(H10963,'Shoe size conversion table'!$J$6:$L$22,3))</f>
        <v>8.5</v>
      </c>
      <c r="K10963" s="11">
        <v>189</v>
      </c>
      <c r="L10963" s="12">
        <v>0</v>
      </c>
      <c r="M10963" s="7">
        <f t="shared" si="514"/>
        <v>2016</v>
      </c>
      <c r="N10963" s="7">
        <f t="shared" si="515"/>
        <v>6</v>
      </c>
      <c r="O10963" s="30">
        <f t="shared" si="516"/>
        <v>189</v>
      </c>
    </row>
    <row r="10964" spans="2:15" x14ac:dyDescent="0.2">
      <c r="B10964" s="13">
        <v>62187</v>
      </c>
      <c r="C10964" s="14">
        <v>42544.17611111125</v>
      </c>
      <c r="D10964" s="7" t="s">
        <v>10</v>
      </c>
      <c r="E10964" s="13">
        <v>2195</v>
      </c>
      <c r="F10964" s="7" t="s">
        <v>36</v>
      </c>
      <c r="G10964" s="7" t="s">
        <v>11</v>
      </c>
      <c r="H10964" s="13">
        <v>9</v>
      </c>
      <c r="I10964" s="13">
        <f>IF(G10964="Male",VLOOKUP(H10964,'Shoe size conversion table'!$B$6:$D$22,2),VLOOKUP(H10964,'Shoe size conversion table'!$J$6:$L$22,2))</f>
        <v>42</v>
      </c>
      <c r="J10964" s="13">
        <f>IF(G10964="Male",VLOOKUP(H10964,'Shoe size conversion table'!$B$6:$D$22,3),VLOOKUP(H10964,'Shoe size conversion table'!$J$6:$L$22,3))</f>
        <v>8.5</v>
      </c>
      <c r="K10964" s="11">
        <v>199</v>
      </c>
      <c r="L10964" s="12">
        <v>0</v>
      </c>
      <c r="M10964" s="7">
        <f t="shared" si="514"/>
        <v>2016</v>
      </c>
      <c r="N10964" s="7">
        <f t="shared" si="515"/>
        <v>6</v>
      </c>
      <c r="O10964" s="30">
        <f t="shared" si="516"/>
        <v>199</v>
      </c>
    </row>
    <row r="10965" spans="2:15" x14ac:dyDescent="0.2">
      <c r="B10965" s="13">
        <v>62188</v>
      </c>
      <c r="C10965" s="14">
        <v>42544.216111111309</v>
      </c>
      <c r="D10965" s="7" t="s">
        <v>10</v>
      </c>
      <c r="E10965" s="13">
        <v>2208</v>
      </c>
      <c r="F10965" s="7" t="s">
        <v>35</v>
      </c>
      <c r="G10965" s="7" t="s">
        <v>11</v>
      </c>
      <c r="H10965" s="13">
        <v>9.5</v>
      </c>
      <c r="I10965" s="13" t="str">
        <f>IF(G10965="Male",VLOOKUP(H10965,'Shoe size conversion table'!$B$6:$D$22,2),VLOOKUP(H10965,'Shoe size conversion table'!$J$6:$L$22,2))</f>
        <v>42-43</v>
      </c>
      <c r="J10965" s="13">
        <f>IF(G10965="Male",VLOOKUP(H10965,'Shoe size conversion table'!$B$6:$D$22,3),VLOOKUP(H10965,'Shoe size conversion table'!$J$6:$L$22,3))</f>
        <v>9</v>
      </c>
      <c r="K10965" s="11">
        <v>179</v>
      </c>
      <c r="L10965" s="12">
        <v>0.3</v>
      </c>
      <c r="M10965" s="7">
        <f t="shared" si="514"/>
        <v>2016</v>
      </c>
      <c r="N10965" s="7">
        <f t="shared" si="515"/>
        <v>6</v>
      </c>
      <c r="O10965" s="30">
        <f t="shared" si="516"/>
        <v>125.3</v>
      </c>
    </row>
    <row r="10966" spans="2:15" x14ac:dyDescent="0.2">
      <c r="B10966" s="13">
        <v>62189</v>
      </c>
      <c r="C10966" s="14">
        <v>42544.256111111128</v>
      </c>
      <c r="D10966" s="7" t="s">
        <v>10</v>
      </c>
      <c r="E10966" s="13">
        <v>2229</v>
      </c>
      <c r="F10966" s="7" t="s">
        <v>34</v>
      </c>
      <c r="G10966" s="7" t="s">
        <v>11</v>
      </c>
      <c r="H10966" s="13">
        <v>10</v>
      </c>
      <c r="I10966" s="13">
        <f>IF(G10966="Male",VLOOKUP(H10966,'Shoe size conversion table'!$B$6:$D$22,2),VLOOKUP(H10966,'Shoe size conversion table'!$J$6:$L$22,2))</f>
        <v>43</v>
      </c>
      <c r="J10966" s="13">
        <f>IF(G10966="Male",VLOOKUP(H10966,'Shoe size conversion table'!$B$6:$D$22,3),VLOOKUP(H10966,'Shoe size conversion table'!$J$6:$L$22,3))</f>
        <v>9.5</v>
      </c>
      <c r="K10966" s="11">
        <v>199</v>
      </c>
      <c r="L10966" s="12">
        <v>0.2</v>
      </c>
      <c r="M10966" s="7">
        <f t="shared" si="514"/>
        <v>2016</v>
      </c>
      <c r="N10966" s="7">
        <f t="shared" si="515"/>
        <v>6</v>
      </c>
      <c r="O10966" s="30">
        <f t="shared" si="516"/>
        <v>159.20000000000002</v>
      </c>
    </row>
    <row r="10967" spans="2:15" x14ac:dyDescent="0.2">
      <c r="B10967" s="13">
        <v>62189</v>
      </c>
      <c r="C10967" s="14">
        <v>42544.256111111128</v>
      </c>
      <c r="D10967" s="7" t="s">
        <v>10</v>
      </c>
      <c r="E10967" s="13">
        <v>2204</v>
      </c>
      <c r="F10967" s="7" t="s">
        <v>35</v>
      </c>
      <c r="G10967" s="7" t="s">
        <v>11</v>
      </c>
      <c r="H10967" s="13">
        <v>10.5</v>
      </c>
      <c r="I10967" s="13" t="str">
        <f>IF(G10967="Male",VLOOKUP(H10967,'Shoe size conversion table'!$B$6:$D$22,2),VLOOKUP(H10967,'Shoe size conversion table'!$J$6:$L$22,2))</f>
        <v>43-44</v>
      </c>
      <c r="J10967" s="13">
        <f>IF(G10967="Male",VLOOKUP(H10967,'Shoe size conversion table'!$B$6:$D$22,3),VLOOKUP(H10967,'Shoe size conversion table'!$J$6:$L$22,3))</f>
        <v>10</v>
      </c>
      <c r="K10967" s="11">
        <v>149</v>
      </c>
      <c r="L10967" s="12">
        <v>0</v>
      </c>
      <c r="M10967" s="7">
        <f t="shared" si="514"/>
        <v>2016</v>
      </c>
      <c r="N10967" s="7">
        <f t="shared" si="515"/>
        <v>6</v>
      </c>
      <c r="O10967" s="30">
        <f t="shared" si="516"/>
        <v>149</v>
      </c>
    </row>
    <row r="10968" spans="2:15" x14ac:dyDescent="0.2">
      <c r="B10968" s="13">
        <v>62190</v>
      </c>
      <c r="C10968" s="14">
        <v>42544.306111111131</v>
      </c>
      <c r="D10968" s="7" t="s">
        <v>10</v>
      </c>
      <c r="E10968" s="13">
        <v>2179</v>
      </c>
      <c r="F10968" s="7" t="s">
        <v>34</v>
      </c>
      <c r="G10968" s="7" t="s">
        <v>12</v>
      </c>
      <c r="H10968" s="13">
        <v>10</v>
      </c>
      <c r="I10968" s="13" t="str">
        <f>IF(G10968="Male",VLOOKUP(H10968,'Shoe size conversion table'!$B$6:$D$22,2),VLOOKUP(H10968,'Shoe size conversion table'!$J$6:$L$22,2))</f>
        <v>40-41</v>
      </c>
      <c r="J10968" s="13">
        <f>IF(G10968="Male",VLOOKUP(H10968,'Shoe size conversion table'!$B$6:$D$22,3),VLOOKUP(H10968,'Shoe size conversion table'!$J$6:$L$22,3))</f>
        <v>8</v>
      </c>
      <c r="K10968" s="11">
        <v>159</v>
      </c>
      <c r="L10968" s="12">
        <v>0</v>
      </c>
      <c r="M10968" s="7">
        <f t="shared" si="514"/>
        <v>2016</v>
      </c>
      <c r="N10968" s="7">
        <f t="shared" si="515"/>
        <v>6</v>
      </c>
      <c r="O10968" s="30">
        <f t="shared" si="516"/>
        <v>159</v>
      </c>
    </row>
    <row r="10969" spans="2:15" x14ac:dyDescent="0.2">
      <c r="B10969" s="13">
        <v>62191</v>
      </c>
      <c r="C10969" s="14">
        <v>42544.386111111126</v>
      </c>
      <c r="D10969" s="7" t="s">
        <v>7</v>
      </c>
      <c r="E10969" s="13">
        <v>2174</v>
      </c>
      <c r="F10969" s="7" t="s">
        <v>45</v>
      </c>
      <c r="G10969" s="7" t="s">
        <v>11</v>
      </c>
      <c r="H10969" s="13">
        <v>10</v>
      </c>
      <c r="I10969" s="13">
        <f>IF(G10969="Male",VLOOKUP(H10969,'Shoe size conversion table'!$B$6:$D$22,2),VLOOKUP(H10969,'Shoe size conversion table'!$J$6:$L$22,2))</f>
        <v>43</v>
      </c>
      <c r="J10969" s="13">
        <f>IF(G10969="Male",VLOOKUP(H10969,'Shoe size conversion table'!$B$6:$D$22,3),VLOOKUP(H10969,'Shoe size conversion table'!$J$6:$L$22,3))</f>
        <v>9.5</v>
      </c>
      <c r="K10969" s="11">
        <v>159</v>
      </c>
      <c r="L10969" s="12">
        <v>0.3</v>
      </c>
      <c r="M10969" s="7">
        <f t="shared" si="514"/>
        <v>2016</v>
      </c>
      <c r="N10969" s="7">
        <f t="shared" si="515"/>
        <v>6</v>
      </c>
      <c r="O10969" s="30">
        <f t="shared" si="516"/>
        <v>111.3</v>
      </c>
    </row>
    <row r="10970" spans="2:15" x14ac:dyDescent="0.2">
      <c r="B10970" s="13">
        <v>62192</v>
      </c>
      <c r="C10970" s="14">
        <v>42544.436111111303</v>
      </c>
      <c r="D10970" s="7" t="s">
        <v>7</v>
      </c>
      <c r="E10970" s="13">
        <v>2171</v>
      </c>
      <c r="F10970" s="7" t="s">
        <v>46</v>
      </c>
      <c r="G10970" s="7" t="s">
        <v>12</v>
      </c>
      <c r="H10970" s="13">
        <v>7.5</v>
      </c>
      <c r="I10970" s="13">
        <f>IF(G10970="Male",VLOOKUP(H10970,'Shoe size conversion table'!$B$6:$D$22,2),VLOOKUP(H10970,'Shoe size conversion table'!$J$6:$L$22,2))</f>
        <v>38</v>
      </c>
      <c r="J10970" s="13">
        <f>IF(G10970="Male",VLOOKUP(H10970,'Shoe size conversion table'!$B$6:$D$22,3),VLOOKUP(H10970,'Shoe size conversion table'!$J$6:$L$22,3))</f>
        <v>5.5</v>
      </c>
      <c r="K10970" s="11">
        <v>129</v>
      </c>
      <c r="L10970" s="12">
        <v>0.5</v>
      </c>
      <c r="M10970" s="7">
        <f t="shared" si="514"/>
        <v>2016</v>
      </c>
      <c r="N10970" s="7">
        <f t="shared" si="515"/>
        <v>6</v>
      </c>
      <c r="O10970" s="30">
        <f t="shared" si="516"/>
        <v>64.5</v>
      </c>
    </row>
    <row r="10971" spans="2:15" x14ac:dyDescent="0.2">
      <c r="B10971" s="13">
        <v>62192</v>
      </c>
      <c r="C10971" s="14">
        <v>42544.436111111303</v>
      </c>
      <c r="D10971" s="7" t="s">
        <v>7</v>
      </c>
      <c r="E10971" s="13">
        <v>2217</v>
      </c>
      <c r="F10971" s="7" t="s">
        <v>55</v>
      </c>
      <c r="G10971" s="7" t="s">
        <v>12</v>
      </c>
      <c r="H10971" s="13">
        <v>10</v>
      </c>
      <c r="I10971" s="13" t="str">
        <f>IF(G10971="Male",VLOOKUP(H10971,'Shoe size conversion table'!$B$6:$D$22,2),VLOOKUP(H10971,'Shoe size conversion table'!$J$6:$L$22,2))</f>
        <v>40-41</v>
      </c>
      <c r="J10971" s="13">
        <f>IF(G10971="Male",VLOOKUP(H10971,'Shoe size conversion table'!$B$6:$D$22,3),VLOOKUP(H10971,'Shoe size conversion table'!$J$6:$L$22,3))</f>
        <v>8</v>
      </c>
      <c r="K10971" s="11">
        <v>179</v>
      </c>
      <c r="L10971" s="12">
        <v>0</v>
      </c>
      <c r="M10971" s="7">
        <f t="shared" si="514"/>
        <v>2016</v>
      </c>
      <c r="N10971" s="7">
        <f t="shared" si="515"/>
        <v>6</v>
      </c>
      <c r="O10971" s="30">
        <f t="shared" si="516"/>
        <v>179</v>
      </c>
    </row>
    <row r="10972" spans="2:15" x14ac:dyDescent="0.2">
      <c r="B10972" s="13">
        <v>62193</v>
      </c>
      <c r="C10972" s="14">
        <v>42544.446111111312</v>
      </c>
      <c r="D10972" s="7" t="s">
        <v>10</v>
      </c>
      <c r="E10972" s="13">
        <v>2149</v>
      </c>
      <c r="F10972" s="7" t="s">
        <v>34</v>
      </c>
      <c r="G10972" s="7" t="s">
        <v>12</v>
      </c>
      <c r="H10972" s="13">
        <v>7.5</v>
      </c>
      <c r="I10972" s="13">
        <f>IF(G10972="Male",VLOOKUP(H10972,'Shoe size conversion table'!$B$6:$D$22,2),VLOOKUP(H10972,'Shoe size conversion table'!$J$6:$L$22,2))</f>
        <v>38</v>
      </c>
      <c r="J10972" s="13">
        <f>IF(G10972="Male",VLOOKUP(H10972,'Shoe size conversion table'!$B$6:$D$22,3),VLOOKUP(H10972,'Shoe size conversion table'!$J$6:$L$22,3))</f>
        <v>5.5</v>
      </c>
      <c r="K10972" s="11">
        <v>129</v>
      </c>
      <c r="L10972" s="12">
        <v>0.1</v>
      </c>
      <c r="M10972" s="7">
        <f t="shared" si="514"/>
        <v>2016</v>
      </c>
      <c r="N10972" s="7">
        <f t="shared" si="515"/>
        <v>6</v>
      </c>
      <c r="O10972" s="30">
        <f t="shared" si="516"/>
        <v>116.10000000000001</v>
      </c>
    </row>
    <row r="10973" spans="2:15" x14ac:dyDescent="0.2">
      <c r="B10973" s="13">
        <v>62194</v>
      </c>
      <c r="C10973" s="14">
        <v>42544.506111111128</v>
      </c>
      <c r="D10973" s="7" t="s">
        <v>10</v>
      </c>
      <c r="E10973" s="13">
        <v>2179</v>
      </c>
      <c r="F10973" s="7" t="s">
        <v>34</v>
      </c>
      <c r="G10973" s="7" t="s">
        <v>11</v>
      </c>
      <c r="H10973" s="13">
        <v>9.5</v>
      </c>
      <c r="I10973" s="13" t="str">
        <f>IF(G10973="Male",VLOOKUP(H10973,'Shoe size conversion table'!$B$6:$D$22,2),VLOOKUP(H10973,'Shoe size conversion table'!$J$6:$L$22,2))</f>
        <v>42-43</v>
      </c>
      <c r="J10973" s="13">
        <f>IF(G10973="Male",VLOOKUP(H10973,'Shoe size conversion table'!$B$6:$D$22,3),VLOOKUP(H10973,'Shoe size conversion table'!$J$6:$L$22,3))</f>
        <v>9</v>
      </c>
      <c r="K10973" s="11">
        <v>199</v>
      </c>
      <c r="L10973" s="12">
        <v>0</v>
      </c>
      <c r="M10973" s="7">
        <f t="shared" si="514"/>
        <v>2016</v>
      </c>
      <c r="N10973" s="7">
        <f t="shared" si="515"/>
        <v>6</v>
      </c>
      <c r="O10973" s="30">
        <f t="shared" si="516"/>
        <v>199</v>
      </c>
    </row>
    <row r="10974" spans="2:15" x14ac:dyDescent="0.2">
      <c r="B10974" s="13">
        <v>62195</v>
      </c>
      <c r="C10974" s="14">
        <v>42544.556111111247</v>
      </c>
      <c r="D10974" s="7" t="s">
        <v>7</v>
      </c>
      <c r="E10974" s="13">
        <v>2217</v>
      </c>
      <c r="F10974" s="7" t="s">
        <v>50</v>
      </c>
      <c r="G10974" s="7" t="s">
        <v>11</v>
      </c>
      <c r="H10974" s="13">
        <v>9</v>
      </c>
      <c r="I10974" s="13">
        <f>IF(G10974="Male",VLOOKUP(H10974,'Shoe size conversion table'!$B$6:$D$22,2),VLOOKUP(H10974,'Shoe size conversion table'!$J$6:$L$22,2))</f>
        <v>42</v>
      </c>
      <c r="J10974" s="13">
        <f>IF(G10974="Male",VLOOKUP(H10974,'Shoe size conversion table'!$B$6:$D$22,3),VLOOKUP(H10974,'Shoe size conversion table'!$J$6:$L$22,3))</f>
        <v>8.5</v>
      </c>
      <c r="K10974" s="11">
        <v>129</v>
      </c>
      <c r="L10974" s="12">
        <v>0.2</v>
      </c>
      <c r="M10974" s="7">
        <f t="shared" si="514"/>
        <v>2016</v>
      </c>
      <c r="N10974" s="7">
        <f t="shared" si="515"/>
        <v>6</v>
      </c>
      <c r="O10974" s="30">
        <f t="shared" si="516"/>
        <v>103.2</v>
      </c>
    </row>
    <row r="10975" spans="2:15" x14ac:dyDescent="0.2">
      <c r="B10975" s="13">
        <v>62196</v>
      </c>
      <c r="C10975" s="14">
        <v>42544.666111111132</v>
      </c>
      <c r="D10975" s="7" t="s">
        <v>7</v>
      </c>
      <c r="E10975" s="13">
        <v>2238</v>
      </c>
      <c r="F10975" s="7" t="s">
        <v>51</v>
      </c>
      <c r="G10975" s="7" t="s">
        <v>11</v>
      </c>
      <c r="H10975" s="13">
        <v>10</v>
      </c>
      <c r="I10975" s="13">
        <f>IF(G10975="Male",VLOOKUP(H10975,'Shoe size conversion table'!$B$6:$D$22,2),VLOOKUP(H10975,'Shoe size conversion table'!$J$6:$L$22,2))</f>
        <v>43</v>
      </c>
      <c r="J10975" s="13">
        <f>IF(G10975="Male",VLOOKUP(H10975,'Shoe size conversion table'!$B$6:$D$22,3),VLOOKUP(H10975,'Shoe size conversion table'!$J$6:$L$22,3))</f>
        <v>9.5</v>
      </c>
      <c r="K10975" s="11">
        <v>199</v>
      </c>
      <c r="L10975" s="12">
        <v>0.2</v>
      </c>
      <c r="M10975" s="7">
        <f t="shared" si="514"/>
        <v>2016</v>
      </c>
      <c r="N10975" s="7">
        <f t="shared" si="515"/>
        <v>6</v>
      </c>
      <c r="O10975" s="30">
        <f t="shared" si="516"/>
        <v>159.20000000000002</v>
      </c>
    </row>
    <row r="10976" spans="2:15" x14ac:dyDescent="0.2">
      <c r="B10976" s="13">
        <v>62197</v>
      </c>
      <c r="C10976" s="14">
        <v>42544.666111111132</v>
      </c>
      <c r="D10976" s="7" t="s">
        <v>10</v>
      </c>
      <c r="E10976" s="13">
        <v>2177</v>
      </c>
      <c r="F10976" s="7" t="s">
        <v>35</v>
      </c>
      <c r="G10976" s="7" t="s">
        <v>11</v>
      </c>
      <c r="H10976" s="13">
        <v>7.5</v>
      </c>
      <c r="I10976" s="13" t="str">
        <f>IF(G10976="Male",VLOOKUP(H10976,'Shoe size conversion table'!$B$6:$D$22,2),VLOOKUP(H10976,'Shoe size conversion table'!$J$6:$L$22,2))</f>
        <v>40-41</v>
      </c>
      <c r="J10976" s="13">
        <f>IF(G10976="Male",VLOOKUP(H10976,'Shoe size conversion table'!$B$6:$D$22,3),VLOOKUP(H10976,'Shoe size conversion table'!$J$6:$L$22,3))</f>
        <v>7</v>
      </c>
      <c r="K10976" s="11">
        <v>169</v>
      </c>
      <c r="L10976" s="12">
        <v>0</v>
      </c>
      <c r="M10976" s="7">
        <f t="shared" si="514"/>
        <v>2016</v>
      </c>
      <c r="N10976" s="7">
        <f t="shared" si="515"/>
        <v>6</v>
      </c>
      <c r="O10976" s="30">
        <f t="shared" si="516"/>
        <v>169</v>
      </c>
    </row>
    <row r="10977" spans="2:15" x14ac:dyDescent="0.2">
      <c r="B10977" s="13">
        <v>62198</v>
      </c>
      <c r="C10977" s="14">
        <v>42544.726111111129</v>
      </c>
      <c r="D10977" s="7" t="s">
        <v>7</v>
      </c>
      <c r="E10977" s="13">
        <v>2150</v>
      </c>
      <c r="F10977" s="7" t="s">
        <v>49</v>
      </c>
      <c r="G10977" s="7" t="s">
        <v>11</v>
      </c>
      <c r="H10977" s="13">
        <v>9.5</v>
      </c>
      <c r="I10977" s="13" t="str">
        <f>IF(G10977="Male",VLOOKUP(H10977,'Shoe size conversion table'!$B$6:$D$22,2),VLOOKUP(H10977,'Shoe size conversion table'!$J$6:$L$22,2))</f>
        <v>42-43</v>
      </c>
      <c r="J10977" s="13">
        <f>IF(G10977="Male",VLOOKUP(H10977,'Shoe size conversion table'!$B$6:$D$22,3),VLOOKUP(H10977,'Shoe size conversion table'!$J$6:$L$22,3))</f>
        <v>9</v>
      </c>
      <c r="K10977" s="11">
        <v>199</v>
      </c>
      <c r="L10977" s="12">
        <v>0.3</v>
      </c>
      <c r="M10977" s="7">
        <f t="shared" si="514"/>
        <v>2016</v>
      </c>
      <c r="N10977" s="7">
        <f t="shared" si="515"/>
        <v>6</v>
      </c>
      <c r="O10977" s="30">
        <f t="shared" si="516"/>
        <v>139.29999999999998</v>
      </c>
    </row>
    <row r="10978" spans="2:15" x14ac:dyDescent="0.2">
      <c r="B10978" s="13">
        <v>62199</v>
      </c>
      <c r="C10978" s="14">
        <v>42544.736111111248</v>
      </c>
      <c r="D10978" s="7" t="s">
        <v>7</v>
      </c>
      <c r="E10978" s="13">
        <v>2188</v>
      </c>
      <c r="F10978" s="7" t="s">
        <v>44</v>
      </c>
      <c r="G10978" s="7" t="s">
        <v>12</v>
      </c>
      <c r="H10978" s="13">
        <v>8.5</v>
      </c>
      <c r="I10978" s="13">
        <f>IF(G10978="Male",VLOOKUP(H10978,'Shoe size conversion table'!$B$6:$D$22,2),VLOOKUP(H10978,'Shoe size conversion table'!$J$6:$L$22,2))</f>
        <v>39</v>
      </c>
      <c r="J10978" s="13">
        <f>IF(G10978="Male",VLOOKUP(H10978,'Shoe size conversion table'!$B$6:$D$22,3),VLOOKUP(H10978,'Shoe size conversion table'!$J$6:$L$22,3))</f>
        <v>6.5</v>
      </c>
      <c r="K10978" s="11">
        <v>149</v>
      </c>
      <c r="L10978" s="12">
        <v>0</v>
      </c>
      <c r="M10978" s="7">
        <f t="shared" si="514"/>
        <v>2016</v>
      </c>
      <c r="N10978" s="7">
        <f t="shared" si="515"/>
        <v>6</v>
      </c>
      <c r="O10978" s="30">
        <f t="shared" si="516"/>
        <v>149</v>
      </c>
    </row>
    <row r="10979" spans="2:15" x14ac:dyDescent="0.2">
      <c r="B10979" s="13">
        <v>62200</v>
      </c>
      <c r="C10979" s="14">
        <v>42544.866111111252</v>
      </c>
      <c r="D10979" s="7" t="s">
        <v>7</v>
      </c>
      <c r="E10979" s="13">
        <v>2192</v>
      </c>
      <c r="F10979" s="7" t="s">
        <v>50</v>
      </c>
      <c r="G10979" s="7" t="s">
        <v>11</v>
      </c>
      <c r="H10979" s="13">
        <v>10.5</v>
      </c>
      <c r="I10979" s="13" t="str">
        <f>IF(G10979="Male",VLOOKUP(H10979,'Shoe size conversion table'!$B$6:$D$22,2),VLOOKUP(H10979,'Shoe size conversion table'!$J$6:$L$22,2))</f>
        <v>43-44</v>
      </c>
      <c r="J10979" s="13">
        <f>IF(G10979="Male",VLOOKUP(H10979,'Shoe size conversion table'!$B$6:$D$22,3),VLOOKUP(H10979,'Shoe size conversion table'!$J$6:$L$22,3))</f>
        <v>10</v>
      </c>
      <c r="K10979" s="11">
        <v>169</v>
      </c>
      <c r="L10979" s="12">
        <v>0</v>
      </c>
      <c r="M10979" s="7">
        <f t="shared" si="514"/>
        <v>2016</v>
      </c>
      <c r="N10979" s="7">
        <f t="shared" si="515"/>
        <v>6</v>
      </c>
      <c r="O10979" s="30">
        <f t="shared" si="516"/>
        <v>169</v>
      </c>
    </row>
    <row r="10980" spans="2:15" x14ac:dyDescent="0.2">
      <c r="B10980" s="13">
        <v>62201</v>
      </c>
      <c r="C10980" s="14">
        <v>42544.90611111113</v>
      </c>
      <c r="D10980" s="7" t="s">
        <v>9</v>
      </c>
      <c r="E10980" s="13">
        <v>2230</v>
      </c>
      <c r="F10980" s="7" t="s">
        <v>60</v>
      </c>
      <c r="G10980" s="7" t="s">
        <v>11</v>
      </c>
      <c r="H10980" s="13">
        <v>8</v>
      </c>
      <c r="I10980" s="13">
        <f>IF(G10980="Male",VLOOKUP(H10980,'Shoe size conversion table'!$B$6:$D$22,2),VLOOKUP(H10980,'Shoe size conversion table'!$J$6:$L$22,2))</f>
        <v>41</v>
      </c>
      <c r="J10980" s="13">
        <f>IF(G10980="Male",VLOOKUP(H10980,'Shoe size conversion table'!$B$6:$D$22,3),VLOOKUP(H10980,'Shoe size conversion table'!$J$6:$L$22,3))</f>
        <v>7.5</v>
      </c>
      <c r="K10980" s="11">
        <v>129</v>
      </c>
      <c r="L10980" s="12">
        <v>0.5</v>
      </c>
      <c r="M10980" s="7">
        <f t="shared" si="514"/>
        <v>2016</v>
      </c>
      <c r="N10980" s="7">
        <f t="shared" si="515"/>
        <v>6</v>
      </c>
      <c r="O10980" s="30">
        <f t="shared" si="516"/>
        <v>64.5</v>
      </c>
    </row>
    <row r="10981" spans="2:15" x14ac:dyDescent="0.2">
      <c r="B10981" s="13">
        <v>62202</v>
      </c>
      <c r="C10981" s="14">
        <v>42544.96611111128</v>
      </c>
      <c r="D10981" s="7" t="s">
        <v>7</v>
      </c>
      <c r="E10981" s="13">
        <v>2191</v>
      </c>
      <c r="F10981" s="7" t="s">
        <v>45</v>
      </c>
      <c r="G10981" s="7" t="s">
        <v>12</v>
      </c>
      <c r="H10981" s="13">
        <v>7</v>
      </c>
      <c r="I10981" s="13" t="str">
        <f>IF(G10981="Male",VLOOKUP(H10981,'Shoe size conversion table'!$B$6:$D$22,2),VLOOKUP(H10981,'Shoe size conversion table'!$J$6:$L$22,2))</f>
        <v>37-38</v>
      </c>
      <c r="J10981" s="13">
        <f>IF(G10981="Male",VLOOKUP(H10981,'Shoe size conversion table'!$B$6:$D$22,3),VLOOKUP(H10981,'Shoe size conversion table'!$J$6:$L$22,3))</f>
        <v>5</v>
      </c>
      <c r="K10981" s="11">
        <v>169</v>
      </c>
      <c r="L10981" s="12">
        <v>0</v>
      </c>
      <c r="M10981" s="7">
        <f t="shared" si="514"/>
        <v>2016</v>
      </c>
      <c r="N10981" s="7">
        <f t="shared" si="515"/>
        <v>6</v>
      </c>
      <c r="O10981" s="30">
        <f t="shared" si="516"/>
        <v>169</v>
      </c>
    </row>
    <row r="10982" spans="2:15" x14ac:dyDescent="0.2">
      <c r="B10982" s="13">
        <v>62203</v>
      </c>
      <c r="C10982" s="14">
        <v>42544.996111111133</v>
      </c>
      <c r="D10982" s="7" t="s">
        <v>10</v>
      </c>
      <c r="E10982" s="13">
        <v>2215</v>
      </c>
      <c r="F10982" s="7" t="s">
        <v>34</v>
      </c>
      <c r="G10982" s="7" t="s">
        <v>12</v>
      </c>
      <c r="H10982" s="13">
        <v>7.5</v>
      </c>
      <c r="I10982" s="13">
        <f>IF(G10982="Male",VLOOKUP(H10982,'Shoe size conversion table'!$B$6:$D$22,2),VLOOKUP(H10982,'Shoe size conversion table'!$J$6:$L$22,2))</f>
        <v>38</v>
      </c>
      <c r="J10982" s="13">
        <f>IF(G10982="Male",VLOOKUP(H10982,'Shoe size conversion table'!$B$6:$D$22,3),VLOOKUP(H10982,'Shoe size conversion table'!$J$6:$L$22,3))</f>
        <v>5.5</v>
      </c>
      <c r="K10982" s="11">
        <v>189</v>
      </c>
      <c r="L10982" s="12">
        <v>0.3</v>
      </c>
      <c r="M10982" s="7">
        <f t="shared" si="514"/>
        <v>2016</v>
      </c>
      <c r="N10982" s="7">
        <f t="shared" si="515"/>
        <v>6</v>
      </c>
      <c r="O10982" s="30">
        <f t="shared" si="516"/>
        <v>132.29999999999998</v>
      </c>
    </row>
    <row r="10983" spans="2:15" x14ac:dyDescent="0.2">
      <c r="B10983" s="13">
        <v>62204</v>
      </c>
      <c r="C10983" s="14">
        <v>42545.016111111305</v>
      </c>
      <c r="D10983" s="7" t="s">
        <v>7</v>
      </c>
      <c r="E10983" s="13">
        <v>2213</v>
      </c>
      <c r="F10983" s="7" t="s">
        <v>49</v>
      </c>
      <c r="G10983" s="7" t="s">
        <v>12</v>
      </c>
      <c r="H10983" s="13">
        <v>7.5</v>
      </c>
      <c r="I10983" s="13">
        <f>IF(G10983="Male",VLOOKUP(H10983,'Shoe size conversion table'!$B$6:$D$22,2),VLOOKUP(H10983,'Shoe size conversion table'!$J$6:$L$22,2))</f>
        <v>38</v>
      </c>
      <c r="J10983" s="13">
        <f>IF(G10983="Male",VLOOKUP(H10983,'Shoe size conversion table'!$B$6:$D$22,3),VLOOKUP(H10983,'Shoe size conversion table'!$J$6:$L$22,3))</f>
        <v>5.5</v>
      </c>
      <c r="K10983" s="11">
        <v>189</v>
      </c>
      <c r="L10983" s="12">
        <v>0.3</v>
      </c>
      <c r="M10983" s="7">
        <f t="shared" si="514"/>
        <v>2016</v>
      </c>
      <c r="N10983" s="7">
        <f t="shared" si="515"/>
        <v>6</v>
      </c>
      <c r="O10983" s="30">
        <f t="shared" si="516"/>
        <v>132.29999999999998</v>
      </c>
    </row>
    <row r="10984" spans="2:15" x14ac:dyDescent="0.2">
      <c r="B10984" s="13">
        <v>62205</v>
      </c>
      <c r="C10984" s="14">
        <v>42545.036111111134</v>
      </c>
      <c r="D10984" s="7" t="s">
        <v>8</v>
      </c>
      <c r="E10984" s="13">
        <v>2180</v>
      </c>
      <c r="F10984" s="7" t="s">
        <v>39</v>
      </c>
      <c r="G10984" s="7" t="s">
        <v>11</v>
      </c>
      <c r="H10984" s="13">
        <v>9.5</v>
      </c>
      <c r="I10984" s="13" t="str">
        <f>IF(G10984="Male",VLOOKUP(H10984,'Shoe size conversion table'!$B$6:$D$22,2),VLOOKUP(H10984,'Shoe size conversion table'!$J$6:$L$22,2))</f>
        <v>42-43</v>
      </c>
      <c r="J10984" s="13">
        <f>IF(G10984="Male",VLOOKUP(H10984,'Shoe size conversion table'!$B$6:$D$22,3),VLOOKUP(H10984,'Shoe size conversion table'!$J$6:$L$22,3))</f>
        <v>9</v>
      </c>
      <c r="K10984" s="11">
        <v>139</v>
      </c>
      <c r="L10984" s="12">
        <v>0</v>
      </c>
      <c r="M10984" s="7">
        <f t="shared" si="514"/>
        <v>2016</v>
      </c>
      <c r="N10984" s="7">
        <f t="shared" si="515"/>
        <v>6</v>
      </c>
      <c r="O10984" s="30">
        <f t="shared" si="516"/>
        <v>139</v>
      </c>
    </row>
    <row r="10985" spans="2:15" x14ac:dyDescent="0.2">
      <c r="B10985" s="13">
        <v>62206</v>
      </c>
      <c r="C10985" s="14">
        <v>42545.036111111251</v>
      </c>
      <c r="D10985" s="7" t="s">
        <v>7</v>
      </c>
      <c r="E10985" s="13">
        <v>2169</v>
      </c>
      <c r="F10985" s="7" t="s">
        <v>50</v>
      </c>
      <c r="G10985" s="7" t="s">
        <v>12</v>
      </c>
      <c r="H10985" s="13">
        <v>9.5</v>
      </c>
      <c r="I10985" s="13">
        <f>IF(G10985="Male",VLOOKUP(H10985,'Shoe size conversion table'!$B$6:$D$22,2),VLOOKUP(H10985,'Shoe size conversion table'!$J$6:$L$22,2))</f>
        <v>40</v>
      </c>
      <c r="J10985" s="13">
        <f>IF(G10985="Male",VLOOKUP(H10985,'Shoe size conversion table'!$B$6:$D$22,3),VLOOKUP(H10985,'Shoe size conversion table'!$J$6:$L$22,3))</f>
        <v>7.5</v>
      </c>
      <c r="K10985" s="11">
        <v>149</v>
      </c>
      <c r="L10985" s="12">
        <v>0.5</v>
      </c>
      <c r="M10985" s="7">
        <f t="shared" si="514"/>
        <v>2016</v>
      </c>
      <c r="N10985" s="7">
        <f t="shared" si="515"/>
        <v>6</v>
      </c>
      <c r="O10985" s="30">
        <f t="shared" si="516"/>
        <v>74.5</v>
      </c>
    </row>
    <row r="10986" spans="2:15" x14ac:dyDescent="0.2">
      <c r="B10986" s="13">
        <v>62207</v>
      </c>
      <c r="C10986" s="14">
        <v>42545.046111111129</v>
      </c>
      <c r="D10986" s="7" t="s">
        <v>8</v>
      </c>
      <c r="E10986" s="13">
        <v>2183</v>
      </c>
      <c r="F10986" s="7" t="s">
        <v>40</v>
      </c>
      <c r="G10986" s="7" t="s">
        <v>12</v>
      </c>
      <c r="H10986" s="13">
        <v>12</v>
      </c>
      <c r="I10986" s="13" t="str">
        <f>IF(G10986="Male",VLOOKUP(H10986,'Shoe size conversion table'!$B$6:$D$22,2),VLOOKUP(H10986,'Shoe size conversion table'!$J$6:$L$22,2))</f>
        <v>42-43</v>
      </c>
      <c r="J10986" s="13">
        <f>IF(G10986="Male",VLOOKUP(H10986,'Shoe size conversion table'!$B$6:$D$22,3),VLOOKUP(H10986,'Shoe size conversion table'!$J$6:$L$22,3))</f>
        <v>10</v>
      </c>
      <c r="K10986" s="11">
        <v>159</v>
      </c>
      <c r="L10986" s="12">
        <v>0.3</v>
      </c>
      <c r="M10986" s="7">
        <f t="shared" si="514"/>
        <v>2016</v>
      </c>
      <c r="N10986" s="7">
        <f t="shared" si="515"/>
        <v>6</v>
      </c>
      <c r="O10986" s="30">
        <f t="shared" si="516"/>
        <v>111.3</v>
      </c>
    </row>
    <row r="10987" spans="2:15" x14ac:dyDescent="0.2">
      <c r="B10987" s="13">
        <v>62208</v>
      </c>
      <c r="C10987" s="14">
        <v>42545.046111111129</v>
      </c>
      <c r="D10987" s="7" t="s">
        <v>9</v>
      </c>
      <c r="E10987" s="13">
        <v>2195</v>
      </c>
      <c r="F10987" s="7" t="s">
        <v>60</v>
      </c>
      <c r="G10987" s="7" t="s">
        <v>11</v>
      </c>
      <c r="H10987" s="13">
        <v>10.5</v>
      </c>
      <c r="I10987" s="13" t="str">
        <f>IF(G10987="Male",VLOOKUP(H10987,'Shoe size conversion table'!$B$6:$D$22,2),VLOOKUP(H10987,'Shoe size conversion table'!$J$6:$L$22,2))</f>
        <v>43-44</v>
      </c>
      <c r="J10987" s="13">
        <f>IF(G10987="Male",VLOOKUP(H10987,'Shoe size conversion table'!$B$6:$D$22,3),VLOOKUP(H10987,'Shoe size conversion table'!$J$6:$L$22,3))</f>
        <v>10</v>
      </c>
      <c r="K10987" s="11">
        <v>189</v>
      </c>
      <c r="L10987" s="12">
        <v>0.1</v>
      </c>
      <c r="M10987" s="7">
        <f t="shared" si="514"/>
        <v>2016</v>
      </c>
      <c r="N10987" s="7">
        <f t="shared" si="515"/>
        <v>6</v>
      </c>
      <c r="O10987" s="30">
        <f t="shared" si="516"/>
        <v>170.1</v>
      </c>
    </row>
    <row r="10988" spans="2:15" x14ac:dyDescent="0.2">
      <c r="B10988" s="13">
        <v>62209</v>
      </c>
      <c r="C10988" s="14">
        <v>42545.08611111113</v>
      </c>
      <c r="D10988" s="7" t="s">
        <v>7</v>
      </c>
      <c r="E10988" s="13">
        <v>2175</v>
      </c>
      <c r="F10988" s="7" t="s">
        <v>52</v>
      </c>
      <c r="G10988" s="7" t="s">
        <v>12</v>
      </c>
      <c r="H10988" s="13">
        <v>7</v>
      </c>
      <c r="I10988" s="13" t="str">
        <f>IF(G10988="Male",VLOOKUP(H10988,'Shoe size conversion table'!$B$6:$D$22,2),VLOOKUP(H10988,'Shoe size conversion table'!$J$6:$L$22,2))</f>
        <v>37-38</v>
      </c>
      <c r="J10988" s="13">
        <f>IF(G10988="Male",VLOOKUP(H10988,'Shoe size conversion table'!$B$6:$D$22,3),VLOOKUP(H10988,'Shoe size conversion table'!$J$6:$L$22,3))</f>
        <v>5</v>
      </c>
      <c r="K10988" s="11">
        <v>129</v>
      </c>
      <c r="L10988" s="12">
        <v>0</v>
      </c>
      <c r="M10988" s="7">
        <f t="shared" si="514"/>
        <v>2016</v>
      </c>
      <c r="N10988" s="7">
        <f t="shared" si="515"/>
        <v>6</v>
      </c>
      <c r="O10988" s="30">
        <f t="shared" si="516"/>
        <v>129</v>
      </c>
    </row>
    <row r="10989" spans="2:15" x14ac:dyDescent="0.2">
      <c r="B10989" s="13">
        <v>62210</v>
      </c>
      <c r="C10989" s="14">
        <v>42545.14611111128</v>
      </c>
      <c r="D10989" s="7" t="s">
        <v>7</v>
      </c>
      <c r="E10989" s="13">
        <v>2241</v>
      </c>
      <c r="F10989" s="7" t="s">
        <v>51</v>
      </c>
      <c r="G10989" s="7" t="s">
        <v>11</v>
      </c>
      <c r="H10989" s="13">
        <v>9.5</v>
      </c>
      <c r="I10989" s="13" t="str">
        <f>IF(G10989="Male",VLOOKUP(H10989,'Shoe size conversion table'!$B$6:$D$22,2),VLOOKUP(H10989,'Shoe size conversion table'!$J$6:$L$22,2))</f>
        <v>42-43</v>
      </c>
      <c r="J10989" s="13">
        <f>IF(G10989="Male",VLOOKUP(H10989,'Shoe size conversion table'!$B$6:$D$22,3),VLOOKUP(H10989,'Shoe size conversion table'!$J$6:$L$22,3))</f>
        <v>9</v>
      </c>
      <c r="K10989" s="11">
        <v>199</v>
      </c>
      <c r="L10989" s="12">
        <v>0</v>
      </c>
      <c r="M10989" s="7">
        <f t="shared" si="514"/>
        <v>2016</v>
      </c>
      <c r="N10989" s="7">
        <f t="shared" si="515"/>
        <v>6</v>
      </c>
      <c r="O10989" s="30">
        <f t="shared" si="516"/>
        <v>199</v>
      </c>
    </row>
    <row r="10990" spans="2:15" x14ac:dyDescent="0.2">
      <c r="B10990" s="13">
        <v>62210</v>
      </c>
      <c r="C10990" s="14">
        <v>42545.14611111128</v>
      </c>
      <c r="D10990" s="7" t="s">
        <v>7</v>
      </c>
      <c r="E10990" s="13">
        <v>2180</v>
      </c>
      <c r="F10990" s="7" t="s">
        <v>54</v>
      </c>
      <c r="G10990" s="7" t="s">
        <v>11</v>
      </c>
      <c r="H10990" s="13">
        <v>10</v>
      </c>
      <c r="I10990" s="13">
        <f>IF(G10990="Male",VLOOKUP(H10990,'Shoe size conversion table'!$B$6:$D$22,2),VLOOKUP(H10990,'Shoe size conversion table'!$J$6:$L$22,2))</f>
        <v>43</v>
      </c>
      <c r="J10990" s="13">
        <f>IF(G10990="Male",VLOOKUP(H10990,'Shoe size conversion table'!$B$6:$D$22,3),VLOOKUP(H10990,'Shoe size conversion table'!$J$6:$L$22,3))</f>
        <v>9.5</v>
      </c>
      <c r="K10990" s="11">
        <v>189</v>
      </c>
      <c r="L10990" s="12">
        <v>0</v>
      </c>
      <c r="M10990" s="7">
        <f t="shared" si="514"/>
        <v>2016</v>
      </c>
      <c r="N10990" s="7">
        <f t="shared" si="515"/>
        <v>6</v>
      </c>
      <c r="O10990" s="30">
        <f t="shared" si="516"/>
        <v>189</v>
      </c>
    </row>
    <row r="10991" spans="2:15" x14ac:dyDescent="0.2">
      <c r="B10991" s="13">
        <v>62211</v>
      </c>
      <c r="C10991" s="14">
        <v>42545.166111111132</v>
      </c>
      <c r="D10991" s="7" t="s">
        <v>9</v>
      </c>
      <c r="E10991" s="13">
        <v>2191</v>
      </c>
      <c r="F10991" s="7" t="s">
        <v>62</v>
      </c>
      <c r="G10991" s="7" t="s">
        <v>11</v>
      </c>
      <c r="H10991" s="13">
        <v>9</v>
      </c>
      <c r="I10991" s="13">
        <f>IF(G10991="Male",VLOOKUP(H10991,'Shoe size conversion table'!$B$6:$D$22,2),VLOOKUP(H10991,'Shoe size conversion table'!$J$6:$L$22,2))</f>
        <v>42</v>
      </c>
      <c r="J10991" s="13">
        <f>IF(G10991="Male",VLOOKUP(H10991,'Shoe size conversion table'!$B$6:$D$22,3),VLOOKUP(H10991,'Shoe size conversion table'!$J$6:$L$22,3))</f>
        <v>8.5</v>
      </c>
      <c r="K10991" s="11">
        <v>129</v>
      </c>
      <c r="L10991" s="12">
        <v>0.1</v>
      </c>
      <c r="M10991" s="7">
        <f t="shared" si="514"/>
        <v>2016</v>
      </c>
      <c r="N10991" s="7">
        <f t="shared" si="515"/>
        <v>6</v>
      </c>
      <c r="O10991" s="30">
        <f t="shared" si="516"/>
        <v>116.10000000000001</v>
      </c>
    </row>
    <row r="10992" spans="2:15" x14ac:dyDescent="0.2">
      <c r="B10992" s="13">
        <v>62211</v>
      </c>
      <c r="C10992" s="14">
        <v>42545.166111111132</v>
      </c>
      <c r="D10992" s="7" t="s">
        <v>9</v>
      </c>
      <c r="E10992" s="13">
        <v>2180</v>
      </c>
      <c r="F10992" s="7" t="s">
        <v>62</v>
      </c>
      <c r="G10992" s="7" t="s">
        <v>11</v>
      </c>
      <c r="H10992" s="13">
        <v>9</v>
      </c>
      <c r="I10992" s="13">
        <f>IF(G10992="Male",VLOOKUP(H10992,'Shoe size conversion table'!$B$6:$D$22,2),VLOOKUP(H10992,'Shoe size conversion table'!$J$6:$L$22,2))</f>
        <v>42</v>
      </c>
      <c r="J10992" s="13">
        <f>IF(G10992="Male",VLOOKUP(H10992,'Shoe size conversion table'!$B$6:$D$22,3),VLOOKUP(H10992,'Shoe size conversion table'!$J$6:$L$22,3))</f>
        <v>8.5</v>
      </c>
      <c r="K10992" s="11">
        <v>189</v>
      </c>
      <c r="L10992" s="12">
        <v>0</v>
      </c>
      <c r="M10992" s="7">
        <f t="shared" si="514"/>
        <v>2016</v>
      </c>
      <c r="N10992" s="7">
        <f t="shared" si="515"/>
        <v>6</v>
      </c>
      <c r="O10992" s="30">
        <f t="shared" si="516"/>
        <v>189</v>
      </c>
    </row>
    <row r="10993" spans="2:15" x14ac:dyDescent="0.2">
      <c r="B10993" s="13">
        <v>62212</v>
      </c>
      <c r="C10993" s="14">
        <v>42545.216111111309</v>
      </c>
      <c r="D10993" s="7" t="s">
        <v>10</v>
      </c>
      <c r="E10993" s="13">
        <v>2208</v>
      </c>
      <c r="F10993" s="7" t="s">
        <v>35</v>
      </c>
      <c r="G10993" s="7" t="s">
        <v>11</v>
      </c>
      <c r="H10993" s="13">
        <v>9.5</v>
      </c>
      <c r="I10993" s="13" t="str">
        <f>IF(G10993="Male",VLOOKUP(H10993,'Shoe size conversion table'!$B$6:$D$22,2),VLOOKUP(H10993,'Shoe size conversion table'!$J$6:$L$22,2))</f>
        <v>42-43</v>
      </c>
      <c r="J10993" s="13">
        <f>IF(G10993="Male",VLOOKUP(H10993,'Shoe size conversion table'!$B$6:$D$22,3),VLOOKUP(H10993,'Shoe size conversion table'!$J$6:$L$22,3))</f>
        <v>9</v>
      </c>
      <c r="K10993" s="11">
        <v>179</v>
      </c>
      <c r="L10993" s="12">
        <v>0.3</v>
      </c>
      <c r="M10993" s="7">
        <f t="shared" si="514"/>
        <v>2016</v>
      </c>
      <c r="N10993" s="7">
        <f t="shared" si="515"/>
        <v>6</v>
      </c>
      <c r="O10993" s="30">
        <f t="shared" si="516"/>
        <v>125.3</v>
      </c>
    </row>
    <row r="10994" spans="2:15" x14ac:dyDescent="0.2">
      <c r="B10994" s="13">
        <v>62213</v>
      </c>
      <c r="C10994" s="14">
        <v>42545.246111111126</v>
      </c>
      <c r="D10994" s="7" t="s">
        <v>7</v>
      </c>
      <c r="E10994" s="13">
        <v>2192</v>
      </c>
      <c r="F10994" s="7" t="s">
        <v>49</v>
      </c>
      <c r="G10994" s="7" t="s">
        <v>11</v>
      </c>
      <c r="H10994" s="13">
        <v>11.5</v>
      </c>
      <c r="I10994" s="13" t="str">
        <f>IF(G10994="Male",VLOOKUP(H10994,'Shoe size conversion table'!$B$6:$D$22,2),VLOOKUP(H10994,'Shoe size conversion table'!$J$6:$L$22,2))</f>
        <v>44-45</v>
      </c>
      <c r="J10994" s="13">
        <f>IF(G10994="Male",VLOOKUP(H10994,'Shoe size conversion table'!$B$6:$D$22,3),VLOOKUP(H10994,'Shoe size conversion table'!$J$6:$L$22,3))</f>
        <v>11</v>
      </c>
      <c r="K10994" s="11">
        <v>159</v>
      </c>
      <c r="L10994" s="12">
        <v>0.3</v>
      </c>
      <c r="M10994" s="7">
        <f t="shared" si="514"/>
        <v>2016</v>
      </c>
      <c r="N10994" s="7">
        <f t="shared" si="515"/>
        <v>6</v>
      </c>
      <c r="O10994" s="30">
        <f t="shared" si="516"/>
        <v>111.3</v>
      </c>
    </row>
    <row r="10995" spans="2:15" x14ac:dyDescent="0.2">
      <c r="B10995" s="13">
        <v>62214</v>
      </c>
      <c r="C10995" s="14">
        <v>42545.24611111125</v>
      </c>
      <c r="D10995" s="7" t="s">
        <v>7</v>
      </c>
      <c r="E10995" s="13">
        <v>2235</v>
      </c>
      <c r="F10995" s="7" t="s">
        <v>51</v>
      </c>
      <c r="G10995" s="7" t="s">
        <v>11</v>
      </c>
      <c r="H10995" s="13">
        <v>11</v>
      </c>
      <c r="I10995" s="13">
        <f>IF(G10995="Male",VLOOKUP(H10995,'Shoe size conversion table'!$B$6:$D$22,2),VLOOKUP(H10995,'Shoe size conversion table'!$J$6:$L$22,2))</f>
        <v>44</v>
      </c>
      <c r="J10995" s="13">
        <f>IF(G10995="Male",VLOOKUP(H10995,'Shoe size conversion table'!$B$6:$D$22,3),VLOOKUP(H10995,'Shoe size conversion table'!$J$6:$L$22,3))</f>
        <v>10.5</v>
      </c>
      <c r="K10995" s="11">
        <v>169</v>
      </c>
      <c r="L10995" s="12">
        <v>0</v>
      </c>
      <c r="M10995" s="7">
        <f t="shared" si="514"/>
        <v>2016</v>
      </c>
      <c r="N10995" s="7">
        <f t="shared" si="515"/>
        <v>6</v>
      </c>
      <c r="O10995" s="30">
        <f t="shared" si="516"/>
        <v>169</v>
      </c>
    </row>
    <row r="10996" spans="2:15" x14ac:dyDescent="0.2">
      <c r="B10996" s="13">
        <v>62215</v>
      </c>
      <c r="C10996" s="14">
        <v>42545.436111111303</v>
      </c>
      <c r="D10996" s="7" t="s">
        <v>7</v>
      </c>
      <c r="E10996" s="13">
        <v>2237</v>
      </c>
      <c r="F10996" s="7" t="s">
        <v>47</v>
      </c>
      <c r="G10996" s="7" t="s">
        <v>11</v>
      </c>
      <c r="H10996" s="13">
        <v>9.5</v>
      </c>
      <c r="I10996" s="13" t="str">
        <f>IF(G10996="Male",VLOOKUP(H10996,'Shoe size conversion table'!$B$6:$D$22,2),VLOOKUP(H10996,'Shoe size conversion table'!$J$6:$L$22,2))</f>
        <v>42-43</v>
      </c>
      <c r="J10996" s="13">
        <f>IF(G10996="Male",VLOOKUP(H10996,'Shoe size conversion table'!$B$6:$D$22,3),VLOOKUP(H10996,'Shoe size conversion table'!$J$6:$L$22,3))</f>
        <v>9</v>
      </c>
      <c r="K10996" s="11">
        <v>199</v>
      </c>
      <c r="L10996" s="12">
        <v>0.2</v>
      </c>
      <c r="M10996" s="7">
        <f t="shared" si="514"/>
        <v>2016</v>
      </c>
      <c r="N10996" s="7">
        <f t="shared" si="515"/>
        <v>6</v>
      </c>
      <c r="O10996" s="30">
        <f t="shared" si="516"/>
        <v>159.20000000000002</v>
      </c>
    </row>
    <row r="10997" spans="2:15" x14ac:dyDescent="0.2">
      <c r="B10997" s="13">
        <v>62216</v>
      </c>
      <c r="C10997" s="14">
        <v>42545.436111111303</v>
      </c>
      <c r="D10997" s="7" t="s">
        <v>10</v>
      </c>
      <c r="E10997" s="13">
        <v>2156</v>
      </c>
      <c r="F10997" s="7" t="s">
        <v>34</v>
      </c>
      <c r="G10997" s="7" t="s">
        <v>11</v>
      </c>
      <c r="H10997" s="13">
        <v>9</v>
      </c>
      <c r="I10997" s="13">
        <f>IF(G10997="Male",VLOOKUP(H10997,'Shoe size conversion table'!$B$6:$D$22,2),VLOOKUP(H10997,'Shoe size conversion table'!$J$6:$L$22,2))</f>
        <v>42</v>
      </c>
      <c r="J10997" s="13">
        <f>IF(G10997="Male",VLOOKUP(H10997,'Shoe size conversion table'!$B$6:$D$22,3),VLOOKUP(H10997,'Shoe size conversion table'!$J$6:$L$22,3))</f>
        <v>8.5</v>
      </c>
      <c r="K10997" s="11">
        <v>159</v>
      </c>
      <c r="L10997" s="12">
        <v>0.3</v>
      </c>
      <c r="M10997" s="7">
        <f t="shared" si="514"/>
        <v>2016</v>
      </c>
      <c r="N10997" s="7">
        <f t="shared" si="515"/>
        <v>6</v>
      </c>
      <c r="O10997" s="30">
        <f t="shared" si="516"/>
        <v>111.3</v>
      </c>
    </row>
    <row r="10998" spans="2:15" x14ac:dyDescent="0.2">
      <c r="B10998" s="13">
        <v>62217</v>
      </c>
      <c r="C10998" s="14">
        <v>42545.506111111128</v>
      </c>
      <c r="D10998" s="7" t="s">
        <v>10</v>
      </c>
      <c r="E10998" s="13">
        <v>2239</v>
      </c>
      <c r="F10998" s="7" t="s">
        <v>34</v>
      </c>
      <c r="G10998" s="7" t="s">
        <v>12</v>
      </c>
      <c r="H10998" s="13">
        <v>8</v>
      </c>
      <c r="I10998" s="13" t="str">
        <f>IF(G10998="Male",VLOOKUP(H10998,'Shoe size conversion table'!$B$6:$D$22,2),VLOOKUP(H10998,'Shoe size conversion table'!$J$6:$L$22,2))</f>
        <v>38-39</v>
      </c>
      <c r="J10998" s="13">
        <f>IF(G10998="Male",VLOOKUP(H10998,'Shoe size conversion table'!$B$6:$D$22,3),VLOOKUP(H10998,'Shoe size conversion table'!$J$6:$L$22,3))</f>
        <v>6</v>
      </c>
      <c r="K10998" s="11">
        <v>199</v>
      </c>
      <c r="L10998" s="12">
        <v>0</v>
      </c>
      <c r="M10998" s="7">
        <f t="shared" si="514"/>
        <v>2016</v>
      </c>
      <c r="N10998" s="7">
        <f t="shared" si="515"/>
        <v>6</v>
      </c>
      <c r="O10998" s="30">
        <f t="shared" si="516"/>
        <v>199</v>
      </c>
    </row>
    <row r="10999" spans="2:15" x14ac:dyDescent="0.2">
      <c r="B10999" s="13">
        <v>62218</v>
      </c>
      <c r="C10999" s="14">
        <v>42545.556111111247</v>
      </c>
      <c r="D10999" s="7" t="s">
        <v>10</v>
      </c>
      <c r="E10999" s="13">
        <v>2178</v>
      </c>
      <c r="F10999" s="7" t="s">
        <v>35</v>
      </c>
      <c r="G10999" s="7" t="s">
        <v>11</v>
      </c>
      <c r="H10999" s="13">
        <v>11.5</v>
      </c>
      <c r="I10999" s="13" t="str">
        <f>IF(G10999="Male",VLOOKUP(H10999,'Shoe size conversion table'!$B$6:$D$22,2),VLOOKUP(H10999,'Shoe size conversion table'!$J$6:$L$22,2))</f>
        <v>44-45</v>
      </c>
      <c r="J10999" s="13">
        <f>IF(G10999="Male",VLOOKUP(H10999,'Shoe size conversion table'!$B$6:$D$22,3),VLOOKUP(H10999,'Shoe size conversion table'!$J$6:$L$22,3))</f>
        <v>11</v>
      </c>
      <c r="K10999" s="11">
        <v>149</v>
      </c>
      <c r="L10999" s="12">
        <v>0.5</v>
      </c>
      <c r="M10999" s="7">
        <f t="shared" si="514"/>
        <v>2016</v>
      </c>
      <c r="N10999" s="7">
        <f t="shared" si="515"/>
        <v>6</v>
      </c>
      <c r="O10999" s="30">
        <f t="shared" si="516"/>
        <v>74.5</v>
      </c>
    </row>
    <row r="11000" spans="2:15" x14ac:dyDescent="0.2">
      <c r="B11000" s="13">
        <v>62219</v>
      </c>
      <c r="C11000" s="14">
        <v>42545.556111111247</v>
      </c>
      <c r="D11000" s="7" t="s">
        <v>8</v>
      </c>
      <c r="E11000" s="13">
        <v>2178</v>
      </c>
      <c r="F11000" s="7" t="s">
        <v>39</v>
      </c>
      <c r="G11000" s="7" t="s">
        <v>12</v>
      </c>
      <c r="H11000" s="13">
        <v>9</v>
      </c>
      <c r="I11000" s="13" t="str">
        <f>IF(G11000="Male",VLOOKUP(H11000,'Shoe size conversion table'!$B$6:$D$22,2),VLOOKUP(H11000,'Shoe size conversion table'!$J$6:$L$22,2))</f>
        <v>39-40</v>
      </c>
      <c r="J11000" s="13">
        <f>IF(G11000="Male",VLOOKUP(H11000,'Shoe size conversion table'!$B$6:$D$22,3),VLOOKUP(H11000,'Shoe size conversion table'!$J$6:$L$22,3))</f>
        <v>7</v>
      </c>
      <c r="K11000" s="11">
        <v>139</v>
      </c>
      <c r="L11000" s="12">
        <v>0</v>
      </c>
      <c r="M11000" s="7">
        <f t="shared" si="514"/>
        <v>2016</v>
      </c>
      <c r="N11000" s="7">
        <f t="shared" si="515"/>
        <v>6</v>
      </c>
      <c r="O11000" s="30">
        <f t="shared" si="516"/>
        <v>139</v>
      </c>
    </row>
    <row r="11001" spans="2:15" x14ac:dyDescent="0.2">
      <c r="B11001" s="13">
        <v>62220</v>
      </c>
      <c r="C11001" s="14">
        <v>42545.666111111132</v>
      </c>
      <c r="D11001" s="7" t="s">
        <v>8</v>
      </c>
      <c r="E11001" s="13">
        <v>2213</v>
      </c>
      <c r="F11001" s="7" t="s">
        <v>39</v>
      </c>
      <c r="G11001" s="7" t="s">
        <v>12</v>
      </c>
      <c r="H11001" s="13">
        <v>12</v>
      </c>
      <c r="I11001" s="13" t="str">
        <f>IF(G11001="Male",VLOOKUP(H11001,'Shoe size conversion table'!$B$6:$D$22,2),VLOOKUP(H11001,'Shoe size conversion table'!$J$6:$L$22,2))</f>
        <v>42-43</v>
      </c>
      <c r="J11001" s="13">
        <f>IF(G11001="Male",VLOOKUP(H11001,'Shoe size conversion table'!$B$6:$D$22,3),VLOOKUP(H11001,'Shoe size conversion table'!$J$6:$L$22,3))</f>
        <v>10</v>
      </c>
      <c r="K11001" s="11">
        <v>179</v>
      </c>
      <c r="L11001" s="12">
        <v>0</v>
      </c>
      <c r="M11001" s="7">
        <f t="shared" si="514"/>
        <v>2016</v>
      </c>
      <c r="N11001" s="7">
        <f t="shared" si="515"/>
        <v>6</v>
      </c>
      <c r="O11001" s="30">
        <f t="shared" si="516"/>
        <v>179</v>
      </c>
    </row>
    <row r="11002" spans="2:15" x14ac:dyDescent="0.2">
      <c r="B11002" s="13">
        <v>62221</v>
      </c>
      <c r="C11002" s="14">
        <v>42545.666111111132</v>
      </c>
      <c r="D11002" s="7" t="s">
        <v>7</v>
      </c>
      <c r="E11002" s="13">
        <v>2170</v>
      </c>
      <c r="F11002" s="7" t="s">
        <v>44</v>
      </c>
      <c r="G11002" s="7" t="s">
        <v>12</v>
      </c>
      <c r="H11002" s="13">
        <v>7.5</v>
      </c>
      <c r="I11002" s="13">
        <f>IF(G11002="Male",VLOOKUP(H11002,'Shoe size conversion table'!$B$6:$D$22,2),VLOOKUP(H11002,'Shoe size conversion table'!$J$6:$L$22,2))</f>
        <v>38</v>
      </c>
      <c r="J11002" s="13">
        <f>IF(G11002="Male",VLOOKUP(H11002,'Shoe size conversion table'!$B$6:$D$22,3),VLOOKUP(H11002,'Shoe size conversion table'!$J$6:$L$22,3))</f>
        <v>5.5</v>
      </c>
      <c r="K11002" s="11">
        <v>179</v>
      </c>
      <c r="L11002" s="12">
        <v>0</v>
      </c>
      <c r="M11002" s="7">
        <f t="shared" si="514"/>
        <v>2016</v>
      </c>
      <c r="N11002" s="7">
        <f t="shared" si="515"/>
        <v>6</v>
      </c>
      <c r="O11002" s="30">
        <f t="shared" si="516"/>
        <v>179</v>
      </c>
    </row>
    <row r="11003" spans="2:15" x14ac:dyDescent="0.2">
      <c r="B11003" s="13">
        <v>62222</v>
      </c>
      <c r="C11003" s="14">
        <v>42545.726111111129</v>
      </c>
      <c r="D11003" s="7" t="s">
        <v>10</v>
      </c>
      <c r="E11003" s="13">
        <v>2185</v>
      </c>
      <c r="F11003" s="7" t="s">
        <v>35</v>
      </c>
      <c r="G11003" s="7" t="s">
        <v>12</v>
      </c>
      <c r="H11003" s="13">
        <v>8.5</v>
      </c>
      <c r="I11003" s="13">
        <f>IF(G11003="Male",VLOOKUP(H11003,'Shoe size conversion table'!$B$6:$D$22,2),VLOOKUP(H11003,'Shoe size conversion table'!$J$6:$L$22,2))</f>
        <v>39</v>
      </c>
      <c r="J11003" s="13">
        <f>IF(G11003="Male",VLOOKUP(H11003,'Shoe size conversion table'!$B$6:$D$22,3),VLOOKUP(H11003,'Shoe size conversion table'!$J$6:$L$22,3))</f>
        <v>6.5</v>
      </c>
      <c r="K11003" s="11">
        <v>199</v>
      </c>
      <c r="L11003" s="12">
        <v>0</v>
      </c>
      <c r="M11003" s="7">
        <f t="shared" si="514"/>
        <v>2016</v>
      </c>
      <c r="N11003" s="7">
        <f t="shared" si="515"/>
        <v>6</v>
      </c>
      <c r="O11003" s="30">
        <f t="shared" si="516"/>
        <v>199</v>
      </c>
    </row>
    <row r="11004" spans="2:15" x14ac:dyDescent="0.2">
      <c r="B11004" s="13">
        <v>62223</v>
      </c>
      <c r="C11004" s="14">
        <v>42545.736111111248</v>
      </c>
      <c r="D11004" s="7" t="s">
        <v>7</v>
      </c>
      <c r="E11004" s="13">
        <v>2181</v>
      </c>
      <c r="F11004" s="7" t="s">
        <v>48</v>
      </c>
      <c r="G11004" s="7" t="s">
        <v>11</v>
      </c>
      <c r="H11004" s="13">
        <v>8.5</v>
      </c>
      <c r="I11004" s="13" t="str">
        <f>IF(G11004="Male",VLOOKUP(H11004,'Shoe size conversion table'!$B$6:$D$22,2),VLOOKUP(H11004,'Shoe size conversion table'!$J$6:$L$22,2))</f>
        <v>41-42</v>
      </c>
      <c r="J11004" s="13">
        <f>IF(G11004="Male",VLOOKUP(H11004,'Shoe size conversion table'!$B$6:$D$22,3),VLOOKUP(H11004,'Shoe size conversion table'!$J$6:$L$22,3))</f>
        <v>8</v>
      </c>
      <c r="K11004" s="11">
        <v>179</v>
      </c>
      <c r="L11004" s="12">
        <v>0.5</v>
      </c>
      <c r="M11004" s="7">
        <f t="shared" si="514"/>
        <v>2016</v>
      </c>
      <c r="N11004" s="7">
        <f t="shared" si="515"/>
        <v>6</v>
      </c>
      <c r="O11004" s="30">
        <f t="shared" si="516"/>
        <v>89.5</v>
      </c>
    </row>
    <row r="11005" spans="2:15" x14ac:dyDescent="0.2">
      <c r="B11005" s="13">
        <v>62224</v>
      </c>
      <c r="C11005" s="14">
        <v>42545.736111111277</v>
      </c>
      <c r="D11005" s="7" t="s">
        <v>7</v>
      </c>
      <c r="E11005" s="13">
        <v>2183</v>
      </c>
      <c r="F11005" s="7" t="s">
        <v>50</v>
      </c>
      <c r="G11005" s="7" t="s">
        <v>11</v>
      </c>
      <c r="H11005" s="13">
        <v>14</v>
      </c>
      <c r="I11005" s="13">
        <f>IF(G11005="Male",VLOOKUP(H11005,'Shoe size conversion table'!$B$6:$D$22,2),VLOOKUP(H11005,'Shoe size conversion table'!$J$6:$L$22,2))</f>
        <v>47</v>
      </c>
      <c r="J11005" s="13">
        <f>IF(G11005="Male",VLOOKUP(H11005,'Shoe size conversion table'!$B$6:$D$22,3),VLOOKUP(H11005,'Shoe size conversion table'!$J$6:$L$22,3))</f>
        <v>13.5</v>
      </c>
      <c r="K11005" s="11">
        <v>129</v>
      </c>
      <c r="L11005" s="12">
        <v>0</v>
      </c>
      <c r="M11005" s="7">
        <f t="shared" si="514"/>
        <v>2016</v>
      </c>
      <c r="N11005" s="7">
        <f t="shared" si="515"/>
        <v>6</v>
      </c>
      <c r="O11005" s="30">
        <f t="shared" si="516"/>
        <v>129</v>
      </c>
    </row>
    <row r="11006" spans="2:15" x14ac:dyDescent="0.2">
      <c r="B11006" s="13">
        <v>62225</v>
      </c>
      <c r="C11006" s="14">
        <v>42545.736111111306</v>
      </c>
      <c r="D11006" s="7" t="s">
        <v>10</v>
      </c>
      <c r="E11006" s="13">
        <v>2217</v>
      </c>
      <c r="F11006" s="7" t="s">
        <v>34</v>
      </c>
      <c r="G11006" s="7" t="s">
        <v>11</v>
      </c>
      <c r="H11006" s="13">
        <v>10.5</v>
      </c>
      <c r="I11006" s="13" t="str">
        <f>IF(G11006="Male",VLOOKUP(H11006,'Shoe size conversion table'!$B$6:$D$22,2),VLOOKUP(H11006,'Shoe size conversion table'!$J$6:$L$22,2))</f>
        <v>43-44</v>
      </c>
      <c r="J11006" s="13">
        <f>IF(G11006="Male",VLOOKUP(H11006,'Shoe size conversion table'!$B$6:$D$22,3),VLOOKUP(H11006,'Shoe size conversion table'!$J$6:$L$22,3))</f>
        <v>10</v>
      </c>
      <c r="K11006" s="11">
        <v>139</v>
      </c>
      <c r="L11006" s="12">
        <v>0</v>
      </c>
      <c r="M11006" s="7">
        <f t="shared" si="514"/>
        <v>2016</v>
      </c>
      <c r="N11006" s="7">
        <f t="shared" si="515"/>
        <v>6</v>
      </c>
      <c r="O11006" s="30">
        <f t="shared" si="516"/>
        <v>139</v>
      </c>
    </row>
    <row r="11007" spans="2:15" x14ac:dyDescent="0.2">
      <c r="B11007" s="13">
        <v>62225</v>
      </c>
      <c r="C11007" s="14">
        <v>42545.736111111306</v>
      </c>
      <c r="D11007" s="7" t="s">
        <v>10</v>
      </c>
      <c r="E11007" s="13">
        <v>2214</v>
      </c>
      <c r="F11007" s="7" t="s">
        <v>34</v>
      </c>
      <c r="G11007" s="7" t="s">
        <v>11</v>
      </c>
      <c r="H11007" s="13">
        <v>9.5</v>
      </c>
      <c r="I11007" s="13" t="str">
        <f>IF(G11007="Male",VLOOKUP(H11007,'Shoe size conversion table'!$B$6:$D$22,2),VLOOKUP(H11007,'Shoe size conversion table'!$J$6:$L$22,2))</f>
        <v>42-43</v>
      </c>
      <c r="J11007" s="13">
        <f>IF(G11007="Male",VLOOKUP(H11007,'Shoe size conversion table'!$B$6:$D$22,3),VLOOKUP(H11007,'Shoe size conversion table'!$J$6:$L$22,3))</f>
        <v>9</v>
      </c>
      <c r="K11007" s="11">
        <v>129</v>
      </c>
      <c r="L11007" s="12">
        <v>0</v>
      </c>
      <c r="M11007" s="7">
        <f t="shared" si="514"/>
        <v>2016</v>
      </c>
      <c r="N11007" s="7">
        <f t="shared" si="515"/>
        <v>6</v>
      </c>
      <c r="O11007" s="30">
        <f t="shared" si="516"/>
        <v>129</v>
      </c>
    </row>
    <row r="11008" spans="2:15" x14ac:dyDescent="0.2">
      <c r="B11008" s="13">
        <v>62226</v>
      </c>
      <c r="C11008" s="14">
        <v>42545.886111111126</v>
      </c>
      <c r="D11008" s="7" t="s">
        <v>8</v>
      </c>
      <c r="E11008" s="13">
        <v>2226</v>
      </c>
      <c r="F11008" s="7" t="s">
        <v>41</v>
      </c>
      <c r="G11008" s="7" t="s">
        <v>12</v>
      </c>
      <c r="H11008" s="13">
        <v>12</v>
      </c>
      <c r="I11008" s="13" t="str">
        <f>IF(G11008="Male",VLOOKUP(H11008,'Shoe size conversion table'!$B$6:$D$22,2),VLOOKUP(H11008,'Shoe size conversion table'!$J$6:$L$22,2))</f>
        <v>42-43</v>
      </c>
      <c r="J11008" s="13">
        <f>IF(G11008="Male",VLOOKUP(H11008,'Shoe size conversion table'!$B$6:$D$22,3),VLOOKUP(H11008,'Shoe size conversion table'!$J$6:$L$22,3))</f>
        <v>10</v>
      </c>
      <c r="K11008" s="11">
        <v>159</v>
      </c>
      <c r="L11008" s="12">
        <v>0.2</v>
      </c>
      <c r="M11008" s="7">
        <f t="shared" si="514"/>
        <v>2016</v>
      </c>
      <c r="N11008" s="7">
        <f t="shared" si="515"/>
        <v>6</v>
      </c>
      <c r="O11008" s="30">
        <f t="shared" si="516"/>
        <v>127.2</v>
      </c>
    </row>
    <row r="11009" spans="2:15" x14ac:dyDescent="0.2">
      <c r="B11009" s="13">
        <v>62227</v>
      </c>
      <c r="C11009" s="14">
        <v>42545.90611111113</v>
      </c>
      <c r="D11009" s="7" t="s">
        <v>9</v>
      </c>
      <c r="E11009" s="13">
        <v>2157</v>
      </c>
      <c r="F11009" s="7" t="s">
        <v>58</v>
      </c>
      <c r="G11009" s="7" t="s">
        <v>11</v>
      </c>
      <c r="H11009" s="13">
        <v>13</v>
      </c>
      <c r="I11009" s="13">
        <f>IF(G11009="Male",VLOOKUP(H11009,'Shoe size conversion table'!$B$6:$D$22,2),VLOOKUP(H11009,'Shoe size conversion table'!$J$6:$L$22,2))</f>
        <v>46</v>
      </c>
      <c r="J11009" s="13">
        <f>IF(G11009="Male",VLOOKUP(H11009,'Shoe size conversion table'!$B$6:$D$22,3),VLOOKUP(H11009,'Shoe size conversion table'!$J$6:$L$22,3))</f>
        <v>12.5</v>
      </c>
      <c r="K11009" s="11">
        <v>169</v>
      </c>
      <c r="L11009" s="12">
        <v>0</v>
      </c>
      <c r="M11009" s="7">
        <f t="shared" si="514"/>
        <v>2016</v>
      </c>
      <c r="N11009" s="7">
        <f t="shared" si="515"/>
        <v>6</v>
      </c>
      <c r="O11009" s="30">
        <f t="shared" si="516"/>
        <v>169</v>
      </c>
    </row>
    <row r="11010" spans="2:15" x14ac:dyDescent="0.2">
      <c r="B11010" s="13">
        <v>62228</v>
      </c>
      <c r="C11010" s="14">
        <v>42545.946111111305</v>
      </c>
      <c r="D11010" s="7" t="s">
        <v>7</v>
      </c>
      <c r="E11010" s="13">
        <v>2161</v>
      </c>
      <c r="F11010" s="7" t="s">
        <v>48</v>
      </c>
      <c r="G11010" s="7" t="s">
        <v>12</v>
      </c>
      <c r="H11010" s="13">
        <v>8</v>
      </c>
      <c r="I11010" s="13" t="str">
        <f>IF(G11010="Male",VLOOKUP(H11010,'Shoe size conversion table'!$B$6:$D$22,2),VLOOKUP(H11010,'Shoe size conversion table'!$J$6:$L$22,2))</f>
        <v>38-39</v>
      </c>
      <c r="J11010" s="13">
        <f>IF(G11010="Male",VLOOKUP(H11010,'Shoe size conversion table'!$B$6:$D$22,3),VLOOKUP(H11010,'Shoe size conversion table'!$J$6:$L$22,3))</f>
        <v>6</v>
      </c>
      <c r="K11010" s="11">
        <v>159</v>
      </c>
      <c r="L11010" s="12">
        <v>0.2</v>
      </c>
      <c r="M11010" s="7">
        <f t="shared" si="514"/>
        <v>2016</v>
      </c>
      <c r="N11010" s="7">
        <f t="shared" si="515"/>
        <v>6</v>
      </c>
      <c r="O11010" s="30">
        <f t="shared" si="516"/>
        <v>127.2</v>
      </c>
    </row>
    <row r="11011" spans="2:15" x14ac:dyDescent="0.2">
      <c r="B11011" s="13">
        <v>62229</v>
      </c>
      <c r="C11011" s="14">
        <v>42545.976111111246</v>
      </c>
      <c r="D11011" s="7" t="s">
        <v>7</v>
      </c>
      <c r="E11011" s="13">
        <v>2180</v>
      </c>
      <c r="F11011" s="7" t="s">
        <v>55</v>
      </c>
      <c r="G11011" s="7" t="s">
        <v>12</v>
      </c>
      <c r="H11011" s="13">
        <v>8</v>
      </c>
      <c r="I11011" s="13" t="str">
        <f>IF(G11011="Male",VLOOKUP(H11011,'Shoe size conversion table'!$B$6:$D$22,2),VLOOKUP(H11011,'Shoe size conversion table'!$J$6:$L$22,2))</f>
        <v>38-39</v>
      </c>
      <c r="J11011" s="13">
        <f>IF(G11011="Male",VLOOKUP(H11011,'Shoe size conversion table'!$B$6:$D$22,3),VLOOKUP(H11011,'Shoe size conversion table'!$J$6:$L$22,3))</f>
        <v>6</v>
      </c>
      <c r="K11011" s="11">
        <v>149</v>
      </c>
      <c r="L11011" s="12">
        <v>0</v>
      </c>
      <c r="M11011" s="7">
        <f t="shared" si="514"/>
        <v>2016</v>
      </c>
      <c r="N11011" s="7">
        <f t="shared" si="515"/>
        <v>6</v>
      </c>
      <c r="O11011" s="30">
        <f t="shared" si="516"/>
        <v>149</v>
      </c>
    </row>
    <row r="11012" spans="2:15" x14ac:dyDescent="0.2">
      <c r="B11012" s="13">
        <v>62230</v>
      </c>
      <c r="C11012" s="14">
        <v>42545.996111111308</v>
      </c>
      <c r="D11012" s="7" t="s">
        <v>8</v>
      </c>
      <c r="E11012" s="13">
        <v>2170</v>
      </c>
      <c r="F11012" s="7" t="s">
        <v>40</v>
      </c>
      <c r="G11012" s="7" t="s">
        <v>12</v>
      </c>
      <c r="H11012" s="13">
        <v>8.5</v>
      </c>
      <c r="I11012" s="13">
        <f>IF(G11012="Male",VLOOKUP(H11012,'Shoe size conversion table'!$B$6:$D$22,2),VLOOKUP(H11012,'Shoe size conversion table'!$J$6:$L$22,2))</f>
        <v>39</v>
      </c>
      <c r="J11012" s="13">
        <f>IF(G11012="Male",VLOOKUP(H11012,'Shoe size conversion table'!$B$6:$D$22,3),VLOOKUP(H11012,'Shoe size conversion table'!$J$6:$L$22,3))</f>
        <v>6.5</v>
      </c>
      <c r="K11012" s="11">
        <v>139</v>
      </c>
      <c r="L11012" s="12">
        <v>0.5</v>
      </c>
      <c r="M11012" s="7">
        <f t="shared" si="514"/>
        <v>2016</v>
      </c>
      <c r="N11012" s="7">
        <f t="shared" si="515"/>
        <v>6</v>
      </c>
      <c r="O11012" s="30">
        <f t="shared" si="516"/>
        <v>69.5</v>
      </c>
    </row>
    <row r="11013" spans="2:15" x14ac:dyDescent="0.2">
      <c r="B11013" s="13">
        <v>62231</v>
      </c>
      <c r="C11013" s="14">
        <v>42546.016111111305</v>
      </c>
      <c r="D11013" s="7" t="s">
        <v>7</v>
      </c>
      <c r="E11013" s="13">
        <v>2219</v>
      </c>
      <c r="F11013" s="7" t="s">
        <v>49</v>
      </c>
      <c r="G11013" s="7" t="s">
        <v>12</v>
      </c>
      <c r="H11013" s="13">
        <v>7.5</v>
      </c>
      <c r="I11013" s="13">
        <f>IF(G11013="Male",VLOOKUP(H11013,'Shoe size conversion table'!$B$6:$D$22,2),VLOOKUP(H11013,'Shoe size conversion table'!$J$6:$L$22,2))</f>
        <v>38</v>
      </c>
      <c r="J11013" s="13">
        <f>IF(G11013="Male",VLOOKUP(H11013,'Shoe size conversion table'!$B$6:$D$22,3),VLOOKUP(H11013,'Shoe size conversion table'!$J$6:$L$22,3))</f>
        <v>5.5</v>
      </c>
      <c r="K11013" s="11">
        <v>189</v>
      </c>
      <c r="L11013" s="12">
        <v>0.5</v>
      </c>
      <c r="M11013" s="7">
        <f t="shared" ref="M11013:M11076" si="517">YEAR(C11013)</f>
        <v>2016</v>
      </c>
      <c r="N11013" s="7">
        <f t="shared" si="515"/>
        <v>6</v>
      </c>
      <c r="O11013" s="30">
        <f t="shared" si="516"/>
        <v>94.5</v>
      </c>
    </row>
    <row r="11014" spans="2:15" x14ac:dyDescent="0.2">
      <c r="B11014" s="13">
        <v>62232</v>
      </c>
      <c r="C11014" s="14">
        <v>42546.016111111305</v>
      </c>
      <c r="D11014" s="7" t="s">
        <v>10</v>
      </c>
      <c r="E11014" s="13">
        <v>2154</v>
      </c>
      <c r="F11014" s="7" t="s">
        <v>35</v>
      </c>
      <c r="G11014" s="7" t="s">
        <v>11</v>
      </c>
      <c r="H11014" s="13">
        <v>10.5</v>
      </c>
      <c r="I11014" s="13" t="str">
        <f>IF(G11014="Male",VLOOKUP(H11014,'Shoe size conversion table'!$B$6:$D$22,2),VLOOKUP(H11014,'Shoe size conversion table'!$J$6:$L$22,2))</f>
        <v>43-44</v>
      </c>
      <c r="J11014" s="13">
        <f>IF(G11014="Male",VLOOKUP(H11014,'Shoe size conversion table'!$B$6:$D$22,3),VLOOKUP(H11014,'Shoe size conversion table'!$J$6:$L$22,3))</f>
        <v>10</v>
      </c>
      <c r="K11014" s="11">
        <v>169</v>
      </c>
      <c r="L11014" s="12">
        <v>0.2</v>
      </c>
      <c r="M11014" s="7">
        <f t="shared" si="517"/>
        <v>2016</v>
      </c>
      <c r="N11014" s="7">
        <f t="shared" ref="N11014:N11077" si="518">MONTH(C11014:C25981)</f>
        <v>6</v>
      </c>
      <c r="O11014" s="30">
        <f t="shared" ref="O11014:O11077" si="519">K11014*(1-L11014)</f>
        <v>135.20000000000002</v>
      </c>
    </row>
    <row r="11015" spans="2:15" x14ac:dyDescent="0.2">
      <c r="B11015" s="13">
        <v>62233</v>
      </c>
      <c r="C11015" s="14">
        <v>42546.046111111129</v>
      </c>
      <c r="D11015" s="7" t="s">
        <v>7</v>
      </c>
      <c r="E11015" s="13">
        <v>2227</v>
      </c>
      <c r="F11015" s="7" t="s">
        <v>44</v>
      </c>
      <c r="G11015" s="7" t="s">
        <v>11</v>
      </c>
      <c r="H11015" s="13">
        <v>10.5</v>
      </c>
      <c r="I11015" s="13" t="str">
        <f>IF(G11015="Male",VLOOKUP(H11015,'Shoe size conversion table'!$B$6:$D$22,2),VLOOKUP(H11015,'Shoe size conversion table'!$J$6:$L$22,2))</f>
        <v>43-44</v>
      </c>
      <c r="J11015" s="13">
        <f>IF(G11015="Male",VLOOKUP(H11015,'Shoe size conversion table'!$B$6:$D$22,3),VLOOKUP(H11015,'Shoe size conversion table'!$J$6:$L$22,3))</f>
        <v>10</v>
      </c>
      <c r="K11015" s="11">
        <v>139</v>
      </c>
      <c r="L11015" s="12">
        <v>0.5</v>
      </c>
      <c r="M11015" s="7">
        <f t="shared" si="517"/>
        <v>2016</v>
      </c>
      <c r="N11015" s="7">
        <f t="shared" si="518"/>
        <v>6</v>
      </c>
      <c r="O11015" s="30">
        <f t="shared" si="519"/>
        <v>69.5</v>
      </c>
    </row>
    <row r="11016" spans="2:15" x14ac:dyDescent="0.2">
      <c r="B11016" s="13">
        <v>62234</v>
      </c>
      <c r="C11016" s="14">
        <v>42546.046111111129</v>
      </c>
      <c r="D11016" s="7" t="s">
        <v>10</v>
      </c>
      <c r="E11016" s="13">
        <v>2240</v>
      </c>
      <c r="F11016" s="7" t="s">
        <v>36</v>
      </c>
      <c r="G11016" s="7" t="s">
        <v>12</v>
      </c>
      <c r="H11016" s="13">
        <v>9</v>
      </c>
      <c r="I11016" s="13" t="str">
        <f>IF(G11016="Male",VLOOKUP(H11016,'Shoe size conversion table'!$B$6:$D$22,2),VLOOKUP(H11016,'Shoe size conversion table'!$J$6:$L$22,2))</f>
        <v>39-40</v>
      </c>
      <c r="J11016" s="13">
        <f>IF(G11016="Male",VLOOKUP(H11016,'Shoe size conversion table'!$B$6:$D$22,3),VLOOKUP(H11016,'Shoe size conversion table'!$J$6:$L$22,3))</f>
        <v>7</v>
      </c>
      <c r="K11016" s="11">
        <v>159</v>
      </c>
      <c r="L11016" s="12">
        <v>0.1</v>
      </c>
      <c r="M11016" s="7">
        <f t="shared" si="517"/>
        <v>2016</v>
      </c>
      <c r="N11016" s="7">
        <f t="shared" si="518"/>
        <v>6</v>
      </c>
      <c r="O11016" s="30">
        <f t="shared" si="519"/>
        <v>143.1</v>
      </c>
    </row>
    <row r="11017" spans="2:15" x14ac:dyDescent="0.2">
      <c r="B11017" s="13">
        <v>62235</v>
      </c>
      <c r="C11017" s="14">
        <v>42546.14611111128</v>
      </c>
      <c r="D11017" s="7" t="s">
        <v>7</v>
      </c>
      <c r="E11017" s="13">
        <v>2163</v>
      </c>
      <c r="F11017" s="7" t="s">
        <v>56</v>
      </c>
      <c r="G11017" s="7" t="s">
        <v>11</v>
      </c>
      <c r="H11017" s="13">
        <v>11</v>
      </c>
      <c r="I11017" s="13">
        <f>IF(G11017="Male",VLOOKUP(H11017,'Shoe size conversion table'!$B$6:$D$22,2),VLOOKUP(H11017,'Shoe size conversion table'!$J$6:$L$22,2))</f>
        <v>44</v>
      </c>
      <c r="J11017" s="13">
        <f>IF(G11017="Male",VLOOKUP(H11017,'Shoe size conversion table'!$B$6:$D$22,3),VLOOKUP(H11017,'Shoe size conversion table'!$J$6:$L$22,3))</f>
        <v>10.5</v>
      </c>
      <c r="K11017" s="11">
        <v>159</v>
      </c>
      <c r="L11017" s="12">
        <v>0</v>
      </c>
      <c r="M11017" s="7">
        <f t="shared" si="517"/>
        <v>2016</v>
      </c>
      <c r="N11017" s="7">
        <f t="shared" si="518"/>
        <v>6</v>
      </c>
      <c r="O11017" s="30">
        <f t="shared" si="519"/>
        <v>159</v>
      </c>
    </row>
    <row r="11018" spans="2:15" x14ac:dyDescent="0.2">
      <c r="B11018" s="13">
        <v>62236</v>
      </c>
      <c r="C11018" s="14">
        <v>42546.206111111307</v>
      </c>
      <c r="D11018" s="7" t="s">
        <v>8</v>
      </c>
      <c r="E11018" s="13">
        <v>2223</v>
      </c>
      <c r="F11018" s="7" t="s">
        <v>38</v>
      </c>
      <c r="G11018" s="7" t="s">
        <v>12</v>
      </c>
      <c r="H11018" s="13">
        <v>6.5</v>
      </c>
      <c r="I11018" s="13">
        <f>IF(G11018="Male",VLOOKUP(H11018,'Shoe size conversion table'!$B$6:$D$22,2),VLOOKUP(H11018,'Shoe size conversion table'!$J$6:$L$22,2))</f>
        <v>37</v>
      </c>
      <c r="J11018" s="13">
        <f>IF(G11018="Male",VLOOKUP(H11018,'Shoe size conversion table'!$B$6:$D$22,3),VLOOKUP(H11018,'Shoe size conversion table'!$J$6:$L$22,3))</f>
        <v>4.5</v>
      </c>
      <c r="K11018" s="11">
        <v>149</v>
      </c>
      <c r="L11018" s="12">
        <v>0.2</v>
      </c>
      <c r="M11018" s="7">
        <f t="shared" si="517"/>
        <v>2016</v>
      </c>
      <c r="N11018" s="7">
        <f t="shared" si="518"/>
        <v>6</v>
      </c>
      <c r="O11018" s="30">
        <f t="shared" si="519"/>
        <v>119.2</v>
      </c>
    </row>
    <row r="11019" spans="2:15" x14ac:dyDescent="0.2">
      <c r="B11019" s="13">
        <v>62237</v>
      </c>
      <c r="C11019" s="14">
        <v>42546.246111111126</v>
      </c>
      <c r="D11019" s="7" t="s">
        <v>7</v>
      </c>
      <c r="E11019" s="13">
        <v>2164</v>
      </c>
      <c r="F11019" s="7" t="s">
        <v>51</v>
      </c>
      <c r="G11019" s="7" t="s">
        <v>12</v>
      </c>
      <c r="H11019" s="13">
        <v>8.5</v>
      </c>
      <c r="I11019" s="13">
        <f>IF(G11019="Male",VLOOKUP(H11019,'Shoe size conversion table'!$B$6:$D$22,2),VLOOKUP(H11019,'Shoe size conversion table'!$J$6:$L$22,2))</f>
        <v>39</v>
      </c>
      <c r="J11019" s="13">
        <f>IF(G11019="Male",VLOOKUP(H11019,'Shoe size conversion table'!$B$6:$D$22,3),VLOOKUP(H11019,'Shoe size conversion table'!$J$6:$L$22,3))</f>
        <v>6.5</v>
      </c>
      <c r="K11019" s="11">
        <v>189</v>
      </c>
      <c r="L11019" s="12">
        <v>0</v>
      </c>
      <c r="M11019" s="7">
        <f t="shared" si="517"/>
        <v>2016</v>
      </c>
      <c r="N11019" s="7">
        <f t="shared" si="518"/>
        <v>6</v>
      </c>
      <c r="O11019" s="30">
        <f t="shared" si="519"/>
        <v>189</v>
      </c>
    </row>
    <row r="11020" spans="2:15" x14ac:dyDescent="0.2">
      <c r="B11020" s="13">
        <v>62238</v>
      </c>
      <c r="C11020" s="14">
        <v>42546.416111111124</v>
      </c>
      <c r="D11020" s="7" t="s">
        <v>9</v>
      </c>
      <c r="E11020" s="13">
        <v>2210</v>
      </c>
      <c r="F11020" s="7" t="s">
        <v>58</v>
      </c>
      <c r="G11020" s="7" t="s">
        <v>11</v>
      </c>
      <c r="H11020" s="13">
        <v>9</v>
      </c>
      <c r="I11020" s="13">
        <f>IF(G11020="Male",VLOOKUP(H11020,'Shoe size conversion table'!$B$6:$D$22,2),VLOOKUP(H11020,'Shoe size conversion table'!$J$6:$L$22,2))</f>
        <v>42</v>
      </c>
      <c r="J11020" s="13">
        <f>IF(G11020="Male",VLOOKUP(H11020,'Shoe size conversion table'!$B$6:$D$22,3),VLOOKUP(H11020,'Shoe size conversion table'!$J$6:$L$22,3))</f>
        <v>8.5</v>
      </c>
      <c r="K11020" s="11">
        <v>139</v>
      </c>
      <c r="L11020" s="12">
        <v>0</v>
      </c>
      <c r="M11020" s="7">
        <f t="shared" si="517"/>
        <v>2016</v>
      </c>
      <c r="N11020" s="7">
        <f t="shared" si="518"/>
        <v>6</v>
      </c>
      <c r="O11020" s="30">
        <f t="shared" si="519"/>
        <v>139</v>
      </c>
    </row>
    <row r="11021" spans="2:15" x14ac:dyDescent="0.2">
      <c r="B11021" s="13">
        <v>62239</v>
      </c>
      <c r="C11021" s="14">
        <v>42546.436111111303</v>
      </c>
      <c r="D11021" s="7" t="s">
        <v>7</v>
      </c>
      <c r="E11021" s="13">
        <v>2198</v>
      </c>
      <c r="F11021" s="7" t="s">
        <v>45</v>
      </c>
      <c r="G11021" s="7" t="s">
        <v>12</v>
      </c>
      <c r="H11021" s="13">
        <v>7.5</v>
      </c>
      <c r="I11021" s="13">
        <f>IF(G11021="Male",VLOOKUP(H11021,'Shoe size conversion table'!$B$6:$D$22,2),VLOOKUP(H11021,'Shoe size conversion table'!$J$6:$L$22,2))</f>
        <v>38</v>
      </c>
      <c r="J11021" s="13">
        <f>IF(G11021="Male",VLOOKUP(H11021,'Shoe size conversion table'!$B$6:$D$22,3),VLOOKUP(H11021,'Shoe size conversion table'!$J$6:$L$22,3))</f>
        <v>5.5</v>
      </c>
      <c r="K11021" s="11">
        <v>199</v>
      </c>
      <c r="L11021" s="12">
        <v>0</v>
      </c>
      <c r="M11021" s="7">
        <f t="shared" si="517"/>
        <v>2016</v>
      </c>
      <c r="N11021" s="7">
        <f t="shared" si="518"/>
        <v>6</v>
      </c>
      <c r="O11021" s="30">
        <f t="shared" si="519"/>
        <v>199</v>
      </c>
    </row>
    <row r="11022" spans="2:15" x14ac:dyDescent="0.2">
      <c r="B11022" s="13">
        <v>62239</v>
      </c>
      <c r="C11022" s="14">
        <v>42546.436111111303</v>
      </c>
      <c r="D11022" s="7" t="s">
        <v>7</v>
      </c>
      <c r="E11022" s="13">
        <v>2217</v>
      </c>
      <c r="F11022" s="7" t="s">
        <v>43</v>
      </c>
      <c r="G11022" s="7" t="s">
        <v>12</v>
      </c>
      <c r="H11022" s="13">
        <v>10</v>
      </c>
      <c r="I11022" s="13" t="str">
        <f>IF(G11022="Male",VLOOKUP(H11022,'Shoe size conversion table'!$B$6:$D$22,2),VLOOKUP(H11022,'Shoe size conversion table'!$J$6:$L$22,2))</f>
        <v>40-41</v>
      </c>
      <c r="J11022" s="13">
        <f>IF(G11022="Male",VLOOKUP(H11022,'Shoe size conversion table'!$B$6:$D$22,3),VLOOKUP(H11022,'Shoe size conversion table'!$J$6:$L$22,3))</f>
        <v>8</v>
      </c>
      <c r="K11022" s="11">
        <v>199</v>
      </c>
      <c r="L11022" s="12">
        <v>0</v>
      </c>
      <c r="M11022" s="7">
        <f t="shared" si="517"/>
        <v>2016</v>
      </c>
      <c r="N11022" s="7">
        <f t="shared" si="518"/>
        <v>6</v>
      </c>
      <c r="O11022" s="30">
        <f t="shared" si="519"/>
        <v>199</v>
      </c>
    </row>
    <row r="11023" spans="2:15" x14ac:dyDescent="0.2">
      <c r="B11023" s="13">
        <v>62240</v>
      </c>
      <c r="C11023" s="14">
        <v>42546.476111111129</v>
      </c>
      <c r="D11023" s="7" t="s">
        <v>7</v>
      </c>
      <c r="E11023" s="13">
        <v>2157</v>
      </c>
      <c r="F11023" s="7" t="s">
        <v>47</v>
      </c>
      <c r="G11023" s="7" t="s">
        <v>12</v>
      </c>
      <c r="H11023" s="13">
        <v>7</v>
      </c>
      <c r="I11023" s="13" t="str">
        <f>IF(G11023="Male",VLOOKUP(H11023,'Shoe size conversion table'!$B$6:$D$22,2),VLOOKUP(H11023,'Shoe size conversion table'!$J$6:$L$22,2))</f>
        <v>37-38</v>
      </c>
      <c r="J11023" s="13">
        <f>IF(G11023="Male",VLOOKUP(H11023,'Shoe size conversion table'!$B$6:$D$22,3),VLOOKUP(H11023,'Shoe size conversion table'!$J$6:$L$22,3))</f>
        <v>5</v>
      </c>
      <c r="K11023" s="11">
        <v>129</v>
      </c>
      <c r="L11023" s="12">
        <v>0</v>
      </c>
      <c r="M11023" s="7">
        <f t="shared" si="517"/>
        <v>2016</v>
      </c>
      <c r="N11023" s="7">
        <f t="shared" si="518"/>
        <v>6</v>
      </c>
      <c r="O11023" s="30">
        <f t="shared" si="519"/>
        <v>129</v>
      </c>
    </row>
    <row r="11024" spans="2:15" x14ac:dyDescent="0.2">
      <c r="B11024" s="13">
        <v>62241</v>
      </c>
      <c r="C11024" s="14">
        <v>42546.486111111306</v>
      </c>
      <c r="D11024" s="7" t="s">
        <v>10</v>
      </c>
      <c r="E11024" s="13">
        <v>2234</v>
      </c>
      <c r="F11024" s="7" t="s">
        <v>35</v>
      </c>
      <c r="G11024" s="7" t="s">
        <v>12</v>
      </c>
      <c r="H11024" s="13">
        <v>9.5</v>
      </c>
      <c r="I11024" s="13">
        <f>IF(G11024="Male",VLOOKUP(H11024,'Shoe size conversion table'!$B$6:$D$22,2),VLOOKUP(H11024,'Shoe size conversion table'!$J$6:$L$22,2))</f>
        <v>40</v>
      </c>
      <c r="J11024" s="13">
        <f>IF(G11024="Male",VLOOKUP(H11024,'Shoe size conversion table'!$B$6:$D$22,3),VLOOKUP(H11024,'Shoe size conversion table'!$J$6:$L$22,3))</f>
        <v>7.5</v>
      </c>
      <c r="K11024" s="11">
        <v>189</v>
      </c>
      <c r="L11024" s="12">
        <v>0</v>
      </c>
      <c r="M11024" s="7">
        <f t="shared" si="517"/>
        <v>2016</v>
      </c>
      <c r="N11024" s="7">
        <f t="shared" si="518"/>
        <v>6</v>
      </c>
      <c r="O11024" s="30">
        <f t="shared" si="519"/>
        <v>189</v>
      </c>
    </row>
    <row r="11025" spans="2:15" x14ac:dyDescent="0.2">
      <c r="B11025" s="13">
        <v>62242</v>
      </c>
      <c r="C11025" s="14">
        <v>42546.506111111128</v>
      </c>
      <c r="D11025" s="7" t="s">
        <v>10</v>
      </c>
      <c r="E11025" s="13">
        <v>2147</v>
      </c>
      <c r="F11025" s="7" t="s">
        <v>35</v>
      </c>
      <c r="G11025" s="7" t="s">
        <v>11</v>
      </c>
      <c r="H11025" s="13">
        <v>7</v>
      </c>
      <c r="I11025" s="13">
        <f>IF(G11025="Male",VLOOKUP(H11025,'Shoe size conversion table'!$B$6:$D$22,2),VLOOKUP(H11025,'Shoe size conversion table'!$J$6:$L$22,2))</f>
        <v>40</v>
      </c>
      <c r="J11025" s="13">
        <f>IF(G11025="Male",VLOOKUP(H11025,'Shoe size conversion table'!$B$6:$D$22,3),VLOOKUP(H11025,'Shoe size conversion table'!$J$6:$L$22,3))</f>
        <v>6.5</v>
      </c>
      <c r="K11025" s="11">
        <v>129</v>
      </c>
      <c r="L11025" s="12">
        <v>0</v>
      </c>
      <c r="M11025" s="7">
        <f t="shared" si="517"/>
        <v>2016</v>
      </c>
      <c r="N11025" s="7">
        <f t="shared" si="518"/>
        <v>6</v>
      </c>
      <c r="O11025" s="30">
        <f t="shared" si="519"/>
        <v>129</v>
      </c>
    </row>
    <row r="11026" spans="2:15" x14ac:dyDescent="0.2">
      <c r="B11026" s="13">
        <v>62243</v>
      </c>
      <c r="C11026" s="14">
        <v>42546.546111111275</v>
      </c>
      <c r="D11026" s="7" t="s">
        <v>7</v>
      </c>
      <c r="E11026" s="13">
        <v>2153</v>
      </c>
      <c r="F11026" s="7" t="s">
        <v>48</v>
      </c>
      <c r="G11026" s="7" t="s">
        <v>11</v>
      </c>
      <c r="H11026" s="13">
        <v>10</v>
      </c>
      <c r="I11026" s="13">
        <f>IF(G11026="Male",VLOOKUP(H11026,'Shoe size conversion table'!$B$6:$D$22,2),VLOOKUP(H11026,'Shoe size conversion table'!$J$6:$L$22,2))</f>
        <v>43</v>
      </c>
      <c r="J11026" s="13">
        <f>IF(G11026="Male",VLOOKUP(H11026,'Shoe size conversion table'!$B$6:$D$22,3),VLOOKUP(H11026,'Shoe size conversion table'!$J$6:$L$22,3))</f>
        <v>9.5</v>
      </c>
      <c r="K11026" s="11">
        <v>149</v>
      </c>
      <c r="L11026" s="12">
        <v>0</v>
      </c>
      <c r="M11026" s="7">
        <f t="shared" si="517"/>
        <v>2016</v>
      </c>
      <c r="N11026" s="7">
        <f t="shared" si="518"/>
        <v>6</v>
      </c>
      <c r="O11026" s="30">
        <f t="shared" si="519"/>
        <v>149</v>
      </c>
    </row>
    <row r="11027" spans="2:15" x14ac:dyDescent="0.2">
      <c r="B11027" s="13">
        <v>62244</v>
      </c>
      <c r="C11027" s="14">
        <v>42546.556111111247</v>
      </c>
      <c r="D11027" s="7" t="s">
        <v>7</v>
      </c>
      <c r="E11027" s="13">
        <v>2192</v>
      </c>
      <c r="F11027" s="7" t="s">
        <v>50</v>
      </c>
      <c r="G11027" s="7" t="s">
        <v>11</v>
      </c>
      <c r="H11027" s="13">
        <v>10.5</v>
      </c>
      <c r="I11027" s="13" t="str">
        <f>IF(G11027="Male",VLOOKUP(H11027,'Shoe size conversion table'!$B$6:$D$22,2),VLOOKUP(H11027,'Shoe size conversion table'!$J$6:$L$22,2))</f>
        <v>43-44</v>
      </c>
      <c r="J11027" s="13">
        <f>IF(G11027="Male",VLOOKUP(H11027,'Shoe size conversion table'!$B$6:$D$22,3),VLOOKUP(H11027,'Shoe size conversion table'!$J$6:$L$22,3))</f>
        <v>10</v>
      </c>
      <c r="K11027" s="11">
        <v>169</v>
      </c>
      <c r="L11027" s="12">
        <v>0</v>
      </c>
      <c r="M11027" s="7">
        <f t="shared" si="517"/>
        <v>2016</v>
      </c>
      <c r="N11027" s="7">
        <f t="shared" si="518"/>
        <v>6</v>
      </c>
      <c r="O11027" s="30">
        <f t="shared" si="519"/>
        <v>169</v>
      </c>
    </row>
    <row r="11028" spans="2:15" x14ac:dyDescent="0.2">
      <c r="B11028" s="13">
        <v>62245</v>
      </c>
      <c r="C11028" s="14">
        <v>42546.666111111132</v>
      </c>
      <c r="D11028" s="7" t="s">
        <v>7</v>
      </c>
      <c r="E11028" s="13">
        <v>2235</v>
      </c>
      <c r="F11028" s="7" t="s">
        <v>44</v>
      </c>
      <c r="G11028" s="7" t="s">
        <v>12</v>
      </c>
      <c r="H11028" s="13">
        <v>7.5</v>
      </c>
      <c r="I11028" s="13">
        <f>IF(G11028="Male",VLOOKUP(H11028,'Shoe size conversion table'!$B$6:$D$22,2),VLOOKUP(H11028,'Shoe size conversion table'!$J$6:$L$22,2))</f>
        <v>38</v>
      </c>
      <c r="J11028" s="13">
        <f>IF(G11028="Male",VLOOKUP(H11028,'Shoe size conversion table'!$B$6:$D$22,3),VLOOKUP(H11028,'Shoe size conversion table'!$J$6:$L$22,3))</f>
        <v>5.5</v>
      </c>
      <c r="K11028" s="11">
        <v>159</v>
      </c>
      <c r="L11028" s="12">
        <v>0</v>
      </c>
      <c r="M11028" s="7">
        <f t="shared" si="517"/>
        <v>2016</v>
      </c>
      <c r="N11028" s="7">
        <f t="shared" si="518"/>
        <v>6</v>
      </c>
      <c r="O11028" s="30">
        <f t="shared" si="519"/>
        <v>159</v>
      </c>
    </row>
    <row r="11029" spans="2:15" x14ac:dyDescent="0.2">
      <c r="B11029" s="13">
        <v>62245</v>
      </c>
      <c r="C11029" s="14">
        <v>42546.666111111132</v>
      </c>
      <c r="D11029" s="7" t="s">
        <v>7</v>
      </c>
      <c r="E11029" s="13">
        <v>2242</v>
      </c>
      <c r="F11029" s="7" t="s">
        <v>47</v>
      </c>
      <c r="G11029" s="7" t="s">
        <v>11</v>
      </c>
      <c r="H11029" s="13">
        <v>10</v>
      </c>
      <c r="I11029" s="13">
        <f>IF(G11029="Male",VLOOKUP(H11029,'Shoe size conversion table'!$B$6:$D$22,2),VLOOKUP(H11029,'Shoe size conversion table'!$J$6:$L$22,2))</f>
        <v>43</v>
      </c>
      <c r="J11029" s="13">
        <f>IF(G11029="Male",VLOOKUP(H11029,'Shoe size conversion table'!$B$6:$D$22,3),VLOOKUP(H11029,'Shoe size conversion table'!$J$6:$L$22,3))</f>
        <v>9.5</v>
      </c>
      <c r="K11029" s="11">
        <v>179</v>
      </c>
      <c r="L11029" s="12">
        <v>0</v>
      </c>
      <c r="M11029" s="7">
        <f t="shared" si="517"/>
        <v>2016</v>
      </c>
      <c r="N11029" s="7">
        <f t="shared" si="518"/>
        <v>6</v>
      </c>
      <c r="O11029" s="30">
        <f t="shared" si="519"/>
        <v>179</v>
      </c>
    </row>
    <row r="11030" spans="2:15" x14ac:dyDescent="0.2">
      <c r="B11030" s="13">
        <v>62246</v>
      </c>
      <c r="C11030" s="14">
        <v>42546.726111111129</v>
      </c>
      <c r="D11030" s="7" t="s">
        <v>7</v>
      </c>
      <c r="E11030" s="13">
        <v>2223</v>
      </c>
      <c r="F11030" s="7" t="s">
        <v>49</v>
      </c>
      <c r="G11030" s="7" t="s">
        <v>11</v>
      </c>
      <c r="H11030" s="13">
        <v>9</v>
      </c>
      <c r="I11030" s="13">
        <f>IF(G11030="Male",VLOOKUP(H11030,'Shoe size conversion table'!$B$6:$D$22,2),VLOOKUP(H11030,'Shoe size conversion table'!$J$6:$L$22,2))</f>
        <v>42</v>
      </c>
      <c r="J11030" s="13">
        <f>IF(G11030="Male",VLOOKUP(H11030,'Shoe size conversion table'!$B$6:$D$22,3),VLOOKUP(H11030,'Shoe size conversion table'!$J$6:$L$22,3))</f>
        <v>8.5</v>
      </c>
      <c r="K11030" s="11">
        <v>179</v>
      </c>
      <c r="L11030" s="12">
        <v>0.5</v>
      </c>
      <c r="M11030" s="7">
        <f t="shared" si="517"/>
        <v>2016</v>
      </c>
      <c r="N11030" s="7">
        <f t="shared" si="518"/>
        <v>6</v>
      </c>
      <c r="O11030" s="30">
        <f t="shared" si="519"/>
        <v>89.5</v>
      </c>
    </row>
    <row r="11031" spans="2:15" x14ac:dyDescent="0.2">
      <c r="B11031" s="13">
        <v>62247</v>
      </c>
      <c r="C11031" s="14">
        <v>42546.736111111248</v>
      </c>
      <c r="D11031" s="7" t="s">
        <v>7</v>
      </c>
      <c r="E11031" s="13">
        <v>2218</v>
      </c>
      <c r="F11031" s="7" t="s">
        <v>55</v>
      </c>
      <c r="G11031" s="7" t="s">
        <v>12</v>
      </c>
      <c r="H11031" s="13">
        <v>8.5</v>
      </c>
      <c r="I11031" s="13">
        <f>IF(G11031="Male",VLOOKUP(H11031,'Shoe size conversion table'!$B$6:$D$22,2),VLOOKUP(H11031,'Shoe size conversion table'!$J$6:$L$22,2))</f>
        <v>39</v>
      </c>
      <c r="J11031" s="13">
        <f>IF(G11031="Male",VLOOKUP(H11031,'Shoe size conversion table'!$B$6:$D$22,3),VLOOKUP(H11031,'Shoe size conversion table'!$J$6:$L$22,3))</f>
        <v>6.5</v>
      </c>
      <c r="K11031" s="11">
        <v>139</v>
      </c>
      <c r="L11031" s="12">
        <v>0.1</v>
      </c>
      <c r="M11031" s="7">
        <f t="shared" si="517"/>
        <v>2016</v>
      </c>
      <c r="N11031" s="7">
        <f t="shared" si="518"/>
        <v>6</v>
      </c>
      <c r="O11031" s="30">
        <f t="shared" si="519"/>
        <v>125.10000000000001</v>
      </c>
    </row>
    <row r="11032" spans="2:15" x14ac:dyDescent="0.2">
      <c r="B11032" s="13">
        <v>62248</v>
      </c>
      <c r="C11032" s="14">
        <v>42546.856111111272</v>
      </c>
      <c r="D11032" s="7" t="s">
        <v>7</v>
      </c>
      <c r="E11032" s="13">
        <v>2235</v>
      </c>
      <c r="F11032" s="7" t="s">
        <v>46</v>
      </c>
      <c r="G11032" s="7" t="s">
        <v>11</v>
      </c>
      <c r="H11032" s="13">
        <v>10.5</v>
      </c>
      <c r="I11032" s="13" t="str">
        <f>IF(G11032="Male",VLOOKUP(H11032,'Shoe size conversion table'!$B$6:$D$22,2),VLOOKUP(H11032,'Shoe size conversion table'!$J$6:$L$22,2))</f>
        <v>43-44</v>
      </c>
      <c r="J11032" s="13">
        <f>IF(G11032="Male",VLOOKUP(H11032,'Shoe size conversion table'!$B$6:$D$22,3),VLOOKUP(H11032,'Shoe size conversion table'!$J$6:$L$22,3))</f>
        <v>10</v>
      </c>
      <c r="K11032" s="11">
        <v>139</v>
      </c>
      <c r="L11032" s="12">
        <v>0.3</v>
      </c>
      <c r="M11032" s="7">
        <f t="shared" si="517"/>
        <v>2016</v>
      </c>
      <c r="N11032" s="7">
        <f t="shared" si="518"/>
        <v>6</v>
      </c>
      <c r="O11032" s="30">
        <f t="shared" si="519"/>
        <v>97.3</v>
      </c>
    </row>
    <row r="11033" spans="2:15" x14ac:dyDescent="0.2">
      <c r="B11033" s="13">
        <v>62249</v>
      </c>
      <c r="C11033" s="14">
        <v>42546.886111111126</v>
      </c>
      <c r="D11033" s="7" t="s">
        <v>8</v>
      </c>
      <c r="E11033" s="13">
        <v>2183</v>
      </c>
      <c r="F11033" s="7" t="s">
        <v>40</v>
      </c>
      <c r="G11033" s="7" t="s">
        <v>12</v>
      </c>
      <c r="H11033" s="13">
        <v>12</v>
      </c>
      <c r="I11033" s="13" t="str">
        <f>IF(G11033="Male",VLOOKUP(H11033,'Shoe size conversion table'!$B$6:$D$22,2),VLOOKUP(H11033,'Shoe size conversion table'!$J$6:$L$22,2))</f>
        <v>42-43</v>
      </c>
      <c r="J11033" s="13">
        <f>IF(G11033="Male",VLOOKUP(H11033,'Shoe size conversion table'!$B$6:$D$22,3),VLOOKUP(H11033,'Shoe size conversion table'!$J$6:$L$22,3))</f>
        <v>10</v>
      </c>
      <c r="K11033" s="11">
        <v>159</v>
      </c>
      <c r="L11033" s="12">
        <v>0.3</v>
      </c>
      <c r="M11033" s="7">
        <f t="shared" si="517"/>
        <v>2016</v>
      </c>
      <c r="N11033" s="7">
        <f t="shared" si="518"/>
        <v>6</v>
      </c>
      <c r="O11033" s="30">
        <f t="shared" si="519"/>
        <v>111.3</v>
      </c>
    </row>
    <row r="11034" spans="2:15" x14ac:dyDescent="0.2">
      <c r="B11034" s="13">
        <v>62250</v>
      </c>
      <c r="C11034" s="14">
        <v>42546.896111111128</v>
      </c>
      <c r="D11034" s="7" t="s">
        <v>7</v>
      </c>
      <c r="E11034" s="13">
        <v>2152</v>
      </c>
      <c r="F11034" s="7" t="s">
        <v>43</v>
      </c>
      <c r="G11034" s="7" t="s">
        <v>11</v>
      </c>
      <c r="H11034" s="13">
        <v>9.5</v>
      </c>
      <c r="I11034" s="13" t="str">
        <f>IF(G11034="Male",VLOOKUP(H11034,'Shoe size conversion table'!$B$6:$D$22,2),VLOOKUP(H11034,'Shoe size conversion table'!$J$6:$L$22,2))</f>
        <v>42-43</v>
      </c>
      <c r="J11034" s="13">
        <f>IF(G11034="Male",VLOOKUP(H11034,'Shoe size conversion table'!$B$6:$D$22,3),VLOOKUP(H11034,'Shoe size conversion table'!$J$6:$L$22,3))</f>
        <v>9</v>
      </c>
      <c r="K11034" s="11">
        <v>139</v>
      </c>
      <c r="L11034" s="12">
        <v>0</v>
      </c>
      <c r="M11034" s="7">
        <f t="shared" si="517"/>
        <v>2016</v>
      </c>
      <c r="N11034" s="7">
        <f t="shared" si="518"/>
        <v>6</v>
      </c>
      <c r="O11034" s="30">
        <f t="shared" si="519"/>
        <v>139</v>
      </c>
    </row>
    <row r="11035" spans="2:15" x14ac:dyDescent="0.2">
      <c r="B11035" s="13">
        <v>62251</v>
      </c>
      <c r="C11035" s="14">
        <v>42546.90611111113</v>
      </c>
      <c r="D11035" s="7" t="s">
        <v>9</v>
      </c>
      <c r="E11035" s="13">
        <v>2166</v>
      </c>
      <c r="F11035" s="7" t="s">
        <v>59</v>
      </c>
      <c r="G11035" s="7" t="s">
        <v>11</v>
      </c>
      <c r="H11035" s="13">
        <v>9</v>
      </c>
      <c r="I11035" s="13">
        <f>IF(G11035="Male",VLOOKUP(H11035,'Shoe size conversion table'!$B$6:$D$22,2),VLOOKUP(H11035,'Shoe size conversion table'!$J$6:$L$22,2))</f>
        <v>42</v>
      </c>
      <c r="J11035" s="13">
        <f>IF(G11035="Male",VLOOKUP(H11035,'Shoe size conversion table'!$B$6:$D$22,3),VLOOKUP(H11035,'Shoe size conversion table'!$J$6:$L$22,3))</f>
        <v>8.5</v>
      </c>
      <c r="K11035" s="11">
        <v>189</v>
      </c>
      <c r="L11035" s="12">
        <v>0.5</v>
      </c>
      <c r="M11035" s="7">
        <f t="shared" si="517"/>
        <v>2016</v>
      </c>
      <c r="N11035" s="7">
        <f t="shared" si="518"/>
        <v>6</v>
      </c>
      <c r="O11035" s="30">
        <f t="shared" si="519"/>
        <v>94.5</v>
      </c>
    </row>
    <row r="11036" spans="2:15" x14ac:dyDescent="0.2">
      <c r="B11036" s="13">
        <v>62252</v>
      </c>
      <c r="C11036" s="14">
        <v>42546.966111111135</v>
      </c>
      <c r="D11036" s="7" t="s">
        <v>10</v>
      </c>
      <c r="E11036" s="13">
        <v>2205</v>
      </c>
      <c r="F11036" s="7" t="s">
        <v>36</v>
      </c>
      <c r="G11036" s="7" t="s">
        <v>11</v>
      </c>
      <c r="H11036" s="13">
        <v>10.5</v>
      </c>
      <c r="I11036" s="13" t="str">
        <f>IF(G11036="Male",VLOOKUP(H11036,'Shoe size conversion table'!$B$6:$D$22,2),VLOOKUP(H11036,'Shoe size conversion table'!$J$6:$L$22,2))</f>
        <v>43-44</v>
      </c>
      <c r="J11036" s="13">
        <f>IF(G11036="Male",VLOOKUP(H11036,'Shoe size conversion table'!$B$6:$D$22,3),VLOOKUP(H11036,'Shoe size conversion table'!$J$6:$L$22,3))</f>
        <v>10</v>
      </c>
      <c r="K11036" s="11">
        <v>139</v>
      </c>
      <c r="L11036" s="12">
        <v>0</v>
      </c>
      <c r="M11036" s="7">
        <f t="shared" si="517"/>
        <v>2016</v>
      </c>
      <c r="N11036" s="7">
        <f t="shared" si="518"/>
        <v>6</v>
      </c>
      <c r="O11036" s="30">
        <f t="shared" si="519"/>
        <v>139</v>
      </c>
    </row>
    <row r="11037" spans="2:15" x14ac:dyDescent="0.2">
      <c r="B11037" s="13">
        <v>62253</v>
      </c>
      <c r="C11037" s="14">
        <v>42547.006111111245</v>
      </c>
      <c r="D11037" s="7" t="s">
        <v>7</v>
      </c>
      <c r="E11037" s="13">
        <v>2236</v>
      </c>
      <c r="F11037" s="7" t="s">
        <v>45</v>
      </c>
      <c r="G11037" s="7" t="s">
        <v>11</v>
      </c>
      <c r="H11037" s="13">
        <v>9.5</v>
      </c>
      <c r="I11037" s="13" t="str">
        <f>IF(G11037="Male",VLOOKUP(H11037,'Shoe size conversion table'!$B$6:$D$22,2),VLOOKUP(H11037,'Shoe size conversion table'!$J$6:$L$22,2))</f>
        <v>42-43</v>
      </c>
      <c r="J11037" s="13">
        <f>IF(G11037="Male",VLOOKUP(H11037,'Shoe size conversion table'!$B$6:$D$22,3),VLOOKUP(H11037,'Shoe size conversion table'!$J$6:$L$22,3))</f>
        <v>9</v>
      </c>
      <c r="K11037" s="11">
        <v>149</v>
      </c>
      <c r="L11037" s="12">
        <v>0.5</v>
      </c>
      <c r="M11037" s="7">
        <f t="shared" si="517"/>
        <v>2016</v>
      </c>
      <c r="N11037" s="7">
        <f t="shared" si="518"/>
        <v>6</v>
      </c>
      <c r="O11037" s="30">
        <f t="shared" si="519"/>
        <v>74.5</v>
      </c>
    </row>
    <row r="11038" spans="2:15" x14ac:dyDescent="0.2">
      <c r="B11038" s="13">
        <v>62254</v>
      </c>
      <c r="C11038" s="14">
        <v>42547.016111111305</v>
      </c>
      <c r="D11038" s="7" t="s">
        <v>10</v>
      </c>
      <c r="E11038" s="13">
        <v>2223</v>
      </c>
      <c r="F11038" s="7" t="s">
        <v>34</v>
      </c>
      <c r="G11038" s="7" t="s">
        <v>11</v>
      </c>
      <c r="H11038" s="13">
        <v>11.5</v>
      </c>
      <c r="I11038" s="13" t="str">
        <f>IF(G11038="Male",VLOOKUP(H11038,'Shoe size conversion table'!$B$6:$D$22,2),VLOOKUP(H11038,'Shoe size conversion table'!$J$6:$L$22,2))</f>
        <v>44-45</v>
      </c>
      <c r="J11038" s="13">
        <f>IF(G11038="Male",VLOOKUP(H11038,'Shoe size conversion table'!$B$6:$D$22,3),VLOOKUP(H11038,'Shoe size conversion table'!$J$6:$L$22,3))</f>
        <v>11</v>
      </c>
      <c r="K11038" s="11">
        <v>149</v>
      </c>
      <c r="L11038" s="12">
        <v>0</v>
      </c>
      <c r="M11038" s="7">
        <f t="shared" si="517"/>
        <v>2016</v>
      </c>
      <c r="N11038" s="7">
        <f t="shared" si="518"/>
        <v>6</v>
      </c>
      <c r="O11038" s="30">
        <f t="shared" si="519"/>
        <v>149</v>
      </c>
    </row>
    <row r="11039" spans="2:15" x14ac:dyDescent="0.2">
      <c r="B11039" s="13">
        <v>62254</v>
      </c>
      <c r="C11039" s="14">
        <v>42547.016111111305</v>
      </c>
      <c r="D11039" s="7" t="s">
        <v>10</v>
      </c>
      <c r="E11039" s="13">
        <v>2154</v>
      </c>
      <c r="F11039" s="7" t="s">
        <v>35</v>
      </c>
      <c r="G11039" s="7" t="s">
        <v>11</v>
      </c>
      <c r="H11039" s="13">
        <v>10.5</v>
      </c>
      <c r="I11039" s="13" t="str">
        <f>IF(G11039="Male",VLOOKUP(H11039,'Shoe size conversion table'!$B$6:$D$22,2),VLOOKUP(H11039,'Shoe size conversion table'!$J$6:$L$22,2))</f>
        <v>43-44</v>
      </c>
      <c r="J11039" s="13">
        <f>IF(G11039="Male",VLOOKUP(H11039,'Shoe size conversion table'!$B$6:$D$22,3),VLOOKUP(H11039,'Shoe size conversion table'!$J$6:$L$22,3))</f>
        <v>10</v>
      </c>
      <c r="K11039" s="11">
        <v>169</v>
      </c>
      <c r="L11039" s="12">
        <v>0.2</v>
      </c>
      <c r="M11039" s="7">
        <f t="shared" si="517"/>
        <v>2016</v>
      </c>
      <c r="N11039" s="7">
        <f t="shared" si="518"/>
        <v>6</v>
      </c>
      <c r="O11039" s="30">
        <f t="shared" si="519"/>
        <v>135.20000000000002</v>
      </c>
    </row>
    <row r="11040" spans="2:15" x14ac:dyDescent="0.2">
      <c r="B11040" s="13">
        <v>62255</v>
      </c>
      <c r="C11040" s="14">
        <v>42547.046111111129</v>
      </c>
      <c r="D11040" s="7" t="s">
        <v>7</v>
      </c>
      <c r="E11040" s="13">
        <v>2238</v>
      </c>
      <c r="F11040" s="7" t="s">
        <v>51</v>
      </c>
      <c r="G11040" s="7" t="s">
        <v>11</v>
      </c>
      <c r="H11040" s="13">
        <v>10</v>
      </c>
      <c r="I11040" s="13">
        <f>IF(G11040="Male",VLOOKUP(H11040,'Shoe size conversion table'!$B$6:$D$22,2),VLOOKUP(H11040,'Shoe size conversion table'!$J$6:$L$22,2))</f>
        <v>43</v>
      </c>
      <c r="J11040" s="13">
        <f>IF(G11040="Male",VLOOKUP(H11040,'Shoe size conversion table'!$B$6:$D$22,3),VLOOKUP(H11040,'Shoe size conversion table'!$J$6:$L$22,3))</f>
        <v>9.5</v>
      </c>
      <c r="K11040" s="11">
        <v>199</v>
      </c>
      <c r="L11040" s="12">
        <v>0.2</v>
      </c>
      <c r="M11040" s="7">
        <f t="shared" si="517"/>
        <v>2016</v>
      </c>
      <c r="N11040" s="7">
        <f t="shared" si="518"/>
        <v>6</v>
      </c>
      <c r="O11040" s="30">
        <f t="shared" si="519"/>
        <v>159.20000000000002</v>
      </c>
    </row>
    <row r="11041" spans="2:15" x14ac:dyDescent="0.2">
      <c r="B11041" s="13">
        <v>62256</v>
      </c>
      <c r="C11041" s="14">
        <v>42547.14611111128</v>
      </c>
      <c r="D11041" s="7" t="s">
        <v>10</v>
      </c>
      <c r="E11041" s="13">
        <v>2223</v>
      </c>
      <c r="F11041" s="7" t="s">
        <v>34</v>
      </c>
      <c r="G11041" s="7" t="s">
        <v>12</v>
      </c>
      <c r="H11041" s="13">
        <v>9.5</v>
      </c>
      <c r="I11041" s="13">
        <f>IF(G11041="Male",VLOOKUP(H11041,'Shoe size conversion table'!$B$6:$D$22,2),VLOOKUP(H11041,'Shoe size conversion table'!$J$6:$L$22,2))</f>
        <v>40</v>
      </c>
      <c r="J11041" s="13">
        <f>IF(G11041="Male",VLOOKUP(H11041,'Shoe size conversion table'!$B$6:$D$22,3),VLOOKUP(H11041,'Shoe size conversion table'!$J$6:$L$22,3))</f>
        <v>7.5</v>
      </c>
      <c r="K11041" s="11">
        <v>169</v>
      </c>
      <c r="L11041" s="12">
        <v>0.2</v>
      </c>
      <c r="M11041" s="7">
        <f t="shared" si="517"/>
        <v>2016</v>
      </c>
      <c r="N11041" s="7">
        <f t="shared" si="518"/>
        <v>6</v>
      </c>
      <c r="O11041" s="30">
        <f t="shared" si="519"/>
        <v>135.20000000000002</v>
      </c>
    </row>
    <row r="11042" spans="2:15" x14ac:dyDescent="0.2">
      <c r="B11042" s="13">
        <v>62257</v>
      </c>
      <c r="C11042" s="14">
        <v>42547.166111111132</v>
      </c>
      <c r="D11042" s="7" t="s">
        <v>9</v>
      </c>
      <c r="E11042" s="13">
        <v>2237</v>
      </c>
      <c r="F11042" s="7" t="s">
        <v>61</v>
      </c>
      <c r="G11042" s="7" t="s">
        <v>12</v>
      </c>
      <c r="H11042" s="13">
        <v>9</v>
      </c>
      <c r="I11042" s="13" t="str">
        <f>IF(G11042="Male",VLOOKUP(H11042,'Shoe size conversion table'!$B$6:$D$22,2),VLOOKUP(H11042,'Shoe size conversion table'!$J$6:$L$22,2))</f>
        <v>39-40</v>
      </c>
      <c r="J11042" s="13">
        <f>IF(G11042="Male",VLOOKUP(H11042,'Shoe size conversion table'!$B$6:$D$22,3),VLOOKUP(H11042,'Shoe size conversion table'!$J$6:$L$22,3))</f>
        <v>7</v>
      </c>
      <c r="K11042" s="11">
        <v>199</v>
      </c>
      <c r="L11042" s="12">
        <v>0</v>
      </c>
      <c r="M11042" s="7">
        <f t="shared" si="517"/>
        <v>2016</v>
      </c>
      <c r="N11042" s="7">
        <f t="shared" si="518"/>
        <v>6</v>
      </c>
      <c r="O11042" s="30">
        <f t="shared" si="519"/>
        <v>199</v>
      </c>
    </row>
    <row r="11043" spans="2:15" x14ac:dyDescent="0.2">
      <c r="B11043" s="13">
        <v>62258</v>
      </c>
      <c r="C11043" s="14">
        <v>42547.226111111304</v>
      </c>
      <c r="D11043" s="7" t="s">
        <v>7</v>
      </c>
      <c r="E11043" s="13">
        <v>2170</v>
      </c>
      <c r="F11043" s="7" t="s">
        <v>48</v>
      </c>
      <c r="G11043" s="7" t="s">
        <v>11</v>
      </c>
      <c r="H11043" s="13">
        <v>9</v>
      </c>
      <c r="I11043" s="13">
        <f>IF(G11043="Male",VLOOKUP(H11043,'Shoe size conversion table'!$B$6:$D$22,2),VLOOKUP(H11043,'Shoe size conversion table'!$J$6:$L$22,2))</f>
        <v>42</v>
      </c>
      <c r="J11043" s="13">
        <f>IF(G11043="Male",VLOOKUP(H11043,'Shoe size conversion table'!$B$6:$D$22,3),VLOOKUP(H11043,'Shoe size conversion table'!$J$6:$L$22,3))</f>
        <v>8.5</v>
      </c>
      <c r="K11043" s="11">
        <v>189</v>
      </c>
      <c r="L11043" s="12">
        <v>0</v>
      </c>
      <c r="M11043" s="7">
        <f t="shared" si="517"/>
        <v>2016</v>
      </c>
      <c r="N11043" s="7">
        <f t="shared" si="518"/>
        <v>6</v>
      </c>
      <c r="O11043" s="30">
        <f t="shared" si="519"/>
        <v>189</v>
      </c>
    </row>
    <row r="11044" spans="2:15" x14ac:dyDescent="0.2">
      <c r="B11044" s="13">
        <v>62259</v>
      </c>
      <c r="C11044" s="14">
        <v>42547.246111111126</v>
      </c>
      <c r="D11044" s="7" t="s">
        <v>7</v>
      </c>
      <c r="E11044" s="13">
        <v>2219</v>
      </c>
      <c r="F11044" s="7" t="s">
        <v>49</v>
      </c>
      <c r="G11044" s="7" t="s">
        <v>11</v>
      </c>
      <c r="H11044" s="13">
        <v>9</v>
      </c>
      <c r="I11044" s="13">
        <f>IF(G11044="Male",VLOOKUP(H11044,'Shoe size conversion table'!$B$6:$D$22,2),VLOOKUP(H11044,'Shoe size conversion table'!$J$6:$L$22,2))</f>
        <v>42</v>
      </c>
      <c r="J11044" s="13">
        <f>IF(G11044="Male",VLOOKUP(H11044,'Shoe size conversion table'!$B$6:$D$22,3),VLOOKUP(H11044,'Shoe size conversion table'!$J$6:$L$22,3))</f>
        <v>8.5</v>
      </c>
      <c r="K11044" s="11">
        <v>149</v>
      </c>
      <c r="L11044" s="12">
        <v>0.3</v>
      </c>
      <c r="M11044" s="7">
        <f t="shared" si="517"/>
        <v>2016</v>
      </c>
      <c r="N11044" s="7">
        <f t="shared" si="518"/>
        <v>6</v>
      </c>
      <c r="O11044" s="30">
        <f t="shared" si="519"/>
        <v>104.3</v>
      </c>
    </row>
    <row r="11045" spans="2:15" x14ac:dyDescent="0.2">
      <c r="B11045" s="13">
        <v>62260</v>
      </c>
      <c r="C11045" s="14">
        <v>42547.416111111124</v>
      </c>
      <c r="D11045" s="7" t="s">
        <v>9</v>
      </c>
      <c r="E11045" s="13">
        <v>2230</v>
      </c>
      <c r="F11045" s="7" t="s">
        <v>60</v>
      </c>
      <c r="G11045" s="7" t="s">
        <v>11</v>
      </c>
      <c r="H11045" s="13">
        <v>8</v>
      </c>
      <c r="I11045" s="13">
        <f>IF(G11045="Male",VLOOKUP(H11045,'Shoe size conversion table'!$B$6:$D$22,2),VLOOKUP(H11045,'Shoe size conversion table'!$J$6:$L$22,2))</f>
        <v>41</v>
      </c>
      <c r="J11045" s="13">
        <f>IF(G11045="Male",VLOOKUP(H11045,'Shoe size conversion table'!$B$6:$D$22,3),VLOOKUP(H11045,'Shoe size conversion table'!$J$6:$L$22,3))</f>
        <v>7.5</v>
      </c>
      <c r="K11045" s="11">
        <v>129</v>
      </c>
      <c r="L11045" s="12">
        <v>0.5</v>
      </c>
      <c r="M11045" s="7">
        <f t="shared" si="517"/>
        <v>2016</v>
      </c>
      <c r="N11045" s="7">
        <f t="shared" si="518"/>
        <v>6</v>
      </c>
      <c r="O11045" s="30">
        <f t="shared" si="519"/>
        <v>64.5</v>
      </c>
    </row>
    <row r="11046" spans="2:15" x14ac:dyDescent="0.2">
      <c r="B11046" s="13">
        <v>62261</v>
      </c>
      <c r="C11046" s="14">
        <v>42547.486111111131</v>
      </c>
      <c r="D11046" s="7" t="s">
        <v>7</v>
      </c>
      <c r="E11046" s="13">
        <v>2217</v>
      </c>
      <c r="F11046" s="7" t="s">
        <v>55</v>
      </c>
      <c r="G11046" s="7" t="s">
        <v>11</v>
      </c>
      <c r="H11046" s="13">
        <v>9.5</v>
      </c>
      <c r="I11046" s="13" t="str">
        <f>IF(G11046="Male",VLOOKUP(H11046,'Shoe size conversion table'!$B$6:$D$22,2),VLOOKUP(H11046,'Shoe size conversion table'!$J$6:$L$22,2))</f>
        <v>42-43</v>
      </c>
      <c r="J11046" s="13">
        <f>IF(G11046="Male",VLOOKUP(H11046,'Shoe size conversion table'!$B$6:$D$22,3),VLOOKUP(H11046,'Shoe size conversion table'!$J$6:$L$22,3))</f>
        <v>9</v>
      </c>
      <c r="K11046" s="11">
        <v>159</v>
      </c>
      <c r="L11046" s="12">
        <v>0</v>
      </c>
      <c r="M11046" s="7">
        <f t="shared" si="517"/>
        <v>2016</v>
      </c>
      <c r="N11046" s="7">
        <f t="shared" si="518"/>
        <v>6</v>
      </c>
      <c r="O11046" s="30">
        <f t="shared" si="519"/>
        <v>159</v>
      </c>
    </row>
    <row r="11047" spans="2:15" x14ac:dyDescent="0.2">
      <c r="B11047" s="13">
        <v>62262</v>
      </c>
      <c r="C11047" s="14">
        <v>42547.536111111272</v>
      </c>
      <c r="D11047" s="7" t="s">
        <v>7</v>
      </c>
      <c r="E11047" s="13">
        <v>2222</v>
      </c>
      <c r="F11047" s="7" t="s">
        <v>50</v>
      </c>
      <c r="G11047" s="7" t="s">
        <v>12</v>
      </c>
      <c r="H11047" s="13">
        <v>4.5</v>
      </c>
      <c r="I11047" s="13">
        <f>IF(G11047="Male",VLOOKUP(H11047,'Shoe size conversion table'!$B$6:$D$22,2),VLOOKUP(H11047,'Shoe size conversion table'!$J$6:$L$22,2))</f>
        <v>35</v>
      </c>
      <c r="J11047" s="13">
        <f>IF(G11047="Male",VLOOKUP(H11047,'Shoe size conversion table'!$B$6:$D$22,3),VLOOKUP(H11047,'Shoe size conversion table'!$J$6:$L$22,3))</f>
        <v>2.5</v>
      </c>
      <c r="K11047" s="11">
        <v>169</v>
      </c>
      <c r="L11047" s="12">
        <v>0</v>
      </c>
      <c r="M11047" s="7">
        <f t="shared" si="517"/>
        <v>2016</v>
      </c>
      <c r="N11047" s="7">
        <f t="shared" si="518"/>
        <v>6</v>
      </c>
      <c r="O11047" s="30">
        <f t="shared" si="519"/>
        <v>169</v>
      </c>
    </row>
    <row r="11048" spans="2:15" x14ac:dyDescent="0.2">
      <c r="B11048" s="13">
        <v>62263</v>
      </c>
      <c r="C11048" s="14">
        <v>42547.546111111275</v>
      </c>
      <c r="D11048" s="7" t="s">
        <v>7</v>
      </c>
      <c r="E11048" s="13">
        <v>2149</v>
      </c>
      <c r="F11048" s="7" t="s">
        <v>48</v>
      </c>
      <c r="G11048" s="7" t="s">
        <v>11</v>
      </c>
      <c r="H11048" s="13">
        <v>11.5</v>
      </c>
      <c r="I11048" s="13" t="str">
        <f>IF(G11048="Male",VLOOKUP(H11048,'Shoe size conversion table'!$B$6:$D$22,2),VLOOKUP(H11048,'Shoe size conversion table'!$J$6:$L$22,2))</f>
        <v>44-45</v>
      </c>
      <c r="J11048" s="13">
        <f>IF(G11048="Male",VLOOKUP(H11048,'Shoe size conversion table'!$B$6:$D$22,3),VLOOKUP(H11048,'Shoe size conversion table'!$J$6:$L$22,3))</f>
        <v>11</v>
      </c>
      <c r="K11048" s="11">
        <v>179</v>
      </c>
      <c r="L11048" s="12">
        <v>0</v>
      </c>
      <c r="M11048" s="7">
        <f t="shared" si="517"/>
        <v>2016</v>
      </c>
      <c r="N11048" s="7">
        <f t="shared" si="518"/>
        <v>6</v>
      </c>
      <c r="O11048" s="30">
        <f t="shared" si="519"/>
        <v>179</v>
      </c>
    </row>
    <row r="11049" spans="2:15" x14ac:dyDescent="0.2">
      <c r="B11049" s="13">
        <v>62264</v>
      </c>
      <c r="C11049" s="14">
        <v>42547.556111111247</v>
      </c>
      <c r="D11049" s="7" t="s">
        <v>10</v>
      </c>
      <c r="E11049" s="13">
        <v>2195</v>
      </c>
      <c r="F11049" s="7" t="s">
        <v>36</v>
      </c>
      <c r="G11049" s="7" t="s">
        <v>11</v>
      </c>
      <c r="H11049" s="13">
        <v>9</v>
      </c>
      <c r="I11049" s="13">
        <f>IF(G11049="Male",VLOOKUP(H11049,'Shoe size conversion table'!$B$6:$D$22,2),VLOOKUP(H11049,'Shoe size conversion table'!$J$6:$L$22,2))</f>
        <v>42</v>
      </c>
      <c r="J11049" s="13">
        <f>IF(G11049="Male",VLOOKUP(H11049,'Shoe size conversion table'!$B$6:$D$22,3),VLOOKUP(H11049,'Shoe size conversion table'!$J$6:$L$22,3))</f>
        <v>8.5</v>
      </c>
      <c r="K11049" s="11">
        <v>199</v>
      </c>
      <c r="L11049" s="12">
        <v>0</v>
      </c>
      <c r="M11049" s="7">
        <f t="shared" si="517"/>
        <v>2016</v>
      </c>
      <c r="N11049" s="7">
        <f t="shared" si="518"/>
        <v>6</v>
      </c>
      <c r="O11049" s="30">
        <f t="shared" si="519"/>
        <v>199</v>
      </c>
    </row>
    <row r="11050" spans="2:15" x14ac:dyDescent="0.2">
      <c r="B11050" s="13">
        <v>62264</v>
      </c>
      <c r="C11050" s="14">
        <v>42547.556111111247</v>
      </c>
      <c r="D11050" s="7" t="s">
        <v>10</v>
      </c>
      <c r="E11050" s="13">
        <v>2149</v>
      </c>
      <c r="F11050" s="7" t="s">
        <v>35</v>
      </c>
      <c r="G11050" s="7" t="s">
        <v>12</v>
      </c>
      <c r="H11050" s="13">
        <v>8.5</v>
      </c>
      <c r="I11050" s="13">
        <f>IF(G11050="Male",VLOOKUP(H11050,'Shoe size conversion table'!$B$6:$D$22,2),VLOOKUP(H11050,'Shoe size conversion table'!$J$6:$L$22,2))</f>
        <v>39</v>
      </c>
      <c r="J11050" s="13">
        <f>IF(G11050="Male",VLOOKUP(H11050,'Shoe size conversion table'!$B$6:$D$22,3),VLOOKUP(H11050,'Shoe size conversion table'!$J$6:$L$22,3))</f>
        <v>6.5</v>
      </c>
      <c r="K11050" s="11">
        <v>139</v>
      </c>
      <c r="L11050" s="12">
        <v>0</v>
      </c>
      <c r="M11050" s="7">
        <f t="shared" si="517"/>
        <v>2016</v>
      </c>
      <c r="N11050" s="7">
        <f t="shared" si="518"/>
        <v>6</v>
      </c>
      <c r="O11050" s="30">
        <f t="shared" si="519"/>
        <v>139</v>
      </c>
    </row>
    <row r="11051" spans="2:15" x14ac:dyDescent="0.2">
      <c r="B11051" s="13">
        <v>62265</v>
      </c>
      <c r="C11051" s="14">
        <v>42547.68611111131</v>
      </c>
      <c r="D11051" s="7" t="s">
        <v>10</v>
      </c>
      <c r="E11051" s="13">
        <v>2218</v>
      </c>
      <c r="F11051" s="7" t="s">
        <v>35</v>
      </c>
      <c r="G11051" s="7" t="s">
        <v>11</v>
      </c>
      <c r="H11051" s="13">
        <v>11.5</v>
      </c>
      <c r="I11051" s="13" t="str">
        <f>IF(G11051="Male",VLOOKUP(H11051,'Shoe size conversion table'!$B$6:$D$22,2),VLOOKUP(H11051,'Shoe size conversion table'!$J$6:$L$22,2))</f>
        <v>44-45</v>
      </c>
      <c r="J11051" s="13">
        <f>IF(G11051="Male",VLOOKUP(H11051,'Shoe size conversion table'!$B$6:$D$22,3),VLOOKUP(H11051,'Shoe size conversion table'!$J$6:$L$22,3))</f>
        <v>11</v>
      </c>
      <c r="K11051" s="11">
        <v>189</v>
      </c>
      <c r="L11051" s="12">
        <v>0</v>
      </c>
      <c r="M11051" s="7">
        <f t="shared" si="517"/>
        <v>2016</v>
      </c>
      <c r="N11051" s="7">
        <f t="shared" si="518"/>
        <v>6</v>
      </c>
      <c r="O11051" s="30">
        <f t="shared" si="519"/>
        <v>189</v>
      </c>
    </row>
    <row r="11052" spans="2:15" x14ac:dyDescent="0.2">
      <c r="B11052" s="13">
        <v>62266</v>
      </c>
      <c r="C11052" s="14">
        <v>42547.736111111277</v>
      </c>
      <c r="D11052" s="7" t="s">
        <v>8</v>
      </c>
      <c r="E11052" s="13">
        <v>2237</v>
      </c>
      <c r="F11052" s="7" t="s">
        <v>38</v>
      </c>
      <c r="G11052" s="7" t="s">
        <v>12</v>
      </c>
      <c r="H11052" s="13">
        <v>9</v>
      </c>
      <c r="I11052" s="13" t="str">
        <f>IF(G11052="Male",VLOOKUP(H11052,'Shoe size conversion table'!$B$6:$D$22,2),VLOOKUP(H11052,'Shoe size conversion table'!$J$6:$L$22,2))</f>
        <v>39-40</v>
      </c>
      <c r="J11052" s="13">
        <f>IF(G11052="Male",VLOOKUP(H11052,'Shoe size conversion table'!$B$6:$D$22,3),VLOOKUP(H11052,'Shoe size conversion table'!$J$6:$L$22,3))</f>
        <v>7</v>
      </c>
      <c r="K11052" s="11">
        <v>189</v>
      </c>
      <c r="L11052" s="12">
        <v>0.5</v>
      </c>
      <c r="M11052" s="7">
        <f t="shared" si="517"/>
        <v>2016</v>
      </c>
      <c r="N11052" s="7">
        <f t="shared" si="518"/>
        <v>6</v>
      </c>
      <c r="O11052" s="30">
        <f t="shared" si="519"/>
        <v>94.5</v>
      </c>
    </row>
    <row r="11053" spans="2:15" x14ac:dyDescent="0.2">
      <c r="B11053" s="13">
        <v>62267</v>
      </c>
      <c r="C11053" s="14">
        <v>42547.76611111113</v>
      </c>
      <c r="D11053" s="7" t="s">
        <v>9</v>
      </c>
      <c r="E11053" s="13">
        <v>2207</v>
      </c>
      <c r="F11053" s="7" t="s">
        <v>62</v>
      </c>
      <c r="G11053" s="7" t="s">
        <v>12</v>
      </c>
      <c r="H11053" s="13">
        <v>9</v>
      </c>
      <c r="I11053" s="13" t="str">
        <f>IF(G11053="Male",VLOOKUP(H11053,'Shoe size conversion table'!$B$6:$D$22,2),VLOOKUP(H11053,'Shoe size conversion table'!$J$6:$L$22,2))</f>
        <v>39-40</v>
      </c>
      <c r="J11053" s="13">
        <f>IF(G11053="Male",VLOOKUP(H11053,'Shoe size conversion table'!$B$6:$D$22,3),VLOOKUP(H11053,'Shoe size conversion table'!$J$6:$L$22,3))</f>
        <v>7</v>
      </c>
      <c r="K11053" s="11">
        <v>199</v>
      </c>
      <c r="L11053" s="12">
        <v>0.2</v>
      </c>
      <c r="M11053" s="7">
        <f t="shared" si="517"/>
        <v>2016</v>
      </c>
      <c r="N11053" s="7">
        <f t="shared" si="518"/>
        <v>6</v>
      </c>
      <c r="O11053" s="30">
        <f t="shared" si="519"/>
        <v>159.20000000000002</v>
      </c>
    </row>
    <row r="11054" spans="2:15" x14ac:dyDescent="0.2">
      <c r="B11054" s="13">
        <v>62268</v>
      </c>
      <c r="C11054" s="14">
        <v>42547.826111111302</v>
      </c>
      <c r="D11054" s="7" t="s">
        <v>10</v>
      </c>
      <c r="E11054" s="13">
        <v>2158</v>
      </c>
      <c r="F11054" s="7" t="s">
        <v>35</v>
      </c>
      <c r="G11054" s="7" t="s">
        <v>11</v>
      </c>
      <c r="H11054" s="13">
        <v>6.5</v>
      </c>
      <c r="I11054" s="13">
        <f>IF(G11054="Male",VLOOKUP(H11054,'Shoe size conversion table'!$B$6:$D$22,2),VLOOKUP(H11054,'Shoe size conversion table'!$J$6:$L$22,2))</f>
        <v>39</v>
      </c>
      <c r="J11054" s="13">
        <f>IF(G11054="Male",VLOOKUP(H11054,'Shoe size conversion table'!$B$6:$D$22,3),VLOOKUP(H11054,'Shoe size conversion table'!$J$6:$L$22,3))</f>
        <v>6</v>
      </c>
      <c r="K11054" s="11">
        <v>159</v>
      </c>
      <c r="L11054" s="12">
        <v>0.1</v>
      </c>
      <c r="M11054" s="7">
        <f t="shared" si="517"/>
        <v>2016</v>
      </c>
      <c r="N11054" s="7">
        <f t="shared" si="518"/>
        <v>6</v>
      </c>
      <c r="O11054" s="30">
        <f t="shared" si="519"/>
        <v>143.1</v>
      </c>
    </row>
    <row r="11055" spans="2:15" x14ac:dyDescent="0.2">
      <c r="B11055" s="13">
        <v>62269</v>
      </c>
      <c r="C11055" s="14">
        <v>42547.856111111272</v>
      </c>
      <c r="D11055" s="7" t="s">
        <v>7</v>
      </c>
      <c r="E11055" s="13">
        <v>2184</v>
      </c>
      <c r="F11055" s="7" t="s">
        <v>52</v>
      </c>
      <c r="G11055" s="7" t="s">
        <v>11</v>
      </c>
      <c r="H11055" s="13">
        <v>9</v>
      </c>
      <c r="I11055" s="13">
        <f>IF(G11055="Male",VLOOKUP(H11055,'Shoe size conversion table'!$B$6:$D$22,2),VLOOKUP(H11055,'Shoe size conversion table'!$J$6:$L$22,2))</f>
        <v>42</v>
      </c>
      <c r="J11055" s="13">
        <f>IF(G11055="Male",VLOOKUP(H11055,'Shoe size conversion table'!$B$6:$D$22,3),VLOOKUP(H11055,'Shoe size conversion table'!$J$6:$L$22,3))</f>
        <v>8.5</v>
      </c>
      <c r="K11055" s="11">
        <v>159</v>
      </c>
      <c r="L11055" s="12">
        <v>0</v>
      </c>
      <c r="M11055" s="7">
        <f t="shared" si="517"/>
        <v>2016</v>
      </c>
      <c r="N11055" s="7">
        <f t="shared" si="518"/>
        <v>6</v>
      </c>
      <c r="O11055" s="30">
        <f t="shared" si="519"/>
        <v>159</v>
      </c>
    </row>
    <row r="11056" spans="2:15" x14ac:dyDescent="0.2">
      <c r="B11056" s="13">
        <v>62270</v>
      </c>
      <c r="C11056" s="14">
        <v>42547.886111111126</v>
      </c>
      <c r="D11056" s="7" t="s">
        <v>7</v>
      </c>
      <c r="E11056" s="13">
        <v>2227</v>
      </c>
      <c r="F11056" s="7" t="s">
        <v>44</v>
      </c>
      <c r="G11056" s="7" t="s">
        <v>11</v>
      </c>
      <c r="H11056" s="13">
        <v>10.5</v>
      </c>
      <c r="I11056" s="13" t="str">
        <f>IF(G11056="Male",VLOOKUP(H11056,'Shoe size conversion table'!$B$6:$D$22,2),VLOOKUP(H11056,'Shoe size conversion table'!$J$6:$L$22,2))</f>
        <v>43-44</v>
      </c>
      <c r="J11056" s="13">
        <f>IF(G11056="Male",VLOOKUP(H11056,'Shoe size conversion table'!$B$6:$D$22,3),VLOOKUP(H11056,'Shoe size conversion table'!$J$6:$L$22,3))</f>
        <v>10</v>
      </c>
      <c r="K11056" s="11">
        <v>139</v>
      </c>
      <c r="L11056" s="12">
        <v>0.5</v>
      </c>
      <c r="M11056" s="7">
        <f t="shared" si="517"/>
        <v>2016</v>
      </c>
      <c r="N11056" s="7">
        <f t="shared" si="518"/>
        <v>6</v>
      </c>
      <c r="O11056" s="30">
        <f t="shared" si="519"/>
        <v>69.5</v>
      </c>
    </row>
    <row r="11057" spans="2:15" x14ac:dyDescent="0.2">
      <c r="B11057" s="13">
        <v>62271</v>
      </c>
      <c r="C11057" s="14">
        <v>42547.896111111128</v>
      </c>
      <c r="D11057" s="7" t="s">
        <v>7</v>
      </c>
      <c r="E11057" s="13">
        <v>2199</v>
      </c>
      <c r="F11057" s="7" t="s">
        <v>44</v>
      </c>
      <c r="G11057" s="7" t="s">
        <v>11</v>
      </c>
      <c r="H11057" s="13">
        <v>9.5</v>
      </c>
      <c r="I11057" s="13" t="str">
        <f>IF(G11057="Male",VLOOKUP(H11057,'Shoe size conversion table'!$B$6:$D$22,2),VLOOKUP(H11057,'Shoe size conversion table'!$J$6:$L$22,2))</f>
        <v>42-43</v>
      </c>
      <c r="J11057" s="13">
        <f>IF(G11057="Male",VLOOKUP(H11057,'Shoe size conversion table'!$B$6:$D$22,3),VLOOKUP(H11057,'Shoe size conversion table'!$J$6:$L$22,3))</f>
        <v>9</v>
      </c>
      <c r="K11057" s="11">
        <v>159</v>
      </c>
      <c r="L11057" s="12">
        <v>0</v>
      </c>
      <c r="M11057" s="7">
        <f t="shared" si="517"/>
        <v>2016</v>
      </c>
      <c r="N11057" s="7">
        <f t="shared" si="518"/>
        <v>6</v>
      </c>
      <c r="O11057" s="30">
        <f t="shared" si="519"/>
        <v>159</v>
      </c>
    </row>
    <row r="11058" spans="2:15" x14ac:dyDescent="0.2">
      <c r="B11058" s="13">
        <v>62272</v>
      </c>
      <c r="C11058" s="14">
        <v>42547.926111111301</v>
      </c>
      <c r="D11058" s="7" t="s">
        <v>8</v>
      </c>
      <c r="E11058" s="13">
        <v>2184</v>
      </c>
      <c r="F11058" s="7" t="s">
        <v>38</v>
      </c>
      <c r="G11058" s="7" t="s">
        <v>11</v>
      </c>
      <c r="H11058" s="13">
        <v>9.5</v>
      </c>
      <c r="I11058" s="13" t="str">
        <f>IF(G11058="Male",VLOOKUP(H11058,'Shoe size conversion table'!$B$6:$D$22,2),VLOOKUP(H11058,'Shoe size conversion table'!$J$6:$L$22,2))</f>
        <v>42-43</v>
      </c>
      <c r="J11058" s="13">
        <f>IF(G11058="Male",VLOOKUP(H11058,'Shoe size conversion table'!$B$6:$D$22,3),VLOOKUP(H11058,'Shoe size conversion table'!$J$6:$L$22,3))</f>
        <v>9</v>
      </c>
      <c r="K11058" s="11">
        <v>189</v>
      </c>
      <c r="L11058" s="12">
        <v>0</v>
      </c>
      <c r="M11058" s="7">
        <f t="shared" si="517"/>
        <v>2016</v>
      </c>
      <c r="N11058" s="7">
        <f t="shared" si="518"/>
        <v>6</v>
      </c>
      <c r="O11058" s="30">
        <f t="shared" si="519"/>
        <v>189</v>
      </c>
    </row>
    <row r="11059" spans="2:15" x14ac:dyDescent="0.2">
      <c r="B11059" s="13">
        <v>62273</v>
      </c>
      <c r="C11059" s="14">
        <v>42547.966111111135</v>
      </c>
      <c r="D11059" s="7" t="s">
        <v>10</v>
      </c>
      <c r="E11059" s="13">
        <v>2208</v>
      </c>
      <c r="F11059" s="7" t="s">
        <v>34</v>
      </c>
      <c r="G11059" s="7" t="s">
        <v>11</v>
      </c>
      <c r="H11059" s="13">
        <v>10</v>
      </c>
      <c r="I11059" s="13">
        <f>IF(G11059="Male",VLOOKUP(H11059,'Shoe size conversion table'!$B$6:$D$22,2),VLOOKUP(H11059,'Shoe size conversion table'!$J$6:$L$22,2))</f>
        <v>43</v>
      </c>
      <c r="J11059" s="13">
        <f>IF(G11059="Male",VLOOKUP(H11059,'Shoe size conversion table'!$B$6:$D$22,3),VLOOKUP(H11059,'Shoe size conversion table'!$J$6:$L$22,3))</f>
        <v>9.5</v>
      </c>
      <c r="K11059" s="11">
        <v>139</v>
      </c>
      <c r="L11059" s="12">
        <v>0</v>
      </c>
      <c r="M11059" s="7">
        <f t="shared" si="517"/>
        <v>2016</v>
      </c>
      <c r="N11059" s="7">
        <f t="shared" si="518"/>
        <v>6</v>
      </c>
      <c r="O11059" s="30">
        <f t="shared" si="519"/>
        <v>139</v>
      </c>
    </row>
    <row r="11060" spans="2:15" x14ac:dyDescent="0.2">
      <c r="B11060" s="13">
        <v>62274</v>
      </c>
      <c r="C11060" s="14">
        <v>42547.976111111246</v>
      </c>
      <c r="D11060" s="7" t="s">
        <v>10</v>
      </c>
      <c r="E11060" s="13">
        <v>2240</v>
      </c>
      <c r="F11060" s="7" t="s">
        <v>35</v>
      </c>
      <c r="G11060" s="7" t="s">
        <v>11</v>
      </c>
      <c r="H11060" s="13">
        <v>9</v>
      </c>
      <c r="I11060" s="13">
        <f>IF(G11060="Male",VLOOKUP(H11060,'Shoe size conversion table'!$B$6:$D$22,2),VLOOKUP(H11060,'Shoe size conversion table'!$J$6:$L$22,2))</f>
        <v>42</v>
      </c>
      <c r="J11060" s="13">
        <f>IF(G11060="Male",VLOOKUP(H11060,'Shoe size conversion table'!$B$6:$D$22,3),VLOOKUP(H11060,'Shoe size conversion table'!$J$6:$L$22,3))</f>
        <v>8.5</v>
      </c>
      <c r="K11060" s="11">
        <v>169</v>
      </c>
      <c r="L11060" s="12">
        <v>0</v>
      </c>
      <c r="M11060" s="7">
        <f t="shared" si="517"/>
        <v>2016</v>
      </c>
      <c r="N11060" s="7">
        <f t="shared" si="518"/>
        <v>6</v>
      </c>
      <c r="O11060" s="30">
        <f t="shared" si="519"/>
        <v>169</v>
      </c>
    </row>
    <row r="11061" spans="2:15" x14ac:dyDescent="0.2">
      <c r="B11061" s="13">
        <v>62275</v>
      </c>
      <c r="C11061" s="14">
        <v>42548.006111111245</v>
      </c>
      <c r="D11061" s="7" t="s">
        <v>7</v>
      </c>
      <c r="E11061" s="13">
        <v>2174</v>
      </c>
      <c r="F11061" s="7" t="s">
        <v>49</v>
      </c>
      <c r="G11061" s="7" t="s">
        <v>11</v>
      </c>
      <c r="H11061" s="13">
        <v>10</v>
      </c>
      <c r="I11061" s="13">
        <f>IF(G11061="Male",VLOOKUP(H11061,'Shoe size conversion table'!$B$6:$D$22,2),VLOOKUP(H11061,'Shoe size conversion table'!$J$6:$L$22,2))</f>
        <v>43</v>
      </c>
      <c r="J11061" s="13">
        <f>IF(G11061="Male",VLOOKUP(H11061,'Shoe size conversion table'!$B$6:$D$22,3),VLOOKUP(H11061,'Shoe size conversion table'!$J$6:$L$22,3))</f>
        <v>9.5</v>
      </c>
      <c r="K11061" s="11">
        <v>169</v>
      </c>
      <c r="L11061" s="12">
        <v>0</v>
      </c>
      <c r="M11061" s="7">
        <f t="shared" si="517"/>
        <v>2016</v>
      </c>
      <c r="N11061" s="7">
        <f t="shared" si="518"/>
        <v>6</v>
      </c>
      <c r="O11061" s="30">
        <f t="shared" si="519"/>
        <v>169</v>
      </c>
    </row>
    <row r="11062" spans="2:15" x14ac:dyDescent="0.2">
      <c r="B11062" s="13">
        <v>62276</v>
      </c>
      <c r="C11062" s="14">
        <v>42548.076111111128</v>
      </c>
      <c r="D11062" s="7" t="s">
        <v>10</v>
      </c>
      <c r="E11062" s="13">
        <v>2197</v>
      </c>
      <c r="F11062" s="7" t="s">
        <v>35</v>
      </c>
      <c r="G11062" s="7" t="s">
        <v>11</v>
      </c>
      <c r="H11062" s="13">
        <v>9.5</v>
      </c>
      <c r="I11062" s="13" t="str">
        <f>IF(G11062="Male",VLOOKUP(H11062,'Shoe size conversion table'!$B$6:$D$22,2),VLOOKUP(H11062,'Shoe size conversion table'!$J$6:$L$22,2))</f>
        <v>42-43</v>
      </c>
      <c r="J11062" s="13">
        <f>IF(G11062="Male",VLOOKUP(H11062,'Shoe size conversion table'!$B$6:$D$22,3),VLOOKUP(H11062,'Shoe size conversion table'!$J$6:$L$22,3))</f>
        <v>9</v>
      </c>
      <c r="K11062" s="11">
        <v>169</v>
      </c>
      <c r="L11062" s="12">
        <v>0</v>
      </c>
      <c r="M11062" s="7">
        <f t="shared" si="517"/>
        <v>2016</v>
      </c>
      <c r="N11062" s="7">
        <f t="shared" si="518"/>
        <v>6</v>
      </c>
      <c r="O11062" s="30">
        <f t="shared" si="519"/>
        <v>169</v>
      </c>
    </row>
    <row r="11063" spans="2:15" x14ac:dyDescent="0.2">
      <c r="B11063" s="13">
        <v>62277</v>
      </c>
      <c r="C11063" s="14">
        <v>42548.156111111275</v>
      </c>
      <c r="D11063" s="7" t="s">
        <v>10</v>
      </c>
      <c r="E11063" s="13">
        <v>2242</v>
      </c>
      <c r="F11063" s="7" t="s">
        <v>35</v>
      </c>
      <c r="G11063" s="7" t="s">
        <v>11</v>
      </c>
      <c r="H11063" s="13">
        <v>9.5</v>
      </c>
      <c r="I11063" s="13" t="str">
        <f>IF(G11063="Male",VLOOKUP(H11063,'Shoe size conversion table'!$B$6:$D$22,2),VLOOKUP(H11063,'Shoe size conversion table'!$J$6:$L$22,2))</f>
        <v>42-43</v>
      </c>
      <c r="J11063" s="13">
        <f>IF(G11063="Male",VLOOKUP(H11063,'Shoe size conversion table'!$B$6:$D$22,3),VLOOKUP(H11063,'Shoe size conversion table'!$J$6:$L$22,3))</f>
        <v>9</v>
      </c>
      <c r="K11063" s="11">
        <v>179</v>
      </c>
      <c r="L11063" s="12">
        <v>0</v>
      </c>
      <c r="M11063" s="7">
        <f t="shared" si="517"/>
        <v>2016</v>
      </c>
      <c r="N11063" s="7">
        <f t="shared" si="518"/>
        <v>6</v>
      </c>
      <c r="O11063" s="30">
        <f t="shared" si="519"/>
        <v>179</v>
      </c>
    </row>
    <row r="11064" spans="2:15" x14ac:dyDescent="0.2">
      <c r="B11064" s="13">
        <v>62278</v>
      </c>
      <c r="C11064" s="14">
        <v>42548.166111111132</v>
      </c>
      <c r="D11064" s="7" t="s">
        <v>9</v>
      </c>
      <c r="E11064" s="13">
        <v>2201</v>
      </c>
      <c r="F11064" s="7" t="s">
        <v>58</v>
      </c>
      <c r="G11064" s="7" t="s">
        <v>12</v>
      </c>
      <c r="H11064" s="13">
        <v>9</v>
      </c>
      <c r="I11064" s="13" t="str">
        <f>IF(G11064="Male",VLOOKUP(H11064,'Shoe size conversion table'!$B$6:$D$22,2),VLOOKUP(H11064,'Shoe size conversion table'!$J$6:$L$22,2))</f>
        <v>39-40</v>
      </c>
      <c r="J11064" s="13">
        <f>IF(G11064="Male",VLOOKUP(H11064,'Shoe size conversion table'!$B$6:$D$22,3),VLOOKUP(H11064,'Shoe size conversion table'!$J$6:$L$22,3))</f>
        <v>7</v>
      </c>
      <c r="K11064" s="11">
        <v>139</v>
      </c>
      <c r="L11064" s="12">
        <v>0.3</v>
      </c>
      <c r="M11064" s="7">
        <f t="shared" si="517"/>
        <v>2016</v>
      </c>
      <c r="N11064" s="7">
        <f t="shared" si="518"/>
        <v>6</v>
      </c>
      <c r="O11064" s="30">
        <f t="shared" si="519"/>
        <v>97.3</v>
      </c>
    </row>
    <row r="11065" spans="2:15" x14ac:dyDescent="0.2">
      <c r="B11065" s="13">
        <v>62279</v>
      </c>
      <c r="C11065" s="14">
        <v>42548.416111111124</v>
      </c>
      <c r="D11065" s="7" t="s">
        <v>9</v>
      </c>
      <c r="E11065" s="13">
        <v>2157</v>
      </c>
      <c r="F11065" s="7" t="s">
        <v>58</v>
      </c>
      <c r="G11065" s="7" t="s">
        <v>11</v>
      </c>
      <c r="H11065" s="13">
        <v>13</v>
      </c>
      <c r="I11065" s="13">
        <f>IF(G11065="Male",VLOOKUP(H11065,'Shoe size conversion table'!$B$6:$D$22,2),VLOOKUP(H11065,'Shoe size conversion table'!$J$6:$L$22,2))</f>
        <v>46</v>
      </c>
      <c r="J11065" s="13">
        <f>IF(G11065="Male",VLOOKUP(H11065,'Shoe size conversion table'!$B$6:$D$22,3),VLOOKUP(H11065,'Shoe size conversion table'!$J$6:$L$22,3))</f>
        <v>12.5</v>
      </c>
      <c r="K11065" s="11">
        <v>169</v>
      </c>
      <c r="L11065" s="12">
        <v>0</v>
      </c>
      <c r="M11065" s="7">
        <f t="shared" si="517"/>
        <v>2016</v>
      </c>
      <c r="N11065" s="7">
        <f t="shared" si="518"/>
        <v>6</v>
      </c>
      <c r="O11065" s="30">
        <f t="shared" si="519"/>
        <v>169</v>
      </c>
    </row>
    <row r="11066" spans="2:15" x14ac:dyDescent="0.2">
      <c r="B11066" s="13">
        <v>62280</v>
      </c>
      <c r="C11066" s="14">
        <v>42548.416111111306</v>
      </c>
      <c r="D11066" s="7" t="s">
        <v>7</v>
      </c>
      <c r="E11066" s="13">
        <v>2223</v>
      </c>
      <c r="F11066" s="7" t="s">
        <v>48</v>
      </c>
      <c r="G11066" s="7" t="s">
        <v>11</v>
      </c>
      <c r="H11066" s="13">
        <v>9</v>
      </c>
      <c r="I11066" s="13">
        <f>IF(G11066="Male",VLOOKUP(H11066,'Shoe size conversion table'!$B$6:$D$22,2),VLOOKUP(H11066,'Shoe size conversion table'!$J$6:$L$22,2))</f>
        <v>42</v>
      </c>
      <c r="J11066" s="13">
        <f>IF(G11066="Male",VLOOKUP(H11066,'Shoe size conversion table'!$B$6:$D$22,3),VLOOKUP(H11066,'Shoe size conversion table'!$J$6:$L$22,3))</f>
        <v>8.5</v>
      </c>
      <c r="K11066" s="11">
        <v>199</v>
      </c>
      <c r="L11066" s="12">
        <v>0</v>
      </c>
      <c r="M11066" s="7">
        <f t="shared" si="517"/>
        <v>2016</v>
      </c>
      <c r="N11066" s="7">
        <f t="shared" si="518"/>
        <v>6</v>
      </c>
      <c r="O11066" s="30">
        <f t="shared" si="519"/>
        <v>199</v>
      </c>
    </row>
    <row r="11067" spans="2:15" x14ac:dyDescent="0.2">
      <c r="B11067" s="13">
        <v>62280</v>
      </c>
      <c r="C11067" s="14">
        <v>42548.416111111306</v>
      </c>
      <c r="D11067" s="7" t="s">
        <v>7</v>
      </c>
      <c r="E11067" s="13">
        <v>2184</v>
      </c>
      <c r="F11067" s="7" t="s">
        <v>48</v>
      </c>
      <c r="G11067" s="7" t="s">
        <v>11</v>
      </c>
      <c r="H11067" s="13">
        <v>11</v>
      </c>
      <c r="I11067" s="13">
        <f>IF(G11067="Male",VLOOKUP(H11067,'Shoe size conversion table'!$B$6:$D$22,2),VLOOKUP(H11067,'Shoe size conversion table'!$J$6:$L$22,2))</f>
        <v>44</v>
      </c>
      <c r="J11067" s="13">
        <f>IF(G11067="Male",VLOOKUP(H11067,'Shoe size conversion table'!$B$6:$D$22,3),VLOOKUP(H11067,'Shoe size conversion table'!$J$6:$L$22,3))</f>
        <v>10.5</v>
      </c>
      <c r="K11067" s="11">
        <v>179</v>
      </c>
      <c r="L11067" s="12">
        <v>0</v>
      </c>
      <c r="M11067" s="7">
        <f t="shared" si="517"/>
        <v>2016</v>
      </c>
      <c r="N11067" s="7">
        <f t="shared" si="518"/>
        <v>6</v>
      </c>
      <c r="O11067" s="30">
        <f t="shared" si="519"/>
        <v>179</v>
      </c>
    </row>
    <row r="11068" spans="2:15" x14ac:dyDescent="0.2">
      <c r="B11068" s="13">
        <v>62281</v>
      </c>
      <c r="C11068" s="14">
        <v>42548.486111111131</v>
      </c>
      <c r="D11068" s="7" t="s">
        <v>10</v>
      </c>
      <c r="E11068" s="13">
        <v>2201</v>
      </c>
      <c r="F11068" s="7" t="s">
        <v>34</v>
      </c>
      <c r="G11068" s="7" t="s">
        <v>12</v>
      </c>
      <c r="H11068" s="13">
        <v>10.5</v>
      </c>
      <c r="I11068" s="13">
        <f>IF(G11068="Male",VLOOKUP(H11068,'Shoe size conversion table'!$B$6:$D$22,2),VLOOKUP(H11068,'Shoe size conversion table'!$J$6:$L$22,2))</f>
        <v>41</v>
      </c>
      <c r="J11068" s="13">
        <f>IF(G11068="Male",VLOOKUP(H11068,'Shoe size conversion table'!$B$6:$D$22,3),VLOOKUP(H11068,'Shoe size conversion table'!$J$6:$L$22,3))</f>
        <v>8.5</v>
      </c>
      <c r="K11068" s="11">
        <v>169</v>
      </c>
      <c r="L11068" s="12">
        <v>0</v>
      </c>
      <c r="M11068" s="7">
        <f t="shared" si="517"/>
        <v>2016</v>
      </c>
      <c r="N11068" s="7">
        <f t="shared" si="518"/>
        <v>6</v>
      </c>
      <c r="O11068" s="30">
        <f t="shared" si="519"/>
        <v>169</v>
      </c>
    </row>
    <row r="11069" spans="2:15" x14ac:dyDescent="0.2">
      <c r="B11069" s="13">
        <v>62282</v>
      </c>
      <c r="C11069" s="14">
        <v>42548.48611111124</v>
      </c>
      <c r="D11069" s="7" t="s">
        <v>7</v>
      </c>
      <c r="E11069" s="13">
        <v>2198</v>
      </c>
      <c r="F11069" s="7" t="s">
        <v>47</v>
      </c>
      <c r="G11069" s="7" t="s">
        <v>11</v>
      </c>
      <c r="H11069" s="13">
        <v>9</v>
      </c>
      <c r="I11069" s="13">
        <f>IF(G11069="Male",VLOOKUP(H11069,'Shoe size conversion table'!$B$6:$D$22,2),VLOOKUP(H11069,'Shoe size conversion table'!$J$6:$L$22,2))</f>
        <v>42</v>
      </c>
      <c r="J11069" s="13">
        <f>IF(G11069="Male",VLOOKUP(H11069,'Shoe size conversion table'!$B$6:$D$22,3),VLOOKUP(H11069,'Shoe size conversion table'!$J$6:$L$22,3))</f>
        <v>8.5</v>
      </c>
      <c r="K11069" s="11">
        <v>169</v>
      </c>
      <c r="L11069" s="12">
        <v>0.5</v>
      </c>
      <c r="M11069" s="7">
        <f t="shared" si="517"/>
        <v>2016</v>
      </c>
      <c r="N11069" s="7">
        <f t="shared" si="518"/>
        <v>6</v>
      </c>
      <c r="O11069" s="30">
        <f t="shared" si="519"/>
        <v>84.5</v>
      </c>
    </row>
    <row r="11070" spans="2:15" x14ac:dyDescent="0.2">
      <c r="B11070" s="13">
        <v>62283</v>
      </c>
      <c r="C11070" s="14">
        <v>42548.486111111306</v>
      </c>
      <c r="D11070" s="7" t="s">
        <v>7</v>
      </c>
      <c r="E11070" s="13">
        <v>2163</v>
      </c>
      <c r="F11070" s="7" t="s">
        <v>56</v>
      </c>
      <c r="G11070" s="7" t="s">
        <v>11</v>
      </c>
      <c r="H11070" s="13">
        <v>11</v>
      </c>
      <c r="I11070" s="13">
        <f>IF(G11070="Male",VLOOKUP(H11070,'Shoe size conversion table'!$B$6:$D$22,2),VLOOKUP(H11070,'Shoe size conversion table'!$J$6:$L$22,2))</f>
        <v>44</v>
      </c>
      <c r="J11070" s="13">
        <f>IF(G11070="Male",VLOOKUP(H11070,'Shoe size conversion table'!$B$6:$D$22,3),VLOOKUP(H11070,'Shoe size conversion table'!$J$6:$L$22,3))</f>
        <v>10.5</v>
      </c>
      <c r="K11070" s="11">
        <v>159</v>
      </c>
      <c r="L11070" s="12">
        <v>0</v>
      </c>
      <c r="M11070" s="7">
        <f t="shared" si="517"/>
        <v>2016</v>
      </c>
      <c r="N11070" s="7">
        <f t="shared" si="518"/>
        <v>6</v>
      </c>
      <c r="O11070" s="30">
        <f t="shared" si="519"/>
        <v>159</v>
      </c>
    </row>
    <row r="11071" spans="2:15" x14ac:dyDescent="0.2">
      <c r="B11071" s="13">
        <v>62284</v>
      </c>
      <c r="C11071" s="14">
        <v>42548.496111111242</v>
      </c>
      <c r="D11071" s="7" t="s">
        <v>8</v>
      </c>
      <c r="E11071" s="13">
        <v>2179</v>
      </c>
      <c r="F11071" s="7" t="s">
        <v>41</v>
      </c>
      <c r="G11071" s="7" t="s">
        <v>12</v>
      </c>
      <c r="H11071" s="13">
        <v>9</v>
      </c>
      <c r="I11071" s="13" t="str">
        <f>IF(G11071="Male",VLOOKUP(H11071,'Shoe size conversion table'!$B$6:$D$22,2),VLOOKUP(H11071,'Shoe size conversion table'!$J$6:$L$22,2))</f>
        <v>39-40</v>
      </c>
      <c r="J11071" s="13">
        <f>IF(G11071="Male",VLOOKUP(H11071,'Shoe size conversion table'!$B$6:$D$22,3),VLOOKUP(H11071,'Shoe size conversion table'!$J$6:$L$22,3))</f>
        <v>7</v>
      </c>
      <c r="K11071" s="11">
        <v>139</v>
      </c>
      <c r="L11071" s="12">
        <v>0</v>
      </c>
      <c r="M11071" s="7">
        <f t="shared" si="517"/>
        <v>2016</v>
      </c>
      <c r="N11071" s="7">
        <f t="shared" si="518"/>
        <v>6</v>
      </c>
      <c r="O11071" s="30">
        <f t="shared" si="519"/>
        <v>139</v>
      </c>
    </row>
    <row r="11072" spans="2:15" x14ac:dyDescent="0.2">
      <c r="B11072" s="13">
        <v>62285</v>
      </c>
      <c r="C11072" s="14">
        <v>42548.6361111113</v>
      </c>
      <c r="D11072" s="7" t="s">
        <v>10</v>
      </c>
      <c r="E11072" s="13">
        <v>2195</v>
      </c>
      <c r="F11072" s="7" t="s">
        <v>34</v>
      </c>
      <c r="G11072" s="7" t="s">
        <v>12</v>
      </c>
      <c r="H11072" s="13">
        <v>9</v>
      </c>
      <c r="I11072" s="13" t="str">
        <f>IF(G11072="Male",VLOOKUP(H11072,'Shoe size conversion table'!$B$6:$D$22,2),VLOOKUP(H11072,'Shoe size conversion table'!$J$6:$L$22,2))</f>
        <v>39-40</v>
      </c>
      <c r="J11072" s="13">
        <f>IF(G11072="Male",VLOOKUP(H11072,'Shoe size conversion table'!$B$6:$D$22,3),VLOOKUP(H11072,'Shoe size conversion table'!$J$6:$L$22,3))</f>
        <v>7</v>
      </c>
      <c r="K11072" s="11">
        <v>179</v>
      </c>
      <c r="L11072" s="12">
        <v>0.2</v>
      </c>
      <c r="M11072" s="7">
        <f t="shared" si="517"/>
        <v>2016</v>
      </c>
      <c r="N11072" s="7">
        <f t="shared" si="518"/>
        <v>6</v>
      </c>
      <c r="O11072" s="30">
        <f t="shared" si="519"/>
        <v>143.20000000000002</v>
      </c>
    </row>
    <row r="11073" spans="2:15" x14ac:dyDescent="0.2">
      <c r="B11073" s="13">
        <v>62286</v>
      </c>
      <c r="C11073" s="14">
        <v>42548.6361111113</v>
      </c>
      <c r="D11073" s="7" t="s">
        <v>8</v>
      </c>
      <c r="E11073" s="13">
        <v>2202</v>
      </c>
      <c r="F11073" s="7" t="s">
        <v>39</v>
      </c>
      <c r="G11073" s="7" t="s">
        <v>11</v>
      </c>
      <c r="H11073" s="13">
        <v>14</v>
      </c>
      <c r="I11073" s="13">
        <f>IF(G11073="Male",VLOOKUP(H11073,'Shoe size conversion table'!$B$6:$D$22,2),VLOOKUP(H11073,'Shoe size conversion table'!$J$6:$L$22,2))</f>
        <v>47</v>
      </c>
      <c r="J11073" s="13">
        <f>IF(G11073="Male",VLOOKUP(H11073,'Shoe size conversion table'!$B$6:$D$22,3),VLOOKUP(H11073,'Shoe size conversion table'!$J$6:$L$22,3))</f>
        <v>13.5</v>
      </c>
      <c r="K11073" s="11">
        <v>179</v>
      </c>
      <c r="L11073" s="12">
        <v>0.3</v>
      </c>
      <c r="M11073" s="7">
        <f t="shared" si="517"/>
        <v>2016</v>
      </c>
      <c r="N11073" s="7">
        <f t="shared" si="518"/>
        <v>6</v>
      </c>
      <c r="O11073" s="30">
        <f t="shared" si="519"/>
        <v>125.3</v>
      </c>
    </row>
    <row r="11074" spans="2:15" x14ac:dyDescent="0.2">
      <c r="B11074" s="13">
        <v>62287</v>
      </c>
      <c r="C11074" s="14">
        <v>42548.76611111113</v>
      </c>
      <c r="D11074" s="7" t="s">
        <v>9</v>
      </c>
      <c r="E11074" s="13">
        <v>2210</v>
      </c>
      <c r="F11074" s="7" t="s">
        <v>58</v>
      </c>
      <c r="G11074" s="7" t="s">
        <v>11</v>
      </c>
      <c r="H11074" s="13">
        <v>9</v>
      </c>
      <c r="I11074" s="13">
        <f>IF(G11074="Male",VLOOKUP(H11074,'Shoe size conversion table'!$B$6:$D$22,2),VLOOKUP(H11074,'Shoe size conversion table'!$J$6:$L$22,2))</f>
        <v>42</v>
      </c>
      <c r="J11074" s="13">
        <f>IF(G11074="Male",VLOOKUP(H11074,'Shoe size conversion table'!$B$6:$D$22,3),VLOOKUP(H11074,'Shoe size conversion table'!$J$6:$L$22,3))</f>
        <v>8.5</v>
      </c>
      <c r="K11074" s="11">
        <v>139</v>
      </c>
      <c r="L11074" s="12">
        <v>0</v>
      </c>
      <c r="M11074" s="7">
        <f t="shared" si="517"/>
        <v>2016</v>
      </c>
      <c r="N11074" s="7">
        <f t="shared" si="518"/>
        <v>6</v>
      </c>
      <c r="O11074" s="30">
        <f t="shared" si="519"/>
        <v>139</v>
      </c>
    </row>
    <row r="11075" spans="2:15" x14ac:dyDescent="0.2">
      <c r="B11075" s="13">
        <v>62288</v>
      </c>
      <c r="C11075" s="14">
        <v>42548.826111111302</v>
      </c>
      <c r="D11075" s="7" t="s">
        <v>10</v>
      </c>
      <c r="E11075" s="13">
        <v>2196</v>
      </c>
      <c r="F11075" s="7" t="s">
        <v>34</v>
      </c>
      <c r="G11075" s="7" t="s">
        <v>11</v>
      </c>
      <c r="H11075" s="13">
        <v>11.5</v>
      </c>
      <c r="I11075" s="13" t="str">
        <f>IF(G11075="Male",VLOOKUP(H11075,'Shoe size conversion table'!$B$6:$D$22,2),VLOOKUP(H11075,'Shoe size conversion table'!$J$6:$L$22,2))</f>
        <v>44-45</v>
      </c>
      <c r="J11075" s="13">
        <f>IF(G11075="Male",VLOOKUP(H11075,'Shoe size conversion table'!$B$6:$D$22,3),VLOOKUP(H11075,'Shoe size conversion table'!$J$6:$L$22,3))</f>
        <v>11</v>
      </c>
      <c r="K11075" s="11">
        <v>129</v>
      </c>
      <c r="L11075" s="12">
        <v>0</v>
      </c>
      <c r="M11075" s="7">
        <f t="shared" si="517"/>
        <v>2016</v>
      </c>
      <c r="N11075" s="7">
        <f t="shared" si="518"/>
        <v>6</v>
      </c>
      <c r="O11075" s="30">
        <f t="shared" si="519"/>
        <v>129</v>
      </c>
    </row>
    <row r="11076" spans="2:15" x14ac:dyDescent="0.2">
      <c r="B11076" s="13">
        <v>62289</v>
      </c>
      <c r="C11076" s="14">
        <v>42548.856111111272</v>
      </c>
      <c r="D11076" s="7" t="s">
        <v>7</v>
      </c>
      <c r="E11076" s="13">
        <v>2185</v>
      </c>
      <c r="F11076" s="7" t="s">
        <v>51</v>
      </c>
      <c r="G11076" s="7" t="s">
        <v>11</v>
      </c>
      <c r="H11076" s="13">
        <v>10</v>
      </c>
      <c r="I11076" s="13">
        <f>IF(G11076="Male",VLOOKUP(H11076,'Shoe size conversion table'!$B$6:$D$22,2),VLOOKUP(H11076,'Shoe size conversion table'!$J$6:$L$22,2))</f>
        <v>43</v>
      </c>
      <c r="J11076" s="13">
        <f>IF(G11076="Male",VLOOKUP(H11076,'Shoe size conversion table'!$B$6:$D$22,3),VLOOKUP(H11076,'Shoe size conversion table'!$J$6:$L$22,3))</f>
        <v>9.5</v>
      </c>
      <c r="K11076" s="11">
        <v>159</v>
      </c>
      <c r="L11076" s="12">
        <v>0.3</v>
      </c>
      <c r="M11076" s="7">
        <f t="shared" si="517"/>
        <v>2016</v>
      </c>
      <c r="N11076" s="7">
        <f t="shared" si="518"/>
        <v>6</v>
      </c>
      <c r="O11076" s="30">
        <f t="shared" si="519"/>
        <v>111.3</v>
      </c>
    </row>
    <row r="11077" spans="2:15" x14ac:dyDescent="0.2">
      <c r="B11077" s="13">
        <v>62290</v>
      </c>
      <c r="C11077" s="14">
        <v>42548.896111111128</v>
      </c>
      <c r="D11077" s="7" t="s">
        <v>7</v>
      </c>
      <c r="E11077" s="13">
        <v>2220</v>
      </c>
      <c r="F11077" s="7" t="s">
        <v>47</v>
      </c>
      <c r="G11077" s="7" t="s">
        <v>12</v>
      </c>
      <c r="H11077" s="13">
        <v>9</v>
      </c>
      <c r="I11077" s="13" t="str">
        <f>IF(G11077="Male",VLOOKUP(H11077,'Shoe size conversion table'!$B$6:$D$22,2),VLOOKUP(H11077,'Shoe size conversion table'!$J$6:$L$22,2))</f>
        <v>39-40</v>
      </c>
      <c r="J11077" s="13">
        <f>IF(G11077="Male",VLOOKUP(H11077,'Shoe size conversion table'!$B$6:$D$22,3),VLOOKUP(H11077,'Shoe size conversion table'!$J$6:$L$22,3))</f>
        <v>7</v>
      </c>
      <c r="K11077" s="11">
        <v>159</v>
      </c>
      <c r="L11077" s="12">
        <v>0</v>
      </c>
      <c r="M11077" s="7">
        <f t="shared" ref="M11077:M11140" si="520">YEAR(C11077)</f>
        <v>2016</v>
      </c>
      <c r="N11077" s="7">
        <f t="shared" si="518"/>
        <v>6</v>
      </c>
      <c r="O11077" s="30">
        <f t="shared" si="519"/>
        <v>159</v>
      </c>
    </row>
    <row r="11078" spans="2:15" x14ac:dyDescent="0.2">
      <c r="B11078" s="13">
        <v>62291</v>
      </c>
      <c r="C11078" s="14">
        <v>42548.906111111297</v>
      </c>
      <c r="D11078" s="7" t="s">
        <v>10</v>
      </c>
      <c r="E11078" s="13">
        <v>2212</v>
      </c>
      <c r="F11078" s="7" t="s">
        <v>34</v>
      </c>
      <c r="G11078" s="7" t="s">
        <v>12</v>
      </c>
      <c r="H11078" s="13">
        <v>9.5</v>
      </c>
      <c r="I11078" s="13">
        <f>IF(G11078="Male",VLOOKUP(H11078,'Shoe size conversion table'!$B$6:$D$22,2),VLOOKUP(H11078,'Shoe size conversion table'!$J$6:$L$22,2))</f>
        <v>40</v>
      </c>
      <c r="J11078" s="13">
        <f>IF(G11078="Male",VLOOKUP(H11078,'Shoe size conversion table'!$B$6:$D$22,3),VLOOKUP(H11078,'Shoe size conversion table'!$J$6:$L$22,3))</f>
        <v>7.5</v>
      </c>
      <c r="K11078" s="11">
        <v>179</v>
      </c>
      <c r="L11078" s="12">
        <v>0.3</v>
      </c>
      <c r="M11078" s="7">
        <f t="shared" si="520"/>
        <v>2016</v>
      </c>
      <c r="N11078" s="7">
        <f t="shared" ref="N11078:N11141" si="521">MONTH(C11078:C26045)</f>
        <v>6</v>
      </c>
      <c r="O11078" s="30">
        <f t="shared" ref="O11078:O11141" si="522">K11078*(1-L11078)</f>
        <v>125.3</v>
      </c>
    </row>
    <row r="11079" spans="2:15" x14ac:dyDescent="0.2">
      <c r="B11079" s="13">
        <v>62292</v>
      </c>
      <c r="C11079" s="14">
        <v>42548.916111111277</v>
      </c>
      <c r="D11079" s="7" t="s">
        <v>7</v>
      </c>
      <c r="E11079" s="13">
        <v>2194</v>
      </c>
      <c r="F11079" s="7" t="s">
        <v>49</v>
      </c>
      <c r="G11079" s="7" t="s">
        <v>12</v>
      </c>
      <c r="H11079" s="13">
        <v>9</v>
      </c>
      <c r="I11079" s="13" t="str">
        <f>IF(G11079="Male",VLOOKUP(H11079,'Shoe size conversion table'!$B$6:$D$22,2),VLOOKUP(H11079,'Shoe size conversion table'!$J$6:$L$22,2))</f>
        <v>39-40</v>
      </c>
      <c r="J11079" s="13">
        <f>IF(G11079="Male",VLOOKUP(H11079,'Shoe size conversion table'!$B$6:$D$22,3),VLOOKUP(H11079,'Shoe size conversion table'!$J$6:$L$22,3))</f>
        <v>7</v>
      </c>
      <c r="K11079" s="11">
        <v>179</v>
      </c>
      <c r="L11079" s="12">
        <v>0</v>
      </c>
      <c r="M11079" s="7">
        <f t="shared" si="520"/>
        <v>2016</v>
      </c>
      <c r="N11079" s="7">
        <f t="shared" si="521"/>
        <v>6</v>
      </c>
      <c r="O11079" s="30">
        <f t="shared" si="522"/>
        <v>179</v>
      </c>
    </row>
    <row r="11080" spans="2:15" x14ac:dyDescent="0.2">
      <c r="B11080" s="13">
        <v>62293</v>
      </c>
      <c r="C11080" s="14">
        <v>42548.926111111126</v>
      </c>
      <c r="D11080" s="7" t="s">
        <v>8</v>
      </c>
      <c r="E11080" s="13">
        <v>2173</v>
      </c>
      <c r="F11080" s="7" t="s">
        <v>39</v>
      </c>
      <c r="G11080" s="7" t="s">
        <v>11</v>
      </c>
      <c r="H11080" s="13">
        <v>9</v>
      </c>
      <c r="I11080" s="13">
        <f>IF(G11080="Male",VLOOKUP(H11080,'Shoe size conversion table'!$B$6:$D$22,2),VLOOKUP(H11080,'Shoe size conversion table'!$J$6:$L$22,2))</f>
        <v>42</v>
      </c>
      <c r="J11080" s="13">
        <f>IF(G11080="Male",VLOOKUP(H11080,'Shoe size conversion table'!$B$6:$D$22,3),VLOOKUP(H11080,'Shoe size conversion table'!$J$6:$L$22,3))</f>
        <v>8.5</v>
      </c>
      <c r="K11080" s="11">
        <v>129</v>
      </c>
      <c r="L11080" s="12">
        <v>0.3</v>
      </c>
      <c r="M11080" s="7">
        <f t="shared" si="520"/>
        <v>2016</v>
      </c>
      <c r="N11080" s="7">
        <f t="shared" si="521"/>
        <v>6</v>
      </c>
      <c r="O11080" s="30">
        <f t="shared" si="522"/>
        <v>90.3</v>
      </c>
    </row>
    <row r="11081" spans="2:15" x14ac:dyDescent="0.2">
      <c r="B11081" s="13">
        <v>62294</v>
      </c>
      <c r="C11081" s="14">
        <v>42548.926111111301</v>
      </c>
      <c r="D11081" s="7" t="s">
        <v>7</v>
      </c>
      <c r="E11081" s="13">
        <v>2151</v>
      </c>
      <c r="F11081" s="7" t="s">
        <v>51</v>
      </c>
      <c r="G11081" s="7" t="s">
        <v>11</v>
      </c>
      <c r="H11081" s="13">
        <v>10.5</v>
      </c>
      <c r="I11081" s="13" t="str">
        <f>IF(G11081="Male",VLOOKUP(H11081,'Shoe size conversion table'!$B$6:$D$22,2),VLOOKUP(H11081,'Shoe size conversion table'!$J$6:$L$22,2))</f>
        <v>43-44</v>
      </c>
      <c r="J11081" s="13">
        <f>IF(G11081="Male",VLOOKUP(H11081,'Shoe size conversion table'!$B$6:$D$22,3),VLOOKUP(H11081,'Shoe size conversion table'!$J$6:$L$22,3))</f>
        <v>10</v>
      </c>
      <c r="K11081" s="11">
        <v>199</v>
      </c>
      <c r="L11081" s="12">
        <v>0</v>
      </c>
      <c r="M11081" s="7">
        <f t="shared" si="520"/>
        <v>2016</v>
      </c>
      <c r="N11081" s="7">
        <f t="shared" si="521"/>
        <v>6</v>
      </c>
      <c r="O11081" s="30">
        <f t="shared" si="522"/>
        <v>199</v>
      </c>
    </row>
    <row r="11082" spans="2:15" x14ac:dyDescent="0.2">
      <c r="B11082" s="13">
        <v>62295</v>
      </c>
      <c r="C11082" s="14">
        <v>42548.926111111301</v>
      </c>
      <c r="D11082" s="7" t="s">
        <v>8</v>
      </c>
      <c r="E11082" s="13">
        <v>2219</v>
      </c>
      <c r="F11082" s="7" t="s">
        <v>39</v>
      </c>
      <c r="G11082" s="7" t="s">
        <v>12</v>
      </c>
      <c r="H11082" s="13">
        <v>7.5</v>
      </c>
      <c r="I11082" s="13">
        <f>IF(G11082="Male",VLOOKUP(H11082,'Shoe size conversion table'!$B$6:$D$22,2),VLOOKUP(H11082,'Shoe size conversion table'!$J$6:$L$22,2))</f>
        <v>38</v>
      </c>
      <c r="J11082" s="13">
        <f>IF(G11082="Male",VLOOKUP(H11082,'Shoe size conversion table'!$B$6:$D$22,3),VLOOKUP(H11082,'Shoe size conversion table'!$J$6:$L$22,3))</f>
        <v>5.5</v>
      </c>
      <c r="K11082" s="11">
        <v>129</v>
      </c>
      <c r="L11082" s="12">
        <v>0</v>
      </c>
      <c r="M11082" s="7">
        <f t="shared" si="520"/>
        <v>2016</v>
      </c>
      <c r="N11082" s="7">
        <f t="shared" si="521"/>
        <v>6</v>
      </c>
      <c r="O11082" s="30">
        <f t="shared" si="522"/>
        <v>129</v>
      </c>
    </row>
    <row r="11083" spans="2:15" x14ac:dyDescent="0.2">
      <c r="B11083" s="13">
        <v>62296</v>
      </c>
      <c r="C11083" s="14">
        <v>42548.966111111135</v>
      </c>
      <c r="D11083" s="7" t="s">
        <v>8</v>
      </c>
      <c r="E11083" s="13">
        <v>2176</v>
      </c>
      <c r="F11083" s="7" t="s">
        <v>38</v>
      </c>
      <c r="G11083" s="7" t="s">
        <v>12</v>
      </c>
      <c r="H11083" s="13">
        <v>8</v>
      </c>
      <c r="I11083" s="13" t="str">
        <f>IF(G11083="Male",VLOOKUP(H11083,'Shoe size conversion table'!$B$6:$D$22,2),VLOOKUP(H11083,'Shoe size conversion table'!$J$6:$L$22,2))</f>
        <v>38-39</v>
      </c>
      <c r="J11083" s="13">
        <f>IF(G11083="Male",VLOOKUP(H11083,'Shoe size conversion table'!$B$6:$D$22,3),VLOOKUP(H11083,'Shoe size conversion table'!$J$6:$L$22,3))</f>
        <v>6</v>
      </c>
      <c r="K11083" s="11">
        <v>149</v>
      </c>
      <c r="L11083" s="12">
        <v>0</v>
      </c>
      <c r="M11083" s="7">
        <f t="shared" si="520"/>
        <v>2016</v>
      </c>
      <c r="N11083" s="7">
        <f t="shared" si="521"/>
        <v>6</v>
      </c>
      <c r="O11083" s="30">
        <f t="shared" si="522"/>
        <v>149</v>
      </c>
    </row>
    <row r="11084" spans="2:15" x14ac:dyDescent="0.2">
      <c r="B11084" s="13">
        <v>62297</v>
      </c>
      <c r="C11084" s="14">
        <v>42549.016111111298</v>
      </c>
      <c r="D11084" s="7" t="s">
        <v>8</v>
      </c>
      <c r="E11084" s="13">
        <v>2205</v>
      </c>
      <c r="F11084" s="7" t="s">
        <v>41</v>
      </c>
      <c r="G11084" s="7" t="s">
        <v>11</v>
      </c>
      <c r="H11084" s="13">
        <v>9</v>
      </c>
      <c r="I11084" s="13">
        <f>IF(G11084="Male",VLOOKUP(H11084,'Shoe size conversion table'!$B$6:$D$22,2),VLOOKUP(H11084,'Shoe size conversion table'!$J$6:$L$22,2))</f>
        <v>42</v>
      </c>
      <c r="J11084" s="13">
        <f>IF(G11084="Male",VLOOKUP(H11084,'Shoe size conversion table'!$B$6:$D$22,3),VLOOKUP(H11084,'Shoe size conversion table'!$J$6:$L$22,3))</f>
        <v>8.5</v>
      </c>
      <c r="K11084" s="11">
        <v>139</v>
      </c>
      <c r="L11084" s="12">
        <v>0</v>
      </c>
      <c r="M11084" s="7">
        <f t="shared" si="520"/>
        <v>2016</v>
      </c>
      <c r="N11084" s="7">
        <f t="shared" si="521"/>
        <v>6</v>
      </c>
      <c r="O11084" s="30">
        <f t="shared" si="522"/>
        <v>139</v>
      </c>
    </row>
    <row r="11085" spans="2:15" x14ac:dyDescent="0.2">
      <c r="B11085" s="13">
        <v>62298</v>
      </c>
      <c r="C11085" s="14">
        <v>42549.076111111128</v>
      </c>
      <c r="D11085" s="7" t="s">
        <v>7</v>
      </c>
      <c r="E11085" s="13">
        <v>2152</v>
      </c>
      <c r="F11085" s="7" t="s">
        <v>51</v>
      </c>
      <c r="G11085" s="7" t="s">
        <v>12</v>
      </c>
      <c r="H11085" s="13">
        <v>8</v>
      </c>
      <c r="I11085" s="13" t="str">
        <f>IF(G11085="Male",VLOOKUP(H11085,'Shoe size conversion table'!$B$6:$D$22,2),VLOOKUP(H11085,'Shoe size conversion table'!$J$6:$L$22,2))</f>
        <v>38-39</v>
      </c>
      <c r="J11085" s="13">
        <f>IF(G11085="Male",VLOOKUP(H11085,'Shoe size conversion table'!$B$6:$D$22,3),VLOOKUP(H11085,'Shoe size conversion table'!$J$6:$L$22,3))</f>
        <v>6</v>
      </c>
      <c r="K11085" s="11">
        <v>189</v>
      </c>
      <c r="L11085" s="12">
        <v>0</v>
      </c>
      <c r="M11085" s="7">
        <f t="shared" si="520"/>
        <v>2016</v>
      </c>
      <c r="N11085" s="7">
        <f t="shared" si="521"/>
        <v>6</v>
      </c>
      <c r="O11085" s="30">
        <f t="shared" si="522"/>
        <v>189</v>
      </c>
    </row>
    <row r="11086" spans="2:15" x14ac:dyDescent="0.2">
      <c r="B11086" s="13">
        <v>62299</v>
      </c>
      <c r="C11086" s="14">
        <v>42549.116111111129</v>
      </c>
      <c r="D11086" s="7" t="s">
        <v>9</v>
      </c>
      <c r="E11086" s="13">
        <v>2173</v>
      </c>
      <c r="F11086" s="7" t="s">
        <v>60</v>
      </c>
      <c r="G11086" s="7" t="s">
        <v>11</v>
      </c>
      <c r="H11086" s="13">
        <v>7</v>
      </c>
      <c r="I11086" s="13">
        <f>IF(G11086="Male",VLOOKUP(H11086,'Shoe size conversion table'!$B$6:$D$22,2),VLOOKUP(H11086,'Shoe size conversion table'!$J$6:$L$22,2))</f>
        <v>40</v>
      </c>
      <c r="J11086" s="13">
        <f>IF(G11086="Male",VLOOKUP(H11086,'Shoe size conversion table'!$B$6:$D$22,3),VLOOKUP(H11086,'Shoe size conversion table'!$J$6:$L$22,3))</f>
        <v>6.5</v>
      </c>
      <c r="K11086" s="11">
        <v>179</v>
      </c>
      <c r="L11086" s="12">
        <v>0.5</v>
      </c>
      <c r="M11086" s="7">
        <f t="shared" si="520"/>
        <v>2016</v>
      </c>
      <c r="N11086" s="7">
        <f t="shared" si="521"/>
        <v>6</v>
      </c>
      <c r="O11086" s="30">
        <f t="shared" si="522"/>
        <v>89.5</v>
      </c>
    </row>
    <row r="11087" spans="2:15" x14ac:dyDescent="0.2">
      <c r="B11087" s="13">
        <v>62300</v>
      </c>
      <c r="C11087" s="14">
        <v>42549.156111111275</v>
      </c>
      <c r="D11087" s="7" t="s">
        <v>10</v>
      </c>
      <c r="E11087" s="13">
        <v>2172</v>
      </c>
      <c r="F11087" s="7" t="s">
        <v>35</v>
      </c>
      <c r="G11087" s="7" t="s">
        <v>12</v>
      </c>
      <c r="H11087" s="13">
        <v>7.5</v>
      </c>
      <c r="I11087" s="13">
        <f>IF(G11087="Male",VLOOKUP(H11087,'Shoe size conversion table'!$B$6:$D$22,2),VLOOKUP(H11087,'Shoe size conversion table'!$J$6:$L$22,2))</f>
        <v>38</v>
      </c>
      <c r="J11087" s="13">
        <f>IF(G11087="Male",VLOOKUP(H11087,'Shoe size conversion table'!$B$6:$D$22,3),VLOOKUP(H11087,'Shoe size conversion table'!$J$6:$L$22,3))</f>
        <v>5.5</v>
      </c>
      <c r="K11087" s="11">
        <v>189</v>
      </c>
      <c r="L11087" s="12">
        <v>0.3</v>
      </c>
      <c r="M11087" s="7">
        <f t="shared" si="520"/>
        <v>2016</v>
      </c>
      <c r="N11087" s="7">
        <f t="shared" si="521"/>
        <v>6</v>
      </c>
      <c r="O11087" s="30">
        <f t="shared" si="522"/>
        <v>132.29999999999998</v>
      </c>
    </row>
    <row r="11088" spans="2:15" x14ac:dyDescent="0.2">
      <c r="B11088" s="13">
        <v>62301</v>
      </c>
      <c r="C11088" s="14">
        <v>42549.376111111131</v>
      </c>
      <c r="D11088" s="7" t="s">
        <v>10</v>
      </c>
      <c r="E11088" s="13">
        <v>2202</v>
      </c>
      <c r="F11088" s="7" t="s">
        <v>35</v>
      </c>
      <c r="G11088" s="7" t="s">
        <v>12</v>
      </c>
      <c r="H11088" s="13">
        <v>8</v>
      </c>
      <c r="I11088" s="13" t="str">
        <f>IF(G11088="Male",VLOOKUP(H11088,'Shoe size conversion table'!$B$6:$D$22,2),VLOOKUP(H11088,'Shoe size conversion table'!$J$6:$L$22,2))</f>
        <v>38-39</v>
      </c>
      <c r="J11088" s="13">
        <f>IF(G11088="Male",VLOOKUP(H11088,'Shoe size conversion table'!$B$6:$D$22,3),VLOOKUP(H11088,'Shoe size conversion table'!$J$6:$L$22,3))</f>
        <v>6</v>
      </c>
      <c r="K11088" s="11">
        <v>199</v>
      </c>
      <c r="L11088" s="12">
        <v>0.1</v>
      </c>
      <c r="M11088" s="7">
        <f t="shared" si="520"/>
        <v>2016</v>
      </c>
      <c r="N11088" s="7">
        <f t="shared" si="521"/>
        <v>6</v>
      </c>
      <c r="O11088" s="30">
        <f t="shared" si="522"/>
        <v>179.1</v>
      </c>
    </row>
    <row r="11089" spans="2:15" x14ac:dyDescent="0.2">
      <c r="B11089" s="13">
        <v>62302</v>
      </c>
      <c r="C11089" s="14">
        <v>42549.406111111239</v>
      </c>
      <c r="D11089" s="7" t="s">
        <v>7</v>
      </c>
      <c r="E11089" s="13">
        <v>2162</v>
      </c>
      <c r="F11089" s="7" t="s">
        <v>48</v>
      </c>
      <c r="G11089" s="7" t="s">
        <v>11</v>
      </c>
      <c r="H11089" s="13">
        <v>10</v>
      </c>
      <c r="I11089" s="13">
        <f>IF(G11089="Male",VLOOKUP(H11089,'Shoe size conversion table'!$B$6:$D$22,2),VLOOKUP(H11089,'Shoe size conversion table'!$J$6:$L$22,2))</f>
        <v>43</v>
      </c>
      <c r="J11089" s="13">
        <f>IF(G11089="Male",VLOOKUP(H11089,'Shoe size conversion table'!$B$6:$D$22,3),VLOOKUP(H11089,'Shoe size conversion table'!$J$6:$L$22,3))</f>
        <v>9.5</v>
      </c>
      <c r="K11089" s="11">
        <v>149</v>
      </c>
      <c r="L11089" s="12">
        <v>0.1</v>
      </c>
      <c r="M11089" s="7">
        <f t="shared" si="520"/>
        <v>2016</v>
      </c>
      <c r="N11089" s="7">
        <f t="shared" si="521"/>
        <v>6</v>
      </c>
      <c r="O11089" s="30">
        <f t="shared" si="522"/>
        <v>134.1</v>
      </c>
    </row>
    <row r="11090" spans="2:15" x14ac:dyDescent="0.2">
      <c r="B11090" s="13">
        <v>62303</v>
      </c>
      <c r="C11090" s="14">
        <v>42549.486111111131</v>
      </c>
      <c r="D11090" s="7" t="s">
        <v>7</v>
      </c>
      <c r="E11090" s="13">
        <v>2174</v>
      </c>
      <c r="F11090" s="7" t="s">
        <v>45</v>
      </c>
      <c r="G11090" s="7" t="s">
        <v>11</v>
      </c>
      <c r="H11090" s="13">
        <v>10</v>
      </c>
      <c r="I11090" s="13">
        <f>IF(G11090="Male",VLOOKUP(H11090,'Shoe size conversion table'!$B$6:$D$22,2),VLOOKUP(H11090,'Shoe size conversion table'!$J$6:$L$22,2))</f>
        <v>43</v>
      </c>
      <c r="J11090" s="13">
        <f>IF(G11090="Male",VLOOKUP(H11090,'Shoe size conversion table'!$B$6:$D$22,3),VLOOKUP(H11090,'Shoe size conversion table'!$J$6:$L$22,3))</f>
        <v>9.5</v>
      </c>
      <c r="K11090" s="11">
        <v>159</v>
      </c>
      <c r="L11090" s="12">
        <v>0.3</v>
      </c>
      <c r="M11090" s="7">
        <f t="shared" si="520"/>
        <v>2016</v>
      </c>
      <c r="N11090" s="7">
        <f t="shared" si="521"/>
        <v>6</v>
      </c>
      <c r="O11090" s="30">
        <f t="shared" si="522"/>
        <v>111.3</v>
      </c>
    </row>
    <row r="11091" spans="2:15" x14ac:dyDescent="0.2">
      <c r="B11091" s="13">
        <v>62304</v>
      </c>
      <c r="C11091" s="14">
        <v>42549.48611111124</v>
      </c>
      <c r="D11091" s="7" t="s">
        <v>7</v>
      </c>
      <c r="E11091" s="13">
        <v>2236</v>
      </c>
      <c r="F11091" s="7" t="s">
        <v>45</v>
      </c>
      <c r="G11091" s="7" t="s">
        <v>11</v>
      </c>
      <c r="H11091" s="13">
        <v>9.5</v>
      </c>
      <c r="I11091" s="13" t="str">
        <f>IF(G11091="Male",VLOOKUP(H11091,'Shoe size conversion table'!$B$6:$D$22,2),VLOOKUP(H11091,'Shoe size conversion table'!$J$6:$L$22,2))</f>
        <v>42-43</v>
      </c>
      <c r="J11091" s="13">
        <f>IF(G11091="Male",VLOOKUP(H11091,'Shoe size conversion table'!$B$6:$D$22,3),VLOOKUP(H11091,'Shoe size conversion table'!$J$6:$L$22,3))</f>
        <v>9</v>
      </c>
      <c r="K11091" s="11">
        <v>149</v>
      </c>
      <c r="L11091" s="12">
        <v>0.5</v>
      </c>
      <c r="M11091" s="7">
        <f t="shared" si="520"/>
        <v>2016</v>
      </c>
      <c r="N11091" s="7">
        <f t="shared" si="521"/>
        <v>6</v>
      </c>
      <c r="O11091" s="30">
        <f t="shared" si="522"/>
        <v>74.5</v>
      </c>
    </row>
    <row r="11092" spans="2:15" x14ac:dyDescent="0.2">
      <c r="B11092" s="13">
        <v>62305</v>
      </c>
      <c r="C11092" s="14">
        <v>42549.496111111126</v>
      </c>
      <c r="D11092" s="7" t="s">
        <v>9</v>
      </c>
      <c r="E11092" s="13">
        <v>2184</v>
      </c>
      <c r="F11092" s="7" t="s">
        <v>59</v>
      </c>
      <c r="G11092" s="7" t="s">
        <v>12</v>
      </c>
      <c r="H11092" s="13">
        <v>9</v>
      </c>
      <c r="I11092" s="13" t="str">
        <f>IF(G11092="Male",VLOOKUP(H11092,'Shoe size conversion table'!$B$6:$D$22,2),VLOOKUP(H11092,'Shoe size conversion table'!$J$6:$L$22,2))</f>
        <v>39-40</v>
      </c>
      <c r="J11092" s="13">
        <f>IF(G11092="Male",VLOOKUP(H11092,'Shoe size conversion table'!$B$6:$D$22,3),VLOOKUP(H11092,'Shoe size conversion table'!$J$6:$L$22,3))</f>
        <v>7</v>
      </c>
      <c r="K11092" s="11">
        <v>159</v>
      </c>
      <c r="L11092" s="12">
        <v>0.1</v>
      </c>
      <c r="M11092" s="7">
        <f t="shared" si="520"/>
        <v>2016</v>
      </c>
      <c r="N11092" s="7">
        <f t="shared" si="521"/>
        <v>6</v>
      </c>
      <c r="O11092" s="30">
        <f t="shared" si="522"/>
        <v>143.1</v>
      </c>
    </row>
    <row r="11093" spans="2:15" x14ac:dyDescent="0.2">
      <c r="B11093" s="13">
        <v>62306</v>
      </c>
      <c r="C11093" s="14">
        <v>42549.6361111113</v>
      </c>
      <c r="D11093" s="7" t="s">
        <v>9</v>
      </c>
      <c r="E11093" s="13">
        <v>2213</v>
      </c>
      <c r="F11093" s="7" t="s">
        <v>60</v>
      </c>
      <c r="G11093" s="7" t="s">
        <v>11</v>
      </c>
      <c r="H11093" s="13">
        <v>9.5</v>
      </c>
      <c r="I11093" s="13" t="str">
        <f>IF(G11093="Male",VLOOKUP(H11093,'Shoe size conversion table'!$B$6:$D$22,2),VLOOKUP(H11093,'Shoe size conversion table'!$J$6:$L$22,2))</f>
        <v>42-43</v>
      </c>
      <c r="J11093" s="13">
        <f>IF(G11093="Male",VLOOKUP(H11093,'Shoe size conversion table'!$B$6:$D$22,3),VLOOKUP(H11093,'Shoe size conversion table'!$J$6:$L$22,3))</f>
        <v>9</v>
      </c>
      <c r="K11093" s="11">
        <v>159</v>
      </c>
      <c r="L11093" s="12">
        <v>0</v>
      </c>
      <c r="M11093" s="7">
        <f t="shared" si="520"/>
        <v>2016</v>
      </c>
      <c r="N11093" s="7">
        <f t="shared" si="521"/>
        <v>6</v>
      </c>
      <c r="O11093" s="30">
        <f t="shared" si="522"/>
        <v>159</v>
      </c>
    </row>
    <row r="11094" spans="2:15" x14ac:dyDescent="0.2">
      <c r="B11094" s="13">
        <v>62307</v>
      </c>
      <c r="C11094" s="14">
        <v>42549.6361111113</v>
      </c>
      <c r="D11094" s="7" t="s">
        <v>10</v>
      </c>
      <c r="E11094" s="13">
        <v>2204</v>
      </c>
      <c r="F11094" s="7" t="s">
        <v>35</v>
      </c>
      <c r="G11094" s="7" t="s">
        <v>12</v>
      </c>
      <c r="H11094" s="13">
        <v>7</v>
      </c>
      <c r="I11094" s="13" t="str">
        <f>IF(G11094="Male",VLOOKUP(H11094,'Shoe size conversion table'!$B$6:$D$22,2),VLOOKUP(H11094,'Shoe size conversion table'!$J$6:$L$22,2))</f>
        <v>37-38</v>
      </c>
      <c r="J11094" s="13">
        <f>IF(G11094="Male",VLOOKUP(H11094,'Shoe size conversion table'!$B$6:$D$22,3),VLOOKUP(H11094,'Shoe size conversion table'!$J$6:$L$22,3))</f>
        <v>5</v>
      </c>
      <c r="K11094" s="11">
        <v>179</v>
      </c>
      <c r="L11094" s="12">
        <v>0.3</v>
      </c>
      <c r="M11094" s="7">
        <f t="shared" si="520"/>
        <v>2016</v>
      </c>
      <c r="N11094" s="7">
        <f t="shared" si="521"/>
        <v>6</v>
      </c>
      <c r="O11094" s="30">
        <f t="shared" si="522"/>
        <v>125.3</v>
      </c>
    </row>
    <row r="11095" spans="2:15" x14ac:dyDescent="0.2">
      <c r="B11095" s="13">
        <v>62308</v>
      </c>
      <c r="C11095" s="14">
        <v>42549.646111111128</v>
      </c>
      <c r="D11095" s="7" t="s">
        <v>7</v>
      </c>
      <c r="E11095" s="13">
        <v>2215</v>
      </c>
      <c r="F11095" s="7" t="s">
        <v>44</v>
      </c>
      <c r="G11095" s="7" t="s">
        <v>12</v>
      </c>
      <c r="H11095" s="13">
        <v>10.5</v>
      </c>
      <c r="I11095" s="13">
        <f>IF(G11095="Male",VLOOKUP(H11095,'Shoe size conversion table'!$B$6:$D$22,2),VLOOKUP(H11095,'Shoe size conversion table'!$J$6:$L$22,2))</f>
        <v>41</v>
      </c>
      <c r="J11095" s="13">
        <f>IF(G11095="Male",VLOOKUP(H11095,'Shoe size conversion table'!$B$6:$D$22,3),VLOOKUP(H11095,'Shoe size conversion table'!$J$6:$L$22,3))</f>
        <v>8.5</v>
      </c>
      <c r="K11095" s="11">
        <v>149</v>
      </c>
      <c r="L11095" s="12">
        <v>0</v>
      </c>
      <c r="M11095" s="7">
        <f t="shared" si="520"/>
        <v>2016</v>
      </c>
      <c r="N11095" s="7">
        <f t="shared" si="521"/>
        <v>6</v>
      </c>
      <c r="O11095" s="30">
        <f t="shared" si="522"/>
        <v>149</v>
      </c>
    </row>
    <row r="11096" spans="2:15" x14ac:dyDescent="0.2">
      <c r="B11096" s="13">
        <v>62309</v>
      </c>
      <c r="C11096" s="14">
        <v>42549.666111111292</v>
      </c>
      <c r="D11096" s="7" t="s">
        <v>8</v>
      </c>
      <c r="E11096" s="13">
        <v>2160</v>
      </c>
      <c r="F11096" s="7" t="s">
        <v>38</v>
      </c>
      <c r="G11096" s="7" t="s">
        <v>11</v>
      </c>
      <c r="H11096" s="13">
        <v>9</v>
      </c>
      <c r="I11096" s="13">
        <f>IF(G11096="Male",VLOOKUP(H11096,'Shoe size conversion table'!$B$6:$D$22,2),VLOOKUP(H11096,'Shoe size conversion table'!$J$6:$L$22,2))</f>
        <v>42</v>
      </c>
      <c r="J11096" s="13">
        <f>IF(G11096="Male",VLOOKUP(H11096,'Shoe size conversion table'!$B$6:$D$22,3),VLOOKUP(H11096,'Shoe size conversion table'!$J$6:$L$22,3))</f>
        <v>8.5</v>
      </c>
      <c r="K11096" s="11">
        <v>199</v>
      </c>
      <c r="L11096" s="12">
        <v>0.1</v>
      </c>
      <c r="M11096" s="7">
        <f t="shared" si="520"/>
        <v>2016</v>
      </c>
      <c r="N11096" s="7">
        <f t="shared" si="521"/>
        <v>6</v>
      </c>
      <c r="O11096" s="30">
        <f t="shared" si="522"/>
        <v>179.1</v>
      </c>
    </row>
    <row r="11097" spans="2:15" x14ac:dyDescent="0.2">
      <c r="B11097" s="13">
        <v>62310</v>
      </c>
      <c r="C11097" s="14">
        <v>42549.76611111113</v>
      </c>
      <c r="D11097" s="7" t="s">
        <v>9</v>
      </c>
      <c r="E11097" s="13">
        <v>2230</v>
      </c>
      <c r="F11097" s="7" t="s">
        <v>60</v>
      </c>
      <c r="G11097" s="7" t="s">
        <v>11</v>
      </c>
      <c r="H11097" s="13">
        <v>8</v>
      </c>
      <c r="I11097" s="13">
        <f>IF(G11097="Male",VLOOKUP(H11097,'Shoe size conversion table'!$B$6:$D$22,2),VLOOKUP(H11097,'Shoe size conversion table'!$J$6:$L$22,2))</f>
        <v>41</v>
      </c>
      <c r="J11097" s="13">
        <f>IF(G11097="Male",VLOOKUP(H11097,'Shoe size conversion table'!$B$6:$D$22,3),VLOOKUP(H11097,'Shoe size conversion table'!$J$6:$L$22,3))</f>
        <v>7.5</v>
      </c>
      <c r="K11097" s="11">
        <v>129</v>
      </c>
      <c r="L11097" s="12">
        <v>0.5</v>
      </c>
      <c r="M11097" s="7">
        <f t="shared" si="520"/>
        <v>2016</v>
      </c>
      <c r="N11097" s="7">
        <f t="shared" si="521"/>
        <v>6</v>
      </c>
      <c r="O11097" s="30">
        <f t="shared" si="522"/>
        <v>64.5</v>
      </c>
    </row>
    <row r="11098" spans="2:15" x14ac:dyDescent="0.2">
      <c r="B11098" s="13">
        <v>62311</v>
      </c>
      <c r="C11098" s="14">
        <v>42549.826111111302</v>
      </c>
      <c r="D11098" s="7" t="s">
        <v>10</v>
      </c>
      <c r="E11098" s="13">
        <v>2162</v>
      </c>
      <c r="F11098" s="7" t="s">
        <v>34</v>
      </c>
      <c r="G11098" s="7" t="s">
        <v>11</v>
      </c>
      <c r="H11098" s="13">
        <v>11</v>
      </c>
      <c r="I11098" s="13">
        <f>IF(G11098="Male",VLOOKUP(H11098,'Shoe size conversion table'!$B$6:$D$22,2),VLOOKUP(H11098,'Shoe size conversion table'!$J$6:$L$22,2))</f>
        <v>44</v>
      </c>
      <c r="J11098" s="13">
        <f>IF(G11098="Male",VLOOKUP(H11098,'Shoe size conversion table'!$B$6:$D$22,3),VLOOKUP(H11098,'Shoe size conversion table'!$J$6:$L$22,3))</f>
        <v>10.5</v>
      </c>
      <c r="K11098" s="11">
        <v>189</v>
      </c>
      <c r="L11098" s="12">
        <v>0.2</v>
      </c>
      <c r="M11098" s="7">
        <f t="shared" si="520"/>
        <v>2016</v>
      </c>
      <c r="N11098" s="7">
        <f t="shared" si="521"/>
        <v>6</v>
      </c>
      <c r="O11098" s="30">
        <f t="shared" si="522"/>
        <v>151.20000000000002</v>
      </c>
    </row>
    <row r="11099" spans="2:15" x14ac:dyDescent="0.2">
      <c r="B11099" s="13">
        <v>62312</v>
      </c>
      <c r="C11099" s="14">
        <v>42549.856111111127</v>
      </c>
      <c r="D11099" s="7" t="s">
        <v>8</v>
      </c>
      <c r="E11099" s="13">
        <v>2162</v>
      </c>
      <c r="F11099" s="7" t="s">
        <v>38</v>
      </c>
      <c r="G11099" s="7" t="s">
        <v>11</v>
      </c>
      <c r="H11099" s="13">
        <v>10</v>
      </c>
      <c r="I11099" s="13">
        <f>IF(G11099="Male",VLOOKUP(H11099,'Shoe size conversion table'!$B$6:$D$22,2),VLOOKUP(H11099,'Shoe size conversion table'!$J$6:$L$22,2))</f>
        <v>43</v>
      </c>
      <c r="J11099" s="13">
        <f>IF(G11099="Male",VLOOKUP(H11099,'Shoe size conversion table'!$B$6:$D$22,3),VLOOKUP(H11099,'Shoe size conversion table'!$J$6:$L$22,3))</f>
        <v>9.5</v>
      </c>
      <c r="K11099" s="11">
        <v>129</v>
      </c>
      <c r="L11099" s="12">
        <v>0.1</v>
      </c>
      <c r="M11099" s="7">
        <f t="shared" si="520"/>
        <v>2016</v>
      </c>
      <c r="N11099" s="7">
        <f t="shared" si="521"/>
        <v>6</v>
      </c>
      <c r="O11099" s="30">
        <f t="shared" si="522"/>
        <v>116.10000000000001</v>
      </c>
    </row>
    <row r="11100" spans="2:15" x14ac:dyDescent="0.2">
      <c r="B11100" s="13">
        <v>62313</v>
      </c>
      <c r="C11100" s="14">
        <v>42549.906111111297</v>
      </c>
      <c r="D11100" s="7" t="s">
        <v>10</v>
      </c>
      <c r="E11100" s="13">
        <v>2234</v>
      </c>
      <c r="F11100" s="7" t="s">
        <v>35</v>
      </c>
      <c r="G11100" s="7" t="s">
        <v>12</v>
      </c>
      <c r="H11100" s="13">
        <v>9.5</v>
      </c>
      <c r="I11100" s="13">
        <f>IF(G11100="Male",VLOOKUP(H11100,'Shoe size conversion table'!$B$6:$D$22,2),VLOOKUP(H11100,'Shoe size conversion table'!$J$6:$L$22,2))</f>
        <v>40</v>
      </c>
      <c r="J11100" s="13">
        <f>IF(G11100="Male",VLOOKUP(H11100,'Shoe size conversion table'!$B$6:$D$22,3),VLOOKUP(H11100,'Shoe size conversion table'!$J$6:$L$22,3))</f>
        <v>7.5</v>
      </c>
      <c r="K11100" s="11">
        <v>189</v>
      </c>
      <c r="L11100" s="12">
        <v>0</v>
      </c>
      <c r="M11100" s="7">
        <f t="shared" si="520"/>
        <v>2016</v>
      </c>
      <c r="N11100" s="7">
        <f t="shared" si="521"/>
        <v>6</v>
      </c>
      <c r="O11100" s="30">
        <f t="shared" si="522"/>
        <v>189</v>
      </c>
    </row>
    <row r="11101" spans="2:15" x14ac:dyDescent="0.2">
      <c r="B11101" s="13">
        <v>62314</v>
      </c>
      <c r="C11101" s="14">
        <v>42549.916111111277</v>
      </c>
      <c r="D11101" s="7" t="s">
        <v>7</v>
      </c>
      <c r="E11101" s="13">
        <v>2235</v>
      </c>
      <c r="F11101" s="7" t="s">
        <v>46</v>
      </c>
      <c r="G11101" s="7" t="s">
        <v>11</v>
      </c>
      <c r="H11101" s="13">
        <v>10.5</v>
      </c>
      <c r="I11101" s="13" t="str">
        <f>IF(G11101="Male",VLOOKUP(H11101,'Shoe size conversion table'!$B$6:$D$22,2),VLOOKUP(H11101,'Shoe size conversion table'!$J$6:$L$22,2))</f>
        <v>43-44</v>
      </c>
      <c r="J11101" s="13">
        <f>IF(G11101="Male",VLOOKUP(H11101,'Shoe size conversion table'!$B$6:$D$22,3),VLOOKUP(H11101,'Shoe size conversion table'!$J$6:$L$22,3))</f>
        <v>10</v>
      </c>
      <c r="K11101" s="11">
        <v>139</v>
      </c>
      <c r="L11101" s="12">
        <v>0.3</v>
      </c>
      <c r="M11101" s="7">
        <f t="shared" si="520"/>
        <v>2016</v>
      </c>
      <c r="N11101" s="7">
        <f t="shared" si="521"/>
        <v>6</v>
      </c>
      <c r="O11101" s="30">
        <f t="shared" si="522"/>
        <v>97.3</v>
      </c>
    </row>
    <row r="11102" spans="2:15" x14ac:dyDescent="0.2">
      <c r="B11102" s="13">
        <v>62314</v>
      </c>
      <c r="C11102" s="14">
        <v>42549.916111111277</v>
      </c>
      <c r="D11102" s="7" t="s">
        <v>7</v>
      </c>
      <c r="E11102" s="13">
        <v>2222</v>
      </c>
      <c r="F11102" s="7" t="s">
        <v>43</v>
      </c>
      <c r="G11102" s="7" t="s">
        <v>12</v>
      </c>
      <c r="H11102" s="13">
        <v>9</v>
      </c>
      <c r="I11102" s="13" t="str">
        <f>IF(G11102="Male",VLOOKUP(H11102,'Shoe size conversion table'!$B$6:$D$22,2),VLOOKUP(H11102,'Shoe size conversion table'!$J$6:$L$22,2))</f>
        <v>39-40</v>
      </c>
      <c r="J11102" s="13">
        <f>IF(G11102="Male",VLOOKUP(H11102,'Shoe size conversion table'!$B$6:$D$22,3),VLOOKUP(H11102,'Shoe size conversion table'!$J$6:$L$22,3))</f>
        <v>7</v>
      </c>
      <c r="K11102" s="11">
        <v>139</v>
      </c>
      <c r="L11102" s="12">
        <v>0.1</v>
      </c>
      <c r="M11102" s="7">
        <f t="shared" si="520"/>
        <v>2016</v>
      </c>
      <c r="N11102" s="7">
        <f t="shared" si="521"/>
        <v>6</v>
      </c>
      <c r="O11102" s="30">
        <f t="shared" si="522"/>
        <v>125.10000000000001</v>
      </c>
    </row>
    <row r="11103" spans="2:15" x14ac:dyDescent="0.2">
      <c r="B11103" s="13">
        <v>62315</v>
      </c>
      <c r="C11103" s="14">
        <v>42549.926111111126</v>
      </c>
      <c r="D11103" s="7" t="s">
        <v>10</v>
      </c>
      <c r="E11103" s="13">
        <v>2166</v>
      </c>
      <c r="F11103" s="7" t="s">
        <v>36</v>
      </c>
      <c r="G11103" s="7" t="s">
        <v>12</v>
      </c>
      <c r="H11103" s="13">
        <v>7.5</v>
      </c>
      <c r="I11103" s="13">
        <f>IF(G11103="Male",VLOOKUP(H11103,'Shoe size conversion table'!$B$6:$D$22,2),VLOOKUP(H11103,'Shoe size conversion table'!$J$6:$L$22,2))</f>
        <v>38</v>
      </c>
      <c r="J11103" s="13">
        <f>IF(G11103="Male",VLOOKUP(H11103,'Shoe size conversion table'!$B$6:$D$22,3),VLOOKUP(H11103,'Shoe size conversion table'!$J$6:$L$22,3))</f>
        <v>5.5</v>
      </c>
      <c r="K11103" s="11">
        <v>199</v>
      </c>
      <c r="L11103" s="12">
        <v>0</v>
      </c>
      <c r="M11103" s="7">
        <f t="shared" si="520"/>
        <v>2016</v>
      </c>
      <c r="N11103" s="7">
        <f t="shared" si="521"/>
        <v>6</v>
      </c>
      <c r="O11103" s="30">
        <f t="shared" si="522"/>
        <v>199</v>
      </c>
    </row>
    <row r="11104" spans="2:15" x14ac:dyDescent="0.2">
      <c r="B11104" s="13">
        <v>62316</v>
      </c>
      <c r="C11104" s="14">
        <v>42549.926111111301</v>
      </c>
      <c r="D11104" s="7" t="s">
        <v>8</v>
      </c>
      <c r="E11104" s="13">
        <v>2220</v>
      </c>
      <c r="F11104" s="7" t="s">
        <v>38</v>
      </c>
      <c r="G11104" s="7" t="s">
        <v>12</v>
      </c>
      <c r="H11104" s="13">
        <v>7.5</v>
      </c>
      <c r="I11104" s="13">
        <f>IF(G11104="Male",VLOOKUP(H11104,'Shoe size conversion table'!$B$6:$D$22,2),VLOOKUP(H11104,'Shoe size conversion table'!$J$6:$L$22,2))</f>
        <v>38</v>
      </c>
      <c r="J11104" s="13">
        <f>IF(G11104="Male",VLOOKUP(H11104,'Shoe size conversion table'!$B$6:$D$22,3),VLOOKUP(H11104,'Shoe size conversion table'!$J$6:$L$22,3))</f>
        <v>5.5</v>
      </c>
      <c r="K11104" s="11">
        <v>199</v>
      </c>
      <c r="L11104" s="12">
        <v>0.1</v>
      </c>
      <c r="M11104" s="7">
        <f t="shared" si="520"/>
        <v>2016</v>
      </c>
      <c r="N11104" s="7">
        <f t="shared" si="521"/>
        <v>6</v>
      </c>
      <c r="O11104" s="30">
        <f t="shared" si="522"/>
        <v>179.1</v>
      </c>
    </row>
    <row r="11105" spans="2:15" x14ac:dyDescent="0.2">
      <c r="B11105" s="13">
        <v>62316</v>
      </c>
      <c r="C11105" s="14">
        <v>42549.926111111301</v>
      </c>
      <c r="D11105" s="7" t="s">
        <v>8</v>
      </c>
      <c r="E11105" s="13">
        <v>2170</v>
      </c>
      <c r="F11105" s="7" t="s">
        <v>40</v>
      </c>
      <c r="G11105" s="7" t="s">
        <v>12</v>
      </c>
      <c r="H11105" s="13">
        <v>8.5</v>
      </c>
      <c r="I11105" s="13">
        <f>IF(G11105="Male",VLOOKUP(H11105,'Shoe size conversion table'!$B$6:$D$22,2),VLOOKUP(H11105,'Shoe size conversion table'!$J$6:$L$22,2))</f>
        <v>39</v>
      </c>
      <c r="J11105" s="13">
        <f>IF(G11105="Male",VLOOKUP(H11105,'Shoe size conversion table'!$B$6:$D$22,3),VLOOKUP(H11105,'Shoe size conversion table'!$J$6:$L$22,3))</f>
        <v>6.5</v>
      </c>
      <c r="K11105" s="11">
        <v>139</v>
      </c>
      <c r="L11105" s="12">
        <v>0.5</v>
      </c>
      <c r="M11105" s="7">
        <f t="shared" si="520"/>
        <v>2016</v>
      </c>
      <c r="N11105" s="7">
        <f t="shared" si="521"/>
        <v>6</v>
      </c>
      <c r="O11105" s="30">
        <f t="shared" si="522"/>
        <v>69.5</v>
      </c>
    </row>
    <row r="11106" spans="2:15" x14ac:dyDescent="0.2">
      <c r="B11106" s="13">
        <v>62317</v>
      </c>
      <c r="C11106" s="14">
        <v>42550.076111111128</v>
      </c>
      <c r="D11106" s="7" t="s">
        <v>10</v>
      </c>
      <c r="E11106" s="13">
        <v>2169</v>
      </c>
      <c r="F11106" s="7" t="s">
        <v>34</v>
      </c>
      <c r="G11106" s="7" t="s">
        <v>11</v>
      </c>
      <c r="H11106" s="13">
        <v>8</v>
      </c>
      <c r="I11106" s="13">
        <f>IF(G11106="Male",VLOOKUP(H11106,'Shoe size conversion table'!$B$6:$D$22,2),VLOOKUP(H11106,'Shoe size conversion table'!$J$6:$L$22,2))</f>
        <v>41</v>
      </c>
      <c r="J11106" s="13">
        <f>IF(G11106="Male",VLOOKUP(H11106,'Shoe size conversion table'!$B$6:$D$22,3),VLOOKUP(H11106,'Shoe size conversion table'!$J$6:$L$22,3))</f>
        <v>7.5</v>
      </c>
      <c r="K11106" s="11">
        <v>179</v>
      </c>
      <c r="L11106" s="12">
        <v>0</v>
      </c>
      <c r="M11106" s="7">
        <f t="shared" si="520"/>
        <v>2016</v>
      </c>
      <c r="N11106" s="7">
        <f t="shared" si="521"/>
        <v>6</v>
      </c>
      <c r="O11106" s="30">
        <f t="shared" si="522"/>
        <v>179</v>
      </c>
    </row>
    <row r="11107" spans="2:15" x14ac:dyDescent="0.2">
      <c r="B11107" s="13">
        <v>62318</v>
      </c>
      <c r="C11107" s="14">
        <v>42550.076111111273</v>
      </c>
      <c r="D11107" s="7" t="s">
        <v>7</v>
      </c>
      <c r="E11107" s="13">
        <v>2218</v>
      </c>
      <c r="F11107" s="7" t="s">
        <v>48</v>
      </c>
      <c r="G11107" s="7" t="s">
        <v>11</v>
      </c>
      <c r="H11107" s="13">
        <v>10.5</v>
      </c>
      <c r="I11107" s="13" t="str">
        <f>IF(G11107="Male",VLOOKUP(H11107,'Shoe size conversion table'!$B$6:$D$22,2),VLOOKUP(H11107,'Shoe size conversion table'!$J$6:$L$22,2))</f>
        <v>43-44</v>
      </c>
      <c r="J11107" s="13">
        <f>IF(G11107="Male",VLOOKUP(H11107,'Shoe size conversion table'!$B$6:$D$22,3),VLOOKUP(H11107,'Shoe size conversion table'!$J$6:$L$22,3))</f>
        <v>10</v>
      </c>
      <c r="K11107" s="11">
        <v>179</v>
      </c>
      <c r="L11107" s="12">
        <v>0.1</v>
      </c>
      <c r="M11107" s="7">
        <f t="shared" si="520"/>
        <v>2016</v>
      </c>
      <c r="N11107" s="7">
        <f t="shared" si="521"/>
        <v>6</v>
      </c>
      <c r="O11107" s="30">
        <f t="shared" si="522"/>
        <v>161.1</v>
      </c>
    </row>
    <row r="11108" spans="2:15" x14ac:dyDescent="0.2">
      <c r="B11108" s="13">
        <v>62319</v>
      </c>
      <c r="C11108" s="14">
        <v>42550.116111111129</v>
      </c>
      <c r="D11108" s="7" t="s">
        <v>9</v>
      </c>
      <c r="E11108" s="13">
        <v>2198</v>
      </c>
      <c r="F11108" s="7" t="s">
        <v>61</v>
      </c>
      <c r="G11108" s="7" t="s">
        <v>11</v>
      </c>
      <c r="H11108" s="13">
        <v>9</v>
      </c>
      <c r="I11108" s="13">
        <f>IF(G11108="Male",VLOOKUP(H11108,'Shoe size conversion table'!$B$6:$D$22,2),VLOOKUP(H11108,'Shoe size conversion table'!$J$6:$L$22,2))</f>
        <v>42</v>
      </c>
      <c r="J11108" s="13">
        <f>IF(G11108="Male",VLOOKUP(H11108,'Shoe size conversion table'!$B$6:$D$22,3),VLOOKUP(H11108,'Shoe size conversion table'!$J$6:$L$22,3))</f>
        <v>8.5</v>
      </c>
      <c r="K11108" s="11">
        <v>149</v>
      </c>
      <c r="L11108" s="12">
        <v>0.5</v>
      </c>
      <c r="M11108" s="7">
        <f t="shared" si="520"/>
        <v>2016</v>
      </c>
      <c r="N11108" s="7">
        <f t="shared" si="521"/>
        <v>6</v>
      </c>
      <c r="O11108" s="30">
        <f t="shared" si="522"/>
        <v>74.5</v>
      </c>
    </row>
    <row r="11109" spans="2:15" x14ac:dyDescent="0.2">
      <c r="B11109" s="13">
        <v>62320</v>
      </c>
      <c r="C11109" s="14">
        <v>42550.156111111275</v>
      </c>
      <c r="D11109" s="7" t="s">
        <v>10</v>
      </c>
      <c r="E11109" s="13">
        <v>2199</v>
      </c>
      <c r="F11109" s="7" t="s">
        <v>35</v>
      </c>
      <c r="G11109" s="7" t="s">
        <v>11</v>
      </c>
      <c r="H11109" s="13">
        <v>7</v>
      </c>
      <c r="I11109" s="13">
        <f>IF(G11109="Male",VLOOKUP(H11109,'Shoe size conversion table'!$B$6:$D$22,2),VLOOKUP(H11109,'Shoe size conversion table'!$J$6:$L$22,2))</f>
        <v>40</v>
      </c>
      <c r="J11109" s="13">
        <f>IF(G11109="Male",VLOOKUP(H11109,'Shoe size conversion table'!$B$6:$D$22,3),VLOOKUP(H11109,'Shoe size conversion table'!$J$6:$L$22,3))</f>
        <v>6.5</v>
      </c>
      <c r="K11109" s="11">
        <v>199</v>
      </c>
      <c r="L11109" s="12">
        <v>0.2</v>
      </c>
      <c r="M11109" s="7">
        <f t="shared" si="520"/>
        <v>2016</v>
      </c>
      <c r="N11109" s="7">
        <f t="shared" si="521"/>
        <v>6</v>
      </c>
      <c r="O11109" s="30">
        <f t="shared" si="522"/>
        <v>159.20000000000002</v>
      </c>
    </row>
    <row r="11110" spans="2:15" x14ac:dyDescent="0.2">
      <c r="B11110" s="13">
        <v>62321</v>
      </c>
      <c r="C11110" s="14">
        <v>42550.256111111128</v>
      </c>
      <c r="D11110" s="7" t="s">
        <v>8</v>
      </c>
      <c r="E11110" s="13">
        <v>2234</v>
      </c>
      <c r="F11110" s="7" t="s">
        <v>37</v>
      </c>
      <c r="G11110" s="7" t="s">
        <v>11</v>
      </c>
      <c r="H11110" s="13">
        <v>10.5</v>
      </c>
      <c r="I11110" s="13" t="str">
        <f>IF(G11110="Male",VLOOKUP(H11110,'Shoe size conversion table'!$B$6:$D$22,2),VLOOKUP(H11110,'Shoe size conversion table'!$J$6:$L$22,2))</f>
        <v>43-44</v>
      </c>
      <c r="J11110" s="13">
        <f>IF(G11110="Male",VLOOKUP(H11110,'Shoe size conversion table'!$B$6:$D$22,3),VLOOKUP(H11110,'Shoe size conversion table'!$J$6:$L$22,3))</f>
        <v>10</v>
      </c>
      <c r="K11110" s="11">
        <v>179</v>
      </c>
      <c r="L11110" s="12">
        <v>0</v>
      </c>
      <c r="M11110" s="7">
        <f t="shared" si="520"/>
        <v>2016</v>
      </c>
      <c r="N11110" s="7">
        <f t="shared" si="521"/>
        <v>6</v>
      </c>
      <c r="O11110" s="30">
        <f t="shared" si="522"/>
        <v>179</v>
      </c>
    </row>
    <row r="11111" spans="2:15" x14ac:dyDescent="0.2">
      <c r="B11111" s="13">
        <v>62322</v>
      </c>
      <c r="C11111" s="14">
        <v>42550.33611111113</v>
      </c>
      <c r="D11111" s="7" t="s">
        <v>8</v>
      </c>
      <c r="E11111" s="13">
        <v>2231</v>
      </c>
      <c r="F11111" s="7" t="s">
        <v>37</v>
      </c>
      <c r="G11111" s="7" t="s">
        <v>12</v>
      </c>
      <c r="H11111" s="13">
        <v>10.5</v>
      </c>
      <c r="I11111" s="13">
        <f>IF(G11111="Male",VLOOKUP(H11111,'Shoe size conversion table'!$B$6:$D$22,2),VLOOKUP(H11111,'Shoe size conversion table'!$J$6:$L$22,2))</f>
        <v>41</v>
      </c>
      <c r="J11111" s="13">
        <f>IF(G11111="Male",VLOOKUP(H11111,'Shoe size conversion table'!$B$6:$D$22,3),VLOOKUP(H11111,'Shoe size conversion table'!$J$6:$L$22,3))</f>
        <v>8.5</v>
      </c>
      <c r="K11111" s="11">
        <v>169</v>
      </c>
      <c r="L11111" s="12">
        <v>0</v>
      </c>
      <c r="M11111" s="7">
        <f t="shared" si="520"/>
        <v>2016</v>
      </c>
      <c r="N11111" s="7">
        <f t="shared" si="521"/>
        <v>6</v>
      </c>
      <c r="O11111" s="30">
        <f t="shared" si="522"/>
        <v>169</v>
      </c>
    </row>
    <row r="11112" spans="2:15" x14ac:dyDescent="0.2">
      <c r="B11112" s="13">
        <v>62323</v>
      </c>
      <c r="C11112" s="14">
        <v>42550.376111111131</v>
      </c>
      <c r="D11112" s="7" t="s">
        <v>10</v>
      </c>
      <c r="E11112" s="13">
        <v>2179</v>
      </c>
      <c r="F11112" s="7" t="s">
        <v>34</v>
      </c>
      <c r="G11112" s="7" t="s">
        <v>11</v>
      </c>
      <c r="H11112" s="13">
        <v>9.5</v>
      </c>
      <c r="I11112" s="13" t="str">
        <f>IF(G11112="Male",VLOOKUP(H11112,'Shoe size conversion table'!$B$6:$D$22,2),VLOOKUP(H11112,'Shoe size conversion table'!$J$6:$L$22,2))</f>
        <v>42-43</v>
      </c>
      <c r="J11112" s="13">
        <f>IF(G11112="Male",VLOOKUP(H11112,'Shoe size conversion table'!$B$6:$D$22,3),VLOOKUP(H11112,'Shoe size conversion table'!$J$6:$L$22,3))</f>
        <v>9</v>
      </c>
      <c r="K11112" s="11">
        <v>199</v>
      </c>
      <c r="L11112" s="12">
        <v>0</v>
      </c>
      <c r="M11112" s="7">
        <f t="shared" si="520"/>
        <v>2016</v>
      </c>
      <c r="N11112" s="7">
        <f t="shared" si="521"/>
        <v>6</v>
      </c>
      <c r="O11112" s="30">
        <f t="shared" si="522"/>
        <v>199</v>
      </c>
    </row>
    <row r="11113" spans="2:15" x14ac:dyDescent="0.2">
      <c r="B11113" s="13">
        <v>62324</v>
      </c>
      <c r="C11113" s="14">
        <v>42550.396111111295</v>
      </c>
      <c r="D11113" s="7" t="s">
        <v>7</v>
      </c>
      <c r="E11113" s="13">
        <v>2190</v>
      </c>
      <c r="F11113" s="7" t="s">
        <v>48</v>
      </c>
      <c r="G11113" s="7" t="s">
        <v>11</v>
      </c>
      <c r="H11113" s="13">
        <v>10</v>
      </c>
      <c r="I11113" s="13">
        <f>IF(G11113="Male",VLOOKUP(H11113,'Shoe size conversion table'!$B$6:$D$22,2),VLOOKUP(H11113,'Shoe size conversion table'!$J$6:$L$22,2))</f>
        <v>43</v>
      </c>
      <c r="J11113" s="13">
        <f>IF(G11113="Male",VLOOKUP(H11113,'Shoe size conversion table'!$B$6:$D$22,3),VLOOKUP(H11113,'Shoe size conversion table'!$J$6:$L$22,3))</f>
        <v>9.5</v>
      </c>
      <c r="K11113" s="11">
        <v>159</v>
      </c>
      <c r="L11113" s="12">
        <v>0</v>
      </c>
      <c r="M11113" s="7">
        <f t="shared" si="520"/>
        <v>2016</v>
      </c>
      <c r="N11113" s="7">
        <f t="shared" si="521"/>
        <v>6</v>
      </c>
      <c r="O11113" s="30">
        <f t="shared" si="522"/>
        <v>159</v>
      </c>
    </row>
    <row r="11114" spans="2:15" x14ac:dyDescent="0.2">
      <c r="B11114" s="13">
        <v>62325</v>
      </c>
      <c r="C11114" s="14">
        <v>42550.406111111239</v>
      </c>
      <c r="D11114" s="7" t="s">
        <v>7</v>
      </c>
      <c r="E11114" s="13">
        <v>2212</v>
      </c>
      <c r="F11114" s="7" t="s">
        <v>50</v>
      </c>
      <c r="G11114" s="7" t="s">
        <v>12</v>
      </c>
      <c r="H11114" s="13">
        <v>8.5</v>
      </c>
      <c r="I11114" s="13">
        <f>IF(G11114="Male",VLOOKUP(H11114,'Shoe size conversion table'!$B$6:$D$22,2),VLOOKUP(H11114,'Shoe size conversion table'!$J$6:$L$22,2))</f>
        <v>39</v>
      </c>
      <c r="J11114" s="13">
        <f>IF(G11114="Male",VLOOKUP(H11114,'Shoe size conversion table'!$B$6:$D$22,3),VLOOKUP(H11114,'Shoe size conversion table'!$J$6:$L$22,3))</f>
        <v>6.5</v>
      </c>
      <c r="K11114" s="11">
        <v>149</v>
      </c>
      <c r="L11114" s="12">
        <v>0</v>
      </c>
      <c r="M11114" s="7">
        <f t="shared" si="520"/>
        <v>2016</v>
      </c>
      <c r="N11114" s="7">
        <f t="shared" si="521"/>
        <v>6</v>
      </c>
      <c r="O11114" s="30">
        <f t="shared" si="522"/>
        <v>149</v>
      </c>
    </row>
    <row r="11115" spans="2:15" x14ac:dyDescent="0.2">
      <c r="B11115" s="13">
        <v>62326</v>
      </c>
      <c r="C11115" s="14">
        <v>42550.436111111128</v>
      </c>
      <c r="D11115" s="7" t="s">
        <v>7</v>
      </c>
      <c r="E11115" s="13">
        <v>2188</v>
      </c>
      <c r="F11115" s="7" t="s">
        <v>43</v>
      </c>
      <c r="G11115" s="7" t="s">
        <v>12</v>
      </c>
      <c r="H11115" s="13">
        <v>5.5</v>
      </c>
      <c r="I11115" s="13">
        <f>IF(G11115="Male",VLOOKUP(H11115,'Shoe size conversion table'!$B$6:$D$22,2),VLOOKUP(H11115,'Shoe size conversion table'!$J$6:$L$22,2))</f>
        <v>36</v>
      </c>
      <c r="J11115" s="13">
        <f>IF(G11115="Male",VLOOKUP(H11115,'Shoe size conversion table'!$B$6:$D$22,3),VLOOKUP(H11115,'Shoe size conversion table'!$J$6:$L$22,3))</f>
        <v>3.5</v>
      </c>
      <c r="K11115" s="11">
        <v>129</v>
      </c>
      <c r="L11115" s="12">
        <v>0.5</v>
      </c>
      <c r="M11115" s="7">
        <f t="shared" si="520"/>
        <v>2016</v>
      </c>
      <c r="N11115" s="7">
        <f t="shared" si="521"/>
        <v>6</v>
      </c>
      <c r="O11115" s="30">
        <f t="shared" si="522"/>
        <v>64.5</v>
      </c>
    </row>
    <row r="11116" spans="2:15" x14ac:dyDescent="0.2">
      <c r="B11116" s="13">
        <v>62327</v>
      </c>
      <c r="C11116" s="14">
        <v>42550.48611111124</v>
      </c>
      <c r="D11116" s="7" t="s">
        <v>7</v>
      </c>
      <c r="E11116" s="13">
        <v>2174</v>
      </c>
      <c r="F11116" s="7" t="s">
        <v>49</v>
      </c>
      <c r="G11116" s="7" t="s">
        <v>11</v>
      </c>
      <c r="H11116" s="13">
        <v>10</v>
      </c>
      <c r="I11116" s="13">
        <f>IF(G11116="Male",VLOOKUP(H11116,'Shoe size conversion table'!$B$6:$D$22,2),VLOOKUP(H11116,'Shoe size conversion table'!$J$6:$L$22,2))</f>
        <v>43</v>
      </c>
      <c r="J11116" s="13">
        <f>IF(G11116="Male",VLOOKUP(H11116,'Shoe size conversion table'!$B$6:$D$22,3),VLOOKUP(H11116,'Shoe size conversion table'!$J$6:$L$22,3))</f>
        <v>9.5</v>
      </c>
      <c r="K11116" s="11">
        <v>169</v>
      </c>
      <c r="L11116" s="12">
        <v>0</v>
      </c>
      <c r="M11116" s="7">
        <f t="shared" si="520"/>
        <v>2016</v>
      </c>
      <c r="N11116" s="7">
        <f t="shared" si="521"/>
        <v>6</v>
      </c>
      <c r="O11116" s="30">
        <f t="shared" si="522"/>
        <v>169</v>
      </c>
    </row>
    <row r="11117" spans="2:15" x14ac:dyDescent="0.2">
      <c r="B11117" s="13">
        <v>62328</v>
      </c>
      <c r="C11117" s="14">
        <v>42550.496111111126</v>
      </c>
      <c r="D11117" s="7" t="s">
        <v>9</v>
      </c>
      <c r="E11117" s="13">
        <v>2207</v>
      </c>
      <c r="F11117" s="7" t="s">
        <v>62</v>
      </c>
      <c r="G11117" s="7" t="s">
        <v>12</v>
      </c>
      <c r="H11117" s="13">
        <v>9</v>
      </c>
      <c r="I11117" s="13" t="str">
        <f>IF(G11117="Male",VLOOKUP(H11117,'Shoe size conversion table'!$B$6:$D$22,2),VLOOKUP(H11117,'Shoe size conversion table'!$J$6:$L$22,2))</f>
        <v>39-40</v>
      </c>
      <c r="J11117" s="13">
        <f>IF(G11117="Male",VLOOKUP(H11117,'Shoe size conversion table'!$B$6:$D$22,3),VLOOKUP(H11117,'Shoe size conversion table'!$J$6:$L$22,3))</f>
        <v>7</v>
      </c>
      <c r="K11117" s="11">
        <v>199</v>
      </c>
      <c r="L11117" s="12">
        <v>0.2</v>
      </c>
      <c r="M11117" s="7">
        <f t="shared" si="520"/>
        <v>2016</v>
      </c>
      <c r="N11117" s="7">
        <f t="shared" si="521"/>
        <v>6</v>
      </c>
      <c r="O11117" s="30">
        <f t="shared" si="522"/>
        <v>159.20000000000002</v>
      </c>
    </row>
    <row r="11118" spans="2:15" x14ac:dyDescent="0.2">
      <c r="B11118" s="13">
        <v>62329</v>
      </c>
      <c r="C11118" s="14">
        <v>42550.546111111129</v>
      </c>
      <c r="D11118" s="7" t="s">
        <v>10</v>
      </c>
      <c r="E11118" s="13">
        <v>2212</v>
      </c>
      <c r="F11118" s="7" t="s">
        <v>34</v>
      </c>
      <c r="G11118" s="7" t="s">
        <v>11</v>
      </c>
      <c r="H11118" s="13">
        <v>10</v>
      </c>
      <c r="I11118" s="13">
        <f>IF(G11118="Male",VLOOKUP(H11118,'Shoe size conversion table'!$B$6:$D$22,2),VLOOKUP(H11118,'Shoe size conversion table'!$J$6:$L$22,2))</f>
        <v>43</v>
      </c>
      <c r="J11118" s="13">
        <f>IF(G11118="Male",VLOOKUP(H11118,'Shoe size conversion table'!$B$6:$D$22,3),VLOOKUP(H11118,'Shoe size conversion table'!$J$6:$L$22,3))</f>
        <v>9.5</v>
      </c>
      <c r="K11118" s="11">
        <v>169</v>
      </c>
      <c r="L11118" s="12">
        <v>0</v>
      </c>
      <c r="M11118" s="7">
        <f t="shared" si="520"/>
        <v>2016</v>
      </c>
      <c r="N11118" s="7">
        <f t="shared" si="521"/>
        <v>6</v>
      </c>
      <c r="O11118" s="30">
        <f t="shared" si="522"/>
        <v>169</v>
      </c>
    </row>
    <row r="11119" spans="2:15" x14ac:dyDescent="0.2">
      <c r="B11119" s="13">
        <v>62330</v>
      </c>
      <c r="C11119" s="14">
        <v>42550.6361111113</v>
      </c>
      <c r="D11119" s="7" t="s">
        <v>10</v>
      </c>
      <c r="E11119" s="13">
        <v>2218</v>
      </c>
      <c r="F11119" s="7" t="s">
        <v>36</v>
      </c>
      <c r="G11119" s="7" t="s">
        <v>12</v>
      </c>
      <c r="H11119" s="13">
        <v>9</v>
      </c>
      <c r="I11119" s="13" t="str">
        <f>IF(G11119="Male",VLOOKUP(H11119,'Shoe size conversion table'!$B$6:$D$22,2),VLOOKUP(H11119,'Shoe size conversion table'!$J$6:$L$22,2))</f>
        <v>39-40</v>
      </c>
      <c r="J11119" s="13">
        <f>IF(G11119="Male",VLOOKUP(H11119,'Shoe size conversion table'!$B$6:$D$22,3),VLOOKUP(H11119,'Shoe size conversion table'!$J$6:$L$22,3))</f>
        <v>7</v>
      </c>
      <c r="K11119" s="11">
        <v>149</v>
      </c>
      <c r="L11119" s="12">
        <v>0</v>
      </c>
      <c r="M11119" s="7">
        <f t="shared" si="520"/>
        <v>2016</v>
      </c>
      <c r="N11119" s="7">
        <f t="shared" si="521"/>
        <v>6</v>
      </c>
      <c r="O11119" s="30">
        <f t="shared" si="522"/>
        <v>149</v>
      </c>
    </row>
    <row r="11120" spans="2:15" x14ac:dyDescent="0.2">
      <c r="B11120" s="13">
        <v>62331</v>
      </c>
      <c r="C11120" s="14">
        <v>42550.646111111128</v>
      </c>
      <c r="D11120" s="7" t="s">
        <v>7</v>
      </c>
      <c r="E11120" s="13">
        <v>2174</v>
      </c>
      <c r="F11120" s="7" t="s">
        <v>51</v>
      </c>
      <c r="G11120" s="7" t="s">
        <v>11</v>
      </c>
      <c r="H11120" s="13">
        <v>9.5</v>
      </c>
      <c r="I11120" s="13" t="str">
        <f>IF(G11120="Male",VLOOKUP(H11120,'Shoe size conversion table'!$B$6:$D$22,2),VLOOKUP(H11120,'Shoe size conversion table'!$J$6:$L$22,2))</f>
        <v>42-43</v>
      </c>
      <c r="J11120" s="13">
        <f>IF(G11120="Male",VLOOKUP(H11120,'Shoe size conversion table'!$B$6:$D$22,3),VLOOKUP(H11120,'Shoe size conversion table'!$J$6:$L$22,3))</f>
        <v>9</v>
      </c>
      <c r="K11120" s="11">
        <v>149</v>
      </c>
      <c r="L11120" s="12">
        <v>0</v>
      </c>
      <c r="M11120" s="7">
        <f t="shared" si="520"/>
        <v>2016</v>
      </c>
      <c r="N11120" s="7">
        <f t="shared" si="521"/>
        <v>6</v>
      </c>
      <c r="O11120" s="30">
        <f t="shared" si="522"/>
        <v>149</v>
      </c>
    </row>
    <row r="11121" spans="2:15" x14ac:dyDescent="0.2">
      <c r="B11121" s="13">
        <v>62332</v>
      </c>
      <c r="C11121" s="14">
        <v>42550.656111111239</v>
      </c>
      <c r="D11121" s="7" t="s">
        <v>8</v>
      </c>
      <c r="E11121" s="13">
        <v>2171</v>
      </c>
      <c r="F11121" s="7" t="s">
        <v>42</v>
      </c>
      <c r="G11121" s="7" t="s">
        <v>11</v>
      </c>
      <c r="H11121" s="13">
        <v>11</v>
      </c>
      <c r="I11121" s="13">
        <f>IF(G11121="Male",VLOOKUP(H11121,'Shoe size conversion table'!$B$6:$D$22,2),VLOOKUP(H11121,'Shoe size conversion table'!$J$6:$L$22,2))</f>
        <v>44</v>
      </c>
      <c r="J11121" s="13">
        <f>IF(G11121="Male",VLOOKUP(H11121,'Shoe size conversion table'!$B$6:$D$22,3),VLOOKUP(H11121,'Shoe size conversion table'!$J$6:$L$22,3))</f>
        <v>10.5</v>
      </c>
      <c r="K11121" s="11">
        <v>149</v>
      </c>
      <c r="L11121" s="12">
        <v>0.3</v>
      </c>
      <c r="M11121" s="7">
        <f t="shared" si="520"/>
        <v>2016</v>
      </c>
      <c r="N11121" s="7">
        <f t="shared" si="521"/>
        <v>6</v>
      </c>
      <c r="O11121" s="30">
        <f t="shared" si="522"/>
        <v>104.3</v>
      </c>
    </row>
    <row r="11122" spans="2:15" x14ac:dyDescent="0.2">
      <c r="B11122" s="13">
        <v>62333</v>
      </c>
      <c r="C11122" s="14">
        <v>42550.69611111113</v>
      </c>
      <c r="D11122" s="7" t="s">
        <v>8</v>
      </c>
      <c r="E11122" s="13">
        <v>2235</v>
      </c>
      <c r="F11122" s="7" t="s">
        <v>41</v>
      </c>
      <c r="G11122" s="7" t="s">
        <v>11</v>
      </c>
      <c r="H11122" s="13">
        <v>9</v>
      </c>
      <c r="I11122" s="13">
        <f>IF(G11122="Male",VLOOKUP(H11122,'Shoe size conversion table'!$B$6:$D$22,2),VLOOKUP(H11122,'Shoe size conversion table'!$J$6:$L$22,2))</f>
        <v>42</v>
      </c>
      <c r="J11122" s="13">
        <f>IF(G11122="Male",VLOOKUP(H11122,'Shoe size conversion table'!$B$6:$D$22,3),VLOOKUP(H11122,'Shoe size conversion table'!$J$6:$L$22,3))</f>
        <v>8.5</v>
      </c>
      <c r="K11122" s="11">
        <v>149</v>
      </c>
      <c r="L11122" s="12">
        <v>0</v>
      </c>
      <c r="M11122" s="7">
        <f t="shared" si="520"/>
        <v>2016</v>
      </c>
      <c r="N11122" s="7">
        <f t="shared" si="521"/>
        <v>6</v>
      </c>
      <c r="O11122" s="30">
        <f t="shared" si="522"/>
        <v>149</v>
      </c>
    </row>
    <row r="11123" spans="2:15" x14ac:dyDescent="0.2">
      <c r="B11123" s="13">
        <v>62334</v>
      </c>
      <c r="C11123" s="14">
        <v>42550.756111111237</v>
      </c>
      <c r="D11123" s="7" t="s">
        <v>8</v>
      </c>
      <c r="E11123" s="13">
        <v>2189</v>
      </c>
      <c r="F11123" s="7" t="s">
        <v>38</v>
      </c>
      <c r="G11123" s="7" t="s">
        <v>12</v>
      </c>
      <c r="H11123" s="13">
        <v>7.5</v>
      </c>
      <c r="I11123" s="13">
        <f>IF(G11123="Male",VLOOKUP(H11123,'Shoe size conversion table'!$B$6:$D$22,2),VLOOKUP(H11123,'Shoe size conversion table'!$J$6:$L$22,2))</f>
        <v>38</v>
      </c>
      <c r="J11123" s="13">
        <f>IF(G11123="Male",VLOOKUP(H11123,'Shoe size conversion table'!$B$6:$D$22,3),VLOOKUP(H11123,'Shoe size conversion table'!$J$6:$L$22,3))</f>
        <v>5.5</v>
      </c>
      <c r="K11123" s="11">
        <v>159</v>
      </c>
      <c r="L11123" s="12">
        <v>0.2</v>
      </c>
      <c r="M11123" s="7">
        <f t="shared" si="520"/>
        <v>2016</v>
      </c>
      <c r="N11123" s="7">
        <f t="shared" si="521"/>
        <v>6</v>
      </c>
      <c r="O11123" s="30">
        <f t="shared" si="522"/>
        <v>127.2</v>
      </c>
    </row>
    <row r="11124" spans="2:15" x14ac:dyDescent="0.2">
      <c r="B11124" s="13">
        <v>62335</v>
      </c>
      <c r="C11124" s="14">
        <v>42550.856111111127</v>
      </c>
      <c r="D11124" s="7" t="s">
        <v>8</v>
      </c>
      <c r="E11124" s="13">
        <v>2222</v>
      </c>
      <c r="F11124" s="7" t="s">
        <v>38</v>
      </c>
      <c r="G11124" s="7" t="s">
        <v>12</v>
      </c>
      <c r="H11124" s="13">
        <v>6</v>
      </c>
      <c r="I11124" s="13" t="str">
        <f>IF(G11124="Male",VLOOKUP(H11124,'Shoe size conversion table'!$B$6:$D$22,2),VLOOKUP(H11124,'Shoe size conversion table'!$J$6:$L$22,2))</f>
        <v>36-37</v>
      </c>
      <c r="J11124" s="13">
        <f>IF(G11124="Male",VLOOKUP(H11124,'Shoe size conversion table'!$B$6:$D$22,3),VLOOKUP(H11124,'Shoe size conversion table'!$J$6:$L$22,3))</f>
        <v>4</v>
      </c>
      <c r="K11124" s="11">
        <v>129</v>
      </c>
      <c r="L11124" s="12">
        <v>0</v>
      </c>
      <c r="M11124" s="7">
        <f t="shared" si="520"/>
        <v>2016</v>
      </c>
      <c r="N11124" s="7">
        <f t="shared" si="521"/>
        <v>6</v>
      </c>
      <c r="O11124" s="30">
        <f t="shared" si="522"/>
        <v>129</v>
      </c>
    </row>
    <row r="11125" spans="2:15" x14ac:dyDescent="0.2">
      <c r="B11125" s="13">
        <v>62336</v>
      </c>
      <c r="C11125" s="14">
        <v>42550.916111111277</v>
      </c>
      <c r="D11125" s="7" t="s">
        <v>7</v>
      </c>
      <c r="E11125" s="13">
        <v>2184</v>
      </c>
      <c r="F11125" s="7" t="s">
        <v>52</v>
      </c>
      <c r="G11125" s="7" t="s">
        <v>11</v>
      </c>
      <c r="H11125" s="13">
        <v>9</v>
      </c>
      <c r="I11125" s="13">
        <f>IF(G11125="Male",VLOOKUP(H11125,'Shoe size conversion table'!$B$6:$D$22,2),VLOOKUP(H11125,'Shoe size conversion table'!$J$6:$L$22,2))</f>
        <v>42</v>
      </c>
      <c r="J11125" s="13">
        <f>IF(G11125="Male",VLOOKUP(H11125,'Shoe size conversion table'!$B$6:$D$22,3),VLOOKUP(H11125,'Shoe size conversion table'!$J$6:$L$22,3))</f>
        <v>8.5</v>
      </c>
      <c r="K11125" s="11">
        <v>159</v>
      </c>
      <c r="L11125" s="12">
        <v>0</v>
      </c>
      <c r="M11125" s="7">
        <f t="shared" si="520"/>
        <v>2016</v>
      </c>
      <c r="N11125" s="7">
        <f t="shared" si="521"/>
        <v>6</v>
      </c>
      <c r="O11125" s="30">
        <f t="shared" si="522"/>
        <v>159</v>
      </c>
    </row>
    <row r="11126" spans="2:15" x14ac:dyDescent="0.2">
      <c r="B11126" s="13">
        <v>62337</v>
      </c>
      <c r="C11126" s="14">
        <v>42550.926111111126</v>
      </c>
      <c r="D11126" s="7" t="s">
        <v>8</v>
      </c>
      <c r="E11126" s="13">
        <v>2182</v>
      </c>
      <c r="F11126" s="7" t="s">
        <v>39</v>
      </c>
      <c r="G11126" s="7" t="s">
        <v>11</v>
      </c>
      <c r="H11126" s="13">
        <v>11</v>
      </c>
      <c r="I11126" s="13">
        <f>IF(G11126="Male",VLOOKUP(H11126,'Shoe size conversion table'!$B$6:$D$22,2),VLOOKUP(H11126,'Shoe size conversion table'!$J$6:$L$22,2))</f>
        <v>44</v>
      </c>
      <c r="J11126" s="13">
        <f>IF(G11126="Male",VLOOKUP(H11126,'Shoe size conversion table'!$B$6:$D$22,3),VLOOKUP(H11126,'Shoe size conversion table'!$J$6:$L$22,3))</f>
        <v>10.5</v>
      </c>
      <c r="K11126" s="11">
        <v>199</v>
      </c>
      <c r="L11126" s="12">
        <v>0</v>
      </c>
      <c r="M11126" s="7">
        <f t="shared" si="520"/>
        <v>2016</v>
      </c>
      <c r="N11126" s="7">
        <f t="shared" si="521"/>
        <v>6</v>
      </c>
      <c r="O11126" s="30">
        <f t="shared" si="522"/>
        <v>199</v>
      </c>
    </row>
    <row r="11127" spans="2:15" x14ac:dyDescent="0.2">
      <c r="B11127" s="13">
        <v>62338</v>
      </c>
      <c r="C11127" s="14">
        <v>42551.026111111292</v>
      </c>
      <c r="D11127" s="7" t="s">
        <v>8</v>
      </c>
      <c r="E11127" s="13">
        <v>2231</v>
      </c>
      <c r="F11127" s="7" t="s">
        <v>41</v>
      </c>
      <c r="G11127" s="7" t="s">
        <v>11</v>
      </c>
      <c r="H11127" s="13">
        <v>10.5</v>
      </c>
      <c r="I11127" s="13" t="str">
        <f>IF(G11127="Male",VLOOKUP(H11127,'Shoe size conversion table'!$B$6:$D$22,2),VLOOKUP(H11127,'Shoe size conversion table'!$J$6:$L$22,2))</f>
        <v>43-44</v>
      </c>
      <c r="J11127" s="13">
        <f>IF(G11127="Male",VLOOKUP(H11127,'Shoe size conversion table'!$B$6:$D$22,3),VLOOKUP(H11127,'Shoe size conversion table'!$J$6:$L$22,3))</f>
        <v>10</v>
      </c>
      <c r="K11127" s="11">
        <v>129</v>
      </c>
      <c r="L11127" s="12">
        <v>0</v>
      </c>
      <c r="M11127" s="7">
        <f t="shared" si="520"/>
        <v>2016</v>
      </c>
      <c r="N11127" s="7">
        <f t="shared" si="521"/>
        <v>6</v>
      </c>
      <c r="O11127" s="30">
        <f t="shared" si="522"/>
        <v>129</v>
      </c>
    </row>
    <row r="11128" spans="2:15" x14ac:dyDescent="0.2">
      <c r="B11128" s="13">
        <v>62339</v>
      </c>
      <c r="C11128" s="14">
        <v>42551.076111111128</v>
      </c>
      <c r="D11128" s="7" t="s">
        <v>10</v>
      </c>
      <c r="E11128" s="13">
        <v>2222</v>
      </c>
      <c r="F11128" s="7" t="s">
        <v>34</v>
      </c>
      <c r="G11128" s="7" t="s">
        <v>11</v>
      </c>
      <c r="H11128" s="13">
        <v>7</v>
      </c>
      <c r="I11128" s="13">
        <f>IF(G11128="Male",VLOOKUP(H11128,'Shoe size conversion table'!$B$6:$D$22,2),VLOOKUP(H11128,'Shoe size conversion table'!$J$6:$L$22,2))</f>
        <v>40</v>
      </c>
      <c r="J11128" s="13">
        <f>IF(G11128="Male",VLOOKUP(H11128,'Shoe size conversion table'!$B$6:$D$22,3),VLOOKUP(H11128,'Shoe size conversion table'!$J$6:$L$22,3))</f>
        <v>6.5</v>
      </c>
      <c r="K11128" s="11">
        <v>129</v>
      </c>
      <c r="L11128" s="12">
        <v>0.5</v>
      </c>
      <c r="M11128" s="7">
        <f t="shared" si="520"/>
        <v>2016</v>
      </c>
      <c r="N11128" s="7">
        <f t="shared" si="521"/>
        <v>6</v>
      </c>
      <c r="O11128" s="30">
        <f t="shared" si="522"/>
        <v>64.5</v>
      </c>
    </row>
    <row r="11129" spans="2:15" x14ac:dyDescent="0.2">
      <c r="B11129" s="13">
        <v>62340</v>
      </c>
      <c r="C11129" s="14">
        <v>42551.146111111128</v>
      </c>
      <c r="D11129" s="7" t="s">
        <v>7</v>
      </c>
      <c r="E11129" s="13">
        <v>2233</v>
      </c>
      <c r="F11129" s="7" t="s">
        <v>51</v>
      </c>
      <c r="G11129" s="7" t="s">
        <v>12</v>
      </c>
      <c r="H11129" s="13">
        <v>8</v>
      </c>
      <c r="I11129" s="13" t="str">
        <f>IF(G11129="Male",VLOOKUP(H11129,'Shoe size conversion table'!$B$6:$D$22,2),VLOOKUP(H11129,'Shoe size conversion table'!$J$6:$L$22,2))</f>
        <v>38-39</v>
      </c>
      <c r="J11129" s="13">
        <f>IF(G11129="Male",VLOOKUP(H11129,'Shoe size conversion table'!$B$6:$D$22,3),VLOOKUP(H11129,'Shoe size conversion table'!$J$6:$L$22,3))</f>
        <v>6</v>
      </c>
      <c r="K11129" s="11">
        <v>159</v>
      </c>
      <c r="L11129" s="12">
        <v>0</v>
      </c>
      <c r="M11129" s="7">
        <f t="shared" si="520"/>
        <v>2016</v>
      </c>
      <c r="N11129" s="7">
        <f t="shared" si="521"/>
        <v>6</v>
      </c>
      <c r="O11129" s="30">
        <f t="shared" si="522"/>
        <v>159</v>
      </c>
    </row>
    <row r="11130" spans="2:15" x14ac:dyDescent="0.2">
      <c r="B11130" s="13">
        <v>62341</v>
      </c>
      <c r="C11130" s="14">
        <v>42551.196111111276</v>
      </c>
      <c r="D11130" s="7" t="s">
        <v>10</v>
      </c>
      <c r="E11130" s="13">
        <v>2196</v>
      </c>
      <c r="F11130" s="7" t="s">
        <v>35</v>
      </c>
      <c r="G11130" s="7" t="s">
        <v>12</v>
      </c>
      <c r="H11130" s="13">
        <v>7.5</v>
      </c>
      <c r="I11130" s="13">
        <f>IF(G11130="Male",VLOOKUP(H11130,'Shoe size conversion table'!$B$6:$D$22,2),VLOOKUP(H11130,'Shoe size conversion table'!$J$6:$L$22,2))</f>
        <v>38</v>
      </c>
      <c r="J11130" s="13">
        <f>IF(G11130="Male",VLOOKUP(H11130,'Shoe size conversion table'!$B$6:$D$22,3),VLOOKUP(H11130,'Shoe size conversion table'!$J$6:$L$22,3))</f>
        <v>5.5</v>
      </c>
      <c r="K11130" s="11">
        <v>149</v>
      </c>
      <c r="L11130" s="12">
        <v>0</v>
      </c>
      <c r="M11130" s="7">
        <f t="shared" si="520"/>
        <v>2016</v>
      </c>
      <c r="N11130" s="7">
        <f t="shared" si="521"/>
        <v>6</v>
      </c>
      <c r="O11130" s="30">
        <f t="shared" si="522"/>
        <v>149</v>
      </c>
    </row>
    <row r="11131" spans="2:15" x14ac:dyDescent="0.2">
      <c r="B11131" s="13">
        <v>62342</v>
      </c>
      <c r="C11131" s="14">
        <v>42551.246111111126</v>
      </c>
      <c r="D11131" s="7" t="s">
        <v>7</v>
      </c>
      <c r="E11131" s="13">
        <v>2184</v>
      </c>
      <c r="F11131" s="7" t="s">
        <v>49</v>
      </c>
      <c r="G11131" s="7" t="s">
        <v>11</v>
      </c>
      <c r="H11131" s="13">
        <v>9</v>
      </c>
      <c r="I11131" s="13">
        <f>IF(G11131="Male",VLOOKUP(H11131,'Shoe size conversion table'!$B$6:$D$22,2),VLOOKUP(H11131,'Shoe size conversion table'!$J$6:$L$22,2))</f>
        <v>42</v>
      </c>
      <c r="J11131" s="13">
        <f>IF(G11131="Male",VLOOKUP(H11131,'Shoe size conversion table'!$B$6:$D$22,3),VLOOKUP(H11131,'Shoe size conversion table'!$J$6:$L$22,3))</f>
        <v>8.5</v>
      </c>
      <c r="K11131" s="11">
        <v>199</v>
      </c>
      <c r="L11131" s="12">
        <v>0</v>
      </c>
      <c r="M11131" s="7">
        <f t="shared" si="520"/>
        <v>2016</v>
      </c>
      <c r="N11131" s="7">
        <f t="shared" si="521"/>
        <v>6</v>
      </c>
      <c r="O11131" s="30">
        <f t="shared" si="522"/>
        <v>199</v>
      </c>
    </row>
    <row r="11132" spans="2:15" x14ac:dyDescent="0.2">
      <c r="B11132" s="13">
        <v>62343</v>
      </c>
      <c r="C11132" s="14">
        <v>42551.256111111128</v>
      </c>
      <c r="D11132" s="7" t="s">
        <v>10</v>
      </c>
      <c r="E11132" s="13">
        <v>2169</v>
      </c>
      <c r="F11132" s="7" t="s">
        <v>35</v>
      </c>
      <c r="G11132" s="7" t="s">
        <v>12</v>
      </c>
      <c r="H11132" s="13">
        <v>6.5</v>
      </c>
      <c r="I11132" s="13">
        <f>IF(G11132="Male",VLOOKUP(H11132,'Shoe size conversion table'!$B$6:$D$22,2),VLOOKUP(H11132,'Shoe size conversion table'!$J$6:$L$22,2))</f>
        <v>37</v>
      </c>
      <c r="J11132" s="13">
        <f>IF(G11132="Male",VLOOKUP(H11132,'Shoe size conversion table'!$B$6:$D$22,3),VLOOKUP(H11132,'Shoe size conversion table'!$J$6:$L$22,3))</f>
        <v>4.5</v>
      </c>
      <c r="K11132" s="11">
        <v>199</v>
      </c>
      <c r="L11132" s="12">
        <v>0.5</v>
      </c>
      <c r="M11132" s="7">
        <f t="shared" si="520"/>
        <v>2016</v>
      </c>
      <c r="N11132" s="7">
        <f t="shared" si="521"/>
        <v>6</v>
      </c>
      <c r="O11132" s="30">
        <f t="shared" si="522"/>
        <v>99.5</v>
      </c>
    </row>
    <row r="11133" spans="2:15" x14ac:dyDescent="0.2">
      <c r="B11133" s="13">
        <v>62344</v>
      </c>
      <c r="C11133" s="14">
        <v>42551.33611111113</v>
      </c>
      <c r="D11133" s="7" t="s">
        <v>7</v>
      </c>
      <c r="E11133" s="13">
        <v>2232</v>
      </c>
      <c r="F11133" s="7" t="s">
        <v>44</v>
      </c>
      <c r="G11133" s="7" t="s">
        <v>11</v>
      </c>
      <c r="H11133" s="13">
        <v>8.5</v>
      </c>
      <c r="I11133" s="13" t="str">
        <f>IF(G11133="Male",VLOOKUP(H11133,'Shoe size conversion table'!$B$6:$D$22,2),VLOOKUP(H11133,'Shoe size conversion table'!$J$6:$L$22,2))</f>
        <v>41-42</v>
      </c>
      <c r="J11133" s="13">
        <f>IF(G11133="Male",VLOOKUP(H11133,'Shoe size conversion table'!$B$6:$D$22,3),VLOOKUP(H11133,'Shoe size conversion table'!$J$6:$L$22,3))</f>
        <v>8</v>
      </c>
      <c r="K11133" s="11">
        <v>199</v>
      </c>
      <c r="L11133" s="12">
        <v>0</v>
      </c>
      <c r="M11133" s="7">
        <f t="shared" si="520"/>
        <v>2016</v>
      </c>
      <c r="N11133" s="7">
        <f t="shared" si="521"/>
        <v>6</v>
      </c>
      <c r="O11133" s="30">
        <f t="shared" si="522"/>
        <v>199</v>
      </c>
    </row>
    <row r="11134" spans="2:15" x14ac:dyDescent="0.2">
      <c r="B11134" s="13">
        <v>62345</v>
      </c>
      <c r="C11134" s="14">
        <v>42551.396111111295</v>
      </c>
      <c r="D11134" s="7" t="s">
        <v>7</v>
      </c>
      <c r="E11134" s="13">
        <v>2193</v>
      </c>
      <c r="F11134" s="7" t="s">
        <v>53</v>
      </c>
      <c r="G11134" s="7" t="s">
        <v>12</v>
      </c>
      <c r="H11134" s="13">
        <v>8.5</v>
      </c>
      <c r="I11134" s="13">
        <f>IF(G11134="Male",VLOOKUP(H11134,'Shoe size conversion table'!$B$6:$D$22,2),VLOOKUP(H11134,'Shoe size conversion table'!$J$6:$L$22,2))</f>
        <v>39</v>
      </c>
      <c r="J11134" s="13">
        <f>IF(G11134="Male",VLOOKUP(H11134,'Shoe size conversion table'!$B$6:$D$22,3),VLOOKUP(H11134,'Shoe size conversion table'!$J$6:$L$22,3))</f>
        <v>6.5</v>
      </c>
      <c r="K11134" s="11">
        <v>139</v>
      </c>
      <c r="L11134" s="12">
        <v>0</v>
      </c>
      <c r="M11134" s="7">
        <f t="shared" si="520"/>
        <v>2016</v>
      </c>
      <c r="N11134" s="7">
        <f t="shared" si="521"/>
        <v>6</v>
      </c>
      <c r="O11134" s="30">
        <f t="shared" si="522"/>
        <v>139</v>
      </c>
    </row>
    <row r="11135" spans="2:15" x14ac:dyDescent="0.2">
      <c r="B11135" s="13">
        <v>62346</v>
      </c>
      <c r="C11135" s="14">
        <v>42551.406111111239</v>
      </c>
      <c r="D11135" s="7" t="s">
        <v>7</v>
      </c>
      <c r="E11135" s="13">
        <v>2192</v>
      </c>
      <c r="F11135" s="7" t="s">
        <v>50</v>
      </c>
      <c r="G11135" s="7" t="s">
        <v>12</v>
      </c>
      <c r="H11135" s="13">
        <v>8.5</v>
      </c>
      <c r="I11135" s="13">
        <f>IF(G11135="Male",VLOOKUP(H11135,'Shoe size conversion table'!$B$6:$D$22,2),VLOOKUP(H11135,'Shoe size conversion table'!$J$6:$L$22,2))</f>
        <v>39</v>
      </c>
      <c r="J11135" s="13">
        <f>IF(G11135="Male",VLOOKUP(H11135,'Shoe size conversion table'!$B$6:$D$22,3),VLOOKUP(H11135,'Shoe size conversion table'!$J$6:$L$22,3))</f>
        <v>6.5</v>
      </c>
      <c r="K11135" s="11">
        <v>169</v>
      </c>
      <c r="L11135" s="12">
        <v>0</v>
      </c>
      <c r="M11135" s="7">
        <f t="shared" si="520"/>
        <v>2016</v>
      </c>
      <c r="N11135" s="7">
        <f t="shared" si="521"/>
        <v>6</v>
      </c>
      <c r="O11135" s="30">
        <f t="shared" si="522"/>
        <v>169</v>
      </c>
    </row>
    <row r="11136" spans="2:15" x14ac:dyDescent="0.2">
      <c r="B11136" s="13">
        <v>62347</v>
      </c>
      <c r="C11136" s="14">
        <v>42551.436111111128</v>
      </c>
      <c r="D11136" s="7" t="s">
        <v>7</v>
      </c>
      <c r="E11136" s="13">
        <v>2171</v>
      </c>
      <c r="F11136" s="7" t="s">
        <v>51</v>
      </c>
      <c r="G11136" s="7" t="s">
        <v>12</v>
      </c>
      <c r="H11136" s="13">
        <v>5.5</v>
      </c>
      <c r="I11136" s="13">
        <f>IF(G11136="Male",VLOOKUP(H11136,'Shoe size conversion table'!$B$6:$D$22,2),VLOOKUP(H11136,'Shoe size conversion table'!$J$6:$L$22,2))</f>
        <v>36</v>
      </c>
      <c r="J11136" s="13">
        <f>IF(G11136="Male",VLOOKUP(H11136,'Shoe size conversion table'!$B$6:$D$22,3),VLOOKUP(H11136,'Shoe size conversion table'!$J$6:$L$22,3))</f>
        <v>3.5</v>
      </c>
      <c r="K11136" s="11">
        <v>199</v>
      </c>
      <c r="L11136" s="12">
        <v>0</v>
      </c>
      <c r="M11136" s="7">
        <f t="shared" si="520"/>
        <v>2016</v>
      </c>
      <c r="N11136" s="7">
        <f t="shared" si="521"/>
        <v>6</v>
      </c>
      <c r="O11136" s="30">
        <f t="shared" si="522"/>
        <v>199</v>
      </c>
    </row>
    <row r="11137" spans="2:15" x14ac:dyDescent="0.2">
      <c r="B11137" s="13">
        <v>62348</v>
      </c>
      <c r="C11137" s="14">
        <v>42551.446111111291</v>
      </c>
      <c r="D11137" s="7" t="s">
        <v>9</v>
      </c>
      <c r="E11137" s="13">
        <v>2153</v>
      </c>
      <c r="F11137" s="7" t="s">
        <v>60</v>
      </c>
      <c r="G11137" s="7" t="s">
        <v>12</v>
      </c>
      <c r="H11137" s="13">
        <v>8</v>
      </c>
      <c r="I11137" s="13" t="str">
        <f>IF(G11137="Male",VLOOKUP(H11137,'Shoe size conversion table'!$B$6:$D$22,2),VLOOKUP(H11137,'Shoe size conversion table'!$J$6:$L$22,2))</f>
        <v>38-39</v>
      </c>
      <c r="J11137" s="13">
        <f>IF(G11137="Male",VLOOKUP(H11137,'Shoe size conversion table'!$B$6:$D$22,3),VLOOKUP(H11137,'Shoe size conversion table'!$J$6:$L$22,3))</f>
        <v>6</v>
      </c>
      <c r="K11137" s="11">
        <v>129</v>
      </c>
      <c r="L11137" s="12">
        <v>0.5</v>
      </c>
      <c r="M11137" s="7">
        <f t="shared" si="520"/>
        <v>2016</v>
      </c>
      <c r="N11137" s="7">
        <f t="shared" si="521"/>
        <v>6</v>
      </c>
      <c r="O11137" s="30">
        <f t="shared" si="522"/>
        <v>64.5</v>
      </c>
    </row>
    <row r="11138" spans="2:15" x14ac:dyDescent="0.2">
      <c r="B11138" s="13">
        <v>62349</v>
      </c>
      <c r="C11138" s="14">
        <v>42551.466111111236</v>
      </c>
      <c r="D11138" s="7" t="s">
        <v>8</v>
      </c>
      <c r="E11138" s="13">
        <v>2234</v>
      </c>
      <c r="F11138" s="7" t="s">
        <v>40</v>
      </c>
      <c r="G11138" s="7" t="s">
        <v>11</v>
      </c>
      <c r="H11138" s="13">
        <v>9</v>
      </c>
      <c r="I11138" s="13">
        <f>IF(G11138="Male",VLOOKUP(H11138,'Shoe size conversion table'!$B$6:$D$22,2),VLOOKUP(H11138,'Shoe size conversion table'!$J$6:$L$22,2))</f>
        <v>42</v>
      </c>
      <c r="J11138" s="13">
        <f>IF(G11138="Male",VLOOKUP(H11138,'Shoe size conversion table'!$B$6:$D$22,3),VLOOKUP(H11138,'Shoe size conversion table'!$J$6:$L$22,3))</f>
        <v>8.5</v>
      </c>
      <c r="K11138" s="11">
        <v>149</v>
      </c>
      <c r="L11138" s="12">
        <v>0</v>
      </c>
      <c r="M11138" s="7">
        <f t="shared" si="520"/>
        <v>2016</v>
      </c>
      <c r="N11138" s="7">
        <f t="shared" si="521"/>
        <v>6</v>
      </c>
      <c r="O11138" s="30">
        <f t="shared" si="522"/>
        <v>149</v>
      </c>
    </row>
    <row r="11139" spans="2:15" x14ac:dyDescent="0.2">
      <c r="B11139" s="13">
        <v>62350</v>
      </c>
      <c r="C11139" s="14">
        <v>42551.496111111126</v>
      </c>
      <c r="D11139" s="7" t="s">
        <v>9</v>
      </c>
      <c r="E11139" s="13">
        <v>2210</v>
      </c>
      <c r="F11139" s="7" t="s">
        <v>58</v>
      </c>
      <c r="G11139" s="7" t="s">
        <v>11</v>
      </c>
      <c r="H11139" s="13">
        <v>9</v>
      </c>
      <c r="I11139" s="13">
        <f>IF(G11139="Male",VLOOKUP(H11139,'Shoe size conversion table'!$B$6:$D$22,2),VLOOKUP(H11139,'Shoe size conversion table'!$J$6:$L$22,2))</f>
        <v>42</v>
      </c>
      <c r="J11139" s="13">
        <f>IF(G11139="Male",VLOOKUP(H11139,'Shoe size conversion table'!$B$6:$D$22,3),VLOOKUP(H11139,'Shoe size conversion table'!$J$6:$L$22,3))</f>
        <v>8.5</v>
      </c>
      <c r="K11139" s="11">
        <v>139</v>
      </c>
      <c r="L11139" s="12">
        <v>0</v>
      </c>
      <c r="M11139" s="7">
        <f t="shared" si="520"/>
        <v>2016</v>
      </c>
      <c r="N11139" s="7">
        <f t="shared" si="521"/>
        <v>6</v>
      </c>
      <c r="O11139" s="30">
        <f t="shared" si="522"/>
        <v>139</v>
      </c>
    </row>
    <row r="11140" spans="2:15" x14ac:dyDescent="0.2">
      <c r="B11140" s="13">
        <v>62351</v>
      </c>
      <c r="C11140" s="14">
        <v>42551.506111111128</v>
      </c>
      <c r="D11140" s="7" t="s">
        <v>9</v>
      </c>
      <c r="E11140" s="13">
        <v>2193</v>
      </c>
      <c r="F11140" s="7" t="s">
        <v>59</v>
      </c>
      <c r="G11140" s="7" t="s">
        <v>11</v>
      </c>
      <c r="H11140" s="13">
        <v>10.5</v>
      </c>
      <c r="I11140" s="13" t="str">
        <f>IF(G11140="Male",VLOOKUP(H11140,'Shoe size conversion table'!$B$6:$D$22,2),VLOOKUP(H11140,'Shoe size conversion table'!$J$6:$L$22,2))</f>
        <v>43-44</v>
      </c>
      <c r="J11140" s="13">
        <f>IF(G11140="Male",VLOOKUP(H11140,'Shoe size conversion table'!$B$6:$D$22,3),VLOOKUP(H11140,'Shoe size conversion table'!$J$6:$L$22,3))</f>
        <v>10</v>
      </c>
      <c r="K11140" s="11">
        <v>179</v>
      </c>
      <c r="L11140" s="12">
        <v>0.5</v>
      </c>
      <c r="M11140" s="7">
        <f t="shared" si="520"/>
        <v>2016</v>
      </c>
      <c r="N11140" s="7">
        <f t="shared" si="521"/>
        <v>6</v>
      </c>
      <c r="O11140" s="30">
        <f t="shared" si="522"/>
        <v>89.5</v>
      </c>
    </row>
    <row r="11141" spans="2:15" x14ac:dyDescent="0.2">
      <c r="B11141" s="13">
        <v>62352</v>
      </c>
      <c r="C11141" s="14">
        <v>42551.506111111128</v>
      </c>
      <c r="D11141" s="7" t="s">
        <v>7</v>
      </c>
      <c r="E11141" s="13">
        <v>2179</v>
      </c>
      <c r="F11141" s="7" t="s">
        <v>48</v>
      </c>
      <c r="G11141" s="7" t="s">
        <v>11</v>
      </c>
      <c r="H11141" s="13">
        <v>11</v>
      </c>
      <c r="I11141" s="13">
        <f>IF(G11141="Male",VLOOKUP(H11141,'Shoe size conversion table'!$B$6:$D$22,2),VLOOKUP(H11141,'Shoe size conversion table'!$J$6:$L$22,2))</f>
        <v>44</v>
      </c>
      <c r="J11141" s="13">
        <f>IF(G11141="Male",VLOOKUP(H11141,'Shoe size conversion table'!$B$6:$D$22,3),VLOOKUP(H11141,'Shoe size conversion table'!$J$6:$L$22,3))</f>
        <v>10.5</v>
      </c>
      <c r="K11141" s="11">
        <v>129</v>
      </c>
      <c r="L11141" s="12">
        <v>0</v>
      </c>
      <c r="M11141" s="7">
        <f t="shared" ref="M11141:M11204" si="523">YEAR(C11141)</f>
        <v>2016</v>
      </c>
      <c r="N11141" s="7">
        <f t="shared" si="521"/>
        <v>6</v>
      </c>
      <c r="O11141" s="30">
        <f t="shared" si="522"/>
        <v>129</v>
      </c>
    </row>
    <row r="11142" spans="2:15" x14ac:dyDescent="0.2">
      <c r="B11142" s="13">
        <v>62353</v>
      </c>
      <c r="C11142" s="14">
        <v>42551.506111111128</v>
      </c>
      <c r="D11142" s="7" t="s">
        <v>10</v>
      </c>
      <c r="E11142" s="13">
        <v>2241</v>
      </c>
      <c r="F11142" s="7" t="s">
        <v>35</v>
      </c>
      <c r="G11142" s="7" t="s">
        <v>11</v>
      </c>
      <c r="H11142" s="13">
        <v>9.5</v>
      </c>
      <c r="I11142" s="13" t="str">
        <f>IF(G11142="Male",VLOOKUP(H11142,'Shoe size conversion table'!$B$6:$D$22,2),VLOOKUP(H11142,'Shoe size conversion table'!$J$6:$L$22,2))</f>
        <v>42-43</v>
      </c>
      <c r="J11142" s="13">
        <f>IF(G11142="Male",VLOOKUP(H11142,'Shoe size conversion table'!$B$6:$D$22,3),VLOOKUP(H11142,'Shoe size conversion table'!$J$6:$L$22,3))</f>
        <v>9</v>
      </c>
      <c r="K11142" s="11">
        <v>169</v>
      </c>
      <c r="L11142" s="12">
        <v>0.5</v>
      </c>
      <c r="M11142" s="7">
        <f t="shared" si="523"/>
        <v>2016</v>
      </c>
      <c r="N11142" s="7">
        <f t="shared" ref="N11142:N11205" si="524">MONTH(C11142:C26109)</f>
        <v>6</v>
      </c>
      <c r="O11142" s="30">
        <f t="shared" ref="O11142:O11205" si="525">K11142*(1-L11142)</f>
        <v>84.5</v>
      </c>
    </row>
    <row r="11143" spans="2:15" x14ac:dyDescent="0.2">
      <c r="B11143" s="13">
        <v>62354</v>
      </c>
      <c r="C11143" s="14">
        <v>42551.546111111129</v>
      </c>
      <c r="D11143" s="7" t="s">
        <v>10</v>
      </c>
      <c r="E11143" s="13">
        <v>2154</v>
      </c>
      <c r="F11143" s="7" t="s">
        <v>34</v>
      </c>
      <c r="G11143" s="7" t="s">
        <v>11</v>
      </c>
      <c r="H11143" s="13">
        <v>9</v>
      </c>
      <c r="I11143" s="13">
        <f>IF(G11143="Male",VLOOKUP(H11143,'Shoe size conversion table'!$B$6:$D$22,2),VLOOKUP(H11143,'Shoe size conversion table'!$J$6:$L$22,2))</f>
        <v>42</v>
      </c>
      <c r="J11143" s="13">
        <f>IF(G11143="Male",VLOOKUP(H11143,'Shoe size conversion table'!$B$6:$D$22,3),VLOOKUP(H11143,'Shoe size conversion table'!$J$6:$L$22,3))</f>
        <v>8.5</v>
      </c>
      <c r="K11143" s="11">
        <v>169</v>
      </c>
      <c r="L11143" s="12">
        <v>0</v>
      </c>
      <c r="M11143" s="7">
        <f t="shared" si="523"/>
        <v>2016</v>
      </c>
      <c r="N11143" s="7">
        <f t="shared" si="524"/>
        <v>6</v>
      </c>
      <c r="O11143" s="30">
        <f t="shared" si="525"/>
        <v>169</v>
      </c>
    </row>
    <row r="11144" spans="2:15" x14ac:dyDescent="0.2">
      <c r="B11144" s="13">
        <v>62355</v>
      </c>
      <c r="C11144" s="14">
        <v>42551.646111111128</v>
      </c>
      <c r="D11144" s="7" t="s">
        <v>7</v>
      </c>
      <c r="E11144" s="13">
        <v>2177</v>
      </c>
      <c r="F11144" s="7" t="s">
        <v>48</v>
      </c>
      <c r="G11144" s="7" t="s">
        <v>12</v>
      </c>
      <c r="H11144" s="13">
        <v>10.5</v>
      </c>
      <c r="I11144" s="13">
        <f>IF(G11144="Male",VLOOKUP(H11144,'Shoe size conversion table'!$B$6:$D$22,2),VLOOKUP(H11144,'Shoe size conversion table'!$J$6:$L$22,2))</f>
        <v>41</v>
      </c>
      <c r="J11144" s="13">
        <f>IF(G11144="Male",VLOOKUP(H11144,'Shoe size conversion table'!$B$6:$D$22,3),VLOOKUP(H11144,'Shoe size conversion table'!$J$6:$L$22,3))</f>
        <v>8.5</v>
      </c>
      <c r="K11144" s="11">
        <v>189</v>
      </c>
      <c r="L11144" s="12">
        <v>0.2</v>
      </c>
      <c r="M11144" s="7">
        <f t="shared" si="523"/>
        <v>2016</v>
      </c>
      <c r="N11144" s="7">
        <f t="shared" si="524"/>
        <v>6</v>
      </c>
      <c r="O11144" s="30">
        <f t="shared" si="525"/>
        <v>151.20000000000002</v>
      </c>
    </row>
    <row r="11145" spans="2:15" x14ac:dyDescent="0.2">
      <c r="B11145" s="13">
        <v>62356</v>
      </c>
      <c r="C11145" s="14">
        <v>42551.656111111239</v>
      </c>
      <c r="D11145" s="7" t="s">
        <v>10</v>
      </c>
      <c r="E11145" s="13">
        <v>2159</v>
      </c>
      <c r="F11145" s="7" t="s">
        <v>34</v>
      </c>
      <c r="G11145" s="7" t="s">
        <v>11</v>
      </c>
      <c r="H11145" s="13">
        <v>9.5</v>
      </c>
      <c r="I11145" s="13" t="str">
        <f>IF(G11145="Male",VLOOKUP(H11145,'Shoe size conversion table'!$B$6:$D$22,2),VLOOKUP(H11145,'Shoe size conversion table'!$J$6:$L$22,2))</f>
        <v>42-43</v>
      </c>
      <c r="J11145" s="13">
        <f>IF(G11145="Male",VLOOKUP(H11145,'Shoe size conversion table'!$B$6:$D$22,3),VLOOKUP(H11145,'Shoe size conversion table'!$J$6:$L$22,3))</f>
        <v>9</v>
      </c>
      <c r="K11145" s="11">
        <v>179</v>
      </c>
      <c r="L11145" s="12">
        <v>0.3</v>
      </c>
      <c r="M11145" s="7">
        <f t="shared" si="523"/>
        <v>2016</v>
      </c>
      <c r="N11145" s="7">
        <f t="shared" si="524"/>
        <v>6</v>
      </c>
      <c r="O11145" s="30">
        <f t="shared" si="525"/>
        <v>125.3</v>
      </c>
    </row>
    <row r="11146" spans="2:15" x14ac:dyDescent="0.2">
      <c r="B11146" s="13">
        <v>62357</v>
      </c>
      <c r="C11146" s="14">
        <v>42551.656111111239</v>
      </c>
      <c r="D11146" s="7" t="s">
        <v>8</v>
      </c>
      <c r="E11146" s="13">
        <v>2230</v>
      </c>
      <c r="F11146" s="7" t="s">
        <v>39</v>
      </c>
      <c r="G11146" s="7" t="s">
        <v>11</v>
      </c>
      <c r="H11146" s="13">
        <v>9.5</v>
      </c>
      <c r="I11146" s="13" t="str">
        <f>IF(G11146="Male",VLOOKUP(H11146,'Shoe size conversion table'!$B$6:$D$22,2),VLOOKUP(H11146,'Shoe size conversion table'!$J$6:$L$22,2))</f>
        <v>42-43</v>
      </c>
      <c r="J11146" s="13">
        <f>IF(G11146="Male",VLOOKUP(H11146,'Shoe size conversion table'!$B$6:$D$22,3),VLOOKUP(H11146,'Shoe size conversion table'!$J$6:$L$22,3))</f>
        <v>9</v>
      </c>
      <c r="K11146" s="11">
        <v>179</v>
      </c>
      <c r="L11146" s="12">
        <v>0.3</v>
      </c>
      <c r="M11146" s="7">
        <f t="shared" si="523"/>
        <v>2016</v>
      </c>
      <c r="N11146" s="7">
        <f t="shared" si="524"/>
        <v>6</v>
      </c>
      <c r="O11146" s="30">
        <f t="shared" si="525"/>
        <v>125.3</v>
      </c>
    </row>
    <row r="11147" spans="2:15" x14ac:dyDescent="0.2">
      <c r="B11147" s="13">
        <v>62358</v>
      </c>
      <c r="C11147" s="14">
        <v>42551.666111111292</v>
      </c>
      <c r="D11147" s="7" t="s">
        <v>8</v>
      </c>
      <c r="E11147" s="13">
        <v>2218</v>
      </c>
      <c r="F11147" s="7" t="s">
        <v>38</v>
      </c>
      <c r="G11147" s="7" t="s">
        <v>11</v>
      </c>
      <c r="H11147" s="13">
        <v>11</v>
      </c>
      <c r="I11147" s="13">
        <f>IF(G11147="Male",VLOOKUP(H11147,'Shoe size conversion table'!$B$6:$D$22,2),VLOOKUP(H11147,'Shoe size conversion table'!$J$6:$L$22,2))</f>
        <v>44</v>
      </c>
      <c r="J11147" s="13">
        <f>IF(G11147="Male",VLOOKUP(H11147,'Shoe size conversion table'!$B$6:$D$22,3),VLOOKUP(H11147,'Shoe size conversion table'!$J$6:$L$22,3))</f>
        <v>10.5</v>
      </c>
      <c r="K11147" s="11">
        <v>149</v>
      </c>
      <c r="L11147" s="12">
        <v>0</v>
      </c>
      <c r="M11147" s="7">
        <f t="shared" si="523"/>
        <v>2016</v>
      </c>
      <c r="N11147" s="7">
        <f t="shared" si="524"/>
        <v>6</v>
      </c>
      <c r="O11147" s="30">
        <f t="shared" si="525"/>
        <v>149</v>
      </c>
    </row>
    <row r="11148" spans="2:15" x14ac:dyDescent="0.2">
      <c r="B11148" s="13">
        <v>62359</v>
      </c>
      <c r="C11148" s="14">
        <v>42551.69611111113</v>
      </c>
      <c r="D11148" s="7" t="s">
        <v>7</v>
      </c>
      <c r="E11148" s="13">
        <v>2151</v>
      </c>
      <c r="F11148" s="7" t="s">
        <v>49</v>
      </c>
      <c r="G11148" s="7" t="s">
        <v>11</v>
      </c>
      <c r="H11148" s="13">
        <v>10</v>
      </c>
      <c r="I11148" s="13">
        <f>IF(G11148="Male",VLOOKUP(H11148,'Shoe size conversion table'!$B$6:$D$22,2),VLOOKUP(H11148,'Shoe size conversion table'!$J$6:$L$22,2))</f>
        <v>43</v>
      </c>
      <c r="J11148" s="13">
        <f>IF(G11148="Male",VLOOKUP(H11148,'Shoe size conversion table'!$B$6:$D$22,3),VLOOKUP(H11148,'Shoe size conversion table'!$J$6:$L$22,3))</f>
        <v>9.5</v>
      </c>
      <c r="K11148" s="11">
        <v>169</v>
      </c>
      <c r="L11148" s="12">
        <v>0.5</v>
      </c>
      <c r="M11148" s="7">
        <f t="shared" si="523"/>
        <v>2016</v>
      </c>
      <c r="N11148" s="7">
        <f t="shared" si="524"/>
        <v>6</v>
      </c>
      <c r="O11148" s="30">
        <f t="shared" si="525"/>
        <v>84.5</v>
      </c>
    </row>
    <row r="11149" spans="2:15" x14ac:dyDescent="0.2">
      <c r="B11149" s="13">
        <v>62360</v>
      </c>
      <c r="C11149" s="14">
        <v>42551.69611111113</v>
      </c>
      <c r="D11149" s="7" t="s">
        <v>8</v>
      </c>
      <c r="E11149" s="13">
        <v>2165</v>
      </c>
      <c r="F11149" s="7" t="s">
        <v>39</v>
      </c>
      <c r="G11149" s="7" t="s">
        <v>11</v>
      </c>
      <c r="H11149" s="13">
        <v>9</v>
      </c>
      <c r="I11149" s="13">
        <f>IF(G11149="Male",VLOOKUP(H11149,'Shoe size conversion table'!$B$6:$D$22,2),VLOOKUP(H11149,'Shoe size conversion table'!$J$6:$L$22,2))</f>
        <v>42</v>
      </c>
      <c r="J11149" s="13">
        <f>IF(G11149="Male",VLOOKUP(H11149,'Shoe size conversion table'!$B$6:$D$22,3),VLOOKUP(H11149,'Shoe size conversion table'!$J$6:$L$22,3))</f>
        <v>8.5</v>
      </c>
      <c r="K11149" s="11">
        <v>149</v>
      </c>
      <c r="L11149" s="12">
        <v>0.2</v>
      </c>
      <c r="M11149" s="7">
        <f t="shared" si="523"/>
        <v>2016</v>
      </c>
      <c r="N11149" s="7">
        <f t="shared" si="524"/>
        <v>6</v>
      </c>
      <c r="O11149" s="30">
        <f t="shared" si="525"/>
        <v>119.2</v>
      </c>
    </row>
    <row r="11150" spans="2:15" x14ac:dyDescent="0.2">
      <c r="B11150" s="13">
        <v>62361</v>
      </c>
      <c r="C11150" s="14">
        <v>42551.80611111124</v>
      </c>
      <c r="D11150" s="7" t="s">
        <v>10</v>
      </c>
      <c r="E11150" s="13">
        <v>2178</v>
      </c>
      <c r="F11150" s="7" t="s">
        <v>35</v>
      </c>
      <c r="G11150" s="7" t="s">
        <v>11</v>
      </c>
      <c r="H11150" s="13">
        <v>11.5</v>
      </c>
      <c r="I11150" s="13" t="str">
        <f>IF(G11150="Male",VLOOKUP(H11150,'Shoe size conversion table'!$B$6:$D$22,2),VLOOKUP(H11150,'Shoe size conversion table'!$J$6:$L$22,2))</f>
        <v>44-45</v>
      </c>
      <c r="J11150" s="13">
        <f>IF(G11150="Male",VLOOKUP(H11150,'Shoe size conversion table'!$B$6:$D$22,3),VLOOKUP(H11150,'Shoe size conversion table'!$J$6:$L$22,3))</f>
        <v>11</v>
      </c>
      <c r="K11150" s="11">
        <v>149</v>
      </c>
      <c r="L11150" s="12">
        <v>0.5</v>
      </c>
      <c r="M11150" s="7">
        <f t="shared" si="523"/>
        <v>2016</v>
      </c>
      <c r="N11150" s="7">
        <f t="shared" si="524"/>
        <v>6</v>
      </c>
      <c r="O11150" s="30">
        <f t="shared" si="525"/>
        <v>74.5</v>
      </c>
    </row>
    <row r="11151" spans="2:15" x14ac:dyDescent="0.2">
      <c r="B11151" s="13">
        <v>62362</v>
      </c>
      <c r="C11151" s="14">
        <v>42551.816111111293</v>
      </c>
      <c r="D11151" s="7" t="s">
        <v>10</v>
      </c>
      <c r="E11151" s="13">
        <v>2229</v>
      </c>
      <c r="F11151" s="7" t="s">
        <v>35</v>
      </c>
      <c r="G11151" s="7" t="s">
        <v>11</v>
      </c>
      <c r="H11151" s="13">
        <v>9.5</v>
      </c>
      <c r="I11151" s="13" t="str">
        <f>IF(G11151="Male",VLOOKUP(H11151,'Shoe size conversion table'!$B$6:$D$22,2),VLOOKUP(H11151,'Shoe size conversion table'!$J$6:$L$22,2))</f>
        <v>42-43</v>
      </c>
      <c r="J11151" s="13">
        <f>IF(G11151="Male",VLOOKUP(H11151,'Shoe size conversion table'!$B$6:$D$22,3),VLOOKUP(H11151,'Shoe size conversion table'!$J$6:$L$22,3))</f>
        <v>9</v>
      </c>
      <c r="K11151" s="11">
        <v>129</v>
      </c>
      <c r="L11151" s="12">
        <v>0.1</v>
      </c>
      <c r="M11151" s="7">
        <f t="shared" si="523"/>
        <v>2016</v>
      </c>
      <c r="N11151" s="7">
        <f t="shared" si="524"/>
        <v>6</v>
      </c>
      <c r="O11151" s="30">
        <f t="shared" si="525"/>
        <v>116.10000000000001</v>
      </c>
    </row>
    <row r="11152" spans="2:15" x14ac:dyDescent="0.2">
      <c r="B11152" s="13">
        <v>62363</v>
      </c>
      <c r="C11152" s="14">
        <v>42551.856111111127</v>
      </c>
      <c r="D11152" s="7" t="s">
        <v>8</v>
      </c>
      <c r="E11152" s="13">
        <v>2234</v>
      </c>
      <c r="F11152" s="7" t="s">
        <v>38</v>
      </c>
      <c r="G11152" s="7" t="s">
        <v>12</v>
      </c>
      <c r="H11152" s="13">
        <v>4.5</v>
      </c>
      <c r="I11152" s="13">
        <f>IF(G11152="Male",VLOOKUP(H11152,'Shoe size conversion table'!$B$6:$D$22,2),VLOOKUP(H11152,'Shoe size conversion table'!$J$6:$L$22,2))</f>
        <v>35</v>
      </c>
      <c r="J11152" s="13">
        <f>IF(G11152="Male",VLOOKUP(H11152,'Shoe size conversion table'!$B$6:$D$22,3),VLOOKUP(H11152,'Shoe size conversion table'!$J$6:$L$22,3))</f>
        <v>2.5</v>
      </c>
      <c r="K11152" s="11">
        <v>129</v>
      </c>
      <c r="L11152" s="12">
        <v>0</v>
      </c>
      <c r="M11152" s="7">
        <f t="shared" si="523"/>
        <v>2016</v>
      </c>
      <c r="N11152" s="7">
        <f t="shared" si="524"/>
        <v>6</v>
      </c>
      <c r="O11152" s="30">
        <f t="shared" si="525"/>
        <v>129</v>
      </c>
    </row>
    <row r="11153" spans="2:15" x14ac:dyDescent="0.2">
      <c r="B11153" s="13">
        <v>62364</v>
      </c>
      <c r="C11153" s="14">
        <v>42552.016111111239</v>
      </c>
      <c r="D11153" s="7" t="s">
        <v>10</v>
      </c>
      <c r="E11153" s="13">
        <v>2217</v>
      </c>
      <c r="F11153" s="7" t="s">
        <v>35</v>
      </c>
      <c r="G11153" s="7" t="s">
        <v>11</v>
      </c>
      <c r="H11153" s="13">
        <v>8.5</v>
      </c>
      <c r="I11153" s="13" t="str">
        <f>IF(G11153="Male",VLOOKUP(H11153,'Shoe size conversion table'!$B$6:$D$22,2),VLOOKUP(H11153,'Shoe size conversion table'!$J$6:$L$22,2))</f>
        <v>41-42</v>
      </c>
      <c r="J11153" s="13">
        <f>IF(G11153="Male",VLOOKUP(H11153,'Shoe size conversion table'!$B$6:$D$22,3),VLOOKUP(H11153,'Shoe size conversion table'!$J$6:$L$22,3))</f>
        <v>8</v>
      </c>
      <c r="K11153" s="11">
        <v>169</v>
      </c>
      <c r="L11153" s="12">
        <v>0.5</v>
      </c>
      <c r="M11153" s="7">
        <f t="shared" si="523"/>
        <v>2016</v>
      </c>
      <c r="N11153" s="7">
        <f t="shared" si="524"/>
        <v>7</v>
      </c>
      <c r="O11153" s="30">
        <f t="shared" si="525"/>
        <v>84.5</v>
      </c>
    </row>
    <row r="11154" spans="2:15" x14ac:dyDescent="0.2">
      <c r="B11154" s="13">
        <v>62365</v>
      </c>
      <c r="C11154" s="14">
        <v>42552.076111111128</v>
      </c>
      <c r="D11154" s="7" t="s">
        <v>10</v>
      </c>
      <c r="E11154" s="13">
        <v>2157</v>
      </c>
      <c r="F11154" s="7" t="s">
        <v>34</v>
      </c>
      <c r="G11154" s="7" t="s">
        <v>11</v>
      </c>
      <c r="H11154" s="13">
        <v>9.5</v>
      </c>
      <c r="I11154" s="13" t="str">
        <f>IF(G11154="Male",VLOOKUP(H11154,'Shoe size conversion table'!$B$6:$D$22,2),VLOOKUP(H11154,'Shoe size conversion table'!$J$6:$L$22,2))</f>
        <v>42-43</v>
      </c>
      <c r="J11154" s="13">
        <f>IF(G11154="Male",VLOOKUP(H11154,'Shoe size conversion table'!$B$6:$D$22,3),VLOOKUP(H11154,'Shoe size conversion table'!$J$6:$L$22,3))</f>
        <v>9</v>
      </c>
      <c r="K11154" s="11">
        <v>129</v>
      </c>
      <c r="L11154" s="12">
        <v>0.2</v>
      </c>
      <c r="M11154" s="7">
        <f t="shared" si="523"/>
        <v>2016</v>
      </c>
      <c r="N11154" s="7">
        <f t="shared" si="524"/>
        <v>7</v>
      </c>
      <c r="O11154" s="30">
        <f t="shared" si="525"/>
        <v>103.2</v>
      </c>
    </row>
    <row r="11155" spans="2:15" x14ac:dyDescent="0.2">
      <c r="B11155" s="13">
        <v>62366</v>
      </c>
      <c r="C11155" s="14">
        <v>42552.146111111128</v>
      </c>
      <c r="D11155" s="7" t="s">
        <v>10</v>
      </c>
      <c r="E11155" s="13">
        <v>2169</v>
      </c>
      <c r="F11155" s="7" t="s">
        <v>36</v>
      </c>
      <c r="G11155" s="7" t="s">
        <v>11</v>
      </c>
      <c r="H11155" s="13">
        <v>9.5</v>
      </c>
      <c r="I11155" s="13" t="str">
        <f>IF(G11155="Male",VLOOKUP(H11155,'Shoe size conversion table'!$B$6:$D$22,2),VLOOKUP(H11155,'Shoe size conversion table'!$J$6:$L$22,2))</f>
        <v>42-43</v>
      </c>
      <c r="J11155" s="13">
        <f>IF(G11155="Male",VLOOKUP(H11155,'Shoe size conversion table'!$B$6:$D$22,3),VLOOKUP(H11155,'Shoe size conversion table'!$J$6:$L$22,3))</f>
        <v>9</v>
      </c>
      <c r="K11155" s="11">
        <v>169</v>
      </c>
      <c r="L11155" s="12">
        <v>0</v>
      </c>
      <c r="M11155" s="7">
        <f t="shared" si="523"/>
        <v>2016</v>
      </c>
      <c r="N11155" s="7">
        <f t="shared" si="524"/>
        <v>7</v>
      </c>
      <c r="O11155" s="30">
        <f t="shared" si="525"/>
        <v>169</v>
      </c>
    </row>
    <row r="11156" spans="2:15" x14ac:dyDescent="0.2">
      <c r="B11156" s="13">
        <v>62367</v>
      </c>
      <c r="C11156" s="14">
        <v>42552.196111111276</v>
      </c>
      <c r="D11156" s="7" t="s">
        <v>10</v>
      </c>
      <c r="E11156" s="13">
        <v>2211</v>
      </c>
      <c r="F11156" s="7" t="s">
        <v>35</v>
      </c>
      <c r="G11156" s="7" t="s">
        <v>11</v>
      </c>
      <c r="H11156" s="13">
        <v>8.5</v>
      </c>
      <c r="I11156" s="13" t="str">
        <f>IF(G11156="Male",VLOOKUP(H11156,'Shoe size conversion table'!$B$6:$D$22,2),VLOOKUP(H11156,'Shoe size conversion table'!$J$6:$L$22,2))</f>
        <v>41-42</v>
      </c>
      <c r="J11156" s="13">
        <f>IF(G11156="Male",VLOOKUP(H11156,'Shoe size conversion table'!$B$6:$D$22,3),VLOOKUP(H11156,'Shoe size conversion table'!$J$6:$L$22,3))</f>
        <v>8</v>
      </c>
      <c r="K11156" s="11">
        <v>199</v>
      </c>
      <c r="L11156" s="12">
        <v>0.2</v>
      </c>
      <c r="M11156" s="7">
        <f t="shared" si="523"/>
        <v>2016</v>
      </c>
      <c r="N11156" s="7">
        <f t="shared" si="524"/>
        <v>7</v>
      </c>
      <c r="O11156" s="30">
        <f t="shared" si="525"/>
        <v>159.20000000000002</v>
      </c>
    </row>
    <row r="11157" spans="2:15" x14ac:dyDescent="0.2">
      <c r="B11157" s="13">
        <v>62368</v>
      </c>
      <c r="C11157" s="14">
        <v>42552.216111111135</v>
      </c>
      <c r="D11157" s="7" t="s">
        <v>9</v>
      </c>
      <c r="E11157" s="13">
        <v>2235</v>
      </c>
      <c r="F11157" s="7" t="s">
        <v>62</v>
      </c>
      <c r="G11157" s="7" t="s">
        <v>11</v>
      </c>
      <c r="H11157" s="13">
        <v>10.5</v>
      </c>
      <c r="I11157" s="13" t="str">
        <f>IF(G11157="Male",VLOOKUP(H11157,'Shoe size conversion table'!$B$6:$D$22,2),VLOOKUP(H11157,'Shoe size conversion table'!$J$6:$L$22,2))</f>
        <v>43-44</v>
      </c>
      <c r="J11157" s="13">
        <f>IF(G11157="Male",VLOOKUP(H11157,'Shoe size conversion table'!$B$6:$D$22,3),VLOOKUP(H11157,'Shoe size conversion table'!$J$6:$L$22,3))</f>
        <v>10</v>
      </c>
      <c r="K11157" s="11">
        <v>169</v>
      </c>
      <c r="L11157" s="12">
        <v>0.5</v>
      </c>
      <c r="M11157" s="7">
        <f t="shared" si="523"/>
        <v>2016</v>
      </c>
      <c r="N11157" s="7">
        <f t="shared" si="524"/>
        <v>7</v>
      </c>
      <c r="O11157" s="30">
        <f t="shared" si="525"/>
        <v>84.5</v>
      </c>
    </row>
    <row r="11158" spans="2:15" x14ac:dyDescent="0.2">
      <c r="B11158" s="13">
        <v>62369</v>
      </c>
      <c r="C11158" s="14">
        <v>42552.246111111126</v>
      </c>
      <c r="D11158" s="7" t="s">
        <v>7</v>
      </c>
      <c r="E11158" s="13">
        <v>2154</v>
      </c>
      <c r="F11158" s="7" t="s">
        <v>49</v>
      </c>
      <c r="G11158" s="7" t="s">
        <v>11</v>
      </c>
      <c r="H11158" s="13">
        <v>9.5</v>
      </c>
      <c r="I11158" s="13" t="str">
        <f>IF(G11158="Male",VLOOKUP(H11158,'Shoe size conversion table'!$B$6:$D$22,2),VLOOKUP(H11158,'Shoe size conversion table'!$J$6:$L$22,2))</f>
        <v>42-43</v>
      </c>
      <c r="J11158" s="13">
        <f>IF(G11158="Male",VLOOKUP(H11158,'Shoe size conversion table'!$B$6:$D$22,3),VLOOKUP(H11158,'Shoe size conversion table'!$J$6:$L$22,3))</f>
        <v>9</v>
      </c>
      <c r="K11158" s="11">
        <v>159</v>
      </c>
      <c r="L11158" s="12">
        <v>0</v>
      </c>
      <c r="M11158" s="7">
        <f t="shared" si="523"/>
        <v>2016</v>
      </c>
      <c r="N11158" s="7">
        <f t="shared" si="524"/>
        <v>7</v>
      </c>
      <c r="O11158" s="30">
        <f t="shared" si="525"/>
        <v>159</v>
      </c>
    </row>
    <row r="11159" spans="2:15" x14ac:dyDescent="0.2">
      <c r="B11159" s="13">
        <v>62370</v>
      </c>
      <c r="C11159" s="14">
        <v>42552.256111111128</v>
      </c>
      <c r="D11159" s="7" t="s">
        <v>10</v>
      </c>
      <c r="E11159" s="13">
        <v>2195</v>
      </c>
      <c r="F11159" s="7" t="s">
        <v>34</v>
      </c>
      <c r="G11159" s="7" t="s">
        <v>12</v>
      </c>
      <c r="H11159" s="13">
        <v>6.5</v>
      </c>
      <c r="I11159" s="13">
        <f>IF(G11159="Male",VLOOKUP(H11159,'Shoe size conversion table'!$B$6:$D$22,2),VLOOKUP(H11159,'Shoe size conversion table'!$J$6:$L$22,2))</f>
        <v>37</v>
      </c>
      <c r="J11159" s="13">
        <f>IF(G11159="Male",VLOOKUP(H11159,'Shoe size conversion table'!$B$6:$D$22,3),VLOOKUP(H11159,'Shoe size conversion table'!$J$6:$L$22,3))</f>
        <v>4.5</v>
      </c>
      <c r="K11159" s="11">
        <v>189</v>
      </c>
      <c r="L11159" s="12">
        <v>0</v>
      </c>
      <c r="M11159" s="7">
        <f t="shared" si="523"/>
        <v>2016</v>
      </c>
      <c r="N11159" s="7">
        <f t="shared" si="524"/>
        <v>7</v>
      </c>
      <c r="O11159" s="30">
        <f t="shared" si="525"/>
        <v>189</v>
      </c>
    </row>
    <row r="11160" spans="2:15" x14ac:dyDescent="0.2">
      <c r="B11160" s="13">
        <v>62371</v>
      </c>
      <c r="C11160" s="14">
        <v>42552.276111111292</v>
      </c>
      <c r="D11160" s="7" t="s">
        <v>10</v>
      </c>
      <c r="E11160" s="13">
        <v>2192</v>
      </c>
      <c r="F11160" s="7" t="s">
        <v>36</v>
      </c>
      <c r="G11160" s="7" t="s">
        <v>12</v>
      </c>
      <c r="H11160" s="13">
        <v>9.5</v>
      </c>
      <c r="I11160" s="13">
        <f>IF(G11160="Male",VLOOKUP(H11160,'Shoe size conversion table'!$B$6:$D$22,2),VLOOKUP(H11160,'Shoe size conversion table'!$J$6:$L$22,2))</f>
        <v>40</v>
      </c>
      <c r="J11160" s="13">
        <f>IF(G11160="Male",VLOOKUP(H11160,'Shoe size conversion table'!$B$6:$D$22,3),VLOOKUP(H11160,'Shoe size conversion table'!$J$6:$L$22,3))</f>
        <v>7.5</v>
      </c>
      <c r="K11160" s="11">
        <v>179</v>
      </c>
      <c r="L11160" s="12">
        <v>0</v>
      </c>
      <c r="M11160" s="7">
        <f t="shared" si="523"/>
        <v>2016</v>
      </c>
      <c r="N11160" s="7">
        <f t="shared" si="524"/>
        <v>7</v>
      </c>
      <c r="O11160" s="30">
        <f t="shared" si="525"/>
        <v>179</v>
      </c>
    </row>
    <row r="11161" spans="2:15" x14ac:dyDescent="0.2">
      <c r="B11161" s="13">
        <v>62372</v>
      </c>
      <c r="C11161" s="14">
        <v>42552.33611111113</v>
      </c>
      <c r="D11161" s="7" t="s">
        <v>8</v>
      </c>
      <c r="E11161" s="13">
        <v>2226</v>
      </c>
      <c r="F11161" s="7" t="s">
        <v>37</v>
      </c>
      <c r="G11161" s="7" t="s">
        <v>12</v>
      </c>
      <c r="H11161" s="13">
        <v>10.5</v>
      </c>
      <c r="I11161" s="13">
        <f>IF(G11161="Male",VLOOKUP(H11161,'Shoe size conversion table'!$B$6:$D$22,2),VLOOKUP(H11161,'Shoe size conversion table'!$J$6:$L$22,2))</f>
        <v>41</v>
      </c>
      <c r="J11161" s="13">
        <f>IF(G11161="Male",VLOOKUP(H11161,'Shoe size conversion table'!$B$6:$D$22,3),VLOOKUP(H11161,'Shoe size conversion table'!$J$6:$L$22,3))</f>
        <v>8.5</v>
      </c>
      <c r="K11161" s="11">
        <v>129</v>
      </c>
      <c r="L11161" s="12">
        <v>0</v>
      </c>
      <c r="M11161" s="7">
        <f t="shared" si="523"/>
        <v>2016</v>
      </c>
      <c r="N11161" s="7">
        <f t="shared" si="524"/>
        <v>7</v>
      </c>
      <c r="O11161" s="30">
        <f t="shared" si="525"/>
        <v>129</v>
      </c>
    </row>
    <row r="11162" spans="2:15" x14ac:dyDescent="0.2">
      <c r="B11162" s="13">
        <v>62373</v>
      </c>
      <c r="C11162" s="14">
        <v>42552.376111111131</v>
      </c>
      <c r="D11162" s="7" t="s">
        <v>9</v>
      </c>
      <c r="E11162" s="13">
        <v>2173</v>
      </c>
      <c r="F11162" s="7" t="s">
        <v>60</v>
      </c>
      <c r="G11162" s="7" t="s">
        <v>11</v>
      </c>
      <c r="H11162" s="13">
        <v>7</v>
      </c>
      <c r="I11162" s="13">
        <f>IF(G11162="Male",VLOOKUP(H11162,'Shoe size conversion table'!$B$6:$D$22,2),VLOOKUP(H11162,'Shoe size conversion table'!$J$6:$L$22,2))</f>
        <v>40</v>
      </c>
      <c r="J11162" s="13">
        <f>IF(G11162="Male",VLOOKUP(H11162,'Shoe size conversion table'!$B$6:$D$22,3),VLOOKUP(H11162,'Shoe size conversion table'!$J$6:$L$22,3))</f>
        <v>6.5</v>
      </c>
      <c r="K11162" s="11">
        <v>179</v>
      </c>
      <c r="L11162" s="12">
        <v>0.5</v>
      </c>
      <c r="M11162" s="7">
        <f t="shared" si="523"/>
        <v>2016</v>
      </c>
      <c r="N11162" s="7">
        <f t="shared" si="524"/>
        <v>7</v>
      </c>
      <c r="O11162" s="30">
        <f t="shared" si="525"/>
        <v>89.5</v>
      </c>
    </row>
    <row r="11163" spans="2:15" x14ac:dyDescent="0.2">
      <c r="B11163" s="13">
        <v>62374</v>
      </c>
      <c r="C11163" s="14">
        <v>42552.436111111128</v>
      </c>
      <c r="D11163" s="7" t="s">
        <v>9</v>
      </c>
      <c r="E11163" s="13">
        <v>2240</v>
      </c>
      <c r="F11163" s="7" t="s">
        <v>60</v>
      </c>
      <c r="G11163" s="7" t="s">
        <v>12</v>
      </c>
      <c r="H11163" s="13">
        <v>5.5</v>
      </c>
      <c r="I11163" s="13">
        <f>IF(G11163="Male",VLOOKUP(H11163,'Shoe size conversion table'!$B$6:$D$22,2),VLOOKUP(H11163,'Shoe size conversion table'!$J$6:$L$22,2))</f>
        <v>36</v>
      </c>
      <c r="J11163" s="13">
        <f>IF(G11163="Male",VLOOKUP(H11163,'Shoe size conversion table'!$B$6:$D$22,3),VLOOKUP(H11163,'Shoe size conversion table'!$J$6:$L$22,3))</f>
        <v>3.5</v>
      </c>
      <c r="K11163" s="11">
        <v>189</v>
      </c>
      <c r="L11163" s="12">
        <v>0.1</v>
      </c>
      <c r="M11163" s="7">
        <f t="shared" si="523"/>
        <v>2016</v>
      </c>
      <c r="N11163" s="7">
        <f t="shared" si="524"/>
        <v>7</v>
      </c>
      <c r="O11163" s="30">
        <f t="shared" si="525"/>
        <v>170.1</v>
      </c>
    </row>
    <row r="11164" spans="2:15" x14ac:dyDescent="0.2">
      <c r="B11164" s="13">
        <v>62375</v>
      </c>
      <c r="C11164" s="14">
        <v>42552.446111111291</v>
      </c>
      <c r="D11164" s="7" t="s">
        <v>10</v>
      </c>
      <c r="E11164" s="13">
        <v>2158</v>
      </c>
      <c r="F11164" s="7" t="s">
        <v>35</v>
      </c>
      <c r="G11164" s="7" t="s">
        <v>11</v>
      </c>
      <c r="H11164" s="13">
        <v>6.5</v>
      </c>
      <c r="I11164" s="13">
        <f>IF(G11164="Male",VLOOKUP(H11164,'Shoe size conversion table'!$B$6:$D$22,2),VLOOKUP(H11164,'Shoe size conversion table'!$J$6:$L$22,2))</f>
        <v>39</v>
      </c>
      <c r="J11164" s="13">
        <f>IF(G11164="Male",VLOOKUP(H11164,'Shoe size conversion table'!$B$6:$D$22,3),VLOOKUP(H11164,'Shoe size conversion table'!$J$6:$L$22,3))</f>
        <v>6</v>
      </c>
      <c r="K11164" s="11">
        <v>159</v>
      </c>
      <c r="L11164" s="12">
        <v>0.1</v>
      </c>
      <c r="M11164" s="7">
        <f t="shared" si="523"/>
        <v>2016</v>
      </c>
      <c r="N11164" s="7">
        <f t="shared" si="524"/>
        <v>7</v>
      </c>
      <c r="O11164" s="30">
        <f t="shared" si="525"/>
        <v>143.1</v>
      </c>
    </row>
    <row r="11165" spans="2:15" x14ac:dyDescent="0.2">
      <c r="B11165" s="13">
        <v>62376</v>
      </c>
      <c r="C11165" s="14">
        <v>42552.456111111271</v>
      </c>
      <c r="D11165" s="7" t="s">
        <v>8</v>
      </c>
      <c r="E11165" s="13">
        <v>2233</v>
      </c>
      <c r="F11165" s="7" t="s">
        <v>38</v>
      </c>
      <c r="G11165" s="7" t="s">
        <v>12</v>
      </c>
      <c r="H11165" s="13">
        <v>9</v>
      </c>
      <c r="I11165" s="13" t="str">
        <f>IF(G11165="Male",VLOOKUP(H11165,'Shoe size conversion table'!$B$6:$D$22,2),VLOOKUP(H11165,'Shoe size conversion table'!$J$6:$L$22,2))</f>
        <v>39-40</v>
      </c>
      <c r="J11165" s="13">
        <f>IF(G11165="Male",VLOOKUP(H11165,'Shoe size conversion table'!$B$6:$D$22,3),VLOOKUP(H11165,'Shoe size conversion table'!$J$6:$L$22,3))</f>
        <v>7</v>
      </c>
      <c r="K11165" s="11">
        <v>159</v>
      </c>
      <c r="L11165" s="12">
        <v>0</v>
      </c>
      <c r="M11165" s="7">
        <f t="shared" si="523"/>
        <v>2016</v>
      </c>
      <c r="N11165" s="7">
        <f t="shared" si="524"/>
        <v>7</v>
      </c>
      <c r="O11165" s="30">
        <f t="shared" si="525"/>
        <v>159</v>
      </c>
    </row>
    <row r="11166" spans="2:15" x14ac:dyDescent="0.2">
      <c r="B11166" s="13">
        <v>62377</v>
      </c>
      <c r="C11166" s="14">
        <v>42552.506111111128</v>
      </c>
      <c r="D11166" s="7" t="s">
        <v>10</v>
      </c>
      <c r="E11166" s="13">
        <v>2226</v>
      </c>
      <c r="F11166" s="7" t="s">
        <v>34</v>
      </c>
      <c r="G11166" s="7" t="s">
        <v>11</v>
      </c>
      <c r="H11166" s="13">
        <v>10</v>
      </c>
      <c r="I11166" s="13">
        <f>IF(G11166="Male",VLOOKUP(H11166,'Shoe size conversion table'!$B$6:$D$22,2),VLOOKUP(H11166,'Shoe size conversion table'!$J$6:$L$22,2))</f>
        <v>43</v>
      </c>
      <c r="J11166" s="13">
        <f>IF(G11166="Male",VLOOKUP(H11166,'Shoe size conversion table'!$B$6:$D$22,3),VLOOKUP(H11166,'Shoe size conversion table'!$J$6:$L$22,3))</f>
        <v>9.5</v>
      </c>
      <c r="K11166" s="11">
        <v>139</v>
      </c>
      <c r="L11166" s="12">
        <v>0.5</v>
      </c>
      <c r="M11166" s="7">
        <f t="shared" si="523"/>
        <v>2016</v>
      </c>
      <c r="N11166" s="7">
        <f t="shared" si="524"/>
        <v>7</v>
      </c>
      <c r="O11166" s="30">
        <f t="shared" si="525"/>
        <v>69.5</v>
      </c>
    </row>
    <row r="11167" spans="2:15" x14ac:dyDescent="0.2">
      <c r="B11167" s="13">
        <v>62378</v>
      </c>
      <c r="C11167" s="14">
        <v>42552.506111111128</v>
      </c>
      <c r="D11167" s="7" t="s">
        <v>9</v>
      </c>
      <c r="E11167" s="13">
        <v>2224</v>
      </c>
      <c r="F11167" s="7" t="s">
        <v>62</v>
      </c>
      <c r="G11167" s="7" t="s">
        <v>12</v>
      </c>
      <c r="H11167" s="13">
        <v>7.5</v>
      </c>
      <c r="I11167" s="13">
        <f>IF(G11167="Male",VLOOKUP(H11167,'Shoe size conversion table'!$B$6:$D$22,2),VLOOKUP(H11167,'Shoe size conversion table'!$J$6:$L$22,2))</f>
        <v>38</v>
      </c>
      <c r="J11167" s="13">
        <f>IF(G11167="Male",VLOOKUP(H11167,'Shoe size conversion table'!$B$6:$D$22,3),VLOOKUP(H11167,'Shoe size conversion table'!$J$6:$L$22,3))</f>
        <v>5.5</v>
      </c>
      <c r="K11167" s="11">
        <v>199</v>
      </c>
      <c r="L11167" s="12">
        <v>0.2</v>
      </c>
      <c r="M11167" s="7">
        <f t="shared" si="523"/>
        <v>2016</v>
      </c>
      <c r="N11167" s="7">
        <f t="shared" si="524"/>
        <v>7</v>
      </c>
      <c r="O11167" s="30">
        <f t="shared" si="525"/>
        <v>159.20000000000002</v>
      </c>
    </row>
    <row r="11168" spans="2:15" x14ac:dyDescent="0.2">
      <c r="B11168" s="13">
        <v>62378</v>
      </c>
      <c r="C11168" s="14">
        <v>42552.506111111128</v>
      </c>
      <c r="D11168" s="7" t="s">
        <v>9</v>
      </c>
      <c r="E11168" s="13">
        <v>2190</v>
      </c>
      <c r="F11168" s="7" t="s">
        <v>60</v>
      </c>
      <c r="G11168" s="7" t="s">
        <v>12</v>
      </c>
      <c r="H11168" s="13">
        <v>8.5</v>
      </c>
      <c r="I11168" s="13">
        <f>IF(G11168="Male",VLOOKUP(H11168,'Shoe size conversion table'!$B$6:$D$22,2),VLOOKUP(H11168,'Shoe size conversion table'!$J$6:$L$22,2))</f>
        <v>39</v>
      </c>
      <c r="J11168" s="13">
        <f>IF(G11168="Male",VLOOKUP(H11168,'Shoe size conversion table'!$B$6:$D$22,3),VLOOKUP(H11168,'Shoe size conversion table'!$J$6:$L$22,3))</f>
        <v>6.5</v>
      </c>
      <c r="K11168" s="11">
        <v>139</v>
      </c>
      <c r="L11168" s="12">
        <v>0</v>
      </c>
      <c r="M11168" s="7">
        <f t="shared" si="523"/>
        <v>2016</v>
      </c>
      <c r="N11168" s="7">
        <f t="shared" si="524"/>
        <v>7</v>
      </c>
      <c r="O11168" s="30">
        <f t="shared" si="525"/>
        <v>139</v>
      </c>
    </row>
    <row r="11169" spans="2:15" x14ac:dyDescent="0.2">
      <c r="B11169" s="13">
        <v>62378</v>
      </c>
      <c r="C11169" s="14">
        <v>42552.506111111128</v>
      </c>
      <c r="D11169" s="7" t="s">
        <v>9</v>
      </c>
      <c r="E11169" s="13">
        <v>2234</v>
      </c>
      <c r="F11169" s="7" t="s">
        <v>62</v>
      </c>
      <c r="G11169" s="7" t="s">
        <v>11</v>
      </c>
      <c r="H11169" s="13">
        <v>10.5</v>
      </c>
      <c r="I11169" s="13" t="str">
        <f>IF(G11169="Male",VLOOKUP(H11169,'Shoe size conversion table'!$B$6:$D$22,2),VLOOKUP(H11169,'Shoe size conversion table'!$J$6:$L$22,2))</f>
        <v>43-44</v>
      </c>
      <c r="J11169" s="13">
        <f>IF(G11169="Male",VLOOKUP(H11169,'Shoe size conversion table'!$B$6:$D$22,3),VLOOKUP(H11169,'Shoe size conversion table'!$J$6:$L$22,3))</f>
        <v>10</v>
      </c>
      <c r="K11169" s="11">
        <v>129</v>
      </c>
      <c r="L11169" s="12">
        <v>0</v>
      </c>
      <c r="M11169" s="7">
        <f t="shared" si="523"/>
        <v>2016</v>
      </c>
      <c r="N11169" s="7">
        <f t="shared" si="524"/>
        <v>7</v>
      </c>
      <c r="O11169" s="30">
        <f t="shared" si="525"/>
        <v>129</v>
      </c>
    </row>
    <row r="11170" spans="2:15" x14ac:dyDescent="0.2">
      <c r="B11170" s="13">
        <v>62379</v>
      </c>
      <c r="C11170" s="14">
        <v>42552.546111111129</v>
      </c>
      <c r="D11170" s="7" t="s">
        <v>10</v>
      </c>
      <c r="E11170" s="13">
        <v>2183</v>
      </c>
      <c r="F11170" s="7" t="s">
        <v>34</v>
      </c>
      <c r="G11170" s="7" t="s">
        <v>12</v>
      </c>
      <c r="H11170" s="13">
        <v>8</v>
      </c>
      <c r="I11170" s="13" t="str">
        <f>IF(G11170="Male",VLOOKUP(H11170,'Shoe size conversion table'!$B$6:$D$22,2),VLOOKUP(H11170,'Shoe size conversion table'!$J$6:$L$22,2))</f>
        <v>38-39</v>
      </c>
      <c r="J11170" s="13">
        <f>IF(G11170="Male",VLOOKUP(H11170,'Shoe size conversion table'!$B$6:$D$22,3),VLOOKUP(H11170,'Shoe size conversion table'!$J$6:$L$22,3))</f>
        <v>6</v>
      </c>
      <c r="K11170" s="11">
        <v>139</v>
      </c>
      <c r="L11170" s="12">
        <v>0</v>
      </c>
      <c r="M11170" s="7">
        <f t="shared" si="523"/>
        <v>2016</v>
      </c>
      <c r="N11170" s="7">
        <f t="shared" si="524"/>
        <v>7</v>
      </c>
      <c r="O11170" s="30">
        <f t="shared" si="525"/>
        <v>139</v>
      </c>
    </row>
    <row r="11171" spans="2:15" x14ac:dyDescent="0.2">
      <c r="B11171" s="13">
        <v>62380</v>
      </c>
      <c r="C11171" s="14">
        <v>42552.656111111239</v>
      </c>
      <c r="D11171" s="7" t="s">
        <v>10</v>
      </c>
      <c r="E11171" s="13">
        <v>2173</v>
      </c>
      <c r="F11171" s="7" t="s">
        <v>35</v>
      </c>
      <c r="G11171" s="7" t="s">
        <v>11</v>
      </c>
      <c r="H11171" s="13">
        <v>12</v>
      </c>
      <c r="I11171" s="13">
        <f>IF(G11171="Male",VLOOKUP(H11171,'Shoe size conversion table'!$B$6:$D$22,2),VLOOKUP(H11171,'Shoe size conversion table'!$J$6:$L$22,2))</f>
        <v>45</v>
      </c>
      <c r="J11171" s="13">
        <f>IF(G11171="Male",VLOOKUP(H11171,'Shoe size conversion table'!$B$6:$D$22,3),VLOOKUP(H11171,'Shoe size conversion table'!$J$6:$L$22,3))</f>
        <v>11.5</v>
      </c>
      <c r="K11171" s="11">
        <v>169</v>
      </c>
      <c r="L11171" s="12">
        <v>0</v>
      </c>
      <c r="M11171" s="7">
        <f t="shared" si="523"/>
        <v>2016</v>
      </c>
      <c r="N11171" s="7">
        <f t="shared" si="524"/>
        <v>7</v>
      </c>
      <c r="O11171" s="30">
        <f t="shared" si="525"/>
        <v>169</v>
      </c>
    </row>
    <row r="11172" spans="2:15" x14ac:dyDescent="0.2">
      <c r="B11172" s="13">
        <v>62381</v>
      </c>
      <c r="C11172" s="14">
        <v>42552.69611111113</v>
      </c>
      <c r="D11172" s="7" t="s">
        <v>7</v>
      </c>
      <c r="E11172" s="13">
        <v>2214</v>
      </c>
      <c r="F11172" s="7" t="s">
        <v>49</v>
      </c>
      <c r="G11172" s="7" t="s">
        <v>12</v>
      </c>
      <c r="H11172" s="13">
        <v>6.5</v>
      </c>
      <c r="I11172" s="13">
        <f>IF(G11172="Male",VLOOKUP(H11172,'Shoe size conversion table'!$B$6:$D$22,2),VLOOKUP(H11172,'Shoe size conversion table'!$J$6:$L$22,2))</f>
        <v>37</v>
      </c>
      <c r="J11172" s="13">
        <f>IF(G11172="Male",VLOOKUP(H11172,'Shoe size conversion table'!$B$6:$D$22,3),VLOOKUP(H11172,'Shoe size conversion table'!$J$6:$L$22,3))</f>
        <v>4.5</v>
      </c>
      <c r="K11172" s="11">
        <v>169</v>
      </c>
      <c r="L11172" s="12">
        <v>0</v>
      </c>
      <c r="M11172" s="7">
        <f t="shared" si="523"/>
        <v>2016</v>
      </c>
      <c r="N11172" s="7">
        <f t="shared" si="524"/>
        <v>7</v>
      </c>
      <c r="O11172" s="30">
        <f t="shared" si="525"/>
        <v>169</v>
      </c>
    </row>
    <row r="11173" spans="2:15" x14ac:dyDescent="0.2">
      <c r="B11173" s="13">
        <v>62382</v>
      </c>
      <c r="C11173" s="14">
        <v>42552.766111111276</v>
      </c>
      <c r="D11173" s="7" t="s">
        <v>7</v>
      </c>
      <c r="E11173" s="13">
        <v>2220</v>
      </c>
      <c r="F11173" s="7" t="s">
        <v>48</v>
      </c>
      <c r="G11173" s="7" t="s">
        <v>12</v>
      </c>
      <c r="H11173" s="13">
        <v>8.5</v>
      </c>
      <c r="I11173" s="13">
        <f>IF(G11173="Male",VLOOKUP(H11173,'Shoe size conversion table'!$B$6:$D$22,2),VLOOKUP(H11173,'Shoe size conversion table'!$J$6:$L$22,2))</f>
        <v>39</v>
      </c>
      <c r="J11173" s="13">
        <f>IF(G11173="Male",VLOOKUP(H11173,'Shoe size conversion table'!$B$6:$D$22,3),VLOOKUP(H11173,'Shoe size conversion table'!$J$6:$L$22,3))</f>
        <v>6.5</v>
      </c>
      <c r="K11173" s="11">
        <v>179</v>
      </c>
      <c r="L11173" s="12">
        <v>0</v>
      </c>
      <c r="M11173" s="7">
        <f t="shared" si="523"/>
        <v>2016</v>
      </c>
      <c r="N11173" s="7">
        <f t="shared" si="524"/>
        <v>7</v>
      </c>
      <c r="O11173" s="30">
        <f t="shared" si="525"/>
        <v>179</v>
      </c>
    </row>
    <row r="11174" spans="2:15" x14ac:dyDescent="0.2">
      <c r="B11174" s="13">
        <v>62383</v>
      </c>
      <c r="C11174" s="14">
        <v>42553.016111111239</v>
      </c>
      <c r="D11174" s="7" t="s">
        <v>10</v>
      </c>
      <c r="E11174" s="13">
        <v>2217</v>
      </c>
      <c r="F11174" s="7" t="s">
        <v>35</v>
      </c>
      <c r="G11174" s="7" t="s">
        <v>11</v>
      </c>
      <c r="H11174" s="13">
        <v>8.5</v>
      </c>
      <c r="I11174" s="13" t="str">
        <f>IF(G11174="Male",VLOOKUP(H11174,'Shoe size conversion table'!$B$6:$D$22,2),VLOOKUP(H11174,'Shoe size conversion table'!$J$6:$L$22,2))</f>
        <v>41-42</v>
      </c>
      <c r="J11174" s="13">
        <f>IF(G11174="Male",VLOOKUP(H11174,'Shoe size conversion table'!$B$6:$D$22,3),VLOOKUP(H11174,'Shoe size conversion table'!$J$6:$L$22,3))</f>
        <v>8</v>
      </c>
      <c r="K11174" s="11">
        <v>169</v>
      </c>
      <c r="L11174" s="12">
        <v>0.5</v>
      </c>
      <c r="M11174" s="7">
        <f t="shared" si="523"/>
        <v>2016</v>
      </c>
      <c r="N11174" s="7">
        <f t="shared" si="524"/>
        <v>7</v>
      </c>
      <c r="O11174" s="30">
        <f t="shared" si="525"/>
        <v>84.5</v>
      </c>
    </row>
    <row r="11175" spans="2:15" x14ac:dyDescent="0.2">
      <c r="B11175" s="13">
        <v>62384</v>
      </c>
      <c r="C11175" s="14">
        <v>42553.026111111292</v>
      </c>
      <c r="D11175" s="7" t="s">
        <v>8</v>
      </c>
      <c r="E11175" s="13">
        <v>2205</v>
      </c>
      <c r="F11175" s="7" t="s">
        <v>41</v>
      </c>
      <c r="G11175" s="7" t="s">
        <v>11</v>
      </c>
      <c r="H11175" s="13">
        <v>9</v>
      </c>
      <c r="I11175" s="13">
        <f>IF(G11175="Male",VLOOKUP(H11175,'Shoe size conversion table'!$B$6:$D$22,2),VLOOKUP(H11175,'Shoe size conversion table'!$J$6:$L$22,2))</f>
        <v>42</v>
      </c>
      <c r="J11175" s="13">
        <f>IF(G11175="Male",VLOOKUP(H11175,'Shoe size conversion table'!$B$6:$D$22,3),VLOOKUP(H11175,'Shoe size conversion table'!$J$6:$L$22,3))</f>
        <v>8.5</v>
      </c>
      <c r="K11175" s="11">
        <v>139</v>
      </c>
      <c r="L11175" s="12">
        <v>0</v>
      </c>
      <c r="M11175" s="7">
        <f t="shared" si="523"/>
        <v>2016</v>
      </c>
      <c r="N11175" s="7">
        <f t="shared" si="524"/>
        <v>7</v>
      </c>
      <c r="O11175" s="30">
        <f t="shared" si="525"/>
        <v>139</v>
      </c>
    </row>
    <row r="11176" spans="2:15" x14ac:dyDescent="0.2">
      <c r="B11176" s="13">
        <v>62385</v>
      </c>
      <c r="C11176" s="14">
        <v>42553.076111111128</v>
      </c>
      <c r="D11176" s="7" t="s">
        <v>7</v>
      </c>
      <c r="E11176" s="13">
        <v>2158</v>
      </c>
      <c r="F11176" s="7" t="s">
        <v>49</v>
      </c>
      <c r="G11176" s="7" t="s">
        <v>12</v>
      </c>
      <c r="H11176" s="13">
        <v>8</v>
      </c>
      <c r="I11176" s="13" t="str">
        <f>IF(G11176="Male",VLOOKUP(H11176,'Shoe size conversion table'!$B$6:$D$22,2),VLOOKUP(H11176,'Shoe size conversion table'!$J$6:$L$22,2))</f>
        <v>38-39</v>
      </c>
      <c r="J11176" s="13">
        <f>IF(G11176="Male",VLOOKUP(H11176,'Shoe size conversion table'!$B$6:$D$22,3),VLOOKUP(H11176,'Shoe size conversion table'!$J$6:$L$22,3))</f>
        <v>6</v>
      </c>
      <c r="K11176" s="11">
        <v>139</v>
      </c>
      <c r="L11176" s="12">
        <v>0</v>
      </c>
      <c r="M11176" s="7">
        <f t="shared" si="523"/>
        <v>2016</v>
      </c>
      <c r="N11176" s="7">
        <f t="shared" si="524"/>
        <v>7</v>
      </c>
      <c r="O11176" s="30">
        <f t="shared" si="525"/>
        <v>139</v>
      </c>
    </row>
    <row r="11177" spans="2:15" x14ac:dyDescent="0.2">
      <c r="B11177" s="13">
        <v>62386</v>
      </c>
      <c r="C11177" s="14">
        <v>42553.146111111128</v>
      </c>
      <c r="D11177" s="7" t="s">
        <v>10</v>
      </c>
      <c r="E11177" s="13">
        <v>2197</v>
      </c>
      <c r="F11177" s="7" t="s">
        <v>35</v>
      </c>
      <c r="G11177" s="7" t="s">
        <v>11</v>
      </c>
      <c r="H11177" s="13">
        <v>9.5</v>
      </c>
      <c r="I11177" s="13" t="str">
        <f>IF(G11177="Male",VLOOKUP(H11177,'Shoe size conversion table'!$B$6:$D$22,2),VLOOKUP(H11177,'Shoe size conversion table'!$J$6:$L$22,2))</f>
        <v>42-43</v>
      </c>
      <c r="J11177" s="13">
        <f>IF(G11177="Male",VLOOKUP(H11177,'Shoe size conversion table'!$B$6:$D$22,3),VLOOKUP(H11177,'Shoe size conversion table'!$J$6:$L$22,3))</f>
        <v>9</v>
      </c>
      <c r="K11177" s="11">
        <v>169</v>
      </c>
      <c r="L11177" s="12">
        <v>0</v>
      </c>
      <c r="M11177" s="7">
        <f t="shared" si="523"/>
        <v>2016</v>
      </c>
      <c r="N11177" s="7">
        <f t="shared" si="524"/>
        <v>7</v>
      </c>
      <c r="O11177" s="30">
        <f t="shared" si="525"/>
        <v>169</v>
      </c>
    </row>
    <row r="11178" spans="2:15" x14ac:dyDescent="0.2">
      <c r="B11178" s="13">
        <v>62387</v>
      </c>
      <c r="C11178" s="14">
        <v>42553.176111111134</v>
      </c>
      <c r="D11178" s="7" t="s">
        <v>7</v>
      </c>
      <c r="E11178" s="13">
        <v>2214</v>
      </c>
      <c r="F11178" s="7" t="s">
        <v>49</v>
      </c>
      <c r="G11178" s="7" t="s">
        <v>12</v>
      </c>
      <c r="H11178" s="13">
        <v>8.5</v>
      </c>
      <c r="I11178" s="13">
        <f>IF(G11178="Male",VLOOKUP(H11178,'Shoe size conversion table'!$B$6:$D$22,2),VLOOKUP(H11178,'Shoe size conversion table'!$J$6:$L$22,2))</f>
        <v>39</v>
      </c>
      <c r="J11178" s="13">
        <f>IF(G11178="Male",VLOOKUP(H11178,'Shoe size conversion table'!$B$6:$D$22,3),VLOOKUP(H11178,'Shoe size conversion table'!$J$6:$L$22,3))</f>
        <v>6.5</v>
      </c>
      <c r="K11178" s="11">
        <v>159</v>
      </c>
      <c r="L11178" s="12">
        <v>0.3</v>
      </c>
      <c r="M11178" s="7">
        <f t="shared" si="523"/>
        <v>2016</v>
      </c>
      <c r="N11178" s="7">
        <f t="shared" si="524"/>
        <v>7</v>
      </c>
      <c r="O11178" s="30">
        <f t="shared" si="525"/>
        <v>111.3</v>
      </c>
    </row>
    <row r="11179" spans="2:15" x14ac:dyDescent="0.2">
      <c r="B11179" s="13">
        <v>62388</v>
      </c>
      <c r="C11179" s="14">
        <v>42553.176111111134</v>
      </c>
      <c r="D11179" s="7" t="s">
        <v>10</v>
      </c>
      <c r="E11179" s="13">
        <v>2213</v>
      </c>
      <c r="F11179" s="7" t="s">
        <v>34</v>
      </c>
      <c r="G11179" s="7" t="s">
        <v>12</v>
      </c>
      <c r="H11179" s="13">
        <v>8.5</v>
      </c>
      <c r="I11179" s="13">
        <f>IF(G11179="Male",VLOOKUP(H11179,'Shoe size conversion table'!$B$6:$D$22,2),VLOOKUP(H11179,'Shoe size conversion table'!$J$6:$L$22,2))</f>
        <v>39</v>
      </c>
      <c r="J11179" s="13">
        <f>IF(G11179="Male",VLOOKUP(H11179,'Shoe size conversion table'!$B$6:$D$22,3),VLOOKUP(H11179,'Shoe size conversion table'!$J$6:$L$22,3))</f>
        <v>6.5</v>
      </c>
      <c r="K11179" s="11">
        <v>129</v>
      </c>
      <c r="L11179" s="12">
        <v>0.3</v>
      </c>
      <c r="M11179" s="7">
        <f t="shared" si="523"/>
        <v>2016</v>
      </c>
      <c r="N11179" s="7">
        <f t="shared" si="524"/>
        <v>7</v>
      </c>
      <c r="O11179" s="30">
        <f t="shared" si="525"/>
        <v>90.3</v>
      </c>
    </row>
    <row r="11180" spans="2:15" x14ac:dyDescent="0.2">
      <c r="B11180" s="13">
        <v>62389</v>
      </c>
      <c r="C11180" s="14">
        <v>42553.216111111135</v>
      </c>
      <c r="D11180" s="7" t="s">
        <v>9</v>
      </c>
      <c r="E11180" s="13">
        <v>2212</v>
      </c>
      <c r="F11180" s="7" t="s">
        <v>62</v>
      </c>
      <c r="G11180" s="7" t="s">
        <v>11</v>
      </c>
      <c r="H11180" s="13">
        <v>8.5</v>
      </c>
      <c r="I11180" s="13" t="str">
        <f>IF(G11180="Male",VLOOKUP(H11180,'Shoe size conversion table'!$B$6:$D$22,2),VLOOKUP(H11180,'Shoe size conversion table'!$J$6:$L$22,2))</f>
        <v>41-42</v>
      </c>
      <c r="J11180" s="13">
        <f>IF(G11180="Male",VLOOKUP(H11180,'Shoe size conversion table'!$B$6:$D$22,3),VLOOKUP(H11180,'Shoe size conversion table'!$J$6:$L$22,3))</f>
        <v>8</v>
      </c>
      <c r="K11180" s="11">
        <v>199</v>
      </c>
      <c r="L11180" s="12">
        <v>0.3</v>
      </c>
      <c r="M11180" s="7">
        <f t="shared" si="523"/>
        <v>2016</v>
      </c>
      <c r="N11180" s="7">
        <f t="shared" si="524"/>
        <v>7</v>
      </c>
      <c r="O11180" s="30">
        <f t="shared" si="525"/>
        <v>139.29999999999998</v>
      </c>
    </row>
    <row r="11181" spans="2:15" x14ac:dyDescent="0.2">
      <c r="B11181" s="13">
        <v>62390</v>
      </c>
      <c r="C11181" s="14">
        <v>42553.246111111126</v>
      </c>
      <c r="D11181" s="7" t="s">
        <v>7</v>
      </c>
      <c r="E11181" s="13">
        <v>2192</v>
      </c>
      <c r="F11181" s="7" t="s">
        <v>49</v>
      </c>
      <c r="G11181" s="7" t="s">
        <v>11</v>
      </c>
      <c r="H11181" s="13">
        <v>11.5</v>
      </c>
      <c r="I11181" s="13" t="str">
        <f>IF(G11181="Male",VLOOKUP(H11181,'Shoe size conversion table'!$B$6:$D$22,2),VLOOKUP(H11181,'Shoe size conversion table'!$J$6:$L$22,2))</f>
        <v>44-45</v>
      </c>
      <c r="J11181" s="13">
        <f>IF(G11181="Male",VLOOKUP(H11181,'Shoe size conversion table'!$B$6:$D$22,3),VLOOKUP(H11181,'Shoe size conversion table'!$J$6:$L$22,3))</f>
        <v>11</v>
      </c>
      <c r="K11181" s="11">
        <v>159</v>
      </c>
      <c r="L11181" s="12">
        <v>0.3</v>
      </c>
      <c r="M11181" s="7">
        <f t="shared" si="523"/>
        <v>2016</v>
      </c>
      <c r="N11181" s="7">
        <f t="shared" si="524"/>
        <v>7</v>
      </c>
      <c r="O11181" s="30">
        <f t="shared" si="525"/>
        <v>111.3</v>
      </c>
    </row>
    <row r="11182" spans="2:15" x14ac:dyDescent="0.2">
      <c r="B11182" s="13">
        <v>62391</v>
      </c>
      <c r="C11182" s="14">
        <v>42553.256111111274</v>
      </c>
      <c r="D11182" s="7" t="s">
        <v>7</v>
      </c>
      <c r="E11182" s="13">
        <v>2238</v>
      </c>
      <c r="F11182" s="7" t="s">
        <v>48</v>
      </c>
      <c r="G11182" s="7" t="s">
        <v>12</v>
      </c>
      <c r="H11182" s="13">
        <v>9</v>
      </c>
      <c r="I11182" s="13" t="str">
        <f>IF(G11182="Male",VLOOKUP(H11182,'Shoe size conversion table'!$B$6:$D$22,2),VLOOKUP(H11182,'Shoe size conversion table'!$J$6:$L$22,2))</f>
        <v>39-40</v>
      </c>
      <c r="J11182" s="13">
        <f>IF(G11182="Male",VLOOKUP(H11182,'Shoe size conversion table'!$B$6:$D$22,3),VLOOKUP(H11182,'Shoe size conversion table'!$J$6:$L$22,3))</f>
        <v>7</v>
      </c>
      <c r="K11182" s="11">
        <v>199</v>
      </c>
      <c r="L11182" s="12">
        <v>0</v>
      </c>
      <c r="M11182" s="7">
        <f t="shared" si="523"/>
        <v>2016</v>
      </c>
      <c r="N11182" s="7">
        <f t="shared" si="524"/>
        <v>7</v>
      </c>
      <c r="O11182" s="30">
        <f t="shared" si="525"/>
        <v>199</v>
      </c>
    </row>
    <row r="11183" spans="2:15" x14ac:dyDescent="0.2">
      <c r="B11183" s="13">
        <v>62392</v>
      </c>
      <c r="C11183" s="14">
        <v>42553.276111111292</v>
      </c>
      <c r="D11183" s="7" t="s">
        <v>7</v>
      </c>
      <c r="E11183" s="13">
        <v>2214</v>
      </c>
      <c r="F11183" s="7" t="s">
        <v>48</v>
      </c>
      <c r="G11183" s="7" t="s">
        <v>11</v>
      </c>
      <c r="H11183" s="13">
        <v>8</v>
      </c>
      <c r="I11183" s="13">
        <f>IF(G11183="Male",VLOOKUP(H11183,'Shoe size conversion table'!$B$6:$D$22,2),VLOOKUP(H11183,'Shoe size conversion table'!$J$6:$L$22,2))</f>
        <v>41</v>
      </c>
      <c r="J11183" s="13">
        <f>IF(G11183="Male",VLOOKUP(H11183,'Shoe size conversion table'!$B$6:$D$22,3),VLOOKUP(H11183,'Shoe size conversion table'!$J$6:$L$22,3))</f>
        <v>7.5</v>
      </c>
      <c r="K11183" s="11">
        <v>179</v>
      </c>
      <c r="L11183" s="12">
        <v>0</v>
      </c>
      <c r="M11183" s="7">
        <f t="shared" si="523"/>
        <v>2016</v>
      </c>
      <c r="N11183" s="7">
        <f t="shared" si="524"/>
        <v>7</v>
      </c>
      <c r="O11183" s="30">
        <f t="shared" si="525"/>
        <v>179</v>
      </c>
    </row>
    <row r="11184" spans="2:15" x14ac:dyDescent="0.2">
      <c r="B11184" s="13">
        <v>62393</v>
      </c>
      <c r="C11184" s="14">
        <v>42553.376111111131</v>
      </c>
      <c r="D11184" s="7" t="s">
        <v>9</v>
      </c>
      <c r="E11184" s="13">
        <v>2198</v>
      </c>
      <c r="F11184" s="7" t="s">
        <v>61</v>
      </c>
      <c r="G11184" s="7" t="s">
        <v>11</v>
      </c>
      <c r="H11184" s="13">
        <v>9</v>
      </c>
      <c r="I11184" s="13">
        <f>IF(G11184="Male",VLOOKUP(H11184,'Shoe size conversion table'!$B$6:$D$22,2),VLOOKUP(H11184,'Shoe size conversion table'!$J$6:$L$22,2))</f>
        <v>42</v>
      </c>
      <c r="J11184" s="13">
        <f>IF(G11184="Male",VLOOKUP(H11184,'Shoe size conversion table'!$B$6:$D$22,3),VLOOKUP(H11184,'Shoe size conversion table'!$J$6:$L$22,3))</f>
        <v>8.5</v>
      </c>
      <c r="K11184" s="11">
        <v>149</v>
      </c>
      <c r="L11184" s="12">
        <v>0.5</v>
      </c>
      <c r="M11184" s="7">
        <f t="shared" si="523"/>
        <v>2016</v>
      </c>
      <c r="N11184" s="7">
        <f t="shared" si="524"/>
        <v>7</v>
      </c>
      <c r="O11184" s="30">
        <f t="shared" si="525"/>
        <v>74.5</v>
      </c>
    </row>
    <row r="11185" spans="2:15" x14ac:dyDescent="0.2">
      <c r="B11185" s="13">
        <v>62394</v>
      </c>
      <c r="C11185" s="14">
        <v>42553.376111111131</v>
      </c>
      <c r="D11185" s="7" t="s">
        <v>8</v>
      </c>
      <c r="E11185" s="13">
        <v>2207</v>
      </c>
      <c r="F11185" s="7" t="s">
        <v>41</v>
      </c>
      <c r="G11185" s="7" t="s">
        <v>11</v>
      </c>
      <c r="H11185" s="13">
        <v>11</v>
      </c>
      <c r="I11185" s="13">
        <f>IF(G11185="Male",VLOOKUP(H11185,'Shoe size conversion table'!$B$6:$D$22,2),VLOOKUP(H11185,'Shoe size conversion table'!$J$6:$L$22,2))</f>
        <v>44</v>
      </c>
      <c r="J11185" s="13">
        <f>IF(G11185="Male",VLOOKUP(H11185,'Shoe size conversion table'!$B$6:$D$22,3),VLOOKUP(H11185,'Shoe size conversion table'!$J$6:$L$22,3))</f>
        <v>10.5</v>
      </c>
      <c r="K11185" s="11">
        <v>189</v>
      </c>
      <c r="L11185" s="12">
        <v>0</v>
      </c>
      <c r="M11185" s="7">
        <f t="shared" si="523"/>
        <v>2016</v>
      </c>
      <c r="N11185" s="7">
        <f t="shared" si="524"/>
        <v>7</v>
      </c>
      <c r="O11185" s="30">
        <f t="shared" si="525"/>
        <v>189</v>
      </c>
    </row>
    <row r="11186" spans="2:15" x14ac:dyDescent="0.2">
      <c r="B11186" s="13">
        <v>62395</v>
      </c>
      <c r="C11186" s="14">
        <v>42553.376111111131</v>
      </c>
      <c r="D11186" s="7" t="s">
        <v>10</v>
      </c>
      <c r="E11186" s="13">
        <v>2233</v>
      </c>
      <c r="F11186" s="7" t="s">
        <v>36</v>
      </c>
      <c r="G11186" s="7" t="s">
        <v>12</v>
      </c>
      <c r="H11186" s="13">
        <v>7.5</v>
      </c>
      <c r="I11186" s="13">
        <f>IF(G11186="Male",VLOOKUP(H11186,'Shoe size conversion table'!$B$6:$D$22,2),VLOOKUP(H11186,'Shoe size conversion table'!$J$6:$L$22,2))</f>
        <v>38</v>
      </c>
      <c r="J11186" s="13">
        <f>IF(G11186="Male",VLOOKUP(H11186,'Shoe size conversion table'!$B$6:$D$22,3),VLOOKUP(H11186,'Shoe size conversion table'!$J$6:$L$22,3))</f>
        <v>5.5</v>
      </c>
      <c r="K11186" s="11">
        <v>139</v>
      </c>
      <c r="L11186" s="12">
        <v>0.3</v>
      </c>
      <c r="M11186" s="7">
        <f t="shared" si="523"/>
        <v>2016</v>
      </c>
      <c r="N11186" s="7">
        <f t="shared" si="524"/>
        <v>7</v>
      </c>
      <c r="O11186" s="30">
        <f t="shared" si="525"/>
        <v>97.3</v>
      </c>
    </row>
    <row r="11187" spans="2:15" x14ac:dyDescent="0.2">
      <c r="B11187" s="13">
        <v>62396</v>
      </c>
      <c r="C11187" s="14">
        <v>42553.446111111291</v>
      </c>
      <c r="D11187" s="7" t="s">
        <v>10</v>
      </c>
      <c r="E11187" s="13">
        <v>2196</v>
      </c>
      <c r="F11187" s="7" t="s">
        <v>34</v>
      </c>
      <c r="G11187" s="7" t="s">
        <v>11</v>
      </c>
      <c r="H11187" s="13">
        <v>11.5</v>
      </c>
      <c r="I11187" s="13" t="str">
        <f>IF(G11187="Male",VLOOKUP(H11187,'Shoe size conversion table'!$B$6:$D$22,2),VLOOKUP(H11187,'Shoe size conversion table'!$J$6:$L$22,2))</f>
        <v>44-45</v>
      </c>
      <c r="J11187" s="13">
        <f>IF(G11187="Male",VLOOKUP(H11187,'Shoe size conversion table'!$B$6:$D$22,3),VLOOKUP(H11187,'Shoe size conversion table'!$J$6:$L$22,3))</f>
        <v>11</v>
      </c>
      <c r="K11187" s="11">
        <v>129</v>
      </c>
      <c r="L11187" s="12">
        <v>0</v>
      </c>
      <c r="M11187" s="7">
        <f t="shared" si="523"/>
        <v>2016</v>
      </c>
      <c r="N11187" s="7">
        <f t="shared" si="524"/>
        <v>7</v>
      </c>
      <c r="O11187" s="30">
        <f t="shared" si="525"/>
        <v>129</v>
      </c>
    </row>
    <row r="11188" spans="2:15" x14ac:dyDescent="0.2">
      <c r="B11188" s="13">
        <v>62397</v>
      </c>
      <c r="C11188" s="14">
        <v>42553.456111111271</v>
      </c>
      <c r="D11188" s="7" t="s">
        <v>8</v>
      </c>
      <c r="E11188" s="13">
        <v>2180</v>
      </c>
      <c r="F11188" s="7" t="s">
        <v>38</v>
      </c>
      <c r="G11188" s="7" t="s">
        <v>12</v>
      </c>
      <c r="H11188" s="13">
        <v>9</v>
      </c>
      <c r="I11188" s="13" t="str">
        <f>IF(G11188="Male",VLOOKUP(H11188,'Shoe size conversion table'!$B$6:$D$22,2),VLOOKUP(H11188,'Shoe size conversion table'!$J$6:$L$22,2))</f>
        <v>39-40</v>
      </c>
      <c r="J11188" s="13">
        <f>IF(G11188="Male",VLOOKUP(H11188,'Shoe size conversion table'!$B$6:$D$22,3),VLOOKUP(H11188,'Shoe size conversion table'!$J$6:$L$22,3))</f>
        <v>7</v>
      </c>
      <c r="K11188" s="11">
        <v>139</v>
      </c>
      <c r="L11188" s="12">
        <v>0.3</v>
      </c>
      <c r="M11188" s="7">
        <f t="shared" si="523"/>
        <v>2016</v>
      </c>
      <c r="N11188" s="7">
        <f t="shared" si="524"/>
        <v>7</v>
      </c>
      <c r="O11188" s="30">
        <f t="shared" si="525"/>
        <v>97.3</v>
      </c>
    </row>
    <row r="11189" spans="2:15" x14ac:dyDescent="0.2">
      <c r="B11189" s="13">
        <v>62398</v>
      </c>
      <c r="C11189" s="14">
        <v>42553.506111111128</v>
      </c>
      <c r="D11189" s="7" t="s">
        <v>10</v>
      </c>
      <c r="E11189" s="13">
        <v>2177</v>
      </c>
      <c r="F11189" s="7" t="s">
        <v>35</v>
      </c>
      <c r="G11189" s="7" t="s">
        <v>11</v>
      </c>
      <c r="H11189" s="13">
        <v>7.5</v>
      </c>
      <c r="I11189" s="13" t="str">
        <f>IF(G11189="Male",VLOOKUP(H11189,'Shoe size conversion table'!$B$6:$D$22,2),VLOOKUP(H11189,'Shoe size conversion table'!$J$6:$L$22,2))</f>
        <v>40-41</v>
      </c>
      <c r="J11189" s="13">
        <f>IF(G11189="Male",VLOOKUP(H11189,'Shoe size conversion table'!$B$6:$D$22,3),VLOOKUP(H11189,'Shoe size conversion table'!$J$6:$L$22,3))</f>
        <v>7</v>
      </c>
      <c r="K11189" s="11">
        <v>169</v>
      </c>
      <c r="L11189" s="12">
        <v>0</v>
      </c>
      <c r="M11189" s="7">
        <f t="shared" si="523"/>
        <v>2016</v>
      </c>
      <c r="N11189" s="7">
        <f t="shared" si="524"/>
        <v>7</v>
      </c>
      <c r="O11189" s="30">
        <f t="shared" si="525"/>
        <v>169</v>
      </c>
    </row>
    <row r="11190" spans="2:15" x14ac:dyDescent="0.2">
      <c r="B11190" s="13">
        <v>62399</v>
      </c>
      <c r="C11190" s="14">
        <v>42553.506111111128</v>
      </c>
      <c r="D11190" s="7" t="s">
        <v>9</v>
      </c>
      <c r="E11190" s="13">
        <v>2238</v>
      </c>
      <c r="F11190" s="7" t="s">
        <v>58</v>
      </c>
      <c r="G11190" s="7" t="s">
        <v>12</v>
      </c>
      <c r="H11190" s="13">
        <v>7.5</v>
      </c>
      <c r="I11190" s="13">
        <f>IF(G11190="Male",VLOOKUP(H11190,'Shoe size conversion table'!$B$6:$D$22,2),VLOOKUP(H11190,'Shoe size conversion table'!$J$6:$L$22,2))</f>
        <v>38</v>
      </c>
      <c r="J11190" s="13">
        <f>IF(G11190="Male",VLOOKUP(H11190,'Shoe size conversion table'!$B$6:$D$22,3),VLOOKUP(H11190,'Shoe size conversion table'!$J$6:$L$22,3))</f>
        <v>5.5</v>
      </c>
      <c r="K11190" s="11">
        <v>199</v>
      </c>
      <c r="L11190" s="12">
        <v>0</v>
      </c>
      <c r="M11190" s="7">
        <f t="shared" si="523"/>
        <v>2016</v>
      </c>
      <c r="N11190" s="7">
        <f t="shared" si="524"/>
        <v>7</v>
      </c>
      <c r="O11190" s="30">
        <f t="shared" si="525"/>
        <v>199</v>
      </c>
    </row>
    <row r="11191" spans="2:15" x14ac:dyDescent="0.2">
      <c r="B11191" s="13">
        <v>62399</v>
      </c>
      <c r="C11191" s="14">
        <v>42553.506111111128</v>
      </c>
      <c r="D11191" s="7" t="s">
        <v>9</v>
      </c>
      <c r="E11191" s="13">
        <v>2167</v>
      </c>
      <c r="F11191" s="7" t="s">
        <v>61</v>
      </c>
      <c r="G11191" s="7" t="s">
        <v>12</v>
      </c>
      <c r="H11191" s="13">
        <v>8.5</v>
      </c>
      <c r="I11191" s="13">
        <f>IF(G11191="Male",VLOOKUP(H11191,'Shoe size conversion table'!$B$6:$D$22,2),VLOOKUP(H11191,'Shoe size conversion table'!$J$6:$L$22,2))</f>
        <v>39</v>
      </c>
      <c r="J11191" s="13">
        <f>IF(G11191="Male",VLOOKUP(H11191,'Shoe size conversion table'!$B$6:$D$22,3),VLOOKUP(H11191,'Shoe size conversion table'!$J$6:$L$22,3))</f>
        <v>6.5</v>
      </c>
      <c r="K11191" s="11">
        <v>169</v>
      </c>
      <c r="L11191" s="12">
        <v>0.2</v>
      </c>
      <c r="M11191" s="7">
        <f t="shared" si="523"/>
        <v>2016</v>
      </c>
      <c r="N11191" s="7">
        <f t="shared" si="524"/>
        <v>7</v>
      </c>
      <c r="O11191" s="30">
        <f t="shared" si="525"/>
        <v>135.20000000000002</v>
      </c>
    </row>
    <row r="11192" spans="2:15" x14ac:dyDescent="0.2">
      <c r="B11192" s="13">
        <v>62399</v>
      </c>
      <c r="C11192" s="14">
        <v>42553.506111111128</v>
      </c>
      <c r="D11192" s="7" t="s">
        <v>9</v>
      </c>
      <c r="E11192" s="13">
        <v>2232</v>
      </c>
      <c r="F11192" s="7" t="s">
        <v>60</v>
      </c>
      <c r="G11192" s="7" t="s">
        <v>11</v>
      </c>
      <c r="H11192" s="13">
        <v>9.5</v>
      </c>
      <c r="I11192" s="13" t="str">
        <f>IF(G11192="Male",VLOOKUP(H11192,'Shoe size conversion table'!$B$6:$D$22,2),VLOOKUP(H11192,'Shoe size conversion table'!$J$6:$L$22,2))</f>
        <v>42-43</v>
      </c>
      <c r="J11192" s="13">
        <f>IF(G11192="Male",VLOOKUP(H11192,'Shoe size conversion table'!$B$6:$D$22,3),VLOOKUP(H11192,'Shoe size conversion table'!$J$6:$L$22,3))</f>
        <v>9</v>
      </c>
      <c r="K11192" s="11">
        <v>169</v>
      </c>
      <c r="L11192" s="12">
        <v>0</v>
      </c>
      <c r="M11192" s="7">
        <f t="shared" si="523"/>
        <v>2016</v>
      </c>
      <c r="N11192" s="7">
        <f t="shared" si="524"/>
        <v>7</v>
      </c>
      <c r="O11192" s="30">
        <f t="shared" si="525"/>
        <v>169</v>
      </c>
    </row>
    <row r="11193" spans="2:15" x14ac:dyDescent="0.2">
      <c r="B11193" s="13">
        <v>62400</v>
      </c>
      <c r="C11193" s="14">
        <v>42553.566111111264</v>
      </c>
      <c r="D11193" s="7" t="s">
        <v>7</v>
      </c>
      <c r="E11193" s="13">
        <v>2210</v>
      </c>
      <c r="F11193" s="7" t="s">
        <v>48</v>
      </c>
      <c r="G11193" s="7" t="s">
        <v>12</v>
      </c>
      <c r="H11193" s="13">
        <v>5.5</v>
      </c>
      <c r="I11193" s="13">
        <f>IF(G11193="Male",VLOOKUP(H11193,'Shoe size conversion table'!$B$6:$D$22,2),VLOOKUP(H11193,'Shoe size conversion table'!$J$6:$L$22,2))</f>
        <v>36</v>
      </c>
      <c r="J11193" s="13">
        <f>IF(G11193="Male",VLOOKUP(H11193,'Shoe size conversion table'!$B$6:$D$22,3),VLOOKUP(H11193,'Shoe size conversion table'!$J$6:$L$22,3))</f>
        <v>3.5</v>
      </c>
      <c r="K11193" s="11">
        <v>129</v>
      </c>
      <c r="L11193" s="12">
        <v>0.5</v>
      </c>
      <c r="M11193" s="7">
        <f t="shared" si="523"/>
        <v>2016</v>
      </c>
      <c r="N11193" s="7">
        <f t="shared" si="524"/>
        <v>7</v>
      </c>
      <c r="O11193" s="30">
        <f t="shared" si="525"/>
        <v>64.5</v>
      </c>
    </row>
    <row r="11194" spans="2:15" x14ac:dyDescent="0.2">
      <c r="B11194" s="13">
        <v>62401</v>
      </c>
      <c r="C11194" s="14">
        <v>42553.896111111135</v>
      </c>
      <c r="D11194" s="7" t="s">
        <v>10</v>
      </c>
      <c r="E11194" s="13">
        <v>2239</v>
      </c>
      <c r="F11194" s="7" t="s">
        <v>34</v>
      </c>
      <c r="G11194" s="7" t="s">
        <v>12</v>
      </c>
      <c r="H11194" s="13">
        <v>7.5</v>
      </c>
      <c r="I11194" s="13">
        <f>IF(G11194="Male",VLOOKUP(H11194,'Shoe size conversion table'!$B$6:$D$22,2),VLOOKUP(H11194,'Shoe size conversion table'!$J$6:$L$22,2))</f>
        <v>38</v>
      </c>
      <c r="J11194" s="13">
        <f>IF(G11194="Male",VLOOKUP(H11194,'Shoe size conversion table'!$B$6:$D$22,3),VLOOKUP(H11194,'Shoe size conversion table'!$J$6:$L$22,3))</f>
        <v>5.5</v>
      </c>
      <c r="K11194" s="11">
        <v>169</v>
      </c>
      <c r="L11194" s="12">
        <v>0</v>
      </c>
      <c r="M11194" s="7">
        <f t="shared" si="523"/>
        <v>2016</v>
      </c>
      <c r="N11194" s="7">
        <f t="shared" si="524"/>
        <v>7</v>
      </c>
      <c r="O11194" s="30">
        <f t="shared" si="525"/>
        <v>169</v>
      </c>
    </row>
    <row r="11195" spans="2:15" x14ac:dyDescent="0.2">
      <c r="B11195" s="13">
        <v>62402</v>
      </c>
      <c r="C11195" s="14">
        <v>42553.926111111294</v>
      </c>
      <c r="D11195" s="7" t="s">
        <v>7</v>
      </c>
      <c r="E11195" s="13">
        <v>2157</v>
      </c>
      <c r="F11195" s="7" t="s">
        <v>48</v>
      </c>
      <c r="G11195" s="7" t="s">
        <v>11</v>
      </c>
      <c r="H11195" s="13">
        <v>9</v>
      </c>
      <c r="I11195" s="13">
        <f>IF(G11195="Male",VLOOKUP(H11195,'Shoe size conversion table'!$B$6:$D$22,2),VLOOKUP(H11195,'Shoe size conversion table'!$J$6:$L$22,2))</f>
        <v>42</v>
      </c>
      <c r="J11195" s="13">
        <f>IF(G11195="Male",VLOOKUP(H11195,'Shoe size conversion table'!$B$6:$D$22,3),VLOOKUP(H11195,'Shoe size conversion table'!$J$6:$L$22,3))</f>
        <v>8.5</v>
      </c>
      <c r="K11195" s="11">
        <v>139</v>
      </c>
      <c r="L11195" s="12">
        <v>0.3</v>
      </c>
      <c r="M11195" s="7">
        <f t="shared" si="523"/>
        <v>2016</v>
      </c>
      <c r="N11195" s="7">
        <f t="shared" si="524"/>
        <v>7</v>
      </c>
      <c r="O11195" s="30">
        <f t="shared" si="525"/>
        <v>97.3</v>
      </c>
    </row>
    <row r="11196" spans="2:15" x14ac:dyDescent="0.2">
      <c r="B11196" s="13">
        <v>62403</v>
      </c>
      <c r="C11196" s="14">
        <v>42553.986111111262</v>
      </c>
      <c r="D11196" s="7" t="s">
        <v>10</v>
      </c>
      <c r="E11196" s="13">
        <v>2180</v>
      </c>
      <c r="F11196" s="7" t="s">
        <v>35</v>
      </c>
      <c r="G11196" s="7" t="s">
        <v>12</v>
      </c>
      <c r="H11196" s="13">
        <v>7.5</v>
      </c>
      <c r="I11196" s="13">
        <f>IF(G11196="Male",VLOOKUP(H11196,'Shoe size conversion table'!$B$6:$D$22,2),VLOOKUP(H11196,'Shoe size conversion table'!$J$6:$L$22,2))</f>
        <v>38</v>
      </c>
      <c r="J11196" s="13">
        <f>IF(G11196="Male",VLOOKUP(H11196,'Shoe size conversion table'!$B$6:$D$22,3),VLOOKUP(H11196,'Shoe size conversion table'!$J$6:$L$22,3))</f>
        <v>5.5</v>
      </c>
      <c r="K11196" s="11">
        <v>129</v>
      </c>
      <c r="L11196" s="12">
        <v>0.2</v>
      </c>
      <c r="M11196" s="7">
        <f t="shared" si="523"/>
        <v>2016</v>
      </c>
      <c r="N11196" s="7">
        <f t="shared" si="524"/>
        <v>7</v>
      </c>
      <c r="O11196" s="30">
        <f t="shared" si="525"/>
        <v>103.2</v>
      </c>
    </row>
    <row r="11197" spans="2:15" x14ac:dyDescent="0.2">
      <c r="B11197" s="13">
        <v>62404</v>
      </c>
      <c r="C11197" s="14">
        <v>42554.006111111295</v>
      </c>
      <c r="D11197" s="7" t="s">
        <v>7</v>
      </c>
      <c r="E11197" s="13">
        <v>2193</v>
      </c>
      <c r="F11197" s="7" t="s">
        <v>49</v>
      </c>
      <c r="G11197" s="7" t="s">
        <v>12</v>
      </c>
      <c r="H11197" s="13">
        <v>7.5</v>
      </c>
      <c r="I11197" s="13">
        <f>IF(G11197="Male",VLOOKUP(H11197,'Shoe size conversion table'!$B$6:$D$22,2),VLOOKUP(H11197,'Shoe size conversion table'!$J$6:$L$22,2))</f>
        <v>38</v>
      </c>
      <c r="J11197" s="13">
        <f>IF(G11197="Male",VLOOKUP(H11197,'Shoe size conversion table'!$B$6:$D$22,3),VLOOKUP(H11197,'Shoe size conversion table'!$J$6:$L$22,3))</f>
        <v>5.5</v>
      </c>
      <c r="K11197" s="11">
        <v>169</v>
      </c>
      <c r="L11197" s="12">
        <v>0.1</v>
      </c>
      <c r="M11197" s="7">
        <f t="shared" si="523"/>
        <v>2016</v>
      </c>
      <c r="N11197" s="7">
        <f t="shared" si="524"/>
        <v>7</v>
      </c>
      <c r="O11197" s="30">
        <f t="shared" si="525"/>
        <v>152.1</v>
      </c>
    </row>
    <row r="11198" spans="2:15" x14ac:dyDescent="0.2">
      <c r="B11198" s="13">
        <v>62405</v>
      </c>
      <c r="C11198" s="14">
        <v>42554.016111111239</v>
      </c>
      <c r="D11198" s="7" t="s">
        <v>10</v>
      </c>
      <c r="E11198" s="13">
        <v>2190</v>
      </c>
      <c r="F11198" s="7" t="s">
        <v>35</v>
      </c>
      <c r="G11198" s="7" t="s">
        <v>11</v>
      </c>
      <c r="H11198" s="13">
        <v>10</v>
      </c>
      <c r="I11198" s="13">
        <f>IF(G11198="Male",VLOOKUP(H11198,'Shoe size conversion table'!$B$6:$D$22,2),VLOOKUP(H11198,'Shoe size conversion table'!$J$6:$L$22,2))</f>
        <v>43</v>
      </c>
      <c r="J11198" s="13">
        <f>IF(G11198="Male",VLOOKUP(H11198,'Shoe size conversion table'!$B$6:$D$22,3),VLOOKUP(H11198,'Shoe size conversion table'!$J$6:$L$22,3))</f>
        <v>9.5</v>
      </c>
      <c r="K11198" s="11">
        <v>189</v>
      </c>
      <c r="L11198" s="12">
        <v>0</v>
      </c>
      <c r="M11198" s="7">
        <f t="shared" si="523"/>
        <v>2016</v>
      </c>
      <c r="N11198" s="7">
        <f t="shared" si="524"/>
        <v>7</v>
      </c>
      <c r="O11198" s="30">
        <f t="shared" si="525"/>
        <v>189</v>
      </c>
    </row>
    <row r="11199" spans="2:15" x14ac:dyDescent="0.2">
      <c r="B11199" s="13">
        <v>62405</v>
      </c>
      <c r="C11199" s="14">
        <v>42554.016111111239</v>
      </c>
      <c r="D11199" s="7" t="s">
        <v>10</v>
      </c>
      <c r="E11199" s="13">
        <v>2227</v>
      </c>
      <c r="F11199" s="7" t="s">
        <v>35</v>
      </c>
      <c r="G11199" s="7" t="s">
        <v>11</v>
      </c>
      <c r="H11199" s="13">
        <v>10.5</v>
      </c>
      <c r="I11199" s="13" t="str">
        <f>IF(G11199="Male",VLOOKUP(H11199,'Shoe size conversion table'!$B$6:$D$22,2),VLOOKUP(H11199,'Shoe size conversion table'!$J$6:$L$22,2))</f>
        <v>43-44</v>
      </c>
      <c r="J11199" s="13">
        <f>IF(G11199="Male",VLOOKUP(H11199,'Shoe size conversion table'!$B$6:$D$22,3),VLOOKUP(H11199,'Shoe size conversion table'!$J$6:$L$22,3))</f>
        <v>10</v>
      </c>
      <c r="K11199" s="11">
        <v>129</v>
      </c>
      <c r="L11199" s="12">
        <v>0</v>
      </c>
      <c r="M11199" s="7">
        <f t="shared" si="523"/>
        <v>2016</v>
      </c>
      <c r="N11199" s="7">
        <f t="shared" si="524"/>
        <v>7</v>
      </c>
      <c r="O11199" s="30">
        <f t="shared" si="525"/>
        <v>129</v>
      </c>
    </row>
    <row r="11200" spans="2:15" x14ac:dyDescent="0.2">
      <c r="B11200" s="13">
        <v>62406</v>
      </c>
      <c r="C11200" s="14">
        <v>42554.106111111134</v>
      </c>
      <c r="D11200" s="7" t="s">
        <v>7</v>
      </c>
      <c r="E11200" s="13">
        <v>2232</v>
      </c>
      <c r="F11200" s="7" t="s">
        <v>51</v>
      </c>
      <c r="G11200" s="7" t="s">
        <v>11</v>
      </c>
      <c r="H11200" s="13">
        <v>8</v>
      </c>
      <c r="I11200" s="13">
        <f>IF(G11200="Male",VLOOKUP(H11200,'Shoe size conversion table'!$B$6:$D$22,2),VLOOKUP(H11200,'Shoe size conversion table'!$J$6:$L$22,2))</f>
        <v>41</v>
      </c>
      <c r="J11200" s="13">
        <f>IF(G11200="Male",VLOOKUP(H11200,'Shoe size conversion table'!$B$6:$D$22,3),VLOOKUP(H11200,'Shoe size conversion table'!$J$6:$L$22,3))</f>
        <v>7.5</v>
      </c>
      <c r="K11200" s="11">
        <v>149</v>
      </c>
      <c r="L11200" s="12">
        <v>0.1</v>
      </c>
      <c r="M11200" s="7">
        <f t="shared" si="523"/>
        <v>2016</v>
      </c>
      <c r="N11200" s="7">
        <f t="shared" si="524"/>
        <v>7</v>
      </c>
      <c r="O11200" s="30">
        <f t="shared" si="525"/>
        <v>134.1</v>
      </c>
    </row>
    <row r="11201" spans="2:15" x14ac:dyDescent="0.2">
      <c r="B11201" s="13">
        <v>62407</v>
      </c>
      <c r="C11201" s="14">
        <v>42554.106111111134</v>
      </c>
      <c r="D11201" s="7" t="s">
        <v>8</v>
      </c>
      <c r="E11201" s="13">
        <v>2173</v>
      </c>
      <c r="F11201" s="7" t="s">
        <v>37</v>
      </c>
      <c r="G11201" s="7" t="s">
        <v>12</v>
      </c>
      <c r="H11201" s="13">
        <v>12</v>
      </c>
      <c r="I11201" s="13" t="str">
        <f>IF(G11201="Male",VLOOKUP(H11201,'Shoe size conversion table'!$B$6:$D$22,2),VLOOKUP(H11201,'Shoe size conversion table'!$J$6:$L$22,2))</f>
        <v>42-43</v>
      </c>
      <c r="J11201" s="13">
        <f>IF(G11201="Male",VLOOKUP(H11201,'Shoe size conversion table'!$B$6:$D$22,3),VLOOKUP(H11201,'Shoe size conversion table'!$J$6:$L$22,3))</f>
        <v>10</v>
      </c>
      <c r="K11201" s="11">
        <v>189</v>
      </c>
      <c r="L11201" s="12">
        <v>0</v>
      </c>
      <c r="M11201" s="7">
        <f t="shared" si="523"/>
        <v>2016</v>
      </c>
      <c r="N11201" s="7">
        <f t="shared" si="524"/>
        <v>7</v>
      </c>
      <c r="O11201" s="30">
        <f t="shared" si="525"/>
        <v>189</v>
      </c>
    </row>
    <row r="11202" spans="2:15" x14ac:dyDescent="0.2">
      <c r="B11202" s="13">
        <v>62408</v>
      </c>
      <c r="C11202" s="14">
        <v>42554.106111111134</v>
      </c>
      <c r="D11202" s="7" t="s">
        <v>7</v>
      </c>
      <c r="E11202" s="13">
        <v>2181</v>
      </c>
      <c r="F11202" s="7" t="s">
        <v>51</v>
      </c>
      <c r="G11202" s="7" t="s">
        <v>11</v>
      </c>
      <c r="H11202" s="13">
        <v>11.5</v>
      </c>
      <c r="I11202" s="13" t="str">
        <f>IF(G11202="Male",VLOOKUP(H11202,'Shoe size conversion table'!$B$6:$D$22,2),VLOOKUP(H11202,'Shoe size conversion table'!$J$6:$L$22,2))</f>
        <v>44-45</v>
      </c>
      <c r="J11202" s="13">
        <f>IF(G11202="Male",VLOOKUP(H11202,'Shoe size conversion table'!$B$6:$D$22,3),VLOOKUP(H11202,'Shoe size conversion table'!$J$6:$L$22,3))</f>
        <v>11</v>
      </c>
      <c r="K11202" s="11">
        <v>189</v>
      </c>
      <c r="L11202" s="12">
        <v>0.2</v>
      </c>
      <c r="M11202" s="7">
        <f t="shared" si="523"/>
        <v>2016</v>
      </c>
      <c r="N11202" s="7">
        <f t="shared" si="524"/>
        <v>7</v>
      </c>
      <c r="O11202" s="30">
        <f t="shared" si="525"/>
        <v>151.20000000000002</v>
      </c>
    </row>
    <row r="11203" spans="2:15" x14ac:dyDescent="0.2">
      <c r="B11203" s="13">
        <v>62409</v>
      </c>
      <c r="C11203" s="14">
        <v>42554.176111111134</v>
      </c>
      <c r="D11203" s="7" t="s">
        <v>7</v>
      </c>
      <c r="E11203" s="13">
        <v>2206</v>
      </c>
      <c r="F11203" s="7" t="s">
        <v>49</v>
      </c>
      <c r="G11203" s="7" t="s">
        <v>12</v>
      </c>
      <c r="H11203" s="13">
        <v>8.5</v>
      </c>
      <c r="I11203" s="13">
        <f>IF(G11203="Male",VLOOKUP(H11203,'Shoe size conversion table'!$B$6:$D$22,2),VLOOKUP(H11203,'Shoe size conversion table'!$J$6:$L$22,2))</f>
        <v>39</v>
      </c>
      <c r="J11203" s="13">
        <f>IF(G11203="Male",VLOOKUP(H11203,'Shoe size conversion table'!$B$6:$D$22,3),VLOOKUP(H11203,'Shoe size conversion table'!$J$6:$L$22,3))</f>
        <v>6.5</v>
      </c>
      <c r="K11203" s="11">
        <v>179</v>
      </c>
      <c r="L11203" s="12">
        <v>0.5</v>
      </c>
      <c r="M11203" s="7">
        <f t="shared" si="523"/>
        <v>2016</v>
      </c>
      <c r="N11203" s="7">
        <f t="shared" si="524"/>
        <v>7</v>
      </c>
      <c r="O11203" s="30">
        <f t="shared" si="525"/>
        <v>89.5</v>
      </c>
    </row>
    <row r="11204" spans="2:15" x14ac:dyDescent="0.2">
      <c r="B11204" s="13">
        <v>62410</v>
      </c>
      <c r="C11204" s="14">
        <v>42554.216111111135</v>
      </c>
      <c r="D11204" s="7" t="s">
        <v>9</v>
      </c>
      <c r="E11204" s="13">
        <v>2173</v>
      </c>
      <c r="F11204" s="7" t="s">
        <v>60</v>
      </c>
      <c r="G11204" s="7" t="s">
        <v>11</v>
      </c>
      <c r="H11204" s="13">
        <v>7</v>
      </c>
      <c r="I11204" s="13">
        <f>IF(G11204="Male",VLOOKUP(H11204,'Shoe size conversion table'!$B$6:$D$22,2),VLOOKUP(H11204,'Shoe size conversion table'!$J$6:$L$22,2))</f>
        <v>40</v>
      </c>
      <c r="J11204" s="13">
        <f>IF(G11204="Male",VLOOKUP(H11204,'Shoe size conversion table'!$B$6:$D$22,3),VLOOKUP(H11204,'Shoe size conversion table'!$J$6:$L$22,3))</f>
        <v>6.5</v>
      </c>
      <c r="K11204" s="11">
        <v>179</v>
      </c>
      <c r="L11204" s="12">
        <v>0.5</v>
      </c>
      <c r="M11204" s="7">
        <f t="shared" si="523"/>
        <v>2016</v>
      </c>
      <c r="N11204" s="7">
        <f t="shared" si="524"/>
        <v>7</v>
      </c>
      <c r="O11204" s="30">
        <f t="shared" si="525"/>
        <v>89.5</v>
      </c>
    </row>
    <row r="11205" spans="2:15" x14ac:dyDescent="0.2">
      <c r="B11205" s="13">
        <v>62411</v>
      </c>
      <c r="C11205" s="14">
        <v>42554.276111111292</v>
      </c>
      <c r="D11205" s="7" t="s">
        <v>7</v>
      </c>
      <c r="E11205" s="13">
        <v>2192</v>
      </c>
      <c r="F11205" s="7" t="s">
        <v>49</v>
      </c>
      <c r="G11205" s="7" t="s">
        <v>11</v>
      </c>
      <c r="H11205" s="13">
        <v>8.5</v>
      </c>
      <c r="I11205" s="13" t="str">
        <f>IF(G11205="Male",VLOOKUP(H11205,'Shoe size conversion table'!$B$6:$D$22,2),VLOOKUP(H11205,'Shoe size conversion table'!$J$6:$L$22,2))</f>
        <v>41-42</v>
      </c>
      <c r="J11205" s="13">
        <f>IF(G11205="Male",VLOOKUP(H11205,'Shoe size conversion table'!$B$6:$D$22,3),VLOOKUP(H11205,'Shoe size conversion table'!$J$6:$L$22,3))</f>
        <v>8</v>
      </c>
      <c r="K11205" s="11">
        <v>159</v>
      </c>
      <c r="L11205" s="12">
        <v>0</v>
      </c>
      <c r="M11205" s="7">
        <f t="shared" ref="M11205:M11268" si="526">YEAR(C11205)</f>
        <v>2016</v>
      </c>
      <c r="N11205" s="7">
        <f t="shared" si="524"/>
        <v>7</v>
      </c>
      <c r="O11205" s="30">
        <f t="shared" si="525"/>
        <v>159</v>
      </c>
    </row>
    <row r="11206" spans="2:15" x14ac:dyDescent="0.2">
      <c r="B11206" s="13">
        <v>62412</v>
      </c>
      <c r="C11206" s="14">
        <v>42554.296111111267</v>
      </c>
      <c r="D11206" s="7" t="s">
        <v>10</v>
      </c>
      <c r="E11206" s="13">
        <v>2208</v>
      </c>
      <c r="F11206" s="7" t="s">
        <v>34</v>
      </c>
      <c r="G11206" s="7" t="s">
        <v>11</v>
      </c>
      <c r="H11206" s="13">
        <v>9.5</v>
      </c>
      <c r="I11206" s="13" t="str">
        <f>IF(G11206="Male",VLOOKUP(H11206,'Shoe size conversion table'!$B$6:$D$22,2),VLOOKUP(H11206,'Shoe size conversion table'!$J$6:$L$22,2))</f>
        <v>42-43</v>
      </c>
      <c r="J11206" s="13">
        <f>IF(G11206="Male",VLOOKUP(H11206,'Shoe size conversion table'!$B$6:$D$22,3),VLOOKUP(H11206,'Shoe size conversion table'!$J$6:$L$22,3))</f>
        <v>9</v>
      </c>
      <c r="K11206" s="11">
        <v>179</v>
      </c>
      <c r="L11206" s="12">
        <v>0</v>
      </c>
      <c r="M11206" s="7">
        <f t="shared" si="526"/>
        <v>2016</v>
      </c>
      <c r="N11206" s="7">
        <f t="shared" ref="N11206:N11269" si="527">MONTH(C11206:C26173)</f>
        <v>7</v>
      </c>
      <c r="O11206" s="30">
        <f t="shared" ref="O11206:O11269" si="528">K11206*(1-L11206)</f>
        <v>179</v>
      </c>
    </row>
    <row r="11207" spans="2:15" x14ac:dyDescent="0.2">
      <c r="B11207" s="13">
        <v>62413</v>
      </c>
      <c r="C11207" s="14">
        <v>42554.376111111131</v>
      </c>
      <c r="D11207" s="7" t="s">
        <v>10</v>
      </c>
      <c r="E11207" s="13">
        <v>2233</v>
      </c>
      <c r="F11207" s="7" t="s">
        <v>36</v>
      </c>
      <c r="G11207" s="7" t="s">
        <v>12</v>
      </c>
      <c r="H11207" s="13">
        <v>7.5</v>
      </c>
      <c r="I11207" s="13">
        <f>IF(G11207="Male",VLOOKUP(H11207,'Shoe size conversion table'!$B$6:$D$22,2),VLOOKUP(H11207,'Shoe size conversion table'!$J$6:$L$22,2))</f>
        <v>38</v>
      </c>
      <c r="J11207" s="13">
        <f>IF(G11207="Male",VLOOKUP(H11207,'Shoe size conversion table'!$B$6:$D$22,3),VLOOKUP(H11207,'Shoe size conversion table'!$J$6:$L$22,3))</f>
        <v>5.5</v>
      </c>
      <c r="K11207" s="11">
        <v>139</v>
      </c>
      <c r="L11207" s="12">
        <v>0.3</v>
      </c>
      <c r="M11207" s="7">
        <f t="shared" si="526"/>
        <v>2016</v>
      </c>
      <c r="N11207" s="7">
        <f t="shared" si="527"/>
        <v>7</v>
      </c>
      <c r="O11207" s="30">
        <f t="shared" si="528"/>
        <v>97.3</v>
      </c>
    </row>
    <row r="11208" spans="2:15" x14ac:dyDescent="0.2">
      <c r="B11208" s="13">
        <v>62414</v>
      </c>
      <c r="C11208" s="14">
        <v>42554.376111111131</v>
      </c>
      <c r="D11208" s="7" t="s">
        <v>8</v>
      </c>
      <c r="E11208" s="13">
        <v>2234</v>
      </c>
      <c r="F11208" s="7" t="s">
        <v>38</v>
      </c>
      <c r="G11208" s="7" t="s">
        <v>11</v>
      </c>
      <c r="H11208" s="13">
        <v>10.5</v>
      </c>
      <c r="I11208" s="13" t="str">
        <f>IF(G11208="Male",VLOOKUP(H11208,'Shoe size conversion table'!$B$6:$D$22,2),VLOOKUP(H11208,'Shoe size conversion table'!$J$6:$L$22,2))</f>
        <v>43-44</v>
      </c>
      <c r="J11208" s="13">
        <f>IF(G11208="Male",VLOOKUP(H11208,'Shoe size conversion table'!$B$6:$D$22,3),VLOOKUP(H11208,'Shoe size conversion table'!$J$6:$L$22,3))</f>
        <v>10</v>
      </c>
      <c r="K11208" s="11">
        <v>169</v>
      </c>
      <c r="L11208" s="12">
        <v>0</v>
      </c>
      <c r="M11208" s="7">
        <f t="shared" si="526"/>
        <v>2016</v>
      </c>
      <c r="N11208" s="7">
        <f t="shared" si="527"/>
        <v>7</v>
      </c>
      <c r="O11208" s="30">
        <f t="shared" si="528"/>
        <v>169</v>
      </c>
    </row>
    <row r="11209" spans="2:15" x14ac:dyDescent="0.2">
      <c r="B11209" s="13">
        <v>62415</v>
      </c>
      <c r="C11209" s="14">
        <v>42554.406111111239</v>
      </c>
      <c r="D11209" s="7" t="s">
        <v>7</v>
      </c>
      <c r="E11209" s="13">
        <v>2155</v>
      </c>
      <c r="F11209" s="7" t="s">
        <v>50</v>
      </c>
      <c r="G11209" s="7" t="s">
        <v>11</v>
      </c>
      <c r="H11209" s="13">
        <v>9.5</v>
      </c>
      <c r="I11209" s="13" t="str">
        <f>IF(G11209="Male",VLOOKUP(H11209,'Shoe size conversion table'!$B$6:$D$22,2),VLOOKUP(H11209,'Shoe size conversion table'!$J$6:$L$22,2))</f>
        <v>42-43</v>
      </c>
      <c r="J11209" s="13">
        <f>IF(G11209="Male",VLOOKUP(H11209,'Shoe size conversion table'!$B$6:$D$22,3),VLOOKUP(H11209,'Shoe size conversion table'!$J$6:$L$22,3))</f>
        <v>9</v>
      </c>
      <c r="K11209" s="11">
        <v>159</v>
      </c>
      <c r="L11209" s="12">
        <v>0</v>
      </c>
      <c r="M11209" s="7">
        <f t="shared" si="526"/>
        <v>2016</v>
      </c>
      <c r="N11209" s="7">
        <f t="shared" si="527"/>
        <v>7</v>
      </c>
      <c r="O11209" s="30">
        <f t="shared" si="528"/>
        <v>159</v>
      </c>
    </row>
    <row r="11210" spans="2:15" x14ac:dyDescent="0.2">
      <c r="B11210" s="13">
        <v>62416</v>
      </c>
      <c r="C11210" s="14">
        <v>42554.446111111138</v>
      </c>
      <c r="D11210" s="7" t="s">
        <v>10</v>
      </c>
      <c r="E11210" s="13">
        <v>2188</v>
      </c>
      <c r="F11210" s="7" t="s">
        <v>34</v>
      </c>
      <c r="G11210" s="7" t="s">
        <v>11</v>
      </c>
      <c r="H11210" s="13">
        <v>11.5</v>
      </c>
      <c r="I11210" s="13" t="str">
        <f>IF(G11210="Male",VLOOKUP(H11210,'Shoe size conversion table'!$B$6:$D$22,2),VLOOKUP(H11210,'Shoe size conversion table'!$J$6:$L$22,2))</f>
        <v>44-45</v>
      </c>
      <c r="J11210" s="13">
        <f>IF(G11210="Male",VLOOKUP(H11210,'Shoe size conversion table'!$B$6:$D$22,3),VLOOKUP(H11210,'Shoe size conversion table'!$J$6:$L$22,3))</f>
        <v>11</v>
      </c>
      <c r="K11210" s="11">
        <v>179</v>
      </c>
      <c r="L11210" s="12">
        <v>0</v>
      </c>
      <c r="M11210" s="7">
        <f t="shared" si="526"/>
        <v>2016</v>
      </c>
      <c r="N11210" s="7">
        <f t="shared" si="527"/>
        <v>7</v>
      </c>
      <c r="O11210" s="30">
        <f t="shared" si="528"/>
        <v>179</v>
      </c>
    </row>
    <row r="11211" spans="2:15" x14ac:dyDescent="0.2">
      <c r="B11211" s="13">
        <v>62417</v>
      </c>
      <c r="C11211" s="14">
        <v>42554.506111111128</v>
      </c>
      <c r="D11211" s="7" t="s">
        <v>7</v>
      </c>
      <c r="E11211" s="13">
        <v>2170</v>
      </c>
      <c r="F11211" s="7" t="s">
        <v>44</v>
      </c>
      <c r="G11211" s="7" t="s">
        <v>12</v>
      </c>
      <c r="H11211" s="13">
        <v>7.5</v>
      </c>
      <c r="I11211" s="13">
        <f>IF(G11211="Male",VLOOKUP(H11211,'Shoe size conversion table'!$B$6:$D$22,2),VLOOKUP(H11211,'Shoe size conversion table'!$J$6:$L$22,2))</f>
        <v>38</v>
      </c>
      <c r="J11211" s="13">
        <f>IF(G11211="Male",VLOOKUP(H11211,'Shoe size conversion table'!$B$6:$D$22,3),VLOOKUP(H11211,'Shoe size conversion table'!$J$6:$L$22,3))</f>
        <v>5.5</v>
      </c>
      <c r="K11211" s="11">
        <v>179</v>
      </c>
      <c r="L11211" s="12">
        <v>0</v>
      </c>
      <c r="M11211" s="7">
        <f t="shared" si="526"/>
        <v>2016</v>
      </c>
      <c r="N11211" s="7">
        <f t="shared" si="527"/>
        <v>7</v>
      </c>
      <c r="O11211" s="30">
        <f t="shared" si="528"/>
        <v>179</v>
      </c>
    </row>
    <row r="11212" spans="2:15" x14ac:dyDescent="0.2">
      <c r="B11212" s="13">
        <v>62417</v>
      </c>
      <c r="C11212" s="14">
        <v>42554.506111111135</v>
      </c>
      <c r="D11212" s="7" t="s">
        <v>7</v>
      </c>
      <c r="E11212" s="13">
        <v>2231</v>
      </c>
      <c r="F11212" s="7" t="s">
        <v>51</v>
      </c>
      <c r="G11212" s="7" t="s">
        <v>12</v>
      </c>
      <c r="H11212" s="13">
        <v>8</v>
      </c>
      <c r="I11212" s="13" t="str">
        <f>IF(G11212="Male",VLOOKUP(H11212,'Shoe size conversion table'!$B$6:$D$22,2),VLOOKUP(H11212,'Shoe size conversion table'!$J$6:$L$22,2))</f>
        <v>38-39</v>
      </c>
      <c r="J11212" s="13">
        <f>IF(G11212="Male",VLOOKUP(H11212,'Shoe size conversion table'!$B$6:$D$22,3),VLOOKUP(H11212,'Shoe size conversion table'!$J$6:$L$22,3))</f>
        <v>6</v>
      </c>
      <c r="K11212" s="11">
        <v>139</v>
      </c>
      <c r="L11212" s="12">
        <v>0</v>
      </c>
      <c r="M11212" s="7">
        <f t="shared" si="526"/>
        <v>2016</v>
      </c>
      <c r="N11212" s="7">
        <f t="shared" si="527"/>
        <v>7</v>
      </c>
      <c r="O11212" s="30">
        <f t="shared" si="528"/>
        <v>139</v>
      </c>
    </row>
    <row r="11213" spans="2:15" x14ac:dyDescent="0.2">
      <c r="B11213" s="13">
        <v>62418</v>
      </c>
      <c r="C11213" s="14">
        <v>42554.556111111291</v>
      </c>
      <c r="D11213" s="7" t="s">
        <v>8</v>
      </c>
      <c r="E11213" s="13">
        <v>2231</v>
      </c>
      <c r="F11213" s="7" t="s">
        <v>41</v>
      </c>
      <c r="G11213" s="7" t="s">
        <v>11</v>
      </c>
      <c r="H11213" s="13">
        <v>10.5</v>
      </c>
      <c r="I11213" s="13" t="str">
        <f>IF(G11213="Male",VLOOKUP(H11213,'Shoe size conversion table'!$B$6:$D$22,2),VLOOKUP(H11213,'Shoe size conversion table'!$J$6:$L$22,2))</f>
        <v>43-44</v>
      </c>
      <c r="J11213" s="13">
        <f>IF(G11213="Male",VLOOKUP(H11213,'Shoe size conversion table'!$B$6:$D$22,3),VLOOKUP(H11213,'Shoe size conversion table'!$J$6:$L$22,3))</f>
        <v>10</v>
      </c>
      <c r="K11213" s="11">
        <v>129</v>
      </c>
      <c r="L11213" s="12">
        <v>0</v>
      </c>
      <c r="M11213" s="7">
        <f t="shared" si="526"/>
        <v>2016</v>
      </c>
      <c r="N11213" s="7">
        <f t="shared" si="527"/>
        <v>7</v>
      </c>
      <c r="O11213" s="30">
        <f t="shared" si="528"/>
        <v>129</v>
      </c>
    </row>
    <row r="11214" spans="2:15" x14ac:dyDescent="0.2">
      <c r="B11214" s="13">
        <v>62419</v>
      </c>
      <c r="C11214" s="14">
        <v>42554.566111111264</v>
      </c>
      <c r="D11214" s="7" t="s">
        <v>7</v>
      </c>
      <c r="E11214" s="13">
        <v>2169</v>
      </c>
      <c r="F11214" s="7" t="s">
        <v>48</v>
      </c>
      <c r="G11214" s="7" t="s">
        <v>12</v>
      </c>
      <c r="H11214" s="13">
        <v>5.5</v>
      </c>
      <c r="I11214" s="13">
        <f>IF(G11214="Male",VLOOKUP(H11214,'Shoe size conversion table'!$B$6:$D$22,2),VLOOKUP(H11214,'Shoe size conversion table'!$J$6:$L$22,2))</f>
        <v>36</v>
      </c>
      <c r="J11214" s="13">
        <f>IF(G11214="Male",VLOOKUP(H11214,'Shoe size conversion table'!$B$6:$D$22,3),VLOOKUP(H11214,'Shoe size conversion table'!$J$6:$L$22,3))</f>
        <v>3.5</v>
      </c>
      <c r="K11214" s="11">
        <v>139</v>
      </c>
      <c r="L11214" s="12">
        <v>0.2</v>
      </c>
      <c r="M11214" s="7">
        <f t="shared" si="526"/>
        <v>2016</v>
      </c>
      <c r="N11214" s="7">
        <f t="shared" si="527"/>
        <v>7</v>
      </c>
      <c r="O11214" s="30">
        <f t="shared" si="528"/>
        <v>111.2</v>
      </c>
    </row>
    <row r="11215" spans="2:15" x14ac:dyDescent="0.2">
      <c r="B11215" s="13">
        <v>62420</v>
      </c>
      <c r="C11215" s="14">
        <v>42554.636111111264</v>
      </c>
      <c r="D11215" s="7" t="s">
        <v>10</v>
      </c>
      <c r="E11215" s="13">
        <v>2214</v>
      </c>
      <c r="F11215" s="7" t="s">
        <v>35</v>
      </c>
      <c r="G11215" s="7" t="s">
        <v>11</v>
      </c>
      <c r="H11215" s="13">
        <v>8.5</v>
      </c>
      <c r="I11215" s="13" t="str">
        <f>IF(G11215="Male",VLOOKUP(H11215,'Shoe size conversion table'!$B$6:$D$22,2),VLOOKUP(H11215,'Shoe size conversion table'!$J$6:$L$22,2))</f>
        <v>41-42</v>
      </c>
      <c r="J11215" s="13">
        <f>IF(G11215="Male",VLOOKUP(H11215,'Shoe size conversion table'!$B$6:$D$22,3),VLOOKUP(H11215,'Shoe size conversion table'!$J$6:$L$22,3))</f>
        <v>8</v>
      </c>
      <c r="K11215" s="11">
        <v>169</v>
      </c>
      <c r="L11215" s="12">
        <v>0</v>
      </c>
      <c r="M11215" s="7">
        <f t="shared" si="526"/>
        <v>2016</v>
      </c>
      <c r="N11215" s="7">
        <f t="shared" si="527"/>
        <v>7</v>
      </c>
      <c r="O11215" s="30">
        <f t="shared" si="528"/>
        <v>169</v>
      </c>
    </row>
    <row r="11216" spans="2:15" x14ac:dyDescent="0.2">
      <c r="B11216" s="13">
        <v>62421</v>
      </c>
      <c r="C11216" s="14">
        <v>42554.656111111297</v>
      </c>
      <c r="D11216" s="7" t="s">
        <v>10</v>
      </c>
      <c r="E11216" s="13">
        <v>2175</v>
      </c>
      <c r="F11216" s="7" t="s">
        <v>35</v>
      </c>
      <c r="G11216" s="7" t="s">
        <v>11</v>
      </c>
      <c r="H11216" s="13">
        <v>10.5</v>
      </c>
      <c r="I11216" s="13" t="str">
        <f>IF(G11216="Male",VLOOKUP(H11216,'Shoe size conversion table'!$B$6:$D$22,2),VLOOKUP(H11216,'Shoe size conversion table'!$J$6:$L$22,2))</f>
        <v>43-44</v>
      </c>
      <c r="J11216" s="13">
        <f>IF(G11216="Male",VLOOKUP(H11216,'Shoe size conversion table'!$B$6:$D$22,3),VLOOKUP(H11216,'Shoe size conversion table'!$J$6:$L$22,3))</f>
        <v>10</v>
      </c>
      <c r="K11216" s="11">
        <v>139</v>
      </c>
      <c r="L11216" s="12">
        <v>0.5</v>
      </c>
      <c r="M11216" s="7">
        <f t="shared" si="526"/>
        <v>2016</v>
      </c>
      <c r="N11216" s="7">
        <f t="shared" si="527"/>
        <v>7</v>
      </c>
      <c r="O11216" s="30">
        <f t="shared" si="528"/>
        <v>69.5</v>
      </c>
    </row>
    <row r="11217" spans="2:15" x14ac:dyDescent="0.2">
      <c r="B11217" s="13">
        <v>62422</v>
      </c>
      <c r="C11217" s="14">
        <v>42554.716111111135</v>
      </c>
      <c r="D11217" s="7" t="s">
        <v>8</v>
      </c>
      <c r="E11217" s="13">
        <v>2196</v>
      </c>
      <c r="F11217" s="7" t="s">
        <v>39</v>
      </c>
      <c r="G11217" s="7" t="s">
        <v>11</v>
      </c>
      <c r="H11217" s="13">
        <v>8.5</v>
      </c>
      <c r="I11217" s="13" t="str">
        <f>IF(G11217="Male",VLOOKUP(H11217,'Shoe size conversion table'!$B$6:$D$22,2),VLOOKUP(H11217,'Shoe size conversion table'!$J$6:$L$22,2))</f>
        <v>41-42</v>
      </c>
      <c r="J11217" s="13">
        <f>IF(G11217="Male",VLOOKUP(H11217,'Shoe size conversion table'!$B$6:$D$22,3),VLOOKUP(H11217,'Shoe size conversion table'!$J$6:$L$22,3))</f>
        <v>8</v>
      </c>
      <c r="K11217" s="11">
        <v>149</v>
      </c>
      <c r="L11217" s="12">
        <v>0.3</v>
      </c>
      <c r="M11217" s="7">
        <f t="shared" si="526"/>
        <v>2016</v>
      </c>
      <c r="N11217" s="7">
        <f t="shared" si="527"/>
        <v>7</v>
      </c>
      <c r="O11217" s="30">
        <f t="shared" si="528"/>
        <v>104.3</v>
      </c>
    </row>
    <row r="11218" spans="2:15" x14ac:dyDescent="0.2">
      <c r="B11218" s="13">
        <v>62423</v>
      </c>
      <c r="C11218" s="14">
        <v>42554.73611111124</v>
      </c>
      <c r="D11218" s="7" t="s">
        <v>7</v>
      </c>
      <c r="E11218" s="13">
        <v>2221</v>
      </c>
      <c r="F11218" s="7" t="s">
        <v>44</v>
      </c>
      <c r="G11218" s="7" t="s">
        <v>12</v>
      </c>
      <c r="H11218" s="13">
        <v>8</v>
      </c>
      <c r="I11218" s="13" t="str">
        <f>IF(G11218="Male",VLOOKUP(H11218,'Shoe size conversion table'!$B$6:$D$22,2),VLOOKUP(H11218,'Shoe size conversion table'!$J$6:$L$22,2))</f>
        <v>38-39</v>
      </c>
      <c r="J11218" s="13">
        <f>IF(G11218="Male",VLOOKUP(H11218,'Shoe size conversion table'!$B$6:$D$22,3),VLOOKUP(H11218,'Shoe size conversion table'!$J$6:$L$22,3))</f>
        <v>6</v>
      </c>
      <c r="K11218" s="11">
        <v>159</v>
      </c>
      <c r="L11218" s="12">
        <v>0</v>
      </c>
      <c r="M11218" s="7">
        <f t="shared" si="526"/>
        <v>2016</v>
      </c>
      <c r="N11218" s="7">
        <f t="shared" si="527"/>
        <v>7</v>
      </c>
      <c r="O11218" s="30">
        <f t="shared" si="528"/>
        <v>159</v>
      </c>
    </row>
    <row r="11219" spans="2:15" x14ac:dyDescent="0.2">
      <c r="B11219" s="13">
        <v>62424</v>
      </c>
      <c r="C11219" s="14">
        <v>42554.776111111241</v>
      </c>
      <c r="D11219" s="7" t="s">
        <v>8</v>
      </c>
      <c r="E11219" s="13">
        <v>2206</v>
      </c>
      <c r="F11219" s="7" t="s">
        <v>38</v>
      </c>
      <c r="G11219" s="7" t="s">
        <v>11</v>
      </c>
      <c r="H11219" s="13">
        <v>11</v>
      </c>
      <c r="I11219" s="13">
        <f>IF(G11219="Male",VLOOKUP(H11219,'Shoe size conversion table'!$B$6:$D$22,2),VLOOKUP(H11219,'Shoe size conversion table'!$J$6:$L$22,2))</f>
        <v>44</v>
      </c>
      <c r="J11219" s="13">
        <f>IF(G11219="Male",VLOOKUP(H11219,'Shoe size conversion table'!$B$6:$D$22,3),VLOOKUP(H11219,'Shoe size conversion table'!$J$6:$L$22,3))</f>
        <v>10.5</v>
      </c>
      <c r="K11219" s="11">
        <v>159</v>
      </c>
      <c r="L11219" s="12">
        <v>0.3</v>
      </c>
      <c r="M11219" s="7">
        <f t="shared" si="526"/>
        <v>2016</v>
      </c>
      <c r="N11219" s="7">
        <f t="shared" si="527"/>
        <v>7</v>
      </c>
      <c r="O11219" s="30">
        <f t="shared" si="528"/>
        <v>111.3</v>
      </c>
    </row>
    <row r="11220" spans="2:15" x14ac:dyDescent="0.2">
      <c r="B11220" s="13">
        <v>62425</v>
      </c>
      <c r="C11220" s="14">
        <v>42554.846111111263</v>
      </c>
      <c r="D11220" s="7" t="s">
        <v>7</v>
      </c>
      <c r="E11220" s="13">
        <v>2198</v>
      </c>
      <c r="F11220" s="7" t="s">
        <v>48</v>
      </c>
      <c r="G11220" s="7" t="s">
        <v>12</v>
      </c>
      <c r="H11220" s="13">
        <v>8</v>
      </c>
      <c r="I11220" s="13" t="str">
        <f>IF(G11220="Male",VLOOKUP(H11220,'Shoe size conversion table'!$B$6:$D$22,2),VLOOKUP(H11220,'Shoe size conversion table'!$J$6:$L$22,2))</f>
        <v>38-39</v>
      </c>
      <c r="J11220" s="13">
        <f>IF(G11220="Male",VLOOKUP(H11220,'Shoe size conversion table'!$B$6:$D$22,3),VLOOKUP(H11220,'Shoe size conversion table'!$J$6:$L$22,3))</f>
        <v>6</v>
      </c>
      <c r="K11220" s="11">
        <v>139</v>
      </c>
      <c r="L11220" s="12">
        <v>0</v>
      </c>
      <c r="M11220" s="7">
        <f t="shared" si="526"/>
        <v>2016</v>
      </c>
      <c r="N11220" s="7">
        <f t="shared" si="527"/>
        <v>7</v>
      </c>
      <c r="O11220" s="30">
        <f t="shared" si="528"/>
        <v>139</v>
      </c>
    </row>
    <row r="11221" spans="2:15" x14ac:dyDescent="0.2">
      <c r="B11221" s="13">
        <v>62426</v>
      </c>
      <c r="C11221" s="14">
        <v>42554.876111111138</v>
      </c>
      <c r="D11221" s="7" t="s">
        <v>7</v>
      </c>
      <c r="E11221" s="13">
        <v>2207</v>
      </c>
      <c r="F11221" s="7" t="s">
        <v>49</v>
      </c>
      <c r="G11221" s="7" t="s">
        <v>11</v>
      </c>
      <c r="H11221" s="13">
        <v>8.5</v>
      </c>
      <c r="I11221" s="13" t="str">
        <f>IF(G11221="Male",VLOOKUP(H11221,'Shoe size conversion table'!$B$6:$D$22,2),VLOOKUP(H11221,'Shoe size conversion table'!$J$6:$L$22,2))</f>
        <v>41-42</v>
      </c>
      <c r="J11221" s="13">
        <f>IF(G11221="Male",VLOOKUP(H11221,'Shoe size conversion table'!$B$6:$D$22,3),VLOOKUP(H11221,'Shoe size conversion table'!$J$6:$L$22,3))</f>
        <v>8</v>
      </c>
      <c r="K11221" s="11">
        <v>199</v>
      </c>
      <c r="L11221" s="12">
        <v>0.1</v>
      </c>
      <c r="M11221" s="7">
        <f t="shared" si="526"/>
        <v>2016</v>
      </c>
      <c r="N11221" s="7">
        <f t="shared" si="527"/>
        <v>7</v>
      </c>
      <c r="O11221" s="30">
        <f t="shared" si="528"/>
        <v>179.1</v>
      </c>
    </row>
    <row r="11222" spans="2:15" x14ac:dyDescent="0.2">
      <c r="B11222" s="13">
        <v>62427</v>
      </c>
      <c r="C11222" s="14">
        <v>42554.896111111135</v>
      </c>
      <c r="D11222" s="7" t="s">
        <v>10</v>
      </c>
      <c r="E11222" s="13">
        <v>2185</v>
      </c>
      <c r="F11222" s="7" t="s">
        <v>35</v>
      </c>
      <c r="G11222" s="7" t="s">
        <v>12</v>
      </c>
      <c r="H11222" s="13">
        <v>7.5</v>
      </c>
      <c r="I11222" s="13">
        <f>IF(G11222="Male",VLOOKUP(H11222,'Shoe size conversion table'!$B$6:$D$22,2),VLOOKUP(H11222,'Shoe size conversion table'!$J$6:$L$22,2))</f>
        <v>38</v>
      </c>
      <c r="J11222" s="13">
        <f>IF(G11222="Male",VLOOKUP(H11222,'Shoe size conversion table'!$B$6:$D$22,3),VLOOKUP(H11222,'Shoe size conversion table'!$J$6:$L$22,3))</f>
        <v>5.5</v>
      </c>
      <c r="K11222" s="11">
        <v>199</v>
      </c>
      <c r="L11222" s="12">
        <v>0.1</v>
      </c>
      <c r="M11222" s="7">
        <f t="shared" si="526"/>
        <v>2016</v>
      </c>
      <c r="N11222" s="7">
        <f t="shared" si="527"/>
        <v>7</v>
      </c>
      <c r="O11222" s="30">
        <f t="shared" si="528"/>
        <v>179.1</v>
      </c>
    </row>
    <row r="11223" spans="2:15" x14ac:dyDescent="0.2">
      <c r="B11223" s="13">
        <v>62428</v>
      </c>
      <c r="C11223" s="14">
        <v>42554.956111111263</v>
      </c>
      <c r="D11223" s="7" t="s">
        <v>10</v>
      </c>
      <c r="E11223" s="13">
        <v>2179</v>
      </c>
      <c r="F11223" s="7" t="s">
        <v>36</v>
      </c>
      <c r="G11223" s="7" t="s">
        <v>12</v>
      </c>
      <c r="H11223" s="13">
        <v>10</v>
      </c>
      <c r="I11223" s="13" t="str">
        <f>IF(G11223="Male",VLOOKUP(H11223,'Shoe size conversion table'!$B$6:$D$22,2),VLOOKUP(H11223,'Shoe size conversion table'!$J$6:$L$22,2))</f>
        <v>40-41</v>
      </c>
      <c r="J11223" s="13">
        <f>IF(G11223="Male",VLOOKUP(H11223,'Shoe size conversion table'!$B$6:$D$22,3),VLOOKUP(H11223,'Shoe size conversion table'!$J$6:$L$22,3))</f>
        <v>8</v>
      </c>
      <c r="K11223" s="11">
        <v>199</v>
      </c>
      <c r="L11223" s="12">
        <v>0.1</v>
      </c>
      <c r="M11223" s="7">
        <f t="shared" si="526"/>
        <v>2016</v>
      </c>
      <c r="N11223" s="7">
        <f t="shared" si="527"/>
        <v>7</v>
      </c>
      <c r="O11223" s="30">
        <f t="shared" si="528"/>
        <v>179.1</v>
      </c>
    </row>
    <row r="11224" spans="2:15" x14ac:dyDescent="0.2">
      <c r="B11224" s="13">
        <v>62428</v>
      </c>
      <c r="C11224" s="14">
        <v>42554.9561111113</v>
      </c>
      <c r="D11224" s="7" t="s">
        <v>10</v>
      </c>
      <c r="E11224" s="13">
        <v>2163</v>
      </c>
      <c r="F11224" s="7" t="s">
        <v>34</v>
      </c>
      <c r="G11224" s="7" t="s">
        <v>12</v>
      </c>
      <c r="H11224" s="13">
        <v>9</v>
      </c>
      <c r="I11224" s="13" t="str">
        <f>IF(G11224="Male",VLOOKUP(H11224,'Shoe size conversion table'!$B$6:$D$22,2),VLOOKUP(H11224,'Shoe size conversion table'!$J$6:$L$22,2))</f>
        <v>39-40</v>
      </c>
      <c r="J11224" s="13">
        <f>IF(G11224="Male",VLOOKUP(H11224,'Shoe size conversion table'!$B$6:$D$22,3),VLOOKUP(H11224,'Shoe size conversion table'!$J$6:$L$22,3))</f>
        <v>7</v>
      </c>
      <c r="K11224" s="11">
        <v>129</v>
      </c>
      <c r="L11224" s="12">
        <v>0.5</v>
      </c>
      <c r="M11224" s="7">
        <f t="shared" si="526"/>
        <v>2016</v>
      </c>
      <c r="N11224" s="7">
        <f t="shared" si="527"/>
        <v>7</v>
      </c>
      <c r="O11224" s="30">
        <f t="shared" si="528"/>
        <v>64.5</v>
      </c>
    </row>
    <row r="11225" spans="2:15" x14ac:dyDescent="0.2">
      <c r="B11225" s="13">
        <v>62429</v>
      </c>
      <c r="C11225" s="14">
        <v>42555.006111111295</v>
      </c>
      <c r="D11225" s="7" t="s">
        <v>7</v>
      </c>
      <c r="E11225" s="13">
        <v>2193</v>
      </c>
      <c r="F11225" s="7" t="s">
        <v>49</v>
      </c>
      <c r="G11225" s="7" t="s">
        <v>12</v>
      </c>
      <c r="H11225" s="13">
        <v>7.5</v>
      </c>
      <c r="I11225" s="13">
        <f>IF(G11225="Male",VLOOKUP(H11225,'Shoe size conversion table'!$B$6:$D$22,2),VLOOKUP(H11225,'Shoe size conversion table'!$J$6:$L$22,2))</f>
        <v>38</v>
      </c>
      <c r="J11225" s="13">
        <f>IF(G11225="Male",VLOOKUP(H11225,'Shoe size conversion table'!$B$6:$D$22,3),VLOOKUP(H11225,'Shoe size conversion table'!$J$6:$L$22,3))</f>
        <v>5.5</v>
      </c>
      <c r="K11225" s="11">
        <v>169</v>
      </c>
      <c r="L11225" s="12">
        <v>0.1</v>
      </c>
      <c r="M11225" s="7">
        <f t="shared" si="526"/>
        <v>2016</v>
      </c>
      <c r="N11225" s="7">
        <f t="shared" si="527"/>
        <v>7</v>
      </c>
      <c r="O11225" s="30">
        <f t="shared" si="528"/>
        <v>152.1</v>
      </c>
    </row>
    <row r="11226" spans="2:15" x14ac:dyDescent="0.2">
      <c r="B11226" s="13">
        <v>62430</v>
      </c>
      <c r="C11226" s="14">
        <v>42555.006111111295</v>
      </c>
      <c r="D11226" s="7" t="s">
        <v>10</v>
      </c>
      <c r="E11226" s="13">
        <v>2202</v>
      </c>
      <c r="F11226" s="7" t="s">
        <v>35</v>
      </c>
      <c r="G11226" s="7" t="s">
        <v>11</v>
      </c>
      <c r="H11226" s="13">
        <v>10.5</v>
      </c>
      <c r="I11226" s="13" t="str">
        <f>IF(G11226="Male",VLOOKUP(H11226,'Shoe size conversion table'!$B$6:$D$22,2),VLOOKUP(H11226,'Shoe size conversion table'!$J$6:$L$22,2))</f>
        <v>43-44</v>
      </c>
      <c r="J11226" s="13">
        <f>IF(G11226="Male",VLOOKUP(H11226,'Shoe size conversion table'!$B$6:$D$22,3),VLOOKUP(H11226,'Shoe size conversion table'!$J$6:$L$22,3))</f>
        <v>10</v>
      </c>
      <c r="K11226" s="11">
        <v>139</v>
      </c>
      <c r="L11226" s="12">
        <v>0</v>
      </c>
      <c r="M11226" s="7">
        <f t="shared" si="526"/>
        <v>2016</v>
      </c>
      <c r="N11226" s="7">
        <f t="shared" si="527"/>
        <v>7</v>
      </c>
      <c r="O11226" s="30">
        <f t="shared" si="528"/>
        <v>139</v>
      </c>
    </row>
    <row r="11227" spans="2:15" x14ac:dyDescent="0.2">
      <c r="B11227" s="13">
        <v>62431</v>
      </c>
      <c r="C11227" s="14">
        <v>42555.046111111238</v>
      </c>
      <c r="D11227" s="7" t="s">
        <v>10</v>
      </c>
      <c r="E11227" s="13">
        <v>2159</v>
      </c>
      <c r="F11227" s="7" t="s">
        <v>34</v>
      </c>
      <c r="G11227" s="7" t="s">
        <v>11</v>
      </c>
      <c r="H11227" s="13">
        <v>9.5</v>
      </c>
      <c r="I11227" s="13" t="str">
        <f>IF(G11227="Male",VLOOKUP(H11227,'Shoe size conversion table'!$B$6:$D$22,2),VLOOKUP(H11227,'Shoe size conversion table'!$J$6:$L$22,2))</f>
        <v>42-43</v>
      </c>
      <c r="J11227" s="13">
        <f>IF(G11227="Male",VLOOKUP(H11227,'Shoe size conversion table'!$B$6:$D$22,3),VLOOKUP(H11227,'Shoe size conversion table'!$J$6:$L$22,3))</f>
        <v>9</v>
      </c>
      <c r="K11227" s="11">
        <v>179</v>
      </c>
      <c r="L11227" s="12">
        <v>0.3</v>
      </c>
      <c r="M11227" s="7">
        <f t="shared" si="526"/>
        <v>2016</v>
      </c>
      <c r="N11227" s="7">
        <f t="shared" si="527"/>
        <v>7</v>
      </c>
      <c r="O11227" s="30">
        <f t="shared" si="528"/>
        <v>125.3</v>
      </c>
    </row>
    <row r="11228" spans="2:15" x14ac:dyDescent="0.2">
      <c r="B11228" s="13">
        <v>62432</v>
      </c>
      <c r="C11228" s="14">
        <v>42555.106111111134</v>
      </c>
      <c r="D11228" s="7" t="s">
        <v>8</v>
      </c>
      <c r="E11228" s="13">
        <v>2173</v>
      </c>
      <c r="F11228" s="7" t="s">
        <v>37</v>
      </c>
      <c r="G11228" s="7" t="s">
        <v>12</v>
      </c>
      <c r="H11228" s="13">
        <v>12</v>
      </c>
      <c r="I11228" s="13" t="str">
        <f>IF(G11228="Male",VLOOKUP(H11228,'Shoe size conversion table'!$B$6:$D$22,2),VLOOKUP(H11228,'Shoe size conversion table'!$J$6:$L$22,2))</f>
        <v>42-43</v>
      </c>
      <c r="J11228" s="13">
        <f>IF(G11228="Male",VLOOKUP(H11228,'Shoe size conversion table'!$B$6:$D$22,3),VLOOKUP(H11228,'Shoe size conversion table'!$J$6:$L$22,3))</f>
        <v>10</v>
      </c>
      <c r="K11228" s="11">
        <v>189</v>
      </c>
      <c r="L11228" s="12">
        <v>0</v>
      </c>
      <c r="M11228" s="7">
        <f t="shared" si="526"/>
        <v>2016</v>
      </c>
      <c r="N11228" s="7">
        <f t="shared" si="527"/>
        <v>7</v>
      </c>
      <c r="O11228" s="30">
        <f t="shared" si="528"/>
        <v>189</v>
      </c>
    </row>
    <row r="11229" spans="2:15" x14ac:dyDescent="0.2">
      <c r="B11229" s="13">
        <v>62433</v>
      </c>
      <c r="C11229" s="14">
        <v>42555.106111111134</v>
      </c>
      <c r="D11229" s="7" t="s">
        <v>7</v>
      </c>
      <c r="E11229" s="13">
        <v>2222</v>
      </c>
      <c r="F11229" s="7" t="s">
        <v>52</v>
      </c>
      <c r="G11229" s="7" t="s">
        <v>11</v>
      </c>
      <c r="H11229" s="13">
        <v>8.5</v>
      </c>
      <c r="I11229" s="13" t="str">
        <f>IF(G11229="Male",VLOOKUP(H11229,'Shoe size conversion table'!$B$6:$D$22,2),VLOOKUP(H11229,'Shoe size conversion table'!$J$6:$L$22,2))</f>
        <v>41-42</v>
      </c>
      <c r="J11229" s="13">
        <f>IF(G11229="Male",VLOOKUP(H11229,'Shoe size conversion table'!$B$6:$D$22,3),VLOOKUP(H11229,'Shoe size conversion table'!$J$6:$L$22,3))</f>
        <v>8</v>
      </c>
      <c r="K11229" s="11">
        <v>199</v>
      </c>
      <c r="L11229" s="12">
        <v>0</v>
      </c>
      <c r="M11229" s="7">
        <f t="shared" si="526"/>
        <v>2016</v>
      </c>
      <c r="N11229" s="7">
        <f t="shared" si="527"/>
        <v>7</v>
      </c>
      <c r="O11229" s="30">
        <f t="shared" si="528"/>
        <v>199</v>
      </c>
    </row>
    <row r="11230" spans="2:15" x14ac:dyDescent="0.2">
      <c r="B11230" s="13">
        <v>62433</v>
      </c>
      <c r="C11230" s="14">
        <v>42555.106111111134</v>
      </c>
      <c r="D11230" s="7" t="s">
        <v>7</v>
      </c>
      <c r="E11230" s="13">
        <v>2181</v>
      </c>
      <c r="F11230" s="7" t="s">
        <v>51</v>
      </c>
      <c r="G11230" s="7" t="s">
        <v>11</v>
      </c>
      <c r="H11230" s="13">
        <v>11.5</v>
      </c>
      <c r="I11230" s="13" t="str">
        <f>IF(G11230="Male",VLOOKUP(H11230,'Shoe size conversion table'!$B$6:$D$22,2),VLOOKUP(H11230,'Shoe size conversion table'!$J$6:$L$22,2))</f>
        <v>44-45</v>
      </c>
      <c r="J11230" s="13">
        <f>IF(G11230="Male",VLOOKUP(H11230,'Shoe size conversion table'!$B$6:$D$22,3),VLOOKUP(H11230,'Shoe size conversion table'!$J$6:$L$22,3))</f>
        <v>11</v>
      </c>
      <c r="K11230" s="11">
        <v>189</v>
      </c>
      <c r="L11230" s="12">
        <v>0.2</v>
      </c>
      <c r="M11230" s="7">
        <f t="shared" si="526"/>
        <v>2016</v>
      </c>
      <c r="N11230" s="7">
        <f t="shared" si="527"/>
        <v>7</v>
      </c>
      <c r="O11230" s="30">
        <f t="shared" si="528"/>
        <v>151.20000000000002</v>
      </c>
    </row>
    <row r="11231" spans="2:15" x14ac:dyDescent="0.2">
      <c r="B11231" s="13">
        <v>62434</v>
      </c>
      <c r="C11231" s="14">
        <v>42555.1361111113</v>
      </c>
      <c r="D11231" s="7" t="s">
        <v>8</v>
      </c>
      <c r="E11231" s="13">
        <v>2158</v>
      </c>
      <c r="F11231" s="7" t="s">
        <v>39</v>
      </c>
      <c r="G11231" s="7" t="s">
        <v>11</v>
      </c>
      <c r="H11231" s="13">
        <v>10.5</v>
      </c>
      <c r="I11231" s="13" t="str">
        <f>IF(G11231="Male",VLOOKUP(H11231,'Shoe size conversion table'!$B$6:$D$22,2),VLOOKUP(H11231,'Shoe size conversion table'!$J$6:$L$22,2))</f>
        <v>43-44</v>
      </c>
      <c r="J11231" s="13">
        <f>IF(G11231="Male",VLOOKUP(H11231,'Shoe size conversion table'!$B$6:$D$22,3),VLOOKUP(H11231,'Shoe size conversion table'!$J$6:$L$22,3))</f>
        <v>10</v>
      </c>
      <c r="K11231" s="11">
        <v>199</v>
      </c>
      <c r="L11231" s="12">
        <v>0</v>
      </c>
      <c r="M11231" s="7">
        <f t="shared" si="526"/>
        <v>2016</v>
      </c>
      <c r="N11231" s="7">
        <f t="shared" si="527"/>
        <v>7</v>
      </c>
      <c r="O11231" s="30">
        <f t="shared" si="528"/>
        <v>199</v>
      </c>
    </row>
    <row r="11232" spans="2:15" x14ac:dyDescent="0.2">
      <c r="B11232" s="13">
        <v>62435</v>
      </c>
      <c r="C11232" s="14">
        <v>42555.376111111131</v>
      </c>
      <c r="D11232" s="7" t="s">
        <v>8</v>
      </c>
      <c r="E11232" s="13">
        <v>2173</v>
      </c>
      <c r="F11232" s="7" t="s">
        <v>39</v>
      </c>
      <c r="G11232" s="7" t="s">
        <v>11</v>
      </c>
      <c r="H11232" s="13">
        <v>9</v>
      </c>
      <c r="I11232" s="13">
        <f>IF(G11232="Male",VLOOKUP(H11232,'Shoe size conversion table'!$B$6:$D$22,2),VLOOKUP(H11232,'Shoe size conversion table'!$J$6:$L$22,2))</f>
        <v>42</v>
      </c>
      <c r="J11232" s="13">
        <f>IF(G11232="Male",VLOOKUP(H11232,'Shoe size conversion table'!$B$6:$D$22,3),VLOOKUP(H11232,'Shoe size conversion table'!$J$6:$L$22,3))</f>
        <v>8.5</v>
      </c>
      <c r="K11232" s="11">
        <v>129</v>
      </c>
      <c r="L11232" s="12">
        <v>0.3</v>
      </c>
      <c r="M11232" s="7">
        <f t="shared" si="526"/>
        <v>2016</v>
      </c>
      <c r="N11232" s="7">
        <f t="shared" si="527"/>
        <v>7</v>
      </c>
      <c r="O11232" s="30">
        <f t="shared" si="528"/>
        <v>90.3</v>
      </c>
    </row>
    <row r="11233" spans="2:15" x14ac:dyDescent="0.2">
      <c r="B11233" s="13">
        <v>62435</v>
      </c>
      <c r="C11233" s="14">
        <v>42555.376111111131</v>
      </c>
      <c r="D11233" s="7" t="s">
        <v>8</v>
      </c>
      <c r="E11233" s="13">
        <v>2234</v>
      </c>
      <c r="F11233" s="7" t="s">
        <v>38</v>
      </c>
      <c r="G11233" s="7" t="s">
        <v>11</v>
      </c>
      <c r="H11233" s="13">
        <v>10.5</v>
      </c>
      <c r="I11233" s="13" t="str">
        <f>IF(G11233="Male",VLOOKUP(H11233,'Shoe size conversion table'!$B$6:$D$22,2),VLOOKUP(H11233,'Shoe size conversion table'!$J$6:$L$22,2))</f>
        <v>43-44</v>
      </c>
      <c r="J11233" s="13">
        <f>IF(G11233="Male",VLOOKUP(H11233,'Shoe size conversion table'!$B$6:$D$22,3),VLOOKUP(H11233,'Shoe size conversion table'!$J$6:$L$22,3))</f>
        <v>10</v>
      </c>
      <c r="K11233" s="11">
        <v>169</v>
      </c>
      <c r="L11233" s="12">
        <v>0</v>
      </c>
      <c r="M11233" s="7">
        <f t="shared" si="526"/>
        <v>2016</v>
      </c>
      <c r="N11233" s="7">
        <f t="shared" si="527"/>
        <v>7</v>
      </c>
      <c r="O11233" s="30">
        <f t="shared" si="528"/>
        <v>169</v>
      </c>
    </row>
    <row r="11234" spans="2:15" x14ac:dyDescent="0.2">
      <c r="B11234" s="13">
        <v>62436</v>
      </c>
      <c r="C11234" s="14">
        <v>42555.37611111124</v>
      </c>
      <c r="D11234" s="7" t="s">
        <v>7</v>
      </c>
      <c r="E11234" s="13">
        <v>2240</v>
      </c>
      <c r="F11234" s="7" t="s">
        <v>47</v>
      </c>
      <c r="G11234" s="7" t="s">
        <v>11</v>
      </c>
      <c r="H11234" s="13">
        <v>9</v>
      </c>
      <c r="I11234" s="13">
        <f>IF(G11234="Male",VLOOKUP(H11234,'Shoe size conversion table'!$B$6:$D$22,2),VLOOKUP(H11234,'Shoe size conversion table'!$J$6:$L$22,2))</f>
        <v>42</v>
      </c>
      <c r="J11234" s="13">
        <f>IF(G11234="Male",VLOOKUP(H11234,'Shoe size conversion table'!$B$6:$D$22,3),VLOOKUP(H11234,'Shoe size conversion table'!$J$6:$L$22,3))</f>
        <v>8.5</v>
      </c>
      <c r="K11234" s="11">
        <v>129</v>
      </c>
      <c r="L11234" s="12">
        <v>0.1</v>
      </c>
      <c r="M11234" s="7">
        <f t="shared" si="526"/>
        <v>2016</v>
      </c>
      <c r="N11234" s="7">
        <f t="shared" si="527"/>
        <v>7</v>
      </c>
      <c r="O11234" s="30">
        <f t="shared" si="528"/>
        <v>116.10000000000001</v>
      </c>
    </row>
    <row r="11235" spans="2:15" x14ac:dyDescent="0.2">
      <c r="B11235" s="13">
        <v>62437</v>
      </c>
      <c r="C11235" s="14">
        <v>42555.446111111138</v>
      </c>
      <c r="D11235" s="7" t="s">
        <v>7</v>
      </c>
      <c r="E11235" s="13">
        <v>2175</v>
      </c>
      <c r="F11235" s="7" t="s">
        <v>49</v>
      </c>
      <c r="G11235" s="7" t="s">
        <v>12</v>
      </c>
      <c r="H11235" s="13">
        <v>9</v>
      </c>
      <c r="I11235" s="13" t="str">
        <f>IF(G11235="Male",VLOOKUP(H11235,'Shoe size conversion table'!$B$6:$D$22,2),VLOOKUP(H11235,'Shoe size conversion table'!$J$6:$L$22,2))</f>
        <v>39-40</v>
      </c>
      <c r="J11235" s="13">
        <f>IF(G11235="Male",VLOOKUP(H11235,'Shoe size conversion table'!$B$6:$D$22,3),VLOOKUP(H11235,'Shoe size conversion table'!$J$6:$L$22,3))</f>
        <v>7</v>
      </c>
      <c r="K11235" s="11">
        <v>139</v>
      </c>
      <c r="L11235" s="12">
        <v>0</v>
      </c>
      <c r="M11235" s="7">
        <f t="shared" si="526"/>
        <v>2016</v>
      </c>
      <c r="N11235" s="7">
        <f t="shared" si="527"/>
        <v>7</v>
      </c>
      <c r="O11235" s="30">
        <f t="shared" si="528"/>
        <v>139</v>
      </c>
    </row>
    <row r="11236" spans="2:15" x14ac:dyDescent="0.2">
      <c r="B11236" s="13">
        <v>62438</v>
      </c>
      <c r="C11236" s="14">
        <v>42555.446111111138</v>
      </c>
      <c r="D11236" s="7" t="s">
        <v>10</v>
      </c>
      <c r="E11236" s="13">
        <v>2218</v>
      </c>
      <c r="F11236" s="7" t="s">
        <v>36</v>
      </c>
      <c r="G11236" s="7" t="s">
        <v>11</v>
      </c>
      <c r="H11236" s="13">
        <v>10</v>
      </c>
      <c r="I11236" s="13">
        <f>IF(G11236="Male",VLOOKUP(H11236,'Shoe size conversion table'!$B$6:$D$22,2),VLOOKUP(H11236,'Shoe size conversion table'!$J$6:$L$22,2))</f>
        <v>43</v>
      </c>
      <c r="J11236" s="13">
        <f>IF(G11236="Male",VLOOKUP(H11236,'Shoe size conversion table'!$B$6:$D$22,3),VLOOKUP(H11236,'Shoe size conversion table'!$J$6:$L$22,3))</f>
        <v>9.5</v>
      </c>
      <c r="K11236" s="11">
        <v>149</v>
      </c>
      <c r="L11236" s="12">
        <v>0</v>
      </c>
      <c r="M11236" s="7">
        <f t="shared" si="526"/>
        <v>2016</v>
      </c>
      <c r="N11236" s="7">
        <f t="shared" si="527"/>
        <v>7</v>
      </c>
      <c r="O11236" s="30">
        <f t="shared" si="528"/>
        <v>149</v>
      </c>
    </row>
    <row r="11237" spans="2:15" x14ac:dyDescent="0.2">
      <c r="B11237" s="13">
        <v>62439</v>
      </c>
      <c r="C11237" s="14">
        <v>42555.466111111265</v>
      </c>
      <c r="D11237" s="7" t="s">
        <v>7</v>
      </c>
      <c r="E11237" s="13">
        <v>2179</v>
      </c>
      <c r="F11237" s="7" t="s">
        <v>48</v>
      </c>
      <c r="G11237" s="7" t="s">
        <v>12</v>
      </c>
      <c r="H11237" s="13">
        <v>8.5</v>
      </c>
      <c r="I11237" s="13">
        <f>IF(G11237="Male",VLOOKUP(H11237,'Shoe size conversion table'!$B$6:$D$22,2),VLOOKUP(H11237,'Shoe size conversion table'!$J$6:$L$22,2))</f>
        <v>39</v>
      </c>
      <c r="J11237" s="13">
        <f>IF(G11237="Male",VLOOKUP(H11237,'Shoe size conversion table'!$B$6:$D$22,3),VLOOKUP(H11237,'Shoe size conversion table'!$J$6:$L$22,3))</f>
        <v>6.5</v>
      </c>
      <c r="K11237" s="11">
        <v>139</v>
      </c>
      <c r="L11237" s="12">
        <v>0.3</v>
      </c>
      <c r="M11237" s="7">
        <f t="shared" si="526"/>
        <v>2016</v>
      </c>
      <c r="N11237" s="7">
        <f t="shared" si="527"/>
        <v>7</v>
      </c>
      <c r="O11237" s="30">
        <f t="shared" si="528"/>
        <v>97.3</v>
      </c>
    </row>
    <row r="11238" spans="2:15" x14ac:dyDescent="0.2">
      <c r="B11238" s="13">
        <v>62440</v>
      </c>
      <c r="C11238" s="14">
        <v>42555.486111111139</v>
      </c>
      <c r="D11238" s="7" t="s">
        <v>9</v>
      </c>
      <c r="E11238" s="13">
        <v>2209</v>
      </c>
      <c r="F11238" s="7" t="s">
        <v>58</v>
      </c>
      <c r="G11238" s="7" t="s">
        <v>11</v>
      </c>
      <c r="H11238" s="13">
        <v>8.5</v>
      </c>
      <c r="I11238" s="13" t="str">
        <f>IF(G11238="Male",VLOOKUP(H11238,'Shoe size conversion table'!$B$6:$D$22,2),VLOOKUP(H11238,'Shoe size conversion table'!$J$6:$L$22,2))</f>
        <v>41-42</v>
      </c>
      <c r="J11238" s="13">
        <f>IF(G11238="Male",VLOOKUP(H11238,'Shoe size conversion table'!$B$6:$D$22,3),VLOOKUP(H11238,'Shoe size conversion table'!$J$6:$L$22,3))</f>
        <v>8</v>
      </c>
      <c r="K11238" s="11">
        <v>159</v>
      </c>
      <c r="L11238" s="12">
        <v>0.1</v>
      </c>
      <c r="M11238" s="7">
        <f t="shared" si="526"/>
        <v>2016</v>
      </c>
      <c r="N11238" s="7">
        <f t="shared" si="527"/>
        <v>7</v>
      </c>
      <c r="O11238" s="30">
        <f t="shared" si="528"/>
        <v>143.1</v>
      </c>
    </row>
    <row r="11239" spans="2:15" x14ac:dyDescent="0.2">
      <c r="B11239" s="13">
        <v>62440</v>
      </c>
      <c r="C11239" s="14">
        <v>42555.486111111139</v>
      </c>
      <c r="D11239" s="7" t="s">
        <v>9</v>
      </c>
      <c r="E11239" s="13">
        <v>2201</v>
      </c>
      <c r="F11239" s="7" t="s">
        <v>58</v>
      </c>
      <c r="G11239" s="7" t="s">
        <v>12</v>
      </c>
      <c r="H11239" s="13">
        <v>9</v>
      </c>
      <c r="I11239" s="13" t="str">
        <f>IF(G11239="Male",VLOOKUP(H11239,'Shoe size conversion table'!$B$6:$D$22,2),VLOOKUP(H11239,'Shoe size conversion table'!$J$6:$L$22,2))</f>
        <v>39-40</v>
      </c>
      <c r="J11239" s="13">
        <f>IF(G11239="Male",VLOOKUP(H11239,'Shoe size conversion table'!$B$6:$D$22,3),VLOOKUP(H11239,'Shoe size conversion table'!$J$6:$L$22,3))</f>
        <v>7</v>
      </c>
      <c r="K11239" s="11">
        <v>139</v>
      </c>
      <c r="L11239" s="12">
        <v>0.3</v>
      </c>
      <c r="M11239" s="7">
        <f t="shared" si="526"/>
        <v>2016</v>
      </c>
      <c r="N11239" s="7">
        <f t="shared" si="527"/>
        <v>7</v>
      </c>
      <c r="O11239" s="30">
        <f t="shared" si="528"/>
        <v>97.3</v>
      </c>
    </row>
    <row r="11240" spans="2:15" x14ac:dyDescent="0.2">
      <c r="B11240" s="13">
        <v>62441</v>
      </c>
      <c r="C11240" s="14">
        <v>42555.506111111135</v>
      </c>
      <c r="D11240" s="7" t="s">
        <v>7</v>
      </c>
      <c r="E11240" s="13">
        <v>2233</v>
      </c>
      <c r="F11240" s="7" t="s">
        <v>51</v>
      </c>
      <c r="G11240" s="7" t="s">
        <v>12</v>
      </c>
      <c r="H11240" s="13">
        <v>8</v>
      </c>
      <c r="I11240" s="13" t="str">
        <f>IF(G11240="Male",VLOOKUP(H11240,'Shoe size conversion table'!$B$6:$D$22,2),VLOOKUP(H11240,'Shoe size conversion table'!$J$6:$L$22,2))</f>
        <v>38-39</v>
      </c>
      <c r="J11240" s="13">
        <f>IF(G11240="Male",VLOOKUP(H11240,'Shoe size conversion table'!$B$6:$D$22,3),VLOOKUP(H11240,'Shoe size conversion table'!$J$6:$L$22,3))</f>
        <v>6</v>
      </c>
      <c r="K11240" s="11">
        <v>159</v>
      </c>
      <c r="L11240" s="12">
        <v>0</v>
      </c>
      <c r="M11240" s="7">
        <f t="shared" si="526"/>
        <v>2016</v>
      </c>
      <c r="N11240" s="7">
        <f t="shared" si="527"/>
        <v>7</v>
      </c>
      <c r="O11240" s="30">
        <f t="shared" si="528"/>
        <v>159</v>
      </c>
    </row>
    <row r="11241" spans="2:15" x14ac:dyDescent="0.2">
      <c r="B11241" s="13">
        <v>62442</v>
      </c>
      <c r="C11241" s="14">
        <v>42555.556111111291</v>
      </c>
      <c r="D11241" s="7" t="s">
        <v>8</v>
      </c>
      <c r="E11241" s="13">
        <v>2160</v>
      </c>
      <c r="F11241" s="7" t="s">
        <v>38</v>
      </c>
      <c r="G11241" s="7" t="s">
        <v>11</v>
      </c>
      <c r="H11241" s="13">
        <v>9</v>
      </c>
      <c r="I11241" s="13">
        <f>IF(G11241="Male",VLOOKUP(H11241,'Shoe size conversion table'!$B$6:$D$22,2),VLOOKUP(H11241,'Shoe size conversion table'!$J$6:$L$22,2))</f>
        <v>42</v>
      </c>
      <c r="J11241" s="13">
        <f>IF(G11241="Male",VLOOKUP(H11241,'Shoe size conversion table'!$B$6:$D$22,3),VLOOKUP(H11241,'Shoe size conversion table'!$J$6:$L$22,3))</f>
        <v>8.5</v>
      </c>
      <c r="K11241" s="11">
        <v>199</v>
      </c>
      <c r="L11241" s="12">
        <v>0.1</v>
      </c>
      <c r="M11241" s="7">
        <f t="shared" si="526"/>
        <v>2016</v>
      </c>
      <c r="N11241" s="7">
        <f t="shared" si="527"/>
        <v>7</v>
      </c>
      <c r="O11241" s="30">
        <f t="shared" si="528"/>
        <v>179.1</v>
      </c>
    </row>
    <row r="11242" spans="2:15" x14ac:dyDescent="0.2">
      <c r="B11242" s="13">
        <v>62443</v>
      </c>
      <c r="C11242" s="14">
        <v>42555.5661111113</v>
      </c>
      <c r="D11242" s="7" t="s">
        <v>7</v>
      </c>
      <c r="E11242" s="13">
        <v>2174</v>
      </c>
      <c r="F11242" s="7" t="s">
        <v>51</v>
      </c>
      <c r="G11242" s="7" t="s">
        <v>11</v>
      </c>
      <c r="H11242" s="13">
        <v>8.5</v>
      </c>
      <c r="I11242" s="13" t="str">
        <f>IF(G11242="Male",VLOOKUP(H11242,'Shoe size conversion table'!$B$6:$D$22,2),VLOOKUP(H11242,'Shoe size conversion table'!$J$6:$L$22,2))</f>
        <v>41-42</v>
      </c>
      <c r="J11242" s="13">
        <f>IF(G11242="Male",VLOOKUP(H11242,'Shoe size conversion table'!$B$6:$D$22,3),VLOOKUP(H11242,'Shoe size conversion table'!$J$6:$L$22,3))</f>
        <v>8</v>
      </c>
      <c r="K11242" s="11">
        <v>159</v>
      </c>
      <c r="L11242" s="12">
        <v>0</v>
      </c>
      <c r="M11242" s="7">
        <f t="shared" si="526"/>
        <v>2016</v>
      </c>
      <c r="N11242" s="7">
        <f t="shared" si="527"/>
        <v>7</v>
      </c>
      <c r="O11242" s="30">
        <f t="shared" si="528"/>
        <v>159</v>
      </c>
    </row>
    <row r="11243" spans="2:15" x14ac:dyDescent="0.2">
      <c r="B11243" s="13">
        <v>62444</v>
      </c>
      <c r="C11243" s="14">
        <v>42555.636111111264</v>
      </c>
      <c r="D11243" s="7" t="s">
        <v>10</v>
      </c>
      <c r="E11243" s="13">
        <v>2156</v>
      </c>
      <c r="F11243" s="7" t="s">
        <v>34</v>
      </c>
      <c r="G11243" s="7" t="s">
        <v>11</v>
      </c>
      <c r="H11243" s="13">
        <v>8</v>
      </c>
      <c r="I11243" s="13">
        <f>IF(G11243="Male",VLOOKUP(H11243,'Shoe size conversion table'!$B$6:$D$22,2),VLOOKUP(H11243,'Shoe size conversion table'!$J$6:$L$22,2))</f>
        <v>41</v>
      </c>
      <c r="J11243" s="13">
        <f>IF(G11243="Male",VLOOKUP(H11243,'Shoe size conversion table'!$B$6:$D$22,3),VLOOKUP(H11243,'Shoe size conversion table'!$J$6:$L$22,3))</f>
        <v>7.5</v>
      </c>
      <c r="K11243" s="11">
        <v>169</v>
      </c>
      <c r="L11243" s="12">
        <v>0</v>
      </c>
      <c r="M11243" s="7">
        <f t="shared" si="526"/>
        <v>2016</v>
      </c>
      <c r="N11243" s="7">
        <f t="shared" si="527"/>
        <v>7</v>
      </c>
      <c r="O11243" s="30">
        <f t="shared" si="528"/>
        <v>169</v>
      </c>
    </row>
    <row r="11244" spans="2:15" x14ac:dyDescent="0.2">
      <c r="B11244" s="13">
        <v>62445</v>
      </c>
      <c r="C11244" s="14">
        <v>42555.776111111241</v>
      </c>
      <c r="D11244" s="7" t="s">
        <v>7</v>
      </c>
      <c r="E11244" s="13">
        <v>2153</v>
      </c>
      <c r="F11244" s="7" t="s">
        <v>53</v>
      </c>
      <c r="G11244" s="7" t="s">
        <v>12</v>
      </c>
      <c r="H11244" s="13">
        <v>6.5</v>
      </c>
      <c r="I11244" s="13">
        <f>IF(G11244="Male",VLOOKUP(H11244,'Shoe size conversion table'!$B$6:$D$22,2),VLOOKUP(H11244,'Shoe size conversion table'!$J$6:$L$22,2))</f>
        <v>37</v>
      </c>
      <c r="J11244" s="13">
        <f>IF(G11244="Male",VLOOKUP(H11244,'Shoe size conversion table'!$B$6:$D$22,3),VLOOKUP(H11244,'Shoe size conversion table'!$J$6:$L$22,3))</f>
        <v>4.5</v>
      </c>
      <c r="K11244" s="11">
        <v>139</v>
      </c>
      <c r="L11244" s="12">
        <v>0</v>
      </c>
      <c r="M11244" s="7">
        <f t="shared" si="526"/>
        <v>2016</v>
      </c>
      <c r="N11244" s="7">
        <f t="shared" si="527"/>
        <v>7</v>
      </c>
      <c r="O11244" s="30">
        <f t="shared" si="528"/>
        <v>139</v>
      </c>
    </row>
    <row r="11245" spans="2:15" x14ac:dyDescent="0.2">
      <c r="B11245" s="13">
        <v>62446</v>
      </c>
      <c r="C11245" s="14">
        <v>42555.846111111263</v>
      </c>
      <c r="D11245" s="7" t="s">
        <v>10</v>
      </c>
      <c r="E11245" s="13">
        <v>2216</v>
      </c>
      <c r="F11245" s="7" t="s">
        <v>35</v>
      </c>
      <c r="G11245" s="7" t="s">
        <v>11</v>
      </c>
      <c r="H11245" s="13">
        <v>11.5</v>
      </c>
      <c r="I11245" s="13" t="str">
        <f>IF(G11245="Male",VLOOKUP(H11245,'Shoe size conversion table'!$B$6:$D$22,2),VLOOKUP(H11245,'Shoe size conversion table'!$J$6:$L$22,2))</f>
        <v>44-45</v>
      </c>
      <c r="J11245" s="13">
        <f>IF(G11245="Male",VLOOKUP(H11245,'Shoe size conversion table'!$B$6:$D$22,3),VLOOKUP(H11245,'Shoe size conversion table'!$J$6:$L$22,3))</f>
        <v>11</v>
      </c>
      <c r="K11245" s="11">
        <v>189</v>
      </c>
      <c r="L11245" s="12">
        <v>0.3</v>
      </c>
      <c r="M11245" s="7">
        <f t="shared" si="526"/>
        <v>2016</v>
      </c>
      <c r="N11245" s="7">
        <f t="shared" si="527"/>
        <v>7</v>
      </c>
      <c r="O11245" s="30">
        <f t="shared" si="528"/>
        <v>132.29999999999998</v>
      </c>
    </row>
    <row r="11246" spans="2:15" x14ac:dyDescent="0.2">
      <c r="B11246" s="13">
        <v>62447</v>
      </c>
      <c r="C11246" s="14">
        <v>42555.876111111138</v>
      </c>
      <c r="D11246" s="7" t="s">
        <v>7</v>
      </c>
      <c r="E11246" s="13">
        <v>2205</v>
      </c>
      <c r="F11246" s="7" t="s">
        <v>49</v>
      </c>
      <c r="G11246" s="7" t="s">
        <v>11</v>
      </c>
      <c r="H11246" s="13">
        <v>9.5</v>
      </c>
      <c r="I11246" s="13" t="str">
        <f>IF(G11246="Male",VLOOKUP(H11246,'Shoe size conversion table'!$B$6:$D$22,2),VLOOKUP(H11246,'Shoe size conversion table'!$J$6:$L$22,2))</f>
        <v>42-43</v>
      </c>
      <c r="J11246" s="13">
        <f>IF(G11246="Male",VLOOKUP(H11246,'Shoe size conversion table'!$B$6:$D$22,3),VLOOKUP(H11246,'Shoe size conversion table'!$J$6:$L$22,3))</f>
        <v>9</v>
      </c>
      <c r="K11246" s="11">
        <v>129</v>
      </c>
      <c r="L11246" s="12">
        <v>0.5</v>
      </c>
      <c r="M11246" s="7">
        <f t="shared" si="526"/>
        <v>2016</v>
      </c>
      <c r="N11246" s="7">
        <f t="shared" si="527"/>
        <v>7</v>
      </c>
      <c r="O11246" s="30">
        <f t="shared" si="528"/>
        <v>64.5</v>
      </c>
    </row>
    <row r="11247" spans="2:15" x14ac:dyDescent="0.2">
      <c r="B11247" s="13">
        <v>62448</v>
      </c>
      <c r="C11247" s="14">
        <v>42555.916111111139</v>
      </c>
      <c r="D11247" s="7" t="s">
        <v>7</v>
      </c>
      <c r="E11247" s="13">
        <v>2157</v>
      </c>
      <c r="F11247" s="7" t="s">
        <v>48</v>
      </c>
      <c r="G11247" s="7" t="s">
        <v>11</v>
      </c>
      <c r="H11247" s="13">
        <v>9.5</v>
      </c>
      <c r="I11247" s="13" t="str">
        <f>IF(G11247="Male",VLOOKUP(H11247,'Shoe size conversion table'!$B$6:$D$22,2),VLOOKUP(H11247,'Shoe size conversion table'!$J$6:$L$22,2))</f>
        <v>42-43</v>
      </c>
      <c r="J11247" s="13">
        <f>IF(G11247="Male",VLOOKUP(H11247,'Shoe size conversion table'!$B$6:$D$22,3),VLOOKUP(H11247,'Shoe size conversion table'!$J$6:$L$22,3))</f>
        <v>9</v>
      </c>
      <c r="K11247" s="11">
        <v>139</v>
      </c>
      <c r="L11247" s="12">
        <v>0</v>
      </c>
      <c r="M11247" s="7">
        <f t="shared" si="526"/>
        <v>2016</v>
      </c>
      <c r="N11247" s="7">
        <f t="shared" si="527"/>
        <v>7</v>
      </c>
      <c r="O11247" s="30">
        <f t="shared" si="528"/>
        <v>139</v>
      </c>
    </row>
    <row r="11248" spans="2:15" x14ac:dyDescent="0.2">
      <c r="B11248" s="13">
        <v>62449</v>
      </c>
      <c r="C11248" s="14">
        <v>42555.916111111299</v>
      </c>
      <c r="D11248" s="7" t="s">
        <v>7</v>
      </c>
      <c r="E11248" s="13">
        <v>2173</v>
      </c>
      <c r="F11248" s="7" t="s">
        <v>57</v>
      </c>
      <c r="G11248" s="7" t="s">
        <v>11</v>
      </c>
      <c r="H11248" s="13">
        <v>10</v>
      </c>
      <c r="I11248" s="13">
        <f>IF(G11248="Male",VLOOKUP(H11248,'Shoe size conversion table'!$B$6:$D$22,2),VLOOKUP(H11248,'Shoe size conversion table'!$J$6:$L$22,2))</f>
        <v>43</v>
      </c>
      <c r="J11248" s="13">
        <f>IF(G11248="Male",VLOOKUP(H11248,'Shoe size conversion table'!$B$6:$D$22,3),VLOOKUP(H11248,'Shoe size conversion table'!$J$6:$L$22,3))</f>
        <v>9.5</v>
      </c>
      <c r="K11248" s="11">
        <v>149</v>
      </c>
      <c r="L11248" s="12">
        <v>0</v>
      </c>
      <c r="M11248" s="7">
        <f t="shared" si="526"/>
        <v>2016</v>
      </c>
      <c r="N11248" s="7">
        <f t="shared" si="527"/>
        <v>7</v>
      </c>
      <c r="O11248" s="30">
        <f t="shared" si="528"/>
        <v>149</v>
      </c>
    </row>
    <row r="11249" spans="2:15" x14ac:dyDescent="0.2">
      <c r="B11249" s="13">
        <v>62450</v>
      </c>
      <c r="C11249" s="14">
        <v>42555.986111111262</v>
      </c>
      <c r="D11249" s="7" t="s">
        <v>10</v>
      </c>
      <c r="E11249" s="13">
        <v>2211</v>
      </c>
      <c r="F11249" s="7" t="s">
        <v>35</v>
      </c>
      <c r="G11249" s="7" t="s">
        <v>11</v>
      </c>
      <c r="H11249" s="13">
        <v>8.5</v>
      </c>
      <c r="I11249" s="13" t="str">
        <f>IF(G11249="Male",VLOOKUP(H11249,'Shoe size conversion table'!$B$6:$D$22,2),VLOOKUP(H11249,'Shoe size conversion table'!$J$6:$L$22,2))</f>
        <v>41-42</v>
      </c>
      <c r="J11249" s="13">
        <f>IF(G11249="Male",VLOOKUP(H11249,'Shoe size conversion table'!$B$6:$D$22,3),VLOOKUP(H11249,'Shoe size conversion table'!$J$6:$L$22,3))</f>
        <v>8</v>
      </c>
      <c r="K11249" s="11">
        <v>199</v>
      </c>
      <c r="L11249" s="12">
        <v>0.2</v>
      </c>
      <c r="M11249" s="7">
        <f t="shared" si="526"/>
        <v>2016</v>
      </c>
      <c r="N11249" s="7">
        <f t="shared" si="527"/>
        <v>7</v>
      </c>
      <c r="O11249" s="30">
        <f t="shared" si="528"/>
        <v>159.20000000000002</v>
      </c>
    </row>
    <row r="11250" spans="2:15" x14ac:dyDescent="0.2">
      <c r="B11250" s="13">
        <v>62451</v>
      </c>
      <c r="C11250" s="14">
        <v>42556.006111111295</v>
      </c>
      <c r="D11250" s="7" t="s">
        <v>10</v>
      </c>
      <c r="E11250" s="13">
        <v>2223</v>
      </c>
      <c r="F11250" s="7" t="s">
        <v>34</v>
      </c>
      <c r="G11250" s="7" t="s">
        <v>11</v>
      </c>
      <c r="H11250" s="13">
        <v>10</v>
      </c>
      <c r="I11250" s="13">
        <f>IF(G11250="Male",VLOOKUP(H11250,'Shoe size conversion table'!$B$6:$D$22,2),VLOOKUP(H11250,'Shoe size conversion table'!$J$6:$L$22,2))</f>
        <v>43</v>
      </c>
      <c r="J11250" s="13">
        <f>IF(G11250="Male",VLOOKUP(H11250,'Shoe size conversion table'!$B$6:$D$22,3),VLOOKUP(H11250,'Shoe size conversion table'!$J$6:$L$22,3))</f>
        <v>9.5</v>
      </c>
      <c r="K11250" s="11">
        <v>199</v>
      </c>
      <c r="L11250" s="12">
        <v>0</v>
      </c>
      <c r="M11250" s="7">
        <f t="shared" si="526"/>
        <v>2016</v>
      </c>
      <c r="N11250" s="7">
        <f t="shared" si="527"/>
        <v>7</v>
      </c>
      <c r="O11250" s="30">
        <f t="shared" si="528"/>
        <v>199</v>
      </c>
    </row>
    <row r="11251" spans="2:15" x14ac:dyDescent="0.2">
      <c r="B11251" s="13">
        <v>62452</v>
      </c>
      <c r="C11251" s="14">
        <v>42556.046111111238</v>
      </c>
      <c r="D11251" s="7" t="s">
        <v>10</v>
      </c>
      <c r="E11251" s="13">
        <v>2217</v>
      </c>
      <c r="F11251" s="7" t="s">
        <v>35</v>
      </c>
      <c r="G11251" s="7" t="s">
        <v>11</v>
      </c>
      <c r="H11251" s="13">
        <v>8.5</v>
      </c>
      <c r="I11251" s="13" t="str">
        <f>IF(G11251="Male",VLOOKUP(H11251,'Shoe size conversion table'!$B$6:$D$22,2),VLOOKUP(H11251,'Shoe size conversion table'!$J$6:$L$22,2))</f>
        <v>41-42</v>
      </c>
      <c r="J11251" s="13">
        <f>IF(G11251="Male",VLOOKUP(H11251,'Shoe size conversion table'!$B$6:$D$22,3),VLOOKUP(H11251,'Shoe size conversion table'!$J$6:$L$22,3))</f>
        <v>8</v>
      </c>
      <c r="K11251" s="11">
        <v>169</v>
      </c>
      <c r="L11251" s="12">
        <v>0.5</v>
      </c>
      <c r="M11251" s="7">
        <f t="shared" si="526"/>
        <v>2016</v>
      </c>
      <c r="N11251" s="7">
        <f t="shared" si="527"/>
        <v>7</v>
      </c>
      <c r="O11251" s="30">
        <f t="shared" si="528"/>
        <v>84.5</v>
      </c>
    </row>
    <row r="11252" spans="2:15" x14ac:dyDescent="0.2">
      <c r="B11252" s="13">
        <v>62453</v>
      </c>
      <c r="C11252" s="14">
        <v>42556.106111111134</v>
      </c>
      <c r="D11252" s="7" t="s">
        <v>7</v>
      </c>
      <c r="E11252" s="13">
        <v>2218</v>
      </c>
      <c r="F11252" s="7" t="s">
        <v>54</v>
      </c>
      <c r="G11252" s="7" t="s">
        <v>11</v>
      </c>
      <c r="H11252" s="13">
        <v>10.5</v>
      </c>
      <c r="I11252" s="13" t="str">
        <f>IF(G11252="Male",VLOOKUP(H11252,'Shoe size conversion table'!$B$6:$D$22,2),VLOOKUP(H11252,'Shoe size conversion table'!$J$6:$L$22,2))</f>
        <v>43-44</v>
      </c>
      <c r="J11252" s="13">
        <f>IF(G11252="Male",VLOOKUP(H11252,'Shoe size conversion table'!$B$6:$D$22,3),VLOOKUP(H11252,'Shoe size conversion table'!$J$6:$L$22,3))</f>
        <v>10</v>
      </c>
      <c r="K11252" s="11">
        <v>189</v>
      </c>
      <c r="L11252" s="12">
        <v>0</v>
      </c>
      <c r="M11252" s="7">
        <f t="shared" si="526"/>
        <v>2016</v>
      </c>
      <c r="N11252" s="7">
        <f t="shared" si="527"/>
        <v>7</v>
      </c>
      <c r="O11252" s="30">
        <f t="shared" si="528"/>
        <v>189</v>
      </c>
    </row>
    <row r="11253" spans="2:15" x14ac:dyDescent="0.2">
      <c r="B11253" s="13">
        <v>62453</v>
      </c>
      <c r="C11253" s="14">
        <v>42556.106111111134</v>
      </c>
      <c r="D11253" s="7" t="s">
        <v>7</v>
      </c>
      <c r="E11253" s="13">
        <v>2222</v>
      </c>
      <c r="F11253" s="7" t="s">
        <v>52</v>
      </c>
      <c r="G11253" s="7" t="s">
        <v>11</v>
      </c>
      <c r="H11253" s="13">
        <v>8.5</v>
      </c>
      <c r="I11253" s="13" t="str">
        <f>IF(G11253="Male",VLOOKUP(H11253,'Shoe size conversion table'!$B$6:$D$22,2),VLOOKUP(H11253,'Shoe size conversion table'!$J$6:$L$22,2))</f>
        <v>41-42</v>
      </c>
      <c r="J11253" s="13">
        <f>IF(G11253="Male",VLOOKUP(H11253,'Shoe size conversion table'!$B$6:$D$22,3),VLOOKUP(H11253,'Shoe size conversion table'!$J$6:$L$22,3))</f>
        <v>8</v>
      </c>
      <c r="K11253" s="11">
        <v>199</v>
      </c>
      <c r="L11253" s="12">
        <v>0</v>
      </c>
      <c r="M11253" s="7">
        <f t="shared" si="526"/>
        <v>2016</v>
      </c>
      <c r="N11253" s="7">
        <f t="shared" si="527"/>
        <v>7</v>
      </c>
      <c r="O11253" s="30">
        <f t="shared" si="528"/>
        <v>199</v>
      </c>
    </row>
    <row r="11254" spans="2:15" x14ac:dyDescent="0.2">
      <c r="B11254" s="13">
        <v>62453</v>
      </c>
      <c r="C11254" s="14">
        <v>42556.106111111134</v>
      </c>
      <c r="D11254" s="7" t="s">
        <v>7</v>
      </c>
      <c r="E11254" s="13">
        <v>2181</v>
      </c>
      <c r="F11254" s="7" t="s">
        <v>51</v>
      </c>
      <c r="G11254" s="7" t="s">
        <v>11</v>
      </c>
      <c r="H11254" s="13">
        <v>11.5</v>
      </c>
      <c r="I11254" s="13" t="str">
        <f>IF(G11254="Male",VLOOKUP(H11254,'Shoe size conversion table'!$B$6:$D$22,2),VLOOKUP(H11254,'Shoe size conversion table'!$J$6:$L$22,2))</f>
        <v>44-45</v>
      </c>
      <c r="J11254" s="13">
        <f>IF(G11254="Male",VLOOKUP(H11254,'Shoe size conversion table'!$B$6:$D$22,3),VLOOKUP(H11254,'Shoe size conversion table'!$J$6:$L$22,3))</f>
        <v>11</v>
      </c>
      <c r="K11254" s="11">
        <v>189</v>
      </c>
      <c r="L11254" s="12">
        <v>0.2</v>
      </c>
      <c r="M11254" s="7">
        <f t="shared" si="526"/>
        <v>2016</v>
      </c>
      <c r="N11254" s="7">
        <f t="shared" si="527"/>
        <v>7</v>
      </c>
      <c r="O11254" s="30">
        <f t="shared" si="528"/>
        <v>151.20000000000002</v>
      </c>
    </row>
    <row r="11255" spans="2:15" x14ac:dyDescent="0.2">
      <c r="B11255" s="13">
        <v>62453</v>
      </c>
      <c r="C11255" s="14">
        <v>42556.106111111141</v>
      </c>
      <c r="D11255" s="7" t="s">
        <v>7</v>
      </c>
      <c r="E11255" s="13">
        <v>2151</v>
      </c>
      <c r="F11255" s="7" t="s">
        <v>51</v>
      </c>
      <c r="G11255" s="7" t="s">
        <v>12</v>
      </c>
      <c r="H11255" s="13">
        <v>8.5</v>
      </c>
      <c r="I11255" s="13">
        <f>IF(G11255="Male",VLOOKUP(H11255,'Shoe size conversion table'!$B$6:$D$22,2),VLOOKUP(H11255,'Shoe size conversion table'!$J$6:$L$22,2))</f>
        <v>39</v>
      </c>
      <c r="J11255" s="13">
        <f>IF(G11255="Male",VLOOKUP(H11255,'Shoe size conversion table'!$B$6:$D$22,3),VLOOKUP(H11255,'Shoe size conversion table'!$J$6:$L$22,3))</f>
        <v>6.5</v>
      </c>
      <c r="K11255" s="11">
        <v>189</v>
      </c>
      <c r="L11255" s="12">
        <v>0.5</v>
      </c>
      <c r="M11255" s="7">
        <f t="shared" si="526"/>
        <v>2016</v>
      </c>
      <c r="N11255" s="7">
        <f t="shared" si="527"/>
        <v>7</v>
      </c>
      <c r="O11255" s="30">
        <f t="shared" si="528"/>
        <v>94.5</v>
      </c>
    </row>
    <row r="11256" spans="2:15" x14ac:dyDescent="0.2">
      <c r="B11256" s="13">
        <v>62453</v>
      </c>
      <c r="C11256" s="14">
        <v>42556.106111111141</v>
      </c>
      <c r="D11256" s="7" t="s">
        <v>7</v>
      </c>
      <c r="E11256" s="13">
        <v>2183</v>
      </c>
      <c r="F11256" s="7" t="s">
        <v>51</v>
      </c>
      <c r="G11256" s="7" t="s">
        <v>12</v>
      </c>
      <c r="H11256" s="13">
        <v>8.5</v>
      </c>
      <c r="I11256" s="13">
        <f>IF(G11256="Male",VLOOKUP(H11256,'Shoe size conversion table'!$B$6:$D$22,2),VLOOKUP(H11256,'Shoe size conversion table'!$J$6:$L$22,2))</f>
        <v>39</v>
      </c>
      <c r="J11256" s="13">
        <f>IF(G11256="Male",VLOOKUP(H11256,'Shoe size conversion table'!$B$6:$D$22,3),VLOOKUP(H11256,'Shoe size conversion table'!$J$6:$L$22,3))</f>
        <v>6.5</v>
      </c>
      <c r="K11256" s="11">
        <v>139</v>
      </c>
      <c r="L11256" s="12">
        <v>0</v>
      </c>
      <c r="M11256" s="7">
        <f t="shared" si="526"/>
        <v>2016</v>
      </c>
      <c r="N11256" s="7">
        <f t="shared" si="527"/>
        <v>7</v>
      </c>
      <c r="O11256" s="30">
        <f t="shared" si="528"/>
        <v>139</v>
      </c>
    </row>
    <row r="11257" spans="2:15" x14ac:dyDescent="0.2">
      <c r="B11257" s="13">
        <v>62454</v>
      </c>
      <c r="C11257" s="14">
        <v>42556.1361111113</v>
      </c>
      <c r="D11257" s="7" t="s">
        <v>8</v>
      </c>
      <c r="E11257" s="13">
        <v>2168</v>
      </c>
      <c r="F11257" s="7" t="s">
        <v>38</v>
      </c>
      <c r="G11257" s="7" t="s">
        <v>12</v>
      </c>
      <c r="H11257" s="13">
        <v>6.5</v>
      </c>
      <c r="I11257" s="13">
        <f>IF(G11257="Male",VLOOKUP(H11257,'Shoe size conversion table'!$B$6:$D$22,2),VLOOKUP(H11257,'Shoe size conversion table'!$J$6:$L$22,2))</f>
        <v>37</v>
      </c>
      <c r="J11257" s="13">
        <f>IF(G11257="Male",VLOOKUP(H11257,'Shoe size conversion table'!$B$6:$D$22,3),VLOOKUP(H11257,'Shoe size conversion table'!$J$6:$L$22,3))</f>
        <v>4.5</v>
      </c>
      <c r="K11257" s="11">
        <v>129</v>
      </c>
      <c r="L11257" s="12">
        <v>0.5</v>
      </c>
      <c r="M11257" s="7">
        <f t="shared" si="526"/>
        <v>2016</v>
      </c>
      <c r="N11257" s="7">
        <f t="shared" si="527"/>
        <v>7</v>
      </c>
      <c r="O11257" s="30">
        <f t="shared" si="528"/>
        <v>64.5</v>
      </c>
    </row>
    <row r="11258" spans="2:15" x14ac:dyDescent="0.2">
      <c r="B11258" s="13">
        <v>62455</v>
      </c>
      <c r="C11258" s="14">
        <v>42556.276111111139</v>
      </c>
      <c r="D11258" s="7" t="s">
        <v>8</v>
      </c>
      <c r="E11258" s="13">
        <v>2190</v>
      </c>
      <c r="F11258" s="7" t="s">
        <v>37</v>
      </c>
      <c r="G11258" s="7" t="s">
        <v>11</v>
      </c>
      <c r="H11258" s="13">
        <v>8</v>
      </c>
      <c r="I11258" s="13">
        <f>IF(G11258="Male",VLOOKUP(H11258,'Shoe size conversion table'!$B$6:$D$22,2),VLOOKUP(H11258,'Shoe size conversion table'!$J$6:$L$22,2))</f>
        <v>41</v>
      </c>
      <c r="J11258" s="13">
        <f>IF(G11258="Male",VLOOKUP(H11258,'Shoe size conversion table'!$B$6:$D$22,3),VLOOKUP(H11258,'Shoe size conversion table'!$J$6:$L$22,3))</f>
        <v>7.5</v>
      </c>
      <c r="K11258" s="11">
        <v>189</v>
      </c>
      <c r="L11258" s="12">
        <v>0</v>
      </c>
      <c r="M11258" s="7">
        <f t="shared" si="526"/>
        <v>2016</v>
      </c>
      <c r="N11258" s="7">
        <f t="shared" si="527"/>
        <v>7</v>
      </c>
      <c r="O11258" s="30">
        <f t="shared" si="528"/>
        <v>189</v>
      </c>
    </row>
    <row r="11259" spans="2:15" x14ac:dyDescent="0.2">
      <c r="B11259" s="13">
        <v>62456</v>
      </c>
      <c r="C11259" s="14">
        <v>42556.37611111124</v>
      </c>
      <c r="D11259" s="7" t="s">
        <v>7</v>
      </c>
      <c r="E11259" s="13">
        <v>2188</v>
      </c>
      <c r="F11259" s="7" t="s">
        <v>50</v>
      </c>
      <c r="G11259" s="7" t="s">
        <v>12</v>
      </c>
      <c r="H11259" s="13">
        <v>9.5</v>
      </c>
      <c r="I11259" s="13">
        <f>IF(G11259="Male",VLOOKUP(H11259,'Shoe size conversion table'!$B$6:$D$22,2),VLOOKUP(H11259,'Shoe size conversion table'!$J$6:$L$22,2))</f>
        <v>40</v>
      </c>
      <c r="J11259" s="13">
        <f>IF(G11259="Male",VLOOKUP(H11259,'Shoe size conversion table'!$B$6:$D$22,3),VLOOKUP(H11259,'Shoe size conversion table'!$J$6:$L$22,3))</f>
        <v>7.5</v>
      </c>
      <c r="K11259" s="11">
        <v>199</v>
      </c>
      <c r="L11259" s="12">
        <v>0.2</v>
      </c>
      <c r="M11259" s="7">
        <f t="shared" si="526"/>
        <v>2016</v>
      </c>
      <c r="N11259" s="7">
        <f t="shared" si="527"/>
        <v>7</v>
      </c>
      <c r="O11259" s="30">
        <f t="shared" si="528"/>
        <v>159.20000000000002</v>
      </c>
    </row>
    <row r="11260" spans="2:15" x14ac:dyDescent="0.2">
      <c r="B11260" s="13">
        <v>62457</v>
      </c>
      <c r="C11260" s="14">
        <v>42556.446111111138</v>
      </c>
      <c r="D11260" s="7" t="s">
        <v>9</v>
      </c>
      <c r="E11260" s="13">
        <v>2212</v>
      </c>
      <c r="F11260" s="7" t="s">
        <v>62</v>
      </c>
      <c r="G11260" s="7" t="s">
        <v>11</v>
      </c>
      <c r="H11260" s="13">
        <v>8.5</v>
      </c>
      <c r="I11260" s="13" t="str">
        <f>IF(G11260="Male",VLOOKUP(H11260,'Shoe size conversion table'!$B$6:$D$22,2),VLOOKUP(H11260,'Shoe size conversion table'!$J$6:$L$22,2))</f>
        <v>41-42</v>
      </c>
      <c r="J11260" s="13">
        <f>IF(G11260="Male",VLOOKUP(H11260,'Shoe size conversion table'!$B$6:$D$22,3),VLOOKUP(H11260,'Shoe size conversion table'!$J$6:$L$22,3))</f>
        <v>8</v>
      </c>
      <c r="K11260" s="11">
        <v>199</v>
      </c>
      <c r="L11260" s="12">
        <v>0.3</v>
      </c>
      <c r="M11260" s="7">
        <f t="shared" si="526"/>
        <v>2016</v>
      </c>
      <c r="N11260" s="7">
        <f t="shared" si="527"/>
        <v>7</v>
      </c>
      <c r="O11260" s="30">
        <f t="shared" si="528"/>
        <v>139.29999999999998</v>
      </c>
    </row>
    <row r="11261" spans="2:15" x14ac:dyDescent="0.2">
      <c r="B11261" s="13">
        <v>62458</v>
      </c>
      <c r="C11261" s="14">
        <v>42556.466111111265</v>
      </c>
      <c r="D11261" s="7" t="s">
        <v>7</v>
      </c>
      <c r="E11261" s="13">
        <v>2158</v>
      </c>
      <c r="F11261" s="7" t="s">
        <v>48</v>
      </c>
      <c r="G11261" s="7" t="s">
        <v>11</v>
      </c>
      <c r="H11261" s="13">
        <v>9</v>
      </c>
      <c r="I11261" s="13">
        <f>IF(G11261="Male",VLOOKUP(H11261,'Shoe size conversion table'!$B$6:$D$22,2),VLOOKUP(H11261,'Shoe size conversion table'!$J$6:$L$22,2))</f>
        <v>42</v>
      </c>
      <c r="J11261" s="13">
        <f>IF(G11261="Male",VLOOKUP(H11261,'Shoe size conversion table'!$B$6:$D$22,3),VLOOKUP(H11261,'Shoe size conversion table'!$J$6:$L$22,3))</f>
        <v>8.5</v>
      </c>
      <c r="K11261" s="11">
        <v>189</v>
      </c>
      <c r="L11261" s="12">
        <v>0</v>
      </c>
      <c r="M11261" s="7">
        <f t="shared" si="526"/>
        <v>2016</v>
      </c>
      <c r="N11261" s="7">
        <f t="shared" si="527"/>
        <v>7</v>
      </c>
      <c r="O11261" s="30">
        <f t="shared" si="528"/>
        <v>189</v>
      </c>
    </row>
    <row r="11262" spans="2:15" x14ac:dyDescent="0.2">
      <c r="B11262" s="13">
        <v>62459</v>
      </c>
      <c r="C11262" s="14">
        <v>42556.486111111139</v>
      </c>
      <c r="D11262" s="7" t="s">
        <v>9</v>
      </c>
      <c r="E11262" s="13">
        <v>2193</v>
      </c>
      <c r="F11262" s="7" t="s">
        <v>59</v>
      </c>
      <c r="G11262" s="7" t="s">
        <v>11</v>
      </c>
      <c r="H11262" s="13">
        <v>10.5</v>
      </c>
      <c r="I11262" s="13" t="str">
        <f>IF(G11262="Male",VLOOKUP(H11262,'Shoe size conversion table'!$B$6:$D$22,2),VLOOKUP(H11262,'Shoe size conversion table'!$J$6:$L$22,2))</f>
        <v>43-44</v>
      </c>
      <c r="J11262" s="13">
        <f>IF(G11262="Male",VLOOKUP(H11262,'Shoe size conversion table'!$B$6:$D$22,3),VLOOKUP(H11262,'Shoe size conversion table'!$J$6:$L$22,3))</f>
        <v>10</v>
      </c>
      <c r="K11262" s="11">
        <v>179</v>
      </c>
      <c r="L11262" s="12">
        <v>0.5</v>
      </c>
      <c r="M11262" s="7">
        <f t="shared" si="526"/>
        <v>2016</v>
      </c>
      <c r="N11262" s="7">
        <f t="shared" si="527"/>
        <v>7</v>
      </c>
      <c r="O11262" s="30">
        <f t="shared" si="528"/>
        <v>89.5</v>
      </c>
    </row>
    <row r="11263" spans="2:15" x14ac:dyDescent="0.2">
      <c r="B11263" s="13">
        <v>62459</v>
      </c>
      <c r="C11263" s="14">
        <v>42556.486111111139</v>
      </c>
      <c r="D11263" s="7" t="s">
        <v>9</v>
      </c>
      <c r="E11263" s="13">
        <v>2209</v>
      </c>
      <c r="F11263" s="7" t="s">
        <v>58</v>
      </c>
      <c r="G11263" s="7" t="s">
        <v>11</v>
      </c>
      <c r="H11263" s="13">
        <v>8.5</v>
      </c>
      <c r="I11263" s="13" t="str">
        <f>IF(G11263="Male",VLOOKUP(H11263,'Shoe size conversion table'!$B$6:$D$22,2),VLOOKUP(H11263,'Shoe size conversion table'!$J$6:$L$22,2))</f>
        <v>41-42</v>
      </c>
      <c r="J11263" s="13">
        <f>IF(G11263="Male",VLOOKUP(H11263,'Shoe size conversion table'!$B$6:$D$22,3),VLOOKUP(H11263,'Shoe size conversion table'!$J$6:$L$22,3))</f>
        <v>8</v>
      </c>
      <c r="K11263" s="11">
        <v>159</v>
      </c>
      <c r="L11263" s="12">
        <v>0.1</v>
      </c>
      <c r="M11263" s="7">
        <f t="shared" si="526"/>
        <v>2016</v>
      </c>
      <c r="N11263" s="7">
        <f t="shared" si="527"/>
        <v>7</v>
      </c>
      <c r="O11263" s="30">
        <f t="shared" si="528"/>
        <v>143.1</v>
      </c>
    </row>
    <row r="11264" spans="2:15" x14ac:dyDescent="0.2">
      <c r="B11264" s="13">
        <v>62460</v>
      </c>
      <c r="C11264" s="14">
        <v>42556.506111111135</v>
      </c>
      <c r="D11264" s="7" t="s">
        <v>10</v>
      </c>
      <c r="E11264" s="13">
        <v>2169</v>
      </c>
      <c r="F11264" s="7" t="s">
        <v>36</v>
      </c>
      <c r="G11264" s="7" t="s">
        <v>11</v>
      </c>
      <c r="H11264" s="13">
        <v>9.5</v>
      </c>
      <c r="I11264" s="13" t="str">
        <f>IF(G11264="Male",VLOOKUP(H11264,'Shoe size conversion table'!$B$6:$D$22,2),VLOOKUP(H11264,'Shoe size conversion table'!$J$6:$L$22,2))</f>
        <v>42-43</v>
      </c>
      <c r="J11264" s="13">
        <f>IF(G11264="Male",VLOOKUP(H11264,'Shoe size conversion table'!$B$6:$D$22,3),VLOOKUP(H11264,'Shoe size conversion table'!$J$6:$L$22,3))</f>
        <v>9</v>
      </c>
      <c r="K11264" s="11">
        <v>169</v>
      </c>
      <c r="L11264" s="12">
        <v>0</v>
      </c>
      <c r="M11264" s="7">
        <f t="shared" si="526"/>
        <v>2016</v>
      </c>
      <c r="N11264" s="7">
        <f t="shared" si="527"/>
        <v>7</v>
      </c>
      <c r="O11264" s="30">
        <f t="shared" si="528"/>
        <v>169</v>
      </c>
    </row>
    <row r="11265" spans="2:15" x14ac:dyDescent="0.2">
      <c r="B11265" s="13">
        <v>62461</v>
      </c>
      <c r="C11265" s="14">
        <v>42556.5661111113</v>
      </c>
      <c r="D11265" s="7" t="s">
        <v>10</v>
      </c>
      <c r="E11265" s="13">
        <v>2192</v>
      </c>
      <c r="F11265" s="7" t="s">
        <v>36</v>
      </c>
      <c r="G11265" s="7" t="s">
        <v>12</v>
      </c>
      <c r="H11265" s="13">
        <v>9.5</v>
      </c>
      <c r="I11265" s="13">
        <f>IF(G11265="Male",VLOOKUP(H11265,'Shoe size conversion table'!$B$6:$D$22,2),VLOOKUP(H11265,'Shoe size conversion table'!$J$6:$L$22,2))</f>
        <v>40</v>
      </c>
      <c r="J11265" s="13">
        <f>IF(G11265="Male",VLOOKUP(H11265,'Shoe size conversion table'!$B$6:$D$22,3),VLOOKUP(H11265,'Shoe size conversion table'!$J$6:$L$22,3))</f>
        <v>7.5</v>
      </c>
      <c r="K11265" s="11">
        <v>179</v>
      </c>
      <c r="L11265" s="12">
        <v>0</v>
      </c>
      <c r="M11265" s="7">
        <f t="shared" si="526"/>
        <v>2016</v>
      </c>
      <c r="N11265" s="7">
        <f t="shared" si="527"/>
        <v>7</v>
      </c>
      <c r="O11265" s="30">
        <f t="shared" si="528"/>
        <v>179</v>
      </c>
    </row>
    <row r="11266" spans="2:15" x14ac:dyDescent="0.2">
      <c r="B11266" s="13">
        <v>62462</v>
      </c>
      <c r="C11266" s="14">
        <v>42556.636111111264</v>
      </c>
      <c r="D11266" s="7" t="s">
        <v>7</v>
      </c>
      <c r="E11266" s="13">
        <v>2149</v>
      </c>
      <c r="F11266" s="7" t="s">
        <v>43</v>
      </c>
      <c r="G11266" s="7" t="s">
        <v>12</v>
      </c>
      <c r="H11266" s="13">
        <v>7.5</v>
      </c>
      <c r="I11266" s="13">
        <f>IF(G11266="Male",VLOOKUP(H11266,'Shoe size conversion table'!$B$6:$D$22,2),VLOOKUP(H11266,'Shoe size conversion table'!$J$6:$L$22,2))</f>
        <v>38</v>
      </c>
      <c r="J11266" s="13">
        <f>IF(G11266="Male",VLOOKUP(H11266,'Shoe size conversion table'!$B$6:$D$22,3),VLOOKUP(H11266,'Shoe size conversion table'!$J$6:$L$22,3))</f>
        <v>5.5</v>
      </c>
      <c r="K11266" s="11">
        <v>179</v>
      </c>
      <c r="L11266" s="12">
        <v>0</v>
      </c>
      <c r="M11266" s="7">
        <f t="shared" si="526"/>
        <v>2016</v>
      </c>
      <c r="N11266" s="7">
        <f t="shared" si="527"/>
        <v>7</v>
      </c>
      <c r="O11266" s="30">
        <f t="shared" si="528"/>
        <v>179</v>
      </c>
    </row>
    <row r="11267" spans="2:15" x14ac:dyDescent="0.2">
      <c r="B11267" s="13">
        <v>62462</v>
      </c>
      <c r="C11267" s="14">
        <v>42556.636111111264</v>
      </c>
      <c r="D11267" s="7" t="s">
        <v>7</v>
      </c>
      <c r="E11267" s="13">
        <v>2151</v>
      </c>
      <c r="F11267" s="7" t="s">
        <v>54</v>
      </c>
      <c r="G11267" s="7" t="s">
        <v>12</v>
      </c>
      <c r="H11267" s="13">
        <v>9</v>
      </c>
      <c r="I11267" s="13" t="str">
        <f>IF(G11267="Male",VLOOKUP(H11267,'Shoe size conversion table'!$B$6:$D$22,2),VLOOKUP(H11267,'Shoe size conversion table'!$J$6:$L$22,2))</f>
        <v>39-40</v>
      </c>
      <c r="J11267" s="13">
        <f>IF(G11267="Male",VLOOKUP(H11267,'Shoe size conversion table'!$B$6:$D$22,3),VLOOKUP(H11267,'Shoe size conversion table'!$J$6:$L$22,3))</f>
        <v>7</v>
      </c>
      <c r="K11267" s="11">
        <v>199</v>
      </c>
      <c r="L11267" s="12">
        <v>0</v>
      </c>
      <c r="M11267" s="7">
        <f t="shared" si="526"/>
        <v>2016</v>
      </c>
      <c r="N11267" s="7">
        <f t="shared" si="527"/>
        <v>7</v>
      </c>
      <c r="O11267" s="30">
        <f t="shared" si="528"/>
        <v>199</v>
      </c>
    </row>
    <row r="11268" spans="2:15" x14ac:dyDescent="0.2">
      <c r="B11268" s="13">
        <v>62463</v>
      </c>
      <c r="C11268" s="14">
        <v>42556.69611111124</v>
      </c>
      <c r="D11268" s="7" t="s">
        <v>10</v>
      </c>
      <c r="E11268" s="13">
        <v>2211</v>
      </c>
      <c r="F11268" s="7" t="s">
        <v>35</v>
      </c>
      <c r="G11268" s="7" t="s">
        <v>12</v>
      </c>
      <c r="H11268" s="13">
        <v>9.5</v>
      </c>
      <c r="I11268" s="13">
        <f>IF(G11268="Male",VLOOKUP(H11268,'Shoe size conversion table'!$B$6:$D$22,2),VLOOKUP(H11268,'Shoe size conversion table'!$J$6:$L$22,2))</f>
        <v>40</v>
      </c>
      <c r="J11268" s="13">
        <f>IF(G11268="Male",VLOOKUP(H11268,'Shoe size conversion table'!$B$6:$D$22,3),VLOOKUP(H11268,'Shoe size conversion table'!$J$6:$L$22,3))</f>
        <v>7.5</v>
      </c>
      <c r="K11268" s="11">
        <v>159</v>
      </c>
      <c r="L11268" s="12">
        <v>0.5</v>
      </c>
      <c r="M11268" s="7">
        <f t="shared" si="526"/>
        <v>2016</v>
      </c>
      <c r="N11268" s="7">
        <f t="shared" si="527"/>
        <v>7</v>
      </c>
      <c r="O11268" s="30">
        <f t="shared" si="528"/>
        <v>79.5</v>
      </c>
    </row>
    <row r="11269" spans="2:15" x14ac:dyDescent="0.2">
      <c r="B11269" s="13">
        <v>62464</v>
      </c>
      <c r="C11269" s="14">
        <v>42556.72611111126</v>
      </c>
      <c r="D11269" s="7" t="s">
        <v>7</v>
      </c>
      <c r="E11269" s="13">
        <v>2159</v>
      </c>
      <c r="F11269" s="7" t="s">
        <v>49</v>
      </c>
      <c r="G11269" s="7" t="s">
        <v>12</v>
      </c>
      <c r="H11269" s="13">
        <v>8</v>
      </c>
      <c r="I11269" s="13" t="str">
        <f>IF(G11269="Male",VLOOKUP(H11269,'Shoe size conversion table'!$B$6:$D$22,2),VLOOKUP(H11269,'Shoe size conversion table'!$J$6:$L$22,2))</f>
        <v>38-39</v>
      </c>
      <c r="J11269" s="13">
        <f>IF(G11269="Male",VLOOKUP(H11269,'Shoe size conversion table'!$B$6:$D$22,3),VLOOKUP(H11269,'Shoe size conversion table'!$J$6:$L$22,3))</f>
        <v>6</v>
      </c>
      <c r="K11269" s="11">
        <v>139</v>
      </c>
      <c r="L11269" s="12">
        <v>0.3</v>
      </c>
      <c r="M11269" s="7">
        <f t="shared" ref="M11269:M11332" si="529">YEAR(C11269)</f>
        <v>2016</v>
      </c>
      <c r="N11269" s="7">
        <f t="shared" si="527"/>
        <v>7</v>
      </c>
      <c r="O11269" s="30">
        <f t="shared" si="528"/>
        <v>97.3</v>
      </c>
    </row>
    <row r="11270" spans="2:15" x14ac:dyDescent="0.2">
      <c r="B11270" s="13">
        <v>62465</v>
      </c>
      <c r="C11270" s="14">
        <v>42556.736111111139</v>
      </c>
      <c r="D11270" s="7" t="s">
        <v>9</v>
      </c>
      <c r="E11270" s="13">
        <v>2237</v>
      </c>
      <c r="F11270" s="7" t="s">
        <v>61</v>
      </c>
      <c r="G11270" s="7" t="s">
        <v>12</v>
      </c>
      <c r="H11270" s="13">
        <v>9</v>
      </c>
      <c r="I11270" s="13" t="str">
        <f>IF(G11270="Male",VLOOKUP(H11270,'Shoe size conversion table'!$B$6:$D$22,2),VLOOKUP(H11270,'Shoe size conversion table'!$J$6:$L$22,2))</f>
        <v>39-40</v>
      </c>
      <c r="J11270" s="13">
        <f>IF(G11270="Male",VLOOKUP(H11270,'Shoe size conversion table'!$B$6:$D$22,3),VLOOKUP(H11270,'Shoe size conversion table'!$J$6:$L$22,3))</f>
        <v>7</v>
      </c>
      <c r="K11270" s="11">
        <v>199</v>
      </c>
      <c r="L11270" s="12">
        <v>0</v>
      </c>
      <c r="M11270" s="7">
        <f t="shared" si="529"/>
        <v>2016</v>
      </c>
      <c r="N11270" s="7">
        <f t="shared" ref="N11270:N11333" si="530">MONTH(C11270:C26237)</f>
        <v>7</v>
      </c>
      <c r="O11270" s="30">
        <f t="shared" ref="O11270:O11333" si="531">K11270*(1-L11270)</f>
        <v>199</v>
      </c>
    </row>
    <row r="11271" spans="2:15" x14ac:dyDescent="0.2">
      <c r="B11271" s="13">
        <v>62466</v>
      </c>
      <c r="C11271" s="14">
        <v>42556.736111111262</v>
      </c>
      <c r="D11271" s="7" t="s">
        <v>10</v>
      </c>
      <c r="E11271" s="13">
        <v>2215</v>
      </c>
      <c r="F11271" s="7" t="s">
        <v>36</v>
      </c>
      <c r="G11271" s="7" t="s">
        <v>12</v>
      </c>
      <c r="H11271" s="13">
        <v>8.5</v>
      </c>
      <c r="I11271" s="13">
        <f>IF(G11271="Male",VLOOKUP(H11271,'Shoe size conversion table'!$B$6:$D$22,2),VLOOKUP(H11271,'Shoe size conversion table'!$J$6:$L$22,2))</f>
        <v>39</v>
      </c>
      <c r="J11271" s="13">
        <f>IF(G11271="Male",VLOOKUP(H11271,'Shoe size conversion table'!$B$6:$D$22,3),VLOOKUP(H11271,'Shoe size conversion table'!$J$6:$L$22,3))</f>
        <v>6.5</v>
      </c>
      <c r="K11271" s="11">
        <v>189</v>
      </c>
      <c r="L11271" s="12">
        <v>0.2</v>
      </c>
      <c r="M11271" s="7">
        <f t="shared" si="529"/>
        <v>2016</v>
      </c>
      <c r="N11271" s="7">
        <f t="shared" si="530"/>
        <v>7</v>
      </c>
      <c r="O11271" s="30">
        <f t="shared" si="531"/>
        <v>151.20000000000002</v>
      </c>
    </row>
    <row r="11272" spans="2:15" x14ac:dyDescent="0.2">
      <c r="B11272" s="13">
        <v>62467</v>
      </c>
      <c r="C11272" s="14">
        <v>42556.776111111241</v>
      </c>
      <c r="D11272" s="7" t="s">
        <v>8</v>
      </c>
      <c r="E11272" s="13">
        <v>2155</v>
      </c>
      <c r="F11272" s="7" t="s">
        <v>41</v>
      </c>
      <c r="G11272" s="7" t="s">
        <v>11</v>
      </c>
      <c r="H11272" s="13">
        <v>10</v>
      </c>
      <c r="I11272" s="13">
        <f>IF(G11272="Male",VLOOKUP(H11272,'Shoe size conversion table'!$B$6:$D$22,2),VLOOKUP(H11272,'Shoe size conversion table'!$J$6:$L$22,2))</f>
        <v>43</v>
      </c>
      <c r="J11272" s="13">
        <f>IF(G11272="Male",VLOOKUP(H11272,'Shoe size conversion table'!$B$6:$D$22,3),VLOOKUP(H11272,'Shoe size conversion table'!$J$6:$L$22,3))</f>
        <v>9.5</v>
      </c>
      <c r="K11272" s="11">
        <v>139</v>
      </c>
      <c r="L11272" s="12">
        <v>0</v>
      </c>
      <c r="M11272" s="7">
        <f t="shared" si="529"/>
        <v>2016</v>
      </c>
      <c r="N11272" s="7">
        <f t="shared" si="530"/>
        <v>7</v>
      </c>
      <c r="O11272" s="30">
        <f t="shared" si="531"/>
        <v>139</v>
      </c>
    </row>
    <row r="11273" spans="2:15" x14ac:dyDescent="0.2">
      <c r="B11273" s="13">
        <v>62468</v>
      </c>
      <c r="C11273" s="14">
        <v>42556.776111111263</v>
      </c>
      <c r="D11273" s="7" t="s">
        <v>7</v>
      </c>
      <c r="E11273" s="13">
        <v>2218</v>
      </c>
      <c r="F11273" s="7" t="s">
        <v>45</v>
      </c>
      <c r="G11273" s="7" t="s">
        <v>12</v>
      </c>
      <c r="H11273" s="13">
        <v>8.5</v>
      </c>
      <c r="I11273" s="13">
        <f>IF(G11273="Male",VLOOKUP(H11273,'Shoe size conversion table'!$B$6:$D$22,2),VLOOKUP(H11273,'Shoe size conversion table'!$J$6:$L$22,2))</f>
        <v>39</v>
      </c>
      <c r="J11273" s="13">
        <f>IF(G11273="Male",VLOOKUP(H11273,'Shoe size conversion table'!$B$6:$D$22,3),VLOOKUP(H11273,'Shoe size conversion table'!$J$6:$L$22,3))</f>
        <v>6.5</v>
      </c>
      <c r="K11273" s="11">
        <v>149</v>
      </c>
      <c r="L11273" s="12">
        <v>0.1</v>
      </c>
      <c r="M11273" s="7">
        <f t="shared" si="529"/>
        <v>2016</v>
      </c>
      <c r="N11273" s="7">
        <f t="shared" si="530"/>
        <v>7</v>
      </c>
      <c r="O11273" s="30">
        <f t="shared" si="531"/>
        <v>134.1</v>
      </c>
    </row>
    <row r="11274" spans="2:15" x14ac:dyDescent="0.2">
      <c r="B11274" s="13">
        <v>62469</v>
      </c>
      <c r="C11274" s="14">
        <v>42556.806111111262</v>
      </c>
      <c r="D11274" s="7" t="s">
        <v>9</v>
      </c>
      <c r="E11274" s="13">
        <v>2242</v>
      </c>
      <c r="F11274" s="7" t="s">
        <v>61</v>
      </c>
      <c r="G11274" s="7" t="s">
        <v>11</v>
      </c>
      <c r="H11274" s="13">
        <v>7</v>
      </c>
      <c r="I11274" s="13">
        <f>IF(G11274="Male",VLOOKUP(H11274,'Shoe size conversion table'!$B$6:$D$22,2),VLOOKUP(H11274,'Shoe size conversion table'!$J$6:$L$22,2))</f>
        <v>40</v>
      </c>
      <c r="J11274" s="13">
        <f>IF(G11274="Male",VLOOKUP(H11274,'Shoe size conversion table'!$B$6:$D$22,3),VLOOKUP(H11274,'Shoe size conversion table'!$J$6:$L$22,3))</f>
        <v>6.5</v>
      </c>
      <c r="K11274" s="11">
        <v>129</v>
      </c>
      <c r="L11274" s="12">
        <v>0.5</v>
      </c>
      <c r="M11274" s="7">
        <f t="shared" si="529"/>
        <v>2016</v>
      </c>
      <c r="N11274" s="7">
        <f t="shared" si="530"/>
        <v>7</v>
      </c>
      <c r="O11274" s="30">
        <f t="shared" si="531"/>
        <v>64.5</v>
      </c>
    </row>
    <row r="11275" spans="2:15" x14ac:dyDescent="0.2">
      <c r="B11275" s="13">
        <v>62470</v>
      </c>
      <c r="C11275" s="14">
        <v>42556.916111111299</v>
      </c>
      <c r="D11275" s="7" t="s">
        <v>7</v>
      </c>
      <c r="E11275" s="13">
        <v>2169</v>
      </c>
      <c r="F11275" s="7" t="s">
        <v>56</v>
      </c>
      <c r="G11275" s="7" t="s">
        <v>11</v>
      </c>
      <c r="H11275" s="13">
        <v>9</v>
      </c>
      <c r="I11275" s="13">
        <f>IF(G11275="Male",VLOOKUP(H11275,'Shoe size conversion table'!$B$6:$D$22,2),VLOOKUP(H11275,'Shoe size conversion table'!$J$6:$L$22,2))</f>
        <v>42</v>
      </c>
      <c r="J11275" s="13">
        <f>IF(G11275="Male",VLOOKUP(H11275,'Shoe size conversion table'!$B$6:$D$22,3),VLOOKUP(H11275,'Shoe size conversion table'!$J$6:$L$22,3))</f>
        <v>8.5</v>
      </c>
      <c r="K11275" s="11">
        <v>129</v>
      </c>
      <c r="L11275" s="12">
        <v>0.2</v>
      </c>
      <c r="M11275" s="7">
        <f t="shared" si="529"/>
        <v>2016</v>
      </c>
      <c r="N11275" s="7">
        <f t="shared" si="530"/>
        <v>7</v>
      </c>
      <c r="O11275" s="30">
        <f t="shared" si="531"/>
        <v>103.2</v>
      </c>
    </row>
    <row r="11276" spans="2:15" x14ac:dyDescent="0.2">
      <c r="B11276" s="13">
        <v>62471</v>
      </c>
      <c r="C11276" s="14">
        <v>42556.946111111145</v>
      </c>
      <c r="D11276" s="7" t="s">
        <v>7</v>
      </c>
      <c r="E11276" s="13">
        <v>2236</v>
      </c>
      <c r="F11276" s="7" t="s">
        <v>57</v>
      </c>
      <c r="G11276" s="7" t="s">
        <v>11</v>
      </c>
      <c r="H11276" s="13">
        <v>9.5</v>
      </c>
      <c r="I11276" s="13" t="str">
        <f>IF(G11276="Male",VLOOKUP(H11276,'Shoe size conversion table'!$B$6:$D$22,2),VLOOKUP(H11276,'Shoe size conversion table'!$J$6:$L$22,2))</f>
        <v>42-43</v>
      </c>
      <c r="J11276" s="13">
        <f>IF(G11276="Male",VLOOKUP(H11276,'Shoe size conversion table'!$B$6:$D$22,3),VLOOKUP(H11276,'Shoe size conversion table'!$J$6:$L$22,3))</f>
        <v>9</v>
      </c>
      <c r="K11276" s="11">
        <v>169</v>
      </c>
      <c r="L11276" s="12">
        <v>0.2</v>
      </c>
      <c r="M11276" s="7">
        <f t="shared" si="529"/>
        <v>2016</v>
      </c>
      <c r="N11276" s="7">
        <f t="shared" si="530"/>
        <v>7</v>
      </c>
      <c r="O11276" s="30">
        <f t="shared" si="531"/>
        <v>135.20000000000002</v>
      </c>
    </row>
    <row r="11277" spans="2:15" x14ac:dyDescent="0.2">
      <c r="B11277" s="13">
        <v>62472</v>
      </c>
      <c r="C11277" s="14">
        <v>42556.956111111263</v>
      </c>
      <c r="D11277" s="7" t="s">
        <v>10</v>
      </c>
      <c r="E11277" s="13">
        <v>2155</v>
      </c>
      <c r="F11277" s="7" t="s">
        <v>35</v>
      </c>
      <c r="G11277" s="7" t="s">
        <v>12</v>
      </c>
      <c r="H11277" s="13">
        <v>10</v>
      </c>
      <c r="I11277" s="13" t="str">
        <f>IF(G11277="Male",VLOOKUP(H11277,'Shoe size conversion table'!$B$6:$D$22,2),VLOOKUP(H11277,'Shoe size conversion table'!$J$6:$L$22,2))</f>
        <v>40-41</v>
      </c>
      <c r="J11277" s="13">
        <f>IF(G11277="Male",VLOOKUP(H11277,'Shoe size conversion table'!$B$6:$D$22,3),VLOOKUP(H11277,'Shoe size conversion table'!$J$6:$L$22,3))</f>
        <v>8</v>
      </c>
      <c r="K11277" s="11">
        <v>179</v>
      </c>
      <c r="L11277" s="12">
        <v>0</v>
      </c>
      <c r="M11277" s="7">
        <f t="shared" si="529"/>
        <v>2016</v>
      </c>
      <c r="N11277" s="7">
        <f t="shared" si="530"/>
        <v>7</v>
      </c>
      <c r="O11277" s="30">
        <f t="shared" si="531"/>
        <v>179</v>
      </c>
    </row>
    <row r="11278" spans="2:15" x14ac:dyDescent="0.2">
      <c r="B11278" s="13">
        <v>62473</v>
      </c>
      <c r="C11278" s="14">
        <v>42556.986111111139</v>
      </c>
      <c r="D11278" s="7" t="s">
        <v>7</v>
      </c>
      <c r="E11278" s="13">
        <v>2189</v>
      </c>
      <c r="F11278" s="7" t="s">
        <v>49</v>
      </c>
      <c r="G11278" s="7" t="s">
        <v>11</v>
      </c>
      <c r="H11278" s="13">
        <v>8.5</v>
      </c>
      <c r="I11278" s="13" t="str">
        <f>IF(G11278="Male",VLOOKUP(H11278,'Shoe size conversion table'!$B$6:$D$22,2),VLOOKUP(H11278,'Shoe size conversion table'!$J$6:$L$22,2))</f>
        <v>41-42</v>
      </c>
      <c r="J11278" s="13">
        <f>IF(G11278="Male",VLOOKUP(H11278,'Shoe size conversion table'!$B$6:$D$22,3),VLOOKUP(H11278,'Shoe size conversion table'!$J$6:$L$22,3))</f>
        <v>8</v>
      </c>
      <c r="K11278" s="11">
        <v>129</v>
      </c>
      <c r="L11278" s="12">
        <v>0.3</v>
      </c>
      <c r="M11278" s="7">
        <f t="shared" si="529"/>
        <v>2016</v>
      </c>
      <c r="N11278" s="7">
        <f t="shared" si="530"/>
        <v>7</v>
      </c>
      <c r="O11278" s="30">
        <f t="shared" si="531"/>
        <v>90.3</v>
      </c>
    </row>
    <row r="11279" spans="2:15" x14ac:dyDescent="0.2">
      <c r="B11279" s="13">
        <v>62473</v>
      </c>
      <c r="C11279" s="14">
        <v>42556.986111111139</v>
      </c>
      <c r="D11279" s="7" t="s">
        <v>7</v>
      </c>
      <c r="E11279" s="13">
        <v>2156</v>
      </c>
      <c r="F11279" s="7" t="s">
        <v>48</v>
      </c>
      <c r="G11279" s="7" t="s">
        <v>11</v>
      </c>
      <c r="H11279" s="13">
        <v>10.5</v>
      </c>
      <c r="I11279" s="13" t="str">
        <f>IF(G11279="Male",VLOOKUP(H11279,'Shoe size conversion table'!$B$6:$D$22,2),VLOOKUP(H11279,'Shoe size conversion table'!$J$6:$L$22,2))</f>
        <v>43-44</v>
      </c>
      <c r="J11279" s="13">
        <f>IF(G11279="Male",VLOOKUP(H11279,'Shoe size conversion table'!$B$6:$D$22,3),VLOOKUP(H11279,'Shoe size conversion table'!$J$6:$L$22,3))</f>
        <v>10</v>
      </c>
      <c r="K11279" s="11">
        <v>169</v>
      </c>
      <c r="L11279" s="12">
        <v>0.2</v>
      </c>
      <c r="M11279" s="7">
        <f t="shared" si="529"/>
        <v>2016</v>
      </c>
      <c r="N11279" s="7">
        <f t="shared" si="530"/>
        <v>7</v>
      </c>
      <c r="O11279" s="30">
        <f t="shared" si="531"/>
        <v>135.20000000000002</v>
      </c>
    </row>
    <row r="11280" spans="2:15" x14ac:dyDescent="0.2">
      <c r="B11280" s="13">
        <v>62474</v>
      </c>
      <c r="C11280" s="14">
        <v>42557.106111111141</v>
      </c>
      <c r="D11280" s="7" t="s">
        <v>7</v>
      </c>
      <c r="E11280" s="13">
        <v>2184</v>
      </c>
      <c r="F11280" s="7" t="s">
        <v>49</v>
      </c>
      <c r="G11280" s="7" t="s">
        <v>11</v>
      </c>
      <c r="H11280" s="13">
        <v>9</v>
      </c>
      <c r="I11280" s="13">
        <f>IF(G11280="Male",VLOOKUP(H11280,'Shoe size conversion table'!$B$6:$D$22,2),VLOOKUP(H11280,'Shoe size conversion table'!$J$6:$L$22,2))</f>
        <v>42</v>
      </c>
      <c r="J11280" s="13">
        <f>IF(G11280="Male",VLOOKUP(H11280,'Shoe size conversion table'!$B$6:$D$22,3),VLOOKUP(H11280,'Shoe size conversion table'!$J$6:$L$22,3))</f>
        <v>8.5</v>
      </c>
      <c r="K11280" s="11">
        <v>199</v>
      </c>
      <c r="L11280" s="12">
        <v>0</v>
      </c>
      <c r="M11280" s="7">
        <f t="shared" si="529"/>
        <v>2016</v>
      </c>
      <c r="N11280" s="7">
        <f t="shared" si="530"/>
        <v>7</v>
      </c>
      <c r="O11280" s="30">
        <f t="shared" si="531"/>
        <v>199</v>
      </c>
    </row>
    <row r="11281" spans="2:15" x14ac:dyDescent="0.2">
      <c r="B11281" s="13">
        <v>62474</v>
      </c>
      <c r="C11281" s="14">
        <v>42557.106111111141</v>
      </c>
      <c r="D11281" s="7" t="s">
        <v>7</v>
      </c>
      <c r="E11281" s="13">
        <v>2151</v>
      </c>
      <c r="F11281" s="7" t="s">
        <v>51</v>
      </c>
      <c r="G11281" s="7" t="s">
        <v>12</v>
      </c>
      <c r="H11281" s="13">
        <v>8.5</v>
      </c>
      <c r="I11281" s="13">
        <f>IF(G11281="Male",VLOOKUP(H11281,'Shoe size conversion table'!$B$6:$D$22,2),VLOOKUP(H11281,'Shoe size conversion table'!$J$6:$L$22,2))</f>
        <v>39</v>
      </c>
      <c r="J11281" s="13">
        <f>IF(G11281="Male",VLOOKUP(H11281,'Shoe size conversion table'!$B$6:$D$22,3),VLOOKUP(H11281,'Shoe size conversion table'!$J$6:$L$22,3))</f>
        <v>6.5</v>
      </c>
      <c r="K11281" s="11">
        <v>189</v>
      </c>
      <c r="L11281" s="12">
        <v>0.5</v>
      </c>
      <c r="M11281" s="7">
        <f t="shared" si="529"/>
        <v>2016</v>
      </c>
      <c r="N11281" s="7">
        <f t="shared" si="530"/>
        <v>7</v>
      </c>
      <c r="O11281" s="30">
        <f t="shared" si="531"/>
        <v>94.5</v>
      </c>
    </row>
    <row r="11282" spans="2:15" x14ac:dyDescent="0.2">
      <c r="B11282" s="13">
        <v>62475</v>
      </c>
      <c r="C11282" s="14">
        <v>42557.216111111142</v>
      </c>
      <c r="D11282" s="7" t="s">
        <v>10</v>
      </c>
      <c r="E11282" s="13">
        <v>2212</v>
      </c>
      <c r="F11282" s="7" t="s">
        <v>35</v>
      </c>
      <c r="G11282" s="7" t="s">
        <v>11</v>
      </c>
      <c r="H11282" s="13">
        <v>10</v>
      </c>
      <c r="I11282" s="13">
        <f>IF(G11282="Male",VLOOKUP(H11282,'Shoe size conversion table'!$B$6:$D$22,2),VLOOKUP(H11282,'Shoe size conversion table'!$J$6:$L$22,2))</f>
        <v>43</v>
      </c>
      <c r="J11282" s="13">
        <f>IF(G11282="Male",VLOOKUP(H11282,'Shoe size conversion table'!$B$6:$D$22,3),VLOOKUP(H11282,'Shoe size conversion table'!$J$6:$L$22,3))</f>
        <v>9.5</v>
      </c>
      <c r="K11282" s="11">
        <v>159</v>
      </c>
      <c r="L11282" s="12">
        <v>0.3</v>
      </c>
      <c r="M11282" s="7">
        <f t="shared" si="529"/>
        <v>2016</v>
      </c>
      <c r="N11282" s="7">
        <f t="shared" si="530"/>
        <v>7</v>
      </c>
      <c r="O11282" s="30">
        <f t="shared" si="531"/>
        <v>111.3</v>
      </c>
    </row>
    <row r="11283" spans="2:15" x14ac:dyDescent="0.2">
      <c r="B11283" s="13">
        <v>62476</v>
      </c>
      <c r="C11283" s="14">
        <v>42557.306111111291</v>
      </c>
      <c r="D11283" s="7" t="s">
        <v>7</v>
      </c>
      <c r="E11283" s="13">
        <v>2240</v>
      </c>
      <c r="F11283" s="7" t="s">
        <v>48</v>
      </c>
      <c r="G11283" s="7" t="s">
        <v>11</v>
      </c>
      <c r="H11283" s="13">
        <v>10</v>
      </c>
      <c r="I11283" s="13">
        <f>IF(G11283="Male",VLOOKUP(H11283,'Shoe size conversion table'!$B$6:$D$22,2),VLOOKUP(H11283,'Shoe size conversion table'!$J$6:$L$22,2))</f>
        <v>43</v>
      </c>
      <c r="J11283" s="13">
        <f>IF(G11283="Male",VLOOKUP(H11283,'Shoe size conversion table'!$B$6:$D$22,3),VLOOKUP(H11283,'Shoe size conversion table'!$J$6:$L$22,3))</f>
        <v>9.5</v>
      </c>
      <c r="K11283" s="11">
        <v>149</v>
      </c>
      <c r="L11283" s="12">
        <v>0</v>
      </c>
      <c r="M11283" s="7">
        <f t="shared" si="529"/>
        <v>2016</v>
      </c>
      <c r="N11283" s="7">
        <f t="shared" si="530"/>
        <v>7</v>
      </c>
      <c r="O11283" s="30">
        <f t="shared" si="531"/>
        <v>149</v>
      </c>
    </row>
    <row r="11284" spans="2:15" x14ac:dyDescent="0.2">
      <c r="B11284" s="13">
        <v>62477</v>
      </c>
      <c r="C11284" s="14">
        <v>42557.326111111266</v>
      </c>
      <c r="D11284" s="7" t="s">
        <v>10</v>
      </c>
      <c r="E11284" s="13">
        <v>2171</v>
      </c>
      <c r="F11284" s="7" t="s">
        <v>35</v>
      </c>
      <c r="G11284" s="7" t="s">
        <v>11</v>
      </c>
      <c r="H11284" s="13">
        <v>9.5</v>
      </c>
      <c r="I11284" s="13" t="str">
        <f>IF(G11284="Male",VLOOKUP(H11284,'Shoe size conversion table'!$B$6:$D$22,2),VLOOKUP(H11284,'Shoe size conversion table'!$J$6:$L$22,2))</f>
        <v>42-43</v>
      </c>
      <c r="J11284" s="13">
        <f>IF(G11284="Male",VLOOKUP(H11284,'Shoe size conversion table'!$B$6:$D$22,3),VLOOKUP(H11284,'Shoe size conversion table'!$J$6:$L$22,3))</f>
        <v>9</v>
      </c>
      <c r="K11284" s="11">
        <v>149</v>
      </c>
      <c r="L11284" s="12">
        <v>0.1</v>
      </c>
      <c r="M11284" s="7">
        <f t="shared" si="529"/>
        <v>2016</v>
      </c>
      <c r="N11284" s="7">
        <f t="shared" si="530"/>
        <v>7</v>
      </c>
      <c r="O11284" s="30">
        <f t="shared" si="531"/>
        <v>134.1</v>
      </c>
    </row>
    <row r="11285" spans="2:15" x14ac:dyDescent="0.2">
      <c r="B11285" s="13">
        <v>62478</v>
      </c>
      <c r="C11285" s="14">
        <v>42557.37611111124</v>
      </c>
      <c r="D11285" s="7" t="s">
        <v>7</v>
      </c>
      <c r="E11285" s="13">
        <v>2198</v>
      </c>
      <c r="F11285" s="7" t="s">
        <v>47</v>
      </c>
      <c r="G11285" s="7" t="s">
        <v>11</v>
      </c>
      <c r="H11285" s="13">
        <v>9</v>
      </c>
      <c r="I11285" s="13">
        <f>IF(G11285="Male",VLOOKUP(H11285,'Shoe size conversion table'!$B$6:$D$22,2),VLOOKUP(H11285,'Shoe size conversion table'!$J$6:$L$22,2))</f>
        <v>42</v>
      </c>
      <c r="J11285" s="13">
        <f>IF(G11285="Male",VLOOKUP(H11285,'Shoe size conversion table'!$B$6:$D$22,3),VLOOKUP(H11285,'Shoe size conversion table'!$J$6:$L$22,3))</f>
        <v>8.5</v>
      </c>
      <c r="K11285" s="11">
        <v>169</v>
      </c>
      <c r="L11285" s="12">
        <v>0.5</v>
      </c>
      <c r="M11285" s="7">
        <f t="shared" si="529"/>
        <v>2016</v>
      </c>
      <c r="N11285" s="7">
        <f t="shared" si="530"/>
        <v>7</v>
      </c>
      <c r="O11285" s="30">
        <f t="shared" si="531"/>
        <v>84.5</v>
      </c>
    </row>
    <row r="11286" spans="2:15" x14ac:dyDescent="0.2">
      <c r="B11286" s="13">
        <v>62479</v>
      </c>
      <c r="C11286" s="14">
        <v>42557.436111111296</v>
      </c>
      <c r="D11286" s="7" t="s">
        <v>7</v>
      </c>
      <c r="E11286" s="13">
        <v>2184</v>
      </c>
      <c r="F11286" s="7" t="s">
        <v>45</v>
      </c>
      <c r="G11286" s="7" t="s">
        <v>11</v>
      </c>
      <c r="H11286" s="13">
        <v>9.5</v>
      </c>
      <c r="I11286" s="13" t="str">
        <f>IF(G11286="Male",VLOOKUP(H11286,'Shoe size conversion table'!$B$6:$D$22,2),VLOOKUP(H11286,'Shoe size conversion table'!$J$6:$L$22,2))</f>
        <v>42-43</v>
      </c>
      <c r="J11286" s="13">
        <f>IF(G11286="Male",VLOOKUP(H11286,'Shoe size conversion table'!$B$6:$D$22,3),VLOOKUP(H11286,'Shoe size conversion table'!$J$6:$L$22,3))</f>
        <v>9</v>
      </c>
      <c r="K11286" s="11">
        <v>199</v>
      </c>
      <c r="L11286" s="12">
        <v>0</v>
      </c>
      <c r="M11286" s="7">
        <f t="shared" si="529"/>
        <v>2016</v>
      </c>
      <c r="N11286" s="7">
        <f t="shared" si="530"/>
        <v>7</v>
      </c>
      <c r="O11286" s="30">
        <f t="shared" si="531"/>
        <v>199</v>
      </c>
    </row>
    <row r="11287" spans="2:15" x14ac:dyDescent="0.2">
      <c r="B11287" s="13">
        <v>62480</v>
      </c>
      <c r="C11287" s="14">
        <v>42557.466111111142</v>
      </c>
      <c r="D11287" s="7" t="s">
        <v>8</v>
      </c>
      <c r="E11287" s="13">
        <v>2199</v>
      </c>
      <c r="F11287" s="7" t="s">
        <v>42</v>
      </c>
      <c r="G11287" s="7" t="s">
        <v>11</v>
      </c>
      <c r="H11287" s="13">
        <v>11</v>
      </c>
      <c r="I11287" s="13">
        <f>IF(G11287="Male",VLOOKUP(H11287,'Shoe size conversion table'!$B$6:$D$22,2),VLOOKUP(H11287,'Shoe size conversion table'!$J$6:$L$22,2))</f>
        <v>44</v>
      </c>
      <c r="J11287" s="13">
        <f>IF(G11287="Male",VLOOKUP(H11287,'Shoe size conversion table'!$B$6:$D$22,3),VLOOKUP(H11287,'Shoe size conversion table'!$J$6:$L$22,3))</f>
        <v>10.5</v>
      </c>
      <c r="K11287" s="11">
        <v>139</v>
      </c>
      <c r="L11287" s="12">
        <v>0</v>
      </c>
      <c r="M11287" s="7">
        <f t="shared" si="529"/>
        <v>2016</v>
      </c>
      <c r="N11287" s="7">
        <f t="shared" si="530"/>
        <v>7</v>
      </c>
      <c r="O11287" s="30">
        <f t="shared" si="531"/>
        <v>139</v>
      </c>
    </row>
    <row r="11288" spans="2:15" x14ac:dyDescent="0.2">
      <c r="B11288" s="13">
        <v>62481</v>
      </c>
      <c r="C11288" s="14">
        <v>42557.486111111139</v>
      </c>
      <c r="D11288" s="7" t="s">
        <v>9</v>
      </c>
      <c r="E11288" s="13">
        <v>2234</v>
      </c>
      <c r="F11288" s="7" t="s">
        <v>62</v>
      </c>
      <c r="G11288" s="7" t="s">
        <v>11</v>
      </c>
      <c r="H11288" s="13">
        <v>10.5</v>
      </c>
      <c r="I11288" s="13" t="str">
        <f>IF(G11288="Male",VLOOKUP(H11288,'Shoe size conversion table'!$B$6:$D$22,2),VLOOKUP(H11288,'Shoe size conversion table'!$J$6:$L$22,2))</f>
        <v>43-44</v>
      </c>
      <c r="J11288" s="13">
        <f>IF(G11288="Male",VLOOKUP(H11288,'Shoe size conversion table'!$B$6:$D$22,3),VLOOKUP(H11288,'Shoe size conversion table'!$J$6:$L$22,3))</f>
        <v>10</v>
      </c>
      <c r="K11288" s="11">
        <v>129</v>
      </c>
      <c r="L11288" s="12">
        <v>0</v>
      </c>
      <c r="M11288" s="7">
        <f t="shared" si="529"/>
        <v>2016</v>
      </c>
      <c r="N11288" s="7">
        <f t="shared" si="530"/>
        <v>7</v>
      </c>
      <c r="O11288" s="30">
        <f t="shared" si="531"/>
        <v>129</v>
      </c>
    </row>
    <row r="11289" spans="2:15" x14ac:dyDescent="0.2">
      <c r="B11289" s="13">
        <v>62481</v>
      </c>
      <c r="C11289" s="14">
        <v>42557.486111111139</v>
      </c>
      <c r="D11289" s="7" t="s">
        <v>9</v>
      </c>
      <c r="E11289" s="13">
        <v>2193</v>
      </c>
      <c r="F11289" s="7" t="s">
        <v>59</v>
      </c>
      <c r="G11289" s="7" t="s">
        <v>11</v>
      </c>
      <c r="H11289" s="13">
        <v>10.5</v>
      </c>
      <c r="I11289" s="13" t="str">
        <f>IF(G11289="Male",VLOOKUP(H11289,'Shoe size conversion table'!$B$6:$D$22,2),VLOOKUP(H11289,'Shoe size conversion table'!$J$6:$L$22,2))</f>
        <v>43-44</v>
      </c>
      <c r="J11289" s="13">
        <f>IF(G11289="Male",VLOOKUP(H11289,'Shoe size conversion table'!$B$6:$D$22,3),VLOOKUP(H11289,'Shoe size conversion table'!$J$6:$L$22,3))</f>
        <v>10</v>
      </c>
      <c r="K11289" s="11">
        <v>179</v>
      </c>
      <c r="L11289" s="12">
        <v>0.5</v>
      </c>
      <c r="M11289" s="7">
        <f t="shared" si="529"/>
        <v>2016</v>
      </c>
      <c r="N11289" s="7">
        <f t="shared" si="530"/>
        <v>7</v>
      </c>
      <c r="O11289" s="30">
        <f t="shared" si="531"/>
        <v>89.5</v>
      </c>
    </row>
    <row r="11290" spans="2:15" x14ac:dyDescent="0.2">
      <c r="B11290" s="13">
        <v>62482</v>
      </c>
      <c r="C11290" s="14">
        <v>42557.55611111124</v>
      </c>
      <c r="D11290" s="7" t="s">
        <v>7</v>
      </c>
      <c r="E11290" s="13">
        <v>2194</v>
      </c>
      <c r="F11290" s="7" t="s">
        <v>54</v>
      </c>
      <c r="G11290" s="7" t="s">
        <v>12</v>
      </c>
      <c r="H11290" s="13">
        <v>9</v>
      </c>
      <c r="I11290" s="13" t="str">
        <f>IF(G11290="Male",VLOOKUP(H11290,'Shoe size conversion table'!$B$6:$D$22,2),VLOOKUP(H11290,'Shoe size conversion table'!$J$6:$L$22,2))</f>
        <v>39-40</v>
      </c>
      <c r="J11290" s="13">
        <f>IF(G11290="Male",VLOOKUP(H11290,'Shoe size conversion table'!$B$6:$D$22,3),VLOOKUP(H11290,'Shoe size conversion table'!$J$6:$L$22,3))</f>
        <v>7</v>
      </c>
      <c r="K11290" s="11">
        <v>139</v>
      </c>
      <c r="L11290" s="12">
        <v>0.1</v>
      </c>
      <c r="M11290" s="7">
        <f t="shared" si="529"/>
        <v>2016</v>
      </c>
      <c r="N11290" s="7">
        <f t="shared" si="530"/>
        <v>7</v>
      </c>
      <c r="O11290" s="30">
        <f t="shared" si="531"/>
        <v>125.10000000000001</v>
      </c>
    </row>
    <row r="11291" spans="2:15" x14ac:dyDescent="0.2">
      <c r="B11291" s="13">
        <v>62483</v>
      </c>
      <c r="C11291" s="14">
        <v>42557.5661111113</v>
      </c>
      <c r="D11291" s="7" t="s">
        <v>7</v>
      </c>
      <c r="E11291" s="13">
        <v>2155</v>
      </c>
      <c r="F11291" s="7" t="s">
        <v>57</v>
      </c>
      <c r="G11291" s="7" t="s">
        <v>11</v>
      </c>
      <c r="H11291" s="13">
        <v>13</v>
      </c>
      <c r="I11291" s="13">
        <f>IF(G11291="Male",VLOOKUP(H11291,'Shoe size conversion table'!$B$6:$D$22,2),VLOOKUP(H11291,'Shoe size conversion table'!$J$6:$L$22,2))</f>
        <v>46</v>
      </c>
      <c r="J11291" s="13">
        <f>IF(G11291="Male",VLOOKUP(H11291,'Shoe size conversion table'!$B$6:$D$22,3),VLOOKUP(H11291,'Shoe size conversion table'!$J$6:$L$22,3))</f>
        <v>12.5</v>
      </c>
      <c r="K11291" s="11">
        <v>139</v>
      </c>
      <c r="L11291" s="12">
        <v>0</v>
      </c>
      <c r="M11291" s="7">
        <f t="shared" si="529"/>
        <v>2016</v>
      </c>
      <c r="N11291" s="7">
        <f t="shared" si="530"/>
        <v>7</v>
      </c>
      <c r="O11291" s="30">
        <f t="shared" si="531"/>
        <v>139</v>
      </c>
    </row>
    <row r="11292" spans="2:15" x14ac:dyDescent="0.2">
      <c r="B11292" s="13">
        <v>62484</v>
      </c>
      <c r="C11292" s="14">
        <v>42557.586111111144</v>
      </c>
      <c r="D11292" s="7" t="s">
        <v>10</v>
      </c>
      <c r="E11292" s="13">
        <v>2233</v>
      </c>
      <c r="F11292" s="7" t="s">
        <v>35</v>
      </c>
      <c r="G11292" s="7" t="s">
        <v>11</v>
      </c>
      <c r="H11292" s="13">
        <v>6.5</v>
      </c>
      <c r="I11292" s="13">
        <f>IF(G11292="Male",VLOOKUP(H11292,'Shoe size conversion table'!$B$6:$D$22,2),VLOOKUP(H11292,'Shoe size conversion table'!$J$6:$L$22,2))</f>
        <v>39</v>
      </c>
      <c r="J11292" s="13">
        <f>IF(G11292="Male",VLOOKUP(H11292,'Shoe size conversion table'!$B$6:$D$22,3),VLOOKUP(H11292,'Shoe size conversion table'!$J$6:$L$22,3))</f>
        <v>6</v>
      </c>
      <c r="K11292" s="11">
        <v>149</v>
      </c>
      <c r="L11292" s="12">
        <v>0.5</v>
      </c>
      <c r="M11292" s="7">
        <f t="shared" si="529"/>
        <v>2016</v>
      </c>
      <c r="N11292" s="7">
        <f t="shared" si="530"/>
        <v>7</v>
      </c>
      <c r="O11292" s="30">
        <f t="shared" si="531"/>
        <v>74.5</v>
      </c>
    </row>
    <row r="11293" spans="2:15" x14ac:dyDescent="0.2">
      <c r="B11293" s="13">
        <v>62485</v>
      </c>
      <c r="C11293" s="14">
        <v>42557.69611111124</v>
      </c>
      <c r="D11293" s="7" t="s">
        <v>7</v>
      </c>
      <c r="E11293" s="13">
        <v>2182</v>
      </c>
      <c r="F11293" s="7" t="s">
        <v>48</v>
      </c>
      <c r="G11293" s="7" t="s">
        <v>11</v>
      </c>
      <c r="H11293" s="13">
        <v>10</v>
      </c>
      <c r="I11293" s="13">
        <f>IF(G11293="Male",VLOOKUP(H11293,'Shoe size conversion table'!$B$6:$D$22,2),VLOOKUP(H11293,'Shoe size conversion table'!$J$6:$L$22,2))</f>
        <v>43</v>
      </c>
      <c r="J11293" s="13">
        <f>IF(G11293="Male",VLOOKUP(H11293,'Shoe size conversion table'!$B$6:$D$22,3),VLOOKUP(H11293,'Shoe size conversion table'!$J$6:$L$22,3))</f>
        <v>9.5</v>
      </c>
      <c r="K11293" s="11">
        <v>199</v>
      </c>
      <c r="L11293" s="12">
        <v>0.5</v>
      </c>
      <c r="M11293" s="7">
        <f t="shared" si="529"/>
        <v>2016</v>
      </c>
      <c r="N11293" s="7">
        <f t="shared" si="530"/>
        <v>7</v>
      </c>
      <c r="O11293" s="30">
        <f t="shared" si="531"/>
        <v>99.5</v>
      </c>
    </row>
    <row r="11294" spans="2:15" x14ac:dyDescent="0.2">
      <c r="B11294" s="13">
        <v>62486</v>
      </c>
      <c r="C11294" s="14">
        <v>42557.72611111126</v>
      </c>
      <c r="D11294" s="7" t="s">
        <v>10</v>
      </c>
      <c r="E11294" s="13">
        <v>2198</v>
      </c>
      <c r="F11294" s="7" t="s">
        <v>35</v>
      </c>
      <c r="G11294" s="7" t="s">
        <v>11</v>
      </c>
      <c r="H11294" s="13">
        <v>9</v>
      </c>
      <c r="I11294" s="13">
        <f>IF(G11294="Male",VLOOKUP(H11294,'Shoe size conversion table'!$B$6:$D$22,2),VLOOKUP(H11294,'Shoe size conversion table'!$J$6:$L$22,2))</f>
        <v>42</v>
      </c>
      <c r="J11294" s="13">
        <f>IF(G11294="Male",VLOOKUP(H11294,'Shoe size conversion table'!$B$6:$D$22,3),VLOOKUP(H11294,'Shoe size conversion table'!$J$6:$L$22,3))</f>
        <v>8.5</v>
      </c>
      <c r="K11294" s="11">
        <v>189</v>
      </c>
      <c r="L11294" s="12">
        <v>0.1</v>
      </c>
      <c r="M11294" s="7">
        <f t="shared" si="529"/>
        <v>2016</v>
      </c>
      <c r="N11294" s="7">
        <f t="shared" si="530"/>
        <v>7</v>
      </c>
      <c r="O11294" s="30">
        <f t="shared" si="531"/>
        <v>170.1</v>
      </c>
    </row>
    <row r="11295" spans="2:15" x14ac:dyDescent="0.2">
      <c r="B11295" s="13">
        <v>62487</v>
      </c>
      <c r="C11295" s="14">
        <v>42557.736111111139</v>
      </c>
      <c r="D11295" s="7" t="s">
        <v>9</v>
      </c>
      <c r="E11295" s="13">
        <v>2201</v>
      </c>
      <c r="F11295" s="7" t="s">
        <v>58</v>
      </c>
      <c r="G11295" s="7" t="s">
        <v>12</v>
      </c>
      <c r="H11295" s="13">
        <v>9</v>
      </c>
      <c r="I11295" s="13" t="str">
        <f>IF(G11295="Male",VLOOKUP(H11295,'Shoe size conversion table'!$B$6:$D$22,2),VLOOKUP(H11295,'Shoe size conversion table'!$J$6:$L$22,2))</f>
        <v>39-40</v>
      </c>
      <c r="J11295" s="13">
        <f>IF(G11295="Male",VLOOKUP(H11295,'Shoe size conversion table'!$B$6:$D$22,3),VLOOKUP(H11295,'Shoe size conversion table'!$J$6:$L$22,3))</f>
        <v>7</v>
      </c>
      <c r="K11295" s="11">
        <v>139</v>
      </c>
      <c r="L11295" s="12">
        <v>0.3</v>
      </c>
      <c r="M11295" s="7">
        <f t="shared" si="529"/>
        <v>2016</v>
      </c>
      <c r="N11295" s="7">
        <f t="shared" si="530"/>
        <v>7</v>
      </c>
      <c r="O11295" s="30">
        <f t="shared" si="531"/>
        <v>97.3</v>
      </c>
    </row>
    <row r="11296" spans="2:15" x14ac:dyDescent="0.2">
      <c r="B11296" s="13">
        <v>62488</v>
      </c>
      <c r="C11296" s="14">
        <v>42557.736111111262</v>
      </c>
      <c r="D11296" s="7" t="s">
        <v>7</v>
      </c>
      <c r="E11296" s="13">
        <v>2158</v>
      </c>
      <c r="F11296" s="7" t="s">
        <v>51</v>
      </c>
      <c r="G11296" s="7" t="s">
        <v>11</v>
      </c>
      <c r="H11296" s="13">
        <v>10</v>
      </c>
      <c r="I11296" s="13">
        <f>IF(G11296="Male",VLOOKUP(H11296,'Shoe size conversion table'!$B$6:$D$22,2),VLOOKUP(H11296,'Shoe size conversion table'!$J$6:$L$22,2))</f>
        <v>43</v>
      </c>
      <c r="J11296" s="13">
        <f>IF(G11296="Male",VLOOKUP(H11296,'Shoe size conversion table'!$B$6:$D$22,3),VLOOKUP(H11296,'Shoe size conversion table'!$J$6:$L$22,3))</f>
        <v>9.5</v>
      </c>
      <c r="K11296" s="11">
        <v>129</v>
      </c>
      <c r="L11296" s="12">
        <v>0.1</v>
      </c>
      <c r="M11296" s="7">
        <f t="shared" si="529"/>
        <v>2016</v>
      </c>
      <c r="N11296" s="7">
        <f t="shared" si="530"/>
        <v>7</v>
      </c>
      <c r="O11296" s="30">
        <f t="shared" si="531"/>
        <v>116.10000000000001</v>
      </c>
    </row>
    <row r="11297" spans="2:15" x14ac:dyDescent="0.2">
      <c r="B11297" s="13">
        <v>62489</v>
      </c>
      <c r="C11297" s="14">
        <v>42557.776111111263</v>
      </c>
      <c r="D11297" s="7" t="s">
        <v>7</v>
      </c>
      <c r="E11297" s="13">
        <v>2192</v>
      </c>
      <c r="F11297" s="7" t="s">
        <v>48</v>
      </c>
      <c r="G11297" s="7" t="s">
        <v>11</v>
      </c>
      <c r="H11297" s="13">
        <v>9</v>
      </c>
      <c r="I11297" s="13">
        <f>IF(G11297="Male",VLOOKUP(H11297,'Shoe size conversion table'!$B$6:$D$22,2),VLOOKUP(H11297,'Shoe size conversion table'!$J$6:$L$22,2))</f>
        <v>42</v>
      </c>
      <c r="J11297" s="13">
        <f>IF(G11297="Male",VLOOKUP(H11297,'Shoe size conversion table'!$B$6:$D$22,3),VLOOKUP(H11297,'Shoe size conversion table'!$J$6:$L$22,3))</f>
        <v>8.5</v>
      </c>
      <c r="K11297" s="11">
        <v>199</v>
      </c>
      <c r="L11297" s="12">
        <v>0.3</v>
      </c>
      <c r="M11297" s="7">
        <f t="shared" si="529"/>
        <v>2016</v>
      </c>
      <c r="N11297" s="7">
        <f t="shared" si="530"/>
        <v>7</v>
      </c>
      <c r="O11297" s="30">
        <f t="shared" si="531"/>
        <v>139.29999999999998</v>
      </c>
    </row>
    <row r="11298" spans="2:15" x14ac:dyDescent="0.2">
      <c r="B11298" s="13">
        <v>62490</v>
      </c>
      <c r="C11298" s="14">
        <v>42557.806111111262</v>
      </c>
      <c r="D11298" s="7" t="s">
        <v>7</v>
      </c>
      <c r="E11298" s="13">
        <v>2162</v>
      </c>
      <c r="F11298" s="7" t="s">
        <v>48</v>
      </c>
      <c r="G11298" s="7" t="s">
        <v>12</v>
      </c>
      <c r="H11298" s="13">
        <v>9</v>
      </c>
      <c r="I11298" s="13" t="str">
        <f>IF(G11298="Male",VLOOKUP(H11298,'Shoe size conversion table'!$B$6:$D$22,2),VLOOKUP(H11298,'Shoe size conversion table'!$J$6:$L$22,2))</f>
        <v>39-40</v>
      </c>
      <c r="J11298" s="13">
        <f>IF(G11298="Male",VLOOKUP(H11298,'Shoe size conversion table'!$B$6:$D$22,3),VLOOKUP(H11298,'Shoe size conversion table'!$J$6:$L$22,3))</f>
        <v>7</v>
      </c>
      <c r="K11298" s="11">
        <v>199</v>
      </c>
      <c r="L11298" s="12">
        <v>0</v>
      </c>
      <c r="M11298" s="7">
        <f t="shared" si="529"/>
        <v>2016</v>
      </c>
      <c r="N11298" s="7">
        <f t="shared" si="530"/>
        <v>7</v>
      </c>
      <c r="O11298" s="30">
        <f t="shared" si="531"/>
        <v>199</v>
      </c>
    </row>
    <row r="11299" spans="2:15" x14ac:dyDescent="0.2">
      <c r="B11299" s="13">
        <v>62491</v>
      </c>
      <c r="C11299" s="14">
        <v>42557.846111111292</v>
      </c>
      <c r="D11299" s="7" t="s">
        <v>7</v>
      </c>
      <c r="E11299" s="13">
        <v>2242</v>
      </c>
      <c r="F11299" s="7" t="s">
        <v>48</v>
      </c>
      <c r="G11299" s="7" t="s">
        <v>11</v>
      </c>
      <c r="H11299" s="13">
        <v>6</v>
      </c>
      <c r="I11299" s="13">
        <f>IF(G11299="Male",VLOOKUP(H11299,'Shoe size conversion table'!$B$6:$D$22,2),VLOOKUP(H11299,'Shoe size conversion table'!$J$6:$L$22,2))</f>
        <v>39</v>
      </c>
      <c r="J11299" s="13">
        <f>IF(G11299="Male",VLOOKUP(H11299,'Shoe size conversion table'!$B$6:$D$22,3),VLOOKUP(H11299,'Shoe size conversion table'!$J$6:$L$22,3))</f>
        <v>5.5</v>
      </c>
      <c r="K11299" s="11">
        <v>199</v>
      </c>
      <c r="L11299" s="12">
        <v>0</v>
      </c>
      <c r="M11299" s="7">
        <f t="shared" si="529"/>
        <v>2016</v>
      </c>
      <c r="N11299" s="7">
        <f t="shared" si="530"/>
        <v>7</v>
      </c>
      <c r="O11299" s="30">
        <f t="shared" si="531"/>
        <v>199</v>
      </c>
    </row>
    <row r="11300" spans="2:15" x14ac:dyDescent="0.2">
      <c r="B11300" s="13">
        <v>62492</v>
      </c>
      <c r="C11300" s="14">
        <v>42557.986111111139</v>
      </c>
      <c r="D11300" s="7" t="s">
        <v>10</v>
      </c>
      <c r="E11300" s="13">
        <v>2149</v>
      </c>
      <c r="F11300" s="7" t="s">
        <v>34</v>
      </c>
      <c r="G11300" s="7" t="s">
        <v>12</v>
      </c>
      <c r="H11300" s="13">
        <v>10</v>
      </c>
      <c r="I11300" s="13" t="str">
        <f>IF(G11300="Male",VLOOKUP(H11300,'Shoe size conversion table'!$B$6:$D$22,2),VLOOKUP(H11300,'Shoe size conversion table'!$J$6:$L$22,2))</f>
        <v>40-41</v>
      </c>
      <c r="J11300" s="13">
        <f>IF(G11300="Male",VLOOKUP(H11300,'Shoe size conversion table'!$B$6:$D$22,3),VLOOKUP(H11300,'Shoe size conversion table'!$J$6:$L$22,3))</f>
        <v>8</v>
      </c>
      <c r="K11300" s="11">
        <v>129</v>
      </c>
      <c r="L11300" s="12">
        <v>0.5</v>
      </c>
      <c r="M11300" s="7">
        <f t="shared" si="529"/>
        <v>2016</v>
      </c>
      <c r="N11300" s="7">
        <f t="shared" si="530"/>
        <v>7</v>
      </c>
      <c r="O11300" s="30">
        <f t="shared" si="531"/>
        <v>64.5</v>
      </c>
    </row>
    <row r="11301" spans="2:15" x14ac:dyDescent="0.2">
      <c r="B11301" s="13">
        <v>62493</v>
      </c>
      <c r="C11301" s="14">
        <v>42557.996111111272</v>
      </c>
      <c r="D11301" s="7" t="s">
        <v>8</v>
      </c>
      <c r="E11301" s="13">
        <v>2205</v>
      </c>
      <c r="F11301" s="7" t="s">
        <v>37</v>
      </c>
      <c r="G11301" s="7" t="s">
        <v>11</v>
      </c>
      <c r="H11301" s="13">
        <v>7.5</v>
      </c>
      <c r="I11301" s="13" t="str">
        <f>IF(G11301="Male",VLOOKUP(H11301,'Shoe size conversion table'!$B$6:$D$22,2),VLOOKUP(H11301,'Shoe size conversion table'!$J$6:$L$22,2))</f>
        <v>40-41</v>
      </c>
      <c r="J11301" s="13">
        <f>IF(G11301="Male",VLOOKUP(H11301,'Shoe size conversion table'!$B$6:$D$22,3),VLOOKUP(H11301,'Shoe size conversion table'!$J$6:$L$22,3))</f>
        <v>7</v>
      </c>
      <c r="K11301" s="11">
        <v>159</v>
      </c>
      <c r="L11301" s="12">
        <v>0.5</v>
      </c>
      <c r="M11301" s="7">
        <f t="shared" si="529"/>
        <v>2016</v>
      </c>
      <c r="N11301" s="7">
        <f t="shared" si="530"/>
        <v>7</v>
      </c>
      <c r="O11301" s="30">
        <f t="shared" si="531"/>
        <v>79.5</v>
      </c>
    </row>
    <row r="11302" spans="2:15" x14ac:dyDescent="0.2">
      <c r="B11302" s="13">
        <v>62494</v>
      </c>
      <c r="C11302" s="14">
        <v>42558.066111111264</v>
      </c>
      <c r="D11302" s="7" t="s">
        <v>8</v>
      </c>
      <c r="E11302" s="13">
        <v>2213</v>
      </c>
      <c r="F11302" s="7" t="s">
        <v>37</v>
      </c>
      <c r="G11302" s="7" t="s">
        <v>11</v>
      </c>
      <c r="H11302" s="13">
        <v>9.5</v>
      </c>
      <c r="I11302" s="13" t="str">
        <f>IF(G11302="Male",VLOOKUP(H11302,'Shoe size conversion table'!$B$6:$D$22,2),VLOOKUP(H11302,'Shoe size conversion table'!$J$6:$L$22,2))</f>
        <v>42-43</v>
      </c>
      <c r="J11302" s="13">
        <f>IF(G11302="Male",VLOOKUP(H11302,'Shoe size conversion table'!$B$6:$D$22,3),VLOOKUP(H11302,'Shoe size conversion table'!$J$6:$L$22,3))</f>
        <v>9</v>
      </c>
      <c r="K11302" s="11">
        <v>129</v>
      </c>
      <c r="L11302" s="12">
        <v>0.1</v>
      </c>
      <c r="M11302" s="7">
        <f t="shared" si="529"/>
        <v>2016</v>
      </c>
      <c r="N11302" s="7">
        <f t="shared" si="530"/>
        <v>7</v>
      </c>
      <c r="O11302" s="30">
        <f t="shared" si="531"/>
        <v>116.10000000000001</v>
      </c>
    </row>
    <row r="11303" spans="2:15" x14ac:dyDescent="0.2">
      <c r="B11303" s="13">
        <v>62495</v>
      </c>
      <c r="C11303" s="14">
        <v>42558.086111111268</v>
      </c>
      <c r="D11303" s="7" t="s">
        <v>7</v>
      </c>
      <c r="E11303" s="13">
        <v>2227</v>
      </c>
      <c r="F11303" s="7" t="s">
        <v>49</v>
      </c>
      <c r="G11303" s="7" t="s">
        <v>12</v>
      </c>
      <c r="H11303" s="13">
        <v>8</v>
      </c>
      <c r="I11303" s="13" t="str">
        <f>IF(G11303="Male",VLOOKUP(H11303,'Shoe size conversion table'!$B$6:$D$22,2),VLOOKUP(H11303,'Shoe size conversion table'!$J$6:$L$22,2))</f>
        <v>38-39</v>
      </c>
      <c r="J11303" s="13">
        <f>IF(G11303="Male",VLOOKUP(H11303,'Shoe size conversion table'!$B$6:$D$22,3),VLOOKUP(H11303,'Shoe size conversion table'!$J$6:$L$22,3))</f>
        <v>6</v>
      </c>
      <c r="K11303" s="11">
        <v>199</v>
      </c>
      <c r="L11303" s="12">
        <v>0</v>
      </c>
      <c r="M11303" s="7">
        <f t="shared" si="529"/>
        <v>2016</v>
      </c>
      <c r="N11303" s="7">
        <f t="shared" si="530"/>
        <v>7</v>
      </c>
      <c r="O11303" s="30">
        <f t="shared" si="531"/>
        <v>199</v>
      </c>
    </row>
    <row r="11304" spans="2:15" x14ac:dyDescent="0.2">
      <c r="B11304" s="13">
        <v>62496</v>
      </c>
      <c r="C11304" s="14">
        <v>42558.096111111139</v>
      </c>
      <c r="D11304" s="7" t="s">
        <v>7</v>
      </c>
      <c r="E11304" s="13">
        <v>2157</v>
      </c>
      <c r="F11304" s="7" t="s">
        <v>50</v>
      </c>
      <c r="G11304" s="7" t="s">
        <v>11</v>
      </c>
      <c r="H11304" s="13">
        <v>10</v>
      </c>
      <c r="I11304" s="13">
        <f>IF(G11304="Male",VLOOKUP(H11304,'Shoe size conversion table'!$B$6:$D$22,2),VLOOKUP(H11304,'Shoe size conversion table'!$J$6:$L$22,2))</f>
        <v>43</v>
      </c>
      <c r="J11304" s="13">
        <f>IF(G11304="Male",VLOOKUP(H11304,'Shoe size conversion table'!$B$6:$D$22,3),VLOOKUP(H11304,'Shoe size conversion table'!$J$6:$L$22,3))</f>
        <v>9.5</v>
      </c>
      <c r="K11304" s="11">
        <v>199</v>
      </c>
      <c r="L11304" s="12">
        <v>0</v>
      </c>
      <c r="M11304" s="7">
        <f t="shared" si="529"/>
        <v>2016</v>
      </c>
      <c r="N11304" s="7">
        <f t="shared" si="530"/>
        <v>7</v>
      </c>
      <c r="O11304" s="30">
        <f t="shared" si="531"/>
        <v>199</v>
      </c>
    </row>
    <row r="11305" spans="2:15" x14ac:dyDescent="0.2">
      <c r="B11305" s="13">
        <v>62497</v>
      </c>
      <c r="C11305" s="14">
        <v>42558.106111111141</v>
      </c>
      <c r="D11305" s="7" t="s">
        <v>7</v>
      </c>
      <c r="E11305" s="13">
        <v>2154</v>
      </c>
      <c r="F11305" s="7" t="s">
        <v>49</v>
      </c>
      <c r="G11305" s="7" t="s">
        <v>11</v>
      </c>
      <c r="H11305" s="13">
        <v>9.5</v>
      </c>
      <c r="I11305" s="13" t="str">
        <f>IF(G11305="Male",VLOOKUP(H11305,'Shoe size conversion table'!$B$6:$D$22,2),VLOOKUP(H11305,'Shoe size conversion table'!$J$6:$L$22,2))</f>
        <v>42-43</v>
      </c>
      <c r="J11305" s="13">
        <f>IF(G11305="Male",VLOOKUP(H11305,'Shoe size conversion table'!$B$6:$D$22,3),VLOOKUP(H11305,'Shoe size conversion table'!$J$6:$L$22,3))</f>
        <v>9</v>
      </c>
      <c r="K11305" s="11">
        <v>159</v>
      </c>
      <c r="L11305" s="12">
        <v>0</v>
      </c>
      <c r="M11305" s="7">
        <f t="shared" si="529"/>
        <v>2016</v>
      </c>
      <c r="N11305" s="7">
        <f t="shared" si="530"/>
        <v>7</v>
      </c>
      <c r="O11305" s="30">
        <f t="shared" si="531"/>
        <v>159</v>
      </c>
    </row>
    <row r="11306" spans="2:15" x14ac:dyDescent="0.2">
      <c r="B11306" s="13">
        <v>62497</v>
      </c>
      <c r="C11306" s="14">
        <v>42558.106111111141</v>
      </c>
      <c r="D11306" s="7" t="s">
        <v>7</v>
      </c>
      <c r="E11306" s="13">
        <v>2184</v>
      </c>
      <c r="F11306" s="7" t="s">
        <v>49</v>
      </c>
      <c r="G11306" s="7" t="s">
        <v>11</v>
      </c>
      <c r="H11306" s="13">
        <v>9</v>
      </c>
      <c r="I11306" s="13">
        <f>IF(G11306="Male",VLOOKUP(H11306,'Shoe size conversion table'!$B$6:$D$22,2),VLOOKUP(H11306,'Shoe size conversion table'!$J$6:$L$22,2))</f>
        <v>42</v>
      </c>
      <c r="J11306" s="13">
        <f>IF(G11306="Male",VLOOKUP(H11306,'Shoe size conversion table'!$B$6:$D$22,3),VLOOKUP(H11306,'Shoe size conversion table'!$J$6:$L$22,3))</f>
        <v>8.5</v>
      </c>
      <c r="K11306" s="11">
        <v>199</v>
      </c>
      <c r="L11306" s="12">
        <v>0</v>
      </c>
      <c r="M11306" s="7">
        <f t="shared" si="529"/>
        <v>2016</v>
      </c>
      <c r="N11306" s="7">
        <f t="shared" si="530"/>
        <v>7</v>
      </c>
      <c r="O11306" s="30">
        <f t="shared" si="531"/>
        <v>199</v>
      </c>
    </row>
    <row r="11307" spans="2:15" x14ac:dyDescent="0.2">
      <c r="B11307" s="13">
        <v>62498</v>
      </c>
      <c r="C11307" s="14">
        <v>42558.106111111294</v>
      </c>
      <c r="D11307" s="7" t="s">
        <v>10</v>
      </c>
      <c r="E11307" s="13">
        <v>2163</v>
      </c>
      <c r="F11307" s="7" t="s">
        <v>35</v>
      </c>
      <c r="G11307" s="7" t="s">
        <v>11</v>
      </c>
      <c r="H11307" s="13">
        <v>9</v>
      </c>
      <c r="I11307" s="13">
        <f>IF(G11307="Male",VLOOKUP(H11307,'Shoe size conversion table'!$B$6:$D$22,2),VLOOKUP(H11307,'Shoe size conversion table'!$J$6:$L$22,2))</f>
        <v>42</v>
      </c>
      <c r="J11307" s="13">
        <f>IF(G11307="Male",VLOOKUP(H11307,'Shoe size conversion table'!$B$6:$D$22,3),VLOOKUP(H11307,'Shoe size conversion table'!$J$6:$L$22,3))</f>
        <v>8.5</v>
      </c>
      <c r="K11307" s="11">
        <v>189</v>
      </c>
      <c r="L11307" s="12">
        <v>0</v>
      </c>
      <c r="M11307" s="7">
        <f t="shared" si="529"/>
        <v>2016</v>
      </c>
      <c r="N11307" s="7">
        <f t="shared" si="530"/>
        <v>7</v>
      </c>
      <c r="O11307" s="30">
        <f t="shared" si="531"/>
        <v>189</v>
      </c>
    </row>
    <row r="11308" spans="2:15" x14ac:dyDescent="0.2">
      <c r="B11308" s="13">
        <v>62499</v>
      </c>
      <c r="C11308" s="14">
        <v>42558.246111111148</v>
      </c>
      <c r="D11308" s="7" t="s">
        <v>10</v>
      </c>
      <c r="E11308" s="13">
        <v>2200</v>
      </c>
      <c r="F11308" s="7" t="s">
        <v>35</v>
      </c>
      <c r="G11308" s="7" t="s">
        <v>12</v>
      </c>
      <c r="H11308" s="13">
        <v>8.5</v>
      </c>
      <c r="I11308" s="13">
        <f>IF(G11308="Male",VLOOKUP(H11308,'Shoe size conversion table'!$B$6:$D$22,2),VLOOKUP(H11308,'Shoe size conversion table'!$J$6:$L$22,2))</f>
        <v>39</v>
      </c>
      <c r="J11308" s="13">
        <f>IF(G11308="Male",VLOOKUP(H11308,'Shoe size conversion table'!$B$6:$D$22,3),VLOOKUP(H11308,'Shoe size conversion table'!$J$6:$L$22,3))</f>
        <v>6.5</v>
      </c>
      <c r="K11308" s="11">
        <v>159</v>
      </c>
      <c r="L11308" s="12">
        <v>0</v>
      </c>
      <c r="M11308" s="7">
        <f t="shared" si="529"/>
        <v>2016</v>
      </c>
      <c r="N11308" s="7">
        <f t="shared" si="530"/>
        <v>7</v>
      </c>
      <c r="O11308" s="30">
        <f t="shared" si="531"/>
        <v>159</v>
      </c>
    </row>
    <row r="11309" spans="2:15" x14ac:dyDescent="0.2">
      <c r="B11309" s="13">
        <v>62500</v>
      </c>
      <c r="C11309" s="14">
        <v>42558.306111111291</v>
      </c>
      <c r="D11309" s="7" t="s">
        <v>7</v>
      </c>
      <c r="E11309" s="13">
        <v>2157</v>
      </c>
      <c r="F11309" s="7" t="s">
        <v>48</v>
      </c>
      <c r="G11309" s="7" t="s">
        <v>11</v>
      </c>
      <c r="H11309" s="13">
        <v>9</v>
      </c>
      <c r="I11309" s="13">
        <f>IF(G11309="Male",VLOOKUP(H11309,'Shoe size conversion table'!$B$6:$D$22,2),VLOOKUP(H11309,'Shoe size conversion table'!$J$6:$L$22,2))</f>
        <v>42</v>
      </c>
      <c r="J11309" s="13">
        <f>IF(G11309="Male",VLOOKUP(H11309,'Shoe size conversion table'!$B$6:$D$22,3),VLOOKUP(H11309,'Shoe size conversion table'!$J$6:$L$22,3))</f>
        <v>8.5</v>
      </c>
      <c r="K11309" s="11">
        <v>139</v>
      </c>
      <c r="L11309" s="12">
        <v>0.3</v>
      </c>
      <c r="M11309" s="7">
        <f t="shared" si="529"/>
        <v>2016</v>
      </c>
      <c r="N11309" s="7">
        <f t="shared" si="530"/>
        <v>7</v>
      </c>
      <c r="O11309" s="30">
        <f t="shared" si="531"/>
        <v>97.3</v>
      </c>
    </row>
    <row r="11310" spans="2:15" x14ac:dyDescent="0.2">
      <c r="B11310" s="13">
        <v>62501</v>
      </c>
      <c r="C11310" s="14">
        <v>42558.436111111296</v>
      </c>
      <c r="D11310" s="7" t="s">
        <v>8</v>
      </c>
      <c r="E11310" s="13">
        <v>2216</v>
      </c>
      <c r="F11310" s="7" t="s">
        <v>38</v>
      </c>
      <c r="G11310" s="7" t="s">
        <v>12</v>
      </c>
      <c r="H11310" s="13">
        <v>11</v>
      </c>
      <c r="I11310" s="13" t="str">
        <f>IF(G11310="Male",VLOOKUP(H11310,'Shoe size conversion table'!$B$6:$D$22,2),VLOOKUP(H11310,'Shoe size conversion table'!$J$6:$L$22,2))</f>
        <v>41-42</v>
      </c>
      <c r="J11310" s="13">
        <f>IF(G11310="Male",VLOOKUP(H11310,'Shoe size conversion table'!$B$6:$D$22,3),VLOOKUP(H11310,'Shoe size conversion table'!$J$6:$L$22,3))</f>
        <v>9</v>
      </c>
      <c r="K11310" s="11">
        <v>149</v>
      </c>
      <c r="L11310" s="12">
        <v>0.5</v>
      </c>
      <c r="M11310" s="7">
        <f t="shared" si="529"/>
        <v>2016</v>
      </c>
      <c r="N11310" s="7">
        <f t="shared" si="530"/>
        <v>7</v>
      </c>
      <c r="O11310" s="30">
        <f t="shared" si="531"/>
        <v>74.5</v>
      </c>
    </row>
    <row r="11311" spans="2:15" x14ac:dyDescent="0.2">
      <c r="B11311" s="13">
        <v>62502</v>
      </c>
      <c r="C11311" s="14">
        <v>42558.466111111142</v>
      </c>
      <c r="D11311" s="7" t="s">
        <v>10</v>
      </c>
      <c r="E11311" s="13">
        <v>2175</v>
      </c>
      <c r="F11311" s="7" t="s">
        <v>34</v>
      </c>
      <c r="G11311" s="7" t="s">
        <v>12</v>
      </c>
      <c r="H11311" s="13">
        <v>5</v>
      </c>
      <c r="I11311" s="13" t="str">
        <f>IF(G11311="Male",VLOOKUP(H11311,'Shoe size conversion table'!$B$6:$D$22,2),VLOOKUP(H11311,'Shoe size conversion table'!$J$6:$L$22,2))</f>
        <v>35-36</v>
      </c>
      <c r="J11311" s="13">
        <f>IF(G11311="Male",VLOOKUP(H11311,'Shoe size conversion table'!$B$6:$D$22,3),VLOOKUP(H11311,'Shoe size conversion table'!$J$6:$L$22,3))</f>
        <v>3</v>
      </c>
      <c r="K11311" s="11">
        <v>179</v>
      </c>
      <c r="L11311" s="12">
        <v>0</v>
      </c>
      <c r="M11311" s="7">
        <f t="shared" si="529"/>
        <v>2016</v>
      </c>
      <c r="N11311" s="7">
        <f t="shared" si="530"/>
        <v>7</v>
      </c>
      <c r="O11311" s="30">
        <f t="shared" si="531"/>
        <v>179</v>
      </c>
    </row>
    <row r="11312" spans="2:15" x14ac:dyDescent="0.2">
      <c r="B11312" s="13">
        <v>62503</v>
      </c>
      <c r="C11312" s="14">
        <v>42558.546111111238</v>
      </c>
      <c r="D11312" s="7" t="s">
        <v>10</v>
      </c>
      <c r="E11312" s="13">
        <v>2154</v>
      </c>
      <c r="F11312" s="7" t="s">
        <v>34</v>
      </c>
      <c r="G11312" s="7" t="s">
        <v>11</v>
      </c>
      <c r="H11312" s="13">
        <v>9.5</v>
      </c>
      <c r="I11312" s="13" t="str">
        <f>IF(G11312="Male",VLOOKUP(H11312,'Shoe size conversion table'!$B$6:$D$22,2),VLOOKUP(H11312,'Shoe size conversion table'!$J$6:$L$22,2))</f>
        <v>42-43</v>
      </c>
      <c r="J11312" s="13">
        <f>IF(G11312="Male",VLOOKUP(H11312,'Shoe size conversion table'!$B$6:$D$22,3),VLOOKUP(H11312,'Shoe size conversion table'!$J$6:$L$22,3))</f>
        <v>9</v>
      </c>
      <c r="K11312" s="11">
        <v>199</v>
      </c>
      <c r="L11312" s="12">
        <v>0.2</v>
      </c>
      <c r="M11312" s="7">
        <f t="shared" si="529"/>
        <v>2016</v>
      </c>
      <c r="N11312" s="7">
        <f t="shared" si="530"/>
        <v>7</v>
      </c>
      <c r="O11312" s="30">
        <f t="shared" si="531"/>
        <v>159.20000000000002</v>
      </c>
    </row>
    <row r="11313" spans="2:15" x14ac:dyDescent="0.2">
      <c r="B11313" s="13">
        <v>62504</v>
      </c>
      <c r="C11313" s="14">
        <v>42558.576111111295</v>
      </c>
      <c r="D11313" s="7" t="s">
        <v>10</v>
      </c>
      <c r="E11313" s="13">
        <v>2176</v>
      </c>
      <c r="F11313" s="7" t="s">
        <v>35</v>
      </c>
      <c r="G11313" s="7" t="s">
        <v>12</v>
      </c>
      <c r="H11313" s="13">
        <v>9.5</v>
      </c>
      <c r="I11313" s="13">
        <f>IF(G11313="Male",VLOOKUP(H11313,'Shoe size conversion table'!$B$6:$D$22,2),VLOOKUP(H11313,'Shoe size conversion table'!$J$6:$L$22,2))</f>
        <v>40</v>
      </c>
      <c r="J11313" s="13">
        <f>IF(G11313="Male",VLOOKUP(H11313,'Shoe size conversion table'!$B$6:$D$22,3),VLOOKUP(H11313,'Shoe size conversion table'!$J$6:$L$22,3))</f>
        <v>7.5</v>
      </c>
      <c r="K11313" s="11">
        <v>169</v>
      </c>
      <c r="L11313" s="12">
        <v>0</v>
      </c>
      <c r="M11313" s="7">
        <f t="shared" si="529"/>
        <v>2016</v>
      </c>
      <c r="N11313" s="7">
        <f t="shared" si="530"/>
        <v>7</v>
      </c>
      <c r="O11313" s="30">
        <f t="shared" si="531"/>
        <v>169</v>
      </c>
    </row>
    <row r="11314" spans="2:15" x14ac:dyDescent="0.2">
      <c r="B11314" s="13">
        <v>62505</v>
      </c>
      <c r="C11314" s="14">
        <v>42558.576111111295</v>
      </c>
      <c r="D11314" s="7" t="s">
        <v>7</v>
      </c>
      <c r="E11314" s="13">
        <v>2226</v>
      </c>
      <c r="F11314" s="7" t="s">
        <v>48</v>
      </c>
      <c r="G11314" s="7" t="s">
        <v>11</v>
      </c>
      <c r="H11314" s="13">
        <v>10.5</v>
      </c>
      <c r="I11314" s="13" t="str">
        <f>IF(G11314="Male",VLOOKUP(H11314,'Shoe size conversion table'!$B$6:$D$22,2),VLOOKUP(H11314,'Shoe size conversion table'!$J$6:$L$22,2))</f>
        <v>43-44</v>
      </c>
      <c r="J11314" s="13">
        <f>IF(G11314="Male",VLOOKUP(H11314,'Shoe size conversion table'!$B$6:$D$22,3),VLOOKUP(H11314,'Shoe size conversion table'!$J$6:$L$22,3))</f>
        <v>10</v>
      </c>
      <c r="K11314" s="11">
        <v>179</v>
      </c>
      <c r="L11314" s="12">
        <v>0.5</v>
      </c>
      <c r="M11314" s="7">
        <f t="shared" si="529"/>
        <v>2016</v>
      </c>
      <c r="N11314" s="7">
        <f t="shared" si="530"/>
        <v>7</v>
      </c>
      <c r="O11314" s="30">
        <f t="shared" si="531"/>
        <v>89.5</v>
      </c>
    </row>
    <row r="11315" spans="2:15" x14ac:dyDescent="0.2">
      <c r="B11315" s="13">
        <v>62506</v>
      </c>
      <c r="C11315" s="14">
        <v>42558.586111111144</v>
      </c>
      <c r="D11315" s="7" t="s">
        <v>10</v>
      </c>
      <c r="E11315" s="13">
        <v>2212</v>
      </c>
      <c r="F11315" s="7" t="s">
        <v>35</v>
      </c>
      <c r="G11315" s="7" t="s">
        <v>11</v>
      </c>
      <c r="H11315" s="13">
        <v>10</v>
      </c>
      <c r="I11315" s="13">
        <f>IF(G11315="Male",VLOOKUP(H11315,'Shoe size conversion table'!$B$6:$D$22,2),VLOOKUP(H11315,'Shoe size conversion table'!$J$6:$L$22,2))</f>
        <v>43</v>
      </c>
      <c r="J11315" s="13">
        <f>IF(G11315="Male",VLOOKUP(H11315,'Shoe size conversion table'!$B$6:$D$22,3),VLOOKUP(H11315,'Shoe size conversion table'!$J$6:$L$22,3))</f>
        <v>9.5</v>
      </c>
      <c r="K11315" s="11">
        <v>159</v>
      </c>
      <c r="L11315" s="12">
        <v>0.3</v>
      </c>
      <c r="M11315" s="7">
        <f t="shared" si="529"/>
        <v>2016</v>
      </c>
      <c r="N11315" s="7">
        <f t="shared" si="530"/>
        <v>7</v>
      </c>
      <c r="O11315" s="30">
        <f t="shared" si="531"/>
        <v>111.3</v>
      </c>
    </row>
    <row r="11316" spans="2:15" x14ac:dyDescent="0.2">
      <c r="B11316" s="13">
        <v>62507</v>
      </c>
      <c r="C11316" s="14">
        <v>42558.676111111141</v>
      </c>
      <c r="D11316" s="7" t="s">
        <v>9</v>
      </c>
      <c r="E11316" s="13">
        <v>2172</v>
      </c>
      <c r="F11316" s="7" t="s">
        <v>60</v>
      </c>
      <c r="G11316" s="7" t="s">
        <v>11</v>
      </c>
      <c r="H11316" s="13">
        <v>8.5</v>
      </c>
      <c r="I11316" s="13" t="str">
        <f>IF(G11316="Male",VLOOKUP(H11316,'Shoe size conversion table'!$B$6:$D$22,2),VLOOKUP(H11316,'Shoe size conversion table'!$J$6:$L$22,2))</f>
        <v>41-42</v>
      </c>
      <c r="J11316" s="13">
        <f>IF(G11316="Male",VLOOKUP(H11316,'Shoe size conversion table'!$B$6:$D$22,3),VLOOKUP(H11316,'Shoe size conversion table'!$J$6:$L$22,3))</f>
        <v>8</v>
      </c>
      <c r="K11316" s="11">
        <v>179</v>
      </c>
      <c r="L11316" s="12">
        <v>0</v>
      </c>
      <c r="M11316" s="7">
        <f t="shared" si="529"/>
        <v>2016</v>
      </c>
      <c r="N11316" s="7">
        <f t="shared" si="530"/>
        <v>7</v>
      </c>
      <c r="O11316" s="30">
        <f t="shared" si="531"/>
        <v>179</v>
      </c>
    </row>
    <row r="11317" spans="2:15" x14ac:dyDescent="0.2">
      <c r="B11317" s="13">
        <v>62508</v>
      </c>
      <c r="C11317" s="14">
        <v>42558.676111111141</v>
      </c>
      <c r="D11317" s="7" t="s">
        <v>8</v>
      </c>
      <c r="E11317" s="13">
        <v>2180</v>
      </c>
      <c r="F11317" s="7" t="s">
        <v>38</v>
      </c>
      <c r="G11317" s="7" t="s">
        <v>11</v>
      </c>
      <c r="H11317" s="13">
        <v>11.5</v>
      </c>
      <c r="I11317" s="13" t="str">
        <f>IF(G11317="Male",VLOOKUP(H11317,'Shoe size conversion table'!$B$6:$D$22,2),VLOOKUP(H11317,'Shoe size conversion table'!$J$6:$L$22,2))</f>
        <v>44-45</v>
      </c>
      <c r="J11317" s="13">
        <f>IF(G11317="Male",VLOOKUP(H11317,'Shoe size conversion table'!$B$6:$D$22,3),VLOOKUP(H11317,'Shoe size conversion table'!$J$6:$L$22,3))</f>
        <v>11</v>
      </c>
      <c r="K11317" s="11">
        <v>179</v>
      </c>
      <c r="L11317" s="12">
        <v>0</v>
      </c>
      <c r="M11317" s="7">
        <f t="shared" si="529"/>
        <v>2016</v>
      </c>
      <c r="N11317" s="7">
        <f t="shared" si="530"/>
        <v>7</v>
      </c>
      <c r="O11317" s="30">
        <f t="shared" si="531"/>
        <v>179</v>
      </c>
    </row>
    <row r="11318" spans="2:15" x14ac:dyDescent="0.2">
      <c r="B11318" s="13">
        <v>62509</v>
      </c>
      <c r="C11318" s="14">
        <v>42558.72611111126</v>
      </c>
      <c r="D11318" s="7" t="s">
        <v>10</v>
      </c>
      <c r="E11318" s="13">
        <v>2239</v>
      </c>
      <c r="F11318" s="7" t="s">
        <v>34</v>
      </c>
      <c r="G11318" s="7" t="s">
        <v>11</v>
      </c>
      <c r="H11318" s="13">
        <v>9.5</v>
      </c>
      <c r="I11318" s="13" t="str">
        <f>IF(G11318="Male",VLOOKUP(H11318,'Shoe size conversion table'!$B$6:$D$22,2),VLOOKUP(H11318,'Shoe size conversion table'!$J$6:$L$22,2))</f>
        <v>42-43</v>
      </c>
      <c r="J11318" s="13">
        <f>IF(G11318="Male",VLOOKUP(H11318,'Shoe size conversion table'!$B$6:$D$22,3),VLOOKUP(H11318,'Shoe size conversion table'!$J$6:$L$22,3))</f>
        <v>9</v>
      </c>
      <c r="K11318" s="11">
        <v>199</v>
      </c>
      <c r="L11318" s="12">
        <v>0.3</v>
      </c>
      <c r="M11318" s="7">
        <f t="shared" si="529"/>
        <v>2016</v>
      </c>
      <c r="N11318" s="7">
        <f t="shared" si="530"/>
        <v>7</v>
      </c>
      <c r="O11318" s="30">
        <f t="shared" si="531"/>
        <v>139.29999999999998</v>
      </c>
    </row>
    <row r="11319" spans="2:15" x14ac:dyDescent="0.2">
      <c r="B11319" s="13">
        <v>62510</v>
      </c>
      <c r="C11319" s="14">
        <v>42558.736111111139</v>
      </c>
      <c r="D11319" s="7" t="s">
        <v>9</v>
      </c>
      <c r="E11319" s="13">
        <v>2209</v>
      </c>
      <c r="F11319" s="7" t="s">
        <v>58</v>
      </c>
      <c r="G11319" s="7" t="s">
        <v>11</v>
      </c>
      <c r="H11319" s="13">
        <v>8.5</v>
      </c>
      <c r="I11319" s="13" t="str">
        <f>IF(G11319="Male",VLOOKUP(H11319,'Shoe size conversion table'!$B$6:$D$22,2),VLOOKUP(H11319,'Shoe size conversion table'!$J$6:$L$22,2))</f>
        <v>41-42</v>
      </c>
      <c r="J11319" s="13">
        <f>IF(G11319="Male",VLOOKUP(H11319,'Shoe size conversion table'!$B$6:$D$22,3),VLOOKUP(H11319,'Shoe size conversion table'!$J$6:$L$22,3))</f>
        <v>8</v>
      </c>
      <c r="K11319" s="11">
        <v>159</v>
      </c>
      <c r="L11319" s="12">
        <v>0.1</v>
      </c>
      <c r="M11319" s="7">
        <f t="shared" si="529"/>
        <v>2016</v>
      </c>
      <c r="N11319" s="7">
        <f t="shared" si="530"/>
        <v>7</v>
      </c>
      <c r="O11319" s="30">
        <f t="shared" si="531"/>
        <v>143.1</v>
      </c>
    </row>
    <row r="11320" spans="2:15" x14ac:dyDescent="0.2">
      <c r="B11320" s="13">
        <v>62511</v>
      </c>
      <c r="C11320" s="14">
        <v>42558.886111111293</v>
      </c>
      <c r="D11320" s="7" t="s">
        <v>10</v>
      </c>
      <c r="E11320" s="13">
        <v>2175</v>
      </c>
      <c r="F11320" s="7" t="s">
        <v>34</v>
      </c>
      <c r="G11320" s="7" t="s">
        <v>11</v>
      </c>
      <c r="H11320" s="13">
        <v>8.5</v>
      </c>
      <c r="I11320" s="13" t="str">
        <f>IF(G11320="Male",VLOOKUP(H11320,'Shoe size conversion table'!$B$6:$D$22,2),VLOOKUP(H11320,'Shoe size conversion table'!$J$6:$L$22,2))</f>
        <v>41-42</v>
      </c>
      <c r="J11320" s="13">
        <f>IF(G11320="Male",VLOOKUP(H11320,'Shoe size conversion table'!$B$6:$D$22,3),VLOOKUP(H11320,'Shoe size conversion table'!$J$6:$L$22,3))</f>
        <v>8</v>
      </c>
      <c r="K11320" s="11">
        <v>189</v>
      </c>
      <c r="L11320" s="12">
        <v>0.2</v>
      </c>
      <c r="M11320" s="7">
        <f t="shared" si="529"/>
        <v>2016</v>
      </c>
      <c r="N11320" s="7">
        <f t="shared" si="530"/>
        <v>7</v>
      </c>
      <c r="O11320" s="30">
        <f t="shared" si="531"/>
        <v>151.20000000000002</v>
      </c>
    </row>
    <row r="11321" spans="2:15" x14ac:dyDescent="0.2">
      <c r="B11321" s="13">
        <v>62511</v>
      </c>
      <c r="C11321" s="14">
        <v>42558.886111111293</v>
      </c>
      <c r="D11321" s="7" t="s">
        <v>10</v>
      </c>
      <c r="E11321" s="13">
        <v>2185</v>
      </c>
      <c r="F11321" s="7" t="s">
        <v>34</v>
      </c>
      <c r="G11321" s="7" t="s">
        <v>11</v>
      </c>
      <c r="H11321" s="13">
        <v>10.5</v>
      </c>
      <c r="I11321" s="13" t="str">
        <f>IF(G11321="Male",VLOOKUP(H11321,'Shoe size conversion table'!$B$6:$D$22,2),VLOOKUP(H11321,'Shoe size conversion table'!$J$6:$L$22,2))</f>
        <v>43-44</v>
      </c>
      <c r="J11321" s="13">
        <f>IF(G11321="Male",VLOOKUP(H11321,'Shoe size conversion table'!$B$6:$D$22,3),VLOOKUP(H11321,'Shoe size conversion table'!$J$6:$L$22,3))</f>
        <v>10</v>
      </c>
      <c r="K11321" s="11">
        <v>179</v>
      </c>
      <c r="L11321" s="12">
        <v>0</v>
      </c>
      <c r="M11321" s="7">
        <f t="shared" si="529"/>
        <v>2016</v>
      </c>
      <c r="N11321" s="7">
        <f t="shared" si="530"/>
        <v>7</v>
      </c>
      <c r="O11321" s="30">
        <f t="shared" si="531"/>
        <v>179</v>
      </c>
    </row>
    <row r="11322" spans="2:15" x14ac:dyDescent="0.2">
      <c r="B11322" s="13">
        <v>62512</v>
      </c>
      <c r="C11322" s="14">
        <v>42558.896111111142</v>
      </c>
      <c r="D11322" s="7" t="s">
        <v>7</v>
      </c>
      <c r="E11322" s="13">
        <v>2189</v>
      </c>
      <c r="F11322" s="7" t="s">
        <v>49</v>
      </c>
      <c r="G11322" s="7" t="s">
        <v>11</v>
      </c>
      <c r="H11322" s="13">
        <v>8.5</v>
      </c>
      <c r="I11322" s="13" t="str">
        <f>IF(G11322="Male",VLOOKUP(H11322,'Shoe size conversion table'!$B$6:$D$22,2),VLOOKUP(H11322,'Shoe size conversion table'!$J$6:$L$22,2))</f>
        <v>41-42</v>
      </c>
      <c r="J11322" s="13">
        <f>IF(G11322="Male",VLOOKUP(H11322,'Shoe size conversion table'!$B$6:$D$22,3),VLOOKUP(H11322,'Shoe size conversion table'!$J$6:$L$22,3))</f>
        <v>8</v>
      </c>
      <c r="K11322" s="11">
        <v>129</v>
      </c>
      <c r="L11322" s="12">
        <v>0.3</v>
      </c>
      <c r="M11322" s="7">
        <f t="shared" si="529"/>
        <v>2016</v>
      </c>
      <c r="N11322" s="7">
        <f t="shared" si="530"/>
        <v>7</v>
      </c>
      <c r="O11322" s="30">
        <f t="shared" si="531"/>
        <v>90.3</v>
      </c>
    </row>
    <row r="11323" spans="2:15" x14ac:dyDescent="0.2">
      <c r="B11323" s="13">
        <v>62513</v>
      </c>
      <c r="C11323" s="14">
        <v>42558.986111111139</v>
      </c>
      <c r="D11323" s="7" t="s">
        <v>10</v>
      </c>
      <c r="E11323" s="13">
        <v>2186</v>
      </c>
      <c r="F11323" s="7" t="s">
        <v>34</v>
      </c>
      <c r="G11323" s="7" t="s">
        <v>12</v>
      </c>
      <c r="H11323" s="13">
        <v>10</v>
      </c>
      <c r="I11323" s="13" t="str">
        <f>IF(G11323="Male",VLOOKUP(H11323,'Shoe size conversion table'!$B$6:$D$22,2),VLOOKUP(H11323,'Shoe size conversion table'!$J$6:$L$22,2))</f>
        <v>40-41</v>
      </c>
      <c r="J11323" s="13">
        <f>IF(G11323="Male",VLOOKUP(H11323,'Shoe size conversion table'!$B$6:$D$22,3),VLOOKUP(H11323,'Shoe size conversion table'!$J$6:$L$22,3))</f>
        <v>8</v>
      </c>
      <c r="K11323" s="11">
        <v>179</v>
      </c>
      <c r="L11323" s="12">
        <v>0</v>
      </c>
      <c r="M11323" s="7">
        <f t="shared" si="529"/>
        <v>2016</v>
      </c>
      <c r="N11323" s="7">
        <f t="shared" si="530"/>
        <v>7</v>
      </c>
      <c r="O11323" s="30">
        <f t="shared" si="531"/>
        <v>179</v>
      </c>
    </row>
    <row r="11324" spans="2:15" x14ac:dyDescent="0.2">
      <c r="B11324" s="13">
        <v>62514</v>
      </c>
      <c r="C11324" s="14">
        <v>42558.996111111272</v>
      </c>
      <c r="D11324" s="7" t="s">
        <v>8</v>
      </c>
      <c r="E11324" s="13">
        <v>2203</v>
      </c>
      <c r="F11324" s="7" t="s">
        <v>38</v>
      </c>
      <c r="G11324" s="7" t="s">
        <v>11</v>
      </c>
      <c r="H11324" s="13">
        <v>9.5</v>
      </c>
      <c r="I11324" s="13" t="str">
        <f>IF(G11324="Male",VLOOKUP(H11324,'Shoe size conversion table'!$B$6:$D$22,2),VLOOKUP(H11324,'Shoe size conversion table'!$J$6:$L$22,2))</f>
        <v>42-43</v>
      </c>
      <c r="J11324" s="13">
        <f>IF(G11324="Male",VLOOKUP(H11324,'Shoe size conversion table'!$B$6:$D$22,3),VLOOKUP(H11324,'Shoe size conversion table'!$J$6:$L$22,3))</f>
        <v>9</v>
      </c>
      <c r="K11324" s="11">
        <v>189</v>
      </c>
      <c r="L11324" s="12">
        <v>0</v>
      </c>
      <c r="M11324" s="7">
        <f t="shared" si="529"/>
        <v>2016</v>
      </c>
      <c r="N11324" s="7">
        <f t="shared" si="530"/>
        <v>7</v>
      </c>
      <c r="O11324" s="30">
        <f t="shared" si="531"/>
        <v>189</v>
      </c>
    </row>
    <row r="11325" spans="2:15" x14ac:dyDescent="0.2">
      <c r="B11325" s="13">
        <v>62515</v>
      </c>
      <c r="C11325" s="14">
        <v>42559.026111111292</v>
      </c>
      <c r="D11325" s="7" t="s">
        <v>7</v>
      </c>
      <c r="E11325" s="13">
        <v>2160</v>
      </c>
      <c r="F11325" s="7" t="s">
        <v>47</v>
      </c>
      <c r="G11325" s="7" t="s">
        <v>12</v>
      </c>
      <c r="H11325" s="13">
        <v>8</v>
      </c>
      <c r="I11325" s="13" t="str">
        <f>IF(G11325="Male",VLOOKUP(H11325,'Shoe size conversion table'!$B$6:$D$22,2),VLOOKUP(H11325,'Shoe size conversion table'!$J$6:$L$22,2))</f>
        <v>38-39</v>
      </c>
      <c r="J11325" s="13">
        <f>IF(G11325="Male",VLOOKUP(H11325,'Shoe size conversion table'!$B$6:$D$22,3),VLOOKUP(H11325,'Shoe size conversion table'!$J$6:$L$22,3))</f>
        <v>6</v>
      </c>
      <c r="K11325" s="11">
        <v>129</v>
      </c>
      <c r="L11325" s="12">
        <v>0</v>
      </c>
      <c r="M11325" s="7">
        <f t="shared" si="529"/>
        <v>2016</v>
      </c>
      <c r="N11325" s="7">
        <f t="shared" si="530"/>
        <v>7</v>
      </c>
      <c r="O11325" s="30">
        <f t="shared" si="531"/>
        <v>129</v>
      </c>
    </row>
    <row r="11326" spans="2:15" x14ac:dyDescent="0.2">
      <c r="B11326" s="13">
        <v>62516</v>
      </c>
      <c r="C11326" s="14">
        <v>42559.086111111268</v>
      </c>
      <c r="D11326" s="7" t="s">
        <v>7</v>
      </c>
      <c r="E11326" s="13">
        <v>2159</v>
      </c>
      <c r="F11326" s="7" t="s">
        <v>49</v>
      </c>
      <c r="G11326" s="7" t="s">
        <v>12</v>
      </c>
      <c r="H11326" s="13">
        <v>8</v>
      </c>
      <c r="I11326" s="13" t="str">
        <f>IF(G11326="Male",VLOOKUP(H11326,'Shoe size conversion table'!$B$6:$D$22,2),VLOOKUP(H11326,'Shoe size conversion table'!$J$6:$L$22,2))</f>
        <v>38-39</v>
      </c>
      <c r="J11326" s="13">
        <f>IF(G11326="Male",VLOOKUP(H11326,'Shoe size conversion table'!$B$6:$D$22,3),VLOOKUP(H11326,'Shoe size conversion table'!$J$6:$L$22,3))</f>
        <v>6</v>
      </c>
      <c r="K11326" s="11">
        <v>139</v>
      </c>
      <c r="L11326" s="12">
        <v>0.3</v>
      </c>
      <c r="M11326" s="7">
        <f t="shared" si="529"/>
        <v>2016</v>
      </c>
      <c r="N11326" s="7">
        <f t="shared" si="530"/>
        <v>7</v>
      </c>
      <c r="O11326" s="30">
        <f t="shared" si="531"/>
        <v>97.3</v>
      </c>
    </row>
    <row r="11327" spans="2:15" x14ac:dyDescent="0.2">
      <c r="B11327" s="13">
        <v>62517</v>
      </c>
      <c r="C11327" s="14">
        <v>42559.096111111139</v>
      </c>
      <c r="D11327" s="7" t="s">
        <v>7</v>
      </c>
      <c r="E11327" s="13">
        <v>2217</v>
      </c>
      <c r="F11327" s="7" t="s">
        <v>44</v>
      </c>
      <c r="G11327" s="7" t="s">
        <v>12</v>
      </c>
      <c r="H11327" s="13">
        <v>8.5</v>
      </c>
      <c r="I11327" s="13">
        <f>IF(G11327="Male",VLOOKUP(H11327,'Shoe size conversion table'!$B$6:$D$22,2),VLOOKUP(H11327,'Shoe size conversion table'!$J$6:$L$22,2))</f>
        <v>39</v>
      </c>
      <c r="J11327" s="13">
        <f>IF(G11327="Male",VLOOKUP(H11327,'Shoe size conversion table'!$B$6:$D$22,3),VLOOKUP(H11327,'Shoe size conversion table'!$J$6:$L$22,3))</f>
        <v>6.5</v>
      </c>
      <c r="K11327" s="11">
        <v>129</v>
      </c>
      <c r="L11327" s="12">
        <v>0</v>
      </c>
      <c r="M11327" s="7">
        <f t="shared" si="529"/>
        <v>2016</v>
      </c>
      <c r="N11327" s="7">
        <f t="shared" si="530"/>
        <v>7</v>
      </c>
      <c r="O11327" s="30">
        <f t="shared" si="531"/>
        <v>129</v>
      </c>
    </row>
    <row r="11328" spans="2:15" x14ac:dyDescent="0.2">
      <c r="B11328" s="13">
        <v>62518</v>
      </c>
      <c r="C11328" s="14">
        <v>42559.176111111236</v>
      </c>
      <c r="D11328" s="7" t="s">
        <v>7</v>
      </c>
      <c r="E11328" s="13">
        <v>2193</v>
      </c>
      <c r="F11328" s="7" t="s">
        <v>50</v>
      </c>
      <c r="G11328" s="7" t="s">
        <v>11</v>
      </c>
      <c r="H11328" s="13">
        <v>9.5</v>
      </c>
      <c r="I11328" s="13" t="str">
        <f>IF(G11328="Male",VLOOKUP(H11328,'Shoe size conversion table'!$B$6:$D$22,2),VLOOKUP(H11328,'Shoe size conversion table'!$J$6:$L$22,2))</f>
        <v>42-43</v>
      </c>
      <c r="J11328" s="13">
        <f>IF(G11328="Male",VLOOKUP(H11328,'Shoe size conversion table'!$B$6:$D$22,3),VLOOKUP(H11328,'Shoe size conversion table'!$J$6:$L$22,3))</f>
        <v>9</v>
      </c>
      <c r="K11328" s="11">
        <v>189</v>
      </c>
      <c r="L11328" s="12">
        <v>0</v>
      </c>
      <c r="M11328" s="7">
        <f t="shared" si="529"/>
        <v>2016</v>
      </c>
      <c r="N11328" s="7">
        <f t="shared" si="530"/>
        <v>7</v>
      </c>
      <c r="O11328" s="30">
        <f t="shared" si="531"/>
        <v>189</v>
      </c>
    </row>
    <row r="11329" spans="2:15" x14ac:dyDescent="0.2">
      <c r="B11329" s="13">
        <v>62519</v>
      </c>
      <c r="C11329" s="14">
        <v>42559.176111111236</v>
      </c>
      <c r="D11329" s="7" t="s">
        <v>8</v>
      </c>
      <c r="E11329" s="13">
        <v>2210</v>
      </c>
      <c r="F11329" s="7" t="s">
        <v>40</v>
      </c>
      <c r="G11329" s="7" t="s">
        <v>12</v>
      </c>
      <c r="H11329" s="13">
        <v>9</v>
      </c>
      <c r="I11329" s="13" t="str">
        <f>IF(G11329="Male",VLOOKUP(H11329,'Shoe size conversion table'!$B$6:$D$22,2),VLOOKUP(H11329,'Shoe size conversion table'!$J$6:$L$22,2))</f>
        <v>39-40</v>
      </c>
      <c r="J11329" s="13">
        <f>IF(G11329="Male",VLOOKUP(H11329,'Shoe size conversion table'!$B$6:$D$22,3),VLOOKUP(H11329,'Shoe size conversion table'!$J$6:$L$22,3))</f>
        <v>7</v>
      </c>
      <c r="K11329" s="11">
        <v>129</v>
      </c>
      <c r="L11329" s="12">
        <v>0</v>
      </c>
      <c r="M11329" s="7">
        <f t="shared" si="529"/>
        <v>2016</v>
      </c>
      <c r="N11329" s="7">
        <f t="shared" si="530"/>
        <v>7</v>
      </c>
      <c r="O11329" s="30">
        <f t="shared" si="531"/>
        <v>129</v>
      </c>
    </row>
    <row r="11330" spans="2:15" x14ac:dyDescent="0.2">
      <c r="B11330" s="13">
        <v>62520</v>
      </c>
      <c r="C11330" s="14">
        <v>42559.216111111142</v>
      </c>
      <c r="D11330" s="7" t="s">
        <v>10</v>
      </c>
      <c r="E11330" s="13">
        <v>2206</v>
      </c>
      <c r="F11330" s="7" t="s">
        <v>36</v>
      </c>
      <c r="G11330" s="7" t="s">
        <v>11</v>
      </c>
      <c r="H11330" s="13">
        <v>9</v>
      </c>
      <c r="I11330" s="13">
        <f>IF(G11330="Male",VLOOKUP(H11330,'Shoe size conversion table'!$B$6:$D$22,2),VLOOKUP(H11330,'Shoe size conversion table'!$J$6:$L$22,2))</f>
        <v>42</v>
      </c>
      <c r="J11330" s="13">
        <f>IF(G11330="Male",VLOOKUP(H11330,'Shoe size conversion table'!$B$6:$D$22,3),VLOOKUP(H11330,'Shoe size conversion table'!$J$6:$L$22,3))</f>
        <v>8.5</v>
      </c>
      <c r="K11330" s="11">
        <v>199</v>
      </c>
      <c r="L11330" s="12">
        <v>0</v>
      </c>
      <c r="M11330" s="7">
        <f t="shared" si="529"/>
        <v>2016</v>
      </c>
      <c r="N11330" s="7">
        <f t="shared" si="530"/>
        <v>7</v>
      </c>
      <c r="O11330" s="30">
        <f t="shared" si="531"/>
        <v>199</v>
      </c>
    </row>
    <row r="11331" spans="2:15" x14ac:dyDescent="0.2">
      <c r="B11331" s="13">
        <v>62521</v>
      </c>
      <c r="C11331" s="14">
        <v>42559.246111111148</v>
      </c>
      <c r="D11331" s="7" t="s">
        <v>7</v>
      </c>
      <c r="E11331" s="13">
        <v>2182</v>
      </c>
      <c r="F11331" s="7" t="s">
        <v>49</v>
      </c>
      <c r="G11331" s="7" t="s">
        <v>11</v>
      </c>
      <c r="H11331" s="13">
        <v>7.5</v>
      </c>
      <c r="I11331" s="13" t="str">
        <f>IF(G11331="Male",VLOOKUP(H11331,'Shoe size conversion table'!$B$6:$D$22,2),VLOOKUP(H11331,'Shoe size conversion table'!$J$6:$L$22,2))</f>
        <v>40-41</v>
      </c>
      <c r="J11331" s="13">
        <f>IF(G11331="Male",VLOOKUP(H11331,'Shoe size conversion table'!$B$6:$D$22,3),VLOOKUP(H11331,'Shoe size conversion table'!$J$6:$L$22,3))</f>
        <v>7</v>
      </c>
      <c r="K11331" s="11">
        <v>179</v>
      </c>
      <c r="L11331" s="12">
        <v>0.1</v>
      </c>
      <c r="M11331" s="7">
        <f t="shared" si="529"/>
        <v>2016</v>
      </c>
      <c r="N11331" s="7">
        <f t="shared" si="530"/>
        <v>7</v>
      </c>
      <c r="O11331" s="30">
        <f t="shared" si="531"/>
        <v>161.1</v>
      </c>
    </row>
    <row r="11332" spans="2:15" x14ac:dyDescent="0.2">
      <c r="B11332" s="13">
        <v>62522</v>
      </c>
      <c r="C11332" s="14">
        <v>42559.286111111142</v>
      </c>
      <c r="D11332" s="7" t="s">
        <v>8</v>
      </c>
      <c r="E11332" s="13">
        <v>2190</v>
      </c>
      <c r="F11332" s="7" t="s">
        <v>37</v>
      </c>
      <c r="G11332" s="7" t="s">
        <v>11</v>
      </c>
      <c r="H11332" s="13">
        <v>8</v>
      </c>
      <c r="I11332" s="13">
        <f>IF(G11332="Male",VLOOKUP(H11332,'Shoe size conversion table'!$B$6:$D$22,2),VLOOKUP(H11332,'Shoe size conversion table'!$J$6:$L$22,2))</f>
        <v>41</v>
      </c>
      <c r="J11332" s="13">
        <f>IF(G11332="Male",VLOOKUP(H11332,'Shoe size conversion table'!$B$6:$D$22,3),VLOOKUP(H11332,'Shoe size conversion table'!$J$6:$L$22,3))</f>
        <v>7.5</v>
      </c>
      <c r="K11332" s="11">
        <v>189</v>
      </c>
      <c r="L11332" s="12">
        <v>0</v>
      </c>
      <c r="M11332" s="7">
        <f t="shared" si="529"/>
        <v>2016</v>
      </c>
      <c r="N11332" s="7">
        <f t="shared" si="530"/>
        <v>7</v>
      </c>
      <c r="O11332" s="30">
        <f t="shared" si="531"/>
        <v>189</v>
      </c>
    </row>
    <row r="11333" spans="2:15" x14ac:dyDescent="0.2">
      <c r="B11333" s="13">
        <v>62523</v>
      </c>
      <c r="C11333" s="14">
        <v>42559.306111111291</v>
      </c>
      <c r="D11333" s="7" t="s">
        <v>7</v>
      </c>
      <c r="E11333" s="13">
        <v>2226</v>
      </c>
      <c r="F11333" s="7" t="s">
        <v>48</v>
      </c>
      <c r="G11333" s="7" t="s">
        <v>11</v>
      </c>
      <c r="H11333" s="13">
        <v>9</v>
      </c>
      <c r="I11333" s="13">
        <f>IF(G11333="Male",VLOOKUP(H11333,'Shoe size conversion table'!$B$6:$D$22,2),VLOOKUP(H11333,'Shoe size conversion table'!$J$6:$L$22,2))</f>
        <v>42</v>
      </c>
      <c r="J11333" s="13">
        <f>IF(G11333="Male",VLOOKUP(H11333,'Shoe size conversion table'!$B$6:$D$22,3),VLOOKUP(H11333,'Shoe size conversion table'!$J$6:$L$22,3))</f>
        <v>8.5</v>
      </c>
      <c r="K11333" s="11">
        <v>159</v>
      </c>
      <c r="L11333" s="12">
        <v>0.5</v>
      </c>
      <c r="M11333" s="7">
        <f t="shared" ref="M11333:M11396" si="532">YEAR(C11333)</f>
        <v>2016</v>
      </c>
      <c r="N11333" s="7">
        <f t="shared" si="530"/>
        <v>7</v>
      </c>
      <c r="O11333" s="30">
        <f t="shared" si="531"/>
        <v>79.5</v>
      </c>
    </row>
    <row r="11334" spans="2:15" x14ac:dyDescent="0.2">
      <c r="B11334" s="13">
        <v>62524</v>
      </c>
      <c r="C11334" s="14">
        <v>42559.326111111266</v>
      </c>
      <c r="D11334" s="7" t="s">
        <v>10</v>
      </c>
      <c r="E11334" s="13">
        <v>2160</v>
      </c>
      <c r="F11334" s="7" t="s">
        <v>35</v>
      </c>
      <c r="G11334" s="7" t="s">
        <v>11</v>
      </c>
      <c r="H11334" s="13">
        <v>8.5</v>
      </c>
      <c r="I11334" s="13" t="str">
        <f>IF(G11334="Male",VLOOKUP(H11334,'Shoe size conversion table'!$B$6:$D$22,2),VLOOKUP(H11334,'Shoe size conversion table'!$J$6:$L$22,2))</f>
        <v>41-42</v>
      </c>
      <c r="J11334" s="13">
        <f>IF(G11334="Male",VLOOKUP(H11334,'Shoe size conversion table'!$B$6:$D$22,3),VLOOKUP(H11334,'Shoe size conversion table'!$J$6:$L$22,3))</f>
        <v>8</v>
      </c>
      <c r="K11334" s="11">
        <v>139</v>
      </c>
      <c r="L11334" s="12">
        <v>0.3</v>
      </c>
      <c r="M11334" s="7">
        <f t="shared" si="532"/>
        <v>2016</v>
      </c>
      <c r="N11334" s="7">
        <f t="shared" ref="N11334:N11397" si="533">MONTH(C11334:C26301)</f>
        <v>7</v>
      </c>
      <c r="O11334" s="30">
        <f t="shared" ref="O11334:O11397" si="534">K11334*(1-L11334)</f>
        <v>97.3</v>
      </c>
    </row>
    <row r="11335" spans="2:15" x14ac:dyDescent="0.2">
      <c r="B11335" s="13">
        <v>62525</v>
      </c>
      <c r="C11335" s="14">
        <v>42559.376111111145</v>
      </c>
      <c r="D11335" s="7" t="s">
        <v>10</v>
      </c>
      <c r="E11335" s="13">
        <v>2221</v>
      </c>
      <c r="F11335" s="7" t="s">
        <v>36</v>
      </c>
      <c r="G11335" s="7" t="s">
        <v>12</v>
      </c>
      <c r="H11335" s="13">
        <v>8.5</v>
      </c>
      <c r="I11335" s="13">
        <f>IF(G11335="Male",VLOOKUP(H11335,'Shoe size conversion table'!$B$6:$D$22,2),VLOOKUP(H11335,'Shoe size conversion table'!$J$6:$L$22,2))</f>
        <v>39</v>
      </c>
      <c r="J11335" s="13">
        <f>IF(G11335="Male",VLOOKUP(H11335,'Shoe size conversion table'!$B$6:$D$22,3),VLOOKUP(H11335,'Shoe size conversion table'!$J$6:$L$22,3))</f>
        <v>6.5</v>
      </c>
      <c r="K11335" s="11">
        <v>169</v>
      </c>
      <c r="L11335" s="12">
        <v>0</v>
      </c>
      <c r="M11335" s="7">
        <f t="shared" si="532"/>
        <v>2016</v>
      </c>
      <c r="N11335" s="7">
        <f t="shared" si="533"/>
        <v>7</v>
      </c>
      <c r="O11335" s="30">
        <f t="shared" si="534"/>
        <v>169</v>
      </c>
    </row>
    <row r="11336" spans="2:15" x14ac:dyDescent="0.2">
      <c r="B11336" s="13">
        <v>62526</v>
      </c>
      <c r="C11336" s="14">
        <v>42559.416111111233</v>
      </c>
      <c r="D11336" s="7" t="s">
        <v>7</v>
      </c>
      <c r="E11336" s="13">
        <v>2216</v>
      </c>
      <c r="F11336" s="7" t="s">
        <v>56</v>
      </c>
      <c r="G11336" s="7" t="s">
        <v>12</v>
      </c>
      <c r="H11336" s="13">
        <v>6.5</v>
      </c>
      <c r="I11336" s="13">
        <f>IF(G11336="Male",VLOOKUP(H11336,'Shoe size conversion table'!$B$6:$D$22,2),VLOOKUP(H11336,'Shoe size conversion table'!$J$6:$L$22,2))</f>
        <v>37</v>
      </c>
      <c r="J11336" s="13">
        <f>IF(G11336="Male",VLOOKUP(H11336,'Shoe size conversion table'!$B$6:$D$22,3),VLOOKUP(H11336,'Shoe size conversion table'!$J$6:$L$22,3))</f>
        <v>4.5</v>
      </c>
      <c r="K11336" s="11">
        <v>169</v>
      </c>
      <c r="L11336" s="12">
        <v>0.3</v>
      </c>
      <c r="M11336" s="7">
        <f t="shared" si="532"/>
        <v>2016</v>
      </c>
      <c r="N11336" s="7">
        <f t="shared" si="533"/>
        <v>7</v>
      </c>
      <c r="O11336" s="30">
        <f t="shared" si="534"/>
        <v>118.3</v>
      </c>
    </row>
    <row r="11337" spans="2:15" x14ac:dyDescent="0.2">
      <c r="B11337" s="13">
        <v>62526</v>
      </c>
      <c r="C11337" s="14">
        <v>42559.416111111233</v>
      </c>
      <c r="D11337" s="7" t="s">
        <v>7</v>
      </c>
      <c r="E11337" s="13">
        <v>2225</v>
      </c>
      <c r="F11337" s="7" t="s">
        <v>50</v>
      </c>
      <c r="G11337" s="7" t="s">
        <v>11</v>
      </c>
      <c r="H11337" s="13">
        <v>11.5</v>
      </c>
      <c r="I11337" s="13" t="str">
        <f>IF(G11337="Male",VLOOKUP(H11337,'Shoe size conversion table'!$B$6:$D$22,2),VLOOKUP(H11337,'Shoe size conversion table'!$J$6:$L$22,2))</f>
        <v>44-45</v>
      </c>
      <c r="J11337" s="13">
        <f>IF(G11337="Male",VLOOKUP(H11337,'Shoe size conversion table'!$B$6:$D$22,3),VLOOKUP(H11337,'Shoe size conversion table'!$J$6:$L$22,3))</f>
        <v>11</v>
      </c>
      <c r="K11337" s="11">
        <v>159</v>
      </c>
      <c r="L11337" s="12">
        <v>0.3</v>
      </c>
      <c r="M11337" s="7">
        <f t="shared" si="532"/>
        <v>2016</v>
      </c>
      <c r="N11337" s="7">
        <f t="shared" si="533"/>
        <v>7</v>
      </c>
      <c r="O11337" s="30">
        <f t="shared" si="534"/>
        <v>111.3</v>
      </c>
    </row>
    <row r="11338" spans="2:15" x14ac:dyDescent="0.2">
      <c r="B11338" s="13">
        <v>62527</v>
      </c>
      <c r="C11338" s="14">
        <v>42559.446111111291</v>
      </c>
      <c r="D11338" s="7" t="s">
        <v>7</v>
      </c>
      <c r="E11338" s="13">
        <v>2213</v>
      </c>
      <c r="F11338" s="7" t="s">
        <v>54</v>
      </c>
      <c r="G11338" s="7" t="s">
        <v>11</v>
      </c>
      <c r="H11338" s="13">
        <v>8.5</v>
      </c>
      <c r="I11338" s="13" t="str">
        <f>IF(G11338="Male",VLOOKUP(H11338,'Shoe size conversion table'!$B$6:$D$22,2),VLOOKUP(H11338,'Shoe size conversion table'!$J$6:$L$22,2))</f>
        <v>41-42</v>
      </c>
      <c r="J11338" s="13">
        <f>IF(G11338="Male",VLOOKUP(H11338,'Shoe size conversion table'!$B$6:$D$22,3),VLOOKUP(H11338,'Shoe size conversion table'!$J$6:$L$22,3))</f>
        <v>8</v>
      </c>
      <c r="K11338" s="11">
        <v>169</v>
      </c>
      <c r="L11338" s="12">
        <v>0</v>
      </c>
      <c r="M11338" s="7">
        <f t="shared" si="532"/>
        <v>2016</v>
      </c>
      <c r="N11338" s="7">
        <f t="shared" si="533"/>
        <v>7</v>
      </c>
      <c r="O11338" s="30">
        <f t="shared" si="534"/>
        <v>169</v>
      </c>
    </row>
    <row r="11339" spans="2:15" x14ac:dyDescent="0.2">
      <c r="B11339" s="13">
        <v>62528</v>
      </c>
      <c r="C11339" s="14">
        <v>42559.456111111293</v>
      </c>
      <c r="D11339" s="7" t="s">
        <v>8</v>
      </c>
      <c r="E11339" s="13">
        <v>2158</v>
      </c>
      <c r="F11339" s="7" t="s">
        <v>39</v>
      </c>
      <c r="G11339" s="7" t="s">
        <v>11</v>
      </c>
      <c r="H11339" s="13">
        <v>10.5</v>
      </c>
      <c r="I11339" s="13" t="str">
        <f>IF(G11339="Male",VLOOKUP(H11339,'Shoe size conversion table'!$B$6:$D$22,2),VLOOKUP(H11339,'Shoe size conversion table'!$J$6:$L$22,2))</f>
        <v>43-44</v>
      </c>
      <c r="J11339" s="13">
        <f>IF(G11339="Male",VLOOKUP(H11339,'Shoe size conversion table'!$B$6:$D$22,3),VLOOKUP(H11339,'Shoe size conversion table'!$J$6:$L$22,3))</f>
        <v>10</v>
      </c>
      <c r="K11339" s="11">
        <v>199</v>
      </c>
      <c r="L11339" s="12">
        <v>0</v>
      </c>
      <c r="M11339" s="7">
        <f t="shared" si="532"/>
        <v>2016</v>
      </c>
      <c r="N11339" s="7">
        <f t="shared" si="533"/>
        <v>7</v>
      </c>
      <c r="O11339" s="30">
        <f t="shared" si="534"/>
        <v>199</v>
      </c>
    </row>
    <row r="11340" spans="2:15" x14ac:dyDescent="0.2">
      <c r="B11340" s="13">
        <v>62529</v>
      </c>
      <c r="C11340" s="14">
        <v>42559.466111111142</v>
      </c>
      <c r="D11340" s="7" t="s">
        <v>8</v>
      </c>
      <c r="E11340" s="13">
        <v>2229</v>
      </c>
      <c r="F11340" s="7" t="s">
        <v>39</v>
      </c>
      <c r="G11340" s="7" t="s">
        <v>12</v>
      </c>
      <c r="H11340" s="13">
        <v>5</v>
      </c>
      <c r="I11340" s="13" t="str">
        <f>IF(G11340="Male",VLOOKUP(H11340,'Shoe size conversion table'!$B$6:$D$22,2),VLOOKUP(H11340,'Shoe size conversion table'!$J$6:$L$22,2))</f>
        <v>35-36</v>
      </c>
      <c r="J11340" s="13">
        <f>IF(G11340="Male",VLOOKUP(H11340,'Shoe size conversion table'!$B$6:$D$22,3),VLOOKUP(H11340,'Shoe size conversion table'!$J$6:$L$22,3))</f>
        <v>3</v>
      </c>
      <c r="K11340" s="11">
        <v>159</v>
      </c>
      <c r="L11340" s="12">
        <v>0</v>
      </c>
      <c r="M11340" s="7">
        <f t="shared" si="532"/>
        <v>2016</v>
      </c>
      <c r="N11340" s="7">
        <f t="shared" si="533"/>
        <v>7</v>
      </c>
      <c r="O11340" s="30">
        <f t="shared" si="534"/>
        <v>159</v>
      </c>
    </row>
    <row r="11341" spans="2:15" x14ac:dyDescent="0.2">
      <c r="B11341" s="13">
        <v>62530</v>
      </c>
      <c r="C11341" s="14">
        <v>42559.576111111295</v>
      </c>
      <c r="D11341" s="7" t="s">
        <v>7</v>
      </c>
      <c r="E11341" s="13">
        <v>2236</v>
      </c>
      <c r="F11341" s="7" t="s">
        <v>50</v>
      </c>
      <c r="G11341" s="7" t="s">
        <v>11</v>
      </c>
      <c r="H11341" s="13">
        <v>10</v>
      </c>
      <c r="I11341" s="13">
        <f>IF(G11341="Male",VLOOKUP(H11341,'Shoe size conversion table'!$B$6:$D$22,2),VLOOKUP(H11341,'Shoe size conversion table'!$J$6:$L$22,2))</f>
        <v>43</v>
      </c>
      <c r="J11341" s="13">
        <f>IF(G11341="Male",VLOOKUP(H11341,'Shoe size conversion table'!$B$6:$D$22,3),VLOOKUP(H11341,'Shoe size conversion table'!$J$6:$L$22,3))</f>
        <v>9.5</v>
      </c>
      <c r="K11341" s="11">
        <v>169</v>
      </c>
      <c r="L11341" s="12">
        <v>0</v>
      </c>
      <c r="M11341" s="7">
        <f t="shared" si="532"/>
        <v>2016</v>
      </c>
      <c r="N11341" s="7">
        <f t="shared" si="533"/>
        <v>7</v>
      </c>
      <c r="O11341" s="30">
        <f t="shared" si="534"/>
        <v>169</v>
      </c>
    </row>
    <row r="11342" spans="2:15" x14ac:dyDescent="0.2">
      <c r="B11342" s="13">
        <v>62530</v>
      </c>
      <c r="C11342" s="14">
        <v>42559.576111111295</v>
      </c>
      <c r="D11342" s="7" t="s">
        <v>7</v>
      </c>
      <c r="E11342" s="13">
        <v>2226</v>
      </c>
      <c r="F11342" s="7" t="s">
        <v>48</v>
      </c>
      <c r="G11342" s="7" t="s">
        <v>11</v>
      </c>
      <c r="H11342" s="13">
        <v>10.5</v>
      </c>
      <c r="I11342" s="13" t="str">
        <f>IF(G11342="Male",VLOOKUP(H11342,'Shoe size conversion table'!$B$6:$D$22,2),VLOOKUP(H11342,'Shoe size conversion table'!$J$6:$L$22,2))</f>
        <v>43-44</v>
      </c>
      <c r="J11342" s="13">
        <f>IF(G11342="Male",VLOOKUP(H11342,'Shoe size conversion table'!$B$6:$D$22,3),VLOOKUP(H11342,'Shoe size conversion table'!$J$6:$L$22,3))</f>
        <v>10</v>
      </c>
      <c r="K11342" s="11">
        <v>179</v>
      </c>
      <c r="L11342" s="12">
        <v>0.5</v>
      </c>
      <c r="M11342" s="7">
        <f t="shared" si="532"/>
        <v>2016</v>
      </c>
      <c r="N11342" s="7">
        <f t="shared" si="533"/>
        <v>7</v>
      </c>
      <c r="O11342" s="30">
        <f t="shared" si="534"/>
        <v>89.5</v>
      </c>
    </row>
    <row r="11343" spans="2:15" x14ac:dyDescent="0.2">
      <c r="B11343" s="13">
        <v>62531</v>
      </c>
      <c r="C11343" s="14">
        <v>42559.616111111238</v>
      </c>
      <c r="D11343" s="7" t="s">
        <v>7</v>
      </c>
      <c r="E11343" s="13">
        <v>2216</v>
      </c>
      <c r="F11343" s="7" t="s">
        <v>50</v>
      </c>
      <c r="G11343" s="7" t="s">
        <v>11</v>
      </c>
      <c r="H11343" s="13">
        <v>8.5</v>
      </c>
      <c r="I11343" s="13" t="str">
        <f>IF(G11343="Male",VLOOKUP(H11343,'Shoe size conversion table'!$B$6:$D$22,2),VLOOKUP(H11343,'Shoe size conversion table'!$J$6:$L$22,2))</f>
        <v>41-42</v>
      </c>
      <c r="J11343" s="13">
        <f>IF(G11343="Male",VLOOKUP(H11343,'Shoe size conversion table'!$B$6:$D$22,3),VLOOKUP(H11343,'Shoe size conversion table'!$J$6:$L$22,3))</f>
        <v>8</v>
      </c>
      <c r="K11343" s="11">
        <v>169</v>
      </c>
      <c r="L11343" s="12">
        <v>0</v>
      </c>
      <c r="M11343" s="7">
        <f t="shared" si="532"/>
        <v>2016</v>
      </c>
      <c r="N11343" s="7">
        <f t="shared" si="533"/>
        <v>7</v>
      </c>
      <c r="O11343" s="30">
        <f t="shared" si="534"/>
        <v>169</v>
      </c>
    </row>
    <row r="11344" spans="2:15" x14ac:dyDescent="0.2">
      <c r="B11344" s="13">
        <v>62532</v>
      </c>
      <c r="C11344" s="14">
        <v>42559.666111111139</v>
      </c>
      <c r="D11344" s="7" t="s">
        <v>7</v>
      </c>
      <c r="E11344" s="13">
        <v>2196</v>
      </c>
      <c r="F11344" s="7" t="s">
        <v>47</v>
      </c>
      <c r="G11344" s="7" t="s">
        <v>11</v>
      </c>
      <c r="H11344" s="13">
        <v>10.5</v>
      </c>
      <c r="I11344" s="13" t="str">
        <f>IF(G11344="Male",VLOOKUP(H11344,'Shoe size conversion table'!$B$6:$D$22,2),VLOOKUP(H11344,'Shoe size conversion table'!$J$6:$L$22,2))</f>
        <v>43-44</v>
      </c>
      <c r="J11344" s="13">
        <f>IF(G11344="Male",VLOOKUP(H11344,'Shoe size conversion table'!$B$6:$D$22,3),VLOOKUP(H11344,'Shoe size conversion table'!$J$6:$L$22,3))</f>
        <v>10</v>
      </c>
      <c r="K11344" s="11">
        <v>189</v>
      </c>
      <c r="L11344" s="12">
        <v>0</v>
      </c>
      <c r="M11344" s="7">
        <f t="shared" si="532"/>
        <v>2016</v>
      </c>
      <c r="N11344" s="7">
        <f t="shared" si="533"/>
        <v>7</v>
      </c>
      <c r="O11344" s="30">
        <f t="shared" si="534"/>
        <v>189</v>
      </c>
    </row>
    <row r="11345" spans="2:15" x14ac:dyDescent="0.2">
      <c r="B11345" s="13">
        <v>62533</v>
      </c>
      <c r="C11345" s="14">
        <v>42559.676111111141</v>
      </c>
      <c r="D11345" s="7" t="s">
        <v>10</v>
      </c>
      <c r="E11345" s="13">
        <v>2149</v>
      </c>
      <c r="F11345" s="7" t="s">
        <v>35</v>
      </c>
      <c r="G11345" s="7" t="s">
        <v>12</v>
      </c>
      <c r="H11345" s="13">
        <v>7.5</v>
      </c>
      <c r="I11345" s="13">
        <f>IF(G11345="Male",VLOOKUP(H11345,'Shoe size conversion table'!$B$6:$D$22,2),VLOOKUP(H11345,'Shoe size conversion table'!$J$6:$L$22,2))</f>
        <v>38</v>
      </c>
      <c r="J11345" s="13">
        <f>IF(G11345="Male",VLOOKUP(H11345,'Shoe size conversion table'!$B$6:$D$22,3),VLOOKUP(H11345,'Shoe size conversion table'!$J$6:$L$22,3))</f>
        <v>5.5</v>
      </c>
      <c r="K11345" s="11">
        <v>139</v>
      </c>
      <c r="L11345" s="12">
        <v>0.5</v>
      </c>
      <c r="M11345" s="7">
        <f t="shared" si="532"/>
        <v>2016</v>
      </c>
      <c r="N11345" s="7">
        <f t="shared" si="533"/>
        <v>7</v>
      </c>
      <c r="O11345" s="30">
        <f t="shared" si="534"/>
        <v>69.5</v>
      </c>
    </row>
    <row r="11346" spans="2:15" x14ac:dyDescent="0.2">
      <c r="B11346" s="13">
        <v>62533</v>
      </c>
      <c r="C11346" s="14">
        <v>42559.676111111141</v>
      </c>
      <c r="D11346" s="7" t="s">
        <v>10</v>
      </c>
      <c r="E11346" s="13">
        <v>2147</v>
      </c>
      <c r="F11346" s="7" t="s">
        <v>34</v>
      </c>
      <c r="G11346" s="7" t="s">
        <v>12</v>
      </c>
      <c r="H11346" s="13">
        <v>9</v>
      </c>
      <c r="I11346" s="13" t="str">
        <f>IF(G11346="Male",VLOOKUP(H11346,'Shoe size conversion table'!$B$6:$D$22,2),VLOOKUP(H11346,'Shoe size conversion table'!$J$6:$L$22,2))</f>
        <v>39-40</v>
      </c>
      <c r="J11346" s="13">
        <f>IF(G11346="Male",VLOOKUP(H11346,'Shoe size conversion table'!$B$6:$D$22,3),VLOOKUP(H11346,'Shoe size conversion table'!$J$6:$L$22,3))</f>
        <v>7</v>
      </c>
      <c r="K11346" s="11">
        <v>129</v>
      </c>
      <c r="L11346" s="12">
        <v>0</v>
      </c>
      <c r="M11346" s="7">
        <f t="shared" si="532"/>
        <v>2016</v>
      </c>
      <c r="N11346" s="7">
        <f t="shared" si="533"/>
        <v>7</v>
      </c>
      <c r="O11346" s="30">
        <f t="shared" si="534"/>
        <v>129</v>
      </c>
    </row>
    <row r="11347" spans="2:15" x14ac:dyDescent="0.2">
      <c r="B11347" s="13">
        <v>62534</v>
      </c>
      <c r="C11347" s="14">
        <v>42559.686111111136</v>
      </c>
      <c r="D11347" s="7" t="s">
        <v>7</v>
      </c>
      <c r="E11347" s="13">
        <v>2239</v>
      </c>
      <c r="F11347" s="7" t="s">
        <v>49</v>
      </c>
      <c r="G11347" s="7" t="s">
        <v>12</v>
      </c>
      <c r="H11347" s="13">
        <v>8.5</v>
      </c>
      <c r="I11347" s="13">
        <f>IF(G11347="Male",VLOOKUP(H11347,'Shoe size conversion table'!$B$6:$D$22,2),VLOOKUP(H11347,'Shoe size conversion table'!$J$6:$L$22,2))</f>
        <v>39</v>
      </c>
      <c r="J11347" s="13">
        <f>IF(G11347="Male",VLOOKUP(H11347,'Shoe size conversion table'!$B$6:$D$22,3),VLOOKUP(H11347,'Shoe size conversion table'!$J$6:$L$22,3))</f>
        <v>6.5</v>
      </c>
      <c r="K11347" s="11">
        <v>169</v>
      </c>
      <c r="L11347" s="12">
        <v>0</v>
      </c>
      <c r="M11347" s="7">
        <f t="shared" si="532"/>
        <v>2016</v>
      </c>
      <c r="N11347" s="7">
        <f t="shared" si="533"/>
        <v>7</v>
      </c>
      <c r="O11347" s="30">
        <f t="shared" si="534"/>
        <v>169</v>
      </c>
    </row>
    <row r="11348" spans="2:15" x14ac:dyDescent="0.2">
      <c r="B11348" s="13">
        <v>62534</v>
      </c>
      <c r="C11348" s="14">
        <v>42559.686111111136</v>
      </c>
      <c r="D11348" s="7" t="s">
        <v>7</v>
      </c>
      <c r="E11348" s="13">
        <v>2169</v>
      </c>
      <c r="F11348" s="7" t="s">
        <v>49</v>
      </c>
      <c r="G11348" s="7" t="s">
        <v>11</v>
      </c>
      <c r="H11348" s="13">
        <v>10.5</v>
      </c>
      <c r="I11348" s="13" t="str">
        <f>IF(G11348="Male",VLOOKUP(H11348,'Shoe size conversion table'!$B$6:$D$22,2),VLOOKUP(H11348,'Shoe size conversion table'!$J$6:$L$22,2))</f>
        <v>43-44</v>
      </c>
      <c r="J11348" s="13">
        <f>IF(G11348="Male",VLOOKUP(H11348,'Shoe size conversion table'!$B$6:$D$22,3),VLOOKUP(H11348,'Shoe size conversion table'!$J$6:$L$22,3))</f>
        <v>10</v>
      </c>
      <c r="K11348" s="11">
        <v>139</v>
      </c>
      <c r="L11348" s="12">
        <v>0</v>
      </c>
      <c r="M11348" s="7">
        <f t="shared" si="532"/>
        <v>2016</v>
      </c>
      <c r="N11348" s="7">
        <f t="shared" si="533"/>
        <v>7</v>
      </c>
      <c r="O11348" s="30">
        <f t="shared" si="534"/>
        <v>139</v>
      </c>
    </row>
    <row r="11349" spans="2:15" x14ac:dyDescent="0.2">
      <c r="B11349" s="13">
        <v>62535</v>
      </c>
      <c r="C11349" s="14">
        <v>42559.756111111143</v>
      </c>
      <c r="D11349" s="7" t="s">
        <v>10</v>
      </c>
      <c r="E11349" s="13">
        <v>2194</v>
      </c>
      <c r="F11349" s="7" t="s">
        <v>35</v>
      </c>
      <c r="G11349" s="7" t="s">
        <v>12</v>
      </c>
      <c r="H11349" s="13">
        <v>8</v>
      </c>
      <c r="I11349" s="13" t="str">
        <f>IF(G11349="Male",VLOOKUP(H11349,'Shoe size conversion table'!$B$6:$D$22,2),VLOOKUP(H11349,'Shoe size conversion table'!$J$6:$L$22,2))</f>
        <v>38-39</v>
      </c>
      <c r="J11349" s="13">
        <f>IF(G11349="Male",VLOOKUP(H11349,'Shoe size conversion table'!$B$6:$D$22,3),VLOOKUP(H11349,'Shoe size conversion table'!$J$6:$L$22,3))</f>
        <v>6</v>
      </c>
      <c r="K11349" s="11">
        <v>189</v>
      </c>
      <c r="L11349" s="12">
        <v>0.1</v>
      </c>
      <c r="M11349" s="7">
        <f t="shared" si="532"/>
        <v>2016</v>
      </c>
      <c r="N11349" s="7">
        <f t="shared" si="533"/>
        <v>7</v>
      </c>
      <c r="O11349" s="30">
        <f t="shared" si="534"/>
        <v>170.1</v>
      </c>
    </row>
    <row r="11350" spans="2:15" x14ac:dyDescent="0.2">
      <c r="B11350" s="13">
        <v>62535</v>
      </c>
      <c r="C11350" s="14">
        <v>42559.756111111143</v>
      </c>
      <c r="D11350" s="7" t="s">
        <v>10</v>
      </c>
      <c r="E11350" s="13">
        <v>2203</v>
      </c>
      <c r="F11350" s="7" t="s">
        <v>35</v>
      </c>
      <c r="G11350" s="7" t="s">
        <v>11</v>
      </c>
      <c r="H11350" s="13">
        <v>9</v>
      </c>
      <c r="I11350" s="13">
        <f>IF(G11350="Male",VLOOKUP(H11350,'Shoe size conversion table'!$B$6:$D$22,2),VLOOKUP(H11350,'Shoe size conversion table'!$J$6:$L$22,2))</f>
        <v>42</v>
      </c>
      <c r="J11350" s="13">
        <f>IF(G11350="Male",VLOOKUP(H11350,'Shoe size conversion table'!$B$6:$D$22,3),VLOOKUP(H11350,'Shoe size conversion table'!$J$6:$L$22,3))</f>
        <v>8.5</v>
      </c>
      <c r="K11350" s="11">
        <v>169</v>
      </c>
      <c r="L11350" s="12">
        <v>0.2</v>
      </c>
      <c r="M11350" s="7">
        <f t="shared" si="532"/>
        <v>2016</v>
      </c>
      <c r="N11350" s="7">
        <f t="shared" si="533"/>
        <v>7</v>
      </c>
      <c r="O11350" s="30">
        <f t="shared" si="534"/>
        <v>135.20000000000002</v>
      </c>
    </row>
    <row r="11351" spans="2:15" x14ac:dyDescent="0.2">
      <c r="B11351" s="13">
        <v>62536</v>
      </c>
      <c r="C11351" s="14">
        <v>42559.766111111268</v>
      </c>
      <c r="D11351" s="7" t="s">
        <v>7</v>
      </c>
      <c r="E11351" s="13">
        <v>2175</v>
      </c>
      <c r="F11351" s="7" t="s">
        <v>45</v>
      </c>
      <c r="G11351" s="7" t="s">
        <v>11</v>
      </c>
      <c r="H11351" s="13">
        <v>7</v>
      </c>
      <c r="I11351" s="13">
        <f>IF(G11351="Male",VLOOKUP(H11351,'Shoe size conversion table'!$B$6:$D$22,2),VLOOKUP(H11351,'Shoe size conversion table'!$J$6:$L$22,2))</f>
        <v>40</v>
      </c>
      <c r="J11351" s="13">
        <f>IF(G11351="Male",VLOOKUP(H11351,'Shoe size conversion table'!$B$6:$D$22,3),VLOOKUP(H11351,'Shoe size conversion table'!$J$6:$L$22,3))</f>
        <v>6.5</v>
      </c>
      <c r="K11351" s="11">
        <v>129</v>
      </c>
      <c r="L11351" s="12">
        <v>0</v>
      </c>
      <c r="M11351" s="7">
        <f t="shared" si="532"/>
        <v>2016</v>
      </c>
      <c r="N11351" s="7">
        <f t="shared" si="533"/>
        <v>7</v>
      </c>
      <c r="O11351" s="30">
        <f t="shared" si="534"/>
        <v>129</v>
      </c>
    </row>
    <row r="11352" spans="2:15" x14ac:dyDescent="0.2">
      <c r="B11352" s="13">
        <v>62537</v>
      </c>
      <c r="C11352" s="14">
        <v>42559.886111111293</v>
      </c>
      <c r="D11352" s="7" t="s">
        <v>10</v>
      </c>
      <c r="E11352" s="13">
        <v>2163</v>
      </c>
      <c r="F11352" s="7" t="s">
        <v>35</v>
      </c>
      <c r="G11352" s="7" t="s">
        <v>11</v>
      </c>
      <c r="H11352" s="13">
        <v>9</v>
      </c>
      <c r="I11352" s="13">
        <f>IF(G11352="Male",VLOOKUP(H11352,'Shoe size conversion table'!$B$6:$D$22,2),VLOOKUP(H11352,'Shoe size conversion table'!$J$6:$L$22,2))</f>
        <v>42</v>
      </c>
      <c r="J11352" s="13">
        <f>IF(G11352="Male",VLOOKUP(H11352,'Shoe size conversion table'!$B$6:$D$22,3),VLOOKUP(H11352,'Shoe size conversion table'!$J$6:$L$22,3))</f>
        <v>8.5</v>
      </c>
      <c r="K11352" s="11">
        <v>189</v>
      </c>
      <c r="L11352" s="12">
        <v>0</v>
      </c>
      <c r="M11352" s="7">
        <f t="shared" si="532"/>
        <v>2016</v>
      </c>
      <c r="N11352" s="7">
        <f t="shared" si="533"/>
        <v>7</v>
      </c>
      <c r="O11352" s="30">
        <f t="shared" si="534"/>
        <v>189</v>
      </c>
    </row>
    <row r="11353" spans="2:15" x14ac:dyDescent="0.2">
      <c r="B11353" s="13">
        <v>62538</v>
      </c>
      <c r="C11353" s="14">
        <v>42559.896111111266</v>
      </c>
      <c r="D11353" s="7" t="s">
        <v>7</v>
      </c>
      <c r="E11353" s="13">
        <v>2176</v>
      </c>
      <c r="F11353" s="7" t="s">
        <v>53</v>
      </c>
      <c r="G11353" s="7" t="s">
        <v>12</v>
      </c>
      <c r="H11353" s="13">
        <v>9</v>
      </c>
      <c r="I11353" s="13" t="str">
        <f>IF(G11353="Male",VLOOKUP(H11353,'Shoe size conversion table'!$B$6:$D$22,2),VLOOKUP(H11353,'Shoe size conversion table'!$J$6:$L$22,2))</f>
        <v>39-40</v>
      </c>
      <c r="J11353" s="13">
        <f>IF(G11353="Male",VLOOKUP(H11353,'Shoe size conversion table'!$B$6:$D$22,3),VLOOKUP(H11353,'Shoe size conversion table'!$J$6:$L$22,3))</f>
        <v>7</v>
      </c>
      <c r="K11353" s="11">
        <v>139</v>
      </c>
      <c r="L11353" s="12">
        <v>0</v>
      </c>
      <c r="M11353" s="7">
        <f t="shared" si="532"/>
        <v>2016</v>
      </c>
      <c r="N11353" s="7">
        <f t="shared" si="533"/>
        <v>7</v>
      </c>
      <c r="O11353" s="30">
        <f t="shared" si="534"/>
        <v>139</v>
      </c>
    </row>
    <row r="11354" spans="2:15" x14ac:dyDescent="0.2">
      <c r="B11354" s="13">
        <v>62538</v>
      </c>
      <c r="C11354" s="14">
        <v>42559.896111111266</v>
      </c>
      <c r="D11354" s="7" t="s">
        <v>7</v>
      </c>
      <c r="E11354" s="13">
        <v>2238</v>
      </c>
      <c r="F11354" s="7" t="s">
        <v>51</v>
      </c>
      <c r="G11354" s="7" t="s">
        <v>11</v>
      </c>
      <c r="H11354" s="13">
        <v>9</v>
      </c>
      <c r="I11354" s="13">
        <f>IF(G11354="Male",VLOOKUP(H11354,'Shoe size conversion table'!$B$6:$D$22,2),VLOOKUP(H11354,'Shoe size conversion table'!$J$6:$L$22,2))</f>
        <v>42</v>
      </c>
      <c r="J11354" s="13">
        <f>IF(G11354="Male",VLOOKUP(H11354,'Shoe size conversion table'!$B$6:$D$22,3),VLOOKUP(H11354,'Shoe size conversion table'!$J$6:$L$22,3))</f>
        <v>8.5</v>
      </c>
      <c r="K11354" s="11">
        <v>149</v>
      </c>
      <c r="L11354" s="12">
        <v>0</v>
      </c>
      <c r="M11354" s="7">
        <f t="shared" si="532"/>
        <v>2016</v>
      </c>
      <c r="N11354" s="7">
        <f t="shared" si="533"/>
        <v>7</v>
      </c>
      <c r="O11354" s="30">
        <f t="shared" si="534"/>
        <v>149</v>
      </c>
    </row>
    <row r="11355" spans="2:15" x14ac:dyDescent="0.2">
      <c r="B11355" s="13">
        <v>62539</v>
      </c>
      <c r="C11355" s="14">
        <v>42559.996111111272</v>
      </c>
      <c r="D11355" s="7" t="s">
        <v>8</v>
      </c>
      <c r="E11355" s="13">
        <v>2237</v>
      </c>
      <c r="F11355" s="7" t="s">
        <v>38</v>
      </c>
      <c r="G11355" s="7" t="s">
        <v>11</v>
      </c>
      <c r="H11355" s="13">
        <v>10</v>
      </c>
      <c r="I11355" s="13">
        <f>IF(G11355="Male",VLOOKUP(H11355,'Shoe size conversion table'!$B$6:$D$22,2),VLOOKUP(H11355,'Shoe size conversion table'!$J$6:$L$22,2))</f>
        <v>43</v>
      </c>
      <c r="J11355" s="13">
        <f>IF(G11355="Male",VLOOKUP(H11355,'Shoe size conversion table'!$B$6:$D$22,3),VLOOKUP(H11355,'Shoe size conversion table'!$J$6:$L$22,3))</f>
        <v>9.5</v>
      </c>
      <c r="K11355" s="11">
        <v>139</v>
      </c>
      <c r="L11355" s="12">
        <v>0.1</v>
      </c>
      <c r="M11355" s="7">
        <f t="shared" si="532"/>
        <v>2016</v>
      </c>
      <c r="N11355" s="7">
        <f t="shared" si="533"/>
        <v>7</v>
      </c>
      <c r="O11355" s="30">
        <f t="shared" si="534"/>
        <v>125.10000000000001</v>
      </c>
    </row>
    <row r="11356" spans="2:15" x14ac:dyDescent="0.2">
      <c r="B11356" s="13">
        <v>62540</v>
      </c>
      <c r="C11356" s="14">
        <v>42560.096111111139</v>
      </c>
      <c r="D11356" s="7" t="s">
        <v>7</v>
      </c>
      <c r="E11356" s="13">
        <v>2221</v>
      </c>
      <c r="F11356" s="7" t="s">
        <v>45</v>
      </c>
      <c r="G11356" s="7" t="s">
        <v>12</v>
      </c>
      <c r="H11356" s="13">
        <v>8.5</v>
      </c>
      <c r="I11356" s="13">
        <f>IF(G11356="Male",VLOOKUP(H11356,'Shoe size conversion table'!$B$6:$D$22,2),VLOOKUP(H11356,'Shoe size conversion table'!$J$6:$L$22,2))</f>
        <v>39</v>
      </c>
      <c r="J11356" s="13">
        <f>IF(G11356="Male",VLOOKUP(H11356,'Shoe size conversion table'!$B$6:$D$22,3),VLOOKUP(H11356,'Shoe size conversion table'!$J$6:$L$22,3))</f>
        <v>6.5</v>
      </c>
      <c r="K11356" s="11">
        <v>129</v>
      </c>
      <c r="L11356" s="12">
        <v>0.3</v>
      </c>
      <c r="M11356" s="7">
        <f t="shared" si="532"/>
        <v>2016</v>
      </c>
      <c r="N11356" s="7">
        <f t="shared" si="533"/>
        <v>7</v>
      </c>
      <c r="O11356" s="30">
        <f t="shared" si="534"/>
        <v>90.3</v>
      </c>
    </row>
    <row r="11357" spans="2:15" x14ac:dyDescent="0.2">
      <c r="B11357" s="13">
        <v>62541</v>
      </c>
      <c r="C11357" s="14">
        <v>42560.116111111267</v>
      </c>
      <c r="D11357" s="7" t="s">
        <v>10</v>
      </c>
      <c r="E11357" s="13">
        <v>2237</v>
      </c>
      <c r="F11357" s="7" t="s">
        <v>35</v>
      </c>
      <c r="G11357" s="7" t="s">
        <v>11</v>
      </c>
      <c r="H11357" s="13">
        <v>15</v>
      </c>
      <c r="I11357" s="13">
        <f>IF(G11357="Male",VLOOKUP(H11357,'Shoe size conversion table'!$B$6:$D$22,2),VLOOKUP(H11357,'Shoe size conversion table'!$J$6:$L$22,2))</f>
        <v>48</v>
      </c>
      <c r="J11357" s="13">
        <f>IF(G11357="Male",VLOOKUP(H11357,'Shoe size conversion table'!$B$6:$D$22,3),VLOOKUP(H11357,'Shoe size conversion table'!$J$6:$L$22,3))</f>
        <v>14.5</v>
      </c>
      <c r="K11357" s="11">
        <v>139</v>
      </c>
      <c r="L11357" s="12">
        <v>0.3</v>
      </c>
      <c r="M11357" s="7">
        <f t="shared" si="532"/>
        <v>2016</v>
      </c>
      <c r="N11357" s="7">
        <f t="shared" si="533"/>
        <v>7</v>
      </c>
      <c r="O11357" s="30">
        <f t="shared" si="534"/>
        <v>97.3</v>
      </c>
    </row>
    <row r="11358" spans="2:15" x14ac:dyDescent="0.2">
      <c r="B11358" s="13">
        <v>62542</v>
      </c>
      <c r="C11358" s="14">
        <v>42560.116111111267</v>
      </c>
      <c r="D11358" s="7" t="s">
        <v>10</v>
      </c>
      <c r="E11358" s="13">
        <v>2191</v>
      </c>
      <c r="F11358" s="7" t="s">
        <v>35</v>
      </c>
      <c r="G11358" s="7" t="s">
        <v>11</v>
      </c>
      <c r="H11358" s="13">
        <v>9.5</v>
      </c>
      <c r="I11358" s="13" t="str">
        <f>IF(G11358="Male",VLOOKUP(H11358,'Shoe size conversion table'!$B$6:$D$22,2),VLOOKUP(H11358,'Shoe size conversion table'!$J$6:$L$22,2))</f>
        <v>42-43</v>
      </c>
      <c r="J11358" s="13">
        <f>IF(G11358="Male",VLOOKUP(H11358,'Shoe size conversion table'!$B$6:$D$22,3),VLOOKUP(H11358,'Shoe size conversion table'!$J$6:$L$22,3))</f>
        <v>9</v>
      </c>
      <c r="K11358" s="11">
        <v>179</v>
      </c>
      <c r="L11358" s="12">
        <v>0</v>
      </c>
      <c r="M11358" s="7">
        <f t="shared" si="532"/>
        <v>2016</v>
      </c>
      <c r="N11358" s="7">
        <f t="shared" si="533"/>
        <v>7</v>
      </c>
      <c r="O11358" s="30">
        <f t="shared" si="534"/>
        <v>179</v>
      </c>
    </row>
    <row r="11359" spans="2:15" x14ac:dyDescent="0.2">
      <c r="B11359" s="13">
        <v>62542</v>
      </c>
      <c r="C11359" s="14">
        <v>42560.116111111267</v>
      </c>
      <c r="D11359" s="7" t="s">
        <v>10</v>
      </c>
      <c r="E11359" s="13">
        <v>2147</v>
      </c>
      <c r="F11359" s="7" t="s">
        <v>35</v>
      </c>
      <c r="G11359" s="7" t="s">
        <v>11</v>
      </c>
      <c r="H11359" s="13">
        <v>11.5</v>
      </c>
      <c r="I11359" s="13" t="str">
        <f>IF(G11359="Male",VLOOKUP(H11359,'Shoe size conversion table'!$B$6:$D$22,2),VLOOKUP(H11359,'Shoe size conversion table'!$J$6:$L$22,2))</f>
        <v>44-45</v>
      </c>
      <c r="J11359" s="13">
        <f>IF(G11359="Male",VLOOKUP(H11359,'Shoe size conversion table'!$B$6:$D$22,3),VLOOKUP(H11359,'Shoe size conversion table'!$J$6:$L$22,3))</f>
        <v>11</v>
      </c>
      <c r="K11359" s="11">
        <v>129</v>
      </c>
      <c r="L11359" s="12">
        <v>0</v>
      </c>
      <c r="M11359" s="7">
        <f t="shared" si="532"/>
        <v>2016</v>
      </c>
      <c r="N11359" s="7">
        <f t="shared" si="533"/>
        <v>7</v>
      </c>
      <c r="O11359" s="30">
        <f t="shared" si="534"/>
        <v>129</v>
      </c>
    </row>
    <row r="11360" spans="2:15" x14ac:dyDescent="0.2">
      <c r="B11360" s="13">
        <v>62543</v>
      </c>
      <c r="C11360" s="14">
        <v>42560.126111111138</v>
      </c>
      <c r="D11360" s="7" t="s">
        <v>10</v>
      </c>
      <c r="E11360" s="13">
        <v>2242</v>
      </c>
      <c r="F11360" s="7" t="s">
        <v>35</v>
      </c>
      <c r="G11360" s="7" t="s">
        <v>12</v>
      </c>
      <c r="H11360" s="13">
        <v>8.5</v>
      </c>
      <c r="I11360" s="13">
        <f>IF(G11360="Male",VLOOKUP(H11360,'Shoe size conversion table'!$B$6:$D$22,2),VLOOKUP(H11360,'Shoe size conversion table'!$J$6:$L$22,2))</f>
        <v>39</v>
      </c>
      <c r="J11360" s="13">
        <f>IF(G11360="Male",VLOOKUP(H11360,'Shoe size conversion table'!$B$6:$D$22,3),VLOOKUP(H11360,'Shoe size conversion table'!$J$6:$L$22,3))</f>
        <v>6.5</v>
      </c>
      <c r="K11360" s="11">
        <v>159</v>
      </c>
      <c r="L11360" s="12">
        <v>0</v>
      </c>
      <c r="M11360" s="7">
        <f t="shared" si="532"/>
        <v>2016</v>
      </c>
      <c r="N11360" s="7">
        <f t="shared" si="533"/>
        <v>7</v>
      </c>
      <c r="O11360" s="30">
        <f t="shared" si="534"/>
        <v>159</v>
      </c>
    </row>
    <row r="11361" spans="2:15" x14ac:dyDescent="0.2">
      <c r="B11361" s="13">
        <v>62544</v>
      </c>
      <c r="C11361" s="14">
        <v>42560.246111111141</v>
      </c>
      <c r="D11361" s="7" t="s">
        <v>9</v>
      </c>
      <c r="E11361" s="13">
        <v>2201</v>
      </c>
      <c r="F11361" s="7" t="s">
        <v>58</v>
      </c>
      <c r="G11361" s="7" t="s">
        <v>11</v>
      </c>
      <c r="H11361" s="13">
        <v>9</v>
      </c>
      <c r="I11361" s="13">
        <f>IF(G11361="Male",VLOOKUP(H11361,'Shoe size conversion table'!$B$6:$D$22,2),VLOOKUP(H11361,'Shoe size conversion table'!$J$6:$L$22,2))</f>
        <v>42</v>
      </c>
      <c r="J11361" s="13">
        <f>IF(G11361="Male",VLOOKUP(H11361,'Shoe size conversion table'!$B$6:$D$22,3),VLOOKUP(H11361,'Shoe size conversion table'!$J$6:$L$22,3))</f>
        <v>8.5</v>
      </c>
      <c r="K11361" s="11">
        <v>139</v>
      </c>
      <c r="L11361" s="12">
        <v>0.2</v>
      </c>
      <c r="M11361" s="7">
        <f t="shared" si="532"/>
        <v>2016</v>
      </c>
      <c r="N11361" s="7">
        <f t="shared" si="533"/>
        <v>7</v>
      </c>
      <c r="O11361" s="30">
        <f t="shared" si="534"/>
        <v>111.2</v>
      </c>
    </row>
    <row r="11362" spans="2:15" x14ac:dyDescent="0.2">
      <c r="B11362" s="13">
        <v>62545</v>
      </c>
      <c r="C11362" s="14">
        <v>42560.296111111136</v>
      </c>
      <c r="D11362" s="7" t="s">
        <v>7</v>
      </c>
      <c r="E11362" s="13">
        <v>2163</v>
      </c>
      <c r="F11362" s="7" t="s">
        <v>57</v>
      </c>
      <c r="G11362" s="7" t="s">
        <v>12</v>
      </c>
      <c r="H11362" s="13">
        <v>10.5</v>
      </c>
      <c r="I11362" s="13">
        <f>IF(G11362="Male",VLOOKUP(H11362,'Shoe size conversion table'!$B$6:$D$22,2),VLOOKUP(H11362,'Shoe size conversion table'!$J$6:$L$22,2))</f>
        <v>41</v>
      </c>
      <c r="J11362" s="13">
        <f>IF(G11362="Male",VLOOKUP(H11362,'Shoe size conversion table'!$B$6:$D$22,3),VLOOKUP(H11362,'Shoe size conversion table'!$J$6:$L$22,3))</f>
        <v>8.5</v>
      </c>
      <c r="K11362" s="11">
        <v>169</v>
      </c>
      <c r="L11362" s="12">
        <v>0</v>
      </c>
      <c r="M11362" s="7">
        <f t="shared" si="532"/>
        <v>2016</v>
      </c>
      <c r="N11362" s="7">
        <f t="shared" si="533"/>
        <v>7</v>
      </c>
      <c r="O11362" s="30">
        <f t="shared" si="534"/>
        <v>169</v>
      </c>
    </row>
    <row r="11363" spans="2:15" x14ac:dyDescent="0.2">
      <c r="B11363" s="13">
        <v>62546</v>
      </c>
      <c r="C11363" s="14">
        <v>42560.376111111145</v>
      </c>
      <c r="D11363" s="7" t="s">
        <v>10</v>
      </c>
      <c r="E11363" s="13">
        <v>2200</v>
      </c>
      <c r="F11363" s="7" t="s">
        <v>35</v>
      </c>
      <c r="G11363" s="7" t="s">
        <v>12</v>
      </c>
      <c r="H11363" s="13">
        <v>8.5</v>
      </c>
      <c r="I11363" s="13">
        <f>IF(G11363="Male",VLOOKUP(H11363,'Shoe size conversion table'!$B$6:$D$22,2),VLOOKUP(H11363,'Shoe size conversion table'!$J$6:$L$22,2))</f>
        <v>39</v>
      </c>
      <c r="J11363" s="13">
        <f>IF(G11363="Male",VLOOKUP(H11363,'Shoe size conversion table'!$B$6:$D$22,3),VLOOKUP(H11363,'Shoe size conversion table'!$J$6:$L$22,3))</f>
        <v>6.5</v>
      </c>
      <c r="K11363" s="11">
        <v>159</v>
      </c>
      <c r="L11363" s="12">
        <v>0</v>
      </c>
      <c r="M11363" s="7">
        <f t="shared" si="532"/>
        <v>2016</v>
      </c>
      <c r="N11363" s="7">
        <f t="shared" si="533"/>
        <v>7</v>
      </c>
      <c r="O11363" s="30">
        <f t="shared" si="534"/>
        <v>159</v>
      </c>
    </row>
    <row r="11364" spans="2:15" x14ac:dyDescent="0.2">
      <c r="B11364" s="13">
        <v>62547</v>
      </c>
      <c r="C11364" s="14">
        <v>42560.416111111233</v>
      </c>
      <c r="D11364" s="7" t="s">
        <v>7</v>
      </c>
      <c r="E11364" s="13">
        <v>2175</v>
      </c>
      <c r="F11364" s="7" t="s">
        <v>56</v>
      </c>
      <c r="G11364" s="7" t="s">
        <v>12</v>
      </c>
      <c r="H11364" s="13">
        <v>6.5</v>
      </c>
      <c r="I11364" s="13">
        <f>IF(G11364="Male",VLOOKUP(H11364,'Shoe size conversion table'!$B$6:$D$22,2),VLOOKUP(H11364,'Shoe size conversion table'!$J$6:$L$22,2))</f>
        <v>37</v>
      </c>
      <c r="J11364" s="13">
        <f>IF(G11364="Male",VLOOKUP(H11364,'Shoe size conversion table'!$B$6:$D$22,3),VLOOKUP(H11364,'Shoe size conversion table'!$J$6:$L$22,3))</f>
        <v>4.5</v>
      </c>
      <c r="K11364" s="11">
        <v>129</v>
      </c>
      <c r="L11364" s="12">
        <v>0</v>
      </c>
      <c r="M11364" s="7">
        <f t="shared" si="532"/>
        <v>2016</v>
      </c>
      <c r="N11364" s="7">
        <f t="shared" si="533"/>
        <v>7</v>
      </c>
      <c r="O11364" s="30">
        <f t="shared" si="534"/>
        <v>129</v>
      </c>
    </row>
    <row r="11365" spans="2:15" x14ac:dyDescent="0.2">
      <c r="B11365" s="13">
        <v>62547</v>
      </c>
      <c r="C11365" s="14">
        <v>42560.416111111233</v>
      </c>
      <c r="D11365" s="7" t="s">
        <v>7</v>
      </c>
      <c r="E11365" s="13">
        <v>2192</v>
      </c>
      <c r="F11365" s="7" t="s">
        <v>50</v>
      </c>
      <c r="G11365" s="7" t="s">
        <v>11</v>
      </c>
      <c r="H11365" s="13">
        <v>7</v>
      </c>
      <c r="I11365" s="13">
        <f>IF(G11365="Male",VLOOKUP(H11365,'Shoe size conversion table'!$B$6:$D$22,2),VLOOKUP(H11365,'Shoe size conversion table'!$J$6:$L$22,2))</f>
        <v>40</v>
      </c>
      <c r="J11365" s="13">
        <f>IF(G11365="Male",VLOOKUP(H11365,'Shoe size conversion table'!$B$6:$D$22,3),VLOOKUP(H11365,'Shoe size conversion table'!$J$6:$L$22,3))</f>
        <v>6.5</v>
      </c>
      <c r="K11365" s="11">
        <v>189</v>
      </c>
      <c r="L11365" s="12">
        <v>0</v>
      </c>
      <c r="M11365" s="7">
        <f t="shared" si="532"/>
        <v>2016</v>
      </c>
      <c r="N11365" s="7">
        <f t="shared" si="533"/>
        <v>7</v>
      </c>
      <c r="O11365" s="30">
        <f t="shared" si="534"/>
        <v>189</v>
      </c>
    </row>
    <row r="11366" spans="2:15" x14ac:dyDescent="0.2">
      <c r="B11366" s="13">
        <v>62548</v>
      </c>
      <c r="C11366" s="14">
        <v>42560.526111111263</v>
      </c>
      <c r="D11366" s="7" t="s">
        <v>10</v>
      </c>
      <c r="E11366" s="13">
        <v>2238</v>
      </c>
      <c r="F11366" s="7" t="s">
        <v>34</v>
      </c>
      <c r="G11366" s="7" t="s">
        <v>12</v>
      </c>
      <c r="H11366" s="13">
        <v>7.5</v>
      </c>
      <c r="I11366" s="13">
        <f>IF(G11366="Male",VLOOKUP(H11366,'Shoe size conversion table'!$B$6:$D$22,2),VLOOKUP(H11366,'Shoe size conversion table'!$J$6:$L$22,2))</f>
        <v>38</v>
      </c>
      <c r="J11366" s="13">
        <f>IF(G11366="Male",VLOOKUP(H11366,'Shoe size conversion table'!$B$6:$D$22,3),VLOOKUP(H11366,'Shoe size conversion table'!$J$6:$L$22,3))</f>
        <v>5.5</v>
      </c>
      <c r="K11366" s="11">
        <v>179</v>
      </c>
      <c r="L11366" s="12">
        <v>0</v>
      </c>
      <c r="M11366" s="7">
        <f t="shared" si="532"/>
        <v>2016</v>
      </c>
      <c r="N11366" s="7">
        <f t="shared" si="533"/>
        <v>7</v>
      </c>
      <c r="O11366" s="30">
        <f t="shared" si="534"/>
        <v>179</v>
      </c>
    </row>
    <row r="11367" spans="2:15" x14ac:dyDescent="0.2">
      <c r="B11367" s="13">
        <v>62549</v>
      </c>
      <c r="C11367" s="14">
        <v>42560.546111111238</v>
      </c>
      <c r="D11367" s="7" t="s">
        <v>10</v>
      </c>
      <c r="E11367" s="13">
        <v>2156</v>
      </c>
      <c r="F11367" s="7" t="s">
        <v>35</v>
      </c>
      <c r="G11367" s="7" t="s">
        <v>11</v>
      </c>
      <c r="H11367" s="13">
        <v>9</v>
      </c>
      <c r="I11367" s="13">
        <f>IF(G11367="Male",VLOOKUP(H11367,'Shoe size conversion table'!$B$6:$D$22,2),VLOOKUP(H11367,'Shoe size conversion table'!$J$6:$L$22,2))</f>
        <v>42</v>
      </c>
      <c r="J11367" s="13">
        <f>IF(G11367="Male",VLOOKUP(H11367,'Shoe size conversion table'!$B$6:$D$22,3),VLOOKUP(H11367,'Shoe size conversion table'!$J$6:$L$22,3))</f>
        <v>8.5</v>
      </c>
      <c r="K11367" s="11">
        <v>139</v>
      </c>
      <c r="L11367" s="12">
        <v>0</v>
      </c>
      <c r="M11367" s="7">
        <f t="shared" si="532"/>
        <v>2016</v>
      </c>
      <c r="N11367" s="7">
        <f t="shared" si="533"/>
        <v>7</v>
      </c>
      <c r="O11367" s="30">
        <f t="shared" si="534"/>
        <v>139</v>
      </c>
    </row>
    <row r="11368" spans="2:15" x14ac:dyDescent="0.2">
      <c r="B11368" s="13">
        <v>62550</v>
      </c>
      <c r="C11368" s="14">
        <v>42560.576111111295</v>
      </c>
      <c r="D11368" s="7" t="s">
        <v>7</v>
      </c>
      <c r="E11368" s="13">
        <v>2174</v>
      </c>
      <c r="F11368" s="7" t="s">
        <v>51</v>
      </c>
      <c r="G11368" s="7" t="s">
        <v>11</v>
      </c>
      <c r="H11368" s="13">
        <v>8.5</v>
      </c>
      <c r="I11368" s="13" t="str">
        <f>IF(G11368="Male",VLOOKUP(H11368,'Shoe size conversion table'!$B$6:$D$22,2),VLOOKUP(H11368,'Shoe size conversion table'!$J$6:$L$22,2))</f>
        <v>41-42</v>
      </c>
      <c r="J11368" s="13">
        <f>IF(G11368="Male",VLOOKUP(H11368,'Shoe size conversion table'!$B$6:$D$22,3),VLOOKUP(H11368,'Shoe size conversion table'!$J$6:$L$22,3))</f>
        <v>8</v>
      </c>
      <c r="K11368" s="11">
        <v>159</v>
      </c>
      <c r="L11368" s="12">
        <v>0</v>
      </c>
      <c r="M11368" s="7">
        <f t="shared" si="532"/>
        <v>2016</v>
      </c>
      <c r="N11368" s="7">
        <f t="shared" si="533"/>
        <v>7</v>
      </c>
      <c r="O11368" s="30">
        <f t="shared" si="534"/>
        <v>159</v>
      </c>
    </row>
    <row r="11369" spans="2:15" x14ac:dyDescent="0.2">
      <c r="B11369" s="13">
        <v>62551</v>
      </c>
      <c r="C11369" s="14">
        <v>42560.666111111139</v>
      </c>
      <c r="D11369" s="7" t="s">
        <v>7</v>
      </c>
      <c r="E11369" s="13">
        <v>2201</v>
      </c>
      <c r="F11369" s="7" t="s">
        <v>51</v>
      </c>
      <c r="G11369" s="7" t="s">
        <v>11</v>
      </c>
      <c r="H11369" s="13">
        <v>8</v>
      </c>
      <c r="I11369" s="13">
        <f>IF(G11369="Male",VLOOKUP(H11369,'Shoe size conversion table'!$B$6:$D$22,2),VLOOKUP(H11369,'Shoe size conversion table'!$J$6:$L$22,2))</f>
        <v>41</v>
      </c>
      <c r="J11369" s="13">
        <f>IF(G11369="Male",VLOOKUP(H11369,'Shoe size conversion table'!$B$6:$D$22,3),VLOOKUP(H11369,'Shoe size conversion table'!$J$6:$L$22,3))</f>
        <v>7.5</v>
      </c>
      <c r="K11369" s="11">
        <v>199</v>
      </c>
      <c r="L11369" s="12">
        <v>0</v>
      </c>
      <c r="M11369" s="7">
        <f t="shared" si="532"/>
        <v>2016</v>
      </c>
      <c r="N11369" s="7">
        <f t="shared" si="533"/>
        <v>7</v>
      </c>
      <c r="O11369" s="30">
        <f t="shared" si="534"/>
        <v>199</v>
      </c>
    </row>
    <row r="11370" spans="2:15" x14ac:dyDescent="0.2">
      <c r="B11370" s="13">
        <v>62552</v>
      </c>
      <c r="C11370" s="14">
        <v>42560.676111111141</v>
      </c>
      <c r="D11370" s="7" t="s">
        <v>8</v>
      </c>
      <c r="E11370" s="13">
        <v>2207</v>
      </c>
      <c r="F11370" s="7" t="s">
        <v>41</v>
      </c>
      <c r="G11370" s="7" t="s">
        <v>11</v>
      </c>
      <c r="H11370" s="13">
        <v>11</v>
      </c>
      <c r="I11370" s="13">
        <f>IF(G11370="Male",VLOOKUP(H11370,'Shoe size conversion table'!$B$6:$D$22,2),VLOOKUP(H11370,'Shoe size conversion table'!$J$6:$L$22,2))</f>
        <v>44</v>
      </c>
      <c r="J11370" s="13">
        <f>IF(G11370="Male",VLOOKUP(H11370,'Shoe size conversion table'!$B$6:$D$22,3),VLOOKUP(H11370,'Shoe size conversion table'!$J$6:$L$22,3))</f>
        <v>10.5</v>
      </c>
      <c r="K11370" s="11">
        <v>189</v>
      </c>
      <c r="L11370" s="12">
        <v>0</v>
      </c>
      <c r="M11370" s="7">
        <f t="shared" si="532"/>
        <v>2016</v>
      </c>
      <c r="N11370" s="7">
        <f t="shared" si="533"/>
        <v>7</v>
      </c>
      <c r="O11370" s="30">
        <f t="shared" si="534"/>
        <v>189</v>
      </c>
    </row>
    <row r="11371" spans="2:15" x14ac:dyDescent="0.2">
      <c r="B11371" s="13">
        <v>62552</v>
      </c>
      <c r="C11371" s="14">
        <v>42560.676111111141</v>
      </c>
      <c r="D11371" s="7" t="s">
        <v>8</v>
      </c>
      <c r="E11371" s="13">
        <v>2182</v>
      </c>
      <c r="F11371" s="7" t="s">
        <v>40</v>
      </c>
      <c r="G11371" s="7" t="s">
        <v>12</v>
      </c>
      <c r="H11371" s="13">
        <v>9</v>
      </c>
      <c r="I11371" s="13" t="str">
        <f>IF(G11371="Male",VLOOKUP(H11371,'Shoe size conversion table'!$B$6:$D$22,2),VLOOKUP(H11371,'Shoe size conversion table'!$J$6:$L$22,2))</f>
        <v>39-40</v>
      </c>
      <c r="J11371" s="13">
        <f>IF(G11371="Male",VLOOKUP(H11371,'Shoe size conversion table'!$B$6:$D$22,3),VLOOKUP(H11371,'Shoe size conversion table'!$J$6:$L$22,3))</f>
        <v>7</v>
      </c>
      <c r="K11371" s="11">
        <v>179</v>
      </c>
      <c r="L11371" s="12">
        <v>0</v>
      </c>
      <c r="M11371" s="7">
        <f t="shared" si="532"/>
        <v>2016</v>
      </c>
      <c r="N11371" s="7">
        <f t="shared" si="533"/>
        <v>7</v>
      </c>
      <c r="O11371" s="30">
        <f t="shared" si="534"/>
        <v>179</v>
      </c>
    </row>
    <row r="11372" spans="2:15" x14ac:dyDescent="0.2">
      <c r="B11372" s="13">
        <v>62553</v>
      </c>
      <c r="C11372" s="14">
        <v>42560.686111111136</v>
      </c>
      <c r="D11372" s="7" t="s">
        <v>7</v>
      </c>
      <c r="E11372" s="13">
        <v>2233</v>
      </c>
      <c r="F11372" s="7" t="s">
        <v>49</v>
      </c>
      <c r="G11372" s="7" t="s">
        <v>11</v>
      </c>
      <c r="H11372" s="13">
        <v>9</v>
      </c>
      <c r="I11372" s="13">
        <f>IF(G11372="Male",VLOOKUP(H11372,'Shoe size conversion table'!$B$6:$D$22,2),VLOOKUP(H11372,'Shoe size conversion table'!$J$6:$L$22,2))</f>
        <v>42</v>
      </c>
      <c r="J11372" s="13">
        <f>IF(G11372="Male",VLOOKUP(H11372,'Shoe size conversion table'!$B$6:$D$22,3),VLOOKUP(H11372,'Shoe size conversion table'!$J$6:$L$22,3))</f>
        <v>8.5</v>
      </c>
      <c r="K11372" s="11">
        <v>139</v>
      </c>
      <c r="L11372" s="12">
        <v>0</v>
      </c>
      <c r="M11372" s="7">
        <f t="shared" si="532"/>
        <v>2016</v>
      </c>
      <c r="N11372" s="7">
        <f t="shared" si="533"/>
        <v>7</v>
      </c>
      <c r="O11372" s="30">
        <f t="shared" si="534"/>
        <v>139</v>
      </c>
    </row>
    <row r="11373" spans="2:15" x14ac:dyDescent="0.2">
      <c r="B11373" s="13">
        <v>62553</v>
      </c>
      <c r="C11373" s="14">
        <v>42560.686111111136</v>
      </c>
      <c r="D11373" s="7" t="s">
        <v>7</v>
      </c>
      <c r="E11373" s="13">
        <v>2193</v>
      </c>
      <c r="F11373" s="7" t="s">
        <v>49</v>
      </c>
      <c r="G11373" s="7" t="s">
        <v>11</v>
      </c>
      <c r="H11373" s="13">
        <v>9</v>
      </c>
      <c r="I11373" s="13">
        <f>IF(G11373="Male",VLOOKUP(H11373,'Shoe size conversion table'!$B$6:$D$22,2),VLOOKUP(H11373,'Shoe size conversion table'!$J$6:$L$22,2))</f>
        <v>42</v>
      </c>
      <c r="J11373" s="13">
        <f>IF(G11373="Male",VLOOKUP(H11373,'Shoe size conversion table'!$B$6:$D$22,3),VLOOKUP(H11373,'Shoe size conversion table'!$J$6:$L$22,3))</f>
        <v>8.5</v>
      </c>
      <c r="K11373" s="11">
        <v>159</v>
      </c>
      <c r="L11373" s="12">
        <v>0</v>
      </c>
      <c r="M11373" s="7">
        <f t="shared" si="532"/>
        <v>2016</v>
      </c>
      <c r="N11373" s="7">
        <f t="shared" si="533"/>
        <v>7</v>
      </c>
      <c r="O11373" s="30">
        <f t="shared" si="534"/>
        <v>159</v>
      </c>
    </row>
    <row r="11374" spans="2:15" x14ac:dyDescent="0.2">
      <c r="B11374" s="13">
        <v>62554</v>
      </c>
      <c r="C11374" s="14">
        <v>42560.686111111267</v>
      </c>
      <c r="D11374" s="7" t="s">
        <v>8</v>
      </c>
      <c r="E11374" s="13">
        <v>2181</v>
      </c>
      <c r="F11374" s="7" t="s">
        <v>37</v>
      </c>
      <c r="G11374" s="7" t="s">
        <v>11</v>
      </c>
      <c r="H11374" s="13">
        <v>10.5</v>
      </c>
      <c r="I11374" s="13" t="str">
        <f>IF(G11374="Male",VLOOKUP(H11374,'Shoe size conversion table'!$B$6:$D$22,2),VLOOKUP(H11374,'Shoe size conversion table'!$J$6:$L$22,2))</f>
        <v>43-44</v>
      </c>
      <c r="J11374" s="13">
        <f>IF(G11374="Male",VLOOKUP(H11374,'Shoe size conversion table'!$B$6:$D$22,3),VLOOKUP(H11374,'Shoe size conversion table'!$J$6:$L$22,3))</f>
        <v>10</v>
      </c>
      <c r="K11374" s="11">
        <v>169</v>
      </c>
      <c r="L11374" s="12">
        <v>0.5</v>
      </c>
      <c r="M11374" s="7">
        <f t="shared" si="532"/>
        <v>2016</v>
      </c>
      <c r="N11374" s="7">
        <f t="shared" si="533"/>
        <v>7</v>
      </c>
      <c r="O11374" s="30">
        <f t="shared" si="534"/>
        <v>84.5</v>
      </c>
    </row>
    <row r="11375" spans="2:15" x14ac:dyDescent="0.2">
      <c r="B11375" s="13">
        <v>62555</v>
      </c>
      <c r="C11375" s="14">
        <v>42560.756111111143</v>
      </c>
      <c r="D11375" s="7" t="s">
        <v>10</v>
      </c>
      <c r="E11375" s="13">
        <v>2194</v>
      </c>
      <c r="F11375" s="7" t="s">
        <v>35</v>
      </c>
      <c r="G11375" s="7" t="s">
        <v>12</v>
      </c>
      <c r="H11375" s="13">
        <v>8</v>
      </c>
      <c r="I11375" s="13" t="str">
        <f>IF(G11375="Male",VLOOKUP(H11375,'Shoe size conversion table'!$B$6:$D$22,2),VLOOKUP(H11375,'Shoe size conversion table'!$J$6:$L$22,2))</f>
        <v>38-39</v>
      </c>
      <c r="J11375" s="13">
        <f>IF(G11375="Male",VLOOKUP(H11375,'Shoe size conversion table'!$B$6:$D$22,3),VLOOKUP(H11375,'Shoe size conversion table'!$J$6:$L$22,3))</f>
        <v>6</v>
      </c>
      <c r="K11375" s="11">
        <v>189</v>
      </c>
      <c r="L11375" s="12">
        <v>0.1</v>
      </c>
      <c r="M11375" s="7">
        <f t="shared" si="532"/>
        <v>2016</v>
      </c>
      <c r="N11375" s="7">
        <f t="shared" si="533"/>
        <v>7</v>
      </c>
      <c r="O11375" s="30">
        <f t="shared" si="534"/>
        <v>170.1</v>
      </c>
    </row>
    <row r="11376" spans="2:15" x14ac:dyDescent="0.2">
      <c r="B11376" s="13">
        <v>62556</v>
      </c>
      <c r="C11376" s="14">
        <v>42560.866111111231</v>
      </c>
      <c r="D11376" s="7" t="s">
        <v>10</v>
      </c>
      <c r="E11376" s="13">
        <v>2161</v>
      </c>
      <c r="F11376" s="7" t="s">
        <v>35</v>
      </c>
      <c r="G11376" s="7" t="s">
        <v>12</v>
      </c>
      <c r="H11376" s="13">
        <v>8</v>
      </c>
      <c r="I11376" s="13" t="str">
        <f>IF(G11376="Male",VLOOKUP(H11376,'Shoe size conversion table'!$B$6:$D$22,2),VLOOKUP(H11376,'Shoe size conversion table'!$J$6:$L$22,2))</f>
        <v>38-39</v>
      </c>
      <c r="J11376" s="13">
        <f>IF(G11376="Male",VLOOKUP(H11376,'Shoe size conversion table'!$B$6:$D$22,3),VLOOKUP(H11376,'Shoe size conversion table'!$J$6:$L$22,3))</f>
        <v>6</v>
      </c>
      <c r="K11376" s="11">
        <v>189</v>
      </c>
      <c r="L11376" s="12">
        <v>0</v>
      </c>
      <c r="M11376" s="7">
        <f t="shared" si="532"/>
        <v>2016</v>
      </c>
      <c r="N11376" s="7">
        <f t="shared" si="533"/>
        <v>7</v>
      </c>
      <c r="O11376" s="30">
        <f t="shared" si="534"/>
        <v>189</v>
      </c>
    </row>
    <row r="11377" spans="2:15" x14ac:dyDescent="0.2">
      <c r="B11377" s="13">
        <v>62557</v>
      </c>
      <c r="C11377" s="14">
        <v>42560.886111111293</v>
      </c>
      <c r="D11377" s="7" t="s">
        <v>10</v>
      </c>
      <c r="E11377" s="13">
        <v>2163</v>
      </c>
      <c r="F11377" s="7" t="s">
        <v>35</v>
      </c>
      <c r="G11377" s="7" t="s">
        <v>11</v>
      </c>
      <c r="H11377" s="13">
        <v>9</v>
      </c>
      <c r="I11377" s="13">
        <f>IF(G11377="Male",VLOOKUP(H11377,'Shoe size conversion table'!$B$6:$D$22,2),VLOOKUP(H11377,'Shoe size conversion table'!$J$6:$L$22,2))</f>
        <v>42</v>
      </c>
      <c r="J11377" s="13">
        <f>IF(G11377="Male",VLOOKUP(H11377,'Shoe size conversion table'!$B$6:$D$22,3),VLOOKUP(H11377,'Shoe size conversion table'!$J$6:$L$22,3))</f>
        <v>8.5</v>
      </c>
      <c r="K11377" s="11">
        <v>189</v>
      </c>
      <c r="L11377" s="12">
        <v>0</v>
      </c>
      <c r="M11377" s="7">
        <f t="shared" si="532"/>
        <v>2016</v>
      </c>
      <c r="N11377" s="7">
        <f t="shared" si="533"/>
        <v>7</v>
      </c>
      <c r="O11377" s="30">
        <f t="shared" si="534"/>
        <v>189</v>
      </c>
    </row>
    <row r="11378" spans="2:15" x14ac:dyDescent="0.2">
      <c r="B11378" s="13">
        <v>62558</v>
      </c>
      <c r="C11378" s="14">
        <v>42560.896111111266</v>
      </c>
      <c r="D11378" s="7" t="s">
        <v>7</v>
      </c>
      <c r="E11378" s="13">
        <v>2160</v>
      </c>
      <c r="F11378" s="7" t="s">
        <v>48</v>
      </c>
      <c r="G11378" s="7" t="s">
        <v>11</v>
      </c>
      <c r="H11378" s="13">
        <v>10.5</v>
      </c>
      <c r="I11378" s="13" t="str">
        <f>IF(G11378="Male",VLOOKUP(H11378,'Shoe size conversion table'!$B$6:$D$22,2),VLOOKUP(H11378,'Shoe size conversion table'!$J$6:$L$22,2))</f>
        <v>43-44</v>
      </c>
      <c r="J11378" s="13">
        <f>IF(G11378="Male",VLOOKUP(H11378,'Shoe size conversion table'!$B$6:$D$22,3),VLOOKUP(H11378,'Shoe size conversion table'!$J$6:$L$22,3))</f>
        <v>10</v>
      </c>
      <c r="K11378" s="11">
        <v>169</v>
      </c>
      <c r="L11378" s="12">
        <v>0</v>
      </c>
      <c r="M11378" s="7">
        <f t="shared" si="532"/>
        <v>2016</v>
      </c>
      <c r="N11378" s="7">
        <f t="shared" si="533"/>
        <v>7</v>
      </c>
      <c r="O11378" s="30">
        <f t="shared" si="534"/>
        <v>169</v>
      </c>
    </row>
    <row r="11379" spans="2:15" x14ac:dyDescent="0.2">
      <c r="B11379" s="13">
        <v>62558</v>
      </c>
      <c r="C11379" s="14">
        <v>42560.896111111266</v>
      </c>
      <c r="D11379" s="7" t="s">
        <v>7</v>
      </c>
      <c r="E11379" s="13">
        <v>2176</v>
      </c>
      <c r="F11379" s="7" t="s">
        <v>53</v>
      </c>
      <c r="G11379" s="7" t="s">
        <v>12</v>
      </c>
      <c r="H11379" s="13">
        <v>9</v>
      </c>
      <c r="I11379" s="13" t="str">
        <f>IF(G11379="Male",VLOOKUP(H11379,'Shoe size conversion table'!$B$6:$D$22,2),VLOOKUP(H11379,'Shoe size conversion table'!$J$6:$L$22,2))</f>
        <v>39-40</v>
      </c>
      <c r="J11379" s="13">
        <f>IF(G11379="Male",VLOOKUP(H11379,'Shoe size conversion table'!$B$6:$D$22,3),VLOOKUP(H11379,'Shoe size conversion table'!$J$6:$L$22,3))</f>
        <v>7</v>
      </c>
      <c r="K11379" s="11">
        <v>139</v>
      </c>
      <c r="L11379" s="12">
        <v>0</v>
      </c>
      <c r="M11379" s="7">
        <f t="shared" si="532"/>
        <v>2016</v>
      </c>
      <c r="N11379" s="7">
        <f t="shared" si="533"/>
        <v>7</v>
      </c>
      <c r="O11379" s="30">
        <f t="shared" si="534"/>
        <v>139</v>
      </c>
    </row>
    <row r="11380" spans="2:15" x14ac:dyDescent="0.2">
      <c r="B11380" s="13">
        <v>62559</v>
      </c>
      <c r="C11380" s="14">
        <v>42560.926111111141</v>
      </c>
      <c r="D11380" s="7" t="s">
        <v>7</v>
      </c>
      <c r="E11380" s="13">
        <v>2214</v>
      </c>
      <c r="F11380" s="7" t="s">
        <v>49</v>
      </c>
      <c r="G11380" s="7" t="s">
        <v>12</v>
      </c>
      <c r="H11380" s="13">
        <v>8.5</v>
      </c>
      <c r="I11380" s="13">
        <f>IF(G11380="Male",VLOOKUP(H11380,'Shoe size conversion table'!$B$6:$D$22,2),VLOOKUP(H11380,'Shoe size conversion table'!$J$6:$L$22,2))</f>
        <v>39</v>
      </c>
      <c r="J11380" s="13">
        <f>IF(G11380="Male",VLOOKUP(H11380,'Shoe size conversion table'!$B$6:$D$22,3),VLOOKUP(H11380,'Shoe size conversion table'!$J$6:$L$22,3))</f>
        <v>6.5</v>
      </c>
      <c r="K11380" s="11">
        <v>159</v>
      </c>
      <c r="L11380" s="12">
        <v>0.3</v>
      </c>
      <c r="M11380" s="7">
        <f t="shared" si="532"/>
        <v>2016</v>
      </c>
      <c r="N11380" s="7">
        <f t="shared" si="533"/>
        <v>7</v>
      </c>
      <c r="O11380" s="30">
        <f t="shared" si="534"/>
        <v>111.3</v>
      </c>
    </row>
    <row r="11381" spans="2:15" x14ac:dyDescent="0.2">
      <c r="B11381" s="13">
        <v>62560</v>
      </c>
      <c r="C11381" s="14">
        <v>42561.086111111232</v>
      </c>
      <c r="D11381" s="7" t="s">
        <v>7</v>
      </c>
      <c r="E11381" s="13">
        <v>2217</v>
      </c>
      <c r="F11381" s="7" t="s">
        <v>50</v>
      </c>
      <c r="G11381" s="7" t="s">
        <v>12</v>
      </c>
      <c r="H11381" s="13">
        <v>7.5</v>
      </c>
      <c r="I11381" s="13">
        <f>IF(G11381="Male",VLOOKUP(H11381,'Shoe size conversion table'!$B$6:$D$22,2),VLOOKUP(H11381,'Shoe size conversion table'!$J$6:$L$22,2))</f>
        <v>38</v>
      </c>
      <c r="J11381" s="13">
        <f>IF(G11381="Male",VLOOKUP(H11381,'Shoe size conversion table'!$B$6:$D$22,3),VLOOKUP(H11381,'Shoe size conversion table'!$J$6:$L$22,3))</f>
        <v>5.5</v>
      </c>
      <c r="K11381" s="11">
        <v>189</v>
      </c>
      <c r="L11381" s="12">
        <v>0.2</v>
      </c>
      <c r="M11381" s="7">
        <f t="shared" si="532"/>
        <v>2016</v>
      </c>
      <c r="N11381" s="7">
        <f t="shared" si="533"/>
        <v>7</v>
      </c>
      <c r="O11381" s="30">
        <f t="shared" si="534"/>
        <v>151.20000000000002</v>
      </c>
    </row>
    <row r="11382" spans="2:15" x14ac:dyDescent="0.2">
      <c r="B11382" s="13">
        <v>62561</v>
      </c>
      <c r="C11382" s="14">
        <v>42561.116111111267</v>
      </c>
      <c r="D11382" s="7" t="s">
        <v>10</v>
      </c>
      <c r="E11382" s="13">
        <v>2148</v>
      </c>
      <c r="F11382" s="7" t="s">
        <v>35</v>
      </c>
      <c r="G11382" s="7" t="s">
        <v>11</v>
      </c>
      <c r="H11382" s="13">
        <v>15</v>
      </c>
      <c r="I11382" s="13">
        <f>IF(G11382="Male",VLOOKUP(H11382,'Shoe size conversion table'!$B$6:$D$22,2),VLOOKUP(H11382,'Shoe size conversion table'!$J$6:$L$22,2))</f>
        <v>48</v>
      </c>
      <c r="J11382" s="13">
        <f>IF(G11382="Male",VLOOKUP(H11382,'Shoe size conversion table'!$B$6:$D$22,3),VLOOKUP(H11382,'Shoe size conversion table'!$J$6:$L$22,3))</f>
        <v>14.5</v>
      </c>
      <c r="K11382" s="11">
        <v>129</v>
      </c>
      <c r="L11382" s="12">
        <v>0</v>
      </c>
      <c r="M11382" s="7">
        <f t="shared" si="532"/>
        <v>2016</v>
      </c>
      <c r="N11382" s="7">
        <f t="shared" si="533"/>
        <v>7</v>
      </c>
      <c r="O11382" s="30">
        <f t="shared" si="534"/>
        <v>129</v>
      </c>
    </row>
    <row r="11383" spans="2:15" x14ac:dyDescent="0.2">
      <c r="B11383" s="13">
        <v>62562</v>
      </c>
      <c r="C11383" s="14">
        <v>42561.126111111138</v>
      </c>
      <c r="D11383" s="7" t="s">
        <v>10</v>
      </c>
      <c r="E11383" s="13">
        <v>2174</v>
      </c>
      <c r="F11383" s="7" t="s">
        <v>36</v>
      </c>
      <c r="G11383" s="7" t="s">
        <v>12</v>
      </c>
      <c r="H11383" s="13">
        <v>8.5</v>
      </c>
      <c r="I11383" s="13">
        <f>IF(G11383="Male",VLOOKUP(H11383,'Shoe size conversion table'!$B$6:$D$22,2),VLOOKUP(H11383,'Shoe size conversion table'!$J$6:$L$22,2))</f>
        <v>39</v>
      </c>
      <c r="J11383" s="13">
        <f>IF(G11383="Male",VLOOKUP(H11383,'Shoe size conversion table'!$B$6:$D$22,3),VLOOKUP(H11383,'Shoe size conversion table'!$J$6:$L$22,3))</f>
        <v>6.5</v>
      </c>
      <c r="K11383" s="11">
        <v>159</v>
      </c>
      <c r="L11383" s="12">
        <v>0.2</v>
      </c>
      <c r="M11383" s="7">
        <f t="shared" si="532"/>
        <v>2016</v>
      </c>
      <c r="N11383" s="7">
        <f t="shared" si="533"/>
        <v>7</v>
      </c>
      <c r="O11383" s="30">
        <f t="shared" si="534"/>
        <v>127.2</v>
      </c>
    </row>
    <row r="11384" spans="2:15" x14ac:dyDescent="0.2">
      <c r="B11384" s="13">
        <v>62563</v>
      </c>
      <c r="C11384" s="14">
        <v>42561.176111111236</v>
      </c>
      <c r="D11384" s="7" t="s">
        <v>7</v>
      </c>
      <c r="E11384" s="13">
        <v>2159</v>
      </c>
      <c r="F11384" s="7" t="s">
        <v>50</v>
      </c>
      <c r="G11384" s="7" t="s">
        <v>11</v>
      </c>
      <c r="H11384" s="13">
        <v>10.5</v>
      </c>
      <c r="I11384" s="13" t="str">
        <f>IF(G11384="Male",VLOOKUP(H11384,'Shoe size conversion table'!$B$6:$D$22,2),VLOOKUP(H11384,'Shoe size conversion table'!$J$6:$L$22,2))</f>
        <v>43-44</v>
      </c>
      <c r="J11384" s="13">
        <f>IF(G11384="Male",VLOOKUP(H11384,'Shoe size conversion table'!$B$6:$D$22,3),VLOOKUP(H11384,'Shoe size conversion table'!$J$6:$L$22,3))</f>
        <v>10</v>
      </c>
      <c r="K11384" s="11">
        <v>159</v>
      </c>
      <c r="L11384" s="12">
        <v>0</v>
      </c>
      <c r="M11384" s="7">
        <f t="shared" si="532"/>
        <v>2016</v>
      </c>
      <c r="N11384" s="7">
        <f t="shared" si="533"/>
        <v>7</v>
      </c>
      <c r="O11384" s="30">
        <f t="shared" si="534"/>
        <v>159</v>
      </c>
    </row>
    <row r="11385" spans="2:15" x14ac:dyDescent="0.2">
      <c r="B11385" s="13">
        <v>62564</v>
      </c>
      <c r="C11385" s="14">
        <v>42561.236111111139</v>
      </c>
      <c r="D11385" s="7" t="s">
        <v>7</v>
      </c>
      <c r="E11385" s="13">
        <v>2160</v>
      </c>
      <c r="F11385" s="7" t="s">
        <v>50</v>
      </c>
      <c r="G11385" s="7" t="s">
        <v>11</v>
      </c>
      <c r="H11385" s="13">
        <v>15</v>
      </c>
      <c r="I11385" s="13">
        <f>IF(G11385="Male",VLOOKUP(H11385,'Shoe size conversion table'!$B$6:$D$22,2),VLOOKUP(H11385,'Shoe size conversion table'!$J$6:$L$22,2))</f>
        <v>48</v>
      </c>
      <c r="J11385" s="13">
        <f>IF(G11385="Male",VLOOKUP(H11385,'Shoe size conversion table'!$B$6:$D$22,3),VLOOKUP(H11385,'Shoe size conversion table'!$J$6:$L$22,3))</f>
        <v>14.5</v>
      </c>
      <c r="K11385" s="11">
        <v>149</v>
      </c>
      <c r="L11385" s="12">
        <v>0</v>
      </c>
      <c r="M11385" s="7">
        <f t="shared" si="532"/>
        <v>2016</v>
      </c>
      <c r="N11385" s="7">
        <f t="shared" si="533"/>
        <v>7</v>
      </c>
      <c r="O11385" s="30">
        <f t="shared" si="534"/>
        <v>149</v>
      </c>
    </row>
    <row r="11386" spans="2:15" x14ac:dyDescent="0.2">
      <c r="B11386" s="13">
        <v>62565</v>
      </c>
      <c r="C11386" s="14">
        <v>42561.296111111136</v>
      </c>
      <c r="D11386" s="7" t="s">
        <v>7</v>
      </c>
      <c r="E11386" s="13">
        <v>2157</v>
      </c>
      <c r="F11386" s="7" t="s">
        <v>44</v>
      </c>
      <c r="G11386" s="7" t="s">
        <v>11</v>
      </c>
      <c r="H11386" s="13">
        <v>10.5</v>
      </c>
      <c r="I11386" s="13" t="str">
        <f>IF(G11386="Male",VLOOKUP(H11386,'Shoe size conversion table'!$B$6:$D$22,2),VLOOKUP(H11386,'Shoe size conversion table'!$J$6:$L$22,2))</f>
        <v>43-44</v>
      </c>
      <c r="J11386" s="13">
        <f>IF(G11386="Male",VLOOKUP(H11386,'Shoe size conversion table'!$B$6:$D$22,3),VLOOKUP(H11386,'Shoe size conversion table'!$J$6:$L$22,3))</f>
        <v>10</v>
      </c>
      <c r="K11386" s="11">
        <v>169</v>
      </c>
      <c r="L11386" s="12">
        <v>0</v>
      </c>
      <c r="M11386" s="7">
        <f t="shared" si="532"/>
        <v>2016</v>
      </c>
      <c r="N11386" s="7">
        <f t="shared" si="533"/>
        <v>7</v>
      </c>
      <c r="O11386" s="30">
        <f t="shared" si="534"/>
        <v>169</v>
      </c>
    </row>
    <row r="11387" spans="2:15" x14ac:dyDescent="0.2">
      <c r="B11387" s="13">
        <v>62566</v>
      </c>
      <c r="C11387" s="14">
        <v>42561.31611111114</v>
      </c>
      <c r="D11387" s="7" t="s">
        <v>9</v>
      </c>
      <c r="E11387" s="13">
        <v>2220</v>
      </c>
      <c r="F11387" s="7" t="s">
        <v>60</v>
      </c>
      <c r="G11387" s="7" t="s">
        <v>12</v>
      </c>
      <c r="H11387" s="13">
        <v>8.5</v>
      </c>
      <c r="I11387" s="13">
        <f>IF(G11387="Male",VLOOKUP(H11387,'Shoe size conversion table'!$B$6:$D$22,2),VLOOKUP(H11387,'Shoe size conversion table'!$J$6:$L$22,2))</f>
        <v>39</v>
      </c>
      <c r="J11387" s="13">
        <f>IF(G11387="Male",VLOOKUP(H11387,'Shoe size conversion table'!$B$6:$D$22,3),VLOOKUP(H11387,'Shoe size conversion table'!$J$6:$L$22,3))</f>
        <v>6.5</v>
      </c>
      <c r="K11387" s="11">
        <v>129</v>
      </c>
      <c r="L11387" s="12">
        <v>0.3</v>
      </c>
      <c r="M11387" s="7">
        <f t="shared" si="532"/>
        <v>2016</v>
      </c>
      <c r="N11387" s="7">
        <f t="shared" si="533"/>
        <v>7</v>
      </c>
      <c r="O11387" s="30">
        <f t="shared" si="534"/>
        <v>90.3</v>
      </c>
    </row>
    <row r="11388" spans="2:15" x14ac:dyDescent="0.2">
      <c r="B11388" s="13">
        <v>62566</v>
      </c>
      <c r="C11388" s="14">
        <v>42561.31611111114</v>
      </c>
      <c r="D11388" s="7" t="s">
        <v>9</v>
      </c>
      <c r="E11388" s="13">
        <v>2220</v>
      </c>
      <c r="F11388" s="7" t="s">
        <v>61</v>
      </c>
      <c r="G11388" s="7" t="s">
        <v>11</v>
      </c>
      <c r="H11388" s="13">
        <v>8</v>
      </c>
      <c r="I11388" s="13">
        <f>IF(G11388="Male",VLOOKUP(H11388,'Shoe size conversion table'!$B$6:$D$22,2),VLOOKUP(H11388,'Shoe size conversion table'!$J$6:$L$22,2))</f>
        <v>41</v>
      </c>
      <c r="J11388" s="13">
        <f>IF(G11388="Male",VLOOKUP(H11388,'Shoe size conversion table'!$B$6:$D$22,3),VLOOKUP(H11388,'Shoe size conversion table'!$J$6:$L$22,3))</f>
        <v>7.5</v>
      </c>
      <c r="K11388" s="11">
        <v>169</v>
      </c>
      <c r="L11388" s="12">
        <v>0</v>
      </c>
      <c r="M11388" s="7">
        <f t="shared" si="532"/>
        <v>2016</v>
      </c>
      <c r="N11388" s="7">
        <f t="shared" si="533"/>
        <v>7</v>
      </c>
      <c r="O11388" s="30">
        <f t="shared" si="534"/>
        <v>169</v>
      </c>
    </row>
    <row r="11389" spans="2:15" x14ac:dyDescent="0.2">
      <c r="B11389" s="13">
        <v>62566</v>
      </c>
      <c r="C11389" s="14">
        <v>42561.31611111114</v>
      </c>
      <c r="D11389" s="7" t="s">
        <v>9</v>
      </c>
      <c r="E11389" s="13">
        <v>2208</v>
      </c>
      <c r="F11389" s="7" t="s">
        <v>58</v>
      </c>
      <c r="G11389" s="7" t="s">
        <v>11</v>
      </c>
      <c r="H11389" s="13">
        <v>10.5</v>
      </c>
      <c r="I11389" s="13" t="str">
        <f>IF(G11389="Male",VLOOKUP(H11389,'Shoe size conversion table'!$B$6:$D$22,2),VLOOKUP(H11389,'Shoe size conversion table'!$J$6:$L$22,2))</f>
        <v>43-44</v>
      </c>
      <c r="J11389" s="13">
        <f>IF(G11389="Male",VLOOKUP(H11389,'Shoe size conversion table'!$B$6:$D$22,3),VLOOKUP(H11389,'Shoe size conversion table'!$J$6:$L$22,3))</f>
        <v>10</v>
      </c>
      <c r="K11389" s="11">
        <v>149</v>
      </c>
      <c r="L11389" s="12">
        <v>0.1</v>
      </c>
      <c r="M11389" s="7">
        <f t="shared" si="532"/>
        <v>2016</v>
      </c>
      <c r="N11389" s="7">
        <f t="shared" si="533"/>
        <v>7</v>
      </c>
      <c r="O11389" s="30">
        <f t="shared" si="534"/>
        <v>134.1</v>
      </c>
    </row>
    <row r="11390" spans="2:15" x14ac:dyDescent="0.2">
      <c r="B11390" s="13">
        <v>62567</v>
      </c>
      <c r="C11390" s="14">
        <v>42561.326111111142</v>
      </c>
      <c r="D11390" s="7" t="s">
        <v>7</v>
      </c>
      <c r="E11390" s="13">
        <v>2161</v>
      </c>
      <c r="F11390" s="7" t="s">
        <v>48</v>
      </c>
      <c r="G11390" s="7" t="s">
        <v>12</v>
      </c>
      <c r="H11390" s="13">
        <v>10.5</v>
      </c>
      <c r="I11390" s="13">
        <f>IF(G11390="Male",VLOOKUP(H11390,'Shoe size conversion table'!$B$6:$D$22,2),VLOOKUP(H11390,'Shoe size conversion table'!$J$6:$L$22,2))</f>
        <v>41</v>
      </c>
      <c r="J11390" s="13">
        <f>IF(G11390="Male",VLOOKUP(H11390,'Shoe size conversion table'!$B$6:$D$22,3),VLOOKUP(H11390,'Shoe size conversion table'!$J$6:$L$22,3))</f>
        <v>8.5</v>
      </c>
      <c r="K11390" s="11">
        <v>129</v>
      </c>
      <c r="L11390" s="12">
        <v>0</v>
      </c>
      <c r="M11390" s="7">
        <f t="shared" si="532"/>
        <v>2016</v>
      </c>
      <c r="N11390" s="7">
        <f t="shared" si="533"/>
        <v>7</v>
      </c>
      <c r="O11390" s="30">
        <f t="shared" si="534"/>
        <v>129</v>
      </c>
    </row>
    <row r="11391" spans="2:15" x14ac:dyDescent="0.2">
      <c r="B11391" s="13">
        <v>62568</v>
      </c>
      <c r="C11391" s="14">
        <v>42561.336111111144</v>
      </c>
      <c r="D11391" s="7" t="s">
        <v>10</v>
      </c>
      <c r="E11391" s="13">
        <v>2197</v>
      </c>
      <c r="F11391" s="7" t="s">
        <v>34</v>
      </c>
      <c r="G11391" s="7" t="s">
        <v>12</v>
      </c>
      <c r="H11391" s="13">
        <v>7.5</v>
      </c>
      <c r="I11391" s="13">
        <f>IF(G11391="Male",VLOOKUP(H11391,'Shoe size conversion table'!$B$6:$D$22,2),VLOOKUP(H11391,'Shoe size conversion table'!$J$6:$L$22,2))</f>
        <v>38</v>
      </c>
      <c r="J11391" s="13">
        <f>IF(G11391="Male",VLOOKUP(H11391,'Shoe size conversion table'!$B$6:$D$22,3),VLOOKUP(H11391,'Shoe size conversion table'!$J$6:$L$22,3))</f>
        <v>5.5</v>
      </c>
      <c r="K11391" s="11">
        <v>169</v>
      </c>
      <c r="L11391" s="12">
        <v>0</v>
      </c>
      <c r="M11391" s="7">
        <f t="shared" si="532"/>
        <v>2016</v>
      </c>
      <c r="N11391" s="7">
        <f t="shared" si="533"/>
        <v>7</v>
      </c>
      <c r="O11391" s="30">
        <f t="shared" si="534"/>
        <v>169</v>
      </c>
    </row>
    <row r="11392" spans="2:15" x14ac:dyDescent="0.2">
      <c r="B11392" s="13">
        <v>62569</v>
      </c>
      <c r="C11392" s="14">
        <v>42561.376111111145</v>
      </c>
      <c r="D11392" s="7" t="s">
        <v>7</v>
      </c>
      <c r="E11392" s="13">
        <v>2182</v>
      </c>
      <c r="F11392" s="7" t="s">
        <v>49</v>
      </c>
      <c r="G11392" s="7" t="s">
        <v>11</v>
      </c>
      <c r="H11392" s="13">
        <v>7.5</v>
      </c>
      <c r="I11392" s="13" t="str">
        <f>IF(G11392="Male",VLOOKUP(H11392,'Shoe size conversion table'!$B$6:$D$22,2),VLOOKUP(H11392,'Shoe size conversion table'!$J$6:$L$22,2))</f>
        <v>40-41</v>
      </c>
      <c r="J11392" s="13">
        <f>IF(G11392="Male",VLOOKUP(H11392,'Shoe size conversion table'!$B$6:$D$22,3),VLOOKUP(H11392,'Shoe size conversion table'!$J$6:$L$22,3))</f>
        <v>7</v>
      </c>
      <c r="K11392" s="11">
        <v>179</v>
      </c>
      <c r="L11392" s="12">
        <v>0.1</v>
      </c>
      <c r="M11392" s="7">
        <f t="shared" si="532"/>
        <v>2016</v>
      </c>
      <c r="N11392" s="7">
        <f t="shared" si="533"/>
        <v>7</v>
      </c>
      <c r="O11392" s="30">
        <f t="shared" si="534"/>
        <v>161.1</v>
      </c>
    </row>
    <row r="11393" spans="2:15" x14ac:dyDescent="0.2">
      <c r="B11393" s="13">
        <v>62570</v>
      </c>
      <c r="C11393" s="14">
        <v>42561.426111111294</v>
      </c>
      <c r="D11393" s="7" t="s">
        <v>10</v>
      </c>
      <c r="E11393" s="13">
        <v>2159</v>
      </c>
      <c r="F11393" s="7" t="s">
        <v>34</v>
      </c>
      <c r="G11393" s="7" t="s">
        <v>12</v>
      </c>
      <c r="H11393" s="13">
        <v>8.5</v>
      </c>
      <c r="I11393" s="13">
        <f>IF(G11393="Male",VLOOKUP(H11393,'Shoe size conversion table'!$B$6:$D$22,2),VLOOKUP(H11393,'Shoe size conversion table'!$J$6:$L$22,2))</f>
        <v>39</v>
      </c>
      <c r="J11393" s="13">
        <f>IF(G11393="Male",VLOOKUP(H11393,'Shoe size conversion table'!$B$6:$D$22,3),VLOOKUP(H11393,'Shoe size conversion table'!$J$6:$L$22,3))</f>
        <v>6.5</v>
      </c>
      <c r="K11393" s="11">
        <v>149</v>
      </c>
      <c r="L11393" s="12">
        <v>0</v>
      </c>
      <c r="M11393" s="7">
        <f t="shared" si="532"/>
        <v>2016</v>
      </c>
      <c r="N11393" s="7">
        <f t="shared" si="533"/>
        <v>7</v>
      </c>
      <c r="O11393" s="30">
        <f t="shared" si="534"/>
        <v>149</v>
      </c>
    </row>
    <row r="11394" spans="2:15" x14ac:dyDescent="0.2">
      <c r="B11394" s="13">
        <v>62571</v>
      </c>
      <c r="C11394" s="14">
        <v>42561.446111111291</v>
      </c>
      <c r="D11394" s="7" t="s">
        <v>7</v>
      </c>
      <c r="E11394" s="13">
        <v>2226</v>
      </c>
      <c r="F11394" s="7" t="s">
        <v>48</v>
      </c>
      <c r="G11394" s="7" t="s">
        <v>11</v>
      </c>
      <c r="H11394" s="13">
        <v>10.5</v>
      </c>
      <c r="I11394" s="13" t="str">
        <f>IF(G11394="Male",VLOOKUP(H11394,'Shoe size conversion table'!$B$6:$D$22,2),VLOOKUP(H11394,'Shoe size conversion table'!$J$6:$L$22,2))</f>
        <v>43-44</v>
      </c>
      <c r="J11394" s="13">
        <f>IF(G11394="Male",VLOOKUP(H11394,'Shoe size conversion table'!$B$6:$D$22,3),VLOOKUP(H11394,'Shoe size conversion table'!$J$6:$L$22,3))</f>
        <v>10</v>
      </c>
      <c r="K11394" s="11">
        <v>179</v>
      </c>
      <c r="L11394" s="12">
        <v>0.5</v>
      </c>
      <c r="M11394" s="7">
        <f t="shared" si="532"/>
        <v>2016</v>
      </c>
      <c r="N11394" s="7">
        <f t="shared" si="533"/>
        <v>7</v>
      </c>
      <c r="O11394" s="30">
        <f t="shared" si="534"/>
        <v>89.5</v>
      </c>
    </row>
    <row r="11395" spans="2:15" x14ac:dyDescent="0.2">
      <c r="B11395" s="13">
        <v>62572</v>
      </c>
      <c r="C11395" s="14">
        <v>42561.496111111141</v>
      </c>
      <c r="D11395" s="7" t="s">
        <v>10</v>
      </c>
      <c r="E11395" s="13">
        <v>2223</v>
      </c>
      <c r="F11395" s="7" t="s">
        <v>34</v>
      </c>
      <c r="G11395" s="7" t="s">
        <v>12</v>
      </c>
      <c r="H11395" s="13">
        <v>8.5</v>
      </c>
      <c r="I11395" s="13">
        <f>IF(G11395="Male",VLOOKUP(H11395,'Shoe size conversion table'!$B$6:$D$22,2),VLOOKUP(H11395,'Shoe size conversion table'!$J$6:$L$22,2))</f>
        <v>39</v>
      </c>
      <c r="J11395" s="13">
        <f>IF(G11395="Male",VLOOKUP(H11395,'Shoe size conversion table'!$B$6:$D$22,3),VLOOKUP(H11395,'Shoe size conversion table'!$J$6:$L$22,3))</f>
        <v>6.5</v>
      </c>
      <c r="K11395" s="11">
        <v>199</v>
      </c>
      <c r="L11395" s="12">
        <v>0</v>
      </c>
      <c r="M11395" s="7">
        <f t="shared" si="532"/>
        <v>2016</v>
      </c>
      <c r="N11395" s="7">
        <f t="shared" si="533"/>
        <v>7</v>
      </c>
      <c r="O11395" s="30">
        <f t="shared" si="534"/>
        <v>199</v>
      </c>
    </row>
    <row r="11396" spans="2:15" x14ac:dyDescent="0.2">
      <c r="B11396" s="13">
        <v>62573</v>
      </c>
      <c r="C11396" s="14">
        <v>42561.526111111263</v>
      </c>
      <c r="D11396" s="7" t="s">
        <v>10</v>
      </c>
      <c r="E11396" s="13">
        <v>2171</v>
      </c>
      <c r="F11396" s="7" t="s">
        <v>35</v>
      </c>
      <c r="G11396" s="7" t="s">
        <v>11</v>
      </c>
      <c r="H11396" s="13">
        <v>9.5</v>
      </c>
      <c r="I11396" s="13" t="str">
        <f>IF(G11396="Male",VLOOKUP(H11396,'Shoe size conversion table'!$B$6:$D$22,2),VLOOKUP(H11396,'Shoe size conversion table'!$J$6:$L$22,2))</f>
        <v>42-43</v>
      </c>
      <c r="J11396" s="13">
        <f>IF(G11396="Male",VLOOKUP(H11396,'Shoe size conversion table'!$B$6:$D$22,3),VLOOKUP(H11396,'Shoe size conversion table'!$J$6:$L$22,3))</f>
        <v>9</v>
      </c>
      <c r="K11396" s="11">
        <v>149</v>
      </c>
      <c r="L11396" s="12">
        <v>0.1</v>
      </c>
      <c r="M11396" s="7">
        <f t="shared" si="532"/>
        <v>2016</v>
      </c>
      <c r="N11396" s="7">
        <f t="shared" si="533"/>
        <v>7</v>
      </c>
      <c r="O11396" s="30">
        <f t="shared" si="534"/>
        <v>134.1</v>
      </c>
    </row>
    <row r="11397" spans="2:15" x14ac:dyDescent="0.2">
      <c r="B11397" s="13">
        <v>62574</v>
      </c>
      <c r="C11397" s="14">
        <v>42561.566111111264</v>
      </c>
      <c r="D11397" s="7" t="s">
        <v>7</v>
      </c>
      <c r="E11397" s="13">
        <v>2154</v>
      </c>
      <c r="F11397" s="7" t="s">
        <v>48</v>
      </c>
      <c r="G11397" s="7" t="s">
        <v>12</v>
      </c>
      <c r="H11397" s="13">
        <v>8.5</v>
      </c>
      <c r="I11397" s="13">
        <f>IF(G11397="Male",VLOOKUP(H11397,'Shoe size conversion table'!$B$6:$D$22,2),VLOOKUP(H11397,'Shoe size conversion table'!$J$6:$L$22,2))</f>
        <v>39</v>
      </c>
      <c r="J11397" s="13">
        <f>IF(G11397="Male",VLOOKUP(H11397,'Shoe size conversion table'!$B$6:$D$22,3),VLOOKUP(H11397,'Shoe size conversion table'!$J$6:$L$22,3))</f>
        <v>6.5</v>
      </c>
      <c r="K11397" s="11">
        <v>179</v>
      </c>
      <c r="L11397" s="12">
        <v>0</v>
      </c>
      <c r="M11397" s="7">
        <f t="shared" ref="M11397:M11460" si="535">YEAR(C11397)</f>
        <v>2016</v>
      </c>
      <c r="N11397" s="7">
        <f t="shared" si="533"/>
        <v>7</v>
      </c>
      <c r="O11397" s="30">
        <f t="shared" si="534"/>
        <v>179</v>
      </c>
    </row>
    <row r="11398" spans="2:15" x14ac:dyDescent="0.2">
      <c r="B11398" s="13">
        <v>62575</v>
      </c>
      <c r="C11398" s="14">
        <v>42561.666111111139</v>
      </c>
      <c r="D11398" s="7" t="s">
        <v>7</v>
      </c>
      <c r="E11398" s="13">
        <v>2232</v>
      </c>
      <c r="F11398" s="7" t="s">
        <v>51</v>
      </c>
      <c r="G11398" s="7" t="s">
        <v>11</v>
      </c>
      <c r="H11398" s="13">
        <v>8</v>
      </c>
      <c r="I11398" s="13">
        <f>IF(G11398="Male",VLOOKUP(H11398,'Shoe size conversion table'!$B$6:$D$22,2),VLOOKUP(H11398,'Shoe size conversion table'!$J$6:$L$22,2))</f>
        <v>41</v>
      </c>
      <c r="J11398" s="13">
        <f>IF(G11398="Male",VLOOKUP(H11398,'Shoe size conversion table'!$B$6:$D$22,3),VLOOKUP(H11398,'Shoe size conversion table'!$J$6:$L$22,3))</f>
        <v>7.5</v>
      </c>
      <c r="K11398" s="11">
        <v>149</v>
      </c>
      <c r="L11398" s="12">
        <v>0.1</v>
      </c>
      <c r="M11398" s="7">
        <f t="shared" si="535"/>
        <v>2016</v>
      </c>
      <c r="N11398" s="7">
        <f t="shared" ref="N11398:N11461" si="536">MONTH(C11398:C26365)</f>
        <v>7</v>
      </c>
      <c r="O11398" s="30">
        <f t="shared" ref="O11398:O11461" si="537">K11398*(1-L11398)</f>
        <v>134.1</v>
      </c>
    </row>
    <row r="11399" spans="2:15" x14ac:dyDescent="0.2">
      <c r="B11399" s="13">
        <v>62576</v>
      </c>
      <c r="C11399" s="14">
        <v>42561.686111111136</v>
      </c>
      <c r="D11399" s="7" t="s">
        <v>7</v>
      </c>
      <c r="E11399" s="13">
        <v>2208</v>
      </c>
      <c r="F11399" s="7" t="s">
        <v>49</v>
      </c>
      <c r="G11399" s="7" t="s">
        <v>12</v>
      </c>
      <c r="H11399" s="13">
        <v>8.5</v>
      </c>
      <c r="I11399" s="13">
        <f>IF(G11399="Male",VLOOKUP(H11399,'Shoe size conversion table'!$B$6:$D$22,2),VLOOKUP(H11399,'Shoe size conversion table'!$J$6:$L$22,2))</f>
        <v>39</v>
      </c>
      <c r="J11399" s="13">
        <f>IF(G11399="Male",VLOOKUP(H11399,'Shoe size conversion table'!$B$6:$D$22,3),VLOOKUP(H11399,'Shoe size conversion table'!$J$6:$L$22,3))</f>
        <v>6.5</v>
      </c>
      <c r="K11399" s="11">
        <v>149</v>
      </c>
      <c r="L11399" s="12">
        <v>0</v>
      </c>
      <c r="M11399" s="7">
        <f t="shared" si="535"/>
        <v>2016</v>
      </c>
      <c r="N11399" s="7">
        <f t="shared" si="536"/>
        <v>7</v>
      </c>
      <c r="O11399" s="30">
        <f t="shared" si="537"/>
        <v>149</v>
      </c>
    </row>
    <row r="11400" spans="2:15" x14ac:dyDescent="0.2">
      <c r="B11400" s="13">
        <v>62576</v>
      </c>
      <c r="C11400" s="14">
        <v>42561.686111111136</v>
      </c>
      <c r="D11400" s="7" t="s">
        <v>7</v>
      </c>
      <c r="E11400" s="13">
        <v>2239</v>
      </c>
      <c r="F11400" s="7" t="s">
        <v>49</v>
      </c>
      <c r="G11400" s="7" t="s">
        <v>12</v>
      </c>
      <c r="H11400" s="13">
        <v>8.5</v>
      </c>
      <c r="I11400" s="13">
        <f>IF(G11400="Male",VLOOKUP(H11400,'Shoe size conversion table'!$B$6:$D$22,2),VLOOKUP(H11400,'Shoe size conversion table'!$J$6:$L$22,2))</f>
        <v>39</v>
      </c>
      <c r="J11400" s="13">
        <f>IF(G11400="Male",VLOOKUP(H11400,'Shoe size conversion table'!$B$6:$D$22,3),VLOOKUP(H11400,'Shoe size conversion table'!$J$6:$L$22,3))</f>
        <v>6.5</v>
      </c>
      <c r="K11400" s="11">
        <v>169</v>
      </c>
      <c r="L11400" s="12">
        <v>0</v>
      </c>
      <c r="M11400" s="7">
        <f t="shared" si="535"/>
        <v>2016</v>
      </c>
      <c r="N11400" s="7">
        <f t="shared" si="536"/>
        <v>7</v>
      </c>
      <c r="O11400" s="30">
        <f t="shared" si="537"/>
        <v>169</v>
      </c>
    </row>
    <row r="11401" spans="2:15" x14ac:dyDescent="0.2">
      <c r="B11401" s="13">
        <v>62577</v>
      </c>
      <c r="C11401" s="14">
        <v>42561.686111111267</v>
      </c>
      <c r="D11401" s="7" t="s">
        <v>9</v>
      </c>
      <c r="E11401" s="13">
        <v>2172</v>
      </c>
      <c r="F11401" s="7" t="s">
        <v>60</v>
      </c>
      <c r="G11401" s="7" t="s">
        <v>11</v>
      </c>
      <c r="H11401" s="13">
        <v>8.5</v>
      </c>
      <c r="I11401" s="13" t="str">
        <f>IF(G11401="Male",VLOOKUP(H11401,'Shoe size conversion table'!$B$6:$D$22,2),VLOOKUP(H11401,'Shoe size conversion table'!$J$6:$L$22,2))</f>
        <v>41-42</v>
      </c>
      <c r="J11401" s="13">
        <f>IF(G11401="Male",VLOOKUP(H11401,'Shoe size conversion table'!$B$6:$D$22,3),VLOOKUP(H11401,'Shoe size conversion table'!$J$6:$L$22,3))</f>
        <v>8</v>
      </c>
      <c r="K11401" s="11">
        <v>179</v>
      </c>
      <c r="L11401" s="12">
        <v>0</v>
      </c>
      <c r="M11401" s="7">
        <f t="shared" si="535"/>
        <v>2016</v>
      </c>
      <c r="N11401" s="7">
        <f t="shared" si="536"/>
        <v>7</v>
      </c>
      <c r="O11401" s="30">
        <f t="shared" si="537"/>
        <v>179</v>
      </c>
    </row>
    <row r="11402" spans="2:15" x14ac:dyDescent="0.2">
      <c r="B11402" s="13">
        <v>62578</v>
      </c>
      <c r="C11402" s="14">
        <v>42561.686111111267</v>
      </c>
      <c r="D11402" s="7" t="s">
        <v>8</v>
      </c>
      <c r="E11402" s="13">
        <v>2215</v>
      </c>
      <c r="F11402" s="7" t="s">
        <v>39</v>
      </c>
      <c r="G11402" s="7" t="s">
        <v>11</v>
      </c>
      <c r="H11402" s="13">
        <v>10</v>
      </c>
      <c r="I11402" s="13">
        <f>IF(G11402="Male",VLOOKUP(H11402,'Shoe size conversion table'!$B$6:$D$22,2),VLOOKUP(H11402,'Shoe size conversion table'!$J$6:$L$22,2))</f>
        <v>43</v>
      </c>
      <c r="J11402" s="13">
        <f>IF(G11402="Male",VLOOKUP(H11402,'Shoe size conversion table'!$B$6:$D$22,3),VLOOKUP(H11402,'Shoe size conversion table'!$J$6:$L$22,3))</f>
        <v>9.5</v>
      </c>
      <c r="K11402" s="11">
        <v>149</v>
      </c>
      <c r="L11402" s="12">
        <v>0.3</v>
      </c>
      <c r="M11402" s="7">
        <f t="shared" si="535"/>
        <v>2016</v>
      </c>
      <c r="N11402" s="7">
        <f t="shared" si="536"/>
        <v>7</v>
      </c>
      <c r="O11402" s="30">
        <f t="shared" si="537"/>
        <v>104.3</v>
      </c>
    </row>
    <row r="11403" spans="2:15" x14ac:dyDescent="0.2">
      <c r="B11403" s="13">
        <v>62578</v>
      </c>
      <c r="C11403" s="14">
        <v>42561.686111111267</v>
      </c>
      <c r="D11403" s="7" t="s">
        <v>8</v>
      </c>
      <c r="E11403" s="13">
        <v>2187</v>
      </c>
      <c r="F11403" s="7" t="s">
        <v>38</v>
      </c>
      <c r="G11403" s="7" t="s">
        <v>11</v>
      </c>
      <c r="H11403" s="13">
        <v>10</v>
      </c>
      <c r="I11403" s="13">
        <f>IF(G11403="Male",VLOOKUP(H11403,'Shoe size conversion table'!$B$6:$D$22,2),VLOOKUP(H11403,'Shoe size conversion table'!$J$6:$L$22,2))</f>
        <v>43</v>
      </c>
      <c r="J11403" s="13">
        <f>IF(G11403="Male",VLOOKUP(H11403,'Shoe size conversion table'!$B$6:$D$22,3),VLOOKUP(H11403,'Shoe size conversion table'!$J$6:$L$22,3))</f>
        <v>9.5</v>
      </c>
      <c r="K11403" s="11">
        <v>129</v>
      </c>
      <c r="L11403" s="12">
        <v>0.3</v>
      </c>
      <c r="M11403" s="7">
        <f t="shared" si="535"/>
        <v>2016</v>
      </c>
      <c r="N11403" s="7">
        <f t="shared" si="536"/>
        <v>7</v>
      </c>
      <c r="O11403" s="30">
        <f t="shared" si="537"/>
        <v>90.3</v>
      </c>
    </row>
    <row r="11404" spans="2:15" x14ac:dyDescent="0.2">
      <c r="B11404" s="13">
        <v>62579</v>
      </c>
      <c r="C11404" s="14">
        <v>42561.706111111293</v>
      </c>
      <c r="D11404" s="7" t="s">
        <v>7</v>
      </c>
      <c r="E11404" s="13">
        <v>2217</v>
      </c>
      <c r="F11404" s="7" t="s">
        <v>48</v>
      </c>
      <c r="G11404" s="7" t="s">
        <v>11</v>
      </c>
      <c r="H11404" s="13">
        <v>10</v>
      </c>
      <c r="I11404" s="13">
        <f>IF(G11404="Male",VLOOKUP(H11404,'Shoe size conversion table'!$B$6:$D$22,2),VLOOKUP(H11404,'Shoe size conversion table'!$J$6:$L$22,2))</f>
        <v>43</v>
      </c>
      <c r="J11404" s="13">
        <f>IF(G11404="Male",VLOOKUP(H11404,'Shoe size conversion table'!$B$6:$D$22,3),VLOOKUP(H11404,'Shoe size conversion table'!$J$6:$L$22,3))</f>
        <v>9.5</v>
      </c>
      <c r="K11404" s="11">
        <v>149</v>
      </c>
      <c r="L11404" s="12">
        <v>0</v>
      </c>
      <c r="M11404" s="7">
        <f t="shared" si="535"/>
        <v>2016</v>
      </c>
      <c r="N11404" s="7">
        <f t="shared" si="536"/>
        <v>7</v>
      </c>
      <c r="O11404" s="30">
        <f t="shared" si="537"/>
        <v>149</v>
      </c>
    </row>
    <row r="11405" spans="2:15" x14ac:dyDescent="0.2">
      <c r="B11405" s="13">
        <v>62580</v>
      </c>
      <c r="C11405" s="14">
        <v>42561.756111111143</v>
      </c>
      <c r="D11405" s="7" t="s">
        <v>10</v>
      </c>
      <c r="E11405" s="13">
        <v>2212</v>
      </c>
      <c r="F11405" s="7" t="s">
        <v>35</v>
      </c>
      <c r="G11405" s="7" t="s">
        <v>11</v>
      </c>
      <c r="H11405" s="13">
        <v>10</v>
      </c>
      <c r="I11405" s="13">
        <f>IF(G11405="Male",VLOOKUP(H11405,'Shoe size conversion table'!$B$6:$D$22,2),VLOOKUP(H11405,'Shoe size conversion table'!$J$6:$L$22,2))</f>
        <v>43</v>
      </c>
      <c r="J11405" s="13">
        <f>IF(G11405="Male",VLOOKUP(H11405,'Shoe size conversion table'!$B$6:$D$22,3),VLOOKUP(H11405,'Shoe size conversion table'!$J$6:$L$22,3))</f>
        <v>9.5</v>
      </c>
      <c r="K11405" s="11">
        <v>159</v>
      </c>
      <c r="L11405" s="12">
        <v>0.3</v>
      </c>
      <c r="M11405" s="7">
        <f t="shared" si="535"/>
        <v>2016</v>
      </c>
      <c r="N11405" s="7">
        <f t="shared" si="536"/>
        <v>7</v>
      </c>
      <c r="O11405" s="30">
        <f t="shared" si="537"/>
        <v>111.3</v>
      </c>
    </row>
    <row r="11406" spans="2:15" x14ac:dyDescent="0.2">
      <c r="B11406" s="13">
        <v>62581</v>
      </c>
      <c r="C11406" s="14">
        <v>42561.836111111144</v>
      </c>
      <c r="D11406" s="7" t="s">
        <v>8</v>
      </c>
      <c r="E11406" s="13">
        <v>2152</v>
      </c>
      <c r="F11406" s="7" t="s">
        <v>37</v>
      </c>
      <c r="G11406" s="7" t="s">
        <v>12</v>
      </c>
      <c r="H11406" s="13">
        <v>12</v>
      </c>
      <c r="I11406" s="13" t="str">
        <f>IF(G11406="Male",VLOOKUP(H11406,'Shoe size conversion table'!$B$6:$D$22,2),VLOOKUP(H11406,'Shoe size conversion table'!$J$6:$L$22,2))</f>
        <v>42-43</v>
      </c>
      <c r="J11406" s="13">
        <f>IF(G11406="Male",VLOOKUP(H11406,'Shoe size conversion table'!$B$6:$D$22,3),VLOOKUP(H11406,'Shoe size conversion table'!$J$6:$L$22,3))</f>
        <v>10</v>
      </c>
      <c r="K11406" s="11">
        <v>159</v>
      </c>
      <c r="L11406" s="12">
        <v>0</v>
      </c>
      <c r="M11406" s="7">
        <f t="shared" si="535"/>
        <v>2016</v>
      </c>
      <c r="N11406" s="7">
        <f t="shared" si="536"/>
        <v>7</v>
      </c>
      <c r="O11406" s="30">
        <f t="shared" si="537"/>
        <v>159</v>
      </c>
    </row>
    <row r="11407" spans="2:15" x14ac:dyDescent="0.2">
      <c r="B11407" s="13">
        <v>62582</v>
      </c>
      <c r="C11407" s="14">
        <v>42561.856111111229</v>
      </c>
      <c r="D11407" s="7" t="s">
        <v>10</v>
      </c>
      <c r="E11407" s="13">
        <v>2172</v>
      </c>
      <c r="F11407" s="7" t="s">
        <v>36</v>
      </c>
      <c r="G11407" s="7" t="s">
        <v>12</v>
      </c>
      <c r="H11407" s="13">
        <v>8.5</v>
      </c>
      <c r="I11407" s="13">
        <f>IF(G11407="Male",VLOOKUP(H11407,'Shoe size conversion table'!$B$6:$D$22,2),VLOOKUP(H11407,'Shoe size conversion table'!$J$6:$L$22,2))</f>
        <v>39</v>
      </c>
      <c r="J11407" s="13">
        <f>IF(G11407="Male",VLOOKUP(H11407,'Shoe size conversion table'!$B$6:$D$22,3),VLOOKUP(H11407,'Shoe size conversion table'!$J$6:$L$22,3))</f>
        <v>6.5</v>
      </c>
      <c r="K11407" s="11">
        <v>159</v>
      </c>
      <c r="L11407" s="12">
        <v>0</v>
      </c>
      <c r="M11407" s="7">
        <f t="shared" si="535"/>
        <v>2016</v>
      </c>
      <c r="N11407" s="7">
        <f t="shared" si="536"/>
        <v>7</v>
      </c>
      <c r="O11407" s="30">
        <f t="shared" si="537"/>
        <v>159</v>
      </c>
    </row>
    <row r="11408" spans="2:15" x14ac:dyDescent="0.2">
      <c r="B11408" s="13">
        <v>62583</v>
      </c>
      <c r="C11408" s="14">
        <v>42561.866111111231</v>
      </c>
      <c r="D11408" s="7" t="s">
        <v>10</v>
      </c>
      <c r="E11408" s="13">
        <v>2230</v>
      </c>
      <c r="F11408" s="7" t="s">
        <v>35</v>
      </c>
      <c r="G11408" s="7" t="s">
        <v>11</v>
      </c>
      <c r="H11408" s="13">
        <v>10</v>
      </c>
      <c r="I11408" s="13">
        <f>IF(G11408="Male",VLOOKUP(H11408,'Shoe size conversion table'!$B$6:$D$22,2),VLOOKUP(H11408,'Shoe size conversion table'!$J$6:$L$22,2))</f>
        <v>43</v>
      </c>
      <c r="J11408" s="13">
        <f>IF(G11408="Male",VLOOKUP(H11408,'Shoe size conversion table'!$B$6:$D$22,3),VLOOKUP(H11408,'Shoe size conversion table'!$J$6:$L$22,3))</f>
        <v>9.5</v>
      </c>
      <c r="K11408" s="11">
        <v>169</v>
      </c>
      <c r="L11408" s="12">
        <v>0</v>
      </c>
      <c r="M11408" s="7">
        <f t="shared" si="535"/>
        <v>2016</v>
      </c>
      <c r="N11408" s="7">
        <f t="shared" si="536"/>
        <v>7</v>
      </c>
      <c r="O11408" s="30">
        <f t="shared" si="537"/>
        <v>169</v>
      </c>
    </row>
    <row r="11409" spans="2:15" x14ac:dyDescent="0.2">
      <c r="B11409" s="13">
        <v>62584</v>
      </c>
      <c r="C11409" s="14">
        <v>42561.896111111266</v>
      </c>
      <c r="D11409" s="7" t="s">
        <v>7</v>
      </c>
      <c r="E11409" s="13">
        <v>2228</v>
      </c>
      <c r="F11409" s="7" t="s">
        <v>49</v>
      </c>
      <c r="G11409" s="7" t="s">
        <v>11</v>
      </c>
      <c r="H11409" s="13">
        <v>9.5</v>
      </c>
      <c r="I11409" s="13" t="str">
        <f>IF(G11409="Male",VLOOKUP(H11409,'Shoe size conversion table'!$B$6:$D$22,2),VLOOKUP(H11409,'Shoe size conversion table'!$J$6:$L$22,2))</f>
        <v>42-43</v>
      </c>
      <c r="J11409" s="13">
        <f>IF(G11409="Male",VLOOKUP(H11409,'Shoe size conversion table'!$B$6:$D$22,3),VLOOKUP(H11409,'Shoe size conversion table'!$J$6:$L$22,3))</f>
        <v>9</v>
      </c>
      <c r="K11409" s="11">
        <v>189</v>
      </c>
      <c r="L11409" s="12">
        <v>0.1</v>
      </c>
      <c r="M11409" s="7">
        <f t="shared" si="535"/>
        <v>2016</v>
      </c>
      <c r="N11409" s="7">
        <f t="shared" si="536"/>
        <v>7</v>
      </c>
      <c r="O11409" s="30">
        <f t="shared" si="537"/>
        <v>170.1</v>
      </c>
    </row>
    <row r="11410" spans="2:15" x14ac:dyDescent="0.2">
      <c r="B11410" s="13">
        <v>62585</v>
      </c>
      <c r="C11410" s="14">
        <v>42561.926111111141</v>
      </c>
      <c r="D11410" s="7" t="s">
        <v>7</v>
      </c>
      <c r="E11410" s="13">
        <v>2171</v>
      </c>
      <c r="F11410" s="7" t="s">
        <v>49</v>
      </c>
      <c r="G11410" s="7" t="s">
        <v>12</v>
      </c>
      <c r="H11410" s="13">
        <v>8</v>
      </c>
      <c r="I11410" s="13" t="str">
        <f>IF(G11410="Male",VLOOKUP(H11410,'Shoe size conversion table'!$B$6:$D$22,2),VLOOKUP(H11410,'Shoe size conversion table'!$J$6:$L$22,2))</f>
        <v>38-39</v>
      </c>
      <c r="J11410" s="13">
        <f>IF(G11410="Male",VLOOKUP(H11410,'Shoe size conversion table'!$B$6:$D$22,3),VLOOKUP(H11410,'Shoe size conversion table'!$J$6:$L$22,3))</f>
        <v>6</v>
      </c>
      <c r="K11410" s="11">
        <v>199</v>
      </c>
      <c r="L11410" s="12">
        <v>0.1</v>
      </c>
      <c r="M11410" s="7">
        <f t="shared" si="535"/>
        <v>2016</v>
      </c>
      <c r="N11410" s="7">
        <f t="shared" si="536"/>
        <v>7</v>
      </c>
      <c r="O11410" s="30">
        <f t="shared" si="537"/>
        <v>179.1</v>
      </c>
    </row>
    <row r="11411" spans="2:15" x14ac:dyDescent="0.2">
      <c r="B11411" s="13">
        <v>62586</v>
      </c>
      <c r="C11411" s="14">
        <v>42562.116111111267</v>
      </c>
      <c r="D11411" s="7" t="s">
        <v>10</v>
      </c>
      <c r="E11411" s="13">
        <v>2207</v>
      </c>
      <c r="F11411" s="7" t="s">
        <v>35</v>
      </c>
      <c r="G11411" s="7" t="s">
        <v>12</v>
      </c>
      <c r="H11411" s="13">
        <v>8</v>
      </c>
      <c r="I11411" s="13" t="str">
        <f>IF(G11411="Male",VLOOKUP(H11411,'Shoe size conversion table'!$B$6:$D$22,2),VLOOKUP(H11411,'Shoe size conversion table'!$J$6:$L$22,2))</f>
        <v>38-39</v>
      </c>
      <c r="J11411" s="13">
        <f>IF(G11411="Male",VLOOKUP(H11411,'Shoe size conversion table'!$B$6:$D$22,3),VLOOKUP(H11411,'Shoe size conversion table'!$J$6:$L$22,3))</f>
        <v>6</v>
      </c>
      <c r="K11411" s="11">
        <v>129</v>
      </c>
      <c r="L11411" s="12">
        <v>0.1</v>
      </c>
      <c r="M11411" s="7">
        <f t="shared" si="535"/>
        <v>2016</v>
      </c>
      <c r="N11411" s="7">
        <f t="shared" si="536"/>
        <v>7</v>
      </c>
      <c r="O11411" s="30">
        <f t="shared" si="537"/>
        <v>116.10000000000001</v>
      </c>
    </row>
    <row r="11412" spans="2:15" x14ac:dyDescent="0.2">
      <c r="B11412" s="13">
        <v>62586</v>
      </c>
      <c r="C11412" s="14">
        <v>42562.116111111267</v>
      </c>
      <c r="D11412" s="7" t="s">
        <v>10</v>
      </c>
      <c r="E11412" s="13">
        <v>2182</v>
      </c>
      <c r="F11412" s="7" t="s">
        <v>34</v>
      </c>
      <c r="G11412" s="7" t="s">
        <v>11</v>
      </c>
      <c r="H11412" s="13">
        <v>9</v>
      </c>
      <c r="I11412" s="13">
        <f>IF(G11412="Male",VLOOKUP(H11412,'Shoe size conversion table'!$B$6:$D$22,2),VLOOKUP(H11412,'Shoe size conversion table'!$J$6:$L$22,2))</f>
        <v>42</v>
      </c>
      <c r="J11412" s="13">
        <f>IF(G11412="Male",VLOOKUP(H11412,'Shoe size conversion table'!$B$6:$D$22,3),VLOOKUP(H11412,'Shoe size conversion table'!$J$6:$L$22,3))</f>
        <v>8.5</v>
      </c>
      <c r="K11412" s="11">
        <v>149</v>
      </c>
      <c r="L11412" s="12">
        <v>0</v>
      </c>
      <c r="M11412" s="7">
        <f t="shared" si="535"/>
        <v>2016</v>
      </c>
      <c r="N11412" s="7">
        <f t="shared" si="536"/>
        <v>7</v>
      </c>
      <c r="O11412" s="30">
        <f t="shared" si="537"/>
        <v>149</v>
      </c>
    </row>
    <row r="11413" spans="2:15" x14ac:dyDescent="0.2">
      <c r="B11413" s="13">
        <v>62587</v>
      </c>
      <c r="C11413" s="14">
        <v>42562.126111111138</v>
      </c>
      <c r="D11413" s="7" t="s">
        <v>10</v>
      </c>
      <c r="E11413" s="13">
        <v>2220</v>
      </c>
      <c r="F11413" s="7" t="s">
        <v>35</v>
      </c>
      <c r="G11413" s="7" t="s">
        <v>12</v>
      </c>
      <c r="H11413" s="13">
        <v>8.5</v>
      </c>
      <c r="I11413" s="13">
        <f>IF(G11413="Male",VLOOKUP(H11413,'Shoe size conversion table'!$B$6:$D$22,2),VLOOKUP(H11413,'Shoe size conversion table'!$J$6:$L$22,2))</f>
        <v>39</v>
      </c>
      <c r="J11413" s="13">
        <f>IF(G11413="Male",VLOOKUP(H11413,'Shoe size conversion table'!$B$6:$D$22,3),VLOOKUP(H11413,'Shoe size conversion table'!$J$6:$L$22,3))</f>
        <v>6.5</v>
      </c>
      <c r="K11413" s="11">
        <v>139</v>
      </c>
      <c r="L11413" s="12">
        <v>0</v>
      </c>
      <c r="M11413" s="7">
        <f t="shared" si="535"/>
        <v>2016</v>
      </c>
      <c r="N11413" s="7">
        <f t="shared" si="536"/>
        <v>7</v>
      </c>
      <c r="O11413" s="30">
        <f t="shared" si="537"/>
        <v>139</v>
      </c>
    </row>
    <row r="11414" spans="2:15" x14ac:dyDescent="0.2">
      <c r="B11414" s="13">
        <v>62588</v>
      </c>
      <c r="C11414" s="14">
        <v>42562.236111111139</v>
      </c>
      <c r="D11414" s="7" t="s">
        <v>7</v>
      </c>
      <c r="E11414" s="13">
        <v>2196</v>
      </c>
      <c r="F11414" s="7" t="s">
        <v>47</v>
      </c>
      <c r="G11414" s="7" t="s">
        <v>11</v>
      </c>
      <c r="H11414" s="13">
        <v>10.5</v>
      </c>
      <c r="I11414" s="13" t="str">
        <f>IF(G11414="Male",VLOOKUP(H11414,'Shoe size conversion table'!$B$6:$D$22,2),VLOOKUP(H11414,'Shoe size conversion table'!$J$6:$L$22,2))</f>
        <v>43-44</v>
      </c>
      <c r="J11414" s="13">
        <f>IF(G11414="Male",VLOOKUP(H11414,'Shoe size conversion table'!$B$6:$D$22,3),VLOOKUP(H11414,'Shoe size conversion table'!$J$6:$L$22,3))</f>
        <v>10</v>
      </c>
      <c r="K11414" s="11">
        <v>189</v>
      </c>
      <c r="L11414" s="12">
        <v>0</v>
      </c>
      <c r="M11414" s="7">
        <f t="shared" si="535"/>
        <v>2016</v>
      </c>
      <c r="N11414" s="7">
        <f t="shared" si="536"/>
        <v>7</v>
      </c>
      <c r="O11414" s="30">
        <f t="shared" si="537"/>
        <v>189</v>
      </c>
    </row>
    <row r="11415" spans="2:15" x14ac:dyDescent="0.2">
      <c r="B11415" s="13">
        <v>62589</v>
      </c>
      <c r="C11415" s="14">
        <v>42562.296111111136</v>
      </c>
      <c r="D11415" s="7" t="s">
        <v>9</v>
      </c>
      <c r="E11415" s="13">
        <v>2157</v>
      </c>
      <c r="F11415" s="7" t="s">
        <v>60</v>
      </c>
      <c r="G11415" s="7" t="s">
        <v>12</v>
      </c>
      <c r="H11415" s="13">
        <v>10.5</v>
      </c>
      <c r="I11415" s="13">
        <f>IF(G11415="Male",VLOOKUP(H11415,'Shoe size conversion table'!$B$6:$D$22,2),VLOOKUP(H11415,'Shoe size conversion table'!$J$6:$L$22,2))</f>
        <v>41</v>
      </c>
      <c r="J11415" s="13">
        <f>IF(G11415="Male",VLOOKUP(H11415,'Shoe size conversion table'!$B$6:$D$22,3),VLOOKUP(H11415,'Shoe size conversion table'!$J$6:$L$22,3))</f>
        <v>8.5</v>
      </c>
      <c r="K11415" s="11">
        <v>189</v>
      </c>
      <c r="L11415" s="12">
        <v>0</v>
      </c>
      <c r="M11415" s="7">
        <f t="shared" si="535"/>
        <v>2016</v>
      </c>
      <c r="N11415" s="7">
        <f t="shared" si="536"/>
        <v>7</v>
      </c>
      <c r="O11415" s="30">
        <f t="shared" si="537"/>
        <v>189</v>
      </c>
    </row>
    <row r="11416" spans="2:15" x14ac:dyDescent="0.2">
      <c r="B11416" s="13">
        <v>62590</v>
      </c>
      <c r="C11416" s="14">
        <v>42562.306111111291</v>
      </c>
      <c r="D11416" s="7" t="s">
        <v>8</v>
      </c>
      <c r="E11416" s="13">
        <v>2226</v>
      </c>
      <c r="F11416" s="7" t="s">
        <v>40</v>
      </c>
      <c r="G11416" s="7" t="s">
        <v>11</v>
      </c>
      <c r="H11416" s="13">
        <v>10</v>
      </c>
      <c r="I11416" s="13">
        <f>IF(G11416="Male",VLOOKUP(H11416,'Shoe size conversion table'!$B$6:$D$22,2),VLOOKUP(H11416,'Shoe size conversion table'!$J$6:$L$22,2))</f>
        <v>43</v>
      </c>
      <c r="J11416" s="13">
        <f>IF(G11416="Male",VLOOKUP(H11416,'Shoe size conversion table'!$B$6:$D$22,3),VLOOKUP(H11416,'Shoe size conversion table'!$J$6:$L$22,3))</f>
        <v>9.5</v>
      </c>
      <c r="K11416" s="11">
        <v>189</v>
      </c>
      <c r="L11416" s="12">
        <v>0</v>
      </c>
      <c r="M11416" s="7">
        <f t="shared" si="535"/>
        <v>2016</v>
      </c>
      <c r="N11416" s="7">
        <f t="shared" si="536"/>
        <v>7</v>
      </c>
      <c r="O11416" s="30">
        <f t="shared" si="537"/>
        <v>189</v>
      </c>
    </row>
    <row r="11417" spans="2:15" x14ac:dyDescent="0.2">
      <c r="B11417" s="13">
        <v>62591</v>
      </c>
      <c r="C11417" s="14">
        <v>42562.31611111114</v>
      </c>
      <c r="D11417" s="7" t="s">
        <v>9</v>
      </c>
      <c r="E11417" s="13">
        <v>2155</v>
      </c>
      <c r="F11417" s="7" t="s">
        <v>58</v>
      </c>
      <c r="G11417" s="7" t="s">
        <v>12</v>
      </c>
      <c r="H11417" s="13">
        <v>9</v>
      </c>
      <c r="I11417" s="13" t="str">
        <f>IF(G11417="Male",VLOOKUP(H11417,'Shoe size conversion table'!$B$6:$D$22,2),VLOOKUP(H11417,'Shoe size conversion table'!$J$6:$L$22,2))</f>
        <v>39-40</v>
      </c>
      <c r="J11417" s="13">
        <f>IF(G11417="Male",VLOOKUP(H11417,'Shoe size conversion table'!$B$6:$D$22,3),VLOOKUP(H11417,'Shoe size conversion table'!$J$6:$L$22,3))</f>
        <v>7</v>
      </c>
      <c r="K11417" s="11">
        <v>159</v>
      </c>
      <c r="L11417" s="12">
        <v>0.3</v>
      </c>
      <c r="M11417" s="7">
        <f t="shared" si="535"/>
        <v>2016</v>
      </c>
      <c r="N11417" s="7">
        <f t="shared" si="536"/>
        <v>7</v>
      </c>
      <c r="O11417" s="30">
        <f t="shared" si="537"/>
        <v>111.3</v>
      </c>
    </row>
    <row r="11418" spans="2:15" x14ac:dyDescent="0.2">
      <c r="B11418" s="13">
        <v>62591</v>
      </c>
      <c r="C11418" s="14">
        <v>42562.31611111114</v>
      </c>
      <c r="D11418" s="7" t="s">
        <v>9</v>
      </c>
      <c r="E11418" s="13">
        <v>2238</v>
      </c>
      <c r="F11418" s="7" t="s">
        <v>62</v>
      </c>
      <c r="G11418" s="7" t="s">
        <v>11</v>
      </c>
      <c r="H11418" s="13">
        <v>10</v>
      </c>
      <c r="I11418" s="13">
        <f>IF(G11418="Male",VLOOKUP(H11418,'Shoe size conversion table'!$B$6:$D$22,2),VLOOKUP(H11418,'Shoe size conversion table'!$J$6:$L$22,2))</f>
        <v>43</v>
      </c>
      <c r="J11418" s="13">
        <f>IF(G11418="Male",VLOOKUP(H11418,'Shoe size conversion table'!$B$6:$D$22,3),VLOOKUP(H11418,'Shoe size conversion table'!$J$6:$L$22,3))</f>
        <v>9.5</v>
      </c>
      <c r="K11418" s="11">
        <v>149</v>
      </c>
      <c r="L11418" s="12">
        <v>0</v>
      </c>
      <c r="M11418" s="7">
        <f t="shared" si="535"/>
        <v>2016</v>
      </c>
      <c r="N11418" s="7">
        <f t="shared" si="536"/>
        <v>7</v>
      </c>
      <c r="O11418" s="30">
        <f t="shared" si="537"/>
        <v>149</v>
      </c>
    </row>
    <row r="11419" spans="2:15" x14ac:dyDescent="0.2">
      <c r="B11419" s="13">
        <v>62592</v>
      </c>
      <c r="C11419" s="14">
        <v>42562.31611111114</v>
      </c>
      <c r="D11419" s="7" t="s">
        <v>7</v>
      </c>
      <c r="E11419" s="13">
        <v>2179</v>
      </c>
      <c r="F11419" s="7" t="s">
        <v>48</v>
      </c>
      <c r="G11419" s="7" t="s">
        <v>11</v>
      </c>
      <c r="H11419" s="13">
        <v>11</v>
      </c>
      <c r="I11419" s="13">
        <f>IF(G11419="Male",VLOOKUP(H11419,'Shoe size conversion table'!$B$6:$D$22,2),VLOOKUP(H11419,'Shoe size conversion table'!$J$6:$L$22,2))</f>
        <v>44</v>
      </c>
      <c r="J11419" s="13">
        <f>IF(G11419="Male",VLOOKUP(H11419,'Shoe size conversion table'!$B$6:$D$22,3),VLOOKUP(H11419,'Shoe size conversion table'!$J$6:$L$22,3))</f>
        <v>10.5</v>
      </c>
      <c r="K11419" s="11">
        <v>129</v>
      </c>
      <c r="L11419" s="12">
        <v>0</v>
      </c>
      <c r="M11419" s="7">
        <f t="shared" si="535"/>
        <v>2016</v>
      </c>
      <c r="N11419" s="7">
        <f t="shared" si="536"/>
        <v>7</v>
      </c>
      <c r="O11419" s="30">
        <f t="shared" si="537"/>
        <v>129</v>
      </c>
    </row>
    <row r="11420" spans="2:15" x14ac:dyDescent="0.2">
      <c r="B11420" s="13">
        <v>62593</v>
      </c>
      <c r="C11420" s="14">
        <v>42562.326111111142</v>
      </c>
      <c r="D11420" s="7" t="s">
        <v>7</v>
      </c>
      <c r="E11420" s="13">
        <v>2152</v>
      </c>
      <c r="F11420" s="7" t="s">
        <v>48</v>
      </c>
      <c r="G11420" s="7" t="s">
        <v>12</v>
      </c>
      <c r="H11420" s="13">
        <v>10.5</v>
      </c>
      <c r="I11420" s="13">
        <f>IF(G11420="Male",VLOOKUP(H11420,'Shoe size conversion table'!$B$6:$D$22,2),VLOOKUP(H11420,'Shoe size conversion table'!$J$6:$L$22,2))</f>
        <v>41</v>
      </c>
      <c r="J11420" s="13">
        <f>IF(G11420="Male",VLOOKUP(H11420,'Shoe size conversion table'!$B$6:$D$22,3),VLOOKUP(H11420,'Shoe size conversion table'!$J$6:$L$22,3))</f>
        <v>8.5</v>
      </c>
      <c r="K11420" s="11">
        <v>139</v>
      </c>
      <c r="L11420" s="12">
        <v>0.1</v>
      </c>
      <c r="M11420" s="7">
        <f t="shared" si="535"/>
        <v>2016</v>
      </c>
      <c r="N11420" s="7">
        <f t="shared" si="536"/>
        <v>7</v>
      </c>
      <c r="O11420" s="30">
        <f t="shared" si="537"/>
        <v>125.10000000000001</v>
      </c>
    </row>
    <row r="11421" spans="2:15" x14ac:dyDescent="0.2">
      <c r="B11421" s="13">
        <v>62594</v>
      </c>
      <c r="C11421" s="14">
        <v>42562.336111111144</v>
      </c>
      <c r="D11421" s="7" t="s">
        <v>8</v>
      </c>
      <c r="E11421" s="13">
        <v>2226</v>
      </c>
      <c r="F11421" s="7" t="s">
        <v>37</v>
      </c>
      <c r="G11421" s="7" t="s">
        <v>11</v>
      </c>
      <c r="H11421" s="13">
        <v>9.5</v>
      </c>
      <c r="I11421" s="13" t="str">
        <f>IF(G11421="Male",VLOOKUP(H11421,'Shoe size conversion table'!$B$6:$D$22,2),VLOOKUP(H11421,'Shoe size conversion table'!$J$6:$L$22,2))</f>
        <v>42-43</v>
      </c>
      <c r="J11421" s="13">
        <f>IF(G11421="Male",VLOOKUP(H11421,'Shoe size conversion table'!$B$6:$D$22,3),VLOOKUP(H11421,'Shoe size conversion table'!$J$6:$L$22,3))</f>
        <v>9</v>
      </c>
      <c r="K11421" s="11">
        <v>129</v>
      </c>
      <c r="L11421" s="12">
        <v>0</v>
      </c>
      <c r="M11421" s="7">
        <f t="shared" si="535"/>
        <v>2016</v>
      </c>
      <c r="N11421" s="7">
        <f t="shared" si="536"/>
        <v>7</v>
      </c>
      <c r="O11421" s="30">
        <f t="shared" si="537"/>
        <v>129</v>
      </c>
    </row>
    <row r="11422" spans="2:15" x14ac:dyDescent="0.2">
      <c r="B11422" s="13">
        <v>62595</v>
      </c>
      <c r="C11422" s="14">
        <v>42562.426111111294</v>
      </c>
      <c r="D11422" s="7" t="s">
        <v>10</v>
      </c>
      <c r="E11422" s="13">
        <v>2164</v>
      </c>
      <c r="F11422" s="7" t="s">
        <v>34</v>
      </c>
      <c r="G11422" s="7" t="s">
        <v>12</v>
      </c>
      <c r="H11422" s="13">
        <v>8.5</v>
      </c>
      <c r="I11422" s="13">
        <f>IF(G11422="Male",VLOOKUP(H11422,'Shoe size conversion table'!$B$6:$D$22,2),VLOOKUP(H11422,'Shoe size conversion table'!$J$6:$L$22,2))</f>
        <v>39</v>
      </c>
      <c r="J11422" s="13">
        <f>IF(G11422="Male",VLOOKUP(H11422,'Shoe size conversion table'!$B$6:$D$22,3),VLOOKUP(H11422,'Shoe size conversion table'!$J$6:$L$22,3))</f>
        <v>6.5</v>
      </c>
      <c r="K11422" s="11">
        <v>199</v>
      </c>
      <c r="L11422" s="12">
        <v>0</v>
      </c>
      <c r="M11422" s="7">
        <f t="shared" si="535"/>
        <v>2016</v>
      </c>
      <c r="N11422" s="7">
        <f t="shared" si="536"/>
        <v>7</v>
      </c>
      <c r="O11422" s="30">
        <f t="shared" si="537"/>
        <v>199</v>
      </c>
    </row>
    <row r="11423" spans="2:15" x14ac:dyDescent="0.2">
      <c r="B11423" s="13">
        <v>62596</v>
      </c>
      <c r="C11423" s="14">
        <v>42562.486111111139</v>
      </c>
      <c r="D11423" s="7" t="s">
        <v>9</v>
      </c>
      <c r="E11423" s="13">
        <v>2174</v>
      </c>
      <c r="F11423" s="7" t="s">
        <v>61</v>
      </c>
      <c r="G11423" s="7" t="s">
        <v>11</v>
      </c>
      <c r="H11423" s="13">
        <v>10</v>
      </c>
      <c r="I11423" s="13">
        <f>IF(G11423="Male",VLOOKUP(H11423,'Shoe size conversion table'!$B$6:$D$22,2),VLOOKUP(H11423,'Shoe size conversion table'!$J$6:$L$22,2))</f>
        <v>43</v>
      </c>
      <c r="J11423" s="13">
        <f>IF(G11423="Male",VLOOKUP(H11423,'Shoe size conversion table'!$B$6:$D$22,3),VLOOKUP(H11423,'Shoe size conversion table'!$J$6:$L$22,3))</f>
        <v>9.5</v>
      </c>
      <c r="K11423" s="11">
        <v>199</v>
      </c>
      <c r="L11423" s="12">
        <v>0.3</v>
      </c>
      <c r="M11423" s="7">
        <f t="shared" si="535"/>
        <v>2016</v>
      </c>
      <c r="N11423" s="7">
        <f t="shared" si="536"/>
        <v>7</v>
      </c>
      <c r="O11423" s="30">
        <f t="shared" si="537"/>
        <v>139.29999999999998</v>
      </c>
    </row>
    <row r="11424" spans="2:15" x14ac:dyDescent="0.2">
      <c r="B11424" s="13">
        <v>62597</v>
      </c>
      <c r="C11424" s="14">
        <v>42562.656111111144</v>
      </c>
      <c r="D11424" s="7" t="s">
        <v>10</v>
      </c>
      <c r="E11424" s="13">
        <v>2237</v>
      </c>
      <c r="F11424" s="7" t="s">
        <v>34</v>
      </c>
      <c r="G11424" s="7" t="s">
        <v>12</v>
      </c>
      <c r="H11424" s="13">
        <v>5</v>
      </c>
      <c r="I11424" s="13" t="str">
        <f>IF(G11424="Male",VLOOKUP(H11424,'Shoe size conversion table'!$B$6:$D$22,2),VLOOKUP(H11424,'Shoe size conversion table'!$J$6:$L$22,2))</f>
        <v>35-36</v>
      </c>
      <c r="J11424" s="13">
        <f>IF(G11424="Male",VLOOKUP(H11424,'Shoe size conversion table'!$B$6:$D$22,3),VLOOKUP(H11424,'Shoe size conversion table'!$J$6:$L$22,3))</f>
        <v>3</v>
      </c>
      <c r="K11424" s="11">
        <v>169</v>
      </c>
      <c r="L11424" s="12">
        <v>0.3</v>
      </c>
      <c r="M11424" s="7">
        <f t="shared" si="535"/>
        <v>2016</v>
      </c>
      <c r="N11424" s="7">
        <f t="shared" si="536"/>
        <v>7</v>
      </c>
      <c r="O11424" s="30">
        <f t="shared" si="537"/>
        <v>118.3</v>
      </c>
    </row>
    <row r="11425" spans="2:15" x14ac:dyDescent="0.2">
      <c r="B11425" s="13">
        <v>62598</v>
      </c>
      <c r="C11425" s="14">
        <v>42562.666111111233</v>
      </c>
      <c r="D11425" s="7" t="s">
        <v>8</v>
      </c>
      <c r="E11425" s="13">
        <v>2156</v>
      </c>
      <c r="F11425" s="7" t="s">
        <v>40</v>
      </c>
      <c r="G11425" s="7" t="s">
        <v>11</v>
      </c>
      <c r="H11425" s="13">
        <v>8</v>
      </c>
      <c r="I11425" s="13">
        <f>IF(G11425="Male",VLOOKUP(H11425,'Shoe size conversion table'!$B$6:$D$22,2),VLOOKUP(H11425,'Shoe size conversion table'!$J$6:$L$22,2))</f>
        <v>41</v>
      </c>
      <c r="J11425" s="13">
        <f>IF(G11425="Male",VLOOKUP(H11425,'Shoe size conversion table'!$B$6:$D$22,3),VLOOKUP(H11425,'Shoe size conversion table'!$J$6:$L$22,3))</f>
        <v>7.5</v>
      </c>
      <c r="K11425" s="11">
        <v>149</v>
      </c>
      <c r="L11425" s="12">
        <v>0</v>
      </c>
      <c r="M11425" s="7">
        <f t="shared" si="535"/>
        <v>2016</v>
      </c>
      <c r="N11425" s="7">
        <f t="shared" si="536"/>
        <v>7</v>
      </c>
      <c r="O11425" s="30">
        <f t="shared" si="537"/>
        <v>149</v>
      </c>
    </row>
    <row r="11426" spans="2:15" x14ac:dyDescent="0.2">
      <c r="B11426" s="13">
        <v>62598</v>
      </c>
      <c r="C11426" s="14">
        <v>42562.666111111233</v>
      </c>
      <c r="D11426" s="7" t="s">
        <v>8</v>
      </c>
      <c r="E11426" s="13">
        <v>2226</v>
      </c>
      <c r="F11426" s="7" t="s">
        <v>40</v>
      </c>
      <c r="G11426" s="7" t="s">
        <v>12</v>
      </c>
      <c r="H11426" s="13">
        <v>9</v>
      </c>
      <c r="I11426" s="13" t="str">
        <f>IF(G11426="Male",VLOOKUP(H11426,'Shoe size conversion table'!$B$6:$D$22,2),VLOOKUP(H11426,'Shoe size conversion table'!$J$6:$L$22,2))</f>
        <v>39-40</v>
      </c>
      <c r="J11426" s="13">
        <f>IF(G11426="Male",VLOOKUP(H11426,'Shoe size conversion table'!$B$6:$D$22,3),VLOOKUP(H11426,'Shoe size conversion table'!$J$6:$L$22,3))</f>
        <v>7</v>
      </c>
      <c r="K11426" s="11">
        <v>199</v>
      </c>
      <c r="L11426" s="12">
        <v>0</v>
      </c>
      <c r="M11426" s="7">
        <f t="shared" si="535"/>
        <v>2016</v>
      </c>
      <c r="N11426" s="7">
        <f t="shared" si="536"/>
        <v>7</v>
      </c>
      <c r="O11426" s="30">
        <f t="shared" si="537"/>
        <v>199</v>
      </c>
    </row>
    <row r="11427" spans="2:15" x14ac:dyDescent="0.2">
      <c r="B11427" s="13">
        <v>62599</v>
      </c>
      <c r="C11427" s="14">
        <v>42562.736111111291</v>
      </c>
      <c r="D11427" s="7" t="s">
        <v>7</v>
      </c>
      <c r="E11427" s="13">
        <v>2240</v>
      </c>
      <c r="F11427" s="7" t="s">
        <v>48</v>
      </c>
      <c r="G11427" s="7" t="s">
        <v>11</v>
      </c>
      <c r="H11427" s="13">
        <v>10</v>
      </c>
      <c r="I11427" s="13">
        <f>IF(G11427="Male",VLOOKUP(H11427,'Shoe size conversion table'!$B$6:$D$22,2),VLOOKUP(H11427,'Shoe size conversion table'!$J$6:$L$22,2))</f>
        <v>43</v>
      </c>
      <c r="J11427" s="13">
        <f>IF(G11427="Male",VLOOKUP(H11427,'Shoe size conversion table'!$B$6:$D$22,3),VLOOKUP(H11427,'Shoe size conversion table'!$J$6:$L$22,3))</f>
        <v>9.5</v>
      </c>
      <c r="K11427" s="11">
        <v>149</v>
      </c>
      <c r="L11427" s="12">
        <v>0</v>
      </c>
      <c r="M11427" s="7">
        <f t="shared" si="535"/>
        <v>2016</v>
      </c>
      <c r="N11427" s="7">
        <f t="shared" si="536"/>
        <v>7</v>
      </c>
      <c r="O11427" s="30">
        <f t="shared" si="537"/>
        <v>149</v>
      </c>
    </row>
    <row r="11428" spans="2:15" x14ac:dyDescent="0.2">
      <c r="B11428" s="13">
        <v>62600</v>
      </c>
      <c r="C11428" s="14">
        <v>42562.776111111147</v>
      </c>
      <c r="D11428" s="7" t="s">
        <v>10</v>
      </c>
      <c r="E11428" s="13">
        <v>2239</v>
      </c>
      <c r="F11428" s="7" t="s">
        <v>34</v>
      </c>
      <c r="G11428" s="7" t="s">
        <v>11</v>
      </c>
      <c r="H11428" s="13">
        <v>9.5</v>
      </c>
      <c r="I11428" s="13" t="str">
        <f>IF(G11428="Male",VLOOKUP(H11428,'Shoe size conversion table'!$B$6:$D$22,2),VLOOKUP(H11428,'Shoe size conversion table'!$J$6:$L$22,2))</f>
        <v>42-43</v>
      </c>
      <c r="J11428" s="13">
        <f>IF(G11428="Male",VLOOKUP(H11428,'Shoe size conversion table'!$B$6:$D$22,3),VLOOKUP(H11428,'Shoe size conversion table'!$J$6:$L$22,3))</f>
        <v>9</v>
      </c>
      <c r="K11428" s="11">
        <v>199</v>
      </c>
      <c r="L11428" s="12">
        <v>0.3</v>
      </c>
      <c r="M11428" s="7">
        <f t="shared" si="535"/>
        <v>2016</v>
      </c>
      <c r="N11428" s="7">
        <f t="shared" si="536"/>
        <v>7</v>
      </c>
      <c r="O11428" s="30">
        <f t="shared" si="537"/>
        <v>139.29999999999998</v>
      </c>
    </row>
    <row r="11429" spans="2:15" x14ac:dyDescent="0.2">
      <c r="B11429" s="13">
        <v>62601</v>
      </c>
      <c r="C11429" s="14">
        <v>42562.836111111144</v>
      </c>
      <c r="D11429" s="7" t="s">
        <v>7</v>
      </c>
      <c r="E11429" s="13">
        <v>2160</v>
      </c>
      <c r="F11429" s="7" t="s">
        <v>50</v>
      </c>
      <c r="G11429" s="7" t="s">
        <v>11</v>
      </c>
      <c r="H11429" s="13">
        <v>15</v>
      </c>
      <c r="I11429" s="13">
        <f>IF(G11429="Male",VLOOKUP(H11429,'Shoe size conversion table'!$B$6:$D$22,2),VLOOKUP(H11429,'Shoe size conversion table'!$J$6:$L$22,2))</f>
        <v>48</v>
      </c>
      <c r="J11429" s="13">
        <f>IF(G11429="Male",VLOOKUP(H11429,'Shoe size conversion table'!$B$6:$D$22,3),VLOOKUP(H11429,'Shoe size conversion table'!$J$6:$L$22,3))</f>
        <v>14.5</v>
      </c>
      <c r="K11429" s="11">
        <v>149</v>
      </c>
      <c r="L11429" s="12">
        <v>0</v>
      </c>
      <c r="M11429" s="7">
        <f t="shared" si="535"/>
        <v>2016</v>
      </c>
      <c r="N11429" s="7">
        <f t="shared" si="536"/>
        <v>7</v>
      </c>
      <c r="O11429" s="30">
        <f t="shared" si="537"/>
        <v>149</v>
      </c>
    </row>
    <row r="11430" spans="2:15" x14ac:dyDescent="0.2">
      <c r="B11430" s="13">
        <v>62602</v>
      </c>
      <c r="C11430" s="14">
        <v>42562.856111111229</v>
      </c>
      <c r="D11430" s="7" t="s">
        <v>10</v>
      </c>
      <c r="E11430" s="13">
        <v>2149</v>
      </c>
      <c r="F11430" s="7" t="s">
        <v>34</v>
      </c>
      <c r="G11430" s="7" t="s">
        <v>12</v>
      </c>
      <c r="H11430" s="13">
        <v>8.5</v>
      </c>
      <c r="I11430" s="13">
        <f>IF(G11430="Male",VLOOKUP(H11430,'Shoe size conversion table'!$B$6:$D$22,2),VLOOKUP(H11430,'Shoe size conversion table'!$J$6:$L$22,2))</f>
        <v>39</v>
      </c>
      <c r="J11430" s="13">
        <f>IF(G11430="Male",VLOOKUP(H11430,'Shoe size conversion table'!$B$6:$D$22,3),VLOOKUP(H11430,'Shoe size conversion table'!$J$6:$L$22,3))</f>
        <v>6.5</v>
      </c>
      <c r="K11430" s="11">
        <v>139</v>
      </c>
      <c r="L11430" s="12">
        <v>0</v>
      </c>
      <c r="M11430" s="7">
        <f t="shared" si="535"/>
        <v>2016</v>
      </c>
      <c r="N11430" s="7">
        <f t="shared" si="536"/>
        <v>7</v>
      </c>
      <c r="O11430" s="30">
        <f t="shared" si="537"/>
        <v>139</v>
      </c>
    </row>
    <row r="11431" spans="2:15" x14ac:dyDescent="0.2">
      <c r="B11431" s="13">
        <v>62603</v>
      </c>
      <c r="C11431" s="14">
        <v>42562.866111111231</v>
      </c>
      <c r="D11431" s="7" t="s">
        <v>10</v>
      </c>
      <c r="E11431" s="13">
        <v>2231</v>
      </c>
      <c r="F11431" s="7" t="s">
        <v>35</v>
      </c>
      <c r="G11431" s="7" t="s">
        <v>12</v>
      </c>
      <c r="H11431" s="13">
        <v>8</v>
      </c>
      <c r="I11431" s="13" t="str">
        <f>IF(G11431="Male",VLOOKUP(H11431,'Shoe size conversion table'!$B$6:$D$22,2),VLOOKUP(H11431,'Shoe size conversion table'!$J$6:$L$22,2))</f>
        <v>38-39</v>
      </c>
      <c r="J11431" s="13">
        <f>IF(G11431="Male",VLOOKUP(H11431,'Shoe size conversion table'!$B$6:$D$22,3),VLOOKUP(H11431,'Shoe size conversion table'!$J$6:$L$22,3))</f>
        <v>6</v>
      </c>
      <c r="K11431" s="11">
        <v>159</v>
      </c>
      <c r="L11431" s="12">
        <v>0.3</v>
      </c>
      <c r="M11431" s="7">
        <f t="shared" si="535"/>
        <v>2016</v>
      </c>
      <c r="N11431" s="7">
        <f t="shared" si="536"/>
        <v>7</v>
      </c>
      <c r="O11431" s="30">
        <f t="shared" si="537"/>
        <v>111.3</v>
      </c>
    </row>
    <row r="11432" spans="2:15" x14ac:dyDescent="0.2">
      <c r="B11432" s="13">
        <v>62604</v>
      </c>
      <c r="C11432" s="14">
        <v>42562.966111111149</v>
      </c>
      <c r="D11432" s="7" t="s">
        <v>7</v>
      </c>
      <c r="E11432" s="13">
        <v>2178</v>
      </c>
      <c r="F11432" s="7" t="s">
        <v>50</v>
      </c>
      <c r="G11432" s="7" t="s">
        <v>11</v>
      </c>
      <c r="H11432" s="13">
        <v>10</v>
      </c>
      <c r="I11432" s="13">
        <f>IF(G11432="Male",VLOOKUP(H11432,'Shoe size conversion table'!$B$6:$D$22,2),VLOOKUP(H11432,'Shoe size conversion table'!$J$6:$L$22,2))</f>
        <v>43</v>
      </c>
      <c r="J11432" s="13">
        <f>IF(G11432="Male",VLOOKUP(H11432,'Shoe size conversion table'!$B$6:$D$22,3),VLOOKUP(H11432,'Shoe size conversion table'!$J$6:$L$22,3))</f>
        <v>9.5</v>
      </c>
      <c r="K11432" s="11">
        <v>169</v>
      </c>
      <c r="L11432" s="12">
        <v>0</v>
      </c>
      <c r="M11432" s="7">
        <f t="shared" si="535"/>
        <v>2016</v>
      </c>
      <c r="N11432" s="7">
        <f t="shared" si="536"/>
        <v>7</v>
      </c>
      <c r="O11432" s="30">
        <f t="shared" si="537"/>
        <v>169</v>
      </c>
    </row>
    <row r="11433" spans="2:15" x14ac:dyDescent="0.2">
      <c r="B11433" s="13">
        <v>62605</v>
      </c>
      <c r="C11433" s="14">
        <v>42563.236111111139</v>
      </c>
      <c r="D11433" s="7" t="s">
        <v>7</v>
      </c>
      <c r="E11433" s="13">
        <v>2201</v>
      </c>
      <c r="F11433" s="7" t="s">
        <v>51</v>
      </c>
      <c r="G11433" s="7" t="s">
        <v>11</v>
      </c>
      <c r="H11433" s="13">
        <v>8</v>
      </c>
      <c r="I11433" s="13">
        <f>IF(G11433="Male",VLOOKUP(H11433,'Shoe size conversion table'!$B$6:$D$22,2),VLOOKUP(H11433,'Shoe size conversion table'!$J$6:$L$22,2))</f>
        <v>41</v>
      </c>
      <c r="J11433" s="13">
        <f>IF(G11433="Male",VLOOKUP(H11433,'Shoe size conversion table'!$B$6:$D$22,3),VLOOKUP(H11433,'Shoe size conversion table'!$J$6:$L$22,3))</f>
        <v>7.5</v>
      </c>
      <c r="K11433" s="11">
        <v>199</v>
      </c>
      <c r="L11433" s="12">
        <v>0</v>
      </c>
      <c r="M11433" s="7">
        <f t="shared" si="535"/>
        <v>2016</v>
      </c>
      <c r="N11433" s="7">
        <f t="shared" si="536"/>
        <v>7</v>
      </c>
      <c r="O11433" s="30">
        <f t="shared" si="537"/>
        <v>199</v>
      </c>
    </row>
    <row r="11434" spans="2:15" x14ac:dyDescent="0.2">
      <c r="B11434" s="13">
        <v>62606</v>
      </c>
      <c r="C11434" s="14">
        <v>42563.306111111291</v>
      </c>
      <c r="D11434" s="7" t="s">
        <v>8</v>
      </c>
      <c r="E11434" s="13">
        <v>2157</v>
      </c>
      <c r="F11434" s="7" t="s">
        <v>38</v>
      </c>
      <c r="G11434" s="7" t="s">
        <v>11</v>
      </c>
      <c r="H11434" s="13">
        <v>9.5</v>
      </c>
      <c r="I11434" s="13" t="str">
        <f>IF(G11434="Male",VLOOKUP(H11434,'Shoe size conversion table'!$B$6:$D$22,2),VLOOKUP(H11434,'Shoe size conversion table'!$J$6:$L$22,2))</f>
        <v>42-43</v>
      </c>
      <c r="J11434" s="13">
        <f>IF(G11434="Male",VLOOKUP(H11434,'Shoe size conversion table'!$B$6:$D$22,3),VLOOKUP(H11434,'Shoe size conversion table'!$J$6:$L$22,3))</f>
        <v>9</v>
      </c>
      <c r="K11434" s="11">
        <v>199</v>
      </c>
      <c r="L11434" s="12">
        <v>0.1</v>
      </c>
      <c r="M11434" s="7">
        <f t="shared" si="535"/>
        <v>2016</v>
      </c>
      <c r="N11434" s="7">
        <f t="shared" si="536"/>
        <v>7</v>
      </c>
      <c r="O11434" s="30">
        <f t="shared" si="537"/>
        <v>179.1</v>
      </c>
    </row>
    <row r="11435" spans="2:15" x14ac:dyDescent="0.2">
      <c r="B11435" s="13">
        <v>62607</v>
      </c>
      <c r="C11435" s="14">
        <v>42563.31611111114</v>
      </c>
      <c r="D11435" s="7" t="s">
        <v>9</v>
      </c>
      <c r="E11435" s="13">
        <v>2190</v>
      </c>
      <c r="F11435" s="7" t="s">
        <v>60</v>
      </c>
      <c r="G11435" s="7" t="s">
        <v>12</v>
      </c>
      <c r="H11435" s="13">
        <v>8.5</v>
      </c>
      <c r="I11435" s="13">
        <f>IF(G11435="Male",VLOOKUP(H11435,'Shoe size conversion table'!$B$6:$D$22,2),VLOOKUP(H11435,'Shoe size conversion table'!$J$6:$L$22,2))</f>
        <v>39</v>
      </c>
      <c r="J11435" s="13">
        <f>IF(G11435="Male",VLOOKUP(H11435,'Shoe size conversion table'!$B$6:$D$22,3),VLOOKUP(H11435,'Shoe size conversion table'!$J$6:$L$22,3))</f>
        <v>6.5</v>
      </c>
      <c r="K11435" s="11">
        <v>139</v>
      </c>
      <c r="L11435" s="12">
        <v>0</v>
      </c>
      <c r="M11435" s="7">
        <f t="shared" si="535"/>
        <v>2016</v>
      </c>
      <c r="N11435" s="7">
        <f t="shared" si="536"/>
        <v>7</v>
      </c>
      <c r="O11435" s="30">
        <f t="shared" si="537"/>
        <v>139</v>
      </c>
    </row>
    <row r="11436" spans="2:15" x14ac:dyDescent="0.2">
      <c r="B11436" s="13">
        <v>62607</v>
      </c>
      <c r="C11436" s="14">
        <v>42563.31611111114</v>
      </c>
      <c r="D11436" s="7" t="s">
        <v>9</v>
      </c>
      <c r="E11436" s="13">
        <v>2195</v>
      </c>
      <c r="F11436" s="7" t="s">
        <v>59</v>
      </c>
      <c r="G11436" s="7" t="s">
        <v>11</v>
      </c>
      <c r="H11436" s="13">
        <v>10</v>
      </c>
      <c r="I11436" s="13">
        <f>IF(G11436="Male",VLOOKUP(H11436,'Shoe size conversion table'!$B$6:$D$22,2),VLOOKUP(H11436,'Shoe size conversion table'!$J$6:$L$22,2))</f>
        <v>43</v>
      </c>
      <c r="J11436" s="13">
        <f>IF(G11436="Male",VLOOKUP(H11436,'Shoe size conversion table'!$B$6:$D$22,3),VLOOKUP(H11436,'Shoe size conversion table'!$J$6:$L$22,3))</f>
        <v>9.5</v>
      </c>
      <c r="K11436" s="11">
        <v>199</v>
      </c>
      <c r="L11436" s="12">
        <v>0</v>
      </c>
      <c r="M11436" s="7">
        <f t="shared" si="535"/>
        <v>2016</v>
      </c>
      <c r="N11436" s="7">
        <f t="shared" si="536"/>
        <v>7</v>
      </c>
      <c r="O11436" s="30">
        <f t="shared" si="537"/>
        <v>199</v>
      </c>
    </row>
    <row r="11437" spans="2:15" x14ac:dyDescent="0.2">
      <c r="B11437" s="13">
        <v>62607</v>
      </c>
      <c r="C11437" s="14">
        <v>42563.31611111114</v>
      </c>
      <c r="D11437" s="7" t="s">
        <v>9</v>
      </c>
      <c r="E11437" s="13">
        <v>2157</v>
      </c>
      <c r="F11437" s="7" t="s">
        <v>61</v>
      </c>
      <c r="G11437" s="7" t="s">
        <v>12</v>
      </c>
      <c r="H11437" s="13">
        <v>9</v>
      </c>
      <c r="I11437" s="13" t="str">
        <f>IF(G11437="Male",VLOOKUP(H11437,'Shoe size conversion table'!$B$6:$D$22,2),VLOOKUP(H11437,'Shoe size conversion table'!$J$6:$L$22,2))</f>
        <v>39-40</v>
      </c>
      <c r="J11437" s="13">
        <f>IF(G11437="Male",VLOOKUP(H11437,'Shoe size conversion table'!$B$6:$D$22,3),VLOOKUP(H11437,'Shoe size conversion table'!$J$6:$L$22,3))</f>
        <v>7</v>
      </c>
      <c r="K11437" s="11">
        <v>159</v>
      </c>
      <c r="L11437" s="12">
        <v>0</v>
      </c>
      <c r="M11437" s="7">
        <f t="shared" si="535"/>
        <v>2016</v>
      </c>
      <c r="N11437" s="7">
        <f t="shared" si="536"/>
        <v>7</v>
      </c>
      <c r="O11437" s="30">
        <f t="shared" si="537"/>
        <v>159</v>
      </c>
    </row>
    <row r="11438" spans="2:15" x14ac:dyDescent="0.2">
      <c r="B11438" s="13">
        <v>62608</v>
      </c>
      <c r="C11438" s="14">
        <v>42563.326111111142</v>
      </c>
      <c r="D11438" s="7" t="s">
        <v>7</v>
      </c>
      <c r="E11438" s="13">
        <v>2222</v>
      </c>
      <c r="F11438" s="7" t="s">
        <v>49</v>
      </c>
      <c r="G11438" s="7" t="s">
        <v>12</v>
      </c>
      <c r="H11438" s="13">
        <v>10.5</v>
      </c>
      <c r="I11438" s="13">
        <f>IF(G11438="Male",VLOOKUP(H11438,'Shoe size conversion table'!$B$6:$D$22,2),VLOOKUP(H11438,'Shoe size conversion table'!$J$6:$L$22,2))</f>
        <v>41</v>
      </c>
      <c r="J11438" s="13">
        <f>IF(G11438="Male",VLOOKUP(H11438,'Shoe size conversion table'!$B$6:$D$22,3),VLOOKUP(H11438,'Shoe size conversion table'!$J$6:$L$22,3))</f>
        <v>8.5</v>
      </c>
      <c r="K11438" s="11">
        <v>169</v>
      </c>
      <c r="L11438" s="12">
        <v>0.1</v>
      </c>
      <c r="M11438" s="7">
        <f t="shared" si="535"/>
        <v>2016</v>
      </c>
      <c r="N11438" s="7">
        <f t="shared" si="536"/>
        <v>7</v>
      </c>
      <c r="O11438" s="30">
        <f t="shared" si="537"/>
        <v>152.1</v>
      </c>
    </row>
    <row r="11439" spans="2:15" x14ac:dyDescent="0.2">
      <c r="B11439" s="13">
        <v>62609</v>
      </c>
      <c r="C11439" s="14">
        <v>42563.336111111144</v>
      </c>
      <c r="D11439" s="7" t="s">
        <v>8</v>
      </c>
      <c r="E11439" s="13">
        <v>2180</v>
      </c>
      <c r="F11439" s="7" t="s">
        <v>38</v>
      </c>
      <c r="G11439" s="7" t="s">
        <v>11</v>
      </c>
      <c r="H11439" s="13">
        <v>11.5</v>
      </c>
      <c r="I11439" s="13" t="str">
        <f>IF(G11439="Male",VLOOKUP(H11439,'Shoe size conversion table'!$B$6:$D$22,2),VLOOKUP(H11439,'Shoe size conversion table'!$J$6:$L$22,2))</f>
        <v>44-45</v>
      </c>
      <c r="J11439" s="13">
        <f>IF(G11439="Male",VLOOKUP(H11439,'Shoe size conversion table'!$B$6:$D$22,3),VLOOKUP(H11439,'Shoe size conversion table'!$J$6:$L$22,3))</f>
        <v>11</v>
      </c>
      <c r="K11439" s="11">
        <v>179</v>
      </c>
      <c r="L11439" s="12">
        <v>0</v>
      </c>
      <c r="M11439" s="7">
        <f t="shared" si="535"/>
        <v>2016</v>
      </c>
      <c r="N11439" s="7">
        <f t="shared" si="536"/>
        <v>7</v>
      </c>
      <c r="O11439" s="30">
        <f t="shared" si="537"/>
        <v>179</v>
      </c>
    </row>
    <row r="11440" spans="2:15" x14ac:dyDescent="0.2">
      <c r="B11440" s="13">
        <v>62610</v>
      </c>
      <c r="C11440" s="14">
        <v>42563.336111111152</v>
      </c>
      <c r="D11440" s="7" t="s">
        <v>7</v>
      </c>
      <c r="E11440" s="13">
        <v>2171</v>
      </c>
      <c r="F11440" s="7" t="s">
        <v>47</v>
      </c>
      <c r="G11440" s="7" t="s">
        <v>11</v>
      </c>
      <c r="H11440" s="13">
        <v>12</v>
      </c>
      <c r="I11440" s="13">
        <f>IF(G11440="Male",VLOOKUP(H11440,'Shoe size conversion table'!$B$6:$D$22,2),VLOOKUP(H11440,'Shoe size conversion table'!$J$6:$L$22,2))</f>
        <v>45</v>
      </c>
      <c r="J11440" s="13">
        <f>IF(G11440="Male",VLOOKUP(H11440,'Shoe size conversion table'!$B$6:$D$22,3),VLOOKUP(H11440,'Shoe size conversion table'!$J$6:$L$22,3))</f>
        <v>11.5</v>
      </c>
      <c r="K11440" s="11">
        <v>179</v>
      </c>
      <c r="L11440" s="12">
        <v>0</v>
      </c>
      <c r="M11440" s="7">
        <f t="shared" si="535"/>
        <v>2016</v>
      </c>
      <c r="N11440" s="7">
        <f t="shared" si="536"/>
        <v>7</v>
      </c>
      <c r="O11440" s="30">
        <f t="shared" si="537"/>
        <v>179</v>
      </c>
    </row>
    <row r="11441" spans="2:15" x14ac:dyDescent="0.2">
      <c r="B11441" s="13">
        <v>62611</v>
      </c>
      <c r="C11441" s="14">
        <v>42563.336111111152</v>
      </c>
      <c r="D11441" s="7" t="s">
        <v>9</v>
      </c>
      <c r="E11441" s="13">
        <v>2217</v>
      </c>
      <c r="F11441" s="7" t="s">
        <v>60</v>
      </c>
      <c r="G11441" s="7" t="s">
        <v>11</v>
      </c>
      <c r="H11441" s="13">
        <v>10.5</v>
      </c>
      <c r="I11441" s="13" t="str">
        <f>IF(G11441="Male",VLOOKUP(H11441,'Shoe size conversion table'!$B$6:$D$22,2),VLOOKUP(H11441,'Shoe size conversion table'!$J$6:$L$22,2))</f>
        <v>43-44</v>
      </c>
      <c r="J11441" s="13">
        <f>IF(G11441="Male",VLOOKUP(H11441,'Shoe size conversion table'!$B$6:$D$22,3),VLOOKUP(H11441,'Shoe size conversion table'!$J$6:$L$22,3))</f>
        <v>10</v>
      </c>
      <c r="K11441" s="11">
        <v>159</v>
      </c>
      <c r="L11441" s="12">
        <v>0.2</v>
      </c>
      <c r="M11441" s="7">
        <f t="shared" si="535"/>
        <v>2016</v>
      </c>
      <c r="N11441" s="7">
        <f t="shared" si="536"/>
        <v>7</v>
      </c>
      <c r="O11441" s="30">
        <f t="shared" si="537"/>
        <v>127.2</v>
      </c>
    </row>
    <row r="11442" spans="2:15" x14ac:dyDescent="0.2">
      <c r="B11442" s="13">
        <v>62612</v>
      </c>
      <c r="C11442" s="14">
        <v>42563.356111111141</v>
      </c>
      <c r="D11442" s="7" t="s">
        <v>9</v>
      </c>
      <c r="E11442" s="13">
        <v>2193</v>
      </c>
      <c r="F11442" s="7" t="s">
        <v>60</v>
      </c>
      <c r="G11442" s="7" t="s">
        <v>11</v>
      </c>
      <c r="H11442" s="13">
        <v>8.5</v>
      </c>
      <c r="I11442" s="13" t="str">
        <f>IF(G11442="Male",VLOOKUP(H11442,'Shoe size conversion table'!$B$6:$D$22,2),VLOOKUP(H11442,'Shoe size conversion table'!$J$6:$L$22,2))</f>
        <v>41-42</v>
      </c>
      <c r="J11442" s="13">
        <f>IF(G11442="Male",VLOOKUP(H11442,'Shoe size conversion table'!$B$6:$D$22,3),VLOOKUP(H11442,'Shoe size conversion table'!$J$6:$L$22,3))</f>
        <v>8</v>
      </c>
      <c r="K11442" s="11">
        <v>179</v>
      </c>
      <c r="L11442" s="12">
        <v>0.3</v>
      </c>
      <c r="M11442" s="7">
        <f t="shared" si="535"/>
        <v>2016</v>
      </c>
      <c r="N11442" s="7">
        <f t="shared" si="536"/>
        <v>7</v>
      </c>
      <c r="O11442" s="30">
        <f t="shared" si="537"/>
        <v>125.3</v>
      </c>
    </row>
    <row r="11443" spans="2:15" x14ac:dyDescent="0.2">
      <c r="B11443" s="13">
        <v>62613</v>
      </c>
      <c r="C11443" s="14">
        <v>42563.356111111141</v>
      </c>
      <c r="D11443" s="7" t="s">
        <v>10</v>
      </c>
      <c r="E11443" s="13">
        <v>2184</v>
      </c>
      <c r="F11443" s="7" t="s">
        <v>36</v>
      </c>
      <c r="G11443" s="7" t="s">
        <v>12</v>
      </c>
      <c r="H11443" s="13">
        <v>8.5</v>
      </c>
      <c r="I11443" s="13">
        <f>IF(G11443="Male",VLOOKUP(H11443,'Shoe size conversion table'!$B$6:$D$22,2),VLOOKUP(H11443,'Shoe size conversion table'!$J$6:$L$22,2))</f>
        <v>39</v>
      </c>
      <c r="J11443" s="13">
        <f>IF(G11443="Male",VLOOKUP(H11443,'Shoe size conversion table'!$B$6:$D$22,3),VLOOKUP(H11443,'Shoe size conversion table'!$J$6:$L$22,3))</f>
        <v>6.5</v>
      </c>
      <c r="K11443" s="11">
        <v>179</v>
      </c>
      <c r="L11443" s="12">
        <v>0</v>
      </c>
      <c r="M11443" s="7">
        <f t="shared" si="535"/>
        <v>2016</v>
      </c>
      <c r="N11443" s="7">
        <f t="shared" si="536"/>
        <v>7</v>
      </c>
      <c r="O11443" s="30">
        <f t="shared" si="537"/>
        <v>179</v>
      </c>
    </row>
    <row r="11444" spans="2:15" x14ac:dyDescent="0.2">
      <c r="B11444" s="13">
        <v>62614</v>
      </c>
      <c r="C11444" s="14">
        <v>42563.366111111267</v>
      </c>
      <c r="D11444" s="7" t="s">
        <v>7</v>
      </c>
      <c r="E11444" s="13">
        <v>2200</v>
      </c>
      <c r="F11444" s="7" t="s">
        <v>48</v>
      </c>
      <c r="G11444" s="7" t="s">
        <v>11</v>
      </c>
      <c r="H11444" s="13">
        <v>9</v>
      </c>
      <c r="I11444" s="13">
        <f>IF(G11444="Male",VLOOKUP(H11444,'Shoe size conversion table'!$B$6:$D$22,2),VLOOKUP(H11444,'Shoe size conversion table'!$J$6:$L$22,2))</f>
        <v>42</v>
      </c>
      <c r="J11444" s="13">
        <f>IF(G11444="Male",VLOOKUP(H11444,'Shoe size conversion table'!$B$6:$D$22,3),VLOOKUP(H11444,'Shoe size conversion table'!$J$6:$L$22,3))</f>
        <v>8.5</v>
      </c>
      <c r="K11444" s="11">
        <v>189</v>
      </c>
      <c r="L11444" s="12">
        <v>0</v>
      </c>
      <c r="M11444" s="7">
        <f t="shared" si="535"/>
        <v>2016</v>
      </c>
      <c r="N11444" s="7">
        <f t="shared" si="536"/>
        <v>7</v>
      </c>
      <c r="O11444" s="30">
        <f t="shared" si="537"/>
        <v>189</v>
      </c>
    </row>
    <row r="11445" spans="2:15" x14ac:dyDescent="0.2">
      <c r="B11445" s="13">
        <v>62615</v>
      </c>
      <c r="C11445" s="14">
        <v>42563.486111111139</v>
      </c>
      <c r="D11445" s="7" t="s">
        <v>9</v>
      </c>
      <c r="E11445" s="13">
        <v>2174</v>
      </c>
      <c r="F11445" s="7" t="s">
        <v>61</v>
      </c>
      <c r="G11445" s="7" t="s">
        <v>11</v>
      </c>
      <c r="H11445" s="13">
        <v>10</v>
      </c>
      <c r="I11445" s="13">
        <f>IF(G11445="Male",VLOOKUP(H11445,'Shoe size conversion table'!$B$6:$D$22,2),VLOOKUP(H11445,'Shoe size conversion table'!$J$6:$L$22,2))</f>
        <v>43</v>
      </c>
      <c r="J11445" s="13">
        <f>IF(G11445="Male",VLOOKUP(H11445,'Shoe size conversion table'!$B$6:$D$22,3),VLOOKUP(H11445,'Shoe size conversion table'!$J$6:$L$22,3))</f>
        <v>9.5</v>
      </c>
      <c r="K11445" s="11">
        <v>199</v>
      </c>
      <c r="L11445" s="12">
        <v>0.3</v>
      </c>
      <c r="M11445" s="7">
        <f t="shared" si="535"/>
        <v>2016</v>
      </c>
      <c r="N11445" s="7">
        <f t="shared" si="536"/>
        <v>7</v>
      </c>
      <c r="O11445" s="30">
        <f t="shared" si="537"/>
        <v>139.29999999999998</v>
      </c>
    </row>
    <row r="11446" spans="2:15" x14ac:dyDescent="0.2">
      <c r="B11446" s="13">
        <v>62616</v>
      </c>
      <c r="C11446" s="14">
        <v>42563.666111111233</v>
      </c>
      <c r="D11446" s="7" t="s">
        <v>8</v>
      </c>
      <c r="E11446" s="13">
        <v>2213</v>
      </c>
      <c r="F11446" s="7" t="s">
        <v>38</v>
      </c>
      <c r="G11446" s="7" t="s">
        <v>11</v>
      </c>
      <c r="H11446" s="13">
        <v>14</v>
      </c>
      <c r="I11446" s="13">
        <f>IF(G11446="Male",VLOOKUP(H11446,'Shoe size conversion table'!$B$6:$D$22,2),VLOOKUP(H11446,'Shoe size conversion table'!$J$6:$L$22,2))</f>
        <v>47</v>
      </c>
      <c r="J11446" s="13">
        <f>IF(G11446="Male",VLOOKUP(H11446,'Shoe size conversion table'!$B$6:$D$22,3),VLOOKUP(H11446,'Shoe size conversion table'!$J$6:$L$22,3))</f>
        <v>13.5</v>
      </c>
      <c r="K11446" s="11">
        <v>189</v>
      </c>
      <c r="L11446" s="12">
        <v>0</v>
      </c>
      <c r="M11446" s="7">
        <f t="shared" si="535"/>
        <v>2016</v>
      </c>
      <c r="N11446" s="7">
        <f t="shared" si="536"/>
        <v>7</v>
      </c>
      <c r="O11446" s="30">
        <f t="shared" si="537"/>
        <v>189</v>
      </c>
    </row>
    <row r="11447" spans="2:15" x14ac:dyDescent="0.2">
      <c r="B11447" s="13">
        <v>62617</v>
      </c>
      <c r="C11447" s="14">
        <v>42563.706111111293</v>
      </c>
      <c r="D11447" s="7" t="s">
        <v>7</v>
      </c>
      <c r="E11447" s="13">
        <v>2169</v>
      </c>
      <c r="F11447" s="7" t="s">
        <v>57</v>
      </c>
      <c r="G11447" s="7" t="s">
        <v>12</v>
      </c>
      <c r="H11447" s="13">
        <v>8.5</v>
      </c>
      <c r="I11447" s="13">
        <f>IF(G11447="Male",VLOOKUP(H11447,'Shoe size conversion table'!$B$6:$D$22,2),VLOOKUP(H11447,'Shoe size conversion table'!$J$6:$L$22,2))</f>
        <v>39</v>
      </c>
      <c r="J11447" s="13">
        <f>IF(G11447="Male",VLOOKUP(H11447,'Shoe size conversion table'!$B$6:$D$22,3),VLOOKUP(H11447,'Shoe size conversion table'!$J$6:$L$22,3))</f>
        <v>6.5</v>
      </c>
      <c r="K11447" s="11">
        <v>149</v>
      </c>
      <c r="L11447" s="12">
        <v>0</v>
      </c>
      <c r="M11447" s="7">
        <f t="shared" si="535"/>
        <v>2016</v>
      </c>
      <c r="N11447" s="7">
        <f t="shared" si="536"/>
        <v>7</v>
      </c>
      <c r="O11447" s="30">
        <f t="shared" si="537"/>
        <v>149</v>
      </c>
    </row>
    <row r="11448" spans="2:15" x14ac:dyDescent="0.2">
      <c r="B11448" s="13">
        <v>62618</v>
      </c>
      <c r="C11448" s="14">
        <v>42563.736111111153</v>
      </c>
      <c r="D11448" s="7" t="s">
        <v>7</v>
      </c>
      <c r="E11448" s="13">
        <v>2154</v>
      </c>
      <c r="F11448" s="7" t="s">
        <v>49</v>
      </c>
      <c r="G11448" s="7" t="s">
        <v>11</v>
      </c>
      <c r="H11448" s="13">
        <v>9</v>
      </c>
      <c r="I11448" s="13">
        <f>IF(G11448="Male",VLOOKUP(H11448,'Shoe size conversion table'!$B$6:$D$22,2),VLOOKUP(H11448,'Shoe size conversion table'!$J$6:$L$22,2))</f>
        <v>42</v>
      </c>
      <c r="J11448" s="13">
        <f>IF(G11448="Male",VLOOKUP(H11448,'Shoe size conversion table'!$B$6:$D$22,3),VLOOKUP(H11448,'Shoe size conversion table'!$J$6:$L$22,3))</f>
        <v>8.5</v>
      </c>
      <c r="K11448" s="11">
        <v>149</v>
      </c>
      <c r="L11448" s="12">
        <v>0</v>
      </c>
      <c r="M11448" s="7">
        <f t="shared" si="535"/>
        <v>2016</v>
      </c>
      <c r="N11448" s="7">
        <f t="shared" si="536"/>
        <v>7</v>
      </c>
      <c r="O11448" s="30">
        <f t="shared" si="537"/>
        <v>149</v>
      </c>
    </row>
    <row r="11449" spans="2:15" x14ac:dyDescent="0.2">
      <c r="B11449" s="13">
        <v>62619</v>
      </c>
      <c r="C11449" s="14">
        <v>42563.776111111147</v>
      </c>
      <c r="D11449" s="7" t="s">
        <v>10</v>
      </c>
      <c r="E11449" s="13">
        <v>2208</v>
      </c>
      <c r="F11449" s="7" t="s">
        <v>34</v>
      </c>
      <c r="G11449" s="7" t="s">
        <v>11</v>
      </c>
      <c r="H11449" s="13">
        <v>9.5</v>
      </c>
      <c r="I11449" s="13" t="str">
        <f>IF(G11449="Male",VLOOKUP(H11449,'Shoe size conversion table'!$B$6:$D$22,2),VLOOKUP(H11449,'Shoe size conversion table'!$J$6:$L$22,2))</f>
        <v>42-43</v>
      </c>
      <c r="J11449" s="13">
        <f>IF(G11449="Male",VLOOKUP(H11449,'Shoe size conversion table'!$B$6:$D$22,3),VLOOKUP(H11449,'Shoe size conversion table'!$J$6:$L$22,3))</f>
        <v>9</v>
      </c>
      <c r="K11449" s="11">
        <v>179</v>
      </c>
      <c r="L11449" s="12">
        <v>0</v>
      </c>
      <c r="M11449" s="7">
        <f t="shared" si="535"/>
        <v>2016</v>
      </c>
      <c r="N11449" s="7">
        <f t="shared" si="536"/>
        <v>7</v>
      </c>
      <c r="O11449" s="30">
        <f t="shared" si="537"/>
        <v>179</v>
      </c>
    </row>
    <row r="11450" spans="2:15" x14ac:dyDescent="0.2">
      <c r="B11450" s="13">
        <v>62620</v>
      </c>
      <c r="C11450" s="14">
        <v>42563.836111111144</v>
      </c>
      <c r="D11450" s="7" t="s">
        <v>7</v>
      </c>
      <c r="E11450" s="13">
        <v>2196</v>
      </c>
      <c r="F11450" s="7" t="s">
        <v>47</v>
      </c>
      <c r="G11450" s="7" t="s">
        <v>11</v>
      </c>
      <c r="H11450" s="13">
        <v>10.5</v>
      </c>
      <c r="I11450" s="13" t="str">
        <f>IF(G11450="Male",VLOOKUP(H11450,'Shoe size conversion table'!$B$6:$D$22,2),VLOOKUP(H11450,'Shoe size conversion table'!$J$6:$L$22,2))</f>
        <v>43-44</v>
      </c>
      <c r="J11450" s="13">
        <f>IF(G11450="Male",VLOOKUP(H11450,'Shoe size conversion table'!$B$6:$D$22,3),VLOOKUP(H11450,'Shoe size conversion table'!$J$6:$L$22,3))</f>
        <v>10</v>
      </c>
      <c r="K11450" s="11">
        <v>189</v>
      </c>
      <c r="L11450" s="12">
        <v>0</v>
      </c>
      <c r="M11450" s="7">
        <f t="shared" si="535"/>
        <v>2016</v>
      </c>
      <c r="N11450" s="7">
        <f t="shared" si="536"/>
        <v>7</v>
      </c>
      <c r="O11450" s="30">
        <f t="shared" si="537"/>
        <v>189</v>
      </c>
    </row>
    <row r="11451" spans="2:15" x14ac:dyDescent="0.2">
      <c r="B11451" s="13">
        <v>62621</v>
      </c>
      <c r="C11451" s="14">
        <v>42563.856111111229</v>
      </c>
      <c r="D11451" s="7" t="s">
        <v>10</v>
      </c>
      <c r="E11451" s="13">
        <v>2168</v>
      </c>
      <c r="F11451" s="7" t="s">
        <v>35</v>
      </c>
      <c r="G11451" s="7" t="s">
        <v>12</v>
      </c>
      <c r="H11451" s="13">
        <v>8.5</v>
      </c>
      <c r="I11451" s="13">
        <f>IF(G11451="Male",VLOOKUP(H11451,'Shoe size conversion table'!$B$6:$D$22,2),VLOOKUP(H11451,'Shoe size conversion table'!$J$6:$L$22,2))</f>
        <v>39</v>
      </c>
      <c r="J11451" s="13">
        <f>IF(G11451="Male",VLOOKUP(H11451,'Shoe size conversion table'!$B$6:$D$22,3),VLOOKUP(H11451,'Shoe size conversion table'!$J$6:$L$22,3))</f>
        <v>6.5</v>
      </c>
      <c r="K11451" s="11">
        <v>139</v>
      </c>
      <c r="L11451" s="12">
        <v>0.2</v>
      </c>
      <c r="M11451" s="7">
        <f t="shared" si="535"/>
        <v>2016</v>
      </c>
      <c r="N11451" s="7">
        <f t="shared" si="536"/>
        <v>7</v>
      </c>
      <c r="O11451" s="30">
        <f t="shared" si="537"/>
        <v>111.2</v>
      </c>
    </row>
    <row r="11452" spans="2:15" x14ac:dyDescent="0.2">
      <c r="B11452" s="13">
        <v>62622</v>
      </c>
      <c r="C11452" s="14">
        <v>42563.856111111294</v>
      </c>
      <c r="D11452" s="7" t="s">
        <v>7</v>
      </c>
      <c r="E11452" s="13">
        <v>2229</v>
      </c>
      <c r="F11452" s="7" t="s">
        <v>48</v>
      </c>
      <c r="G11452" s="7" t="s">
        <v>11</v>
      </c>
      <c r="H11452" s="13">
        <v>8</v>
      </c>
      <c r="I11452" s="13">
        <f>IF(G11452="Male",VLOOKUP(H11452,'Shoe size conversion table'!$B$6:$D$22,2),VLOOKUP(H11452,'Shoe size conversion table'!$J$6:$L$22,2))</f>
        <v>41</v>
      </c>
      <c r="J11452" s="13">
        <f>IF(G11452="Male",VLOOKUP(H11452,'Shoe size conversion table'!$B$6:$D$22,3),VLOOKUP(H11452,'Shoe size conversion table'!$J$6:$L$22,3))</f>
        <v>7.5</v>
      </c>
      <c r="K11452" s="11">
        <v>159</v>
      </c>
      <c r="L11452" s="12">
        <v>0</v>
      </c>
      <c r="M11452" s="7">
        <f t="shared" si="535"/>
        <v>2016</v>
      </c>
      <c r="N11452" s="7">
        <f t="shared" si="536"/>
        <v>7</v>
      </c>
      <c r="O11452" s="30">
        <f t="shared" si="537"/>
        <v>159</v>
      </c>
    </row>
    <row r="11453" spans="2:15" x14ac:dyDescent="0.2">
      <c r="B11453" s="13">
        <v>62623</v>
      </c>
      <c r="C11453" s="14">
        <v>42563.956111111154</v>
      </c>
      <c r="D11453" s="7" t="s">
        <v>10</v>
      </c>
      <c r="E11453" s="13">
        <v>2168</v>
      </c>
      <c r="F11453" s="7" t="s">
        <v>35</v>
      </c>
      <c r="G11453" s="7" t="s">
        <v>12</v>
      </c>
      <c r="H11453" s="13">
        <v>10</v>
      </c>
      <c r="I11453" s="13" t="str">
        <f>IF(G11453="Male",VLOOKUP(H11453,'Shoe size conversion table'!$B$6:$D$22,2),VLOOKUP(H11453,'Shoe size conversion table'!$J$6:$L$22,2))</f>
        <v>40-41</v>
      </c>
      <c r="J11453" s="13">
        <f>IF(G11453="Male",VLOOKUP(H11453,'Shoe size conversion table'!$B$6:$D$22,3),VLOOKUP(H11453,'Shoe size conversion table'!$J$6:$L$22,3))</f>
        <v>8</v>
      </c>
      <c r="K11453" s="11">
        <v>139</v>
      </c>
      <c r="L11453" s="12">
        <v>0.2</v>
      </c>
      <c r="M11453" s="7">
        <f t="shared" si="535"/>
        <v>2016</v>
      </c>
      <c r="N11453" s="7">
        <f t="shared" si="536"/>
        <v>7</v>
      </c>
      <c r="O11453" s="30">
        <f t="shared" si="537"/>
        <v>111.2</v>
      </c>
    </row>
    <row r="11454" spans="2:15" x14ac:dyDescent="0.2">
      <c r="B11454" s="13">
        <v>62624</v>
      </c>
      <c r="C11454" s="14">
        <v>42563.956111111154</v>
      </c>
      <c r="D11454" s="7" t="s">
        <v>7</v>
      </c>
      <c r="E11454" s="13">
        <v>2202</v>
      </c>
      <c r="F11454" s="7" t="s">
        <v>49</v>
      </c>
      <c r="G11454" s="7" t="s">
        <v>11</v>
      </c>
      <c r="H11454" s="13">
        <v>8.5</v>
      </c>
      <c r="I11454" s="13" t="str">
        <f>IF(G11454="Male",VLOOKUP(H11454,'Shoe size conversion table'!$B$6:$D$22,2),VLOOKUP(H11454,'Shoe size conversion table'!$J$6:$L$22,2))</f>
        <v>41-42</v>
      </c>
      <c r="J11454" s="13">
        <f>IF(G11454="Male",VLOOKUP(H11454,'Shoe size conversion table'!$B$6:$D$22,3),VLOOKUP(H11454,'Shoe size conversion table'!$J$6:$L$22,3))</f>
        <v>8</v>
      </c>
      <c r="K11454" s="11">
        <v>179</v>
      </c>
      <c r="L11454" s="12">
        <v>0</v>
      </c>
      <c r="M11454" s="7">
        <f t="shared" si="535"/>
        <v>2016</v>
      </c>
      <c r="N11454" s="7">
        <f t="shared" si="536"/>
        <v>7</v>
      </c>
      <c r="O11454" s="30">
        <f t="shared" si="537"/>
        <v>179</v>
      </c>
    </row>
    <row r="11455" spans="2:15" x14ac:dyDescent="0.2">
      <c r="B11455" s="13">
        <v>62625</v>
      </c>
      <c r="C11455" s="14">
        <v>42563.956111111154</v>
      </c>
      <c r="D11455" s="7" t="s">
        <v>10</v>
      </c>
      <c r="E11455" s="13">
        <v>2241</v>
      </c>
      <c r="F11455" s="7" t="s">
        <v>36</v>
      </c>
      <c r="G11455" s="7" t="s">
        <v>12</v>
      </c>
      <c r="H11455" s="13">
        <v>8.5</v>
      </c>
      <c r="I11455" s="13">
        <f>IF(G11455="Male",VLOOKUP(H11455,'Shoe size conversion table'!$B$6:$D$22,2),VLOOKUP(H11455,'Shoe size conversion table'!$J$6:$L$22,2))</f>
        <v>39</v>
      </c>
      <c r="J11455" s="13">
        <f>IF(G11455="Male",VLOOKUP(H11455,'Shoe size conversion table'!$B$6:$D$22,3),VLOOKUP(H11455,'Shoe size conversion table'!$J$6:$L$22,3))</f>
        <v>6.5</v>
      </c>
      <c r="K11455" s="11">
        <v>169</v>
      </c>
      <c r="L11455" s="12">
        <v>0</v>
      </c>
      <c r="M11455" s="7">
        <f t="shared" si="535"/>
        <v>2016</v>
      </c>
      <c r="N11455" s="7">
        <f t="shared" si="536"/>
        <v>7</v>
      </c>
      <c r="O11455" s="30">
        <f t="shared" si="537"/>
        <v>169</v>
      </c>
    </row>
    <row r="11456" spans="2:15" x14ac:dyDescent="0.2">
      <c r="B11456" s="13">
        <v>62626</v>
      </c>
      <c r="C11456" s="14">
        <v>42563.956111111154</v>
      </c>
      <c r="D11456" s="7" t="s">
        <v>8</v>
      </c>
      <c r="E11456" s="13">
        <v>2167</v>
      </c>
      <c r="F11456" s="7" t="s">
        <v>40</v>
      </c>
      <c r="G11456" s="7" t="s">
        <v>11</v>
      </c>
      <c r="H11456" s="13">
        <v>9</v>
      </c>
      <c r="I11456" s="13">
        <f>IF(G11456="Male",VLOOKUP(H11456,'Shoe size conversion table'!$B$6:$D$22,2),VLOOKUP(H11456,'Shoe size conversion table'!$J$6:$L$22,2))</f>
        <v>42</v>
      </c>
      <c r="J11456" s="13">
        <f>IF(G11456="Male",VLOOKUP(H11456,'Shoe size conversion table'!$B$6:$D$22,3),VLOOKUP(H11456,'Shoe size conversion table'!$J$6:$L$22,3))</f>
        <v>8.5</v>
      </c>
      <c r="K11456" s="11">
        <v>179</v>
      </c>
      <c r="L11456" s="12">
        <v>0.3</v>
      </c>
      <c r="M11456" s="7">
        <f t="shared" si="535"/>
        <v>2016</v>
      </c>
      <c r="N11456" s="7">
        <f t="shared" si="536"/>
        <v>7</v>
      </c>
      <c r="O11456" s="30">
        <f t="shared" si="537"/>
        <v>125.3</v>
      </c>
    </row>
    <row r="11457" spans="2:15" x14ac:dyDescent="0.2">
      <c r="B11457" s="13">
        <v>62627</v>
      </c>
      <c r="C11457" s="14">
        <v>42563.966111111149</v>
      </c>
      <c r="D11457" s="7" t="s">
        <v>8</v>
      </c>
      <c r="E11457" s="13">
        <v>2152</v>
      </c>
      <c r="F11457" s="7" t="s">
        <v>37</v>
      </c>
      <c r="G11457" s="7" t="s">
        <v>12</v>
      </c>
      <c r="H11457" s="13">
        <v>12</v>
      </c>
      <c r="I11457" s="13" t="str">
        <f>IF(G11457="Male",VLOOKUP(H11457,'Shoe size conversion table'!$B$6:$D$22,2),VLOOKUP(H11457,'Shoe size conversion table'!$J$6:$L$22,2))</f>
        <v>42-43</v>
      </c>
      <c r="J11457" s="13">
        <f>IF(G11457="Male",VLOOKUP(H11457,'Shoe size conversion table'!$B$6:$D$22,3),VLOOKUP(H11457,'Shoe size conversion table'!$J$6:$L$22,3))</f>
        <v>10</v>
      </c>
      <c r="K11457" s="11">
        <v>159</v>
      </c>
      <c r="L11457" s="12">
        <v>0</v>
      </c>
      <c r="M11457" s="7">
        <f t="shared" si="535"/>
        <v>2016</v>
      </c>
      <c r="N11457" s="7">
        <f t="shared" si="536"/>
        <v>7</v>
      </c>
      <c r="O11457" s="30">
        <f t="shared" si="537"/>
        <v>159</v>
      </c>
    </row>
    <row r="11458" spans="2:15" x14ac:dyDescent="0.2">
      <c r="B11458" s="13">
        <v>62628</v>
      </c>
      <c r="C11458" s="14">
        <v>42564.036111111142</v>
      </c>
      <c r="D11458" s="7" t="s">
        <v>8</v>
      </c>
      <c r="E11458" s="13">
        <v>2178</v>
      </c>
      <c r="F11458" s="7" t="s">
        <v>42</v>
      </c>
      <c r="G11458" s="7" t="s">
        <v>11</v>
      </c>
      <c r="H11458" s="13">
        <v>9.5</v>
      </c>
      <c r="I11458" s="13" t="str">
        <f>IF(G11458="Male",VLOOKUP(H11458,'Shoe size conversion table'!$B$6:$D$22,2),VLOOKUP(H11458,'Shoe size conversion table'!$J$6:$L$22,2))</f>
        <v>42-43</v>
      </c>
      <c r="J11458" s="13">
        <f>IF(G11458="Male",VLOOKUP(H11458,'Shoe size conversion table'!$B$6:$D$22,3),VLOOKUP(H11458,'Shoe size conversion table'!$J$6:$L$22,3))</f>
        <v>9</v>
      </c>
      <c r="K11458" s="11">
        <v>149</v>
      </c>
      <c r="L11458" s="12">
        <v>0.3</v>
      </c>
      <c r="M11458" s="7">
        <f t="shared" si="535"/>
        <v>2016</v>
      </c>
      <c r="N11458" s="7">
        <f t="shared" si="536"/>
        <v>7</v>
      </c>
      <c r="O11458" s="30">
        <f t="shared" si="537"/>
        <v>104.3</v>
      </c>
    </row>
    <row r="11459" spans="2:15" x14ac:dyDescent="0.2">
      <c r="B11459" s="13">
        <v>62629</v>
      </c>
      <c r="C11459" s="14">
        <v>42564.036111111156</v>
      </c>
      <c r="D11459" s="7" t="s">
        <v>7</v>
      </c>
      <c r="E11459" s="13">
        <v>2225</v>
      </c>
      <c r="F11459" s="7" t="s">
        <v>50</v>
      </c>
      <c r="G11459" s="7" t="s">
        <v>12</v>
      </c>
      <c r="H11459" s="13">
        <v>8</v>
      </c>
      <c r="I11459" s="13" t="str">
        <f>IF(G11459="Male",VLOOKUP(H11459,'Shoe size conversion table'!$B$6:$D$22,2),VLOOKUP(H11459,'Shoe size conversion table'!$J$6:$L$22,2))</f>
        <v>38-39</v>
      </c>
      <c r="J11459" s="13">
        <f>IF(G11459="Male",VLOOKUP(H11459,'Shoe size conversion table'!$B$6:$D$22,3),VLOOKUP(H11459,'Shoe size conversion table'!$J$6:$L$22,3))</f>
        <v>6</v>
      </c>
      <c r="K11459" s="11">
        <v>189</v>
      </c>
      <c r="L11459" s="12">
        <v>0</v>
      </c>
      <c r="M11459" s="7">
        <f t="shared" si="535"/>
        <v>2016</v>
      </c>
      <c r="N11459" s="7">
        <f t="shared" si="536"/>
        <v>7</v>
      </c>
      <c r="O11459" s="30">
        <f t="shared" si="537"/>
        <v>189</v>
      </c>
    </row>
    <row r="11460" spans="2:15" x14ac:dyDescent="0.2">
      <c r="B11460" s="13">
        <v>62630</v>
      </c>
      <c r="C11460" s="14">
        <v>42564.126111111138</v>
      </c>
      <c r="D11460" s="7" t="s">
        <v>10</v>
      </c>
      <c r="E11460" s="13">
        <v>2185</v>
      </c>
      <c r="F11460" s="7" t="s">
        <v>34</v>
      </c>
      <c r="G11460" s="7" t="s">
        <v>12</v>
      </c>
      <c r="H11460" s="13">
        <v>10.5</v>
      </c>
      <c r="I11460" s="13">
        <f>IF(G11460="Male",VLOOKUP(H11460,'Shoe size conversion table'!$B$6:$D$22,2),VLOOKUP(H11460,'Shoe size conversion table'!$J$6:$L$22,2))</f>
        <v>41</v>
      </c>
      <c r="J11460" s="13">
        <f>IF(G11460="Male",VLOOKUP(H11460,'Shoe size conversion table'!$B$6:$D$22,3),VLOOKUP(H11460,'Shoe size conversion table'!$J$6:$L$22,3))</f>
        <v>8.5</v>
      </c>
      <c r="K11460" s="11">
        <v>189</v>
      </c>
      <c r="L11460" s="12">
        <v>0.3</v>
      </c>
      <c r="M11460" s="7">
        <f t="shared" si="535"/>
        <v>2016</v>
      </c>
      <c r="N11460" s="7">
        <f t="shared" si="536"/>
        <v>7</v>
      </c>
      <c r="O11460" s="30">
        <f t="shared" si="537"/>
        <v>132.29999999999998</v>
      </c>
    </row>
    <row r="11461" spans="2:15" x14ac:dyDescent="0.2">
      <c r="B11461" s="13">
        <v>62631</v>
      </c>
      <c r="C11461" s="14">
        <v>42564.256111111288</v>
      </c>
      <c r="D11461" s="7" t="s">
        <v>7</v>
      </c>
      <c r="E11461" s="13">
        <v>2170</v>
      </c>
      <c r="F11461" s="7" t="s">
        <v>49</v>
      </c>
      <c r="G11461" s="7" t="s">
        <v>12</v>
      </c>
      <c r="H11461" s="13">
        <v>7.5</v>
      </c>
      <c r="I11461" s="13">
        <f>IF(G11461="Male",VLOOKUP(H11461,'Shoe size conversion table'!$B$6:$D$22,2),VLOOKUP(H11461,'Shoe size conversion table'!$J$6:$L$22,2))</f>
        <v>38</v>
      </c>
      <c r="J11461" s="13">
        <f>IF(G11461="Male",VLOOKUP(H11461,'Shoe size conversion table'!$B$6:$D$22,3),VLOOKUP(H11461,'Shoe size conversion table'!$J$6:$L$22,3))</f>
        <v>5.5</v>
      </c>
      <c r="K11461" s="11">
        <v>179</v>
      </c>
      <c r="L11461" s="12">
        <v>0</v>
      </c>
      <c r="M11461" s="7">
        <f t="shared" ref="M11461:M11524" si="538">YEAR(C11461)</f>
        <v>2016</v>
      </c>
      <c r="N11461" s="7">
        <f t="shared" si="536"/>
        <v>7</v>
      </c>
      <c r="O11461" s="30">
        <f t="shared" si="537"/>
        <v>179</v>
      </c>
    </row>
    <row r="11462" spans="2:15" x14ac:dyDescent="0.2">
      <c r="B11462" s="13">
        <v>62632</v>
      </c>
      <c r="C11462" s="14">
        <v>42564.306111111291</v>
      </c>
      <c r="D11462" s="7" t="s">
        <v>8</v>
      </c>
      <c r="E11462" s="13">
        <v>2194</v>
      </c>
      <c r="F11462" s="7" t="s">
        <v>42</v>
      </c>
      <c r="G11462" s="7" t="s">
        <v>11</v>
      </c>
      <c r="H11462" s="13">
        <v>10.5</v>
      </c>
      <c r="I11462" s="13" t="str">
        <f>IF(G11462="Male",VLOOKUP(H11462,'Shoe size conversion table'!$B$6:$D$22,2),VLOOKUP(H11462,'Shoe size conversion table'!$J$6:$L$22,2))</f>
        <v>43-44</v>
      </c>
      <c r="J11462" s="13">
        <f>IF(G11462="Male",VLOOKUP(H11462,'Shoe size conversion table'!$B$6:$D$22,3),VLOOKUP(H11462,'Shoe size conversion table'!$J$6:$L$22,3))</f>
        <v>10</v>
      </c>
      <c r="K11462" s="11">
        <v>159</v>
      </c>
      <c r="L11462" s="12">
        <v>0</v>
      </c>
      <c r="M11462" s="7">
        <f t="shared" si="538"/>
        <v>2016</v>
      </c>
      <c r="N11462" s="7">
        <f t="shared" ref="N11462:N11525" si="539">MONTH(C11462:C26429)</f>
        <v>7</v>
      </c>
      <c r="O11462" s="30">
        <f t="shared" ref="O11462:O11525" si="540">K11462*(1-L11462)</f>
        <v>159</v>
      </c>
    </row>
    <row r="11463" spans="2:15" x14ac:dyDescent="0.2">
      <c r="B11463" s="13">
        <v>62633</v>
      </c>
      <c r="C11463" s="14">
        <v>42564.336111111152</v>
      </c>
      <c r="D11463" s="7" t="s">
        <v>7</v>
      </c>
      <c r="E11463" s="13">
        <v>2242</v>
      </c>
      <c r="F11463" s="7" t="s">
        <v>53</v>
      </c>
      <c r="G11463" s="7" t="s">
        <v>11</v>
      </c>
      <c r="H11463" s="13">
        <v>9</v>
      </c>
      <c r="I11463" s="13">
        <f>IF(G11463="Male",VLOOKUP(H11463,'Shoe size conversion table'!$B$6:$D$22,2),VLOOKUP(H11463,'Shoe size conversion table'!$J$6:$L$22,2))</f>
        <v>42</v>
      </c>
      <c r="J11463" s="13">
        <f>IF(G11463="Male",VLOOKUP(H11463,'Shoe size conversion table'!$B$6:$D$22,3),VLOOKUP(H11463,'Shoe size conversion table'!$J$6:$L$22,3))</f>
        <v>8.5</v>
      </c>
      <c r="K11463" s="11">
        <v>169</v>
      </c>
      <c r="L11463" s="12">
        <v>0.2</v>
      </c>
      <c r="M11463" s="7">
        <f t="shared" si="538"/>
        <v>2016</v>
      </c>
      <c r="N11463" s="7">
        <f t="shared" si="539"/>
        <v>7</v>
      </c>
      <c r="O11463" s="30">
        <f t="shared" si="540"/>
        <v>135.20000000000002</v>
      </c>
    </row>
    <row r="11464" spans="2:15" x14ac:dyDescent="0.2">
      <c r="B11464" s="13">
        <v>62634</v>
      </c>
      <c r="C11464" s="14">
        <v>42564.336111111152</v>
      </c>
      <c r="D11464" s="7" t="s">
        <v>9</v>
      </c>
      <c r="E11464" s="13">
        <v>2235</v>
      </c>
      <c r="F11464" s="7" t="s">
        <v>61</v>
      </c>
      <c r="G11464" s="7" t="s">
        <v>11</v>
      </c>
      <c r="H11464" s="13">
        <v>9.5</v>
      </c>
      <c r="I11464" s="13" t="str">
        <f>IF(G11464="Male",VLOOKUP(H11464,'Shoe size conversion table'!$B$6:$D$22,2),VLOOKUP(H11464,'Shoe size conversion table'!$J$6:$L$22,2))</f>
        <v>42-43</v>
      </c>
      <c r="J11464" s="13">
        <f>IF(G11464="Male",VLOOKUP(H11464,'Shoe size conversion table'!$B$6:$D$22,3),VLOOKUP(H11464,'Shoe size conversion table'!$J$6:$L$22,3))</f>
        <v>9</v>
      </c>
      <c r="K11464" s="11">
        <v>199</v>
      </c>
      <c r="L11464" s="12">
        <v>0.2</v>
      </c>
      <c r="M11464" s="7">
        <f t="shared" si="538"/>
        <v>2016</v>
      </c>
      <c r="N11464" s="7">
        <f t="shared" si="539"/>
        <v>7</v>
      </c>
      <c r="O11464" s="30">
        <f t="shared" si="540"/>
        <v>159.20000000000002</v>
      </c>
    </row>
    <row r="11465" spans="2:15" x14ac:dyDescent="0.2">
      <c r="B11465" s="13">
        <v>62635</v>
      </c>
      <c r="C11465" s="14">
        <v>42564.356111111141</v>
      </c>
      <c r="D11465" s="7" t="s">
        <v>10</v>
      </c>
      <c r="E11465" s="13">
        <v>2223</v>
      </c>
      <c r="F11465" s="7" t="s">
        <v>34</v>
      </c>
      <c r="G11465" s="7" t="s">
        <v>12</v>
      </c>
      <c r="H11465" s="13">
        <v>8.5</v>
      </c>
      <c r="I11465" s="13">
        <f>IF(G11465="Male",VLOOKUP(H11465,'Shoe size conversion table'!$B$6:$D$22,2),VLOOKUP(H11465,'Shoe size conversion table'!$J$6:$L$22,2))</f>
        <v>39</v>
      </c>
      <c r="J11465" s="13">
        <f>IF(G11465="Male",VLOOKUP(H11465,'Shoe size conversion table'!$B$6:$D$22,3),VLOOKUP(H11465,'Shoe size conversion table'!$J$6:$L$22,3))</f>
        <v>6.5</v>
      </c>
      <c r="K11465" s="11">
        <v>199</v>
      </c>
      <c r="L11465" s="12">
        <v>0</v>
      </c>
      <c r="M11465" s="7">
        <f t="shared" si="538"/>
        <v>2016</v>
      </c>
      <c r="N11465" s="7">
        <f t="shared" si="539"/>
        <v>7</v>
      </c>
      <c r="O11465" s="30">
        <f t="shared" si="540"/>
        <v>199</v>
      </c>
    </row>
    <row r="11466" spans="2:15" x14ac:dyDescent="0.2">
      <c r="B11466" s="13">
        <v>62636</v>
      </c>
      <c r="C11466" s="14">
        <v>42564.406111111231</v>
      </c>
      <c r="D11466" s="7" t="s">
        <v>10</v>
      </c>
      <c r="E11466" s="13">
        <v>2182</v>
      </c>
      <c r="F11466" s="7" t="s">
        <v>35</v>
      </c>
      <c r="G11466" s="7" t="s">
        <v>11</v>
      </c>
      <c r="H11466" s="13">
        <v>7</v>
      </c>
      <c r="I11466" s="13">
        <f>IF(G11466="Male",VLOOKUP(H11466,'Shoe size conversion table'!$B$6:$D$22,2),VLOOKUP(H11466,'Shoe size conversion table'!$J$6:$L$22,2))</f>
        <v>40</v>
      </c>
      <c r="J11466" s="13">
        <f>IF(G11466="Male",VLOOKUP(H11466,'Shoe size conversion table'!$B$6:$D$22,3),VLOOKUP(H11466,'Shoe size conversion table'!$J$6:$L$22,3))</f>
        <v>6.5</v>
      </c>
      <c r="K11466" s="11">
        <v>139</v>
      </c>
      <c r="L11466" s="12">
        <v>0</v>
      </c>
      <c r="M11466" s="7">
        <f t="shared" si="538"/>
        <v>2016</v>
      </c>
      <c r="N11466" s="7">
        <f t="shared" si="539"/>
        <v>7</v>
      </c>
      <c r="O11466" s="30">
        <f t="shared" si="540"/>
        <v>139</v>
      </c>
    </row>
    <row r="11467" spans="2:15" x14ac:dyDescent="0.2">
      <c r="B11467" s="13">
        <v>62637</v>
      </c>
      <c r="C11467" s="14">
        <v>42564.416111111139</v>
      </c>
      <c r="D11467" s="7" t="s">
        <v>8</v>
      </c>
      <c r="E11467" s="13">
        <v>2157</v>
      </c>
      <c r="F11467" s="7" t="s">
        <v>39</v>
      </c>
      <c r="G11467" s="7" t="s">
        <v>11</v>
      </c>
      <c r="H11467" s="13">
        <v>9</v>
      </c>
      <c r="I11467" s="13">
        <f>IF(G11467="Male",VLOOKUP(H11467,'Shoe size conversion table'!$B$6:$D$22,2),VLOOKUP(H11467,'Shoe size conversion table'!$J$6:$L$22,2))</f>
        <v>42</v>
      </c>
      <c r="J11467" s="13">
        <f>IF(G11467="Male",VLOOKUP(H11467,'Shoe size conversion table'!$B$6:$D$22,3),VLOOKUP(H11467,'Shoe size conversion table'!$J$6:$L$22,3))</f>
        <v>8.5</v>
      </c>
      <c r="K11467" s="11">
        <v>179</v>
      </c>
      <c r="L11467" s="12">
        <v>0</v>
      </c>
      <c r="M11467" s="7">
        <f t="shared" si="538"/>
        <v>2016</v>
      </c>
      <c r="N11467" s="7">
        <f t="shared" si="539"/>
        <v>7</v>
      </c>
      <c r="O11467" s="30">
        <f t="shared" si="540"/>
        <v>179</v>
      </c>
    </row>
    <row r="11468" spans="2:15" x14ac:dyDescent="0.2">
      <c r="B11468" s="13">
        <v>62637</v>
      </c>
      <c r="C11468" s="14">
        <v>42564.416111111139</v>
      </c>
      <c r="D11468" s="7" t="s">
        <v>8</v>
      </c>
      <c r="E11468" s="13">
        <v>2216</v>
      </c>
      <c r="F11468" s="7" t="s">
        <v>41</v>
      </c>
      <c r="G11468" s="7" t="s">
        <v>11</v>
      </c>
      <c r="H11468" s="13">
        <v>10.5</v>
      </c>
      <c r="I11468" s="13" t="str">
        <f>IF(G11468="Male",VLOOKUP(H11468,'Shoe size conversion table'!$B$6:$D$22,2),VLOOKUP(H11468,'Shoe size conversion table'!$J$6:$L$22,2))</f>
        <v>43-44</v>
      </c>
      <c r="J11468" s="13">
        <f>IF(G11468="Male",VLOOKUP(H11468,'Shoe size conversion table'!$B$6:$D$22,3),VLOOKUP(H11468,'Shoe size conversion table'!$J$6:$L$22,3))</f>
        <v>10</v>
      </c>
      <c r="K11468" s="11">
        <v>139</v>
      </c>
      <c r="L11468" s="12">
        <v>0</v>
      </c>
      <c r="M11468" s="7">
        <f t="shared" si="538"/>
        <v>2016</v>
      </c>
      <c r="N11468" s="7">
        <f t="shared" si="539"/>
        <v>7</v>
      </c>
      <c r="O11468" s="30">
        <f t="shared" si="540"/>
        <v>139</v>
      </c>
    </row>
    <row r="11469" spans="2:15" x14ac:dyDescent="0.2">
      <c r="B11469" s="13">
        <v>62638</v>
      </c>
      <c r="C11469" s="14">
        <v>42564.43611111123</v>
      </c>
      <c r="D11469" s="7" t="s">
        <v>10</v>
      </c>
      <c r="E11469" s="13">
        <v>2196</v>
      </c>
      <c r="F11469" s="7" t="s">
        <v>35</v>
      </c>
      <c r="G11469" s="7" t="s">
        <v>11</v>
      </c>
      <c r="H11469" s="13">
        <v>15</v>
      </c>
      <c r="I11469" s="13">
        <f>IF(G11469="Male",VLOOKUP(H11469,'Shoe size conversion table'!$B$6:$D$22,2),VLOOKUP(H11469,'Shoe size conversion table'!$J$6:$L$22,2))</f>
        <v>48</v>
      </c>
      <c r="J11469" s="13">
        <f>IF(G11469="Male",VLOOKUP(H11469,'Shoe size conversion table'!$B$6:$D$22,3),VLOOKUP(H11469,'Shoe size conversion table'!$J$6:$L$22,3))</f>
        <v>14.5</v>
      </c>
      <c r="K11469" s="11">
        <v>139</v>
      </c>
      <c r="L11469" s="12">
        <v>0</v>
      </c>
      <c r="M11469" s="7">
        <f t="shared" si="538"/>
        <v>2016</v>
      </c>
      <c r="N11469" s="7">
        <f t="shared" si="539"/>
        <v>7</v>
      </c>
      <c r="O11469" s="30">
        <f t="shared" si="540"/>
        <v>139</v>
      </c>
    </row>
    <row r="11470" spans="2:15" x14ac:dyDescent="0.2">
      <c r="B11470" s="13">
        <v>62639</v>
      </c>
      <c r="C11470" s="14">
        <v>42564.486111111139</v>
      </c>
      <c r="D11470" s="7" t="s">
        <v>9</v>
      </c>
      <c r="E11470" s="13">
        <v>2201</v>
      </c>
      <c r="F11470" s="7" t="s">
        <v>58</v>
      </c>
      <c r="G11470" s="7" t="s">
        <v>11</v>
      </c>
      <c r="H11470" s="13">
        <v>9</v>
      </c>
      <c r="I11470" s="13">
        <f>IF(G11470="Male",VLOOKUP(H11470,'Shoe size conversion table'!$B$6:$D$22,2),VLOOKUP(H11470,'Shoe size conversion table'!$J$6:$L$22,2))</f>
        <v>42</v>
      </c>
      <c r="J11470" s="13">
        <f>IF(G11470="Male",VLOOKUP(H11470,'Shoe size conversion table'!$B$6:$D$22,3),VLOOKUP(H11470,'Shoe size conversion table'!$J$6:$L$22,3))</f>
        <v>8.5</v>
      </c>
      <c r="K11470" s="11">
        <v>139</v>
      </c>
      <c r="L11470" s="12">
        <v>0.2</v>
      </c>
      <c r="M11470" s="7">
        <f t="shared" si="538"/>
        <v>2016</v>
      </c>
      <c r="N11470" s="7">
        <f t="shared" si="539"/>
        <v>7</v>
      </c>
      <c r="O11470" s="30">
        <f t="shared" si="540"/>
        <v>111.2</v>
      </c>
    </row>
    <row r="11471" spans="2:15" x14ac:dyDescent="0.2">
      <c r="B11471" s="13">
        <v>62640</v>
      </c>
      <c r="C11471" s="14">
        <v>42564.616111111136</v>
      </c>
      <c r="D11471" s="7" t="s">
        <v>7</v>
      </c>
      <c r="E11471" s="13">
        <v>2226</v>
      </c>
      <c r="F11471" s="7" t="s">
        <v>49</v>
      </c>
      <c r="G11471" s="7" t="s">
        <v>12</v>
      </c>
      <c r="H11471" s="13">
        <v>8</v>
      </c>
      <c r="I11471" s="13" t="str">
        <f>IF(G11471="Male",VLOOKUP(H11471,'Shoe size conversion table'!$B$6:$D$22,2),VLOOKUP(H11471,'Shoe size conversion table'!$J$6:$L$22,2))</f>
        <v>38-39</v>
      </c>
      <c r="J11471" s="13">
        <f>IF(G11471="Male",VLOOKUP(H11471,'Shoe size conversion table'!$B$6:$D$22,3),VLOOKUP(H11471,'Shoe size conversion table'!$J$6:$L$22,3))</f>
        <v>6</v>
      </c>
      <c r="K11471" s="11">
        <v>189</v>
      </c>
      <c r="L11471" s="12">
        <v>0.5</v>
      </c>
      <c r="M11471" s="7">
        <f t="shared" si="538"/>
        <v>2016</v>
      </c>
      <c r="N11471" s="7">
        <f t="shared" si="539"/>
        <v>7</v>
      </c>
      <c r="O11471" s="30">
        <f t="shared" si="540"/>
        <v>94.5</v>
      </c>
    </row>
    <row r="11472" spans="2:15" x14ac:dyDescent="0.2">
      <c r="B11472" s="13">
        <v>62641</v>
      </c>
      <c r="C11472" s="14">
        <v>42564.656111111159</v>
      </c>
      <c r="D11472" s="7" t="s">
        <v>10</v>
      </c>
      <c r="E11472" s="13">
        <v>2198</v>
      </c>
      <c r="F11472" s="7" t="s">
        <v>35</v>
      </c>
      <c r="G11472" s="7" t="s">
        <v>11</v>
      </c>
      <c r="H11472" s="13">
        <v>10.5</v>
      </c>
      <c r="I11472" s="13" t="str">
        <f>IF(G11472="Male",VLOOKUP(H11472,'Shoe size conversion table'!$B$6:$D$22,2),VLOOKUP(H11472,'Shoe size conversion table'!$J$6:$L$22,2))</f>
        <v>43-44</v>
      </c>
      <c r="J11472" s="13">
        <f>IF(G11472="Male",VLOOKUP(H11472,'Shoe size conversion table'!$B$6:$D$22,3),VLOOKUP(H11472,'Shoe size conversion table'!$J$6:$L$22,3))</f>
        <v>10</v>
      </c>
      <c r="K11472" s="11">
        <v>179</v>
      </c>
      <c r="L11472" s="12">
        <v>0</v>
      </c>
      <c r="M11472" s="7">
        <f t="shared" si="538"/>
        <v>2016</v>
      </c>
      <c r="N11472" s="7">
        <f t="shared" si="539"/>
        <v>7</v>
      </c>
      <c r="O11472" s="30">
        <f t="shared" si="540"/>
        <v>179</v>
      </c>
    </row>
    <row r="11473" spans="2:15" x14ac:dyDescent="0.2">
      <c r="B11473" s="13">
        <v>62642</v>
      </c>
      <c r="C11473" s="14">
        <v>42564.666111111233</v>
      </c>
      <c r="D11473" s="7" t="s">
        <v>8</v>
      </c>
      <c r="E11473" s="13">
        <v>2189</v>
      </c>
      <c r="F11473" s="7" t="s">
        <v>38</v>
      </c>
      <c r="G11473" s="7" t="s">
        <v>12</v>
      </c>
      <c r="H11473" s="13">
        <v>7.5</v>
      </c>
      <c r="I11473" s="13">
        <f>IF(G11473="Male",VLOOKUP(H11473,'Shoe size conversion table'!$B$6:$D$22,2),VLOOKUP(H11473,'Shoe size conversion table'!$J$6:$L$22,2))</f>
        <v>38</v>
      </c>
      <c r="J11473" s="13">
        <f>IF(G11473="Male",VLOOKUP(H11473,'Shoe size conversion table'!$B$6:$D$22,3),VLOOKUP(H11473,'Shoe size conversion table'!$J$6:$L$22,3))</f>
        <v>5.5</v>
      </c>
      <c r="K11473" s="11">
        <v>159</v>
      </c>
      <c r="L11473" s="12">
        <v>0.2</v>
      </c>
      <c r="M11473" s="7">
        <f t="shared" si="538"/>
        <v>2016</v>
      </c>
      <c r="N11473" s="7">
        <f t="shared" si="539"/>
        <v>7</v>
      </c>
      <c r="O11473" s="30">
        <f t="shared" si="540"/>
        <v>127.2</v>
      </c>
    </row>
    <row r="11474" spans="2:15" x14ac:dyDescent="0.2">
      <c r="B11474" s="13">
        <v>62642</v>
      </c>
      <c r="C11474" s="14">
        <v>42564.666111111233</v>
      </c>
      <c r="D11474" s="7" t="s">
        <v>8</v>
      </c>
      <c r="E11474" s="13">
        <v>2215</v>
      </c>
      <c r="F11474" s="7" t="s">
        <v>38</v>
      </c>
      <c r="G11474" s="7" t="s">
        <v>12</v>
      </c>
      <c r="H11474" s="13">
        <v>9</v>
      </c>
      <c r="I11474" s="13" t="str">
        <f>IF(G11474="Male",VLOOKUP(H11474,'Shoe size conversion table'!$B$6:$D$22,2),VLOOKUP(H11474,'Shoe size conversion table'!$J$6:$L$22,2))</f>
        <v>39-40</v>
      </c>
      <c r="J11474" s="13">
        <f>IF(G11474="Male",VLOOKUP(H11474,'Shoe size conversion table'!$B$6:$D$22,3),VLOOKUP(H11474,'Shoe size conversion table'!$J$6:$L$22,3))</f>
        <v>7</v>
      </c>
      <c r="K11474" s="11">
        <v>199</v>
      </c>
      <c r="L11474" s="12">
        <v>0</v>
      </c>
      <c r="M11474" s="7">
        <f t="shared" si="538"/>
        <v>2016</v>
      </c>
      <c r="N11474" s="7">
        <f t="shared" si="539"/>
        <v>7</v>
      </c>
      <c r="O11474" s="30">
        <f t="shared" si="540"/>
        <v>199</v>
      </c>
    </row>
    <row r="11475" spans="2:15" x14ac:dyDescent="0.2">
      <c r="B11475" s="13">
        <v>62643</v>
      </c>
      <c r="C11475" s="14">
        <v>42564.666111111263</v>
      </c>
      <c r="D11475" s="7" t="s">
        <v>7</v>
      </c>
      <c r="E11475" s="13">
        <v>2215</v>
      </c>
      <c r="F11475" s="7" t="s">
        <v>44</v>
      </c>
      <c r="G11475" s="7" t="s">
        <v>12</v>
      </c>
      <c r="H11475" s="13">
        <v>9</v>
      </c>
      <c r="I11475" s="13" t="str">
        <f>IF(G11475="Male",VLOOKUP(H11475,'Shoe size conversion table'!$B$6:$D$22,2),VLOOKUP(H11475,'Shoe size conversion table'!$J$6:$L$22,2))</f>
        <v>39-40</v>
      </c>
      <c r="J11475" s="13">
        <f>IF(G11475="Male",VLOOKUP(H11475,'Shoe size conversion table'!$B$6:$D$22,3),VLOOKUP(H11475,'Shoe size conversion table'!$J$6:$L$22,3))</f>
        <v>7</v>
      </c>
      <c r="K11475" s="11">
        <v>169</v>
      </c>
      <c r="L11475" s="12">
        <v>0</v>
      </c>
      <c r="M11475" s="7">
        <f t="shared" si="538"/>
        <v>2016</v>
      </c>
      <c r="N11475" s="7">
        <f t="shared" si="539"/>
        <v>7</v>
      </c>
      <c r="O11475" s="30">
        <f t="shared" si="540"/>
        <v>169</v>
      </c>
    </row>
    <row r="11476" spans="2:15" x14ac:dyDescent="0.2">
      <c r="B11476" s="13">
        <v>62644</v>
      </c>
      <c r="C11476" s="14">
        <v>42564.736111111153</v>
      </c>
      <c r="D11476" s="7" t="s">
        <v>7</v>
      </c>
      <c r="E11476" s="13">
        <v>2176</v>
      </c>
      <c r="F11476" s="7" t="s">
        <v>49</v>
      </c>
      <c r="G11476" s="7" t="s">
        <v>11</v>
      </c>
      <c r="H11476" s="13">
        <v>9</v>
      </c>
      <c r="I11476" s="13">
        <f>IF(G11476="Male",VLOOKUP(H11476,'Shoe size conversion table'!$B$6:$D$22,2),VLOOKUP(H11476,'Shoe size conversion table'!$J$6:$L$22,2))</f>
        <v>42</v>
      </c>
      <c r="J11476" s="13">
        <f>IF(G11476="Male",VLOOKUP(H11476,'Shoe size conversion table'!$B$6:$D$22,3),VLOOKUP(H11476,'Shoe size conversion table'!$J$6:$L$22,3))</f>
        <v>8.5</v>
      </c>
      <c r="K11476" s="11">
        <v>149</v>
      </c>
      <c r="L11476" s="12">
        <v>0</v>
      </c>
      <c r="M11476" s="7">
        <f t="shared" si="538"/>
        <v>2016</v>
      </c>
      <c r="N11476" s="7">
        <f t="shared" si="539"/>
        <v>7</v>
      </c>
      <c r="O11476" s="30">
        <f t="shared" si="540"/>
        <v>149</v>
      </c>
    </row>
    <row r="11477" spans="2:15" x14ac:dyDescent="0.2">
      <c r="B11477" s="13">
        <v>62645</v>
      </c>
      <c r="C11477" s="14">
        <v>42564.776111111147</v>
      </c>
      <c r="D11477" s="7" t="s">
        <v>7</v>
      </c>
      <c r="E11477" s="13">
        <v>2191</v>
      </c>
      <c r="F11477" s="7" t="s">
        <v>49</v>
      </c>
      <c r="G11477" s="7" t="s">
        <v>12</v>
      </c>
      <c r="H11477" s="13">
        <v>8</v>
      </c>
      <c r="I11477" s="13" t="str">
        <f>IF(G11477="Male",VLOOKUP(H11477,'Shoe size conversion table'!$B$6:$D$22,2),VLOOKUP(H11477,'Shoe size conversion table'!$J$6:$L$22,2))</f>
        <v>38-39</v>
      </c>
      <c r="J11477" s="13">
        <f>IF(G11477="Male",VLOOKUP(H11477,'Shoe size conversion table'!$B$6:$D$22,3),VLOOKUP(H11477,'Shoe size conversion table'!$J$6:$L$22,3))</f>
        <v>6</v>
      </c>
      <c r="K11477" s="11">
        <v>189</v>
      </c>
      <c r="L11477" s="12">
        <v>0</v>
      </c>
      <c r="M11477" s="7">
        <f t="shared" si="538"/>
        <v>2016</v>
      </c>
      <c r="N11477" s="7">
        <f t="shared" si="539"/>
        <v>7</v>
      </c>
      <c r="O11477" s="30">
        <f t="shared" si="540"/>
        <v>189</v>
      </c>
    </row>
    <row r="11478" spans="2:15" x14ac:dyDescent="0.2">
      <c r="B11478" s="13">
        <v>62646</v>
      </c>
      <c r="C11478" s="14">
        <v>42564.796111111267</v>
      </c>
      <c r="D11478" s="7" t="s">
        <v>7</v>
      </c>
      <c r="E11478" s="13">
        <v>2182</v>
      </c>
      <c r="F11478" s="7" t="s">
        <v>46</v>
      </c>
      <c r="G11478" s="7" t="s">
        <v>12</v>
      </c>
      <c r="H11478" s="13">
        <v>9</v>
      </c>
      <c r="I11478" s="13" t="str">
        <f>IF(G11478="Male",VLOOKUP(H11478,'Shoe size conversion table'!$B$6:$D$22,2),VLOOKUP(H11478,'Shoe size conversion table'!$J$6:$L$22,2))</f>
        <v>39-40</v>
      </c>
      <c r="J11478" s="13">
        <f>IF(G11478="Male",VLOOKUP(H11478,'Shoe size conversion table'!$B$6:$D$22,3),VLOOKUP(H11478,'Shoe size conversion table'!$J$6:$L$22,3))</f>
        <v>7</v>
      </c>
      <c r="K11478" s="11">
        <v>139</v>
      </c>
      <c r="L11478" s="12">
        <v>0.1</v>
      </c>
      <c r="M11478" s="7">
        <f t="shared" si="538"/>
        <v>2016</v>
      </c>
      <c r="N11478" s="7">
        <f t="shared" si="539"/>
        <v>7</v>
      </c>
      <c r="O11478" s="30">
        <f t="shared" si="540"/>
        <v>125.10000000000001</v>
      </c>
    </row>
    <row r="11479" spans="2:15" x14ac:dyDescent="0.2">
      <c r="B11479" s="13">
        <v>62647</v>
      </c>
      <c r="C11479" s="14">
        <v>42564.856111111294</v>
      </c>
      <c r="D11479" s="7" t="s">
        <v>7</v>
      </c>
      <c r="E11479" s="13">
        <v>2242</v>
      </c>
      <c r="F11479" s="7" t="s">
        <v>48</v>
      </c>
      <c r="G11479" s="7" t="s">
        <v>11</v>
      </c>
      <c r="H11479" s="13">
        <v>6</v>
      </c>
      <c r="I11479" s="13">
        <f>IF(G11479="Male",VLOOKUP(H11479,'Shoe size conversion table'!$B$6:$D$22,2),VLOOKUP(H11479,'Shoe size conversion table'!$J$6:$L$22,2))</f>
        <v>39</v>
      </c>
      <c r="J11479" s="13">
        <f>IF(G11479="Male",VLOOKUP(H11479,'Shoe size conversion table'!$B$6:$D$22,3),VLOOKUP(H11479,'Shoe size conversion table'!$J$6:$L$22,3))</f>
        <v>5.5</v>
      </c>
      <c r="K11479" s="11">
        <v>199</v>
      </c>
      <c r="L11479" s="12">
        <v>0</v>
      </c>
      <c r="M11479" s="7">
        <f t="shared" si="538"/>
        <v>2016</v>
      </c>
      <c r="N11479" s="7">
        <f t="shared" si="539"/>
        <v>7</v>
      </c>
      <c r="O11479" s="30">
        <f t="shared" si="540"/>
        <v>199</v>
      </c>
    </row>
    <row r="11480" spans="2:15" x14ac:dyDescent="0.2">
      <c r="B11480" s="13">
        <v>62648</v>
      </c>
      <c r="C11480" s="14">
        <v>42564.916111111292</v>
      </c>
      <c r="D11480" s="7" t="s">
        <v>7</v>
      </c>
      <c r="E11480" s="13">
        <v>2161</v>
      </c>
      <c r="F11480" s="7" t="s">
        <v>48</v>
      </c>
      <c r="G11480" s="7" t="s">
        <v>11</v>
      </c>
      <c r="H11480" s="13">
        <v>10.5</v>
      </c>
      <c r="I11480" s="13" t="str">
        <f>IF(G11480="Male",VLOOKUP(H11480,'Shoe size conversion table'!$B$6:$D$22,2),VLOOKUP(H11480,'Shoe size conversion table'!$J$6:$L$22,2))</f>
        <v>43-44</v>
      </c>
      <c r="J11480" s="13">
        <f>IF(G11480="Male",VLOOKUP(H11480,'Shoe size conversion table'!$B$6:$D$22,3),VLOOKUP(H11480,'Shoe size conversion table'!$J$6:$L$22,3))</f>
        <v>10</v>
      </c>
      <c r="K11480" s="11">
        <v>149</v>
      </c>
      <c r="L11480" s="12">
        <v>0</v>
      </c>
      <c r="M11480" s="7">
        <f t="shared" si="538"/>
        <v>2016</v>
      </c>
      <c r="N11480" s="7">
        <f t="shared" si="539"/>
        <v>7</v>
      </c>
      <c r="O11480" s="30">
        <f t="shared" si="540"/>
        <v>149</v>
      </c>
    </row>
    <row r="11481" spans="2:15" x14ac:dyDescent="0.2">
      <c r="B11481" s="13">
        <v>62649</v>
      </c>
      <c r="C11481" s="14">
        <v>42564.926111111134</v>
      </c>
      <c r="D11481" s="7" t="s">
        <v>7</v>
      </c>
      <c r="E11481" s="13">
        <v>2184</v>
      </c>
      <c r="F11481" s="7" t="s">
        <v>49</v>
      </c>
      <c r="G11481" s="7" t="s">
        <v>12</v>
      </c>
      <c r="H11481" s="13">
        <v>9</v>
      </c>
      <c r="I11481" s="13" t="str">
        <f>IF(G11481="Male",VLOOKUP(H11481,'Shoe size conversion table'!$B$6:$D$22,2),VLOOKUP(H11481,'Shoe size conversion table'!$J$6:$L$22,2))</f>
        <v>39-40</v>
      </c>
      <c r="J11481" s="13">
        <f>IF(G11481="Male",VLOOKUP(H11481,'Shoe size conversion table'!$B$6:$D$22,3),VLOOKUP(H11481,'Shoe size conversion table'!$J$6:$L$22,3))</f>
        <v>7</v>
      </c>
      <c r="K11481" s="11">
        <v>189</v>
      </c>
      <c r="L11481" s="12">
        <v>0.2</v>
      </c>
      <c r="M11481" s="7">
        <f t="shared" si="538"/>
        <v>2016</v>
      </c>
      <c r="N11481" s="7">
        <f t="shared" si="539"/>
        <v>7</v>
      </c>
      <c r="O11481" s="30">
        <f t="shared" si="540"/>
        <v>151.20000000000002</v>
      </c>
    </row>
    <row r="11482" spans="2:15" x14ac:dyDescent="0.2">
      <c r="B11482" s="13">
        <v>62650</v>
      </c>
      <c r="C11482" s="14">
        <v>42564.946111111291</v>
      </c>
      <c r="D11482" s="7" t="s">
        <v>7</v>
      </c>
      <c r="E11482" s="13">
        <v>2213</v>
      </c>
      <c r="F11482" s="7" t="s">
        <v>54</v>
      </c>
      <c r="G11482" s="7" t="s">
        <v>11</v>
      </c>
      <c r="H11482" s="13">
        <v>8.5</v>
      </c>
      <c r="I11482" s="13" t="str">
        <f>IF(G11482="Male",VLOOKUP(H11482,'Shoe size conversion table'!$B$6:$D$22,2),VLOOKUP(H11482,'Shoe size conversion table'!$J$6:$L$22,2))</f>
        <v>41-42</v>
      </c>
      <c r="J11482" s="13">
        <f>IF(G11482="Male",VLOOKUP(H11482,'Shoe size conversion table'!$B$6:$D$22,3),VLOOKUP(H11482,'Shoe size conversion table'!$J$6:$L$22,3))</f>
        <v>8</v>
      </c>
      <c r="K11482" s="11">
        <v>169</v>
      </c>
      <c r="L11482" s="12">
        <v>0</v>
      </c>
      <c r="M11482" s="7">
        <f t="shared" si="538"/>
        <v>2016</v>
      </c>
      <c r="N11482" s="7">
        <f t="shared" si="539"/>
        <v>7</v>
      </c>
      <c r="O11482" s="30">
        <f t="shared" si="540"/>
        <v>169</v>
      </c>
    </row>
    <row r="11483" spans="2:15" x14ac:dyDescent="0.2">
      <c r="B11483" s="13">
        <v>62651</v>
      </c>
      <c r="C11483" s="14">
        <v>42564.956111111154</v>
      </c>
      <c r="D11483" s="7" t="s">
        <v>7</v>
      </c>
      <c r="E11483" s="13">
        <v>2156</v>
      </c>
      <c r="F11483" s="7" t="s">
        <v>48</v>
      </c>
      <c r="G11483" s="7" t="s">
        <v>11</v>
      </c>
      <c r="H11483" s="13">
        <v>10.5</v>
      </c>
      <c r="I11483" s="13" t="str">
        <f>IF(G11483="Male",VLOOKUP(H11483,'Shoe size conversion table'!$B$6:$D$22,2),VLOOKUP(H11483,'Shoe size conversion table'!$J$6:$L$22,2))</f>
        <v>43-44</v>
      </c>
      <c r="J11483" s="13">
        <f>IF(G11483="Male",VLOOKUP(H11483,'Shoe size conversion table'!$B$6:$D$22,3),VLOOKUP(H11483,'Shoe size conversion table'!$J$6:$L$22,3))</f>
        <v>10</v>
      </c>
      <c r="K11483" s="11">
        <v>169</v>
      </c>
      <c r="L11483" s="12">
        <v>0.2</v>
      </c>
      <c r="M11483" s="7">
        <f t="shared" si="538"/>
        <v>2016</v>
      </c>
      <c r="N11483" s="7">
        <f t="shared" si="539"/>
        <v>7</v>
      </c>
      <c r="O11483" s="30">
        <f t="shared" si="540"/>
        <v>135.20000000000002</v>
      </c>
    </row>
    <row r="11484" spans="2:15" x14ac:dyDescent="0.2">
      <c r="B11484" s="13">
        <v>62652</v>
      </c>
      <c r="C11484" s="14">
        <v>42564.956111111154</v>
      </c>
      <c r="D11484" s="7" t="s">
        <v>10</v>
      </c>
      <c r="E11484" s="13">
        <v>2242</v>
      </c>
      <c r="F11484" s="7" t="s">
        <v>35</v>
      </c>
      <c r="G11484" s="7" t="s">
        <v>12</v>
      </c>
      <c r="H11484" s="13">
        <v>8.5</v>
      </c>
      <c r="I11484" s="13">
        <f>IF(G11484="Male",VLOOKUP(H11484,'Shoe size conversion table'!$B$6:$D$22,2),VLOOKUP(H11484,'Shoe size conversion table'!$J$6:$L$22,2))</f>
        <v>39</v>
      </c>
      <c r="J11484" s="13">
        <f>IF(G11484="Male",VLOOKUP(H11484,'Shoe size conversion table'!$B$6:$D$22,3),VLOOKUP(H11484,'Shoe size conversion table'!$J$6:$L$22,3))</f>
        <v>6.5</v>
      </c>
      <c r="K11484" s="11">
        <v>159</v>
      </c>
      <c r="L11484" s="12">
        <v>0</v>
      </c>
      <c r="M11484" s="7">
        <f t="shared" si="538"/>
        <v>2016</v>
      </c>
      <c r="N11484" s="7">
        <f t="shared" si="539"/>
        <v>7</v>
      </c>
      <c r="O11484" s="30">
        <f t="shared" si="540"/>
        <v>159</v>
      </c>
    </row>
    <row r="11485" spans="2:15" x14ac:dyDescent="0.2">
      <c r="B11485" s="13">
        <v>62652</v>
      </c>
      <c r="C11485" s="14">
        <v>42564.956111111154</v>
      </c>
      <c r="D11485" s="7" t="s">
        <v>10</v>
      </c>
      <c r="E11485" s="13">
        <v>2241</v>
      </c>
      <c r="F11485" s="7" t="s">
        <v>36</v>
      </c>
      <c r="G11485" s="7" t="s">
        <v>12</v>
      </c>
      <c r="H11485" s="13">
        <v>8.5</v>
      </c>
      <c r="I11485" s="13">
        <f>IF(G11485="Male",VLOOKUP(H11485,'Shoe size conversion table'!$B$6:$D$22,2),VLOOKUP(H11485,'Shoe size conversion table'!$J$6:$L$22,2))</f>
        <v>39</v>
      </c>
      <c r="J11485" s="13">
        <f>IF(G11485="Male",VLOOKUP(H11485,'Shoe size conversion table'!$B$6:$D$22,3),VLOOKUP(H11485,'Shoe size conversion table'!$J$6:$L$22,3))</f>
        <v>6.5</v>
      </c>
      <c r="K11485" s="11">
        <v>169</v>
      </c>
      <c r="L11485" s="12">
        <v>0</v>
      </c>
      <c r="M11485" s="7">
        <f t="shared" si="538"/>
        <v>2016</v>
      </c>
      <c r="N11485" s="7">
        <f t="shared" si="539"/>
        <v>7</v>
      </c>
      <c r="O11485" s="30">
        <f t="shared" si="540"/>
        <v>169</v>
      </c>
    </row>
    <row r="11486" spans="2:15" x14ac:dyDescent="0.2">
      <c r="B11486" s="13">
        <v>62653</v>
      </c>
      <c r="C11486" s="14">
        <v>42564.956111111154</v>
      </c>
      <c r="D11486" s="7" t="s">
        <v>8</v>
      </c>
      <c r="E11486" s="13">
        <v>2183</v>
      </c>
      <c r="F11486" s="7" t="s">
        <v>42</v>
      </c>
      <c r="G11486" s="7" t="s">
        <v>11</v>
      </c>
      <c r="H11486" s="13">
        <v>10</v>
      </c>
      <c r="I11486" s="13">
        <f>IF(G11486="Male",VLOOKUP(H11486,'Shoe size conversion table'!$B$6:$D$22,2),VLOOKUP(H11486,'Shoe size conversion table'!$J$6:$L$22,2))</f>
        <v>43</v>
      </c>
      <c r="J11486" s="13">
        <f>IF(G11486="Male",VLOOKUP(H11486,'Shoe size conversion table'!$B$6:$D$22,3),VLOOKUP(H11486,'Shoe size conversion table'!$J$6:$L$22,3))</f>
        <v>9.5</v>
      </c>
      <c r="K11486" s="11">
        <v>199</v>
      </c>
      <c r="L11486" s="12">
        <v>0</v>
      </c>
      <c r="M11486" s="7">
        <f t="shared" si="538"/>
        <v>2016</v>
      </c>
      <c r="N11486" s="7">
        <f t="shared" si="539"/>
        <v>7</v>
      </c>
      <c r="O11486" s="30">
        <f t="shared" si="540"/>
        <v>199</v>
      </c>
    </row>
    <row r="11487" spans="2:15" x14ac:dyDescent="0.2">
      <c r="B11487" s="13">
        <v>62654</v>
      </c>
      <c r="C11487" s="14">
        <v>42564.966111111149</v>
      </c>
      <c r="D11487" s="7" t="s">
        <v>7</v>
      </c>
      <c r="E11487" s="13">
        <v>2160</v>
      </c>
      <c r="F11487" s="7" t="s">
        <v>50</v>
      </c>
      <c r="G11487" s="7" t="s">
        <v>11</v>
      </c>
      <c r="H11487" s="13">
        <v>15</v>
      </c>
      <c r="I11487" s="13">
        <f>IF(G11487="Male",VLOOKUP(H11487,'Shoe size conversion table'!$B$6:$D$22,2),VLOOKUP(H11487,'Shoe size conversion table'!$J$6:$L$22,2))</f>
        <v>48</v>
      </c>
      <c r="J11487" s="13">
        <f>IF(G11487="Male",VLOOKUP(H11487,'Shoe size conversion table'!$B$6:$D$22,3),VLOOKUP(H11487,'Shoe size conversion table'!$J$6:$L$22,3))</f>
        <v>14.5</v>
      </c>
      <c r="K11487" s="11">
        <v>149</v>
      </c>
      <c r="L11487" s="12">
        <v>0</v>
      </c>
      <c r="M11487" s="7">
        <f t="shared" si="538"/>
        <v>2016</v>
      </c>
      <c r="N11487" s="7">
        <f t="shared" si="539"/>
        <v>7</v>
      </c>
      <c r="O11487" s="30">
        <f t="shared" si="540"/>
        <v>149</v>
      </c>
    </row>
    <row r="11488" spans="2:15" x14ac:dyDescent="0.2">
      <c r="B11488" s="13">
        <v>62655</v>
      </c>
      <c r="C11488" s="14">
        <v>42565.036111111142</v>
      </c>
      <c r="D11488" s="7" t="s">
        <v>8</v>
      </c>
      <c r="E11488" s="13">
        <v>2156</v>
      </c>
      <c r="F11488" s="7" t="s">
        <v>38</v>
      </c>
      <c r="G11488" s="7" t="s">
        <v>11</v>
      </c>
      <c r="H11488" s="13">
        <v>11</v>
      </c>
      <c r="I11488" s="13">
        <f>IF(G11488="Male",VLOOKUP(H11488,'Shoe size conversion table'!$B$6:$D$22,2),VLOOKUP(H11488,'Shoe size conversion table'!$J$6:$L$22,2))</f>
        <v>44</v>
      </c>
      <c r="J11488" s="13">
        <f>IF(G11488="Male",VLOOKUP(H11488,'Shoe size conversion table'!$B$6:$D$22,3),VLOOKUP(H11488,'Shoe size conversion table'!$J$6:$L$22,3))</f>
        <v>10.5</v>
      </c>
      <c r="K11488" s="11">
        <v>149</v>
      </c>
      <c r="L11488" s="12">
        <v>0</v>
      </c>
      <c r="M11488" s="7">
        <f t="shared" si="538"/>
        <v>2016</v>
      </c>
      <c r="N11488" s="7">
        <f t="shared" si="539"/>
        <v>7</v>
      </c>
      <c r="O11488" s="30">
        <f t="shared" si="540"/>
        <v>149</v>
      </c>
    </row>
    <row r="11489" spans="2:15" x14ac:dyDescent="0.2">
      <c r="B11489" s="13">
        <v>62656</v>
      </c>
      <c r="C11489" s="14">
        <v>42565.036111111156</v>
      </c>
      <c r="D11489" s="7" t="s">
        <v>7</v>
      </c>
      <c r="E11489" s="13">
        <v>2220</v>
      </c>
      <c r="F11489" s="7" t="s">
        <v>51</v>
      </c>
      <c r="G11489" s="7" t="s">
        <v>11</v>
      </c>
      <c r="H11489" s="13">
        <v>11</v>
      </c>
      <c r="I11489" s="13">
        <f>IF(G11489="Male",VLOOKUP(H11489,'Shoe size conversion table'!$B$6:$D$22,2),VLOOKUP(H11489,'Shoe size conversion table'!$J$6:$L$22,2))</f>
        <v>44</v>
      </c>
      <c r="J11489" s="13">
        <f>IF(G11489="Male",VLOOKUP(H11489,'Shoe size conversion table'!$B$6:$D$22,3),VLOOKUP(H11489,'Shoe size conversion table'!$J$6:$L$22,3))</f>
        <v>10.5</v>
      </c>
      <c r="K11489" s="11">
        <v>139</v>
      </c>
      <c r="L11489" s="12">
        <v>0</v>
      </c>
      <c r="M11489" s="7">
        <f t="shared" si="538"/>
        <v>2016</v>
      </c>
      <c r="N11489" s="7">
        <f t="shared" si="539"/>
        <v>7</v>
      </c>
      <c r="O11489" s="30">
        <f t="shared" si="540"/>
        <v>139</v>
      </c>
    </row>
    <row r="11490" spans="2:15" x14ac:dyDescent="0.2">
      <c r="B11490" s="13">
        <v>62657</v>
      </c>
      <c r="C11490" s="14">
        <v>42565.036111111265</v>
      </c>
      <c r="D11490" s="7" t="s">
        <v>10</v>
      </c>
      <c r="E11490" s="13">
        <v>2221</v>
      </c>
      <c r="F11490" s="7" t="s">
        <v>35</v>
      </c>
      <c r="G11490" s="7" t="s">
        <v>11</v>
      </c>
      <c r="H11490" s="13">
        <v>13</v>
      </c>
      <c r="I11490" s="13">
        <f>IF(G11490="Male",VLOOKUP(H11490,'Shoe size conversion table'!$B$6:$D$22,2),VLOOKUP(H11490,'Shoe size conversion table'!$J$6:$L$22,2))</f>
        <v>46</v>
      </c>
      <c r="J11490" s="13">
        <f>IF(G11490="Male",VLOOKUP(H11490,'Shoe size conversion table'!$B$6:$D$22,3),VLOOKUP(H11490,'Shoe size conversion table'!$J$6:$L$22,3))</f>
        <v>12.5</v>
      </c>
      <c r="K11490" s="11">
        <v>169</v>
      </c>
      <c r="L11490" s="12">
        <v>0.5</v>
      </c>
      <c r="M11490" s="7">
        <f t="shared" si="538"/>
        <v>2016</v>
      </c>
      <c r="N11490" s="7">
        <f t="shared" si="539"/>
        <v>7</v>
      </c>
      <c r="O11490" s="30">
        <f t="shared" si="540"/>
        <v>84.5</v>
      </c>
    </row>
    <row r="11491" spans="2:15" x14ac:dyDescent="0.2">
      <c r="B11491" s="13">
        <v>62658</v>
      </c>
      <c r="C11491" s="14">
        <v>42565.256111111288</v>
      </c>
      <c r="D11491" s="7" t="s">
        <v>10</v>
      </c>
      <c r="E11491" s="13">
        <v>2185</v>
      </c>
      <c r="F11491" s="7" t="s">
        <v>34</v>
      </c>
      <c r="G11491" s="7" t="s">
        <v>11</v>
      </c>
      <c r="H11491" s="13">
        <v>10.5</v>
      </c>
      <c r="I11491" s="13" t="str">
        <f>IF(G11491="Male",VLOOKUP(H11491,'Shoe size conversion table'!$B$6:$D$22,2),VLOOKUP(H11491,'Shoe size conversion table'!$J$6:$L$22,2))</f>
        <v>43-44</v>
      </c>
      <c r="J11491" s="13">
        <f>IF(G11491="Male",VLOOKUP(H11491,'Shoe size conversion table'!$B$6:$D$22,3),VLOOKUP(H11491,'Shoe size conversion table'!$J$6:$L$22,3))</f>
        <v>10</v>
      </c>
      <c r="K11491" s="11">
        <v>179</v>
      </c>
      <c r="L11491" s="12">
        <v>0</v>
      </c>
      <c r="M11491" s="7">
        <f t="shared" si="538"/>
        <v>2016</v>
      </c>
      <c r="N11491" s="7">
        <f t="shared" si="539"/>
        <v>7</v>
      </c>
      <c r="O11491" s="30">
        <f t="shared" si="540"/>
        <v>179</v>
      </c>
    </row>
    <row r="11492" spans="2:15" x14ac:dyDescent="0.2">
      <c r="B11492" s="13">
        <v>62659</v>
      </c>
      <c r="C11492" s="14">
        <v>42565.336111111152</v>
      </c>
      <c r="D11492" s="7" t="s">
        <v>10</v>
      </c>
      <c r="E11492" s="13">
        <v>2216</v>
      </c>
      <c r="F11492" s="7" t="s">
        <v>35</v>
      </c>
      <c r="G11492" s="7" t="s">
        <v>12</v>
      </c>
      <c r="H11492" s="13">
        <v>9</v>
      </c>
      <c r="I11492" s="13" t="str">
        <f>IF(G11492="Male",VLOOKUP(H11492,'Shoe size conversion table'!$B$6:$D$22,2),VLOOKUP(H11492,'Shoe size conversion table'!$J$6:$L$22,2))</f>
        <v>39-40</v>
      </c>
      <c r="J11492" s="13">
        <f>IF(G11492="Male",VLOOKUP(H11492,'Shoe size conversion table'!$B$6:$D$22,3),VLOOKUP(H11492,'Shoe size conversion table'!$J$6:$L$22,3))</f>
        <v>7</v>
      </c>
      <c r="K11492" s="11">
        <v>199</v>
      </c>
      <c r="L11492" s="12">
        <v>0.3</v>
      </c>
      <c r="M11492" s="7">
        <f t="shared" si="538"/>
        <v>2016</v>
      </c>
      <c r="N11492" s="7">
        <f t="shared" si="539"/>
        <v>7</v>
      </c>
      <c r="O11492" s="30">
        <f t="shared" si="540"/>
        <v>139.29999999999998</v>
      </c>
    </row>
    <row r="11493" spans="2:15" x14ac:dyDescent="0.2">
      <c r="B11493" s="13">
        <v>62659</v>
      </c>
      <c r="C11493" s="14">
        <v>42565.336111111152</v>
      </c>
      <c r="D11493" s="7" t="s">
        <v>10</v>
      </c>
      <c r="E11493" s="13">
        <v>2166</v>
      </c>
      <c r="F11493" s="7" t="s">
        <v>35</v>
      </c>
      <c r="G11493" s="7" t="s">
        <v>12</v>
      </c>
      <c r="H11493" s="13">
        <v>12</v>
      </c>
      <c r="I11493" s="13" t="str">
        <f>IF(G11493="Male",VLOOKUP(H11493,'Shoe size conversion table'!$B$6:$D$22,2),VLOOKUP(H11493,'Shoe size conversion table'!$J$6:$L$22,2))</f>
        <v>42-43</v>
      </c>
      <c r="J11493" s="13">
        <f>IF(G11493="Male",VLOOKUP(H11493,'Shoe size conversion table'!$B$6:$D$22,3),VLOOKUP(H11493,'Shoe size conversion table'!$J$6:$L$22,3))</f>
        <v>10</v>
      </c>
      <c r="K11493" s="11">
        <v>139</v>
      </c>
      <c r="L11493" s="12">
        <v>0.5</v>
      </c>
      <c r="M11493" s="7">
        <f t="shared" si="538"/>
        <v>2016</v>
      </c>
      <c r="N11493" s="7">
        <f t="shared" si="539"/>
        <v>7</v>
      </c>
      <c r="O11493" s="30">
        <f t="shared" si="540"/>
        <v>69.5</v>
      </c>
    </row>
    <row r="11494" spans="2:15" x14ac:dyDescent="0.2">
      <c r="B11494" s="13">
        <v>62660</v>
      </c>
      <c r="C11494" s="14">
        <v>42565.356111111141</v>
      </c>
      <c r="D11494" s="7" t="s">
        <v>7</v>
      </c>
      <c r="E11494" s="13">
        <v>2184</v>
      </c>
      <c r="F11494" s="7" t="s">
        <v>49</v>
      </c>
      <c r="G11494" s="7" t="s">
        <v>12</v>
      </c>
      <c r="H11494" s="13">
        <v>9</v>
      </c>
      <c r="I11494" s="13" t="str">
        <f>IF(G11494="Male",VLOOKUP(H11494,'Shoe size conversion table'!$B$6:$D$22,2),VLOOKUP(H11494,'Shoe size conversion table'!$J$6:$L$22,2))</f>
        <v>39-40</v>
      </c>
      <c r="J11494" s="13">
        <f>IF(G11494="Male",VLOOKUP(H11494,'Shoe size conversion table'!$B$6:$D$22,3),VLOOKUP(H11494,'Shoe size conversion table'!$J$6:$L$22,3))</f>
        <v>7</v>
      </c>
      <c r="K11494" s="11">
        <v>189</v>
      </c>
      <c r="L11494" s="12">
        <v>0.2</v>
      </c>
      <c r="M11494" s="7">
        <f t="shared" si="538"/>
        <v>2016</v>
      </c>
      <c r="N11494" s="7">
        <f t="shared" si="539"/>
        <v>7</v>
      </c>
      <c r="O11494" s="30">
        <f t="shared" si="540"/>
        <v>151.20000000000002</v>
      </c>
    </row>
    <row r="11495" spans="2:15" x14ac:dyDescent="0.2">
      <c r="B11495" s="13">
        <v>62661</v>
      </c>
      <c r="C11495" s="14">
        <v>42565.416111111139</v>
      </c>
      <c r="D11495" s="7" t="s">
        <v>8</v>
      </c>
      <c r="E11495" s="13">
        <v>2178</v>
      </c>
      <c r="F11495" s="7" t="s">
        <v>42</v>
      </c>
      <c r="G11495" s="7" t="s">
        <v>11</v>
      </c>
      <c r="H11495" s="13">
        <v>9.5</v>
      </c>
      <c r="I11495" s="13" t="str">
        <f>IF(G11495="Male",VLOOKUP(H11495,'Shoe size conversion table'!$B$6:$D$22,2),VLOOKUP(H11495,'Shoe size conversion table'!$J$6:$L$22,2))</f>
        <v>42-43</v>
      </c>
      <c r="J11495" s="13">
        <f>IF(G11495="Male",VLOOKUP(H11495,'Shoe size conversion table'!$B$6:$D$22,3),VLOOKUP(H11495,'Shoe size conversion table'!$J$6:$L$22,3))</f>
        <v>9</v>
      </c>
      <c r="K11495" s="11">
        <v>149</v>
      </c>
      <c r="L11495" s="12">
        <v>0.3</v>
      </c>
      <c r="M11495" s="7">
        <f t="shared" si="538"/>
        <v>2016</v>
      </c>
      <c r="N11495" s="7">
        <f t="shared" si="539"/>
        <v>7</v>
      </c>
      <c r="O11495" s="30">
        <f t="shared" si="540"/>
        <v>104.3</v>
      </c>
    </row>
    <row r="11496" spans="2:15" x14ac:dyDescent="0.2">
      <c r="B11496" s="13">
        <v>62662</v>
      </c>
      <c r="C11496" s="14">
        <v>42565.43611111123</v>
      </c>
      <c r="D11496" s="7" t="s">
        <v>10</v>
      </c>
      <c r="E11496" s="13">
        <v>2170</v>
      </c>
      <c r="F11496" s="7" t="s">
        <v>34</v>
      </c>
      <c r="G11496" s="7" t="s">
        <v>11</v>
      </c>
      <c r="H11496" s="13">
        <v>10.5</v>
      </c>
      <c r="I11496" s="13" t="str">
        <f>IF(G11496="Male",VLOOKUP(H11496,'Shoe size conversion table'!$B$6:$D$22,2),VLOOKUP(H11496,'Shoe size conversion table'!$J$6:$L$22,2))</f>
        <v>43-44</v>
      </c>
      <c r="J11496" s="13">
        <f>IF(G11496="Male",VLOOKUP(H11496,'Shoe size conversion table'!$B$6:$D$22,3),VLOOKUP(H11496,'Shoe size conversion table'!$J$6:$L$22,3))</f>
        <v>10</v>
      </c>
      <c r="K11496" s="11">
        <v>139</v>
      </c>
      <c r="L11496" s="12">
        <v>0</v>
      </c>
      <c r="M11496" s="7">
        <f t="shared" si="538"/>
        <v>2016</v>
      </c>
      <c r="N11496" s="7">
        <f t="shared" si="539"/>
        <v>7</v>
      </c>
      <c r="O11496" s="30">
        <f t="shared" si="540"/>
        <v>139</v>
      </c>
    </row>
    <row r="11497" spans="2:15" x14ac:dyDescent="0.2">
      <c r="B11497" s="13">
        <v>62662</v>
      </c>
      <c r="C11497" s="14">
        <v>42565.43611111123</v>
      </c>
      <c r="D11497" s="7" t="s">
        <v>10</v>
      </c>
      <c r="E11497" s="13">
        <v>2174</v>
      </c>
      <c r="F11497" s="7" t="s">
        <v>34</v>
      </c>
      <c r="G11497" s="7" t="s">
        <v>11</v>
      </c>
      <c r="H11497" s="13">
        <v>10</v>
      </c>
      <c r="I11497" s="13">
        <f>IF(G11497="Male",VLOOKUP(H11497,'Shoe size conversion table'!$B$6:$D$22,2),VLOOKUP(H11497,'Shoe size conversion table'!$J$6:$L$22,2))</f>
        <v>43</v>
      </c>
      <c r="J11497" s="13">
        <f>IF(G11497="Male",VLOOKUP(H11497,'Shoe size conversion table'!$B$6:$D$22,3),VLOOKUP(H11497,'Shoe size conversion table'!$J$6:$L$22,3))</f>
        <v>9.5</v>
      </c>
      <c r="K11497" s="11">
        <v>149</v>
      </c>
      <c r="L11497" s="12">
        <v>0.2</v>
      </c>
      <c r="M11497" s="7">
        <f t="shared" si="538"/>
        <v>2016</v>
      </c>
      <c r="N11497" s="7">
        <f t="shared" si="539"/>
        <v>7</v>
      </c>
      <c r="O11497" s="30">
        <f t="shared" si="540"/>
        <v>119.2</v>
      </c>
    </row>
    <row r="11498" spans="2:15" x14ac:dyDescent="0.2">
      <c r="B11498" s="13">
        <v>62663</v>
      </c>
      <c r="C11498" s="14">
        <v>42565.476111111158</v>
      </c>
      <c r="D11498" s="7" t="s">
        <v>7</v>
      </c>
      <c r="E11498" s="13">
        <v>2227</v>
      </c>
      <c r="F11498" s="7" t="s">
        <v>51</v>
      </c>
      <c r="G11498" s="7" t="s">
        <v>12</v>
      </c>
      <c r="H11498" s="13">
        <v>8.5</v>
      </c>
      <c r="I11498" s="13">
        <f>IF(G11498="Male",VLOOKUP(H11498,'Shoe size conversion table'!$B$6:$D$22,2),VLOOKUP(H11498,'Shoe size conversion table'!$J$6:$L$22,2))</f>
        <v>39</v>
      </c>
      <c r="J11498" s="13">
        <f>IF(G11498="Male",VLOOKUP(H11498,'Shoe size conversion table'!$B$6:$D$22,3),VLOOKUP(H11498,'Shoe size conversion table'!$J$6:$L$22,3))</f>
        <v>6.5</v>
      </c>
      <c r="K11498" s="11">
        <v>149</v>
      </c>
      <c r="L11498" s="12">
        <v>0</v>
      </c>
      <c r="M11498" s="7">
        <f t="shared" si="538"/>
        <v>2016</v>
      </c>
      <c r="N11498" s="7">
        <f t="shared" si="539"/>
        <v>7</v>
      </c>
      <c r="O11498" s="30">
        <f t="shared" si="540"/>
        <v>149</v>
      </c>
    </row>
    <row r="11499" spans="2:15" x14ac:dyDescent="0.2">
      <c r="B11499" s="13">
        <v>62664</v>
      </c>
      <c r="C11499" s="14">
        <v>42565.636111111235</v>
      </c>
      <c r="D11499" s="7" t="s">
        <v>7</v>
      </c>
      <c r="E11499" s="13">
        <v>2241</v>
      </c>
      <c r="F11499" s="7" t="s">
        <v>50</v>
      </c>
      <c r="G11499" s="7" t="s">
        <v>11</v>
      </c>
      <c r="H11499" s="13">
        <v>7</v>
      </c>
      <c r="I11499" s="13">
        <f>IF(G11499="Male",VLOOKUP(H11499,'Shoe size conversion table'!$B$6:$D$22,2),VLOOKUP(H11499,'Shoe size conversion table'!$J$6:$L$22,2))</f>
        <v>40</v>
      </c>
      <c r="J11499" s="13">
        <f>IF(G11499="Male",VLOOKUP(H11499,'Shoe size conversion table'!$B$6:$D$22,3),VLOOKUP(H11499,'Shoe size conversion table'!$J$6:$L$22,3))</f>
        <v>6.5</v>
      </c>
      <c r="K11499" s="11">
        <v>159</v>
      </c>
      <c r="L11499" s="12">
        <v>0</v>
      </c>
      <c r="M11499" s="7">
        <f t="shared" si="538"/>
        <v>2016</v>
      </c>
      <c r="N11499" s="7">
        <f t="shared" si="539"/>
        <v>7</v>
      </c>
      <c r="O11499" s="30">
        <f t="shared" si="540"/>
        <v>159</v>
      </c>
    </row>
    <row r="11500" spans="2:15" x14ac:dyDescent="0.2">
      <c r="B11500" s="13">
        <v>62665</v>
      </c>
      <c r="C11500" s="14">
        <v>42565.656111111159</v>
      </c>
      <c r="D11500" s="7" t="s">
        <v>10</v>
      </c>
      <c r="E11500" s="13">
        <v>2220</v>
      </c>
      <c r="F11500" s="7" t="s">
        <v>35</v>
      </c>
      <c r="G11500" s="7" t="s">
        <v>11</v>
      </c>
      <c r="H11500" s="13">
        <v>10.5</v>
      </c>
      <c r="I11500" s="13" t="str">
        <f>IF(G11500="Male",VLOOKUP(H11500,'Shoe size conversion table'!$B$6:$D$22,2),VLOOKUP(H11500,'Shoe size conversion table'!$J$6:$L$22,2))</f>
        <v>43-44</v>
      </c>
      <c r="J11500" s="13">
        <f>IF(G11500="Male",VLOOKUP(H11500,'Shoe size conversion table'!$B$6:$D$22,3),VLOOKUP(H11500,'Shoe size conversion table'!$J$6:$L$22,3))</f>
        <v>10</v>
      </c>
      <c r="K11500" s="11">
        <v>189</v>
      </c>
      <c r="L11500" s="12">
        <v>0.2</v>
      </c>
      <c r="M11500" s="7">
        <f t="shared" si="538"/>
        <v>2016</v>
      </c>
      <c r="N11500" s="7">
        <f t="shared" si="539"/>
        <v>7</v>
      </c>
      <c r="O11500" s="30">
        <f t="shared" si="540"/>
        <v>151.20000000000002</v>
      </c>
    </row>
    <row r="11501" spans="2:15" x14ac:dyDescent="0.2">
      <c r="B11501" s="13">
        <v>62666</v>
      </c>
      <c r="C11501" s="14">
        <v>42565.736111111153</v>
      </c>
      <c r="D11501" s="7" t="s">
        <v>7</v>
      </c>
      <c r="E11501" s="13">
        <v>2188</v>
      </c>
      <c r="F11501" s="7" t="s">
        <v>49</v>
      </c>
      <c r="G11501" s="7" t="s">
        <v>12</v>
      </c>
      <c r="H11501" s="13">
        <v>8.5</v>
      </c>
      <c r="I11501" s="13">
        <f>IF(G11501="Male",VLOOKUP(H11501,'Shoe size conversion table'!$B$6:$D$22,2),VLOOKUP(H11501,'Shoe size conversion table'!$J$6:$L$22,2))</f>
        <v>39</v>
      </c>
      <c r="J11501" s="13">
        <f>IF(G11501="Male",VLOOKUP(H11501,'Shoe size conversion table'!$B$6:$D$22,3),VLOOKUP(H11501,'Shoe size conversion table'!$J$6:$L$22,3))</f>
        <v>6.5</v>
      </c>
      <c r="K11501" s="11">
        <v>159</v>
      </c>
      <c r="L11501" s="12">
        <v>0</v>
      </c>
      <c r="M11501" s="7">
        <f t="shared" si="538"/>
        <v>2016</v>
      </c>
      <c r="N11501" s="7">
        <f t="shared" si="539"/>
        <v>7</v>
      </c>
      <c r="O11501" s="30">
        <f t="shared" si="540"/>
        <v>159</v>
      </c>
    </row>
    <row r="11502" spans="2:15" x14ac:dyDescent="0.2">
      <c r="B11502" s="13">
        <v>62667</v>
      </c>
      <c r="C11502" s="14">
        <v>42565.916111111233</v>
      </c>
      <c r="D11502" s="7" t="s">
        <v>7</v>
      </c>
      <c r="E11502" s="13">
        <v>2240</v>
      </c>
      <c r="F11502" s="7" t="s">
        <v>47</v>
      </c>
      <c r="G11502" s="7" t="s">
        <v>11</v>
      </c>
      <c r="H11502" s="13">
        <v>9</v>
      </c>
      <c r="I11502" s="13">
        <f>IF(G11502="Male",VLOOKUP(H11502,'Shoe size conversion table'!$B$6:$D$22,2),VLOOKUP(H11502,'Shoe size conversion table'!$J$6:$L$22,2))</f>
        <v>42</v>
      </c>
      <c r="J11502" s="13">
        <f>IF(G11502="Male",VLOOKUP(H11502,'Shoe size conversion table'!$B$6:$D$22,3),VLOOKUP(H11502,'Shoe size conversion table'!$J$6:$L$22,3))</f>
        <v>8.5</v>
      </c>
      <c r="K11502" s="11">
        <v>129</v>
      </c>
      <c r="L11502" s="12">
        <v>0.1</v>
      </c>
      <c r="M11502" s="7">
        <f t="shared" si="538"/>
        <v>2016</v>
      </c>
      <c r="N11502" s="7">
        <f t="shared" si="539"/>
        <v>7</v>
      </c>
      <c r="O11502" s="30">
        <f t="shared" si="540"/>
        <v>116.10000000000001</v>
      </c>
    </row>
    <row r="11503" spans="2:15" x14ac:dyDescent="0.2">
      <c r="B11503" s="13">
        <v>62668</v>
      </c>
      <c r="C11503" s="14">
        <v>42565.916111111292</v>
      </c>
      <c r="D11503" s="7" t="s">
        <v>7</v>
      </c>
      <c r="E11503" s="13">
        <v>2229</v>
      </c>
      <c r="F11503" s="7" t="s">
        <v>48</v>
      </c>
      <c r="G11503" s="7" t="s">
        <v>11</v>
      </c>
      <c r="H11503" s="13">
        <v>8</v>
      </c>
      <c r="I11503" s="13">
        <f>IF(G11503="Male",VLOOKUP(H11503,'Shoe size conversion table'!$B$6:$D$22,2),VLOOKUP(H11503,'Shoe size conversion table'!$J$6:$L$22,2))</f>
        <v>41</v>
      </c>
      <c r="J11503" s="13">
        <f>IF(G11503="Male",VLOOKUP(H11503,'Shoe size conversion table'!$B$6:$D$22,3),VLOOKUP(H11503,'Shoe size conversion table'!$J$6:$L$22,3))</f>
        <v>7.5</v>
      </c>
      <c r="K11503" s="11">
        <v>159</v>
      </c>
      <c r="L11503" s="12">
        <v>0</v>
      </c>
      <c r="M11503" s="7">
        <f t="shared" si="538"/>
        <v>2016</v>
      </c>
      <c r="N11503" s="7">
        <f t="shared" si="539"/>
        <v>7</v>
      </c>
      <c r="O11503" s="30">
        <f t="shared" si="540"/>
        <v>159</v>
      </c>
    </row>
    <row r="11504" spans="2:15" x14ac:dyDescent="0.2">
      <c r="B11504" s="13">
        <v>62669</v>
      </c>
      <c r="C11504" s="14">
        <v>42565.956111111154</v>
      </c>
      <c r="D11504" s="7" t="s">
        <v>10</v>
      </c>
      <c r="E11504" s="13">
        <v>2187</v>
      </c>
      <c r="F11504" s="7" t="s">
        <v>34</v>
      </c>
      <c r="G11504" s="7" t="s">
        <v>12</v>
      </c>
      <c r="H11504" s="13">
        <v>7</v>
      </c>
      <c r="I11504" s="13" t="str">
        <f>IF(G11504="Male",VLOOKUP(H11504,'Shoe size conversion table'!$B$6:$D$22,2),VLOOKUP(H11504,'Shoe size conversion table'!$J$6:$L$22,2))</f>
        <v>37-38</v>
      </c>
      <c r="J11504" s="13">
        <f>IF(G11504="Male",VLOOKUP(H11504,'Shoe size conversion table'!$B$6:$D$22,3),VLOOKUP(H11504,'Shoe size conversion table'!$J$6:$L$22,3))</f>
        <v>5</v>
      </c>
      <c r="K11504" s="11">
        <v>159</v>
      </c>
      <c r="L11504" s="12">
        <v>0</v>
      </c>
      <c r="M11504" s="7">
        <f t="shared" si="538"/>
        <v>2016</v>
      </c>
      <c r="N11504" s="7">
        <f t="shared" si="539"/>
        <v>7</v>
      </c>
      <c r="O11504" s="30">
        <f t="shared" si="540"/>
        <v>159</v>
      </c>
    </row>
    <row r="11505" spans="2:15" x14ac:dyDescent="0.2">
      <c r="B11505" s="13">
        <v>62669</v>
      </c>
      <c r="C11505" s="14">
        <v>42565.956111111154</v>
      </c>
      <c r="D11505" s="7" t="s">
        <v>10</v>
      </c>
      <c r="E11505" s="13">
        <v>2174</v>
      </c>
      <c r="F11505" s="7" t="s">
        <v>36</v>
      </c>
      <c r="G11505" s="7" t="s">
        <v>12</v>
      </c>
      <c r="H11505" s="13">
        <v>8.5</v>
      </c>
      <c r="I11505" s="13">
        <f>IF(G11505="Male",VLOOKUP(H11505,'Shoe size conversion table'!$B$6:$D$22,2),VLOOKUP(H11505,'Shoe size conversion table'!$J$6:$L$22,2))</f>
        <v>39</v>
      </c>
      <c r="J11505" s="13">
        <f>IF(G11505="Male",VLOOKUP(H11505,'Shoe size conversion table'!$B$6:$D$22,3),VLOOKUP(H11505,'Shoe size conversion table'!$J$6:$L$22,3))</f>
        <v>6.5</v>
      </c>
      <c r="K11505" s="11">
        <v>159</v>
      </c>
      <c r="L11505" s="12">
        <v>0.2</v>
      </c>
      <c r="M11505" s="7">
        <f t="shared" si="538"/>
        <v>2016</v>
      </c>
      <c r="N11505" s="7">
        <f t="shared" si="539"/>
        <v>7</v>
      </c>
      <c r="O11505" s="30">
        <f t="shared" si="540"/>
        <v>127.2</v>
      </c>
    </row>
    <row r="11506" spans="2:15" x14ac:dyDescent="0.2">
      <c r="B11506" s="13">
        <v>62669</v>
      </c>
      <c r="C11506" s="14">
        <v>42565.956111111154</v>
      </c>
      <c r="D11506" s="7" t="s">
        <v>10</v>
      </c>
      <c r="E11506" s="13">
        <v>2242</v>
      </c>
      <c r="F11506" s="7" t="s">
        <v>35</v>
      </c>
      <c r="G11506" s="7" t="s">
        <v>12</v>
      </c>
      <c r="H11506" s="13">
        <v>8.5</v>
      </c>
      <c r="I11506" s="13">
        <f>IF(G11506="Male",VLOOKUP(H11506,'Shoe size conversion table'!$B$6:$D$22,2),VLOOKUP(H11506,'Shoe size conversion table'!$J$6:$L$22,2))</f>
        <v>39</v>
      </c>
      <c r="J11506" s="13">
        <f>IF(G11506="Male",VLOOKUP(H11506,'Shoe size conversion table'!$B$6:$D$22,3),VLOOKUP(H11506,'Shoe size conversion table'!$J$6:$L$22,3))</f>
        <v>6.5</v>
      </c>
      <c r="K11506" s="11">
        <v>159</v>
      </c>
      <c r="L11506" s="12">
        <v>0</v>
      </c>
      <c r="M11506" s="7">
        <f t="shared" si="538"/>
        <v>2016</v>
      </c>
      <c r="N11506" s="7">
        <f t="shared" si="539"/>
        <v>7</v>
      </c>
      <c r="O11506" s="30">
        <f t="shared" si="540"/>
        <v>159</v>
      </c>
    </row>
    <row r="11507" spans="2:15" x14ac:dyDescent="0.2">
      <c r="B11507" s="13">
        <v>62669</v>
      </c>
      <c r="C11507" s="14">
        <v>42565.956111111154</v>
      </c>
      <c r="D11507" s="7" t="s">
        <v>10</v>
      </c>
      <c r="E11507" s="13">
        <v>2149</v>
      </c>
      <c r="F11507" s="7" t="s">
        <v>34</v>
      </c>
      <c r="G11507" s="7" t="s">
        <v>12</v>
      </c>
      <c r="H11507" s="13">
        <v>10</v>
      </c>
      <c r="I11507" s="13" t="str">
        <f>IF(G11507="Male",VLOOKUP(H11507,'Shoe size conversion table'!$B$6:$D$22,2),VLOOKUP(H11507,'Shoe size conversion table'!$J$6:$L$22,2))</f>
        <v>40-41</v>
      </c>
      <c r="J11507" s="13">
        <f>IF(G11507="Male",VLOOKUP(H11507,'Shoe size conversion table'!$B$6:$D$22,3),VLOOKUP(H11507,'Shoe size conversion table'!$J$6:$L$22,3))</f>
        <v>8</v>
      </c>
      <c r="K11507" s="11">
        <v>129</v>
      </c>
      <c r="L11507" s="12">
        <v>0.5</v>
      </c>
      <c r="M11507" s="7">
        <f t="shared" si="538"/>
        <v>2016</v>
      </c>
      <c r="N11507" s="7">
        <f t="shared" si="539"/>
        <v>7</v>
      </c>
      <c r="O11507" s="30">
        <f t="shared" si="540"/>
        <v>64.5</v>
      </c>
    </row>
    <row r="11508" spans="2:15" x14ac:dyDescent="0.2">
      <c r="B11508" s="13">
        <v>62670</v>
      </c>
      <c r="C11508" s="14">
        <v>42566.006111111266</v>
      </c>
      <c r="D11508" s="7" t="s">
        <v>10</v>
      </c>
      <c r="E11508" s="13">
        <v>2182</v>
      </c>
      <c r="F11508" s="7" t="s">
        <v>35</v>
      </c>
      <c r="G11508" s="7" t="s">
        <v>11</v>
      </c>
      <c r="H11508" s="13">
        <v>10.5</v>
      </c>
      <c r="I11508" s="13" t="str">
        <f>IF(G11508="Male",VLOOKUP(H11508,'Shoe size conversion table'!$B$6:$D$22,2),VLOOKUP(H11508,'Shoe size conversion table'!$J$6:$L$22,2))</f>
        <v>43-44</v>
      </c>
      <c r="J11508" s="13">
        <f>IF(G11508="Male",VLOOKUP(H11508,'Shoe size conversion table'!$B$6:$D$22,3),VLOOKUP(H11508,'Shoe size conversion table'!$J$6:$L$22,3))</f>
        <v>10</v>
      </c>
      <c r="K11508" s="11">
        <v>159</v>
      </c>
      <c r="L11508" s="12">
        <v>0.5</v>
      </c>
      <c r="M11508" s="7">
        <f t="shared" si="538"/>
        <v>2016</v>
      </c>
      <c r="N11508" s="7">
        <f t="shared" si="539"/>
        <v>7</v>
      </c>
      <c r="O11508" s="30">
        <f t="shared" si="540"/>
        <v>79.5</v>
      </c>
    </row>
    <row r="11509" spans="2:15" x14ac:dyDescent="0.2">
      <c r="B11509" s="13">
        <v>62671</v>
      </c>
      <c r="C11509" s="14">
        <v>42566.036111111156</v>
      </c>
      <c r="D11509" s="7" t="s">
        <v>7</v>
      </c>
      <c r="E11509" s="13">
        <v>2218</v>
      </c>
      <c r="F11509" s="7" t="s">
        <v>52</v>
      </c>
      <c r="G11509" s="7" t="s">
        <v>12</v>
      </c>
      <c r="H11509" s="13">
        <v>8</v>
      </c>
      <c r="I11509" s="13" t="str">
        <f>IF(G11509="Male",VLOOKUP(H11509,'Shoe size conversion table'!$B$6:$D$22,2),VLOOKUP(H11509,'Shoe size conversion table'!$J$6:$L$22,2))</f>
        <v>38-39</v>
      </c>
      <c r="J11509" s="13">
        <f>IF(G11509="Male",VLOOKUP(H11509,'Shoe size conversion table'!$B$6:$D$22,3),VLOOKUP(H11509,'Shoe size conversion table'!$J$6:$L$22,3))</f>
        <v>6</v>
      </c>
      <c r="K11509" s="11">
        <v>179</v>
      </c>
      <c r="L11509" s="12">
        <v>0</v>
      </c>
      <c r="M11509" s="7">
        <f t="shared" si="538"/>
        <v>2016</v>
      </c>
      <c r="N11509" s="7">
        <f t="shared" si="539"/>
        <v>7</v>
      </c>
      <c r="O11509" s="30">
        <f t="shared" si="540"/>
        <v>179</v>
      </c>
    </row>
    <row r="11510" spans="2:15" x14ac:dyDescent="0.2">
      <c r="B11510" s="13">
        <v>62672</v>
      </c>
      <c r="C11510" s="14">
        <v>42566.166111111233</v>
      </c>
      <c r="D11510" s="7" t="s">
        <v>8</v>
      </c>
      <c r="E11510" s="13">
        <v>2175</v>
      </c>
      <c r="F11510" s="7" t="s">
        <v>41</v>
      </c>
      <c r="G11510" s="7" t="s">
        <v>11</v>
      </c>
      <c r="H11510" s="13">
        <v>10.5</v>
      </c>
      <c r="I11510" s="13" t="str">
        <f>IF(G11510="Male",VLOOKUP(H11510,'Shoe size conversion table'!$B$6:$D$22,2),VLOOKUP(H11510,'Shoe size conversion table'!$J$6:$L$22,2))</f>
        <v>43-44</v>
      </c>
      <c r="J11510" s="13">
        <f>IF(G11510="Male",VLOOKUP(H11510,'Shoe size conversion table'!$B$6:$D$22,3),VLOOKUP(H11510,'Shoe size conversion table'!$J$6:$L$22,3))</f>
        <v>10</v>
      </c>
      <c r="K11510" s="11">
        <v>169</v>
      </c>
      <c r="L11510" s="12">
        <v>0</v>
      </c>
      <c r="M11510" s="7">
        <f t="shared" si="538"/>
        <v>2016</v>
      </c>
      <c r="N11510" s="7">
        <f t="shared" si="539"/>
        <v>7</v>
      </c>
      <c r="O11510" s="30">
        <f t="shared" si="540"/>
        <v>169</v>
      </c>
    </row>
    <row r="11511" spans="2:15" x14ac:dyDescent="0.2">
      <c r="B11511" s="13">
        <v>62673</v>
      </c>
      <c r="C11511" s="14">
        <v>42566.256111111288</v>
      </c>
      <c r="D11511" s="7" t="s">
        <v>10</v>
      </c>
      <c r="E11511" s="13">
        <v>2175</v>
      </c>
      <c r="F11511" s="7" t="s">
        <v>34</v>
      </c>
      <c r="G11511" s="7" t="s">
        <v>11</v>
      </c>
      <c r="H11511" s="13">
        <v>8.5</v>
      </c>
      <c r="I11511" s="13" t="str">
        <f>IF(G11511="Male",VLOOKUP(H11511,'Shoe size conversion table'!$B$6:$D$22,2),VLOOKUP(H11511,'Shoe size conversion table'!$J$6:$L$22,2))</f>
        <v>41-42</v>
      </c>
      <c r="J11511" s="13">
        <f>IF(G11511="Male",VLOOKUP(H11511,'Shoe size conversion table'!$B$6:$D$22,3),VLOOKUP(H11511,'Shoe size conversion table'!$J$6:$L$22,3))</f>
        <v>8</v>
      </c>
      <c r="K11511" s="11">
        <v>189</v>
      </c>
      <c r="L11511" s="12">
        <v>0.2</v>
      </c>
      <c r="M11511" s="7">
        <f t="shared" si="538"/>
        <v>2016</v>
      </c>
      <c r="N11511" s="7">
        <f t="shared" si="539"/>
        <v>7</v>
      </c>
      <c r="O11511" s="30">
        <f t="shared" si="540"/>
        <v>151.20000000000002</v>
      </c>
    </row>
    <row r="11512" spans="2:15" x14ac:dyDescent="0.2">
      <c r="B11512" s="13">
        <v>62674</v>
      </c>
      <c r="C11512" s="14">
        <v>42566.286111111156</v>
      </c>
      <c r="D11512" s="7" t="s">
        <v>10</v>
      </c>
      <c r="E11512" s="13">
        <v>2232</v>
      </c>
      <c r="F11512" s="7" t="s">
        <v>36</v>
      </c>
      <c r="G11512" s="7" t="s">
        <v>11</v>
      </c>
      <c r="H11512" s="13">
        <v>10</v>
      </c>
      <c r="I11512" s="13">
        <f>IF(G11512="Male",VLOOKUP(H11512,'Shoe size conversion table'!$B$6:$D$22,2),VLOOKUP(H11512,'Shoe size conversion table'!$J$6:$L$22,2))</f>
        <v>43</v>
      </c>
      <c r="J11512" s="13">
        <f>IF(G11512="Male",VLOOKUP(H11512,'Shoe size conversion table'!$B$6:$D$22,3),VLOOKUP(H11512,'Shoe size conversion table'!$J$6:$L$22,3))</f>
        <v>9.5</v>
      </c>
      <c r="K11512" s="11">
        <v>179</v>
      </c>
      <c r="L11512" s="12">
        <v>0.5</v>
      </c>
      <c r="M11512" s="7">
        <f t="shared" si="538"/>
        <v>2016</v>
      </c>
      <c r="N11512" s="7">
        <f t="shared" si="539"/>
        <v>7</v>
      </c>
      <c r="O11512" s="30">
        <f t="shared" si="540"/>
        <v>89.5</v>
      </c>
    </row>
    <row r="11513" spans="2:15" x14ac:dyDescent="0.2">
      <c r="B11513" s="13">
        <v>62675</v>
      </c>
      <c r="C11513" s="14">
        <v>42566.426111111236</v>
      </c>
      <c r="D11513" s="7" t="s">
        <v>7</v>
      </c>
      <c r="E11513" s="13">
        <v>2183</v>
      </c>
      <c r="F11513" s="7" t="s">
        <v>56</v>
      </c>
      <c r="G11513" s="7" t="s">
        <v>11</v>
      </c>
      <c r="H11513" s="13">
        <v>12</v>
      </c>
      <c r="I11513" s="13">
        <f>IF(G11513="Male",VLOOKUP(H11513,'Shoe size conversion table'!$B$6:$D$22,2),VLOOKUP(H11513,'Shoe size conversion table'!$J$6:$L$22,2))</f>
        <v>45</v>
      </c>
      <c r="J11513" s="13">
        <f>IF(G11513="Male",VLOOKUP(H11513,'Shoe size conversion table'!$B$6:$D$22,3),VLOOKUP(H11513,'Shoe size conversion table'!$J$6:$L$22,3))</f>
        <v>11.5</v>
      </c>
      <c r="K11513" s="11">
        <v>169</v>
      </c>
      <c r="L11513" s="12">
        <v>0.1</v>
      </c>
      <c r="M11513" s="7">
        <f t="shared" si="538"/>
        <v>2016</v>
      </c>
      <c r="N11513" s="7">
        <f t="shared" si="539"/>
        <v>7</v>
      </c>
      <c r="O11513" s="30">
        <f t="shared" si="540"/>
        <v>152.1</v>
      </c>
    </row>
    <row r="11514" spans="2:15" x14ac:dyDescent="0.2">
      <c r="B11514" s="13">
        <v>62676</v>
      </c>
      <c r="C11514" s="14">
        <v>42566.476111111158</v>
      </c>
      <c r="D11514" s="7" t="s">
        <v>7</v>
      </c>
      <c r="E11514" s="13">
        <v>2214</v>
      </c>
      <c r="F11514" s="7" t="s">
        <v>49</v>
      </c>
      <c r="G11514" s="7" t="s">
        <v>11</v>
      </c>
      <c r="H11514" s="13">
        <v>10</v>
      </c>
      <c r="I11514" s="13">
        <f>IF(G11514="Male",VLOOKUP(H11514,'Shoe size conversion table'!$B$6:$D$22,2),VLOOKUP(H11514,'Shoe size conversion table'!$J$6:$L$22,2))</f>
        <v>43</v>
      </c>
      <c r="J11514" s="13">
        <f>IF(G11514="Male",VLOOKUP(H11514,'Shoe size conversion table'!$B$6:$D$22,3),VLOOKUP(H11514,'Shoe size conversion table'!$J$6:$L$22,3))</f>
        <v>9.5</v>
      </c>
      <c r="K11514" s="11">
        <v>139</v>
      </c>
      <c r="L11514" s="12">
        <v>0</v>
      </c>
      <c r="M11514" s="7">
        <f t="shared" si="538"/>
        <v>2016</v>
      </c>
      <c r="N11514" s="7">
        <f t="shared" si="539"/>
        <v>7</v>
      </c>
      <c r="O11514" s="30">
        <f t="shared" si="540"/>
        <v>139</v>
      </c>
    </row>
    <row r="11515" spans="2:15" x14ac:dyDescent="0.2">
      <c r="B11515" s="13">
        <v>62677</v>
      </c>
      <c r="C11515" s="14">
        <v>42566.616111111136</v>
      </c>
      <c r="D11515" s="7" t="s">
        <v>7</v>
      </c>
      <c r="E11515" s="13">
        <v>2192</v>
      </c>
      <c r="F11515" s="7" t="s">
        <v>49</v>
      </c>
      <c r="G11515" s="7" t="s">
        <v>12</v>
      </c>
      <c r="H11515" s="13">
        <v>8</v>
      </c>
      <c r="I11515" s="13" t="str">
        <f>IF(G11515="Male",VLOOKUP(H11515,'Shoe size conversion table'!$B$6:$D$22,2),VLOOKUP(H11515,'Shoe size conversion table'!$J$6:$L$22,2))</f>
        <v>38-39</v>
      </c>
      <c r="J11515" s="13">
        <f>IF(G11515="Male",VLOOKUP(H11515,'Shoe size conversion table'!$B$6:$D$22,3),VLOOKUP(H11515,'Shoe size conversion table'!$J$6:$L$22,3))</f>
        <v>6</v>
      </c>
      <c r="K11515" s="11">
        <v>139</v>
      </c>
      <c r="L11515" s="12">
        <v>0.5</v>
      </c>
      <c r="M11515" s="7">
        <f t="shared" si="538"/>
        <v>2016</v>
      </c>
      <c r="N11515" s="7">
        <f t="shared" si="539"/>
        <v>7</v>
      </c>
      <c r="O11515" s="30">
        <f t="shared" si="540"/>
        <v>69.5</v>
      </c>
    </row>
    <row r="11516" spans="2:15" x14ac:dyDescent="0.2">
      <c r="B11516" s="13">
        <v>62678</v>
      </c>
      <c r="C11516" s="14">
        <v>42566.616111111267</v>
      </c>
      <c r="D11516" s="7" t="s">
        <v>8</v>
      </c>
      <c r="E11516" s="13">
        <v>2213</v>
      </c>
      <c r="F11516" s="7" t="s">
        <v>42</v>
      </c>
      <c r="G11516" s="7" t="s">
        <v>11</v>
      </c>
      <c r="H11516" s="13">
        <v>9.5</v>
      </c>
      <c r="I11516" s="13" t="str">
        <f>IF(G11516="Male",VLOOKUP(H11516,'Shoe size conversion table'!$B$6:$D$22,2),VLOOKUP(H11516,'Shoe size conversion table'!$J$6:$L$22,2))</f>
        <v>42-43</v>
      </c>
      <c r="J11516" s="13">
        <f>IF(G11516="Male",VLOOKUP(H11516,'Shoe size conversion table'!$B$6:$D$22,3),VLOOKUP(H11516,'Shoe size conversion table'!$J$6:$L$22,3))</f>
        <v>9</v>
      </c>
      <c r="K11516" s="11">
        <v>129</v>
      </c>
      <c r="L11516" s="12">
        <v>0.5</v>
      </c>
      <c r="M11516" s="7">
        <f t="shared" si="538"/>
        <v>2016</v>
      </c>
      <c r="N11516" s="7">
        <f t="shared" si="539"/>
        <v>7</v>
      </c>
      <c r="O11516" s="30">
        <f t="shared" si="540"/>
        <v>64.5</v>
      </c>
    </row>
    <row r="11517" spans="2:15" x14ac:dyDescent="0.2">
      <c r="B11517" s="13">
        <v>62679</v>
      </c>
      <c r="C11517" s="14">
        <v>42566.656111111159</v>
      </c>
      <c r="D11517" s="7" t="s">
        <v>10</v>
      </c>
      <c r="E11517" s="13">
        <v>2221</v>
      </c>
      <c r="F11517" s="7" t="s">
        <v>36</v>
      </c>
      <c r="G11517" s="7" t="s">
        <v>11</v>
      </c>
      <c r="H11517" s="13">
        <v>10.5</v>
      </c>
      <c r="I11517" s="13" t="str">
        <f>IF(G11517="Male",VLOOKUP(H11517,'Shoe size conversion table'!$B$6:$D$22,2),VLOOKUP(H11517,'Shoe size conversion table'!$J$6:$L$22,2))</f>
        <v>43-44</v>
      </c>
      <c r="J11517" s="13">
        <f>IF(G11517="Male",VLOOKUP(H11517,'Shoe size conversion table'!$B$6:$D$22,3),VLOOKUP(H11517,'Shoe size conversion table'!$J$6:$L$22,3))</f>
        <v>10</v>
      </c>
      <c r="K11517" s="11">
        <v>149</v>
      </c>
      <c r="L11517" s="12">
        <v>0</v>
      </c>
      <c r="M11517" s="7">
        <f t="shared" si="538"/>
        <v>2016</v>
      </c>
      <c r="N11517" s="7">
        <f t="shared" si="539"/>
        <v>7</v>
      </c>
      <c r="O11517" s="30">
        <f t="shared" si="540"/>
        <v>149</v>
      </c>
    </row>
    <row r="11518" spans="2:15" x14ac:dyDescent="0.2">
      <c r="B11518" s="13">
        <v>62680</v>
      </c>
      <c r="C11518" s="14">
        <v>42566.696111111291</v>
      </c>
      <c r="D11518" s="7" t="s">
        <v>10</v>
      </c>
      <c r="E11518" s="13">
        <v>2197</v>
      </c>
      <c r="F11518" s="7" t="s">
        <v>34</v>
      </c>
      <c r="G11518" s="7" t="s">
        <v>11</v>
      </c>
      <c r="H11518" s="13">
        <v>9.5</v>
      </c>
      <c r="I11518" s="13" t="str">
        <f>IF(G11518="Male",VLOOKUP(H11518,'Shoe size conversion table'!$B$6:$D$22,2),VLOOKUP(H11518,'Shoe size conversion table'!$J$6:$L$22,2))</f>
        <v>42-43</v>
      </c>
      <c r="J11518" s="13">
        <f>IF(G11518="Male",VLOOKUP(H11518,'Shoe size conversion table'!$B$6:$D$22,3),VLOOKUP(H11518,'Shoe size conversion table'!$J$6:$L$22,3))</f>
        <v>9</v>
      </c>
      <c r="K11518" s="11">
        <v>149</v>
      </c>
      <c r="L11518" s="12">
        <v>0</v>
      </c>
      <c r="M11518" s="7">
        <f t="shared" si="538"/>
        <v>2016</v>
      </c>
      <c r="N11518" s="7">
        <f t="shared" si="539"/>
        <v>7</v>
      </c>
      <c r="O11518" s="30">
        <f t="shared" si="540"/>
        <v>149</v>
      </c>
    </row>
    <row r="11519" spans="2:15" x14ac:dyDescent="0.2">
      <c r="B11519" s="13">
        <v>62681</v>
      </c>
      <c r="C11519" s="14">
        <v>42566.746111111264</v>
      </c>
      <c r="D11519" s="7" t="s">
        <v>7</v>
      </c>
      <c r="E11519" s="13">
        <v>2234</v>
      </c>
      <c r="F11519" s="7" t="s">
        <v>49</v>
      </c>
      <c r="G11519" s="7" t="s">
        <v>12</v>
      </c>
      <c r="H11519" s="13">
        <v>7</v>
      </c>
      <c r="I11519" s="13" t="str">
        <f>IF(G11519="Male",VLOOKUP(H11519,'Shoe size conversion table'!$B$6:$D$22,2),VLOOKUP(H11519,'Shoe size conversion table'!$J$6:$L$22,2))</f>
        <v>37-38</v>
      </c>
      <c r="J11519" s="13">
        <f>IF(G11519="Male",VLOOKUP(H11519,'Shoe size conversion table'!$B$6:$D$22,3),VLOOKUP(H11519,'Shoe size conversion table'!$J$6:$L$22,3))</f>
        <v>5</v>
      </c>
      <c r="K11519" s="11">
        <v>139</v>
      </c>
      <c r="L11519" s="12">
        <v>0</v>
      </c>
      <c r="M11519" s="7">
        <f t="shared" si="538"/>
        <v>2016</v>
      </c>
      <c r="N11519" s="7">
        <f t="shared" si="539"/>
        <v>7</v>
      </c>
      <c r="O11519" s="30">
        <f t="shared" si="540"/>
        <v>139</v>
      </c>
    </row>
    <row r="11520" spans="2:15" x14ac:dyDescent="0.2">
      <c r="B11520" s="13">
        <v>62682</v>
      </c>
      <c r="C11520" s="14">
        <v>42566.796111111267</v>
      </c>
      <c r="D11520" s="7" t="s">
        <v>9</v>
      </c>
      <c r="E11520" s="13">
        <v>2229</v>
      </c>
      <c r="F11520" s="7" t="s">
        <v>61</v>
      </c>
      <c r="G11520" s="7" t="s">
        <v>12</v>
      </c>
      <c r="H11520" s="13">
        <v>4.5</v>
      </c>
      <c r="I11520" s="13">
        <f>IF(G11520="Male",VLOOKUP(H11520,'Shoe size conversion table'!$B$6:$D$22,2),VLOOKUP(H11520,'Shoe size conversion table'!$J$6:$L$22,2))</f>
        <v>35</v>
      </c>
      <c r="J11520" s="13">
        <f>IF(G11520="Male",VLOOKUP(H11520,'Shoe size conversion table'!$B$6:$D$22,3),VLOOKUP(H11520,'Shoe size conversion table'!$J$6:$L$22,3))</f>
        <v>2.5</v>
      </c>
      <c r="K11520" s="11">
        <v>139</v>
      </c>
      <c r="L11520" s="12">
        <v>0.2</v>
      </c>
      <c r="M11520" s="7">
        <f t="shared" si="538"/>
        <v>2016</v>
      </c>
      <c r="N11520" s="7">
        <f t="shared" si="539"/>
        <v>7</v>
      </c>
      <c r="O11520" s="30">
        <f t="shared" si="540"/>
        <v>111.2</v>
      </c>
    </row>
    <row r="11521" spans="2:15" x14ac:dyDescent="0.2">
      <c r="B11521" s="13">
        <v>62683</v>
      </c>
      <c r="C11521" s="14">
        <v>42566.796111111289</v>
      </c>
      <c r="D11521" s="7" t="s">
        <v>7</v>
      </c>
      <c r="E11521" s="13">
        <v>2174</v>
      </c>
      <c r="F11521" s="7" t="s">
        <v>57</v>
      </c>
      <c r="G11521" s="7" t="s">
        <v>12</v>
      </c>
      <c r="H11521" s="13">
        <v>8.5</v>
      </c>
      <c r="I11521" s="13">
        <f>IF(G11521="Male",VLOOKUP(H11521,'Shoe size conversion table'!$B$6:$D$22,2),VLOOKUP(H11521,'Shoe size conversion table'!$J$6:$L$22,2))</f>
        <v>39</v>
      </c>
      <c r="J11521" s="13">
        <f>IF(G11521="Male",VLOOKUP(H11521,'Shoe size conversion table'!$B$6:$D$22,3),VLOOKUP(H11521,'Shoe size conversion table'!$J$6:$L$22,3))</f>
        <v>6.5</v>
      </c>
      <c r="K11521" s="11">
        <v>199</v>
      </c>
      <c r="L11521" s="12">
        <v>0.5</v>
      </c>
      <c r="M11521" s="7">
        <f t="shared" si="538"/>
        <v>2016</v>
      </c>
      <c r="N11521" s="7">
        <f t="shared" si="539"/>
        <v>7</v>
      </c>
      <c r="O11521" s="30">
        <f t="shared" si="540"/>
        <v>99.5</v>
      </c>
    </row>
    <row r="11522" spans="2:15" x14ac:dyDescent="0.2">
      <c r="B11522" s="13">
        <v>62684</v>
      </c>
      <c r="C11522" s="14">
        <v>42566.826111111157</v>
      </c>
      <c r="D11522" s="7" t="s">
        <v>8</v>
      </c>
      <c r="E11522" s="13">
        <v>2219</v>
      </c>
      <c r="F11522" s="7" t="s">
        <v>38</v>
      </c>
      <c r="G11522" s="7" t="s">
        <v>11</v>
      </c>
      <c r="H11522" s="13">
        <v>9</v>
      </c>
      <c r="I11522" s="13">
        <f>IF(G11522="Male",VLOOKUP(H11522,'Shoe size conversion table'!$B$6:$D$22,2),VLOOKUP(H11522,'Shoe size conversion table'!$J$6:$L$22,2))</f>
        <v>42</v>
      </c>
      <c r="J11522" s="13">
        <f>IF(G11522="Male",VLOOKUP(H11522,'Shoe size conversion table'!$B$6:$D$22,3),VLOOKUP(H11522,'Shoe size conversion table'!$J$6:$L$22,3))</f>
        <v>8.5</v>
      </c>
      <c r="K11522" s="11">
        <v>169</v>
      </c>
      <c r="L11522" s="12">
        <v>0</v>
      </c>
      <c r="M11522" s="7">
        <f t="shared" si="538"/>
        <v>2016</v>
      </c>
      <c r="N11522" s="7">
        <f t="shared" si="539"/>
        <v>7</v>
      </c>
      <c r="O11522" s="30">
        <f t="shared" si="540"/>
        <v>169</v>
      </c>
    </row>
    <row r="11523" spans="2:15" x14ac:dyDescent="0.2">
      <c r="B11523" s="13">
        <v>62685</v>
      </c>
      <c r="C11523" s="14">
        <v>42566.93611111123</v>
      </c>
      <c r="D11523" s="7" t="s">
        <v>7</v>
      </c>
      <c r="E11523" s="13">
        <v>2196</v>
      </c>
      <c r="F11523" s="7" t="s">
        <v>57</v>
      </c>
      <c r="G11523" s="7" t="s">
        <v>11</v>
      </c>
      <c r="H11523" s="13">
        <v>10</v>
      </c>
      <c r="I11523" s="13">
        <f>IF(G11523="Male",VLOOKUP(H11523,'Shoe size conversion table'!$B$6:$D$22,2),VLOOKUP(H11523,'Shoe size conversion table'!$J$6:$L$22,2))</f>
        <v>43</v>
      </c>
      <c r="J11523" s="13">
        <f>IF(G11523="Male",VLOOKUP(H11523,'Shoe size conversion table'!$B$6:$D$22,3),VLOOKUP(H11523,'Shoe size conversion table'!$J$6:$L$22,3))</f>
        <v>9.5</v>
      </c>
      <c r="K11523" s="11">
        <v>199</v>
      </c>
      <c r="L11523" s="12">
        <v>0</v>
      </c>
      <c r="M11523" s="7">
        <f t="shared" si="538"/>
        <v>2016</v>
      </c>
      <c r="N11523" s="7">
        <f t="shared" si="539"/>
        <v>7</v>
      </c>
      <c r="O11523" s="30">
        <f t="shared" si="540"/>
        <v>199</v>
      </c>
    </row>
    <row r="11524" spans="2:15" x14ac:dyDescent="0.2">
      <c r="B11524" s="13">
        <v>62686</v>
      </c>
      <c r="C11524" s="14">
        <v>42566.986111111131</v>
      </c>
      <c r="D11524" s="7" t="s">
        <v>10</v>
      </c>
      <c r="E11524" s="13">
        <v>2185</v>
      </c>
      <c r="F11524" s="7" t="s">
        <v>34</v>
      </c>
      <c r="G11524" s="7" t="s">
        <v>12</v>
      </c>
      <c r="H11524" s="13">
        <v>10.5</v>
      </c>
      <c r="I11524" s="13">
        <f>IF(G11524="Male",VLOOKUP(H11524,'Shoe size conversion table'!$B$6:$D$22,2),VLOOKUP(H11524,'Shoe size conversion table'!$J$6:$L$22,2))</f>
        <v>41</v>
      </c>
      <c r="J11524" s="13">
        <f>IF(G11524="Male",VLOOKUP(H11524,'Shoe size conversion table'!$B$6:$D$22,3),VLOOKUP(H11524,'Shoe size conversion table'!$J$6:$L$22,3))</f>
        <v>8.5</v>
      </c>
      <c r="K11524" s="11">
        <v>189</v>
      </c>
      <c r="L11524" s="12">
        <v>0.3</v>
      </c>
      <c r="M11524" s="7">
        <f t="shared" si="538"/>
        <v>2016</v>
      </c>
      <c r="N11524" s="7">
        <f t="shared" si="539"/>
        <v>7</v>
      </c>
      <c r="O11524" s="30">
        <f t="shared" si="540"/>
        <v>132.29999999999998</v>
      </c>
    </row>
    <row r="11525" spans="2:15" x14ac:dyDescent="0.2">
      <c r="B11525" s="13">
        <v>62687</v>
      </c>
      <c r="C11525" s="14">
        <v>42567.126111111269</v>
      </c>
      <c r="D11525" s="7" t="s">
        <v>10</v>
      </c>
      <c r="E11525" s="13">
        <v>2147</v>
      </c>
      <c r="F11525" s="7" t="s">
        <v>34</v>
      </c>
      <c r="G11525" s="7" t="s">
        <v>11</v>
      </c>
      <c r="H11525" s="13">
        <v>9</v>
      </c>
      <c r="I11525" s="13">
        <f>IF(G11525="Male",VLOOKUP(H11525,'Shoe size conversion table'!$B$6:$D$22,2),VLOOKUP(H11525,'Shoe size conversion table'!$J$6:$L$22,2))</f>
        <v>42</v>
      </c>
      <c r="J11525" s="13">
        <f>IF(G11525="Male",VLOOKUP(H11525,'Shoe size conversion table'!$B$6:$D$22,3),VLOOKUP(H11525,'Shoe size conversion table'!$J$6:$L$22,3))</f>
        <v>8.5</v>
      </c>
      <c r="K11525" s="11">
        <v>159</v>
      </c>
      <c r="L11525" s="12">
        <v>0</v>
      </c>
      <c r="M11525" s="7">
        <f t="shared" ref="M11525:M11588" si="541">YEAR(C11525)</f>
        <v>2016</v>
      </c>
      <c r="N11525" s="7">
        <f t="shared" si="539"/>
        <v>7</v>
      </c>
      <c r="O11525" s="30">
        <f t="shared" si="540"/>
        <v>159</v>
      </c>
    </row>
    <row r="11526" spans="2:15" x14ac:dyDescent="0.2">
      <c r="B11526" s="13">
        <v>62688</v>
      </c>
      <c r="C11526" s="14">
        <v>42567.166111111233</v>
      </c>
      <c r="D11526" s="7" t="s">
        <v>7</v>
      </c>
      <c r="E11526" s="13">
        <v>2219</v>
      </c>
      <c r="F11526" s="7" t="s">
        <v>45</v>
      </c>
      <c r="G11526" s="7" t="s">
        <v>12</v>
      </c>
      <c r="H11526" s="13">
        <v>6.5</v>
      </c>
      <c r="I11526" s="13">
        <f>IF(G11526="Male",VLOOKUP(H11526,'Shoe size conversion table'!$B$6:$D$22,2),VLOOKUP(H11526,'Shoe size conversion table'!$J$6:$L$22,2))</f>
        <v>37</v>
      </c>
      <c r="J11526" s="13">
        <f>IF(G11526="Male",VLOOKUP(H11526,'Shoe size conversion table'!$B$6:$D$22,3),VLOOKUP(H11526,'Shoe size conversion table'!$J$6:$L$22,3))</f>
        <v>4.5</v>
      </c>
      <c r="K11526" s="11">
        <v>169</v>
      </c>
      <c r="L11526" s="12">
        <v>0</v>
      </c>
      <c r="M11526" s="7">
        <f t="shared" si="541"/>
        <v>2016</v>
      </c>
      <c r="N11526" s="7">
        <f t="shared" ref="N11526:N11589" si="542">MONTH(C11526:C26493)</f>
        <v>7</v>
      </c>
      <c r="O11526" s="30">
        <f t="shared" ref="O11526:O11589" si="543">K11526*(1-L11526)</f>
        <v>169</v>
      </c>
    </row>
    <row r="11527" spans="2:15" x14ac:dyDescent="0.2">
      <c r="B11527" s="13">
        <v>62689</v>
      </c>
      <c r="C11527" s="14">
        <v>42567.226111111289</v>
      </c>
      <c r="D11527" s="7" t="s">
        <v>8</v>
      </c>
      <c r="E11527" s="13">
        <v>2157</v>
      </c>
      <c r="F11527" s="7" t="s">
        <v>38</v>
      </c>
      <c r="G11527" s="7" t="s">
        <v>11</v>
      </c>
      <c r="H11527" s="13">
        <v>9.5</v>
      </c>
      <c r="I11527" s="13" t="str">
        <f>IF(G11527="Male",VLOOKUP(H11527,'Shoe size conversion table'!$B$6:$D$22,2),VLOOKUP(H11527,'Shoe size conversion table'!$J$6:$L$22,2))</f>
        <v>42-43</v>
      </c>
      <c r="J11527" s="13">
        <f>IF(G11527="Male",VLOOKUP(H11527,'Shoe size conversion table'!$B$6:$D$22,3),VLOOKUP(H11527,'Shoe size conversion table'!$J$6:$L$22,3))</f>
        <v>9</v>
      </c>
      <c r="K11527" s="11">
        <v>199</v>
      </c>
      <c r="L11527" s="12">
        <v>0.1</v>
      </c>
      <c r="M11527" s="7">
        <f t="shared" si="541"/>
        <v>2016</v>
      </c>
      <c r="N11527" s="7">
        <f t="shared" si="542"/>
        <v>7</v>
      </c>
      <c r="O11527" s="30">
        <f t="shared" si="543"/>
        <v>179.1</v>
      </c>
    </row>
    <row r="11528" spans="2:15" x14ac:dyDescent="0.2">
      <c r="B11528" s="13">
        <v>62690</v>
      </c>
      <c r="C11528" s="14">
        <v>42567.286111111156</v>
      </c>
      <c r="D11528" s="7" t="s">
        <v>10</v>
      </c>
      <c r="E11528" s="13">
        <v>2198</v>
      </c>
      <c r="F11528" s="7" t="s">
        <v>35</v>
      </c>
      <c r="G11528" s="7" t="s">
        <v>11</v>
      </c>
      <c r="H11528" s="13">
        <v>10.5</v>
      </c>
      <c r="I11528" s="13" t="str">
        <f>IF(G11528="Male",VLOOKUP(H11528,'Shoe size conversion table'!$B$6:$D$22,2),VLOOKUP(H11528,'Shoe size conversion table'!$J$6:$L$22,2))</f>
        <v>43-44</v>
      </c>
      <c r="J11528" s="13">
        <f>IF(G11528="Male",VLOOKUP(H11528,'Shoe size conversion table'!$B$6:$D$22,3),VLOOKUP(H11528,'Shoe size conversion table'!$J$6:$L$22,3))</f>
        <v>10</v>
      </c>
      <c r="K11528" s="11">
        <v>179</v>
      </c>
      <c r="L11528" s="12">
        <v>0</v>
      </c>
      <c r="M11528" s="7">
        <f t="shared" si="541"/>
        <v>2016</v>
      </c>
      <c r="N11528" s="7">
        <f t="shared" si="542"/>
        <v>7</v>
      </c>
      <c r="O11528" s="30">
        <f t="shared" si="543"/>
        <v>179</v>
      </c>
    </row>
    <row r="11529" spans="2:15" x14ac:dyDescent="0.2">
      <c r="B11529" s="13">
        <v>62691</v>
      </c>
      <c r="C11529" s="14">
        <v>42567.346111111292</v>
      </c>
      <c r="D11529" s="7" t="s">
        <v>8</v>
      </c>
      <c r="E11529" s="13">
        <v>2150</v>
      </c>
      <c r="F11529" s="7" t="s">
        <v>42</v>
      </c>
      <c r="G11529" s="7" t="s">
        <v>11</v>
      </c>
      <c r="H11529" s="13">
        <v>9</v>
      </c>
      <c r="I11529" s="13">
        <f>IF(G11529="Male",VLOOKUP(H11529,'Shoe size conversion table'!$B$6:$D$22,2),VLOOKUP(H11529,'Shoe size conversion table'!$J$6:$L$22,2))</f>
        <v>42</v>
      </c>
      <c r="J11529" s="13">
        <f>IF(G11529="Male",VLOOKUP(H11529,'Shoe size conversion table'!$B$6:$D$22,3),VLOOKUP(H11529,'Shoe size conversion table'!$J$6:$L$22,3))</f>
        <v>8.5</v>
      </c>
      <c r="K11529" s="11">
        <v>169</v>
      </c>
      <c r="L11529" s="12">
        <v>0.1</v>
      </c>
      <c r="M11529" s="7">
        <f t="shared" si="541"/>
        <v>2016</v>
      </c>
      <c r="N11529" s="7">
        <f t="shared" si="542"/>
        <v>7</v>
      </c>
      <c r="O11529" s="30">
        <f t="shared" si="543"/>
        <v>152.1</v>
      </c>
    </row>
    <row r="11530" spans="2:15" x14ac:dyDescent="0.2">
      <c r="B11530" s="13">
        <v>62692</v>
      </c>
      <c r="C11530" s="14">
        <v>42567.476111111158</v>
      </c>
      <c r="D11530" s="7" t="s">
        <v>7</v>
      </c>
      <c r="E11530" s="13">
        <v>2223</v>
      </c>
      <c r="F11530" s="7" t="s">
        <v>49</v>
      </c>
      <c r="G11530" s="7" t="s">
        <v>11</v>
      </c>
      <c r="H11530" s="13">
        <v>9.5</v>
      </c>
      <c r="I11530" s="13" t="str">
        <f>IF(G11530="Male",VLOOKUP(H11530,'Shoe size conversion table'!$B$6:$D$22,2),VLOOKUP(H11530,'Shoe size conversion table'!$J$6:$L$22,2))</f>
        <v>42-43</v>
      </c>
      <c r="J11530" s="13">
        <f>IF(G11530="Male",VLOOKUP(H11530,'Shoe size conversion table'!$B$6:$D$22,3),VLOOKUP(H11530,'Shoe size conversion table'!$J$6:$L$22,3))</f>
        <v>9</v>
      </c>
      <c r="K11530" s="11">
        <v>129</v>
      </c>
      <c r="L11530" s="12">
        <v>0</v>
      </c>
      <c r="M11530" s="7">
        <f t="shared" si="541"/>
        <v>2016</v>
      </c>
      <c r="N11530" s="7">
        <f t="shared" si="542"/>
        <v>7</v>
      </c>
      <c r="O11530" s="30">
        <f t="shared" si="543"/>
        <v>129</v>
      </c>
    </row>
    <row r="11531" spans="2:15" x14ac:dyDescent="0.2">
      <c r="B11531" s="13">
        <v>62693</v>
      </c>
      <c r="C11531" s="14">
        <v>42567.616111111267</v>
      </c>
      <c r="D11531" s="7" t="s">
        <v>10</v>
      </c>
      <c r="E11531" s="13">
        <v>2179</v>
      </c>
      <c r="F11531" s="7" t="s">
        <v>35</v>
      </c>
      <c r="G11531" s="7" t="s">
        <v>12</v>
      </c>
      <c r="H11531" s="13">
        <v>7</v>
      </c>
      <c r="I11531" s="13" t="str">
        <f>IF(G11531="Male",VLOOKUP(H11531,'Shoe size conversion table'!$B$6:$D$22,2),VLOOKUP(H11531,'Shoe size conversion table'!$J$6:$L$22,2))</f>
        <v>37-38</v>
      </c>
      <c r="J11531" s="13">
        <f>IF(G11531="Male",VLOOKUP(H11531,'Shoe size conversion table'!$B$6:$D$22,3),VLOOKUP(H11531,'Shoe size conversion table'!$J$6:$L$22,3))</f>
        <v>5</v>
      </c>
      <c r="K11531" s="11">
        <v>149</v>
      </c>
      <c r="L11531" s="12">
        <v>0</v>
      </c>
      <c r="M11531" s="7">
        <f t="shared" si="541"/>
        <v>2016</v>
      </c>
      <c r="N11531" s="7">
        <f t="shared" si="542"/>
        <v>7</v>
      </c>
      <c r="O11531" s="30">
        <f t="shared" si="543"/>
        <v>149</v>
      </c>
    </row>
    <row r="11532" spans="2:15" x14ac:dyDescent="0.2">
      <c r="B11532" s="13">
        <v>62694</v>
      </c>
      <c r="C11532" s="14">
        <v>42567.696111111291</v>
      </c>
      <c r="D11532" s="7" t="s">
        <v>7</v>
      </c>
      <c r="E11532" s="13">
        <v>2194</v>
      </c>
      <c r="F11532" s="7" t="s">
        <v>48</v>
      </c>
      <c r="G11532" s="7" t="s">
        <v>12</v>
      </c>
      <c r="H11532" s="13">
        <v>8</v>
      </c>
      <c r="I11532" s="13" t="str">
        <f>IF(G11532="Male",VLOOKUP(H11532,'Shoe size conversion table'!$B$6:$D$22,2),VLOOKUP(H11532,'Shoe size conversion table'!$J$6:$L$22,2))</f>
        <v>38-39</v>
      </c>
      <c r="J11532" s="13">
        <f>IF(G11532="Male",VLOOKUP(H11532,'Shoe size conversion table'!$B$6:$D$22,3),VLOOKUP(H11532,'Shoe size conversion table'!$J$6:$L$22,3))</f>
        <v>6</v>
      </c>
      <c r="K11532" s="11">
        <v>139</v>
      </c>
      <c r="L11532" s="12">
        <v>0.2</v>
      </c>
      <c r="M11532" s="7">
        <f t="shared" si="541"/>
        <v>2016</v>
      </c>
      <c r="N11532" s="7">
        <f t="shared" si="542"/>
        <v>7</v>
      </c>
      <c r="O11532" s="30">
        <f t="shared" si="543"/>
        <v>111.2</v>
      </c>
    </row>
    <row r="11533" spans="2:15" x14ac:dyDescent="0.2">
      <c r="B11533" s="13">
        <v>62695</v>
      </c>
      <c r="C11533" s="14">
        <v>42567.706111111227</v>
      </c>
      <c r="D11533" s="7" t="s">
        <v>10</v>
      </c>
      <c r="E11533" s="13">
        <v>2238</v>
      </c>
      <c r="F11533" s="7" t="s">
        <v>35</v>
      </c>
      <c r="G11533" s="7" t="s">
        <v>11</v>
      </c>
      <c r="H11533" s="13">
        <v>10</v>
      </c>
      <c r="I11533" s="13">
        <f>IF(G11533="Male",VLOOKUP(H11533,'Shoe size conversion table'!$B$6:$D$22,2),VLOOKUP(H11533,'Shoe size conversion table'!$J$6:$L$22,2))</f>
        <v>43</v>
      </c>
      <c r="J11533" s="13">
        <f>IF(G11533="Male",VLOOKUP(H11533,'Shoe size conversion table'!$B$6:$D$22,3),VLOOKUP(H11533,'Shoe size conversion table'!$J$6:$L$22,3))</f>
        <v>9.5</v>
      </c>
      <c r="K11533" s="11">
        <v>199</v>
      </c>
      <c r="L11533" s="12">
        <v>0</v>
      </c>
      <c r="M11533" s="7">
        <f t="shared" si="541"/>
        <v>2016</v>
      </c>
      <c r="N11533" s="7">
        <f t="shared" si="542"/>
        <v>7</v>
      </c>
      <c r="O11533" s="30">
        <f t="shared" si="543"/>
        <v>199</v>
      </c>
    </row>
    <row r="11534" spans="2:15" x14ac:dyDescent="0.2">
      <c r="B11534" s="13">
        <v>62696</v>
      </c>
      <c r="C11534" s="14">
        <v>42567.73611111127</v>
      </c>
      <c r="D11534" s="7" t="s">
        <v>10</v>
      </c>
      <c r="E11534" s="13">
        <v>2240</v>
      </c>
      <c r="F11534" s="7" t="s">
        <v>35</v>
      </c>
      <c r="G11534" s="7" t="s">
        <v>11</v>
      </c>
      <c r="H11534" s="13">
        <v>10</v>
      </c>
      <c r="I11534" s="13">
        <f>IF(G11534="Male",VLOOKUP(H11534,'Shoe size conversion table'!$B$6:$D$22,2),VLOOKUP(H11534,'Shoe size conversion table'!$J$6:$L$22,2))</f>
        <v>43</v>
      </c>
      <c r="J11534" s="13">
        <f>IF(G11534="Male",VLOOKUP(H11534,'Shoe size conversion table'!$B$6:$D$22,3),VLOOKUP(H11534,'Shoe size conversion table'!$J$6:$L$22,3))</f>
        <v>9.5</v>
      </c>
      <c r="K11534" s="11">
        <v>179</v>
      </c>
      <c r="L11534" s="12">
        <v>0.1</v>
      </c>
      <c r="M11534" s="7">
        <f t="shared" si="541"/>
        <v>2016</v>
      </c>
      <c r="N11534" s="7">
        <f t="shared" si="542"/>
        <v>7</v>
      </c>
      <c r="O11534" s="30">
        <f t="shared" si="543"/>
        <v>161.1</v>
      </c>
    </row>
    <row r="11535" spans="2:15" x14ac:dyDescent="0.2">
      <c r="B11535" s="13">
        <v>62697</v>
      </c>
      <c r="C11535" s="14">
        <v>42567.776111111132</v>
      </c>
      <c r="D11535" s="7" t="s">
        <v>8</v>
      </c>
      <c r="E11535" s="13">
        <v>2157</v>
      </c>
      <c r="F11535" s="7" t="s">
        <v>39</v>
      </c>
      <c r="G11535" s="7" t="s">
        <v>11</v>
      </c>
      <c r="H11535" s="13">
        <v>9</v>
      </c>
      <c r="I11535" s="13">
        <f>IF(G11535="Male",VLOOKUP(H11535,'Shoe size conversion table'!$B$6:$D$22,2),VLOOKUP(H11535,'Shoe size conversion table'!$J$6:$L$22,2))</f>
        <v>42</v>
      </c>
      <c r="J11535" s="13">
        <f>IF(G11535="Male",VLOOKUP(H11535,'Shoe size conversion table'!$B$6:$D$22,3),VLOOKUP(H11535,'Shoe size conversion table'!$J$6:$L$22,3))</f>
        <v>8.5</v>
      </c>
      <c r="K11535" s="11">
        <v>179</v>
      </c>
      <c r="L11535" s="12">
        <v>0</v>
      </c>
      <c r="M11535" s="7">
        <f t="shared" si="541"/>
        <v>2016</v>
      </c>
      <c r="N11535" s="7">
        <f t="shared" si="542"/>
        <v>7</v>
      </c>
      <c r="O11535" s="30">
        <f t="shared" si="543"/>
        <v>179</v>
      </c>
    </row>
    <row r="11536" spans="2:15" x14ac:dyDescent="0.2">
      <c r="B11536" s="13">
        <v>62698</v>
      </c>
      <c r="C11536" s="14">
        <v>42567.776111111154</v>
      </c>
      <c r="D11536" s="7" t="s">
        <v>7</v>
      </c>
      <c r="E11536" s="13">
        <v>2161</v>
      </c>
      <c r="F11536" s="7" t="s">
        <v>51</v>
      </c>
      <c r="G11536" s="7" t="s">
        <v>12</v>
      </c>
      <c r="H11536" s="13">
        <v>8.5</v>
      </c>
      <c r="I11536" s="13">
        <f>IF(G11536="Male",VLOOKUP(H11536,'Shoe size conversion table'!$B$6:$D$22,2),VLOOKUP(H11536,'Shoe size conversion table'!$J$6:$L$22,2))</f>
        <v>39</v>
      </c>
      <c r="J11536" s="13">
        <f>IF(G11536="Male",VLOOKUP(H11536,'Shoe size conversion table'!$B$6:$D$22,3),VLOOKUP(H11536,'Shoe size conversion table'!$J$6:$L$22,3))</f>
        <v>6.5</v>
      </c>
      <c r="K11536" s="11">
        <v>169</v>
      </c>
      <c r="L11536" s="12">
        <v>0.3</v>
      </c>
      <c r="M11536" s="7">
        <f t="shared" si="541"/>
        <v>2016</v>
      </c>
      <c r="N11536" s="7">
        <f t="shared" si="542"/>
        <v>7</v>
      </c>
      <c r="O11536" s="30">
        <f t="shared" si="543"/>
        <v>118.3</v>
      </c>
    </row>
    <row r="11537" spans="2:15" x14ac:dyDescent="0.2">
      <c r="B11537" s="13">
        <v>62699</v>
      </c>
      <c r="C11537" s="14">
        <v>42567.796111111267</v>
      </c>
      <c r="D11537" s="7" t="s">
        <v>8</v>
      </c>
      <c r="E11537" s="13">
        <v>2205</v>
      </c>
      <c r="F11537" s="7" t="s">
        <v>37</v>
      </c>
      <c r="G11537" s="7" t="s">
        <v>11</v>
      </c>
      <c r="H11537" s="13">
        <v>7.5</v>
      </c>
      <c r="I11537" s="13" t="str">
        <f>IF(G11537="Male",VLOOKUP(H11537,'Shoe size conversion table'!$B$6:$D$22,2),VLOOKUP(H11537,'Shoe size conversion table'!$J$6:$L$22,2))</f>
        <v>40-41</v>
      </c>
      <c r="J11537" s="13">
        <f>IF(G11537="Male",VLOOKUP(H11537,'Shoe size conversion table'!$B$6:$D$22,3),VLOOKUP(H11537,'Shoe size conversion table'!$J$6:$L$22,3))</f>
        <v>7</v>
      </c>
      <c r="K11537" s="11">
        <v>159</v>
      </c>
      <c r="L11537" s="12">
        <v>0.5</v>
      </c>
      <c r="M11537" s="7">
        <f t="shared" si="541"/>
        <v>2016</v>
      </c>
      <c r="N11537" s="7">
        <f t="shared" si="542"/>
        <v>7</v>
      </c>
      <c r="O11537" s="30">
        <f t="shared" si="543"/>
        <v>79.5</v>
      </c>
    </row>
    <row r="11538" spans="2:15" x14ac:dyDescent="0.2">
      <c r="B11538" s="13">
        <v>62700</v>
      </c>
      <c r="C11538" s="14">
        <v>42567.826111111157</v>
      </c>
      <c r="D11538" s="7" t="s">
        <v>10</v>
      </c>
      <c r="E11538" s="13">
        <v>2197</v>
      </c>
      <c r="F11538" s="7" t="s">
        <v>34</v>
      </c>
      <c r="G11538" s="7" t="s">
        <v>12</v>
      </c>
      <c r="H11538" s="13">
        <v>7.5</v>
      </c>
      <c r="I11538" s="13">
        <f>IF(G11538="Male",VLOOKUP(H11538,'Shoe size conversion table'!$B$6:$D$22,2),VLOOKUP(H11538,'Shoe size conversion table'!$J$6:$L$22,2))</f>
        <v>38</v>
      </c>
      <c r="J11538" s="13">
        <f>IF(G11538="Male",VLOOKUP(H11538,'Shoe size conversion table'!$B$6:$D$22,3),VLOOKUP(H11538,'Shoe size conversion table'!$J$6:$L$22,3))</f>
        <v>5.5</v>
      </c>
      <c r="K11538" s="11">
        <v>169</v>
      </c>
      <c r="L11538" s="12">
        <v>0</v>
      </c>
      <c r="M11538" s="7">
        <f t="shared" si="541"/>
        <v>2016</v>
      </c>
      <c r="N11538" s="7">
        <f t="shared" si="542"/>
        <v>7</v>
      </c>
      <c r="O11538" s="30">
        <f t="shared" si="543"/>
        <v>169</v>
      </c>
    </row>
    <row r="11539" spans="2:15" x14ac:dyDescent="0.2">
      <c r="B11539" s="13">
        <v>62701</v>
      </c>
      <c r="C11539" s="14">
        <v>42567.826111111266</v>
      </c>
      <c r="D11539" s="7" t="s">
        <v>7</v>
      </c>
      <c r="E11539" s="13">
        <v>2178</v>
      </c>
      <c r="F11539" s="7" t="s">
        <v>56</v>
      </c>
      <c r="G11539" s="7" t="s">
        <v>12</v>
      </c>
      <c r="H11539" s="13">
        <v>9</v>
      </c>
      <c r="I11539" s="13" t="str">
        <f>IF(G11539="Male",VLOOKUP(H11539,'Shoe size conversion table'!$B$6:$D$22,2),VLOOKUP(H11539,'Shoe size conversion table'!$J$6:$L$22,2))</f>
        <v>39-40</v>
      </c>
      <c r="J11539" s="13">
        <f>IF(G11539="Male",VLOOKUP(H11539,'Shoe size conversion table'!$B$6:$D$22,3),VLOOKUP(H11539,'Shoe size conversion table'!$J$6:$L$22,3))</f>
        <v>7</v>
      </c>
      <c r="K11539" s="11">
        <v>129</v>
      </c>
      <c r="L11539" s="12">
        <v>0</v>
      </c>
      <c r="M11539" s="7">
        <f t="shared" si="541"/>
        <v>2016</v>
      </c>
      <c r="N11539" s="7">
        <f t="shared" si="542"/>
        <v>7</v>
      </c>
      <c r="O11539" s="30">
        <f t="shared" si="543"/>
        <v>129</v>
      </c>
    </row>
    <row r="11540" spans="2:15" x14ac:dyDescent="0.2">
      <c r="B11540" s="13">
        <v>62702</v>
      </c>
      <c r="C11540" s="14">
        <v>42567.93611111123</v>
      </c>
      <c r="D11540" s="7" t="s">
        <v>7</v>
      </c>
      <c r="E11540" s="13">
        <v>2234</v>
      </c>
      <c r="F11540" s="7" t="s">
        <v>50</v>
      </c>
      <c r="G11540" s="7" t="s">
        <v>12</v>
      </c>
      <c r="H11540" s="13">
        <v>9.5</v>
      </c>
      <c r="I11540" s="13">
        <f>IF(G11540="Male",VLOOKUP(H11540,'Shoe size conversion table'!$B$6:$D$22,2),VLOOKUP(H11540,'Shoe size conversion table'!$J$6:$L$22,2))</f>
        <v>40</v>
      </c>
      <c r="J11540" s="13">
        <f>IF(G11540="Male",VLOOKUP(H11540,'Shoe size conversion table'!$B$6:$D$22,3),VLOOKUP(H11540,'Shoe size conversion table'!$J$6:$L$22,3))</f>
        <v>7.5</v>
      </c>
      <c r="K11540" s="11">
        <v>139</v>
      </c>
      <c r="L11540" s="12">
        <v>0</v>
      </c>
      <c r="M11540" s="7">
        <f t="shared" si="541"/>
        <v>2016</v>
      </c>
      <c r="N11540" s="7">
        <f t="shared" si="542"/>
        <v>7</v>
      </c>
      <c r="O11540" s="30">
        <f t="shared" si="543"/>
        <v>139</v>
      </c>
    </row>
    <row r="11541" spans="2:15" x14ac:dyDescent="0.2">
      <c r="B11541" s="13">
        <v>62703</v>
      </c>
      <c r="C11541" s="14">
        <v>42567.94611111113</v>
      </c>
      <c r="D11541" s="7" t="s">
        <v>7</v>
      </c>
      <c r="E11541" s="13">
        <v>2226</v>
      </c>
      <c r="F11541" s="7" t="s">
        <v>49</v>
      </c>
      <c r="G11541" s="7" t="s">
        <v>12</v>
      </c>
      <c r="H11541" s="13">
        <v>7</v>
      </c>
      <c r="I11541" s="13" t="str">
        <f>IF(G11541="Male",VLOOKUP(H11541,'Shoe size conversion table'!$B$6:$D$22,2),VLOOKUP(H11541,'Shoe size conversion table'!$J$6:$L$22,2))</f>
        <v>37-38</v>
      </c>
      <c r="J11541" s="13">
        <f>IF(G11541="Male",VLOOKUP(H11541,'Shoe size conversion table'!$B$6:$D$22,3),VLOOKUP(H11541,'Shoe size conversion table'!$J$6:$L$22,3))</f>
        <v>5</v>
      </c>
      <c r="K11541" s="11">
        <v>189</v>
      </c>
      <c r="L11541" s="12">
        <v>0.2</v>
      </c>
      <c r="M11541" s="7">
        <f t="shared" si="541"/>
        <v>2016</v>
      </c>
      <c r="N11541" s="7">
        <f t="shared" si="542"/>
        <v>7</v>
      </c>
      <c r="O11541" s="30">
        <f t="shared" si="543"/>
        <v>151.20000000000002</v>
      </c>
    </row>
    <row r="11542" spans="2:15" x14ac:dyDescent="0.2">
      <c r="B11542" s="13">
        <v>62704</v>
      </c>
      <c r="C11542" s="14">
        <v>42567.956111111132</v>
      </c>
      <c r="D11542" s="7" t="s">
        <v>10</v>
      </c>
      <c r="E11542" s="13">
        <v>2163</v>
      </c>
      <c r="F11542" s="7" t="s">
        <v>34</v>
      </c>
      <c r="G11542" s="7" t="s">
        <v>11</v>
      </c>
      <c r="H11542" s="13">
        <v>10.5</v>
      </c>
      <c r="I11542" s="13" t="str">
        <f>IF(G11542="Male",VLOOKUP(H11542,'Shoe size conversion table'!$B$6:$D$22,2),VLOOKUP(H11542,'Shoe size conversion table'!$J$6:$L$22,2))</f>
        <v>43-44</v>
      </c>
      <c r="J11542" s="13">
        <f>IF(G11542="Male",VLOOKUP(H11542,'Shoe size conversion table'!$B$6:$D$22,3),VLOOKUP(H11542,'Shoe size conversion table'!$J$6:$L$22,3))</f>
        <v>10</v>
      </c>
      <c r="K11542" s="11">
        <v>129</v>
      </c>
      <c r="L11542" s="12">
        <v>0</v>
      </c>
      <c r="M11542" s="7">
        <f t="shared" si="541"/>
        <v>2016</v>
      </c>
      <c r="N11542" s="7">
        <f t="shared" si="542"/>
        <v>7</v>
      </c>
      <c r="O11542" s="30">
        <f t="shared" si="543"/>
        <v>129</v>
      </c>
    </row>
    <row r="11543" spans="2:15" x14ac:dyDescent="0.2">
      <c r="B11543" s="13">
        <v>62704</v>
      </c>
      <c r="C11543" s="14">
        <v>42567.956111111132</v>
      </c>
      <c r="D11543" s="7" t="s">
        <v>10</v>
      </c>
      <c r="E11543" s="13">
        <v>2168</v>
      </c>
      <c r="F11543" s="7" t="s">
        <v>35</v>
      </c>
      <c r="G11543" s="7" t="s">
        <v>12</v>
      </c>
      <c r="H11543" s="13">
        <v>8.5</v>
      </c>
      <c r="I11543" s="13">
        <f>IF(G11543="Male",VLOOKUP(H11543,'Shoe size conversion table'!$B$6:$D$22,2),VLOOKUP(H11543,'Shoe size conversion table'!$J$6:$L$22,2))</f>
        <v>39</v>
      </c>
      <c r="J11543" s="13">
        <f>IF(G11543="Male",VLOOKUP(H11543,'Shoe size conversion table'!$B$6:$D$22,3),VLOOKUP(H11543,'Shoe size conversion table'!$J$6:$L$22,3))</f>
        <v>6.5</v>
      </c>
      <c r="K11543" s="11">
        <v>149</v>
      </c>
      <c r="L11543" s="12">
        <v>0</v>
      </c>
      <c r="M11543" s="7">
        <f t="shared" si="541"/>
        <v>2016</v>
      </c>
      <c r="N11543" s="7">
        <f t="shared" si="542"/>
        <v>7</v>
      </c>
      <c r="O11543" s="30">
        <f t="shared" si="543"/>
        <v>149</v>
      </c>
    </row>
    <row r="11544" spans="2:15" x14ac:dyDescent="0.2">
      <c r="B11544" s="13">
        <v>62705</v>
      </c>
      <c r="C11544" s="14">
        <v>42567.986111111131</v>
      </c>
      <c r="D11544" s="7" t="s">
        <v>7</v>
      </c>
      <c r="E11544" s="13">
        <v>2194</v>
      </c>
      <c r="F11544" s="7" t="s">
        <v>47</v>
      </c>
      <c r="G11544" s="7" t="s">
        <v>11</v>
      </c>
      <c r="H11544" s="13">
        <v>9.5</v>
      </c>
      <c r="I11544" s="13" t="str">
        <f>IF(G11544="Male",VLOOKUP(H11544,'Shoe size conversion table'!$B$6:$D$22,2),VLOOKUP(H11544,'Shoe size conversion table'!$J$6:$L$22,2))</f>
        <v>42-43</v>
      </c>
      <c r="J11544" s="13">
        <f>IF(G11544="Male",VLOOKUP(H11544,'Shoe size conversion table'!$B$6:$D$22,3),VLOOKUP(H11544,'Shoe size conversion table'!$J$6:$L$22,3))</f>
        <v>9</v>
      </c>
      <c r="K11544" s="11">
        <v>179</v>
      </c>
      <c r="L11544" s="12">
        <v>0.3</v>
      </c>
      <c r="M11544" s="7">
        <f t="shared" si="541"/>
        <v>2016</v>
      </c>
      <c r="N11544" s="7">
        <f t="shared" si="542"/>
        <v>7</v>
      </c>
      <c r="O11544" s="30">
        <f t="shared" si="543"/>
        <v>125.3</v>
      </c>
    </row>
    <row r="11545" spans="2:15" x14ac:dyDescent="0.2">
      <c r="B11545" s="13">
        <v>62706</v>
      </c>
      <c r="C11545" s="14">
        <v>42568.036111111229</v>
      </c>
      <c r="D11545" s="7" t="s">
        <v>10</v>
      </c>
      <c r="E11545" s="13">
        <v>2175</v>
      </c>
      <c r="F11545" s="7" t="s">
        <v>35</v>
      </c>
      <c r="G11545" s="7" t="s">
        <v>11</v>
      </c>
      <c r="H11545" s="13">
        <v>8.5</v>
      </c>
      <c r="I11545" s="13" t="str">
        <f>IF(G11545="Male",VLOOKUP(H11545,'Shoe size conversion table'!$B$6:$D$22,2),VLOOKUP(H11545,'Shoe size conversion table'!$J$6:$L$22,2))</f>
        <v>41-42</v>
      </c>
      <c r="J11545" s="13">
        <f>IF(G11545="Male",VLOOKUP(H11545,'Shoe size conversion table'!$B$6:$D$22,3),VLOOKUP(H11545,'Shoe size conversion table'!$J$6:$L$22,3))</f>
        <v>8</v>
      </c>
      <c r="K11545" s="11">
        <v>139</v>
      </c>
      <c r="L11545" s="12">
        <v>0.5</v>
      </c>
      <c r="M11545" s="7">
        <f t="shared" si="541"/>
        <v>2016</v>
      </c>
      <c r="N11545" s="7">
        <f t="shared" si="542"/>
        <v>7</v>
      </c>
      <c r="O11545" s="30">
        <f t="shared" si="543"/>
        <v>69.5</v>
      </c>
    </row>
    <row r="11546" spans="2:15" x14ac:dyDescent="0.2">
      <c r="B11546" s="13">
        <v>62707</v>
      </c>
      <c r="C11546" s="14">
        <v>42568.226111111289</v>
      </c>
      <c r="D11546" s="7" t="s">
        <v>10</v>
      </c>
      <c r="E11546" s="13">
        <v>2147</v>
      </c>
      <c r="F11546" s="7" t="s">
        <v>34</v>
      </c>
      <c r="G11546" s="7" t="s">
        <v>11</v>
      </c>
      <c r="H11546" s="13">
        <v>10.5</v>
      </c>
      <c r="I11546" s="13" t="str">
        <f>IF(G11546="Male",VLOOKUP(H11546,'Shoe size conversion table'!$B$6:$D$22,2),VLOOKUP(H11546,'Shoe size conversion table'!$J$6:$L$22,2))</f>
        <v>43-44</v>
      </c>
      <c r="J11546" s="13">
        <f>IF(G11546="Male",VLOOKUP(H11546,'Shoe size conversion table'!$B$6:$D$22,3),VLOOKUP(H11546,'Shoe size conversion table'!$J$6:$L$22,3))</f>
        <v>10</v>
      </c>
      <c r="K11546" s="11">
        <v>179</v>
      </c>
      <c r="L11546" s="12">
        <v>0</v>
      </c>
      <c r="M11546" s="7">
        <f t="shared" si="541"/>
        <v>2016</v>
      </c>
      <c r="N11546" s="7">
        <f t="shared" si="542"/>
        <v>7</v>
      </c>
      <c r="O11546" s="30">
        <f t="shared" si="543"/>
        <v>179</v>
      </c>
    </row>
    <row r="11547" spans="2:15" x14ac:dyDescent="0.2">
      <c r="B11547" s="13">
        <v>62708</v>
      </c>
      <c r="C11547" s="14">
        <v>42568.286111111156</v>
      </c>
      <c r="D11547" s="7" t="s">
        <v>10</v>
      </c>
      <c r="E11547" s="13">
        <v>2220</v>
      </c>
      <c r="F11547" s="7" t="s">
        <v>35</v>
      </c>
      <c r="G11547" s="7" t="s">
        <v>11</v>
      </c>
      <c r="H11547" s="13">
        <v>10.5</v>
      </c>
      <c r="I11547" s="13" t="str">
        <f>IF(G11547="Male",VLOOKUP(H11547,'Shoe size conversion table'!$B$6:$D$22,2),VLOOKUP(H11547,'Shoe size conversion table'!$J$6:$L$22,2))</f>
        <v>43-44</v>
      </c>
      <c r="J11547" s="13">
        <f>IF(G11547="Male",VLOOKUP(H11547,'Shoe size conversion table'!$B$6:$D$22,3),VLOOKUP(H11547,'Shoe size conversion table'!$J$6:$L$22,3))</f>
        <v>10</v>
      </c>
      <c r="K11547" s="11">
        <v>189</v>
      </c>
      <c r="L11547" s="12">
        <v>0.2</v>
      </c>
      <c r="M11547" s="7">
        <f t="shared" si="541"/>
        <v>2016</v>
      </c>
      <c r="N11547" s="7">
        <f t="shared" si="542"/>
        <v>7</v>
      </c>
      <c r="O11547" s="30">
        <f t="shared" si="543"/>
        <v>151.20000000000002</v>
      </c>
    </row>
    <row r="11548" spans="2:15" x14ac:dyDescent="0.2">
      <c r="B11548" s="13">
        <v>62709</v>
      </c>
      <c r="C11548" s="14">
        <v>42568.346111111292</v>
      </c>
      <c r="D11548" s="7" t="s">
        <v>8</v>
      </c>
      <c r="E11548" s="13">
        <v>2184</v>
      </c>
      <c r="F11548" s="7" t="s">
        <v>38</v>
      </c>
      <c r="G11548" s="7" t="s">
        <v>11</v>
      </c>
      <c r="H11548" s="13">
        <v>9.5</v>
      </c>
      <c r="I11548" s="13" t="str">
        <f>IF(G11548="Male",VLOOKUP(H11548,'Shoe size conversion table'!$B$6:$D$22,2),VLOOKUP(H11548,'Shoe size conversion table'!$J$6:$L$22,2))</f>
        <v>42-43</v>
      </c>
      <c r="J11548" s="13">
        <f>IF(G11548="Male",VLOOKUP(H11548,'Shoe size conversion table'!$B$6:$D$22,3),VLOOKUP(H11548,'Shoe size conversion table'!$J$6:$L$22,3))</f>
        <v>9</v>
      </c>
      <c r="K11548" s="11">
        <v>189</v>
      </c>
      <c r="L11548" s="12">
        <v>0</v>
      </c>
      <c r="M11548" s="7">
        <f t="shared" si="541"/>
        <v>2016</v>
      </c>
      <c r="N11548" s="7">
        <f t="shared" si="542"/>
        <v>7</v>
      </c>
      <c r="O11548" s="30">
        <f t="shared" si="543"/>
        <v>189</v>
      </c>
    </row>
    <row r="11549" spans="2:15" x14ac:dyDescent="0.2">
      <c r="B11549" s="13">
        <v>62710</v>
      </c>
      <c r="C11549" s="14">
        <v>42568.376111111153</v>
      </c>
      <c r="D11549" s="7" t="s">
        <v>7</v>
      </c>
      <c r="E11549" s="13">
        <v>2206</v>
      </c>
      <c r="F11549" s="7" t="s">
        <v>54</v>
      </c>
      <c r="G11549" s="7" t="s">
        <v>11</v>
      </c>
      <c r="H11549" s="13">
        <v>9.5</v>
      </c>
      <c r="I11549" s="13" t="str">
        <f>IF(G11549="Male",VLOOKUP(H11549,'Shoe size conversion table'!$B$6:$D$22,2),VLOOKUP(H11549,'Shoe size conversion table'!$J$6:$L$22,2))</f>
        <v>42-43</v>
      </c>
      <c r="J11549" s="13">
        <f>IF(G11549="Male",VLOOKUP(H11549,'Shoe size conversion table'!$B$6:$D$22,3),VLOOKUP(H11549,'Shoe size conversion table'!$J$6:$L$22,3))</f>
        <v>9</v>
      </c>
      <c r="K11549" s="11">
        <v>169</v>
      </c>
      <c r="L11549" s="12">
        <v>0</v>
      </c>
      <c r="M11549" s="7">
        <f t="shared" si="541"/>
        <v>2016</v>
      </c>
      <c r="N11549" s="7">
        <f t="shared" si="542"/>
        <v>7</v>
      </c>
      <c r="O11549" s="30">
        <f t="shared" si="543"/>
        <v>169</v>
      </c>
    </row>
    <row r="11550" spans="2:15" x14ac:dyDescent="0.2">
      <c r="B11550" s="13">
        <v>62711</v>
      </c>
      <c r="C11550" s="14">
        <v>42568.436111111296</v>
      </c>
      <c r="D11550" s="7" t="s">
        <v>8</v>
      </c>
      <c r="E11550" s="13">
        <v>2231</v>
      </c>
      <c r="F11550" s="7" t="s">
        <v>42</v>
      </c>
      <c r="G11550" s="7" t="s">
        <v>12</v>
      </c>
      <c r="H11550" s="13">
        <v>6.5</v>
      </c>
      <c r="I11550" s="13">
        <f>IF(G11550="Male",VLOOKUP(H11550,'Shoe size conversion table'!$B$6:$D$22,2),VLOOKUP(H11550,'Shoe size conversion table'!$J$6:$L$22,2))</f>
        <v>37</v>
      </c>
      <c r="J11550" s="13">
        <f>IF(G11550="Male",VLOOKUP(H11550,'Shoe size conversion table'!$B$6:$D$22,3),VLOOKUP(H11550,'Shoe size conversion table'!$J$6:$L$22,3))</f>
        <v>4.5</v>
      </c>
      <c r="K11550" s="11">
        <v>159</v>
      </c>
      <c r="L11550" s="12">
        <v>0</v>
      </c>
      <c r="M11550" s="7">
        <f t="shared" si="541"/>
        <v>2016</v>
      </c>
      <c r="N11550" s="7">
        <f t="shared" si="542"/>
        <v>7</v>
      </c>
      <c r="O11550" s="30">
        <f t="shared" si="543"/>
        <v>159</v>
      </c>
    </row>
    <row r="11551" spans="2:15" x14ac:dyDescent="0.2">
      <c r="B11551" s="13">
        <v>62712</v>
      </c>
      <c r="C11551" s="14">
        <v>42568.726111111268</v>
      </c>
      <c r="D11551" s="7" t="s">
        <v>10</v>
      </c>
      <c r="E11551" s="13">
        <v>2217</v>
      </c>
      <c r="F11551" s="7" t="s">
        <v>34</v>
      </c>
      <c r="G11551" s="7" t="s">
        <v>11</v>
      </c>
      <c r="H11551" s="13">
        <v>8</v>
      </c>
      <c r="I11551" s="13">
        <f>IF(G11551="Male",VLOOKUP(H11551,'Shoe size conversion table'!$B$6:$D$22,2),VLOOKUP(H11551,'Shoe size conversion table'!$J$6:$L$22,2))</f>
        <v>41</v>
      </c>
      <c r="J11551" s="13">
        <f>IF(G11551="Male",VLOOKUP(H11551,'Shoe size conversion table'!$B$6:$D$22,3),VLOOKUP(H11551,'Shoe size conversion table'!$J$6:$L$22,3))</f>
        <v>7.5</v>
      </c>
      <c r="K11551" s="11">
        <v>179</v>
      </c>
      <c r="L11551" s="12">
        <v>0.3</v>
      </c>
      <c r="M11551" s="7">
        <f t="shared" si="541"/>
        <v>2016</v>
      </c>
      <c r="N11551" s="7">
        <f t="shared" si="542"/>
        <v>7</v>
      </c>
      <c r="O11551" s="30">
        <f t="shared" si="543"/>
        <v>125.3</v>
      </c>
    </row>
    <row r="11552" spans="2:15" x14ac:dyDescent="0.2">
      <c r="B11552" s="13">
        <v>62713</v>
      </c>
      <c r="C11552" s="14">
        <v>42568.73611111127</v>
      </c>
      <c r="D11552" s="7" t="s">
        <v>10</v>
      </c>
      <c r="E11552" s="13">
        <v>2231</v>
      </c>
      <c r="F11552" s="7" t="s">
        <v>35</v>
      </c>
      <c r="G11552" s="7" t="s">
        <v>11</v>
      </c>
      <c r="H11552" s="13">
        <v>10.5</v>
      </c>
      <c r="I11552" s="13" t="str">
        <f>IF(G11552="Male",VLOOKUP(H11552,'Shoe size conversion table'!$B$6:$D$22,2),VLOOKUP(H11552,'Shoe size conversion table'!$J$6:$L$22,2))</f>
        <v>43-44</v>
      </c>
      <c r="J11552" s="13">
        <f>IF(G11552="Male",VLOOKUP(H11552,'Shoe size conversion table'!$B$6:$D$22,3),VLOOKUP(H11552,'Shoe size conversion table'!$J$6:$L$22,3))</f>
        <v>10</v>
      </c>
      <c r="K11552" s="11">
        <v>189</v>
      </c>
      <c r="L11552" s="12">
        <v>0</v>
      </c>
      <c r="M11552" s="7">
        <f t="shared" si="541"/>
        <v>2016</v>
      </c>
      <c r="N11552" s="7">
        <f t="shared" si="542"/>
        <v>7</v>
      </c>
      <c r="O11552" s="30">
        <f t="shared" si="543"/>
        <v>189</v>
      </c>
    </row>
    <row r="11553" spans="2:15" x14ac:dyDescent="0.2">
      <c r="B11553" s="13">
        <v>62714</v>
      </c>
      <c r="C11553" s="14">
        <v>42568.776111111154</v>
      </c>
      <c r="D11553" s="7" t="s">
        <v>7</v>
      </c>
      <c r="E11553" s="13">
        <v>2227</v>
      </c>
      <c r="F11553" s="7" t="s">
        <v>51</v>
      </c>
      <c r="G11553" s="7" t="s">
        <v>12</v>
      </c>
      <c r="H11553" s="13">
        <v>8.5</v>
      </c>
      <c r="I11553" s="13">
        <f>IF(G11553="Male",VLOOKUP(H11553,'Shoe size conversion table'!$B$6:$D$22,2),VLOOKUP(H11553,'Shoe size conversion table'!$J$6:$L$22,2))</f>
        <v>39</v>
      </c>
      <c r="J11553" s="13">
        <f>IF(G11553="Male",VLOOKUP(H11553,'Shoe size conversion table'!$B$6:$D$22,3),VLOOKUP(H11553,'Shoe size conversion table'!$J$6:$L$22,3))</f>
        <v>6.5</v>
      </c>
      <c r="K11553" s="11">
        <v>149</v>
      </c>
      <c r="L11553" s="12">
        <v>0</v>
      </c>
      <c r="M11553" s="7">
        <f t="shared" si="541"/>
        <v>2016</v>
      </c>
      <c r="N11553" s="7">
        <f t="shared" si="542"/>
        <v>7</v>
      </c>
      <c r="O11553" s="30">
        <f t="shared" si="543"/>
        <v>149</v>
      </c>
    </row>
    <row r="11554" spans="2:15" x14ac:dyDescent="0.2">
      <c r="B11554" s="13">
        <v>62715</v>
      </c>
      <c r="C11554" s="14">
        <v>42568.826111111157</v>
      </c>
      <c r="D11554" s="7" t="s">
        <v>8</v>
      </c>
      <c r="E11554" s="13">
        <v>2226</v>
      </c>
      <c r="F11554" s="7" t="s">
        <v>37</v>
      </c>
      <c r="G11554" s="7" t="s">
        <v>11</v>
      </c>
      <c r="H11554" s="13">
        <v>9.5</v>
      </c>
      <c r="I11554" s="13" t="str">
        <f>IF(G11554="Male",VLOOKUP(H11554,'Shoe size conversion table'!$B$6:$D$22,2),VLOOKUP(H11554,'Shoe size conversion table'!$J$6:$L$22,2))</f>
        <v>42-43</v>
      </c>
      <c r="J11554" s="13">
        <f>IF(G11554="Male",VLOOKUP(H11554,'Shoe size conversion table'!$B$6:$D$22,3),VLOOKUP(H11554,'Shoe size conversion table'!$J$6:$L$22,3))</f>
        <v>9</v>
      </c>
      <c r="K11554" s="11">
        <v>129</v>
      </c>
      <c r="L11554" s="12">
        <v>0</v>
      </c>
      <c r="M11554" s="7">
        <f t="shared" si="541"/>
        <v>2016</v>
      </c>
      <c r="N11554" s="7">
        <f t="shared" si="542"/>
        <v>7</v>
      </c>
      <c r="O11554" s="30">
        <f t="shared" si="543"/>
        <v>129</v>
      </c>
    </row>
    <row r="11555" spans="2:15" x14ac:dyDescent="0.2">
      <c r="B11555" s="13">
        <v>62716</v>
      </c>
      <c r="C11555" s="14">
        <v>42568.896111111266</v>
      </c>
      <c r="D11555" s="7" t="s">
        <v>7</v>
      </c>
      <c r="E11555" s="13">
        <v>2241</v>
      </c>
      <c r="F11555" s="7" t="s">
        <v>49</v>
      </c>
      <c r="G11555" s="7" t="s">
        <v>12</v>
      </c>
      <c r="H11555" s="13">
        <v>8</v>
      </c>
      <c r="I11555" s="13" t="str">
        <f>IF(G11555="Male",VLOOKUP(H11555,'Shoe size conversion table'!$B$6:$D$22,2),VLOOKUP(H11555,'Shoe size conversion table'!$J$6:$L$22,2))</f>
        <v>38-39</v>
      </c>
      <c r="J11555" s="13">
        <f>IF(G11555="Male",VLOOKUP(H11555,'Shoe size conversion table'!$B$6:$D$22,3),VLOOKUP(H11555,'Shoe size conversion table'!$J$6:$L$22,3))</f>
        <v>6</v>
      </c>
      <c r="K11555" s="11">
        <v>139</v>
      </c>
      <c r="L11555" s="12">
        <v>0</v>
      </c>
      <c r="M11555" s="7">
        <f t="shared" si="541"/>
        <v>2016</v>
      </c>
      <c r="N11555" s="7">
        <f t="shared" si="542"/>
        <v>7</v>
      </c>
      <c r="O11555" s="30">
        <f t="shared" si="543"/>
        <v>139</v>
      </c>
    </row>
    <row r="11556" spans="2:15" x14ac:dyDescent="0.2">
      <c r="B11556" s="13">
        <v>62717</v>
      </c>
      <c r="C11556" s="14">
        <v>42568.93611111123</v>
      </c>
      <c r="D11556" s="7" t="s">
        <v>7</v>
      </c>
      <c r="E11556" s="13">
        <v>2183</v>
      </c>
      <c r="F11556" s="7" t="s">
        <v>56</v>
      </c>
      <c r="G11556" s="7" t="s">
        <v>11</v>
      </c>
      <c r="H11556" s="13">
        <v>12</v>
      </c>
      <c r="I11556" s="13">
        <f>IF(G11556="Male",VLOOKUP(H11556,'Shoe size conversion table'!$B$6:$D$22,2),VLOOKUP(H11556,'Shoe size conversion table'!$J$6:$L$22,2))</f>
        <v>45</v>
      </c>
      <c r="J11556" s="13">
        <f>IF(G11556="Male",VLOOKUP(H11556,'Shoe size conversion table'!$B$6:$D$22,3),VLOOKUP(H11556,'Shoe size conversion table'!$J$6:$L$22,3))</f>
        <v>11.5</v>
      </c>
      <c r="K11556" s="11">
        <v>169</v>
      </c>
      <c r="L11556" s="12">
        <v>0.1</v>
      </c>
      <c r="M11556" s="7">
        <f t="shared" si="541"/>
        <v>2016</v>
      </c>
      <c r="N11556" s="7">
        <f t="shared" si="542"/>
        <v>7</v>
      </c>
      <c r="O11556" s="30">
        <f t="shared" si="543"/>
        <v>152.1</v>
      </c>
    </row>
    <row r="11557" spans="2:15" x14ac:dyDescent="0.2">
      <c r="B11557" s="13">
        <v>62718</v>
      </c>
      <c r="C11557" s="14">
        <v>42569.026111111154</v>
      </c>
      <c r="D11557" s="7" t="s">
        <v>9</v>
      </c>
      <c r="E11557" s="13">
        <v>2221</v>
      </c>
      <c r="F11557" s="7" t="s">
        <v>58</v>
      </c>
      <c r="G11557" s="7" t="s">
        <v>11</v>
      </c>
      <c r="H11557" s="13">
        <v>11</v>
      </c>
      <c r="I11557" s="13">
        <f>IF(G11557="Male",VLOOKUP(H11557,'Shoe size conversion table'!$B$6:$D$22,2),VLOOKUP(H11557,'Shoe size conversion table'!$J$6:$L$22,2))</f>
        <v>44</v>
      </c>
      <c r="J11557" s="13">
        <f>IF(G11557="Male",VLOOKUP(H11557,'Shoe size conversion table'!$B$6:$D$22,3),VLOOKUP(H11557,'Shoe size conversion table'!$J$6:$L$22,3))</f>
        <v>10.5</v>
      </c>
      <c r="K11557" s="11">
        <v>139</v>
      </c>
      <c r="L11557" s="12">
        <v>0</v>
      </c>
      <c r="M11557" s="7">
        <f t="shared" si="541"/>
        <v>2016</v>
      </c>
      <c r="N11557" s="7">
        <f t="shared" si="542"/>
        <v>7</v>
      </c>
      <c r="O11557" s="30">
        <f t="shared" si="543"/>
        <v>139</v>
      </c>
    </row>
    <row r="11558" spans="2:15" x14ac:dyDescent="0.2">
      <c r="B11558" s="13">
        <v>62719</v>
      </c>
      <c r="C11558" s="14">
        <v>42569.036111111229</v>
      </c>
      <c r="D11558" s="7" t="s">
        <v>10</v>
      </c>
      <c r="E11558" s="13">
        <v>2166</v>
      </c>
      <c r="F11558" s="7" t="s">
        <v>35</v>
      </c>
      <c r="G11558" s="7" t="s">
        <v>11</v>
      </c>
      <c r="H11558" s="13">
        <v>11.5</v>
      </c>
      <c r="I11558" s="13" t="str">
        <f>IF(G11558="Male",VLOOKUP(H11558,'Shoe size conversion table'!$B$6:$D$22,2),VLOOKUP(H11558,'Shoe size conversion table'!$J$6:$L$22,2))</f>
        <v>44-45</v>
      </c>
      <c r="J11558" s="13">
        <f>IF(G11558="Male",VLOOKUP(H11558,'Shoe size conversion table'!$B$6:$D$22,3),VLOOKUP(H11558,'Shoe size conversion table'!$J$6:$L$22,3))</f>
        <v>11</v>
      </c>
      <c r="K11558" s="11">
        <v>149</v>
      </c>
      <c r="L11558" s="12">
        <v>0</v>
      </c>
      <c r="M11558" s="7">
        <f t="shared" si="541"/>
        <v>2016</v>
      </c>
      <c r="N11558" s="7">
        <f t="shared" si="542"/>
        <v>7</v>
      </c>
      <c r="O11558" s="30">
        <f t="shared" si="543"/>
        <v>149</v>
      </c>
    </row>
    <row r="11559" spans="2:15" x14ac:dyDescent="0.2">
      <c r="B11559" s="13">
        <v>62720</v>
      </c>
      <c r="C11559" s="14">
        <v>42569.276111111227</v>
      </c>
      <c r="D11559" s="7" t="s">
        <v>10</v>
      </c>
      <c r="E11559" s="13">
        <v>2186</v>
      </c>
      <c r="F11559" s="7" t="s">
        <v>35</v>
      </c>
      <c r="G11559" s="7" t="s">
        <v>11</v>
      </c>
      <c r="H11559" s="13">
        <v>9.5</v>
      </c>
      <c r="I11559" s="13" t="str">
        <f>IF(G11559="Male",VLOOKUP(H11559,'Shoe size conversion table'!$B$6:$D$22,2),VLOOKUP(H11559,'Shoe size conversion table'!$J$6:$L$22,2))</f>
        <v>42-43</v>
      </c>
      <c r="J11559" s="13">
        <f>IF(G11559="Male",VLOOKUP(H11559,'Shoe size conversion table'!$B$6:$D$22,3),VLOOKUP(H11559,'Shoe size conversion table'!$J$6:$L$22,3))</f>
        <v>9</v>
      </c>
      <c r="K11559" s="11">
        <v>179</v>
      </c>
      <c r="L11559" s="12">
        <v>0</v>
      </c>
      <c r="M11559" s="7">
        <f t="shared" si="541"/>
        <v>2016</v>
      </c>
      <c r="N11559" s="7">
        <f t="shared" si="542"/>
        <v>7</v>
      </c>
      <c r="O11559" s="30">
        <f t="shared" si="543"/>
        <v>179</v>
      </c>
    </row>
    <row r="11560" spans="2:15" x14ac:dyDescent="0.2">
      <c r="B11560" s="13">
        <v>62721</v>
      </c>
      <c r="C11560" s="14">
        <v>42569.286111111265</v>
      </c>
      <c r="D11560" s="7" t="s">
        <v>7</v>
      </c>
      <c r="E11560" s="13">
        <v>2153</v>
      </c>
      <c r="F11560" s="7" t="s">
        <v>54</v>
      </c>
      <c r="G11560" s="7" t="s">
        <v>12</v>
      </c>
      <c r="H11560" s="13">
        <v>9</v>
      </c>
      <c r="I11560" s="13" t="str">
        <f>IF(G11560="Male",VLOOKUP(H11560,'Shoe size conversion table'!$B$6:$D$22,2),VLOOKUP(H11560,'Shoe size conversion table'!$J$6:$L$22,2))</f>
        <v>39-40</v>
      </c>
      <c r="J11560" s="13">
        <f>IF(G11560="Male",VLOOKUP(H11560,'Shoe size conversion table'!$B$6:$D$22,3),VLOOKUP(H11560,'Shoe size conversion table'!$J$6:$L$22,3))</f>
        <v>7</v>
      </c>
      <c r="K11560" s="11">
        <v>159</v>
      </c>
      <c r="L11560" s="12">
        <v>0.1</v>
      </c>
      <c r="M11560" s="7">
        <f t="shared" si="541"/>
        <v>2016</v>
      </c>
      <c r="N11560" s="7">
        <f t="shared" si="542"/>
        <v>7</v>
      </c>
      <c r="O11560" s="30">
        <f t="shared" si="543"/>
        <v>143.1</v>
      </c>
    </row>
    <row r="11561" spans="2:15" x14ac:dyDescent="0.2">
      <c r="B11561" s="13">
        <v>62722</v>
      </c>
      <c r="C11561" s="14">
        <v>42569.316111111155</v>
      </c>
      <c r="D11561" s="7" t="s">
        <v>10</v>
      </c>
      <c r="E11561" s="13">
        <v>2165</v>
      </c>
      <c r="F11561" s="7" t="s">
        <v>36</v>
      </c>
      <c r="G11561" s="7" t="s">
        <v>11</v>
      </c>
      <c r="H11561" s="13">
        <v>11.5</v>
      </c>
      <c r="I11561" s="13" t="str">
        <f>IF(G11561="Male",VLOOKUP(H11561,'Shoe size conversion table'!$B$6:$D$22,2),VLOOKUP(H11561,'Shoe size conversion table'!$J$6:$L$22,2))</f>
        <v>44-45</v>
      </c>
      <c r="J11561" s="13">
        <f>IF(G11561="Male",VLOOKUP(H11561,'Shoe size conversion table'!$B$6:$D$22,3),VLOOKUP(H11561,'Shoe size conversion table'!$J$6:$L$22,3))</f>
        <v>11</v>
      </c>
      <c r="K11561" s="11">
        <v>159</v>
      </c>
      <c r="L11561" s="12">
        <v>0.1</v>
      </c>
      <c r="M11561" s="7">
        <f t="shared" si="541"/>
        <v>2016</v>
      </c>
      <c r="N11561" s="7">
        <f t="shared" si="542"/>
        <v>7</v>
      </c>
      <c r="O11561" s="30">
        <f t="shared" si="543"/>
        <v>143.1</v>
      </c>
    </row>
    <row r="11562" spans="2:15" x14ac:dyDescent="0.2">
      <c r="B11562" s="13">
        <v>62723</v>
      </c>
      <c r="C11562" s="14">
        <v>42569.316111111155</v>
      </c>
      <c r="D11562" s="7" t="s">
        <v>8</v>
      </c>
      <c r="E11562" s="13">
        <v>2240</v>
      </c>
      <c r="F11562" s="7" t="s">
        <v>40</v>
      </c>
      <c r="G11562" s="7" t="s">
        <v>11</v>
      </c>
      <c r="H11562" s="13">
        <v>11.5</v>
      </c>
      <c r="I11562" s="13" t="str">
        <f>IF(G11562="Male",VLOOKUP(H11562,'Shoe size conversion table'!$B$6:$D$22,2),VLOOKUP(H11562,'Shoe size conversion table'!$J$6:$L$22,2))</f>
        <v>44-45</v>
      </c>
      <c r="J11562" s="13">
        <f>IF(G11562="Male",VLOOKUP(H11562,'Shoe size conversion table'!$B$6:$D$22,3),VLOOKUP(H11562,'Shoe size conversion table'!$J$6:$L$22,3))</f>
        <v>11</v>
      </c>
      <c r="K11562" s="11">
        <v>189</v>
      </c>
      <c r="L11562" s="12">
        <v>0</v>
      </c>
      <c r="M11562" s="7">
        <f t="shared" si="541"/>
        <v>2016</v>
      </c>
      <c r="N11562" s="7">
        <f t="shared" si="542"/>
        <v>7</v>
      </c>
      <c r="O11562" s="30">
        <f t="shared" si="543"/>
        <v>189</v>
      </c>
    </row>
    <row r="11563" spans="2:15" x14ac:dyDescent="0.2">
      <c r="B11563" s="13">
        <v>62723</v>
      </c>
      <c r="C11563" s="14">
        <v>42569.316111111155</v>
      </c>
      <c r="D11563" s="7" t="s">
        <v>8</v>
      </c>
      <c r="E11563" s="13">
        <v>2224</v>
      </c>
      <c r="F11563" s="7" t="s">
        <v>39</v>
      </c>
      <c r="G11563" s="7" t="s">
        <v>11</v>
      </c>
      <c r="H11563" s="13">
        <v>9.5</v>
      </c>
      <c r="I11563" s="13" t="str">
        <f>IF(G11563="Male",VLOOKUP(H11563,'Shoe size conversion table'!$B$6:$D$22,2),VLOOKUP(H11563,'Shoe size conversion table'!$J$6:$L$22,2))</f>
        <v>42-43</v>
      </c>
      <c r="J11563" s="13">
        <f>IF(G11563="Male",VLOOKUP(H11563,'Shoe size conversion table'!$B$6:$D$22,3),VLOOKUP(H11563,'Shoe size conversion table'!$J$6:$L$22,3))</f>
        <v>9</v>
      </c>
      <c r="K11563" s="11">
        <v>169</v>
      </c>
      <c r="L11563" s="12">
        <v>0.3</v>
      </c>
      <c r="M11563" s="7">
        <f t="shared" si="541"/>
        <v>2016</v>
      </c>
      <c r="N11563" s="7">
        <f t="shared" si="542"/>
        <v>7</v>
      </c>
      <c r="O11563" s="30">
        <f t="shared" si="543"/>
        <v>118.3</v>
      </c>
    </row>
    <row r="11564" spans="2:15" x14ac:dyDescent="0.2">
      <c r="B11564" s="13">
        <v>62724</v>
      </c>
      <c r="C11564" s="14">
        <v>42569.376111111153</v>
      </c>
      <c r="D11564" s="7" t="s">
        <v>7</v>
      </c>
      <c r="E11564" s="13">
        <v>2230</v>
      </c>
      <c r="F11564" s="7" t="s">
        <v>52</v>
      </c>
      <c r="G11564" s="7" t="s">
        <v>11</v>
      </c>
      <c r="H11564" s="13">
        <v>7.5</v>
      </c>
      <c r="I11564" s="13" t="str">
        <f>IF(G11564="Male",VLOOKUP(H11564,'Shoe size conversion table'!$B$6:$D$22,2),VLOOKUP(H11564,'Shoe size conversion table'!$J$6:$L$22,2))</f>
        <v>40-41</v>
      </c>
      <c r="J11564" s="13">
        <f>IF(G11564="Male",VLOOKUP(H11564,'Shoe size conversion table'!$B$6:$D$22,3),VLOOKUP(H11564,'Shoe size conversion table'!$J$6:$L$22,3))</f>
        <v>7</v>
      </c>
      <c r="K11564" s="11">
        <v>189</v>
      </c>
      <c r="L11564" s="12">
        <v>0</v>
      </c>
      <c r="M11564" s="7">
        <f t="shared" si="541"/>
        <v>2016</v>
      </c>
      <c r="N11564" s="7">
        <f t="shared" si="542"/>
        <v>7</v>
      </c>
      <c r="O11564" s="30">
        <f t="shared" si="543"/>
        <v>189</v>
      </c>
    </row>
    <row r="11565" spans="2:15" x14ac:dyDescent="0.2">
      <c r="B11565" s="13">
        <v>62725</v>
      </c>
      <c r="C11565" s="14">
        <v>42569.706111111227</v>
      </c>
      <c r="D11565" s="7" t="s">
        <v>10</v>
      </c>
      <c r="E11565" s="13">
        <v>2196</v>
      </c>
      <c r="F11565" s="7" t="s">
        <v>35</v>
      </c>
      <c r="G11565" s="7" t="s">
        <v>11</v>
      </c>
      <c r="H11565" s="13">
        <v>15</v>
      </c>
      <c r="I11565" s="13">
        <f>IF(G11565="Male",VLOOKUP(H11565,'Shoe size conversion table'!$B$6:$D$22,2),VLOOKUP(H11565,'Shoe size conversion table'!$J$6:$L$22,2))</f>
        <v>48</v>
      </c>
      <c r="J11565" s="13">
        <f>IF(G11565="Male",VLOOKUP(H11565,'Shoe size conversion table'!$B$6:$D$22,3),VLOOKUP(H11565,'Shoe size conversion table'!$J$6:$L$22,3))</f>
        <v>14.5</v>
      </c>
      <c r="K11565" s="11">
        <v>139</v>
      </c>
      <c r="L11565" s="12">
        <v>0</v>
      </c>
      <c r="M11565" s="7">
        <f t="shared" si="541"/>
        <v>2016</v>
      </c>
      <c r="N11565" s="7">
        <f t="shared" si="542"/>
        <v>7</v>
      </c>
      <c r="O11565" s="30">
        <f t="shared" si="543"/>
        <v>139</v>
      </c>
    </row>
    <row r="11566" spans="2:15" x14ac:dyDescent="0.2">
      <c r="B11566" s="13">
        <v>62726</v>
      </c>
      <c r="C11566" s="14">
        <v>42569.726111111268</v>
      </c>
      <c r="D11566" s="7" t="s">
        <v>10</v>
      </c>
      <c r="E11566" s="13">
        <v>2242</v>
      </c>
      <c r="F11566" s="7" t="s">
        <v>35</v>
      </c>
      <c r="G11566" s="7" t="s">
        <v>11</v>
      </c>
      <c r="H11566" s="13">
        <v>9</v>
      </c>
      <c r="I11566" s="13">
        <f>IF(G11566="Male",VLOOKUP(H11566,'Shoe size conversion table'!$B$6:$D$22,2),VLOOKUP(H11566,'Shoe size conversion table'!$J$6:$L$22,2))</f>
        <v>42</v>
      </c>
      <c r="J11566" s="13">
        <f>IF(G11566="Male",VLOOKUP(H11566,'Shoe size conversion table'!$B$6:$D$22,3),VLOOKUP(H11566,'Shoe size conversion table'!$J$6:$L$22,3))</f>
        <v>8.5</v>
      </c>
      <c r="K11566" s="11">
        <v>189</v>
      </c>
      <c r="L11566" s="12">
        <v>0</v>
      </c>
      <c r="M11566" s="7">
        <f t="shared" si="541"/>
        <v>2016</v>
      </c>
      <c r="N11566" s="7">
        <f t="shared" si="542"/>
        <v>7</v>
      </c>
      <c r="O11566" s="30">
        <f t="shared" si="543"/>
        <v>189</v>
      </c>
    </row>
    <row r="11567" spans="2:15" x14ac:dyDescent="0.2">
      <c r="B11567" s="13">
        <v>62727</v>
      </c>
      <c r="C11567" s="14">
        <v>42569.726111111297</v>
      </c>
      <c r="D11567" s="7" t="s">
        <v>10</v>
      </c>
      <c r="E11567" s="13">
        <v>2225</v>
      </c>
      <c r="F11567" s="7" t="s">
        <v>34</v>
      </c>
      <c r="G11567" s="7" t="s">
        <v>11</v>
      </c>
      <c r="H11567" s="13">
        <v>9.5</v>
      </c>
      <c r="I11567" s="13" t="str">
        <f>IF(G11567="Male",VLOOKUP(H11567,'Shoe size conversion table'!$B$6:$D$22,2),VLOOKUP(H11567,'Shoe size conversion table'!$J$6:$L$22,2))</f>
        <v>42-43</v>
      </c>
      <c r="J11567" s="13">
        <f>IF(G11567="Male",VLOOKUP(H11567,'Shoe size conversion table'!$B$6:$D$22,3),VLOOKUP(H11567,'Shoe size conversion table'!$J$6:$L$22,3))</f>
        <v>9</v>
      </c>
      <c r="K11567" s="11">
        <v>179</v>
      </c>
      <c r="L11567" s="12">
        <v>0</v>
      </c>
      <c r="M11567" s="7">
        <f t="shared" si="541"/>
        <v>2016</v>
      </c>
      <c r="N11567" s="7">
        <f t="shared" si="542"/>
        <v>7</v>
      </c>
      <c r="O11567" s="30">
        <f t="shared" si="543"/>
        <v>179</v>
      </c>
    </row>
    <row r="11568" spans="2:15" x14ac:dyDescent="0.2">
      <c r="B11568" s="13">
        <v>62728</v>
      </c>
      <c r="C11568" s="14">
        <v>42569.736111111153</v>
      </c>
      <c r="D11568" s="7" t="s">
        <v>7</v>
      </c>
      <c r="E11568" s="13">
        <v>2213</v>
      </c>
      <c r="F11568" s="7" t="s">
        <v>49</v>
      </c>
      <c r="G11568" s="7" t="s">
        <v>11</v>
      </c>
      <c r="H11568" s="13">
        <v>11</v>
      </c>
      <c r="I11568" s="13">
        <f>IF(G11568="Male",VLOOKUP(H11568,'Shoe size conversion table'!$B$6:$D$22,2),VLOOKUP(H11568,'Shoe size conversion table'!$J$6:$L$22,2))</f>
        <v>44</v>
      </c>
      <c r="J11568" s="13">
        <f>IF(G11568="Male",VLOOKUP(H11568,'Shoe size conversion table'!$B$6:$D$22,3),VLOOKUP(H11568,'Shoe size conversion table'!$J$6:$L$22,3))</f>
        <v>10.5</v>
      </c>
      <c r="K11568" s="11">
        <v>139</v>
      </c>
      <c r="L11568" s="12">
        <v>0</v>
      </c>
      <c r="M11568" s="7">
        <f t="shared" si="541"/>
        <v>2016</v>
      </c>
      <c r="N11568" s="7">
        <f t="shared" si="542"/>
        <v>7</v>
      </c>
      <c r="O11568" s="30">
        <f t="shared" si="543"/>
        <v>139</v>
      </c>
    </row>
    <row r="11569" spans="2:15" x14ac:dyDescent="0.2">
      <c r="B11569" s="13">
        <v>62729</v>
      </c>
      <c r="C11569" s="14">
        <v>42569.746111111264</v>
      </c>
      <c r="D11569" s="7" t="s">
        <v>10</v>
      </c>
      <c r="E11569" s="13">
        <v>2186</v>
      </c>
      <c r="F11569" s="7" t="s">
        <v>34</v>
      </c>
      <c r="G11569" s="7" t="s">
        <v>11</v>
      </c>
      <c r="H11569" s="13">
        <v>11</v>
      </c>
      <c r="I11569" s="13">
        <f>IF(G11569="Male",VLOOKUP(H11569,'Shoe size conversion table'!$B$6:$D$22,2),VLOOKUP(H11569,'Shoe size conversion table'!$J$6:$L$22,2))</f>
        <v>44</v>
      </c>
      <c r="J11569" s="13">
        <f>IF(G11569="Male",VLOOKUP(H11569,'Shoe size conversion table'!$B$6:$D$22,3),VLOOKUP(H11569,'Shoe size conversion table'!$J$6:$L$22,3))</f>
        <v>10.5</v>
      </c>
      <c r="K11569" s="11">
        <v>179</v>
      </c>
      <c r="L11569" s="12">
        <v>0.1</v>
      </c>
      <c r="M11569" s="7">
        <f t="shared" si="541"/>
        <v>2016</v>
      </c>
      <c r="N11569" s="7">
        <f t="shared" si="542"/>
        <v>7</v>
      </c>
      <c r="O11569" s="30">
        <f t="shared" si="543"/>
        <v>161.1</v>
      </c>
    </row>
    <row r="11570" spans="2:15" x14ac:dyDescent="0.2">
      <c r="B11570" s="13">
        <v>62730</v>
      </c>
      <c r="C11570" s="14">
        <v>42569.746111111293</v>
      </c>
      <c r="D11570" s="7" t="s">
        <v>8</v>
      </c>
      <c r="E11570" s="13">
        <v>2227</v>
      </c>
      <c r="F11570" s="7" t="s">
        <v>38</v>
      </c>
      <c r="G11570" s="7" t="s">
        <v>12</v>
      </c>
      <c r="H11570" s="13">
        <v>6.5</v>
      </c>
      <c r="I11570" s="13">
        <f>IF(G11570="Male",VLOOKUP(H11570,'Shoe size conversion table'!$B$6:$D$22,2),VLOOKUP(H11570,'Shoe size conversion table'!$J$6:$L$22,2))</f>
        <v>37</v>
      </c>
      <c r="J11570" s="13">
        <f>IF(G11570="Male",VLOOKUP(H11570,'Shoe size conversion table'!$B$6:$D$22,3),VLOOKUP(H11570,'Shoe size conversion table'!$J$6:$L$22,3))</f>
        <v>4.5</v>
      </c>
      <c r="K11570" s="11">
        <v>189</v>
      </c>
      <c r="L11570" s="12">
        <v>0.1</v>
      </c>
      <c r="M11570" s="7">
        <f t="shared" si="541"/>
        <v>2016</v>
      </c>
      <c r="N11570" s="7">
        <f t="shared" si="542"/>
        <v>7</v>
      </c>
      <c r="O11570" s="30">
        <f t="shared" si="543"/>
        <v>170.1</v>
      </c>
    </row>
    <row r="11571" spans="2:15" x14ac:dyDescent="0.2">
      <c r="B11571" s="13">
        <v>62731</v>
      </c>
      <c r="C11571" s="14">
        <v>42569.776111111154</v>
      </c>
      <c r="D11571" s="7" t="s">
        <v>7</v>
      </c>
      <c r="E11571" s="13">
        <v>2214</v>
      </c>
      <c r="F11571" s="7" t="s">
        <v>49</v>
      </c>
      <c r="G11571" s="7" t="s">
        <v>11</v>
      </c>
      <c r="H11571" s="13">
        <v>10</v>
      </c>
      <c r="I11571" s="13">
        <f>IF(G11571="Male",VLOOKUP(H11571,'Shoe size conversion table'!$B$6:$D$22,2),VLOOKUP(H11571,'Shoe size conversion table'!$J$6:$L$22,2))</f>
        <v>43</v>
      </c>
      <c r="J11571" s="13">
        <f>IF(G11571="Male",VLOOKUP(H11571,'Shoe size conversion table'!$B$6:$D$22,3),VLOOKUP(H11571,'Shoe size conversion table'!$J$6:$L$22,3))</f>
        <v>9.5</v>
      </c>
      <c r="K11571" s="11">
        <v>139</v>
      </c>
      <c r="L11571" s="12">
        <v>0</v>
      </c>
      <c r="M11571" s="7">
        <f t="shared" si="541"/>
        <v>2016</v>
      </c>
      <c r="N11571" s="7">
        <f t="shared" si="542"/>
        <v>7</v>
      </c>
      <c r="O11571" s="30">
        <f t="shared" si="543"/>
        <v>139</v>
      </c>
    </row>
    <row r="11572" spans="2:15" x14ac:dyDescent="0.2">
      <c r="B11572" s="13">
        <v>62732</v>
      </c>
      <c r="C11572" s="14">
        <v>42569.796111111151</v>
      </c>
      <c r="D11572" s="7" t="s">
        <v>9</v>
      </c>
      <c r="E11572" s="13">
        <v>2214</v>
      </c>
      <c r="F11572" s="7" t="s">
        <v>60</v>
      </c>
      <c r="G11572" s="7" t="s">
        <v>11</v>
      </c>
      <c r="H11572" s="13">
        <v>9</v>
      </c>
      <c r="I11572" s="13">
        <f>IF(G11572="Male",VLOOKUP(H11572,'Shoe size conversion table'!$B$6:$D$22,2),VLOOKUP(H11572,'Shoe size conversion table'!$J$6:$L$22,2))</f>
        <v>42</v>
      </c>
      <c r="J11572" s="13">
        <f>IF(G11572="Male",VLOOKUP(H11572,'Shoe size conversion table'!$B$6:$D$22,3),VLOOKUP(H11572,'Shoe size conversion table'!$J$6:$L$22,3))</f>
        <v>8.5</v>
      </c>
      <c r="K11572" s="11">
        <v>159</v>
      </c>
      <c r="L11572" s="12">
        <v>0</v>
      </c>
      <c r="M11572" s="7">
        <f t="shared" si="541"/>
        <v>2016</v>
      </c>
      <c r="N11572" s="7">
        <f t="shared" si="542"/>
        <v>7</v>
      </c>
      <c r="O11572" s="30">
        <f t="shared" si="543"/>
        <v>159</v>
      </c>
    </row>
    <row r="11573" spans="2:15" x14ac:dyDescent="0.2">
      <c r="B11573" s="13">
        <v>62733</v>
      </c>
      <c r="C11573" s="14">
        <v>42569.826111111266</v>
      </c>
      <c r="D11573" s="7" t="s">
        <v>7</v>
      </c>
      <c r="E11573" s="13">
        <v>2217</v>
      </c>
      <c r="F11573" s="7" t="s">
        <v>48</v>
      </c>
      <c r="G11573" s="7" t="s">
        <v>11</v>
      </c>
      <c r="H11573" s="13">
        <v>9.5</v>
      </c>
      <c r="I11573" s="13" t="str">
        <f>IF(G11573="Male",VLOOKUP(H11573,'Shoe size conversion table'!$B$6:$D$22,2),VLOOKUP(H11573,'Shoe size conversion table'!$J$6:$L$22,2))</f>
        <v>42-43</v>
      </c>
      <c r="J11573" s="13">
        <f>IF(G11573="Male",VLOOKUP(H11573,'Shoe size conversion table'!$B$6:$D$22,3),VLOOKUP(H11573,'Shoe size conversion table'!$J$6:$L$22,3))</f>
        <v>9</v>
      </c>
      <c r="K11573" s="11">
        <v>129</v>
      </c>
      <c r="L11573" s="12">
        <v>0</v>
      </c>
      <c r="M11573" s="7">
        <f t="shared" si="541"/>
        <v>2016</v>
      </c>
      <c r="N11573" s="7">
        <f t="shared" si="542"/>
        <v>7</v>
      </c>
      <c r="O11573" s="30">
        <f t="shared" si="543"/>
        <v>129</v>
      </c>
    </row>
    <row r="11574" spans="2:15" x14ac:dyDescent="0.2">
      <c r="B11574" s="13">
        <v>62733</v>
      </c>
      <c r="C11574" s="14">
        <v>42569.826111111266</v>
      </c>
      <c r="D11574" s="7" t="s">
        <v>7</v>
      </c>
      <c r="E11574" s="13">
        <v>2185</v>
      </c>
      <c r="F11574" s="7" t="s">
        <v>43</v>
      </c>
      <c r="G11574" s="7" t="s">
        <v>12</v>
      </c>
      <c r="H11574" s="13">
        <v>9.5</v>
      </c>
      <c r="I11574" s="13">
        <f>IF(G11574="Male",VLOOKUP(H11574,'Shoe size conversion table'!$B$6:$D$22,2),VLOOKUP(H11574,'Shoe size conversion table'!$J$6:$L$22,2))</f>
        <v>40</v>
      </c>
      <c r="J11574" s="13">
        <f>IF(G11574="Male",VLOOKUP(H11574,'Shoe size conversion table'!$B$6:$D$22,3),VLOOKUP(H11574,'Shoe size conversion table'!$J$6:$L$22,3))</f>
        <v>7.5</v>
      </c>
      <c r="K11574" s="11">
        <v>129</v>
      </c>
      <c r="L11574" s="12">
        <v>0</v>
      </c>
      <c r="M11574" s="7">
        <f t="shared" si="541"/>
        <v>2016</v>
      </c>
      <c r="N11574" s="7">
        <f t="shared" si="542"/>
        <v>7</v>
      </c>
      <c r="O11574" s="30">
        <f t="shared" si="543"/>
        <v>129</v>
      </c>
    </row>
    <row r="11575" spans="2:15" x14ac:dyDescent="0.2">
      <c r="B11575" s="13">
        <v>62734</v>
      </c>
      <c r="C11575" s="14">
        <v>42570.026111111154</v>
      </c>
      <c r="D11575" s="7" t="s">
        <v>9</v>
      </c>
      <c r="E11575" s="13">
        <v>2151</v>
      </c>
      <c r="F11575" s="7" t="s">
        <v>59</v>
      </c>
      <c r="G11575" s="7" t="s">
        <v>11</v>
      </c>
      <c r="H11575" s="13">
        <v>9.5</v>
      </c>
      <c r="I11575" s="13" t="str">
        <f>IF(G11575="Male",VLOOKUP(H11575,'Shoe size conversion table'!$B$6:$D$22,2),VLOOKUP(H11575,'Shoe size conversion table'!$J$6:$L$22,2))</f>
        <v>42-43</v>
      </c>
      <c r="J11575" s="13">
        <f>IF(G11575="Male",VLOOKUP(H11575,'Shoe size conversion table'!$B$6:$D$22,3),VLOOKUP(H11575,'Shoe size conversion table'!$J$6:$L$22,3))</f>
        <v>9</v>
      </c>
      <c r="K11575" s="11">
        <v>149</v>
      </c>
      <c r="L11575" s="12">
        <v>0</v>
      </c>
      <c r="M11575" s="7">
        <f t="shared" si="541"/>
        <v>2016</v>
      </c>
      <c r="N11575" s="7">
        <f t="shared" si="542"/>
        <v>7</v>
      </c>
      <c r="O11575" s="30">
        <f t="shared" si="543"/>
        <v>149</v>
      </c>
    </row>
    <row r="11576" spans="2:15" x14ac:dyDescent="0.2">
      <c r="B11576" s="13">
        <v>62735</v>
      </c>
      <c r="C11576" s="14">
        <v>42570.116111111223</v>
      </c>
      <c r="D11576" s="7" t="s">
        <v>7</v>
      </c>
      <c r="E11576" s="13">
        <v>2207</v>
      </c>
      <c r="F11576" s="7" t="s">
        <v>50</v>
      </c>
      <c r="G11576" s="7" t="s">
        <v>12</v>
      </c>
      <c r="H11576" s="13">
        <v>9.5</v>
      </c>
      <c r="I11576" s="13">
        <f>IF(G11576="Male",VLOOKUP(H11576,'Shoe size conversion table'!$B$6:$D$22,2),VLOOKUP(H11576,'Shoe size conversion table'!$J$6:$L$22,2))</f>
        <v>40</v>
      </c>
      <c r="J11576" s="13">
        <f>IF(G11576="Male",VLOOKUP(H11576,'Shoe size conversion table'!$B$6:$D$22,3),VLOOKUP(H11576,'Shoe size conversion table'!$J$6:$L$22,3))</f>
        <v>7.5</v>
      </c>
      <c r="K11576" s="11">
        <v>129</v>
      </c>
      <c r="L11576" s="12">
        <v>0.3</v>
      </c>
      <c r="M11576" s="7">
        <f t="shared" si="541"/>
        <v>2016</v>
      </c>
      <c r="N11576" s="7">
        <f t="shared" si="542"/>
        <v>7</v>
      </c>
      <c r="O11576" s="30">
        <f t="shared" si="543"/>
        <v>90.3</v>
      </c>
    </row>
    <row r="11577" spans="2:15" x14ac:dyDescent="0.2">
      <c r="B11577" s="13">
        <v>62736</v>
      </c>
      <c r="C11577" s="14">
        <v>42570.286111111265</v>
      </c>
      <c r="D11577" s="7" t="s">
        <v>7</v>
      </c>
      <c r="E11577" s="13">
        <v>2175</v>
      </c>
      <c r="F11577" s="7" t="s">
        <v>57</v>
      </c>
      <c r="G11577" s="7" t="s">
        <v>11</v>
      </c>
      <c r="H11577" s="13">
        <v>10</v>
      </c>
      <c r="I11577" s="13">
        <f>IF(G11577="Male",VLOOKUP(H11577,'Shoe size conversion table'!$B$6:$D$22,2),VLOOKUP(H11577,'Shoe size conversion table'!$J$6:$L$22,2))</f>
        <v>43</v>
      </c>
      <c r="J11577" s="13">
        <f>IF(G11577="Male",VLOOKUP(H11577,'Shoe size conversion table'!$B$6:$D$22,3),VLOOKUP(H11577,'Shoe size conversion table'!$J$6:$L$22,3))</f>
        <v>9.5</v>
      </c>
      <c r="K11577" s="11">
        <v>199</v>
      </c>
      <c r="L11577" s="12">
        <v>0</v>
      </c>
      <c r="M11577" s="7">
        <f t="shared" si="541"/>
        <v>2016</v>
      </c>
      <c r="N11577" s="7">
        <f t="shared" si="542"/>
        <v>7</v>
      </c>
      <c r="O11577" s="30">
        <f t="shared" si="543"/>
        <v>199</v>
      </c>
    </row>
    <row r="11578" spans="2:15" x14ac:dyDescent="0.2">
      <c r="B11578" s="13">
        <v>62737</v>
      </c>
      <c r="C11578" s="14">
        <v>42570.316111111155</v>
      </c>
      <c r="D11578" s="7" t="s">
        <v>8</v>
      </c>
      <c r="E11578" s="13">
        <v>2164</v>
      </c>
      <c r="F11578" s="7" t="s">
        <v>39</v>
      </c>
      <c r="G11578" s="7" t="s">
        <v>11</v>
      </c>
      <c r="H11578" s="13">
        <v>11</v>
      </c>
      <c r="I11578" s="13">
        <f>IF(G11578="Male",VLOOKUP(H11578,'Shoe size conversion table'!$B$6:$D$22,2),VLOOKUP(H11578,'Shoe size conversion table'!$J$6:$L$22,2))</f>
        <v>44</v>
      </c>
      <c r="J11578" s="13">
        <f>IF(G11578="Male",VLOOKUP(H11578,'Shoe size conversion table'!$B$6:$D$22,3),VLOOKUP(H11578,'Shoe size conversion table'!$J$6:$L$22,3))</f>
        <v>10.5</v>
      </c>
      <c r="K11578" s="11">
        <v>149</v>
      </c>
      <c r="L11578" s="12">
        <v>0.2</v>
      </c>
      <c r="M11578" s="7">
        <f t="shared" si="541"/>
        <v>2016</v>
      </c>
      <c r="N11578" s="7">
        <f t="shared" si="542"/>
        <v>7</v>
      </c>
      <c r="O11578" s="30">
        <f t="shared" si="543"/>
        <v>119.2</v>
      </c>
    </row>
    <row r="11579" spans="2:15" x14ac:dyDescent="0.2">
      <c r="B11579" s="13">
        <v>62737</v>
      </c>
      <c r="C11579" s="14">
        <v>42570.316111111155</v>
      </c>
      <c r="D11579" s="7" t="s">
        <v>8</v>
      </c>
      <c r="E11579" s="13">
        <v>2240</v>
      </c>
      <c r="F11579" s="7" t="s">
        <v>40</v>
      </c>
      <c r="G11579" s="7" t="s">
        <v>11</v>
      </c>
      <c r="H11579" s="13">
        <v>11.5</v>
      </c>
      <c r="I11579" s="13" t="str">
        <f>IF(G11579="Male",VLOOKUP(H11579,'Shoe size conversion table'!$B$6:$D$22,2),VLOOKUP(H11579,'Shoe size conversion table'!$J$6:$L$22,2))</f>
        <v>44-45</v>
      </c>
      <c r="J11579" s="13">
        <f>IF(G11579="Male",VLOOKUP(H11579,'Shoe size conversion table'!$B$6:$D$22,3),VLOOKUP(H11579,'Shoe size conversion table'!$J$6:$L$22,3))</f>
        <v>11</v>
      </c>
      <c r="K11579" s="11">
        <v>189</v>
      </c>
      <c r="L11579" s="12">
        <v>0</v>
      </c>
      <c r="M11579" s="7">
        <f t="shared" si="541"/>
        <v>2016</v>
      </c>
      <c r="N11579" s="7">
        <f t="shared" si="542"/>
        <v>7</v>
      </c>
      <c r="O11579" s="30">
        <f t="shared" si="543"/>
        <v>189</v>
      </c>
    </row>
    <row r="11580" spans="2:15" x14ac:dyDescent="0.2">
      <c r="B11580" s="13">
        <v>62737</v>
      </c>
      <c r="C11580" s="14">
        <v>42570.316111111155</v>
      </c>
      <c r="D11580" s="7" t="s">
        <v>8</v>
      </c>
      <c r="E11580" s="13">
        <v>2153</v>
      </c>
      <c r="F11580" s="7" t="s">
        <v>38</v>
      </c>
      <c r="G11580" s="7" t="s">
        <v>12</v>
      </c>
      <c r="H11580" s="13">
        <v>8</v>
      </c>
      <c r="I11580" s="13" t="str">
        <f>IF(G11580="Male",VLOOKUP(H11580,'Shoe size conversion table'!$B$6:$D$22,2),VLOOKUP(H11580,'Shoe size conversion table'!$J$6:$L$22,2))</f>
        <v>38-39</v>
      </c>
      <c r="J11580" s="13">
        <f>IF(G11580="Male",VLOOKUP(H11580,'Shoe size conversion table'!$B$6:$D$22,3),VLOOKUP(H11580,'Shoe size conversion table'!$J$6:$L$22,3))</f>
        <v>6</v>
      </c>
      <c r="K11580" s="11">
        <v>189</v>
      </c>
      <c r="L11580" s="12">
        <v>0</v>
      </c>
      <c r="M11580" s="7">
        <f t="shared" si="541"/>
        <v>2016</v>
      </c>
      <c r="N11580" s="7">
        <f t="shared" si="542"/>
        <v>7</v>
      </c>
      <c r="O11580" s="30">
        <f t="shared" si="543"/>
        <v>189</v>
      </c>
    </row>
    <row r="11581" spans="2:15" x14ac:dyDescent="0.2">
      <c r="B11581" s="13">
        <v>62738</v>
      </c>
      <c r="C11581" s="14">
        <v>42570.376111111153</v>
      </c>
      <c r="D11581" s="7" t="s">
        <v>7</v>
      </c>
      <c r="E11581" s="13">
        <v>2178</v>
      </c>
      <c r="F11581" s="7" t="s">
        <v>50</v>
      </c>
      <c r="G11581" s="7" t="s">
        <v>11</v>
      </c>
      <c r="H11581" s="13">
        <v>10</v>
      </c>
      <c r="I11581" s="13">
        <f>IF(G11581="Male",VLOOKUP(H11581,'Shoe size conversion table'!$B$6:$D$22,2),VLOOKUP(H11581,'Shoe size conversion table'!$J$6:$L$22,2))</f>
        <v>43</v>
      </c>
      <c r="J11581" s="13">
        <f>IF(G11581="Male",VLOOKUP(H11581,'Shoe size conversion table'!$B$6:$D$22,3),VLOOKUP(H11581,'Shoe size conversion table'!$J$6:$L$22,3))</f>
        <v>9.5</v>
      </c>
      <c r="K11581" s="11">
        <v>169</v>
      </c>
      <c r="L11581" s="12">
        <v>0</v>
      </c>
      <c r="M11581" s="7">
        <f t="shared" si="541"/>
        <v>2016</v>
      </c>
      <c r="N11581" s="7">
        <f t="shared" si="542"/>
        <v>7</v>
      </c>
      <c r="O11581" s="30">
        <f t="shared" si="543"/>
        <v>169</v>
      </c>
    </row>
    <row r="11582" spans="2:15" x14ac:dyDescent="0.2">
      <c r="B11582" s="13">
        <v>62739</v>
      </c>
      <c r="C11582" s="14">
        <v>42570.386111111293</v>
      </c>
      <c r="D11582" s="7" t="s">
        <v>7</v>
      </c>
      <c r="E11582" s="13">
        <v>2193</v>
      </c>
      <c r="F11582" s="7" t="s">
        <v>48</v>
      </c>
      <c r="G11582" s="7" t="s">
        <v>11</v>
      </c>
      <c r="H11582" s="13">
        <v>10</v>
      </c>
      <c r="I11582" s="13">
        <f>IF(G11582="Male",VLOOKUP(H11582,'Shoe size conversion table'!$B$6:$D$22,2),VLOOKUP(H11582,'Shoe size conversion table'!$J$6:$L$22,2))</f>
        <v>43</v>
      </c>
      <c r="J11582" s="13">
        <f>IF(G11582="Male",VLOOKUP(H11582,'Shoe size conversion table'!$B$6:$D$22,3),VLOOKUP(H11582,'Shoe size conversion table'!$J$6:$L$22,3))</f>
        <v>9.5</v>
      </c>
      <c r="K11582" s="11">
        <v>179</v>
      </c>
      <c r="L11582" s="12">
        <v>0</v>
      </c>
      <c r="M11582" s="7">
        <f t="shared" si="541"/>
        <v>2016</v>
      </c>
      <c r="N11582" s="7">
        <f t="shared" si="542"/>
        <v>7</v>
      </c>
      <c r="O11582" s="30">
        <f t="shared" si="543"/>
        <v>179</v>
      </c>
    </row>
    <row r="11583" spans="2:15" x14ac:dyDescent="0.2">
      <c r="B11583" s="13">
        <v>62740</v>
      </c>
      <c r="C11583" s="14">
        <v>42570.436111111296</v>
      </c>
      <c r="D11583" s="7" t="s">
        <v>8</v>
      </c>
      <c r="E11583" s="13">
        <v>2166</v>
      </c>
      <c r="F11583" s="7" t="s">
        <v>40</v>
      </c>
      <c r="G11583" s="7" t="s">
        <v>11</v>
      </c>
      <c r="H11583" s="13">
        <v>7.5</v>
      </c>
      <c r="I11583" s="13" t="str">
        <f>IF(G11583="Male",VLOOKUP(H11583,'Shoe size conversion table'!$B$6:$D$22,2),VLOOKUP(H11583,'Shoe size conversion table'!$J$6:$L$22,2))</f>
        <v>40-41</v>
      </c>
      <c r="J11583" s="13">
        <f>IF(G11583="Male",VLOOKUP(H11583,'Shoe size conversion table'!$B$6:$D$22,3),VLOOKUP(H11583,'Shoe size conversion table'!$J$6:$L$22,3))</f>
        <v>7</v>
      </c>
      <c r="K11583" s="11">
        <v>159</v>
      </c>
      <c r="L11583" s="12">
        <v>0</v>
      </c>
      <c r="M11583" s="7">
        <f t="shared" si="541"/>
        <v>2016</v>
      </c>
      <c r="N11583" s="7">
        <f t="shared" si="542"/>
        <v>7</v>
      </c>
      <c r="O11583" s="30">
        <f t="shared" si="543"/>
        <v>159</v>
      </c>
    </row>
    <row r="11584" spans="2:15" x14ac:dyDescent="0.2">
      <c r="B11584" s="13">
        <v>62741</v>
      </c>
      <c r="C11584" s="14">
        <v>42570.446111111225</v>
      </c>
      <c r="D11584" s="7" t="s">
        <v>10</v>
      </c>
      <c r="E11584" s="13">
        <v>2211</v>
      </c>
      <c r="F11584" s="7" t="s">
        <v>34</v>
      </c>
      <c r="G11584" s="7" t="s">
        <v>11</v>
      </c>
      <c r="H11584" s="13">
        <v>9</v>
      </c>
      <c r="I11584" s="13">
        <f>IF(G11584="Male",VLOOKUP(H11584,'Shoe size conversion table'!$B$6:$D$22,2),VLOOKUP(H11584,'Shoe size conversion table'!$J$6:$L$22,2))</f>
        <v>42</v>
      </c>
      <c r="J11584" s="13">
        <f>IF(G11584="Male",VLOOKUP(H11584,'Shoe size conversion table'!$B$6:$D$22,3),VLOOKUP(H11584,'Shoe size conversion table'!$J$6:$L$22,3))</f>
        <v>8.5</v>
      </c>
      <c r="K11584" s="11">
        <v>149</v>
      </c>
      <c r="L11584" s="12">
        <v>0.5</v>
      </c>
      <c r="M11584" s="7">
        <f t="shared" si="541"/>
        <v>2016</v>
      </c>
      <c r="N11584" s="7">
        <f t="shared" si="542"/>
        <v>7</v>
      </c>
      <c r="O11584" s="30">
        <f t="shared" si="543"/>
        <v>74.5</v>
      </c>
    </row>
    <row r="11585" spans="2:15" x14ac:dyDescent="0.2">
      <c r="B11585" s="13">
        <v>62742</v>
      </c>
      <c r="C11585" s="14">
        <v>42570.476111111151</v>
      </c>
      <c r="D11585" s="7" t="s">
        <v>10</v>
      </c>
      <c r="E11585" s="13">
        <v>2151</v>
      </c>
      <c r="F11585" s="7" t="s">
        <v>34</v>
      </c>
      <c r="G11585" s="7" t="s">
        <v>11</v>
      </c>
      <c r="H11585" s="13">
        <v>12</v>
      </c>
      <c r="I11585" s="13">
        <f>IF(G11585="Male",VLOOKUP(H11585,'Shoe size conversion table'!$B$6:$D$22,2),VLOOKUP(H11585,'Shoe size conversion table'!$J$6:$L$22,2))</f>
        <v>45</v>
      </c>
      <c r="J11585" s="13">
        <f>IF(G11585="Male",VLOOKUP(H11585,'Shoe size conversion table'!$B$6:$D$22,3),VLOOKUP(H11585,'Shoe size conversion table'!$J$6:$L$22,3))</f>
        <v>11.5</v>
      </c>
      <c r="K11585" s="11">
        <v>189</v>
      </c>
      <c r="L11585" s="12">
        <v>0.1</v>
      </c>
      <c r="M11585" s="7">
        <f t="shared" si="541"/>
        <v>2016</v>
      </c>
      <c r="N11585" s="7">
        <f t="shared" si="542"/>
        <v>7</v>
      </c>
      <c r="O11585" s="30">
        <f t="shared" si="543"/>
        <v>170.1</v>
      </c>
    </row>
    <row r="11586" spans="2:15" x14ac:dyDescent="0.2">
      <c r="B11586" s="13">
        <v>62743</v>
      </c>
      <c r="C11586" s="14">
        <v>42570.636111111293</v>
      </c>
      <c r="D11586" s="7" t="s">
        <v>7</v>
      </c>
      <c r="E11586" s="13">
        <v>2165</v>
      </c>
      <c r="F11586" s="7" t="s">
        <v>55</v>
      </c>
      <c r="G11586" s="7" t="s">
        <v>12</v>
      </c>
      <c r="H11586" s="13">
        <v>8.5</v>
      </c>
      <c r="I11586" s="13">
        <f>IF(G11586="Male",VLOOKUP(H11586,'Shoe size conversion table'!$B$6:$D$22,2),VLOOKUP(H11586,'Shoe size conversion table'!$J$6:$L$22,2))</f>
        <v>39</v>
      </c>
      <c r="J11586" s="13">
        <f>IF(G11586="Male",VLOOKUP(H11586,'Shoe size conversion table'!$B$6:$D$22,3),VLOOKUP(H11586,'Shoe size conversion table'!$J$6:$L$22,3))</f>
        <v>6.5</v>
      </c>
      <c r="K11586" s="11">
        <v>129</v>
      </c>
      <c r="L11586" s="12">
        <v>0.3</v>
      </c>
      <c r="M11586" s="7">
        <f t="shared" si="541"/>
        <v>2016</v>
      </c>
      <c r="N11586" s="7">
        <f t="shared" si="542"/>
        <v>7</v>
      </c>
      <c r="O11586" s="30">
        <f t="shared" si="543"/>
        <v>90.3</v>
      </c>
    </row>
    <row r="11587" spans="2:15" x14ac:dyDescent="0.2">
      <c r="B11587" s="13">
        <v>62744</v>
      </c>
      <c r="C11587" s="14">
        <v>42570.716111111127</v>
      </c>
      <c r="D11587" s="7" t="s">
        <v>10</v>
      </c>
      <c r="E11587" s="13">
        <v>2170</v>
      </c>
      <c r="F11587" s="7" t="s">
        <v>34</v>
      </c>
      <c r="G11587" s="7" t="s">
        <v>12</v>
      </c>
      <c r="H11587" s="13">
        <v>10.5</v>
      </c>
      <c r="I11587" s="13">
        <f>IF(G11587="Male",VLOOKUP(H11587,'Shoe size conversion table'!$B$6:$D$22,2),VLOOKUP(H11587,'Shoe size conversion table'!$J$6:$L$22,2))</f>
        <v>41</v>
      </c>
      <c r="J11587" s="13">
        <f>IF(G11587="Male",VLOOKUP(H11587,'Shoe size conversion table'!$B$6:$D$22,3),VLOOKUP(H11587,'Shoe size conversion table'!$J$6:$L$22,3))</f>
        <v>8.5</v>
      </c>
      <c r="K11587" s="11">
        <v>189</v>
      </c>
      <c r="L11587" s="12">
        <v>0.1</v>
      </c>
      <c r="M11587" s="7">
        <f t="shared" si="541"/>
        <v>2016</v>
      </c>
      <c r="N11587" s="7">
        <f t="shared" si="542"/>
        <v>7</v>
      </c>
      <c r="O11587" s="30">
        <f t="shared" si="543"/>
        <v>170.1</v>
      </c>
    </row>
    <row r="11588" spans="2:15" x14ac:dyDescent="0.2">
      <c r="B11588" s="13">
        <v>62745</v>
      </c>
      <c r="C11588" s="14">
        <v>42570.716111111127</v>
      </c>
      <c r="D11588" s="7" t="s">
        <v>8</v>
      </c>
      <c r="E11588" s="13">
        <v>2148</v>
      </c>
      <c r="F11588" s="7" t="s">
        <v>37</v>
      </c>
      <c r="G11588" s="7" t="s">
        <v>11</v>
      </c>
      <c r="H11588" s="13">
        <v>9.5</v>
      </c>
      <c r="I11588" s="13" t="str">
        <f>IF(G11588="Male",VLOOKUP(H11588,'Shoe size conversion table'!$B$6:$D$22,2),VLOOKUP(H11588,'Shoe size conversion table'!$J$6:$L$22,2))</f>
        <v>42-43</v>
      </c>
      <c r="J11588" s="13">
        <f>IF(G11588="Male",VLOOKUP(H11588,'Shoe size conversion table'!$B$6:$D$22,3),VLOOKUP(H11588,'Shoe size conversion table'!$J$6:$L$22,3))</f>
        <v>9</v>
      </c>
      <c r="K11588" s="11">
        <v>149</v>
      </c>
      <c r="L11588" s="12">
        <v>0</v>
      </c>
      <c r="M11588" s="7">
        <f t="shared" si="541"/>
        <v>2016</v>
      </c>
      <c r="N11588" s="7">
        <f t="shared" si="542"/>
        <v>7</v>
      </c>
      <c r="O11588" s="30">
        <f t="shared" si="543"/>
        <v>149</v>
      </c>
    </row>
    <row r="11589" spans="2:15" x14ac:dyDescent="0.2">
      <c r="B11589" s="13">
        <v>62746</v>
      </c>
      <c r="C11589" s="14">
        <v>42570.716111111222</v>
      </c>
      <c r="D11589" s="7" t="s">
        <v>7</v>
      </c>
      <c r="E11589" s="13">
        <v>2162</v>
      </c>
      <c r="F11589" s="7" t="s">
        <v>52</v>
      </c>
      <c r="G11589" s="7" t="s">
        <v>11</v>
      </c>
      <c r="H11589" s="13">
        <v>11</v>
      </c>
      <c r="I11589" s="13">
        <f>IF(G11589="Male",VLOOKUP(H11589,'Shoe size conversion table'!$B$6:$D$22,2),VLOOKUP(H11589,'Shoe size conversion table'!$J$6:$L$22,2))</f>
        <v>44</v>
      </c>
      <c r="J11589" s="13">
        <f>IF(G11589="Male",VLOOKUP(H11589,'Shoe size conversion table'!$B$6:$D$22,3),VLOOKUP(H11589,'Shoe size conversion table'!$J$6:$L$22,3))</f>
        <v>10.5</v>
      </c>
      <c r="K11589" s="11">
        <v>179</v>
      </c>
      <c r="L11589" s="12">
        <v>0.2</v>
      </c>
      <c r="M11589" s="7">
        <f t="shared" ref="M11589:M11652" si="544">YEAR(C11589)</f>
        <v>2016</v>
      </c>
      <c r="N11589" s="7">
        <f t="shared" si="542"/>
        <v>7</v>
      </c>
      <c r="O11589" s="30">
        <f t="shared" si="543"/>
        <v>143.20000000000002</v>
      </c>
    </row>
    <row r="11590" spans="2:15" x14ac:dyDescent="0.2">
      <c r="B11590" s="13">
        <v>62747</v>
      </c>
      <c r="C11590" s="14">
        <v>42570.726111111268</v>
      </c>
      <c r="D11590" s="7" t="s">
        <v>10</v>
      </c>
      <c r="E11590" s="13">
        <v>2182</v>
      </c>
      <c r="F11590" s="7" t="s">
        <v>35</v>
      </c>
      <c r="G11590" s="7" t="s">
        <v>11</v>
      </c>
      <c r="H11590" s="13">
        <v>10.5</v>
      </c>
      <c r="I11590" s="13" t="str">
        <f>IF(G11590="Male",VLOOKUP(H11590,'Shoe size conversion table'!$B$6:$D$22,2),VLOOKUP(H11590,'Shoe size conversion table'!$J$6:$L$22,2))</f>
        <v>43-44</v>
      </c>
      <c r="J11590" s="13">
        <f>IF(G11590="Male",VLOOKUP(H11590,'Shoe size conversion table'!$B$6:$D$22,3),VLOOKUP(H11590,'Shoe size conversion table'!$J$6:$L$22,3))</f>
        <v>10</v>
      </c>
      <c r="K11590" s="11">
        <v>159</v>
      </c>
      <c r="L11590" s="12">
        <v>0.5</v>
      </c>
      <c r="M11590" s="7">
        <f t="shared" si="544"/>
        <v>2016</v>
      </c>
      <c r="N11590" s="7">
        <f t="shared" ref="N11590:N11653" si="545">MONTH(C11590:C26557)</f>
        <v>7</v>
      </c>
      <c r="O11590" s="30">
        <f t="shared" ref="O11590:O11653" si="546">K11590*(1-L11590)</f>
        <v>79.5</v>
      </c>
    </row>
    <row r="11591" spans="2:15" x14ac:dyDescent="0.2">
      <c r="B11591" s="13">
        <v>62748</v>
      </c>
      <c r="C11591" s="14">
        <v>42570.726111111297</v>
      </c>
      <c r="D11591" s="7" t="s">
        <v>9</v>
      </c>
      <c r="E11591" s="13">
        <v>2239</v>
      </c>
      <c r="F11591" s="7" t="s">
        <v>61</v>
      </c>
      <c r="G11591" s="7" t="s">
        <v>12</v>
      </c>
      <c r="H11591" s="13">
        <v>8</v>
      </c>
      <c r="I11591" s="13" t="str">
        <f>IF(G11591="Male",VLOOKUP(H11591,'Shoe size conversion table'!$B$6:$D$22,2),VLOOKUP(H11591,'Shoe size conversion table'!$J$6:$L$22,2))</f>
        <v>38-39</v>
      </c>
      <c r="J11591" s="13">
        <f>IF(G11591="Male",VLOOKUP(H11591,'Shoe size conversion table'!$B$6:$D$22,3),VLOOKUP(H11591,'Shoe size conversion table'!$J$6:$L$22,3))</f>
        <v>6</v>
      </c>
      <c r="K11591" s="11">
        <v>139</v>
      </c>
      <c r="L11591" s="12">
        <v>0.3</v>
      </c>
      <c r="M11591" s="7">
        <f t="shared" si="544"/>
        <v>2016</v>
      </c>
      <c r="N11591" s="7">
        <f t="shared" si="545"/>
        <v>7</v>
      </c>
      <c r="O11591" s="30">
        <f t="shared" si="546"/>
        <v>97.3</v>
      </c>
    </row>
    <row r="11592" spans="2:15" x14ac:dyDescent="0.2">
      <c r="B11592" s="13">
        <v>62749</v>
      </c>
      <c r="C11592" s="14">
        <v>42570.736111111153</v>
      </c>
      <c r="D11592" s="7" t="s">
        <v>7</v>
      </c>
      <c r="E11592" s="13">
        <v>2166</v>
      </c>
      <c r="F11592" s="7" t="s">
        <v>49</v>
      </c>
      <c r="G11592" s="7" t="s">
        <v>12</v>
      </c>
      <c r="H11592" s="13">
        <v>8.5</v>
      </c>
      <c r="I11592" s="13">
        <f>IF(G11592="Male",VLOOKUP(H11592,'Shoe size conversion table'!$B$6:$D$22,2),VLOOKUP(H11592,'Shoe size conversion table'!$J$6:$L$22,2))</f>
        <v>39</v>
      </c>
      <c r="J11592" s="13">
        <f>IF(G11592="Male",VLOOKUP(H11592,'Shoe size conversion table'!$B$6:$D$22,3),VLOOKUP(H11592,'Shoe size conversion table'!$J$6:$L$22,3))</f>
        <v>6.5</v>
      </c>
      <c r="K11592" s="11">
        <v>129</v>
      </c>
      <c r="L11592" s="12">
        <v>0</v>
      </c>
      <c r="M11592" s="7">
        <f t="shared" si="544"/>
        <v>2016</v>
      </c>
      <c r="N11592" s="7">
        <f t="shared" si="545"/>
        <v>7</v>
      </c>
      <c r="O11592" s="30">
        <f t="shared" si="546"/>
        <v>129</v>
      </c>
    </row>
    <row r="11593" spans="2:15" x14ac:dyDescent="0.2">
      <c r="B11593" s="13">
        <v>62750</v>
      </c>
      <c r="C11593" s="14">
        <v>42570.746111111293</v>
      </c>
      <c r="D11593" s="7" t="s">
        <v>8</v>
      </c>
      <c r="E11593" s="13">
        <v>2231</v>
      </c>
      <c r="F11593" s="7" t="s">
        <v>42</v>
      </c>
      <c r="G11593" s="7" t="s">
        <v>12</v>
      </c>
      <c r="H11593" s="13">
        <v>6.5</v>
      </c>
      <c r="I11593" s="13">
        <f>IF(G11593="Male",VLOOKUP(H11593,'Shoe size conversion table'!$B$6:$D$22,2),VLOOKUP(H11593,'Shoe size conversion table'!$J$6:$L$22,2))</f>
        <v>37</v>
      </c>
      <c r="J11593" s="13">
        <f>IF(G11593="Male",VLOOKUP(H11593,'Shoe size conversion table'!$B$6:$D$22,3),VLOOKUP(H11593,'Shoe size conversion table'!$J$6:$L$22,3))</f>
        <v>4.5</v>
      </c>
      <c r="K11593" s="11">
        <v>159</v>
      </c>
      <c r="L11593" s="12">
        <v>0</v>
      </c>
      <c r="M11593" s="7">
        <f t="shared" si="544"/>
        <v>2016</v>
      </c>
      <c r="N11593" s="7">
        <f t="shared" si="545"/>
        <v>7</v>
      </c>
      <c r="O11593" s="30">
        <f t="shared" si="546"/>
        <v>159</v>
      </c>
    </row>
    <row r="11594" spans="2:15" x14ac:dyDescent="0.2">
      <c r="B11594" s="13">
        <v>62751</v>
      </c>
      <c r="C11594" s="14">
        <v>42570.796111111151</v>
      </c>
      <c r="D11594" s="7" t="s">
        <v>9</v>
      </c>
      <c r="E11594" s="13">
        <v>2221</v>
      </c>
      <c r="F11594" s="7" t="s">
        <v>58</v>
      </c>
      <c r="G11594" s="7" t="s">
        <v>11</v>
      </c>
      <c r="H11594" s="13">
        <v>11</v>
      </c>
      <c r="I11594" s="13">
        <f>IF(G11594="Male",VLOOKUP(H11594,'Shoe size conversion table'!$B$6:$D$22,2),VLOOKUP(H11594,'Shoe size conversion table'!$J$6:$L$22,2))</f>
        <v>44</v>
      </c>
      <c r="J11594" s="13">
        <f>IF(G11594="Male",VLOOKUP(H11594,'Shoe size conversion table'!$B$6:$D$22,3),VLOOKUP(H11594,'Shoe size conversion table'!$J$6:$L$22,3))</f>
        <v>10.5</v>
      </c>
      <c r="K11594" s="11">
        <v>139</v>
      </c>
      <c r="L11594" s="12">
        <v>0</v>
      </c>
      <c r="M11594" s="7">
        <f t="shared" si="544"/>
        <v>2016</v>
      </c>
      <c r="N11594" s="7">
        <f t="shared" si="545"/>
        <v>7</v>
      </c>
      <c r="O11594" s="30">
        <f t="shared" si="546"/>
        <v>139</v>
      </c>
    </row>
    <row r="11595" spans="2:15" x14ac:dyDescent="0.2">
      <c r="B11595" s="13">
        <v>62752</v>
      </c>
      <c r="C11595" s="14">
        <v>42570.826111111222</v>
      </c>
      <c r="D11595" s="7" t="s">
        <v>10</v>
      </c>
      <c r="E11595" s="13">
        <v>2173</v>
      </c>
      <c r="F11595" s="7" t="s">
        <v>35</v>
      </c>
      <c r="G11595" s="7" t="s">
        <v>11</v>
      </c>
      <c r="H11595" s="13">
        <v>10.5</v>
      </c>
      <c r="I11595" s="13" t="str">
        <f>IF(G11595="Male",VLOOKUP(H11595,'Shoe size conversion table'!$B$6:$D$22,2),VLOOKUP(H11595,'Shoe size conversion table'!$J$6:$L$22,2))</f>
        <v>43-44</v>
      </c>
      <c r="J11595" s="13">
        <f>IF(G11595="Male",VLOOKUP(H11595,'Shoe size conversion table'!$B$6:$D$22,3),VLOOKUP(H11595,'Shoe size conversion table'!$J$6:$L$22,3))</f>
        <v>10</v>
      </c>
      <c r="K11595" s="11">
        <v>169</v>
      </c>
      <c r="L11595" s="12">
        <v>0</v>
      </c>
      <c r="M11595" s="7">
        <f t="shared" si="544"/>
        <v>2016</v>
      </c>
      <c r="N11595" s="7">
        <f t="shared" si="545"/>
        <v>7</v>
      </c>
      <c r="O11595" s="30">
        <f t="shared" si="546"/>
        <v>169</v>
      </c>
    </row>
    <row r="11596" spans="2:15" x14ac:dyDescent="0.2">
      <c r="B11596" s="13">
        <v>62753</v>
      </c>
      <c r="C11596" s="14">
        <v>42570.896111111128</v>
      </c>
      <c r="D11596" s="7" t="s">
        <v>10</v>
      </c>
      <c r="E11596" s="13">
        <v>2203</v>
      </c>
      <c r="F11596" s="7" t="s">
        <v>35</v>
      </c>
      <c r="G11596" s="7" t="s">
        <v>11</v>
      </c>
      <c r="H11596" s="13">
        <v>9</v>
      </c>
      <c r="I11596" s="13">
        <f>IF(G11596="Male",VLOOKUP(H11596,'Shoe size conversion table'!$B$6:$D$22,2),VLOOKUP(H11596,'Shoe size conversion table'!$J$6:$L$22,2))</f>
        <v>42</v>
      </c>
      <c r="J11596" s="13">
        <f>IF(G11596="Male",VLOOKUP(H11596,'Shoe size conversion table'!$B$6:$D$22,3),VLOOKUP(H11596,'Shoe size conversion table'!$J$6:$L$22,3))</f>
        <v>8.5</v>
      </c>
      <c r="K11596" s="11">
        <v>169</v>
      </c>
      <c r="L11596" s="12">
        <v>0.2</v>
      </c>
      <c r="M11596" s="7">
        <f t="shared" si="544"/>
        <v>2016</v>
      </c>
      <c r="N11596" s="7">
        <f t="shared" si="545"/>
        <v>7</v>
      </c>
      <c r="O11596" s="30">
        <f t="shared" si="546"/>
        <v>135.20000000000002</v>
      </c>
    </row>
    <row r="11597" spans="2:15" x14ac:dyDescent="0.2">
      <c r="B11597" s="13">
        <v>62754</v>
      </c>
      <c r="C11597" s="14">
        <v>42570.976111111224</v>
      </c>
      <c r="D11597" s="7" t="s">
        <v>10</v>
      </c>
      <c r="E11597" s="13">
        <v>2187</v>
      </c>
      <c r="F11597" s="7" t="s">
        <v>34</v>
      </c>
      <c r="G11597" s="7" t="s">
        <v>11</v>
      </c>
      <c r="H11597" s="13">
        <v>10</v>
      </c>
      <c r="I11597" s="13">
        <f>IF(G11597="Male",VLOOKUP(H11597,'Shoe size conversion table'!$B$6:$D$22,2),VLOOKUP(H11597,'Shoe size conversion table'!$J$6:$L$22,2))</f>
        <v>43</v>
      </c>
      <c r="J11597" s="13">
        <f>IF(G11597="Male",VLOOKUP(H11597,'Shoe size conversion table'!$B$6:$D$22,3),VLOOKUP(H11597,'Shoe size conversion table'!$J$6:$L$22,3))</f>
        <v>9.5</v>
      </c>
      <c r="K11597" s="11">
        <v>179</v>
      </c>
      <c r="L11597" s="12">
        <v>0</v>
      </c>
      <c r="M11597" s="7">
        <f t="shared" si="544"/>
        <v>2016</v>
      </c>
      <c r="N11597" s="7">
        <f t="shared" si="545"/>
        <v>7</v>
      </c>
      <c r="O11597" s="30">
        <f t="shared" si="546"/>
        <v>179</v>
      </c>
    </row>
    <row r="11598" spans="2:15" x14ac:dyDescent="0.2">
      <c r="B11598" s="13">
        <v>62755</v>
      </c>
      <c r="C11598" s="14">
        <v>42571.026111111154</v>
      </c>
      <c r="D11598" s="7" t="s">
        <v>9</v>
      </c>
      <c r="E11598" s="13">
        <v>2220</v>
      </c>
      <c r="F11598" s="7" t="s">
        <v>61</v>
      </c>
      <c r="G11598" s="7" t="s">
        <v>11</v>
      </c>
      <c r="H11598" s="13">
        <v>8</v>
      </c>
      <c r="I11598" s="13">
        <f>IF(G11598="Male",VLOOKUP(H11598,'Shoe size conversion table'!$B$6:$D$22,2),VLOOKUP(H11598,'Shoe size conversion table'!$J$6:$L$22,2))</f>
        <v>41</v>
      </c>
      <c r="J11598" s="13">
        <f>IF(G11598="Male",VLOOKUP(H11598,'Shoe size conversion table'!$B$6:$D$22,3),VLOOKUP(H11598,'Shoe size conversion table'!$J$6:$L$22,3))</f>
        <v>7.5</v>
      </c>
      <c r="K11598" s="11">
        <v>169</v>
      </c>
      <c r="L11598" s="12">
        <v>0</v>
      </c>
      <c r="M11598" s="7">
        <f t="shared" si="544"/>
        <v>2016</v>
      </c>
      <c r="N11598" s="7">
        <f t="shared" si="545"/>
        <v>7</v>
      </c>
      <c r="O11598" s="30">
        <f t="shared" si="546"/>
        <v>169</v>
      </c>
    </row>
    <row r="11599" spans="2:15" x14ac:dyDescent="0.2">
      <c r="B11599" s="13">
        <v>62756</v>
      </c>
      <c r="C11599" s="14">
        <v>42571.056111111262</v>
      </c>
      <c r="D11599" s="7" t="s">
        <v>10</v>
      </c>
      <c r="E11599" s="13">
        <v>2189</v>
      </c>
      <c r="F11599" s="7" t="s">
        <v>34</v>
      </c>
      <c r="G11599" s="7" t="s">
        <v>11</v>
      </c>
      <c r="H11599" s="13">
        <v>9.5</v>
      </c>
      <c r="I11599" s="13" t="str">
        <f>IF(G11599="Male",VLOOKUP(H11599,'Shoe size conversion table'!$B$6:$D$22,2),VLOOKUP(H11599,'Shoe size conversion table'!$J$6:$L$22,2))</f>
        <v>42-43</v>
      </c>
      <c r="J11599" s="13">
        <f>IF(G11599="Male",VLOOKUP(H11599,'Shoe size conversion table'!$B$6:$D$22,3),VLOOKUP(H11599,'Shoe size conversion table'!$J$6:$L$22,3))</f>
        <v>9</v>
      </c>
      <c r="K11599" s="11">
        <v>139</v>
      </c>
      <c r="L11599" s="12">
        <v>0</v>
      </c>
      <c r="M11599" s="7">
        <f t="shared" si="544"/>
        <v>2016</v>
      </c>
      <c r="N11599" s="7">
        <f t="shared" si="545"/>
        <v>7</v>
      </c>
      <c r="O11599" s="30">
        <f t="shared" si="546"/>
        <v>139</v>
      </c>
    </row>
    <row r="11600" spans="2:15" x14ac:dyDescent="0.2">
      <c r="B11600" s="13">
        <v>62757</v>
      </c>
      <c r="C11600" s="14">
        <v>42571.096111111263</v>
      </c>
      <c r="D11600" s="7" t="s">
        <v>7</v>
      </c>
      <c r="E11600" s="13">
        <v>2241</v>
      </c>
      <c r="F11600" s="7" t="s">
        <v>49</v>
      </c>
      <c r="G11600" s="7" t="s">
        <v>12</v>
      </c>
      <c r="H11600" s="13">
        <v>8</v>
      </c>
      <c r="I11600" s="13" t="str">
        <f>IF(G11600="Male",VLOOKUP(H11600,'Shoe size conversion table'!$B$6:$D$22,2),VLOOKUP(H11600,'Shoe size conversion table'!$J$6:$L$22,2))</f>
        <v>38-39</v>
      </c>
      <c r="J11600" s="13">
        <f>IF(G11600="Male",VLOOKUP(H11600,'Shoe size conversion table'!$B$6:$D$22,3),VLOOKUP(H11600,'Shoe size conversion table'!$J$6:$L$22,3))</f>
        <v>6</v>
      </c>
      <c r="K11600" s="11">
        <v>139</v>
      </c>
      <c r="L11600" s="12">
        <v>0</v>
      </c>
      <c r="M11600" s="7">
        <f t="shared" si="544"/>
        <v>2016</v>
      </c>
      <c r="N11600" s="7">
        <f t="shared" si="545"/>
        <v>7</v>
      </c>
      <c r="O11600" s="30">
        <f t="shared" si="546"/>
        <v>139</v>
      </c>
    </row>
    <row r="11601" spans="2:15" x14ac:dyDescent="0.2">
      <c r="B11601" s="13">
        <v>62758</v>
      </c>
      <c r="C11601" s="14">
        <v>42571.116111111223</v>
      </c>
      <c r="D11601" s="7" t="s">
        <v>7</v>
      </c>
      <c r="E11601" s="13">
        <v>2196</v>
      </c>
      <c r="F11601" s="7" t="s">
        <v>57</v>
      </c>
      <c r="G11601" s="7" t="s">
        <v>11</v>
      </c>
      <c r="H11601" s="13">
        <v>10</v>
      </c>
      <c r="I11601" s="13">
        <f>IF(G11601="Male",VLOOKUP(H11601,'Shoe size conversion table'!$B$6:$D$22,2),VLOOKUP(H11601,'Shoe size conversion table'!$J$6:$L$22,2))</f>
        <v>43</v>
      </c>
      <c r="J11601" s="13">
        <f>IF(G11601="Male",VLOOKUP(H11601,'Shoe size conversion table'!$B$6:$D$22,3),VLOOKUP(H11601,'Shoe size conversion table'!$J$6:$L$22,3))</f>
        <v>9.5</v>
      </c>
      <c r="K11601" s="11">
        <v>199</v>
      </c>
      <c r="L11601" s="12">
        <v>0</v>
      </c>
      <c r="M11601" s="7">
        <f t="shared" si="544"/>
        <v>2016</v>
      </c>
      <c r="N11601" s="7">
        <f t="shared" si="545"/>
        <v>7</v>
      </c>
      <c r="O11601" s="30">
        <f t="shared" si="546"/>
        <v>199</v>
      </c>
    </row>
    <row r="11602" spans="2:15" x14ac:dyDescent="0.2">
      <c r="B11602" s="13">
        <v>62759</v>
      </c>
      <c r="C11602" s="14">
        <v>42571.306111111124</v>
      </c>
      <c r="D11602" s="7" t="s">
        <v>10</v>
      </c>
      <c r="E11602" s="13">
        <v>2167</v>
      </c>
      <c r="F11602" s="7" t="s">
        <v>36</v>
      </c>
      <c r="G11602" s="7" t="s">
        <v>11</v>
      </c>
      <c r="H11602" s="13">
        <v>10</v>
      </c>
      <c r="I11602" s="13">
        <f>IF(G11602="Male",VLOOKUP(H11602,'Shoe size conversion table'!$B$6:$D$22,2),VLOOKUP(H11602,'Shoe size conversion table'!$J$6:$L$22,2))</f>
        <v>43</v>
      </c>
      <c r="J11602" s="13">
        <f>IF(G11602="Male",VLOOKUP(H11602,'Shoe size conversion table'!$B$6:$D$22,3),VLOOKUP(H11602,'Shoe size conversion table'!$J$6:$L$22,3))</f>
        <v>9.5</v>
      </c>
      <c r="K11602" s="11">
        <v>199</v>
      </c>
      <c r="L11602" s="12">
        <v>0</v>
      </c>
      <c r="M11602" s="7">
        <f t="shared" si="544"/>
        <v>2016</v>
      </c>
      <c r="N11602" s="7">
        <f t="shared" si="545"/>
        <v>7</v>
      </c>
      <c r="O11602" s="30">
        <f t="shared" si="546"/>
        <v>199</v>
      </c>
    </row>
    <row r="11603" spans="2:15" x14ac:dyDescent="0.2">
      <c r="B11603" s="13">
        <v>62760</v>
      </c>
      <c r="C11603" s="14">
        <v>42571.316111111155</v>
      </c>
      <c r="D11603" s="7" t="s">
        <v>8</v>
      </c>
      <c r="E11603" s="13">
        <v>2219</v>
      </c>
      <c r="F11603" s="7" t="s">
        <v>38</v>
      </c>
      <c r="G11603" s="7" t="s">
        <v>11</v>
      </c>
      <c r="H11603" s="13">
        <v>9</v>
      </c>
      <c r="I11603" s="13">
        <f>IF(G11603="Male",VLOOKUP(H11603,'Shoe size conversion table'!$B$6:$D$22,2),VLOOKUP(H11603,'Shoe size conversion table'!$J$6:$L$22,2))</f>
        <v>42</v>
      </c>
      <c r="J11603" s="13">
        <f>IF(G11603="Male",VLOOKUP(H11603,'Shoe size conversion table'!$B$6:$D$22,3),VLOOKUP(H11603,'Shoe size conversion table'!$J$6:$L$22,3))</f>
        <v>8.5</v>
      </c>
      <c r="K11603" s="11">
        <v>169</v>
      </c>
      <c r="L11603" s="12">
        <v>0</v>
      </c>
      <c r="M11603" s="7">
        <f t="shared" si="544"/>
        <v>2016</v>
      </c>
      <c r="N11603" s="7">
        <f t="shared" si="545"/>
        <v>7</v>
      </c>
      <c r="O11603" s="30">
        <f t="shared" si="546"/>
        <v>169</v>
      </c>
    </row>
    <row r="11604" spans="2:15" x14ac:dyDescent="0.2">
      <c r="B11604" s="13">
        <v>62760</v>
      </c>
      <c r="C11604" s="14">
        <v>42571.316111111155</v>
      </c>
      <c r="D11604" s="7" t="s">
        <v>8</v>
      </c>
      <c r="E11604" s="13">
        <v>2164</v>
      </c>
      <c r="F11604" s="7" t="s">
        <v>39</v>
      </c>
      <c r="G11604" s="7" t="s">
        <v>11</v>
      </c>
      <c r="H11604" s="13">
        <v>11</v>
      </c>
      <c r="I11604" s="13">
        <f>IF(G11604="Male",VLOOKUP(H11604,'Shoe size conversion table'!$B$6:$D$22,2),VLOOKUP(H11604,'Shoe size conversion table'!$J$6:$L$22,2))</f>
        <v>44</v>
      </c>
      <c r="J11604" s="13">
        <f>IF(G11604="Male",VLOOKUP(H11604,'Shoe size conversion table'!$B$6:$D$22,3),VLOOKUP(H11604,'Shoe size conversion table'!$J$6:$L$22,3))</f>
        <v>10.5</v>
      </c>
      <c r="K11604" s="11">
        <v>149</v>
      </c>
      <c r="L11604" s="12">
        <v>0.2</v>
      </c>
      <c r="M11604" s="7">
        <f t="shared" si="544"/>
        <v>2016</v>
      </c>
      <c r="N11604" s="7">
        <f t="shared" si="545"/>
        <v>7</v>
      </c>
      <c r="O11604" s="30">
        <f t="shared" si="546"/>
        <v>119.2</v>
      </c>
    </row>
    <row r="11605" spans="2:15" x14ac:dyDescent="0.2">
      <c r="B11605" s="13">
        <v>62760</v>
      </c>
      <c r="C11605" s="14">
        <v>42571.316111111155</v>
      </c>
      <c r="D11605" s="7" t="s">
        <v>8</v>
      </c>
      <c r="E11605" s="13">
        <v>2237</v>
      </c>
      <c r="F11605" s="7" t="s">
        <v>38</v>
      </c>
      <c r="G11605" s="7" t="s">
        <v>12</v>
      </c>
      <c r="H11605" s="13">
        <v>8</v>
      </c>
      <c r="I11605" s="13" t="str">
        <f>IF(G11605="Male",VLOOKUP(H11605,'Shoe size conversion table'!$B$6:$D$22,2),VLOOKUP(H11605,'Shoe size conversion table'!$J$6:$L$22,2))</f>
        <v>38-39</v>
      </c>
      <c r="J11605" s="13">
        <f>IF(G11605="Male",VLOOKUP(H11605,'Shoe size conversion table'!$B$6:$D$22,3),VLOOKUP(H11605,'Shoe size conversion table'!$J$6:$L$22,3))</f>
        <v>6</v>
      </c>
      <c r="K11605" s="11">
        <v>199</v>
      </c>
      <c r="L11605" s="12">
        <v>0.3</v>
      </c>
      <c r="M11605" s="7">
        <f t="shared" si="544"/>
        <v>2016</v>
      </c>
      <c r="N11605" s="7">
        <f t="shared" si="545"/>
        <v>7</v>
      </c>
      <c r="O11605" s="30">
        <f t="shared" si="546"/>
        <v>139.29999999999998</v>
      </c>
    </row>
    <row r="11606" spans="2:15" x14ac:dyDescent="0.2">
      <c r="B11606" s="13">
        <v>62761</v>
      </c>
      <c r="C11606" s="14">
        <v>42571.426111111148</v>
      </c>
      <c r="D11606" s="7" t="s">
        <v>10</v>
      </c>
      <c r="E11606" s="13">
        <v>2182</v>
      </c>
      <c r="F11606" s="7" t="s">
        <v>34</v>
      </c>
      <c r="G11606" s="7" t="s">
        <v>11</v>
      </c>
      <c r="H11606" s="13">
        <v>9</v>
      </c>
      <c r="I11606" s="13">
        <f>IF(G11606="Male",VLOOKUP(H11606,'Shoe size conversion table'!$B$6:$D$22,2),VLOOKUP(H11606,'Shoe size conversion table'!$J$6:$L$22,2))</f>
        <v>42</v>
      </c>
      <c r="J11606" s="13">
        <f>IF(G11606="Male",VLOOKUP(H11606,'Shoe size conversion table'!$B$6:$D$22,3),VLOOKUP(H11606,'Shoe size conversion table'!$J$6:$L$22,3))</f>
        <v>8.5</v>
      </c>
      <c r="K11606" s="11">
        <v>149</v>
      </c>
      <c r="L11606" s="12">
        <v>0</v>
      </c>
      <c r="M11606" s="7">
        <f t="shared" si="544"/>
        <v>2016</v>
      </c>
      <c r="N11606" s="7">
        <f t="shared" si="545"/>
        <v>7</v>
      </c>
      <c r="O11606" s="30">
        <f t="shared" si="546"/>
        <v>149</v>
      </c>
    </row>
    <row r="11607" spans="2:15" x14ac:dyDescent="0.2">
      <c r="B11607" s="13">
        <v>62762</v>
      </c>
      <c r="C11607" s="14">
        <v>42571.476111111151</v>
      </c>
      <c r="D11607" s="7" t="s">
        <v>10</v>
      </c>
      <c r="E11607" s="13">
        <v>2232</v>
      </c>
      <c r="F11607" s="7" t="s">
        <v>36</v>
      </c>
      <c r="G11607" s="7" t="s">
        <v>11</v>
      </c>
      <c r="H11607" s="13">
        <v>10</v>
      </c>
      <c r="I11607" s="13">
        <f>IF(G11607="Male",VLOOKUP(H11607,'Shoe size conversion table'!$B$6:$D$22,2),VLOOKUP(H11607,'Shoe size conversion table'!$J$6:$L$22,2))</f>
        <v>43</v>
      </c>
      <c r="J11607" s="13">
        <f>IF(G11607="Male",VLOOKUP(H11607,'Shoe size conversion table'!$B$6:$D$22,3),VLOOKUP(H11607,'Shoe size conversion table'!$J$6:$L$22,3))</f>
        <v>9.5</v>
      </c>
      <c r="K11607" s="11">
        <v>179</v>
      </c>
      <c r="L11607" s="12">
        <v>0.5</v>
      </c>
      <c r="M11607" s="7">
        <f t="shared" si="544"/>
        <v>2016</v>
      </c>
      <c r="N11607" s="7">
        <f t="shared" si="545"/>
        <v>7</v>
      </c>
      <c r="O11607" s="30">
        <f t="shared" si="546"/>
        <v>89.5</v>
      </c>
    </row>
    <row r="11608" spans="2:15" x14ac:dyDescent="0.2">
      <c r="B11608" s="13">
        <v>62763</v>
      </c>
      <c r="C11608" s="14">
        <v>42571.526111111292</v>
      </c>
      <c r="D11608" s="7" t="s">
        <v>7</v>
      </c>
      <c r="E11608" s="13">
        <v>2235</v>
      </c>
      <c r="F11608" s="7" t="s">
        <v>43</v>
      </c>
      <c r="G11608" s="7" t="s">
        <v>11</v>
      </c>
      <c r="H11608" s="13">
        <v>9.5</v>
      </c>
      <c r="I11608" s="13" t="str">
        <f>IF(G11608="Male",VLOOKUP(H11608,'Shoe size conversion table'!$B$6:$D$22,2),VLOOKUP(H11608,'Shoe size conversion table'!$J$6:$L$22,2))</f>
        <v>42-43</v>
      </c>
      <c r="J11608" s="13">
        <f>IF(G11608="Male",VLOOKUP(H11608,'Shoe size conversion table'!$B$6:$D$22,3),VLOOKUP(H11608,'Shoe size conversion table'!$J$6:$L$22,3))</f>
        <v>9</v>
      </c>
      <c r="K11608" s="11">
        <v>169</v>
      </c>
      <c r="L11608" s="12">
        <v>0.3</v>
      </c>
      <c r="M11608" s="7">
        <f t="shared" si="544"/>
        <v>2016</v>
      </c>
      <c r="N11608" s="7">
        <f t="shared" si="545"/>
        <v>7</v>
      </c>
      <c r="O11608" s="30">
        <f t="shared" si="546"/>
        <v>118.3</v>
      </c>
    </row>
    <row r="11609" spans="2:15" x14ac:dyDescent="0.2">
      <c r="B11609" s="13">
        <v>62764</v>
      </c>
      <c r="C11609" s="14">
        <v>42571.576111111222</v>
      </c>
      <c r="D11609" s="7" t="s">
        <v>8</v>
      </c>
      <c r="E11609" s="13">
        <v>2199</v>
      </c>
      <c r="F11609" s="7" t="s">
        <v>37</v>
      </c>
      <c r="G11609" s="7" t="s">
        <v>12</v>
      </c>
      <c r="H11609" s="13">
        <v>9</v>
      </c>
      <c r="I11609" s="13" t="str">
        <f>IF(G11609="Male",VLOOKUP(H11609,'Shoe size conversion table'!$B$6:$D$22,2),VLOOKUP(H11609,'Shoe size conversion table'!$J$6:$L$22,2))</f>
        <v>39-40</v>
      </c>
      <c r="J11609" s="13">
        <f>IF(G11609="Male",VLOOKUP(H11609,'Shoe size conversion table'!$B$6:$D$22,3),VLOOKUP(H11609,'Shoe size conversion table'!$J$6:$L$22,3))</f>
        <v>7</v>
      </c>
      <c r="K11609" s="11">
        <v>129</v>
      </c>
      <c r="L11609" s="12">
        <v>0.3</v>
      </c>
      <c r="M11609" s="7">
        <f t="shared" si="544"/>
        <v>2016</v>
      </c>
      <c r="N11609" s="7">
        <f t="shared" si="545"/>
        <v>7</v>
      </c>
      <c r="O11609" s="30">
        <f t="shared" si="546"/>
        <v>90.3</v>
      </c>
    </row>
    <row r="11610" spans="2:15" x14ac:dyDescent="0.2">
      <c r="B11610" s="13">
        <v>62765</v>
      </c>
      <c r="C11610" s="14">
        <v>42571.636111111293</v>
      </c>
      <c r="D11610" s="7" t="s">
        <v>7</v>
      </c>
      <c r="E11610" s="13">
        <v>2240</v>
      </c>
      <c r="F11610" s="7" t="s">
        <v>48</v>
      </c>
      <c r="G11610" s="7" t="s">
        <v>11</v>
      </c>
      <c r="H11610" s="13">
        <v>10</v>
      </c>
      <c r="I11610" s="13">
        <f>IF(G11610="Male",VLOOKUP(H11610,'Shoe size conversion table'!$B$6:$D$22,2),VLOOKUP(H11610,'Shoe size conversion table'!$J$6:$L$22,2))</f>
        <v>43</v>
      </c>
      <c r="J11610" s="13">
        <f>IF(G11610="Male",VLOOKUP(H11610,'Shoe size conversion table'!$B$6:$D$22,3),VLOOKUP(H11610,'Shoe size conversion table'!$J$6:$L$22,3))</f>
        <v>9.5</v>
      </c>
      <c r="K11610" s="11">
        <v>129</v>
      </c>
      <c r="L11610" s="12">
        <v>0.5</v>
      </c>
      <c r="M11610" s="7">
        <f t="shared" si="544"/>
        <v>2016</v>
      </c>
      <c r="N11610" s="7">
        <f t="shared" si="545"/>
        <v>7</v>
      </c>
      <c r="O11610" s="30">
        <f t="shared" si="546"/>
        <v>64.5</v>
      </c>
    </row>
    <row r="11611" spans="2:15" x14ac:dyDescent="0.2">
      <c r="B11611" s="13">
        <v>62766</v>
      </c>
      <c r="C11611" s="14">
        <v>42571.706111111263</v>
      </c>
      <c r="D11611" s="7" t="s">
        <v>7</v>
      </c>
      <c r="E11611" s="13">
        <v>2237</v>
      </c>
      <c r="F11611" s="7" t="s">
        <v>48</v>
      </c>
      <c r="G11611" s="7" t="s">
        <v>12</v>
      </c>
      <c r="H11611" s="13">
        <v>8.5</v>
      </c>
      <c r="I11611" s="13">
        <f>IF(G11611="Male",VLOOKUP(H11611,'Shoe size conversion table'!$B$6:$D$22,2),VLOOKUP(H11611,'Shoe size conversion table'!$J$6:$L$22,2))</f>
        <v>39</v>
      </c>
      <c r="J11611" s="13">
        <f>IF(G11611="Male",VLOOKUP(H11611,'Shoe size conversion table'!$B$6:$D$22,3),VLOOKUP(H11611,'Shoe size conversion table'!$J$6:$L$22,3))</f>
        <v>6.5</v>
      </c>
      <c r="K11611" s="11">
        <v>169</v>
      </c>
      <c r="L11611" s="12">
        <v>0.5</v>
      </c>
      <c r="M11611" s="7">
        <f t="shared" si="544"/>
        <v>2016</v>
      </c>
      <c r="N11611" s="7">
        <f t="shared" si="545"/>
        <v>7</v>
      </c>
      <c r="O11611" s="30">
        <f t="shared" si="546"/>
        <v>84.5</v>
      </c>
    </row>
    <row r="11612" spans="2:15" x14ac:dyDescent="0.2">
      <c r="B11612" s="13">
        <v>62767</v>
      </c>
      <c r="C11612" s="14">
        <v>42571.716111111127</v>
      </c>
      <c r="D11612" s="7" t="s">
        <v>7</v>
      </c>
      <c r="E11612" s="13">
        <v>2226</v>
      </c>
      <c r="F11612" s="7" t="s">
        <v>49</v>
      </c>
      <c r="G11612" s="7" t="s">
        <v>12</v>
      </c>
      <c r="H11612" s="13">
        <v>7</v>
      </c>
      <c r="I11612" s="13" t="str">
        <f>IF(G11612="Male",VLOOKUP(H11612,'Shoe size conversion table'!$B$6:$D$22,2),VLOOKUP(H11612,'Shoe size conversion table'!$J$6:$L$22,2))</f>
        <v>37-38</v>
      </c>
      <c r="J11612" s="13">
        <f>IF(G11612="Male",VLOOKUP(H11612,'Shoe size conversion table'!$B$6:$D$22,3),VLOOKUP(H11612,'Shoe size conversion table'!$J$6:$L$22,3))</f>
        <v>5</v>
      </c>
      <c r="K11612" s="11">
        <v>189</v>
      </c>
      <c r="L11612" s="12">
        <v>0.2</v>
      </c>
      <c r="M11612" s="7">
        <f t="shared" si="544"/>
        <v>2016</v>
      </c>
      <c r="N11612" s="7">
        <f t="shared" si="545"/>
        <v>7</v>
      </c>
      <c r="O11612" s="30">
        <f t="shared" si="546"/>
        <v>151.20000000000002</v>
      </c>
    </row>
    <row r="11613" spans="2:15" x14ac:dyDescent="0.2">
      <c r="B11613" s="13">
        <v>62767</v>
      </c>
      <c r="C11613" s="14">
        <v>42571.716111111127</v>
      </c>
      <c r="D11613" s="7" t="s">
        <v>7</v>
      </c>
      <c r="E11613" s="13">
        <v>2233</v>
      </c>
      <c r="F11613" s="7" t="s">
        <v>43</v>
      </c>
      <c r="G11613" s="7" t="s">
        <v>11</v>
      </c>
      <c r="H11613" s="13">
        <v>9.5</v>
      </c>
      <c r="I11613" s="13" t="str">
        <f>IF(G11613="Male",VLOOKUP(H11613,'Shoe size conversion table'!$B$6:$D$22,2),VLOOKUP(H11613,'Shoe size conversion table'!$J$6:$L$22,2))</f>
        <v>42-43</v>
      </c>
      <c r="J11613" s="13">
        <f>IF(G11613="Male",VLOOKUP(H11613,'Shoe size conversion table'!$B$6:$D$22,3),VLOOKUP(H11613,'Shoe size conversion table'!$J$6:$L$22,3))</f>
        <v>9</v>
      </c>
      <c r="K11613" s="11">
        <v>139</v>
      </c>
      <c r="L11613" s="12">
        <v>0.1</v>
      </c>
      <c r="M11613" s="7">
        <f t="shared" si="544"/>
        <v>2016</v>
      </c>
      <c r="N11613" s="7">
        <f t="shared" si="545"/>
        <v>7</v>
      </c>
      <c r="O11613" s="30">
        <f t="shared" si="546"/>
        <v>125.10000000000001</v>
      </c>
    </row>
    <row r="11614" spans="2:15" x14ac:dyDescent="0.2">
      <c r="B11614" s="13">
        <v>62768</v>
      </c>
      <c r="C11614" s="14">
        <v>42571.716111111222</v>
      </c>
      <c r="D11614" s="7" t="s">
        <v>9</v>
      </c>
      <c r="E11614" s="13">
        <v>2187</v>
      </c>
      <c r="F11614" s="7" t="s">
        <v>59</v>
      </c>
      <c r="G11614" s="7" t="s">
        <v>12</v>
      </c>
      <c r="H11614" s="13">
        <v>9.5</v>
      </c>
      <c r="I11614" s="13">
        <f>IF(G11614="Male",VLOOKUP(H11614,'Shoe size conversion table'!$B$6:$D$22,2),VLOOKUP(H11614,'Shoe size conversion table'!$J$6:$L$22,2))</f>
        <v>40</v>
      </c>
      <c r="J11614" s="13">
        <f>IF(G11614="Male",VLOOKUP(H11614,'Shoe size conversion table'!$B$6:$D$22,3),VLOOKUP(H11614,'Shoe size conversion table'!$J$6:$L$22,3))</f>
        <v>7.5</v>
      </c>
      <c r="K11614" s="11">
        <v>139</v>
      </c>
      <c r="L11614" s="12">
        <v>0.1</v>
      </c>
      <c r="M11614" s="7">
        <f t="shared" si="544"/>
        <v>2016</v>
      </c>
      <c r="N11614" s="7">
        <f t="shared" si="545"/>
        <v>7</v>
      </c>
      <c r="O11614" s="30">
        <f t="shared" si="546"/>
        <v>125.10000000000001</v>
      </c>
    </row>
    <row r="11615" spans="2:15" x14ac:dyDescent="0.2">
      <c r="B11615" s="13">
        <v>62769</v>
      </c>
      <c r="C11615" s="14">
        <v>42571.726111111297</v>
      </c>
      <c r="D11615" s="7" t="s">
        <v>10</v>
      </c>
      <c r="E11615" s="13">
        <v>2175</v>
      </c>
      <c r="F11615" s="7" t="s">
        <v>35</v>
      </c>
      <c r="G11615" s="7" t="s">
        <v>11</v>
      </c>
      <c r="H11615" s="13">
        <v>10.5</v>
      </c>
      <c r="I11615" s="13" t="str">
        <f>IF(G11615="Male",VLOOKUP(H11615,'Shoe size conversion table'!$B$6:$D$22,2),VLOOKUP(H11615,'Shoe size conversion table'!$J$6:$L$22,2))</f>
        <v>43-44</v>
      </c>
      <c r="J11615" s="13">
        <f>IF(G11615="Male",VLOOKUP(H11615,'Shoe size conversion table'!$B$6:$D$22,3),VLOOKUP(H11615,'Shoe size conversion table'!$J$6:$L$22,3))</f>
        <v>10</v>
      </c>
      <c r="K11615" s="11">
        <v>139</v>
      </c>
      <c r="L11615" s="12">
        <v>0.5</v>
      </c>
      <c r="M11615" s="7">
        <f t="shared" si="544"/>
        <v>2016</v>
      </c>
      <c r="N11615" s="7">
        <f t="shared" si="545"/>
        <v>7</v>
      </c>
      <c r="O11615" s="30">
        <f t="shared" si="546"/>
        <v>69.5</v>
      </c>
    </row>
    <row r="11616" spans="2:15" x14ac:dyDescent="0.2">
      <c r="B11616" s="13">
        <v>62770</v>
      </c>
      <c r="C11616" s="14">
        <v>42571.736111111153</v>
      </c>
      <c r="D11616" s="7" t="s">
        <v>7</v>
      </c>
      <c r="E11616" s="13">
        <v>2217</v>
      </c>
      <c r="F11616" s="7" t="s">
        <v>49</v>
      </c>
      <c r="G11616" s="7" t="s">
        <v>12</v>
      </c>
      <c r="H11616" s="13">
        <v>8.5</v>
      </c>
      <c r="I11616" s="13">
        <f>IF(G11616="Male",VLOOKUP(H11616,'Shoe size conversion table'!$B$6:$D$22,2),VLOOKUP(H11616,'Shoe size conversion table'!$J$6:$L$22,2))</f>
        <v>39</v>
      </c>
      <c r="J11616" s="13">
        <f>IF(G11616="Male",VLOOKUP(H11616,'Shoe size conversion table'!$B$6:$D$22,3),VLOOKUP(H11616,'Shoe size conversion table'!$J$6:$L$22,3))</f>
        <v>6.5</v>
      </c>
      <c r="K11616" s="11">
        <v>159</v>
      </c>
      <c r="L11616" s="12">
        <v>0</v>
      </c>
      <c r="M11616" s="7">
        <f t="shared" si="544"/>
        <v>2016</v>
      </c>
      <c r="N11616" s="7">
        <f t="shared" si="545"/>
        <v>7</v>
      </c>
      <c r="O11616" s="30">
        <f t="shared" si="546"/>
        <v>159</v>
      </c>
    </row>
    <row r="11617" spans="2:15" x14ac:dyDescent="0.2">
      <c r="B11617" s="13">
        <v>62771</v>
      </c>
      <c r="C11617" s="14">
        <v>42571.766111111145</v>
      </c>
      <c r="D11617" s="7" t="s">
        <v>9</v>
      </c>
      <c r="E11617" s="13">
        <v>2214</v>
      </c>
      <c r="F11617" s="7" t="s">
        <v>59</v>
      </c>
      <c r="G11617" s="7" t="s">
        <v>12</v>
      </c>
      <c r="H11617" s="13">
        <v>9</v>
      </c>
      <c r="I11617" s="13" t="str">
        <f>IF(G11617="Male",VLOOKUP(H11617,'Shoe size conversion table'!$B$6:$D$22,2),VLOOKUP(H11617,'Shoe size conversion table'!$J$6:$L$22,2))</f>
        <v>39-40</v>
      </c>
      <c r="J11617" s="13">
        <f>IF(G11617="Male",VLOOKUP(H11617,'Shoe size conversion table'!$B$6:$D$22,3),VLOOKUP(H11617,'Shoe size conversion table'!$J$6:$L$22,3))</f>
        <v>7</v>
      </c>
      <c r="K11617" s="11">
        <v>139</v>
      </c>
      <c r="L11617" s="12">
        <v>0.2</v>
      </c>
      <c r="M11617" s="7">
        <f t="shared" si="544"/>
        <v>2016</v>
      </c>
      <c r="N11617" s="7">
        <f t="shared" si="545"/>
        <v>7</v>
      </c>
      <c r="O11617" s="30">
        <f t="shared" si="546"/>
        <v>111.2</v>
      </c>
    </row>
    <row r="11618" spans="2:15" x14ac:dyDescent="0.2">
      <c r="B11618" s="13">
        <v>62771</v>
      </c>
      <c r="C11618" s="14">
        <v>42571.766111111145</v>
      </c>
      <c r="D11618" s="7" t="s">
        <v>9</v>
      </c>
      <c r="E11618" s="13">
        <v>2177</v>
      </c>
      <c r="F11618" s="7" t="s">
        <v>59</v>
      </c>
      <c r="G11618" s="7" t="s">
        <v>12</v>
      </c>
      <c r="H11618" s="13">
        <v>9</v>
      </c>
      <c r="I11618" s="13" t="str">
        <f>IF(G11618="Male",VLOOKUP(H11618,'Shoe size conversion table'!$B$6:$D$22,2),VLOOKUP(H11618,'Shoe size conversion table'!$J$6:$L$22,2))</f>
        <v>39-40</v>
      </c>
      <c r="J11618" s="13">
        <f>IF(G11618="Male",VLOOKUP(H11618,'Shoe size conversion table'!$B$6:$D$22,3),VLOOKUP(H11618,'Shoe size conversion table'!$J$6:$L$22,3))</f>
        <v>7</v>
      </c>
      <c r="K11618" s="11">
        <v>189</v>
      </c>
      <c r="L11618" s="12">
        <v>0</v>
      </c>
      <c r="M11618" s="7">
        <f t="shared" si="544"/>
        <v>2016</v>
      </c>
      <c r="N11618" s="7">
        <f t="shared" si="545"/>
        <v>7</v>
      </c>
      <c r="O11618" s="30">
        <f t="shared" si="546"/>
        <v>189</v>
      </c>
    </row>
    <row r="11619" spans="2:15" x14ac:dyDescent="0.2">
      <c r="B11619" s="13">
        <v>62772</v>
      </c>
      <c r="C11619" s="14">
        <v>42571.796111111151</v>
      </c>
      <c r="D11619" s="7" t="s">
        <v>9</v>
      </c>
      <c r="E11619" s="13">
        <v>2151</v>
      </c>
      <c r="F11619" s="7" t="s">
        <v>59</v>
      </c>
      <c r="G11619" s="7" t="s">
        <v>11</v>
      </c>
      <c r="H11619" s="13">
        <v>9.5</v>
      </c>
      <c r="I11619" s="13" t="str">
        <f>IF(G11619="Male",VLOOKUP(H11619,'Shoe size conversion table'!$B$6:$D$22,2),VLOOKUP(H11619,'Shoe size conversion table'!$J$6:$L$22,2))</f>
        <v>42-43</v>
      </c>
      <c r="J11619" s="13">
        <f>IF(G11619="Male",VLOOKUP(H11619,'Shoe size conversion table'!$B$6:$D$22,3),VLOOKUP(H11619,'Shoe size conversion table'!$J$6:$L$22,3))</f>
        <v>9</v>
      </c>
      <c r="K11619" s="11">
        <v>149</v>
      </c>
      <c r="L11619" s="12">
        <v>0</v>
      </c>
      <c r="M11619" s="7">
        <f t="shared" si="544"/>
        <v>2016</v>
      </c>
      <c r="N11619" s="7">
        <f t="shared" si="545"/>
        <v>7</v>
      </c>
      <c r="O11619" s="30">
        <f t="shared" si="546"/>
        <v>149</v>
      </c>
    </row>
    <row r="11620" spans="2:15" x14ac:dyDescent="0.2">
      <c r="B11620" s="13">
        <v>62773</v>
      </c>
      <c r="C11620" s="14">
        <v>42571.826111111222</v>
      </c>
      <c r="D11620" s="7" t="s">
        <v>10</v>
      </c>
      <c r="E11620" s="13">
        <v>2186</v>
      </c>
      <c r="F11620" s="7" t="s">
        <v>35</v>
      </c>
      <c r="G11620" s="7" t="s">
        <v>11</v>
      </c>
      <c r="H11620" s="13">
        <v>9.5</v>
      </c>
      <c r="I11620" s="13" t="str">
        <f>IF(G11620="Male",VLOOKUP(H11620,'Shoe size conversion table'!$B$6:$D$22,2),VLOOKUP(H11620,'Shoe size conversion table'!$J$6:$L$22,2))</f>
        <v>42-43</v>
      </c>
      <c r="J11620" s="13">
        <f>IF(G11620="Male",VLOOKUP(H11620,'Shoe size conversion table'!$B$6:$D$22,3),VLOOKUP(H11620,'Shoe size conversion table'!$J$6:$L$22,3))</f>
        <v>9</v>
      </c>
      <c r="K11620" s="11">
        <v>179</v>
      </c>
      <c r="L11620" s="12">
        <v>0</v>
      </c>
      <c r="M11620" s="7">
        <f t="shared" si="544"/>
        <v>2016</v>
      </c>
      <c r="N11620" s="7">
        <f t="shared" si="545"/>
        <v>7</v>
      </c>
      <c r="O11620" s="30">
        <f t="shared" si="546"/>
        <v>179</v>
      </c>
    </row>
    <row r="11621" spans="2:15" x14ac:dyDescent="0.2">
      <c r="B11621" s="13">
        <v>62774</v>
      </c>
      <c r="C11621" s="14">
        <v>42572.066111111293</v>
      </c>
      <c r="D11621" s="7" t="s">
        <v>10</v>
      </c>
      <c r="E11621" s="13">
        <v>2200</v>
      </c>
      <c r="F11621" s="7" t="s">
        <v>36</v>
      </c>
      <c r="G11621" s="7" t="s">
        <v>11</v>
      </c>
      <c r="H11621" s="13">
        <v>10.5</v>
      </c>
      <c r="I11621" s="13" t="str">
        <f>IF(G11621="Male",VLOOKUP(H11621,'Shoe size conversion table'!$B$6:$D$22,2),VLOOKUP(H11621,'Shoe size conversion table'!$J$6:$L$22,2))</f>
        <v>43-44</v>
      </c>
      <c r="J11621" s="13">
        <f>IF(G11621="Male",VLOOKUP(H11621,'Shoe size conversion table'!$B$6:$D$22,3),VLOOKUP(H11621,'Shoe size conversion table'!$J$6:$L$22,3))</f>
        <v>10</v>
      </c>
      <c r="K11621" s="11">
        <v>169</v>
      </c>
      <c r="L11621" s="12">
        <v>0.5</v>
      </c>
      <c r="M11621" s="7">
        <f t="shared" si="544"/>
        <v>2016</v>
      </c>
      <c r="N11621" s="7">
        <f t="shared" si="545"/>
        <v>7</v>
      </c>
      <c r="O11621" s="30">
        <f t="shared" si="546"/>
        <v>84.5</v>
      </c>
    </row>
    <row r="11622" spans="2:15" x14ac:dyDescent="0.2">
      <c r="B11622" s="13">
        <v>62775</v>
      </c>
      <c r="C11622" s="14">
        <v>42572.096111111263</v>
      </c>
      <c r="D11622" s="7" t="s">
        <v>10</v>
      </c>
      <c r="E11622" s="13">
        <v>2164</v>
      </c>
      <c r="F11622" s="7" t="s">
        <v>34</v>
      </c>
      <c r="G11622" s="7" t="s">
        <v>11</v>
      </c>
      <c r="H11622" s="13">
        <v>10</v>
      </c>
      <c r="I11622" s="13">
        <f>IF(G11622="Male",VLOOKUP(H11622,'Shoe size conversion table'!$B$6:$D$22,2),VLOOKUP(H11622,'Shoe size conversion table'!$J$6:$L$22,2))</f>
        <v>43</v>
      </c>
      <c r="J11622" s="13">
        <f>IF(G11622="Male",VLOOKUP(H11622,'Shoe size conversion table'!$B$6:$D$22,3),VLOOKUP(H11622,'Shoe size conversion table'!$J$6:$L$22,3))</f>
        <v>9.5</v>
      </c>
      <c r="K11622" s="11">
        <v>149</v>
      </c>
      <c r="L11622" s="12">
        <v>0.3</v>
      </c>
      <c r="M11622" s="7">
        <f t="shared" si="544"/>
        <v>2016</v>
      </c>
      <c r="N11622" s="7">
        <f t="shared" si="545"/>
        <v>7</v>
      </c>
      <c r="O11622" s="30">
        <f t="shared" si="546"/>
        <v>104.3</v>
      </c>
    </row>
    <row r="11623" spans="2:15" x14ac:dyDescent="0.2">
      <c r="B11623" s="13">
        <v>62776</v>
      </c>
      <c r="C11623" s="14">
        <v>42572.116111111223</v>
      </c>
      <c r="D11623" s="7" t="s">
        <v>7</v>
      </c>
      <c r="E11623" s="13">
        <v>2210</v>
      </c>
      <c r="F11623" s="7" t="s">
        <v>46</v>
      </c>
      <c r="G11623" s="7" t="s">
        <v>11</v>
      </c>
      <c r="H11623" s="13">
        <v>9</v>
      </c>
      <c r="I11623" s="13">
        <f>IF(G11623="Male",VLOOKUP(H11623,'Shoe size conversion table'!$B$6:$D$22,2),VLOOKUP(H11623,'Shoe size conversion table'!$J$6:$L$22,2))</f>
        <v>42</v>
      </c>
      <c r="J11623" s="13">
        <f>IF(G11623="Male",VLOOKUP(H11623,'Shoe size conversion table'!$B$6:$D$22,3),VLOOKUP(H11623,'Shoe size conversion table'!$J$6:$L$22,3))</f>
        <v>8.5</v>
      </c>
      <c r="K11623" s="11">
        <v>139</v>
      </c>
      <c r="L11623" s="12">
        <v>0.3</v>
      </c>
      <c r="M11623" s="7">
        <f t="shared" si="544"/>
        <v>2016</v>
      </c>
      <c r="N11623" s="7">
        <f t="shared" si="545"/>
        <v>7</v>
      </c>
      <c r="O11623" s="30">
        <f t="shared" si="546"/>
        <v>97.3</v>
      </c>
    </row>
    <row r="11624" spans="2:15" x14ac:dyDescent="0.2">
      <c r="B11624" s="13">
        <v>62776</v>
      </c>
      <c r="C11624" s="14">
        <v>42572.116111111223</v>
      </c>
      <c r="D11624" s="7" t="s">
        <v>7</v>
      </c>
      <c r="E11624" s="13">
        <v>2206</v>
      </c>
      <c r="F11624" s="7" t="s">
        <v>46</v>
      </c>
      <c r="G11624" s="7" t="s">
        <v>11</v>
      </c>
      <c r="H11624" s="13">
        <v>14</v>
      </c>
      <c r="I11624" s="13">
        <f>IF(G11624="Male",VLOOKUP(H11624,'Shoe size conversion table'!$B$6:$D$22,2),VLOOKUP(H11624,'Shoe size conversion table'!$J$6:$L$22,2))</f>
        <v>47</v>
      </c>
      <c r="J11624" s="13">
        <f>IF(G11624="Male",VLOOKUP(H11624,'Shoe size conversion table'!$B$6:$D$22,3),VLOOKUP(H11624,'Shoe size conversion table'!$J$6:$L$22,3))</f>
        <v>13.5</v>
      </c>
      <c r="K11624" s="11">
        <v>129</v>
      </c>
      <c r="L11624" s="12">
        <v>0</v>
      </c>
      <c r="M11624" s="7">
        <f t="shared" si="544"/>
        <v>2016</v>
      </c>
      <c r="N11624" s="7">
        <f t="shared" si="545"/>
        <v>7</v>
      </c>
      <c r="O11624" s="30">
        <f t="shared" si="546"/>
        <v>129</v>
      </c>
    </row>
    <row r="11625" spans="2:15" x14ac:dyDescent="0.2">
      <c r="B11625" s="13">
        <v>62777</v>
      </c>
      <c r="C11625" s="14">
        <v>42572.196111111225</v>
      </c>
      <c r="D11625" s="7" t="s">
        <v>9</v>
      </c>
      <c r="E11625" s="13">
        <v>2206</v>
      </c>
      <c r="F11625" s="7" t="s">
        <v>59</v>
      </c>
      <c r="G11625" s="7" t="s">
        <v>12</v>
      </c>
      <c r="H11625" s="13">
        <v>9.5</v>
      </c>
      <c r="I11625" s="13">
        <f>IF(G11625="Male",VLOOKUP(H11625,'Shoe size conversion table'!$B$6:$D$22,2),VLOOKUP(H11625,'Shoe size conversion table'!$J$6:$L$22,2))</f>
        <v>40</v>
      </c>
      <c r="J11625" s="13">
        <f>IF(G11625="Male",VLOOKUP(H11625,'Shoe size conversion table'!$B$6:$D$22,3),VLOOKUP(H11625,'Shoe size conversion table'!$J$6:$L$22,3))</f>
        <v>7.5</v>
      </c>
      <c r="K11625" s="11">
        <v>149</v>
      </c>
      <c r="L11625" s="12">
        <v>0.5</v>
      </c>
      <c r="M11625" s="7">
        <f t="shared" si="544"/>
        <v>2016</v>
      </c>
      <c r="N11625" s="7">
        <f t="shared" si="545"/>
        <v>7</v>
      </c>
      <c r="O11625" s="30">
        <f t="shared" si="546"/>
        <v>74.5</v>
      </c>
    </row>
    <row r="11626" spans="2:15" x14ac:dyDescent="0.2">
      <c r="B11626" s="13">
        <v>62778</v>
      </c>
      <c r="C11626" s="14">
        <v>42572.196111111225</v>
      </c>
      <c r="D11626" s="7" t="s">
        <v>7</v>
      </c>
      <c r="E11626" s="13">
        <v>2180</v>
      </c>
      <c r="F11626" s="7" t="s">
        <v>55</v>
      </c>
      <c r="G11626" s="7" t="s">
        <v>12</v>
      </c>
      <c r="H11626" s="13">
        <v>8</v>
      </c>
      <c r="I11626" s="13" t="str">
        <f>IF(G11626="Male",VLOOKUP(H11626,'Shoe size conversion table'!$B$6:$D$22,2),VLOOKUP(H11626,'Shoe size conversion table'!$J$6:$L$22,2))</f>
        <v>38-39</v>
      </c>
      <c r="J11626" s="13">
        <f>IF(G11626="Male",VLOOKUP(H11626,'Shoe size conversion table'!$B$6:$D$22,3),VLOOKUP(H11626,'Shoe size conversion table'!$J$6:$L$22,3))</f>
        <v>6</v>
      </c>
      <c r="K11626" s="11">
        <v>149</v>
      </c>
      <c r="L11626" s="12">
        <v>0</v>
      </c>
      <c r="M11626" s="7">
        <f t="shared" si="544"/>
        <v>2016</v>
      </c>
      <c r="N11626" s="7">
        <f t="shared" si="545"/>
        <v>7</v>
      </c>
      <c r="O11626" s="30">
        <f t="shared" si="546"/>
        <v>149</v>
      </c>
    </row>
    <row r="11627" spans="2:15" x14ac:dyDescent="0.2">
      <c r="B11627" s="13">
        <v>62779</v>
      </c>
      <c r="C11627" s="14">
        <v>42572.206111111125</v>
      </c>
      <c r="D11627" s="7" t="s">
        <v>10</v>
      </c>
      <c r="E11627" s="13">
        <v>2197</v>
      </c>
      <c r="F11627" s="7" t="s">
        <v>34</v>
      </c>
      <c r="G11627" s="7" t="s">
        <v>11</v>
      </c>
      <c r="H11627" s="13">
        <v>8.5</v>
      </c>
      <c r="I11627" s="13" t="str">
        <f>IF(G11627="Male",VLOOKUP(H11627,'Shoe size conversion table'!$B$6:$D$22,2),VLOOKUP(H11627,'Shoe size conversion table'!$J$6:$L$22,2))</f>
        <v>41-42</v>
      </c>
      <c r="J11627" s="13">
        <f>IF(G11627="Male",VLOOKUP(H11627,'Shoe size conversion table'!$B$6:$D$22,3),VLOOKUP(H11627,'Shoe size conversion table'!$J$6:$L$22,3))</f>
        <v>8</v>
      </c>
      <c r="K11627" s="11">
        <v>189</v>
      </c>
      <c r="L11627" s="12">
        <v>0</v>
      </c>
      <c r="M11627" s="7">
        <f t="shared" si="544"/>
        <v>2016</v>
      </c>
      <c r="N11627" s="7">
        <f t="shared" si="545"/>
        <v>7</v>
      </c>
      <c r="O11627" s="30">
        <f t="shared" si="546"/>
        <v>189</v>
      </c>
    </row>
    <row r="11628" spans="2:15" x14ac:dyDescent="0.2">
      <c r="B11628" s="13">
        <v>62780</v>
      </c>
      <c r="C11628" s="14">
        <v>42572.206111111147</v>
      </c>
      <c r="D11628" s="7" t="s">
        <v>7</v>
      </c>
      <c r="E11628" s="13">
        <v>2215</v>
      </c>
      <c r="F11628" s="7" t="s">
        <v>49</v>
      </c>
      <c r="G11628" s="7" t="s">
        <v>12</v>
      </c>
      <c r="H11628" s="13">
        <v>8</v>
      </c>
      <c r="I11628" s="13" t="str">
        <f>IF(G11628="Male",VLOOKUP(H11628,'Shoe size conversion table'!$B$6:$D$22,2),VLOOKUP(H11628,'Shoe size conversion table'!$J$6:$L$22,2))</f>
        <v>38-39</v>
      </c>
      <c r="J11628" s="13">
        <f>IF(G11628="Male",VLOOKUP(H11628,'Shoe size conversion table'!$B$6:$D$22,3),VLOOKUP(H11628,'Shoe size conversion table'!$J$6:$L$22,3))</f>
        <v>6</v>
      </c>
      <c r="K11628" s="11">
        <v>149</v>
      </c>
      <c r="L11628" s="12">
        <v>0</v>
      </c>
      <c r="M11628" s="7">
        <f t="shared" si="544"/>
        <v>2016</v>
      </c>
      <c r="N11628" s="7">
        <f t="shared" si="545"/>
        <v>7</v>
      </c>
      <c r="O11628" s="30">
        <f t="shared" si="546"/>
        <v>149</v>
      </c>
    </row>
    <row r="11629" spans="2:15" x14ac:dyDescent="0.2">
      <c r="B11629" s="13">
        <v>62781</v>
      </c>
      <c r="C11629" s="14">
        <v>42572.40611111113</v>
      </c>
      <c r="D11629" s="7" t="s">
        <v>7</v>
      </c>
      <c r="E11629" s="13">
        <v>2193</v>
      </c>
      <c r="F11629" s="7" t="s">
        <v>49</v>
      </c>
      <c r="G11629" s="7" t="s">
        <v>12</v>
      </c>
      <c r="H11629" s="13">
        <v>7.5</v>
      </c>
      <c r="I11629" s="13">
        <f>IF(G11629="Male",VLOOKUP(H11629,'Shoe size conversion table'!$B$6:$D$22,2),VLOOKUP(H11629,'Shoe size conversion table'!$J$6:$L$22,2))</f>
        <v>38</v>
      </c>
      <c r="J11629" s="13">
        <f>IF(G11629="Male",VLOOKUP(H11629,'Shoe size conversion table'!$B$6:$D$22,3),VLOOKUP(H11629,'Shoe size conversion table'!$J$6:$L$22,3))</f>
        <v>5.5</v>
      </c>
      <c r="K11629" s="11">
        <v>179</v>
      </c>
      <c r="L11629" s="12">
        <v>0</v>
      </c>
      <c r="M11629" s="7">
        <f t="shared" si="544"/>
        <v>2016</v>
      </c>
      <c r="N11629" s="7">
        <f t="shared" si="545"/>
        <v>7</v>
      </c>
      <c r="O11629" s="30">
        <f t="shared" si="546"/>
        <v>179</v>
      </c>
    </row>
    <row r="11630" spans="2:15" x14ac:dyDescent="0.2">
      <c r="B11630" s="13">
        <v>62782</v>
      </c>
      <c r="C11630" s="14">
        <v>42572.426111111148</v>
      </c>
      <c r="D11630" s="7" t="s">
        <v>7</v>
      </c>
      <c r="E11630" s="13">
        <v>2227</v>
      </c>
      <c r="F11630" s="7" t="s">
        <v>49</v>
      </c>
      <c r="G11630" s="7" t="s">
        <v>12</v>
      </c>
      <c r="H11630" s="13">
        <v>8</v>
      </c>
      <c r="I11630" s="13" t="str">
        <f>IF(G11630="Male",VLOOKUP(H11630,'Shoe size conversion table'!$B$6:$D$22,2),VLOOKUP(H11630,'Shoe size conversion table'!$J$6:$L$22,2))</f>
        <v>38-39</v>
      </c>
      <c r="J11630" s="13">
        <f>IF(G11630="Male",VLOOKUP(H11630,'Shoe size conversion table'!$B$6:$D$22,3),VLOOKUP(H11630,'Shoe size conversion table'!$J$6:$L$22,3))</f>
        <v>6</v>
      </c>
      <c r="K11630" s="11">
        <v>199</v>
      </c>
      <c r="L11630" s="12">
        <v>0</v>
      </c>
      <c r="M11630" s="7">
        <f t="shared" si="544"/>
        <v>2016</v>
      </c>
      <c r="N11630" s="7">
        <f t="shared" si="545"/>
        <v>7</v>
      </c>
      <c r="O11630" s="30">
        <f t="shared" si="546"/>
        <v>199</v>
      </c>
    </row>
    <row r="11631" spans="2:15" x14ac:dyDescent="0.2">
      <c r="B11631" s="13">
        <v>62783</v>
      </c>
      <c r="C11631" s="14">
        <v>42572.476111111144</v>
      </c>
      <c r="D11631" s="7" t="s">
        <v>10</v>
      </c>
      <c r="E11631" s="13">
        <v>2195</v>
      </c>
      <c r="F11631" s="7" t="s">
        <v>35</v>
      </c>
      <c r="G11631" s="7" t="s">
        <v>11</v>
      </c>
      <c r="H11631" s="13">
        <v>10</v>
      </c>
      <c r="I11631" s="13">
        <f>IF(G11631="Male",VLOOKUP(H11631,'Shoe size conversion table'!$B$6:$D$22,2),VLOOKUP(H11631,'Shoe size conversion table'!$J$6:$L$22,2))</f>
        <v>43</v>
      </c>
      <c r="J11631" s="13">
        <f>IF(G11631="Male",VLOOKUP(H11631,'Shoe size conversion table'!$B$6:$D$22,3),VLOOKUP(H11631,'Shoe size conversion table'!$J$6:$L$22,3))</f>
        <v>9.5</v>
      </c>
      <c r="K11631" s="11">
        <v>169</v>
      </c>
      <c r="L11631" s="12">
        <v>0</v>
      </c>
      <c r="M11631" s="7">
        <f t="shared" si="544"/>
        <v>2016</v>
      </c>
      <c r="N11631" s="7">
        <f t="shared" si="545"/>
        <v>7</v>
      </c>
      <c r="O11631" s="30">
        <f t="shared" si="546"/>
        <v>169</v>
      </c>
    </row>
    <row r="11632" spans="2:15" x14ac:dyDescent="0.2">
      <c r="B11632" s="13">
        <v>62784</v>
      </c>
      <c r="C11632" s="14">
        <v>42572.476111111151</v>
      </c>
      <c r="D11632" s="7" t="s">
        <v>10</v>
      </c>
      <c r="E11632" s="13">
        <v>2198</v>
      </c>
      <c r="F11632" s="7" t="s">
        <v>35</v>
      </c>
      <c r="G11632" s="7" t="s">
        <v>11</v>
      </c>
      <c r="H11632" s="13">
        <v>10.5</v>
      </c>
      <c r="I11632" s="13" t="str">
        <f>IF(G11632="Male",VLOOKUP(H11632,'Shoe size conversion table'!$B$6:$D$22,2),VLOOKUP(H11632,'Shoe size conversion table'!$J$6:$L$22,2))</f>
        <v>43-44</v>
      </c>
      <c r="J11632" s="13">
        <f>IF(G11632="Male",VLOOKUP(H11632,'Shoe size conversion table'!$B$6:$D$22,3),VLOOKUP(H11632,'Shoe size conversion table'!$J$6:$L$22,3))</f>
        <v>10</v>
      </c>
      <c r="K11632" s="11">
        <v>179</v>
      </c>
      <c r="L11632" s="12">
        <v>0</v>
      </c>
      <c r="M11632" s="7">
        <f t="shared" si="544"/>
        <v>2016</v>
      </c>
      <c r="N11632" s="7">
        <f t="shared" si="545"/>
        <v>7</v>
      </c>
      <c r="O11632" s="30">
        <f t="shared" si="546"/>
        <v>179</v>
      </c>
    </row>
    <row r="11633" spans="2:15" x14ac:dyDescent="0.2">
      <c r="B11633" s="13">
        <v>62785</v>
      </c>
      <c r="C11633" s="14">
        <v>42572.576111111222</v>
      </c>
      <c r="D11633" s="7" t="s">
        <v>7</v>
      </c>
      <c r="E11633" s="13">
        <v>2177</v>
      </c>
      <c r="F11633" s="7" t="s">
        <v>50</v>
      </c>
      <c r="G11633" s="7" t="s">
        <v>11</v>
      </c>
      <c r="H11633" s="13">
        <v>9</v>
      </c>
      <c r="I11633" s="13">
        <f>IF(G11633="Male",VLOOKUP(H11633,'Shoe size conversion table'!$B$6:$D$22,2),VLOOKUP(H11633,'Shoe size conversion table'!$J$6:$L$22,2))</f>
        <v>42</v>
      </c>
      <c r="J11633" s="13">
        <f>IF(G11633="Male",VLOOKUP(H11633,'Shoe size conversion table'!$B$6:$D$22,3),VLOOKUP(H11633,'Shoe size conversion table'!$J$6:$L$22,3))</f>
        <v>8.5</v>
      </c>
      <c r="K11633" s="11">
        <v>189</v>
      </c>
      <c r="L11633" s="12">
        <v>0</v>
      </c>
      <c r="M11633" s="7">
        <f t="shared" si="544"/>
        <v>2016</v>
      </c>
      <c r="N11633" s="7">
        <f t="shared" si="545"/>
        <v>7</v>
      </c>
      <c r="O11633" s="30">
        <f t="shared" si="546"/>
        <v>189</v>
      </c>
    </row>
    <row r="11634" spans="2:15" x14ac:dyDescent="0.2">
      <c r="B11634" s="13">
        <v>62786</v>
      </c>
      <c r="C11634" s="14">
        <v>42572.596111111125</v>
      </c>
      <c r="D11634" s="7" t="s">
        <v>7</v>
      </c>
      <c r="E11634" s="13">
        <v>2226</v>
      </c>
      <c r="F11634" s="7" t="s">
        <v>49</v>
      </c>
      <c r="G11634" s="7" t="s">
        <v>12</v>
      </c>
      <c r="H11634" s="13">
        <v>7</v>
      </c>
      <c r="I11634" s="13" t="str">
        <f>IF(G11634="Male",VLOOKUP(H11634,'Shoe size conversion table'!$B$6:$D$22,2),VLOOKUP(H11634,'Shoe size conversion table'!$J$6:$L$22,2))</f>
        <v>37-38</v>
      </c>
      <c r="J11634" s="13">
        <f>IF(G11634="Male",VLOOKUP(H11634,'Shoe size conversion table'!$B$6:$D$22,3),VLOOKUP(H11634,'Shoe size conversion table'!$J$6:$L$22,3))</f>
        <v>5</v>
      </c>
      <c r="K11634" s="11">
        <v>189</v>
      </c>
      <c r="L11634" s="12">
        <v>0.2</v>
      </c>
      <c r="M11634" s="7">
        <f t="shared" si="544"/>
        <v>2016</v>
      </c>
      <c r="N11634" s="7">
        <f t="shared" si="545"/>
        <v>7</v>
      </c>
      <c r="O11634" s="30">
        <f t="shared" si="546"/>
        <v>151.20000000000002</v>
      </c>
    </row>
    <row r="11635" spans="2:15" x14ac:dyDescent="0.2">
      <c r="B11635" s="13">
        <v>62786</v>
      </c>
      <c r="C11635" s="14">
        <v>42572.596111111125</v>
      </c>
      <c r="D11635" s="7" t="s">
        <v>7</v>
      </c>
      <c r="E11635" s="13">
        <v>2177</v>
      </c>
      <c r="F11635" s="7" t="s">
        <v>57</v>
      </c>
      <c r="G11635" s="7" t="s">
        <v>12</v>
      </c>
      <c r="H11635" s="13">
        <v>7</v>
      </c>
      <c r="I11635" s="13" t="str">
        <f>IF(G11635="Male",VLOOKUP(H11635,'Shoe size conversion table'!$B$6:$D$22,2),VLOOKUP(H11635,'Shoe size conversion table'!$J$6:$L$22,2))</f>
        <v>37-38</v>
      </c>
      <c r="J11635" s="13">
        <f>IF(G11635="Male",VLOOKUP(H11635,'Shoe size conversion table'!$B$6:$D$22,3),VLOOKUP(H11635,'Shoe size conversion table'!$J$6:$L$22,3))</f>
        <v>5</v>
      </c>
      <c r="K11635" s="11">
        <v>129</v>
      </c>
      <c r="L11635" s="12">
        <v>0</v>
      </c>
      <c r="M11635" s="7">
        <f t="shared" si="544"/>
        <v>2016</v>
      </c>
      <c r="N11635" s="7">
        <f t="shared" si="545"/>
        <v>7</v>
      </c>
      <c r="O11635" s="30">
        <f t="shared" si="546"/>
        <v>129</v>
      </c>
    </row>
    <row r="11636" spans="2:15" x14ac:dyDescent="0.2">
      <c r="B11636" s="13">
        <v>62787</v>
      </c>
      <c r="C11636" s="14">
        <v>42572.636111111293</v>
      </c>
      <c r="D11636" s="7" t="s">
        <v>7</v>
      </c>
      <c r="E11636" s="13">
        <v>2193</v>
      </c>
      <c r="F11636" s="7" t="s">
        <v>48</v>
      </c>
      <c r="G11636" s="7" t="s">
        <v>11</v>
      </c>
      <c r="H11636" s="13">
        <v>7.5</v>
      </c>
      <c r="I11636" s="13" t="str">
        <f>IF(G11636="Male",VLOOKUP(H11636,'Shoe size conversion table'!$B$6:$D$22,2),VLOOKUP(H11636,'Shoe size conversion table'!$J$6:$L$22,2))</f>
        <v>40-41</v>
      </c>
      <c r="J11636" s="13">
        <f>IF(G11636="Male",VLOOKUP(H11636,'Shoe size conversion table'!$B$6:$D$22,3),VLOOKUP(H11636,'Shoe size conversion table'!$J$6:$L$22,3))</f>
        <v>7</v>
      </c>
      <c r="K11636" s="11">
        <v>149</v>
      </c>
      <c r="L11636" s="12">
        <v>0.3</v>
      </c>
      <c r="M11636" s="7">
        <f t="shared" si="544"/>
        <v>2016</v>
      </c>
      <c r="N11636" s="7">
        <f t="shared" si="545"/>
        <v>7</v>
      </c>
      <c r="O11636" s="30">
        <f t="shared" si="546"/>
        <v>104.3</v>
      </c>
    </row>
    <row r="11637" spans="2:15" x14ac:dyDescent="0.2">
      <c r="B11637" s="13">
        <v>62788</v>
      </c>
      <c r="C11637" s="14">
        <v>42572.706111111263</v>
      </c>
      <c r="D11637" s="7" t="s">
        <v>7</v>
      </c>
      <c r="E11637" s="13">
        <v>2200</v>
      </c>
      <c r="F11637" s="7" t="s">
        <v>48</v>
      </c>
      <c r="G11637" s="7" t="s">
        <v>11</v>
      </c>
      <c r="H11637" s="13">
        <v>9</v>
      </c>
      <c r="I11637" s="13">
        <f>IF(G11637="Male",VLOOKUP(H11637,'Shoe size conversion table'!$B$6:$D$22,2),VLOOKUP(H11637,'Shoe size conversion table'!$J$6:$L$22,2))</f>
        <v>42</v>
      </c>
      <c r="J11637" s="13">
        <f>IF(G11637="Male",VLOOKUP(H11637,'Shoe size conversion table'!$B$6:$D$22,3),VLOOKUP(H11637,'Shoe size conversion table'!$J$6:$L$22,3))</f>
        <v>8.5</v>
      </c>
      <c r="K11637" s="11">
        <v>189</v>
      </c>
      <c r="L11637" s="12">
        <v>0</v>
      </c>
      <c r="M11637" s="7">
        <f t="shared" si="544"/>
        <v>2016</v>
      </c>
      <c r="N11637" s="7">
        <f t="shared" si="545"/>
        <v>7</v>
      </c>
      <c r="O11637" s="30">
        <f t="shared" si="546"/>
        <v>189</v>
      </c>
    </row>
    <row r="11638" spans="2:15" x14ac:dyDescent="0.2">
      <c r="B11638" s="13">
        <v>62789</v>
      </c>
      <c r="C11638" s="14">
        <v>42572.716111111222</v>
      </c>
      <c r="D11638" s="7" t="s">
        <v>7</v>
      </c>
      <c r="E11638" s="13">
        <v>2232</v>
      </c>
      <c r="F11638" s="7" t="s">
        <v>49</v>
      </c>
      <c r="G11638" s="7" t="s">
        <v>11</v>
      </c>
      <c r="H11638" s="13">
        <v>11</v>
      </c>
      <c r="I11638" s="13">
        <f>IF(G11638="Male",VLOOKUP(H11638,'Shoe size conversion table'!$B$6:$D$22,2),VLOOKUP(H11638,'Shoe size conversion table'!$J$6:$L$22,2))</f>
        <v>44</v>
      </c>
      <c r="J11638" s="13">
        <f>IF(G11638="Male",VLOOKUP(H11638,'Shoe size conversion table'!$B$6:$D$22,3),VLOOKUP(H11638,'Shoe size conversion table'!$J$6:$L$22,3))</f>
        <v>10.5</v>
      </c>
      <c r="K11638" s="11">
        <v>149</v>
      </c>
      <c r="L11638" s="12">
        <v>0.2</v>
      </c>
      <c r="M11638" s="7">
        <f t="shared" si="544"/>
        <v>2016</v>
      </c>
      <c r="N11638" s="7">
        <f t="shared" si="545"/>
        <v>7</v>
      </c>
      <c r="O11638" s="30">
        <f t="shared" si="546"/>
        <v>119.2</v>
      </c>
    </row>
    <row r="11639" spans="2:15" x14ac:dyDescent="0.2">
      <c r="B11639" s="13">
        <v>62790</v>
      </c>
      <c r="C11639" s="14">
        <v>42572.766111111145</v>
      </c>
      <c r="D11639" s="7" t="s">
        <v>9</v>
      </c>
      <c r="E11639" s="13">
        <v>2214</v>
      </c>
      <c r="F11639" s="7" t="s">
        <v>60</v>
      </c>
      <c r="G11639" s="7" t="s">
        <v>11</v>
      </c>
      <c r="H11639" s="13">
        <v>9</v>
      </c>
      <c r="I11639" s="13">
        <f>IF(G11639="Male",VLOOKUP(H11639,'Shoe size conversion table'!$B$6:$D$22,2),VLOOKUP(H11639,'Shoe size conversion table'!$J$6:$L$22,2))</f>
        <v>42</v>
      </c>
      <c r="J11639" s="13">
        <f>IF(G11639="Male",VLOOKUP(H11639,'Shoe size conversion table'!$B$6:$D$22,3),VLOOKUP(H11639,'Shoe size conversion table'!$J$6:$L$22,3))</f>
        <v>8.5</v>
      </c>
      <c r="K11639" s="11">
        <v>159</v>
      </c>
      <c r="L11639" s="12">
        <v>0</v>
      </c>
      <c r="M11639" s="7">
        <f t="shared" si="544"/>
        <v>2016</v>
      </c>
      <c r="N11639" s="7">
        <f t="shared" si="545"/>
        <v>7</v>
      </c>
      <c r="O11639" s="30">
        <f t="shared" si="546"/>
        <v>159</v>
      </c>
    </row>
    <row r="11640" spans="2:15" x14ac:dyDescent="0.2">
      <c r="B11640" s="13">
        <v>62790</v>
      </c>
      <c r="C11640" s="14">
        <v>42572.766111111145</v>
      </c>
      <c r="D11640" s="7" t="s">
        <v>9</v>
      </c>
      <c r="E11640" s="13">
        <v>2214</v>
      </c>
      <c r="F11640" s="7" t="s">
        <v>59</v>
      </c>
      <c r="G11640" s="7" t="s">
        <v>12</v>
      </c>
      <c r="H11640" s="13">
        <v>9</v>
      </c>
      <c r="I11640" s="13" t="str">
        <f>IF(G11640="Male",VLOOKUP(H11640,'Shoe size conversion table'!$B$6:$D$22,2),VLOOKUP(H11640,'Shoe size conversion table'!$J$6:$L$22,2))</f>
        <v>39-40</v>
      </c>
      <c r="J11640" s="13">
        <f>IF(G11640="Male",VLOOKUP(H11640,'Shoe size conversion table'!$B$6:$D$22,3),VLOOKUP(H11640,'Shoe size conversion table'!$J$6:$L$22,3))</f>
        <v>7</v>
      </c>
      <c r="K11640" s="11">
        <v>139</v>
      </c>
      <c r="L11640" s="12">
        <v>0.2</v>
      </c>
      <c r="M11640" s="7">
        <f t="shared" si="544"/>
        <v>2016</v>
      </c>
      <c r="N11640" s="7">
        <f t="shared" si="545"/>
        <v>7</v>
      </c>
      <c r="O11640" s="30">
        <f t="shared" si="546"/>
        <v>111.2</v>
      </c>
    </row>
    <row r="11641" spans="2:15" x14ac:dyDescent="0.2">
      <c r="B11641" s="13">
        <v>62791</v>
      </c>
      <c r="C11641" s="14">
        <v>42572.766111111225</v>
      </c>
      <c r="D11641" s="7" t="s">
        <v>10</v>
      </c>
      <c r="E11641" s="13">
        <v>2204</v>
      </c>
      <c r="F11641" s="7" t="s">
        <v>34</v>
      </c>
      <c r="G11641" s="7" t="s">
        <v>11</v>
      </c>
      <c r="H11641" s="13">
        <v>9</v>
      </c>
      <c r="I11641" s="13">
        <f>IF(G11641="Male",VLOOKUP(H11641,'Shoe size conversion table'!$B$6:$D$22,2),VLOOKUP(H11641,'Shoe size conversion table'!$J$6:$L$22,2))</f>
        <v>42</v>
      </c>
      <c r="J11641" s="13">
        <f>IF(G11641="Male",VLOOKUP(H11641,'Shoe size conversion table'!$B$6:$D$22,3),VLOOKUP(H11641,'Shoe size conversion table'!$J$6:$L$22,3))</f>
        <v>8.5</v>
      </c>
      <c r="K11641" s="11">
        <v>199</v>
      </c>
      <c r="L11641" s="12">
        <v>0</v>
      </c>
      <c r="M11641" s="7">
        <f t="shared" si="544"/>
        <v>2016</v>
      </c>
      <c r="N11641" s="7">
        <f t="shared" si="545"/>
        <v>7</v>
      </c>
      <c r="O11641" s="30">
        <f t="shared" si="546"/>
        <v>199</v>
      </c>
    </row>
    <row r="11642" spans="2:15" x14ac:dyDescent="0.2">
      <c r="B11642" s="13">
        <v>62792</v>
      </c>
      <c r="C11642" s="14">
        <v>42572.81611111122</v>
      </c>
      <c r="D11642" s="7" t="s">
        <v>8</v>
      </c>
      <c r="E11642" s="13">
        <v>2227</v>
      </c>
      <c r="F11642" s="7" t="s">
        <v>39</v>
      </c>
      <c r="G11642" s="7" t="s">
        <v>12</v>
      </c>
      <c r="H11642" s="13">
        <v>9</v>
      </c>
      <c r="I11642" s="13" t="str">
        <f>IF(G11642="Male",VLOOKUP(H11642,'Shoe size conversion table'!$B$6:$D$22,2),VLOOKUP(H11642,'Shoe size conversion table'!$J$6:$L$22,2))</f>
        <v>39-40</v>
      </c>
      <c r="J11642" s="13">
        <f>IF(G11642="Male",VLOOKUP(H11642,'Shoe size conversion table'!$B$6:$D$22,3),VLOOKUP(H11642,'Shoe size conversion table'!$J$6:$L$22,3))</f>
        <v>7</v>
      </c>
      <c r="K11642" s="11">
        <v>129</v>
      </c>
      <c r="L11642" s="12">
        <v>0</v>
      </c>
      <c r="M11642" s="7">
        <f t="shared" si="544"/>
        <v>2016</v>
      </c>
      <c r="N11642" s="7">
        <f t="shared" si="545"/>
        <v>7</v>
      </c>
      <c r="O11642" s="30">
        <f t="shared" si="546"/>
        <v>129</v>
      </c>
    </row>
    <row r="11643" spans="2:15" x14ac:dyDescent="0.2">
      <c r="B11643" s="13">
        <v>62793</v>
      </c>
      <c r="C11643" s="14">
        <v>42573.006111111295</v>
      </c>
      <c r="D11643" s="7" t="s">
        <v>10</v>
      </c>
      <c r="E11643" s="13">
        <v>2241</v>
      </c>
      <c r="F11643" s="7" t="s">
        <v>34</v>
      </c>
      <c r="G11643" s="7" t="s">
        <v>12</v>
      </c>
      <c r="H11643" s="13">
        <v>9.5</v>
      </c>
      <c r="I11643" s="13">
        <f>IF(G11643="Male",VLOOKUP(H11643,'Shoe size conversion table'!$B$6:$D$22,2),VLOOKUP(H11643,'Shoe size conversion table'!$J$6:$L$22,2))</f>
        <v>40</v>
      </c>
      <c r="J11643" s="13">
        <f>IF(G11643="Male",VLOOKUP(H11643,'Shoe size conversion table'!$B$6:$D$22,3),VLOOKUP(H11643,'Shoe size conversion table'!$J$6:$L$22,3))</f>
        <v>7.5</v>
      </c>
      <c r="K11643" s="11">
        <v>149</v>
      </c>
      <c r="L11643" s="12">
        <v>0</v>
      </c>
      <c r="M11643" s="7">
        <f t="shared" si="544"/>
        <v>2016</v>
      </c>
      <c r="N11643" s="7">
        <f t="shared" si="545"/>
        <v>7</v>
      </c>
      <c r="O11643" s="30">
        <f t="shared" si="546"/>
        <v>149</v>
      </c>
    </row>
    <row r="11644" spans="2:15" x14ac:dyDescent="0.2">
      <c r="B11644" s="13">
        <v>62794</v>
      </c>
      <c r="C11644" s="14">
        <v>42573.056111111262</v>
      </c>
      <c r="D11644" s="7" t="s">
        <v>10</v>
      </c>
      <c r="E11644" s="13">
        <v>2217</v>
      </c>
      <c r="F11644" s="7" t="s">
        <v>34</v>
      </c>
      <c r="G11644" s="7" t="s">
        <v>11</v>
      </c>
      <c r="H11644" s="13">
        <v>8</v>
      </c>
      <c r="I11644" s="13">
        <f>IF(G11644="Male",VLOOKUP(H11644,'Shoe size conversion table'!$B$6:$D$22,2),VLOOKUP(H11644,'Shoe size conversion table'!$J$6:$L$22,2))</f>
        <v>41</v>
      </c>
      <c r="J11644" s="13">
        <f>IF(G11644="Male",VLOOKUP(H11644,'Shoe size conversion table'!$B$6:$D$22,3),VLOOKUP(H11644,'Shoe size conversion table'!$J$6:$L$22,3))</f>
        <v>7.5</v>
      </c>
      <c r="K11644" s="11">
        <v>179</v>
      </c>
      <c r="L11644" s="12">
        <v>0.3</v>
      </c>
      <c r="M11644" s="7">
        <f t="shared" si="544"/>
        <v>2016</v>
      </c>
      <c r="N11644" s="7">
        <f t="shared" si="545"/>
        <v>7</v>
      </c>
      <c r="O11644" s="30">
        <f t="shared" si="546"/>
        <v>125.3</v>
      </c>
    </row>
    <row r="11645" spans="2:15" x14ac:dyDescent="0.2">
      <c r="B11645" s="13">
        <v>62795</v>
      </c>
      <c r="C11645" s="14">
        <v>42573.066111111293</v>
      </c>
      <c r="D11645" s="7" t="s">
        <v>10</v>
      </c>
      <c r="E11645" s="13">
        <v>2220</v>
      </c>
      <c r="F11645" s="7" t="s">
        <v>34</v>
      </c>
      <c r="G11645" s="7" t="s">
        <v>11</v>
      </c>
      <c r="H11645" s="13">
        <v>9</v>
      </c>
      <c r="I11645" s="13">
        <f>IF(G11645="Male",VLOOKUP(H11645,'Shoe size conversion table'!$B$6:$D$22,2),VLOOKUP(H11645,'Shoe size conversion table'!$J$6:$L$22,2))</f>
        <v>42</v>
      </c>
      <c r="J11645" s="13">
        <f>IF(G11645="Male",VLOOKUP(H11645,'Shoe size conversion table'!$B$6:$D$22,3),VLOOKUP(H11645,'Shoe size conversion table'!$J$6:$L$22,3))</f>
        <v>8.5</v>
      </c>
      <c r="K11645" s="11">
        <v>189</v>
      </c>
      <c r="L11645" s="12">
        <v>0.1</v>
      </c>
      <c r="M11645" s="7">
        <f t="shared" si="544"/>
        <v>2016</v>
      </c>
      <c r="N11645" s="7">
        <f t="shared" si="545"/>
        <v>7</v>
      </c>
      <c r="O11645" s="30">
        <f t="shared" si="546"/>
        <v>170.1</v>
      </c>
    </row>
    <row r="11646" spans="2:15" x14ac:dyDescent="0.2">
      <c r="B11646" s="13">
        <v>62796</v>
      </c>
      <c r="C11646" s="14">
        <v>42573.086111111261</v>
      </c>
      <c r="D11646" s="7" t="s">
        <v>9</v>
      </c>
      <c r="E11646" s="13">
        <v>2189</v>
      </c>
      <c r="F11646" s="7" t="s">
        <v>62</v>
      </c>
      <c r="G11646" s="7" t="s">
        <v>12</v>
      </c>
      <c r="H11646" s="13">
        <v>4.5</v>
      </c>
      <c r="I11646" s="13">
        <f>IF(G11646="Male",VLOOKUP(H11646,'Shoe size conversion table'!$B$6:$D$22,2),VLOOKUP(H11646,'Shoe size conversion table'!$J$6:$L$22,2))</f>
        <v>35</v>
      </c>
      <c r="J11646" s="13">
        <f>IF(G11646="Male",VLOOKUP(H11646,'Shoe size conversion table'!$B$6:$D$22,3),VLOOKUP(H11646,'Shoe size conversion table'!$J$6:$L$22,3))</f>
        <v>2.5</v>
      </c>
      <c r="K11646" s="11">
        <v>199</v>
      </c>
      <c r="L11646" s="12">
        <v>0</v>
      </c>
      <c r="M11646" s="7">
        <f t="shared" si="544"/>
        <v>2016</v>
      </c>
      <c r="N11646" s="7">
        <f t="shared" si="545"/>
        <v>7</v>
      </c>
      <c r="O11646" s="30">
        <f t="shared" si="546"/>
        <v>199</v>
      </c>
    </row>
    <row r="11647" spans="2:15" x14ac:dyDescent="0.2">
      <c r="B11647" s="13">
        <v>62796</v>
      </c>
      <c r="C11647" s="14">
        <v>42573.086111111261</v>
      </c>
      <c r="D11647" s="7" t="s">
        <v>9</v>
      </c>
      <c r="E11647" s="13">
        <v>2175</v>
      </c>
      <c r="F11647" s="7" t="s">
        <v>61</v>
      </c>
      <c r="G11647" s="7" t="s">
        <v>12</v>
      </c>
      <c r="H11647" s="13">
        <v>4.5</v>
      </c>
      <c r="I11647" s="13">
        <f>IF(G11647="Male",VLOOKUP(H11647,'Shoe size conversion table'!$B$6:$D$22,2),VLOOKUP(H11647,'Shoe size conversion table'!$J$6:$L$22,2))</f>
        <v>35</v>
      </c>
      <c r="J11647" s="13">
        <f>IF(G11647="Male",VLOOKUP(H11647,'Shoe size conversion table'!$B$6:$D$22,3),VLOOKUP(H11647,'Shoe size conversion table'!$J$6:$L$22,3))</f>
        <v>2.5</v>
      </c>
      <c r="K11647" s="11">
        <v>199</v>
      </c>
      <c r="L11647" s="12">
        <v>0.3</v>
      </c>
      <c r="M11647" s="7">
        <f t="shared" si="544"/>
        <v>2016</v>
      </c>
      <c r="N11647" s="7">
        <f t="shared" si="545"/>
        <v>7</v>
      </c>
      <c r="O11647" s="30">
        <f t="shared" si="546"/>
        <v>139.29999999999998</v>
      </c>
    </row>
    <row r="11648" spans="2:15" x14ac:dyDescent="0.2">
      <c r="B11648" s="13">
        <v>62797</v>
      </c>
      <c r="C11648" s="14">
        <v>42573.096111111219</v>
      </c>
      <c r="D11648" s="7" t="s">
        <v>10</v>
      </c>
      <c r="E11648" s="13">
        <v>2223</v>
      </c>
      <c r="F11648" s="7" t="s">
        <v>34</v>
      </c>
      <c r="G11648" s="7" t="s">
        <v>11</v>
      </c>
      <c r="H11648" s="13">
        <v>9.5</v>
      </c>
      <c r="I11648" s="13" t="str">
        <f>IF(G11648="Male",VLOOKUP(H11648,'Shoe size conversion table'!$B$6:$D$22,2),VLOOKUP(H11648,'Shoe size conversion table'!$J$6:$L$22,2))</f>
        <v>42-43</v>
      </c>
      <c r="J11648" s="13">
        <f>IF(G11648="Male",VLOOKUP(H11648,'Shoe size conversion table'!$B$6:$D$22,3),VLOOKUP(H11648,'Shoe size conversion table'!$J$6:$L$22,3))</f>
        <v>9</v>
      </c>
      <c r="K11648" s="11">
        <v>179</v>
      </c>
      <c r="L11648" s="12">
        <v>0.2</v>
      </c>
      <c r="M11648" s="7">
        <f t="shared" si="544"/>
        <v>2016</v>
      </c>
      <c r="N11648" s="7">
        <f t="shared" si="545"/>
        <v>7</v>
      </c>
      <c r="O11648" s="30">
        <f t="shared" si="546"/>
        <v>143.20000000000002</v>
      </c>
    </row>
    <row r="11649" spans="2:15" x14ac:dyDescent="0.2">
      <c r="B11649" s="13">
        <v>62798</v>
      </c>
      <c r="C11649" s="14">
        <v>42573.116111111223</v>
      </c>
      <c r="D11649" s="7" t="s">
        <v>7</v>
      </c>
      <c r="E11649" s="13">
        <v>2203</v>
      </c>
      <c r="F11649" s="7" t="s">
        <v>53</v>
      </c>
      <c r="G11649" s="7" t="s">
        <v>11</v>
      </c>
      <c r="H11649" s="13">
        <v>11</v>
      </c>
      <c r="I11649" s="13">
        <f>IF(G11649="Male",VLOOKUP(H11649,'Shoe size conversion table'!$B$6:$D$22,2),VLOOKUP(H11649,'Shoe size conversion table'!$J$6:$L$22,2))</f>
        <v>44</v>
      </c>
      <c r="J11649" s="13">
        <f>IF(G11649="Male",VLOOKUP(H11649,'Shoe size conversion table'!$B$6:$D$22,3),VLOOKUP(H11649,'Shoe size conversion table'!$J$6:$L$22,3))</f>
        <v>10.5</v>
      </c>
      <c r="K11649" s="11">
        <v>179</v>
      </c>
      <c r="L11649" s="12">
        <v>0.5</v>
      </c>
      <c r="M11649" s="7">
        <f t="shared" si="544"/>
        <v>2016</v>
      </c>
      <c r="N11649" s="7">
        <f t="shared" si="545"/>
        <v>7</v>
      </c>
      <c r="O11649" s="30">
        <f t="shared" si="546"/>
        <v>89.5</v>
      </c>
    </row>
    <row r="11650" spans="2:15" x14ac:dyDescent="0.2">
      <c r="B11650" s="13">
        <v>62798</v>
      </c>
      <c r="C11650" s="14">
        <v>42573.116111111223</v>
      </c>
      <c r="D11650" s="7" t="s">
        <v>7</v>
      </c>
      <c r="E11650" s="13">
        <v>2221</v>
      </c>
      <c r="F11650" s="7" t="s">
        <v>57</v>
      </c>
      <c r="G11650" s="7" t="s">
        <v>11</v>
      </c>
      <c r="H11650" s="13">
        <v>11</v>
      </c>
      <c r="I11650" s="13">
        <f>IF(G11650="Male",VLOOKUP(H11650,'Shoe size conversion table'!$B$6:$D$22,2),VLOOKUP(H11650,'Shoe size conversion table'!$J$6:$L$22,2))</f>
        <v>44</v>
      </c>
      <c r="J11650" s="13">
        <f>IF(G11650="Male",VLOOKUP(H11650,'Shoe size conversion table'!$B$6:$D$22,3),VLOOKUP(H11650,'Shoe size conversion table'!$J$6:$L$22,3))</f>
        <v>10.5</v>
      </c>
      <c r="K11650" s="11">
        <v>149</v>
      </c>
      <c r="L11650" s="12">
        <v>0.5</v>
      </c>
      <c r="M11650" s="7">
        <f t="shared" si="544"/>
        <v>2016</v>
      </c>
      <c r="N11650" s="7">
        <f t="shared" si="545"/>
        <v>7</v>
      </c>
      <c r="O11650" s="30">
        <f t="shared" si="546"/>
        <v>74.5</v>
      </c>
    </row>
    <row r="11651" spans="2:15" x14ac:dyDescent="0.2">
      <c r="B11651" s="13">
        <v>62799</v>
      </c>
      <c r="C11651" s="14">
        <v>42573.206111111125</v>
      </c>
      <c r="D11651" s="7" t="s">
        <v>10</v>
      </c>
      <c r="E11651" s="13">
        <v>2201</v>
      </c>
      <c r="F11651" s="7" t="s">
        <v>36</v>
      </c>
      <c r="G11651" s="7" t="s">
        <v>11</v>
      </c>
      <c r="H11651" s="13">
        <v>15</v>
      </c>
      <c r="I11651" s="13">
        <f>IF(G11651="Male",VLOOKUP(H11651,'Shoe size conversion table'!$B$6:$D$22,2),VLOOKUP(H11651,'Shoe size conversion table'!$J$6:$L$22,2))</f>
        <v>48</v>
      </c>
      <c r="J11651" s="13">
        <f>IF(G11651="Male",VLOOKUP(H11651,'Shoe size conversion table'!$B$6:$D$22,3),VLOOKUP(H11651,'Shoe size conversion table'!$J$6:$L$22,3))</f>
        <v>14.5</v>
      </c>
      <c r="K11651" s="11">
        <v>129</v>
      </c>
      <c r="L11651" s="12">
        <v>0</v>
      </c>
      <c r="M11651" s="7">
        <f t="shared" si="544"/>
        <v>2016</v>
      </c>
      <c r="N11651" s="7">
        <f t="shared" si="545"/>
        <v>7</v>
      </c>
      <c r="O11651" s="30">
        <f t="shared" si="546"/>
        <v>129</v>
      </c>
    </row>
    <row r="11652" spans="2:15" x14ac:dyDescent="0.2">
      <c r="B11652" s="13">
        <v>62800</v>
      </c>
      <c r="C11652" s="14">
        <v>42573.206111111147</v>
      </c>
      <c r="D11652" s="7" t="s">
        <v>10</v>
      </c>
      <c r="E11652" s="13">
        <v>2182</v>
      </c>
      <c r="F11652" s="7" t="s">
        <v>34</v>
      </c>
      <c r="G11652" s="7" t="s">
        <v>11</v>
      </c>
      <c r="H11652" s="13">
        <v>9</v>
      </c>
      <c r="I11652" s="13">
        <f>IF(G11652="Male",VLOOKUP(H11652,'Shoe size conversion table'!$B$6:$D$22,2),VLOOKUP(H11652,'Shoe size conversion table'!$J$6:$L$22,2))</f>
        <v>42</v>
      </c>
      <c r="J11652" s="13">
        <f>IF(G11652="Male",VLOOKUP(H11652,'Shoe size conversion table'!$B$6:$D$22,3),VLOOKUP(H11652,'Shoe size conversion table'!$J$6:$L$22,3))</f>
        <v>8.5</v>
      </c>
      <c r="K11652" s="11">
        <v>149</v>
      </c>
      <c r="L11652" s="12">
        <v>0</v>
      </c>
      <c r="M11652" s="7">
        <f t="shared" si="544"/>
        <v>2016</v>
      </c>
      <c r="N11652" s="7">
        <f t="shared" si="545"/>
        <v>7</v>
      </c>
      <c r="O11652" s="30">
        <f t="shared" si="546"/>
        <v>149</v>
      </c>
    </row>
    <row r="11653" spans="2:15" x14ac:dyDescent="0.2">
      <c r="B11653" s="13">
        <v>62801</v>
      </c>
      <c r="C11653" s="14">
        <v>42573.336111111261</v>
      </c>
      <c r="D11653" s="7" t="s">
        <v>10</v>
      </c>
      <c r="E11653" s="13">
        <v>2238</v>
      </c>
      <c r="F11653" s="7" t="s">
        <v>36</v>
      </c>
      <c r="G11653" s="7" t="s">
        <v>11</v>
      </c>
      <c r="H11653" s="13">
        <v>9.5</v>
      </c>
      <c r="I11653" s="13" t="str">
        <f>IF(G11653="Male",VLOOKUP(H11653,'Shoe size conversion table'!$B$6:$D$22,2),VLOOKUP(H11653,'Shoe size conversion table'!$J$6:$L$22,2))</f>
        <v>42-43</v>
      </c>
      <c r="J11653" s="13">
        <f>IF(G11653="Male",VLOOKUP(H11653,'Shoe size conversion table'!$B$6:$D$22,3),VLOOKUP(H11653,'Shoe size conversion table'!$J$6:$L$22,3))</f>
        <v>9</v>
      </c>
      <c r="K11653" s="11">
        <v>129</v>
      </c>
      <c r="L11653" s="12">
        <v>0.5</v>
      </c>
      <c r="M11653" s="7">
        <f t="shared" ref="M11653:M11716" si="547">YEAR(C11653)</f>
        <v>2016</v>
      </c>
      <c r="N11653" s="7">
        <f t="shared" si="545"/>
        <v>7</v>
      </c>
      <c r="O11653" s="30">
        <f t="shared" si="546"/>
        <v>64.5</v>
      </c>
    </row>
    <row r="11654" spans="2:15" x14ac:dyDescent="0.2">
      <c r="B11654" s="13">
        <v>62802</v>
      </c>
      <c r="C11654" s="14">
        <v>42573.366111111143</v>
      </c>
      <c r="D11654" s="7" t="s">
        <v>8</v>
      </c>
      <c r="E11654" s="13">
        <v>2204</v>
      </c>
      <c r="F11654" s="7" t="s">
        <v>41</v>
      </c>
      <c r="G11654" s="7" t="s">
        <v>11</v>
      </c>
      <c r="H11654" s="13">
        <v>8</v>
      </c>
      <c r="I11654" s="13">
        <f>IF(G11654="Male",VLOOKUP(H11654,'Shoe size conversion table'!$B$6:$D$22,2),VLOOKUP(H11654,'Shoe size conversion table'!$J$6:$L$22,2))</f>
        <v>41</v>
      </c>
      <c r="J11654" s="13">
        <f>IF(G11654="Male",VLOOKUP(H11654,'Shoe size conversion table'!$B$6:$D$22,3),VLOOKUP(H11654,'Shoe size conversion table'!$J$6:$L$22,3))</f>
        <v>7.5</v>
      </c>
      <c r="K11654" s="11">
        <v>169</v>
      </c>
      <c r="L11654" s="12">
        <v>0</v>
      </c>
      <c r="M11654" s="7">
        <f t="shared" si="547"/>
        <v>2016</v>
      </c>
      <c r="N11654" s="7">
        <f t="shared" ref="N11654:N11717" si="548">MONTH(C11654:C26621)</f>
        <v>7</v>
      </c>
      <c r="O11654" s="30">
        <f t="shared" ref="O11654:O11717" si="549">K11654*(1-L11654)</f>
        <v>169</v>
      </c>
    </row>
    <row r="11655" spans="2:15" x14ac:dyDescent="0.2">
      <c r="B11655" s="13">
        <v>62803</v>
      </c>
      <c r="C11655" s="14">
        <v>42573.426111111148</v>
      </c>
      <c r="D11655" s="7" t="s">
        <v>7</v>
      </c>
      <c r="E11655" s="13">
        <v>2159</v>
      </c>
      <c r="F11655" s="7" t="s">
        <v>49</v>
      </c>
      <c r="G11655" s="7" t="s">
        <v>12</v>
      </c>
      <c r="H11655" s="13">
        <v>8</v>
      </c>
      <c r="I11655" s="13" t="str">
        <f>IF(G11655="Male",VLOOKUP(H11655,'Shoe size conversion table'!$B$6:$D$22,2),VLOOKUP(H11655,'Shoe size conversion table'!$J$6:$L$22,2))</f>
        <v>38-39</v>
      </c>
      <c r="J11655" s="13">
        <f>IF(G11655="Male",VLOOKUP(H11655,'Shoe size conversion table'!$B$6:$D$22,3),VLOOKUP(H11655,'Shoe size conversion table'!$J$6:$L$22,3))</f>
        <v>6</v>
      </c>
      <c r="K11655" s="11">
        <v>139</v>
      </c>
      <c r="L11655" s="12">
        <v>0.3</v>
      </c>
      <c r="M11655" s="7">
        <f t="shared" si="547"/>
        <v>2016</v>
      </c>
      <c r="N11655" s="7">
        <f t="shared" si="548"/>
        <v>7</v>
      </c>
      <c r="O11655" s="30">
        <f t="shared" si="549"/>
        <v>97.3</v>
      </c>
    </row>
    <row r="11656" spans="2:15" x14ac:dyDescent="0.2">
      <c r="B11656" s="13">
        <v>62804</v>
      </c>
      <c r="C11656" s="14">
        <v>42573.476111111144</v>
      </c>
      <c r="D11656" s="7" t="s">
        <v>10</v>
      </c>
      <c r="E11656" s="13">
        <v>2151</v>
      </c>
      <c r="F11656" s="7" t="s">
        <v>34</v>
      </c>
      <c r="G11656" s="7" t="s">
        <v>11</v>
      </c>
      <c r="H11656" s="13">
        <v>12</v>
      </c>
      <c r="I11656" s="13">
        <f>IF(G11656="Male",VLOOKUP(H11656,'Shoe size conversion table'!$B$6:$D$22,2),VLOOKUP(H11656,'Shoe size conversion table'!$J$6:$L$22,2))</f>
        <v>45</v>
      </c>
      <c r="J11656" s="13">
        <f>IF(G11656="Male",VLOOKUP(H11656,'Shoe size conversion table'!$B$6:$D$22,3),VLOOKUP(H11656,'Shoe size conversion table'!$J$6:$L$22,3))</f>
        <v>11.5</v>
      </c>
      <c r="K11656" s="11">
        <v>189</v>
      </c>
      <c r="L11656" s="12">
        <v>0.1</v>
      </c>
      <c r="M11656" s="7">
        <f t="shared" si="547"/>
        <v>2016</v>
      </c>
      <c r="N11656" s="7">
        <f t="shared" si="548"/>
        <v>7</v>
      </c>
      <c r="O11656" s="30">
        <f t="shared" si="549"/>
        <v>170.1</v>
      </c>
    </row>
    <row r="11657" spans="2:15" x14ac:dyDescent="0.2">
      <c r="B11657" s="13">
        <v>62805</v>
      </c>
      <c r="C11657" s="14">
        <v>42573.556111111146</v>
      </c>
      <c r="D11657" s="7" t="s">
        <v>7</v>
      </c>
      <c r="E11657" s="13">
        <v>2160</v>
      </c>
      <c r="F11657" s="7" t="s">
        <v>55</v>
      </c>
      <c r="G11657" s="7" t="s">
        <v>11</v>
      </c>
      <c r="H11657" s="13">
        <v>11</v>
      </c>
      <c r="I11657" s="13">
        <f>IF(G11657="Male",VLOOKUP(H11657,'Shoe size conversion table'!$B$6:$D$22,2),VLOOKUP(H11657,'Shoe size conversion table'!$J$6:$L$22,2))</f>
        <v>44</v>
      </c>
      <c r="J11657" s="13">
        <f>IF(G11657="Male",VLOOKUP(H11657,'Shoe size conversion table'!$B$6:$D$22,3),VLOOKUP(H11657,'Shoe size conversion table'!$J$6:$L$22,3))</f>
        <v>10.5</v>
      </c>
      <c r="K11657" s="11">
        <v>179</v>
      </c>
      <c r="L11657" s="12">
        <v>0</v>
      </c>
      <c r="M11657" s="7">
        <f t="shared" si="547"/>
        <v>2016</v>
      </c>
      <c r="N11657" s="7">
        <f t="shared" si="548"/>
        <v>7</v>
      </c>
      <c r="O11657" s="30">
        <f t="shared" si="549"/>
        <v>179</v>
      </c>
    </row>
    <row r="11658" spans="2:15" x14ac:dyDescent="0.2">
      <c r="B11658" s="13">
        <v>62806</v>
      </c>
      <c r="C11658" s="14">
        <v>42573.556111111146</v>
      </c>
      <c r="D11658" s="7" t="s">
        <v>9</v>
      </c>
      <c r="E11658" s="13">
        <v>2236</v>
      </c>
      <c r="F11658" s="7" t="s">
        <v>61</v>
      </c>
      <c r="G11658" s="7" t="s">
        <v>11</v>
      </c>
      <c r="H11658" s="13">
        <v>9.5</v>
      </c>
      <c r="I11658" s="13" t="str">
        <f>IF(G11658="Male",VLOOKUP(H11658,'Shoe size conversion table'!$B$6:$D$22,2),VLOOKUP(H11658,'Shoe size conversion table'!$J$6:$L$22,2))</f>
        <v>42-43</v>
      </c>
      <c r="J11658" s="13">
        <f>IF(G11658="Male",VLOOKUP(H11658,'Shoe size conversion table'!$B$6:$D$22,3),VLOOKUP(H11658,'Shoe size conversion table'!$J$6:$L$22,3))</f>
        <v>9</v>
      </c>
      <c r="K11658" s="11">
        <v>199</v>
      </c>
      <c r="L11658" s="12">
        <v>0</v>
      </c>
      <c r="M11658" s="7">
        <f t="shared" si="547"/>
        <v>2016</v>
      </c>
      <c r="N11658" s="7">
        <f t="shared" si="548"/>
        <v>7</v>
      </c>
      <c r="O11658" s="30">
        <f t="shared" si="549"/>
        <v>199</v>
      </c>
    </row>
    <row r="11659" spans="2:15" x14ac:dyDescent="0.2">
      <c r="B11659" s="13">
        <v>62807</v>
      </c>
      <c r="C11659" s="14">
        <v>42573.556111111146</v>
      </c>
      <c r="D11659" s="7" t="s">
        <v>10</v>
      </c>
      <c r="E11659" s="13">
        <v>2165</v>
      </c>
      <c r="F11659" s="7" t="s">
        <v>34</v>
      </c>
      <c r="G11659" s="7" t="s">
        <v>11</v>
      </c>
      <c r="H11659" s="13">
        <v>10</v>
      </c>
      <c r="I11659" s="13">
        <f>IF(G11659="Male",VLOOKUP(H11659,'Shoe size conversion table'!$B$6:$D$22,2),VLOOKUP(H11659,'Shoe size conversion table'!$J$6:$L$22,2))</f>
        <v>43</v>
      </c>
      <c r="J11659" s="13">
        <f>IF(G11659="Male",VLOOKUP(H11659,'Shoe size conversion table'!$B$6:$D$22,3),VLOOKUP(H11659,'Shoe size conversion table'!$J$6:$L$22,3))</f>
        <v>9.5</v>
      </c>
      <c r="K11659" s="11">
        <v>169</v>
      </c>
      <c r="L11659" s="12">
        <v>0</v>
      </c>
      <c r="M11659" s="7">
        <f t="shared" si="547"/>
        <v>2016</v>
      </c>
      <c r="N11659" s="7">
        <f t="shared" si="548"/>
        <v>7</v>
      </c>
      <c r="O11659" s="30">
        <f t="shared" si="549"/>
        <v>169</v>
      </c>
    </row>
    <row r="11660" spans="2:15" x14ac:dyDescent="0.2">
      <c r="B11660" s="13">
        <v>62808</v>
      </c>
      <c r="C11660" s="14">
        <v>42573.556111111146</v>
      </c>
      <c r="D11660" s="7" t="s">
        <v>8</v>
      </c>
      <c r="E11660" s="13">
        <v>2218</v>
      </c>
      <c r="F11660" s="7" t="s">
        <v>41</v>
      </c>
      <c r="G11660" s="7" t="s">
        <v>11</v>
      </c>
      <c r="H11660" s="13">
        <v>10.5</v>
      </c>
      <c r="I11660" s="13" t="str">
        <f>IF(G11660="Male",VLOOKUP(H11660,'Shoe size conversion table'!$B$6:$D$22,2),VLOOKUP(H11660,'Shoe size conversion table'!$J$6:$L$22,2))</f>
        <v>43-44</v>
      </c>
      <c r="J11660" s="13">
        <f>IF(G11660="Male",VLOOKUP(H11660,'Shoe size conversion table'!$B$6:$D$22,3),VLOOKUP(H11660,'Shoe size conversion table'!$J$6:$L$22,3))</f>
        <v>10</v>
      </c>
      <c r="K11660" s="11">
        <v>179</v>
      </c>
      <c r="L11660" s="12">
        <v>0</v>
      </c>
      <c r="M11660" s="7">
        <f t="shared" si="547"/>
        <v>2016</v>
      </c>
      <c r="N11660" s="7">
        <f t="shared" si="548"/>
        <v>7</v>
      </c>
      <c r="O11660" s="30">
        <f t="shared" si="549"/>
        <v>179</v>
      </c>
    </row>
    <row r="11661" spans="2:15" x14ac:dyDescent="0.2">
      <c r="B11661" s="13">
        <v>62809</v>
      </c>
      <c r="C11661" s="14">
        <v>42573.576111111222</v>
      </c>
      <c r="D11661" s="7" t="s">
        <v>7</v>
      </c>
      <c r="E11661" s="13">
        <v>2241</v>
      </c>
      <c r="F11661" s="7" t="s">
        <v>50</v>
      </c>
      <c r="G11661" s="7" t="s">
        <v>11</v>
      </c>
      <c r="H11661" s="13">
        <v>7</v>
      </c>
      <c r="I11661" s="13">
        <f>IF(G11661="Male",VLOOKUP(H11661,'Shoe size conversion table'!$B$6:$D$22,2),VLOOKUP(H11661,'Shoe size conversion table'!$J$6:$L$22,2))</f>
        <v>40</v>
      </c>
      <c r="J11661" s="13">
        <f>IF(G11661="Male",VLOOKUP(H11661,'Shoe size conversion table'!$B$6:$D$22,3),VLOOKUP(H11661,'Shoe size conversion table'!$J$6:$L$22,3))</f>
        <v>6.5</v>
      </c>
      <c r="K11661" s="11">
        <v>159</v>
      </c>
      <c r="L11661" s="12">
        <v>0</v>
      </c>
      <c r="M11661" s="7">
        <f t="shared" si="547"/>
        <v>2016</v>
      </c>
      <c r="N11661" s="7">
        <f t="shared" si="548"/>
        <v>7</v>
      </c>
      <c r="O11661" s="30">
        <f t="shared" si="549"/>
        <v>159</v>
      </c>
    </row>
    <row r="11662" spans="2:15" x14ac:dyDescent="0.2">
      <c r="B11662" s="13">
        <v>62810</v>
      </c>
      <c r="C11662" s="14">
        <v>42573.586111111144</v>
      </c>
      <c r="D11662" s="7" t="s">
        <v>7</v>
      </c>
      <c r="E11662" s="13">
        <v>2219</v>
      </c>
      <c r="F11662" s="7" t="s">
        <v>51</v>
      </c>
      <c r="G11662" s="7" t="s">
        <v>12</v>
      </c>
      <c r="H11662" s="13">
        <v>8</v>
      </c>
      <c r="I11662" s="13" t="str">
        <f>IF(G11662="Male",VLOOKUP(H11662,'Shoe size conversion table'!$B$6:$D$22,2),VLOOKUP(H11662,'Shoe size conversion table'!$J$6:$L$22,2))</f>
        <v>38-39</v>
      </c>
      <c r="J11662" s="13">
        <f>IF(G11662="Male",VLOOKUP(H11662,'Shoe size conversion table'!$B$6:$D$22,3),VLOOKUP(H11662,'Shoe size conversion table'!$J$6:$L$22,3))</f>
        <v>6</v>
      </c>
      <c r="K11662" s="11">
        <v>139</v>
      </c>
      <c r="L11662" s="12">
        <v>0</v>
      </c>
      <c r="M11662" s="7">
        <f t="shared" si="547"/>
        <v>2016</v>
      </c>
      <c r="N11662" s="7">
        <f t="shared" si="548"/>
        <v>7</v>
      </c>
      <c r="O11662" s="30">
        <f t="shared" si="549"/>
        <v>139</v>
      </c>
    </row>
    <row r="11663" spans="2:15" x14ac:dyDescent="0.2">
      <c r="B11663" s="13">
        <v>62811</v>
      </c>
      <c r="C11663" s="14">
        <v>42573.596111111125</v>
      </c>
      <c r="D11663" s="7" t="s">
        <v>8</v>
      </c>
      <c r="E11663" s="13">
        <v>2218</v>
      </c>
      <c r="F11663" s="7" t="s">
        <v>41</v>
      </c>
      <c r="G11663" s="7" t="s">
        <v>11</v>
      </c>
      <c r="H11663" s="13">
        <v>11</v>
      </c>
      <c r="I11663" s="13">
        <f>IF(G11663="Male",VLOOKUP(H11663,'Shoe size conversion table'!$B$6:$D$22,2),VLOOKUP(H11663,'Shoe size conversion table'!$J$6:$L$22,2))</f>
        <v>44</v>
      </c>
      <c r="J11663" s="13">
        <f>IF(G11663="Male",VLOOKUP(H11663,'Shoe size conversion table'!$B$6:$D$22,3),VLOOKUP(H11663,'Shoe size conversion table'!$J$6:$L$22,3))</f>
        <v>10.5</v>
      </c>
      <c r="K11663" s="11">
        <v>139</v>
      </c>
      <c r="L11663" s="12">
        <v>0</v>
      </c>
      <c r="M11663" s="7">
        <f t="shared" si="547"/>
        <v>2016</v>
      </c>
      <c r="N11663" s="7">
        <f t="shared" si="548"/>
        <v>7</v>
      </c>
      <c r="O11663" s="30">
        <f t="shared" si="549"/>
        <v>139</v>
      </c>
    </row>
    <row r="11664" spans="2:15" x14ac:dyDescent="0.2">
      <c r="B11664" s="13">
        <v>62811</v>
      </c>
      <c r="C11664" s="14">
        <v>42573.596111111125</v>
      </c>
      <c r="D11664" s="7" t="s">
        <v>8</v>
      </c>
      <c r="E11664" s="13">
        <v>2148</v>
      </c>
      <c r="F11664" s="7" t="s">
        <v>37</v>
      </c>
      <c r="G11664" s="7" t="s">
        <v>11</v>
      </c>
      <c r="H11664" s="13">
        <v>9.5</v>
      </c>
      <c r="I11664" s="13" t="str">
        <f>IF(G11664="Male",VLOOKUP(H11664,'Shoe size conversion table'!$B$6:$D$22,2),VLOOKUP(H11664,'Shoe size conversion table'!$J$6:$L$22,2))</f>
        <v>42-43</v>
      </c>
      <c r="J11664" s="13">
        <f>IF(G11664="Male",VLOOKUP(H11664,'Shoe size conversion table'!$B$6:$D$22,3),VLOOKUP(H11664,'Shoe size conversion table'!$J$6:$L$22,3))</f>
        <v>9</v>
      </c>
      <c r="K11664" s="11">
        <v>149</v>
      </c>
      <c r="L11664" s="12">
        <v>0</v>
      </c>
      <c r="M11664" s="7">
        <f t="shared" si="547"/>
        <v>2016</v>
      </c>
      <c r="N11664" s="7">
        <f t="shared" si="548"/>
        <v>7</v>
      </c>
      <c r="O11664" s="30">
        <f t="shared" si="549"/>
        <v>149</v>
      </c>
    </row>
    <row r="11665" spans="2:15" x14ac:dyDescent="0.2">
      <c r="B11665" s="13">
        <v>62811</v>
      </c>
      <c r="C11665" s="14">
        <v>42573.596111111125</v>
      </c>
      <c r="D11665" s="7" t="s">
        <v>8</v>
      </c>
      <c r="E11665" s="13">
        <v>2214</v>
      </c>
      <c r="F11665" s="7" t="s">
        <v>42</v>
      </c>
      <c r="G11665" s="7" t="s">
        <v>12</v>
      </c>
      <c r="H11665" s="13">
        <v>8.5</v>
      </c>
      <c r="I11665" s="13">
        <f>IF(G11665="Male",VLOOKUP(H11665,'Shoe size conversion table'!$B$6:$D$22,2),VLOOKUP(H11665,'Shoe size conversion table'!$J$6:$L$22,2))</f>
        <v>39</v>
      </c>
      <c r="J11665" s="13">
        <f>IF(G11665="Male",VLOOKUP(H11665,'Shoe size conversion table'!$B$6:$D$22,3),VLOOKUP(H11665,'Shoe size conversion table'!$J$6:$L$22,3))</f>
        <v>6.5</v>
      </c>
      <c r="K11665" s="11">
        <v>199</v>
      </c>
      <c r="L11665" s="12">
        <v>0</v>
      </c>
      <c r="M11665" s="7">
        <f t="shared" si="547"/>
        <v>2016</v>
      </c>
      <c r="N11665" s="7">
        <f t="shared" si="548"/>
        <v>7</v>
      </c>
      <c r="O11665" s="30">
        <f t="shared" si="549"/>
        <v>199</v>
      </c>
    </row>
    <row r="11666" spans="2:15" x14ac:dyDescent="0.2">
      <c r="B11666" s="13">
        <v>62812</v>
      </c>
      <c r="C11666" s="14">
        <v>42573.706111111263</v>
      </c>
      <c r="D11666" s="7" t="s">
        <v>7</v>
      </c>
      <c r="E11666" s="13">
        <v>2214</v>
      </c>
      <c r="F11666" s="7" t="s">
        <v>48</v>
      </c>
      <c r="G11666" s="7" t="s">
        <v>11</v>
      </c>
      <c r="H11666" s="13">
        <v>11.5</v>
      </c>
      <c r="I11666" s="13" t="str">
        <f>IF(G11666="Male",VLOOKUP(H11666,'Shoe size conversion table'!$B$6:$D$22,2),VLOOKUP(H11666,'Shoe size conversion table'!$J$6:$L$22,2))</f>
        <v>44-45</v>
      </c>
      <c r="J11666" s="13">
        <f>IF(G11666="Male",VLOOKUP(H11666,'Shoe size conversion table'!$B$6:$D$22,3),VLOOKUP(H11666,'Shoe size conversion table'!$J$6:$L$22,3))</f>
        <v>11</v>
      </c>
      <c r="K11666" s="11">
        <v>139</v>
      </c>
      <c r="L11666" s="12">
        <v>0</v>
      </c>
      <c r="M11666" s="7">
        <f t="shared" si="547"/>
        <v>2016</v>
      </c>
      <c r="N11666" s="7">
        <f t="shared" si="548"/>
        <v>7</v>
      </c>
      <c r="O11666" s="30">
        <f t="shared" si="549"/>
        <v>139</v>
      </c>
    </row>
    <row r="11667" spans="2:15" x14ac:dyDescent="0.2">
      <c r="B11667" s="13">
        <v>62813</v>
      </c>
      <c r="C11667" s="14">
        <v>42573.716111111142</v>
      </c>
      <c r="D11667" s="7" t="s">
        <v>7</v>
      </c>
      <c r="E11667" s="13">
        <v>2172</v>
      </c>
      <c r="F11667" s="7" t="s">
        <v>49</v>
      </c>
      <c r="G11667" s="7" t="s">
        <v>11</v>
      </c>
      <c r="H11667" s="13">
        <v>8.5</v>
      </c>
      <c r="I11667" s="13" t="str">
        <f>IF(G11667="Male",VLOOKUP(H11667,'Shoe size conversion table'!$B$6:$D$22,2),VLOOKUP(H11667,'Shoe size conversion table'!$J$6:$L$22,2))</f>
        <v>41-42</v>
      </c>
      <c r="J11667" s="13">
        <f>IF(G11667="Male",VLOOKUP(H11667,'Shoe size conversion table'!$B$6:$D$22,3),VLOOKUP(H11667,'Shoe size conversion table'!$J$6:$L$22,3))</f>
        <v>8</v>
      </c>
      <c r="K11667" s="11">
        <v>139</v>
      </c>
      <c r="L11667" s="12">
        <v>0</v>
      </c>
      <c r="M11667" s="7">
        <f t="shared" si="547"/>
        <v>2016</v>
      </c>
      <c r="N11667" s="7">
        <f t="shared" si="548"/>
        <v>7</v>
      </c>
      <c r="O11667" s="30">
        <f t="shared" si="549"/>
        <v>139</v>
      </c>
    </row>
    <row r="11668" spans="2:15" x14ac:dyDescent="0.2">
      <c r="B11668" s="13">
        <v>62814</v>
      </c>
      <c r="C11668" s="14">
        <v>42573.76611111113</v>
      </c>
      <c r="D11668" s="7" t="s">
        <v>10</v>
      </c>
      <c r="E11668" s="13">
        <v>2197</v>
      </c>
      <c r="F11668" s="7" t="s">
        <v>35</v>
      </c>
      <c r="G11668" s="7" t="s">
        <v>11</v>
      </c>
      <c r="H11668" s="13">
        <v>10.5</v>
      </c>
      <c r="I11668" s="13" t="str">
        <f>IF(G11668="Male",VLOOKUP(H11668,'Shoe size conversion table'!$B$6:$D$22,2),VLOOKUP(H11668,'Shoe size conversion table'!$J$6:$L$22,2))</f>
        <v>43-44</v>
      </c>
      <c r="J11668" s="13">
        <f>IF(G11668="Male",VLOOKUP(H11668,'Shoe size conversion table'!$B$6:$D$22,3),VLOOKUP(H11668,'Shoe size conversion table'!$J$6:$L$22,3))</f>
        <v>10</v>
      </c>
      <c r="K11668" s="11">
        <v>179</v>
      </c>
      <c r="L11668" s="12">
        <v>0.2</v>
      </c>
      <c r="M11668" s="7">
        <f t="shared" si="547"/>
        <v>2016</v>
      </c>
      <c r="N11668" s="7">
        <f t="shared" si="548"/>
        <v>7</v>
      </c>
      <c r="O11668" s="30">
        <f t="shared" si="549"/>
        <v>143.20000000000002</v>
      </c>
    </row>
    <row r="11669" spans="2:15" x14ac:dyDescent="0.2">
      <c r="B11669" s="13">
        <v>62815</v>
      </c>
      <c r="C11669" s="14">
        <v>42573.766111111145</v>
      </c>
      <c r="D11669" s="7" t="s">
        <v>9</v>
      </c>
      <c r="E11669" s="13">
        <v>2221</v>
      </c>
      <c r="F11669" s="7" t="s">
        <v>58</v>
      </c>
      <c r="G11669" s="7" t="s">
        <v>11</v>
      </c>
      <c r="H11669" s="13">
        <v>11</v>
      </c>
      <c r="I11669" s="13">
        <f>IF(G11669="Male",VLOOKUP(H11669,'Shoe size conversion table'!$B$6:$D$22,2),VLOOKUP(H11669,'Shoe size conversion table'!$J$6:$L$22,2))</f>
        <v>44</v>
      </c>
      <c r="J11669" s="13">
        <f>IF(G11669="Male",VLOOKUP(H11669,'Shoe size conversion table'!$B$6:$D$22,3),VLOOKUP(H11669,'Shoe size conversion table'!$J$6:$L$22,3))</f>
        <v>10.5</v>
      </c>
      <c r="K11669" s="11">
        <v>139</v>
      </c>
      <c r="L11669" s="12">
        <v>0</v>
      </c>
      <c r="M11669" s="7">
        <f t="shared" si="547"/>
        <v>2016</v>
      </c>
      <c r="N11669" s="7">
        <f t="shared" si="548"/>
        <v>7</v>
      </c>
      <c r="O11669" s="30">
        <f t="shared" si="549"/>
        <v>139</v>
      </c>
    </row>
    <row r="11670" spans="2:15" x14ac:dyDescent="0.2">
      <c r="B11670" s="13">
        <v>62815</v>
      </c>
      <c r="C11670" s="14">
        <v>42573.766111111145</v>
      </c>
      <c r="D11670" s="7" t="s">
        <v>9</v>
      </c>
      <c r="E11670" s="13">
        <v>2214</v>
      </c>
      <c r="F11670" s="7" t="s">
        <v>60</v>
      </c>
      <c r="G11670" s="7" t="s">
        <v>11</v>
      </c>
      <c r="H11670" s="13">
        <v>9</v>
      </c>
      <c r="I11670" s="13">
        <f>IF(G11670="Male",VLOOKUP(H11670,'Shoe size conversion table'!$B$6:$D$22,2),VLOOKUP(H11670,'Shoe size conversion table'!$J$6:$L$22,2))</f>
        <v>42</v>
      </c>
      <c r="J11670" s="13">
        <f>IF(G11670="Male",VLOOKUP(H11670,'Shoe size conversion table'!$B$6:$D$22,3),VLOOKUP(H11670,'Shoe size conversion table'!$J$6:$L$22,3))</f>
        <v>8.5</v>
      </c>
      <c r="K11670" s="11">
        <v>159</v>
      </c>
      <c r="L11670" s="12">
        <v>0</v>
      </c>
      <c r="M11670" s="7">
        <f t="shared" si="547"/>
        <v>2016</v>
      </c>
      <c r="N11670" s="7">
        <f t="shared" si="548"/>
        <v>7</v>
      </c>
      <c r="O11670" s="30">
        <f t="shared" si="549"/>
        <v>159</v>
      </c>
    </row>
    <row r="11671" spans="2:15" x14ac:dyDescent="0.2">
      <c r="B11671" s="13">
        <v>62816</v>
      </c>
      <c r="C11671" s="14">
        <v>42573.81611111122</v>
      </c>
      <c r="D11671" s="7" t="s">
        <v>8</v>
      </c>
      <c r="E11671" s="13">
        <v>2199</v>
      </c>
      <c r="F11671" s="7" t="s">
        <v>37</v>
      </c>
      <c r="G11671" s="7" t="s">
        <v>12</v>
      </c>
      <c r="H11671" s="13">
        <v>9</v>
      </c>
      <c r="I11671" s="13" t="str">
        <f>IF(G11671="Male",VLOOKUP(H11671,'Shoe size conversion table'!$B$6:$D$22,2),VLOOKUP(H11671,'Shoe size conversion table'!$J$6:$L$22,2))</f>
        <v>39-40</v>
      </c>
      <c r="J11671" s="13">
        <f>IF(G11671="Male",VLOOKUP(H11671,'Shoe size conversion table'!$B$6:$D$22,3),VLOOKUP(H11671,'Shoe size conversion table'!$J$6:$L$22,3))</f>
        <v>7</v>
      </c>
      <c r="K11671" s="11">
        <v>129</v>
      </c>
      <c r="L11671" s="12">
        <v>0.3</v>
      </c>
      <c r="M11671" s="7">
        <f t="shared" si="547"/>
        <v>2016</v>
      </c>
      <c r="N11671" s="7">
        <f t="shared" si="548"/>
        <v>7</v>
      </c>
      <c r="O11671" s="30">
        <f t="shared" si="549"/>
        <v>90.3</v>
      </c>
    </row>
    <row r="11672" spans="2:15" x14ac:dyDescent="0.2">
      <c r="B11672" s="13">
        <v>62817</v>
      </c>
      <c r="C11672" s="14">
        <v>42573.866111111129</v>
      </c>
      <c r="D11672" s="7" t="s">
        <v>10</v>
      </c>
      <c r="E11672" s="13">
        <v>2222</v>
      </c>
      <c r="F11672" s="7" t="s">
        <v>35</v>
      </c>
      <c r="G11672" s="7" t="s">
        <v>11</v>
      </c>
      <c r="H11672" s="13">
        <v>10.5</v>
      </c>
      <c r="I11672" s="13" t="str">
        <f>IF(G11672="Male",VLOOKUP(H11672,'Shoe size conversion table'!$B$6:$D$22,2),VLOOKUP(H11672,'Shoe size conversion table'!$J$6:$L$22,2))</f>
        <v>43-44</v>
      </c>
      <c r="J11672" s="13">
        <f>IF(G11672="Male",VLOOKUP(H11672,'Shoe size conversion table'!$B$6:$D$22,3),VLOOKUP(H11672,'Shoe size conversion table'!$J$6:$L$22,3))</f>
        <v>10</v>
      </c>
      <c r="K11672" s="11">
        <v>129</v>
      </c>
      <c r="L11672" s="12">
        <v>0.1</v>
      </c>
      <c r="M11672" s="7">
        <f t="shared" si="547"/>
        <v>2016</v>
      </c>
      <c r="N11672" s="7">
        <f t="shared" si="548"/>
        <v>7</v>
      </c>
      <c r="O11672" s="30">
        <f t="shared" si="549"/>
        <v>116.10000000000001</v>
      </c>
    </row>
    <row r="11673" spans="2:15" x14ac:dyDescent="0.2">
      <c r="B11673" s="13">
        <v>62818</v>
      </c>
      <c r="C11673" s="14">
        <v>42573.996111111221</v>
      </c>
      <c r="D11673" s="7" t="s">
        <v>7</v>
      </c>
      <c r="E11673" s="13">
        <v>2209</v>
      </c>
      <c r="F11673" s="7" t="s">
        <v>51</v>
      </c>
      <c r="G11673" s="7" t="s">
        <v>12</v>
      </c>
      <c r="H11673" s="13">
        <v>8</v>
      </c>
      <c r="I11673" s="13" t="str">
        <f>IF(G11673="Male",VLOOKUP(H11673,'Shoe size conversion table'!$B$6:$D$22,2),VLOOKUP(H11673,'Shoe size conversion table'!$J$6:$L$22,2))</f>
        <v>38-39</v>
      </c>
      <c r="J11673" s="13">
        <f>IF(G11673="Male",VLOOKUP(H11673,'Shoe size conversion table'!$B$6:$D$22,3),VLOOKUP(H11673,'Shoe size conversion table'!$J$6:$L$22,3))</f>
        <v>6</v>
      </c>
      <c r="K11673" s="11">
        <v>199</v>
      </c>
      <c r="L11673" s="12">
        <v>0</v>
      </c>
      <c r="M11673" s="7">
        <f t="shared" si="547"/>
        <v>2016</v>
      </c>
      <c r="N11673" s="7">
        <f t="shared" si="548"/>
        <v>7</v>
      </c>
      <c r="O11673" s="30">
        <f t="shared" si="549"/>
        <v>199</v>
      </c>
    </row>
    <row r="11674" spans="2:15" x14ac:dyDescent="0.2">
      <c r="B11674" s="13">
        <v>62819</v>
      </c>
      <c r="C11674" s="14">
        <v>42574.066111111264</v>
      </c>
      <c r="D11674" s="7" t="s">
        <v>7</v>
      </c>
      <c r="E11674" s="13">
        <v>2210</v>
      </c>
      <c r="F11674" s="7" t="s">
        <v>48</v>
      </c>
      <c r="G11674" s="7" t="s">
        <v>11</v>
      </c>
      <c r="H11674" s="13">
        <v>10.5</v>
      </c>
      <c r="I11674" s="13" t="str">
        <f>IF(G11674="Male",VLOOKUP(H11674,'Shoe size conversion table'!$B$6:$D$22,2),VLOOKUP(H11674,'Shoe size conversion table'!$J$6:$L$22,2))</f>
        <v>43-44</v>
      </c>
      <c r="J11674" s="13">
        <f>IF(G11674="Male",VLOOKUP(H11674,'Shoe size conversion table'!$B$6:$D$22,3),VLOOKUP(H11674,'Shoe size conversion table'!$J$6:$L$22,3))</f>
        <v>10</v>
      </c>
      <c r="K11674" s="11">
        <v>149</v>
      </c>
      <c r="L11674" s="12">
        <v>0.2</v>
      </c>
      <c r="M11674" s="7">
        <f t="shared" si="547"/>
        <v>2016</v>
      </c>
      <c r="N11674" s="7">
        <f t="shared" si="548"/>
        <v>7</v>
      </c>
      <c r="O11674" s="30">
        <f t="shared" si="549"/>
        <v>119.2</v>
      </c>
    </row>
    <row r="11675" spans="2:15" x14ac:dyDescent="0.2">
      <c r="B11675" s="13">
        <v>62819</v>
      </c>
      <c r="C11675" s="14">
        <v>42574.066111111264</v>
      </c>
      <c r="D11675" s="7" t="s">
        <v>7</v>
      </c>
      <c r="E11675" s="13">
        <v>2166</v>
      </c>
      <c r="F11675" s="7" t="s">
        <v>54</v>
      </c>
      <c r="G11675" s="7" t="s">
        <v>12</v>
      </c>
      <c r="H11675" s="13">
        <v>9</v>
      </c>
      <c r="I11675" s="13" t="str">
        <f>IF(G11675="Male",VLOOKUP(H11675,'Shoe size conversion table'!$B$6:$D$22,2),VLOOKUP(H11675,'Shoe size conversion table'!$J$6:$L$22,2))</f>
        <v>39-40</v>
      </c>
      <c r="J11675" s="13">
        <f>IF(G11675="Male",VLOOKUP(H11675,'Shoe size conversion table'!$B$6:$D$22,3),VLOOKUP(H11675,'Shoe size conversion table'!$J$6:$L$22,3))</f>
        <v>7</v>
      </c>
      <c r="K11675" s="11">
        <v>149</v>
      </c>
      <c r="L11675" s="12">
        <v>0.1</v>
      </c>
      <c r="M11675" s="7">
        <f t="shared" si="547"/>
        <v>2016</v>
      </c>
      <c r="N11675" s="7">
        <f t="shared" si="548"/>
        <v>7</v>
      </c>
      <c r="O11675" s="30">
        <f t="shared" si="549"/>
        <v>134.1</v>
      </c>
    </row>
    <row r="11676" spans="2:15" x14ac:dyDescent="0.2">
      <c r="B11676" s="13">
        <v>62819</v>
      </c>
      <c r="C11676" s="14">
        <v>42574.066111111264</v>
      </c>
      <c r="D11676" s="7" t="s">
        <v>7</v>
      </c>
      <c r="E11676" s="13">
        <v>2237</v>
      </c>
      <c r="F11676" s="7" t="s">
        <v>47</v>
      </c>
      <c r="G11676" s="7" t="s">
        <v>11</v>
      </c>
      <c r="H11676" s="13">
        <v>9.5</v>
      </c>
      <c r="I11676" s="13" t="str">
        <f>IF(G11676="Male",VLOOKUP(H11676,'Shoe size conversion table'!$B$6:$D$22,2),VLOOKUP(H11676,'Shoe size conversion table'!$J$6:$L$22,2))</f>
        <v>42-43</v>
      </c>
      <c r="J11676" s="13">
        <f>IF(G11676="Male",VLOOKUP(H11676,'Shoe size conversion table'!$B$6:$D$22,3),VLOOKUP(H11676,'Shoe size conversion table'!$J$6:$L$22,3))</f>
        <v>9</v>
      </c>
      <c r="K11676" s="11">
        <v>199</v>
      </c>
      <c r="L11676" s="12">
        <v>0.2</v>
      </c>
      <c r="M11676" s="7">
        <f t="shared" si="547"/>
        <v>2016</v>
      </c>
      <c r="N11676" s="7">
        <f t="shared" si="548"/>
        <v>7</v>
      </c>
      <c r="O11676" s="30">
        <f t="shared" si="549"/>
        <v>159.20000000000002</v>
      </c>
    </row>
    <row r="11677" spans="2:15" x14ac:dyDescent="0.2">
      <c r="B11677" s="13">
        <v>62820</v>
      </c>
      <c r="C11677" s="14">
        <v>42574.066111111293</v>
      </c>
      <c r="D11677" s="7" t="s">
        <v>10</v>
      </c>
      <c r="E11677" s="13">
        <v>2179</v>
      </c>
      <c r="F11677" s="7" t="s">
        <v>35</v>
      </c>
      <c r="G11677" s="7" t="s">
        <v>12</v>
      </c>
      <c r="H11677" s="13">
        <v>7.5</v>
      </c>
      <c r="I11677" s="13">
        <f>IF(G11677="Male",VLOOKUP(H11677,'Shoe size conversion table'!$B$6:$D$22,2),VLOOKUP(H11677,'Shoe size conversion table'!$J$6:$L$22,2))</f>
        <v>38</v>
      </c>
      <c r="J11677" s="13">
        <f>IF(G11677="Male",VLOOKUP(H11677,'Shoe size conversion table'!$B$6:$D$22,3),VLOOKUP(H11677,'Shoe size conversion table'!$J$6:$L$22,3))</f>
        <v>5.5</v>
      </c>
      <c r="K11677" s="11">
        <v>129</v>
      </c>
      <c r="L11677" s="12">
        <v>0.3</v>
      </c>
      <c r="M11677" s="7">
        <f t="shared" si="547"/>
        <v>2016</v>
      </c>
      <c r="N11677" s="7">
        <f t="shared" si="548"/>
        <v>7</v>
      </c>
      <c r="O11677" s="30">
        <f t="shared" si="549"/>
        <v>90.3</v>
      </c>
    </row>
    <row r="11678" spans="2:15" x14ac:dyDescent="0.2">
      <c r="B11678" s="13">
        <v>62821</v>
      </c>
      <c r="C11678" s="14">
        <v>42574.086111111261</v>
      </c>
      <c r="D11678" s="7" t="s">
        <v>9</v>
      </c>
      <c r="E11678" s="13">
        <v>2189</v>
      </c>
      <c r="F11678" s="7" t="s">
        <v>62</v>
      </c>
      <c r="G11678" s="7" t="s">
        <v>12</v>
      </c>
      <c r="H11678" s="13">
        <v>4.5</v>
      </c>
      <c r="I11678" s="13">
        <f>IF(G11678="Male",VLOOKUP(H11678,'Shoe size conversion table'!$B$6:$D$22,2),VLOOKUP(H11678,'Shoe size conversion table'!$J$6:$L$22,2))</f>
        <v>35</v>
      </c>
      <c r="J11678" s="13">
        <f>IF(G11678="Male",VLOOKUP(H11678,'Shoe size conversion table'!$B$6:$D$22,3),VLOOKUP(H11678,'Shoe size conversion table'!$J$6:$L$22,3))</f>
        <v>2.5</v>
      </c>
      <c r="K11678" s="11">
        <v>199</v>
      </c>
      <c r="L11678" s="12">
        <v>0</v>
      </c>
      <c r="M11678" s="7">
        <f t="shared" si="547"/>
        <v>2016</v>
      </c>
      <c r="N11678" s="7">
        <f t="shared" si="548"/>
        <v>7</v>
      </c>
      <c r="O11678" s="30">
        <f t="shared" si="549"/>
        <v>199</v>
      </c>
    </row>
    <row r="11679" spans="2:15" x14ac:dyDescent="0.2">
      <c r="B11679" s="13">
        <v>62822</v>
      </c>
      <c r="C11679" s="14">
        <v>42574.086111111261</v>
      </c>
      <c r="D11679" s="7" t="s">
        <v>8</v>
      </c>
      <c r="E11679" s="13">
        <v>2156</v>
      </c>
      <c r="F11679" s="7" t="s">
        <v>38</v>
      </c>
      <c r="G11679" s="7" t="s">
        <v>11</v>
      </c>
      <c r="H11679" s="13">
        <v>10</v>
      </c>
      <c r="I11679" s="13">
        <f>IF(G11679="Male",VLOOKUP(H11679,'Shoe size conversion table'!$B$6:$D$22,2),VLOOKUP(H11679,'Shoe size conversion table'!$J$6:$L$22,2))</f>
        <v>43</v>
      </c>
      <c r="J11679" s="13">
        <f>IF(G11679="Male",VLOOKUP(H11679,'Shoe size conversion table'!$B$6:$D$22,3),VLOOKUP(H11679,'Shoe size conversion table'!$J$6:$L$22,3))</f>
        <v>9.5</v>
      </c>
      <c r="K11679" s="11">
        <v>159</v>
      </c>
      <c r="L11679" s="12">
        <v>0</v>
      </c>
      <c r="M11679" s="7">
        <f t="shared" si="547"/>
        <v>2016</v>
      </c>
      <c r="N11679" s="7">
        <f t="shared" si="548"/>
        <v>7</v>
      </c>
      <c r="O11679" s="30">
        <f t="shared" si="549"/>
        <v>159</v>
      </c>
    </row>
    <row r="11680" spans="2:15" x14ac:dyDescent="0.2">
      <c r="B11680" s="13">
        <v>62823</v>
      </c>
      <c r="C11680" s="14">
        <v>42574.116111111223</v>
      </c>
      <c r="D11680" s="7" t="s">
        <v>7</v>
      </c>
      <c r="E11680" s="13">
        <v>2203</v>
      </c>
      <c r="F11680" s="7" t="s">
        <v>53</v>
      </c>
      <c r="G11680" s="7" t="s">
        <v>11</v>
      </c>
      <c r="H11680" s="13">
        <v>11</v>
      </c>
      <c r="I11680" s="13">
        <f>IF(G11680="Male",VLOOKUP(H11680,'Shoe size conversion table'!$B$6:$D$22,2),VLOOKUP(H11680,'Shoe size conversion table'!$J$6:$L$22,2))</f>
        <v>44</v>
      </c>
      <c r="J11680" s="13">
        <f>IF(G11680="Male",VLOOKUP(H11680,'Shoe size conversion table'!$B$6:$D$22,3),VLOOKUP(H11680,'Shoe size conversion table'!$J$6:$L$22,3))</f>
        <v>10.5</v>
      </c>
      <c r="K11680" s="11">
        <v>179</v>
      </c>
      <c r="L11680" s="12">
        <v>0.5</v>
      </c>
      <c r="M11680" s="7">
        <f t="shared" si="547"/>
        <v>2016</v>
      </c>
      <c r="N11680" s="7">
        <f t="shared" si="548"/>
        <v>7</v>
      </c>
      <c r="O11680" s="30">
        <f t="shared" si="549"/>
        <v>89.5</v>
      </c>
    </row>
    <row r="11681" spans="2:15" x14ac:dyDescent="0.2">
      <c r="B11681" s="13">
        <v>62824</v>
      </c>
      <c r="C11681" s="14">
        <v>42574.206111111147</v>
      </c>
      <c r="D11681" s="7" t="s">
        <v>7</v>
      </c>
      <c r="E11681" s="13">
        <v>2227</v>
      </c>
      <c r="F11681" s="7" t="s">
        <v>49</v>
      </c>
      <c r="G11681" s="7" t="s">
        <v>12</v>
      </c>
      <c r="H11681" s="13">
        <v>8</v>
      </c>
      <c r="I11681" s="13" t="str">
        <f>IF(G11681="Male",VLOOKUP(H11681,'Shoe size conversion table'!$B$6:$D$22,2),VLOOKUP(H11681,'Shoe size conversion table'!$J$6:$L$22,2))</f>
        <v>38-39</v>
      </c>
      <c r="J11681" s="13">
        <f>IF(G11681="Male",VLOOKUP(H11681,'Shoe size conversion table'!$B$6:$D$22,3),VLOOKUP(H11681,'Shoe size conversion table'!$J$6:$L$22,3))</f>
        <v>6</v>
      </c>
      <c r="K11681" s="11">
        <v>199</v>
      </c>
      <c r="L11681" s="12">
        <v>0</v>
      </c>
      <c r="M11681" s="7">
        <f t="shared" si="547"/>
        <v>2016</v>
      </c>
      <c r="N11681" s="7">
        <f t="shared" si="548"/>
        <v>7</v>
      </c>
      <c r="O11681" s="30">
        <f t="shared" si="549"/>
        <v>199</v>
      </c>
    </row>
    <row r="11682" spans="2:15" x14ac:dyDescent="0.2">
      <c r="B11682" s="13">
        <v>62825</v>
      </c>
      <c r="C11682" s="14">
        <v>42574.286111111127</v>
      </c>
      <c r="D11682" s="7" t="s">
        <v>7</v>
      </c>
      <c r="E11682" s="13">
        <v>2179</v>
      </c>
      <c r="F11682" s="7" t="s">
        <v>49</v>
      </c>
      <c r="G11682" s="7" t="s">
        <v>12</v>
      </c>
      <c r="H11682" s="13">
        <v>9</v>
      </c>
      <c r="I11682" s="13" t="str">
        <f>IF(G11682="Male",VLOOKUP(H11682,'Shoe size conversion table'!$B$6:$D$22,2),VLOOKUP(H11682,'Shoe size conversion table'!$J$6:$L$22,2))</f>
        <v>39-40</v>
      </c>
      <c r="J11682" s="13">
        <f>IF(G11682="Male",VLOOKUP(H11682,'Shoe size conversion table'!$B$6:$D$22,3),VLOOKUP(H11682,'Shoe size conversion table'!$J$6:$L$22,3))</f>
        <v>7</v>
      </c>
      <c r="K11682" s="11">
        <v>139</v>
      </c>
      <c r="L11682" s="12">
        <v>0</v>
      </c>
      <c r="M11682" s="7">
        <f t="shared" si="547"/>
        <v>2016</v>
      </c>
      <c r="N11682" s="7">
        <f t="shared" si="548"/>
        <v>7</v>
      </c>
      <c r="O11682" s="30">
        <f t="shared" si="549"/>
        <v>139</v>
      </c>
    </row>
    <row r="11683" spans="2:15" x14ac:dyDescent="0.2">
      <c r="B11683" s="13">
        <v>62826</v>
      </c>
      <c r="C11683" s="14">
        <v>42574.286111111127</v>
      </c>
      <c r="D11683" s="7" t="s">
        <v>10</v>
      </c>
      <c r="E11683" s="13">
        <v>2197</v>
      </c>
      <c r="F11683" s="7" t="s">
        <v>34</v>
      </c>
      <c r="G11683" s="7" t="s">
        <v>11</v>
      </c>
      <c r="H11683" s="13">
        <v>8.5</v>
      </c>
      <c r="I11683" s="13" t="str">
        <f>IF(G11683="Male",VLOOKUP(H11683,'Shoe size conversion table'!$B$6:$D$22,2),VLOOKUP(H11683,'Shoe size conversion table'!$J$6:$L$22,2))</f>
        <v>41-42</v>
      </c>
      <c r="J11683" s="13">
        <f>IF(G11683="Male",VLOOKUP(H11683,'Shoe size conversion table'!$B$6:$D$22,3),VLOOKUP(H11683,'Shoe size conversion table'!$J$6:$L$22,3))</f>
        <v>8</v>
      </c>
      <c r="K11683" s="11">
        <v>189</v>
      </c>
      <c r="L11683" s="12">
        <v>0</v>
      </c>
      <c r="M11683" s="7">
        <f t="shared" si="547"/>
        <v>2016</v>
      </c>
      <c r="N11683" s="7">
        <f t="shared" si="548"/>
        <v>7</v>
      </c>
      <c r="O11683" s="30">
        <f t="shared" si="549"/>
        <v>189</v>
      </c>
    </row>
    <row r="11684" spans="2:15" x14ac:dyDescent="0.2">
      <c r="B11684" s="13">
        <v>62827</v>
      </c>
      <c r="C11684" s="14">
        <v>42574.316111111264</v>
      </c>
      <c r="D11684" s="7" t="s">
        <v>8</v>
      </c>
      <c r="E11684" s="13">
        <v>2205</v>
      </c>
      <c r="F11684" s="7" t="s">
        <v>37</v>
      </c>
      <c r="G11684" s="7" t="s">
        <v>11</v>
      </c>
      <c r="H11684" s="13">
        <v>7.5</v>
      </c>
      <c r="I11684" s="13" t="str">
        <f>IF(G11684="Male",VLOOKUP(H11684,'Shoe size conversion table'!$B$6:$D$22,2),VLOOKUP(H11684,'Shoe size conversion table'!$J$6:$L$22,2))</f>
        <v>40-41</v>
      </c>
      <c r="J11684" s="13">
        <f>IF(G11684="Male",VLOOKUP(H11684,'Shoe size conversion table'!$B$6:$D$22,3),VLOOKUP(H11684,'Shoe size conversion table'!$J$6:$L$22,3))</f>
        <v>7</v>
      </c>
      <c r="K11684" s="11">
        <v>159</v>
      </c>
      <c r="L11684" s="12">
        <v>0.5</v>
      </c>
      <c r="M11684" s="7">
        <f t="shared" si="547"/>
        <v>2016</v>
      </c>
      <c r="N11684" s="7">
        <f t="shared" si="548"/>
        <v>7</v>
      </c>
      <c r="O11684" s="30">
        <f t="shared" si="549"/>
        <v>79.5</v>
      </c>
    </row>
    <row r="11685" spans="2:15" x14ac:dyDescent="0.2">
      <c r="B11685" s="13">
        <v>62828</v>
      </c>
      <c r="C11685" s="14">
        <v>42574.346111111139</v>
      </c>
      <c r="D11685" s="7" t="s">
        <v>9</v>
      </c>
      <c r="E11685" s="13">
        <v>2176</v>
      </c>
      <c r="F11685" s="7" t="s">
        <v>59</v>
      </c>
      <c r="G11685" s="7" t="s">
        <v>11</v>
      </c>
      <c r="H11685" s="13">
        <v>10</v>
      </c>
      <c r="I11685" s="13">
        <f>IF(G11685="Male",VLOOKUP(H11685,'Shoe size conversion table'!$B$6:$D$22,2),VLOOKUP(H11685,'Shoe size conversion table'!$J$6:$L$22,2))</f>
        <v>43</v>
      </c>
      <c r="J11685" s="13">
        <f>IF(G11685="Male",VLOOKUP(H11685,'Shoe size conversion table'!$B$6:$D$22,3),VLOOKUP(H11685,'Shoe size conversion table'!$J$6:$L$22,3))</f>
        <v>9.5</v>
      </c>
      <c r="K11685" s="11">
        <v>179</v>
      </c>
      <c r="L11685" s="12">
        <v>0.5</v>
      </c>
      <c r="M11685" s="7">
        <f t="shared" si="547"/>
        <v>2016</v>
      </c>
      <c r="N11685" s="7">
        <f t="shared" si="548"/>
        <v>7</v>
      </c>
      <c r="O11685" s="30">
        <f t="shared" si="549"/>
        <v>89.5</v>
      </c>
    </row>
    <row r="11686" spans="2:15" x14ac:dyDescent="0.2">
      <c r="B11686" s="13">
        <v>62829</v>
      </c>
      <c r="C11686" s="14">
        <v>42574.346111111139</v>
      </c>
      <c r="D11686" s="7" t="s">
        <v>10</v>
      </c>
      <c r="E11686" s="13">
        <v>2173</v>
      </c>
      <c r="F11686" s="7" t="s">
        <v>35</v>
      </c>
      <c r="G11686" s="7" t="s">
        <v>11</v>
      </c>
      <c r="H11686" s="13">
        <v>9</v>
      </c>
      <c r="I11686" s="13">
        <f>IF(G11686="Male",VLOOKUP(H11686,'Shoe size conversion table'!$B$6:$D$22,2),VLOOKUP(H11686,'Shoe size conversion table'!$J$6:$L$22,2))</f>
        <v>42</v>
      </c>
      <c r="J11686" s="13">
        <f>IF(G11686="Male",VLOOKUP(H11686,'Shoe size conversion table'!$B$6:$D$22,3),VLOOKUP(H11686,'Shoe size conversion table'!$J$6:$L$22,3))</f>
        <v>8.5</v>
      </c>
      <c r="K11686" s="11">
        <v>139</v>
      </c>
      <c r="L11686" s="12">
        <v>0.3</v>
      </c>
      <c r="M11686" s="7">
        <f t="shared" si="547"/>
        <v>2016</v>
      </c>
      <c r="N11686" s="7">
        <f t="shared" si="548"/>
        <v>7</v>
      </c>
      <c r="O11686" s="30">
        <f t="shared" si="549"/>
        <v>97.3</v>
      </c>
    </row>
    <row r="11687" spans="2:15" x14ac:dyDescent="0.2">
      <c r="B11687" s="13">
        <v>62830</v>
      </c>
      <c r="C11687" s="14">
        <v>42574.366111111143</v>
      </c>
      <c r="D11687" s="7" t="s">
        <v>8</v>
      </c>
      <c r="E11687" s="13">
        <v>2224</v>
      </c>
      <c r="F11687" s="7" t="s">
        <v>39</v>
      </c>
      <c r="G11687" s="7" t="s">
        <v>11</v>
      </c>
      <c r="H11687" s="13">
        <v>9.5</v>
      </c>
      <c r="I11687" s="13" t="str">
        <f>IF(G11687="Male",VLOOKUP(H11687,'Shoe size conversion table'!$B$6:$D$22,2),VLOOKUP(H11687,'Shoe size conversion table'!$J$6:$L$22,2))</f>
        <v>42-43</v>
      </c>
      <c r="J11687" s="13">
        <f>IF(G11687="Male",VLOOKUP(H11687,'Shoe size conversion table'!$B$6:$D$22,3),VLOOKUP(H11687,'Shoe size conversion table'!$J$6:$L$22,3))</f>
        <v>9</v>
      </c>
      <c r="K11687" s="11">
        <v>169</v>
      </c>
      <c r="L11687" s="12">
        <v>0.3</v>
      </c>
      <c r="M11687" s="7">
        <f t="shared" si="547"/>
        <v>2016</v>
      </c>
      <c r="N11687" s="7">
        <f t="shared" si="548"/>
        <v>7</v>
      </c>
      <c r="O11687" s="30">
        <f t="shared" si="549"/>
        <v>118.3</v>
      </c>
    </row>
    <row r="11688" spans="2:15" x14ac:dyDescent="0.2">
      <c r="B11688" s="13">
        <v>62831</v>
      </c>
      <c r="C11688" s="14">
        <v>42574.476111111144</v>
      </c>
      <c r="D11688" s="7" t="s">
        <v>10</v>
      </c>
      <c r="E11688" s="13">
        <v>2232</v>
      </c>
      <c r="F11688" s="7" t="s">
        <v>36</v>
      </c>
      <c r="G11688" s="7" t="s">
        <v>11</v>
      </c>
      <c r="H11688" s="13">
        <v>10</v>
      </c>
      <c r="I11688" s="13">
        <f>IF(G11688="Male",VLOOKUP(H11688,'Shoe size conversion table'!$B$6:$D$22,2),VLOOKUP(H11688,'Shoe size conversion table'!$J$6:$L$22,2))</f>
        <v>43</v>
      </c>
      <c r="J11688" s="13">
        <f>IF(G11688="Male",VLOOKUP(H11688,'Shoe size conversion table'!$B$6:$D$22,3),VLOOKUP(H11688,'Shoe size conversion table'!$J$6:$L$22,3))</f>
        <v>9.5</v>
      </c>
      <c r="K11688" s="11">
        <v>179</v>
      </c>
      <c r="L11688" s="12">
        <v>0.5</v>
      </c>
      <c r="M11688" s="7">
        <f t="shared" si="547"/>
        <v>2016</v>
      </c>
      <c r="N11688" s="7">
        <f t="shared" si="548"/>
        <v>7</v>
      </c>
      <c r="O11688" s="30">
        <f t="shared" si="549"/>
        <v>89.5</v>
      </c>
    </row>
    <row r="11689" spans="2:15" x14ac:dyDescent="0.2">
      <c r="B11689" s="13">
        <v>62832</v>
      </c>
      <c r="C11689" s="14">
        <v>42574.556111111146</v>
      </c>
      <c r="D11689" s="7" t="s">
        <v>7</v>
      </c>
      <c r="E11689" s="13">
        <v>2204</v>
      </c>
      <c r="F11689" s="7" t="s">
        <v>49</v>
      </c>
      <c r="G11689" s="7" t="s">
        <v>12</v>
      </c>
      <c r="H11689" s="13">
        <v>7.5</v>
      </c>
      <c r="I11689" s="13">
        <f>IF(G11689="Male",VLOOKUP(H11689,'Shoe size conversion table'!$B$6:$D$22,2),VLOOKUP(H11689,'Shoe size conversion table'!$J$6:$L$22,2))</f>
        <v>38</v>
      </c>
      <c r="J11689" s="13">
        <f>IF(G11689="Male",VLOOKUP(H11689,'Shoe size conversion table'!$B$6:$D$22,3),VLOOKUP(H11689,'Shoe size conversion table'!$J$6:$L$22,3))</f>
        <v>5.5</v>
      </c>
      <c r="K11689" s="11">
        <v>159</v>
      </c>
      <c r="L11689" s="12">
        <v>0</v>
      </c>
      <c r="M11689" s="7">
        <f t="shared" si="547"/>
        <v>2016</v>
      </c>
      <c r="N11689" s="7">
        <f t="shared" si="548"/>
        <v>7</v>
      </c>
      <c r="O11689" s="30">
        <f t="shared" si="549"/>
        <v>159</v>
      </c>
    </row>
    <row r="11690" spans="2:15" x14ac:dyDescent="0.2">
      <c r="B11690" s="13">
        <v>62832</v>
      </c>
      <c r="C11690" s="14">
        <v>42574.556111111146</v>
      </c>
      <c r="D11690" s="7" t="s">
        <v>7</v>
      </c>
      <c r="E11690" s="13">
        <v>2206</v>
      </c>
      <c r="F11690" s="7" t="s">
        <v>49</v>
      </c>
      <c r="G11690" s="7" t="s">
        <v>12</v>
      </c>
      <c r="H11690" s="13">
        <v>9</v>
      </c>
      <c r="I11690" s="13" t="str">
        <f>IF(G11690="Male",VLOOKUP(H11690,'Shoe size conversion table'!$B$6:$D$22,2),VLOOKUP(H11690,'Shoe size conversion table'!$J$6:$L$22,2))</f>
        <v>39-40</v>
      </c>
      <c r="J11690" s="13">
        <f>IF(G11690="Male",VLOOKUP(H11690,'Shoe size conversion table'!$B$6:$D$22,3),VLOOKUP(H11690,'Shoe size conversion table'!$J$6:$L$22,3))</f>
        <v>7</v>
      </c>
      <c r="K11690" s="11">
        <v>139</v>
      </c>
      <c r="L11690" s="12">
        <v>0</v>
      </c>
      <c r="M11690" s="7">
        <f t="shared" si="547"/>
        <v>2016</v>
      </c>
      <c r="N11690" s="7">
        <f t="shared" si="548"/>
        <v>7</v>
      </c>
      <c r="O11690" s="30">
        <f t="shared" si="549"/>
        <v>139</v>
      </c>
    </row>
    <row r="11691" spans="2:15" x14ac:dyDescent="0.2">
      <c r="B11691" s="13">
        <v>62832</v>
      </c>
      <c r="C11691" s="14">
        <v>42574.556111111146</v>
      </c>
      <c r="D11691" s="7" t="s">
        <v>7</v>
      </c>
      <c r="E11691" s="13">
        <v>2160</v>
      </c>
      <c r="F11691" s="7" t="s">
        <v>49</v>
      </c>
      <c r="G11691" s="7" t="s">
        <v>12</v>
      </c>
      <c r="H11691" s="13">
        <v>9.5</v>
      </c>
      <c r="I11691" s="13">
        <f>IF(G11691="Male",VLOOKUP(H11691,'Shoe size conversion table'!$B$6:$D$22,2),VLOOKUP(H11691,'Shoe size conversion table'!$J$6:$L$22,2))</f>
        <v>40</v>
      </c>
      <c r="J11691" s="13">
        <f>IF(G11691="Male",VLOOKUP(H11691,'Shoe size conversion table'!$B$6:$D$22,3),VLOOKUP(H11691,'Shoe size conversion table'!$J$6:$L$22,3))</f>
        <v>7.5</v>
      </c>
      <c r="K11691" s="11">
        <v>129</v>
      </c>
      <c r="L11691" s="12">
        <v>0.5</v>
      </c>
      <c r="M11691" s="7">
        <f t="shared" si="547"/>
        <v>2016</v>
      </c>
      <c r="N11691" s="7">
        <f t="shared" si="548"/>
        <v>7</v>
      </c>
      <c r="O11691" s="30">
        <f t="shared" si="549"/>
        <v>64.5</v>
      </c>
    </row>
    <row r="11692" spans="2:15" x14ac:dyDescent="0.2">
      <c r="B11692" s="13">
        <v>62833</v>
      </c>
      <c r="C11692" s="14">
        <v>42574.556111111146</v>
      </c>
      <c r="D11692" s="7" t="s">
        <v>8</v>
      </c>
      <c r="E11692" s="13">
        <v>2172</v>
      </c>
      <c r="F11692" s="7" t="s">
        <v>37</v>
      </c>
      <c r="G11692" s="7" t="s">
        <v>11</v>
      </c>
      <c r="H11692" s="13">
        <v>9.5</v>
      </c>
      <c r="I11692" s="13" t="str">
        <f>IF(G11692="Male",VLOOKUP(H11692,'Shoe size conversion table'!$B$6:$D$22,2),VLOOKUP(H11692,'Shoe size conversion table'!$J$6:$L$22,2))</f>
        <v>42-43</v>
      </c>
      <c r="J11692" s="13">
        <f>IF(G11692="Male",VLOOKUP(H11692,'Shoe size conversion table'!$B$6:$D$22,3),VLOOKUP(H11692,'Shoe size conversion table'!$J$6:$L$22,3))</f>
        <v>9</v>
      </c>
      <c r="K11692" s="11">
        <v>179</v>
      </c>
      <c r="L11692" s="12">
        <v>0.2</v>
      </c>
      <c r="M11692" s="7">
        <f t="shared" si="547"/>
        <v>2016</v>
      </c>
      <c r="N11692" s="7">
        <f t="shared" si="548"/>
        <v>7</v>
      </c>
      <c r="O11692" s="30">
        <f t="shared" si="549"/>
        <v>143.20000000000002</v>
      </c>
    </row>
    <row r="11693" spans="2:15" x14ac:dyDescent="0.2">
      <c r="B11693" s="13">
        <v>62834</v>
      </c>
      <c r="C11693" s="14">
        <v>42574.586111111144</v>
      </c>
      <c r="D11693" s="7" t="s">
        <v>10</v>
      </c>
      <c r="E11693" s="13">
        <v>2195</v>
      </c>
      <c r="F11693" s="7" t="s">
        <v>35</v>
      </c>
      <c r="G11693" s="7" t="s">
        <v>11</v>
      </c>
      <c r="H11693" s="13">
        <v>10</v>
      </c>
      <c r="I11693" s="13">
        <f>IF(G11693="Male",VLOOKUP(H11693,'Shoe size conversion table'!$B$6:$D$22,2),VLOOKUP(H11693,'Shoe size conversion table'!$J$6:$L$22,2))</f>
        <v>43</v>
      </c>
      <c r="J11693" s="13">
        <f>IF(G11693="Male",VLOOKUP(H11693,'Shoe size conversion table'!$B$6:$D$22,3),VLOOKUP(H11693,'Shoe size conversion table'!$J$6:$L$22,3))</f>
        <v>9.5</v>
      </c>
      <c r="K11693" s="11">
        <v>169</v>
      </c>
      <c r="L11693" s="12">
        <v>0</v>
      </c>
      <c r="M11693" s="7">
        <f t="shared" si="547"/>
        <v>2016</v>
      </c>
      <c r="N11693" s="7">
        <f t="shared" si="548"/>
        <v>7</v>
      </c>
      <c r="O11693" s="30">
        <f t="shared" si="549"/>
        <v>169</v>
      </c>
    </row>
    <row r="11694" spans="2:15" x14ac:dyDescent="0.2">
      <c r="B11694" s="13">
        <v>62835</v>
      </c>
      <c r="C11694" s="14">
        <v>42574.606111111221</v>
      </c>
      <c r="D11694" s="7" t="s">
        <v>9</v>
      </c>
      <c r="E11694" s="13">
        <v>2153</v>
      </c>
      <c r="F11694" s="7" t="s">
        <v>61</v>
      </c>
      <c r="G11694" s="7" t="s">
        <v>12</v>
      </c>
      <c r="H11694" s="13">
        <v>10.5</v>
      </c>
      <c r="I11694" s="13">
        <f>IF(G11694="Male",VLOOKUP(H11694,'Shoe size conversion table'!$B$6:$D$22,2),VLOOKUP(H11694,'Shoe size conversion table'!$J$6:$L$22,2))</f>
        <v>41</v>
      </c>
      <c r="J11694" s="13">
        <f>IF(G11694="Male",VLOOKUP(H11694,'Shoe size conversion table'!$B$6:$D$22,3),VLOOKUP(H11694,'Shoe size conversion table'!$J$6:$L$22,3))</f>
        <v>8.5</v>
      </c>
      <c r="K11694" s="11">
        <v>149</v>
      </c>
      <c r="L11694" s="12">
        <v>0</v>
      </c>
      <c r="M11694" s="7">
        <f t="shared" si="547"/>
        <v>2016</v>
      </c>
      <c r="N11694" s="7">
        <f t="shared" si="548"/>
        <v>7</v>
      </c>
      <c r="O11694" s="30">
        <f t="shared" si="549"/>
        <v>149</v>
      </c>
    </row>
    <row r="11695" spans="2:15" x14ac:dyDescent="0.2">
      <c r="B11695" s="13">
        <v>62836</v>
      </c>
      <c r="C11695" s="14">
        <v>42574.716111111142</v>
      </c>
      <c r="D11695" s="7" t="s">
        <v>7</v>
      </c>
      <c r="E11695" s="13">
        <v>2235</v>
      </c>
      <c r="F11695" s="7" t="s">
        <v>49</v>
      </c>
      <c r="G11695" s="7" t="s">
        <v>11</v>
      </c>
      <c r="H11695" s="13">
        <v>7.5</v>
      </c>
      <c r="I11695" s="13" t="str">
        <f>IF(G11695="Male",VLOOKUP(H11695,'Shoe size conversion table'!$B$6:$D$22,2),VLOOKUP(H11695,'Shoe size conversion table'!$J$6:$L$22,2))</f>
        <v>40-41</v>
      </c>
      <c r="J11695" s="13">
        <f>IF(G11695="Male",VLOOKUP(H11695,'Shoe size conversion table'!$B$6:$D$22,3),VLOOKUP(H11695,'Shoe size conversion table'!$J$6:$L$22,3))</f>
        <v>7</v>
      </c>
      <c r="K11695" s="11">
        <v>149</v>
      </c>
      <c r="L11695" s="12">
        <v>0.1</v>
      </c>
      <c r="M11695" s="7">
        <f t="shared" si="547"/>
        <v>2016</v>
      </c>
      <c r="N11695" s="7">
        <f t="shared" si="548"/>
        <v>7</v>
      </c>
      <c r="O11695" s="30">
        <f t="shared" si="549"/>
        <v>134.1</v>
      </c>
    </row>
    <row r="11696" spans="2:15" x14ac:dyDescent="0.2">
      <c r="B11696" s="13">
        <v>62837</v>
      </c>
      <c r="C11696" s="14">
        <v>42574.76611111113</v>
      </c>
      <c r="D11696" s="7" t="s">
        <v>10</v>
      </c>
      <c r="E11696" s="13">
        <v>2205</v>
      </c>
      <c r="F11696" s="7" t="s">
        <v>35</v>
      </c>
      <c r="G11696" s="7" t="s">
        <v>12</v>
      </c>
      <c r="H11696" s="13">
        <v>8</v>
      </c>
      <c r="I11696" s="13" t="str">
        <f>IF(G11696="Male",VLOOKUP(H11696,'Shoe size conversion table'!$B$6:$D$22,2),VLOOKUP(H11696,'Shoe size conversion table'!$J$6:$L$22,2))</f>
        <v>38-39</v>
      </c>
      <c r="J11696" s="13">
        <f>IF(G11696="Male",VLOOKUP(H11696,'Shoe size conversion table'!$B$6:$D$22,3),VLOOKUP(H11696,'Shoe size conversion table'!$J$6:$L$22,3))</f>
        <v>6</v>
      </c>
      <c r="K11696" s="11">
        <v>159</v>
      </c>
      <c r="L11696" s="12">
        <v>0.3</v>
      </c>
      <c r="M11696" s="7">
        <f t="shared" si="547"/>
        <v>2016</v>
      </c>
      <c r="N11696" s="7">
        <f t="shared" si="548"/>
        <v>7</v>
      </c>
      <c r="O11696" s="30">
        <f t="shared" si="549"/>
        <v>111.3</v>
      </c>
    </row>
    <row r="11697" spans="2:15" x14ac:dyDescent="0.2">
      <c r="B11697" s="13">
        <v>62838</v>
      </c>
      <c r="C11697" s="14">
        <v>42574.826111111222</v>
      </c>
      <c r="D11697" s="7" t="s">
        <v>8</v>
      </c>
      <c r="E11697" s="13">
        <v>2165</v>
      </c>
      <c r="F11697" s="7" t="s">
        <v>39</v>
      </c>
      <c r="G11697" s="7" t="s">
        <v>11</v>
      </c>
      <c r="H11697" s="13">
        <v>9</v>
      </c>
      <c r="I11697" s="13">
        <f>IF(G11697="Male",VLOOKUP(H11697,'Shoe size conversion table'!$B$6:$D$22,2),VLOOKUP(H11697,'Shoe size conversion table'!$J$6:$L$22,2))</f>
        <v>42</v>
      </c>
      <c r="J11697" s="13">
        <f>IF(G11697="Male",VLOOKUP(H11697,'Shoe size conversion table'!$B$6:$D$22,3),VLOOKUP(H11697,'Shoe size conversion table'!$J$6:$L$22,3))</f>
        <v>8.5</v>
      </c>
      <c r="K11697" s="11">
        <v>149</v>
      </c>
      <c r="L11697" s="12">
        <v>0.2</v>
      </c>
      <c r="M11697" s="7">
        <f t="shared" si="547"/>
        <v>2016</v>
      </c>
      <c r="N11697" s="7">
        <f t="shared" si="548"/>
        <v>7</v>
      </c>
      <c r="O11697" s="30">
        <f t="shared" si="549"/>
        <v>119.2</v>
      </c>
    </row>
    <row r="11698" spans="2:15" x14ac:dyDescent="0.2">
      <c r="B11698" s="13">
        <v>62839</v>
      </c>
      <c r="C11698" s="14">
        <v>42574.996111111221</v>
      </c>
      <c r="D11698" s="7" t="s">
        <v>10</v>
      </c>
      <c r="E11698" s="13">
        <v>2187</v>
      </c>
      <c r="F11698" s="7" t="s">
        <v>34</v>
      </c>
      <c r="G11698" s="7" t="s">
        <v>11</v>
      </c>
      <c r="H11698" s="13">
        <v>10</v>
      </c>
      <c r="I11698" s="13">
        <f>IF(G11698="Male",VLOOKUP(H11698,'Shoe size conversion table'!$B$6:$D$22,2),VLOOKUP(H11698,'Shoe size conversion table'!$J$6:$L$22,2))</f>
        <v>43</v>
      </c>
      <c r="J11698" s="13">
        <f>IF(G11698="Male",VLOOKUP(H11698,'Shoe size conversion table'!$B$6:$D$22,3),VLOOKUP(H11698,'Shoe size conversion table'!$J$6:$L$22,3))</f>
        <v>9.5</v>
      </c>
      <c r="K11698" s="11">
        <v>179</v>
      </c>
      <c r="L11698" s="12">
        <v>0</v>
      </c>
      <c r="M11698" s="7">
        <f t="shared" si="547"/>
        <v>2016</v>
      </c>
      <c r="N11698" s="7">
        <f t="shared" si="548"/>
        <v>7</v>
      </c>
      <c r="O11698" s="30">
        <f t="shared" si="549"/>
        <v>179</v>
      </c>
    </row>
    <row r="11699" spans="2:15" x14ac:dyDescent="0.2">
      <c r="B11699" s="13">
        <v>62840</v>
      </c>
      <c r="C11699" s="14">
        <v>42575.006111111295</v>
      </c>
      <c r="D11699" s="7" t="s">
        <v>7</v>
      </c>
      <c r="E11699" s="13">
        <v>2169</v>
      </c>
      <c r="F11699" s="7" t="s">
        <v>56</v>
      </c>
      <c r="G11699" s="7" t="s">
        <v>11</v>
      </c>
      <c r="H11699" s="13">
        <v>9</v>
      </c>
      <c r="I11699" s="13">
        <f>IF(G11699="Male",VLOOKUP(H11699,'Shoe size conversion table'!$B$6:$D$22,2),VLOOKUP(H11699,'Shoe size conversion table'!$J$6:$L$22,2))</f>
        <v>42</v>
      </c>
      <c r="J11699" s="13">
        <f>IF(G11699="Male",VLOOKUP(H11699,'Shoe size conversion table'!$B$6:$D$22,3),VLOOKUP(H11699,'Shoe size conversion table'!$J$6:$L$22,3))</f>
        <v>8.5</v>
      </c>
      <c r="K11699" s="11">
        <v>129</v>
      </c>
      <c r="L11699" s="12">
        <v>0.2</v>
      </c>
      <c r="M11699" s="7">
        <f t="shared" si="547"/>
        <v>2016</v>
      </c>
      <c r="N11699" s="7">
        <f t="shared" si="548"/>
        <v>7</v>
      </c>
      <c r="O11699" s="30">
        <f t="shared" si="549"/>
        <v>103.2</v>
      </c>
    </row>
    <row r="11700" spans="2:15" x14ac:dyDescent="0.2">
      <c r="B11700" s="13">
        <v>62841</v>
      </c>
      <c r="C11700" s="14">
        <v>42575.066111111264</v>
      </c>
      <c r="D11700" s="7" t="s">
        <v>7</v>
      </c>
      <c r="E11700" s="13">
        <v>2206</v>
      </c>
      <c r="F11700" s="7" t="s">
        <v>54</v>
      </c>
      <c r="G11700" s="7" t="s">
        <v>12</v>
      </c>
      <c r="H11700" s="13">
        <v>8.5</v>
      </c>
      <c r="I11700" s="13">
        <f>IF(G11700="Male",VLOOKUP(H11700,'Shoe size conversion table'!$B$6:$D$22,2),VLOOKUP(H11700,'Shoe size conversion table'!$J$6:$L$22,2))</f>
        <v>39</v>
      </c>
      <c r="J11700" s="13">
        <f>IF(G11700="Male",VLOOKUP(H11700,'Shoe size conversion table'!$B$6:$D$22,3),VLOOKUP(H11700,'Shoe size conversion table'!$J$6:$L$22,3))</f>
        <v>6.5</v>
      </c>
      <c r="K11700" s="11">
        <v>159</v>
      </c>
      <c r="L11700" s="12">
        <v>0</v>
      </c>
      <c r="M11700" s="7">
        <f t="shared" si="547"/>
        <v>2016</v>
      </c>
      <c r="N11700" s="7">
        <f t="shared" si="548"/>
        <v>7</v>
      </c>
      <c r="O11700" s="30">
        <f t="shared" si="549"/>
        <v>159</v>
      </c>
    </row>
    <row r="11701" spans="2:15" x14ac:dyDescent="0.2">
      <c r="B11701" s="13">
        <v>62841</v>
      </c>
      <c r="C11701" s="14">
        <v>42575.066111111264</v>
      </c>
      <c r="D11701" s="7" t="s">
        <v>7</v>
      </c>
      <c r="E11701" s="13">
        <v>2153</v>
      </c>
      <c r="F11701" s="7" t="s">
        <v>54</v>
      </c>
      <c r="G11701" s="7" t="s">
        <v>12</v>
      </c>
      <c r="H11701" s="13">
        <v>9</v>
      </c>
      <c r="I11701" s="13" t="str">
        <f>IF(G11701="Male",VLOOKUP(H11701,'Shoe size conversion table'!$B$6:$D$22,2),VLOOKUP(H11701,'Shoe size conversion table'!$J$6:$L$22,2))</f>
        <v>39-40</v>
      </c>
      <c r="J11701" s="13">
        <f>IF(G11701="Male",VLOOKUP(H11701,'Shoe size conversion table'!$B$6:$D$22,3),VLOOKUP(H11701,'Shoe size conversion table'!$J$6:$L$22,3))</f>
        <v>7</v>
      </c>
      <c r="K11701" s="11">
        <v>159</v>
      </c>
      <c r="L11701" s="12">
        <v>0.1</v>
      </c>
      <c r="M11701" s="7">
        <f t="shared" si="547"/>
        <v>2016</v>
      </c>
      <c r="N11701" s="7">
        <f t="shared" si="548"/>
        <v>7</v>
      </c>
      <c r="O11701" s="30">
        <f t="shared" si="549"/>
        <v>143.1</v>
      </c>
    </row>
    <row r="11702" spans="2:15" x14ac:dyDescent="0.2">
      <c r="B11702" s="13">
        <v>62842</v>
      </c>
      <c r="C11702" s="14">
        <v>42575.086111111261</v>
      </c>
      <c r="D11702" s="7" t="s">
        <v>8</v>
      </c>
      <c r="E11702" s="13">
        <v>2156</v>
      </c>
      <c r="F11702" s="7" t="s">
        <v>38</v>
      </c>
      <c r="G11702" s="7" t="s">
        <v>11</v>
      </c>
      <c r="H11702" s="13">
        <v>10</v>
      </c>
      <c r="I11702" s="13">
        <f>IF(G11702="Male",VLOOKUP(H11702,'Shoe size conversion table'!$B$6:$D$22,2),VLOOKUP(H11702,'Shoe size conversion table'!$J$6:$L$22,2))</f>
        <v>43</v>
      </c>
      <c r="J11702" s="13">
        <f>IF(G11702="Male",VLOOKUP(H11702,'Shoe size conversion table'!$B$6:$D$22,3),VLOOKUP(H11702,'Shoe size conversion table'!$J$6:$L$22,3))</f>
        <v>9.5</v>
      </c>
      <c r="K11702" s="11">
        <v>159</v>
      </c>
      <c r="L11702" s="12">
        <v>0</v>
      </c>
      <c r="M11702" s="7">
        <f t="shared" si="547"/>
        <v>2016</v>
      </c>
      <c r="N11702" s="7">
        <f t="shared" si="548"/>
        <v>7</v>
      </c>
      <c r="O11702" s="30">
        <f t="shared" si="549"/>
        <v>159</v>
      </c>
    </row>
    <row r="11703" spans="2:15" x14ac:dyDescent="0.2">
      <c r="B11703" s="13">
        <v>62843</v>
      </c>
      <c r="C11703" s="14">
        <v>42575.096111111219</v>
      </c>
      <c r="D11703" s="7" t="s">
        <v>10</v>
      </c>
      <c r="E11703" s="13">
        <v>2204</v>
      </c>
      <c r="F11703" s="7" t="s">
        <v>34</v>
      </c>
      <c r="G11703" s="7" t="s">
        <v>11</v>
      </c>
      <c r="H11703" s="13">
        <v>9</v>
      </c>
      <c r="I11703" s="13">
        <f>IF(G11703="Male",VLOOKUP(H11703,'Shoe size conversion table'!$B$6:$D$22,2),VLOOKUP(H11703,'Shoe size conversion table'!$J$6:$L$22,2))</f>
        <v>42</v>
      </c>
      <c r="J11703" s="13">
        <f>IF(G11703="Male",VLOOKUP(H11703,'Shoe size conversion table'!$B$6:$D$22,3),VLOOKUP(H11703,'Shoe size conversion table'!$J$6:$L$22,3))</f>
        <v>8.5</v>
      </c>
      <c r="K11703" s="11">
        <v>199</v>
      </c>
      <c r="L11703" s="12">
        <v>0</v>
      </c>
      <c r="M11703" s="7">
        <f t="shared" si="547"/>
        <v>2016</v>
      </c>
      <c r="N11703" s="7">
        <f t="shared" si="548"/>
        <v>7</v>
      </c>
      <c r="O11703" s="30">
        <f t="shared" si="549"/>
        <v>199</v>
      </c>
    </row>
    <row r="11704" spans="2:15" x14ac:dyDescent="0.2">
      <c r="B11704" s="13">
        <v>62844</v>
      </c>
      <c r="C11704" s="14">
        <v>42575.116111111136</v>
      </c>
      <c r="D11704" s="7" t="s">
        <v>8</v>
      </c>
      <c r="E11704" s="13">
        <v>2192</v>
      </c>
      <c r="F11704" s="7" t="s">
        <v>39</v>
      </c>
      <c r="G11704" s="7" t="s">
        <v>11</v>
      </c>
      <c r="H11704" s="13">
        <v>9.5</v>
      </c>
      <c r="I11704" s="13" t="str">
        <f>IF(G11704="Male",VLOOKUP(H11704,'Shoe size conversion table'!$B$6:$D$22,2),VLOOKUP(H11704,'Shoe size conversion table'!$J$6:$L$22,2))</f>
        <v>42-43</v>
      </c>
      <c r="J11704" s="13">
        <f>IF(G11704="Male",VLOOKUP(H11704,'Shoe size conversion table'!$B$6:$D$22,3),VLOOKUP(H11704,'Shoe size conversion table'!$J$6:$L$22,3))</f>
        <v>9</v>
      </c>
      <c r="K11704" s="11">
        <v>129</v>
      </c>
      <c r="L11704" s="12">
        <v>0</v>
      </c>
      <c r="M11704" s="7">
        <f t="shared" si="547"/>
        <v>2016</v>
      </c>
      <c r="N11704" s="7">
        <f t="shared" si="548"/>
        <v>7</v>
      </c>
      <c r="O11704" s="30">
        <f t="shared" si="549"/>
        <v>129</v>
      </c>
    </row>
    <row r="11705" spans="2:15" x14ac:dyDescent="0.2">
      <c r="B11705" s="13">
        <v>62845</v>
      </c>
      <c r="C11705" s="14">
        <v>42575.126111111298</v>
      </c>
      <c r="D11705" s="7" t="s">
        <v>10</v>
      </c>
      <c r="E11705" s="13">
        <v>2174</v>
      </c>
      <c r="F11705" s="7" t="s">
        <v>34</v>
      </c>
      <c r="G11705" s="7" t="s">
        <v>11</v>
      </c>
      <c r="H11705" s="13">
        <v>9.5</v>
      </c>
      <c r="I11705" s="13" t="str">
        <f>IF(G11705="Male",VLOOKUP(H11705,'Shoe size conversion table'!$B$6:$D$22,2),VLOOKUP(H11705,'Shoe size conversion table'!$J$6:$L$22,2))</f>
        <v>42-43</v>
      </c>
      <c r="J11705" s="13">
        <f>IF(G11705="Male",VLOOKUP(H11705,'Shoe size conversion table'!$B$6:$D$22,3),VLOOKUP(H11705,'Shoe size conversion table'!$J$6:$L$22,3))</f>
        <v>9</v>
      </c>
      <c r="K11705" s="11">
        <v>129</v>
      </c>
      <c r="L11705" s="12">
        <v>0.3</v>
      </c>
      <c r="M11705" s="7">
        <f t="shared" si="547"/>
        <v>2016</v>
      </c>
      <c r="N11705" s="7">
        <f t="shared" si="548"/>
        <v>7</v>
      </c>
      <c r="O11705" s="30">
        <f t="shared" si="549"/>
        <v>90.3</v>
      </c>
    </row>
    <row r="11706" spans="2:15" x14ac:dyDescent="0.2">
      <c r="B11706" s="13">
        <v>62846</v>
      </c>
      <c r="C11706" s="14">
        <v>42575.156111111297</v>
      </c>
      <c r="D11706" s="7" t="s">
        <v>8</v>
      </c>
      <c r="E11706" s="13">
        <v>2217</v>
      </c>
      <c r="F11706" s="7" t="s">
        <v>37</v>
      </c>
      <c r="G11706" s="7" t="s">
        <v>12</v>
      </c>
      <c r="H11706" s="13">
        <v>9</v>
      </c>
      <c r="I11706" s="13" t="str">
        <f>IF(G11706="Male",VLOOKUP(H11706,'Shoe size conversion table'!$B$6:$D$22,2),VLOOKUP(H11706,'Shoe size conversion table'!$J$6:$L$22,2))</f>
        <v>39-40</v>
      </c>
      <c r="J11706" s="13">
        <f>IF(G11706="Male",VLOOKUP(H11706,'Shoe size conversion table'!$B$6:$D$22,3),VLOOKUP(H11706,'Shoe size conversion table'!$J$6:$L$22,3))</f>
        <v>7</v>
      </c>
      <c r="K11706" s="11">
        <v>179</v>
      </c>
      <c r="L11706" s="12">
        <v>0.1</v>
      </c>
      <c r="M11706" s="7">
        <f t="shared" si="547"/>
        <v>2016</v>
      </c>
      <c r="N11706" s="7">
        <f t="shared" si="548"/>
        <v>7</v>
      </c>
      <c r="O11706" s="30">
        <f t="shared" si="549"/>
        <v>161.1</v>
      </c>
    </row>
    <row r="11707" spans="2:15" x14ac:dyDescent="0.2">
      <c r="B11707" s="13">
        <v>62847</v>
      </c>
      <c r="C11707" s="14">
        <v>42575.316111111133</v>
      </c>
      <c r="D11707" s="7" t="s">
        <v>7</v>
      </c>
      <c r="E11707" s="13">
        <v>2188</v>
      </c>
      <c r="F11707" s="7" t="s">
        <v>51</v>
      </c>
      <c r="G11707" s="7" t="s">
        <v>12</v>
      </c>
      <c r="H11707" s="13">
        <v>8</v>
      </c>
      <c r="I11707" s="13" t="str">
        <f>IF(G11707="Male",VLOOKUP(H11707,'Shoe size conversion table'!$B$6:$D$22,2),VLOOKUP(H11707,'Shoe size conversion table'!$J$6:$L$22,2))</f>
        <v>38-39</v>
      </c>
      <c r="J11707" s="13">
        <f>IF(G11707="Male",VLOOKUP(H11707,'Shoe size conversion table'!$B$6:$D$22,3),VLOOKUP(H11707,'Shoe size conversion table'!$J$6:$L$22,3))</f>
        <v>6</v>
      </c>
      <c r="K11707" s="11">
        <v>129</v>
      </c>
      <c r="L11707" s="12">
        <v>0</v>
      </c>
      <c r="M11707" s="7">
        <f t="shared" si="547"/>
        <v>2016</v>
      </c>
      <c r="N11707" s="7">
        <f t="shared" si="548"/>
        <v>7</v>
      </c>
      <c r="O11707" s="30">
        <f t="shared" si="549"/>
        <v>129</v>
      </c>
    </row>
    <row r="11708" spans="2:15" x14ac:dyDescent="0.2">
      <c r="B11708" s="13">
        <v>62848</v>
      </c>
      <c r="C11708" s="14">
        <v>42575.346111111139</v>
      </c>
      <c r="D11708" s="7" t="s">
        <v>9</v>
      </c>
      <c r="E11708" s="13">
        <v>2195</v>
      </c>
      <c r="F11708" s="7" t="s">
        <v>61</v>
      </c>
      <c r="G11708" s="7" t="s">
        <v>11</v>
      </c>
      <c r="H11708" s="13">
        <v>10</v>
      </c>
      <c r="I11708" s="13">
        <f>IF(G11708="Male",VLOOKUP(H11708,'Shoe size conversion table'!$B$6:$D$22,2),VLOOKUP(H11708,'Shoe size conversion table'!$J$6:$L$22,2))</f>
        <v>43</v>
      </c>
      <c r="J11708" s="13">
        <f>IF(G11708="Male",VLOOKUP(H11708,'Shoe size conversion table'!$B$6:$D$22,3),VLOOKUP(H11708,'Shoe size conversion table'!$J$6:$L$22,3))</f>
        <v>9.5</v>
      </c>
      <c r="K11708" s="11">
        <v>199</v>
      </c>
      <c r="L11708" s="12">
        <v>0.2</v>
      </c>
      <c r="M11708" s="7">
        <f t="shared" si="547"/>
        <v>2016</v>
      </c>
      <c r="N11708" s="7">
        <f t="shared" si="548"/>
        <v>7</v>
      </c>
      <c r="O11708" s="30">
        <f t="shared" si="549"/>
        <v>159.20000000000002</v>
      </c>
    </row>
    <row r="11709" spans="2:15" x14ac:dyDescent="0.2">
      <c r="B11709" s="13">
        <v>62849</v>
      </c>
      <c r="C11709" s="14">
        <v>42575.346111111139</v>
      </c>
      <c r="D11709" s="7" t="s">
        <v>10</v>
      </c>
      <c r="E11709" s="13">
        <v>2168</v>
      </c>
      <c r="F11709" s="7" t="s">
        <v>34</v>
      </c>
      <c r="G11709" s="7" t="s">
        <v>11</v>
      </c>
      <c r="H11709" s="13">
        <v>9</v>
      </c>
      <c r="I11709" s="13">
        <f>IF(G11709="Male",VLOOKUP(H11709,'Shoe size conversion table'!$B$6:$D$22,2),VLOOKUP(H11709,'Shoe size conversion table'!$J$6:$L$22,2))</f>
        <v>42</v>
      </c>
      <c r="J11709" s="13">
        <f>IF(G11709="Male",VLOOKUP(H11709,'Shoe size conversion table'!$B$6:$D$22,3),VLOOKUP(H11709,'Shoe size conversion table'!$J$6:$L$22,3))</f>
        <v>8.5</v>
      </c>
      <c r="K11709" s="11">
        <v>159</v>
      </c>
      <c r="L11709" s="12">
        <v>0</v>
      </c>
      <c r="M11709" s="7">
        <f t="shared" si="547"/>
        <v>2016</v>
      </c>
      <c r="N11709" s="7">
        <f t="shared" si="548"/>
        <v>7</v>
      </c>
      <c r="O11709" s="30">
        <f t="shared" si="549"/>
        <v>159</v>
      </c>
    </row>
    <row r="11710" spans="2:15" x14ac:dyDescent="0.2">
      <c r="B11710" s="13">
        <v>62850</v>
      </c>
      <c r="C11710" s="14">
        <v>42575.366111111143</v>
      </c>
      <c r="D11710" s="7" t="s">
        <v>8</v>
      </c>
      <c r="E11710" s="13">
        <v>2240</v>
      </c>
      <c r="F11710" s="7" t="s">
        <v>40</v>
      </c>
      <c r="G11710" s="7" t="s">
        <v>11</v>
      </c>
      <c r="H11710" s="13">
        <v>11.5</v>
      </c>
      <c r="I11710" s="13" t="str">
        <f>IF(G11710="Male",VLOOKUP(H11710,'Shoe size conversion table'!$B$6:$D$22,2),VLOOKUP(H11710,'Shoe size conversion table'!$J$6:$L$22,2))</f>
        <v>44-45</v>
      </c>
      <c r="J11710" s="13">
        <f>IF(G11710="Male",VLOOKUP(H11710,'Shoe size conversion table'!$B$6:$D$22,3),VLOOKUP(H11710,'Shoe size conversion table'!$J$6:$L$22,3))</f>
        <v>11</v>
      </c>
      <c r="K11710" s="11">
        <v>189</v>
      </c>
      <c r="L11710" s="12">
        <v>0</v>
      </c>
      <c r="M11710" s="7">
        <f t="shared" si="547"/>
        <v>2016</v>
      </c>
      <c r="N11710" s="7">
        <f t="shared" si="548"/>
        <v>7</v>
      </c>
      <c r="O11710" s="30">
        <f t="shared" si="549"/>
        <v>189</v>
      </c>
    </row>
    <row r="11711" spans="2:15" x14ac:dyDescent="0.2">
      <c r="B11711" s="13">
        <v>62851</v>
      </c>
      <c r="C11711" s="14">
        <v>42575.376111111131</v>
      </c>
      <c r="D11711" s="7" t="s">
        <v>7</v>
      </c>
      <c r="E11711" s="13">
        <v>2215</v>
      </c>
      <c r="F11711" s="7" t="s">
        <v>49</v>
      </c>
      <c r="G11711" s="7" t="s">
        <v>11</v>
      </c>
      <c r="H11711" s="13">
        <v>8</v>
      </c>
      <c r="I11711" s="13">
        <f>IF(G11711="Male",VLOOKUP(H11711,'Shoe size conversion table'!$B$6:$D$22,2),VLOOKUP(H11711,'Shoe size conversion table'!$J$6:$L$22,2))</f>
        <v>41</v>
      </c>
      <c r="J11711" s="13">
        <f>IF(G11711="Male",VLOOKUP(H11711,'Shoe size conversion table'!$B$6:$D$22,3),VLOOKUP(H11711,'Shoe size conversion table'!$J$6:$L$22,3))</f>
        <v>7.5</v>
      </c>
      <c r="K11711" s="11">
        <v>139</v>
      </c>
      <c r="L11711" s="12">
        <v>0.3</v>
      </c>
      <c r="M11711" s="7">
        <f t="shared" si="547"/>
        <v>2016</v>
      </c>
      <c r="N11711" s="7">
        <f t="shared" si="548"/>
        <v>7</v>
      </c>
      <c r="O11711" s="30">
        <f t="shared" si="549"/>
        <v>97.3</v>
      </c>
    </row>
    <row r="11712" spans="2:15" x14ac:dyDescent="0.2">
      <c r="B11712" s="13">
        <v>62852</v>
      </c>
      <c r="C11712" s="14">
        <v>42575.556111111146</v>
      </c>
      <c r="D11712" s="7" t="s">
        <v>7</v>
      </c>
      <c r="E11712" s="13">
        <v>2186</v>
      </c>
      <c r="F11712" s="7" t="s">
        <v>49</v>
      </c>
      <c r="G11712" s="7" t="s">
        <v>12</v>
      </c>
      <c r="H11712" s="13">
        <v>6.5</v>
      </c>
      <c r="I11712" s="13">
        <f>IF(G11712="Male",VLOOKUP(H11712,'Shoe size conversion table'!$B$6:$D$22,2),VLOOKUP(H11712,'Shoe size conversion table'!$J$6:$L$22,2))</f>
        <v>37</v>
      </c>
      <c r="J11712" s="13">
        <f>IF(G11712="Male",VLOOKUP(H11712,'Shoe size conversion table'!$B$6:$D$22,3),VLOOKUP(H11712,'Shoe size conversion table'!$J$6:$L$22,3))</f>
        <v>4.5</v>
      </c>
      <c r="K11712" s="11">
        <v>149</v>
      </c>
      <c r="L11712" s="12">
        <v>0</v>
      </c>
      <c r="M11712" s="7">
        <f t="shared" si="547"/>
        <v>2016</v>
      </c>
      <c r="N11712" s="7">
        <f t="shared" si="548"/>
        <v>7</v>
      </c>
      <c r="O11712" s="30">
        <f t="shared" si="549"/>
        <v>149</v>
      </c>
    </row>
    <row r="11713" spans="2:15" x14ac:dyDescent="0.2">
      <c r="B11713" s="13">
        <v>62852</v>
      </c>
      <c r="C11713" s="14">
        <v>42575.556111111146</v>
      </c>
      <c r="D11713" s="7" t="s">
        <v>7</v>
      </c>
      <c r="E11713" s="13">
        <v>2193</v>
      </c>
      <c r="F11713" s="7" t="s">
        <v>49</v>
      </c>
      <c r="G11713" s="7" t="s">
        <v>12</v>
      </c>
      <c r="H11713" s="13">
        <v>7.5</v>
      </c>
      <c r="I11713" s="13">
        <f>IF(G11713="Male",VLOOKUP(H11713,'Shoe size conversion table'!$B$6:$D$22,2),VLOOKUP(H11713,'Shoe size conversion table'!$J$6:$L$22,2))</f>
        <v>38</v>
      </c>
      <c r="J11713" s="13">
        <f>IF(G11713="Male",VLOOKUP(H11713,'Shoe size conversion table'!$B$6:$D$22,3),VLOOKUP(H11713,'Shoe size conversion table'!$J$6:$L$22,3))</f>
        <v>5.5</v>
      </c>
      <c r="K11713" s="11">
        <v>169</v>
      </c>
      <c r="L11713" s="12">
        <v>0.1</v>
      </c>
      <c r="M11713" s="7">
        <f t="shared" si="547"/>
        <v>2016</v>
      </c>
      <c r="N11713" s="7">
        <f t="shared" si="548"/>
        <v>7</v>
      </c>
      <c r="O11713" s="30">
        <f t="shared" si="549"/>
        <v>152.1</v>
      </c>
    </row>
    <row r="11714" spans="2:15" x14ac:dyDescent="0.2">
      <c r="B11714" s="13">
        <v>62852</v>
      </c>
      <c r="C11714" s="14">
        <v>42575.556111111146</v>
      </c>
      <c r="D11714" s="7" t="s">
        <v>7</v>
      </c>
      <c r="E11714" s="13">
        <v>2213</v>
      </c>
      <c r="F11714" s="7" t="s">
        <v>49</v>
      </c>
      <c r="G11714" s="7" t="s">
        <v>12</v>
      </c>
      <c r="H11714" s="13">
        <v>9</v>
      </c>
      <c r="I11714" s="13" t="str">
        <f>IF(G11714="Male",VLOOKUP(H11714,'Shoe size conversion table'!$B$6:$D$22,2),VLOOKUP(H11714,'Shoe size conversion table'!$J$6:$L$22,2))</f>
        <v>39-40</v>
      </c>
      <c r="J11714" s="13">
        <f>IF(G11714="Male",VLOOKUP(H11714,'Shoe size conversion table'!$B$6:$D$22,3),VLOOKUP(H11714,'Shoe size conversion table'!$J$6:$L$22,3))</f>
        <v>7</v>
      </c>
      <c r="K11714" s="11">
        <v>189</v>
      </c>
      <c r="L11714" s="12">
        <v>0</v>
      </c>
      <c r="M11714" s="7">
        <f t="shared" si="547"/>
        <v>2016</v>
      </c>
      <c r="N11714" s="7">
        <f t="shared" si="548"/>
        <v>7</v>
      </c>
      <c r="O11714" s="30">
        <f t="shared" si="549"/>
        <v>189</v>
      </c>
    </row>
    <row r="11715" spans="2:15" x14ac:dyDescent="0.2">
      <c r="B11715" s="13">
        <v>62852</v>
      </c>
      <c r="C11715" s="14">
        <v>42575.556111111146</v>
      </c>
      <c r="D11715" s="7" t="s">
        <v>7</v>
      </c>
      <c r="E11715" s="13">
        <v>2215</v>
      </c>
      <c r="F11715" s="7" t="s">
        <v>49</v>
      </c>
      <c r="G11715" s="7" t="s">
        <v>12</v>
      </c>
      <c r="H11715" s="13">
        <v>9.5</v>
      </c>
      <c r="I11715" s="13">
        <f>IF(G11715="Male",VLOOKUP(H11715,'Shoe size conversion table'!$B$6:$D$22,2),VLOOKUP(H11715,'Shoe size conversion table'!$J$6:$L$22,2))</f>
        <v>40</v>
      </c>
      <c r="J11715" s="13">
        <f>IF(G11715="Male",VLOOKUP(H11715,'Shoe size conversion table'!$B$6:$D$22,3),VLOOKUP(H11715,'Shoe size conversion table'!$J$6:$L$22,3))</f>
        <v>7.5</v>
      </c>
      <c r="K11715" s="11">
        <v>169</v>
      </c>
      <c r="L11715" s="12">
        <v>0.5</v>
      </c>
      <c r="M11715" s="7">
        <f t="shared" si="547"/>
        <v>2016</v>
      </c>
      <c r="N11715" s="7">
        <f t="shared" si="548"/>
        <v>7</v>
      </c>
      <c r="O11715" s="30">
        <f t="shared" si="549"/>
        <v>84.5</v>
      </c>
    </row>
    <row r="11716" spans="2:15" x14ac:dyDescent="0.2">
      <c r="B11716" s="13">
        <v>62853</v>
      </c>
      <c r="C11716" s="14">
        <v>42575.58611111113</v>
      </c>
      <c r="D11716" s="7" t="s">
        <v>8</v>
      </c>
      <c r="E11716" s="13">
        <v>2209</v>
      </c>
      <c r="F11716" s="7" t="s">
        <v>39</v>
      </c>
      <c r="G11716" s="7" t="s">
        <v>12</v>
      </c>
      <c r="H11716" s="13">
        <v>12</v>
      </c>
      <c r="I11716" s="13" t="str">
        <f>IF(G11716="Male",VLOOKUP(H11716,'Shoe size conversion table'!$B$6:$D$22,2),VLOOKUP(H11716,'Shoe size conversion table'!$J$6:$L$22,2))</f>
        <v>42-43</v>
      </c>
      <c r="J11716" s="13">
        <f>IF(G11716="Male",VLOOKUP(H11716,'Shoe size conversion table'!$B$6:$D$22,3),VLOOKUP(H11716,'Shoe size conversion table'!$J$6:$L$22,3))</f>
        <v>10</v>
      </c>
      <c r="K11716" s="11">
        <v>129</v>
      </c>
      <c r="L11716" s="12">
        <v>0.3</v>
      </c>
      <c r="M11716" s="7">
        <f t="shared" si="547"/>
        <v>2016</v>
      </c>
      <c r="N11716" s="7">
        <f t="shared" si="548"/>
        <v>7</v>
      </c>
      <c r="O11716" s="30">
        <f t="shared" si="549"/>
        <v>90.3</v>
      </c>
    </row>
    <row r="11717" spans="2:15" x14ac:dyDescent="0.2">
      <c r="B11717" s="13">
        <v>62854</v>
      </c>
      <c r="C11717" s="14">
        <v>42575.586111111144</v>
      </c>
      <c r="D11717" s="7" t="s">
        <v>10</v>
      </c>
      <c r="E11717" s="13">
        <v>2151</v>
      </c>
      <c r="F11717" s="7" t="s">
        <v>34</v>
      </c>
      <c r="G11717" s="7" t="s">
        <v>11</v>
      </c>
      <c r="H11717" s="13">
        <v>12</v>
      </c>
      <c r="I11717" s="13">
        <f>IF(G11717="Male",VLOOKUP(H11717,'Shoe size conversion table'!$B$6:$D$22,2),VLOOKUP(H11717,'Shoe size conversion table'!$J$6:$L$22,2))</f>
        <v>45</v>
      </c>
      <c r="J11717" s="13">
        <f>IF(G11717="Male",VLOOKUP(H11717,'Shoe size conversion table'!$B$6:$D$22,3),VLOOKUP(H11717,'Shoe size conversion table'!$J$6:$L$22,3))</f>
        <v>11.5</v>
      </c>
      <c r="K11717" s="11">
        <v>189</v>
      </c>
      <c r="L11717" s="12">
        <v>0.1</v>
      </c>
      <c r="M11717" s="7">
        <f t="shared" ref="M11717:M11780" si="550">YEAR(C11717)</f>
        <v>2016</v>
      </c>
      <c r="N11717" s="7">
        <f t="shared" si="548"/>
        <v>7</v>
      </c>
      <c r="O11717" s="30">
        <f t="shared" si="549"/>
        <v>170.1</v>
      </c>
    </row>
    <row r="11718" spans="2:15" x14ac:dyDescent="0.2">
      <c r="B11718" s="13">
        <v>62855</v>
      </c>
      <c r="C11718" s="14">
        <v>42575.686111111267</v>
      </c>
      <c r="D11718" s="7" t="s">
        <v>10</v>
      </c>
      <c r="E11718" s="13">
        <v>2163</v>
      </c>
      <c r="F11718" s="7" t="s">
        <v>34</v>
      </c>
      <c r="G11718" s="7" t="s">
        <v>11</v>
      </c>
      <c r="H11718" s="13">
        <v>14</v>
      </c>
      <c r="I11718" s="13">
        <f>IF(G11718="Male",VLOOKUP(H11718,'Shoe size conversion table'!$B$6:$D$22,2),VLOOKUP(H11718,'Shoe size conversion table'!$J$6:$L$22,2))</f>
        <v>47</v>
      </c>
      <c r="J11718" s="13">
        <f>IF(G11718="Male",VLOOKUP(H11718,'Shoe size conversion table'!$B$6:$D$22,3),VLOOKUP(H11718,'Shoe size conversion table'!$J$6:$L$22,3))</f>
        <v>13.5</v>
      </c>
      <c r="K11718" s="11">
        <v>149</v>
      </c>
      <c r="L11718" s="12">
        <v>0.3</v>
      </c>
      <c r="M11718" s="7">
        <f t="shared" si="550"/>
        <v>2016</v>
      </c>
      <c r="N11718" s="7">
        <f t="shared" ref="N11718:N11781" si="551">MONTH(C11718:C26685)</f>
        <v>7</v>
      </c>
      <c r="O11718" s="30">
        <f t="shared" ref="O11718:O11781" si="552">K11718*(1-L11718)</f>
        <v>104.3</v>
      </c>
    </row>
    <row r="11719" spans="2:15" x14ac:dyDescent="0.2">
      <c r="B11719" s="13">
        <v>62856</v>
      </c>
      <c r="C11719" s="14">
        <v>42575.716111111142</v>
      </c>
      <c r="D11719" s="7" t="s">
        <v>7</v>
      </c>
      <c r="E11719" s="13">
        <v>2222</v>
      </c>
      <c r="F11719" s="7" t="s">
        <v>49</v>
      </c>
      <c r="G11719" s="7" t="s">
        <v>11</v>
      </c>
      <c r="H11719" s="13">
        <v>11</v>
      </c>
      <c r="I11719" s="13">
        <f>IF(G11719="Male",VLOOKUP(H11719,'Shoe size conversion table'!$B$6:$D$22,2),VLOOKUP(H11719,'Shoe size conversion table'!$J$6:$L$22,2))</f>
        <v>44</v>
      </c>
      <c r="J11719" s="13">
        <f>IF(G11719="Male",VLOOKUP(H11719,'Shoe size conversion table'!$B$6:$D$22,3),VLOOKUP(H11719,'Shoe size conversion table'!$J$6:$L$22,3))</f>
        <v>10.5</v>
      </c>
      <c r="K11719" s="11">
        <v>169</v>
      </c>
      <c r="L11719" s="12">
        <v>0.2</v>
      </c>
      <c r="M11719" s="7">
        <f t="shared" si="550"/>
        <v>2016</v>
      </c>
      <c r="N11719" s="7">
        <f t="shared" si="551"/>
        <v>7</v>
      </c>
      <c r="O11719" s="30">
        <f t="shared" si="552"/>
        <v>135.20000000000002</v>
      </c>
    </row>
    <row r="11720" spans="2:15" x14ac:dyDescent="0.2">
      <c r="B11720" s="13">
        <v>62857</v>
      </c>
      <c r="C11720" s="14">
        <v>42575.76611111113</v>
      </c>
      <c r="D11720" s="7" t="s">
        <v>10</v>
      </c>
      <c r="E11720" s="13">
        <v>2172</v>
      </c>
      <c r="F11720" s="7" t="s">
        <v>36</v>
      </c>
      <c r="G11720" s="7" t="s">
        <v>11</v>
      </c>
      <c r="H11720" s="13">
        <v>9</v>
      </c>
      <c r="I11720" s="13">
        <f>IF(G11720="Male",VLOOKUP(H11720,'Shoe size conversion table'!$B$6:$D$22,2),VLOOKUP(H11720,'Shoe size conversion table'!$J$6:$L$22,2))</f>
        <v>42</v>
      </c>
      <c r="J11720" s="13">
        <f>IF(G11720="Male",VLOOKUP(H11720,'Shoe size conversion table'!$B$6:$D$22,3),VLOOKUP(H11720,'Shoe size conversion table'!$J$6:$L$22,3))</f>
        <v>8.5</v>
      </c>
      <c r="K11720" s="11">
        <v>129</v>
      </c>
      <c r="L11720" s="12">
        <v>0</v>
      </c>
      <c r="M11720" s="7">
        <f t="shared" si="550"/>
        <v>2016</v>
      </c>
      <c r="N11720" s="7">
        <f t="shared" si="551"/>
        <v>7</v>
      </c>
      <c r="O11720" s="30">
        <f t="shared" si="552"/>
        <v>129</v>
      </c>
    </row>
    <row r="11721" spans="2:15" x14ac:dyDescent="0.2">
      <c r="B11721" s="13">
        <v>62858</v>
      </c>
      <c r="C11721" s="14">
        <v>42575.826111111222</v>
      </c>
      <c r="D11721" s="7" t="s">
        <v>7</v>
      </c>
      <c r="E11721" s="13">
        <v>2209</v>
      </c>
      <c r="F11721" s="7" t="s">
        <v>51</v>
      </c>
      <c r="G11721" s="7" t="s">
        <v>12</v>
      </c>
      <c r="H11721" s="13">
        <v>8</v>
      </c>
      <c r="I11721" s="13" t="str">
        <f>IF(G11721="Male",VLOOKUP(H11721,'Shoe size conversion table'!$B$6:$D$22,2),VLOOKUP(H11721,'Shoe size conversion table'!$J$6:$L$22,2))</f>
        <v>38-39</v>
      </c>
      <c r="J11721" s="13">
        <f>IF(G11721="Male",VLOOKUP(H11721,'Shoe size conversion table'!$B$6:$D$22,3),VLOOKUP(H11721,'Shoe size conversion table'!$J$6:$L$22,3))</f>
        <v>6</v>
      </c>
      <c r="K11721" s="11">
        <v>199</v>
      </c>
      <c r="L11721" s="12">
        <v>0</v>
      </c>
      <c r="M11721" s="7">
        <f t="shared" si="550"/>
        <v>2016</v>
      </c>
      <c r="N11721" s="7">
        <f t="shared" si="551"/>
        <v>7</v>
      </c>
      <c r="O11721" s="30">
        <f t="shared" si="552"/>
        <v>199</v>
      </c>
    </row>
    <row r="11722" spans="2:15" x14ac:dyDescent="0.2">
      <c r="B11722" s="13">
        <v>62859</v>
      </c>
      <c r="C11722" s="14">
        <v>42575.916111111299</v>
      </c>
      <c r="D11722" s="7" t="s">
        <v>7</v>
      </c>
      <c r="E11722" s="13">
        <v>2240</v>
      </c>
      <c r="F11722" s="7" t="s">
        <v>48</v>
      </c>
      <c r="G11722" s="7" t="s">
        <v>11</v>
      </c>
      <c r="H11722" s="13">
        <v>10</v>
      </c>
      <c r="I11722" s="13">
        <f>IF(G11722="Male",VLOOKUP(H11722,'Shoe size conversion table'!$B$6:$D$22,2),VLOOKUP(H11722,'Shoe size conversion table'!$J$6:$L$22,2))</f>
        <v>43</v>
      </c>
      <c r="J11722" s="13">
        <f>IF(G11722="Male",VLOOKUP(H11722,'Shoe size conversion table'!$B$6:$D$22,3),VLOOKUP(H11722,'Shoe size conversion table'!$J$6:$L$22,3))</f>
        <v>9.5</v>
      </c>
      <c r="K11722" s="11">
        <v>129</v>
      </c>
      <c r="L11722" s="12">
        <v>0.5</v>
      </c>
      <c r="M11722" s="7">
        <f t="shared" si="550"/>
        <v>2016</v>
      </c>
      <c r="N11722" s="7">
        <f t="shared" si="551"/>
        <v>7</v>
      </c>
      <c r="O11722" s="30">
        <f t="shared" si="552"/>
        <v>64.5</v>
      </c>
    </row>
    <row r="11723" spans="2:15" x14ac:dyDescent="0.2">
      <c r="B11723" s="13">
        <v>62860</v>
      </c>
      <c r="C11723" s="14">
        <v>42575.966111111222</v>
      </c>
      <c r="D11723" s="7" t="s">
        <v>7</v>
      </c>
      <c r="E11723" s="13">
        <v>2235</v>
      </c>
      <c r="F11723" s="7" t="s">
        <v>51</v>
      </c>
      <c r="G11723" s="7" t="s">
        <v>11</v>
      </c>
      <c r="H11723" s="13">
        <v>11</v>
      </c>
      <c r="I11723" s="13">
        <f>IF(G11723="Male",VLOOKUP(H11723,'Shoe size conversion table'!$B$6:$D$22,2),VLOOKUP(H11723,'Shoe size conversion table'!$J$6:$L$22,2))</f>
        <v>44</v>
      </c>
      <c r="J11723" s="13">
        <f>IF(G11723="Male",VLOOKUP(H11723,'Shoe size conversion table'!$B$6:$D$22,3),VLOOKUP(H11723,'Shoe size conversion table'!$J$6:$L$22,3))</f>
        <v>10.5</v>
      </c>
      <c r="K11723" s="11">
        <v>169</v>
      </c>
      <c r="L11723" s="12">
        <v>0</v>
      </c>
      <c r="M11723" s="7">
        <f t="shared" si="550"/>
        <v>2016</v>
      </c>
      <c r="N11723" s="7">
        <f t="shared" si="551"/>
        <v>7</v>
      </c>
      <c r="O11723" s="30">
        <f t="shared" si="552"/>
        <v>169</v>
      </c>
    </row>
    <row r="11724" spans="2:15" x14ac:dyDescent="0.2">
      <c r="B11724" s="13">
        <v>62861</v>
      </c>
      <c r="C11724" s="14">
        <v>42575.996111111221</v>
      </c>
      <c r="D11724" s="7" t="s">
        <v>10</v>
      </c>
      <c r="E11724" s="13">
        <v>2211</v>
      </c>
      <c r="F11724" s="7" t="s">
        <v>34</v>
      </c>
      <c r="G11724" s="7" t="s">
        <v>11</v>
      </c>
      <c r="H11724" s="13">
        <v>9</v>
      </c>
      <c r="I11724" s="13">
        <f>IF(G11724="Male",VLOOKUP(H11724,'Shoe size conversion table'!$B$6:$D$22,2),VLOOKUP(H11724,'Shoe size conversion table'!$J$6:$L$22,2))</f>
        <v>42</v>
      </c>
      <c r="J11724" s="13">
        <f>IF(G11724="Male",VLOOKUP(H11724,'Shoe size conversion table'!$B$6:$D$22,3),VLOOKUP(H11724,'Shoe size conversion table'!$J$6:$L$22,3))</f>
        <v>8.5</v>
      </c>
      <c r="K11724" s="11">
        <v>149</v>
      </c>
      <c r="L11724" s="12">
        <v>0.5</v>
      </c>
      <c r="M11724" s="7">
        <f t="shared" si="550"/>
        <v>2016</v>
      </c>
      <c r="N11724" s="7">
        <f t="shared" si="551"/>
        <v>7</v>
      </c>
      <c r="O11724" s="30">
        <f t="shared" si="552"/>
        <v>74.5</v>
      </c>
    </row>
    <row r="11725" spans="2:15" x14ac:dyDescent="0.2">
      <c r="B11725" s="13">
        <v>62862</v>
      </c>
      <c r="C11725" s="14">
        <v>42576.066111111264</v>
      </c>
      <c r="D11725" s="7" t="s">
        <v>7</v>
      </c>
      <c r="E11725" s="13">
        <v>2175</v>
      </c>
      <c r="F11725" s="7" t="s">
        <v>57</v>
      </c>
      <c r="G11725" s="7" t="s">
        <v>11</v>
      </c>
      <c r="H11725" s="13">
        <v>10</v>
      </c>
      <c r="I11725" s="13">
        <f>IF(G11725="Male",VLOOKUP(H11725,'Shoe size conversion table'!$B$6:$D$22,2),VLOOKUP(H11725,'Shoe size conversion table'!$J$6:$L$22,2))</f>
        <v>43</v>
      </c>
      <c r="J11725" s="13">
        <f>IF(G11725="Male",VLOOKUP(H11725,'Shoe size conversion table'!$B$6:$D$22,3),VLOOKUP(H11725,'Shoe size conversion table'!$J$6:$L$22,3))</f>
        <v>9.5</v>
      </c>
      <c r="K11725" s="11">
        <v>199</v>
      </c>
      <c r="L11725" s="12">
        <v>0</v>
      </c>
      <c r="M11725" s="7">
        <f t="shared" si="550"/>
        <v>2016</v>
      </c>
      <c r="N11725" s="7">
        <f t="shared" si="551"/>
        <v>7</v>
      </c>
      <c r="O11725" s="30">
        <f t="shared" si="552"/>
        <v>199</v>
      </c>
    </row>
    <row r="11726" spans="2:15" x14ac:dyDescent="0.2">
      <c r="B11726" s="13">
        <v>62863</v>
      </c>
      <c r="C11726" s="14">
        <v>42576.106111111127</v>
      </c>
      <c r="D11726" s="7" t="s">
        <v>9</v>
      </c>
      <c r="E11726" s="13">
        <v>2207</v>
      </c>
      <c r="F11726" s="7" t="s">
        <v>59</v>
      </c>
      <c r="G11726" s="7" t="s">
        <v>11</v>
      </c>
      <c r="H11726" s="13">
        <v>10</v>
      </c>
      <c r="I11726" s="13">
        <f>IF(G11726="Male",VLOOKUP(H11726,'Shoe size conversion table'!$B$6:$D$22,2),VLOOKUP(H11726,'Shoe size conversion table'!$J$6:$L$22,2))</f>
        <v>43</v>
      </c>
      <c r="J11726" s="13">
        <f>IF(G11726="Male",VLOOKUP(H11726,'Shoe size conversion table'!$B$6:$D$22,3),VLOOKUP(H11726,'Shoe size conversion table'!$J$6:$L$22,3))</f>
        <v>9.5</v>
      </c>
      <c r="K11726" s="11">
        <v>149</v>
      </c>
      <c r="L11726" s="12">
        <v>0.3</v>
      </c>
      <c r="M11726" s="7">
        <f t="shared" si="550"/>
        <v>2016</v>
      </c>
      <c r="N11726" s="7">
        <f t="shared" si="551"/>
        <v>7</v>
      </c>
      <c r="O11726" s="30">
        <f t="shared" si="552"/>
        <v>104.3</v>
      </c>
    </row>
    <row r="11727" spans="2:15" x14ac:dyDescent="0.2">
      <c r="B11727" s="13">
        <v>62864</v>
      </c>
      <c r="C11727" s="14">
        <v>42576.106111111265</v>
      </c>
      <c r="D11727" s="7" t="s">
        <v>8</v>
      </c>
      <c r="E11727" s="13">
        <v>2207</v>
      </c>
      <c r="F11727" s="7" t="s">
        <v>40</v>
      </c>
      <c r="G11727" s="7" t="s">
        <v>12</v>
      </c>
      <c r="H11727" s="13">
        <v>9.5</v>
      </c>
      <c r="I11727" s="13">
        <f>IF(G11727="Male",VLOOKUP(H11727,'Shoe size conversion table'!$B$6:$D$22,2),VLOOKUP(H11727,'Shoe size conversion table'!$J$6:$L$22,2))</f>
        <v>40</v>
      </c>
      <c r="J11727" s="13">
        <f>IF(G11727="Male",VLOOKUP(H11727,'Shoe size conversion table'!$B$6:$D$22,3),VLOOKUP(H11727,'Shoe size conversion table'!$J$6:$L$22,3))</f>
        <v>7.5</v>
      </c>
      <c r="K11727" s="11">
        <v>129</v>
      </c>
      <c r="L11727" s="12">
        <v>0.1</v>
      </c>
      <c r="M11727" s="7">
        <f t="shared" si="550"/>
        <v>2016</v>
      </c>
      <c r="N11727" s="7">
        <f t="shared" si="551"/>
        <v>7</v>
      </c>
      <c r="O11727" s="30">
        <f t="shared" si="552"/>
        <v>116.10000000000001</v>
      </c>
    </row>
    <row r="11728" spans="2:15" x14ac:dyDescent="0.2">
      <c r="B11728" s="13">
        <v>62865</v>
      </c>
      <c r="C11728" s="14">
        <v>42576.116111111136</v>
      </c>
      <c r="D11728" s="7" t="s">
        <v>8</v>
      </c>
      <c r="E11728" s="13">
        <v>2204</v>
      </c>
      <c r="F11728" s="7" t="s">
        <v>41</v>
      </c>
      <c r="G11728" s="7" t="s">
        <v>11</v>
      </c>
      <c r="H11728" s="13">
        <v>8</v>
      </c>
      <c r="I11728" s="13">
        <f>IF(G11728="Male",VLOOKUP(H11728,'Shoe size conversion table'!$B$6:$D$22,2),VLOOKUP(H11728,'Shoe size conversion table'!$J$6:$L$22,2))</f>
        <v>41</v>
      </c>
      <c r="J11728" s="13">
        <f>IF(G11728="Male",VLOOKUP(H11728,'Shoe size conversion table'!$B$6:$D$22,3),VLOOKUP(H11728,'Shoe size conversion table'!$J$6:$L$22,3))</f>
        <v>7.5</v>
      </c>
      <c r="K11728" s="11">
        <v>169</v>
      </c>
      <c r="L11728" s="12">
        <v>0</v>
      </c>
      <c r="M11728" s="7">
        <f t="shared" si="550"/>
        <v>2016</v>
      </c>
      <c r="N11728" s="7">
        <f t="shared" si="551"/>
        <v>7</v>
      </c>
      <c r="O11728" s="30">
        <f t="shared" si="552"/>
        <v>169</v>
      </c>
    </row>
    <row r="11729" spans="2:15" x14ac:dyDescent="0.2">
      <c r="B11729" s="13">
        <v>62866</v>
      </c>
      <c r="C11729" s="14">
        <v>42576.156111111297</v>
      </c>
      <c r="D11729" s="7" t="s">
        <v>8</v>
      </c>
      <c r="E11729" s="13">
        <v>2240</v>
      </c>
      <c r="F11729" s="7" t="s">
        <v>40</v>
      </c>
      <c r="G11729" s="7" t="s">
        <v>12</v>
      </c>
      <c r="H11729" s="13">
        <v>9</v>
      </c>
      <c r="I11729" s="13" t="str">
        <f>IF(G11729="Male",VLOOKUP(H11729,'Shoe size conversion table'!$B$6:$D$22,2),VLOOKUP(H11729,'Shoe size conversion table'!$J$6:$L$22,2))</f>
        <v>39-40</v>
      </c>
      <c r="J11729" s="13">
        <f>IF(G11729="Male",VLOOKUP(H11729,'Shoe size conversion table'!$B$6:$D$22,3),VLOOKUP(H11729,'Shoe size conversion table'!$J$6:$L$22,3))</f>
        <v>7</v>
      </c>
      <c r="K11729" s="11">
        <v>129</v>
      </c>
      <c r="L11729" s="12">
        <v>0.1</v>
      </c>
      <c r="M11729" s="7">
        <f t="shared" si="550"/>
        <v>2016</v>
      </c>
      <c r="N11729" s="7">
        <f t="shared" si="551"/>
        <v>7</v>
      </c>
      <c r="O11729" s="30">
        <f t="shared" si="552"/>
        <v>116.10000000000001</v>
      </c>
    </row>
    <row r="11730" spans="2:15" x14ac:dyDescent="0.2">
      <c r="B11730" s="13">
        <v>62867</v>
      </c>
      <c r="C11730" s="14">
        <v>42576.286111111127</v>
      </c>
      <c r="D11730" s="7" t="s">
        <v>9</v>
      </c>
      <c r="E11730" s="13">
        <v>2193</v>
      </c>
      <c r="F11730" s="7" t="s">
        <v>60</v>
      </c>
      <c r="G11730" s="7" t="s">
        <v>11</v>
      </c>
      <c r="H11730" s="13">
        <v>8.5</v>
      </c>
      <c r="I11730" s="13" t="str">
        <f>IF(G11730="Male",VLOOKUP(H11730,'Shoe size conversion table'!$B$6:$D$22,2),VLOOKUP(H11730,'Shoe size conversion table'!$J$6:$L$22,2))</f>
        <v>41-42</v>
      </c>
      <c r="J11730" s="13">
        <f>IF(G11730="Male",VLOOKUP(H11730,'Shoe size conversion table'!$B$6:$D$22,3),VLOOKUP(H11730,'Shoe size conversion table'!$J$6:$L$22,3))</f>
        <v>8</v>
      </c>
      <c r="K11730" s="11">
        <v>179</v>
      </c>
      <c r="L11730" s="12">
        <v>0.3</v>
      </c>
      <c r="M11730" s="7">
        <f t="shared" si="550"/>
        <v>2016</v>
      </c>
      <c r="N11730" s="7">
        <f t="shared" si="551"/>
        <v>7</v>
      </c>
      <c r="O11730" s="30">
        <f t="shared" si="552"/>
        <v>125.3</v>
      </c>
    </row>
    <row r="11731" spans="2:15" x14ac:dyDescent="0.2">
      <c r="B11731" s="13">
        <v>62868</v>
      </c>
      <c r="C11731" s="14">
        <v>42576.306111111269</v>
      </c>
      <c r="D11731" s="7" t="s">
        <v>8</v>
      </c>
      <c r="E11731" s="13">
        <v>2226</v>
      </c>
      <c r="F11731" s="7" t="s">
        <v>41</v>
      </c>
      <c r="G11731" s="7" t="s">
        <v>12</v>
      </c>
      <c r="H11731" s="13">
        <v>12</v>
      </c>
      <c r="I11731" s="13" t="str">
        <f>IF(G11731="Male",VLOOKUP(H11731,'Shoe size conversion table'!$B$6:$D$22,2),VLOOKUP(H11731,'Shoe size conversion table'!$J$6:$L$22,2))</f>
        <v>42-43</v>
      </c>
      <c r="J11731" s="13">
        <f>IF(G11731="Male",VLOOKUP(H11731,'Shoe size conversion table'!$B$6:$D$22,3),VLOOKUP(H11731,'Shoe size conversion table'!$J$6:$L$22,3))</f>
        <v>10</v>
      </c>
      <c r="K11731" s="11">
        <v>159</v>
      </c>
      <c r="L11731" s="12">
        <v>0.2</v>
      </c>
      <c r="M11731" s="7">
        <f t="shared" si="550"/>
        <v>2016</v>
      </c>
      <c r="N11731" s="7">
        <f t="shared" si="551"/>
        <v>7</v>
      </c>
      <c r="O11731" s="30">
        <f t="shared" si="552"/>
        <v>127.2</v>
      </c>
    </row>
    <row r="11732" spans="2:15" x14ac:dyDescent="0.2">
      <c r="B11732" s="13">
        <v>62869</v>
      </c>
      <c r="C11732" s="14">
        <v>42576.316111111133</v>
      </c>
      <c r="D11732" s="7" t="s">
        <v>7</v>
      </c>
      <c r="E11732" s="13">
        <v>2219</v>
      </c>
      <c r="F11732" s="7" t="s">
        <v>51</v>
      </c>
      <c r="G11732" s="7" t="s">
        <v>12</v>
      </c>
      <c r="H11732" s="13">
        <v>8</v>
      </c>
      <c r="I11732" s="13" t="str">
        <f>IF(G11732="Male",VLOOKUP(H11732,'Shoe size conversion table'!$B$6:$D$22,2),VLOOKUP(H11732,'Shoe size conversion table'!$J$6:$L$22,2))</f>
        <v>38-39</v>
      </c>
      <c r="J11732" s="13">
        <f>IF(G11732="Male",VLOOKUP(H11732,'Shoe size conversion table'!$B$6:$D$22,3),VLOOKUP(H11732,'Shoe size conversion table'!$J$6:$L$22,3))</f>
        <v>6</v>
      </c>
      <c r="K11732" s="11">
        <v>139</v>
      </c>
      <c r="L11732" s="12">
        <v>0</v>
      </c>
      <c r="M11732" s="7">
        <f t="shared" si="550"/>
        <v>2016</v>
      </c>
      <c r="N11732" s="7">
        <f t="shared" si="551"/>
        <v>7</v>
      </c>
      <c r="O11732" s="30">
        <f t="shared" si="552"/>
        <v>139</v>
      </c>
    </row>
    <row r="11733" spans="2:15" x14ac:dyDescent="0.2">
      <c r="B11733" s="13">
        <v>62870</v>
      </c>
      <c r="C11733" s="14">
        <v>42576.346111111139</v>
      </c>
      <c r="D11733" s="7" t="s">
        <v>9</v>
      </c>
      <c r="E11733" s="13">
        <v>2214</v>
      </c>
      <c r="F11733" s="7" t="s">
        <v>61</v>
      </c>
      <c r="G11733" s="7" t="s">
        <v>12</v>
      </c>
      <c r="H11733" s="13">
        <v>8</v>
      </c>
      <c r="I11733" s="13" t="str">
        <f>IF(G11733="Male",VLOOKUP(H11733,'Shoe size conversion table'!$B$6:$D$22,2),VLOOKUP(H11733,'Shoe size conversion table'!$J$6:$L$22,2))</f>
        <v>38-39</v>
      </c>
      <c r="J11733" s="13">
        <f>IF(G11733="Male",VLOOKUP(H11733,'Shoe size conversion table'!$B$6:$D$22,3),VLOOKUP(H11733,'Shoe size conversion table'!$J$6:$L$22,3))</f>
        <v>6</v>
      </c>
      <c r="K11733" s="11">
        <v>149</v>
      </c>
      <c r="L11733" s="12">
        <v>0.1</v>
      </c>
      <c r="M11733" s="7">
        <f t="shared" si="550"/>
        <v>2016</v>
      </c>
      <c r="N11733" s="7">
        <f t="shared" si="551"/>
        <v>7</v>
      </c>
      <c r="O11733" s="30">
        <f t="shared" si="552"/>
        <v>134.1</v>
      </c>
    </row>
    <row r="11734" spans="2:15" x14ac:dyDescent="0.2">
      <c r="B11734" s="13">
        <v>62870</v>
      </c>
      <c r="C11734" s="14">
        <v>42576.346111111139</v>
      </c>
      <c r="D11734" s="7" t="s">
        <v>9</v>
      </c>
      <c r="E11734" s="13">
        <v>2185</v>
      </c>
      <c r="F11734" s="7" t="s">
        <v>59</v>
      </c>
      <c r="G11734" s="7" t="s">
        <v>12</v>
      </c>
      <c r="H11734" s="13">
        <v>9</v>
      </c>
      <c r="I11734" s="13" t="str">
        <f>IF(G11734="Male",VLOOKUP(H11734,'Shoe size conversion table'!$B$6:$D$22,2),VLOOKUP(H11734,'Shoe size conversion table'!$J$6:$L$22,2))</f>
        <v>39-40</v>
      </c>
      <c r="J11734" s="13">
        <f>IF(G11734="Male",VLOOKUP(H11734,'Shoe size conversion table'!$B$6:$D$22,3),VLOOKUP(H11734,'Shoe size conversion table'!$J$6:$L$22,3))</f>
        <v>7</v>
      </c>
      <c r="K11734" s="11">
        <v>139</v>
      </c>
      <c r="L11734" s="12">
        <v>0.1</v>
      </c>
      <c r="M11734" s="7">
        <f t="shared" si="550"/>
        <v>2016</v>
      </c>
      <c r="N11734" s="7">
        <f t="shared" si="551"/>
        <v>7</v>
      </c>
      <c r="O11734" s="30">
        <f t="shared" si="552"/>
        <v>125.10000000000001</v>
      </c>
    </row>
    <row r="11735" spans="2:15" x14ac:dyDescent="0.2">
      <c r="B11735" s="13">
        <v>62871</v>
      </c>
      <c r="C11735" s="14">
        <v>42576.376111111131</v>
      </c>
      <c r="D11735" s="7" t="s">
        <v>7</v>
      </c>
      <c r="E11735" s="13">
        <v>2172</v>
      </c>
      <c r="F11735" s="7" t="s">
        <v>49</v>
      </c>
      <c r="G11735" s="7" t="s">
        <v>11</v>
      </c>
      <c r="H11735" s="13">
        <v>8.5</v>
      </c>
      <c r="I11735" s="13" t="str">
        <f>IF(G11735="Male",VLOOKUP(H11735,'Shoe size conversion table'!$B$6:$D$22,2),VLOOKUP(H11735,'Shoe size conversion table'!$J$6:$L$22,2))</f>
        <v>41-42</v>
      </c>
      <c r="J11735" s="13">
        <f>IF(G11735="Male",VLOOKUP(H11735,'Shoe size conversion table'!$B$6:$D$22,3),VLOOKUP(H11735,'Shoe size conversion table'!$J$6:$L$22,3))</f>
        <v>8</v>
      </c>
      <c r="K11735" s="11">
        <v>139</v>
      </c>
      <c r="L11735" s="12">
        <v>0</v>
      </c>
      <c r="M11735" s="7">
        <f t="shared" si="550"/>
        <v>2016</v>
      </c>
      <c r="N11735" s="7">
        <f t="shared" si="551"/>
        <v>7</v>
      </c>
      <c r="O11735" s="30">
        <f t="shared" si="552"/>
        <v>139</v>
      </c>
    </row>
    <row r="11736" spans="2:15" x14ac:dyDescent="0.2">
      <c r="B11736" s="13">
        <v>62872</v>
      </c>
      <c r="C11736" s="14">
        <v>42576.446111111225</v>
      </c>
      <c r="D11736" s="7" t="s">
        <v>7</v>
      </c>
      <c r="E11736" s="13">
        <v>2192</v>
      </c>
      <c r="F11736" s="7" t="s">
        <v>53</v>
      </c>
      <c r="G11736" s="7" t="s">
        <v>12</v>
      </c>
      <c r="H11736" s="13">
        <v>7.5</v>
      </c>
      <c r="I11736" s="13">
        <f>IF(G11736="Male",VLOOKUP(H11736,'Shoe size conversion table'!$B$6:$D$22,2),VLOOKUP(H11736,'Shoe size conversion table'!$J$6:$L$22,2))</f>
        <v>38</v>
      </c>
      <c r="J11736" s="13">
        <f>IF(G11736="Male",VLOOKUP(H11736,'Shoe size conversion table'!$B$6:$D$22,3),VLOOKUP(H11736,'Shoe size conversion table'!$J$6:$L$22,3))</f>
        <v>5.5</v>
      </c>
      <c r="K11736" s="11">
        <v>169</v>
      </c>
      <c r="L11736" s="12">
        <v>0</v>
      </c>
      <c r="M11736" s="7">
        <f t="shared" si="550"/>
        <v>2016</v>
      </c>
      <c r="N11736" s="7">
        <f t="shared" si="551"/>
        <v>7</v>
      </c>
      <c r="O11736" s="30">
        <f t="shared" si="552"/>
        <v>169</v>
      </c>
    </row>
    <row r="11737" spans="2:15" x14ac:dyDescent="0.2">
      <c r="B11737" s="13">
        <v>62873</v>
      </c>
      <c r="C11737" s="14">
        <v>42576.486111111124</v>
      </c>
      <c r="D11737" s="7" t="s">
        <v>7</v>
      </c>
      <c r="E11737" s="13">
        <v>2152</v>
      </c>
      <c r="F11737" s="7" t="s">
        <v>49</v>
      </c>
      <c r="G11737" s="7" t="s">
        <v>12</v>
      </c>
      <c r="H11737" s="13">
        <v>9</v>
      </c>
      <c r="I11737" s="13" t="str">
        <f>IF(G11737="Male",VLOOKUP(H11737,'Shoe size conversion table'!$B$6:$D$22,2),VLOOKUP(H11737,'Shoe size conversion table'!$J$6:$L$22,2))</f>
        <v>39-40</v>
      </c>
      <c r="J11737" s="13">
        <f>IF(G11737="Male",VLOOKUP(H11737,'Shoe size conversion table'!$B$6:$D$22,3),VLOOKUP(H11737,'Shoe size conversion table'!$J$6:$L$22,3))</f>
        <v>7</v>
      </c>
      <c r="K11737" s="11">
        <v>149</v>
      </c>
      <c r="L11737" s="12">
        <v>0</v>
      </c>
      <c r="M11737" s="7">
        <f t="shared" si="550"/>
        <v>2016</v>
      </c>
      <c r="N11737" s="7">
        <f t="shared" si="551"/>
        <v>7</v>
      </c>
      <c r="O11737" s="30">
        <f t="shared" si="552"/>
        <v>149</v>
      </c>
    </row>
    <row r="11738" spans="2:15" x14ac:dyDescent="0.2">
      <c r="B11738" s="13">
        <v>62874</v>
      </c>
      <c r="C11738" s="14">
        <v>42576.486111111124</v>
      </c>
      <c r="D11738" s="7" t="s">
        <v>10</v>
      </c>
      <c r="E11738" s="13">
        <v>2225</v>
      </c>
      <c r="F11738" s="7" t="s">
        <v>34</v>
      </c>
      <c r="G11738" s="7" t="s">
        <v>11</v>
      </c>
      <c r="H11738" s="13">
        <v>11</v>
      </c>
      <c r="I11738" s="13">
        <f>IF(G11738="Male",VLOOKUP(H11738,'Shoe size conversion table'!$B$6:$D$22,2),VLOOKUP(H11738,'Shoe size conversion table'!$J$6:$L$22,2))</f>
        <v>44</v>
      </c>
      <c r="J11738" s="13">
        <f>IF(G11738="Male",VLOOKUP(H11738,'Shoe size conversion table'!$B$6:$D$22,3),VLOOKUP(H11738,'Shoe size conversion table'!$J$6:$L$22,3))</f>
        <v>10.5</v>
      </c>
      <c r="K11738" s="11">
        <v>179</v>
      </c>
      <c r="L11738" s="12">
        <v>0</v>
      </c>
      <c r="M11738" s="7">
        <f t="shared" si="550"/>
        <v>2016</v>
      </c>
      <c r="N11738" s="7">
        <f t="shared" si="551"/>
        <v>7</v>
      </c>
      <c r="O11738" s="30">
        <f t="shared" si="552"/>
        <v>179</v>
      </c>
    </row>
    <row r="11739" spans="2:15" x14ac:dyDescent="0.2">
      <c r="B11739" s="13">
        <v>62875</v>
      </c>
      <c r="C11739" s="14">
        <v>42576.566111111126</v>
      </c>
      <c r="D11739" s="7" t="s">
        <v>7</v>
      </c>
      <c r="E11739" s="13">
        <v>2224</v>
      </c>
      <c r="F11739" s="7" t="s">
        <v>47</v>
      </c>
      <c r="G11739" s="7" t="s">
        <v>11</v>
      </c>
      <c r="H11739" s="13">
        <v>9.5</v>
      </c>
      <c r="I11739" s="13" t="str">
        <f>IF(G11739="Male",VLOOKUP(H11739,'Shoe size conversion table'!$B$6:$D$22,2),VLOOKUP(H11739,'Shoe size conversion table'!$J$6:$L$22,2))</f>
        <v>42-43</v>
      </c>
      <c r="J11739" s="13">
        <f>IF(G11739="Male",VLOOKUP(H11739,'Shoe size conversion table'!$B$6:$D$22,3),VLOOKUP(H11739,'Shoe size conversion table'!$J$6:$L$22,3))</f>
        <v>9</v>
      </c>
      <c r="K11739" s="11">
        <v>159</v>
      </c>
      <c r="L11739" s="12">
        <v>0</v>
      </c>
      <c r="M11739" s="7">
        <f t="shared" si="550"/>
        <v>2016</v>
      </c>
      <c r="N11739" s="7">
        <f t="shared" si="551"/>
        <v>7</v>
      </c>
      <c r="O11739" s="30">
        <f t="shared" si="552"/>
        <v>159</v>
      </c>
    </row>
    <row r="11740" spans="2:15" x14ac:dyDescent="0.2">
      <c r="B11740" s="13">
        <v>62875</v>
      </c>
      <c r="C11740" s="14">
        <v>42576.566111111126</v>
      </c>
      <c r="D11740" s="7" t="s">
        <v>7</v>
      </c>
      <c r="E11740" s="13">
        <v>2229</v>
      </c>
      <c r="F11740" s="7" t="s">
        <v>43</v>
      </c>
      <c r="G11740" s="7" t="s">
        <v>11</v>
      </c>
      <c r="H11740" s="13">
        <v>11</v>
      </c>
      <c r="I11740" s="13">
        <f>IF(G11740="Male",VLOOKUP(H11740,'Shoe size conversion table'!$B$6:$D$22,2),VLOOKUP(H11740,'Shoe size conversion table'!$J$6:$L$22,2))</f>
        <v>44</v>
      </c>
      <c r="J11740" s="13">
        <f>IF(G11740="Male",VLOOKUP(H11740,'Shoe size conversion table'!$B$6:$D$22,3),VLOOKUP(H11740,'Shoe size conversion table'!$J$6:$L$22,3))</f>
        <v>10.5</v>
      </c>
      <c r="K11740" s="11">
        <v>139</v>
      </c>
      <c r="L11740" s="12">
        <v>0.3</v>
      </c>
      <c r="M11740" s="7">
        <f t="shared" si="550"/>
        <v>2016</v>
      </c>
      <c r="N11740" s="7">
        <f t="shared" si="551"/>
        <v>7</v>
      </c>
      <c r="O11740" s="30">
        <f t="shared" si="552"/>
        <v>97.3</v>
      </c>
    </row>
    <row r="11741" spans="2:15" x14ac:dyDescent="0.2">
      <c r="B11741" s="13">
        <v>62876</v>
      </c>
      <c r="C11741" s="14">
        <v>42576.58611111113</v>
      </c>
      <c r="D11741" s="7" t="s">
        <v>7</v>
      </c>
      <c r="E11741" s="13">
        <v>2206</v>
      </c>
      <c r="F11741" s="7" t="s">
        <v>54</v>
      </c>
      <c r="G11741" s="7" t="s">
        <v>11</v>
      </c>
      <c r="H11741" s="13">
        <v>9.5</v>
      </c>
      <c r="I11741" s="13" t="str">
        <f>IF(G11741="Male",VLOOKUP(H11741,'Shoe size conversion table'!$B$6:$D$22,2),VLOOKUP(H11741,'Shoe size conversion table'!$J$6:$L$22,2))</f>
        <v>42-43</v>
      </c>
      <c r="J11741" s="13">
        <f>IF(G11741="Male",VLOOKUP(H11741,'Shoe size conversion table'!$B$6:$D$22,3),VLOOKUP(H11741,'Shoe size conversion table'!$J$6:$L$22,3))</f>
        <v>9</v>
      </c>
      <c r="K11741" s="11">
        <v>169</v>
      </c>
      <c r="L11741" s="12">
        <v>0</v>
      </c>
      <c r="M11741" s="7">
        <f t="shared" si="550"/>
        <v>2016</v>
      </c>
      <c r="N11741" s="7">
        <f t="shared" si="551"/>
        <v>7</v>
      </c>
      <c r="O11741" s="30">
        <f t="shared" si="552"/>
        <v>169</v>
      </c>
    </row>
    <row r="11742" spans="2:15" x14ac:dyDescent="0.2">
      <c r="B11742" s="13">
        <v>62877</v>
      </c>
      <c r="C11742" s="14">
        <v>42576.706111111125</v>
      </c>
      <c r="D11742" s="7" t="s">
        <v>10</v>
      </c>
      <c r="E11742" s="13">
        <v>2171</v>
      </c>
      <c r="F11742" s="7" t="s">
        <v>34</v>
      </c>
      <c r="G11742" s="7" t="s">
        <v>11</v>
      </c>
      <c r="H11742" s="13">
        <v>9</v>
      </c>
      <c r="I11742" s="13">
        <f>IF(G11742="Male",VLOOKUP(H11742,'Shoe size conversion table'!$B$6:$D$22,2),VLOOKUP(H11742,'Shoe size conversion table'!$J$6:$L$22,2))</f>
        <v>42</v>
      </c>
      <c r="J11742" s="13">
        <f>IF(G11742="Male",VLOOKUP(H11742,'Shoe size conversion table'!$B$6:$D$22,3),VLOOKUP(H11742,'Shoe size conversion table'!$J$6:$L$22,3))</f>
        <v>8.5</v>
      </c>
      <c r="K11742" s="11">
        <v>149</v>
      </c>
      <c r="L11742" s="12">
        <v>0</v>
      </c>
      <c r="M11742" s="7">
        <f t="shared" si="550"/>
        <v>2016</v>
      </c>
      <c r="N11742" s="7">
        <f t="shared" si="551"/>
        <v>7</v>
      </c>
      <c r="O11742" s="30">
        <f t="shared" si="552"/>
        <v>149</v>
      </c>
    </row>
    <row r="11743" spans="2:15" x14ac:dyDescent="0.2">
      <c r="B11743" s="13">
        <v>62877</v>
      </c>
      <c r="C11743" s="14">
        <v>42576.706111111125</v>
      </c>
      <c r="D11743" s="7" t="s">
        <v>10</v>
      </c>
      <c r="E11743" s="13">
        <v>2202</v>
      </c>
      <c r="F11743" s="7" t="s">
        <v>34</v>
      </c>
      <c r="G11743" s="7" t="s">
        <v>12</v>
      </c>
      <c r="H11743" s="13">
        <v>8</v>
      </c>
      <c r="I11743" s="13" t="str">
        <f>IF(G11743="Male",VLOOKUP(H11743,'Shoe size conversion table'!$B$6:$D$22,2),VLOOKUP(H11743,'Shoe size conversion table'!$J$6:$L$22,2))</f>
        <v>38-39</v>
      </c>
      <c r="J11743" s="13">
        <f>IF(G11743="Male",VLOOKUP(H11743,'Shoe size conversion table'!$B$6:$D$22,3),VLOOKUP(H11743,'Shoe size conversion table'!$J$6:$L$22,3))</f>
        <v>6</v>
      </c>
      <c r="K11743" s="11">
        <v>199</v>
      </c>
      <c r="L11743" s="12">
        <v>0.3</v>
      </c>
      <c r="M11743" s="7">
        <f t="shared" si="550"/>
        <v>2016</v>
      </c>
      <c r="N11743" s="7">
        <f t="shared" si="551"/>
        <v>7</v>
      </c>
      <c r="O11743" s="30">
        <f t="shared" si="552"/>
        <v>139.29999999999998</v>
      </c>
    </row>
    <row r="11744" spans="2:15" x14ac:dyDescent="0.2">
      <c r="B11744" s="13">
        <v>62877</v>
      </c>
      <c r="C11744" s="14">
        <v>42576.706111111125</v>
      </c>
      <c r="D11744" s="7" t="s">
        <v>10</v>
      </c>
      <c r="E11744" s="13">
        <v>2201</v>
      </c>
      <c r="F11744" s="7" t="s">
        <v>34</v>
      </c>
      <c r="G11744" s="7" t="s">
        <v>12</v>
      </c>
      <c r="H11744" s="13">
        <v>9</v>
      </c>
      <c r="I11744" s="13" t="str">
        <f>IF(G11744="Male",VLOOKUP(H11744,'Shoe size conversion table'!$B$6:$D$22,2),VLOOKUP(H11744,'Shoe size conversion table'!$J$6:$L$22,2))</f>
        <v>39-40</v>
      </c>
      <c r="J11744" s="13">
        <f>IF(G11744="Male",VLOOKUP(H11744,'Shoe size conversion table'!$B$6:$D$22,3),VLOOKUP(H11744,'Shoe size conversion table'!$J$6:$L$22,3))</f>
        <v>7</v>
      </c>
      <c r="K11744" s="11">
        <v>169</v>
      </c>
      <c r="L11744" s="12">
        <v>0</v>
      </c>
      <c r="M11744" s="7">
        <f t="shared" si="550"/>
        <v>2016</v>
      </c>
      <c r="N11744" s="7">
        <f t="shared" si="551"/>
        <v>7</v>
      </c>
      <c r="O11744" s="30">
        <f t="shared" si="552"/>
        <v>169</v>
      </c>
    </row>
    <row r="11745" spans="2:15" x14ac:dyDescent="0.2">
      <c r="B11745" s="13">
        <v>62878</v>
      </c>
      <c r="C11745" s="14">
        <v>42576.746111111301</v>
      </c>
      <c r="D11745" s="7" t="s">
        <v>9</v>
      </c>
      <c r="E11745" s="13">
        <v>2174</v>
      </c>
      <c r="F11745" s="7" t="s">
        <v>61</v>
      </c>
      <c r="G11745" s="7" t="s">
        <v>12</v>
      </c>
      <c r="H11745" s="13">
        <v>8</v>
      </c>
      <c r="I11745" s="13" t="str">
        <f>IF(G11745="Male",VLOOKUP(H11745,'Shoe size conversion table'!$B$6:$D$22,2),VLOOKUP(H11745,'Shoe size conversion table'!$J$6:$L$22,2))</f>
        <v>38-39</v>
      </c>
      <c r="J11745" s="13">
        <f>IF(G11745="Male",VLOOKUP(H11745,'Shoe size conversion table'!$B$6:$D$22,3),VLOOKUP(H11745,'Shoe size conversion table'!$J$6:$L$22,3))</f>
        <v>6</v>
      </c>
      <c r="K11745" s="11">
        <v>159</v>
      </c>
      <c r="L11745" s="12">
        <v>0</v>
      </c>
      <c r="M11745" s="7">
        <f t="shared" si="550"/>
        <v>2016</v>
      </c>
      <c r="N11745" s="7">
        <f t="shared" si="551"/>
        <v>7</v>
      </c>
      <c r="O11745" s="30">
        <f t="shared" si="552"/>
        <v>159</v>
      </c>
    </row>
    <row r="11746" spans="2:15" x14ac:dyDescent="0.2">
      <c r="B11746" s="13">
        <v>62879</v>
      </c>
      <c r="C11746" s="14">
        <v>42576.826111111222</v>
      </c>
      <c r="D11746" s="7" t="s">
        <v>10</v>
      </c>
      <c r="E11746" s="13">
        <v>2167</v>
      </c>
      <c r="F11746" s="7" t="s">
        <v>34</v>
      </c>
      <c r="G11746" s="7" t="s">
        <v>12</v>
      </c>
      <c r="H11746" s="13">
        <v>6.5</v>
      </c>
      <c r="I11746" s="13">
        <f>IF(G11746="Male",VLOOKUP(H11746,'Shoe size conversion table'!$B$6:$D$22,2),VLOOKUP(H11746,'Shoe size conversion table'!$J$6:$L$22,2))</f>
        <v>37</v>
      </c>
      <c r="J11746" s="13">
        <f>IF(G11746="Male",VLOOKUP(H11746,'Shoe size conversion table'!$B$6:$D$22,3),VLOOKUP(H11746,'Shoe size conversion table'!$J$6:$L$22,3))</f>
        <v>4.5</v>
      </c>
      <c r="K11746" s="11">
        <v>189</v>
      </c>
      <c r="L11746" s="12">
        <v>0.5</v>
      </c>
      <c r="M11746" s="7">
        <f t="shared" si="550"/>
        <v>2016</v>
      </c>
      <c r="N11746" s="7">
        <f t="shared" si="551"/>
        <v>7</v>
      </c>
      <c r="O11746" s="30">
        <f t="shared" si="552"/>
        <v>94.5</v>
      </c>
    </row>
    <row r="11747" spans="2:15" x14ac:dyDescent="0.2">
      <c r="B11747" s="13">
        <v>62879</v>
      </c>
      <c r="C11747" s="14">
        <v>42576.826111111222</v>
      </c>
      <c r="D11747" s="7" t="s">
        <v>10</v>
      </c>
      <c r="E11747" s="13">
        <v>2187</v>
      </c>
      <c r="F11747" s="7" t="s">
        <v>34</v>
      </c>
      <c r="G11747" s="7" t="s">
        <v>11</v>
      </c>
      <c r="H11747" s="13">
        <v>10</v>
      </c>
      <c r="I11747" s="13">
        <f>IF(G11747="Male",VLOOKUP(H11747,'Shoe size conversion table'!$B$6:$D$22,2),VLOOKUP(H11747,'Shoe size conversion table'!$J$6:$L$22,2))</f>
        <v>43</v>
      </c>
      <c r="J11747" s="13">
        <f>IF(G11747="Male",VLOOKUP(H11747,'Shoe size conversion table'!$B$6:$D$22,3),VLOOKUP(H11747,'Shoe size conversion table'!$J$6:$L$22,3))</f>
        <v>9.5</v>
      </c>
      <c r="K11747" s="11">
        <v>179</v>
      </c>
      <c r="L11747" s="12">
        <v>0</v>
      </c>
      <c r="M11747" s="7">
        <f t="shared" si="550"/>
        <v>2016</v>
      </c>
      <c r="N11747" s="7">
        <f t="shared" si="551"/>
        <v>7</v>
      </c>
      <c r="O11747" s="30">
        <f t="shared" si="552"/>
        <v>179</v>
      </c>
    </row>
    <row r="11748" spans="2:15" x14ac:dyDescent="0.2">
      <c r="B11748" s="13">
        <v>62880</v>
      </c>
      <c r="C11748" s="14">
        <v>42576.856111111127</v>
      </c>
      <c r="D11748" s="7" t="s">
        <v>8</v>
      </c>
      <c r="E11748" s="13">
        <v>2219</v>
      </c>
      <c r="F11748" s="7" t="s">
        <v>37</v>
      </c>
      <c r="G11748" s="7" t="s">
        <v>12</v>
      </c>
      <c r="H11748" s="13">
        <v>8</v>
      </c>
      <c r="I11748" s="13" t="str">
        <f>IF(G11748="Male",VLOOKUP(H11748,'Shoe size conversion table'!$B$6:$D$22,2),VLOOKUP(H11748,'Shoe size conversion table'!$J$6:$L$22,2))</f>
        <v>38-39</v>
      </c>
      <c r="J11748" s="13">
        <f>IF(G11748="Male",VLOOKUP(H11748,'Shoe size conversion table'!$B$6:$D$22,3),VLOOKUP(H11748,'Shoe size conversion table'!$J$6:$L$22,3))</f>
        <v>6</v>
      </c>
      <c r="K11748" s="11">
        <v>129</v>
      </c>
      <c r="L11748" s="12">
        <v>0</v>
      </c>
      <c r="M11748" s="7">
        <f t="shared" si="550"/>
        <v>2016</v>
      </c>
      <c r="N11748" s="7">
        <f t="shared" si="551"/>
        <v>7</v>
      </c>
      <c r="O11748" s="30">
        <f t="shared" si="552"/>
        <v>129</v>
      </c>
    </row>
    <row r="11749" spans="2:15" x14ac:dyDescent="0.2">
      <c r="B11749" s="13">
        <v>62881</v>
      </c>
      <c r="C11749" s="14">
        <v>42576.966111111222</v>
      </c>
      <c r="D11749" s="7" t="s">
        <v>8</v>
      </c>
      <c r="E11749" s="13">
        <v>2231</v>
      </c>
      <c r="F11749" s="7" t="s">
        <v>38</v>
      </c>
      <c r="G11749" s="7" t="s">
        <v>12</v>
      </c>
      <c r="H11749" s="13">
        <v>8.5</v>
      </c>
      <c r="I11749" s="13">
        <f>IF(G11749="Male",VLOOKUP(H11749,'Shoe size conversion table'!$B$6:$D$22,2),VLOOKUP(H11749,'Shoe size conversion table'!$J$6:$L$22,2))</f>
        <v>39</v>
      </c>
      <c r="J11749" s="13">
        <f>IF(G11749="Male",VLOOKUP(H11749,'Shoe size conversion table'!$B$6:$D$22,3),VLOOKUP(H11749,'Shoe size conversion table'!$J$6:$L$22,3))</f>
        <v>6.5</v>
      </c>
      <c r="K11749" s="11">
        <v>199</v>
      </c>
      <c r="L11749" s="12">
        <v>0</v>
      </c>
      <c r="M11749" s="7">
        <f t="shared" si="550"/>
        <v>2016</v>
      </c>
      <c r="N11749" s="7">
        <f t="shared" si="551"/>
        <v>7</v>
      </c>
      <c r="O11749" s="30">
        <f t="shared" si="552"/>
        <v>199</v>
      </c>
    </row>
    <row r="11750" spans="2:15" x14ac:dyDescent="0.2">
      <c r="B11750" s="13">
        <v>62882</v>
      </c>
      <c r="C11750" s="14">
        <v>42576.966111111295</v>
      </c>
      <c r="D11750" s="7" t="s">
        <v>10</v>
      </c>
      <c r="E11750" s="13">
        <v>2241</v>
      </c>
      <c r="F11750" s="7" t="s">
        <v>34</v>
      </c>
      <c r="G11750" s="7" t="s">
        <v>12</v>
      </c>
      <c r="H11750" s="13">
        <v>9.5</v>
      </c>
      <c r="I11750" s="13">
        <f>IF(G11750="Male",VLOOKUP(H11750,'Shoe size conversion table'!$B$6:$D$22,2),VLOOKUP(H11750,'Shoe size conversion table'!$J$6:$L$22,2))</f>
        <v>40</v>
      </c>
      <c r="J11750" s="13">
        <f>IF(G11750="Male",VLOOKUP(H11750,'Shoe size conversion table'!$B$6:$D$22,3),VLOOKUP(H11750,'Shoe size conversion table'!$J$6:$L$22,3))</f>
        <v>7.5</v>
      </c>
      <c r="K11750" s="11">
        <v>149</v>
      </c>
      <c r="L11750" s="12">
        <v>0</v>
      </c>
      <c r="M11750" s="7">
        <f t="shared" si="550"/>
        <v>2016</v>
      </c>
      <c r="N11750" s="7">
        <f t="shared" si="551"/>
        <v>7</v>
      </c>
      <c r="O11750" s="30">
        <f t="shared" si="552"/>
        <v>149</v>
      </c>
    </row>
    <row r="11751" spans="2:15" x14ac:dyDescent="0.2">
      <c r="B11751" s="13">
        <v>62883</v>
      </c>
      <c r="C11751" s="14">
        <v>42576.996111111301</v>
      </c>
      <c r="D11751" s="7" t="s">
        <v>10</v>
      </c>
      <c r="E11751" s="13">
        <v>2163</v>
      </c>
      <c r="F11751" s="7" t="s">
        <v>36</v>
      </c>
      <c r="G11751" s="7" t="s">
        <v>11</v>
      </c>
      <c r="H11751" s="13">
        <v>11</v>
      </c>
      <c r="I11751" s="13">
        <f>IF(G11751="Male",VLOOKUP(H11751,'Shoe size conversion table'!$B$6:$D$22,2),VLOOKUP(H11751,'Shoe size conversion table'!$J$6:$L$22,2))</f>
        <v>44</v>
      </c>
      <c r="J11751" s="13">
        <f>IF(G11751="Male",VLOOKUP(H11751,'Shoe size conversion table'!$B$6:$D$22,3),VLOOKUP(H11751,'Shoe size conversion table'!$J$6:$L$22,3))</f>
        <v>10.5</v>
      </c>
      <c r="K11751" s="11">
        <v>169</v>
      </c>
      <c r="L11751" s="12">
        <v>0.1</v>
      </c>
      <c r="M11751" s="7">
        <f t="shared" si="550"/>
        <v>2016</v>
      </c>
      <c r="N11751" s="7">
        <f t="shared" si="551"/>
        <v>7</v>
      </c>
      <c r="O11751" s="30">
        <f t="shared" si="552"/>
        <v>152.1</v>
      </c>
    </row>
    <row r="11752" spans="2:15" x14ac:dyDescent="0.2">
      <c r="B11752" s="13">
        <v>62884</v>
      </c>
      <c r="C11752" s="14">
        <v>42577.086111111268</v>
      </c>
      <c r="D11752" s="7" t="s">
        <v>8</v>
      </c>
      <c r="E11752" s="13">
        <v>2160</v>
      </c>
      <c r="F11752" s="7" t="s">
        <v>42</v>
      </c>
      <c r="G11752" s="7" t="s">
        <v>11</v>
      </c>
      <c r="H11752" s="13">
        <v>9</v>
      </c>
      <c r="I11752" s="13">
        <f>IF(G11752="Male",VLOOKUP(H11752,'Shoe size conversion table'!$B$6:$D$22,2),VLOOKUP(H11752,'Shoe size conversion table'!$J$6:$L$22,2))</f>
        <v>42</v>
      </c>
      <c r="J11752" s="13">
        <f>IF(G11752="Male",VLOOKUP(H11752,'Shoe size conversion table'!$B$6:$D$22,3),VLOOKUP(H11752,'Shoe size conversion table'!$J$6:$L$22,3))</f>
        <v>8.5</v>
      </c>
      <c r="K11752" s="11">
        <v>169</v>
      </c>
      <c r="L11752" s="12">
        <v>0</v>
      </c>
      <c r="M11752" s="7">
        <f t="shared" si="550"/>
        <v>2016</v>
      </c>
      <c r="N11752" s="7">
        <f t="shared" si="551"/>
        <v>7</v>
      </c>
      <c r="O11752" s="30">
        <f t="shared" si="552"/>
        <v>169</v>
      </c>
    </row>
    <row r="11753" spans="2:15" x14ac:dyDescent="0.2">
      <c r="B11753" s="13">
        <v>62885</v>
      </c>
      <c r="C11753" s="14">
        <v>42577.106111111127</v>
      </c>
      <c r="D11753" s="7" t="s">
        <v>9</v>
      </c>
      <c r="E11753" s="13">
        <v>2236</v>
      </c>
      <c r="F11753" s="7" t="s">
        <v>59</v>
      </c>
      <c r="G11753" s="7" t="s">
        <v>11</v>
      </c>
      <c r="H11753" s="13">
        <v>8</v>
      </c>
      <c r="I11753" s="13">
        <f>IF(G11753="Male",VLOOKUP(H11753,'Shoe size conversion table'!$B$6:$D$22,2),VLOOKUP(H11753,'Shoe size conversion table'!$J$6:$L$22,2))</f>
        <v>41</v>
      </c>
      <c r="J11753" s="13">
        <f>IF(G11753="Male",VLOOKUP(H11753,'Shoe size conversion table'!$B$6:$D$22,3),VLOOKUP(H11753,'Shoe size conversion table'!$J$6:$L$22,3))</f>
        <v>7.5</v>
      </c>
      <c r="K11753" s="11">
        <v>159</v>
      </c>
      <c r="L11753" s="12">
        <v>0</v>
      </c>
      <c r="M11753" s="7">
        <f t="shared" si="550"/>
        <v>2016</v>
      </c>
      <c r="N11753" s="7">
        <f t="shared" si="551"/>
        <v>7</v>
      </c>
      <c r="O11753" s="30">
        <f t="shared" si="552"/>
        <v>159</v>
      </c>
    </row>
    <row r="11754" spans="2:15" x14ac:dyDescent="0.2">
      <c r="B11754" s="13">
        <v>62886</v>
      </c>
      <c r="C11754" s="14">
        <v>42577.106111111265</v>
      </c>
      <c r="D11754" s="7" t="s">
        <v>8</v>
      </c>
      <c r="E11754" s="13">
        <v>2214</v>
      </c>
      <c r="F11754" s="7" t="s">
        <v>38</v>
      </c>
      <c r="G11754" s="7" t="s">
        <v>12</v>
      </c>
      <c r="H11754" s="13">
        <v>9.5</v>
      </c>
      <c r="I11754" s="13">
        <f>IF(G11754="Male",VLOOKUP(H11754,'Shoe size conversion table'!$B$6:$D$22,2),VLOOKUP(H11754,'Shoe size conversion table'!$J$6:$L$22,2))</f>
        <v>40</v>
      </c>
      <c r="J11754" s="13">
        <f>IF(G11754="Male",VLOOKUP(H11754,'Shoe size conversion table'!$B$6:$D$22,3),VLOOKUP(H11754,'Shoe size conversion table'!$J$6:$L$22,3))</f>
        <v>7.5</v>
      </c>
      <c r="K11754" s="11">
        <v>149</v>
      </c>
      <c r="L11754" s="12">
        <v>0.3</v>
      </c>
      <c r="M11754" s="7">
        <f t="shared" si="550"/>
        <v>2016</v>
      </c>
      <c r="N11754" s="7">
        <f t="shared" si="551"/>
        <v>7</v>
      </c>
      <c r="O11754" s="30">
        <f t="shared" si="552"/>
        <v>104.3</v>
      </c>
    </row>
    <row r="11755" spans="2:15" x14ac:dyDescent="0.2">
      <c r="B11755" s="13">
        <v>62887</v>
      </c>
      <c r="C11755" s="14">
        <v>42577.116111111136</v>
      </c>
      <c r="D11755" s="7" t="s">
        <v>8</v>
      </c>
      <c r="E11755" s="13">
        <v>2224</v>
      </c>
      <c r="F11755" s="7" t="s">
        <v>39</v>
      </c>
      <c r="G11755" s="7" t="s">
        <v>11</v>
      </c>
      <c r="H11755" s="13">
        <v>9.5</v>
      </c>
      <c r="I11755" s="13" t="str">
        <f>IF(G11755="Male",VLOOKUP(H11755,'Shoe size conversion table'!$B$6:$D$22,2),VLOOKUP(H11755,'Shoe size conversion table'!$J$6:$L$22,2))</f>
        <v>42-43</v>
      </c>
      <c r="J11755" s="13">
        <f>IF(G11755="Male",VLOOKUP(H11755,'Shoe size conversion table'!$B$6:$D$22,3),VLOOKUP(H11755,'Shoe size conversion table'!$J$6:$L$22,3))</f>
        <v>9</v>
      </c>
      <c r="K11755" s="11">
        <v>169</v>
      </c>
      <c r="L11755" s="12">
        <v>0.3</v>
      </c>
      <c r="M11755" s="7">
        <f t="shared" si="550"/>
        <v>2016</v>
      </c>
      <c r="N11755" s="7">
        <f t="shared" si="551"/>
        <v>7</v>
      </c>
      <c r="O11755" s="30">
        <f t="shared" si="552"/>
        <v>118.3</v>
      </c>
    </row>
    <row r="11756" spans="2:15" x14ac:dyDescent="0.2">
      <c r="B11756" s="13">
        <v>62888</v>
      </c>
      <c r="C11756" s="14">
        <v>42577.316111111133</v>
      </c>
      <c r="D11756" s="7" t="s">
        <v>10</v>
      </c>
      <c r="E11756" s="13">
        <v>2195</v>
      </c>
      <c r="F11756" s="7" t="s">
        <v>35</v>
      </c>
      <c r="G11756" s="7" t="s">
        <v>11</v>
      </c>
      <c r="H11756" s="13">
        <v>10</v>
      </c>
      <c r="I11756" s="13">
        <f>IF(G11756="Male",VLOOKUP(H11756,'Shoe size conversion table'!$B$6:$D$22,2),VLOOKUP(H11756,'Shoe size conversion table'!$J$6:$L$22,2))</f>
        <v>43</v>
      </c>
      <c r="J11756" s="13">
        <f>IF(G11756="Male",VLOOKUP(H11756,'Shoe size conversion table'!$B$6:$D$22,3),VLOOKUP(H11756,'Shoe size conversion table'!$J$6:$L$22,3))</f>
        <v>9.5</v>
      </c>
      <c r="K11756" s="11">
        <v>169</v>
      </c>
      <c r="L11756" s="12">
        <v>0</v>
      </c>
      <c r="M11756" s="7">
        <f t="shared" si="550"/>
        <v>2016</v>
      </c>
      <c r="N11756" s="7">
        <f t="shared" si="551"/>
        <v>7</v>
      </c>
      <c r="O11756" s="30">
        <f t="shared" si="552"/>
        <v>169</v>
      </c>
    </row>
    <row r="11757" spans="2:15" x14ac:dyDescent="0.2">
      <c r="B11757" s="13">
        <v>62889</v>
      </c>
      <c r="C11757" s="14">
        <v>42577.376111111131</v>
      </c>
      <c r="D11757" s="7" t="s">
        <v>7</v>
      </c>
      <c r="E11757" s="13">
        <v>2235</v>
      </c>
      <c r="F11757" s="7" t="s">
        <v>49</v>
      </c>
      <c r="G11757" s="7" t="s">
        <v>11</v>
      </c>
      <c r="H11757" s="13">
        <v>7.5</v>
      </c>
      <c r="I11757" s="13" t="str">
        <f>IF(G11757="Male",VLOOKUP(H11757,'Shoe size conversion table'!$B$6:$D$22,2),VLOOKUP(H11757,'Shoe size conversion table'!$J$6:$L$22,2))</f>
        <v>40-41</v>
      </c>
      <c r="J11757" s="13">
        <f>IF(G11757="Male",VLOOKUP(H11757,'Shoe size conversion table'!$B$6:$D$22,3),VLOOKUP(H11757,'Shoe size conversion table'!$J$6:$L$22,3))</f>
        <v>7</v>
      </c>
      <c r="K11757" s="11">
        <v>149</v>
      </c>
      <c r="L11757" s="12">
        <v>0.1</v>
      </c>
      <c r="M11757" s="7">
        <f t="shared" si="550"/>
        <v>2016</v>
      </c>
      <c r="N11757" s="7">
        <f t="shared" si="551"/>
        <v>7</v>
      </c>
      <c r="O11757" s="30">
        <f t="shared" si="552"/>
        <v>134.1</v>
      </c>
    </row>
    <row r="11758" spans="2:15" x14ac:dyDescent="0.2">
      <c r="B11758" s="13">
        <v>62890</v>
      </c>
      <c r="C11758" s="14">
        <v>42577.376111111298</v>
      </c>
      <c r="D11758" s="7" t="s">
        <v>7</v>
      </c>
      <c r="E11758" s="13">
        <v>2158</v>
      </c>
      <c r="F11758" s="7" t="s">
        <v>48</v>
      </c>
      <c r="G11758" s="7" t="s">
        <v>11</v>
      </c>
      <c r="H11758" s="13">
        <v>9</v>
      </c>
      <c r="I11758" s="13">
        <f>IF(G11758="Male",VLOOKUP(H11758,'Shoe size conversion table'!$B$6:$D$22,2),VLOOKUP(H11758,'Shoe size conversion table'!$J$6:$L$22,2))</f>
        <v>42</v>
      </c>
      <c r="J11758" s="13">
        <f>IF(G11758="Male",VLOOKUP(H11758,'Shoe size conversion table'!$B$6:$D$22,3),VLOOKUP(H11758,'Shoe size conversion table'!$J$6:$L$22,3))</f>
        <v>8.5</v>
      </c>
      <c r="K11758" s="11">
        <v>189</v>
      </c>
      <c r="L11758" s="12">
        <v>0</v>
      </c>
      <c r="M11758" s="7">
        <f t="shared" si="550"/>
        <v>2016</v>
      </c>
      <c r="N11758" s="7">
        <f t="shared" si="551"/>
        <v>7</v>
      </c>
      <c r="O11758" s="30">
        <f t="shared" si="552"/>
        <v>189</v>
      </c>
    </row>
    <row r="11759" spans="2:15" x14ac:dyDescent="0.2">
      <c r="B11759" s="13">
        <v>62891</v>
      </c>
      <c r="C11759" s="14">
        <v>42577.436111111121</v>
      </c>
      <c r="D11759" s="7" t="s">
        <v>10</v>
      </c>
      <c r="E11759" s="13">
        <v>2156</v>
      </c>
      <c r="F11759" s="7" t="s">
        <v>34</v>
      </c>
      <c r="G11759" s="7" t="s">
        <v>12</v>
      </c>
      <c r="H11759" s="13">
        <v>8</v>
      </c>
      <c r="I11759" s="13" t="str">
        <f>IF(G11759="Male",VLOOKUP(H11759,'Shoe size conversion table'!$B$6:$D$22,2),VLOOKUP(H11759,'Shoe size conversion table'!$J$6:$L$22,2))</f>
        <v>38-39</v>
      </c>
      <c r="J11759" s="13">
        <f>IF(G11759="Male",VLOOKUP(H11759,'Shoe size conversion table'!$B$6:$D$22,3),VLOOKUP(H11759,'Shoe size conversion table'!$J$6:$L$22,3))</f>
        <v>6</v>
      </c>
      <c r="K11759" s="11">
        <v>149</v>
      </c>
      <c r="L11759" s="12">
        <v>0.2</v>
      </c>
      <c r="M11759" s="7">
        <f t="shared" si="550"/>
        <v>2016</v>
      </c>
      <c r="N11759" s="7">
        <f t="shared" si="551"/>
        <v>7</v>
      </c>
      <c r="O11759" s="30">
        <f t="shared" si="552"/>
        <v>119.2</v>
      </c>
    </row>
    <row r="11760" spans="2:15" x14ac:dyDescent="0.2">
      <c r="B11760" s="13">
        <v>62892</v>
      </c>
      <c r="C11760" s="14">
        <v>42577.446111111225</v>
      </c>
      <c r="D11760" s="7" t="s">
        <v>10</v>
      </c>
      <c r="E11760" s="13">
        <v>2223</v>
      </c>
      <c r="F11760" s="7" t="s">
        <v>34</v>
      </c>
      <c r="G11760" s="7" t="s">
        <v>11</v>
      </c>
      <c r="H11760" s="13">
        <v>9.5</v>
      </c>
      <c r="I11760" s="13" t="str">
        <f>IF(G11760="Male",VLOOKUP(H11760,'Shoe size conversion table'!$B$6:$D$22,2),VLOOKUP(H11760,'Shoe size conversion table'!$J$6:$L$22,2))</f>
        <v>42-43</v>
      </c>
      <c r="J11760" s="13">
        <f>IF(G11760="Male",VLOOKUP(H11760,'Shoe size conversion table'!$B$6:$D$22,3),VLOOKUP(H11760,'Shoe size conversion table'!$J$6:$L$22,3))</f>
        <v>9</v>
      </c>
      <c r="K11760" s="11">
        <v>179</v>
      </c>
      <c r="L11760" s="12">
        <v>0.2</v>
      </c>
      <c r="M11760" s="7">
        <f t="shared" si="550"/>
        <v>2016</v>
      </c>
      <c r="N11760" s="7">
        <f t="shared" si="551"/>
        <v>7</v>
      </c>
      <c r="O11760" s="30">
        <f t="shared" si="552"/>
        <v>143.20000000000002</v>
      </c>
    </row>
    <row r="11761" spans="2:15" x14ac:dyDescent="0.2">
      <c r="B11761" s="13">
        <v>62893</v>
      </c>
      <c r="C11761" s="14">
        <v>42577.456111111263</v>
      </c>
      <c r="D11761" s="7" t="s">
        <v>7</v>
      </c>
      <c r="E11761" s="13">
        <v>2200</v>
      </c>
      <c r="F11761" s="7" t="s">
        <v>48</v>
      </c>
      <c r="G11761" s="7" t="s">
        <v>12</v>
      </c>
      <c r="H11761" s="13">
        <v>6.5</v>
      </c>
      <c r="I11761" s="13">
        <f>IF(G11761="Male",VLOOKUP(H11761,'Shoe size conversion table'!$B$6:$D$22,2),VLOOKUP(H11761,'Shoe size conversion table'!$J$6:$L$22,2))</f>
        <v>37</v>
      </c>
      <c r="J11761" s="13">
        <f>IF(G11761="Male",VLOOKUP(H11761,'Shoe size conversion table'!$B$6:$D$22,3),VLOOKUP(H11761,'Shoe size conversion table'!$J$6:$L$22,3))</f>
        <v>4.5</v>
      </c>
      <c r="K11761" s="11">
        <v>189</v>
      </c>
      <c r="L11761" s="12">
        <v>0.5</v>
      </c>
      <c r="M11761" s="7">
        <f t="shared" si="550"/>
        <v>2016</v>
      </c>
      <c r="N11761" s="7">
        <f t="shared" si="551"/>
        <v>7</v>
      </c>
      <c r="O11761" s="30">
        <f t="shared" si="552"/>
        <v>94.5</v>
      </c>
    </row>
    <row r="11762" spans="2:15" x14ac:dyDescent="0.2">
      <c r="B11762" s="13">
        <v>62894</v>
      </c>
      <c r="C11762" s="14">
        <v>42577.47611111126</v>
      </c>
      <c r="D11762" s="7" t="s">
        <v>7</v>
      </c>
      <c r="E11762" s="13">
        <v>2221</v>
      </c>
      <c r="F11762" s="7" t="s">
        <v>48</v>
      </c>
      <c r="G11762" s="7" t="s">
        <v>12</v>
      </c>
      <c r="H11762" s="13">
        <v>8.5</v>
      </c>
      <c r="I11762" s="13">
        <f>IF(G11762="Male",VLOOKUP(H11762,'Shoe size conversion table'!$B$6:$D$22,2),VLOOKUP(H11762,'Shoe size conversion table'!$J$6:$L$22,2))</f>
        <v>39</v>
      </c>
      <c r="J11762" s="13">
        <f>IF(G11762="Male",VLOOKUP(H11762,'Shoe size conversion table'!$B$6:$D$22,3),VLOOKUP(H11762,'Shoe size conversion table'!$J$6:$L$22,3))</f>
        <v>6.5</v>
      </c>
      <c r="K11762" s="11">
        <v>179</v>
      </c>
      <c r="L11762" s="12">
        <v>0</v>
      </c>
      <c r="M11762" s="7">
        <f t="shared" si="550"/>
        <v>2016</v>
      </c>
      <c r="N11762" s="7">
        <f t="shared" si="551"/>
        <v>7</v>
      </c>
      <c r="O11762" s="30">
        <f t="shared" si="552"/>
        <v>179</v>
      </c>
    </row>
    <row r="11763" spans="2:15" x14ac:dyDescent="0.2">
      <c r="B11763" s="13">
        <v>62895</v>
      </c>
      <c r="C11763" s="14">
        <v>42577.486111111124</v>
      </c>
      <c r="D11763" s="7" t="s">
        <v>7</v>
      </c>
      <c r="E11763" s="13">
        <v>2179</v>
      </c>
      <c r="F11763" s="7" t="s">
        <v>49</v>
      </c>
      <c r="G11763" s="7" t="s">
        <v>12</v>
      </c>
      <c r="H11763" s="13">
        <v>9</v>
      </c>
      <c r="I11763" s="13" t="str">
        <f>IF(G11763="Male",VLOOKUP(H11763,'Shoe size conversion table'!$B$6:$D$22,2),VLOOKUP(H11763,'Shoe size conversion table'!$J$6:$L$22,2))</f>
        <v>39-40</v>
      </c>
      <c r="J11763" s="13">
        <f>IF(G11763="Male",VLOOKUP(H11763,'Shoe size conversion table'!$B$6:$D$22,3),VLOOKUP(H11763,'Shoe size conversion table'!$J$6:$L$22,3))</f>
        <v>7</v>
      </c>
      <c r="K11763" s="11">
        <v>139</v>
      </c>
      <c r="L11763" s="12">
        <v>0</v>
      </c>
      <c r="M11763" s="7">
        <f t="shared" si="550"/>
        <v>2016</v>
      </c>
      <c r="N11763" s="7">
        <f t="shared" si="551"/>
        <v>7</v>
      </c>
      <c r="O11763" s="30">
        <f t="shared" si="552"/>
        <v>139</v>
      </c>
    </row>
    <row r="11764" spans="2:15" x14ac:dyDescent="0.2">
      <c r="B11764" s="13">
        <v>62896</v>
      </c>
      <c r="C11764" s="14">
        <v>42577.486111111124</v>
      </c>
      <c r="D11764" s="7" t="s">
        <v>9</v>
      </c>
      <c r="E11764" s="13">
        <v>2206</v>
      </c>
      <c r="F11764" s="7" t="s">
        <v>59</v>
      </c>
      <c r="G11764" s="7" t="s">
        <v>12</v>
      </c>
      <c r="H11764" s="13">
        <v>8</v>
      </c>
      <c r="I11764" s="13" t="str">
        <f>IF(G11764="Male",VLOOKUP(H11764,'Shoe size conversion table'!$B$6:$D$22,2),VLOOKUP(H11764,'Shoe size conversion table'!$J$6:$L$22,2))</f>
        <v>38-39</v>
      </c>
      <c r="J11764" s="13">
        <f>IF(G11764="Male",VLOOKUP(H11764,'Shoe size conversion table'!$B$6:$D$22,3),VLOOKUP(H11764,'Shoe size conversion table'!$J$6:$L$22,3))</f>
        <v>6</v>
      </c>
      <c r="K11764" s="11">
        <v>129</v>
      </c>
      <c r="L11764" s="12">
        <v>0</v>
      </c>
      <c r="M11764" s="7">
        <f t="shared" si="550"/>
        <v>2016</v>
      </c>
      <c r="N11764" s="7">
        <f t="shared" si="551"/>
        <v>7</v>
      </c>
      <c r="O11764" s="30">
        <f t="shared" si="552"/>
        <v>129</v>
      </c>
    </row>
    <row r="11765" spans="2:15" x14ac:dyDescent="0.2">
      <c r="B11765" s="13">
        <v>62897</v>
      </c>
      <c r="C11765" s="14">
        <v>42577.496111111228</v>
      </c>
      <c r="D11765" s="7" t="s">
        <v>7</v>
      </c>
      <c r="E11765" s="13">
        <v>2147</v>
      </c>
      <c r="F11765" s="7" t="s">
        <v>47</v>
      </c>
      <c r="G11765" s="7" t="s">
        <v>11</v>
      </c>
      <c r="H11765" s="13">
        <v>6.5</v>
      </c>
      <c r="I11765" s="13">
        <f>IF(G11765="Male",VLOOKUP(H11765,'Shoe size conversion table'!$B$6:$D$22,2),VLOOKUP(H11765,'Shoe size conversion table'!$J$6:$L$22,2))</f>
        <v>39</v>
      </c>
      <c r="J11765" s="13">
        <f>IF(G11765="Male",VLOOKUP(H11765,'Shoe size conversion table'!$B$6:$D$22,3),VLOOKUP(H11765,'Shoe size conversion table'!$J$6:$L$22,3))</f>
        <v>6</v>
      </c>
      <c r="K11765" s="11">
        <v>139</v>
      </c>
      <c r="L11765" s="12">
        <v>0</v>
      </c>
      <c r="M11765" s="7">
        <f t="shared" si="550"/>
        <v>2016</v>
      </c>
      <c r="N11765" s="7">
        <f t="shared" si="551"/>
        <v>7</v>
      </c>
      <c r="O11765" s="30">
        <f t="shared" si="552"/>
        <v>139</v>
      </c>
    </row>
    <row r="11766" spans="2:15" x14ac:dyDescent="0.2">
      <c r="B11766" s="13">
        <v>62898</v>
      </c>
      <c r="C11766" s="14">
        <v>42577.566111111126</v>
      </c>
      <c r="D11766" s="7" t="s">
        <v>7</v>
      </c>
      <c r="E11766" s="13">
        <v>2224</v>
      </c>
      <c r="F11766" s="7" t="s">
        <v>47</v>
      </c>
      <c r="G11766" s="7" t="s">
        <v>11</v>
      </c>
      <c r="H11766" s="13">
        <v>9.5</v>
      </c>
      <c r="I11766" s="13" t="str">
        <f>IF(G11766="Male",VLOOKUP(H11766,'Shoe size conversion table'!$B$6:$D$22,2),VLOOKUP(H11766,'Shoe size conversion table'!$J$6:$L$22,2))</f>
        <v>42-43</v>
      </c>
      <c r="J11766" s="13">
        <f>IF(G11766="Male",VLOOKUP(H11766,'Shoe size conversion table'!$B$6:$D$22,3),VLOOKUP(H11766,'Shoe size conversion table'!$J$6:$L$22,3))</f>
        <v>9</v>
      </c>
      <c r="K11766" s="11">
        <v>159</v>
      </c>
      <c r="L11766" s="12">
        <v>0</v>
      </c>
      <c r="M11766" s="7">
        <f t="shared" si="550"/>
        <v>2016</v>
      </c>
      <c r="N11766" s="7">
        <f t="shared" si="551"/>
        <v>7</v>
      </c>
      <c r="O11766" s="30">
        <f t="shared" si="552"/>
        <v>159</v>
      </c>
    </row>
    <row r="11767" spans="2:15" x14ac:dyDescent="0.2">
      <c r="B11767" s="13">
        <v>62899</v>
      </c>
      <c r="C11767" s="14">
        <v>42577.58611111113</v>
      </c>
      <c r="D11767" s="7" t="s">
        <v>7</v>
      </c>
      <c r="E11767" s="13">
        <v>2230</v>
      </c>
      <c r="F11767" s="7" t="s">
        <v>52</v>
      </c>
      <c r="G11767" s="7" t="s">
        <v>11</v>
      </c>
      <c r="H11767" s="13">
        <v>7.5</v>
      </c>
      <c r="I11767" s="13" t="str">
        <f>IF(G11767="Male",VLOOKUP(H11767,'Shoe size conversion table'!$B$6:$D$22,2),VLOOKUP(H11767,'Shoe size conversion table'!$J$6:$L$22,2))</f>
        <v>40-41</v>
      </c>
      <c r="J11767" s="13">
        <f>IF(G11767="Male",VLOOKUP(H11767,'Shoe size conversion table'!$B$6:$D$22,3),VLOOKUP(H11767,'Shoe size conversion table'!$J$6:$L$22,3))</f>
        <v>7</v>
      </c>
      <c r="K11767" s="11">
        <v>189</v>
      </c>
      <c r="L11767" s="12">
        <v>0</v>
      </c>
      <c r="M11767" s="7">
        <f t="shared" si="550"/>
        <v>2016</v>
      </c>
      <c r="N11767" s="7">
        <f t="shared" si="551"/>
        <v>7</v>
      </c>
      <c r="O11767" s="30">
        <f t="shared" si="552"/>
        <v>189</v>
      </c>
    </row>
    <row r="11768" spans="2:15" x14ac:dyDescent="0.2">
      <c r="B11768" s="13">
        <v>62900</v>
      </c>
      <c r="C11768" s="14">
        <v>42577.596111111125</v>
      </c>
      <c r="D11768" s="7" t="s">
        <v>7</v>
      </c>
      <c r="E11768" s="13">
        <v>2231</v>
      </c>
      <c r="F11768" s="7" t="s">
        <v>46</v>
      </c>
      <c r="G11768" s="7" t="s">
        <v>11</v>
      </c>
      <c r="H11768" s="13">
        <v>8.5</v>
      </c>
      <c r="I11768" s="13" t="str">
        <f>IF(G11768="Male",VLOOKUP(H11768,'Shoe size conversion table'!$B$6:$D$22,2),VLOOKUP(H11768,'Shoe size conversion table'!$J$6:$L$22,2))</f>
        <v>41-42</v>
      </c>
      <c r="J11768" s="13">
        <f>IF(G11768="Male",VLOOKUP(H11768,'Shoe size conversion table'!$B$6:$D$22,3),VLOOKUP(H11768,'Shoe size conversion table'!$J$6:$L$22,3))</f>
        <v>8</v>
      </c>
      <c r="K11768" s="11">
        <v>159</v>
      </c>
      <c r="L11768" s="12">
        <v>0.5</v>
      </c>
      <c r="M11768" s="7">
        <f t="shared" si="550"/>
        <v>2016</v>
      </c>
      <c r="N11768" s="7">
        <f t="shared" si="551"/>
        <v>7</v>
      </c>
      <c r="O11768" s="30">
        <f t="shared" si="552"/>
        <v>79.5</v>
      </c>
    </row>
    <row r="11769" spans="2:15" x14ac:dyDescent="0.2">
      <c r="B11769" s="13">
        <v>62901</v>
      </c>
      <c r="C11769" s="14">
        <v>42577.686111111223</v>
      </c>
      <c r="D11769" s="7" t="s">
        <v>10</v>
      </c>
      <c r="E11769" s="13">
        <v>2188</v>
      </c>
      <c r="F11769" s="7" t="s">
        <v>35</v>
      </c>
      <c r="G11769" s="7" t="s">
        <v>11</v>
      </c>
      <c r="H11769" s="13">
        <v>9</v>
      </c>
      <c r="I11769" s="13">
        <f>IF(G11769="Male",VLOOKUP(H11769,'Shoe size conversion table'!$B$6:$D$22,2),VLOOKUP(H11769,'Shoe size conversion table'!$J$6:$L$22,2))</f>
        <v>42</v>
      </c>
      <c r="J11769" s="13">
        <f>IF(G11769="Male",VLOOKUP(H11769,'Shoe size conversion table'!$B$6:$D$22,3),VLOOKUP(H11769,'Shoe size conversion table'!$J$6:$L$22,3))</f>
        <v>8.5</v>
      </c>
      <c r="K11769" s="11">
        <v>169</v>
      </c>
      <c r="L11769" s="12">
        <v>0.3</v>
      </c>
      <c r="M11769" s="7">
        <f t="shared" si="550"/>
        <v>2016</v>
      </c>
      <c r="N11769" s="7">
        <f t="shared" si="551"/>
        <v>7</v>
      </c>
      <c r="O11769" s="30">
        <f t="shared" si="552"/>
        <v>118.3</v>
      </c>
    </row>
    <row r="11770" spans="2:15" x14ac:dyDescent="0.2">
      <c r="B11770" s="13">
        <v>62902</v>
      </c>
      <c r="C11770" s="14">
        <v>42577.706111111125</v>
      </c>
      <c r="D11770" s="7" t="s">
        <v>9</v>
      </c>
      <c r="E11770" s="13">
        <v>2180</v>
      </c>
      <c r="F11770" s="7" t="s">
        <v>60</v>
      </c>
      <c r="G11770" s="7" t="s">
        <v>11</v>
      </c>
      <c r="H11770" s="13">
        <v>11</v>
      </c>
      <c r="I11770" s="13">
        <f>IF(G11770="Male",VLOOKUP(H11770,'Shoe size conversion table'!$B$6:$D$22,2),VLOOKUP(H11770,'Shoe size conversion table'!$J$6:$L$22,2))</f>
        <v>44</v>
      </c>
      <c r="J11770" s="13">
        <f>IF(G11770="Male",VLOOKUP(H11770,'Shoe size conversion table'!$B$6:$D$22,3),VLOOKUP(H11770,'Shoe size conversion table'!$J$6:$L$22,3))</f>
        <v>10.5</v>
      </c>
      <c r="K11770" s="11">
        <v>189</v>
      </c>
      <c r="L11770" s="12">
        <v>0</v>
      </c>
      <c r="M11770" s="7">
        <f t="shared" si="550"/>
        <v>2016</v>
      </c>
      <c r="N11770" s="7">
        <f t="shared" si="551"/>
        <v>7</v>
      </c>
      <c r="O11770" s="30">
        <f t="shared" si="552"/>
        <v>189</v>
      </c>
    </row>
    <row r="11771" spans="2:15" x14ac:dyDescent="0.2">
      <c r="B11771" s="13">
        <v>62903</v>
      </c>
      <c r="C11771" s="14">
        <v>42577.706111111125</v>
      </c>
      <c r="D11771" s="7" t="s">
        <v>10</v>
      </c>
      <c r="E11771" s="13">
        <v>2221</v>
      </c>
      <c r="F11771" s="7" t="s">
        <v>35</v>
      </c>
      <c r="G11771" s="7" t="s">
        <v>12</v>
      </c>
      <c r="H11771" s="13">
        <v>8</v>
      </c>
      <c r="I11771" s="13" t="str">
        <f>IF(G11771="Male",VLOOKUP(H11771,'Shoe size conversion table'!$B$6:$D$22,2),VLOOKUP(H11771,'Shoe size conversion table'!$J$6:$L$22,2))</f>
        <v>38-39</v>
      </c>
      <c r="J11771" s="13">
        <f>IF(G11771="Male",VLOOKUP(H11771,'Shoe size conversion table'!$B$6:$D$22,3),VLOOKUP(H11771,'Shoe size conversion table'!$J$6:$L$22,3))</f>
        <v>6</v>
      </c>
      <c r="K11771" s="11">
        <v>189</v>
      </c>
      <c r="L11771" s="12">
        <v>0</v>
      </c>
      <c r="M11771" s="7">
        <f t="shared" si="550"/>
        <v>2016</v>
      </c>
      <c r="N11771" s="7">
        <f t="shared" si="551"/>
        <v>7</v>
      </c>
      <c r="O11771" s="30">
        <f t="shared" si="552"/>
        <v>189</v>
      </c>
    </row>
    <row r="11772" spans="2:15" x14ac:dyDescent="0.2">
      <c r="B11772" s="13">
        <v>62903</v>
      </c>
      <c r="C11772" s="14">
        <v>42577.706111111125</v>
      </c>
      <c r="D11772" s="7" t="s">
        <v>10</v>
      </c>
      <c r="E11772" s="13">
        <v>2171</v>
      </c>
      <c r="F11772" s="7" t="s">
        <v>34</v>
      </c>
      <c r="G11772" s="7" t="s">
        <v>11</v>
      </c>
      <c r="H11772" s="13">
        <v>9</v>
      </c>
      <c r="I11772" s="13">
        <f>IF(G11772="Male",VLOOKUP(H11772,'Shoe size conversion table'!$B$6:$D$22,2),VLOOKUP(H11772,'Shoe size conversion table'!$J$6:$L$22,2))</f>
        <v>42</v>
      </c>
      <c r="J11772" s="13">
        <f>IF(G11772="Male",VLOOKUP(H11772,'Shoe size conversion table'!$B$6:$D$22,3),VLOOKUP(H11772,'Shoe size conversion table'!$J$6:$L$22,3))</f>
        <v>8.5</v>
      </c>
      <c r="K11772" s="11">
        <v>149</v>
      </c>
      <c r="L11772" s="12">
        <v>0</v>
      </c>
      <c r="M11772" s="7">
        <f t="shared" si="550"/>
        <v>2016</v>
      </c>
      <c r="N11772" s="7">
        <f t="shared" si="551"/>
        <v>7</v>
      </c>
      <c r="O11772" s="30">
        <f t="shared" si="552"/>
        <v>149</v>
      </c>
    </row>
    <row r="11773" spans="2:15" x14ac:dyDescent="0.2">
      <c r="B11773" s="13">
        <v>62904</v>
      </c>
      <c r="C11773" s="14">
        <v>42577.746111111301</v>
      </c>
      <c r="D11773" s="7" t="s">
        <v>10</v>
      </c>
      <c r="E11773" s="13">
        <v>2192</v>
      </c>
      <c r="F11773" s="7" t="s">
        <v>34</v>
      </c>
      <c r="G11773" s="7" t="s">
        <v>11</v>
      </c>
      <c r="H11773" s="13">
        <v>12</v>
      </c>
      <c r="I11773" s="13">
        <f>IF(G11773="Male",VLOOKUP(H11773,'Shoe size conversion table'!$B$6:$D$22,2),VLOOKUP(H11773,'Shoe size conversion table'!$J$6:$L$22,2))</f>
        <v>45</v>
      </c>
      <c r="J11773" s="13">
        <f>IF(G11773="Male",VLOOKUP(H11773,'Shoe size conversion table'!$B$6:$D$22,3),VLOOKUP(H11773,'Shoe size conversion table'!$J$6:$L$22,3))</f>
        <v>11.5</v>
      </c>
      <c r="K11773" s="11">
        <v>189</v>
      </c>
      <c r="L11773" s="12">
        <v>0.2</v>
      </c>
      <c r="M11773" s="7">
        <f t="shared" si="550"/>
        <v>2016</v>
      </c>
      <c r="N11773" s="7">
        <f t="shared" si="551"/>
        <v>7</v>
      </c>
      <c r="O11773" s="30">
        <f t="shared" si="552"/>
        <v>151.20000000000002</v>
      </c>
    </row>
    <row r="11774" spans="2:15" x14ac:dyDescent="0.2">
      <c r="B11774" s="13">
        <v>62905</v>
      </c>
      <c r="C11774" s="14">
        <v>42577.746111111301</v>
      </c>
      <c r="D11774" s="7" t="s">
        <v>10</v>
      </c>
      <c r="E11774" s="13">
        <v>2208</v>
      </c>
      <c r="F11774" s="7" t="s">
        <v>34</v>
      </c>
      <c r="G11774" s="7" t="s">
        <v>11</v>
      </c>
      <c r="H11774" s="13">
        <v>11</v>
      </c>
      <c r="I11774" s="13">
        <f>IF(G11774="Male",VLOOKUP(H11774,'Shoe size conversion table'!$B$6:$D$22,2),VLOOKUP(H11774,'Shoe size conversion table'!$J$6:$L$22,2))</f>
        <v>44</v>
      </c>
      <c r="J11774" s="13">
        <f>IF(G11774="Male",VLOOKUP(H11774,'Shoe size conversion table'!$B$6:$D$22,3),VLOOKUP(H11774,'Shoe size conversion table'!$J$6:$L$22,3))</f>
        <v>10.5</v>
      </c>
      <c r="K11774" s="11">
        <v>199</v>
      </c>
      <c r="L11774" s="12">
        <v>0.3</v>
      </c>
      <c r="M11774" s="7">
        <f t="shared" si="550"/>
        <v>2016</v>
      </c>
      <c r="N11774" s="7">
        <f t="shared" si="551"/>
        <v>7</v>
      </c>
      <c r="O11774" s="30">
        <f t="shared" si="552"/>
        <v>139.29999999999998</v>
      </c>
    </row>
    <row r="11775" spans="2:15" x14ac:dyDescent="0.2">
      <c r="B11775" s="13">
        <v>62906</v>
      </c>
      <c r="C11775" s="14">
        <v>42578.056111111124</v>
      </c>
      <c r="D11775" s="7" t="s">
        <v>10</v>
      </c>
      <c r="E11775" s="13">
        <v>2197</v>
      </c>
      <c r="F11775" s="7" t="s">
        <v>35</v>
      </c>
      <c r="G11775" s="7" t="s">
        <v>11</v>
      </c>
      <c r="H11775" s="13">
        <v>10.5</v>
      </c>
      <c r="I11775" s="13" t="str">
        <f>IF(G11775="Male",VLOOKUP(H11775,'Shoe size conversion table'!$B$6:$D$22,2),VLOOKUP(H11775,'Shoe size conversion table'!$J$6:$L$22,2))</f>
        <v>43-44</v>
      </c>
      <c r="J11775" s="13">
        <f>IF(G11775="Male",VLOOKUP(H11775,'Shoe size conversion table'!$B$6:$D$22,3),VLOOKUP(H11775,'Shoe size conversion table'!$J$6:$L$22,3))</f>
        <v>10</v>
      </c>
      <c r="K11775" s="11">
        <v>179</v>
      </c>
      <c r="L11775" s="12">
        <v>0.2</v>
      </c>
      <c r="M11775" s="7">
        <f t="shared" si="550"/>
        <v>2016</v>
      </c>
      <c r="N11775" s="7">
        <f t="shared" si="551"/>
        <v>7</v>
      </c>
      <c r="O11775" s="30">
        <f t="shared" si="552"/>
        <v>143.20000000000002</v>
      </c>
    </row>
    <row r="11776" spans="2:15" x14ac:dyDescent="0.2">
      <c r="B11776" s="13">
        <v>62907</v>
      </c>
      <c r="C11776" s="14">
        <v>42578.0661111113</v>
      </c>
      <c r="D11776" s="7" t="s">
        <v>10</v>
      </c>
      <c r="E11776" s="13">
        <v>2222</v>
      </c>
      <c r="F11776" s="7" t="s">
        <v>35</v>
      </c>
      <c r="G11776" s="7" t="s">
        <v>11</v>
      </c>
      <c r="H11776" s="13">
        <v>10.5</v>
      </c>
      <c r="I11776" s="13" t="str">
        <f>IF(G11776="Male",VLOOKUP(H11776,'Shoe size conversion table'!$B$6:$D$22,2),VLOOKUP(H11776,'Shoe size conversion table'!$J$6:$L$22,2))</f>
        <v>43-44</v>
      </c>
      <c r="J11776" s="13">
        <f>IF(G11776="Male",VLOOKUP(H11776,'Shoe size conversion table'!$B$6:$D$22,3),VLOOKUP(H11776,'Shoe size conversion table'!$J$6:$L$22,3))</f>
        <v>10</v>
      </c>
      <c r="K11776" s="11">
        <v>129</v>
      </c>
      <c r="L11776" s="12">
        <v>0.1</v>
      </c>
      <c r="M11776" s="7">
        <f t="shared" si="550"/>
        <v>2016</v>
      </c>
      <c r="N11776" s="7">
        <f t="shared" si="551"/>
        <v>7</v>
      </c>
      <c r="O11776" s="30">
        <f t="shared" si="552"/>
        <v>116.10000000000001</v>
      </c>
    </row>
    <row r="11777" spans="2:15" x14ac:dyDescent="0.2">
      <c r="B11777" s="13">
        <v>62908</v>
      </c>
      <c r="C11777" s="14">
        <v>42578.096111111226</v>
      </c>
      <c r="D11777" s="7" t="s">
        <v>10</v>
      </c>
      <c r="E11777" s="13">
        <v>2209</v>
      </c>
      <c r="F11777" s="7" t="s">
        <v>34</v>
      </c>
      <c r="G11777" s="7" t="s">
        <v>11</v>
      </c>
      <c r="H11777" s="13">
        <v>9.5</v>
      </c>
      <c r="I11777" s="13" t="str">
        <f>IF(G11777="Male",VLOOKUP(H11777,'Shoe size conversion table'!$B$6:$D$22,2),VLOOKUP(H11777,'Shoe size conversion table'!$J$6:$L$22,2))</f>
        <v>42-43</v>
      </c>
      <c r="J11777" s="13">
        <f>IF(G11777="Male",VLOOKUP(H11777,'Shoe size conversion table'!$B$6:$D$22,3),VLOOKUP(H11777,'Shoe size conversion table'!$J$6:$L$22,3))</f>
        <v>9</v>
      </c>
      <c r="K11777" s="11">
        <v>199</v>
      </c>
      <c r="L11777" s="12">
        <v>0</v>
      </c>
      <c r="M11777" s="7">
        <f t="shared" si="550"/>
        <v>2016</v>
      </c>
      <c r="N11777" s="7">
        <f t="shared" si="551"/>
        <v>7</v>
      </c>
      <c r="O11777" s="30">
        <f t="shared" si="552"/>
        <v>199</v>
      </c>
    </row>
    <row r="11778" spans="2:15" x14ac:dyDescent="0.2">
      <c r="B11778" s="13">
        <v>62909</v>
      </c>
      <c r="C11778" s="14">
        <v>42578.106111111127</v>
      </c>
      <c r="D11778" s="7" t="s">
        <v>9</v>
      </c>
      <c r="E11778" s="13">
        <v>2236</v>
      </c>
      <c r="F11778" s="7" t="s">
        <v>58</v>
      </c>
      <c r="G11778" s="7" t="s">
        <v>11</v>
      </c>
      <c r="H11778" s="13">
        <v>10.5</v>
      </c>
      <c r="I11778" s="13" t="str">
        <f>IF(G11778="Male",VLOOKUP(H11778,'Shoe size conversion table'!$B$6:$D$22,2),VLOOKUP(H11778,'Shoe size conversion table'!$J$6:$L$22,2))</f>
        <v>43-44</v>
      </c>
      <c r="J11778" s="13">
        <f>IF(G11778="Male",VLOOKUP(H11778,'Shoe size conversion table'!$B$6:$D$22,3),VLOOKUP(H11778,'Shoe size conversion table'!$J$6:$L$22,3))</f>
        <v>10</v>
      </c>
      <c r="K11778" s="11">
        <v>139</v>
      </c>
      <c r="L11778" s="12">
        <v>0</v>
      </c>
      <c r="M11778" s="7">
        <f t="shared" si="550"/>
        <v>2016</v>
      </c>
      <c r="N11778" s="7">
        <f t="shared" si="551"/>
        <v>7</v>
      </c>
      <c r="O11778" s="30">
        <f t="shared" si="552"/>
        <v>139</v>
      </c>
    </row>
    <row r="11779" spans="2:15" x14ac:dyDescent="0.2">
      <c r="B11779" s="13">
        <v>62910</v>
      </c>
      <c r="C11779" s="14">
        <v>42578.22611111126</v>
      </c>
      <c r="D11779" s="7" t="s">
        <v>7</v>
      </c>
      <c r="E11779" s="13">
        <v>2198</v>
      </c>
      <c r="F11779" s="7" t="s">
        <v>43</v>
      </c>
      <c r="G11779" s="7" t="s">
        <v>11</v>
      </c>
      <c r="H11779" s="13">
        <v>9.5</v>
      </c>
      <c r="I11779" s="13" t="str">
        <f>IF(G11779="Male",VLOOKUP(H11779,'Shoe size conversion table'!$B$6:$D$22,2),VLOOKUP(H11779,'Shoe size conversion table'!$J$6:$L$22,2))</f>
        <v>42-43</v>
      </c>
      <c r="J11779" s="13">
        <f>IF(G11779="Male",VLOOKUP(H11779,'Shoe size conversion table'!$B$6:$D$22,3),VLOOKUP(H11779,'Shoe size conversion table'!$J$6:$L$22,3))</f>
        <v>9</v>
      </c>
      <c r="K11779" s="11">
        <v>199</v>
      </c>
      <c r="L11779" s="12">
        <v>0.1</v>
      </c>
      <c r="M11779" s="7">
        <f t="shared" si="550"/>
        <v>2016</v>
      </c>
      <c r="N11779" s="7">
        <f t="shared" si="551"/>
        <v>7</v>
      </c>
      <c r="O11779" s="30">
        <f t="shared" si="552"/>
        <v>179.1</v>
      </c>
    </row>
    <row r="11780" spans="2:15" x14ac:dyDescent="0.2">
      <c r="B11780" s="13">
        <v>62911</v>
      </c>
      <c r="C11780" s="14">
        <v>42578.306111111262</v>
      </c>
      <c r="D11780" s="7" t="s">
        <v>10</v>
      </c>
      <c r="E11780" s="13">
        <v>2148</v>
      </c>
      <c r="F11780" s="7" t="s">
        <v>36</v>
      </c>
      <c r="G11780" s="7" t="s">
        <v>11</v>
      </c>
      <c r="H11780" s="13">
        <v>10</v>
      </c>
      <c r="I11780" s="13">
        <f>IF(G11780="Male",VLOOKUP(H11780,'Shoe size conversion table'!$B$6:$D$22,2),VLOOKUP(H11780,'Shoe size conversion table'!$J$6:$L$22,2))</f>
        <v>43</v>
      </c>
      <c r="J11780" s="13">
        <f>IF(G11780="Male",VLOOKUP(H11780,'Shoe size conversion table'!$B$6:$D$22,3),VLOOKUP(H11780,'Shoe size conversion table'!$J$6:$L$22,3))</f>
        <v>9.5</v>
      </c>
      <c r="K11780" s="11">
        <v>199</v>
      </c>
      <c r="L11780" s="12">
        <v>0</v>
      </c>
      <c r="M11780" s="7">
        <f t="shared" si="550"/>
        <v>2016</v>
      </c>
      <c r="N11780" s="7">
        <f t="shared" si="551"/>
        <v>7</v>
      </c>
      <c r="O11780" s="30">
        <f t="shared" si="552"/>
        <v>199</v>
      </c>
    </row>
    <row r="11781" spans="2:15" x14ac:dyDescent="0.2">
      <c r="B11781" s="13">
        <v>62912</v>
      </c>
      <c r="C11781" s="14">
        <v>42578.436111111121</v>
      </c>
      <c r="D11781" s="7" t="s">
        <v>9</v>
      </c>
      <c r="E11781" s="13">
        <v>2225</v>
      </c>
      <c r="F11781" s="7" t="s">
        <v>59</v>
      </c>
      <c r="G11781" s="7" t="s">
        <v>11</v>
      </c>
      <c r="H11781" s="13">
        <v>8.5</v>
      </c>
      <c r="I11781" s="13" t="str">
        <f>IF(G11781="Male",VLOOKUP(H11781,'Shoe size conversion table'!$B$6:$D$22,2),VLOOKUP(H11781,'Shoe size conversion table'!$J$6:$L$22,2))</f>
        <v>41-42</v>
      </c>
      <c r="J11781" s="13">
        <f>IF(G11781="Male",VLOOKUP(H11781,'Shoe size conversion table'!$B$6:$D$22,3),VLOOKUP(H11781,'Shoe size conversion table'!$J$6:$L$22,3))</f>
        <v>8</v>
      </c>
      <c r="K11781" s="11">
        <v>169</v>
      </c>
      <c r="L11781" s="12">
        <v>0</v>
      </c>
      <c r="M11781" s="7">
        <f t="shared" ref="M11781:M11844" si="553">YEAR(C11781)</f>
        <v>2016</v>
      </c>
      <c r="N11781" s="7">
        <f t="shared" si="551"/>
        <v>7</v>
      </c>
      <c r="O11781" s="30">
        <f t="shared" si="552"/>
        <v>169</v>
      </c>
    </row>
    <row r="11782" spans="2:15" x14ac:dyDescent="0.2">
      <c r="B11782" s="13">
        <v>62913</v>
      </c>
      <c r="C11782" s="14">
        <v>42578.456111111263</v>
      </c>
      <c r="D11782" s="7" t="s">
        <v>7</v>
      </c>
      <c r="E11782" s="13">
        <v>2223</v>
      </c>
      <c r="F11782" s="7" t="s">
        <v>48</v>
      </c>
      <c r="G11782" s="7" t="s">
        <v>12</v>
      </c>
      <c r="H11782" s="13">
        <v>6.5</v>
      </c>
      <c r="I11782" s="13">
        <f>IF(G11782="Male",VLOOKUP(H11782,'Shoe size conversion table'!$B$6:$D$22,2),VLOOKUP(H11782,'Shoe size conversion table'!$J$6:$L$22,2))</f>
        <v>37</v>
      </c>
      <c r="J11782" s="13">
        <f>IF(G11782="Male",VLOOKUP(H11782,'Shoe size conversion table'!$B$6:$D$22,3),VLOOKUP(H11782,'Shoe size conversion table'!$J$6:$L$22,3))</f>
        <v>4.5</v>
      </c>
      <c r="K11782" s="11">
        <v>129</v>
      </c>
      <c r="L11782" s="12">
        <v>0</v>
      </c>
      <c r="M11782" s="7">
        <f t="shared" si="553"/>
        <v>2016</v>
      </c>
      <c r="N11782" s="7">
        <f t="shared" ref="N11782:N11845" si="554">MONTH(C11782:C26749)</f>
        <v>7</v>
      </c>
      <c r="O11782" s="30">
        <f t="shared" ref="O11782:O11845" si="555">K11782*(1-L11782)</f>
        <v>129</v>
      </c>
    </row>
    <row r="11783" spans="2:15" x14ac:dyDescent="0.2">
      <c r="B11783" s="13">
        <v>62914</v>
      </c>
      <c r="C11783" s="14">
        <v>42578.466111111127</v>
      </c>
      <c r="D11783" s="7" t="s">
        <v>10</v>
      </c>
      <c r="E11783" s="13">
        <v>2175</v>
      </c>
      <c r="F11783" s="7" t="s">
        <v>35</v>
      </c>
      <c r="G11783" s="7" t="s">
        <v>12</v>
      </c>
      <c r="H11783" s="13">
        <v>7.5</v>
      </c>
      <c r="I11783" s="13">
        <f>IF(G11783="Male",VLOOKUP(H11783,'Shoe size conversion table'!$B$6:$D$22,2),VLOOKUP(H11783,'Shoe size conversion table'!$J$6:$L$22,2))</f>
        <v>38</v>
      </c>
      <c r="J11783" s="13">
        <f>IF(G11783="Male",VLOOKUP(H11783,'Shoe size conversion table'!$B$6:$D$22,3),VLOOKUP(H11783,'Shoe size conversion table'!$J$6:$L$22,3))</f>
        <v>5.5</v>
      </c>
      <c r="K11783" s="11">
        <v>149</v>
      </c>
      <c r="L11783" s="12">
        <v>0.1</v>
      </c>
      <c r="M11783" s="7">
        <f t="shared" si="553"/>
        <v>2016</v>
      </c>
      <c r="N11783" s="7">
        <f t="shared" si="554"/>
        <v>7</v>
      </c>
      <c r="O11783" s="30">
        <f t="shared" si="555"/>
        <v>134.1</v>
      </c>
    </row>
    <row r="11784" spans="2:15" x14ac:dyDescent="0.2">
      <c r="B11784" s="13">
        <v>62915</v>
      </c>
      <c r="C11784" s="14">
        <v>42578.47611111126</v>
      </c>
      <c r="D11784" s="7" t="s">
        <v>7</v>
      </c>
      <c r="E11784" s="13">
        <v>2221</v>
      </c>
      <c r="F11784" s="7" t="s">
        <v>49</v>
      </c>
      <c r="G11784" s="7" t="s">
        <v>11</v>
      </c>
      <c r="H11784" s="13">
        <v>10</v>
      </c>
      <c r="I11784" s="13">
        <f>IF(G11784="Male",VLOOKUP(H11784,'Shoe size conversion table'!$B$6:$D$22,2),VLOOKUP(H11784,'Shoe size conversion table'!$J$6:$L$22,2))</f>
        <v>43</v>
      </c>
      <c r="J11784" s="13">
        <f>IF(G11784="Male",VLOOKUP(H11784,'Shoe size conversion table'!$B$6:$D$22,3),VLOOKUP(H11784,'Shoe size conversion table'!$J$6:$L$22,3))</f>
        <v>9.5</v>
      </c>
      <c r="K11784" s="11">
        <v>129</v>
      </c>
      <c r="L11784" s="12">
        <v>0</v>
      </c>
      <c r="M11784" s="7">
        <f t="shared" si="553"/>
        <v>2016</v>
      </c>
      <c r="N11784" s="7">
        <f t="shared" si="554"/>
        <v>7</v>
      </c>
      <c r="O11784" s="30">
        <f t="shared" si="555"/>
        <v>129</v>
      </c>
    </row>
    <row r="11785" spans="2:15" x14ac:dyDescent="0.2">
      <c r="B11785" s="13">
        <v>62915</v>
      </c>
      <c r="C11785" s="14">
        <v>42578.47611111126</v>
      </c>
      <c r="D11785" s="7" t="s">
        <v>7</v>
      </c>
      <c r="E11785" s="13">
        <v>2236</v>
      </c>
      <c r="F11785" s="7" t="s">
        <v>48</v>
      </c>
      <c r="G11785" s="7" t="s">
        <v>12</v>
      </c>
      <c r="H11785" s="13">
        <v>9</v>
      </c>
      <c r="I11785" s="13" t="str">
        <f>IF(G11785="Male",VLOOKUP(H11785,'Shoe size conversion table'!$B$6:$D$22,2),VLOOKUP(H11785,'Shoe size conversion table'!$J$6:$L$22,2))</f>
        <v>39-40</v>
      </c>
      <c r="J11785" s="13">
        <f>IF(G11785="Male",VLOOKUP(H11785,'Shoe size conversion table'!$B$6:$D$22,3),VLOOKUP(H11785,'Shoe size conversion table'!$J$6:$L$22,3))</f>
        <v>7</v>
      </c>
      <c r="K11785" s="11">
        <v>189</v>
      </c>
      <c r="L11785" s="12">
        <v>0</v>
      </c>
      <c r="M11785" s="7">
        <f t="shared" si="553"/>
        <v>2016</v>
      </c>
      <c r="N11785" s="7">
        <f t="shared" si="554"/>
        <v>7</v>
      </c>
      <c r="O11785" s="30">
        <f t="shared" si="555"/>
        <v>189</v>
      </c>
    </row>
    <row r="11786" spans="2:15" x14ac:dyDescent="0.2">
      <c r="B11786" s="13">
        <v>62916</v>
      </c>
      <c r="C11786" s="14">
        <v>42578.486111111124</v>
      </c>
      <c r="D11786" s="7" t="s">
        <v>9</v>
      </c>
      <c r="E11786" s="13">
        <v>2185</v>
      </c>
      <c r="F11786" s="7" t="s">
        <v>61</v>
      </c>
      <c r="G11786" s="7" t="s">
        <v>12</v>
      </c>
      <c r="H11786" s="13">
        <v>8</v>
      </c>
      <c r="I11786" s="13" t="str">
        <f>IF(G11786="Male",VLOOKUP(H11786,'Shoe size conversion table'!$B$6:$D$22,2),VLOOKUP(H11786,'Shoe size conversion table'!$J$6:$L$22,2))</f>
        <v>38-39</v>
      </c>
      <c r="J11786" s="13">
        <f>IF(G11786="Male",VLOOKUP(H11786,'Shoe size conversion table'!$B$6:$D$22,3),VLOOKUP(H11786,'Shoe size conversion table'!$J$6:$L$22,3))</f>
        <v>6</v>
      </c>
      <c r="K11786" s="11">
        <v>189</v>
      </c>
      <c r="L11786" s="12">
        <v>0.1</v>
      </c>
      <c r="M11786" s="7">
        <f t="shared" si="553"/>
        <v>2016</v>
      </c>
      <c r="N11786" s="7">
        <f t="shared" si="554"/>
        <v>7</v>
      </c>
      <c r="O11786" s="30">
        <f t="shared" si="555"/>
        <v>170.1</v>
      </c>
    </row>
    <row r="11787" spans="2:15" x14ac:dyDescent="0.2">
      <c r="B11787" s="13">
        <v>62917</v>
      </c>
      <c r="C11787" s="14">
        <v>42578.496111111228</v>
      </c>
      <c r="D11787" s="7" t="s">
        <v>7</v>
      </c>
      <c r="E11787" s="13">
        <v>2206</v>
      </c>
      <c r="F11787" s="7" t="s">
        <v>46</v>
      </c>
      <c r="G11787" s="7" t="s">
        <v>11</v>
      </c>
      <c r="H11787" s="13">
        <v>14</v>
      </c>
      <c r="I11787" s="13">
        <f>IF(G11787="Male",VLOOKUP(H11787,'Shoe size conversion table'!$B$6:$D$22,2),VLOOKUP(H11787,'Shoe size conversion table'!$J$6:$L$22,2))</f>
        <v>47</v>
      </c>
      <c r="J11787" s="13">
        <f>IF(G11787="Male",VLOOKUP(H11787,'Shoe size conversion table'!$B$6:$D$22,3),VLOOKUP(H11787,'Shoe size conversion table'!$J$6:$L$22,3))</f>
        <v>13.5</v>
      </c>
      <c r="K11787" s="11">
        <v>129</v>
      </c>
      <c r="L11787" s="12">
        <v>0</v>
      </c>
      <c r="M11787" s="7">
        <f t="shared" si="553"/>
        <v>2016</v>
      </c>
      <c r="N11787" s="7">
        <f t="shared" si="554"/>
        <v>7</v>
      </c>
      <c r="O11787" s="30">
        <f t="shared" si="555"/>
        <v>129</v>
      </c>
    </row>
    <row r="11788" spans="2:15" x14ac:dyDescent="0.2">
      <c r="B11788" s="13">
        <v>62918</v>
      </c>
      <c r="C11788" s="14">
        <v>42578.596111111125</v>
      </c>
      <c r="D11788" s="7" t="s">
        <v>8</v>
      </c>
      <c r="E11788" s="13">
        <v>2209</v>
      </c>
      <c r="F11788" s="7" t="s">
        <v>39</v>
      </c>
      <c r="G11788" s="7" t="s">
        <v>12</v>
      </c>
      <c r="H11788" s="13">
        <v>12</v>
      </c>
      <c r="I11788" s="13" t="str">
        <f>IF(G11788="Male",VLOOKUP(H11788,'Shoe size conversion table'!$B$6:$D$22,2),VLOOKUP(H11788,'Shoe size conversion table'!$J$6:$L$22,2))</f>
        <v>42-43</v>
      </c>
      <c r="J11788" s="13">
        <f>IF(G11788="Male",VLOOKUP(H11788,'Shoe size conversion table'!$B$6:$D$22,3),VLOOKUP(H11788,'Shoe size conversion table'!$J$6:$L$22,3))</f>
        <v>10</v>
      </c>
      <c r="K11788" s="11">
        <v>129</v>
      </c>
      <c r="L11788" s="12">
        <v>0.3</v>
      </c>
      <c r="M11788" s="7">
        <f t="shared" si="553"/>
        <v>2016</v>
      </c>
      <c r="N11788" s="7">
        <f t="shared" si="554"/>
        <v>7</v>
      </c>
      <c r="O11788" s="30">
        <f t="shared" si="555"/>
        <v>90.3</v>
      </c>
    </row>
    <row r="11789" spans="2:15" x14ac:dyDescent="0.2">
      <c r="B11789" s="13">
        <v>62919</v>
      </c>
      <c r="C11789" s="14">
        <v>42578.706111111125</v>
      </c>
      <c r="D11789" s="7" t="s">
        <v>10</v>
      </c>
      <c r="E11789" s="13">
        <v>2154</v>
      </c>
      <c r="F11789" s="7" t="s">
        <v>34</v>
      </c>
      <c r="G11789" s="7" t="s">
        <v>12</v>
      </c>
      <c r="H11789" s="13">
        <v>8</v>
      </c>
      <c r="I11789" s="13" t="str">
        <f>IF(G11789="Male",VLOOKUP(H11789,'Shoe size conversion table'!$B$6:$D$22,2),VLOOKUP(H11789,'Shoe size conversion table'!$J$6:$L$22,2))</f>
        <v>38-39</v>
      </c>
      <c r="J11789" s="13">
        <f>IF(G11789="Male",VLOOKUP(H11789,'Shoe size conversion table'!$B$6:$D$22,3),VLOOKUP(H11789,'Shoe size conversion table'!$J$6:$L$22,3))</f>
        <v>6</v>
      </c>
      <c r="K11789" s="11">
        <v>169</v>
      </c>
      <c r="L11789" s="12">
        <v>0.5</v>
      </c>
      <c r="M11789" s="7">
        <f t="shared" si="553"/>
        <v>2016</v>
      </c>
      <c r="N11789" s="7">
        <f t="shared" si="554"/>
        <v>7</v>
      </c>
      <c r="O11789" s="30">
        <f t="shared" si="555"/>
        <v>84.5</v>
      </c>
    </row>
    <row r="11790" spans="2:15" x14ac:dyDescent="0.2">
      <c r="B11790" s="13">
        <v>62919</v>
      </c>
      <c r="C11790" s="14">
        <v>42578.706111111125</v>
      </c>
      <c r="D11790" s="7" t="s">
        <v>10</v>
      </c>
      <c r="E11790" s="13">
        <v>2221</v>
      </c>
      <c r="F11790" s="7" t="s">
        <v>35</v>
      </c>
      <c r="G11790" s="7" t="s">
        <v>12</v>
      </c>
      <c r="H11790" s="13">
        <v>8</v>
      </c>
      <c r="I11790" s="13" t="str">
        <f>IF(G11790="Male",VLOOKUP(H11790,'Shoe size conversion table'!$B$6:$D$22,2),VLOOKUP(H11790,'Shoe size conversion table'!$J$6:$L$22,2))</f>
        <v>38-39</v>
      </c>
      <c r="J11790" s="13">
        <f>IF(G11790="Male",VLOOKUP(H11790,'Shoe size conversion table'!$B$6:$D$22,3),VLOOKUP(H11790,'Shoe size conversion table'!$J$6:$L$22,3))</f>
        <v>6</v>
      </c>
      <c r="K11790" s="11">
        <v>189</v>
      </c>
      <c r="L11790" s="12">
        <v>0</v>
      </c>
      <c r="M11790" s="7">
        <f t="shared" si="553"/>
        <v>2016</v>
      </c>
      <c r="N11790" s="7">
        <f t="shared" si="554"/>
        <v>7</v>
      </c>
      <c r="O11790" s="30">
        <f t="shared" si="555"/>
        <v>189</v>
      </c>
    </row>
    <row r="11791" spans="2:15" x14ac:dyDescent="0.2">
      <c r="B11791" s="13">
        <v>62919</v>
      </c>
      <c r="C11791" s="14">
        <v>42578.706111111125</v>
      </c>
      <c r="D11791" s="7" t="s">
        <v>10</v>
      </c>
      <c r="E11791" s="13">
        <v>2207</v>
      </c>
      <c r="F11791" s="7" t="s">
        <v>34</v>
      </c>
      <c r="G11791" s="7" t="s">
        <v>12</v>
      </c>
      <c r="H11791" s="13">
        <v>9</v>
      </c>
      <c r="I11791" s="13" t="str">
        <f>IF(G11791="Male",VLOOKUP(H11791,'Shoe size conversion table'!$B$6:$D$22,2),VLOOKUP(H11791,'Shoe size conversion table'!$J$6:$L$22,2))</f>
        <v>39-40</v>
      </c>
      <c r="J11791" s="13">
        <f>IF(G11791="Male",VLOOKUP(H11791,'Shoe size conversion table'!$B$6:$D$22,3),VLOOKUP(H11791,'Shoe size conversion table'!$J$6:$L$22,3))</f>
        <v>7</v>
      </c>
      <c r="K11791" s="11">
        <v>169</v>
      </c>
      <c r="L11791" s="12">
        <v>0</v>
      </c>
      <c r="M11791" s="7">
        <f t="shared" si="553"/>
        <v>2016</v>
      </c>
      <c r="N11791" s="7">
        <f t="shared" si="554"/>
        <v>7</v>
      </c>
      <c r="O11791" s="30">
        <f t="shared" si="555"/>
        <v>169</v>
      </c>
    </row>
    <row r="11792" spans="2:15" x14ac:dyDescent="0.2">
      <c r="B11792" s="13">
        <v>62920</v>
      </c>
      <c r="C11792" s="14">
        <v>42578.746111111301</v>
      </c>
      <c r="D11792" s="7" t="s">
        <v>10</v>
      </c>
      <c r="E11792" s="13">
        <v>2231</v>
      </c>
      <c r="F11792" s="7" t="s">
        <v>34</v>
      </c>
      <c r="G11792" s="7" t="s">
        <v>12</v>
      </c>
      <c r="H11792" s="13">
        <v>8</v>
      </c>
      <c r="I11792" s="13" t="str">
        <f>IF(G11792="Male",VLOOKUP(H11792,'Shoe size conversion table'!$B$6:$D$22,2),VLOOKUP(H11792,'Shoe size conversion table'!$J$6:$L$22,2))</f>
        <v>38-39</v>
      </c>
      <c r="J11792" s="13">
        <f>IF(G11792="Male",VLOOKUP(H11792,'Shoe size conversion table'!$B$6:$D$22,3),VLOOKUP(H11792,'Shoe size conversion table'!$J$6:$L$22,3))</f>
        <v>6</v>
      </c>
      <c r="K11792" s="11">
        <v>199</v>
      </c>
      <c r="L11792" s="12">
        <v>0</v>
      </c>
      <c r="M11792" s="7">
        <f t="shared" si="553"/>
        <v>2016</v>
      </c>
      <c r="N11792" s="7">
        <f t="shared" si="554"/>
        <v>7</v>
      </c>
      <c r="O11792" s="30">
        <f t="shared" si="555"/>
        <v>199</v>
      </c>
    </row>
    <row r="11793" spans="2:15" x14ac:dyDescent="0.2">
      <c r="B11793" s="13">
        <v>62921</v>
      </c>
      <c r="C11793" s="14">
        <v>42578.836111111261</v>
      </c>
      <c r="D11793" s="7" t="s">
        <v>7</v>
      </c>
      <c r="E11793" s="13">
        <v>2196</v>
      </c>
      <c r="F11793" s="7" t="s">
        <v>57</v>
      </c>
      <c r="G11793" s="7" t="s">
        <v>12</v>
      </c>
      <c r="H11793" s="13">
        <v>6.5</v>
      </c>
      <c r="I11793" s="13">
        <f>IF(G11793="Male",VLOOKUP(H11793,'Shoe size conversion table'!$B$6:$D$22,2),VLOOKUP(H11793,'Shoe size conversion table'!$J$6:$L$22,2))</f>
        <v>37</v>
      </c>
      <c r="J11793" s="13">
        <f>IF(G11793="Male",VLOOKUP(H11793,'Shoe size conversion table'!$B$6:$D$22,3),VLOOKUP(H11793,'Shoe size conversion table'!$J$6:$L$22,3))</f>
        <v>4.5</v>
      </c>
      <c r="K11793" s="11">
        <v>139</v>
      </c>
      <c r="L11793" s="12">
        <v>0.2</v>
      </c>
      <c r="M11793" s="7">
        <f t="shared" si="553"/>
        <v>2016</v>
      </c>
      <c r="N11793" s="7">
        <f t="shared" si="554"/>
        <v>7</v>
      </c>
      <c r="O11793" s="30">
        <f t="shared" si="555"/>
        <v>111.2</v>
      </c>
    </row>
    <row r="11794" spans="2:15" x14ac:dyDescent="0.2">
      <c r="B11794" s="13">
        <v>62922</v>
      </c>
      <c r="C11794" s="14">
        <v>42578.876111111262</v>
      </c>
      <c r="D11794" s="7" t="s">
        <v>8</v>
      </c>
      <c r="E11794" s="13">
        <v>2169</v>
      </c>
      <c r="F11794" s="7" t="s">
        <v>42</v>
      </c>
      <c r="G11794" s="7" t="s">
        <v>12</v>
      </c>
      <c r="H11794" s="13">
        <v>5</v>
      </c>
      <c r="I11794" s="13" t="str">
        <f>IF(G11794="Male",VLOOKUP(H11794,'Shoe size conversion table'!$B$6:$D$22,2),VLOOKUP(H11794,'Shoe size conversion table'!$J$6:$L$22,2))</f>
        <v>35-36</v>
      </c>
      <c r="J11794" s="13">
        <f>IF(G11794="Male",VLOOKUP(H11794,'Shoe size conversion table'!$B$6:$D$22,3),VLOOKUP(H11794,'Shoe size conversion table'!$J$6:$L$22,3))</f>
        <v>3</v>
      </c>
      <c r="K11794" s="11">
        <v>159</v>
      </c>
      <c r="L11794" s="12">
        <v>0</v>
      </c>
      <c r="M11794" s="7">
        <f t="shared" si="553"/>
        <v>2016</v>
      </c>
      <c r="N11794" s="7">
        <f t="shared" si="554"/>
        <v>7</v>
      </c>
      <c r="O11794" s="30">
        <f t="shared" si="555"/>
        <v>159</v>
      </c>
    </row>
    <row r="11795" spans="2:15" x14ac:dyDescent="0.2">
      <c r="B11795" s="13">
        <v>62923</v>
      </c>
      <c r="C11795" s="14">
        <v>42578.946111111298</v>
      </c>
      <c r="D11795" s="7" t="s">
        <v>7</v>
      </c>
      <c r="E11795" s="13">
        <v>2158</v>
      </c>
      <c r="F11795" s="7" t="s">
        <v>50</v>
      </c>
      <c r="G11795" s="7" t="s">
        <v>12</v>
      </c>
      <c r="H11795" s="13">
        <v>6.5</v>
      </c>
      <c r="I11795" s="13">
        <f>IF(G11795="Male",VLOOKUP(H11795,'Shoe size conversion table'!$B$6:$D$22,2),VLOOKUP(H11795,'Shoe size conversion table'!$J$6:$L$22,2))</f>
        <v>37</v>
      </c>
      <c r="J11795" s="13">
        <f>IF(G11795="Male",VLOOKUP(H11795,'Shoe size conversion table'!$B$6:$D$22,3),VLOOKUP(H11795,'Shoe size conversion table'!$J$6:$L$22,3))</f>
        <v>4.5</v>
      </c>
      <c r="K11795" s="11">
        <v>169</v>
      </c>
      <c r="L11795" s="12">
        <v>0</v>
      </c>
      <c r="M11795" s="7">
        <f t="shared" si="553"/>
        <v>2016</v>
      </c>
      <c r="N11795" s="7">
        <f t="shared" si="554"/>
        <v>7</v>
      </c>
      <c r="O11795" s="30">
        <f t="shared" si="555"/>
        <v>169</v>
      </c>
    </row>
    <row r="11796" spans="2:15" x14ac:dyDescent="0.2">
      <c r="B11796" s="13">
        <v>62924</v>
      </c>
      <c r="C11796" s="14">
        <v>42578.996111111126</v>
      </c>
      <c r="D11796" s="7" t="s">
        <v>10</v>
      </c>
      <c r="E11796" s="13">
        <v>2225</v>
      </c>
      <c r="F11796" s="7" t="s">
        <v>34</v>
      </c>
      <c r="G11796" s="7" t="s">
        <v>11</v>
      </c>
      <c r="H11796" s="13">
        <v>10</v>
      </c>
      <c r="I11796" s="13">
        <f>IF(G11796="Male",VLOOKUP(H11796,'Shoe size conversion table'!$B$6:$D$22,2),VLOOKUP(H11796,'Shoe size conversion table'!$J$6:$L$22,2))</f>
        <v>43</v>
      </c>
      <c r="J11796" s="13">
        <f>IF(G11796="Male",VLOOKUP(H11796,'Shoe size conversion table'!$B$6:$D$22,3),VLOOKUP(H11796,'Shoe size conversion table'!$J$6:$L$22,3))</f>
        <v>9.5</v>
      </c>
      <c r="K11796" s="11">
        <v>189</v>
      </c>
      <c r="L11796" s="12">
        <v>0</v>
      </c>
      <c r="M11796" s="7">
        <f t="shared" si="553"/>
        <v>2016</v>
      </c>
      <c r="N11796" s="7">
        <f t="shared" si="554"/>
        <v>7</v>
      </c>
      <c r="O11796" s="30">
        <f t="shared" si="555"/>
        <v>189</v>
      </c>
    </row>
    <row r="11797" spans="2:15" x14ac:dyDescent="0.2">
      <c r="B11797" s="13">
        <v>62925</v>
      </c>
      <c r="C11797" s="14">
        <v>42579.096111111226</v>
      </c>
      <c r="D11797" s="7" t="s">
        <v>7</v>
      </c>
      <c r="E11797" s="13">
        <v>2190</v>
      </c>
      <c r="F11797" s="7" t="s">
        <v>50</v>
      </c>
      <c r="G11797" s="7" t="s">
        <v>12</v>
      </c>
      <c r="H11797" s="13">
        <v>8</v>
      </c>
      <c r="I11797" s="13" t="str">
        <f>IF(G11797="Male",VLOOKUP(H11797,'Shoe size conversion table'!$B$6:$D$22,2),VLOOKUP(H11797,'Shoe size conversion table'!$J$6:$L$22,2))</f>
        <v>38-39</v>
      </c>
      <c r="J11797" s="13">
        <f>IF(G11797="Male",VLOOKUP(H11797,'Shoe size conversion table'!$B$6:$D$22,3),VLOOKUP(H11797,'Shoe size conversion table'!$J$6:$L$22,3))</f>
        <v>6</v>
      </c>
      <c r="K11797" s="11">
        <v>199</v>
      </c>
      <c r="L11797" s="12">
        <v>0</v>
      </c>
      <c r="M11797" s="7">
        <f t="shared" si="553"/>
        <v>2016</v>
      </c>
      <c r="N11797" s="7">
        <f t="shared" si="554"/>
        <v>7</v>
      </c>
      <c r="O11797" s="30">
        <f t="shared" si="555"/>
        <v>199</v>
      </c>
    </row>
    <row r="11798" spans="2:15" x14ac:dyDescent="0.2">
      <c r="B11798" s="13">
        <v>62925</v>
      </c>
      <c r="C11798" s="14">
        <v>42579.096111111226</v>
      </c>
      <c r="D11798" s="7" t="s">
        <v>7</v>
      </c>
      <c r="E11798" s="13">
        <v>2155</v>
      </c>
      <c r="F11798" s="7" t="s">
        <v>50</v>
      </c>
      <c r="G11798" s="7" t="s">
        <v>11</v>
      </c>
      <c r="H11798" s="13">
        <v>9</v>
      </c>
      <c r="I11798" s="13">
        <f>IF(G11798="Male",VLOOKUP(H11798,'Shoe size conversion table'!$B$6:$D$22,2),VLOOKUP(H11798,'Shoe size conversion table'!$J$6:$L$22,2))</f>
        <v>42</v>
      </c>
      <c r="J11798" s="13">
        <f>IF(G11798="Male",VLOOKUP(H11798,'Shoe size conversion table'!$B$6:$D$22,3),VLOOKUP(H11798,'Shoe size conversion table'!$J$6:$L$22,3))</f>
        <v>8.5</v>
      </c>
      <c r="K11798" s="11">
        <v>129</v>
      </c>
      <c r="L11798" s="12">
        <v>0.2</v>
      </c>
      <c r="M11798" s="7">
        <f t="shared" si="553"/>
        <v>2016</v>
      </c>
      <c r="N11798" s="7">
        <f t="shared" si="554"/>
        <v>7</v>
      </c>
      <c r="O11798" s="30">
        <f t="shared" si="555"/>
        <v>103.2</v>
      </c>
    </row>
    <row r="11799" spans="2:15" x14ac:dyDescent="0.2">
      <c r="B11799" s="13">
        <v>62926</v>
      </c>
      <c r="C11799" s="14">
        <v>42579.106111111301</v>
      </c>
      <c r="D11799" s="7" t="s">
        <v>7</v>
      </c>
      <c r="E11799" s="13">
        <v>2179</v>
      </c>
      <c r="F11799" s="7" t="s">
        <v>48</v>
      </c>
      <c r="G11799" s="7" t="s">
        <v>11</v>
      </c>
      <c r="H11799" s="13">
        <v>10.5</v>
      </c>
      <c r="I11799" s="13" t="str">
        <f>IF(G11799="Male",VLOOKUP(H11799,'Shoe size conversion table'!$B$6:$D$22,2),VLOOKUP(H11799,'Shoe size conversion table'!$J$6:$L$22,2))</f>
        <v>43-44</v>
      </c>
      <c r="J11799" s="13">
        <f>IF(G11799="Male",VLOOKUP(H11799,'Shoe size conversion table'!$B$6:$D$22,3),VLOOKUP(H11799,'Shoe size conversion table'!$J$6:$L$22,3))</f>
        <v>10</v>
      </c>
      <c r="K11799" s="11">
        <v>129</v>
      </c>
      <c r="L11799" s="12">
        <v>0.1</v>
      </c>
      <c r="M11799" s="7">
        <f t="shared" si="553"/>
        <v>2016</v>
      </c>
      <c r="N11799" s="7">
        <f t="shared" si="554"/>
        <v>7</v>
      </c>
      <c r="O11799" s="30">
        <f t="shared" si="555"/>
        <v>116.10000000000001</v>
      </c>
    </row>
    <row r="11800" spans="2:15" x14ac:dyDescent="0.2">
      <c r="B11800" s="13">
        <v>62927</v>
      </c>
      <c r="C11800" s="14">
        <v>42579.11611111126</v>
      </c>
      <c r="D11800" s="7" t="s">
        <v>10</v>
      </c>
      <c r="E11800" s="13">
        <v>2149</v>
      </c>
      <c r="F11800" s="7" t="s">
        <v>35</v>
      </c>
      <c r="G11800" s="7" t="s">
        <v>12</v>
      </c>
      <c r="H11800" s="13">
        <v>7.5</v>
      </c>
      <c r="I11800" s="13">
        <f>IF(G11800="Male",VLOOKUP(H11800,'Shoe size conversion table'!$B$6:$D$22,2),VLOOKUP(H11800,'Shoe size conversion table'!$J$6:$L$22,2))</f>
        <v>38</v>
      </c>
      <c r="J11800" s="13">
        <f>IF(G11800="Male",VLOOKUP(H11800,'Shoe size conversion table'!$B$6:$D$22,3),VLOOKUP(H11800,'Shoe size conversion table'!$J$6:$L$22,3))</f>
        <v>5.5</v>
      </c>
      <c r="K11800" s="11">
        <v>189</v>
      </c>
      <c r="L11800" s="12">
        <v>0.1</v>
      </c>
      <c r="M11800" s="7">
        <f t="shared" si="553"/>
        <v>2016</v>
      </c>
      <c r="N11800" s="7">
        <f t="shared" si="554"/>
        <v>7</v>
      </c>
      <c r="O11800" s="30">
        <f t="shared" si="555"/>
        <v>170.1</v>
      </c>
    </row>
    <row r="11801" spans="2:15" x14ac:dyDescent="0.2">
      <c r="B11801" s="13">
        <v>62928</v>
      </c>
      <c r="C11801" s="14">
        <v>42579.206111111125</v>
      </c>
      <c r="D11801" s="7" t="s">
        <v>10</v>
      </c>
      <c r="E11801" s="13">
        <v>2193</v>
      </c>
      <c r="F11801" s="7" t="s">
        <v>35</v>
      </c>
      <c r="G11801" s="7" t="s">
        <v>12</v>
      </c>
      <c r="H11801" s="13">
        <v>7.5</v>
      </c>
      <c r="I11801" s="13">
        <f>IF(G11801="Male",VLOOKUP(H11801,'Shoe size conversion table'!$B$6:$D$22,2),VLOOKUP(H11801,'Shoe size conversion table'!$J$6:$L$22,2))</f>
        <v>38</v>
      </c>
      <c r="J11801" s="13">
        <f>IF(G11801="Male",VLOOKUP(H11801,'Shoe size conversion table'!$B$6:$D$22,3),VLOOKUP(H11801,'Shoe size conversion table'!$J$6:$L$22,3))</f>
        <v>5.5</v>
      </c>
      <c r="K11801" s="11">
        <v>179</v>
      </c>
      <c r="L11801" s="12">
        <v>0</v>
      </c>
      <c r="M11801" s="7">
        <f t="shared" si="553"/>
        <v>2016</v>
      </c>
      <c r="N11801" s="7">
        <f t="shared" si="554"/>
        <v>7</v>
      </c>
      <c r="O11801" s="30">
        <f t="shared" si="555"/>
        <v>179</v>
      </c>
    </row>
    <row r="11802" spans="2:15" x14ac:dyDescent="0.2">
      <c r="B11802" s="13">
        <v>62929</v>
      </c>
      <c r="C11802" s="14">
        <v>42579.22611111126</v>
      </c>
      <c r="D11802" s="7" t="s">
        <v>7</v>
      </c>
      <c r="E11802" s="13">
        <v>2161</v>
      </c>
      <c r="F11802" s="7" t="s">
        <v>52</v>
      </c>
      <c r="G11802" s="7" t="s">
        <v>11</v>
      </c>
      <c r="H11802" s="13">
        <v>11</v>
      </c>
      <c r="I11802" s="13">
        <f>IF(G11802="Male",VLOOKUP(H11802,'Shoe size conversion table'!$B$6:$D$22,2),VLOOKUP(H11802,'Shoe size conversion table'!$J$6:$L$22,2))</f>
        <v>44</v>
      </c>
      <c r="J11802" s="13">
        <f>IF(G11802="Male",VLOOKUP(H11802,'Shoe size conversion table'!$B$6:$D$22,3),VLOOKUP(H11802,'Shoe size conversion table'!$J$6:$L$22,3))</f>
        <v>10.5</v>
      </c>
      <c r="K11802" s="11">
        <v>189</v>
      </c>
      <c r="L11802" s="12">
        <v>0</v>
      </c>
      <c r="M11802" s="7">
        <f t="shared" si="553"/>
        <v>2016</v>
      </c>
      <c r="N11802" s="7">
        <f t="shared" si="554"/>
        <v>7</v>
      </c>
      <c r="O11802" s="30">
        <f t="shared" si="555"/>
        <v>189</v>
      </c>
    </row>
    <row r="11803" spans="2:15" x14ac:dyDescent="0.2">
      <c r="B11803" s="13">
        <v>62930</v>
      </c>
      <c r="C11803" s="14">
        <v>42579.376111111116</v>
      </c>
      <c r="D11803" s="7" t="s">
        <v>10</v>
      </c>
      <c r="E11803" s="13">
        <v>2184</v>
      </c>
      <c r="F11803" s="7" t="s">
        <v>35</v>
      </c>
      <c r="G11803" s="7" t="s">
        <v>12</v>
      </c>
      <c r="H11803" s="13">
        <v>8</v>
      </c>
      <c r="I11803" s="13" t="str">
        <f>IF(G11803="Male",VLOOKUP(H11803,'Shoe size conversion table'!$B$6:$D$22,2),VLOOKUP(H11803,'Shoe size conversion table'!$J$6:$L$22,2))</f>
        <v>38-39</v>
      </c>
      <c r="J11803" s="13">
        <f>IF(G11803="Male",VLOOKUP(H11803,'Shoe size conversion table'!$B$6:$D$22,3),VLOOKUP(H11803,'Shoe size conversion table'!$J$6:$L$22,3))</f>
        <v>6</v>
      </c>
      <c r="K11803" s="11">
        <v>169</v>
      </c>
      <c r="L11803" s="12">
        <v>0</v>
      </c>
      <c r="M11803" s="7">
        <f t="shared" si="553"/>
        <v>2016</v>
      </c>
      <c r="N11803" s="7">
        <f t="shared" si="554"/>
        <v>7</v>
      </c>
      <c r="O11803" s="30">
        <f t="shared" si="555"/>
        <v>169</v>
      </c>
    </row>
    <row r="11804" spans="2:15" x14ac:dyDescent="0.2">
      <c r="B11804" s="13">
        <v>62931</v>
      </c>
      <c r="C11804" s="14">
        <v>42579.376111111298</v>
      </c>
      <c r="D11804" s="7" t="s">
        <v>7</v>
      </c>
      <c r="E11804" s="13">
        <v>2223</v>
      </c>
      <c r="F11804" s="7" t="s">
        <v>48</v>
      </c>
      <c r="G11804" s="7" t="s">
        <v>12</v>
      </c>
      <c r="H11804" s="13">
        <v>8.5</v>
      </c>
      <c r="I11804" s="13">
        <f>IF(G11804="Male",VLOOKUP(H11804,'Shoe size conversion table'!$B$6:$D$22,2),VLOOKUP(H11804,'Shoe size conversion table'!$J$6:$L$22,2))</f>
        <v>39</v>
      </c>
      <c r="J11804" s="13">
        <f>IF(G11804="Male",VLOOKUP(H11804,'Shoe size conversion table'!$B$6:$D$22,3),VLOOKUP(H11804,'Shoe size conversion table'!$J$6:$L$22,3))</f>
        <v>6.5</v>
      </c>
      <c r="K11804" s="11">
        <v>169</v>
      </c>
      <c r="L11804" s="12">
        <v>0</v>
      </c>
      <c r="M11804" s="7">
        <f t="shared" si="553"/>
        <v>2016</v>
      </c>
      <c r="N11804" s="7">
        <f t="shared" si="554"/>
        <v>7</v>
      </c>
      <c r="O11804" s="30">
        <f t="shared" si="555"/>
        <v>169</v>
      </c>
    </row>
    <row r="11805" spans="2:15" x14ac:dyDescent="0.2">
      <c r="B11805" s="13">
        <v>62932</v>
      </c>
      <c r="C11805" s="14">
        <v>42579.436111111121</v>
      </c>
      <c r="D11805" s="7" t="s">
        <v>8</v>
      </c>
      <c r="E11805" s="13">
        <v>2233</v>
      </c>
      <c r="F11805" s="7" t="s">
        <v>37</v>
      </c>
      <c r="G11805" s="7" t="s">
        <v>12</v>
      </c>
      <c r="H11805" s="13">
        <v>9</v>
      </c>
      <c r="I11805" s="13" t="str">
        <f>IF(G11805="Male",VLOOKUP(H11805,'Shoe size conversion table'!$B$6:$D$22,2),VLOOKUP(H11805,'Shoe size conversion table'!$J$6:$L$22,2))</f>
        <v>39-40</v>
      </c>
      <c r="J11805" s="13">
        <f>IF(G11805="Male",VLOOKUP(H11805,'Shoe size conversion table'!$B$6:$D$22,3),VLOOKUP(H11805,'Shoe size conversion table'!$J$6:$L$22,3))</f>
        <v>7</v>
      </c>
      <c r="K11805" s="11">
        <v>129</v>
      </c>
      <c r="L11805" s="12">
        <v>0</v>
      </c>
      <c r="M11805" s="7">
        <f t="shared" si="553"/>
        <v>2016</v>
      </c>
      <c r="N11805" s="7">
        <f t="shared" si="554"/>
        <v>7</v>
      </c>
      <c r="O11805" s="30">
        <f t="shared" si="555"/>
        <v>129</v>
      </c>
    </row>
    <row r="11806" spans="2:15" x14ac:dyDescent="0.2">
      <c r="B11806" s="13">
        <v>62933</v>
      </c>
      <c r="C11806" s="14">
        <v>42579.436111111121</v>
      </c>
      <c r="D11806" s="7" t="s">
        <v>10</v>
      </c>
      <c r="E11806" s="13">
        <v>2205</v>
      </c>
      <c r="F11806" s="7" t="s">
        <v>35</v>
      </c>
      <c r="G11806" s="7" t="s">
        <v>12</v>
      </c>
      <c r="H11806" s="13">
        <v>8</v>
      </c>
      <c r="I11806" s="13" t="str">
        <f>IF(G11806="Male",VLOOKUP(H11806,'Shoe size conversion table'!$B$6:$D$22,2),VLOOKUP(H11806,'Shoe size conversion table'!$J$6:$L$22,2))</f>
        <v>38-39</v>
      </c>
      <c r="J11806" s="13">
        <f>IF(G11806="Male",VLOOKUP(H11806,'Shoe size conversion table'!$B$6:$D$22,3),VLOOKUP(H11806,'Shoe size conversion table'!$J$6:$L$22,3))</f>
        <v>6</v>
      </c>
      <c r="K11806" s="11">
        <v>159</v>
      </c>
      <c r="L11806" s="12">
        <v>0.3</v>
      </c>
      <c r="M11806" s="7">
        <f t="shared" si="553"/>
        <v>2016</v>
      </c>
      <c r="N11806" s="7">
        <f t="shared" si="554"/>
        <v>7</v>
      </c>
      <c r="O11806" s="30">
        <f t="shared" si="555"/>
        <v>111.3</v>
      </c>
    </row>
    <row r="11807" spans="2:15" x14ac:dyDescent="0.2">
      <c r="B11807" s="13">
        <v>62934</v>
      </c>
      <c r="C11807" s="14">
        <v>42579.466111111127</v>
      </c>
      <c r="D11807" s="7" t="s">
        <v>8</v>
      </c>
      <c r="E11807" s="13">
        <v>2192</v>
      </c>
      <c r="F11807" s="7" t="s">
        <v>39</v>
      </c>
      <c r="G11807" s="7" t="s">
        <v>11</v>
      </c>
      <c r="H11807" s="13">
        <v>9.5</v>
      </c>
      <c r="I11807" s="13" t="str">
        <f>IF(G11807="Male",VLOOKUP(H11807,'Shoe size conversion table'!$B$6:$D$22,2),VLOOKUP(H11807,'Shoe size conversion table'!$J$6:$L$22,2))</f>
        <v>42-43</v>
      </c>
      <c r="J11807" s="13">
        <f>IF(G11807="Male",VLOOKUP(H11807,'Shoe size conversion table'!$B$6:$D$22,3),VLOOKUP(H11807,'Shoe size conversion table'!$J$6:$L$22,3))</f>
        <v>9</v>
      </c>
      <c r="K11807" s="11">
        <v>129</v>
      </c>
      <c r="L11807" s="12">
        <v>0</v>
      </c>
      <c r="M11807" s="7">
        <f t="shared" si="553"/>
        <v>2016</v>
      </c>
      <c r="N11807" s="7">
        <f t="shared" si="554"/>
        <v>7</v>
      </c>
      <c r="O11807" s="30">
        <f t="shared" si="555"/>
        <v>129</v>
      </c>
    </row>
    <row r="11808" spans="2:15" x14ac:dyDescent="0.2">
      <c r="B11808" s="13">
        <v>62935</v>
      </c>
      <c r="C11808" s="14">
        <v>42579.496111111119</v>
      </c>
      <c r="D11808" s="7" t="s">
        <v>7</v>
      </c>
      <c r="E11808" s="13">
        <v>2226</v>
      </c>
      <c r="F11808" s="7" t="s">
        <v>49</v>
      </c>
      <c r="G11808" s="7" t="s">
        <v>11</v>
      </c>
      <c r="H11808" s="13">
        <v>10</v>
      </c>
      <c r="I11808" s="13">
        <f>IF(G11808="Male",VLOOKUP(H11808,'Shoe size conversion table'!$B$6:$D$22,2),VLOOKUP(H11808,'Shoe size conversion table'!$J$6:$L$22,2))</f>
        <v>43</v>
      </c>
      <c r="J11808" s="13">
        <f>IF(G11808="Male",VLOOKUP(H11808,'Shoe size conversion table'!$B$6:$D$22,3),VLOOKUP(H11808,'Shoe size conversion table'!$J$6:$L$22,3))</f>
        <v>9.5</v>
      </c>
      <c r="K11808" s="11">
        <v>149</v>
      </c>
      <c r="L11808" s="12">
        <v>0.5</v>
      </c>
      <c r="M11808" s="7">
        <f t="shared" si="553"/>
        <v>2016</v>
      </c>
      <c r="N11808" s="7">
        <f t="shared" si="554"/>
        <v>7</v>
      </c>
      <c r="O11808" s="30">
        <f t="shared" si="555"/>
        <v>74.5</v>
      </c>
    </row>
    <row r="11809" spans="2:15" x14ac:dyDescent="0.2">
      <c r="B11809" s="13">
        <v>62936</v>
      </c>
      <c r="C11809" s="14">
        <v>42579.496111111119</v>
      </c>
      <c r="D11809" s="7" t="s">
        <v>10</v>
      </c>
      <c r="E11809" s="13">
        <v>2221</v>
      </c>
      <c r="F11809" s="7" t="s">
        <v>34</v>
      </c>
      <c r="G11809" s="7" t="s">
        <v>11</v>
      </c>
      <c r="H11809" s="13">
        <v>9</v>
      </c>
      <c r="I11809" s="13">
        <f>IF(G11809="Male",VLOOKUP(H11809,'Shoe size conversion table'!$B$6:$D$22,2),VLOOKUP(H11809,'Shoe size conversion table'!$J$6:$L$22,2))</f>
        <v>42</v>
      </c>
      <c r="J11809" s="13">
        <f>IF(G11809="Male",VLOOKUP(H11809,'Shoe size conversion table'!$B$6:$D$22,3),VLOOKUP(H11809,'Shoe size conversion table'!$J$6:$L$22,3))</f>
        <v>8.5</v>
      </c>
      <c r="K11809" s="11">
        <v>189</v>
      </c>
      <c r="L11809" s="12">
        <v>0.3</v>
      </c>
      <c r="M11809" s="7">
        <f t="shared" si="553"/>
        <v>2016</v>
      </c>
      <c r="N11809" s="7">
        <f t="shared" si="554"/>
        <v>7</v>
      </c>
      <c r="O11809" s="30">
        <f t="shared" si="555"/>
        <v>132.29999999999998</v>
      </c>
    </row>
    <row r="11810" spans="2:15" x14ac:dyDescent="0.2">
      <c r="B11810" s="13">
        <v>62937</v>
      </c>
      <c r="C11810" s="14">
        <v>42579.496111111228</v>
      </c>
      <c r="D11810" s="7" t="s">
        <v>8</v>
      </c>
      <c r="E11810" s="13">
        <v>2212</v>
      </c>
      <c r="F11810" s="7" t="s">
        <v>39</v>
      </c>
      <c r="G11810" s="7" t="s">
        <v>12</v>
      </c>
      <c r="H11810" s="13">
        <v>7</v>
      </c>
      <c r="I11810" s="13" t="str">
        <f>IF(G11810="Male",VLOOKUP(H11810,'Shoe size conversion table'!$B$6:$D$22,2),VLOOKUP(H11810,'Shoe size conversion table'!$J$6:$L$22,2))</f>
        <v>37-38</v>
      </c>
      <c r="J11810" s="13">
        <f>IF(G11810="Male",VLOOKUP(H11810,'Shoe size conversion table'!$B$6:$D$22,3),VLOOKUP(H11810,'Shoe size conversion table'!$J$6:$L$22,3))</f>
        <v>5</v>
      </c>
      <c r="K11810" s="11">
        <v>149</v>
      </c>
      <c r="L11810" s="12">
        <v>0</v>
      </c>
      <c r="M11810" s="7">
        <f t="shared" si="553"/>
        <v>2016</v>
      </c>
      <c r="N11810" s="7">
        <f t="shared" si="554"/>
        <v>7</v>
      </c>
      <c r="O11810" s="30">
        <f t="shared" si="555"/>
        <v>149</v>
      </c>
    </row>
    <row r="11811" spans="2:15" x14ac:dyDescent="0.2">
      <c r="B11811" s="13">
        <v>62938</v>
      </c>
      <c r="C11811" s="14">
        <v>42579.506111111128</v>
      </c>
      <c r="D11811" s="7" t="s">
        <v>9</v>
      </c>
      <c r="E11811" s="13">
        <v>2223</v>
      </c>
      <c r="F11811" s="7" t="s">
        <v>58</v>
      </c>
      <c r="G11811" s="7" t="s">
        <v>11</v>
      </c>
      <c r="H11811" s="13">
        <v>14</v>
      </c>
      <c r="I11811" s="13">
        <f>IF(G11811="Male",VLOOKUP(H11811,'Shoe size conversion table'!$B$6:$D$22,2),VLOOKUP(H11811,'Shoe size conversion table'!$J$6:$L$22,2))</f>
        <v>47</v>
      </c>
      <c r="J11811" s="13">
        <f>IF(G11811="Male",VLOOKUP(H11811,'Shoe size conversion table'!$B$6:$D$22,3),VLOOKUP(H11811,'Shoe size conversion table'!$J$6:$L$22,3))</f>
        <v>13.5</v>
      </c>
      <c r="K11811" s="11">
        <v>189</v>
      </c>
      <c r="L11811" s="12">
        <v>0.3</v>
      </c>
      <c r="M11811" s="7">
        <f t="shared" si="553"/>
        <v>2016</v>
      </c>
      <c r="N11811" s="7">
        <f t="shared" si="554"/>
        <v>7</v>
      </c>
      <c r="O11811" s="30">
        <f t="shared" si="555"/>
        <v>132.29999999999998</v>
      </c>
    </row>
    <row r="11812" spans="2:15" x14ac:dyDescent="0.2">
      <c r="B11812" s="13">
        <v>62939</v>
      </c>
      <c r="C11812" s="14">
        <v>42579.596111111125</v>
      </c>
      <c r="D11812" s="7" t="s">
        <v>7</v>
      </c>
      <c r="E11812" s="13">
        <v>2206</v>
      </c>
      <c r="F11812" s="7" t="s">
        <v>54</v>
      </c>
      <c r="G11812" s="7" t="s">
        <v>11</v>
      </c>
      <c r="H11812" s="13">
        <v>9.5</v>
      </c>
      <c r="I11812" s="13" t="str">
        <f>IF(G11812="Male",VLOOKUP(H11812,'Shoe size conversion table'!$B$6:$D$22,2),VLOOKUP(H11812,'Shoe size conversion table'!$J$6:$L$22,2))</f>
        <v>42-43</v>
      </c>
      <c r="J11812" s="13">
        <f>IF(G11812="Male",VLOOKUP(H11812,'Shoe size conversion table'!$B$6:$D$22,3),VLOOKUP(H11812,'Shoe size conversion table'!$J$6:$L$22,3))</f>
        <v>9</v>
      </c>
      <c r="K11812" s="11">
        <v>169</v>
      </c>
      <c r="L11812" s="12">
        <v>0</v>
      </c>
      <c r="M11812" s="7">
        <f t="shared" si="553"/>
        <v>2016</v>
      </c>
      <c r="N11812" s="7">
        <f t="shared" si="554"/>
        <v>7</v>
      </c>
      <c r="O11812" s="30">
        <f t="shared" si="555"/>
        <v>169</v>
      </c>
    </row>
    <row r="11813" spans="2:15" x14ac:dyDescent="0.2">
      <c r="B11813" s="13">
        <v>62940</v>
      </c>
      <c r="C11813" s="14">
        <v>42579.876111111262</v>
      </c>
      <c r="D11813" s="7" t="s">
        <v>8</v>
      </c>
      <c r="E11813" s="13">
        <v>2234</v>
      </c>
      <c r="F11813" s="7" t="s">
        <v>39</v>
      </c>
      <c r="G11813" s="7" t="s">
        <v>11</v>
      </c>
      <c r="H11813" s="13">
        <v>11</v>
      </c>
      <c r="I11813" s="13">
        <f>IF(G11813="Male",VLOOKUP(H11813,'Shoe size conversion table'!$B$6:$D$22,2),VLOOKUP(H11813,'Shoe size conversion table'!$J$6:$L$22,2))</f>
        <v>44</v>
      </c>
      <c r="J11813" s="13">
        <f>IF(G11813="Male",VLOOKUP(H11813,'Shoe size conversion table'!$B$6:$D$22,3),VLOOKUP(H11813,'Shoe size conversion table'!$J$6:$L$22,3))</f>
        <v>10.5</v>
      </c>
      <c r="K11813" s="11">
        <v>159</v>
      </c>
      <c r="L11813" s="12">
        <v>0.2</v>
      </c>
      <c r="M11813" s="7">
        <f t="shared" si="553"/>
        <v>2016</v>
      </c>
      <c r="N11813" s="7">
        <f t="shared" si="554"/>
        <v>7</v>
      </c>
      <c r="O11813" s="30">
        <f t="shared" si="555"/>
        <v>127.2</v>
      </c>
    </row>
    <row r="11814" spans="2:15" x14ac:dyDescent="0.2">
      <c r="B11814" s="13">
        <v>62941</v>
      </c>
      <c r="C11814" s="14">
        <v>42579.946111111298</v>
      </c>
      <c r="D11814" s="7" t="s">
        <v>8</v>
      </c>
      <c r="E11814" s="13">
        <v>2178</v>
      </c>
      <c r="F11814" s="7" t="s">
        <v>38</v>
      </c>
      <c r="G11814" s="7" t="s">
        <v>11</v>
      </c>
      <c r="H11814" s="13">
        <v>9.5</v>
      </c>
      <c r="I11814" s="13" t="str">
        <f>IF(G11814="Male",VLOOKUP(H11814,'Shoe size conversion table'!$B$6:$D$22,2),VLOOKUP(H11814,'Shoe size conversion table'!$J$6:$L$22,2))</f>
        <v>42-43</v>
      </c>
      <c r="J11814" s="13">
        <f>IF(G11814="Male",VLOOKUP(H11814,'Shoe size conversion table'!$B$6:$D$22,3),VLOOKUP(H11814,'Shoe size conversion table'!$J$6:$L$22,3))</f>
        <v>9</v>
      </c>
      <c r="K11814" s="11">
        <v>139</v>
      </c>
      <c r="L11814" s="12">
        <v>0.3</v>
      </c>
      <c r="M11814" s="7">
        <f t="shared" si="553"/>
        <v>2016</v>
      </c>
      <c r="N11814" s="7">
        <f t="shared" si="554"/>
        <v>7</v>
      </c>
      <c r="O11814" s="30">
        <f t="shared" si="555"/>
        <v>97.3</v>
      </c>
    </row>
    <row r="11815" spans="2:15" x14ac:dyDescent="0.2">
      <c r="B11815" s="13">
        <v>62942</v>
      </c>
      <c r="C11815" s="14">
        <v>42579.996111111126</v>
      </c>
      <c r="D11815" s="7" t="s">
        <v>7</v>
      </c>
      <c r="E11815" s="13">
        <v>2182</v>
      </c>
      <c r="F11815" s="7" t="s">
        <v>51</v>
      </c>
      <c r="G11815" s="7" t="s">
        <v>12</v>
      </c>
      <c r="H11815" s="13">
        <v>8</v>
      </c>
      <c r="I11815" s="13" t="str">
        <f>IF(G11815="Male",VLOOKUP(H11815,'Shoe size conversion table'!$B$6:$D$22,2),VLOOKUP(H11815,'Shoe size conversion table'!$J$6:$L$22,2))</f>
        <v>38-39</v>
      </c>
      <c r="J11815" s="13">
        <f>IF(G11815="Male",VLOOKUP(H11815,'Shoe size conversion table'!$B$6:$D$22,3),VLOOKUP(H11815,'Shoe size conversion table'!$J$6:$L$22,3))</f>
        <v>6</v>
      </c>
      <c r="K11815" s="11">
        <v>179</v>
      </c>
      <c r="L11815" s="12">
        <v>0.5</v>
      </c>
      <c r="M11815" s="7">
        <f t="shared" si="553"/>
        <v>2016</v>
      </c>
      <c r="N11815" s="7">
        <f t="shared" si="554"/>
        <v>7</v>
      </c>
      <c r="O11815" s="30">
        <f t="shared" si="555"/>
        <v>89.5</v>
      </c>
    </row>
    <row r="11816" spans="2:15" x14ac:dyDescent="0.2">
      <c r="B11816" s="13">
        <v>62943</v>
      </c>
      <c r="C11816" s="14">
        <v>42580.08611111113</v>
      </c>
      <c r="D11816" s="7" t="s">
        <v>7</v>
      </c>
      <c r="E11816" s="13">
        <v>2219</v>
      </c>
      <c r="F11816" s="7" t="s">
        <v>45</v>
      </c>
      <c r="G11816" s="7" t="s">
        <v>12</v>
      </c>
      <c r="H11816" s="13">
        <v>6.5</v>
      </c>
      <c r="I11816" s="13">
        <f>IF(G11816="Male",VLOOKUP(H11816,'Shoe size conversion table'!$B$6:$D$22,2),VLOOKUP(H11816,'Shoe size conversion table'!$J$6:$L$22,2))</f>
        <v>37</v>
      </c>
      <c r="J11816" s="13">
        <f>IF(G11816="Male",VLOOKUP(H11816,'Shoe size conversion table'!$B$6:$D$22,3),VLOOKUP(H11816,'Shoe size conversion table'!$J$6:$L$22,3))</f>
        <v>4.5</v>
      </c>
      <c r="K11816" s="11">
        <v>169</v>
      </c>
      <c r="L11816" s="12">
        <v>0</v>
      </c>
      <c r="M11816" s="7">
        <f t="shared" si="553"/>
        <v>2016</v>
      </c>
      <c r="N11816" s="7">
        <f t="shared" si="554"/>
        <v>7</v>
      </c>
      <c r="O11816" s="30">
        <f t="shared" si="555"/>
        <v>169</v>
      </c>
    </row>
    <row r="11817" spans="2:15" x14ac:dyDescent="0.2">
      <c r="B11817" s="13">
        <v>62943</v>
      </c>
      <c r="C11817" s="14">
        <v>42580.08611111113</v>
      </c>
      <c r="D11817" s="7" t="s">
        <v>7</v>
      </c>
      <c r="E11817" s="13">
        <v>2176</v>
      </c>
      <c r="F11817" s="7" t="s">
        <v>50</v>
      </c>
      <c r="G11817" s="7" t="s">
        <v>11</v>
      </c>
      <c r="H11817" s="13">
        <v>10.5</v>
      </c>
      <c r="I11817" s="13" t="str">
        <f>IF(G11817="Male",VLOOKUP(H11817,'Shoe size conversion table'!$B$6:$D$22,2),VLOOKUP(H11817,'Shoe size conversion table'!$J$6:$L$22,2))</f>
        <v>43-44</v>
      </c>
      <c r="J11817" s="13">
        <f>IF(G11817="Male",VLOOKUP(H11817,'Shoe size conversion table'!$B$6:$D$22,3),VLOOKUP(H11817,'Shoe size conversion table'!$J$6:$L$22,3))</f>
        <v>10</v>
      </c>
      <c r="K11817" s="11">
        <v>139</v>
      </c>
      <c r="L11817" s="12">
        <v>0.5</v>
      </c>
      <c r="M11817" s="7">
        <f t="shared" si="553"/>
        <v>2016</v>
      </c>
      <c r="N11817" s="7">
        <f t="shared" si="554"/>
        <v>7</v>
      </c>
      <c r="O11817" s="30">
        <f t="shared" si="555"/>
        <v>69.5</v>
      </c>
    </row>
    <row r="11818" spans="2:15" x14ac:dyDescent="0.2">
      <c r="B11818" s="13">
        <v>62943</v>
      </c>
      <c r="C11818" s="14">
        <v>42580.08611111113</v>
      </c>
      <c r="D11818" s="7" t="s">
        <v>7</v>
      </c>
      <c r="E11818" s="13">
        <v>2173</v>
      </c>
      <c r="F11818" s="7" t="s">
        <v>43</v>
      </c>
      <c r="G11818" s="7" t="s">
        <v>11</v>
      </c>
      <c r="H11818" s="13">
        <v>8.5</v>
      </c>
      <c r="I11818" s="13" t="str">
        <f>IF(G11818="Male",VLOOKUP(H11818,'Shoe size conversion table'!$B$6:$D$22,2),VLOOKUP(H11818,'Shoe size conversion table'!$J$6:$L$22,2))</f>
        <v>41-42</v>
      </c>
      <c r="J11818" s="13">
        <f>IF(G11818="Male",VLOOKUP(H11818,'Shoe size conversion table'!$B$6:$D$22,3),VLOOKUP(H11818,'Shoe size conversion table'!$J$6:$L$22,3))</f>
        <v>8</v>
      </c>
      <c r="K11818" s="11">
        <v>139</v>
      </c>
      <c r="L11818" s="12">
        <v>0.5</v>
      </c>
      <c r="M11818" s="7">
        <f t="shared" si="553"/>
        <v>2016</v>
      </c>
      <c r="N11818" s="7">
        <f t="shared" si="554"/>
        <v>7</v>
      </c>
      <c r="O11818" s="30">
        <f t="shared" si="555"/>
        <v>69.5</v>
      </c>
    </row>
    <row r="11819" spans="2:15" x14ac:dyDescent="0.2">
      <c r="B11819" s="13">
        <v>62944</v>
      </c>
      <c r="C11819" s="14">
        <v>42580.106111111301</v>
      </c>
      <c r="D11819" s="7" t="s">
        <v>7</v>
      </c>
      <c r="E11819" s="13">
        <v>2188</v>
      </c>
      <c r="F11819" s="7" t="s">
        <v>43</v>
      </c>
      <c r="G11819" s="7" t="s">
        <v>12</v>
      </c>
      <c r="H11819" s="13">
        <v>5.5</v>
      </c>
      <c r="I11819" s="13">
        <f>IF(G11819="Male",VLOOKUP(H11819,'Shoe size conversion table'!$B$6:$D$22,2),VLOOKUP(H11819,'Shoe size conversion table'!$J$6:$L$22,2))</f>
        <v>36</v>
      </c>
      <c r="J11819" s="13">
        <f>IF(G11819="Male",VLOOKUP(H11819,'Shoe size conversion table'!$B$6:$D$22,3),VLOOKUP(H11819,'Shoe size conversion table'!$J$6:$L$22,3))</f>
        <v>3.5</v>
      </c>
      <c r="K11819" s="11">
        <v>129</v>
      </c>
      <c r="L11819" s="12">
        <v>0.5</v>
      </c>
      <c r="M11819" s="7">
        <f t="shared" si="553"/>
        <v>2016</v>
      </c>
      <c r="N11819" s="7">
        <f t="shared" si="554"/>
        <v>7</v>
      </c>
      <c r="O11819" s="30">
        <f t="shared" si="555"/>
        <v>64.5</v>
      </c>
    </row>
    <row r="11820" spans="2:15" x14ac:dyDescent="0.2">
      <c r="B11820" s="13">
        <v>62944</v>
      </c>
      <c r="C11820" s="14">
        <v>42580.106111111301</v>
      </c>
      <c r="D11820" s="7" t="s">
        <v>7</v>
      </c>
      <c r="E11820" s="13">
        <v>2206</v>
      </c>
      <c r="F11820" s="7" t="s">
        <v>48</v>
      </c>
      <c r="G11820" s="7" t="s">
        <v>11</v>
      </c>
      <c r="H11820" s="13">
        <v>11</v>
      </c>
      <c r="I11820" s="13">
        <f>IF(G11820="Male",VLOOKUP(H11820,'Shoe size conversion table'!$B$6:$D$22,2),VLOOKUP(H11820,'Shoe size conversion table'!$J$6:$L$22,2))</f>
        <v>44</v>
      </c>
      <c r="J11820" s="13">
        <f>IF(G11820="Male",VLOOKUP(H11820,'Shoe size conversion table'!$B$6:$D$22,3),VLOOKUP(H11820,'Shoe size conversion table'!$J$6:$L$22,3))</f>
        <v>10.5</v>
      </c>
      <c r="K11820" s="11">
        <v>129</v>
      </c>
      <c r="L11820" s="12">
        <v>0.3</v>
      </c>
      <c r="M11820" s="7">
        <f t="shared" si="553"/>
        <v>2016</v>
      </c>
      <c r="N11820" s="7">
        <f t="shared" si="554"/>
        <v>7</v>
      </c>
      <c r="O11820" s="30">
        <f t="shared" si="555"/>
        <v>90.3</v>
      </c>
    </row>
    <row r="11821" spans="2:15" x14ac:dyDescent="0.2">
      <c r="B11821" s="13">
        <v>62945</v>
      </c>
      <c r="C11821" s="14">
        <v>42580.11611111126</v>
      </c>
      <c r="D11821" s="7" t="s">
        <v>10</v>
      </c>
      <c r="E11821" s="13">
        <v>2163</v>
      </c>
      <c r="F11821" s="7" t="s">
        <v>34</v>
      </c>
      <c r="G11821" s="7" t="s">
        <v>11</v>
      </c>
      <c r="H11821" s="13">
        <v>14</v>
      </c>
      <c r="I11821" s="13">
        <f>IF(G11821="Male",VLOOKUP(H11821,'Shoe size conversion table'!$B$6:$D$22,2),VLOOKUP(H11821,'Shoe size conversion table'!$J$6:$L$22,2))</f>
        <v>47</v>
      </c>
      <c r="J11821" s="13">
        <f>IF(G11821="Male",VLOOKUP(H11821,'Shoe size conversion table'!$B$6:$D$22,3),VLOOKUP(H11821,'Shoe size conversion table'!$J$6:$L$22,3))</f>
        <v>13.5</v>
      </c>
      <c r="K11821" s="11">
        <v>149</v>
      </c>
      <c r="L11821" s="12">
        <v>0.3</v>
      </c>
      <c r="M11821" s="7">
        <f t="shared" si="553"/>
        <v>2016</v>
      </c>
      <c r="N11821" s="7">
        <f t="shared" si="554"/>
        <v>7</v>
      </c>
      <c r="O11821" s="30">
        <f t="shared" si="555"/>
        <v>104.3</v>
      </c>
    </row>
    <row r="11822" spans="2:15" x14ac:dyDescent="0.2">
      <c r="B11822" s="13">
        <v>62946</v>
      </c>
      <c r="C11822" s="14">
        <v>42580.186111111303</v>
      </c>
      <c r="D11822" s="7" t="s">
        <v>7</v>
      </c>
      <c r="E11822" s="13">
        <v>2199</v>
      </c>
      <c r="F11822" s="7" t="s">
        <v>43</v>
      </c>
      <c r="G11822" s="7" t="s">
        <v>11</v>
      </c>
      <c r="H11822" s="13">
        <v>11</v>
      </c>
      <c r="I11822" s="13">
        <f>IF(G11822="Male",VLOOKUP(H11822,'Shoe size conversion table'!$B$6:$D$22,2),VLOOKUP(H11822,'Shoe size conversion table'!$J$6:$L$22,2))</f>
        <v>44</v>
      </c>
      <c r="J11822" s="13">
        <f>IF(G11822="Male",VLOOKUP(H11822,'Shoe size conversion table'!$B$6:$D$22,3),VLOOKUP(H11822,'Shoe size conversion table'!$J$6:$L$22,3))</f>
        <v>10.5</v>
      </c>
      <c r="K11822" s="11">
        <v>169</v>
      </c>
      <c r="L11822" s="12">
        <v>0</v>
      </c>
      <c r="M11822" s="7">
        <f t="shared" si="553"/>
        <v>2016</v>
      </c>
      <c r="N11822" s="7">
        <f t="shared" si="554"/>
        <v>7</v>
      </c>
      <c r="O11822" s="30">
        <f t="shared" si="555"/>
        <v>169</v>
      </c>
    </row>
    <row r="11823" spans="2:15" x14ac:dyDescent="0.2">
      <c r="B11823" s="13">
        <v>62947</v>
      </c>
      <c r="C11823" s="14">
        <v>42580.186111111303</v>
      </c>
      <c r="D11823" s="7" t="s">
        <v>8</v>
      </c>
      <c r="E11823" s="13">
        <v>2237</v>
      </c>
      <c r="F11823" s="7" t="s">
        <v>37</v>
      </c>
      <c r="G11823" s="7" t="s">
        <v>11</v>
      </c>
      <c r="H11823" s="13">
        <v>9</v>
      </c>
      <c r="I11823" s="13">
        <f>IF(G11823="Male",VLOOKUP(H11823,'Shoe size conversion table'!$B$6:$D$22,2),VLOOKUP(H11823,'Shoe size conversion table'!$J$6:$L$22,2))</f>
        <v>42</v>
      </c>
      <c r="J11823" s="13">
        <f>IF(G11823="Male",VLOOKUP(H11823,'Shoe size conversion table'!$B$6:$D$22,3),VLOOKUP(H11823,'Shoe size conversion table'!$J$6:$L$22,3))</f>
        <v>8.5</v>
      </c>
      <c r="K11823" s="11">
        <v>189</v>
      </c>
      <c r="L11823" s="12">
        <v>0.2</v>
      </c>
      <c r="M11823" s="7">
        <f t="shared" si="553"/>
        <v>2016</v>
      </c>
      <c r="N11823" s="7">
        <f t="shared" si="554"/>
        <v>7</v>
      </c>
      <c r="O11823" s="30">
        <f t="shared" si="555"/>
        <v>151.20000000000002</v>
      </c>
    </row>
    <row r="11824" spans="2:15" x14ac:dyDescent="0.2">
      <c r="B11824" s="13">
        <v>62947</v>
      </c>
      <c r="C11824" s="14">
        <v>42580.186111111303</v>
      </c>
      <c r="D11824" s="7" t="s">
        <v>8</v>
      </c>
      <c r="E11824" s="13">
        <v>2236</v>
      </c>
      <c r="F11824" s="7" t="s">
        <v>40</v>
      </c>
      <c r="G11824" s="7" t="s">
        <v>12</v>
      </c>
      <c r="H11824" s="13">
        <v>8</v>
      </c>
      <c r="I11824" s="13" t="str">
        <f>IF(G11824="Male",VLOOKUP(H11824,'Shoe size conversion table'!$B$6:$D$22,2),VLOOKUP(H11824,'Shoe size conversion table'!$J$6:$L$22,2))</f>
        <v>38-39</v>
      </c>
      <c r="J11824" s="13">
        <f>IF(G11824="Male",VLOOKUP(H11824,'Shoe size conversion table'!$B$6:$D$22,3),VLOOKUP(H11824,'Shoe size conversion table'!$J$6:$L$22,3))</f>
        <v>6</v>
      </c>
      <c r="K11824" s="11">
        <v>199</v>
      </c>
      <c r="L11824" s="12">
        <v>0.3</v>
      </c>
      <c r="M11824" s="7">
        <f t="shared" si="553"/>
        <v>2016</v>
      </c>
      <c r="N11824" s="7">
        <f t="shared" si="554"/>
        <v>7</v>
      </c>
      <c r="O11824" s="30">
        <f t="shared" si="555"/>
        <v>139.29999999999998</v>
      </c>
    </row>
    <row r="11825" spans="2:15" x14ac:dyDescent="0.2">
      <c r="B11825" s="13">
        <v>62948</v>
      </c>
      <c r="C11825" s="14">
        <v>42580.206111111125</v>
      </c>
      <c r="D11825" s="7" t="s">
        <v>10</v>
      </c>
      <c r="E11825" s="13">
        <v>2175</v>
      </c>
      <c r="F11825" s="7" t="s">
        <v>35</v>
      </c>
      <c r="G11825" s="7" t="s">
        <v>12</v>
      </c>
      <c r="H11825" s="13">
        <v>7.5</v>
      </c>
      <c r="I11825" s="13">
        <f>IF(G11825="Male",VLOOKUP(H11825,'Shoe size conversion table'!$B$6:$D$22,2),VLOOKUP(H11825,'Shoe size conversion table'!$J$6:$L$22,2))</f>
        <v>38</v>
      </c>
      <c r="J11825" s="13">
        <f>IF(G11825="Male",VLOOKUP(H11825,'Shoe size conversion table'!$B$6:$D$22,3),VLOOKUP(H11825,'Shoe size conversion table'!$J$6:$L$22,3))</f>
        <v>5.5</v>
      </c>
      <c r="K11825" s="11">
        <v>149</v>
      </c>
      <c r="L11825" s="12">
        <v>0.1</v>
      </c>
      <c r="M11825" s="7">
        <f t="shared" si="553"/>
        <v>2016</v>
      </c>
      <c r="N11825" s="7">
        <f t="shared" si="554"/>
        <v>7</v>
      </c>
      <c r="O11825" s="30">
        <f t="shared" si="555"/>
        <v>134.1</v>
      </c>
    </row>
    <row r="11826" spans="2:15" x14ac:dyDescent="0.2">
      <c r="B11826" s="13">
        <v>62949</v>
      </c>
      <c r="C11826" s="14">
        <v>42580.276111111256</v>
      </c>
      <c r="D11826" s="7" t="s">
        <v>7</v>
      </c>
      <c r="E11826" s="13">
        <v>2167</v>
      </c>
      <c r="F11826" s="7" t="s">
        <v>48</v>
      </c>
      <c r="G11826" s="7" t="s">
        <v>12</v>
      </c>
      <c r="H11826" s="13">
        <v>9</v>
      </c>
      <c r="I11826" s="13" t="str">
        <f>IF(G11826="Male",VLOOKUP(H11826,'Shoe size conversion table'!$B$6:$D$22,2),VLOOKUP(H11826,'Shoe size conversion table'!$J$6:$L$22,2))</f>
        <v>39-40</v>
      </c>
      <c r="J11826" s="13">
        <f>IF(G11826="Male",VLOOKUP(H11826,'Shoe size conversion table'!$B$6:$D$22,3),VLOOKUP(H11826,'Shoe size conversion table'!$J$6:$L$22,3))</f>
        <v>7</v>
      </c>
      <c r="K11826" s="11">
        <v>129</v>
      </c>
      <c r="L11826" s="12">
        <v>0.5</v>
      </c>
      <c r="M11826" s="7">
        <f t="shared" si="553"/>
        <v>2016</v>
      </c>
      <c r="N11826" s="7">
        <f t="shared" si="554"/>
        <v>7</v>
      </c>
      <c r="O11826" s="30">
        <f t="shared" si="555"/>
        <v>64.5</v>
      </c>
    </row>
    <row r="11827" spans="2:15" x14ac:dyDescent="0.2">
      <c r="B11827" s="13">
        <v>62950</v>
      </c>
      <c r="C11827" s="14">
        <v>42580.306111111226</v>
      </c>
      <c r="D11827" s="7" t="s">
        <v>10</v>
      </c>
      <c r="E11827" s="13">
        <v>2156</v>
      </c>
      <c r="F11827" s="7" t="s">
        <v>35</v>
      </c>
      <c r="G11827" s="7" t="s">
        <v>11</v>
      </c>
      <c r="H11827" s="13">
        <v>12</v>
      </c>
      <c r="I11827" s="13">
        <f>IF(G11827="Male",VLOOKUP(H11827,'Shoe size conversion table'!$B$6:$D$22,2),VLOOKUP(H11827,'Shoe size conversion table'!$J$6:$L$22,2))</f>
        <v>45</v>
      </c>
      <c r="J11827" s="13">
        <f>IF(G11827="Male",VLOOKUP(H11827,'Shoe size conversion table'!$B$6:$D$22,3),VLOOKUP(H11827,'Shoe size conversion table'!$J$6:$L$22,3))</f>
        <v>11.5</v>
      </c>
      <c r="K11827" s="11">
        <v>199</v>
      </c>
      <c r="L11827" s="12">
        <v>0</v>
      </c>
      <c r="M11827" s="7">
        <f t="shared" si="553"/>
        <v>2016</v>
      </c>
      <c r="N11827" s="7">
        <f t="shared" si="554"/>
        <v>7</v>
      </c>
      <c r="O11827" s="30">
        <f t="shared" si="555"/>
        <v>199</v>
      </c>
    </row>
    <row r="11828" spans="2:15" x14ac:dyDescent="0.2">
      <c r="B11828" s="13">
        <v>62951</v>
      </c>
      <c r="C11828" s="14">
        <v>42580.326111111113</v>
      </c>
      <c r="D11828" s="7" t="s">
        <v>10</v>
      </c>
      <c r="E11828" s="13">
        <v>2199</v>
      </c>
      <c r="F11828" s="7" t="s">
        <v>34</v>
      </c>
      <c r="G11828" s="7" t="s">
        <v>12</v>
      </c>
      <c r="H11828" s="13">
        <v>8.5</v>
      </c>
      <c r="I11828" s="13">
        <f>IF(G11828="Male",VLOOKUP(H11828,'Shoe size conversion table'!$B$6:$D$22,2),VLOOKUP(H11828,'Shoe size conversion table'!$J$6:$L$22,2))</f>
        <v>39</v>
      </c>
      <c r="J11828" s="13">
        <f>IF(G11828="Male",VLOOKUP(H11828,'Shoe size conversion table'!$B$6:$D$22,3),VLOOKUP(H11828,'Shoe size conversion table'!$J$6:$L$22,3))</f>
        <v>6.5</v>
      </c>
      <c r="K11828" s="11">
        <v>179</v>
      </c>
      <c r="L11828" s="12">
        <v>0.5</v>
      </c>
      <c r="M11828" s="7">
        <f t="shared" si="553"/>
        <v>2016</v>
      </c>
      <c r="N11828" s="7">
        <f t="shared" si="554"/>
        <v>7</v>
      </c>
      <c r="O11828" s="30">
        <f t="shared" si="555"/>
        <v>89.5</v>
      </c>
    </row>
    <row r="11829" spans="2:15" x14ac:dyDescent="0.2">
      <c r="B11829" s="13">
        <v>62952</v>
      </c>
      <c r="C11829" s="14">
        <v>42580.466111111127</v>
      </c>
      <c r="D11829" s="7" t="s">
        <v>8</v>
      </c>
      <c r="E11829" s="13">
        <v>2204</v>
      </c>
      <c r="F11829" s="7" t="s">
        <v>41</v>
      </c>
      <c r="G11829" s="7" t="s">
        <v>11</v>
      </c>
      <c r="H11829" s="13">
        <v>8</v>
      </c>
      <c r="I11829" s="13">
        <f>IF(G11829="Male",VLOOKUP(H11829,'Shoe size conversion table'!$B$6:$D$22,2),VLOOKUP(H11829,'Shoe size conversion table'!$J$6:$L$22,2))</f>
        <v>41</v>
      </c>
      <c r="J11829" s="13">
        <f>IF(G11829="Male",VLOOKUP(H11829,'Shoe size conversion table'!$B$6:$D$22,3),VLOOKUP(H11829,'Shoe size conversion table'!$J$6:$L$22,3))</f>
        <v>7.5</v>
      </c>
      <c r="K11829" s="11">
        <v>169</v>
      </c>
      <c r="L11829" s="12">
        <v>0</v>
      </c>
      <c r="M11829" s="7">
        <f t="shared" si="553"/>
        <v>2016</v>
      </c>
      <c r="N11829" s="7">
        <f t="shared" si="554"/>
        <v>7</v>
      </c>
      <c r="O11829" s="30">
        <f t="shared" si="555"/>
        <v>169</v>
      </c>
    </row>
    <row r="11830" spans="2:15" x14ac:dyDescent="0.2">
      <c r="B11830" s="13">
        <v>62953</v>
      </c>
      <c r="C11830" s="14">
        <v>42580.496111111119</v>
      </c>
      <c r="D11830" s="7" t="s">
        <v>7</v>
      </c>
      <c r="E11830" s="13">
        <v>2202</v>
      </c>
      <c r="F11830" s="7" t="s">
        <v>49</v>
      </c>
      <c r="G11830" s="7" t="s">
        <v>12</v>
      </c>
      <c r="H11830" s="13">
        <v>7.5</v>
      </c>
      <c r="I11830" s="13">
        <f>IF(G11830="Male",VLOOKUP(H11830,'Shoe size conversion table'!$B$6:$D$22,2),VLOOKUP(H11830,'Shoe size conversion table'!$J$6:$L$22,2))</f>
        <v>38</v>
      </c>
      <c r="J11830" s="13">
        <f>IF(G11830="Male",VLOOKUP(H11830,'Shoe size conversion table'!$B$6:$D$22,3),VLOOKUP(H11830,'Shoe size conversion table'!$J$6:$L$22,3))</f>
        <v>5.5</v>
      </c>
      <c r="K11830" s="11">
        <v>189</v>
      </c>
      <c r="L11830" s="12">
        <v>0.5</v>
      </c>
      <c r="M11830" s="7">
        <f t="shared" si="553"/>
        <v>2016</v>
      </c>
      <c r="N11830" s="7">
        <f t="shared" si="554"/>
        <v>7</v>
      </c>
      <c r="O11830" s="30">
        <f t="shared" si="555"/>
        <v>94.5</v>
      </c>
    </row>
    <row r="11831" spans="2:15" x14ac:dyDescent="0.2">
      <c r="B11831" s="13">
        <v>62953</v>
      </c>
      <c r="C11831" s="14">
        <v>42580.496111111119</v>
      </c>
      <c r="D11831" s="7" t="s">
        <v>7</v>
      </c>
      <c r="E11831" s="13">
        <v>2160</v>
      </c>
      <c r="F11831" s="7" t="s">
        <v>49</v>
      </c>
      <c r="G11831" s="7" t="s">
        <v>11</v>
      </c>
      <c r="H11831" s="13">
        <v>9.5</v>
      </c>
      <c r="I11831" s="13" t="str">
        <f>IF(G11831="Male",VLOOKUP(H11831,'Shoe size conversion table'!$B$6:$D$22,2),VLOOKUP(H11831,'Shoe size conversion table'!$J$6:$L$22,2))</f>
        <v>42-43</v>
      </c>
      <c r="J11831" s="13">
        <f>IF(G11831="Male",VLOOKUP(H11831,'Shoe size conversion table'!$B$6:$D$22,3),VLOOKUP(H11831,'Shoe size conversion table'!$J$6:$L$22,3))</f>
        <v>9</v>
      </c>
      <c r="K11831" s="11">
        <v>149</v>
      </c>
      <c r="L11831" s="12">
        <v>0.5</v>
      </c>
      <c r="M11831" s="7">
        <f t="shared" si="553"/>
        <v>2016</v>
      </c>
      <c r="N11831" s="7">
        <f t="shared" si="554"/>
        <v>7</v>
      </c>
      <c r="O11831" s="30">
        <f t="shared" si="555"/>
        <v>74.5</v>
      </c>
    </row>
    <row r="11832" spans="2:15" x14ac:dyDescent="0.2">
      <c r="B11832" s="13">
        <v>62954</v>
      </c>
      <c r="C11832" s="14">
        <v>42580.506111111128</v>
      </c>
      <c r="D11832" s="7" t="s">
        <v>9</v>
      </c>
      <c r="E11832" s="13">
        <v>2207</v>
      </c>
      <c r="F11832" s="7" t="s">
        <v>59</v>
      </c>
      <c r="G11832" s="7" t="s">
        <v>11</v>
      </c>
      <c r="H11832" s="13">
        <v>10</v>
      </c>
      <c r="I11832" s="13">
        <f>IF(G11832="Male",VLOOKUP(H11832,'Shoe size conversion table'!$B$6:$D$22,2),VLOOKUP(H11832,'Shoe size conversion table'!$J$6:$L$22,2))</f>
        <v>43</v>
      </c>
      <c r="J11832" s="13">
        <f>IF(G11832="Male",VLOOKUP(H11832,'Shoe size conversion table'!$B$6:$D$22,3),VLOOKUP(H11832,'Shoe size conversion table'!$J$6:$L$22,3))</f>
        <v>9.5</v>
      </c>
      <c r="K11832" s="11">
        <v>149</v>
      </c>
      <c r="L11832" s="12">
        <v>0.3</v>
      </c>
      <c r="M11832" s="7">
        <f t="shared" si="553"/>
        <v>2016</v>
      </c>
      <c r="N11832" s="7">
        <f t="shared" si="554"/>
        <v>7</v>
      </c>
      <c r="O11832" s="30">
        <f t="shared" si="555"/>
        <v>104.3</v>
      </c>
    </row>
    <row r="11833" spans="2:15" x14ac:dyDescent="0.2">
      <c r="B11833" s="13">
        <v>62955</v>
      </c>
      <c r="C11833" s="14">
        <v>42580.556111111255</v>
      </c>
      <c r="D11833" s="7" t="s">
        <v>7</v>
      </c>
      <c r="E11833" s="13">
        <v>2236</v>
      </c>
      <c r="F11833" s="7" t="s">
        <v>49</v>
      </c>
      <c r="G11833" s="7" t="s">
        <v>12</v>
      </c>
      <c r="H11833" s="13">
        <v>8</v>
      </c>
      <c r="I11833" s="13" t="str">
        <f>IF(G11833="Male",VLOOKUP(H11833,'Shoe size conversion table'!$B$6:$D$22,2),VLOOKUP(H11833,'Shoe size conversion table'!$J$6:$L$22,2))</f>
        <v>38-39</v>
      </c>
      <c r="J11833" s="13">
        <f>IF(G11833="Male",VLOOKUP(H11833,'Shoe size conversion table'!$B$6:$D$22,3),VLOOKUP(H11833,'Shoe size conversion table'!$J$6:$L$22,3))</f>
        <v>6</v>
      </c>
      <c r="K11833" s="11">
        <v>189</v>
      </c>
      <c r="L11833" s="12">
        <v>0</v>
      </c>
      <c r="M11833" s="7">
        <f t="shared" si="553"/>
        <v>2016</v>
      </c>
      <c r="N11833" s="7">
        <f t="shared" si="554"/>
        <v>7</v>
      </c>
      <c r="O11833" s="30">
        <f t="shared" si="555"/>
        <v>189</v>
      </c>
    </row>
    <row r="11834" spans="2:15" x14ac:dyDescent="0.2">
      <c r="B11834" s="13">
        <v>62956</v>
      </c>
      <c r="C11834" s="14">
        <v>42580.586111111224</v>
      </c>
      <c r="D11834" s="7" t="s">
        <v>10</v>
      </c>
      <c r="E11834" s="13">
        <v>2176</v>
      </c>
      <c r="F11834" s="7" t="s">
        <v>35</v>
      </c>
      <c r="G11834" s="7" t="s">
        <v>12</v>
      </c>
      <c r="H11834" s="13">
        <v>8</v>
      </c>
      <c r="I11834" s="13" t="str">
        <f>IF(G11834="Male",VLOOKUP(H11834,'Shoe size conversion table'!$B$6:$D$22,2),VLOOKUP(H11834,'Shoe size conversion table'!$J$6:$L$22,2))</f>
        <v>38-39</v>
      </c>
      <c r="J11834" s="13">
        <f>IF(G11834="Male",VLOOKUP(H11834,'Shoe size conversion table'!$B$6:$D$22,3),VLOOKUP(H11834,'Shoe size conversion table'!$J$6:$L$22,3))</f>
        <v>6</v>
      </c>
      <c r="K11834" s="11">
        <v>159</v>
      </c>
      <c r="L11834" s="12">
        <v>0.3</v>
      </c>
      <c r="M11834" s="7">
        <f t="shared" si="553"/>
        <v>2016</v>
      </c>
      <c r="N11834" s="7">
        <f t="shared" si="554"/>
        <v>7</v>
      </c>
      <c r="O11834" s="30">
        <f t="shared" si="555"/>
        <v>111.3</v>
      </c>
    </row>
    <row r="11835" spans="2:15" x14ac:dyDescent="0.2">
      <c r="B11835" s="13">
        <v>62957</v>
      </c>
      <c r="C11835" s="14">
        <v>42580.6361111113</v>
      </c>
      <c r="D11835" s="7" t="s">
        <v>10</v>
      </c>
      <c r="E11835" s="13">
        <v>2240</v>
      </c>
      <c r="F11835" s="7" t="s">
        <v>34</v>
      </c>
      <c r="G11835" s="7" t="s">
        <v>11</v>
      </c>
      <c r="H11835" s="13">
        <v>9</v>
      </c>
      <c r="I11835" s="13">
        <f>IF(G11835="Male",VLOOKUP(H11835,'Shoe size conversion table'!$B$6:$D$22,2),VLOOKUP(H11835,'Shoe size conversion table'!$J$6:$L$22,2))</f>
        <v>42</v>
      </c>
      <c r="J11835" s="13">
        <f>IF(G11835="Male",VLOOKUP(H11835,'Shoe size conversion table'!$B$6:$D$22,3),VLOOKUP(H11835,'Shoe size conversion table'!$J$6:$L$22,3))</f>
        <v>8.5</v>
      </c>
      <c r="K11835" s="11">
        <v>129</v>
      </c>
      <c r="L11835" s="12">
        <v>0.5</v>
      </c>
      <c r="M11835" s="7">
        <f t="shared" si="553"/>
        <v>2016</v>
      </c>
      <c r="N11835" s="7">
        <f t="shared" si="554"/>
        <v>7</v>
      </c>
      <c r="O11835" s="30">
        <f t="shared" si="555"/>
        <v>64.5</v>
      </c>
    </row>
    <row r="11836" spans="2:15" x14ac:dyDescent="0.2">
      <c r="B11836" s="13">
        <v>62958</v>
      </c>
      <c r="C11836" s="14">
        <v>42580.69611111113</v>
      </c>
      <c r="D11836" s="7" t="s">
        <v>7</v>
      </c>
      <c r="E11836" s="13">
        <v>2210</v>
      </c>
      <c r="F11836" s="7" t="s">
        <v>51</v>
      </c>
      <c r="G11836" s="7" t="s">
        <v>11</v>
      </c>
      <c r="H11836" s="13">
        <v>9</v>
      </c>
      <c r="I11836" s="13">
        <f>IF(G11836="Male",VLOOKUP(H11836,'Shoe size conversion table'!$B$6:$D$22,2),VLOOKUP(H11836,'Shoe size conversion table'!$J$6:$L$22,2))</f>
        <v>42</v>
      </c>
      <c r="J11836" s="13">
        <f>IF(G11836="Male",VLOOKUP(H11836,'Shoe size conversion table'!$B$6:$D$22,3),VLOOKUP(H11836,'Shoe size conversion table'!$J$6:$L$22,3))</f>
        <v>8.5</v>
      </c>
      <c r="K11836" s="11">
        <v>159</v>
      </c>
      <c r="L11836" s="12">
        <v>0</v>
      </c>
      <c r="M11836" s="7">
        <f t="shared" si="553"/>
        <v>2016</v>
      </c>
      <c r="N11836" s="7">
        <f t="shared" si="554"/>
        <v>7</v>
      </c>
      <c r="O11836" s="30">
        <f t="shared" si="555"/>
        <v>159</v>
      </c>
    </row>
    <row r="11837" spans="2:15" x14ac:dyDescent="0.2">
      <c r="B11837" s="13">
        <v>62959</v>
      </c>
      <c r="C11837" s="14">
        <v>42580.706111111227</v>
      </c>
      <c r="D11837" s="7" t="s">
        <v>7</v>
      </c>
      <c r="E11837" s="13">
        <v>2192</v>
      </c>
      <c r="F11837" s="7" t="s">
        <v>53</v>
      </c>
      <c r="G11837" s="7" t="s">
        <v>12</v>
      </c>
      <c r="H11837" s="13">
        <v>7.5</v>
      </c>
      <c r="I11837" s="13">
        <f>IF(G11837="Male",VLOOKUP(H11837,'Shoe size conversion table'!$B$6:$D$22,2),VLOOKUP(H11837,'Shoe size conversion table'!$J$6:$L$22,2))</f>
        <v>38</v>
      </c>
      <c r="J11837" s="13">
        <f>IF(G11837="Male",VLOOKUP(H11837,'Shoe size conversion table'!$B$6:$D$22,3),VLOOKUP(H11837,'Shoe size conversion table'!$J$6:$L$22,3))</f>
        <v>5.5</v>
      </c>
      <c r="K11837" s="11">
        <v>169</v>
      </c>
      <c r="L11837" s="12">
        <v>0</v>
      </c>
      <c r="M11837" s="7">
        <f t="shared" si="553"/>
        <v>2016</v>
      </c>
      <c r="N11837" s="7">
        <f t="shared" si="554"/>
        <v>7</v>
      </c>
      <c r="O11837" s="30">
        <f t="shared" si="555"/>
        <v>169</v>
      </c>
    </row>
    <row r="11838" spans="2:15" x14ac:dyDescent="0.2">
      <c r="B11838" s="13">
        <v>62960</v>
      </c>
      <c r="C11838" s="14">
        <v>42580.826111111259</v>
      </c>
      <c r="D11838" s="7" t="s">
        <v>7</v>
      </c>
      <c r="E11838" s="13">
        <v>2171</v>
      </c>
      <c r="F11838" s="7" t="s">
        <v>47</v>
      </c>
      <c r="G11838" s="7" t="s">
        <v>11</v>
      </c>
      <c r="H11838" s="13">
        <v>6</v>
      </c>
      <c r="I11838" s="13">
        <f>IF(G11838="Male",VLOOKUP(H11838,'Shoe size conversion table'!$B$6:$D$22,2),VLOOKUP(H11838,'Shoe size conversion table'!$J$6:$L$22,2))</f>
        <v>39</v>
      </c>
      <c r="J11838" s="13">
        <f>IF(G11838="Male",VLOOKUP(H11838,'Shoe size conversion table'!$B$6:$D$22,3),VLOOKUP(H11838,'Shoe size conversion table'!$J$6:$L$22,3))</f>
        <v>5.5</v>
      </c>
      <c r="K11838" s="11">
        <v>159</v>
      </c>
      <c r="L11838" s="12">
        <v>0.1</v>
      </c>
      <c r="M11838" s="7">
        <f t="shared" si="553"/>
        <v>2016</v>
      </c>
      <c r="N11838" s="7">
        <f t="shared" si="554"/>
        <v>7</v>
      </c>
      <c r="O11838" s="30">
        <f t="shared" si="555"/>
        <v>143.1</v>
      </c>
    </row>
    <row r="11839" spans="2:15" x14ac:dyDescent="0.2">
      <c r="B11839" s="13">
        <v>62961</v>
      </c>
      <c r="C11839" s="14">
        <v>42580.956111111111</v>
      </c>
      <c r="D11839" s="7" t="s">
        <v>9</v>
      </c>
      <c r="E11839" s="13">
        <v>2159</v>
      </c>
      <c r="F11839" s="7" t="s">
        <v>62</v>
      </c>
      <c r="G11839" s="7" t="s">
        <v>11</v>
      </c>
      <c r="H11839" s="13">
        <v>9.5</v>
      </c>
      <c r="I11839" s="13" t="str">
        <f>IF(G11839="Male",VLOOKUP(H11839,'Shoe size conversion table'!$B$6:$D$22,2),VLOOKUP(H11839,'Shoe size conversion table'!$J$6:$L$22,2))</f>
        <v>42-43</v>
      </c>
      <c r="J11839" s="13">
        <f>IF(G11839="Male",VLOOKUP(H11839,'Shoe size conversion table'!$B$6:$D$22,3),VLOOKUP(H11839,'Shoe size conversion table'!$J$6:$L$22,3))</f>
        <v>9</v>
      </c>
      <c r="K11839" s="11">
        <v>179</v>
      </c>
      <c r="L11839" s="12">
        <v>0</v>
      </c>
      <c r="M11839" s="7">
        <f t="shared" si="553"/>
        <v>2016</v>
      </c>
      <c r="N11839" s="7">
        <f t="shared" si="554"/>
        <v>7</v>
      </c>
      <c r="O11839" s="30">
        <f t="shared" si="555"/>
        <v>179</v>
      </c>
    </row>
    <row r="11840" spans="2:15" x14ac:dyDescent="0.2">
      <c r="B11840" s="13">
        <v>62962</v>
      </c>
      <c r="C11840" s="14">
        <v>42580.996111111126</v>
      </c>
      <c r="D11840" s="7" t="s">
        <v>10</v>
      </c>
      <c r="E11840" s="13">
        <v>2155</v>
      </c>
      <c r="F11840" s="7" t="s">
        <v>36</v>
      </c>
      <c r="G11840" s="7" t="s">
        <v>11</v>
      </c>
      <c r="H11840" s="13">
        <v>15</v>
      </c>
      <c r="I11840" s="13">
        <f>IF(G11840="Male",VLOOKUP(H11840,'Shoe size conversion table'!$B$6:$D$22,2),VLOOKUP(H11840,'Shoe size conversion table'!$J$6:$L$22,2))</f>
        <v>48</v>
      </c>
      <c r="J11840" s="13">
        <f>IF(G11840="Male",VLOOKUP(H11840,'Shoe size conversion table'!$B$6:$D$22,3),VLOOKUP(H11840,'Shoe size conversion table'!$J$6:$L$22,3))</f>
        <v>14.5</v>
      </c>
      <c r="K11840" s="11">
        <v>159</v>
      </c>
      <c r="L11840" s="12">
        <v>0</v>
      </c>
      <c r="M11840" s="7">
        <f t="shared" si="553"/>
        <v>2016</v>
      </c>
      <c r="N11840" s="7">
        <f t="shared" si="554"/>
        <v>7</v>
      </c>
      <c r="O11840" s="30">
        <f t="shared" si="555"/>
        <v>159</v>
      </c>
    </row>
    <row r="11841" spans="2:15" x14ac:dyDescent="0.2">
      <c r="B11841" s="13">
        <v>62963</v>
      </c>
      <c r="C11841" s="14">
        <v>42581.006111111252</v>
      </c>
      <c r="D11841" s="7" t="s">
        <v>7</v>
      </c>
      <c r="E11841" s="13">
        <v>2192</v>
      </c>
      <c r="F11841" s="7" t="s">
        <v>50</v>
      </c>
      <c r="G11841" s="7" t="s">
        <v>12</v>
      </c>
      <c r="H11841" s="13">
        <v>8.5</v>
      </c>
      <c r="I11841" s="13">
        <f>IF(G11841="Male",VLOOKUP(H11841,'Shoe size conversion table'!$B$6:$D$22,2),VLOOKUP(H11841,'Shoe size conversion table'!$J$6:$L$22,2))</f>
        <v>39</v>
      </c>
      <c r="J11841" s="13">
        <f>IF(G11841="Male",VLOOKUP(H11841,'Shoe size conversion table'!$B$6:$D$22,3),VLOOKUP(H11841,'Shoe size conversion table'!$J$6:$L$22,3))</f>
        <v>6.5</v>
      </c>
      <c r="K11841" s="11">
        <v>169</v>
      </c>
      <c r="L11841" s="12">
        <v>0</v>
      </c>
      <c r="M11841" s="7">
        <f t="shared" si="553"/>
        <v>2016</v>
      </c>
      <c r="N11841" s="7">
        <f t="shared" si="554"/>
        <v>7</v>
      </c>
      <c r="O11841" s="30">
        <f t="shared" si="555"/>
        <v>169</v>
      </c>
    </row>
    <row r="11842" spans="2:15" x14ac:dyDescent="0.2">
      <c r="B11842" s="13">
        <v>62964</v>
      </c>
      <c r="C11842" s="14">
        <v>42581.076111111259</v>
      </c>
      <c r="D11842" s="7" t="s">
        <v>10</v>
      </c>
      <c r="E11842" s="13">
        <v>2200</v>
      </c>
      <c r="F11842" s="7" t="s">
        <v>35</v>
      </c>
      <c r="G11842" s="7" t="s">
        <v>11</v>
      </c>
      <c r="H11842" s="13">
        <v>7.5</v>
      </c>
      <c r="I11842" s="13" t="str">
        <f>IF(G11842="Male",VLOOKUP(H11842,'Shoe size conversion table'!$B$6:$D$22,2),VLOOKUP(H11842,'Shoe size conversion table'!$J$6:$L$22,2))</f>
        <v>40-41</v>
      </c>
      <c r="J11842" s="13">
        <f>IF(G11842="Male",VLOOKUP(H11842,'Shoe size conversion table'!$B$6:$D$22,3),VLOOKUP(H11842,'Shoe size conversion table'!$J$6:$L$22,3))</f>
        <v>7</v>
      </c>
      <c r="K11842" s="11">
        <v>189</v>
      </c>
      <c r="L11842" s="12">
        <v>0.3</v>
      </c>
      <c r="M11842" s="7">
        <f t="shared" si="553"/>
        <v>2016</v>
      </c>
      <c r="N11842" s="7">
        <f t="shared" si="554"/>
        <v>7</v>
      </c>
      <c r="O11842" s="30">
        <f t="shared" si="555"/>
        <v>132.29999999999998</v>
      </c>
    </row>
    <row r="11843" spans="2:15" x14ac:dyDescent="0.2">
      <c r="B11843" s="13">
        <v>62965</v>
      </c>
      <c r="C11843" s="14">
        <v>42581.08611111113</v>
      </c>
      <c r="D11843" s="7" t="s">
        <v>10</v>
      </c>
      <c r="E11843" s="13">
        <v>2177</v>
      </c>
      <c r="F11843" s="7" t="s">
        <v>35</v>
      </c>
      <c r="G11843" s="7" t="s">
        <v>12</v>
      </c>
      <c r="H11843" s="13">
        <v>12</v>
      </c>
      <c r="I11843" s="13" t="str">
        <f>IF(G11843="Male",VLOOKUP(H11843,'Shoe size conversion table'!$B$6:$D$22,2),VLOOKUP(H11843,'Shoe size conversion table'!$J$6:$L$22,2))</f>
        <v>42-43</v>
      </c>
      <c r="J11843" s="13">
        <f>IF(G11843="Male",VLOOKUP(H11843,'Shoe size conversion table'!$B$6:$D$22,3),VLOOKUP(H11843,'Shoe size conversion table'!$J$6:$L$22,3))</f>
        <v>10</v>
      </c>
      <c r="K11843" s="11">
        <v>129</v>
      </c>
      <c r="L11843" s="12">
        <v>0.3</v>
      </c>
      <c r="M11843" s="7">
        <f t="shared" si="553"/>
        <v>2016</v>
      </c>
      <c r="N11843" s="7">
        <f t="shared" si="554"/>
        <v>7</v>
      </c>
      <c r="O11843" s="30">
        <f t="shared" si="555"/>
        <v>90.3</v>
      </c>
    </row>
    <row r="11844" spans="2:15" x14ac:dyDescent="0.2">
      <c r="B11844" s="13">
        <v>62966</v>
      </c>
      <c r="C11844" s="14">
        <v>42581.08611111113</v>
      </c>
      <c r="D11844" s="7" t="s">
        <v>7</v>
      </c>
      <c r="E11844" s="13">
        <v>2157</v>
      </c>
      <c r="F11844" s="7" t="s">
        <v>50</v>
      </c>
      <c r="G11844" s="7" t="s">
        <v>11</v>
      </c>
      <c r="H11844" s="13">
        <v>10</v>
      </c>
      <c r="I11844" s="13">
        <f>IF(G11844="Male",VLOOKUP(H11844,'Shoe size conversion table'!$B$6:$D$22,2),VLOOKUP(H11844,'Shoe size conversion table'!$J$6:$L$22,2))</f>
        <v>43</v>
      </c>
      <c r="J11844" s="13">
        <f>IF(G11844="Male",VLOOKUP(H11844,'Shoe size conversion table'!$B$6:$D$22,3),VLOOKUP(H11844,'Shoe size conversion table'!$J$6:$L$22,3))</f>
        <v>9.5</v>
      </c>
      <c r="K11844" s="11">
        <v>199</v>
      </c>
      <c r="L11844" s="12">
        <v>0</v>
      </c>
      <c r="M11844" s="7">
        <f t="shared" si="553"/>
        <v>2016</v>
      </c>
      <c r="N11844" s="7">
        <f t="shared" si="554"/>
        <v>7</v>
      </c>
      <c r="O11844" s="30">
        <f t="shared" si="555"/>
        <v>199</v>
      </c>
    </row>
    <row r="11845" spans="2:15" x14ac:dyDescent="0.2">
      <c r="B11845" s="13">
        <v>62967</v>
      </c>
      <c r="C11845" s="14">
        <v>42581.08611111113</v>
      </c>
      <c r="D11845" s="7" t="s">
        <v>8</v>
      </c>
      <c r="E11845" s="13">
        <v>2208</v>
      </c>
      <c r="F11845" s="7" t="s">
        <v>38</v>
      </c>
      <c r="G11845" s="7" t="s">
        <v>11</v>
      </c>
      <c r="H11845" s="13">
        <v>9</v>
      </c>
      <c r="I11845" s="13">
        <f>IF(G11845="Male",VLOOKUP(H11845,'Shoe size conversion table'!$B$6:$D$22,2),VLOOKUP(H11845,'Shoe size conversion table'!$J$6:$L$22,2))</f>
        <v>42</v>
      </c>
      <c r="J11845" s="13">
        <f>IF(G11845="Male",VLOOKUP(H11845,'Shoe size conversion table'!$B$6:$D$22,3),VLOOKUP(H11845,'Shoe size conversion table'!$J$6:$L$22,3))</f>
        <v>8.5</v>
      </c>
      <c r="K11845" s="11">
        <v>159</v>
      </c>
      <c r="L11845" s="12">
        <v>0.5</v>
      </c>
      <c r="M11845" s="7">
        <f t="shared" ref="M11845:M11908" si="556">YEAR(C11845)</f>
        <v>2016</v>
      </c>
      <c r="N11845" s="7">
        <f t="shared" si="554"/>
        <v>7</v>
      </c>
      <c r="O11845" s="30">
        <f t="shared" si="555"/>
        <v>79.5</v>
      </c>
    </row>
    <row r="11846" spans="2:15" x14ac:dyDescent="0.2">
      <c r="B11846" s="13">
        <v>62968</v>
      </c>
      <c r="C11846" s="14">
        <v>42581.106111111301</v>
      </c>
      <c r="D11846" s="7" t="s">
        <v>7</v>
      </c>
      <c r="E11846" s="13">
        <v>2171</v>
      </c>
      <c r="F11846" s="7" t="s">
        <v>51</v>
      </c>
      <c r="G11846" s="7" t="s">
        <v>12</v>
      </c>
      <c r="H11846" s="13">
        <v>5.5</v>
      </c>
      <c r="I11846" s="13">
        <f>IF(G11846="Male",VLOOKUP(H11846,'Shoe size conversion table'!$B$6:$D$22,2),VLOOKUP(H11846,'Shoe size conversion table'!$J$6:$L$22,2))</f>
        <v>36</v>
      </c>
      <c r="J11846" s="13">
        <f>IF(G11846="Male",VLOOKUP(H11846,'Shoe size conversion table'!$B$6:$D$22,3),VLOOKUP(H11846,'Shoe size conversion table'!$J$6:$L$22,3))</f>
        <v>3.5</v>
      </c>
      <c r="K11846" s="11">
        <v>199</v>
      </c>
      <c r="L11846" s="12">
        <v>0</v>
      </c>
      <c r="M11846" s="7">
        <f t="shared" si="556"/>
        <v>2016</v>
      </c>
      <c r="N11846" s="7">
        <f t="shared" ref="N11846:N11909" si="557">MONTH(C11846:C26813)</f>
        <v>7</v>
      </c>
      <c r="O11846" s="30">
        <f t="shared" ref="O11846:O11909" si="558">K11846*(1-L11846)</f>
        <v>199</v>
      </c>
    </row>
    <row r="11847" spans="2:15" x14ac:dyDescent="0.2">
      <c r="B11847" s="13">
        <v>62969</v>
      </c>
      <c r="C11847" s="14">
        <v>42581.186111111303</v>
      </c>
      <c r="D11847" s="7" t="s">
        <v>8</v>
      </c>
      <c r="E11847" s="13">
        <v>2147</v>
      </c>
      <c r="F11847" s="7" t="s">
        <v>41</v>
      </c>
      <c r="G11847" s="7" t="s">
        <v>12</v>
      </c>
      <c r="H11847" s="13">
        <v>8</v>
      </c>
      <c r="I11847" s="13" t="str">
        <f>IF(G11847="Male",VLOOKUP(H11847,'Shoe size conversion table'!$B$6:$D$22,2),VLOOKUP(H11847,'Shoe size conversion table'!$J$6:$L$22,2))</f>
        <v>38-39</v>
      </c>
      <c r="J11847" s="13">
        <f>IF(G11847="Male",VLOOKUP(H11847,'Shoe size conversion table'!$B$6:$D$22,3),VLOOKUP(H11847,'Shoe size conversion table'!$J$6:$L$22,3))</f>
        <v>6</v>
      </c>
      <c r="K11847" s="11">
        <v>169</v>
      </c>
      <c r="L11847" s="12">
        <v>0.1</v>
      </c>
      <c r="M11847" s="7">
        <f t="shared" si="556"/>
        <v>2016</v>
      </c>
      <c r="N11847" s="7">
        <f t="shared" si="557"/>
        <v>7</v>
      </c>
      <c r="O11847" s="30">
        <f t="shared" si="558"/>
        <v>152.1</v>
      </c>
    </row>
    <row r="11848" spans="2:15" x14ac:dyDescent="0.2">
      <c r="B11848" s="13">
        <v>62970</v>
      </c>
      <c r="C11848" s="14">
        <v>42581.206111111125</v>
      </c>
      <c r="D11848" s="7" t="s">
        <v>8</v>
      </c>
      <c r="E11848" s="13">
        <v>2192</v>
      </c>
      <c r="F11848" s="7" t="s">
        <v>39</v>
      </c>
      <c r="G11848" s="7" t="s">
        <v>11</v>
      </c>
      <c r="H11848" s="13">
        <v>9.5</v>
      </c>
      <c r="I11848" s="13" t="str">
        <f>IF(G11848="Male",VLOOKUP(H11848,'Shoe size conversion table'!$B$6:$D$22,2),VLOOKUP(H11848,'Shoe size conversion table'!$J$6:$L$22,2))</f>
        <v>42-43</v>
      </c>
      <c r="J11848" s="13">
        <f>IF(G11848="Male",VLOOKUP(H11848,'Shoe size conversion table'!$B$6:$D$22,3),VLOOKUP(H11848,'Shoe size conversion table'!$J$6:$L$22,3))</f>
        <v>9</v>
      </c>
      <c r="K11848" s="11">
        <v>129</v>
      </c>
      <c r="L11848" s="12">
        <v>0</v>
      </c>
      <c r="M11848" s="7">
        <f t="shared" si="556"/>
        <v>2016</v>
      </c>
      <c r="N11848" s="7">
        <f t="shared" si="557"/>
        <v>7</v>
      </c>
      <c r="O11848" s="30">
        <f t="shared" si="558"/>
        <v>129</v>
      </c>
    </row>
    <row r="11849" spans="2:15" x14ac:dyDescent="0.2">
      <c r="B11849" s="13">
        <v>62971</v>
      </c>
      <c r="C11849" s="14">
        <v>42581.296111111224</v>
      </c>
      <c r="D11849" s="7" t="s">
        <v>9</v>
      </c>
      <c r="E11849" s="13">
        <v>2195</v>
      </c>
      <c r="F11849" s="7" t="s">
        <v>62</v>
      </c>
      <c r="G11849" s="7" t="s">
        <v>12</v>
      </c>
      <c r="H11849" s="13">
        <v>8</v>
      </c>
      <c r="I11849" s="13" t="str">
        <f>IF(G11849="Male",VLOOKUP(H11849,'Shoe size conversion table'!$B$6:$D$22,2),VLOOKUP(H11849,'Shoe size conversion table'!$J$6:$L$22,2))</f>
        <v>38-39</v>
      </c>
      <c r="J11849" s="13">
        <f>IF(G11849="Male",VLOOKUP(H11849,'Shoe size conversion table'!$B$6:$D$22,3),VLOOKUP(H11849,'Shoe size conversion table'!$J$6:$L$22,3))</f>
        <v>6</v>
      </c>
      <c r="K11849" s="11">
        <v>189</v>
      </c>
      <c r="L11849" s="12">
        <v>0</v>
      </c>
      <c r="M11849" s="7">
        <f t="shared" si="556"/>
        <v>2016</v>
      </c>
      <c r="N11849" s="7">
        <f t="shared" si="557"/>
        <v>7</v>
      </c>
      <c r="O11849" s="30">
        <f t="shared" si="558"/>
        <v>189</v>
      </c>
    </row>
    <row r="11850" spans="2:15" x14ac:dyDescent="0.2">
      <c r="B11850" s="13">
        <v>62972</v>
      </c>
      <c r="C11850" s="14">
        <v>42581.326111111113</v>
      </c>
      <c r="D11850" s="7" t="s">
        <v>7</v>
      </c>
      <c r="E11850" s="13">
        <v>2196</v>
      </c>
      <c r="F11850" s="7" t="s">
        <v>49</v>
      </c>
      <c r="G11850" s="7" t="s">
        <v>11</v>
      </c>
      <c r="H11850" s="13">
        <v>10</v>
      </c>
      <c r="I11850" s="13">
        <f>IF(G11850="Male",VLOOKUP(H11850,'Shoe size conversion table'!$B$6:$D$22,2),VLOOKUP(H11850,'Shoe size conversion table'!$J$6:$L$22,2))</f>
        <v>43</v>
      </c>
      <c r="J11850" s="13">
        <f>IF(G11850="Male",VLOOKUP(H11850,'Shoe size conversion table'!$B$6:$D$22,3),VLOOKUP(H11850,'Shoe size conversion table'!$J$6:$L$22,3))</f>
        <v>9.5</v>
      </c>
      <c r="K11850" s="11">
        <v>189</v>
      </c>
      <c r="L11850" s="12">
        <v>0</v>
      </c>
      <c r="M11850" s="7">
        <f t="shared" si="556"/>
        <v>2016</v>
      </c>
      <c r="N11850" s="7">
        <f t="shared" si="557"/>
        <v>7</v>
      </c>
      <c r="O11850" s="30">
        <f t="shared" si="558"/>
        <v>189</v>
      </c>
    </row>
    <row r="11851" spans="2:15" x14ac:dyDescent="0.2">
      <c r="B11851" s="13">
        <v>62973</v>
      </c>
      <c r="C11851" s="14">
        <v>42581.336111111254</v>
      </c>
      <c r="D11851" s="7" t="s">
        <v>7</v>
      </c>
      <c r="E11851" s="13">
        <v>2234</v>
      </c>
      <c r="F11851" s="7" t="s">
        <v>53</v>
      </c>
      <c r="G11851" s="7" t="s">
        <v>11</v>
      </c>
      <c r="H11851" s="13">
        <v>10</v>
      </c>
      <c r="I11851" s="13">
        <f>IF(G11851="Male",VLOOKUP(H11851,'Shoe size conversion table'!$B$6:$D$22,2),VLOOKUP(H11851,'Shoe size conversion table'!$J$6:$L$22,2))</f>
        <v>43</v>
      </c>
      <c r="J11851" s="13">
        <f>IF(G11851="Male",VLOOKUP(H11851,'Shoe size conversion table'!$B$6:$D$22,3),VLOOKUP(H11851,'Shoe size conversion table'!$J$6:$L$22,3))</f>
        <v>9.5</v>
      </c>
      <c r="K11851" s="11">
        <v>139</v>
      </c>
      <c r="L11851" s="12">
        <v>0</v>
      </c>
      <c r="M11851" s="7">
        <f t="shared" si="556"/>
        <v>2016</v>
      </c>
      <c r="N11851" s="7">
        <f t="shared" si="557"/>
        <v>7</v>
      </c>
      <c r="O11851" s="30">
        <f t="shared" si="558"/>
        <v>139</v>
      </c>
    </row>
    <row r="11852" spans="2:15" x14ac:dyDescent="0.2">
      <c r="B11852" s="13">
        <v>62974</v>
      </c>
      <c r="C11852" s="14">
        <v>42581.376111111116</v>
      </c>
      <c r="D11852" s="7" t="s">
        <v>10</v>
      </c>
      <c r="E11852" s="13">
        <v>2161</v>
      </c>
      <c r="F11852" s="7" t="s">
        <v>36</v>
      </c>
      <c r="G11852" s="7" t="s">
        <v>11</v>
      </c>
      <c r="H11852" s="13">
        <v>10</v>
      </c>
      <c r="I11852" s="13">
        <f>IF(G11852="Male",VLOOKUP(H11852,'Shoe size conversion table'!$B$6:$D$22,2),VLOOKUP(H11852,'Shoe size conversion table'!$J$6:$L$22,2))</f>
        <v>43</v>
      </c>
      <c r="J11852" s="13">
        <f>IF(G11852="Male",VLOOKUP(H11852,'Shoe size conversion table'!$B$6:$D$22,3),VLOOKUP(H11852,'Shoe size conversion table'!$J$6:$L$22,3))</f>
        <v>9.5</v>
      </c>
      <c r="K11852" s="11">
        <v>159</v>
      </c>
      <c r="L11852" s="12">
        <v>0</v>
      </c>
      <c r="M11852" s="7">
        <f t="shared" si="556"/>
        <v>2016</v>
      </c>
      <c r="N11852" s="7">
        <f t="shared" si="557"/>
        <v>7</v>
      </c>
      <c r="O11852" s="30">
        <f t="shared" si="558"/>
        <v>159</v>
      </c>
    </row>
    <row r="11853" spans="2:15" x14ac:dyDescent="0.2">
      <c r="B11853" s="13">
        <v>62975</v>
      </c>
      <c r="C11853" s="14">
        <v>42581.456111111256</v>
      </c>
      <c r="D11853" s="7" t="s">
        <v>7</v>
      </c>
      <c r="E11853" s="13">
        <v>2212</v>
      </c>
      <c r="F11853" s="7" t="s">
        <v>50</v>
      </c>
      <c r="G11853" s="7" t="s">
        <v>12</v>
      </c>
      <c r="H11853" s="13">
        <v>8.5</v>
      </c>
      <c r="I11853" s="13">
        <f>IF(G11853="Male",VLOOKUP(H11853,'Shoe size conversion table'!$B$6:$D$22,2),VLOOKUP(H11853,'Shoe size conversion table'!$J$6:$L$22,2))</f>
        <v>39</v>
      </c>
      <c r="J11853" s="13">
        <f>IF(G11853="Male",VLOOKUP(H11853,'Shoe size conversion table'!$B$6:$D$22,3),VLOOKUP(H11853,'Shoe size conversion table'!$J$6:$L$22,3))</f>
        <v>6.5</v>
      </c>
      <c r="K11853" s="11">
        <v>149</v>
      </c>
      <c r="L11853" s="12">
        <v>0</v>
      </c>
      <c r="M11853" s="7">
        <f t="shared" si="556"/>
        <v>2016</v>
      </c>
      <c r="N11853" s="7">
        <f t="shared" si="557"/>
        <v>7</v>
      </c>
      <c r="O11853" s="30">
        <f t="shared" si="558"/>
        <v>149</v>
      </c>
    </row>
    <row r="11854" spans="2:15" x14ac:dyDescent="0.2">
      <c r="B11854" s="13">
        <v>62976</v>
      </c>
      <c r="C11854" s="14">
        <v>42581.506111111128</v>
      </c>
      <c r="D11854" s="7" t="s">
        <v>9</v>
      </c>
      <c r="E11854" s="13">
        <v>2236</v>
      </c>
      <c r="F11854" s="7" t="s">
        <v>59</v>
      </c>
      <c r="G11854" s="7" t="s">
        <v>11</v>
      </c>
      <c r="H11854" s="13">
        <v>8</v>
      </c>
      <c r="I11854" s="13">
        <f>IF(G11854="Male",VLOOKUP(H11854,'Shoe size conversion table'!$B$6:$D$22,2),VLOOKUP(H11854,'Shoe size conversion table'!$J$6:$L$22,2))</f>
        <v>41</v>
      </c>
      <c r="J11854" s="13">
        <f>IF(G11854="Male",VLOOKUP(H11854,'Shoe size conversion table'!$B$6:$D$22,3),VLOOKUP(H11854,'Shoe size conversion table'!$J$6:$L$22,3))</f>
        <v>7.5</v>
      </c>
      <c r="K11854" s="11">
        <v>159</v>
      </c>
      <c r="L11854" s="12">
        <v>0</v>
      </c>
      <c r="M11854" s="7">
        <f t="shared" si="556"/>
        <v>2016</v>
      </c>
      <c r="N11854" s="7">
        <f t="shared" si="557"/>
        <v>7</v>
      </c>
      <c r="O11854" s="30">
        <f t="shared" si="558"/>
        <v>159</v>
      </c>
    </row>
    <row r="11855" spans="2:15" x14ac:dyDescent="0.2">
      <c r="B11855" s="13">
        <v>62977</v>
      </c>
      <c r="C11855" s="14">
        <v>42581.556111111255</v>
      </c>
      <c r="D11855" s="7" t="s">
        <v>10</v>
      </c>
      <c r="E11855" s="13">
        <v>2169</v>
      </c>
      <c r="F11855" s="7" t="s">
        <v>35</v>
      </c>
      <c r="G11855" s="7" t="s">
        <v>11</v>
      </c>
      <c r="H11855" s="13">
        <v>12</v>
      </c>
      <c r="I11855" s="13">
        <f>IF(G11855="Male",VLOOKUP(H11855,'Shoe size conversion table'!$B$6:$D$22,2),VLOOKUP(H11855,'Shoe size conversion table'!$J$6:$L$22,2))</f>
        <v>45</v>
      </c>
      <c r="J11855" s="13">
        <f>IF(G11855="Male",VLOOKUP(H11855,'Shoe size conversion table'!$B$6:$D$22,3),VLOOKUP(H11855,'Shoe size conversion table'!$J$6:$L$22,3))</f>
        <v>11.5</v>
      </c>
      <c r="K11855" s="11">
        <v>179</v>
      </c>
      <c r="L11855" s="12">
        <v>0.1</v>
      </c>
      <c r="M11855" s="7">
        <f t="shared" si="556"/>
        <v>2016</v>
      </c>
      <c r="N11855" s="7">
        <f t="shared" si="557"/>
        <v>7</v>
      </c>
      <c r="O11855" s="30">
        <f t="shared" si="558"/>
        <v>161.1</v>
      </c>
    </row>
    <row r="11856" spans="2:15" x14ac:dyDescent="0.2">
      <c r="B11856" s="13">
        <v>62978</v>
      </c>
      <c r="C11856" s="14">
        <v>42581.566111111228</v>
      </c>
      <c r="D11856" s="7" t="s">
        <v>7</v>
      </c>
      <c r="E11856" s="13">
        <v>2217</v>
      </c>
      <c r="F11856" s="7" t="s">
        <v>50</v>
      </c>
      <c r="G11856" s="7" t="s">
        <v>12</v>
      </c>
      <c r="H11856" s="13">
        <v>7.5</v>
      </c>
      <c r="I11856" s="13">
        <f>IF(G11856="Male",VLOOKUP(H11856,'Shoe size conversion table'!$B$6:$D$22,2),VLOOKUP(H11856,'Shoe size conversion table'!$J$6:$L$22,2))</f>
        <v>38</v>
      </c>
      <c r="J11856" s="13">
        <f>IF(G11856="Male",VLOOKUP(H11856,'Shoe size conversion table'!$B$6:$D$22,3),VLOOKUP(H11856,'Shoe size conversion table'!$J$6:$L$22,3))</f>
        <v>5.5</v>
      </c>
      <c r="K11856" s="11">
        <v>189</v>
      </c>
      <c r="L11856" s="12">
        <v>0.2</v>
      </c>
      <c r="M11856" s="7">
        <f t="shared" si="556"/>
        <v>2016</v>
      </c>
      <c r="N11856" s="7">
        <f t="shared" si="557"/>
        <v>7</v>
      </c>
      <c r="O11856" s="30">
        <f t="shared" si="558"/>
        <v>151.20000000000002</v>
      </c>
    </row>
    <row r="11857" spans="2:15" x14ac:dyDescent="0.2">
      <c r="B11857" s="13">
        <v>62979</v>
      </c>
      <c r="C11857" s="14">
        <v>42581.586111111254</v>
      </c>
      <c r="D11857" s="7" t="s">
        <v>10</v>
      </c>
      <c r="E11857" s="13">
        <v>2149</v>
      </c>
      <c r="F11857" s="7" t="s">
        <v>35</v>
      </c>
      <c r="G11857" s="7" t="s">
        <v>12</v>
      </c>
      <c r="H11857" s="13">
        <v>7.5</v>
      </c>
      <c r="I11857" s="13">
        <f>IF(G11857="Male",VLOOKUP(H11857,'Shoe size conversion table'!$B$6:$D$22,2),VLOOKUP(H11857,'Shoe size conversion table'!$J$6:$L$22,2))</f>
        <v>38</v>
      </c>
      <c r="J11857" s="13">
        <f>IF(G11857="Male",VLOOKUP(H11857,'Shoe size conversion table'!$B$6:$D$22,3),VLOOKUP(H11857,'Shoe size conversion table'!$J$6:$L$22,3))</f>
        <v>5.5</v>
      </c>
      <c r="K11857" s="11">
        <v>189</v>
      </c>
      <c r="L11857" s="12">
        <v>0.1</v>
      </c>
      <c r="M11857" s="7">
        <f t="shared" si="556"/>
        <v>2016</v>
      </c>
      <c r="N11857" s="7">
        <f t="shared" si="557"/>
        <v>7</v>
      </c>
      <c r="O11857" s="30">
        <f t="shared" si="558"/>
        <v>170.1</v>
      </c>
    </row>
    <row r="11858" spans="2:15" x14ac:dyDescent="0.2">
      <c r="B11858" s="13">
        <v>62980</v>
      </c>
      <c r="C11858" s="14">
        <v>42581.586111111297</v>
      </c>
      <c r="D11858" s="7" t="s">
        <v>7</v>
      </c>
      <c r="E11858" s="13">
        <v>2179</v>
      </c>
      <c r="F11858" s="7" t="s">
        <v>48</v>
      </c>
      <c r="G11858" s="7" t="s">
        <v>12</v>
      </c>
      <c r="H11858" s="13">
        <v>8.5</v>
      </c>
      <c r="I11858" s="13">
        <f>IF(G11858="Male",VLOOKUP(H11858,'Shoe size conversion table'!$B$6:$D$22,2),VLOOKUP(H11858,'Shoe size conversion table'!$J$6:$L$22,2))</f>
        <v>39</v>
      </c>
      <c r="J11858" s="13">
        <f>IF(G11858="Male",VLOOKUP(H11858,'Shoe size conversion table'!$B$6:$D$22,3),VLOOKUP(H11858,'Shoe size conversion table'!$J$6:$L$22,3))</f>
        <v>6.5</v>
      </c>
      <c r="K11858" s="11">
        <v>139</v>
      </c>
      <c r="L11858" s="12">
        <v>0.3</v>
      </c>
      <c r="M11858" s="7">
        <f t="shared" si="556"/>
        <v>2016</v>
      </c>
      <c r="N11858" s="7">
        <f t="shared" si="557"/>
        <v>7</v>
      </c>
      <c r="O11858" s="30">
        <f t="shared" si="558"/>
        <v>97.3</v>
      </c>
    </row>
    <row r="11859" spans="2:15" x14ac:dyDescent="0.2">
      <c r="B11859" s="13">
        <v>62981</v>
      </c>
      <c r="C11859" s="14">
        <v>42581.626111111109</v>
      </c>
      <c r="D11859" s="7" t="s">
        <v>10</v>
      </c>
      <c r="E11859" s="13">
        <v>2168</v>
      </c>
      <c r="F11859" s="7" t="s">
        <v>36</v>
      </c>
      <c r="G11859" s="7" t="s">
        <v>12</v>
      </c>
      <c r="H11859" s="13">
        <v>8.5</v>
      </c>
      <c r="I11859" s="13">
        <f>IF(G11859="Male",VLOOKUP(H11859,'Shoe size conversion table'!$B$6:$D$22,2),VLOOKUP(H11859,'Shoe size conversion table'!$J$6:$L$22,2))</f>
        <v>39</v>
      </c>
      <c r="J11859" s="13">
        <f>IF(G11859="Male",VLOOKUP(H11859,'Shoe size conversion table'!$B$6:$D$22,3),VLOOKUP(H11859,'Shoe size conversion table'!$J$6:$L$22,3))</f>
        <v>6.5</v>
      </c>
      <c r="K11859" s="11">
        <v>149</v>
      </c>
      <c r="L11859" s="12">
        <v>0</v>
      </c>
      <c r="M11859" s="7">
        <f t="shared" si="556"/>
        <v>2016</v>
      </c>
      <c r="N11859" s="7">
        <f t="shared" si="557"/>
        <v>7</v>
      </c>
      <c r="O11859" s="30">
        <f t="shared" si="558"/>
        <v>149</v>
      </c>
    </row>
    <row r="11860" spans="2:15" x14ac:dyDescent="0.2">
      <c r="B11860" s="13">
        <v>62982</v>
      </c>
      <c r="C11860" s="14">
        <v>42581.6361111113</v>
      </c>
      <c r="D11860" s="7" t="s">
        <v>10</v>
      </c>
      <c r="E11860" s="13">
        <v>2154</v>
      </c>
      <c r="F11860" s="7" t="s">
        <v>36</v>
      </c>
      <c r="G11860" s="7" t="s">
        <v>11</v>
      </c>
      <c r="H11860" s="13">
        <v>9</v>
      </c>
      <c r="I11860" s="13">
        <f>IF(G11860="Male",VLOOKUP(H11860,'Shoe size conversion table'!$B$6:$D$22,2),VLOOKUP(H11860,'Shoe size conversion table'!$J$6:$L$22,2))</f>
        <v>42</v>
      </c>
      <c r="J11860" s="13">
        <f>IF(G11860="Male",VLOOKUP(H11860,'Shoe size conversion table'!$B$6:$D$22,3),VLOOKUP(H11860,'Shoe size conversion table'!$J$6:$L$22,3))</f>
        <v>8.5</v>
      </c>
      <c r="K11860" s="11">
        <v>189</v>
      </c>
      <c r="L11860" s="12">
        <v>0.1</v>
      </c>
      <c r="M11860" s="7">
        <f t="shared" si="556"/>
        <v>2016</v>
      </c>
      <c r="N11860" s="7">
        <f t="shared" si="557"/>
        <v>7</v>
      </c>
      <c r="O11860" s="30">
        <f t="shared" si="558"/>
        <v>170.1</v>
      </c>
    </row>
    <row r="11861" spans="2:15" x14ac:dyDescent="0.2">
      <c r="B11861" s="13">
        <v>62983</v>
      </c>
      <c r="C11861" s="14">
        <v>42581.646111111128</v>
      </c>
      <c r="D11861" s="7" t="s">
        <v>7</v>
      </c>
      <c r="E11861" s="13">
        <v>2165</v>
      </c>
      <c r="F11861" s="7" t="s">
        <v>49</v>
      </c>
      <c r="G11861" s="7" t="s">
        <v>12</v>
      </c>
      <c r="H11861" s="13">
        <v>8.5</v>
      </c>
      <c r="I11861" s="13">
        <f>IF(G11861="Male",VLOOKUP(H11861,'Shoe size conversion table'!$B$6:$D$22,2),VLOOKUP(H11861,'Shoe size conversion table'!$J$6:$L$22,2))</f>
        <v>39</v>
      </c>
      <c r="J11861" s="13">
        <f>IF(G11861="Male",VLOOKUP(H11861,'Shoe size conversion table'!$B$6:$D$22,3),VLOOKUP(H11861,'Shoe size conversion table'!$J$6:$L$22,3))</f>
        <v>6.5</v>
      </c>
      <c r="K11861" s="11">
        <v>179</v>
      </c>
      <c r="L11861" s="12">
        <v>0</v>
      </c>
      <c r="M11861" s="7">
        <f t="shared" si="556"/>
        <v>2016</v>
      </c>
      <c r="N11861" s="7">
        <f t="shared" si="557"/>
        <v>7</v>
      </c>
      <c r="O11861" s="30">
        <f t="shared" si="558"/>
        <v>179</v>
      </c>
    </row>
    <row r="11862" spans="2:15" x14ac:dyDescent="0.2">
      <c r="B11862" s="13">
        <v>62983</v>
      </c>
      <c r="C11862" s="14">
        <v>42581.646111111128</v>
      </c>
      <c r="D11862" s="7" t="s">
        <v>7</v>
      </c>
      <c r="E11862" s="13">
        <v>2167</v>
      </c>
      <c r="F11862" s="7" t="s">
        <v>49</v>
      </c>
      <c r="G11862" s="7" t="s">
        <v>12</v>
      </c>
      <c r="H11862" s="13">
        <v>8.5</v>
      </c>
      <c r="I11862" s="13">
        <f>IF(G11862="Male",VLOOKUP(H11862,'Shoe size conversion table'!$B$6:$D$22,2),VLOOKUP(H11862,'Shoe size conversion table'!$J$6:$L$22,2))</f>
        <v>39</v>
      </c>
      <c r="J11862" s="13">
        <f>IF(G11862="Male",VLOOKUP(H11862,'Shoe size conversion table'!$B$6:$D$22,3),VLOOKUP(H11862,'Shoe size conversion table'!$J$6:$L$22,3))</f>
        <v>6.5</v>
      </c>
      <c r="K11862" s="11">
        <v>189</v>
      </c>
      <c r="L11862" s="12">
        <v>0</v>
      </c>
      <c r="M11862" s="7">
        <f t="shared" si="556"/>
        <v>2016</v>
      </c>
      <c r="N11862" s="7">
        <f t="shared" si="557"/>
        <v>7</v>
      </c>
      <c r="O11862" s="30">
        <f t="shared" si="558"/>
        <v>189</v>
      </c>
    </row>
    <row r="11863" spans="2:15" x14ac:dyDescent="0.2">
      <c r="B11863" s="13">
        <v>62984</v>
      </c>
      <c r="C11863" s="14">
        <v>42581.69611111113</v>
      </c>
      <c r="D11863" s="7" t="s">
        <v>7</v>
      </c>
      <c r="E11863" s="13">
        <v>2183</v>
      </c>
      <c r="F11863" s="7" t="s">
        <v>51</v>
      </c>
      <c r="G11863" s="7" t="s">
        <v>11</v>
      </c>
      <c r="H11863" s="13">
        <v>15</v>
      </c>
      <c r="I11863" s="13">
        <f>IF(G11863="Male",VLOOKUP(H11863,'Shoe size conversion table'!$B$6:$D$22,2),VLOOKUP(H11863,'Shoe size conversion table'!$J$6:$L$22,2))</f>
        <v>48</v>
      </c>
      <c r="J11863" s="13">
        <f>IF(G11863="Male",VLOOKUP(H11863,'Shoe size conversion table'!$B$6:$D$22,3),VLOOKUP(H11863,'Shoe size conversion table'!$J$6:$L$22,3))</f>
        <v>14.5</v>
      </c>
      <c r="K11863" s="11">
        <v>189</v>
      </c>
      <c r="L11863" s="12">
        <v>0</v>
      </c>
      <c r="M11863" s="7">
        <f t="shared" si="556"/>
        <v>2016</v>
      </c>
      <c r="N11863" s="7">
        <f t="shared" si="557"/>
        <v>7</v>
      </c>
      <c r="O11863" s="30">
        <f t="shared" si="558"/>
        <v>189</v>
      </c>
    </row>
    <row r="11864" spans="2:15" x14ac:dyDescent="0.2">
      <c r="B11864" s="13">
        <v>62985</v>
      </c>
      <c r="C11864" s="14">
        <v>42581.696111111254</v>
      </c>
      <c r="D11864" s="7" t="s">
        <v>9</v>
      </c>
      <c r="E11864" s="13">
        <v>2170</v>
      </c>
      <c r="F11864" s="7" t="s">
        <v>62</v>
      </c>
      <c r="G11864" s="7" t="s">
        <v>11</v>
      </c>
      <c r="H11864" s="13">
        <v>7.5</v>
      </c>
      <c r="I11864" s="13" t="str">
        <f>IF(G11864="Male",VLOOKUP(H11864,'Shoe size conversion table'!$B$6:$D$22,2),VLOOKUP(H11864,'Shoe size conversion table'!$J$6:$L$22,2))</f>
        <v>40-41</v>
      </c>
      <c r="J11864" s="13">
        <f>IF(G11864="Male",VLOOKUP(H11864,'Shoe size conversion table'!$B$6:$D$22,3),VLOOKUP(H11864,'Shoe size conversion table'!$J$6:$L$22,3))</f>
        <v>7</v>
      </c>
      <c r="K11864" s="11">
        <v>149</v>
      </c>
      <c r="L11864" s="12">
        <v>0.1</v>
      </c>
      <c r="M11864" s="7">
        <f t="shared" si="556"/>
        <v>2016</v>
      </c>
      <c r="N11864" s="7">
        <f t="shared" si="557"/>
        <v>7</v>
      </c>
      <c r="O11864" s="30">
        <f t="shared" si="558"/>
        <v>134.1</v>
      </c>
    </row>
    <row r="11865" spans="2:15" x14ac:dyDescent="0.2">
      <c r="B11865" s="13">
        <v>62986</v>
      </c>
      <c r="C11865" s="14">
        <v>42581.706111111227</v>
      </c>
      <c r="D11865" s="7" t="s">
        <v>10</v>
      </c>
      <c r="E11865" s="13">
        <v>2223</v>
      </c>
      <c r="F11865" s="7" t="s">
        <v>34</v>
      </c>
      <c r="G11865" s="7" t="s">
        <v>11</v>
      </c>
      <c r="H11865" s="13">
        <v>9.5</v>
      </c>
      <c r="I11865" s="13" t="str">
        <f>IF(G11865="Male",VLOOKUP(H11865,'Shoe size conversion table'!$B$6:$D$22,2),VLOOKUP(H11865,'Shoe size conversion table'!$J$6:$L$22,2))</f>
        <v>42-43</v>
      </c>
      <c r="J11865" s="13">
        <f>IF(G11865="Male",VLOOKUP(H11865,'Shoe size conversion table'!$B$6:$D$22,3),VLOOKUP(H11865,'Shoe size conversion table'!$J$6:$L$22,3))</f>
        <v>9</v>
      </c>
      <c r="K11865" s="11">
        <v>179</v>
      </c>
      <c r="L11865" s="12">
        <v>0.2</v>
      </c>
      <c r="M11865" s="7">
        <f t="shared" si="556"/>
        <v>2016</v>
      </c>
      <c r="N11865" s="7">
        <f t="shared" si="557"/>
        <v>7</v>
      </c>
      <c r="O11865" s="30">
        <f t="shared" si="558"/>
        <v>143.20000000000002</v>
      </c>
    </row>
    <row r="11866" spans="2:15" x14ac:dyDescent="0.2">
      <c r="B11866" s="13">
        <v>62987</v>
      </c>
      <c r="C11866" s="14">
        <v>42581.756111111114</v>
      </c>
      <c r="D11866" s="7" t="s">
        <v>9</v>
      </c>
      <c r="E11866" s="13">
        <v>2172</v>
      </c>
      <c r="F11866" s="7" t="s">
        <v>58</v>
      </c>
      <c r="G11866" s="7" t="s">
        <v>12</v>
      </c>
      <c r="H11866" s="13">
        <v>8.5</v>
      </c>
      <c r="I11866" s="13">
        <f>IF(G11866="Male",VLOOKUP(H11866,'Shoe size conversion table'!$B$6:$D$22,2),VLOOKUP(H11866,'Shoe size conversion table'!$J$6:$L$22,2))</f>
        <v>39</v>
      </c>
      <c r="J11866" s="13">
        <f>IF(G11866="Male",VLOOKUP(H11866,'Shoe size conversion table'!$B$6:$D$22,3),VLOOKUP(H11866,'Shoe size conversion table'!$J$6:$L$22,3))</f>
        <v>6.5</v>
      </c>
      <c r="K11866" s="11">
        <v>149</v>
      </c>
      <c r="L11866" s="12">
        <v>0.1</v>
      </c>
      <c r="M11866" s="7">
        <f t="shared" si="556"/>
        <v>2016</v>
      </c>
      <c r="N11866" s="7">
        <f t="shared" si="557"/>
        <v>7</v>
      </c>
      <c r="O11866" s="30">
        <f t="shared" si="558"/>
        <v>134.1</v>
      </c>
    </row>
    <row r="11867" spans="2:15" x14ac:dyDescent="0.2">
      <c r="B11867" s="13">
        <v>62988</v>
      </c>
      <c r="C11867" s="14">
        <v>42581.826111111259</v>
      </c>
      <c r="D11867" s="7" t="s">
        <v>7</v>
      </c>
      <c r="E11867" s="13">
        <v>2199</v>
      </c>
      <c r="F11867" s="7" t="s">
        <v>47</v>
      </c>
      <c r="G11867" s="7" t="s">
        <v>11</v>
      </c>
      <c r="H11867" s="13">
        <v>9.5</v>
      </c>
      <c r="I11867" s="13" t="str">
        <f>IF(G11867="Male",VLOOKUP(H11867,'Shoe size conversion table'!$B$6:$D$22,2),VLOOKUP(H11867,'Shoe size conversion table'!$J$6:$L$22,2))</f>
        <v>42-43</v>
      </c>
      <c r="J11867" s="13">
        <f>IF(G11867="Male",VLOOKUP(H11867,'Shoe size conversion table'!$B$6:$D$22,3),VLOOKUP(H11867,'Shoe size conversion table'!$J$6:$L$22,3))</f>
        <v>9</v>
      </c>
      <c r="K11867" s="11">
        <v>139</v>
      </c>
      <c r="L11867" s="12">
        <v>0</v>
      </c>
      <c r="M11867" s="7">
        <f t="shared" si="556"/>
        <v>2016</v>
      </c>
      <c r="N11867" s="7">
        <f t="shared" si="557"/>
        <v>7</v>
      </c>
      <c r="O11867" s="30">
        <f t="shared" si="558"/>
        <v>139</v>
      </c>
    </row>
    <row r="11868" spans="2:15" x14ac:dyDescent="0.2">
      <c r="B11868" s="13">
        <v>62989</v>
      </c>
      <c r="C11868" s="14">
        <v>42581.9561111113</v>
      </c>
      <c r="D11868" s="7" t="s">
        <v>7</v>
      </c>
      <c r="E11868" s="13">
        <v>2219</v>
      </c>
      <c r="F11868" s="7" t="s">
        <v>43</v>
      </c>
      <c r="G11868" s="7" t="s">
        <v>11</v>
      </c>
      <c r="H11868" s="13">
        <v>9.5</v>
      </c>
      <c r="I11868" s="13" t="str">
        <f>IF(G11868="Male",VLOOKUP(H11868,'Shoe size conversion table'!$B$6:$D$22,2),VLOOKUP(H11868,'Shoe size conversion table'!$J$6:$L$22,2))</f>
        <v>42-43</v>
      </c>
      <c r="J11868" s="13">
        <f>IF(G11868="Male",VLOOKUP(H11868,'Shoe size conversion table'!$B$6:$D$22,3),VLOOKUP(H11868,'Shoe size conversion table'!$J$6:$L$22,3))</f>
        <v>9</v>
      </c>
      <c r="K11868" s="11">
        <v>169</v>
      </c>
      <c r="L11868" s="12">
        <v>0.3</v>
      </c>
      <c r="M11868" s="7">
        <f t="shared" si="556"/>
        <v>2016</v>
      </c>
      <c r="N11868" s="7">
        <f t="shared" si="557"/>
        <v>7</v>
      </c>
      <c r="O11868" s="30">
        <f t="shared" si="558"/>
        <v>118.3</v>
      </c>
    </row>
    <row r="11869" spans="2:15" x14ac:dyDescent="0.2">
      <c r="B11869" s="13">
        <v>62990</v>
      </c>
      <c r="C11869" s="14">
        <v>42581.9561111113</v>
      </c>
      <c r="D11869" s="7" t="s">
        <v>9</v>
      </c>
      <c r="E11869" s="13">
        <v>2190</v>
      </c>
      <c r="F11869" s="7" t="s">
        <v>58</v>
      </c>
      <c r="G11869" s="7" t="s">
        <v>11</v>
      </c>
      <c r="H11869" s="13">
        <v>8</v>
      </c>
      <c r="I11869" s="13">
        <f>IF(G11869="Male",VLOOKUP(H11869,'Shoe size conversion table'!$B$6:$D$22,2),VLOOKUP(H11869,'Shoe size conversion table'!$J$6:$L$22,2))</f>
        <v>41</v>
      </c>
      <c r="J11869" s="13">
        <f>IF(G11869="Male",VLOOKUP(H11869,'Shoe size conversion table'!$B$6:$D$22,3),VLOOKUP(H11869,'Shoe size conversion table'!$J$6:$L$22,3))</f>
        <v>7.5</v>
      </c>
      <c r="K11869" s="11">
        <v>189</v>
      </c>
      <c r="L11869" s="12">
        <v>0.5</v>
      </c>
      <c r="M11869" s="7">
        <f t="shared" si="556"/>
        <v>2016</v>
      </c>
      <c r="N11869" s="7">
        <f t="shared" si="557"/>
        <v>7</v>
      </c>
      <c r="O11869" s="30">
        <f t="shared" si="558"/>
        <v>94.5</v>
      </c>
    </row>
    <row r="11870" spans="2:15" x14ac:dyDescent="0.2">
      <c r="B11870" s="13">
        <v>62991</v>
      </c>
      <c r="C11870" s="14">
        <v>42582.08611111113</v>
      </c>
      <c r="D11870" s="7" t="s">
        <v>7</v>
      </c>
      <c r="E11870" s="13">
        <v>2216</v>
      </c>
      <c r="F11870" s="7" t="s">
        <v>56</v>
      </c>
      <c r="G11870" s="7" t="s">
        <v>12</v>
      </c>
      <c r="H11870" s="13">
        <v>6.5</v>
      </c>
      <c r="I11870" s="13">
        <f>IF(G11870="Male",VLOOKUP(H11870,'Shoe size conversion table'!$B$6:$D$22,2),VLOOKUP(H11870,'Shoe size conversion table'!$J$6:$L$22,2))</f>
        <v>37</v>
      </c>
      <c r="J11870" s="13">
        <f>IF(G11870="Male",VLOOKUP(H11870,'Shoe size conversion table'!$B$6:$D$22,3),VLOOKUP(H11870,'Shoe size conversion table'!$J$6:$L$22,3))</f>
        <v>4.5</v>
      </c>
      <c r="K11870" s="11">
        <v>169</v>
      </c>
      <c r="L11870" s="12">
        <v>0.3</v>
      </c>
      <c r="M11870" s="7">
        <f t="shared" si="556"/>
        <v>2016</v>
      </c>
      <c r="N11870" s="7">
        <f t="shared" si="557"/>
        <v>7</v>
      </c>
      <c r="O11870" s="30">
        <f t="shared" si="558"/>
        <v>118.3</v>
      </c>
    </row>
    <row r="11871" spans="2:15" x14ac:dyDescent="0.2">
      <c r="B11871" s="13">
        <v>62991</v>
      </c>
      <c r="C11871" s="14">
        <v>42582.08611111113</v>
      </c>
      <c r="D11871" s="7" t="s">
        <v>7</v>
      </c>
      <c r="E11871" s="13">
        <v>2217</v>
      </c>
      <c r="F11871" s="7" t="s">
        <v>44</v>
      </c>
      <c r="G11871" s="7" t="s">
        <v>12</v>
      </c>
      <c r="H11871" s="13">
        <v>8.5</v>
      </c>
      <c r="I11871" s="13">
        <f>IF(G11871="Male",VLOOKUP(H11871,'Shoe size conversion table'!$B$6:$D$22,2),VLOOKUP(H11871,'Shoe size conversion table'!$J$6:$L$22,2))</f>
        <v>39</v>
      </c>
      <c r="J11871" s="13">
        <f>IF(G11871="Male",VLOOKUP(H11871,'Shoe size conversion table'!$B$6:$D$22,3),VLOOKUP(H11871,'Shoe size conversion table'!$J$6:$L$22,3))</f>
        <v>6.5</v>
      </c>
      <c r="K11871" s="11">
        <v>129</v>
      </c>
      <c r="L11871" s="12">
        <v>0</v>
      </c>
      <c r="M11871" s="7">
        <f t="shared" si="556"/>
        <v>2016</v>
      </c>
      <c r="N11871" s="7">
        <f t="shared" si="557"/>
        <v>7</v>
      </c>
      <c r="O11871" s="30">
        <f t="shared" si="558"/>
        <v>129</v>
      </c>
    </row>
    <row r="11872" spans="2:15" x14ac:dyDescent="0.2">
      <c r="B11872" s="13">
        <v>62991</v>
      </c>
      <c r="C11872" s="14">
        <v>42582.08611111113</v>
      </c>
      <c r="D11872" s="7" t="s">
        <v>7</v>
      </c>
      <c r="E11872" s="13">
        <v>2231</v>
      </c>
      <c r="F11872" s="7" t="s">
        <v>46</v>
      </c>
      <c r="G11872" s="7" t="s">
        <v>11</v>
      </c>
      <c r="H11872" s="13">
        <v>8.5</v>
      </c>
      <c r="I11872" s="13" t="str">
        <f>IF(G11872="Male",VLOOKUP(H11872,'Shoe size conversion table'!$B$6:$D$22,2),VLOOKUP(H11872,'Shoe size conversion table'!$J$6:$L$22,2))</f>
        <v>41-42</v>
      </c>
      <c r="J11872" s="13">
        <f>IF(G11872="Male",VLOOKUP(H11872,'Shoe size conversion table'!$B$6:$D$22,3),VLOOKUP(H11872,'Shoe size conversion table'!$J$6:$L$22,3))</f>
        <v>8</v>
      </c>
      <c r="K11872" s="11">
        <v>159</v>
      </c>
      <c r="L11872" s="12">
        <v>0.5</v>
      </c>
      <c r="M11872" s="7">
        <f t="shared" si="556"/>
        <v>2016</v>
      </c>
      <c r="N11872" s="7">
        <f t="shared" si="557"/>
        <v>7</v>
      </c>
      <c r="O11872" s="30">
        <f t="shared" si="558"/>
        <v>79.5</v>
      </c>
    </row>
    <row r="11873" spans="2:15" x14ac:dyDescent="0.2">
      <c r="B11873" s="13">
        <v>62992</v>
      </c>
      <c r="C11873" s="14">
        <v>42582.186111111107</v>
      </c>
      <c r="D11873" s="7" t="s">
        <v>9</v>
      </c>
      <c r="E11873" s="13">
        <v>2221</v>
      </c>
      <c r="F11873" s="7" t="s">
        <v>58</v>
      </c>
      <c r="G11873" s="7" t="s">
        <v>11</v>
      </c>
      <c r="H11873" s="13">
        <v>10.5</v>
      </c>
      <c r="I11873" s="13" t="str">
        <f>IF(G11873="Male",VLOOKUP(H11873,'Shoe size conversion table'!$B$6:$D$22,2),VLOOKUP(H11873,'Shoe size conversion table'!$J$6:$L$22,2))</f>
        <v>43-44</v>
      </c>
      <c r="J11873" s="13">
        <f>IF(G11873="Male",VLOOKUP(H11873,'Shoe size conversion table'!$B$6:$D$22,3),VLOOKUP(H11873,'Shoe size conversion table'!$J$6:$L$22,3))</f>
        <v>10</v>
      </c>
      <c r="K11873" s="11">
        <v>129</v>
      </c>
      <c r="L11873" s="12">
        <v>0.1</v>
      </c>
      <c r="M11873" s="7">
        <f t="shared" si="556"/>
        <v>2016</v>
      </c>
      <c r="N11873" s="7">
        <f t="shared" si="557"/>
        <v>7</v>
      </c>
      <c r="O11873" s="30">
        <f t="shared" si="558"/>
        <v>116.10000000000001</v>
      </c>
    </row>
    <row r="11874" spans="2:15" x14ac:dyDescent="0.2">
      <c r="B11874" s="13">
        <v>62993</v>
      </c>
      <c r="C11874" s="14">
        <v>42582.186111111107</v>
      </c>
      <c r="D11874" s="7" t="s">
        <v>10</v>
      </c>
      <c r="E11874" s="13">
        <v>2199</v>
      </c>
      <c r="F11874" s="7" t="s">
        <v>35</v>
      </c>
      <c r="G11874" s="7" t="s">
        <v>12</v>
      </c>
      <c r="H11874" s="13">
        <v>8.5</v>
      </c>
      <c r="I11874" s="13">
        <f>IF(G11874="Male",VLOOKUP(H11874,'Shoe size conversion table'!$B$6:$D$22,2),VLOOKUP(H11874,'Shoe size conversion table'!$J$6:$L$22,2))</f>
        <v>39</v>
      </c>
      <c r="J11874" s="13">
        <f>IF(G11874="Male",VLOOKUP(H11874,'Shoe size conversion table'!$B$6:$D$22,3),VLOOKUP(H11874,'Shoe size conversion table'!$J$6:$L$22,3))</f>
        <v>6.5</v>
      </c>
      <c r="K11874" s="11">
        <v>199</v>
      </c>
      <c r="L11874" s="12">
        <v>0</v>
      </c>
      <c r="M11874" s="7">
        <f t="shared" si="556"/>
        <v>2016</v>
      </c>
      <c r="N11874" s="7">
        <f t="shared" si="557"/>
        <v>7</v>
      </c>
      <c r="O11874" s="30">
        <f t="shared" si="558"/>
        <v>199</v>
      </c>
    </row>
    <row r="11875" spans="2:15" x14ac:dyDescent="0.2">
      <c r="B11875" s="13">
        <v>62994</v>
      </c>
      <c r="C11875" s="14">
        <v>42582.256111111106</v>
      </c>
      <c r="D11875" s="7" t="s">
        <v>10</v>
      </c>
      <c r="E11875" s="13">
        <v>2204</v>
      </c>
      <c r="F11875" s="7" t="s">
        <v>34</v>
      </c>
      <c r="G11875" s="7" t="s">
        <v>12</v>
      </c>
      <c r="H11875" s="13">
        <v>10.5</v>
      </c>
      <c r="I11875" s="13">
        <f>IF(G11875="Male",VLOOKUP(H11875,'Shoe size conversion table'!$B$6:$D$22,2),VLOOKUP(H11875,'Shoe size conversion table'!$J$6:$L$22,2))</f>
        <v>41</v>
      </c>
      <c r="J11875" s="13">
        <f>IF(G11875="Male",VLOOKUP(H11875,'Shoe size conversion table'!$B$6:$D$22,3),VLOOKUP(H11875,'Shoe size conversion table'!$J$6:$L$22,3))</f>
        <v>8.5</v>
      </c>
      <c r="K11875" s="11">
        <v>149</v>
      </c>
      <c r="L11875" s="12">
        <v>0.5</v>
      </c>
      <c r="M11875" s="7">
        <f t="shared" si="556"/>
        <v>2016</v>
      </c>
      <c r="N11875" s="7">
        <f t="shared" si="557"/>
        <v>7</v>
      </c>
      <c r="O11875" s="30">
        <f t="shared" si="558"/>
        <v>74.5</v>
      </c>
    </row>
    <row r="11876" spans="2:15" x14ac:dyDescent="0.2">
      <c r="B11876" s="13">
        <v>62995</v>
      </c>
      <c r="C11876" s="14">
        <v>42582.296111111224</v>
      </c>
      <c r="D11876" s="7" t="s">
        <v>10</v>
      </c>
      <c r="E11876" s="13">
        <v>2203</v>
      </c>
      <c r="F11876" s="7" t="s">
        <v>34</v>
      </c>
      <c r="G11876" s="7" t="s">
        <v>11</v>
      </c>
      <c r="H11876" s="13">
        <v>10.5</v>
      </c>
      <c r="I11876" s="13" t="str">
        <f>IF(G11876="Male",VLOOKUP(H11876,'Shoe size conversion table'!$B$6:$D$22,2),VLOOKUP(H11876,'Shoe size conversion table'!$J$6:$L$22,2))</f>
        <v>43-44</v>
      </c>
      <c r="J11876" s="13">
        <f>IF(G11876="Male",VLOOKUP(H11876,'Shoe size conversion table'!$B$6:$D$22,3),VLOOKUP(H11876,'Shoe size conversion table'!$J$6:$L$22,3))</f>
        <v>10</v>
      </c>
      <c r="K11876" s="11">
        <v>129</v>
      </c>
      <c r="L11876" s="12">
        <v>0.1</v>
      </c>
      <c r="M11876" s="7">
        <f t="shared" si="556"/>
        <v>2016</v>
      </c>
      <c r="N11876" s="7">
        <f t="shared" si="557"/>
        <v>7</v>
      </c>
      <c r="O11876" s="30">
        <f t="shared" si="558"/>
        <v>116.10000000000001</v>
      </c>
    </row>
    <row r="11877" spans="2:15" x14ac:dyDescent="0.2">
      <c r="B11877" s="13">
        <v>62996</v>
      </c>
      <c r="C11877" s="14">
        <v>42582.306111111226</v>
      </c>
      <c r="D11877" s="7" t="s">
        <v>10</v>
      </c>
      <c r="E11877" s="13">
        <v>2156</v>
      </c>
      <c r="F11877" s="7" t="s">
        <v>35</v>
      </c>
      <c r="G11877" s="7" t="s">
        <v>11</v>
      </c>
      <c r="H11877" s="13">
        <v>9</v>
      </c>
      <c r="I11877" s="13">
        <f>IF(G11877="Male",VLOOKUP(H11877,'Shoe size conversion table'!$B$6:$D$22,2),VLOOKUP(H11877,'Shoe size conversion table'!$J$6:$L$22,2))</f>
        <v>42</v>
      </c>
      <c r="J11877" s="13">
        <f>IF(G11877="Male",VLOOKUP(H11877,'Shoe size conversion table'!$B$6:$D$22,3),VLOOKUP(H11877,'Shoe size conversion table'!$J$6:$L$22,3))</f>
        <v>8.5</v>
      </c>
      <c r="K11877" s="11">
        <v>129</v>
      </c>
      <c r="L11877" s="12">
        <v>0</v>
      </c>
      <c r="M11877" s="7">
        <f t="shared" si="556"/>
        <v>2016</v>
      </c>
      <c r="N11877" s="7">
        <f t="shared" si="557"/>
        <v>7</v>
      </c>
      <c r="O11877" s="30">
        <f t="shared" si="558"/>
        <v>129</v>
      </c>
    </row>
    <row r="11878" spans="2:15" x14ac:dyDescent="0.2">
      <c r="B11878" s="13">
        <v>62997</v>
      </c>
      <c r="C11878" s="14">
        <v>42582.326111111113</v>
      </c>
      <c r="D11878" s="7" t="s">
        <v>7</v>
      </c>
      <c r="E11878" s="13">
        <v>2226</v>
      </c>
      <c r="F11878" s="7" t="s">
        <v>49</v>
      </c>
      <c r="G11878" s="7" t="s">
        <v>11</v>
      </c>
      <c r="H11878" s="13">
        <v>10</v>
      </c>
      <c r="I11878" s="13">
        <f>IF(G11878="Male",VLOOKUP(H11878,'Shoe size conversion table'!$B$6:$D$22,2),VLOOKUP(H11878,'Shoe size conversion table'!$J$6:$L$22,2))</f>
        <v>43</v>
      </c>
      <c r="J11878" s="13">
        <f>IF(G11878="Male",VLOOKUP(H11878,'Shoe size conversion table'!$B$6:$D$22,3),VLOOKUP(H11878,'Shoe size conversion table'!$J$6:$L$22,3))</f>
        <v>9.5</v>
      </c>
      <c r="K11878" s="11">
        <v>149</v>
      </c>
      <c r="L11878" s="12">
        <v>0.5</v>
      </c>
      <c r="M11878" s="7">
        <f t="shared" si="556"/>
        <v>2016</v>
      </c>
      <c r="N11878" s="7">
        <f t="shared" si="557"/>
        <v>7</v>
      </c>
      <c r="O11878" s="30">
        <f t="shared" si="558"/>
        <v>74.5</v>
      </c>
    </row>
    <row r="11879" spans="2:15" x14ac:dyDescent="0.2">
      <c r="B11879" s="13">
        <v>62998</v>
      </c>
      <c r="C11879" s="14">
        <v>42582.326111111128</v>
      </c>
      <c r="D11879" s="7" t="s">
        <v>10</v>
      </c>
      <c r="E11879" s="13">
        <v>2224</v>
      </c>
      <c r="F11879" s="7" t="s">
        <v>35</v>
      </c>
      <c r="G11879" s="7" t="s">
        <v>11</v>
      </c>
      <c r="H11879" s="13">
        <v>9.5</v>
      </c>
      <c r="I11879" s="13" t="str">
        <f>IF(G11879="Male",VLOOKUP(H11879,'Shoe size conversion table'!$B$6:$D$22,2),VLOOKUP(H11879,'Shoe size conversion table'!$J$6:$L$22,2))</f>
        <v>42-43</v>
      </c>
      <c r="J11879" s="13">
        <f>IF(G11879="Male",VLOOKUP(H11879,'Shoe size conversion table'!$B$6:$D$22,3),VLOOKUP(H11879,'Shoe size conversion table'!$J$6:$L$22,3))</f>
        <v>9</v>
      </c>
      <c r="K11879" s="11">
        <v>149</v>
      </c>
      <c r="L11879" s="12">
        <v>0</v>
      </c>
      <c r="M11879" s="7">
        <f t="shared" si="556"/>
        <v>2016</v>
      </c>
      <c r="N11879" s="7">
        <f t="shared" si="557"/>
        <v>7</v>
      </c>
      <c r="O11879" s="30">
        <f t="shared" si="558"/>
        <v>149</v>
      </c>
    </row>
    <row r="11880" spans="2:15" x14ac:dyDescent="0.2">
      <c r="B11880" s="13">
        <v>62999</v>
      </c>
      <c r="C11880" s="14">
        <v>42582.456111111256</v>
      </c>
      <c r="D11880" s="7" t="s">
        <v>10</v>
      </c>
      <c r="E11880" s="13">
        <v>2163</v>
      </c>
      <c r="F11880" s="7" t="s">
        <v>35</v>
      </c>
      <c r="G11880" s="7" t="s">
        <v>11</v>
      </c>
      <c r="H11880" s="13">
        <v>10</v>
      </c>
      <c r="I11880" s="13">
        <f>IF(G11880="Male",VLOOKUP(H11880,'Shoe size conversion table'!$B$6:$D$22,2),VLOOKUP(H11880,'Shoe size conversion table'!$J$6:$L$22,2))</f>
        <v>43</v>
      </c>
      <c r="J11880" s="13">
        <f>IF(G11880="Male",VLOOKUP(H11880,'Shoe size conversion table'!$B$6:$D$22,3),VLOOKUP(H11880,'Shoe size conversion table'!$J$6:$L$22,3))</f>
        <v>9.5</v>
      </c>
      <c r="K11880" s="11">
        <v>189</v>
      </c>
      <c r="L11880" s="12">
        <v>0.1</v>
      </c>
      <c r="M11880" s="7">
        <f t="shared" si="556"/>
        <v>2016</v>
      </c>
      <c r="N11880" s="7">
        <f t="shared" si="557"/>
        <v>7</v>
      </c>
      <c r="O11880" s="30">
        <f t="shared" si="558"/>
        <v>170.1</v>
      </c>
    </row>
    <row r="11881" spans="2:15" x14ac:dyDescent="0.2">
      <c r="B11881" s="13">
        <v>63000</v>
      </c>
      <c r="C11881" s="14">
        <v>42582.556111111255</v>
      </c>
      <c r="D11881" s="7" t="s">
        <v>10</v>
      </c>
      <c r="E11881" s="13">
        <v>2171</v>
      </c>
      <c r="F11881" s="7" t="s">
        <v>34</v>
      </c>
      <c r="G11881" s="7" t="s">
        <v>11</v>
      </c>
      <c r="H11881" s="13">
        <v>8.5</v>
      </c>
      <c r="I11881" s="13" t="str">
        <f>IF(G11881="Male",VLOOKUP(H11881,'Shoe size conversion table'!$B$6:$D$22,2),VLOOKUP(H11881,'Shoe size conversion table'!$J$6:$L$22,2))</f>
        <v>41-42</v>
      </c>
      <c r="J11881" s="13">
        <f>IF(G11881="Male",VLOOKUP(H11881,'Shoe size conversion table'!$B$6:$D$22,3),VLOOKUP(H11881,'Shoe size conversion table'!$J$6:$L$22,3))</f>
        <v>8</v>
      </c>
      <c r="K11881" s="11">
        <v>139</v>
      </c>
      <c r="L11881" s="12">
        <v>0</v>
      </c>
      <c r="M11881" s="7">
        <f t="shared" si="556"/>
        <v>2016</v>
      </c>
      <c r="N11881" s="7">
        <f t="shared" si="557"/>
        <v>7</v>
      </c>
      <c r="O11881" s="30">
        <f t="shared" si="558"/>
        <v>139</v>
      </c>
    </row>
    <row r="11882" spans="2:15" x14ac:dyDescent="0.2">
      <c r="B11882" s="13">
        <v>63001</v>
      </c>
      <c r="C11882" s="14">
        <v>42582.576111111128</v>
      </c>
      <c r="D11882" s="7" t="s">
        <v>9</v>
      </c>
      <c r="E11882" s="13">
        <v>2181</v>
      </c>
      <c r="F11882" s="7" t="s">
        <v>61</v>
      </c>
      <c r="G11882" s="7" t="s">
        <v>11</v>
      </c>
      <c r="H11882" s="13">
        <v>10</v>
      </c>
      <c r="I11882" s="13">
        <f>IF(G11882="Male",VLOOKUP(H11882,'Shoe size conversion table'!$B$6:$D$22,2),VLOOKUP(H11882,'Shoe size conversion table'!$J$6:$L$22,2))</f>
        <v>43</v>
      </c>
      <c r="J11882" s="13">
        <f>IF(G11882="Male",VLOOKUP(H11882,'Shoe size conversion table'!$B$6:$D$22,3),VLOOKUP(H11882,'Shoe size conversion table'!$J$6:$L$22,3))</f>
        <v>9.5</v>
      </c>
      <c r="K11882" s="11">
        <v>139</v>
      </c>
      <c r="L11882" s="12">
        <v>0</v>
      </c>
      <c r="M11882" s="7">
        <f t="shared" si="556"/>
        <v>2016</v>
      </c>
      <c r="N11882" s="7">
        <f t="shared" si="557"/>
        <v>7</v>
      </c>
      <c r="O11882" s="30">
        <f t="shared" si="558"/>
        <v>139</v>
      </c>
    </row>
    <row r="11883" spans="2:15" x14ac:dyDescent="0.2">
      <c r="B11883" s="13">
        <v>63002</v>
      </c>
      <c r="C11883" s="14">
        <v>42582.576111111259</v>
      </c>
      <c r="D11883" s="7" t="s">
        <v>7</v>
      </c>
      <c r="E11883" s="13">
        <v>2151</v>
      </c>
      <c r="F11883" s="7" t="s">
        <v>54</v>
      </c>
      <c r="G11883" s="7" t="s">
        <v>11</v>
      </c>
      <c r="H11883" s="13">
        <v>10.5</v>
      </c>
      <c r="I11883" s="13" t="str">
        <f>IF(G11883="Male",VLOOKUP(H11883,'Shoe size conversion table'!$B$6:$D$22,2),VLOOKUP(H11883,'Shoe size conversion table'!$J$6:$L$22,2))</f>
        <v>43-44</v>
      </c>
      <c r="J11883" s="13">
        <f>IF(G11883="Male",VLOOKUP(H11883,'Shoe size conversion table'!$B$6:$D$22,3),VLOOKUP(H11883,'Shoe size conversion table'!$J$6:$L$22,3))</f>
        <v>10</v>
      </c>
      <c r="K11883" s="11">
        <v>159</v>
      </c>
      <c r="L11883" s="12">
        <v>0</v>
      </c>
      <c r="M11883" s="7">
        <f t="shared" si="556"/>
        <v>2016</v>
      </c>
      <c r="N11883" s="7">
        <f t="shared" si="557"/>
        <v>7</v>
      </c>
      <c r="O11883" s="30">
        <f t="shared" si="558"/>
        <v>159</v>
      </c>
    </row>
    <row r="11884" spans="2:15" x14ac:dyDescent="0.2">
      <c r="B11884" s="13">
        <v>63003</v>
      </c>
      <c r="C11884" s="14">
        <v>42582.586111111254</v>
      </c>
      <c r="D11884" s="7" t="s">
        <v>10</v>
      </c>
      <c r="E11884" s="13">
        <v>2163</v>
      </c>
      <c r="F11884" s="7" t="s">
        <v>34</v>
      </c>
      <c r="G11884" s="7" t="s">
        <v>11</v>
      </c>
      <c r="H11884" s="13">
        <v>14</v>
      </c>
      <c r="I11884" s="13">
        <f>IF(G11884="Male",VLOOKUP(H11884,'Shoe size conversion table'!$B$6:$D$22,2),VLOOKUP(H11884,'Shoe size conversion table'!$J$6:$L$22,2))</f>
        <v>47</v>
      </c>
      <c r="J11884" s="13">
        <f>IF(G11884="Male",VLOOKUP(H11884,'Shoe size conversion table'!$B$6:$D$22,3),VLOOKUP(H11884,'Shoe size conversion table'!$J$6:$L$22,3))</f>
        <v>13.5</v>
      </c>
      <c r="K11884" s="11">
        <v>149</v>
      </c>
      <c r="L11884" s="12">
        <v>0.3</v>
      </c>
      <c r="M11884" s="7">
        <f t="shared" si="556"/>
        <v>2016</v>
      </c>
      <c r="N11884" s="7">
        <f t="shared" si="557"/>
        <v>7</v>
      </c>
      <c r="O11884" s="30">
        <f t="shared" si="558"/>
        <v>104.3</v>
      </c>
    </row>
    <row r="11885" spans="2:15" x14ac:dyDescent="0.2">
      <c r="B11885" s="13">
        <v>63004</v>
      </c>
      <c r="C11885" s="14">
        <v>42582.6361111113</v>
      </c>
      <c r="D11885" s="7" t="s">
        <v>10</v>
      </c>
      <c r="E11885" s="13">
        <v>2231</v>
      </c>
      <c r="F11885" s="7" t="s">
        <v>34</v>
      </c>
      <c r="G11885" s="7" t="s">
        <v>12</v>
      </c>
      <c r="H11885" s="13">
        <v>8</v>
      </c>
      <c r="I11885" s="13" t="str">
        <f>IF(G11885="Male",VLOOKUP(H11885,'Shoe size conversion table'!$B$6:$D$22,2),VLOOKUP(H11885,'Shoe size conversion table'!$J$6:$L$22,2))</f>
        <v>38-39</v>
      </c>
      <c r="J11885" s="13">
        <f>IF(G11885="Male",VLOOKUP(H11885,'Shoe size conversion table'!$B$6:$D$22,3),VLOOKUP(H11885,'Shoe size conversion table'!$J$6:$L$22,3))</f>
        <v>6</v>
      </c>
      <c r="K11885" s="11">
        <v>189</v>
      </c>
      <c r="L11885" s="12">
        <v>0.3</v>
      </c>
      <c r="M11885" s="7">
        <f t="shared" si="556"/>
        <v>2016</v>
      </c>
      <c r="N11885" s="7">
        <f t="shared" si="557"/>
        <v>7</v>
      </c>
      <c r="O11885" s="30">
        <f t="shared" si="558"/>
        <v>132.29999999999998</v>
      </c>
    </row>
    <row r="11886" spans="2:15" x14ac:dyDescent="0.2">
      <c r="B11886" s="13">
        <v>63005</v>
      </c>
      <c r="C11886" s="14">
        <v>42582.646111111128</v>
      </c>
      <c r="D11886" s="7" t="s">
        <v>7</v>
      </c>
      <c r="E11886" s="13">
        <v>2215</v>
      </c>
      <c r="F11886" s="7" t="s">
        <v>49</v>
      </c>
      <c r="G11886" s="7" t="s">
        <v>11</v>
      </c>
      <c r="H11886" s="13">
        <v>8</v>
      </c>
      <c r="I11886" s="13">
        <f>IF(G11886="Male",VLOOKUP(H11886,'Shoe size conversion table'!$B$6:$D$22,2),VLOOKUP(H11886,'Shoe size conversion table'!$J$6:$L$22,2))</f>
        <v>41</v>
      </c>
      <c r="J11886" s="13">
        <f>IF(G11886="Male",VLOOKUP(H11886,'Shoe size conversion table'!$B$6:$D$22,3),VLOOKUP(H11886,'Shoe size conversion table'!$J$6:$L$22,3))</f>
        <v>7.5</v>
      </c>
      <c r="K11886" s="11">
        <v>139</v>
      </c>
      <c r="L11886" s="12">
        <v>0.3</v>
      </c>
      <c r="M11886" s="7">
        <f t="shared" si="556"/>
        <v>2016</v>
      </c>
      <c r="N11886" s="7">
        <f t="shared" si="557"/>
        <v>7</v>
      </c>
      <c r="O11886" s="30">
        <f t="shared" si="558"/>
        <v>97.3</v>
      </c>
    </row>
    <row r="11887" spans="2:15" x14ac:dyDescent="0.2">
      <c r="B11887" s="13">
        <v>63005</v>
      </c>
      <c r="C11887" s="14">
        <v>42582.646111111128</v>
      </c>
      <c r="D11887" s="7" t="s">
        <v>7</v>
      </c>
      <c r="E11887" s="13">
        <v>2165</v>
      </c>
      <c r="F11887" s="7" t="s">
        <v>49</v>
      </c>
      <c r="G11887" s="7" t="s">
        <v>12</v>
      </c>
      <c r="H11887" s="13">
        <v>8.5</v>
      </c>
      <c r="I11887" s="13">
        <f>IF(G11887="Male",VLOOKUP(H11887,'Shoe size conversion table'!$B$6:$D$22,2),VLOOKUP(H11887,'Shoe size conversion table'!$J$6:$L$22,2))</f>
        <v>39</v>
      </c>
      <c r="J11887" s="13">
        <f>IF(G11887="Male",VLOOKUP(H11887,'Shoe size conversion table'!$B$6:$D$22,3),VLOOKUP(H11887,'Shoe size conversion table'!$J$6:$L$22,3))</f>
        <v>6.5</v>
      </c>
      <c r="K11887" s="11">
        <v>179</v>
      </c>
      <c r="L11887" s="12">
        <v>0</v>
      </c>
      <c r="M11887" s="7">
        <f t="shared" si="556"/>
        <v>2016</v>
      </c>
      <c r="N11887" s="7">
        <f t="shared" si="557"/>
        <v>7</v>
      </c>
      <c r="O11887" s="30">
        <f t="shared" si="558"/>
        <v>179</v>
      </c>
    </row>
    <row r="11888" spans="2:15" x14ac:dyDescent="0.2">
      <c r="B11888" s="13">
        <v>63006</v>
      </c>
      <c r="C11888" s="14">
        <v>42582.69611111113</v>
      </c>
      <c r="D11888" s="7" t="s">
        <v>8</v>
      </c>
      <c r="E11888" s="13">
        <v>2185</v>
      </c>
      <c r="F11888" s="7" t="s">
        <v>39</v>
      </c>
      <c r="G11888" s="7" t="s">
        <v>12</v>
      </c>
      <c r="H11888" s="13">
        <v>8.5</v>
      </c>
      <c r="I11888" s="13">
        <f>IF(G11888="Male",VLOOKUP(H11888,'Shoe size conversion table'!$B$6:$D$22,2),VLOOKUP(H11888,'Shoe size conversion table'!$J$6:$L$22,2))</f>
        <v>39</v>
      </c>
      <c r="J11888" s="13">
        <f>IF(G11888="Male",VLOOKUP(H11888,'Shoe size conversion table'!$B$6:$D$22,3),VLOOKUP(H11888,'Shoe size conversion table'!$J$6:$L$22,3))</f>
        <v>6.5</v>
      </c>
      <c r="K11888" s="11">
        <v>199</v>
      </c>
      <c r="L11888" s="12">
        <v>0</v>
      </c>
      <c r="M11888" s="7">
        <f t="shared" si="556"/>
        <v>2016</v>
      </c>
      <c r="N11888" s="7">
        <f t="shared" si="557"/>
        <v>7</v>
      </c>
      <c r="O11888" s="30">
        <f t="shared" si="558"/>
        <v>199</v>
      </c>
    </row>
    <row r="11889" spans="2:15" x14ac:dyDescent="0.2">
      <c r="B11889" s="13">
        <v>63007</v>
      </c>
      <c r="C11889" s="14">
        <v>42582.716111111127</v>
      </c>
      <c r="D11889" s="7" t="s">
        <v>10</v>
      </c>
      <c r="E11889" s="13">
        <v>2164</v>
      </c>
      <c r="F11889" s="7" t="s">
        <v>35</v>
      </c>
      <c r="G11889" s="7" t="s">
        <v>11</v>
      </c>
      <c r="H11889" s="13">
        <v>9.5</v>
      </c>
      <c r="I11889" s="13" t="str">
        <f>IF(G11889="Male",VLOOKUP(H11889,'Shoe size conversion table'!$B$6:$D$22,2),VLOOKUP(H11889,'Shoe size conversion table'!$J$6:$L$22,2))</f>
        <v>42-43</v>
      </c>
      <c r="J11889" s="13">
        <f>IF(G11889="Male",VLOOKUP(H11889,'Shoe size conversion table'!$B$6:$D$22,3),VLOOKUP(H11889,'Shoe size conversion table'!$J$6:$L$22,3))</f>
        <v>9</v>
      </c>
      <c r="K11889" s="11">
        <v>179</v>
      </c>
      <c r="L11889" s="12">
        <v>0.2</v>
      </c>
      <c r="M11889" s="7">
        <f t="shared" si="556"/>
        <v>2016</v>
      </c>
      <c r="N11889" s="7">
        <f t="shared" si="557"/>
        <v>7</v>
      </c>
      <c r="O11889" s="30">
        <f t="shared" si="558"/>
        <v>143.20000000000002</v>
      </c>
    </row>
    <row r="11890" spans="2:15" x14ac:dyDescent="0.2">
      <c r="B11890" s="13">
        <v>63008</v>
      </c>
      <c r="C11890" s="14">
        <v>42582.756111111114</v>
      </c>
      <c r="D11890" s="7" t="s">
        <v>9</v>
      </c>
      <c r="E11890" s="13">
        <v>2184</v>
      </c>
      <c r="F11890" s="7" t="s">
        <v>61</v>
      </c>
      <c r="G11890" s="7" t="s">
        <v>12</v>
      </c>
      <c r="H11890" s="13">
        <v>8.5</v>
      </c>
      <c r="I11890" s="13">
        <f>IF(G11890="Male",VLOOKUP(H11890,'Shoe size conversion table'!$B$6:$D$22,2),VLOOKUP(H11890,'Shoe size conversion table'!$J$6:$L$22,2))</f>
        <v>39</v>
      </c>
      <c r="J11890" s="13">
        <f>IF(G11890="Male",VLOOKUP(H11890,'Shoe size conversion table'!$B$6:$D$22,3),VLOOKUP(H11890,'Shoe size conversion table'!$J$6:$L$22,3))</f>
        <v>6.5</v>
      </c>
      <c r="K11890" s="11">
        <v>169</v>
      </c>
      <c r="L11890" s="12">
        <v>0</v>
      </c>
      <c r="M11890" s="7">
        <f t="shared" si="556"/>
        <v>2016</v>
      </c>
      <c r="N11890" s="7">
        <f t="shared" si="557"/>
        <v>7</v>
      </c>
      <c r="O11890" s="30">
        <f t="shared" si="558"/>
        <v>169</v>
      </c>
    </row>
    <row r="11891" spans="2:15" x14ac:dyDescent="0.2">
      <c r="B11891" s="13">
        <v>63009</v>
      </c>
      <c r="C11891" s="14">
        <v>42582.956111111111</v>
      </c>
      <c r="D11891" s="7" t="s">
        <v>8</v>
      </c>
      <c r="E11891" s="13">
        <v>2233</v>
      </c>
      <c r="F11891" s="7" t="s">
        <v>37</v>
      </c>
      <c r="G11891" s="7" t="s">
        <v>12</v>
      </c>
      <c r="H11891" s="13">
        <v>9</v>
      </c>
      <c r="I11891" s="13" t="str">
        <f>IF(G11891="Male",VLOOKUP(H11891,'Shoe size conversion table'!$B$6:$D$22,2),VLOOKUP(H11891,'Shoe size conversion table'!$J$6:$L$22,2))</f>
        <v>39-40</v>
      </c>
      <c r="J11891" s="13">
        <f>IF(G11891="Male",VLOOKUP(H11891,'Shoe size conversion table'!$B$6:$D$22,3),VLOOKUP(H11891,'Shoe size conversion table'!$J$6:$L$22,3))</f>
        <v>7</v>
      </c>
      <c r="K11891" s="11">
        <v>129</v>
      </c>
      <c r="L11891" s="12">
        <v>0</v>
      </c>
      <c r="M11891" s="7">
        <f t="shared" si="556"/>
        <v>2016</v>
      </c>
      <c r="N11891" s="7">
        <f t="shared" si="557"/>
        <v>7</v>
      </c>
      <c r="O11891" s="30">
        <f t="shared" si="558"/>
        <v>129</v>
      </c>
    </row>
    <row r="11892" spans="2:15" x14ac:dyDescent="0.2">
      <c r="B11892" s="13">
        <v>63010</v>
      </c>
      <c r="C11892" s="14">
        <v>42582.9561111113</v>
      </c>
      <c r="D11892" s="7" t="s">
        <v>7</v>
      </c>
      <c r="E11892" s="13">
        <v>2160</v>
      </c>
      <c r="F11892" s="7" t="s">
        <v>44</v>
      </c>
      <c r="G11892" s="7" t="s">
        <v>11</v>
      </c>
      <c r="H11892" s="13">
        <v>9.5</v>
      </c>
      <c r="I11892" s="13" t="str">
        <f>IF(G11892="Male",VLOOKUP(H11892,'Shoe size conversion table'!$B$6:$D$22,2),VLOOKUP(H11892,'Shoe size conversion table'!$J$6:$L$22,2))</f>
        <v>42-43</v>
      </c>
      <c r="J11892" s="13">
        <f>IF(G11892="Male",VLOOKUP(H11892,'Shoe size conversion table'!$B$6:$D$22,3),VLOOKUP(H11892,'Shoe size conversion table'!$J$6:$L$22,3))</f>
        <v>9</v>
      </c>
      <c r="K11892" s="11">
        <v>179</v>
      </c>
      <c r="L11892" s="12">
        <v>0</v>
      </c>
      <c r="M11892" s="7">
        <f t="shared" si="556"/>
        <v>2016</v>
      </c>
      <c r="N11892" s="7">
        <f t="shared" si="557"/>
        <v>7</v>
      </c>
      <c r="O11892" s="30">
        <f t="shared" si="558"/>
        <v>179</v>
      </c>
    </row>
    <row r="11893" spans="2:15" x14ac:dyDescent="0.2">
      <c r="B11893" s="13">
        <v>63011</v>
      </c>
      <c r="C11893" s="14">
        <v>42582.9561111113</v>
      </c>
      <c r="D11893" s="7" t="s">
        <v>9</v>
      </c>
      <c r="E11893" s="13">
        <v>2236</v>
      </c>
      <c r="F11893" s="7" t="s">
        <v>61</v>
      </c>
      <c r="G11893" s="7" t="s">
        <v>11</v>
      </c>
      <c r="H11893" s="13">
        <v>7</v>
      </c>
      <c r="I11893" s="13">
        <f>IF(G11893="Male",VLOOKUP(H11893,'Shoe size conversion table'!$B$6:$D$22,2),VLOOKUP(H11893,'Shoe size conversion table'!$J$6:$L$22,2))</f>
        <v>40</v>
      </c>
      <c r="J11893" s="13">
        <f>IF(G11893="Male",VLOOKUP(H11893,'Shoe size conversion table'!$B$6:$D$22,3),VLOOKUP(H11893,'Shoe size conversion table'!$J$6:$L$22,3))</f>
        <v>6.5</v>
      </c>
      <c r="K11893" s="11">
        <v>129</v>
      </c>
      <c r="L11893" s="12">
        <v>0.3</v>
      </c>
      <c r="M11893" s="7">
        <f t="shared" si="556"/>
        <v>2016</v>
      </c>
      <c r="N11893" s="7">
        <f t="shared" si="557"/>
        <v>7</v>
      </c>
      <c r="O11893" s="30">
        <f t="shared" si="558"/>
        <v>90.3</v>
      </c>
    </row>
    <row r="11894" spans="2:15" x14ac:dyDescent="0.2">
      <c r="B11894" s="13">
        <v>63012</v>
      </c>
      <c r="C11894" s="14">
        <v>42583.186111111107</v>
      </c>
      <c r="D11894" s="7" t="s">
        <v>7</v>
      </c>
      <c r="E11894" s="13">
        <v>2177</v>
      </c>
      <c r="F11894" s="7" t="s">
        <v>46</v>
      </c>
      <c r="G11894" s="7" t="s">
        <v>11</v>
      </c>
      <c r="H11894" s="13">
        <v>10</v>
      </c>
      <c r="I11894" s="13">
        <f>IF(G11894="Male",VLOOKUP(H11894,'Shoe size conversion table'!$B$6:$D$22,2),VLOOKUP(H11894,'Shoe size conversion table'!$J$6:$L$22,2))</f>
        <v>43</v>
      </c>
      <c r="J11894" s="13">
        <f>IF(G11894="Male",VLOOKUP(H11894,'Shoe size conversion table'!$B$6:$D$22,3),VLOOKUP(H11894,'Shoe size conversion table'!$J$6:$L$22,3))</f>
        <v>9.5</v>
      </c>
      <c r="K11894" s="11">
        <v>129</v>
      </c>
      <c r="L11894" s="12">
        <v>0</v>
      </c>
      <c r="M11894" s="7">
        <f t="shared" si="556"/>
        <v>2016</v>
      </c>
      <c r="N11894" s="7">
        <f t="shared" si="557"/>
        <v>8</v>
      </c>
      <c r="O11894" s="30">
        <f t="shared" si="558"/>
        <v>129</v>
      </c>
    </row>
    <row r="11895" spans="2:15" x14ac:dyDescent="0.2">
      <c r="B11895" s="13">
        <v>63013</v>
      </c>
      <c r="C11895" s="14">
        <v>42583.186111111107</v>
      </c>
      <c r="D11895" s="7" t="s">
        <v>10</v>
      </c>
      <c r="E11895" s="13">
        <v>2199</v>
      </c>
      <c r="F11895" s="7" t="s">
        <v>34</v>
      </c>
      <c r="G11895" s="7" t="s">
        <v>12</v>
      </c>
      <c r="H11895" s="13">
        <v>8.5</v>
      </c>
      <c r="I11895" s="13">
        <f>IF(G11895="Male",VLOOKUP(H11895,'Shoe size conversion table'!$B$6:$D$22,2),VLOOKUP(H11895,'Shoe size conversion table'!$J$6:$L$22,2))</f>
        <v>39</v>
      </c>
      <c r="J11895" s="13">
        <f>IF(G11895="Male",VLOOKUP(H11895,'Shoe size conversion table'!$B$6:$D$22,3),VLOOKUP(H11895,'Shoe size conversion table'!$J$6:$L$22,3))</f>
        <v>6.5</v>
      </c>
      <c r="K11895" s="11">
        <v>179</v>
      </c>
      <c r="L11895" s="12">
        <v>0.5</v>
      </c>
      <c r="M11895" s="7">
        <f t="shared" si="556"/>
        <v>2016</v>
      </c>
      <c r="N11895" s="7">
        <f t="shared" si="557"/>
        <v>8</v>
      </c>
      <c r="O11895" s="30">
        <f t="shared" si="558"/>
        <v>89.5</v>
      </c>
    </row>
    <row r="11896" spans="2:15" x14ac:dyDescent="0.2">
      <c r="B11896" s="13">
        <v>63014</v>
      </c>
      <c r="C11896" s="14">
        <v>42583.226111111224</v>
      </c>
      <c r="D11896" s="7" t="s">
        <v>9</v>
      </c>
      <c r="E11896" s="13">
        <v>2180</v>
      </c>
      <c r="F11896" s="7" t="s">
        <v>58</v>
      </c>
      <c r="G11896" s="7" t="s">
        <v>12</v>
      </c>
      <c r="H11896" s="13">
        <v>9.5</v>
      </c>
      <c r="I11896" s="13">
        <f>IF(G11896="Male",VLOOKUP(H11896,'Shoe size conversion table'!$B$6:$D$22,2),VLOOKUP(H11896,'Shoe size conversion table'!$J$6:$L$22,2))</f>
        <v>40</v>
      </c>
      <c r="J11896" s="13">
        <f>IF(G11896="Male",VLOOKUP(H11896,'Shoe size conversion table'!$B$6:$D$22,3),VLOOKUP(H11896,'Shoe size conversion table'!$J$6:$L$22,3))</f>
        <v>7.5</v>
      </c>
      <c r="K11896" s="11">
        <v>169</v>
      </c>
      <c r="L11896" s="12">
        <v>0</v>
      </c>
      <c r="M11896" s="7">
        <f t="shared" si="556"/>
        <v>2016</v>
      </c>
      <c r="N11896" s="7">
        <f t="shared" si="557"/>
        <v>8</v>
      </c>
      <c r="O11896" s="30">
        <f t="shared" si="558"/>
        <v>169</v>
      </c>
    </row>
    <row r="11897" spans="2:15" x14ac:dyDescent="0.2">
      <c r="B11897" s="13">
        <v>63015</v>
      </c>
      <c r="C11897" s="14">
        <v>42583.246111111104</v>
      </c>
      <c r="D11897" s="7" t="s">
        <v>7</v>
      </c>
      <c r="E11897" s="13">
        <v>2229</v>
      </c>
      <c r="F11897" s="7" t="s">
        <v>54</v>
      </c>
      <c r="G11897" s="7" t="s">
        <v>12</v>
      </c>
      <c r="H11897" s="13">
        <v>7</v>
      </c>
      <c r="I11897" s="13" t="str">
        <f>IF(G11897="Male",VLOOKUP(H11897,'Shoe size conversion table'!$B$6:$D$22,2),VLOOKUP(H11897,'Shoe size conversion table'!$J$6:$L$22,2))</f>
        <v>37-38</v>
      </c>
      <c r="J11897" s="13">
        <f>IF(G11897="Male",VLOOKUP(H11897,'Shoe size conversion table'!$B$6:$D$22,3),VLOOKUP(H11897,'Shoe size conversion table'!$J$6:$L$22,3))</f>
        <v>5</v>
      </c>
      <c r="K11897" s="11">
        <v>159</v>
      </c>
      <c r="L11897" s="12">
        <v>0</v>
      </c>
      <c r="M11897" s="7">
        <f t="shared" si="556"/>
        <v>2016</v>
      </c>
      <c r="N11897" s="7">
        <f t="shared" si="557"/>
        <v>8</v>
      </c>
      <c r="O11897" s="30">
        <f t="shared" si="558"/>
        <v>159</v>
      </c>
    </row>
    <row r="11898" spans="2:15" x14ac:dyDescent="0.2">
      <c r="B11898" s="13">
        <v>63016</v>
      </c>
      <c r="C11898" s="14">
        <v>42583.326111111128</v>
      </c>
      <c r="D11898" s="7" t="s">
        <v>10</v>
      </c>
      <c r="E11898" s="13">
        <v>2191</v>
      </c>
      <c r="F11898" s="7" t="s">
        <v>35</v>
      </c>
      <c r="G11898" s="7" t="s">
        <v>11</v>
      </c>
      <c r="H11898" s="13">
        <v>12</v>
      </c>
      <c r="I11898" s="13">
        <f>IF(G11898="Male",VLOOKUP(H11898,'Shoe size conversion table'!$B$6:$D$22,2),VLOOKUP(H11898,'Shoe size conversion table'!$J$6:$L$22,2))</f>
        <v>45</v>
      </c>
      <c r="J11898" s="13">
        <f>IF(G11898="Male",VLOOKUP(H11898,'Shoe size conversion table'!$B$6:$D$22,3),VLOOKUP(H11898,'Shoe size conversion table'!$J$6:$L$22,3))</f>
        <v>11.5</v>
      </c>
      <c r="K11898" s="11">
        <v>149</v>
      </c>
      <c r="L11898" s="12">
        <v>0</v>
      </c>
      <c r="M11898" s="7">
        <f t="shared" si="556"/>
        <v>2016</v>
      </c>
      <c r="N11898" s="7">
        <f t="shared" si="557"/>
        <v>8</v>
      </c>
      <c r="O11898" s="30">
        <f t="shared" si="558"/>
        <v>149</v>
      </c>
    </row>
    <row r="11899" spans="2:15" x14ac:dyDescent="0.2">
      <c r="B11899" s="13">
        <v>63017</v>
      </c>
      <c r="C11899" s="14">
        <v>42583.336111111254</v>
      </c>
      <c r="D11899" s="7" t="s">
        <v>7</v>
      </c>
      <c r="E11899" s="13">
        <v>2171</v>
      </c>
      <c r="F11899" s="7" t="s">
        <v>47</v>
      </c>
      <c r="G11899" s="7" t="s">
        <v>11</v>
      </c>
      <c r="H11899" s="13">
        <v>6</v>
      </c>
      <c r="I11899" s="13">
        <f>IF(G11899="Male",VLOOKUP(H11899,'Shoe size conversion table'!$B$6:$D$22,2),VLOOKUP(H11899,'Shoe size conversion table'!$J$6:$L$22,2))</f>
        <v>39</v>
      </c>
      <c r="J11899" s="13">
        <f>IF(G11899="Male",VLOOKUP(H11899,'Shoe size conversion table'!$B$6:$D$22,3),VLOOKUP(H11899,'Shoe size conversion table'!$J$6:$L$22,3))</f>
        <v>5.5</v>
      </c>
      <c r="K11899" s="11">
        <v>159</v>
      </c>
      <c r="L11899" s="12">
        <v>0.1</v>
      </c>
      <c r="M11899" s="7">
        <f t="shared" si="556"/>
        <v>2016</v>
      </c>
      <c r="N11899" s="7">
        <f t="shared" si="557"/>
        <v>8</v>
      </c>
      <c r="O11899" s="30">
        <f t="shared" si="558"/>
        <v>143.1</v>
      </c>
    </row>
    <row r="11900" spans="2:15" x14ac:dyDescent="0.2">
      <c r="B11900" s="13">
        <v>63018</v>
      </c>
      <c r="C11900" s="14">
        <v>42583.426111111221</v>
      </c>
      <c r="D11900" s="7" t="s">
        <v>8</v>
      </c>
      <c r="E11900" s="13">
        <v>2228</v>
      </c>
      <c r="F11900" s="7" t="s">
        <v>42</v>
      </c>
      <c r="G11900" s="7" t="s">
        <v>12</v>
      </c>
      <c r="H11900" s="13">
        <v>8</v>
      </c>
      <c r="I11900" s="13" t="str">
        <f>IF(G11900="Male",VLOOKUP(H11900,'Shoe size conversion table'!$B$6:$D$22,2),VLOOKUP(H11900,'Shoe size conversion table'!$J$6:$L$22,2))</f>
        <v>38-39</v>
      </c>
      <c r="J11900" s="13">
        <f>IF(G11900="Male",VLOOKUP(H11900,'Shoe size conversion table'!$B$6:$D$22,3),VLOOKUP(H11900,'Shoe size conversion table'!$J$6:$L$22,3))</f>
        <v>6</v>
      </c>
      <c r="K11900" s="11">
        <v>189</v>
      </c>
      <c r="L11900" s="12">
        <v>0.3</v>
      </c>
      <c r="M11900" s="7">
        <f t="shared" si="556"/>
        <v>2016</v>
      </c>
      <c r="N11900" s="7">
        <f t="shared" si="557"/>
        <v>8</v>
      </c>
      <c r="O11900" s="30">
        <f t="shared" si="558"/>
        <v>132.29999999999998</v>
      </c>
    </row>
    <row r="11901" spans="2:15" x14ac:dyDescent="0.2">
      <c r="B11901" s="13">
        <v>63019</v>
      </c>
      <c r="C11901" s="14">
        <v>42583.456111111256</v>
      </c>
      <c r="D11901" s="7" t="s">
        <v>7</v>
      </c>
      <c r="E11901" s="13">
        <v>2239</v>
      </c>
      <c r="F11901" s="7" t="s">
        <v>48</v>
      </c>
      <c r="G11901" s="7" t="s">
        <v>11</v>
      </c>
      <c r="H11901" s="13">
        <v>9.5</v>
      </c>
      <c r="I11901" s="13" t="str">
        <f>IF(G11901="Male",VLOOKUP(H11901,'Shoe size conversion table'!$B$6:$D$22,2),VLOOKUP(H11901,'Shoe size conversion table'!$J$6:$L$22,2))</f>
        <v>42-43</v>
      </c>
      <c r="J11901" s="13">
        <f>IF(G11901="Male",VLOOKUP(H11901,'Shoe size conversion table'!$B$6:$D$22,3),VLOOKUP(H11901,'Shoe size conversion table'!$J$6:$L$22,3))</f>
        <v>9</v>
      </c>
      <c r="K11901" s="11">
        <v>159</v>
      </c>
      <c r="L11901" s="12">
        <v>0</v>
      </c>
      <c r="M11901" s="7">
        <f t="shared" si="556"/>
        <v>2016</v>
      </c>
      <c r="N11901" s="7">
        <f t="shared" si="557"/>
        <v>8</v>
      </c>
      <c r="O11901" s="30">
        <f t="shared" si="558"/>
        <v>159</v>
      </c>
    </row>
    <row r="11902" spans="2:15" x14ac:dyDescent="0.2">
      <c r="B11902" s="13">
        <v>63020</v>
      </c>
      <c r="C11902" s="14">
        <v>42583.496111111257</v>
      </c>
      <c r="D11902" s="7" t="s">
        <v>7</v>
      </c>
      <c r="E11902" s="13">
        <v>2217</v>
      </c>
      <c r="F11902" s="7" t="s">
        <v>50</v>
      </c>
      <c r="G11902" s="7" t="s">
        <v>11</v>
      </c>
      <c r="H11902" s="13">
        <v>9</v>
      </c>
      <c r="I11902" s="13">
        <f>IF(G11902="Male",VLOOKUP(H11902,'Shoe size conversion table'!$B$6:$D$22,2),VLOOKUP(H11902,'Shoe size conversion table'!$J$6:$L$22,2))</f>
        <v>42</v>
      </c>
      <c r="J11902" s="13">
        <f>IF(G11902="Male",VLOOKUP(H11902,'Shoe size conversion table'!$B$6:$D$22,3),VLOOKUP(H11902,'Shoe size conversion table'!$J$6:$L$22,3))</f>
        <v>8.5</v>
      </c>
      <c r="K11902" s="11">
        <v>199</v>
      </c>
      <c r="L11902" s="12">
        <v>0.3</v>
      </c>
      <c r="M11902" s="7">
        <f t="shared" si="556"/>
        <v>2016</v>
      </c>
      <c r="N11902" s="7">
        <f t="shared" si="557"/>
        <v>8</v>
      </c>
      <c r="O11902" s="30">
        <f t="shared" si="558"/>
        <v>139.29999999999998</v>
      </c>
    </row>
    <row r="11903" spans="2:15" x14ac:dyDescent="0.2">
      <c r="B11903" s="13">
        <v>63021</v>
      </c>
      <c r="C11903" s="14">
        <v>42583.536111111127</v>
      </c>
      <c r="D11903" s="7" t="s">
        <v>9</v>
      </c>
      <c r="E11903" s="13">
        <v>2157</v>
      </c>
      <c r="F11903" s="7" t="s">
        <v>61</v>
      </c>
      <c r="G11903" s="7" t="s">
        <v>12</v>
      </c>
      <c r="H11903" s="13">
        <v>9</v>
      </c>
      <c r="I11903" s="13" t="str">
        <f>IF(G11903="Male",VLOOKUP(H11903,'Shoe size conversion table'!$B$6:$D$22,2),VLOOKUP(H11903,'Shoe size conversion table'!$J$6:$L$22,2))</f>
        <v>39-40</v>
      </c>
      <c r="J11903" s="13">
        <f>IF(G11903="Male",VLOOKUP(H11903,'Shoe size conversion table'!$B$6:$D$22,3),VLOOKUP(H11903,'Shoe size conversion table'!$J$6:$L$22,3))</f>
        <v>7</v>
      </c>
      <c r="K11903" s="11">
        <v>159</v>
      </c>
      <c r="L11903" s="12">
        <v>0</v>
      </c>
      <c r="M11903" s="7">
        <f t="shared" si="556"/>
        <v>2016</v>
      </c>
      <c r="N11903" s="7">
        <f t="shared" si="557"/>
        <v>8</v>
      </c>
      <c r="O11903" s="30">
        <f t="shared" si="558"/>
        <v>159</v>
      </c>
    </row>
    <row r="11904" spans="2:15" x14ac:dyDescent="0.2">
      <c r="B11904" s="13">
        <v>63022</v>
      </c>
      <c r="C11904" s="14">
        <v>42583.576111111128</v>
      </c>
      <c r="D11904" s="7" t="s">
        <v>9</v>
      </c>
      <c r="E11904" s="13">
        <v>2223</v>
      </c>
      <c r="F11904" s="7" t="s">
        <v>58</v>
      </c>
      <c r="G11904" s="7" t="s">
        <v>11</v>
      </c>
      <c r="H11904" s="13">
        <v>14</v>
      </c>
      <c r="I11904" s="13">
        <f>IF(G11904="Male",VLOOKUP(H11904,'Shoe size conversion table'!$B$6:$D$22,2),VLOOKUP(H11904,'Shoe size conversion table'!$J$6:$L$22,2))</f>
        <v>47</v>
      </c>
      <c r="J11904" s="13">
        <f>IF(G11904="Male",VLOOKUP(H11904,'Shoe size conversion table'!$B$6:$D$22,3),VLOOKUP(H11904,'Shoe size conversion table'!$J$6:$L$22,3))</f>
        <v>13.5</v>
      </c>
      <c r="K11904" s="11">
        <v>189</v>
      </c>
      <c r="L11904" s="12">
        <v>0.3</v>
      </c>
      <c r="M11904" s="7">
        <f t="shared" si="556"/>
        <v>2016</v>
      </c>
      <c r="N11904" s="7">
        <f t="shared" si="557"/>
        <v>8</v>
      </c>
      <c r="O11904" s="30">
        <f t="shared" si="558"/>
        <v>132.29999999999998</v>
      </c>
    </row>
    <row r="11905" spans="2:15" x14ac:dyDescent="0.2">
      <c r="B11905" s="13">
        <v>63023</v>
      </c>
      <c r="C11905" s="14">
        <v>42583.576111111259</v>
      </c>
      <c r="D11905" s="7" t="s">
        <v>7</v>
      </c>
      <c r="E11905" s="13">
        <v>2167</v>
      </c>
      <c r="F11905" s="7" t="s">
        <v>46</v>
      </c>
      <c r="G11905" s="7" t="s">
        <v>11</v>
      </c>
      <c r="H11905" s="13">
        <v>6.5</v>
      </c>
      <c r="I11905" s="13">
        <f>IF(G11905="Male",VLOOKUP(H11905,'Shoe size conversion table'!$B$6:$D$22,2),VLOOKUP(H11905,'Shoe size conversion table'!$J$6:$L$22,2))</f>
        <v>39</v>
      </c>
      <c r="J11905" s="13">
        <f>IF(G11905="Male",VLOOKUP(H11905,'Shoe size conversion table'!$B$6:$D$22,3),VLOOKUP(H11905,'Shoe size conversion table'!$J$6:$L$22,3))</f>
        <v>6</v>
      </c>
      <c r="K11905" s="11">
        <v>159</v>
      </c>
      <c r="L11905" s="12">
        <v>0.2</v>
      </c>
      <c r="M11905" s="7">
        <f t="shared" si="556"/>
        <v>2016</v>
      </c>
      <c r="N11905" s="7">
        <f t="shared" si="557"/>
        <v>8</v>
      </c>
      <c r="O11905" s="30">
        <f t="shared" si="558"/>
        <v>127.2</v>
      </c>
    </row>
    <row r="11906" spans="2:15" x14ac:dyDescent="0.2">
      <c r="B11906" s="13">
        <v>63024</v>
      </c>
      <c r="C11906" s="14">
        <v>42583.646111111128</v>
      </c>
      <c r="D11906" s="7" t="s">
        <v>7</v>
      </c>
      <c r="E11906" s="13">
        <v>2172</v>
      </c>
      <c r="F11906" s="7" t="s">
        <v>49</v>
      </c>
      <c r="G11906" s="7" t="s">
        <v>11</v>
      </c>
      <c r="H11906" s="13">
        <v>8.5</v>
      </c>
      <c r="I11906" s="13" t="str">
        <f>IF(G11906="Male",VLOOKUP(H11906,'Shoe size conversion table'!$B$6:$D$22,2),VLOOKUP(H11906,'Shoe size conversion table'!$J$6:$L$22,2))</f>
        <v>41-42</v>
      </c>
      <c r="J11906" s="13">
        <f>IF(G11906="Male",VLOOKUP(H11906,'Shoe size conversion table'!$B$6:$D$22,3),VLOOKUP(H11906,'Shoe size conversion table'!$J$6:$L$22,3))</f>
        <v>8</v>
      </c>
      <c r="K11906" s="11">
        <v>139</v>
      </c>
      <c r="L11906" s="12">
        <v>0</v>
      </c>
      <c r="M11906" s="7">
        <f t="shared" si="556"/>
        <v>2016</v>
      </c>
      <c r="N11906" s="7">
        <f t="shared" si="557"/>
        <v>8</v>
      </c>
      <c r="O11906" s="30">
        <f t="shared" si="558"/>
        <v>139</v>
      </c>
    </row>
    <row r="11907" spans="2:15" x14ac:dyDescent="0.2">
      <c r="B11907" s="13">
        <v>63024</v>
      </c>
      <c r="C11907" s="14">
        <v>42583.646111111128</v>
      </c>
      <c r="D11907" s="7" t="s">
        <v>7</v>
      </c>
      <c r="E11907" s="13">
        <v>2215</v>
      </c>
      <c r="F11907" s="7" t="s">
        <v>49</v>
      </c>
      <c r="G11907" s="7" t="s">
        <v>11</v>
      </c>
      <c r="H11907" s="13">
        <v>8</v>
      </c>
      <c r="I11907" s="13">
        <f>IF(G11907="Male",VLOOKUP(H11907,'Shoe size conversion table'!$B$6:$D$22,2),VLOOKUP(H11907,'Shoe size conversion table'!$J$6:$L$22,2))</f>
        <v>41</v>
      </c>
      <c r="J11907" s="13">
        <f>IF(G11907="Male",VLOOKUP(H11907,'Shoe size conversion table'!$B$6:$D$22,3),VLOOKUP(H11907,'Shoe size conversion table'!$J$6:$L$22,3))</f>
        <v>7.5</v>
      </c>
      <c r="K11907" s="11">
        <v>139</v>
      </c>
      <c r="L11907" s="12">
        <v>0.3</v>
      </c>
      <c r="M11907" s="7">
        <f t="shared" si="556"/>
        <v>2016</v>
      </c>
      <c r="N11907" s="7">
        <f t="shared" si="557"/>
        <v>8</v>
      </c>
      <c r="O11907" s="30">
        <f t="shared" si="558"/>
        <v>97.3</v>
      </c>
    </row>
    <row r="11908" spans="2:15" x14ac:dyDescent="0.2">
      <c r="B11908" s="13">
        <v>63025</v>
      </c>
      <c r="C11908" s="14">
        <v>42583.696111111254</v>
      </c>
      <c r="D11908" s="7" t="s">
        <v>10</v>
      </c>
      <c r="E11908" s="13">
        <v>2177</v>
      </c>
      <c r="F11908" s="7" t="s">
        <v>35</v>
      </c>
      <c r="G11908" s="7" t="s">
        <v>12</v>
      </c>
      <c r="H11908" s="13">
        <v>9</v>
      </c>
      <c r="I11908" s="13" t="str">
        <f>IF(G11908="Male",VLOOKUP(H11908,'Shoe size conversion table'!$B$6:$D$22,2),VLOOKUP(H11908,'Shoe size conversion table'!$J$6:$L$22,2))</f>
        <v>39-40</v>
      </c>
      <c r="J11908" s="13">
        <f>IF(G11908="Male",VLOOKUP(H11908,'Shoe size conversion table'!$B$6:$D$22,3),VLOOKUP(H11908,'Shoe size conversion table'!$J$6:$L$22,3))</f>
        <v>7</v>
      </c>
      <c r="K11908" s="11">
        <v>149</v>
      </c>
      <c r="L11908" s="12">
        <v>0</v>
      </c>
      <c r="M11908" s="7">
        <f t="shared" si="556"/>
        <v>2016</v>
      </c>
      <c r="N11908" s="7">
        <f t="shared" si="557"/>
        <v>8</v>
      </c>
      <c r="O11908" s="30">
        <f t="shared" si="558"/>
        <v>149</v>
      </c>
    </row>
    <row r="11909" spans="2:15" x14ac:dyDescent="0.2">
      <c r="B11909" s="13">
        <v>63026</v>
      </c>
      <c r="C11909" s="14">
        <v>42583.716111111127</v>
      </c>
      <c r="D11909" s="7" t="s">
        <v>10</v>
      </c>
      <c r="E11909" s="13">
        <v>2165</v>
      </c>
      <c r="F11909" s="7" t="s">
        <v>34</v>
      </c>
      <c r="G11909" s="7" t="s">
        <v>11</v>
      </c>
      <c r="H11909" s="13">
        <v>10</v>
      </c>
      <c r="I11909" s="13">
        <f>IF(G11909="Male",VLOOKUP(H11909,'Shoe size conversion table'!$B$6:$D$22,2),VLOOKUP(H11909,'Shoe size conversion table'!$J$6:$L$22,2))</f>
        <v>43</v>
      </c>
      <c r="J11909" s="13">
        <f>IF(G11909="Male",VLOOKUP(H11909,'Shoe size conversion table'!$B$6:$D$22,3),VLOOKUP(H11909,'Shoe size conversion table'!$J$6:$L$22,3))</f>
        <v>9.5</v>
      </c>
      <c r="K11909" s="11">
        <v>169</v>
      </c>
      <c r="L11909" s="12">
        <v>0</v>
      </c>
      <c r="M11909" s="7">
        <f t="shared" ref="M11909:M11972" si="559">YEAR(C11909)</f>
        <v>2016</v>
      </c>
      <c r="N11909" s="7">
        <f t="shared" si="557"/>
        <v>8</v>
      </c>
      <c r="O11909" s="30">
        <f t="shared" si="558"/>
        <v>169</v>
      </c>
    </row>
    <row r="11910" spans="2:15" x14ac:dyDescent="0.2">
      <c r="B11910" s="13">
        <v>63027</v>
      </c>
      <c r="C11910" s="14">
        <v>42583.726111111304</v>
      </c>
      <c r="D11910" s="7" t="s">
        <v>7</v>
      </c>
      <c r="E11910" s="13">
        <v>2170</v>
      </c>
      <c r="F11910" s="7" t="s">
        <v>48</v>
      </c>
      <c r="G11910" s="7" t="s">
        <v>12</v>
      </c>
      <c r="H11910" s="13">
        <v>7.5</v>
      </c>
      <c r="I11910" s="13">
        <f>IF(G11910="Male",VLOOKUP(H11910,'Shoe size conversion table'!$B$6:$D$22,2),VLOOKUP(H11910,'Shoe size conversion table'!$J$6:$L$22,2))</f>
        <v>38</v>
      </c>
      <c r="J11910" s="13">
        <f>IF(G11910="Male",VLOOKUP(H11910,'Shoe size conversion table'!$B$6:$D$22,3),VLOOKUP(H11910,'Shoe size conversion table'!$J$6:$L$22,3))</f>
        <v>5.5</v>
      </c>
      <c r="K11910" s="11">
        <v>179</v>
      </c>
      <c r="L11910" s="12">
        <v>0.5</v>
      </c>
      <c r="M11910" s="7">
        <f t="shared" si="559"/>
        <v>2016</v>
      </c>
      <c r="N11910" s="7">
        <f t="shared" ref="N11910:N11973" si="560">MONTH(C11910:C26877)</f>
        <v>8</v>
      </c>
      <c r="O11910" s="30">
        <f t="shared" ref="O11910:O11973" si="561">K11910*(1-L11910)</f>
        <v>89.5</v>
      </c>
    </row>
    <row r="11911" spans="2:15" x14ac:dyDescent="0.2">
      <c r="B11911" s="13">
        <v>63028</v>
      </c>
      <c r="C11911" s="14">
        <v>42583.756111111128</v>
      </c>
      <c r="D11911" s="7" t="s">
        <v>7</v>
      </c>
      <c r="E11911" s="13">
        <v>2192</v>
      </c>
      <c r="F11911" s="7" t="s">
        <v>43</v>
      </c>
      <c r="G11911" s="7" t="s">
        <v>11</v>
      </c>
      <c r="H11911" s="13">
        <v>12</v>
      </c>
      <c r="I11911" s="13">
        <f>IF(G11911="Male",VLOOKUP(H11911,'Shoe size conversion table'!$B$6:$D$22,2),VLOOKUP(H11911,'Shoe size conversion table'!$J$6:$L$22,2))</f>
        <v>45</v>
      </c>
      <c r="J11911" s="13">
        <f>IF(G11911="Male",VLOOKUP(H11911,'Shoe size conversion table'!$B$6:$D$22,3),VLOOKUP(H11911,'Shoe size conversion table'!$J$6:$L$22,3))</f>
        <v>11.5</v>
      </c>
      <c r="K11911" s="11">
        <v>149</v>
      </c>
      <c r="L11911" s="12">
        <v>0.5</v>
      </c>
      <c r="M11911" s="7">
        <f t="shared" si="559"/>
        <v>2016</v>
      </c>
      <c r="N11911" s="7">
        <f t="shared" si="560"/>
        <v>8</v>
      </c>
      <c r="O11911" s="30">
        <f t="shared" si="561"/>
        <v>74.5</v>
      </c>
    </row>
    <row r="11912" spans="2:15" x14ac:dyDescent="0.2">
      <c r="B11912" s="13">
        <v>63029</v>
      </c>
      <c r="C11912" s="14">
        <v>42583.856111111301</v>
      </c>
      <c r="D11912" s="7" t="s">
        <v>8</v>
      </c>
      <c r="E11912" s="13">
        <v>2238</v>
      </c>
      <c r="F11912" s="7" t="s">
        <v>38</v>
      </c>
      <c r="G11912" s="7" t="s">
        <v>11</v>
      </c>
      <c r="H11912" s="13">
        <v>10</v>
      </c>
      <c r="I11912" s="13">
        <f>IF(G11912="Male",VLOOKUP(H11912,'Shoe size conversion table'!$B$6:$D$22,2),VLOOKUP(H11912,'Shoe size conversion table'!$J$6:$L$22,2))</f>
        <v>43</v>
      </c>
      <c r="J11912" s="13">
        <f>IF(G11912="Male",VLOOKUP(H11912,'Shoe size conversion table'!$B$6:$D$22,3),VLOOKUP(H11912,'Shoe size conversion table'!$J$6:$L$22,3))</f>
        <v>9.5</v>
      </c>
      <c r="K11912" s="11">
        <v>199</v>
      </c>
      <c r="L11912" s="12">
        <v>0</v>
      </c>
      <c r="M11912" s="7">
        <f t="shared" si="559"/>
        <v>2016</v>
      </c>
      <c r="N11912" s="7">
        <f t="shared" si="560"/>
        <v>8</v>
      </c>
      <c r="O11912" s="30">
        <f t="shared" si="561"/>
        <v>199</v>
      </c>
    </row>
    <row r="11913" spans="2:15" x14ac:dyDescent="0.2">
      <c r="B11913" s="13">
        <v>63030</v>
      </c>
      <c r="C11913" s="14">
        <v>42583.9561111113</v>
      </c>
      <c r="D11913" s="7" t="s">
        <v>7</v>
      </c>
      <c r="E11913" s="13">
        <v>2178</v>
      </c>
      <c r="F11913" s="7" t="s">
        <v>44</v>
      </c>
      <c r="G11913" s="7" t="s">
        <v>11</v>
      </c>
      <c r="H11913" s="13">
        <v>9.5</v>
      </c>
      <c r="I11913" s="13" t="str">
        <f>IF(G11913="Male",VLOOKUP(H11913,'Shoe size conversion table'!$B$6:$D$22,2),VLOOKUP(H11913,'Shoe size conversion table'!$J$6:$L$22,2))</f>
        <v>42-43</v>
      </c>
      <c r="J11913" s="13">
        <f>IF(G11913="Male",VLOOKUP(H11913,'Shoe size conversion table'!$B$6:$D$22,3),VLOOKUP(H11913,'Shoe size conversion table'!$J$6:$L$22,3))</f>
        <v>9</v>
      </c>
      <c r="K11913" s="11">
        <v>159</v>
      </c>
      <c r="L11913" s="12">
        <v>0.1</v>
      </c>
      <c r="M11913" s="7">
        <f t="shared" si="559"/>
        <v>2016</v>
      </c>
      <c r="N11913" s="7">
        <f t="shared" si="560"/>
        <v>8</v>
      </c>
      <c r="O11913" s="30">
        <f t="shared" si="561"/>
        <v>143.1</v>
      </c>
    </row>
    <row r="11914" spans="2:15" x14ac:dyDescent="0.2">
      <c r="B11914" s="13">
        <v>63030</v>
      </c>
      <c r="C11914" s="14">
        <v>42583.9561111113</v>
      </c>
      <c r="D11914" s="7" t="s">
        <v>7</v>
      </c>
      <c r="E11914" s="13">
        <v>2215</v>
      </c>
      <c r="F11914" s="7" t="s">
        <v>44</v>
      </c>
      <c r="G11914" s="7" t="s">
        <v>11</v>
      </c>
      <c r="H11914" s="13">
        <v>10.5</v>
      </c>
      <c r="I11914" s="13" t="str">
        <f>IF(G11914="Male",VLOOKUP(H11914,'Shoe size conversion table'!$B$6:$D$22,2),VLOOKUP(H11914,'Shoe size conversion table'!$J$6:$L$22,2))</f>
        <v>43-44</v>
      </c>
      <c r="J11914" s="13">
        <f>IF(G11914="Male",VLOOKUP(H11914,'Shoe size conversion table'!$B$6:$D$22,3),VLOOKUP(H11914,'Shoe size conversion table'!$J$6:$L$22,3))</f>
        <v>10</v>
      </c>
      <c r="K11914" s="11">
        <v>159</v>
      </c>
      <c r="L11914" s="12">
        <v>0</v>
      </c>
      <c r="M11914" s="7">
        <f t="shared" si="559"/>
        <v>2016</v>
      </c>
      <c r="N11914" s="7">
        <f t="shared" si="560"/>
        <v>8</v>
      </c>
      <c r="O11914" s="30">
        <f t="shared" si="561"/>
        <v>159</v>
      </c>
    </row>
    <row r="11915" spans="2:15" x14ac:dyDescent="0.2">
      <c r="B11915" s="13">
        <v>63031</v>
      </c>
      <c r="C11915" s="14">
        <v>42583.966111111127</v>
      </c>
      <c r="D11915" s="7" t="s">
        <v>9</v>
      </c>
      <c r="E11915" s="13">
        <v>2238</v>
      </c>
      <c r="F11915" s="7" t="s">
        <v>62</v>
      </c>
      <c r="G11915" s="7" t="s">
        <v>11</v>
      </c>
      <c r="H11915" s="13">
        <v>10</v>
      </c>
      <c r="I11915" s="13">
        <f>IF(G11915="Male",VLOOKUP(H11915,'Shoe size conversion table'!$B$6:$D$22,2),VLOOKUP(H11915,'Shoe size conversion table'!$J$6:$L$22,2))</f>
        <v>43</v>
      </c>
      <c r="J11915" s="13">
        <f>IF(G11915="Male",VLOOKUP(H11915,'Shoe size conversion table'!$B$6:$D$22,3),VLOOKUP(H11915,'Shoe size conversion table'!$J$6:$L$22,3))</f>
        <v>9.5</v>
      </c>
      <c r="K11915" s="11">
        <v>149</v>
      </c>
      <c r="L11915" s="12">
        <v>0</v>
      </c>
      <c r="M11915" s="7">
        <f t="shared" si="559"/>
        <v>2016</v>
      </c>
      <c r="N11915" s="7">
        <f t="shared" si="560"/>
        <v>8</v>
      </c>
      <c r="O11915" s="30">
        <f t="shared" si="561"/>
        <v>149</v>
      </c>
    </row>
    <row r="11916" spans="2:15" x14ac:dyDescent="0.2">
      <c r="B11916" s="13">
        <v>63032</v>
      </c>
      <c r="C11916" s="14">
        <v>42584.036111111105</v>
      </c>
      <c r="D11916" s="7" t="s">
        <v>7</v>
      </c>
      <c r="E11916" s="13">
        <v>2196</v>
      </c>
      <c r="F11916" s="7" t="s">
        <v>49</v>
      </c>
      <c r="G11916" s="7" t="s">
        <v>11</v>
      </c>
      <c r="H11916" s="13">
        <v>10</v>
      </c>
      <c r="I11916" s="13">
        <f>IF(G11916="Male",VLOOKUP(H11916,'Shoe size conversion table'!$B$6:$D$22,2),VLOOKUP(H11916,'Shoe size conversion table'!$J$6:$L$22,2))</f>
        <v>43</v>
      </c>
      <c r="J11916" s="13">
        <f>IF(G11916="Male",VLOOKUP(H11916,'Shoe size conversion table'!$B$6:$D$22,3),VLOOKUP(H11916,'Shoe size conversion table'!$J$6:$L$22,3))</f>
        <v>9.5</v>
      </c>
      <c r="K11916" s="11">
        <v>169</v>
      </c>
      <c r="L11916" s="12">
        <v>0</v>
      </c>
      <c r="M11916" s="7">
        <f t="shared" si="559"/>
        <v>2016</v>
      </c>
      <c r="N11916" s="7">
        <f t="shared" si="560"/>
        <v>8</v>
      </c>
      <c r="O11916" s="30">
        <f t="shared" si="561"/>
        <v>169</v>
      </c>
    </row>
    <row r="11917" spans="2:15" x14ac:dyDescent="0.2">
      <c r="B11917" s="13">
        <v>63033</v>
      </c>
      <c r="C11917" s="14">
        <v>42584.186111111107</v>
      </c>
      <c r="D11917" s="7" t="s">
        <v>7</v>
      </c>
      <c r="E11917" s="13">
        <v>2196</v>
      </c>
      <c r="F11917" s="7" t="s">
        <v>49</v>
      </c>
      <c r="G11917" s="7" t="s">
        <v>11</v>
      </c>
      <c r="H11917" s="13">
        <v>10</v>
      </c>
      <c r="I11917" s="13">
        <f>IF(G11917="Male",VLOOKUP(H11917,'Shoe size conversion table'!$B$6:$D$22,2),VLOOKUP(H11917,'Shoe size conversion table'!$J$6:$L$22,2))</f>
        <v>43</v>
      </c>
      <c r="J11917" s="13">
        <f>IF(G11917="Male",VLOOKUP(H11917,'Shoe size conversion table'!$B$6:$D$22,3),VLOOKUP(H11917,'Shoe size conversion table'!$J$6:$L$22,3))</f>
        <v>9.5</v>
      </c>
      <c r="K11917" s="11">
        <v>189</v>
      </c>
      <c r="L11917" s="12">
        <v>0</v>
      </c>
      <c r="M11917" s="7">
        <f t="shared" si="559"/>
        <v>2016</v>
      </c>
      <c r="N11917" s="7">
        <f t="shared" si="560"/>
        <v>8</v>
      </c>
      <c r="O11917" s="30">
        <f t="shared" si="561"/>
        <v>189</v>
      </c>
    </row>
    <row r="11918" spans="2:15" x14ac:dyDescent="0.2">
      <c r="B11918" s="13">
        <v>63033</v>
      </c>
      <c r="C11918" s="14">
        <v>42584.186111111107</v>
      </c>
      <c r="D11918" s="7" t="s">
        <v>7</v>
      </c>
      <c r="E11918" s="13">
        <v>2148</v>
      </c>
      <c r="F11918" s="7" t="s">
        <v>49</v>
      </c>
      <c r="G11918" s="7" t="s">
        <v>12</v>
      </c>
      <c r="H11918" s="13">
        <v>9.5</v>
      </c>
      <c r="I11918" s="13">
        <f>IF(G11918="Male",VLOOKUP(H11918,'Shoe size conversion table'!$B$6:$D$22,2),VLOOKUP(H11918,'Shoe size conversion table'!$J$6:$L$22,2))</f>
        <v>40</v>
      </c>
      <c r="J11918" s="13">
        <f>IF(G11918="Male",VLOOKUP(H11918,'Shoe size conversion table'!$B$6:$D$22,3),VLOOKUP(H11918,'Shoe size conversion table'!$J$6:$L$22,3))</f>
        <v>7.5</v>
      </c>
      <c r="K11918" s="11">
        <v>129</v>
      </c>
      <c r="L11918" s="12">
        <v>0.2</v>
      </c>
      <c r="M11918" s="7">
        <f t="shared" si="559"/>
        <v>2016</v>
      </c>
      <c r="N11918" s="7">
        <f t="shared" si="560"/>
        <v>8</v>
      </c>
      <c r="O11918" s="30">
        <f t="shared" si="561"/>
        <v>103.2</v>
      </c>
    </row>
    <row r="11919" spans="2:15" x14ac:dyDescent="0.2">
      <c r="B11919" s="13">
        <v>63034</v>
      </c>
      <c r="C11919" s="14">
        <v>42584.2061111113</v>
      </c>
      <c r="D11919" s="7" t="s">
        <v>10</v>
      </c>
      <c r="E11919" s="13">
        <v>2222</v>
      </c>
      <c r="F11919" s="7" t="s">
        <v>35</v>
      </c>
      <c r="G11919" s="7" t="s">
        <v>11</v>
      </c>
      <c r="H11919" s="13">
        <v>10.5</v>
      </c>
      <c r="I11919" s="13" t="str">
        <f>IF(G11919="Male",VLOOKUP(H11919,'Shoe size conversion table'!$B$6:$D$22,2),VLOOKUP(H11919,'Shoe size conversion table'!$J$6:$L$22,2))</f>
        <v>43-44</v>
      </c>
      <c r="J11919" s="13">
        <f>IF(G11919="Male",VLOOKUP(H11919,'Shoe size conversion table'!$B$6:$D$22,3),VLOOKUP(H11919,'Shoe size conversion table'!$J$6:$L$22,3))</f>
        <v>10</v>
      </c>
      <c r="K11919" s="11">
        <v>129</v>
      </c>
      <c r="L11919" s="12">
        <v>0.1</v>
      </c>
      <c r="M11919" s="7">
        <f t="shared" si="559"/>
        <v>2016</v>
      </c>
      <c r="N11919" s="7">
        <f t="shared" si="560"/>
        <v>8</v>
      </c>
      <c r="O11919" s="30">
        <f t="shared" si="561"/>
        <v>116.10000000000001</v>
      </c>
    </row>
    <row r="11920" spans="2:15" x14ac:dyDescent="0.2">
      <c r="B11920" s="13">
        <v>63035</v>
      </c>
      <c r="C11920" s="14">
        <v>42584.246111111104</v>
      </c>
      <c r="D11920" s="7" t="s">
        <v>7</v>
      </c>
      <c r="E11920" s="13">
        <v>2179</v>
      </c>
      <c r="F11920" s="7" t="s">
        <v>44</v>
      </c>
      <c r="G11920" s="7" t="s">
        <v>12</v>
      </c>
      <c r="H11920" s="13">
        <v>7</v>
      </c>
      <c r="I11920" s="13" t="str">
        <f>IF(G11920="Male",VLOOKUP(H11920,'Shoe size conversion table'!$B$6:$D$22,2),VLOOKUP(H11920,'Shoe size conversion table'!$J$6:$L$22,2))</f>
        <v>37-38</v>
      </c>
      <c r="J11920" s="13">
        <f>IF(G11920="Male",VLOOKUP(H11920,'Shoe size conversion table'!$B$6:$D$22,3),VLOOKUP(H11920,'Shoe size conversion table'!$J$6:$L$22,3))</f>
        <v>5</v>
      </c>
      <c r="K11920" s="11">
        <v>159</v>
      </c>
      <c r="L11920" s="12">
        <v>0.5</v>
      </c>
      <c r="M11920" s="7">
        <f t="shared" si="559"/>
        <v>2016</v>
      </c>
      <c r="N11920" s="7">
        <f t="shared" si="560"/>
        <v>8</v>
      </c>
      <c r="O11920" s="30">
        <f t="shared" si="561"/>
        <v>79.5</v>
      </c>
    </row>
    <row r="11921" spans="2:15" x14ac:dyDescent="0.2">
      <c r="B11921" s="13">
        <v>63036</v>
      </c>
      <c r="C11921" s="14">
        <v>42584.256111111106</v>
      </c>
      <c r="D11921" s="7" t="s">
        <v>7</v>
      </c>
      <c r="E11921" s="13">
        <v>2229</v>
      </c>
      <c r="F11921" s="7" t="s">
        <v>43</v>
      </c>
      <c r="G11921" s="7" t="s">
        <v>11</v>
      </c>
      <c r="H11921" s="13">
        <v>11</v>
      </c>
      <c r="I11921" s="13">
        <f>IF(G11921="Male",VLOOKUP(H11921,'Shoe size conversion table'!$B$6:$D$22,2),VLOOKUP(H11921,'Shoe size conversion table'!$J$6:$L$22,2))</f>
        <v>44</v>
      </c>
      <c r="J11921" s="13">
        <f>IF(G11921="Male",VLOOKUP(H11921,'Shoe size conversion table'!$B$6:$D$22,3),VLOOKUP(H11921,'Shoe size conversion table'!$J$6:$L$22,3))</f>
        <v>10.5</v>
      </c>
      <c r="K11921" s="11">
        <v>139</v>
      </c>
      <c r="L11921" s="12">
        <v>0.3</v>
      </c>
      <c r="M11921" s="7">
        <f t="shared" si="559"/>
        <v>2016</v>
      </c>
      <c r="N11921" s="7">
        <f t="shared" si="560"/>
        <v>8</v>
      </c>
      <c r="O11921" s="30">
        <f t="shared" si="561"/>
        <v>97.3</v>
      </c>
    </row>
    <row r="11922" spans="2:15" x14ac:dyDescent="0.2">
      <c r="B11922" s="13">
        <v>63037</v>
      </c>
      <c r="C11922" s="14">
        <v>42584.326111111128</v>
      </c>
      <c r="D11922" s="7" t="s">
        <v>10</v>
      </c>
      <c r="E11922" s="13">
        <v>2215</v>
      </c>
      <c r="F11922" s="7" t="s">
        <v>35</v>
      </c>
      <c r="G11922" s="7" t="s">
        <v>12</v>
      </c>
      <c r="H11922" s="13">
        <v>7.5</v>
      </c>
      <c r="I11922" s="13">
        <f>IF(G11922="Male",VLOOKUP(H11922,'Shoe size conversion table'!$B$6:$D$22,2),VLOOKUP(H11922,'Shoe size conversion table'!$J$6:$L$22,2))</f>
        <v>38</v>
      </c>
      <c r="J11922" s="13">
        <f>IF(G11922="Male",VLOOKUP(H11922,'Shoe size conversion table'!$B$6:$D$22,3),VLOOKUP(H11922,'Shoe size conversion table'!$J$6:$L$22,3))</f>
        <v>5.5</v>
      </c>
      <c r="K11922" s="11">
        <v>159</v>
      </c>
      <c r="L11922" s="12">
        <v>0.3</v>
      </c>
      <c r="M11922" s="7">
        <f t="shared" si="559"/>
        <v>2016</v>
      </c>
      <c r="N11922" s="7">
        <f t="shared" si="560"/>
        <v>8</v>
      </c>
      <c r="O11922" s="30">
        <f t="shared" si="561"/>
        <v>111.3</v>
      </c>
    </row>
    <row r="11923" spans="2:15" x14ac:dyDescent="0.2">
      <c r="B11923" s="13">
        <v>63038</v>
      </c>
      <c r="C11923" s="14">
        <v>42584.326111111259</v>
      </c>
      <c r="D11923" s="7" t="s">
        <v>10</v>
      </c>
      <c r="E11923" s="13">
        <v>2212</v>
      </c>
      <c r="F11923" s="7" t="s">
        <v>35</v>
      </c>
      <c r="G11923" s="7" t="s">
        <v>11</v>
      </c>
      <c r="H11923" s="13">
        <v>10.5</v>
      </c>
      <c r="I11923" s="13" t="str">
        <f>IF(G11923="Male",VLOOKUP(H11923,'Shoe size conversion table'!$B$6:$D$22,2),VLOOKUP(H11923,'Shoe size conversion table'!$J$6:$L$22,2))</f>
        <v>43-44</v>
      </c>
      <c r="J11923" s="13">
        <f>IF(G11923="Male",VLOOKUP(H11923,'Shoe size conversion table'!$B$6:$D$22,3),VLOOKUP(H11923,'Shoe size conversion table'!$J$6:$L$22,3))</f>
        <v>10</v>
      </c>
      <c r="K11923" s="11">
        <v>129</v>
      </c>
      <c r="L11923" s="12">
        <v>0</v>
      </c>
      <c r="M11923" s="7">
        <f t="shared" si="559"/>
        <v>2016</v>
      </c>
      <c r="N11923" s="7">
        <f t="shared" si="560"/>
        <v>8</v>
      </c>
      <c r="O11923" s="30">
        <f t="shared" si="561"/>
        <v>129</v>
      </c>
    </row>
    <row r="11924" spans="2:15" x14ac:dyDescent="0.2">
      <c r="B11924" s="13">
        <v>63039</v>
      </c>
      <c r="C11924" s="14">
        <v>42584.416111111124</v>
      </c>
      <c r="D11924" s="7" t="s">
        <v>7</v>
      </c>
      <c r="E11924" s="13">
        <v>2198</v>
      </c>
      <c r="F11924" s="7" t="s">
        <v>51</v>
      </c>
      <c r="G11924" s="7" t="s">
        <v>12</v>
      </c>
      <c r="H11924" s="13">
        <v>8</v>
      </c>
      <c r="I11924" s="13" t="str">
        <f>IF(G11924="Male",VLOOKUP(H11924,'Shoe size conversion table'!$B$6:$D$22,2),VLOOKUP(H11924,'Shoe size conversion table'!$J$6:$L$22,2))</f>
        <v>38-39</v>
      </c>
      <c r="J11924" s="13">
        <f>IF(G11924="Male",VLOOKUP(H11924,'Shoe size conversion table'!$B$6:$D$22,3),VLOOKUP(H11924,'Shoe size conversion table'!$J$6:$L$22,3))</f>
        <v>6</v>
      </c>
      <c r="K11924" s="11">
        <v>129</v>
      </c>
      <c r="L11924" s="12">
        <v>0</v>
      </c>
      <c r="M11924" s="7">
        <f t="shared" si="559"/>
        <v>2016</v>
      </c>
      <c r="N11924" s="7">
        <f t="shared" si="560"/>
        <v>8</v>
      </c>
      <c r="O11924" s="30">
        <f t="shared" si="561"/>
        <v>129</v>
      </c>
    </row>
    <row r="11925" spans="2:15" x14ac:dyDescent="0.2">
      <c r="B11925" s="13">
        <v>63040</v>
      </c>
      <c r="C11925" s="14">
        <v>42584.456111111256</v>
      </c>
      <c r="D11925" s="7" t="s">
        <v>7</v>
      </c>
      <c r="E11925" s="13">
        <v>2196</v>
      </c>
      <c r="F11925" s="7" t="s">
        <v>53</v>
      </c>
      <c r="G11925" s="7" t="s">
        <v>12</v>
      </c>
      <c r="H11925" s="13">
        <v>8</v>
      </c>
      <c r="I11925" s="13" t="str">
        <f>IF(G11925="Male",VLOOKUP(H11925,'Shoe size conversion table'!$B$6:$D$22,2),VLOOKUP(H11925,'Shoe size conversion table'!$J$6:$L$22,2))</f>
        <v>38-39</v>
      </c>
      <c r="J11925" s="13">
        <f>IF(G11925="Male",VLOOKUP(H11925,'Shoe size conversion table'!$B$6:$D$22,3),VLOOKUP(H11925,'Shoe size conversion table'!$J$6:$L$22,3))</f>
        <v>6</v>
      </c>
      <c r="K11925" s="11">
        <v>179</v>
      </c>
      <c r="L11925" s="12">
        <v>0</v>
      </c>
      <c r="M11925" s="7">
        <f t="shared" si="559"/>
        <v>2016</v>
      </c>
      <c r="N11925" s="7">
        <f t="shared" si="560"/>
        <v>8</v>
      </c>
      <c r="O11925" s="30">
        <f t="shared" si="561"/>
        <v>179</v>
      </c>
    </row>
    <row r="11926" spans="2:15" x14ac:dyDescent="0.2">
      <c r="B11926" s="13">
        <v>63041</v>
      </c>
      <c r="C11926" s="14">
        <v>42584.496111111257</v>
      </c>
      <c r="D11926" s="7" t="s">
        <v>8</v>
      </c>
      <c r="E11926" s="13">
        <v>2206</v>
      </c>
      <c r="F11926" s="7" t="s">
        <v>41</v>
      </c>
      <c r="G11926" s="7" t="s">
        <v>12</v>
      </c>
      <c r="H11926" s="13">
        <v>9</v>
      </c>
      <c r="I11926" s="13" t="str">
        <f>IF(G11926="Male",VLOOKUP(H11926,'Shoe size conversion table'!$B$6:$D$22,2),VLOOKUP(H11926,'Shoe size conversion table'!$J$6:$L$22,2))</f>
        <v>39-40</v>
      </c>
      <c r="J11926" s="13">
        <f>IF(G11926="Male",VLOOKUP(H11926,'Shoe size conversion table'!$B$6:$D$22,3),VLOOKUP(H11926,'Shoe size conversion table'!$J$6:$L$22,3))</f>
        <v>7</v>
      </c>
      <c r="K11926" s="11">
        <v>199</v>
      </c>
      <c r="L11926" s="12">
        <v>0</v>
      </c>
      <c r="M11926" s="7">
        <f t="shared" si="559"/>
        <v>2016</v>
      </c>
      <c r="N11926" s="7">
        <f t="shared" si="560"/>
        <v>8</v>
      </c>
      <c r="O11926" s="30">
        <f t="shared" si="561"/>
        <v>199</v>
      </c>
    </row>
    <row r="11927" spans="2:15" x14ac:dyDescent="0.2">
      <c r="B11927" s="13">
        <v>63042</v>
      </c>
      <c r="C11927" s="14">
        <v>42584.536111111127</v>
      </c>
      <c r="D11927" s="7" t="s">
        <v>9</v>
      </c>
      <c r="E11927" s="13">
        <v>2181</v>
      </c>
      <c r="F11927" s="7" t="s">
        <v>61</v>
      </c>
      <c r="G11927" s="7" t="s">
        <v>11</v>
      </c>
      <c r="H11927" s="13">
        <v>10</v>
      </c>
      <c r="I11927" s="13">
        <f>IF(G11927="Male",VLOOKUP(H11927,'Shoe size conversion table'!$B$6:$D$22,2),VLOOKUP(H11927,'Shoe size conversion table'!$J$6:$L$22,2))</f>
        <v>43</v>
      </c>
      <c r="J11927" s="13">
        <f>IF(G11927="Male",VLOOKUP(H11927,'Shoe size conversion table'!$B$6:$D$22,3),VLOOKUP(H11927,'Shoe size conversion table'!$J$6:$L$22,3))</f>
        <v>9.5</v>
      </c>
      <c r="K11927" s="11">
        <v>139</v>
      </c>
      <c r="L11927" s="12">
        <v>0</v>
      </c>
      <c r="M11927" s="7">
        <f t="shared" si="559"/>
        <v>2016</v>
      </c>
      <c r="N11927" s="7">
        <f t="shared" si="560"/>
        <v>8</v>
      </c>
      <c r="O11927" s="30">
        <f t="shared" si="561"/>
        <v>139</v>
      </c>
    </row>
    <row r="11928" spans="2:15" x14ac:dyDescent="0.2">
      <c r="B11928" s="13">
        <v>63043</v>
      </c>
      <c r="C11928" s="14">
        <v>42584.576111111128</v>
      </c>
      <c r="D11928" s="7" t="s">
        <v>9</v>
      </c>
      <c r="E11928" s="13">
        <v>2207</v>
      </c>
      <c r="F11928" s="7" t="s">
        <v>59</v>
      </c>
      <c r="G11928" s="7" t="s">
        <v>11</v>
      </c>
      <c r="H11928" s="13">
        <v>10</v>
      </c>
      <c r="I11928" s="13">
        <f>IF(G11928="Male",VLOOKUP(H11928,'Shoe size conversion table'!$B$6:$D$22,2),VLOOKUP(H11928,'Shoe size conversion table'!$J$6:$L$22,2))</f>
        <v>43</v>
      </c>
      <c r="J11928" s="13">
        <f>IF(G11928="Male",VLOOKUP(H11928,'Shoe size conversion table'!$B$6:$D$22,3),VLOOKUP(H11928,'Shoe size conversion table'!$J$6:$L$22,3))</f>
        <v>9.5</v>
      </c>
      <c r="K11928" s="11">
        <v>149</v>
      </c>
      <c r="L11928" s="12">
        <v>0.3</v>
      </c>
      <c r="M11928" s="7">
        <f t="shared" si="559"/>
        <v>2016</v>
      </c>
      <c r="N11928" s="7">
        <f t="shared" si="560"/>
        <v>8</v>
      </c>
      <c r="O11928" s="30">
        <f t="shared" si="561"/>
        <v>104.3</v>
      </c>
    </row>
    <row r="11929" spans="2:15" x14ac:dyDescent="0.2">
      <c r="B11929" s="13">
        <v>63044</v>
      </c>
      <c r="C11929" s="14">
        <v>42584.606111111127</v>
      </c>
      <c r="D11929" s="7" t="s">
        <v>7</v>
      </c>
      <c r="E11929" s="13">
        <v>2174</v>
      </c>
      <c r="F11929" s="7" t="s">
        <v>53</v>
      </c>
      <c r="G11929" s="7" t="s">
        <v>11</v>
      </c>
      <c r="H11929" s="13">
        <v>10.5</v>
      </c>
      <c r="I11929" s="13" t="str">
        <f>IF(G11929="Male",VLOOKUP(H11929,'Shoe size conversion table'!$B$6:$D$22,2),VLOOKUP(H11929,'Shoe size conversion table'!$J$6:$L$22,2))</f>
        <v>43-44</v>
      </c>
      <c r="J11929" s="13">
        <f>IF(G11929="Male",VLOOKUP(H11929,'Shoe size conversion table'!$B$6:$D$22,3),VLOOKUP(H11929,'Shoe size conversion table'!$J$6:$L$22,3))</f>
        <v>10</v>
      </c>
      <c r="K11929" s="11">
        <v>199</v>
      </c>
      <c r="L11929" s="12">
        <v>0.1</v>
      </c>
      <c r="M11929" s="7">
        <f t="shared" si="559"/>
        <v>2016</v>
      </c>
      <c r="N11929" s="7">
        <f t="shared" si="560"/>
        <v>8</v>
      </c>
      <c r="O11929" s="30">
        <f t="shared" si="561"/>
        <v>179.1</v>
      </c>
    </row>
    <row r="11930" spans="2:15" x14ac:dyDescent="0.2">
      <c r="B11930" s="13">
        <v>63045</v>
      </c>
      <c r="C11930" s="14">
        <v>42584.656111111108</v>
      </c>
      <c r="D11930" s="7" t="s">
        <v>7</v>
      </c>
      <c r="E11930" s="13">
        <v>2181</v>
      </c>
      <c r="F11930" s="7" t="s">
        <v>50</v>
      </c>
      <c r="G11930" s="7" t="s">
        <v>11</v>
      </c>
      <c r="H11930" s="13">
        <v>11</v>
      </c>
      <c r="I11930" s="13">
        <f>IF(G11930="Male",VLOOKUP(H11930,'Shoe size conversion table'!$B$6:$D$22,2),VLOOKUP(H11930,'Shoe size conversion table'!$J$6:$L$22,2))</f>
        <v>44</v>
      </c>
      <c r="J11930" s="13">
        <f>IF(G11930="Male",VLOOKUP(H11930,'Shoe size conversion table'!$B$6:$D$22,3),VLOOKUP(H11930,'Shoe size conversion table'!$J$6:$L$22,3))</f>
        <v>10.5</v>
      </c>
      <c r="K11930" s="11">
        <v>139</v>
      </c>
      <c r="L11930" s="12">
        <v>0.5</v>
      </c>
      <c r="M11930" s="7">
        <f t="shared" si="559"/>
        <v>2016</v>
      </c>
      <c r="N11930" s="7">
        <f t="shared" si="560"/>
        <v>8</v>
      </c>
      <c r="O11930" s="30">
        <f t="shared" si="561"/>
        <v>69.5</v>
      </c>
    </row>
    <row r="11931" spans="2:15" x14ac:dyDescent="0.2">
      <c r="B11931" s="13">
        <v>63046</v>
      </c>
      <c r="C11931" s="14">
        <v>42584.656111111261</v>
      </c>
      <c r="D11931" s="7" t="s">
        <v>10</v>
      </c>
      <c r="E11931" s="13">
        <v>2221</v>
      </c>
      <c r="F11931" s="7" t="s">
        <v>35</v>
      </c>
      <c r="G11931" s="7" t="s">
        <v>11</v>
      </c>
      <c r="H11931" s="13">
        <v>10.5</v>
      </c>
      <c r="I11931" s="13" t="str">
        <f>IF(G11931="Male",VLOOKUP(H11931,'Shoe size conversion table'!$B$6:$D$22,2),VLOOKUP(H11931,'Shoe size conversion table'!$J$6:$L$22,2))</f>
        <v>43-44</v>
      </c>
      <c r="J11931" s="13">
        <f>IF(G11931="Male",VLOOKUP(H11931,'Shoe size conversion table'!$B$6:$D$22,3),VLOOKUP(H11931,'Shoe size conversion table'!$J$6:$L$22,3))</f>
        <v>10</v>
      </c>
      <c r="K11931" s="11">
        <v>149</v>
      </c>
      <c r="L11931" s="12">
        <v>0</v>
      </c>
      <c r="M11931" s="7">
        <f t="shared" si="559"/>
        <v>2016</v>
      </c>
      <c r="N11931" s="7">
        <f t="shared" si="560"/>
        <v>8</v>
      </c>
      <c r="O11931" s="30">
        <f t="shared" si="561"/>
        <v>149</v>
      </c>
    </row>
    <row r="11932" spans="2:15" x14ac:dyDescent="0.2">
      <c r="B11932" s="13">
        <v>63047</v>
      </c>
      <c r="C11932" s="14">
        <v>42584.716111111127</v>
      </c>
      <c r="D11932" s="7" t="s">
        <v>7</v>
      </c>
      <c r="E11932" s="13">
        <v>2204</v>
      </c>
      <c r="F11932" s="7" t="s">
        <v>49</v>
      </c>
      <c r="G11932" s="7" t="s">
        <v>12</v>
      </c>
      <c r="H11932" s="13">
        <v>7.5</v>
      </c>
      <c r="I11932" s="13">
        <f>IF(G11932="Male",VLOOKUP(H11932,'Shoe size conversion table'!$B$6:$D$22,2),VLOOKUP(H11932,'Shoe size conversion table'!$J$6:$L$22,2))</f>
        <v>38</v>
      </c>
      <c r="J11932" s="13">
        <f>IF(G11932="Male",VLOOKUP(H11932,'Shoe size conversion table'!$B$6:$D$22,3),VLOOKUP(H11932,'Shoe size conversion table'!$J$6:$L$22,3))</f>
        <v>5.5</v>
      </c>
      <c r="K11932" s="11">
        <v>159</v>
      </c>
      <c r="L11932" s="12">
        <v>0</v>
      </c>
      <c r="M11932" s="7">
        <f t="shared" si="559"/>
        <v>2016</v>
      </c>
      <c r="N11932" s="7">
        <f t="shared" si="560"/>
        <v>8</v>
      </c>
      <c r="O11932" s="30">
        <f t="shared" si="561"/>
        <v>159</v>
      </c>
    </row>
    <row r="11933" spans="2:15" x14ac:dyDescent="0.2">
      <c r="B11933" s="13">
        <v>63048</v>
      </c>
      <c r="C11933" s="14">
        <v>42584.756111111128</v>
      </c>
      <c r="D11933" s="7" t="s">
        <v>7</v>
      </c>
      <c r="E11933" s="13">
        <v>2190</v>
      </c>
      <c r="F11933" s="7" t="s">
        <v>45</v>
      </c>
      <c r="G11933" s="7" t="s">
        <v>11</v>
      </c>
      <c r="H11933" s="13">
        <v>10.5</v>
      </c>
      <c r="I11933" s="13" t="str">
        <f>IF(G11933="Male",VLOOKUP(H11933,'Shoe size conversion table'!$B$6:$D$22,2),VLOOKUP(H11933,'Shoe size conversion table'!$J$6:$L$22,2))</f>
        <v>43-44</v>
      </c>
      <c r="J11933" s="13">
        <f>IF(G11933="Male",VLOOKUP(H11933,'Shoe size conversion table'!$B$6:$D$22,3),VLOOKUP(H11933,'Shoe size conversion table'!$J$6:$L$22,3))</f>
        <v>10</v>
      </c>
      <c r="K11933" s="11">
        <v>179</v>
      </c>
      <c r="L11933" s="12">
        <v>0.1</v>
      </c>
      <c r="M11933" s="7">
        <f t="shared" si="559"/>
        <v>2016</v>
      </c>
      <c r="N11933" s="7">
        <f t="shared" si="560"/>
        <v>8</v>
      </c>
      <c r="O11933" s="30">
        <f t="shared" si="561"/>
        <v>161.1</v>
      </c>
    </row>
    <row r="11934" spans="2:15" x14ac:dyDescent="0.2">
      <c r="B11934" s="13">
        <v>63049</v>
      </c>
      <c r="C11934" s="14">
        <v>42584.826111111222</v>
      </c>
      <c r="D11934" s="7" t="s">
        <v>10</v>
      </c>
      <c r="E11934" s="13">
        <v>2173</v>
      </c>
      <c r="F11934" s="7" t="s">
        <v>35</v>
      </c>
      <c r="G11934" s="7" t="s">
        <v>11</v>
      </c>
      <c r="H11934" s="13">
        <v>12</v>
      </c>
      <c r="I11934" s="13">
        <f>IF(G11934="Male",VLOOKUP(H11934,'Shoe size conversion table'!$B$6:$D$22,2),VLOOKUP(H11934,'Shoe size conversion table'!$J$6:$L$22,2))</f>
        <v>45</v>
      </c>
      <c r="J11934" s="13">
        <f>IF(G11934="Male",VLOOKUP(H11934,'Shoe size conversion table'!$B$6:$D$22,3),VLOOKUP(H11934,'Shoe size conversion table'!$J$6:$L$22,3))</f>
        <v>11.5</v>
      </c>
      <c r="K11934" s="11">
        <v>169</v>
      </c>
      <c r="L11934" s="12">
        <v>0</v>
      </c>
      <c r="M11934" s="7">
        <f t="shared" si="559"/>
        <v>2016</v>
      </c>
      <c r="N11934" s="7">
        <f t="shared" si="560"/>
        <v>8</v>
      </c>
      <c r="O11934" s="30">
        <f t="shared" si="561"/>
        <v>169</v>
      </c>
    </row>
    <row r="11935" spans="2:15" x14ac:dyDescent="0.2">
      <c r="B11935" s="13">
        <v>63050</v>
      </c>
      <c r="C11935" s="14">
        <v>42584.966111111127</v>
      </c>
      <c r="D11935" s="7" t="s">
        <v>9</v>
      </c>
      <c r="E11935" s="13">
        <v>2157</v>
      </c>
      <c r="F11935" s="7" t="s">
        <v>61</v>
      </c>
      <c r="G11935" s="7" t="s">
        <v>12</v>
      </c>
      <c r="H11935" s="13">
        <v>9</v>
      </c>
      <c r="I11935" s="13" t="str">
        <f>IF(G11935="Male",VLOOKUP(H11935,'Shoe size conversion table'!$B$6:$D$22,2),VLOOKUP(H11935,'Shoe size conversion table'!$J$6:$L$22,2))</f>
        <v>39-40</v>
      </c>
      <c r="J11935" s="13">
        <f>IF(G11935="Male",VLOOKUP(H11935,'Shoe size conversion table'!$B$6:$D$22,3),VLOOKUP(H11935,'Shoe size conversion table'!$J$6:$L$22,3))</f>
        <v>7</v>
      </c>
      <c r="K11935" s="11">
        <v>159</v>
      </c>
      <c r="L11935" s="12">
        <v>0</v>
      </c>
      <c r="M11935" s="7">
        <f t="shared" si="559"/>
        <v>2016</v>
      </c>
      <c r="N11935" s="7">
        <f t="shared" si="560"/>
        <v>8</v>
      </c>
      <c r="O11935" s="30">
        <f t="shared" si="561"/>
        <v>159</v>
      </c>
    </row>
    <row r="11936" spans="2:15" x14ac:dyDescent="0.2">
      <c r="B11936" s="13">
        <v>63051</v>
      </c>
      <c r="C11936" s="14">
        <v>42585.106111111221</v>
      </c>
      <c r="D11936" s="7" t="s">
        <v>9</v>
      </c>
      <c r="E11936" s="13">
        <v>2203</v>
      </c>
      <c r="F11936" s="7" t="s">
        <v>59</v>
      </c>
      <c r="G11936" s="7" t="s">
        <v>12</v>
      </c>
      <c r="H11936" s="13">
        <v>9.5</v>
      </c>
      <c r="I11936" s="13">
        <f>IF(G11936="Male",VLOOKUP(H11936,'Shoe size conversion table'!$B$6:$D$22,2),VLOOKUP(H11936,'Shoe size conversion table'!$J$6:$L$22,2))</f>
        <v>40</v>
      </c>
      <c r="J11936" s="13">
        <f>IF(G11936="Male",VLOOKUP(H11936,'Shoe size conversion table'!$B$6:$D$22,3),VLOOKUP(H11936,'Shoe size conversion table'!$J$6:$L$22,3))</f>
        <v>7.5</v>
      </c>
      <c r="K11936" s="11">
        <v>149</v>
      </c>
      <c r="L11936" s="12">
        <v>0</v>
      </c>
      <c r="M11936" s="7">
        <f t="shared" si="559"/>
        <v>2016</v>
      </c>
      <c r="N11936" s="7">
        <f t="shared" si="560"/>
        <v>8</v>
      </c>
      <c r="O11936" s="30">
        <f t="shared" si="561"/>
        <v>149</v>
      </c>
    </row>
    <row r="11937" spans="2:15" x14ac:dyDescent="0.2">
      <c r="B11937" s="13">
        <v>63052</v>
      </c>
      <c r="C11937" s="14">
        <v>42585.126111111262</v>
      </c>
      <c r="D11937" s="7" t="s">
        <v>7</v>
      </c>
      <c r="E11937" s="13">
        <v>2236</v>
      </c>
      <c r="F11937" s="7" t="s">
        <v>49</v>
      </c>
      <c r="G11937" s="7" t="s">
        <v>12</v>
      </c>
      <c r="H11937" s="13">
        <v>8</v>
      </c>
      <c r="I11937" s="13" t="str">
        <f>IF(G11937="Male",VLOOKUP(H11937,'Shoe size conversion table'!$B$6:$D$22,2),VLOOKUP(H11937,'Shoe size conversion table'!$J$6:$L$22,2))</f>
        <v>38-39</v>
      </c>
      <c r="J11937" s="13">
        <f>IF(G11937="Male",VLOOKUP(H11937,'Shoe size conversion table'!$B$6:$D$22,3),VLOOKUP(H11937,'Shoe size conversion table'!$J$6:$L$22,3))</f>
        <v>6</v>
      </c>
      <c r="K11937" s="11">
        <v>189</v>
      </c>
      <c r="L11937" s="12">
        <v>0</v>
      </c>
      <c r="M11937" s="7">
        <f t="shared" si="559"/>
        <v>2016</v>
      </c>
      <c r="N11937" s="7">
        <f t="shared" si="560"/>
        <v>8</v>
      </c>
      <c r="O11937" s="30">
        <f t="shared" si="561"/>
        <v>189</v>
      </c>
    </row>
    <row r="11938" spans="2:15" x14ac:dyDescent="0.2">
      <c r="B11938" s="13">
        <v>63053</v>
      </c>
      <c r="C11938" s="14">
        <v>42585.126111111298</v>
      </c>
      <c r="D11938" s="7" t="s">
        <v>10</v>
      </c>
      <c r="E11938" s="13">
        <v>2204</v>
      </c>
      <c r="F11938" s="7" t="s">
        <v>34</v>
      </c>
      <c r="G11938" s="7" t="s">
        <v>11</v>
      </c>
      <c r="H11938" s="13">
        <v>12</v>
      </c>
      <c r="I11938" s="13">
        <f>IF(G11938="Male",VLOOKUP(H11938,'Shoe size conversion table'!$B$6:$D$22,2),VLOOKUP(H11938,'Shoe size conversion table'!$J$6:$L$22,2))</f>
        <v>45</v>
      </c>
      <c r="J11938" s="13">
        <f>IF(G11938="Male",VLOOKUP(H11938,'Shoe size conversion table'!$B$6:$D$22,3),VLOOKUP(H11938,'Shoe size conversion table'!$J$6:$L$22,3))</f>
        <v>11.5</v>
      </c>
      <c r="K11938" s="11">
        <v>169</v>
      </c>
      <c r="L11938" s="12">
        <v>0</v>
      </c>
      <c r="M11938" s="7">
        <f t="shared" si="559"/>
        <v>2016</v>
      </c>
      <c r="N11938" s="7">
        <f t="shared" si="560"/>
        <v>8</v>
      </c>
      <c r="O11938" s="30">
        <f t="shared" si="561"/>
        <v>169</v>
      </c>
    </row>
    <row r="11939" spans="2:15" x14ac:dyDescent="0.2">
      <c r="B11939" s="13">
        <v>63054</v>
      </c>
      <c r="C11939" s="14">
        <v>42585.246111111104</v>
      </c>
      <c r="D11939" s="7" t="s">
        <v>8</v>
      </c>
      <c r="E11939" s="13">
        <v>2191</v>
      </c>
      <c r="F11939" s="7" t="s">
        <v>40</v>
      </c>
      <c r="G11939" s="7" t="s">
        <v>11</v>
      </c>
      <c r="H11939" s="13">
        <v>9.5</v>
      </c>
      <c r="I11939" s="13" t="str">
        <f>IF(G11939="Male",VLOOKUP(H11939,'Shoe size conversion table'!$B$6:$D$22,2),VLOOKUP(H11939,'Shoe size conversion table'!$J$6:$L$22,2))</f>
        <v>42-43</v>
      </c>
      <c r="J11939" s="13">
        <f>IF(G11939="Male",VLOOKUP(H11939,'Shoe size conversion table'!$B$6:$D$22,3),VLOOKUP(H11939,'Shoe size conversion table'!$J$6:$L$22,3))</f>
        <v>9</v>
      </c>
      <c r="K11939" s="11">
        <v>199</v>
      </c>
      <c r="L11939" s="12">
        <v>0.3</v>
      </c>
      <c r="M11939" s="7">
        <f t="shared" si="559"/>
        <v>2016</v>
      </c>
      <c r="N11939" s="7">
        <f t="shared" si="560"/>
        <v>8</v>
      </c>
      <c r="O11939" s="30">
        <f t="shared" si="561"/>
        <v>139.29999999999998</v>
      </c>
    </row>
    <row r="11940" spans="2:15" x14ac:dyDescent="0.2">
      <c r="B11940" s="13">
        <v>63055</v>
      </c>
      <c r="C11940" s="14">
        <v>42585.266111111261</v>
      </c>
      <c r="D11940" s="7" t="s">
        <v>7</v>
      </c>
      <c r="E11940" s="13">
        <v>2221</v>
      </c>
      <c r="F11940" s="7" t="s">
        <v>49</v>
      </c>
      <c r="G11940" s="7" t="s">
        <v>11</v>
      </c>
      <c r="H11940" s="13">
        <v>10</v>
      </c>
      <c r="I11940" s="13">
        <f>IF(G11940="Male",VLOOKUP(H11940,'Shoe size conversion table'!$B$6:$D$22,2),VLOOKUP(H11940,'Shoe size conversion table'!$J$6:$L$22,2))</f>
        <v>43</v>
      </c>
      <c r="J11940" s="13">
        <f>IF(G11940="Male",VLOOKUP(H11940,'Shoe size conversion table'!$B$6:$D$22,3),VLOOKUP(H11940,'Shoe size conversion table'!$J$6:$L$22,3))</f>
        <v>9.5</v>
      </c>
      <c r="K11940" s="11">
        <v>129</v>
      </c>
      <c r="L11940" s="12">
        <v>0</v>
      </c>
      <c r="M11940" s="7">
        <f t="shared" si="559"/>
        <v>2016</v>
      </c>
      <c r="N11940" s="7">
        <f t="shared" si="560"/>
        <v>8</v>
      </c>
      <c r="O11940" s="30">
        <f t="shared" si="561"/>
        <v>129</v>
      </c>
    </row>
    <row r="11941" spans="2:15" x14ac:dyDescent="0.2">
      <c r="B11941" s="13">
        <v>63056</v>
      </c>
      <c r="C11941" s="14">
        <v>42585.38611111122</v>
      </c>
      <c r="D11941" s="7" t="s">
        <v>8</v>
      </c>
      <c r="E11941" s="13">
        <v>2226</v>
      </c>
      <c r="F11941" s="7" t="s">
        <v>40</v>
      </c>
      <c r="G11941" s="7" t="s">
        <v>12</v>
      </c>
      <c r="H11941" s="13">
        <v>9</v>
      </c>
      <c r="I11941" s="13" t="str">
        <f>IF(G11941="Male",VLOOKUP(H11941,'Shoe size conversion table'!$B$6:$D$22,2),VLOOKUP(H11941,'Shoe size conversion table'!$J$6:$L$22,2))</f>
        <v>39-40</v>
      </c>
      <c r="J11941" s="13">
        <f>IF(G11941="Male",VLOOKUP(H11941,'Shoe size conversion table'!$B$6:$D$22,3),VLOOKUP(H11941,'Shoe size conversion table'!$J$6:$L$22,3))</f>
        <v>7</v>
      </c>
      <c r="K11941" s="11">
        <v>199</v>
      </c>
      <c r="L11941" s="12">
        <v>0</v>
      </c>
      <c r="M11941" s="7">
        <f t="shared" si="559"/>
        <v>2016</v>
      </c>
      <c r="N11941" s="7">
        <f t="shared" si="560"/>
        <v>8</v>
      </c>
      <c r="O11941" s="30">
        <f t="shared" si="561"/>
        <v>199</v>
      </c>
    </row>
    <row r="11942" spans="2:15" x14ac:dyDescent="0.2">
      <c r="B11942" s="13">
        <v>63057</v>
      </c>
      <c r="C11942" s="14">
        <v>42585.416111111124</v>
      </c>
      <c r="D11942" s="7" t="s">
        <v>10</v>
      </c>
      <c r="E11942" s="13">
        <v>2211</v>
      </c>
      <c r="F11942" s="7" t="s">
        <v>35</v>
      </c>
      <c r="G11942" s="7" t="s">
        <v>11</v>
      </c>
      <c r="H11942" s="13">
        <v>9.5</v>
      </c>
      <c r="I11942" s="13" t="str">
        <f>IF(G11942="Male",VLOOKUP(H11942,'Shoe size conversion table'!$B$6:$D$22,2),VLOOKUP(H11942,'Shoe size conversion table'!$J$6:$L$22,2))</f>
        <v>42-43</v>
      </c>
      <c r="J11942" s="13">
        <f>IF(G11942="Male",VLOOKUP(H11942,'Shoe size conversion table'!$B$6:$D$22,3),VLOOKUP(H11942,'Shoe size conversion table'!$J$6:$L$22,3))</f>
        <v>9</v>
      </c>
      <c r="K11942" s="11">
        <v>179</v>
      </c>
      <c r="L11942" s="12">
        <v>0</v>
      </c>
      <c r="M11942" s="7">
        <f t="shared" si="559"/>
        <v>2016</v>
      </c>
      <c r="N11942" s="7">
        <f t="shared" si="560"/>
        <v>8</v>
      </c>
      <c r="O11942" s="30">
        <f t="shared" si="561"/>
        <v>179</v>
      </c>
    </row>
    <row r="11943" spans="2:15" x14ac:dyDescent="0.2">
      <c r="B11943" s="13">
        <v>63058</v>
      </c>
      <c r="C11943" s="14">
        <v>42585.496111111126</v>
      </c>
      <c r="D11943" s="7" t="s">
        <v>7</v>
      </c>
      <c r="E11943" s="13">
        <v>2166</v>
      </c>
      <c r="F11943" s="7" t="s">
        <v>51</v>
      </c>
      <c r="G11943" s="7" t="s">
        <v>12</v>
      </c>
      <c r="H11943" s="13">
        <v>8</v>
      </c>
      <c r="I11943" s="13" t="str">
        <f>IF(G11943="Male",VLOOKUP(H11943,'Shoe size conversion table'!$B$6:$D$22,2),VLOOKUP(H11943,'Shoe size conversion table'!$J$6:$L$22,2))</f>
        <v>38-39</v>
      </c>
      <c r="J11943" s="13">
        <f>IF(G11943="Male",VLOOKUP(H11943,'Shoe size conversion table'!$B$6:$D$22,3),VLOOKUP(H11943,'Shoe size conversion table'!$J$6:$L$22,3))</f>
        <v>6</v>
      </c>
      <c r="K11943" s="11">
        <v>179</v>
      </c>
      <c r="L11943" s="12">
        <v>0</v>
      </c>
      <c r="M11943" s="7">
        <f t="shared" si="559"/>
        <v>2016</v>
      </c>
      <c r="N11943" s="7">
        <f t="shared" si="560"/>
        <v>8</v>
      </c>
      <c r="O11943" s="30">
        <f t="shared" si="561"/>
        <v>179</v>
      </c>
    </row>
    <row r="11944" spans="2:15" x14ac:dyDescent="0.2">
      <c r="B11944" s="13">
        <v>63059</v>
      </c>
      <c r="C11944" s="14">
        <v>42585.536111111127</v>
      </c>
      <c r="D11944" s="7" t="s">
        <v>9</v>
      </c>
      <c r="E11944" s="13">
        <v>2223</v>
      </c>
      <c r="F11944" s="7" t="s">
        <v>58</v>
      </c>
      <c r="G11944" s="7" t="s">
        <v>11</v>
      </c>
      <c r="H11944" s="13">
        <v>14</v>
      </c>
      <c r="I11944" s="13">
        <f>IF(G11944="Male",VLOOKUP(H11944,'Shoe size conversion table'!$B$6:$D$22,2),VLOOKUP(H11944,'Shoe size conversion table'!$J$6:$L$22,2))</f>
        <v>47</v>
      </c>
      <c r="J11944" s="13">
        <f>IF(G11944="Male",VLOOKUP(H11944,'Shoe size conversion table'!$B$6:$D$22,3),VLOOKUP(H11944,'Shoe size conversion table'!$J$6:$L$22,3))</f>
        <v>13.5</v>
      </c>
      <c r="K11944" s="11">
        <v>189</v>
      </c>
      <c r="L11944" s="12">
        <v>0.3</v>
      </c>
      <c r="M11944" s="7">
        <f t="shared" si="559"/>
        <v>2016</v>
      </c>
      <c r="N11944" s="7">
        <f t="shared" si="560"/>
        <v>8</v>
      </c>
      <c r="O11944" s="30">
        <f t="shared" si="561"/>
        <v>132.29999999999998</v>
      </c>
    </row>
    <row r="11945" spans="2:15" x14ac:dyDescent="0.2">
      <c r="B11945" s="13">
        <v>63060</v>
      </c>
      <c r="C11945" s="14">
        <v>42585.606111111105</v>
      </c>
      <c r="D11945" s="7" t="s">
        <v>7</v>
      </c>
      <c r="E11945" s="13">
        <v>2224</v>
      </c>
      <c r="F11945" s="7" t="s">
        <v>56</v>
      </c>
      <c r="G11945" s="7" t="s">
        <v>12</v>
      </c>
      <c r="H11945" s="13">
        <v>8.5</v>
      </c>
      <c r="I11945" s="13">
        <f>IF(G11945="Male",VLOOKUP(H11945,'Shoe size conversion table'!$B$6:$D$22,2),VLOOKUP(H11945,'Shoe size conversion table'!$J$6:$L$22,2))</f>
        <v>39</v>
      </c>
      <c r="J11945" s="13">
        <f>IF(G11945="Male",VLOOKUP(H11945,'Shoe size conversion table'!$B$6:$D$22,3),VLOOKUP(H11945,'Shoe size conversion table'!$J$6:$L$22,3))</f>
        <v>6.5</v>
      </c>
      <c r="K11945" s="11">
        <v>139</v>
      </c>
      <c r="L11945" s="12">
        <v>0.1</v>
      </c>
      <c r="M11945" s="7">
        <f t="shared" si="559"/>
        <v>2016</v>
      </c>
      <c r="N11945" s="7">
        <f t="shared" si="560"/>
        <v>8</v>
      </c>
      <c r="O11945" s="30">
        <f t="shared" si="561"/>
        <v>125.10000000000001</v>
      </c>
    </row>
    <row r="11946" spans="2:15" x14ac:dyDescent="0.2">
      <c r="B11946" s="13">
        <v>63060</v>
      </c>
      <c r="C11946" s="14">
        <v>42585.606111111127</v>
      </c>
      <c r="D11946" s="7" t="s">
        <v>7</v>
      </c>
      <c r="E11946" s="13">
        <v>2160</v>
      </c>
      <c r="F11946" s="7" t="s">
        <v>55</v>
      </c>
      <c r="G11946" s="7" t="s">
        <v>11</v>
      </c>
      <c r="H11946" s="13">
        <v>11</v>
      </c>
      <c r="I11946" s="13">
        <f>IF(G11946="Male",VLOOKUP(H11946,'Shoe size conversion table'!$B$6:$D$22,2),VLOOKUP(H11946,'Shoe size conversion table'!$J$6:$L$22,2))</f>
        <v>44</v>
      </c>
      <c r="J11946" s="13">
        <f>IF(G11946="Male",VLOOKUP(H11946,'Shoe size conversion table'!$B$6:$D$22,3),VLOOKUP(H11946,'Shoe size conversion table'!$J$6:$L$22,3))</f>
        <v>10.5</v>
      </c>
      <c r="K11946" s="11">
        <v>179</v>
      </c>
      <c r="L11946" s="12">
        <v>0</v>
      </c>
      <c r="M11946" s="7">
        <f t="shared" si="559"/>
        <v>2016</v>
      </c>
      <c r="N11946" s="7">
        <f t="shared" si="560"/>
        <v>8</v>
      </c>
      <c r="O11946" s="30">
        <f t="shared" si="561"/>
        <v>179</v>
      </c>
    </row>
    <row r="11947" spans="2:15" x14ac:dyDescent="0.2">
      <c r="B11947" s="13">
        <v>63061</v>
      </c>
      <c r="C11947" s="14">
        <v>42585.646111111128</v>
      </c>
      <c r="D11947" s="7" t="s">
        <v>9</v>
      </c>
      <c r="E11947" s="13">
        <v>2225</v>
      </c>
      <c r="F11947" s="7" t="s">
        <v>58</v>
      </c>
      <c r="G11947" s="7" t="s">
        <v>12</v>
      </c>
      <c r="H11947" s="13">
        <v>9</v>
      </c>
      <c r="I11947" s="13" t="str">
        <f>IF(G11947="Male",VLOOKUP(H11947,'Shoe size conversion table'!$B$6:$D$22,2),VLOOKUP(H11947,'Shoe size conversion table'!$J$6:$L$22,2))</f>
        <v>39-40</v>
      </c>
      <c r="J11947" s="13">
        <f>IF(G11947="Male",VLOOKUP(H11947,'Shoe size conversion table'!$B$6:$D$22,3),VLOOKUP(H11947,'Shoe size conversion table'!$J$6:$L$22,3))</f>
        <v>7</v>
      </c>
      <c r="K11947" s="11">
        <v>179</v>
      </c>
      <c r="L11947" s="12">
        <v>0</v>
      </c>
      <c r="M11947" s="7">
        <f t="shared" si="559"/>
        <v>2016</v>
      </c>
      <c r="N11947" s="7">
        <f t="shared" si="560"/>
        <v>8</v>
      </c>
      <c r="O11947" s="30">
        <f t="shared" si="561"/>
        <v>179</v>
      </c>
    </row>
    <row r="11948" spans="2:15" x14ac:dyDescent="0.2">
      <c r="B11948" s="13">
        <v>63062</v>
      </c>
      <c r="C11948" s="14">
        <v>42585.756111111128</v>
      </c>
      <c r="D11948" s="7" t="s">
        <v>7</v>
      </c>
      <c r="E11948" s="13">
        <v>2173</v>
      </c>
      <c r="F11948" s="7" t="s">
        <v>43</v>
      </c>
      <c r="G11948" s="7" t="s">
        <v>11</v>
      </c>
      <c r="H11948" s="13">
        <v>8.5</v>
      </c>
      <c r="I11948" s="13" t="str">
        <f>IF(G11948="Male",VLOOKUP(H11948,'Shoe size conversion table'!$B$6:$D$22,2),VLOOKUP(H11948,'Shoe size conversion table'!$J$6:$L$22,2))</f>
        <v>41-42</v>
      </c>
      <c r="J11948" s="13">
        <f>IF(G11948="Male",VLOOKUP(H11948,'Shoe size conversion table'!$B$6:$D$22,3),VLOOKUP(H11948,'Shoe size conversion table'!$J$6:$L$22,3))</f>
        <v>8</v>
      </c>
      <c r="K11948" s="11">
        <v>139</v>
      </c>
      <c r="L11948" s="12">
        <v>0.5</v>
      </c>
      <c r="M11948" s="7">
        <f t="shared" si="559"/>
        <v>2016</v>
      </c>
      <c r="N11948" s="7">
        <f t="shared" si="560"/>
        <v>8</v>
      </c>
      <c r="O11948" s="30">
        <f t="shared" si="561"/>
        <v>69.5</v>
      </c>
    </row>
    <row r="11949" spans="2:15" x14ac:dyDescent="0.2">
      <c r="B11949" s="13">
        <v>63063</v>
      </c>
      <c r="C11949" s="14">
        <v>42585.836111111297</v>
      </c>
      <c r="D11949" s="7" t="s">
        <v>7</v>
      </c>
      <c r="E11949" s="13">
        <v>2219</v>
      </c>
      <c r="F11949" s="7" t="s">
        <v>43</v>
      </c>
      <c r="G11949" s="7" t="s">
        <v>11</v>
      </c>
      <c r="H11949" s="13">
        <v>9.5</v>
      </c>
      <c r="I11949" s="13" t="str">
        <f>IF(G11949="Male",VLOOKUP(H11949,'Shoe size conversion table'!$B$6:$D$22,2),VLOOKUP(H11949,'Shoe size conversion table'!$J$6:$L$22,2))</f>
        <v>42-43</v>
      </c>
      <c r="J11949" s="13">
        <f>IF(G11949="Male",VLOOKUP(H11949,'Shoe size conversion table'!$B$6:$D$22,3),VLOOKUP(H11949,'Shoe size conversion table'!$J$6:$L$22,3))</f>
        <v>9</v>
      </c>
      <c r="K11949" s="11">
        <v>169</v>
      </c>
      <c r="L11949" s="12">
        <v>0.3</v>
      </c>
      <c r="M11949" s="7">
        <f t="shared" si="559"/>
        <v>2016</v>
      </c>
      <c r="N11949" s="7">
        <f t="shared" si="560"/>
        <v>8</v>
      </c>
      <c r="O11949" s="30">
        <f t="shared" si="561"/>
        <v>118.3</v>
      </c>
    </row>
    <row r="11950" spans="2:15" x14ac:dyDescent="0.2">
      <c r="B11950" s="13">
        <v>63064</v>
      </c>
      <c r="C11950" s="14">
        <v>42585.906111111297</v>
      </c>
      <c r="D11950" s="7" t="s">
        <v>7</v>
      </c>
      <c r="E11950" s="13">
        <v>2242</v>
      </c>
      <c r="F11950" s="7" t="s">
        <v>48</v>
      </c>
      <c r="G11950" s="7" t="s">
        <v>12</v>
      </c>
      <c r="H11950" s="13">
        <v>9</v>
      </c>
      <c r="I11950" s="13" t="str">
        <f>IF(G11950="Male",VLOOKUP(H11950,'Shoe size conversion table'!$B$6:$D$22,2),VLOOKUP(H11950,'Shoe size conversion table'!$J$6:$L$22,2))</f>
        <v>39-40</v>
      </c>
      <c r="J11950" s="13">
        <f>IF(G11950="Male",VLOOKUP(H11950,'Shoe size conversion table'!$B$6:$D$22,3),VLOOKUP(H11950,'Shoe size conversion table'!$J$6:$L$22,3))</f>
        <v>7</v>
      </c>
      <c r="K11950" s="11">
        <v>199</v>
      </c>
      <c r="L11950" s="12">
        <v>0</v>
      </c>
      <c r="M11950" s="7">
        <f t="shared" si="559"/>
        <v>2016</v>
      </c>
      <c r="N11950" s="7">
        <f t="shared" si="560"/>
        <v>8</v>
      </c>
      <c r="O11950" s="30">
        <f t="shared" si="561"/>
        <v>199</v>
      </c>
    </row>
    <row r="11951" spans="2:15" x14ac:dyDescent="0.2">
      <c r="B11951" s="13">
        <v>63065</v>
      </c>
      <c r="C11951" s="14">
        <v>42585.956111111125</v>
      </c>
      <c r="D11951" s="7" t="s">
        <v>9</v>
      </c>
      <c r="E11951" s="13">
        <v>2187</v>
      </c>
      <c r="F11951" s="7" t="s">
        <v>61</v>
      </c>
      <c r="G11951" s="7" t="s">
        <v>11</v>
      </c>
      <c r="H11951" s="13">
        <v>10.5</v>
      </c>
      <c r="I11951" s="13" t="str">
        <f>IF(G11951="Male",VLOOKUP(H11951,'Shoe size conversion table'!$B$6:$D$22,2),VLOOKUP(H11951,'Shoe size conversion table'!$J$6:$L$22,2))</f>
        <v>43-44</v>
      </c>
      <c r="J11951" s="13">
        <f>IF(G11951="Male",VLOOKUP(H11951,'Shoe size conversion table'!$B$6:$D$22,3),VLOOKUP(H11951,'Shoe size conversion table'!$J$6:$L$22,3))</f>
        <v>10</v>
      </c>
      <c r="K11951" s="11">
        <v>169</v>
      </c>
      <c r="L11951" s="12">
        <v>0</v>
      </c>
      <c r="M11951" s="7">
        <f t="shared" si="559"/>
        <v>2016</v>
      </c>
      <c r="N11951" s="7">
        <f t="shared" si="560"/>
        <v>8</v>
      </c>
      <c r="O11951" s="30">
        <f t="shared" si="561"/>
        <v>169</v>
      </c>
    </row>
    <row r="11952" spans="2:15" x14ac:dyDescent="0.2">
      <c r="B11952" s="13">
        <v>63066</v>
      </c>
      <c r="C11952" s="14">
        <v>42585.966111111127</v>
      </c>
      <c r="D11952" s="7" t="s">
        <v>9</v>
      </c>
      <c r="E11952" s="13">
        <v>2181</v>
      </c>
      <c r="F11952" s="7" t="s">
        <v>61</v>
      </c>
      <c r="G11952" s="7" t="s">
        <v>11</v>
      </c>
      <c r="H11952" s="13">
        <v>10</v>
      </c>
      <c r="I11952" s="13">
        <f>IF(G11952="Male",VLOOKUP(H11952,'Shoe size conversion table'!$B$6:$D$22,2),VLOOKUP(H11952,'Shoe size conversion table'!$J$6:$L$22,2))</f>
        <v>43</v>
      </c>
      <c r="J11952" s="13">
        <f>IF(G11952="Male",VLOOKUP(H11952,'Shoe size conversion table'!$B$6:$D$22,3),VLOOKUP(H11952,'Shoe size conversion table'!$J$6:$L$22,3))</f>
        <v>9.5</v>
      </c>
      <c r="K11952" s="11">
        <v>139</v>
      </c>
      <c r="L11952" s="12">
        <v>0</v>
      </c>
      <c r="M11952" s="7">
        <f t="shared" si="559"/>
        <v>2016</v>
      </c>
      <c r="N11952" s="7">
        <f t="shared" si="560"/>
        <v>8</v>
      </c>
      <c r="O11952" s="30">
        <f t="shared" si="561"/>
        <v>139</v>
      </c>
    </row>
    <row r="11953" spans="2:15" x14ac:dyDescent="0.2">
      <c r="B11953" s="13">
        <v>63067</v>
      </c>
      <c r="C11953" s="14">
        <v>42585.976111111107</v>
      </c>
      <c r="D11953" s="7" t="s">
        <v>10</v>
      </c>
      <c r="E11953" s="13">
        <v>2225</v>
      </c>
      <c r="F11953" s="7" t="s">
        <v>34</v>
      </c>
      <c r="G11953" s="7" t="s">
        <v>11</v>
      </c>
      <c r="H11953" s="13">
        <v>11</v>
      </c>
      <c r="I11953" s="13">
        <f>IF(G11953="Male",VLOOKUP(H11953,'Shoe size conversion table'!$B$6:$D$22,2),VLOOKUP(H11953,'Shoe size conversion table'!$J$6:$L$22,2))</f>
        <v>44</v>
      </c>
      <c r="J11953" s="13">
        <f>IF(G11953="Male",VLOOKUP(H11953,'Shoe size conversion table'!$B$6:$D$22,3),VLOOKUP(H11953,'Shoe size conversion table'!$J$6:$L$22,3))</f>
        <v>10.5</v>
      </c>
      <c r="K11953" s="11">
        <v>179</v>
      </c>
      <c r="L11953" s="12">
        <v>0</v>
      </c>
      <c r="M11953" s="7">
        <f t="shared" si="559"/>
        <v>2016</v>
      </c>
      <c r="N11953" s="7">
        <f t="shared" si="560"/>
        <v>8</v>
      </c>
      <c r="O11953" s="30">
        <f t="shared" si="561"/>
        <v>179</v>
      </c>
    </row>
    <row r="11954" spans="2:15" x14ac:dyDescent="0.2">
      <c r="B11954" s="13">
        <v>63068</v>
      </c>
      <c r="C11954" s="14">
        <v>42586.106111111221</v>
      </c>
      <c r="D11954" s="7" t="s">
        <v>9</v>
      </c>
      <c r="E11954" s="13">
        <v>2170</v>
      </c>
      <c r="F11954" s="7" t="s">
        <v>59</v>
      </c>
      <c r="G11954" s="7" t="s">
        <v>12</v>
      </c>
      <c r="H11954" s="13">
        <v>9.5</v>
      </c>
      <c r="I11954" s="13">
        <f>IF(G11954="Male",VLOOKUP(H11954,'Shoe size conversion table'!$B$6:$D$22,2),VLOOKUP(H11954,'Shoe size conversion table'!$J$6:$L$22,2))</f>
        <v>40</v>
      </c>
      <c r="J11954" s="13">
        <f>IF(G11954="Male",VLOOKUP(H11954,'Shoe size conversion table'!$B$6:$D$22,3),VLOOKUP(H11954,'Shoe size conversion table'!$J$6:$L$22,3))</f>
        <v>7.5</v>
      </c>
      <c r="K11954" s="11">
        <v>159</v>
      </c>
      <c r="L11954" s="12">
        <v>0.2</v>
      </c>
      <c r="M11954" s="7">
        <f t="shared" si="559"/>
        <v>2016</v>
      </c>
      <c r="N11954" s="7">
        <f t="shared" si="560"/>
        <v>8</v>
      </c>
      <c r="O11954" s="30">
        <f t="shared" si="561"/>
        <v>127.2</v>
      </c>
    </row>
    <row r="11955" spans="2:15" x14ac:dyDescent="0.2">
      <c r="B11955" s="13">
        <v>63069</v>
      </c>
      <c r="C11955" s="14">
        <v>42586.116111111296</v>
      </c>
      <c r="D11955" s="7" t="s">
        <v>8</v>
      </c>
      <c r="E11955" s="13">
        <v>2156</v>
      </c>
      <c r="F11955" s="7" t="s">
        <v>39</v>
      </c>
      <c r="G11955" s="7" t="s">
        <v>11</v>
      </c>
      <c r="H11955" s="13">
        <v>9.5</v>
      </c>
      <c r="I11955" s="13" t="str">
        <f>IF(G11955="Male",VLOOKUP(H11955,'Shoe size conversion table'!$B$6:$D$22,2),VLOOKUP(H11955,'Shoe size conversion table'!$J$6:$L$22,2))</f>
        <v>42-43</v>
      </c>
      <c r="J11955" s="13">
        <f>IF(G11955="Male",VLOOKUP(H11955,'Shoe size conversion table'!$B$6:$D$22,3),VLOOKUP(H11955,'Shoe size conversion table'!$J$6:$L$22,3))</f>
        <v>9</v>
      </c>
      <c r="K11955" s="11">
        <v>199</v>
      </c>
      <c r="L11955" s="12">
        <v>0.1</v>
      </c>
      <c r="M11955" s="7">
        <f t="shared" si="559"/>
        <v>2016</v>
      </c>
      <c r="N11955" s="7">
        <f t="shared" si="560"/>
        <v>8</v>
      </c>
      <c r="O11955" s="30">
        <f t="shared" si="561"/>
        <v>179.1</v>
      </c>
    </row>
    <row r="11956" spans="2:15" x14ac:dyDescent="0.2">
      <c r="B11956" s="13">
        <v>63070</v>
      </c>
      <c r="C11956" s="14">
        <v>42586.126111111298</v>
      </c>
      <c r="D11956" s="7" t="s">
        <v>10</v>
      </c>
      <c r="E11956" s="13">
        <v>2187</v>
      </c>
      <c r="F11956" s="7" t="s">
        <v>34</v>
      </c>
      <c r="G11956" s="7" t="s">
        <v>11</v>
      </c>
      <c r="H11956" s="13">
        <v>10.5</v>
      </c>
      <c r="I11956" s="13" t="str">
        <f>IF(G11956="Male",VLOOKUP(H11956,'Shoe size conversion table'!$B$6:$D$22,2),VLOOKUP(H11956,'Shoe size conversion table'!$J$6:$L$22,2))</f>
        <v>43-44</v>
      </c>
      <c r="J11956" s="13">
        <f>IF(G11956="Male",VLOOKUP(H11956,'Shoe size conversion table'!$B$6:$D$22,3),VLOOKUP(H11956,'Shoe size conversion table'!$J$6:$L$22,3))</f>
        <v>10</v>
      </c>
      <c r="K11956" s="11">
        <v>159</v>
      </c>
      <c r="L11956" s="12">
        <v>0.5</v>
      </c>
      <c r="M11956" s="7">
        <f t="shared" si="559"/>
        <v>2016</v>
      </c>
      <c r="N11956" s="7">
        <f t="shared" si="560"/>
        <v>8</v>
      </c>
      <c r="O11956" s="30">
        <f t="shared" si="561"/>
        <v>79.5</v>
      </c>
    </row>
    <row r="11957" spans="2:15" x14ac:dyDescent="0.2">
      <c r="B11957" s="13">
        <v>63071</v>
      </c>
      <c r="C11957" s="14">
        <v>42586.146111111128</v>
      </c>
      <c r="D11957" s="7" t="s">
        <v>8</v>
      </c>
      <c r="E11957" s="13">
        <v>2213</v>
      </c>
      <c r="F11957" s="7" t="s">
        <v>38</v>
      </c>
      <c r="G11957" s="7" t="s">
        <v>11</v>
      </c>
      <c r="H11957" s="13">
        <v>10.5</v>
      </c>
      <c r="I11957" s="13" t="str">
        <f>IF(G11957="Male",VLOOKUP(H11957,'Shoe size conversion table'!$B$6:$D$22,2),VLOOKUP(H11957,'Shoe size conversion table'!$J$6:$L$22,2))</f>
        <v>43-44</v>
      </c>
      <c r="J11957" s="13">
        <f>IF(G11957="Male",VLOOKUP(H11957,'Shoe size conversion table'!$B$6:$D$22,3),VLOOKUP(H11957,'Shoe size conversion table'!$J$6:$L$22,3))</f>
        <v>10</v>
      </c>
      <c r="K11957" s="11">
        <v>129</v>
      </c>
      <c r="L11957" s="12">
        <v>0</v>
      </c>
      <c r="M11957" s="7">
        <f t="shared" si="559"/>
        <v>2016</v>
      </c>
      <c r="N11957" s="7">
        <f t="shared" si="560"/>
        <v>8</v>
      </c>
      <c r="O11957" s="30">
        <f t="shared" si="561"/>
        <v>129</v>
      </c>
    </row>
    <row r="11958" spans="2:15" x14ac:dyDescent="0.2">
      <c r="B11958" s="13">
        <v>63072</v>
      </c>
      <c r="C11958" s="14">
        <v>42586.176111111105</v>
      </c>
      <c r="D11958" s="7" t="s">
        <v>7</v>
      </c>
      <c r="E11958" s="13">
        <v>2240</v>
      </c>
      <c r="F11958" s="7" t="s">
        <v>55</v>
      </c>
      <c r="G11958" s="7" t="s">
        <v>11</v>
      </c>
      <c r="H11958" s="13">
        <v>10</v>
      </c>
      <c r="I11958" s="13">
        <f>IF(G11958="Male",VLOOKUP(H11958,'Shoe size conversion table'!$B$6:$D$22,2),VLOOKUP(H11958,'Shoe size conversion table'!$J$6:$L$22,2))</f>
        <v>43</v>
      </c>
      <c r="J11958" s="13">
        <f>IF(G11958="Male",VLOOKUP(H11958,'Shoe size conversion table'!$B$6:$D$22,3),VLOOKUP(H11958,'Shoe size conversion table'!$J$6:$L$22,3))</f>
        <v>9.5</v>
      </c>
      <c r="K11958" s="11">
        <v>169</v>
      </c>
      <c r="L11958" s="12">
        <v>0.5</v>
      </c>
      <c r="M11958" s="7">
        <f t="shared" si="559"/>
        <v>2016</v>
      </c>
      <c r="N11958" s="7">
        <f t="shared" si="560"/>
        <v>8</v>
      </c>
      <c r="O11958" s="30">
        <f t="shared" si="561"/>
        <v>84.5</v>
      </c>
    </row>
    <row r="11959" spans="2:15" x14ac:dyDescent="0.2">
      <c r="B11959" s="13">
        <v>63073</v>
      </c>
      <c r="C11959" s="14">
        <v>42586.266111111261</v>
      </c>
      <c r="D11959" s="7" t="s">
        <v>7</v>
      </c>
      <c r="E11959" s="13">
        <v>2151</v>
      </c>
      <c r="F11959" s="7" t="s">
        <v>54</v>
      </c>
      <c r="G11959" s="7" t="s">
        <v>11</v>
      </c>
      <c r="H11959" s="13">
        <v>10.5</v>
      </c>
      <c r="I11959" s="13" t="str">
        <f>IF(G11959="Male",VLOOKUP(H11959,'Shoe size conversion table'!$B$6:$D$22,2),VLOOKUP(H11959,'Shoe size conversion table'!$J$6:$L$22,2))</f>
        <v>43-44</v>
      </c>
      <c r="J11959" s="13">
        <f>IF(G11959="Male",VLOOKUP(H11959,'Shoe size conversion table'!$B$6:$D$22,3),VLOOKUP(H11959,'Shoe size conversion table'!$J$6:$L$22,3))</f>
        <v>10</v>
      </c>
      <c r="K11959" s="11">
        <v>159</v>
      </c>
      <c r="L11959" s="12">
        <v>0</v>
      </c>
      <c r="M11959" s="7">
        <f t="shared" si="559"/>
        <v>2016</v>
      </c>
      <c r="N11959" s="7">
        <f t="shared" si="560"/>
        <v>8</v>
      </c>
      <c r="O11959" s="30">
        <f t="shared" si="561"/>
        <v>159</v>
      </c>
    </row>
    <row r="11960" spans="2:15" x14ac:dyDescent="0.2">
      <c r="B11960" s="13">
        <v>63074</v>
      </c>
      <c r="C11960" s="14">
        <v>42586.326111111295</v>
      </c>
      <c r="D11960" s="7" t="s">
        <v>8</v>
      </c>
      <c r="E11960" s="13">
        <v>2219</v>
      </c>
      <c r="F11960" s="7" t="s">
        <v>38</v>
      </c>
      <c r="G11960" s="7" t="s">
        <v>12</v>
      </c>
      <c r="H11960" s="13">
        <v>6.5</v>
      </c>
      <c r="I11960" s="13">
        <f>IF(G11960="Male",VLOOKUP(H11960,'Shoe size conversion table'!$B$6:$D$22,2),VLOOKUP(H11960,'Shoe size conversion table'!$J$6:$L$22,2))</f>
        <v>37</v>
      </c>
      <c r="J11960" s="13">
        <f>IF(G11960="Male",VLOOKUP(H11960,'Shoe size conversion table'!$B$6:$D$22,3),VLOOKUP(H11960,'Shoe size conversion table'!$J$6:$L$22,3))</f>
        <v>4.5</v>
      </c>
      <c r="K11960" s="11">
        <v>199</v>
      </c>
      <c r="L11960" s="12">
        <v>0.5</v>
      </c>
      <c r="M11960" s="7">
        <f t="shared" si="559"/>
        <v>2016</v>
      </c>
      <c r="N11960" s="7">
        <f t="shared" si="560"/>
        <v>8</v>
      </c>
      <c r="O11960" s="30">
        <f t="shared" si="561"/>
        <v>99.5</v>
      </c>
    </row>
    <row r="11961" spans="2:15" x14ac:dyDescent="0.2">
      <c r="B11961" s="13">
        <v>63075</v>
      </c>
      <c r="C11961" s="14">
        <v>42586.38611111122</v>
      </c>
      <c r="D11961" s="7" t="s">
        <v>8</v>
      </c>
      <c r="E11961" s="13">
        <v>2181</v>
      </c>
      <c r="F11961" s="7" t="s">
        <v>42</v>
      </c>
      <c r="G11961" s="7" t="s">
        <v>12</v>
      </c>
      <c r="H11961" s="13">
        <v>9</v>
      </c>
      <c r="I11961" s="13" t="str">
        <f>IF(G11961="Male",VLOOKUP(H11961,'Shoe size conversion table'!$B$6:$D$22,2),VLOOKUP(H11961,'Shoe size conversion table'!$J$6:$L$22,2))</f>
        <v>39-40</v>
      </c>
      <c r="J11961" s="13">
        <f>IF(G11961="Male",VLOOKUP(H11961,'Shoe size conversion table'!$B$6:$D$22,3),VLOOKUP(H11961,'Shoe size conversion table'!$J$6:$L$22,3))</f>
        <v>7</v>
      </c>
      <c r="K11961" s="11">
        <v>199</v>
      </c>
      <c r="L11961" s="12">
        <v>0.3</v>
      </c>
      <c r="M11961" s="7">
        <f t="shared" si="559"/>
        <v>2016</v>
      </c>
      <c r="N11961" s="7">
        <f t="shared" si="560"/>
        <v>8</v>
      </c>
      <c r="O11961" s="30">
        <f t="shared" si="561"/>
        <v>139.29999999999998</v>
      </c>
    </row>
    <row r="11962" spans="2:15" x14ac:dyDescent="0.2">
      <c r="B11962" s="13">
        <v>63076</v>
      </c>
      <c r="C11962" s="14">
        <v>42586.416111111124</v>
      </c>
      <c r="D11962" s="7" t="s">
        <v>10</v>
      </c>
      <c r="E11962" s="13">
        <v>2225</v>
      </c>
      <c r="F11962" s="7" t="s">
        <v>34</v>
      </c>
      <c r="G11962" s="7" t="s">
        <v>11</v>
      </c>
      <c r="H11962" s="13">
        <v>10</v>
      </c>
      <c r="I11962" s="13">
        <f>IF(G11962="Male",VLOOKUP(H11962,'Shoe size conversion table'!$B$6:$D$22,2),VLOOKUP(H11962,'Shoe size conversion table'!$J$6:$L$22,2))</f>
        <v>43</v>
      </c>
      <c r="J11962" s="13">
        <f>IF(G11962="Male",VLOOKUP(H11962,'Shoe size conversion table'!$B$6:$D$22,3),VLOOKUP(H11962,'Shoe size conversion table'!$J$6:$L$22,3))</f>
        <v>9.5</v>
      </c>
      <c r="K11962" s="11">
        <v>189</v>
      </c>
      <c r="L11962" s="12">
        <v>0</v>
      </c>
      <c r="M11962" s="7">
        <f t="shared" si="559"/>
        <v>2016</v>
      </c>
      <c r="N11962" s="7">
        <f t="shared" si="560"/>
        <v>8</v>
      </c>
      <c r="O11962" s="30">
        <f t="shared" si="561"/>
        <v>189</v>
      </c>
    </row>
    <row r="11963" spans="2:15" x14ac:dyDescent="0.2">
      <c r="B11963" s="13">
        <v>63077</v>
      </c>
      <c r="C11963" s="14">
        <v>42586.496111111126</v>
      </c>
      <c r="D11963" s="7" t="s">
        <v>7</v>
      </c>
      <c r="E11963" s="13">
        <v>2198</v>
      </c>
      <c r="F11963" s="7" t="s">
        <v>51</v>
      </c>
      <c r="G11963" s="7" t="s">
        <v>12</v>
      </c>
      <c r="H11963" s="13">
        <v>8</v>
      </c>
      <c r="I11963" s="13" t="str">
        <f>IF(G11963="Male",VLOOKUP(H11963,'Shoe size conversion table'!$B$6:$D$22,2),VLOOKUP(H11963,'Shoe size conversion table'!$J$6:$L$22,2))</f>
        <v>38-39</v>
      </c>
      <c r="J11963" s="13">
        <f>IF(G11963="Male",VLOOKUP(H11963,'Shoe size conversion table'!$B$6:$D$22,3),VLOOKUP(H11963,'Shoe size conversion table'!$J$6:$L$22,3))</f>
        <v>6</v>
      </c>
      <c r="K11963" s="11">
        <v>129</v>
      </c>
      <c r="L11963" s="12">
        <v>0</v>
      </c>
      <c r="M11963" s="7">
        <f t="shared" si="559"/>
        <v>2016</v>
      </c>
      <c r="N11963" s="7">
        <f t="shared" si="560"/>
        <v>8</v>
      </c>
      <c r="O11963" s="30">
        <f t="shared" si="561"/>
        <v>129</v>
      </c>
    </row>
    <row r="11964" spans="2:15" x14ac:dyDescent="0.2">
      <c r="B11964" s="13">
        <v>63078</v>
      </c>
      <c r="C11964" s="14">
        <v>42586.5661111113</v>
      </c>
      <c r="D11964" s="7" t="s">
        <v>7</v>
      </c>
      <c r="E11964" s="13">
        <v>2181</v>
      </c>
      <c r="F11964" s="7" t="s">
        <v>48</v>
      </c>
      <c r="G11964" s="7" t="s">
        <v>11</v>
      </c>
      <c r="H11964" s="13">
        <v>8.5</v>
      </c>
      <c r="I11964" s="13" t="str">
        <f>IF(G11964="Male",VLOOKUP(H11964,'Shoe size conversion table'!$B$6:$D$22,2),VLOOKUP(H11964,'Shoe size conversion table'!$J$6:$L$22,2))</f>
        <v>41-42</v>
      </c>
      <c r="J11964" s="13">
        <f>IF(G11964="Male",VLOOKUP(H11964,'Shoe size conversion table'!$B$6:$D$22,3),VLOOKUP(H11964,'Shoe size conversion table'!$J$6:$L$22,3))</f>
        <v>8</v>
      </c>
      <c r="K11964" s="11">
        <v>179</v>
      </c>
      <c r="L11964" s="12">
        <v>0.5</v>
      </c>
      <c r="M11964" s="7">
        <f t="shared" si="559"/>
        <v>2016</v>
      </c>
      <c r="N11964" s="7">
        <f t="shared" si="560"/>
        <v>8</v>
      </c>
      <c r="O11964" s="30">
        <f t="shared" si="561"/>
        <v>89.5</v>
      </c>
    </row>
    <row r="11965" spans="2:15" x14ac:dyDescent="0.2">
      <c r="B11965" s="13">
        <v>63079</v>
      </c>
      <c r="C11965" s="14">
        <v>42586.576111111106</v>
      </c>
      <c r="D11965" s="7" t="s">
        <v>10</v>
      </c>
      <c r="E11965" s="13">
        <v>2186</v>
      </c>
      <c r="F11965" s="7" t="s">
        <v>34</v>
      </c>
      <c r="G11965" s="7" t="s">
        <v>12</v>
      </c>
      <c r="H11965" s="13">
        <v>8.5</v>
      </c>
      <c r="I11965" s="13">
        <f>IF(G11965="Male",VLOOKUP(H11965,'Shoe size conversion table'!$B$6:$D$22,2),VLOOKUP(H11965,'Shoe size conversion table'!$J$6:$L$22,2))</f>
        <v>39</v>
      </c>
      <c r="J11965" s="13">
        <f>IF(G11965="Male",VLOOKUP(H11965,'Shoe size conversion table'!$B$6:$D$22,3),VLOOKUP(H11965,'Shoe size conversion table'!$J$6:$L$22,3))</f>
        <v>6.5</v>
      </c>
      <c r="K11965" s="11">
        <v>179</v>
      </c>
      <c r="L11965" s="12">
        <v>0.2</v>
      </c>
      <c r="M11965" s="7">
        <f t="shared" si="559"/>
        <v>2016</v>
      </c>
      <c r="N11965" s="7">
        <f t="shared" si="560"/>
        <v>8</v>
      </c>
      <c r="O11965" s="30">
        <f t="shared" si="561"/>
        <v>143.20000000000002</v>
      </c>
    </row>
    <row r="11966" spans="2:15" x14ac:dyDescent="0.2">
      <c r="B11966" s="13">
        <v>63080</v>
      </c>
      <c r="C11966" s="14">
        <v>42586.606111111127</v>
      </c>
      <c r="D11966" s="7" t="s">
        <v>7</v>
      </c>
      <c r="E11966" s="13">
        <v>2160</v>
      </c>
      <c r="F11966" s="7" t="s">
        <v>49</v>
      </c>
      <c r="G11966" s="7" t="s">
        <v>12</v>
      </c>
      <c r="H11966" s="13">
        <v>9.5</v>
      </c>
      <c r="I11966" s="13">
        <f>IF(G11966="Male",VLOOKUP(H11966,'Shoe size conversion table'!$B$6:$D$22,2),VLOOKUP(H11966,'Shoe size conversion table'!$J$6:$L$22,2))</f>
        <v>40</v>
      </c>
      <c r="J11966" s="13">
        <f>IF(G11966="Male",VLOOKUP(H11966,'Shoe size conversion table'!$B$6:$D$22,3),VLOOKUP(H11966,'Shoe size conversion table'!$J$6:$L$22,3))</f>
        <v>7.5</v>
      </c>
      <c r="K11966" s="11">
        <v>129</v>
      </c>
      <c r="L11966" s="12">
        <v>0.5</v>
      </c>
      <c r="M11966" s="7">
        <f t="shared" si="559"/>
        <v>2016</v>
      </c>
      <c r="N11966" s="7">
        <f t="shared" si="560"/>
        <v>8</v>
      </c>
      <c r="O11966" s="30">
        <f t="shared" si="561"/>
        <v>64.5</v>
      </c>
    </row>
    <row r="11967" spans="2:15" x14ac:dyDescent="0.2">
      <c r="B11967" s="13">
        <v>63081</v>
      </c>
      <c r="C11967" s="14">
        <v>42586.646111111128</v>
      </c>
      <c r="D11967" s="7" t="s">
        <v>9</v>
      </c>
      <c r="E11967" s="13">
        <v>2204</v>
      </c>
      <c r="F11967" s="7" t="s">
        <v>61</v>
      </c>
      <c r="G11967" s="7" t="s">
        <v>11</v>
      </c>
      <c r="H11967" s="13">
        <v>8.5</v>
      </c>
      <c r="I11967" s="13" t="str">
        <f>IF(G11967="Male",VLOOKUP(H11967,'Shoe size conversion table'!$B$6:$D$22,2),VLOOKUP(H11967,'Shoe size conversion table'!$J$6:$L$22,2))</f>
        <v>41-42</v>
      </c>
      <c r="J11967" s="13">
        <f>IF(G11967="Male",VLOOKUP(H11967,'Shoe size conversion table'!$B$6:$D$22,3),VLOOKUP(H11967,'Shoe size conversion table'!$J$6:$L$22,3))</f>
        <v>8</v>
      </c>
      <c r="K11967" s="11">
        <v>169</v>
      </c>
      <c r="L11967" s="12">
        <v>0</v>
      </c>
      <c r="M11967" s="7">
        <f t="shared" si="559"/>
        <v>2016</v>
      </c>
      <c r="N11967" s="7">
        <f t="shared" si="560"/>
        <v>8</v>
      </c>
      <c r="O11967" s="30">
        <f t="shared" si="561"/>
        <v>169</v>
      </c>
    </row>
    <row r="11968" spans="2:15" x14ac:dyDescent="0.2">
      <c r="B11968" s="13">
        <v>63082</v>
      </c>
      <c r="C11968" s="14">
        <v>42586.656111111108</v>
      </c>
      <c r="D11968" s="7" t="s">
        <v>7</v>
      </c>
      <c r="E11968" s="13">
        <v>2176</v>
      </c>
      <c r="F11968" s="7" t="s">
        <v>55</v>
      </c>
      <c r="G11968" s="7" t="s">
        <v>11</v>
      </c>
      <c r="H11968" s="13">
        <v>9</v>
      </c>
      <c r="I11968" s="13">
        <f>IF(G11968="Male",VLOOKUP(H11968,'Shoe size conversion table'!$B$6:$D$22,2),VLOOKUP(H11968,'Shoe size conversion table'!$J$6:$L$22,2))</f>
        <v>42</v>
      </c>
      <c r="J11968" s="13">
        <f>IF(G11968="Male",VLOOKUP(H11968,'Shoe size conversion table'!$B$6:$D$22,3),VLOOKUP(H11968,'Shoe size conversion table'!$J$6:$L$22,3))</f>
        <v>8.5</v>
      </c>
      <c r="K11968" s="11">
        <v>199</v>
      </c>
      <c r="L11968" s="12">
        <v>0</v>
      </c>
      <c r="M11968" s="7">
        <f t="shared" si="559"/>
        <v>2016</v>
      </c>
      <c r="N11968" s="7">
        <f t="shared" si="560"/>
        <v>8</v>
      </c>
      <c r="O11968" s="30">
        <f t="shared" si="561"/>
        <v>199</v>
      </c>
    </row>
    <row r="11969" spans="2:15" x14ac:dyDescent="0.2">
      <c r="B11969" s="13">
        <v>63083</v>
      </c>
      <c r="C11969" s="14">
        <v>42586.686111111296</v>
      </c>
      <c r="D11969" s="7" t="s">
        <v>7</v>
      </c>
      <c r="E11969" s="13">
        <v>2175</v>
      </c>
      <c r="F11969" s="7" t="s">
        <v>43</v>
      </c>
      <c r="G11969" s="7" t="s">
        <v>11</v>
      </c>
      <c r="H11969" s="13">
        <v>8.5</v>
      </c>
      <c r="I11969" s="13" t="str">
        <f>IF(G11969="Male",VLOOKUP(H11969,'Shoe size conversion table'!$B$6:$D$22,2),VLOOKUP(H11969,'Shoe size conversion table'!$J$6:$L$22,2))</f>
        <v>41-42</v>
      </c>
      <c r="J11969" s="13">
        <f>IF(G11969="Male",VLOOKUP(H11969,'Shoe size conversion table'!$B$6:$D$22,3),VLOOKUP(H11969,'Shoe size conversion table'!$J$6:$L$22,3))</f>
        <v>8</v>
      </c>
      <c r="K11969" s="11">
        <v>129</v>
      </c>
      <c r="L11969" s="12">
        <v>0.2</v>
      </c>
      <c r="M11969" s="7">
        <f t="shared" si="559"/>
        <v>2016</v>
      </c>
      <c r="N11969" s="7">
        <f t="shared" si="560"/>
        <v>8</v>
      </c>
      <c r="O11969" s="30">
        <f t="shared" si="561"/>
        <v>103.2</v>
      </c>
    </row>
    <row r="11970" spans="2:15" x14ac:dyDescent="0.2">
      <c r="B11970" s="13">
        <v>63084</v>
      </c>
      <c r="C11970" s="14">
        <v>42586.886111111104</v>
      </c>
      <c r="D11970" s="7" t="s">
        <v>8</v>
      </c>
      <c r="E11970" s="13">
        <v>2164</v>
      </c>
      <c r="F11970" s="7" t="s">
        <v>42</v>
      </c>
      <c r="G11970" s="7" t="s">
        <v>12</v>
      </c>
      <c r="H11970" s="13">
        <v>8</v>
      </c>
      <c r="I11970" s="13" t="str">
        <f>IF(G11970="Male",VLOOKUP(H11970,'Shoe size conversion table'!$B$6:$D$22,2),VLOOKUP(H11970,'Shoe size conversion table'!$J$6:$L$22,2))</f>
        <v>38-39</v>
      </c>
      <c r="J11970" s="13">
        <f>IF(G11970="Male",VLOOKUP(H11970,'Shoe size conversion table'!$B$6:$D$22,3),VLOOKUP(H11970,'Shoe size conversion table'!$J$6:$L$22,3))</f>
        <v>6</v>
      </c>
      <c r="K11970" s="11">
        <v>189</v>
      </c>
      <c r="L11970" s="12">
        <v>0.5</v>
      </c>
      <c r="M11970" s="7">
        <f t="shared" si="559"/>
        <v>2016</v>
      </c>
      <c r="N11970" s="7">
        <f t="shared" si="560"/>
        <v>8</v>
      </c>
      <c r="O11970" s="30">
        <f t="shared" si="561"/>
        <v>94.5</v>
      </c>
    </row>
    <row r="11971" spans="2:15" x14ac:dyDescent="0.2">
      <c r="B11971" s="13">
        <v>63085</v>
      </c>
      <c r="C11971" s="14">
        <v>42586.886111111213</v>
      </c>
      <c r="D11971" s="7" t="s">
        <v>7</v>
      </c>
      <c r="E11971" s="13">
        <v>2158</v>
      </c>
      <c r="F11971" s="7" t="s">
        <v>55</v>
      </c>
      <c r="G11971" s="7" t="s">
        <v>12</v>
      </c>
      <c r="H11971" s="13">
        <v>8.5</v>
      </c>
      <c r="I11971" s="13">
        <f>IF(G11971="Male",VLOOKUP(H11971,'Shoe size conversion table'!$B$6:$D$22,2),VLOOKUP(H11971,'Shoe size conversion table'!$J$6:$L$22,2))</f>
        <v>39</v>
      </c>
      <c r="J11971" s="13">
        <f>IF(G11971="Male",VLOOKUP(H11971,'Shoe size conversion table'!$B$6:$D$22,3),VLOOKUP(H11971,'Shoe size conversion table'!$J$6:$L$22,3))</f>
        <v>6.5</v>
      </c>
      <c r="K11971" s="11">
        <v>159</v>
      </c>
      <c r="L11971" s="12">
        <v>0</v>
      </c>
      <c r="M11971" s="7">
        <f t="shared" si="559"/>
        <v>2016</v>
      </c>
      <c r="N11971" s="7">
        <f t="shared" si="560"/>
        <v>8</v>
      </c>
      <c r="O11971" s="30">
        <f t="shared" si="561"/>
        <v>159</v>
      </c>
    </row>
    <row r="11972" spans="2:15" x14ac:dyDescent="0.2">
      <c r="B11972" s="13">
        <v>63086</v>
      </c>
      <c r="C11972" s="14">
        <v>42586.916111111124</v>
      </c>
      <c r="D11972" s="7" t="s">
        <v>8</v>
      </c>
      <c r="E11972" s="13">
        <v>2149</v>
      </c>
      <c r="F11972" s="7" t="s">
        <v>38</v>
      </c>
      <c r="G11972" s="7" t="s">
        <v>11</v>
      </c>
      <c r="H11972" s="13">
        <v>9.5</v>
      </c>
      <c r="I11972" s="13" t="str">
        <f>IF(G11972="Male",VLOOKUP(H11972,'Shoe size conversion table'!$B$6:$D$22,2),VLOOKUP(H11972,'Shoe size conversion table'!$J$6:$L$22,2))</f>
        <v>42-43</v>
      </c>
      <c r="J11972" s="13">
        <f>IF(G11972="Male",VLOOKUP(H11972,'Shoe size conversion table'!$B$6:$D$22,3),VLOOKUP(H11972,'Shoe size conversion table'!$J$6:$L$22,3))</f>
        <v>9</v>
      </c>
      <c r="K11972" s="11">
        <v>159</v>
      </c>
      <c r="L11972" s="12">
        <v>0</v>
      </c>
      <c r="M11972" s="7">
        <f t="shared" si="559"/>
        <v>2016</v>
      </c>
      <c r="N11972" s="7">
        <f t="shared" si="560"/>
        <v>8</v>
      </c>
      <c r="O11972" s="30">
        <f t="shared" si="561"/>
        <v>159</v>
      </c>
    </row>
    <row r="11973" spans="2:15" x14ac:dyDescent="0.2">
      <c r="B11973" s="13">
        <v>63087</v>
      </c>
      <c r="C11973" s="14">
        <v>42586.956111111125</v>
      </c>
      <c r="D11973" s="7" t="s">
        <v>10</v>
      </c>
      <c r="E11973" s="13">
        <v>2185</v>
      </c>
      <c r="F11973" s="7" t="s">
        <v>34</v>
      </c>
      <c r="G11973" s="7" t="s">
        <v>12</v>
      </c>
      <c r="H11973" s="13">
        <v>9</v>
      </c>
      <c r="I11973" s="13" t="str">
        <f>IF(G11973="Male",VLOOKUP(H11973,'Shoe size conversion table'!$B$6:$D$22,2),VLOOKUP(H11973,'Shoe size conversion table'!$J$6:$L$22,2))</f>
        <v>39-40</v>
      </c>
      <c r="J11973" s="13">
        <f>IF(G11973="Male",VLOOKUP(H11973,'Shoe size conversion table'!$B$6:$D$22,3),VLOOKUP(H11973,'Shoe size conversion table'!$J$6:$L$22,3))</f>
        <v>7</v>
      </c>
      <c r="K11973" s="11">
        <v>129</v>
      </c>
      <c r="L11973" s="12">
        <v>0</v>
      </c>
      <c r="M11973" s="7">
        <f t="shared" ref="M11973:M12036" si="562">YEAR(C11973)</f>
        <v>2016</v>
      </c>
      <c r="N11973" s="7">
        <f t="shared" si="560"/>
        <v>8</v>
      </c>
      <c r="O11973" s="30">
        <f t="shared" si="561"/>
        <v>129</v>
      </c>
    </row>
    <row r="11974" spans="2:15" x14ac:dyDescent="0.2">
      <c r="B11974" s="13">
        <v>63088</v>
      </c>
      <c r="C11974" s="14">
        <v>42586.976111111107</v>
      </c>
      <c r="D11974" s="7" t="s">
        <v>9</v>
      </c>
      <c r="E11974" s="13">
        <v>2206</v>
      </c>
      <c r="F11974" s="7" t="s">
        <v>59</v>
      </c>
      <c r="G11974" s="7" t="s">
        <v>12</v>
      </c>
      <c r="H11974" s="13">
        <v>8</v>
      </c>
      <c r="I11974" s="13" t="str">
        <f>IF(G11974="Male",VLOOKUP(H11974,'Shoe size conversion table'!$B$6:$D$22,2),VLOOKUP(H11974,'Shoe size conversion table'!$J$6:$L$22,2))</f>
        <v>38-39</v>
      </c>
      <c r="J11974" s="13">
        <f>IF(G11974="Male",VLOOKUP(H11974,'Shoe size conversion table'!$B$6:$D$22,3),VLOOKUP(H11974,'Shoe size conversion table'!$J$6:$L$22,3))</f>
        <v>6</v>
      </c>
      <c r="K11974" s="11">
        <v>129</v>
      </c>
      <c r="L11974" s="12">
        <v>0</v>
      </c>
      <c r="M11974" s="7">
        <f t="shared" si="562"/>
        <v>2016</v>
      </c>
      <c r="N11974" s="7">
        <f t="shared" ref="N11974:N12037" si="563">MONTH(C11974:C26941)</f>
        <v>8</v>
      </c>
      <c r="O11974" s="30">
        <f t="shared" ref="O11974:O12037" si="564">K11974*(1-L11974)</f>
        <v>129</v>
      </c>
    </row>
    <row r="11975" spans="2:15" x14ac:dyDescent="0.2">
      <c r="B11975" s="13">
        <v>63089</v>
      </c>
      <c r="C11975" s="14">
        <v>42586.986111111219</v>
      </c>
      <c r="D11975" s="7" t="s">
        <v>8</v>
      </c>
      <c r="E11975" s="13">
        <v>2165</v>
      </c>
      <c r="F11975" s="7" t="s">
        <v>38</v>
      </c>
      <c r="G11975" s="7" t="s">
        <v>12</v>
      </c>
      <c r="H11975" s="13">
        <v>9</v>
      </c>
      <c r="I11975" s="13" t="str">
        <f>IF(G11975="Male",VLOOKUP(H11975,'Shoe size conversion table'!$B$6:$D$22,2),VLOOKUP(H11975,'Shoe size conversion table'!$J$6:$L$22,2))</f>
        <v>39-40</v>
      </c>
      <c r="J11975" s="13">
        <f>IF(G11975="Male",VLOOKUP(H11975,'Shoe size conversion table'!$B$6:$D$22,3),VLOOKUP(H11975,'Shoe size conversion table'!$J$6:$L$22,3))</f>
        <v>7</v>
      </c>
      <c r="K11975" s="11">
        <v>179</v>
      </c>
      <c r="L11975" s="12">
        <v>0.5</v>
      </c>
      <c r="M11975" s="7">
        <f t="shared" si="562"/>
        <v>2016</v>
      </c>
      <c r="N11975" s="7">
        <f t="shared" si="563"/>
        <v>8</v>
      </c>
      <c r="O11975" s="30">
        <f t="shared" si="564"/>
        <v>89.5</v>
      </c>
    </row>
    <row r="11976" spans="2:15" x14ac:dyDescent="0.2">
      <c r="B11976" s="13">
        <v>63090</v>
      </c>
      <c r="C11976" s="14">
        <v>42587.046111111296</v>
      </c>
      <c r="D11976" s="7" t="s">
        <v>8</v>
      </c>
      <c r="E11976" s="13">
        <v>2238</v>
      </c>
      <c r="F11976" s="7" t="s">
        <v>38</v>
      </c>
      <c r="G11976" s="7" t="s">
        <v>11</v>
      </c>
      <c r="H11976" s="13">
        <v>10</v>
      </c>
      <c r="I11976" s="13">
        <f>IF(G11976="Male",VLOOKUP(H11976,'Shoe size conversion table'!$B$6:$D$22,2),VLOOKUP(H11976,'Shoe size conversion table'!$J$6:$L$22,2))</f>
        <v>43</v>
      </c>
      <c r="J11976" s="13">
        <f>IF(G11976="Male",VLOOKUP(H11976,'Shoe size conversion table'!$B$6:$D$22,3),VLOOKUP(H11976,'Shoe size conversion table'!$J$6:$L$22,3))</f>
        <v>9.5</v>
      </c>
      <c r="K11976" s="11">
        <v>199</v>
      </c>
      <c r="L11976" s="12">
        <v>0</v>
      </c>
      <c r="M11976" s="7">
        <f t="shared" si="562"/>
        <v>2016</v>
      </c>
      <c r="N11976" s="7">
        <f t="shared" si="563"/>
        <v>8</v>
      </c>
      <c r="O11976" s="30">
        <f t="shared" si="564"/>
        <v>199</v>
      </c>
    </row>
    <row r="11977" spans="2:15" x14ac:dyDescent="0.2">
      <c r="B11977" s="13">
        <v>63091</v>
      </c>
      <c r="C11977" s="14">
        <v>42587.106111111221</v>
      </c>
      <c r="D11977" s="7" t="s">
        <v>7</v>
      </c>
      <c r="E11977" s="13">
        <v>2197</v>
      </c>
      <c r="F11977" s="7" t="s">
        <v>51</v>
      </c>
      <c r="G11977" s="7" t="s">
        <v>11</v>
      </c>
      <c r="H11977" s="13">
        <v>10</v>
      </c>
      <c r="I11977" s="13">
        <f>IF(G11977="Male",VLOOKUP(H11977,'Shoe size conversion table'!$B$6:$D$22,2),VLOOKUP(H11977,'Shoe size conversion table'!$J$6:$L$22,2))</f>
        <v>43</v>
      </c>
      <c r="J11977" s="13">
        <f>IF(G11977="Male",VLOOKUP(H11977,'Shoe size conversion table'!$B$6:$D$22,3),VLOOKUP(H11977,'Shoe size conversion table'!$J$6:$L$22,3))</f>
        <v>9.5</v>
      </c>
      <c r="K11977" s="11">
        <v>189</v>
      </c>
      <c r="L11977" s="12">
        <v>0.2</v>
      </c>
      <c r="M11977" s="7">
        <f t="shared" si="562"/>
        <v>2016</v>
      </c>
      <c r="N11977" s="7">
        <f t="shared" si="563"/>
        <v>8</v>
      </c>
      <c r="O11977" s="30">
        <f t="shared" si="564"/>
        <v>151.20000000000002</v>
      </c>
    </row>
    <row r="11978" spans="2:15" x14ac:dyDescent="0.2">
      <c r="B11978" s="13">
        <v>63092</v>
      </c>
      <c r="C11978" s="14">
        <v>42587.126111111298</v>
      </c>
      <c r="D11978" s="7" t="s">
        <v>10</v>
      </c>
      <c r="E11978" s="13">
        <v>2231</v>
      </c>
      <c r="F11978" s="7" t="s">
        <v>35</v>
      </c>
      <c r="G11978" s="7" t="s">
        <v>11</v>
      </c>
      <c r="H11978" s="13">
        <v>9</v>
      </c>
      <c r="I11978" s="13">
        <f>IF(G11978="Male",VLOOKUP(H11978,'Shoe size conversion table'!$B$6:$D$22,2),VLOOKUP(H11978,'Shoe size conversion table'!$J$6:$L$22,2))</f>
        <v>42</v>
      </c>
      <c r="J11978" s="13">
        <f>IF(G11978="Male",VLOOKUP(H11978,'Shoe size conversion table'!$B$6:$D$22,3),VLOOKUP(H11978,'Shoe size conversion table'!$J$6:$L$22,3))</f>
        <v>8.5</v>
      </c>
      <c r="K11978" s="11">
        <v>139</v>
      </c>
      <c r="L11978" s="12">
        <v>0</v>
      </c>
      <c r="M11978" s="7">
        <f t="shared" si="562"/>
        <v>2016</v>
      </c>
      <c r="N11978" s="7">
        <f t="shared" si="563"/>
        <v>8</v>
      </c>
      <c r="O11978" s="30">
        <f t="shared" si="564"/>
        <v>139</v>
      </c>
    </row>
    <row r="11979" spans="2:15" x14ac:dyDescent="0.2">
      <c r="B11979" s="13">
        <v>63093</v>
      </c>
      <c r="C11979" s="14">
        <v>42587.146111111128</v>
      </c>
      <c r="D11979" s="7" t="s">
        <v>8</v>
      </c>
      <c r="E11979" s="13">
        <v>2148</v>
      </c>
      <c r="F11979" s="7" t="s">
        <v>41</v>
      </c>
      <c r="G11979" s="7" t="s">
        <v>11</v>
      </c>
      <c r="H11979" s="13">
        <v>7.5</v>
      </c>
      <c r="I11979" s="13" t="str">
        <f>IF(G11979="Male",VLOOKUP(H11979,'Shoe size conversion table'!$B$6:$D$22,2),VLOOKUP(H11979,'Shoe size conversion table'!$J$6:$L$22,2))</f>
        <v>40-41</v>
      </c>
      <c r="J11979" s="13">
        <f>IF(G11979="Male",VLOOKUP(H11979,'Shoe size conversion table'!$B$6:$D$22,3),VLOOKUP(H11979,'Shoe size conversion table'!$J$6:$L$22,3))</f>
        <v>7</v>
      </c>
      <c r="K11979" s="11">
        <v>179</v>
      </c>
      <c r="L11979" s="12">
        <v>0</v>
      </c>
      <c r="M11979" s="7">
        <f t="shared" si="562"/>
        <v>2016</v>
      </c>
      <c r="N11979" s="7">
        <f t="shared" si="563"/>
        <v>8</v>
      </c>
      <c r="O11979" s="30">
        <f t="shared" si="564"/>
        <v>179</v>
      </c>
    </row>
    <row r="11980" spans="2:15" x14ac:dyDescent="0.2">
      <c r="B11980" s="13">
        <v>63094</v>
      </c>
      <c r="C11980" s="14">
        <v>42587.176111111105</v>
      </c>
      <c r="D11980" s="7" t="s">
        <v>7</v>
      </c>
      <c r="E11980" s="13">
        <v>2149</v>
      </c>
      <c r="F11980" s="7" t="s">
        <v>53</v>
      </c>
      <c r="G11980" s="7" t="s">
        <v>11</v>
      </c>
      <c r="H11980" s="13">
        <v>12</v>
      </c>
      <c r="I11980" s="13">
        <f>IF(G11980="Male",VLOOKUP(H11980,'Shoe size conversion table'!$B$6:$D$22,2),VLOOKUP(H11980,'Shoe size conversion table'!$J$6:$L$22,2))</f>
        <v>45</v>
      </c>
      <c r="J11980" s="13">
        <f>IF(G11980="Male",VLOOKUP(H11980,'Shoe size conversion table'!$B$6:$D$22,3),VLOOKUP(H11980,'Shoe size conversion table'!$J$6:$L$22,3))</f>
        <v>11.5</v>
      </c>
      <c r="K11980" s="11">
        <v>189</v>
      </c>
      <c r="L11980" s="12">
        <v>0</v>
      </c>
      <c r="M11980" s="7">
        <f t="shared" si="562"/>
        <v>2016</v>
      </c>
      <c r="N11980" s="7">
        <f t="shared" si="563"/>
        <v>8</v>
      </c>
      <c r="O11980" s="30">
        <f t="shared" si="564"/>
        <v>189</v>
      </c>
    </row>
    <row r="11981" spans="2:15" x14ac:dyDescent="0.2">
      <c r="B11981" s="13">
        <v>63095</v>
      </c>
      <c r="C11981" s="14">
        <v>42587.266111111123</v>
      </c>
      <c r="D11981" s="7" t="s">
        <v>9</v>
      </c>
      <c r="E11981" s="13">
        <v>2185</v>
      </c>
      <c r="F11981" s="7" t="s">
        <v>59</v>
      </c>
      <c r="G11981" s="7" t="s">
        <v>12</v>
      </c>
      <c r="H11981" s="13">
        <v>9</v>
      </c>
      <c r="I11981" s="13" t="str">
        <f>IF(G11981="Male",VLOOKUP(H11981,'Shoe size conversion table'!$B$6:$D$22,2),VLOOKUP(H11981,'Shoe size conversion table'!$J$6:$L$22,2))</f>
        <v>39-40</v>
      </c>
      <c r="J11981" s="13">
        <f>IF(G11981="Male",VLOOKUP(H11981,'Shoe size conversion table'!$B$6:$D$22,3),VLOOKUP(H11981,'Shoe size conversion table'!$J$6:$L$22,3))</f>
        <v>7</v>
      </c>
      <c r="K11981" s="11">
        <v>139</v>
      </c>
      <c r="L11981" s="12">
        <v>0.1</v>
      </c>
      <c r="M11981" s="7">
        <f t="shared" si="562"/>
        <v>2016</v>
      </c>
      <c r="N11981" s="7">
        <f t="shared" si="563"/>
        <v>8</v>
      </c>
      <c r="O11981" s="30">
        <f t="shared" si="564"/>
        <v>125.10000000000001</v>
      </c>
    </row>
    <row r="11982" spans="2:15" x14ac:dyDescent="0.2">
      <c r="B11982" s="13">
        <v>63096</v>
      </c>
      <c r="C11982" s="14">
        <v>42587.276111111292</v>
      </c>
      <c r="D11982" s="7" t="s">
        <v>9</v>
      </c>
      <c r="E11982" s="13">
        <v>2185</v>
      </c>
      <c r="F11982" s="7" t="s">
        <v>61</v>
      </c>
      <c r="G11982" s="7" t="s">
        <v>12</v>
      </c>
      <c r="H11982" s="13">
        <v>8</v>
      </c>
      <c r="I11982" s="13" t="str">
        <f>IF(G11982="Male",VLOOKUP(H11982,'Shoe size conversion table'!$B$6:$D$22,2),VLOOKUP(H11982,'Shoe size conversion table'!$J$6:$L$22,2))</f>
        <v>38-39</v>
      </c>
      <c r="J11982" s="13">
        <f>IF(G11982="Male",VLOOKUP(H11982,'Shoe size conversion table'!$B$6:$D$22,3),VLOOKUP(H11982,'Shoe size conversion table'!$J$6:$L$22,3))</f>
        <v>6</v>
      </c>
      <c r="K11982" s="11">
        <v>189</v>
      </c>
      <c r="L11982" s="12">
        <v>0.1</v>
      </c>
      <c r="M11982" s="7">
        <f t="shared" si="562"/>
        <v>2016</v>
      </c>
      <c r="N11982" s="7">
        <f t="shared" si="563"/>
        <v>8</v>
      </c>
      <c r="O11982" s="30">
        <f t="shared" si="564"/>
        <v>170.1</v>
      </c>
    </row>
    <row r="11983" spans="2:15" x14ac:dyDescent="0.2">
      <c r="B11983" s="13">
        <v>63097</v>
      </c>
      <c r="C11983" s="14">
        <v>42587.326111111295</v>
      </c>
      <c r="D11983" s="7" t="s">
        <v>8</v>
      </c>
      <c r="E11983" s="13">
        <v>2160</v>
      </c>
      <c r="F11983" s="7" t="s">
        <v>38</v>
      </c>
      <c r="G11983" s="7" t="s">
        <v>11</v>
      </c>
      <c r="H11983" s="13">
        <v>8.5</v>
      </c>
      <c r="I11983" s="13" t="str">
        <f>IF(G11983="Male",VLOOKUP(H11983,'Shoe size conversion table'!$B$6:$D$22,2),VLOOKUP(H11983,'Shoe size conversion table'!$J$6:$L$22,2))</f>
        <v>41-42</v>
      </c>
      <c r="J11983" s="13">
        <f>IF(G11983="Male",VLOOKUP(H11983,'Shoe size conversion table'!$B$6:$D$22,3),VLOOKUP(H11983,'Shoe size conversion table'!$J$6:$L$22,3))</f>
        <v>8</v>
      </c>
      <c r="K11983" s="11">
        <v>149</v>
      </c>
      <c r="L11983" s="12">
        <v>0.3</v>
      </c>
      <c r="M11983" s="7">
        <f t="shared" si="562"/>
        <v>2016</v>
      </c>
      <c r="N11983" s="7">
        <f t="shared" si="563"/>
        <v>8</v>
      </c>
      <c r="O11983" s="30">
        <f t="shared" si="564"/>
        <v>104.3</v>
      </c>
    </row>
    <row r="11984" spans="2:15" x14ac:dyDescent="0.2">
      <c r="B11984" s="13">
        <v>63098</v>
      </c>
      <c r="C11984" s="14">
        <v>42587.39611111112</v>
      </c>
      <c r="D11984" s="7" t="s">
        <v>10</v>
      </c>
      <c r="E11984" s="13">
        <v>2147</v>
      </c>
      <c r="F11984" s="7" t="s">
        <v>36</v>
      </c>
      <c r="G11984" s="7" t="s">
        <v>12</v>
      </c>
      <c r="H11984" s="13">
        <v>12</v>
      </c>
      <c r="I11984" s="13" t="str">
        <f>IF(G11984="Male",VLOOKUP(H11984,'Shoe size conversion table'!$B$6:$D$22,2),VLOOKUP(H11984,'Shoe size conversion table'!$J$6:$L$22,2))</f>
        <v>42-43</v>
      </c>
      <c r="J11984" s="13">
        <f>IF(G11984="Male",VLOOKUP(H11984,'Shoe size conversion table'!$B$6:$D$22,3),VLOOKUP(H11984,'Shoe size conversion table'!$J$6:$L$22,3))</f>
        <v>10</v>
      </c>
      <c r="K11984" s="11">
        <v>159</v>
      </c>
      <c r="L11984" s="12">
        <v>0</v>
      </c>
      <c r="M11984" s="7">
        <f t="shared" si="562"/>
        <v>2016</v>
      </c>
      <c r="N11984" s="7">
        <f t="shared" si="563"/>
        <v>8</v>
      </c>
      <c r="O11984" s="30">
        <f t="shared" si="564"/>
        <v>159</v>
      </c>
    </row>
    <row r="11985" spans="2:15" x14ac:dyDescent="0.2">
      <c r="B11985" s="13">
        <v>63099</v>
      </c>
      <c r="C11985" s="14">
        <v>42587.39611111112</v>
      </c>
      <c r="D11985" s="7" t="s">
        <v>7</v>
      </c>
      <c r="E11985" s="13">
        <v>2193</v>
      </c>
      <c r="F11985" s="7" t="s">
        <v>55</v>
      </c>
      <c r="G11985" s="7" t="s">
        <v>11</v>
      </c>
      <c r="H11985" s="13">
        <v>9.5</v>
      </c>
      <c r="I11985" s="13" t="str">
        <f>IF(G11985="Male",VLOOKUP(H11985,'Shoe size conversion table'!$B$6:$D$22,2),VLOOKUP(H11985,'Shoe size conversion table'!$J$6:$L$22,2))</f>
        <v>42-43</v>
      </c>
      <c r="J11985" s="13">
        <f>IF(G11985="Male",VLOOKUP(H11985,'Shoe size conversion table'!$B$6:$D$22,3),VLOOKUP(H11985,'Shoe size conversion table'!$J$6:$L$22,3))</f>
        <v>9</v>
      </c>
      <c r="K11985" s="11">
        <v>129</v>
      </c>
      <c r="L11985" s="12">
        <v>0</v>
      </c>
      <c r="M11985" s="7">
        <f t="shared" si="562"/>
        <v>2016</v>
      </c>
      <c r="N11985" s="7">
        <f t="shared" si="563"/>
        <v>8</v>
      </c>
      <c r="O11985" s="30">
        <f t="shared" si="564"/>
        <v>129</v>
      </c>
    </row>
    <row r="11986" spans="2:15" x14ac:dyDescent="0.2">
      <c r="B11986" s="13">
        <v>63100</v>
      </c>
      <c r="C11986" s="14">
        <v>42587.496111111126</v>
      </c>
      <c r="D11986" s="7" t="s">
        <v>10</v>
      </c>
      <c r="E11986" s="13">
        <v>2211</v>
      </c>
      <c r="F11986" s="7" t="s">
        <v>35</v>
      </c>
      <c r="G11986" s="7" t="s">
        <v>11</v>
      </c>
      <c r="H11986" s="13">
        <v>9.5</v>
      </c>
      <c r="I11986" s="13" t="str">
        <f>IF(G11986="Male",VLOOKUP(H11986,'Shoe size conversion table'!$B$6:$D$22,2),VLOOKUP(H11986,'Shoe size conversion table'!$J$6:$L$22,2))</f>
        <v>42-43</v>
      </c>
      <c r="J11986" s="13">
        <f>IF(G11986="Male",VLOOKUP(H11986,'Shoe size conversion table'!$B$6:$D$22,3),VLOOKUP(H11986,'Shoe size conversion table'!$J$6:$L$22,3))</f>
        <v>9</v>
      </c>
      <c r="K11986" s="11">
        <v>179</v>
      </c>
      <c r="L11986" s="12">
        <v>0</v>
      </c>
      <c r="M11986" s="7">
        <f t="shared" si="562"/>
        <v>2016</v>
      </c>
      <c r="N11986" s="7">
        <f t="shared" si="563"/>
        <v>8</v>
      </c>
      <c r="O11986" s="30">
        <f t="shared" si="564"/>
        <v>179</v>
      </c>
    </row>
    <row r="11987" spans="2:15" x14ac:dyDescent="0.2">
      <c r="B11987" s="13">
        <v>63101</v>
      </c>
      <c r="C11987" s="14">
        <v>42587.576111111106</v>
      </c>
      <c r="D11987" s="7" t="s">
        <v>7</v>
      </c>
      <c r="E11987" s="13">
        <v>2196</v>
      </c>
      <c r="F11987" s="7" t="s">
        <v>49</v>
      </c>
      <c r="G11987" s="7" t="s">
        <v>11</v>
      </c>
      <c r="H11987" s="13">
        <v>10</v>
      </c>
      <c r="I11987" s="13">
        <f>IF(G11987="Male",VLOOKUP(H11987,'Shoe size conversion table'!$B$6:$D$22,2),VLOOKUP(H11987,'Shoe size conversion table'!$J$6:$L$22,2))</f>
        <v>43</v>
      </c>
      <c r="J11987" s="13">
        <f>IF(G11987="Male",VLOOKUP(H11987,'Shoe size conversion table'!$B$6:$D$22,3),VLOOKUP(H11987,'Shoe size conversion table'!$J$6:$L$22,3))</f>
        <v>9.5</v>
      </c>
      <c r="K11987" s="11">
        <v>169</v>
      </c>
      <c r="L11987" s="12">
        <v>0</v>
      </c>
      <c r="M11987" s="7">
        <f t="shared" si="562"/>
        <v>2016</v>
      </c>
      <c r="N11987" s="7">
        <f t="shared" si="563"/>
        <v>8</v>
      </c>
      <c r="O11987" s="30">
        <f t="shared" si="564"/>
        <v>169</v>
      </c>
    </row>
    <row r="11988" spans="2:15" x14ac:dyDescent="0.2">
      <c r="B11988" s="13">
        <v>63102</v>
      </c>
      <c r="C11988" s="14">
        <v>42587.606111111105</v>
      </c>
      <c r="D11988" s="7" t="s">
        <v>7</v>
      </c>
      <c r="E11988" s="13">
        <v>2223</v>
      </c>
      <c r="F11988" s="7" t="s">
        <v>57</v>
      </c>
      <c r="G11988" s="7" t="s">
        <v>12</v>
      </c>
      <c r="H11988" s="13">
        <v>8.5</v>
      </c>
      <c r="I11988" s="13">
        <f>IF(G11988="Male",VLOOKUP(H11988,'Shoe size conversion table'!$B$6:$D$22,2),VLOOKUP(H11988,'Shoe size conversion table'!$J$6:$L$22,2))</f>
        <v>39</v>
      </c>
      <c r="J11988" s="13">
        <f>IF(G11988="Male",VLOOKUP(H11988,'Shoe size conversion table'!$B$6:$D$22,3),VLOOKUP(H11988,'Shoe size conversion table'!$J$6:$L$22,3))</f>
        <v>6.5</v>
      </c>
      <c r="K11988" s="11">
        <v>199</v>
      </c>
      <c r="L11988" s="12">
        <v>0</v>
      </c>
      <c r="M11988" s="7">
        <f t="shared" si="562"/>
        <v>2016</v>
      </c>
      <c r="N11988" s="7">
        <f t="shared" si="563"/>
        <v>8</v>
      </c>
      <c r="O11988" s="30">
        <f t="shared" si="564"/>
        <v>199</v>
      </c>
    </row>
    <row r="11989" spans="2:15" x14ac:dyDescent="0.2">
      <c r="B11989" s="13">
        <v>63103</v>
      </c>
      <c r="C11989" s="14">
        <v>42587.646111111128</v>
      </c>
      <c r="D11989" s="7" t="s">
        <v>9</v>
      </c>
      <c r="E11989" s="13">
        <v>2196</v>
      </c>
      <c r="F11989" s="7" t="s">
        <v>58</v>
      </c>
      <c r="G11989" s="7" t="s">
        <v>12</v>
      </c>
      <c r="H11989" s="13">
        <v>9</v>
      </c>
      <c r="I11989" s="13" t="str">
        <f>IF(G11989="Male",VLOOKUP(H11989,'Shoe size conversion table'!$B$6:$D$22,2),VLOOKUP(H11989,'Shoe size conversion table'!$J$6:$L$22,2))</f>
        <v>39-40</v>
      </c>
      <c r="J11989" s="13">
        <f>IF(G11989="Male",VLOOKUP(H11989,'Shoe size conversion table'!$B$6:$D$22,3),VLOOKUP(H11989,'Shoe size conversion table'!$J$6:$L$22,3))</f>
        <v>7</v>
      </c>
      <c r="K11989" s="11">
        <v>169</v>
      </c>
      <c r="L11989" s="12">
        <v>0.3</v>
      </c>
      <c r="M11989" s="7">
        <f t="shared" si="562"/>
        <v>2016</v>
      </c>
      <c r="N11989" s="7">
        <f t="shared" si="563"/>
        <v>8</v>
      </c>
      <c r="O11989" s="30">
        <f t="shared" si="564"/>
        <v>118.3</v>
      </c>
    </row>
    <row r="11990" spans="2:15" x14ac:dyDescent="0.2">
      <c r="B11990" s="13">
        <v>63104</v>
      </c>
      <c r="C11990" s="14">
        <v>42587.736111111211</v>
      </c>
      <c r="D11990" s="7" t="s">
        <v>8</v>
      </c>
      <c r="E11990" s="13">
        <v>2199</v>
      </c>
      <c r="F11990" s="7" t="s">
        <v>42</v>
      </c>
      <c r="G11990" s="7" t="s">
        <v>11</v>
      </c>
      <c r="H11990" s="13">
        <v>15</v>
      </c>
      <c r="I11990" s="13">
        <f>IF(G11990="Male",VLOOKUP(H11990,'Shoe size conversion table'!$B$6:$D$22,2),VLOOKUP(H11990,'Shoe size conversion table'!$J$6:$L$22,2))</f>
        <v>48</v>
      </c>
      <c r="J11990" s="13">
        <f>IF(G11990="Male",VLOOKUP(H11990,'Shoe size conversion table'!$B$6:$D$22,3),VLOOKUP(H11990,'Shoe size conversion table'!$J$6:$L$22,3))</f>
        <v>14.5</v>
      </c>
      <c r="K11990" s="11">
        <v>149</v>
      </c>
      <c r="L11990" s="12">
        <v>0</v>
      </c>
      <c r="M11990" s="7">
        <f t="shared" si="562"/>
        <v>2016</v>
      </c>
      <c r="N11990" s="7">
        <f t="shared" si="563"/>
        <v>8</v>
      </c>
      <c r="O11990" s="30">
        <f t="shared" si="564"/>
        <v>149</v>
      </c>
    </row>
    <row r="11991" spans="2:15" x14ac:dyDescent="0.2">
      <c r="B11991" s="13">
        <v>63105</v>
      </c>
      <c r="C11991" s="14">
        <v>42587.796111111216</v>
      </c>
      <c r="D11991" s="7" t="s">
        <v>7</v>
      </c>
      <c r="E11991" s="13">
        <v>2173</v>
      </c>
      <c r="F11991" s="7" t="s">
        <v>45</v>
      </c>
      <c r="G11991" s="7" t="s">
        <v>11</v>
      </c>
      <c r="H11991" s="13">
        <v>7.5</v>
      </c>
      <c r="I11991" s="13" t="str">
        <f>IF(G11991="Male",VLOOKUP(H11991,'Shoe size conversion table'!$B$6:$D$22,2),VLOOKUP(H11991,'Shoe size conversion table'!$J$6:$L$22,2))</f>
        <v>40-41</v>
      </c>
      <c r="J11991" s="13">
        <f>IF(G11991="Male",VLOOKUP(H11991,'Shoe size conversion table'!$B$6:$D$22,3),VLOOKUP(H11991,'Shoe size conversion table'!$J$6:$L$22,3))</f>
        <v>7</v>
      </c>
      <c r="K11991" s="11">
        <v>129</v>
      </c>
      <c r="L11991" s="12">
        <v>0</v>
      </c>
      <c r="M11991" s="7">
        <f t="shared" si="562"/>
        <v>2016</v>
      </c>
      <c r="N11991" s="7">
        <f t="shared" si="563"/>
        <v>8</v>
      </c>
      <c r="O11991" s="30">
        <f t="shared" si="564"/>
        <v>129</v>
      </c>
    </row>
    <row r="11992" spans="2:15" x14ac:dyDescent="0.2">
      <c r="B11992" s="13">
        <v>63106</v>
      </c>
      <c r="C11992" s="14">
        <v>42587.876111111109</v>
      </c>
      <c r="D11992" s="7" t="s">
        <v>7</v>
      </c>
      <c r="E11992" s="13">
        <v>2240</v>
      </c>
      <c r="F11992" s="7" t="s">
        <v>55</v>
      </c>
      <c r="G11992" s="7" t="s">
        <v>11</v>
      </c>
      <c r="H11992" s="13">
        <v>10</v>
      </c>
      <c r="I11992" s="13">
        <f>IF(G11992="Male",VLOOKUP(H11992,'Shoe size conversion table'!$B$6:$D$22,2),VLOOKUP(H11992,'Shoe size conversion table'!$J$6:$L$22,2))</f>
        <v>43</v>
      </c>
      <c r="J11992" s="13">
        <f>IF(G11992="Male",VLOOKUP(H11992,'Shoe size conversion table'!$B$6:$D$22,3),VLOOKUP(H11992,'Shoe size conversion table'!$J$6:$L$22,3))</f>
        <v>9.5</v>
      </c>
      <c r="K11992" s="11">
        <v>169</v>
      </c>
      <c r="L11992" s="12">
        <v>0.5</v>
      </c>
      <c r="M11992" s="7">
        <f t="shared" si="562"/>
        <v>2016</v>
      </c>
      <c r="N11992" s="7">
        <f t="shared" si="563"/>
        <v>8</v>
      </c>
      <c r="O11992" s="30">
        <f t="shared" si="564"/>
        <v>84.5</v>
      </c>
    </row>
    <row r="11993" spans="2:15" x14ac:dyDescent="0.2">
      <c r="B11993" s="13">
        <v>63107</v>
      </c>
      <c r="C11993" s="14">
        <v>42587.886111111104</v>
      </c>
      <c r="D11993" s="7" t="s">
        <v>8</v>
      </c>
      <c r="E11993" s="13">
        <v>2173</v>
      </c>
      <c r="F11993" s="7" t="s">
        <v>40</v>
      </c>
      <c r="G11993" s="7" t="s">
        <v>12</v>
      </c>
      <c r="H11993" s="13">
        <v>8</v>
      </c>
      <c r="I11993" s="13" t="str">
        <f>IF(G11993="Male",VLOOKUP(H11993,'Shoe size conversion table'!$B$6:$D$22,2),VLOOKUP(H11993,'Shoe size conversion table'!$J$6:$L$22,2))</f>
        <v>38-39</v>
      </c>
      <c r="J11993" s="13">
        <f>IF(G11993="Male",VLOOKUP(H11993,'Shoe size conversion table'!$B$6:$D$22,3),VLOOKUP(H11993,'Shoe size conversion table'!$J$6:$L$22,3))</f>
        <v>6</v>
      </c>
      <c r="K11993" s="11">
        <v>179</v>
      </c>
      <c r="L11993" s="12">
        <v>0</v>
      </c>
      <c r="M11993" s="7">
        <f t="shared" si="562"/>
        <v>2016</v>
      </c>
      <c r="N11993" s="7">
        <f t="shared" si="563"/>
        <v>8</v>
      </c>
      <c r="O11993" s="30">
        <f t="shared" si="564"/>
        <v>179</v>
      </c>
    </row>
    <row r="11994" spans="2:15" x14ac:dyDescent="0.2">
      <c r="B11994" s="13">
        <v>63108</v>
      </c>
      <c r="C11994" s="14">
        <v>42587.906111111297</v>
      </c>
      <c r="D11994" s="7" t="s">
        <v>7</v>
      </c>
      <c r="E11994" s="13">
        <v>2187</v>
      </c>
      <c r="F11994" s="7" t="s">
        <v>48</v>
      </c>
      <c r="G11994" s="7" t="s">
        <v>12</v>
      </c>
      <c r="H11994" s="13">
        <v>9</v>
      </c>
      <c r="I11994" s="13" t="str">
        <f>IF(G11994="Male",VLOOKUP(H11994,'Shoe size conversion table'!$B$6:$D$22,2),VLOOKUP(H11994,'Shoe size conversion table'!$J$6:$L$22,2))</f>
        <v>39-40</v>
      </c>
      <c r="J11994" s="13">
        <f>IF(G11994="Male",VLOOKUP(H11994,'Shoe size conversion table'!$B$6:$D$22,3),VLOOKUP(H11994,'Shoe size conversion table'!$J$6:$L$22,3))</f>
        <v>7</v>
      </c>
      <c r="K11994" s="11">
        <v>139</v>
      </c>
      <c r="L11994" s="12">
        <v>0</v>
      </c>
      <c r="M11994" s="7">
        <f t="shared" si="562"/>
        <v>2016</v>
      </c>
      <c r="N11994" s="7">
        <f t="shared" si="563"/>
        <v>8</v>
      </c>
      <c r="O11994" s="30">
        <f t="shared" si="564"/>
        <v>139</v>
      </c>
    </row>
    <row r="11995" spans="2:15" x14ac:dyDescent="0.2">
      <c r="B11995" s="13">
        <v>63109</v>
      </c>
      <c r="C11995" s="14">
        <v>42587.916111111124</v>
      </c>
      <c r="D11995" s="7" t="s">
        <v>8</v>
      </c>
      <c r="E11995" s="13">
        <v>2177</v>
      </c>
      <c r="F11995" s="7" t="s">
        <v>38</v>
      </c>
      <c r="G11995" s="7" t="s">
        <v>11</v>
      </c>
      <c r="H11995" s="13">
        <v>8.5</v>
      </c>
      <c r="I11995" s="13" t="str">
        <f>IF(G11995="Male",VLOOKUP(H11995,'Shoe size conversion table'!$B$6:$D$22,2),VLOOKUP(H11995,'Shoe size conversion table'!$J$6:$L$22,2))</f>
        <v>41-42</v>
      </c>
      <c r="J11995" s="13">
        <f>IF(G11995="Male",VLOOKUP(H11995,'Shoe size conversion table'!$B$6:$D$22,3),VLOOKUP(H11995,'Shoe size conversion table'!$J$6:$L$22,3))</f>
        <v>8</v>
      </c>
      <c r="K11995" s="11">
        <v>149</v>
      </c>
      <c r="L11995" s="12">
        <v>0.1</v>
      </c>
      <c r="M11995" s="7">
        <f t="shared" si="562"/>
        <v>2016</v>
      </c>
      <c r="N11995" s="7">
        <f t="shared" si="563"/>
        <v>8</v>
      </c>
      <c r="O11995" s="30">
        <f t="shared" si="564"/>
        <v>134.1</v>
      </c>
    </row>
    <row r="11996" spans="2:15" x14ac:dyDescent="0.2">
      <c r="B11996" s="13">
        <v>63110</v>
      </c>
      <c r="C11996" s="14">
        <v>42587.926111111119</v>
      </c>
      <c r="D11996" s="7" t="s">
        <v>8</v>
      </c>
      <c r="E11996" s="13">
        <v>2160</v>
      </c>
      <c r="F11996" s="7" t="s">
        <v>38</v>
      </c>
      <c r="G11996" s="7" t="s">
        <v>11</v>
      </c>
      <c r="H11996" s="13">
        <v>10.5</v>
      </c>
      <c r="I11996" s="13" t="str">
        <f>IF(G11996="Male",VLOOKUP(H11996,'Shoe size conversion table'!$B$6:$D$22,2),VLOOKUP(H11996,'Shoe size conversion table'!$J$6:$L$22,2))</f>
        <v>43-44</v>
      </c>
      <c r="J11996" s="13">
        <f>IF(G11996="Male",VLOOKUP(H11996,'Shoe size conversion table'!$B$6:$D$22,3),VLOOKUP(H11996,'Shoe size conversion table'!$J$6:$L$22,3))</f>
        <v>10</v>
      </c>
      <c r="K11996" s="11">
        <v>169</v>
      </c>
      <c r="L11996" s="12">
        <v>0.1</v>
      </c>
      <c r="M11996" s="7">
        <f t="shared" si="562"/>
        <v>2016</v>
      </c>
      <c r="N11996" s="7">
        <f t="shared" si="563"/>
        <v>8</v>
      </c>
      <c r="O11996" s="30">
        <f t="shared" si="564"/>
        <v>152.1</v>
      </c>
    </row>
    <row r="11997" spans="2:15" x14ac:dyDescent="0.2">
      <c r="B11997" s="13">
        <v>63111</v>
      </c>
      <c r="C11997" s="14">
        <v>42587.956111111125</v>
      </c>
      <c r="D11997" s="7" t="s">
        <v>10</v>
      </c>
      <c r="E11997" s="13">
        <v>2201</v>
      </c>
      <c r="F11997" s="7" t="s">
        <v>34</v>
      </c>
      <c r="G11997" s="7" t="s">
        <v>12</v>
      </c>
      <c r="H11997" s="13">
        <v>9</v>
      </c>
      <c r="I11997" s="13" t="str">
        <f>IF(G11997="Male",VLOOKUP(H11997,'Shoe size conversion table'!$B$6:$D$22,2),VLOOKUP(H11997,'Shoe size conversion table'!$J$6:$L$22,2))</f>
        <v>39-40</v>
      </c>
      <c r="J11997" s="13">
        <f>IF(G11997="Male",VLOOKUP(H11997,'Shoe size conversion table'!$B$6:$D$22,3),VLOOKUP(H11997,'Shoe size conversion table'!$J$6:$L$22,3))</f>
        <v>7</v>
      </c>
      <c r="K11997" s="11">
        <v>169</v>
      </c>
      <c r="L11997" s="12">
        <v>0</v>
      </c>
      <c r="M11997" s="7">
        <f t="shared" si="562"/>
        <v>2016</v>
      </c>
      <c r="N11997" s="7">
        <f t="shared" si="563"/>
        <v>8</v>
      </c>
      <c r="O11997" s="30">
        <f t="shared" si="564"/>
        <v>169</v>
      </c>
    </row>
    <row r="11998" spans="2:15" x14ac:dyDescent="0.2">
      <c r="B11998" s="13">
        <v>63112</v>
      </c>
      <c r="C11998" s="14">
        <v>42587.97611111126</v>
      </c>
      <c r="D11998" s="7" t="s">
        <v>10</v>
      </c>
      <c r="E11998" s="13">
        <v>2210</v>
      </c>
      <c r="F11998" s="7" t="s">
        <v>35</v>
      </c>
      <c r="G11998" s="7" t="s">
        <v>12</v>
      </c>
      <c r="H11998" s="13">
        <v>11.5</v>
      </c>
      <c r="I11998" s="13">
        <f>IF(G11998="Male",VLOOKUP(H11998,'Shoe size conversion table'!$B$6:$D$22,2),VLOOKUP(H11998,'Shoe size conversion table'!$J$6:$L$22,2))</f>
        <v>42</v>
      </c>
      <c r="J11998" s="13">
        <f>IF(G11998="Male",VLOOKUP(H11998,'Shoe size conversion table'!$B$6:$D$22,3),VLOOKUP(H11998,'Shoe size conversion table'!$J$6:$L$22,3))</f>
        <v>9.5</v>
      </c>
      <c r="K11998" s="11">
        <v>139</v>
      </c>
      <c r="L11998" s="12">
        <v>0</v>
      </c>
      <c r="M11998" s="7">
        <f t="shared" si="562"/>
        <v>2016</v>
      </c>
      <c r="N11998" s="7">
        <f t="shared" si="563"/>
        <v>8</v>
      </c>
      <c r="O11998" s="30">
        <f t="shared" si="564"/>
        <v>139</v>
      </c>
    </row>
    <row r="11999" spans="2:15" x14ac:dyDescent="0.2">
      <c r="B11999" s="13">
        <v>63113</v>
      </c>
      <c r="C11999" s="14">
        <v>42587.996111111293</v>
      </c>
      <c r="D11999" s="7" t="s">
        <v>7</v>
      </c>
      <c r="E11999" s="13">
        <v>2182</v>
      </c>
      <c r="F11999" s="7" t="s">
        <v>43</v>
      </c>
      <c r="G11999" s="7" t="s">
        <v>11</v>
      </c>
      <c r="H11999" s="13">
        <v>12</v>
      </c>
      <c r="I11999" s="13">
        <f>IF(G11999="Male",VLOOKUP(H11999,'Shoe size conversion table'!$B$6:$D$22,2),VLOOKUP(H11999,'Shoe size conversion table'!$J$6:$L$22,2))</f>
        <v>45</v>
      </c>
      <c r="J11999" s="13">
        <f>IF(G11999="Male",VLOOKUP(H11999,'Shoe size conversion table'!$B$6:$D$22,3),VLOOKUP(H11999,'Shoe size conversion table'!$J$6:$L$22,3))</f>
        <v>11.5</v>
      </c>
      <c r="K11999" s="11">
        <v>149</v>
      </c>
      <c r="L11999" s="12">
        <v>0.5</v>
      </c>
      <c r="M11999" s="7">
        <f t="shared" si="562"/>
        <v>2016</v>
      </c>
      <c r="N11999" s="7">
        <f t="shared" si="563"/>
        <v>8</v>
      </c>
      <c r="O11999" s="30">
        <f t="shared" si="564"/>
        <v>74.5</v>
      </c>
    </row>
    <row r="12000" spans="2:15" x14ac:dyDescent="0.2">
      <c r="B12000" s="13">
        <v>63114</v>
      </c>
      <c r="C12000" s="14">
        <v>42588.03611111112</v>
      </c>
      <c r="D12000" s="7" t="s">
        <v>7</v>
      </c>
      <c r="E12000" s="13">
        <v>2220</v>
      </c>
      <c r="F12000" s="7" t="s">
        <v>49</v>
      </c>
      <c r="G12000" s="7" t="s">
        <v>11</v>
      </c>
      <c r="H12000" s="13">
        <v>7</v>
      </c>
      <c r="I12000" s="13">
        <f>IF(G12000="Male",VLOOKUP(H12000,'Shoe size conversion table'!$B$6:$D$22,2),VLOOKUP(H12000,'Shoe size conversion table'!$J$6:$L$22,2))</f>
        <v>40</v>
      </c>
      <c r="J12000" s="13">
        <f>IF(G12000="Male",VLOOKUP(H12000,'Shoe size conversion table'!$B$6:$D$22,3),VLOOKUP(H12000,'Shoe size conversion table'!$J$6:$L$22,3))</f>
        <v>6.5</v>
      </c>
      <c r="K12000" s="11">
        <v>189</v>
      </c>
      <c r="L12000" s="12">
        <v>0.2</v>
      </c>
      <c r="M12000" s="7">
        <f t="shared" si="562"/>
        <v>2016</v>
      </c>
      <c r="N12000" s="7">
        <f t="shared" si="563"/>
        <v>8</v>
      </c>
      <c r="O12000" s="30">
        <f t="shared" si="564"/>
        <v>151.20000000000002</v>
      </c>
    </row>
    <row r="12001" spans="2:15" x14ac:dyDescent="0.2">
      <c r="B12001" s="13">
        <v>63115</v>
      </c>
      <c r="C12001" s="14">
        <v>42588.146111111128</v>
      </c>
      <c r="D12001" s="7" t="s">
        <v>8</v>
      </c>
      <c r="E12001" s="13">
        <v>2179</v>
      </c>
      <c r="F12001" s="7" t="s">
        <v>39</v>
      </c>
      <c r="G12001" s="7" t="s">
        <v>12</v>
      </c>
      <c r="H12001" s="13">
        <v>7.5</v>
      </c>
      <c r="I12001" s="13">
        <f>IF(G12001="Male",VLOOKUP(H12001,'Shoe size conversion table'!$B$6:$D$22,2),VLOOKUP(H12001,'Shoe size conversion table'!$J$6:$L$22,2))</f>
        <v>38</v>
      </c>
      <c r="J12001" s="13">
        <f>IF(G12001="Male",VLOOKUP(H12001,'Shoe size conversion table'!$B$6:$D$22,3),VLOOKUP(H12001,'Shoe size conversion table'!$J$6:$L$22,3))</f>
        <v>5.5</v>
      </c>
      <c r="K12001" s="11">
        <v>199</v>
      </c>
      <c r="L12001" s="12">
        <v>0.1</v>
      </c>
      <c r="M12001" s="7">
        <f t="shared" si="562"/>
        <v>2016</v>
      </c>
      <c r="N12001" s="7">
        <f t="shared" si="563"/>
        <v>8</v>
      </c>
      <c r="O12001" s="30">
        <f t="shared" si="564"/>
        <v>179.1</v>
      </c>
    </row>
    <row r="12002" spans="2:15" x14ac:dyDescent="0.2">
      <c r="B12002" s="13">
        <v>63116</v>
      </c>
      <c r="C12002" s="14">
        <v>42588.176111111105</v>
      </c>
      <c r="D12002" s="7" t="s">
        <v>7</v>
      </c>
      <c r="E12002" s="13">
        <v>2181</v>
      </c>
      <c r="F12002" s="7" t="s">
        <v>50</v>
      </c>
      <c r="G12002" s="7" t="s">
        <v>11</v>
      </c>
      <c r="H12002" s="13">
        <v>11</v>
      </c>
      <c r="I12002" s="13">
        <f>IF(G12002="Male",VLOOKUP(H12002,'Shoe size conversion table'!$B$6:$D$22,2),VLOOKUP(H12002,'Shoe size conversion table'!$J$6:$L$22,2))</f>
        <v>44</v>
      </c>
      <c r="J12002" s="13">
        <f>IF(G12002="Male",VLOOKUP(H12002,'Shoe size conversion table'!$B$6:$D$22,3),VLOOKUP(H12002,'Shoe size conversion table'!$J$6:$L$22,3))</f>
        <v>10.5</v>
      </c>
      <c r="K12002" s="11">
        <v>139</v>
      </c>
      <c r="L12002" s="12">
        <v>0.5</v>
      </c>
      <c r="M12002" s="7">
        <f t="shared" si="562"/>
        <v>2016</v>
      </c>
      <c r="N12002" s="7">
        <f t="shared" si="563"/>
        <v>8</v>
      </c>
      <c r="O12002" s="30">
        <f t="shared" si="564"/>
        <v>69.5</v>
      </c>
    </row>
    <row r="12003" spans="2:15" x14ac:dyDescent="0.2">
      <c r="B12003" s="13">
        <v>63117</v>
      </c>
      <c r="C12003" s="14">
        <v>42588.216111111258</v>
      </c>
      <c r="D12003" s="7" t="s">
        <v>8</v>
      </c>
      <c r="E12003" s="13">
        <v>2165</v>
      </c>
      <c r="F12003" s="7" t="s">
        <v>42</v>
      </c>
      <c r="G12003" s="7" t="s">
        <v>12</v>
      </c>
      <c r="H12003" s="13">
        <v>9</v>
      </c>
      <c r="I12003" s="13" t="str">
        <f>IF(G12003="Male",VLOOKUP(H12003,'Shoe size conversion table'!$B$6:$D$22,2),VLOOKUP(H12003,'Shoe size conversion table'!$J$6:$L$22,2))</f>
        <v>39-40</v>
      </c>
      <c r="J12003" s="13">
        <f>IF(G12003="Male",VLOOKUP(H12003,'Shoe size conversion table'!$B$6:$D$22,3),VLOOKUP(H12003,'Shoe size conversion table'!$J$6:$L$22,3))</f>
        <v>7</v>
      </c>
      <c r="K12003" s="11">
        <v>149</v>
      </c>
      <c r="L12003" s="12">
        <v>0.3</v>
      </c>
      <c r="M12003" s="7">
        <f t="shared" si="562"/>
        <v>2016</v>
      </c>
      <c r="N12003" s="7">
        <f t="shared" si="563"/>
        <v>8</v>
      </c>
      <c r="O12003" s="30">
        <f t="shared" si="564"/>
        <v>104.3</v>
      </c>
    </row>
    <row r="12004" spans="2:15" x14ac:dyDescent="0.2">
      <c r="B12004" s="13">
        <v>63118</v>
      </c>
      <c r="C12004" s="14">
        <v>42588.266111111123</v>
      </c>
      <c r="D12004" s="7" t="s">
        <v>9</v>
      </c>
      <c r="E12004" s="13">
        <v>2208</v>
      </c>
      <c r="F12004" s="7" t="s">
        <v>58</v>
      </c>
      <c r="G12004" s="7" t="s">
        <v>11</v>
      </c>
      <c r="H12004" s="13">
        <v>10.5</v>
      </c>
      <c r="I12004" s="13" t="str">
        <f>IF(G12004="Male",VLOOKUP(H12004,'Shoe size conversion table'!$B$6:$D$22,2),VLOOKUP(H12004,'Shoe size conversion table'!$J$6:$L$22,2))</f>
        <v>43-44</v>
      </c>
      <c r="J12004" s="13">
        <f>IF(G12004="Male",VLOOKUP(H12004,'Shoe size conversion table'!$B$6:$D$22,3),VLOOKUP(H12004,'Shoe size conversion table'!$J$6:$L$22,3))</f>
        <v>10</v>
      </c>
      <c r="K12004" s="11">
        <v>149</v>
      </c>
      <c r="L12004" s="12">
        <v>0.1</v>
      </c>
      <c r="M12004" s="7">
        <f t="shared" si="562"/>
        <v>2016</v>
      </c>
      <c r="N12004" s="7">
        <f t="shared" si="563"/>
        <v>8</v>
      </c>
      <c r="O12004" s="30">
        <f t="shared" si="564"/>
        <v>134.1</v>
      </c>
    </row>
    <row r="12005" spans="2:15" x14ac:dyDescent="0.2">
      <c r="B12005" s="13">
        <v>63119</v>
      </c>
      <c r="C12005" s="14">
        <v>42588.276111111292</v>
      </c>
      <c r="D12005" s="7" t="s">
        <v>10</v>
      </c>
      <c r="E12005" s="13">
        <v>2204</v>
      </c>
      <c r="F12005" s="7" t="s">
        <v>34</v>
      </c>
      <c r="G12005" s="7" t="s">
        <v>11</v>
      </c>
      <c r="H12005" s="13">
        <v>12</v>
      </c>
      <c r="I12005" s="13">
        <f>IF(G12005="Male",VLOOKUP(H12005,'Shoe size conversion table'!$B$6:$D$22,2),VLOOKUP(H12005,'Shoe size conversion table'!$J$6:$L$22,2))</f>
        <v>45</v>
      </c>
      <c r="J12005" s="13">
        <f>IF(G12005="Male",VLOOKUP(H12005,'Shoe size conversion table'!$B$6:$D$22,3),VLOOKUP(H12005,'Shoe size conversion table'!$J$6:$L$22,3))</f>
        <v>11.5</v>
      </c>
      <c r="K12005" s="11">
        <v>169</v>
      </c>
      <c r="L12005" s="12">
        <v>0</v>
      </c>
      <c r="M12005" s="7">
        <f t="shared" si="562"/>
        <v>2016</v>
      </c>
      <c r="N12005" s="7">
        <f t="shared" si="563"/>
        <v>8</v>
      </c>
      <c r="O12005" s="30">
        <f t="shared" si="564"/>
        <v>169</v>
      </c>
    </row>
    <row r="12006" spans="2:15" x14ac:dyDescent="0.2">
      <c r="B12006" s="13">
        <v>63120</v>
      </c>
      <c r="C12006" s="14">
        <v>42588.286111111214</v>
      </c>
      <c r="D12006" s="7" t="s">
        <v>8</v>
      </c>
      <c r="E12006" s="13">
        <v>2238</v>
      </c>
      <c r="F12006" s="7" t="s">
        <v>40</v>
      </c>
      <c r="G12006" s="7" t="s">
        <v>11</v>
      </c>
      <c r="H12006" s="13">
        <v>10</v>
      </c>
      <c r="I12006" s="13">
        <f>IF(G12006="Male",VLOOKUP(H12006,'Shoe size conversion table'!$B$6:$D$22,2),VLOOKUP(H12006,'Shoe size conversion table'!$J$6:$L$22,2))</f>
        <v>43</v>
      </c>
      <c r="J12006" s="13">
        <f>IF(G12006="Male",VLOOKUP(H12006,'Shoe size conversion table'!$B$6:$D$22,3),VLOOKUP(H12006,'Shoe size conversion table'!$J$6:$L$22,3))</f>
        <v>9.5</v>
      </c>
      <c r="K12006" s="11">
        <v>139</v>
      </c>
      <c r="L12006" s="12">
        <v>0.1</v>
      </c>
      <c r="M12006" s="7">
        <f t="shared" si="562"/>
        <v>2016</v>
      </c>
      <c r="N12006" s="7">
        <f t="shared" si="563"/>
        <v>8</v>
      </c>
      <c r="O12006" s="30">
        <f t="shared" si="564"/>
        <v>125.10000000000001</v>
      </c>
    </row>
    <row r="12007" spans="2:15" x14ac:dyDescent="0.2">
      <c r="B12007" s="13">
        <v>63120</v>
      </c>
      <c r="C12007" s="14">
        <v>42588.286111111214</v>
      </c>
      <c r="D12007" s="7" t="s">
        <v>8</v>
      </c>
      <c r="E12007" s="13">
        <v>2158</v>
      </c>
      <c r="F12007" s="7" t="s">
        <v>42</v>
      </c>
      <c r="G12007" s="7" t="s">
        <v>12</v>
      </c>
      <c r="H12007" s="13">
        <v>7</v>
      </c>
      <c r="I12007" s="13" t="str">
        <f>IF(G12007="Male",VLOOKUP(H12007,'Shoe size conversion table'!$B$6:$D$22,2),VLOOKUP(H12007,'Shoe size conversion table'!$J$6:$L$22,2))</f>
        <v>37-38</v>
      </c>
      <c r="J12007" s="13">
        <f>IF(G12007="Male",VLOOKUP(H12007,'Shoe size conversion table'!$B$6:$D$22,3),VLOOKUP(H12007,'Shoe size conversion table'!$J$6:$L$22,3))</f>
        <v>5</v>
      </c>
      <c r="K12007" s="11">
        <v>159</v>
      </c>
      <c r="L12007" s="12">
        <v>0</v>
      </c>
      <c r="M12007" s="7">
        <f t="shared" si="562"/>
        <v>2016</v>
      </c>
      <c r="N12007" s="7">
        <f t="shared" si="563"/>
        <v>8</v>
      </c>
      <c r="O12007" s="30">
        <f t="shared" si="564"/>
        <v>159</v>
      </c>
    </row>
    <row r="12008" spans="2:15" x14ac:dyDescent="0.2">
      <c r="B12008" s="13">
        <v>63120</v>
      </c>
      <c r="C12008" s="14">
        <v>42588.286111111214</v>
      </c>
      <c r="D12008" s="7" t="s">
        <v>8</v>
      </c>
      <c r="E12008" s="13">
        <v>2187</v>
      </c>
      <c r="F12008" s="7" t="s">
        <v>40</v>
      </c>
      <c r="G12008" s="7" t="s">
        <v>12</v>
      </c>
      <c r="H12008" s="13">
        <v>8</v>
      </c>
      <c r="I12008" s="13" t="str">
        <f>IF(G12008="Male",VLOOKUP(H12008,'Shoe size conversion table'!$B$6:$D$22,2),VLOOKUP(H12008,'Shoe size conversion table'!$J$6:$L$22,2))</f>
        <v>38-39</v>
      </c>
      <c r="J12008" s="13">
        <f>IF(G12008="Male",VLOOKUP(H12008,'Shoe size conversion table'!$B$6:$D$22,3),VLOOKUP(H12008,'Shoe size conversion table'!$J$6:$L$22,3))</f>
        <v>6</v>
      </c>
      <c r="K12008" s="11">
        <v>199</v>
      </c>
      <c r="L12008" s="12">
        <v>0</v>
      </c>
      <c r="M12008" s="7">
        <f t="shared" si="562"/>
        <v>2016</v>
      </c>
      <c r="N12008" s="7">
        <f t="shared" si="563"/>
        <v>8</v>
      </c>
      <c r="O12008" s="30">
        <f t="shared" si="564"/>
        <v>199</v>
      </c>
    </row>
    <row r="12009" spans="2:15" x14ac:dyDescent="0.2">
      <c r="B12009" s="13">
        <v>63121</v>
      </c>
      <c r="C12009" s="14">
        <v>42588.39611111112</v>
      </c>
      <c r="D12009" s="7" t="s">
        <v>7</v>
      </c>
      <c r="E12009" s="13">
        <v>2192</v>
      </c>
      <c r="F12009" s="7" t="s">
        <v>43</v>
      </c>
      <c r="G12009" s="7" t="s">
        <v>11</v>
      </c>
      <c r="H12009" s="13">
        <v>12</v>
      </c>
      <c r="I12009" s="13">
        <f>IF(G12009="Male",VLOOKUP(H12009,'Shoe size conversion table'!$B$6:$D$22,2),VLOOKUP(H12009,'Shoe size conversion table'!$J$6:$L$22,2))</f>
        <v>45</v>
      </c>
      <c r="J12009" s="13">
        <f>IF(G12009="Male",VLOOKUP(H12009,'Shoe size conversion table'!$B$6:$D$22,3),VLOOKUP(H12009,'Shoe size conversion table'!$J$6:$L$22,3))</f>
        <v>11.5</v>
      </c>
      <c r="K12009" s="11">
        <v>149</v>
      </c>
      <c r="L12009" s="12">
        <v>0.5</v>
      </c>
      <c r="M12009" s="7">
        <f t="shared" si="562"/>
        <v>2016</v>
      </c>
      <c r="N12009" s="7">
        <f t="shared" si="563"/>
        <v>8</v>
      </c>
      <c r="O12009" s="30">
        <f t="shared" si="564"/>
        <v>74.5</v>
      </c>
    </row>
    <row r="12010" spans="2:15" x14ac:dyDescent="0.2">
      <c r="B12010" s="13">
        <v>63121</v>
      </c>
      <c r="C12010" s="14">
        <v>42588.39611111112</v>
      </c>
      <c r="D12010" s="7" t="s">
        <v>7</v>
      </c>
      <c r="E12010" s="13">
        <v>2193</v>
      </c>
      <c r="F12010" s="7" t="s">
        <v>55</v>
      </c>
      <c r="G12010" s="7" t="s">
        <v>11</v>
      </c>
      <c r="H12010" s="13">
        <v>9.5</v>
      </c>
      <c r="I12010" s="13" t="str">
        <f>IF(G12010="Male",VLOOKUP(H12010,'Shoe size conversion table'!$B$6:$D$22,2),VLOOKUP(H12010,'Shoe size conversion table'!$J$6:$L$22,2))</f>
        <v>42-43</v>
      </c>
      <c r="J12010" s="13">
        <f>IF(G12010="Male",VLOOKUP(H12010,'Shoe size conversion table'!$B$6:$D$22,3),VLOOKUP(H12010,'Shoe size conversion table'!$J$6:$L$22,3))</f>
        <v>9</v>
      </c>
      <c r="K12010" s="11">
        <v>129</v>
      </c>
      <c r="L12010" s="12">
        <v>0</v>
      </c>
      <c r="M12010" s="7">
        <f t="shared" si="562"/>
        <v>2016</v>
      </c>
      <c r="N12010" s="7">
        <f t="shared" si="563"/>
        <v>8</v>
      </c>
      <c r="O12010" s="30">
        <f t="shared" si="564"/>
        <v>129</v>
      </c>
    </row>
    <row r="12011" spans="2:15" x14ac:dyDescent="0.2">
      <c r="B12011" s="13">
        <v>63122</v>
      </c>
      <c r="C12011" s="14">
        <v>42588.506111111215</v>
      </c>
      <c r="D12011" s="7" t="s">
        <v>7</v>
      </c>
      <c r="E12011" s="13">
        <v>2210</v>
      </c>
      <c r="F12011" s="7" t="s">
        <v>52</v>
      </c>
      <c r="G12011" s="7" t="s">
        <v>12</v>
      </c>
      <c r="H12011" s="13">
        <v>7.5</v>
      </c>
      <c r="I12011" s="13">
        <f>IF(G12011="Male",VLOOKUP(H12011,'Shoe size conversion table'!$B$6:$D$22,2),VLOOKUP(H12011,'Shoe size conversion table'!$J$6:$L$22,2))</f>
        <v>38</v>
      </c>
      <c r="J12011" s="13">
        <f>IF(G12011="Male",VLOOKUP(H12011,'Shoe size conversion table'!$B$6:$D$22,3),VLOOKUP(H12011,'Shoe size conversion table'!$J$6:$L$22,3))</f>
        <v>5.5</v>
      </c>
      <c r="K12011" s="11">
        <v>189</v>
      </c>
      <c r="L12011" s="12">
        <v>0</v>
      </c>
      <c r="M12011" s="7">
        <f t="shared" si="562"/>
        <v>2016</v>
      </c>
      <c r="N12011" s="7">
        <f t="shared" si="563"/>
        <v>8</v>
      </c>
      <c r="O12011" s="30">
        <f t="shared" si="564"/>
        <v>189</v>
      </c>
    </row>
    <row r="12012" spans="2:15" x14ac:dyDescent="0.2">
      <c r="B12012" s="13">
        <v>63123</v>
      </c>
      <c r="C12012" s="14">
        <v>42588.736111111211</v>
      </c>
      <c r="D12012" s="7" t="s">
        <v>10</v>
      </c>
      <c r="E12012" s="13">
        <v>2204</v>
      </c>
      <c r="F12012" s="7" t="s">
        <v>35</v>
      </c>
      <c r="G12012" s="7" t="s">
        <v>12</v>
      </c>
      <c r="H12012" s="13">
        <v>6.5</v>
      </c>
      <c r="I12012" s="13">
        <f>IF(G12012="Male",VLOOKUP(H12012,'Shoe size conversion table'!$B$6:$D$22,2),VLOOKUP(H12012,'Shoe size conversion table'!$J$6:$L$22,2))</f>
        <v>37</v>
      </c>
      <c r="J12012" s="13">
        <f>IF(G12012="Male",VLOOKUP(H12012,'Shoe size conversion table'!$B$6:$D$22,3),VLOOKUP(H12012,'Shoe size conversion table'!$J$6:$L$22,3))</f>
        <v>4.5</v>
      </c>
      <c r="K12012" s="11">
        <v>189</v>
      </c>
      <c r="L12012" s="12">
        <v>0.3</v>
      </c>
      <c r="M12012" s="7">
        <f t="shared" si="562"/>
        <v>2016</v>
      </c>
      <c r="N12012" s="7">
        <f t="shared" si="563"/>
        <v>8</v>
      </c>
      <c r="O12012" s="30">
        <f t="shared" si="564"/>
        <v>132.29999999999998</v>
      </c>
    </row>
    <row r="12013" spans="2:15" x14ac:dyDescent="0.2">
      <c r="B12013" s="13">
        <v>63124</v>
      </c>
      <c r="C12013" s="14">
        <v>42588.786111111258</v>
      </c>
      <c r="D12013" s="7" t="s">
        <v>10</v>
      </c>
      <c r="E12013" s="13">
        <v>2228</v>
      </c>
      <c r="F12013" s="7" t="s">
        <v>34</v>
      </c>
      <c r="G12013" s="7" t="s">
        <v>11</v>
      </c>
      <c r="H12013" s="13">
        <v>8</v>
      </c>
      <c r="I12013" s="13">
        <f>IF(G12013="Male",VLOOKUP(H12013,'Shoe size conversion table'!$B$6:$D$22,2),VLOOKUP(H12013,'Shoe size conversion table'!$J$6:$L$22,2))</f>
        <v>41</v>
      </c>
      <c r="J12013" s="13">
        <f>IF(G12013="Male",VLOOKUP(H12013,'Shoe size conversion table'!$B$6:$D$22,3),VLOOKUP(H12013,'Shoe size conversion table'!$J$6:$L$22,3))</f>
        <v>7.5</v>
      </c>
      <c r="K12013" s="11">
        <v>129</v>
      </c>
      <c r="L12013" s="12">
        <v>0</v>
      </c>
      <c r="M12013" s="7">
        <f t="shared" si="562"/>
        <v>2016</v>
      </c>
      <c r="N12013" s="7">
        <f t="shared" si="563"/>
        <v>8</v>
      </c>
      <c r="O12013" s="30">
        <f t="shared" si="564"/>
        <v>129</v>
      </c>
    </row>
    <row r="12014" spans="2:15" x14ac:dyDescent="0.2">
      <c r="B12014" s="13">
        <v>63125</v>
      </c>
      <c r="C12014" s="14">
        <v>42588.796111111114</v>
      </c>
      <c r="D12014" s="7" t="s">
        <v>10</v>
      </c>
      <c r="E12014" s="13">
        <v>2187</v>
      </c>
      <c r="F12014" s="7" t="s">
        <v>35</v>
      </c>
      <c r="G12014" s="7" t="s">
        <v>12</v>
      </c>
      <c r="H12014" s="13">
        <v>8.5</v>
      </c>
      <c r="I12014" s="13">
        <f>IF(G12014="Male",VLOOKUP(H12014,'Shoe size conversion table'!$B$6:$D$22,2),VLOOKUP(H12014,'Shoe size conversion table'!$J$6:$L$22,2))</f>
        <v>39</v>
      </c>
      <c r="J12014" s="13">
        <f>IF(G12014="Male",VLOOKUP(H12014,'Shoe size conversion table'!$B$6:$D$22,3),VLOOKUP(H12014,'Shoe size conversion table'!$J$6:$L$22,3))</f>
        <v>6.5</v>
      </c>
      <c r="K12014" s="11">
        <v>149</v>
      </c>
      <c r="L12014" s="12">
        <v>0</v>
      </c>
      <c r="M12014" s="7">
        <f t="shared" si="562"/>
        <v>2016</v>
      </c>
      <c r="N12014" s="7">
        <f t="shared" si="563"/>
        <v>8</v>
      </c>
      <c r="O12014" s="30">
        <f t="shared" si="564"/>
        <v>149</v>
      </c>
    </row>
    <row r="12015" spans="2:15" x14ac:dyDescent="0.2">
      <c r="B12015" s="13">
        <v>63126</v>
      </c>
      <c r="C12015" s="14">
        <v>42588.796111111216</v>
      </c>
      <c r="D12015" s="7" t="s">
        <v>8</v>
      </c>
      <c r="E12015" s="13">
        <v>2185</v>
      </c>
      <c r="F12015" s="7" t="s">
        <v>38</v>
      </c>
      <c r="G12015" s="7" t="s">
        <v>12</v>
      </c>
      <c r="H12015" s="13">
        <v>10.5</v>
      </c>
      <c r="I12015" s="13">
        <f>IF(G12015="Male",VLOOKUP(H12015,'Shoe size conversion table'!$B$6:$D$22,2),VLOOKUP(H12015,'Shoe size conversion table'!$J$6:$L$22,2))</f>
        <v>41</v>
      </c>
      <c r="J12015" s="13">
        <f>IF(G12015="Male",VLOOKUP(H12015,'Shoe size conversion table'!$B$6:$D$22,3),VLOOKUP(H12015,'Shoe size conversion table'!$J$6:$L$22,3))</f>
        <v>8.5</v>
      </c>
      <c r="K12015" s="11">
        <v>159</v>
      </c>
      <c r="L12015" s="12">
        <v>0.2</v>
      </c>
      <c r="M12015" s="7">
        <f t="shared" si="562"/>
        <v>2016</v>
      </c>
      <c r="N12015" s="7">
        <f t="shared" si="563"/>
        <v>8</v>
      </c>
      <c r="O12015" s="30">
        <f t="shared" si="564"/>
        <v>127.2</v>
      </c>
    </row>
    <row r="12016" spans="2:15" x14ac:dyDescent="0.2">
      <c r="B12016" s="13">
        <v>63127</v>
      </c>
      <c r="C12016" s="14">
        <v>42588.916111111124</v>
      </c>
      <c r="D12016" s="7" t="s">
        <v>10</v>
      </c>
      <c r="E12016" s="13">
        <v>2166</v>
      </c>
      <c r="F12016" s="7" t="s">
        <v>35</v>
      </c>
      <c r="G12016" s="7" t="s">
        <v>12</v>
      </c>
      <c r="H12016" s="13">
        <v>5.5</v>
      </c>
      <c r="I12016" s="13">
        <f>IF(G12016="Male",VLOOKUP(H12016,'Shoe size conversion table'!$B$6:$D$22,2),VLOOKUP(H12016,'Shoe size conversion table'!$J$6:$L$22,2))</f>
        <v>36</v>
      </c>
      <c r="J12016" s="13">
        <f>IF(G12016="Male",VLOOKUP(H12016,'Shoe size conversion table'!$B$6:$D$22,3),VLOOKUP(H12016,'Shoe size conversion table'!$J$6:$L$22,3))</f>
        <v>3.5</v>
      </c>
      <c r="K12016" s="11">
        <v>149</v>
      </c>
      <c r="L12016" s="12">
        <v>0.1</v>
      </c>
      <c r="M12016" s="7">
        <f t="shared" si="562"/>
        <v>2016</v>
      </c>
      <c r="N12016" s="7">
        <f t="shared" si="563"/>
        <v>8</v>
      </c>
      <c r="O12016" s="30">
        <f t="shared" si="564"/>
        <v>134.1</v>
      </c>
    </row>
    <row r="12017" spans="2:15" x14ac:dyDescent="0.2">
      <c r="B12017" s="13">
        <v>63128</v>
      </c>
      <c r="C12017" s="14">
        <v>42588.926111111119</v>
      </c>
      <c r="D12017" s="7" t="s">
        <v>8</v>
      </c>
      <c r="E12017" s="13">
        <v>2209</v>
      </c>
      <c r="F12017" s="7" t="s">
        <v>37</v>
      </c>
      <c r="G12017" s="7" t="s">
        <v>11</v>
      </c>
      <c r="H12017" s="13">
        <v>9</v>
      </c>
      <c r="I12017" s="13">
        <f>IF(G12017="Male",VLOOKUP(H12017,'Shoe size conversion table'!$B$6:$D$22,2),VLOOKUP(H12017,'Shoe size conversion table'!$J$6:$L$22,2))</f>
        <v>42</v>
      </c>
      <c r="J12017" s="13">
        <f>IF(G12017="Male",VLOOKUP(H12017,'Shoe size conversion table'!$B$6:$D$22,3),VLOOKUP(H12017,'Shoe size conversion table'!$J$6:$L$22,3))</f>
        <v>8.5</v>
      </c>
      <c r="K12017" s="11">
        <v>159</v>
      </c>
      <c r="L12017" s="12">
        <v>0.5</v>
      </c>
      <c r="M12017" s="7">
        <f t="shared" si="562"/>
        <v>2016</v>
      </c>
      <c r="N12017" s="7">
        <f t="shared" si="563"/>
        <v>8</v>
      </c>
      <c r="O12017" s="30">
        <f t="shared" si="564"/>
        <v>79.5</v>
      </c>
    </row>
    <row r="12018" spans="2:15" x14ac:dyDescent="0.2">
      <c r="B12018" s="13">
        <v>63129</v>
      </c>
      <c r="C12018" s="14">
        <v>42588.936111111121</v>
      </c>
      <c r="D12018" s="7" t="s">
        <v>7</v>
      </c>
      <c r="E12018" s="13">
        <v>2194</v>
      </c>
      <c r="F12018" s="7" t="s">
        <v>57</v>
      </c>
      <c r="G12018" s="7" t="s">
        <v>11</v>
      </c>
      <c r="H12018" s="13">
        <v>6</v>
      </c>
      <c r="I12018" s="13">
        <f>IF(G12018="Male",VLOOKUP(H12018,'Shoe size conversion table'!$B$6:$D$22,2),VLOOKUP(H12018,'Shoe size conversion table'!$J$6:$L$22,2))</f>
        <v>39</v>
      </c>
      <c r="J12018" s="13">
        <f>IF(G12018="Male",VLOOKUP(H12018,'Shoe size conversion table'!$B$6:$D$22,3),VLOOKUP(H12018,'Shoe size conversion table'!$J$6:$L$22,3))</f>
        <v>5.5</v>
      </c>
      <c r="K12018" s="11">
        <v>159</v>
      </c>
      <c r="L12018" s="12">
        <v>0</v>
      </c>
      <c r="M12018" s="7">
        <f t="shared" si="562"/>
        <v>2016</v>
      </c>
      <c r="N12018" s="7">
        <f t="shared" si="563"/>
        <v>8</v>
      </c>
      <c r="O12018" s="30">
        <f t="shared" si="564"/>
        <v>159</v>
      </c>
    </row>
    <row r="12019" spans="2:15" x14ac:dyDescent="0.2">
      <c r="B12019" s="13">
        <v>63130</v>
      </c>
      <c r="C12019" s="14">
        <v>42588.97611111126</v>
      </c>
      <c r="D12019" s="7" t="s">
        <v>7</v>
      </c>
      <c r="E12019" s="13">
        <v>2222</v>
      </c>
      <c r="F12019" s="7" t="s">
        <v>51</v>
      </c>
      <c r="G12019" s="7" t="s">
        <v>11</v>
      </c>
      <c r="H12019" s="13">
        <v>10</v>
      </c>
      <c r="I12019" s="13">
        <f>IF(G12019="Male",VLOOKUP(H12019,'Shoe size conversion table'!$B$6:$D$22,2),VLOOKUP(H12019,'Shoe size conversion table'!$J$6:$L$22,2))</f>
        <v>43</v>
      </c>
      <c r="J12019" s="13">
        <f>IF(G12019="Male",VLOOKUP(H12019,'Shoe size conversion table'!$B$6:$D$22,3),VLOOKUP(H12019,'Shoe size conversion table'!$J$6:$L$22,3))</f>
        <v>9.5</v>
      </c>
      <c r="K12019" s="11">
        <v>189</v>
      </c>
      <c r="L12019" s="12">
        <v>0</v>
      </c>
      <c r="M12019" s="7">
        <f t="shared" si="562"/>
        <v>2016</v>
      </c>
      <c r="N12019" s="7">
        <f t="shared" si="563"/>
        <v>8</v>
      </c>
      <c r="O12019" s="30">
        <f t="shared" si="564"/>
        <v>189</v>
      </c>
    </row>
    <row r="12020" spans="2:15" x14ac:dyDescent="0.2">
      <c r="B12020" s="13">
        <v>63131</v>
      </c>
      <c r="C12020" s="14">
        <v>42588.996111111213</v>
      </c>
      <c r="D12020" s="7" t="s">
        <v>7</v>
      </c>
      <c r="E12020" s="13">
        <v>2210</v>
      </c>
      <c r="F12020" s="7" t="s">
        <v>53</v>
      </c>
      <c r="G12020" s="7" t="s">
        <v>12</v>
      </c>
      <c r="H12020" s="13">
        <v>9</v>
      </c>
      <c r="I12020" s="13" t="str">
        <f>IF(G12020="Male",VLOOKUP(H12020,'Shoe size conversion table'!$B$6:$D$22,2),VLOOKUP(H12020,'Shoe size conversion table'!$J$6:$L$22,2))</f>
        <v>39-40</v>
      </c>
      <c r="J12020" s="13">
        <f>IF(G12020="Male",VLOOKUP(H12020,'Shoe size conversion table'!$B$6:$D$22,3),VLOOKUP(H12020,'Shoe size conversion table'!$J$6:$L$22,3))</f>
        <v>7</v>
      </c>
      <c r="K12020" s="11">
        <v>189</v>
      </c>
      <c r="L12020" s="12">
        <v>0.2</v>
      </c>
      <c r="M12020" s="7">
        <f t="shared" si="562"/>
        <v>2016</v>
      </c>
      <c r="N12020" s="7">
        <f t="shared" si="563"/>
        <v>8</v>
      </c>
      <c r="O12020" s="30">
        <f t="shared" si="564"/>
        <v>151.20000000000002</v>
      </c>
    </row>
    <row r="12021" spans="2:15" x14ac:dyDescent="0.2">
      <c r="B12021" s="13">
        <v>63132</v>
      </c>
      <c r="C12021" s="14">
        <v>42588.996111111293</v>
      </c>
      <c r="D12021" s="7" t="s">
        <v>7</v>
      </c>
      <c r="E12021" s="13">
        <v>2175</v>
      </c>
      <c r="F12021" s="7" t="s">
        <v>43</v>
      </c>
      <c r="G12021" s="7" t="s">
        <v>11</v>
      </c>
      <c r="H12021" s="13">
        <v>8.5</v>
      </c>
      <c r="I12021" s="13" t="str">
        <f>IF(G12021="Male",VLOOKUP(H12021,'Shoe size conversion table'!$B$6:$D$22,2),VLOOKUP(H12021,'Shoe size conversion table'!$J$6:$L$22,2))</f>
        <v>41-42</v>
      </c>
      <c r="J12021" s="13">
        <f>IF(G12021="Male",VLOOKUP(H12021,'Shoe size conversion table'!$B$6:$D$22,3),VLOOKUP(H12021,'Shoe size conversion table'!$J$6:$L$22,3))</f>
        <v>8</v>
      </c>
      <c r="K12021" s="11">
        <v>129</v>
      </c>
      <c r="L12021" s="12">
        <v>0.2</v>
      </c>
      <c r="M12021" s="7">
        <f t="shared" si="562"/>
        <v>2016</v>
      </c>
      <c r="N12021" s="7">
        <f t="shared" si="563"/>
        <v>8</v>
      </c>
      <c r="O12021" s="30">
        <f t="shared" si="564"/>
        <v>103.2</v>
      </c>
    </row>
    <row r="12022" spans="2:15" x14ac:dyDescent="0.2">
      <c r="B12022" s="13">
        <v>63133</v>
      </c>
      <c r="C12022" s="14">
        <v>42589.03611111112</v>
      </c>
      <c r="D12022" s="7" t="s">
        <v>7</v>
      </c>
      <c r="E12022" s="13">
        <v>2171</v>
      </c>
      <c r="F12022" s="7" t="s">
        <v>49</v>
      </c>
      <c r="G12022" s="7" t="s">
        <v>12</v>
      </c>
      <c r="H12022" s="13">
        <v>8.5</v>
      </c>
      <c r="I12022" s="13">
        <f>IF(G12022="Male",VLOOKUP(H12022,'Shoe size conversion table'!$B$6:$D$22,2),VLOOKUP(H12022,'Shoe size conversion table'!$J$6:$L$22,2))</f>
        <v>39</v>
      </c>
      <c r="J12022" s="13">
        <f>IF(G12022="Male",VLOOKUP(H12022,'Shoe size conversion table'!$B$6:$D$22,3),VLOOKUP(H12022,'Shoe size conversion table'!$J$6:$L$22,3))</f>
        <v>6.5</v>
      </c>
      <c r="K12022" s="11">
        <v>179</v>
      </c>
      <c r="L12022" s="12">
        <v>0.1</v>
      </c>
      <c r="M12022" s="7">
        <f t="shared" si="562"/>
        <v>2016</v>
      </c>
      <c r="N12022" s="7">
        <f t="shared" si="563"/>
        <v>8</v>
      </c>
      <c r="O12022" s="30">
        <f t="shared" si="564"/>
        <v>161.1</v>
      </c>
    </row>
    <row r="12023" spans="2:15" x14ac:dyDescent="0.2">
      <c r="B12023" s="13">
        <v>63134</v>
      </c>
      <c r="C12023" s="14">
        <v>42589.096111111299</v>
      </c>
      <c r="D12023" s="7" t="s">
        <v>7</v>
      </c>
      <c r="E12023" s="13">
        <v>2162</v>
      </c>
      <c r="F12023" s="7" t="s">
        <v>48</v>
      </c>
      <c r="G12023" s="7" t="s">
        <v>12</v>
      </c>
      <c r="H12023" s="13">
        <v>8</v>
      </c>
      <c r="I12023" s="13" t="str">
        <f>IF(G12023="Male",VLOOKUP(H12023,'Shoe size conversion table'!$B$6:$D$22,2),VLOOKUP(H12023,'Shoe size conversion table'!$J$6:$L$22,2))</f>
        <v>38-39</v>
      </c>
      <c r="J12023" s="13">
        <f>IF(G12023="Male",VLOOKUP(H12023,'Shoe size conversion table'!$B$6:$D$22,3),VLOOKUP(H12023,'Shoe size conversion table'!$J$6:$L$22,3))</f>
        <v>6</v>
      </c>
      <c r="K12023" s="11">
        <v>189</v>
      </c>
      <c r="L12023" s="12">
        <v>0</v>
      </c>
      <c r="M12023" s="7">
        <f t="shared" si="562"/>
        <v>2016</v>
      </c>
      <c r="N12023" s="7">
        <f t="shared" si="563"/>
        <v>8</v>
      </c>
      <c r="O12023" s="30">
        <f t="shared" si="564"/>
        <v>189</v>
      </c>
    </row>
    <row r="12024" spans="2:15" x14ac:dyDescent="0.2">
      <c r="B12024" s="13">
        <v>63135</v>
      </c>
      <c r="C12024" s="14">
        <v>42589.266111111123</v>
      </c>
      <c r="D12024" s="7" t="s">
        <v>9</v>
      </c>
      <c r="E12024" s="13">
        <v>2238</v>
      </c>
      <c r="F12024" s="7" t="s">
        <v>62</v>
      </c>
      <c r="G12024" s="7" t="s">
        <v>11</v>
      </c>
      <c r="H12024" s="13">
        <v>10</v>
      </c>
      <c r="I12024" s="13">
        <f>IF(G12024="Male",VLOOKUP(H12024,'Shoe size conversion table'!$B$6:$D$22,2),VLOOKUP(H12024,'Shoe size conversion table'!$J$6:$L$22,2))</f>
        <v>43</v>
      </c>
      <c r="J12024" s="13">
        <f>IF(G12024="Male",VLOOKUP(H12024,'Shoe size conversion table'!$B$6:$D$22,3),VLOOKUP(H12024,'Shoe size conversion table'!$J$6:$L$22,3))</f>
        <v>9.5</v>
      </c>
      <c r="K12024" s="11">
        <v>149</v>
      </c>
      <c r="L12024" s="12">
        <v>0</v>
      </c>
      <c r="M12024" s="7">
        <f t="shared" si="562"/>
        <v>2016</v>
      </c>
      <c r="N12024" s="7">
        <f t="shared" si="563"/>
        <v>8</v>
      </c>
      <c r="O12024" s="30">
        <f t="shared" si="564"/>
        <v>149</v>
      </c>
    </row>
    <row r="12025" spans="2:15" x14ac:dyDescent="0.2">
      <c r="B12025" s="13">
        <v>63136</v>
      </c>
      <c r="C12025" s="14">
        <v>42589.276111111292</v>
      </c>
      <c r="D12025" s="7" t="s">
        <v>10</v>
      </c>
      <c r="E12025" s="13">
        <v>2187</v>
      </c>
      <c r="F12025" s="7" t="s">
        <v>34</v>
      </c>
      <c r="G12025" s="7" t="s">
        <v>11</v>
      </c>
      <c r="H12025" s="13">
        <v>10.5</v>
      </c>
      <c r="I12025" s="13" t="str">
        <f>IF(G12025="Male",VLOOKUP(H12025,'Shoe size conversion table'!$B$6:$D$22,2),VLOOKUP(H12025,'Shoe size conversion table'!$J$6:$L$22,2))</f>
        <v>43-44</v>
      </c>
      <c r="J12025" s="13">
        <f>IF(G12025="Male",VLOOKUP(H12025,'Shoe size conversion table'!$B$6:$D$22,3),VLOOKUP(H12025,'Shoe size conversion table'!$J$6:$L$22,3))</f>
        <v>10</v>
      </c>
      <c r="K12025" s="11">
        <v>159</v>
      </c>
      <c r="L12025" s="12">
        <v>0.5</v>
      </c>
      <c r="M12025" s="7">
        <f t="shared" si="562"/>
        <v>2016</v>
      </c>
      <c r="N12025" s="7">
        <f t="shared" si="563"/>
        <v>8</v>
      </c>
      <c r="O12025" s="30">
        <f t="shared" si="564"/>
        <v>79.5</v>
      </c>
    </row>
    <row r="12026" spans="2:15" x14ac:dyDescent="0.2">
      <c r="B12026" s="13">
        <v>63137</v>
      </c>
      <c r="C12026" s="14">
        <v>42589.286111111214</v>
      </c>
      <c r="D12026" s="7" t="s">
        <v>10</v>
      </c>
      <c r="E12026" s="13">
        <v>2149</v>
      </c>
      <c r="F12026" s="7" t="s">
        <v>34</v>
      </c>
      <c r="G12026" s="7" t="s">
        <v>11</v>
      </c>
      <c r="H12026" s="13">
        <v>10.5</v>
      </c>
      <c r="I12026" s="13" t="str">
        <f>IF(G12026="Male",VLOOKUP(H12026,'Shoe size conversion table'!$B$6:$D$22,2),VLOOKUP(H12026,'Shoe size conversion table'!$J$6:$L$22,2))</f>
        <v>43-44</v>
      </c>
      <c r="J12026" s="13">
        <f>IF(G12026="Male",VLOOKUP(H12026,'Shoe size conversion table'!$B$6:$D$22,3),VLOOKUP(H12026,'Shoe size conversion table'!$J$6:$L$22,3))</f>
        <v>10</v>
      </c>
      <c r="K12026" s="11">
        <v>169</v>
      </c>
      <c r="L12026" s="12">
        <v>0.2</v>
      </c>
      <c r="M12026" s="7">
        <f t="shared" si="562"/>
        <v>2016</v>
      </c>
      <c r="N12026" s="7">
        <f t="shared" si="563"/>
        <v>8</v>
      </c>
      <c r="O12026" s="30">
        <f t="shared" si="564"/>
        <v>135.20000000000002</v>
      </c>
    </row>
    <row r="12027" spans="2:15" x14ac:dyDescent="0.2">
      <c r="B12027" s="13">
        <v>63138</v>
      </c>
      <c r="C12027" s="14">
        <v>42589.286111111214</v>
      </c>
      <c r="D12027" s="7" t="s">
        <v>8</v>
      </c>
      <c r="E12027" s="13">
        <v>2235</v>
      </c>
      <c r="F12027" s="7" t="s">
        <v>37</v>
      </c>
      <c r="G12027" s="7" t="s">
        <v>11</v>
      </c>
      <c r="H12027" s="13">
        <v>9</v>
      </c>
      <c r="I12027" s="13">
        <f>IF(G12027="Male",VLOOKUP(H12027,'Shoe size conversion table'!$B$6:$D$22,2),VLOOKUP(H12027,'Shoe size conversion table'!$J$6:$L$22,2))</f>
        <v>42</v>
      </c>
      <c r="J12027" s="13">
        <f>IF(G12027="Male",VLOOKUP(H12027,'Shoe size conversion table'!$B$6:$D$22,3),VLOOKUP(H12027,'Shoe size conversion table'!$J$6:$L$22,3))</f>
        <v>8.5</v>
      </c>
      <c r="K12027" s="11">
        <v>199</v>
      </c>
      <c r="L12027" s="12">
        <v>0</v>
      </c>
      <c r="M12027" s="7">
        <f t="shared" si="562"/>
        <v>2016</v>
      </c>
      <c r="N12027" s="7">
        <f t="shared" si="563"/>
        <v>8</v>
      </c>
      <c r="O12027" s="30">
        <f t="shared" si="564"/>
        <v>199</v>
      </c>
    </row>
    <row r="12028" spans="2:15" x14ac:dyDescent="0.2">
      <c r="B12028" s="13">
        <v>63139</v>
      </c>
      <c r="C12028" s="14">
        <v>42589.39611111112</v>
      </c>
      <c r="D12028" s="7" t="s">
        <v>7</v>
      </c>
      <c r="E12028" s="13">
        <v>2190</v>
      </c>
      <c r="F12028" s="7" t="s">
        <v>45</v>
      </c>
      <c r="G12028" s="7" t="s">
        <v>11</v>
      </c>
      <c r="H12028" s="13">
        <v>10.5</v>
      </c>
      <c r="I12028" s="13" t="str">
        <f>IF(G12028="Male",VLOOKUP(H12028,'Shoe size conversion table'!$B$6:$D$22,2),VLOOKUP(H12028,'Shoe size conversion table'!$J$6:$L$22,2))</f>
        <v>43-44</v>
      </c>
      <c r="J12028" s="13">
        <f>IF(G12028="Male",VLOOKUP(H12028,'Shoe size conversion table'!$B$6:$D$22,3),VLOOKUP(H12028,'Shoe size conversion table'!$J$6:$L$22,3))</f>
        <v>10</v>
      </c>
      <c r="K12028" s="11">
        <v>179</v>
      </c>
      <c r="L12028" s="12">
        <v>0.1</v>
      </c>
      <c r="M12028" s="7">
        <f t="shared" si="562"/>
        <v>2016</v>
      </c>
      <c r="N12028" s="7">
        <f t="shared" si="563"/>
        <v>8</v>
      </c>
      <c r="O12028" s="30">
        <f t="shared" si="564"/>
        <v>161.1</v>
      </c>
    </row>
    <row r="12029" spans="2:15" x14ac:dyDescent="0.2">
      <c r="B12029" s="13">
        <v>63139</v>
      </c>
      <c r="C12029" s="14">
        <v>42589.39611111112</v>
      </c>
      <c r="D12029" s="7" t="s">
        <v>7</v>
      </c>
      <c r="E12029" s="13">
        <v>2192</v>
      </c>
      <c r="F12029" s="7" t="s">
        <v>43</v>
      </c>
      <c r="G12029" s="7" t="s">
        <v>11</v>
      </c>
      <c r="H12029" s="13">
        <v>12</v>
      </c>
      <c r="I12029" s="13">
        <f>IF(G12029="Male",VLOOKUP(H12029,'Shoe size conversion table'!$B$6:$D$22,2),VLOOKUP(H12029,'Shoe size conversion table'!$J$6:$L$22,2))</f>
        <v>45</v>
      </c>
      <c r="J12029" s="13">
        <f>IF(G12029="Male",VLOOKUP(H12029,'Shoe size conversion table'!$B$6:$D$22,3),VLOOKUP(H12029,'Shoe size conversion table'!$J$6:$L$22,3))</f>
        <v>11.5</v>
      </c>
      <c r="K12029" s="11">
        <v>149</v>
      </c>
      <c r="L12029" s="12">
        <v>0.5</v>
      </c>
      <c r="M12029" s="7">
        <f t="shared" si="562"/>
        <v>2016</v>
      </c>
      <c r="N12029" s="7">
        <f t="shared" si="563"/>
        <v>8</v>
      </c>
      <c r="O12029" s="30">
        <f t="shared" si="564"/>
        <v>74.5</v>
      </c>
    </row>
    <row r="12030" spans="2:15" x14ac:dyDescent="0.2">
      <c r="B12030" s="13">
        <v>63140</v>
      </c>
      <c r="C12030" s="14">
        <v>42589.556111111124</v>
      </c>
      <c r="D12030" s="7" t="s">
        <v>10</v>
      </c>
      <c r="E12030" s="13">
        <v>2159</v>
      </c>
      <c r="F12030" s="7" t="s">
        <v>36</v>
      </c>
      <c r="G12030" s="7" t="s">
        <v>12</v>
      </c>
      <c r="H12030" s="13">
        <v>8.5</v>
      </c>
      <c r="I12030" s="13">
        <f>IF(G12030="Male",VLOOKUP(H12030,'Shoe size conversion table'!$B$6:$D$22,2),VLOOKUP(H12030,'Shoe size conversion table'!$J$6:$L$22,2))</f>
        <v>39</v>
      </c>
      <c r="J12030" s="13">
        <f>IF(G12030="Male",VLOOKUP(H12030,'Shoe size conversion table'!$B$6:$D$22,3),VLOOKUP(H12030,'Shoe size conversion table'!$J$6:$L$22,3))</f>
        <v>6.5</v>
      </c>
      <c r="K12030" s="11">
        <v>189</v>
      </c>
      <c r="L12030" s="12">
        <v>0</v>
      </c>
      <c r="M12030" s="7">
        <f t="shared" si="562"/>
        <v>2016</v>
      </c>
      <c r="N12030" s="7">
        <f t="shared" si="563"/>
        <v>8</v>
      </c>
      <c r="O12030" s="30">
        <f t="shared" si="564"/>
        <v>189</v>
      </c>
    </row>
    <row r="12031" spans="2:15" x14ac:dyDescent="0.2">
      <c r="B12031" s="13">
        <v>63141</v>
      </c>
      <c r="C12031" s="14">
        <v>42589.596111111117</v>
      </c>
      <c r="D12031" s="7" t="s">
        <v>10</v>
      </c>
      <c r="E12031" s="13">
        <v>2202</v>
      </c>
      <c r="F12031" s="7" t="s">
        <v>35</v>
      </c>
      <c r="G12031" s="7" t="s">
        <v>12</v>
      </c>
      <c r="H12031" s="13">
        <v>8.5</v>
      </c>
      <c r="I12031" s="13">
        <f>IF(G12031="Male",VLOOKUP(H12031,'Shoe size conversion table'!$B$6:$D$22,2),VLOOKUP(H12031,'Shoe size conversion table'!$J$6:$L$22,2))</f>
        <v>39</v>
      </c>
      <c r="J12031" s="13">
        <f>IF(G12031="Male",VLOOKUP(H12031,'Shoe size conversion table'!$B$6:$D$22,3),VLOOKUP(H12031,'Shoe size conversion table'!$J$6:$L$22,3))</f>
        <v>6.5</v>
      </c>
      <c r="K12031" s="11">
        <v>169</v>
      </c>
      <c r="L12031" s="12">
        <v>0.5</v>
      </c>
      <c r="M12031" s="7">
        <f t="shared" si="562"/>
        <v>2016</v>
      </c>
      <c r="N12031" s="7">
        <f t="shared" si="563"/>
        <v>8</v>
      </c>
      <c r="O12031" s="30">
        <f t="shared" si="564"/>
        <v>84.5</v>
      </c>
    </row>
    <row r="12032" spans="2:15" x14ac:dyDescent="0.2">
      <c r="B12032" s="13">
        <v>63142</v>
      </c>
      <c r="C12032" s="14">
        <v>42589.626111111123</v>
      </c>
      <c r="D12032" s="7" t="s">
        <v>7</v>
      </c>
      <c r="E12032" s="13">
        <v>2191</v>
      </c>
      <c r="F12032" s="7" t="s">
        <v>51</v>
      </c>
      <c r="G12032" s="7" t="s">
        <v>11</v>
      </c>
      <c r="H12032" s="13">
        <v>9</v>
      </c>
      <c r="I12032" s="13">
        <f>IF(G12032="Male",VLOOKUP(H12032,'Shoe size conversion table'!$B$6:$D$22,2),VLOOKUP(H12032,'Shoe size conversion table'!$J$6:$L$22,2))</f>
        <v>42</v>
      </c>
      <c r="J12032" s="13">
        <f>IF(G12032="Male",VLOOKUP(H12032,'Shoe size conversion table'!$B$6:$D$22,3),VLOOKUP(H12032,'Shoe size conversion table'!$J$6:$L$22,3))</f>
        <v>8.5</v>
      </c>
      <c r="K12032" s="11">
        <v>149</v>
      </c>
      <c r="L12032" s="12">
        <v>0.3</v>
      </c>
      <c r="M12032" s="7">
        <f t="shared" si="562"/>
        <v>2016</v>
      </c>
      <c r="N12032" s="7">
        <f t="shared" si="563"/>
        <v>8</v>
      </c>
      <c r="O12032" s="30">
        <f t="shared" si="564"/>
        <v>104.3</v>
      </c>
    </row>
    <row r="12033" spans="2:15" x14ac:dyDescent="0.2">
      <c r="B12033" s="13">
        <v>63143</v>
      </c>
      <c r="C12033" s="14">
        <v>42589.796111111114</v>
      </c>
      <c r="D12033" s="7" t="s">
        <v>7</v>
      </c>
      <c r="E12033" s="13">
        <v>2195</v>
      </c>
      <c r="F12033" s="7" t="s">
        <v>49</v>
      </c>
      <c r="G12033" s="7" t="s">
        <v>11</v>
      </c>
      <c r="H12033" s="13">
        <v>9.5</v>
      </c>
      <c r="I12033" s="13" t="str">
        <f>IF(G12033="Male",VLOOKUP(H12033,'Shoe size conversion table'!$B$6:$D$22,2),VLOOKUP(H12033,'Shoe size conversion table'!$J$6:$L$22,2))</f>
        <v>42-43</v>
      </c>
      <c r="J12033" s="13">
        <f>IF(G12033="Male",VLOOKUP(H12033,'Shoe size conversion table'!$B$6:$D$22,3),VLOOKUP(H12033,'Shoe size conversion table'!$J$6:$L$22,3))</f>
        <v>9</v>
      </c>
      <c r="K12033" s="11">
        <v>189</v>
      </c>
      <c r="L12033" s="12">
        <v>0.3</v>
      </c>
      <c r="M12033" s="7">
        <f t="shared" si="562"/>
        <v>2016</v>
      </c>
      <c r="N12033" s="7">
        <f t="shared" si="563"/>
        <v>8</v>
      </c>
      <c r="O12033" s="30">
        <f t="shared" si="564"/>
        <v>132.29999999999998</v>
      </c>
    </row>
    <row r="12034" spans="2:15" x14ac:dyDescent="0.2">
      <c r="B12034" s="13">
        <v>63144</v>
      </c>
      <c r="C12034" s="14">
        <v>42589.846111111299</v>
      </c>
      <c r="D12034" s="7" t="s">
        <v>10</v>
      </c>
      <c r="E12034" s="13">
        <v>2182</v>
      </c>
      <c r="F12034" s="7" t="s">
        <v>35</v>
      </c>
      <c r="G12034" s="7" t="s">
        <v>12</v>
      </c>
      <c r="H12034" s="13">
        <v>9</v>
      </c>
      <c r="I12034" s="13" t="str">
        <f>IF(G12034="Male",VLOOKUP(H12034,'Shoe size conversion table'!$B$6:$D$22,2),VLOOKUP(H12034,'Shoe size conversion table'!$J$6:$L$22,2))</f>
        <v>39-40</v>
      </c>
      <c r="J12034" s="13">
        <f>IF(G12034="Male",VLOOKUP(H12034,'Shoe size conversion table'!$B$6:$D$22,3),VLOOKUP(H12034,'Shoe size conversion table'!$J$6:$L$22,3))</f>
        <v>7</v>
      </c>
      <c r="K12034" s="11">
        <v>159</v>
      </c>
      <c r="L12034" s="12">
        <v>0.5</v>
      </c>
      <c r="M12034" s="7">
        <f t="shared" si="562"/>
        <v>2016</v>
      </c>
      <c r="N12034" s="7">
        <f t="shared" si="563"/>
        <v>8</v>
      </c>
      <c r="O12034" s="30">
        <f t="shared" si="564"/>
        <v>79.5</v>
      </c>
    </row>
    <row r="12035" spans="2:15" x14ac:dyDescent="0.2">
      <c r="B12035" s="13">
        <v>63145</v>
      </c>
      <c r="C12035" s="14">
        <v>42589.926111111119</v>
      </c>
      <c r="D12035" s="7" t="s">
        <v>8</v>
      </c>
      <c r="E12035" s="13">
        <v>2158</v>
      </c>
      <c r="F12035" s="7" t="s">
        <v>38</v>
      </c>
      <c r="G12035" s="7" t="s">
        <v>11</v>
      </c>
      <c r="H12035" s="13">
        <v>15</v>
      </c>
      <c r="I12035" s="13">
        <f>IF(G12035="Male",VLOOKUP(H12035,'Shoe size conversion table'!$B$6:$D$22,2),VLOOKUP(H12035,'Shoe size conversion table'!$J$6:$L$22,2))</f>
        <v>48</v>
      </c>
      <c r="J12035" s="13">
        <f>IF(G12035="Male",VLOOKUP(H12035,'Shoe size conversion table'!$B$6:$D$22,3),VLOOKUP(H12035,'Shoe size conversion table'!$J$6:$L$22,3))</f>
        <v>14.5</v>
      </c>
      <c r="K12035" s="11">
        <v>139</v>
      </c>
      <c r="L12035" s="12">
        <v>0</v>
      </c>
      <c r="M12035" s="7">
        <f t="shared" si="562"/>
        <v>2016</v>
      </c>
      <c r="N12035" s="7">
        <f t="shared" si="563"/>
        <v>8</v>
      </c>
      <c r="O12035" s="30">
        <f t="shared" si="564"/>
        <v>139</v>
      </c>
    </row>
    <row r="12036" spans="2:15" x14ac:dyDescent="0.2">
      <c r="B12036" s="13">
        <v>63146</v>
      </c>
      <c r="C12036" s="14">
        <v>42589.936111111121</v>
      </c>
      <c r="D12036" s="7" t="s">
        <v>10</v>
      </c>
      <c r="E12036" s="13">
        <v>2147</v>
      </c>
      <c r="F12036" s="7" t="s">
        <v>36</v>
      </c>
      <c r="G12036" s="7" t="s">
        <v>12</v>
      </c>
      <c r="H12036" s="13">
        <v>12</v>
      </c>
      <c r="I12036" s="13" t="str">
        <f>IF(G12036="Male",VLOOKUP(H12036,'Shoe size conversion table'!$B$6:$D$22,2),VLOOKUP(H12036,'Shoe size conversion table'!$J$6:$L$22,2))</f>
        <v>42-43</v>
      </c>
      <c r="J12036" s="13">
        <f>IF(G12036="Male",VLOOKUP(H12036,'Shoe size conversion table'!$B$6:$D$22,3),VLOOKUP(H12036,'Shoe size conversion table'!$J$6:$L$22,3))</f>
        <v>10</v>
      </c>
      <c r="K12036" s="11">
        <v>159</v>
      </c>
      <c r="L12036" s="12">
        <v>0</v>
      </c>
      <c r="M12036" s="7">
        <f t="shared" si="562"/>
        <v>2016</v>
      </c>
      <c r="N12036" s="7">
        <f t="shared" si="563"/>
        <v>8</v>
      </c>
      <c r="O12036" s="30">
        <f t="shared" si="564"/>
        <v>159</v>
      </c>
    </row>
    <row r="12037" spans="2:15" x14ac:dyDescent="0.2">
      <c r="B12037" s="13">
        <v>63147</v>
      </c>
      <c r="C12037" s="14">
        <v>42589.946111111218</v>
      </c>
      <c r="D12037" s="7" t="s">
        <v>7</v>
      </c>
      <c r="E12037" s="13">
        <v>2220</v>
      </c>
      <c r="F12037" s="7" t="s">
        <v>49</v>
      </c>
      <c r="G12037" s="7" t="s">
        <v>12</v>
      </c>
      <c r="H12037" s="13">
        <v>8</v>
      </c>
      <c r="I12037" s="13" t="str">
        <f>IF(G12037="Male",VLOOKUP(H12037,'Shoe size conversion table'!$B$6:$D$22,2),VLOOKUP(H12037,'Shoe size conversion table'!$J$6:$L$22,2))</f>
        <v>38-39</v>
      </c>
      <c r="J12037" s="13">
        <f>IF(G12037="Male",VLOOKUP(H12037,'Shoe size conversion table'!$B$6:$D$22,3),VLOOKUP(H12037,'Shoe size conversion table'!$J$6:$L$22,3))</f>
        <v>6</v>
      </c>
      <c r="K12037" s="11">
        <v>159</v>
      </c>
      <c r="L12037" s="12">
        <v>0</v>
      </c>
      <c r="M12037" s="7">
        <f t="shared" ref="M12037:M12100" si="565">YEAR(C12037)</f>
        <v>2016</v>
      </c>
      <c r="N12037" s="7">
        <f t="shared" si="563"/>
        <v>8</v>
      </c>
      <c r="O12037" s="30">
        <f t="shared" si="564"/>
        <v>159</v>
      </c>
    </row>
    <row r="12038" spans="2:15" x14ac:dyDescent="0.2">
      <c r="B12038" s="13">
        <v>63148</v>
      </c>
      <c r="C12038" s="14">
        <v>42589.996111111213</v>
      </c>
      <c r="D12038" s="7" t="s">
        <v>7</v>
      </c>
      <c r="E12038" s="13">
        <v>2233</v>
      </c>
      <c r="F12038" s="7" t="s">
        <v>57</v>
      </c>
      <c r="G12038" s="7" t="s">
        <v>11</v>
      </c>
      <c r="H12038" s="13">
        <v>10</v>
      </c>
      <c r="I12038" s="13">
        <f>IF(G12038="Male",VLOOKUP(H12038,'Shoe size conversion table'!$B$6:$D$22,2),VLOOKUP(H12038,'Shoe size conversion table'!$J$6:$L$22,2))</f>
        <v>43</v>
      </c>
      <c r="J12038" s="13">
        <f>IF(G12038="Male",VLOOKUP(H12038,'Shoe size conversion table'!$B$6:$D$22,3),VLOOKUP(H12038,'Shoe size conversion table'!$J$6:$L$22,3))</f>
        <v>9.5</v>
      </c>
      <c r="K12038" s="11">
        <v>129</v>
      </c>
      <c r="L12038" s="12">
        <v>0.5</v>
      </c>
      <c r="M12038" s="7">
        <f t="shared" si="565"/>
        <v>2016</v>
      </c>
      <c r="N12038" s="7">
        <f t="shared" ref="N12038:N12101" si="566">MONTH(C12038:C27005)</f>
        <v>8</v>
      </c>
      <c r="O12038" s="30">
        <f t="shared" ref="O12038:O12101" si="567">K12038*(1-L12038)</f>
        <v>64.5</v>
      </c>
    </row>
    <row r="12039" spans="2:15" x14ac:dyDescent="0.2">
      <c r="B12039" s="13">
        <v>63149</v>
      </c>
      <c r="C12039" s="14">
        <v>42590.03611111112</v>
      </c>
      <c r="D12039" s="7" t="s">
        <v>7</v>
      </c>
      <c r="E12039" s="13">
        <v>2192</v>
      </c>
      <c r="F12039" s="7" t="s">
        <v>49</v>
      </c>
      <c r="G12039" s="7" t="s">
        <v>11</v>
      </c>
      <c r="H12039" s="13">
        <v>8</v>
      </c>
      <c r="I12039" s="13">
        <f>IF(G12039="Male",VLOOKUP(H12039,'Shoe size conversion table'!$B$6:$D$22,2),VLOOKUP(H12039,'Shoe size conversion table'!$J$6:$L$22,2))</f>
        <v>41</v>
      </c>
      <c r="J12039" s="13">
        <f>IF(G12039="Male",VLOOKUP(H12039,'Shoe size conversion table'!$B$6:$D$22,3),VLOOKUP(H12039,'Shoe size conversion table'!$J$6:$L$22,3))</f>
        <v>7.5</v>
      </c>
      <c r="K12039" s="11">
        <v>149</v>
      </c>
      <c r="L12039" s="12">
        <v>0.2</v>
      </c>
      <c r="M12039" s="7">
        <f t="shared" si="565"/>
        <v>2016</v>
      </c>
      <c r="N12039" s="7">
        <f t="shared" si="566"/>
        <v>8</v>
      </c>
      <c r="O12039" s="30">
        <f t="shared" si="567"/>
        <v>119.2</v>
      </c>
    </row>
    <row r="12040" spans="2:15" x14ac:dyDescent="0.2">
      <c r="B12040" s="13">
        <v>63150</v>
      </c>
      <c r="C12040" s="14">
        <v>42590.096111111299</v>
      </c>
      <c r="D12040" s="7" t="s">
        <v>10</v>
      </c>
      <c r="E12040" s="13">
        <v>2197</v>
      </c>
      <c r="F12040" s="7" t="s">
        <v>34</v>
      </c>
      <c r="G12040" s="7" t="s">
        <v>11</v>
      </c>
      <c r="H12040" s="13">
        <v>9.5</v>
      </c>
      <c r="I12040" s="13" t="str">
        <f>IF(G12040="Male",VLOOKUP(H12040,'Shoe size conversion table'!$B$6:$D$22,2),VLOOKUP(H12040,'Shoe size conversion table'!$J$6:$L$22,2))</f>
        <v>42-43</v>
      </c>
      <c r="J12040" s="13">
        <f>IF(G12040="Male",VLOOKUP(H12040,'Shoe size conversion table'!$B$6:$D$22,3),VLOOKUP(H12040,'Shoe size conversion table'!$J$6:$L$22,3))</f>
        <v>9</v>
      </c>
      <c r="K12040" s="11">
        <v>149</v>
      </c>
      <c r="L12040" s="12">
        <v>0</v>
      </c>
      <c r="M12040" s="7">
        <f t="shared" si="565"/>
        <v>2016</v>
      </c>
      <c r="N12040" s="7">
        <f t="shared" si="566"/>
        <v>8</v>
      </c>
      <c r="O12040" s="30">
        <f t="shared" si="567"/>
        <v>149</v>
      </c>
    </row>
    <row r="12041" spans="2:15" x14ac:dyDescent="0.2">
      <c r="B12041" s="13">
        <v>63151</v>
      </c>
      <c r="C12041" s="14">
        <v>42590.166111111124</v>
      </c>
      <c r="D12041" s="7" t="s">
        <v>7</v>
      </c>
      <c r="E12041" s="13">
        <v>2156</v>
      </c>
      <c r="F12041" s="7" t="s">
        <v>49</v>
      </c>
      <c r="G12041" s="7" t="s">
        <v>11</v>
      </c>
      <c r="H12041" s="13">
        <v>11.5</v>
      </c>
      <c r="I12041" s="13" t="str">
        <f>IF(G12041="Male",VLOOKUP(H12041,'Shoe size conversion table'!$B$6:$D$22,2),VLOOKUP(H12041,'Shoe size conversion table'!$J$6:$L$22,2))</f>
        <v>44-45</v>
      </c>
      <c r="J12041" s="13">
        <f>IF(G12041="Male",VLOOKUP(H12041,'Shoe size conversion table'!$B$6:$D$22,3),VLOOKUP(H12041,'Shoe size conversion table'!$J$6:$L$22,3))</f>
        <v>11</v>
      </c>
      <c r="K12041" s="11">
        <v>189</v>
      </c>
      <c r="L12041" s="12">
        <v>0</v>
      </c>
      <c r="M12041" s="7">
        <f t="shared" si="565"/>
        <v>2016</v>
      </c>
      <c r="N12041" s="7">
        <f t="shared" si="566"/>
        <v>8</v>
      </c>
      <c r="O12041" s="30">
        <f t="shared" si="567"/>
        <v>189</v>
      </c>
    </row>
    <row r="12042" spans="2:15" x14ac:dyDescent="0.2">
      <c r="B12042" s="13">
        <v>63152</v>
      </c>
      <c r="C12042" s="14">
        <v>42590.166111111124</v>
      </c>
      <c r="D12042" s="7" t="s">
        <v>10</v>
      </c>
      <c r="E12042" s="13">
        <v>2227</v>
      </c>
      <c r="F12042" s="7" t="s">
        <v>34</v>
      </c>
      <c r="G12042" s="7" t="s">
        <v>11</v>
      </c>
      <c r="H12042" s="13">
        <v>12</v>
      </c>
      <c r="I12042" s="13">
        <f>IF(G12042="Male",VLOOKUP(H12042,'Shoe size conversion table'!$B$6:$D$22,2),VLOOKUP(H12042,'Shoe size conversion table'!$J$6:$L$22,2))</f>
        <v>45</v>
      </c>
      <c r="J12042" s="13">
        <f>IF(G12042="Male",VLOOKUP(H12042,'Shoe size conversion table'!$B$6:$D$22,3),VLOOKUP(H12042,'Shoe size conversion table'!$J$6:$L$22,3))</f>
        <v>11.5</v>
      </c>
      <c r="K12042" s="11">
        <v>179</v>
      </c>
      <c r="L12042" s="12">
        <v>0.3</v>
      </c>
      <c r="M12042" s="7">
        <f t="shared" si="565"/>
        <v>2016</v>
      </c>
      <c r="N12042" s="7">
        <f t="shared" si="566"/>
        <v>8</v>
      </c>
      <c r="O12042" s="30">
        <f t="shared" si="567"/>
        <v>125.3</v>
      </c>
    </row>
    <row r="12043" spans="2:15" x14ac:dyDescent="0.2">
      <c r="B12043" s="13">
        <v>63153</v>
      </c>
      <c r="C12043" s="14">
        <v>42590.256111111215</v>
      </c>
      <c r="D12043" s="7" t="s">
        <v>7</v>
      </c>
      <c r="E12043" s="13">
        <v>2154</v>
      </c>
      <c r="F12043" s="7" t="s">
        <v>49</v>
      </c>
      <c r="G12043" s="7" t="s">
        <v>11</v>
      </c>
      <c r="H12043" s="13">
        <v>9</v>
      </c>
      <c r="I12043" s="13">
        <f>IF(G12043="Male",VLOOKUP(H12043,'Shoe size conversion table'!$B$6:$D$22,2),VLOOKUP(H12043,'Shoe size conversion table'!$J$6:$L$22,2))</f>
        <v>42</v>
      </c>
      <c r="J12043" s="13">
        <f>IF(G12043="Male",VLOOKUP(H12043,'Shoe size conversion table'!$B$6:$D$22,3),VLOOKUP(H12043,'Shoe size conversion table'!$J$6:$L$22,3))</f>
        <v>8.5</v>
      </c>
      <c r="K12043" s="11">
        <v>179</v>
      </c>
      <c r="L12043" s="12">
        <v>0.1</v>
      </c>
      <c r="M12043" s="7">
        <f t="shared" si="565"/>
        <v>2016</v>
      </c>
      <c r="N12043" s="7">
        <f t="shared" si="566"/>
        <v>8</v>
      </c>
      <c r="O12043" s="30">
        <f t="shared" si="567"/>
        <v>161.1</v>
      </c>
    </row>
    <row r="12044" spans="2:15" x14ac:dyDescent="0.2">
      <c r="B12044" s="13">
        <v>63154</v>
      </c>
      <c r="C12044" s="14">
        <v>42590.46611111112</v>
      </c>
      <c r="D12044" s="7" t="s">
        <v>8</v>
      </c>
      <c r="E12044" s="13">
        <v>2225</v>
      </c>
      <c r="F12044" s="7" t="s">
        <v>41</v>
      </c>
      <c r="G12044" s="7" t="s">
        <v>11</v>
      </c>
      <c r="H12044" s="13">
        <v>10</v>
      </c>
      <c r="I12044" s="13">
        <f>IF(G12044="Male",VLOOKUP(H12044,'Shoe size conversion table'!$B$6:$D$22,2),VLOOKUP(H12044,'Shoe size conversion table'!$J$6:$L$22,2))</f>
        <v>43</v>
      </c>
      <c r="J12044" s="13">
        <f>IF(G12044="Male",VLOOKUP(H12044,'Shoe size conversion table'!$B$6:$D$22,3),VLOOKUP(H12044,'Shoe size conversion table'!$J$6:$L$22,3))</f>
        <v>9.5</v>
      </c>
      <c r="K12044" s="11">
        <v>199</v>
      </c>
      <c r="L12044" s="12">
        <v>0</v>
      </c>
      <c r="M12044" s="7">
        <f t="shared" si="565"/>
        <v>2016</v>
      </c>
      <c r="N12044" s="7">
        <f t="shared" si="566"/>
        <v>8</v>
      </c>
      <c r="O12044" s="30">
        <f t="shared" si="567"/>
        <v>199</v>
      </c>
    </row>
    <row r="12045" spans="2:15" x14ac:dyDescent="0.2">
      <c r="B12045" s="13">
        <v>63154</v>
      </c>
      <c r="C12045" s="14">
        <v>42590.46611111112</v>
      </c>
      <c r="D12045" s="7" t="s">
        <v>8</v>
      </c>
      <c r="E12045" s="13">
        <v>2158</v>
      </c>
      <c r="F12045" s="7" t="s">
        <v>40</v>
      </c>
      <c r="G12045" s="7" t="s">
        <v>12</v>
      </c>
      <c r="H12045" s="13">
        <v>7.5</v>
      </c>
      <c r="I12045" s="13">
        <f>IF(G12045="Male",VLOOKUP(H12045,'Shoe size conversion table'!$B$6:$D$22,2),VLOOKUP(H12045,'Shoe size conversion table'!$J$6:$L$22,2))</f>
        <v>38</v>
      </c>
      <c r="J12045" s="13">
        <f>IF(G12045="Male",VLOOKUP(H12045,'Shoe size conversion table'!$B$6:$D$22,3),VLOOKUP(H12045,'Shoe size conversion table'!$J$6:$L$22,3))</f>
        <v>5.5</v>
      </c>
      <c r="K12045" s="11">
        <v>159</v>
      </c>
      <c r="L12045" s="12">
        <v>0.3</v>
      </c>
      <c r="M12045" s="7">
        <f t="shared" si="565"/>
        <v>2016</v>
      </c>
      <c r="N12045" s="7">
        <f t="shared" si="566"/>
        <v>8</v>
      </c>
      <c r="O12045" s="30">
        <f t="shared" si="567"/>
        <v>111.3</v>
      </c>
    </row>
    <row r="12046" spans="2:15" x14ac:dyDescent="0.2">
      <c r="B12046" s="13">
        <v>63155</v>
      </c>
      <c r="C12046" s="14">
        <v>42590.506111111215</v>
      </c>
      <c r="D12046" s="7" t="s">
        <v>10</v>
      </c>
      <c r="E12046" s="13">
        <v>2191</v>
      </c>
      <c r="F12046" s="7" t="s">
        <v>36</v>
      </c>
      <c r="G12046" s="7" t="s">
        <v>11</v>
      </c>
      <c r="H12046" s="13">
        <v>10</v>
      </c>
      <c r="I12046" s="13">
        <f>IF(G12046="Male",VLOOKUP(H12046,'Shoe size conversion table'!$B$6:$D$22,2),VLOOKUP(H12046,'Shoe size conversion table'!$J$6:$L$22,2))</f>
        <v>43</v>
      </c>
      <c r="J12046" s="13">
        <f>IF(G12046="Male",VLOOKUP(H12046,'Shoe size conversion table'!$B$6:$D$22,3),VLOOKUP(H12046,'Shoe size conversion table'!$J$6:$L$22,3))</f>
        <v>9.5</v>
      </c>
      <c r="K12046" s="11">
        <v>149</v>
      </c>
      <c r="L12046" s="12">
        <v>0</v>
      </c>
      <c r="M12046" s="7">
        <f t="shared" si="565"/>
        <v>2016</v>
      </c>
      <c r="N12046" s="7">
        <f t="shared" si="566"/>
        <v>8</v>
      </c>
      <c r="O12046" s="30">
        <f t="shared" si="567"/>
        <v>149</v>
      </c>
    </row>
    <row r="12047" spans="2:15" x14ac:dyDescent="0.2">
      <c r="B12047" s="13">
        <v>63156</v>
      </c>
      <c r="C12047" s="14">
        <v>42590.556111111124</v>
      </c>
      <c r="D12047" s="7" t="s">
        <v>7</v>
      </c>
      <c r="E12047" s="13">
        <v>2202</v>
      </c>
      <c r="F12047" s="7" t="s">
        <v>49</v>
      </c>
      <c r="G12047" s="7" t="s">
        <v>11</v>
      </c>
      <c r="H12047" s="13">
        <v>8.5</v>
      </c>
      <c r="I12047" s="13" t="str">
        <f>IF(G12047="Male",VLOOKUP(H12047,'Shoe size conversion table'!$B$6:$D$22,2),VLOOKUP(H12047,'Shoe size conversion table'!$J$6:$L$22,2))</f>
        <v>41-42</v>
      </c>
      <c r="J12047" s="13">
        <f>IF(G12047="Male",VLOOKUP(H12047,'Shoe size conversion table'!$B$6:$D$22,3),VLOOKUP(H12047,'Shoe size conversion table'!$J$6:$L$22,3))</f>
        <v>8</v>
      </c>
      <c r="K12047" s="11">
        <v>179</v>
      </c>
      <c r="L12047" s="12">
        <v>0</v>
      </c>
      <c r="M12047" s="7">
        <f t="shared" si="565"/>
        <v>2016</v>
      </c>
      <c r="N12047" s="7">
        <f t="shared" si="566"/>
        <v>8</v>
      </c>
      <c r="O12047" s="30">
        <f t="shared" si="567"/>
        <v>179</v>
      </c>
    </row>
    <row r="12048" spans="2:15" x14ac:dyDescent="0.2">
      <c r="B12048" s="13">
        <v>63157</v>
      </c>
      <c r="C12048" s="14">
        <v>42590.60611111125</v>
      </c>
      <c r="D12048" s="7" t="s">
        <v>10</v>
      </c>
      <c r="E12048" s="13">
        <v>2149</v>
      </c>
      <c r="F12048" s="7" t="s">
        <v>35</v>
      </c>
      <c r="G12048" s="7" t="s">
        <v>11</v>
      </c>
      <c r="H12048" s="13">
        <v>9</v>
      </c>
      <c r="I12048" s="13">
        <f>IF(G12048="Male",VLOOKUP(H12048,'Shoe size conversion table'!$B$6:$D$22,2),VLOOKUP(H12048,'Shoe size conversion table'!$J$6:$L$22,2))</f>
        <v>42</v>
      </c>
      <c r="J12048" s="13">
        <f>IF(G12048="Male",VLOOKUP(H12048,'Shoe size conversion table'!$B$6:$D$22,3),VLOOKUP(H12048,'Shoe size conversion table'!$J$6:$L$22,3))</f>
        <v>8.5</v>
      </c>
      <c r="K12048" s="11">
        <v>179</v>
      </c>
      <c r="L12048" s="12">
        <v>0</v>
      </c>
      <c r="M12048" s="7">
        <f t="shared" si="565"/>
        <v>2016</v>
      </c>
      <c r="N12048" s="7">
        <f t="shared" si="566"/>
        <v>8</v>
      </c>
      <c r="O12048" s="30">
        <f t="shared" si="567"/>
        <v>179</v>
      </c>
    </row>
    <row r="12049" spans="2:15" x14ac:dyDescent="0.2">
      <c r="B12049" s="13">
        <v>63158</v>
      </c>
      <c r="C12049" s="14">
        <v>42590.616111111296</v>
      </c>
      <c r="D12049" s="7" t="s">
        <v>7</v>
      </c>
      <c r="E12049" s="13">
        <v>2182</v>
      </c>
      <c r="F12049" s="7" t="s">
        <v>43</v>
      </c>
      <c r="G12049" s="7" t="s">
        <v>11</v>
      </c>
      <c r="H12049" s="13">
        <v>12</v>
      </c>
      <c r="I12049" s="13">
        <f>IF(G12049="Male",VLOOKUP(H12049,'Shoe size conversion table'!$B$6:$D$22,2),VLOOKUP(H12049,'Shoe size conversion table'!$J$6:$L$22,2))</f>
        <v>45</v>
      </c>
      <c r="J12049" s="13">
        <f>IF(G12049="Male",VLOOKUP(H12049,'Shoe size conversion table'!$B$6:$D$22,3),VLOOKUP(H12049,'Shoe size conversion table'!$J$6:$L$22,3))</f>
        <v>11.5</v>
      </c>
      <c r="K12049" s="11">
        <v>149</v>
      </c>
      <c r="L12049" s="12">
        <v>0.5</v>
      </c>
      <c r="M12049" s="7">
        <f t="shared" si="565"/>
        <v>2016</v>
      </c>
      <c r="N12049" s="7">
        <f t="shared" si="566"/>
        <v>8</v>
      </c>
      <c r="O12049" s="30">
        <f t="shared" si="567"/>
        <v>74.5</v>
      </c>
    </row>
    <row r="12050" spans="2:15" x14ac:dyDescent="0.2">
      <c r="B12050" s="13">
        <v>63159</v>
      </c>
      <c r="C12050" s="14">
        <v>42590.626111111123</v>
      </c>
      <c r="D12050" s="7" t="s">
        <v>7</v>
      </c>
      <c r="E12050" s="13">
        <v>2227</v>
      </c>
      <c r="F12050" s="7" t="s">
        <v>51</v>
      </c>
      <c r="G12050" s="7" t="s">
        <v>11</v>
      </c>
      <c r="H12050" s="13">
        <v>9</v>
      </c>
      <c r="I12050" s="13">
        <f>IF(G12050="Male",VLOOKUP(H12050,'Shoe size conversion table'!$B$6:$D$22,2),VLOOKUP(H12050,'Shoe size conversion table'!$J$6:$L$22,2))</f>
        <v>42</v>
      </c>
      <c r="J12050" s="13">
        <f>IF(G12050="Male",VLOOKUP(H12050,'Shoe size conversion table'!$B$6:$D$22,3),VLOOKUP(H12050,'Shoe size conversion table'!$J$6:$L$22,3))</f>
        <v>8.5</v>
      </c>
      <c r="K12050" s="11">
        <v>159</v>
      </c>
      <c r="L12050" s="12">
        <v>0</v>
      </c>
      <c r="M12050" s="7">
        <f t="shared" si="565"/>
        <v>2016</v>
      </c>
      <c r="N12050" s="7">
        <f t="shared" si="566"/>
        <v>8</v>
      </c>
      <c r="O12050" s="30">
        <f t="shared" si="567"/>
        <v>159</v>
      </c>
    </row>
    <row r="12051" spans="2:15" x14ac:dyDescent="0.2">
      <c r="B12051" s="13">
        <v>63160</v>
      </c>
      <c r="C12051" s="14">
        <v>42590.636111111126</v>
      </c>
      <c r="D12051" s="7" t="s">
        <v>9</v>
      </c>
      <c r="E12051" s="13">
        <v>2195</v>
      </c>
      <c r="F12051" s="7" t="s">
        <v>61</v>
      </c>
      <c r="G12051" s="7" t="s">
        <v>11</v>
      </c>
      <c r="H12051" s="13">
        <v>10</v>
      </c>
      <c r="I12051" s="13">
        <f>IF(G12051="Male",VLOOKUP(H12051,'Shoe size conversion table'!$B$6:$D$22,2),VLOOKUP(H12051,'Shoe size conversion table'!$J$6:$L$22,2))</f>
        <v>43</v>
      </c>
      <c r="J12051" s="13">
        <f>IF(G12051="Male",VLOOKUP(H12051,'Shoe size conversion table'!$B$6:$D$22,3),VLOOKUP(H12051,'Shoe size conversion table'!$J$6:$L$22,3))</f>
        <v>9.5</v>
      </c>
      <c r="K12051" s="11">
        <v>199</v>
      </c>
      <c r="L12051" s="12">
        <v>0.2</v>
      </c>
      <c r="M12051" s="7">
        <f t="shared" si="565"/>
        <v>2016</v>
      </c>
      <c r="N12051" s="7">
        <f t="shared" si="566"/>
        <v>8</v>
      </c>
      <c r="O12051" s="30">
        <f t="shared" si="567"/>
        <v>159.20000000000002</v>
      </c>
    </row>
    <row r="12052" spans="2:15" x14ac:dyDescent="0.2">
      <c r="B12052" s="13">
        <v>63161</v>
      </c>
      <c r="C12052" s="14">
        <v>42590.636111111256</v>
      </c>
      <c r="D12052" s="7" t="s">
        <v>8</v>
      </c>
      <c r="E12052" s="13">
        <v>2157</v>
      </c>
      <c r="F12052" s="7" t="s">
        <v>41</v>
      </c>
      <c r="G12052" s="7" t="s">
        <v>11</v>
      </c>
      <c r="H12052" s="13">
        <v>6</v>
      </c>
      <c r="I12052" s="13">
        <f>IF(G12052="Male",VLOOKUP(H12052,'Shoe size conversion table'!$B$6:$D$22,2),VLOOKUP(H12052,'Shoe size conversion table'!$J$6:$L$22,2))</f>
        <v>39</v>
      </c>
      <c r="J12052" s="13">
        <f>IF(G12052="Male",VLOOKUP(H12052,'Shoe size conversion table'!$B$6:$D$22,3),VLOOKUP(H12052,'Shoe size conversion table'!$J$6:$L$22,3))</f>
        <v>5.5</v>
      </c>
      <c r="K12052" s="11">
        <v>169</v>
      </c>
      <c r="L12052" s="12">
        <v>0</v>
      </c>
      <c r="M12052" s="7">
        <f t="shared" si="565"/>
        <v>2016</v>
      </c>
      <c r="N12052" s="7">
        <f t="shared" si="566"/>
        <v>8</v>
      </c>
      <c r="O12052" s="30">
        <f t="shared" si="567"/>
        <v>169</v>
      </c>
    </row>
    <row r="12053" spans="2:15" x14ac:dyDescent="0.2">
      <c r="B12053" s="13">
        <v>63162</v>
      </c>
      <c r="C12053" s="14">
        <v>42590.786111111258</v>
      </c>
      <c r="D12053" s="7" t="s">
        <v>7</v>
      </c>
      <c r="E12053" s="13">
        <v>2198</v>
      </c>
      <c r="F12053" s="7" t="s">
        <v>48</v>
      </c>
      <c r="G12053" s="7" t="s">
        <v>12</v>
      </c>
      <c r="H12053" s="13">
        <v>8</v>
      </c>
      <c r="I12053" s="13" t="str">
        <f>IF(G12053="Male",VLOOKUP(H12053,'Shoe size conversion table'!$B$6:$D$22,2),VLOOKUP(H12053,'Shoe size conversion table'!$J$6:$L$22,2))</f>
        <v>38-39</v>
      </c>
      <c r="J12053" s="13">
        <f>IF(G12053="Male",VLOOKUP(H12053,'Shoe size conversion table'!$B$6:$D$22,3),VLOOKUP(H12053,'Shoe size conversion table'!$J$6:$L$22,3))</f>
        <v>6</v>
      </c>
      <c r="K12053" s="11">
        <v>139</v>
      </c>
      <c r="L12053" s="12">
        <v>0</v>
      </c>
      <c r="M12053" s="7">
        <f t="shared" si="565"/>
        <v>2016</v>
      </c>
      <c r="N12053" s="7">
        <f t="shared" si="566"/>
        <v>8</v>
      </c>
      <c r="O12053" s="30">
        <f t="shared" si="567"/>
        <v>139</v>
      </c>
    </row>
    <row r="12054" spans="2:15" x14ac:dyDescent="0.2">
      <c r="B12054" s="13">
        <v>63163</v>
      </c>
      <c r="C12054" s="14">
        <v>42590.886111111249</v>
      </c>
      <c r="D12054" s="7" t="s">
        <v>10</v>
      </c>
      <c r="E12054" s="13">
        <v>2226</v>
      </c>
      <c r="F12054" s="7" t="s">
        <v>35</v>
      </c>
      <c r="G12054" s="7" t="s">
        <v>12</v>
      </c>
      <c r="H12054" s="13">
        <v>7.5</v>
      </c>
      <c r="I12054" s="13">
        <f>IF(G12054="Male",VLOOKUP(H12054,'Shoe size conversion table'!$B$6:$D$22,2),VLOOKUP(H12054,'Shoe size conversion table'!$J$6:$L$22,2))</f>
        <v>38</v>
      </c>
      <c r="J12054" s="13">
        <f>IF(G12054="Male",VLOOKUP(H12054,'Shoe size conversion table'!$B$6:$D$22,3),VLOOKUP(H12054,'Shoe size conversion table'!$J$6:$L$22,3))</f>
        <v>5.5</v>
      </c>
      <c r="K12054" s="11">
        <v>189</v>
      </c>
      <c r="L12054" s="12">
        <v>0</v>
      </c>
      <c r="M12054" s="7">
        <f t="shared" si="565"/>
        <v>2016</v>
      </c>
      <c r="N12054" s="7">
        <f t="shared" si="566"/>
        <v>8</v>
      </c>
      <c r="O12054" s="30">
        <f t="shared" si="567"/>
        <v>189</v>
      </c>
    </row>
    <row r="12055" spans="2:15" x14ac:dyDescent="0.2">
      <c r="B12055" s="13">
        <v>63164</v>
      </c>
      <c r="C12055" s="14">
        <v>42590.936111111121</v>
      </c>
      <c r="D12055" s="7" t="s">
        <v>7</v>
      </c>
      <c r="E12055" s="13">
        <v>2193</v>
      </c>
      <c r="F12055" s="7" t="s">
        <v>55</v>
      </c>
      <c r="G12055" s="7" t="s">
        <v>11</v>
      </c>
      <c r="H12055" s="13">
        <v>9.5</v>
      </c>
      <c r="I12055" s="13" t="str">
        <f>IF(G12055="Male",VLOOKUP(H12055,'Shoe size conversion table'!$B$6:$D$22,2),VLOOKUP(H12055,'Shoe size conversion table'!$J$6:$L$22,2))</f>
        <v>42-43</v>
      </c>
      <c r="J12055" s="13">
        <f>IF(G12055="Male",VLOOKUP(H12055,'Shoe size conversion table'!$B$6:$D$22,3),VLOOKUP(H12055,'Shoe size conversion table'!$J$6:$L$22,3))</f>
        <v>9</v>
      </c>
      <c r="K12055" s="11">
        <v>129</v>
      </c>
      <c r="L12055" s="12">
        <v>0</v>
      </c>
      <c r="M12055" s="7">
        <f t="shared" si="565"/>
        <v>2016</v>
      </c>
      <c r="N12055" s="7">
        <f t="shared" si="566"/>
        <v>8</v>
      </c>
      <c r="O12055" s="30">
        <f t="shared" si="567"/>
        <v>129</v>
      </c>
    </row>
    <row r="12056" spans="2:15" x14ac:dyDescent="0.2">
      <c r="B12056" s="13">
        <v>63165</v>
      </c>
      <c r="C12056" s="14">
        <v>42590.996111111213</v>
      </c>
      <c r="D12056" s="7" t="s">
        <v>7</v>
      </c>
      <c r="E12056" s="13">
        <v>2194</v>
      </c>
      <c r="F12056" s="7" t="s">
        <v>54</v>
      </c>
      <c r="G12056" s="7" t="s">
        <v>12</v>
      </c>
      <c r="H12056" s="13">
        <v>9</v>
      </c>
      <c r="I12056" s="13" t="str">
        <f>IF(G12056="Male",VLOOKUP(H12056,'Shoe size conversion table'!$B$6:$D$22,2),VLOOKUP(H12056,'Shoe size conversion table'!$J$6:$L$22,2))</f>
        <v>39-40</v>
      </c>
      <c r="J12056" s="13">
        <f>IF(G12056="Male",VLOOKUP(H12056,'Shoe size conversion table'!$B$6:$D$22,3),VLOOKUP(H12056,'Shoe size conversion table'!$J$6:$L$22,3))</f>
        <v>7</v>
      </c>
      <c r="K12056" s="11">
        <v>139</v>
      </c>
      <c r="L12056" s="12">
        <v>0.1</v>
      </c>
      <c r="M12056" s="7">
        <f t="shared" si="565"/>
        <v>2016</v>
      </c>
      <c r="N12056" s="7">
        <f t="shared" si="566"/>
        <v>8</v>
      </c>
      <c r="O12056" s="30">
        <f t="shared" si="567"/>
        <v>125.10000000000001</v>
      </c>
    </row>
    <row r="12057" spans="2:15" x14ac:dyDescent="0.2">
      <c r="B12057" s="13">
        <v>63166</v>
      </c>
      <c r="C12057" s="14">
        <v>42591.016111111298</v>
      </c>
      <c r="D12057" s="7" t="s">
        <v>9</v>
      </c>
      <c r="E12057" s="13">
        <v>2206</v>
      </c>
      <c r="F12057" s="7" t="s">
        <v>59</v>
      </c>
      <c r="G12057" s="7" t="s">
        <v>12</v>
      </c>
      <c r="H12057" s="13">
        <v>8</v>
      </c>
      <c r="I12057" s="13" t="str">
        <f>IF(G12057="Male",VLOOKUP(H12057,'Shoe size conversion table'!$B$6:$D$22,2),VLOOKUP(H12057,'Shoe size conversion table'!$J$6:$L$22,2))</f>
        <v>38-39</v>
      </c>
      <c r="J12057" s="13">
        <f>IF(G12057="Male",VLOOKUP(H12057,'Shoe size conversion table'!$B$6:$D$22,3),VLOOKUP(H12057,'Shoe size conversion table'!$J$6:$L$22,3))</f>
        <v>6</v>
      </c>
      <c r="K12057" s="11">
        <v>129</v>
      </c>
      <c r="L12057" s="12">
        <v>0</v>
      </c>
      <c r="M12057" s="7">
        <f t="shared" si="565"/>
        <v>2016</v>
      </c>
      <c r="N12057" s="7">
        <f t="shared" si="566"/>
        <v>8</v>
      </c>
      <c r="O12057" s="30">
        <f t="shared" si="567"/>
        <v>129</v>
      </c>
    </row>
    <row r="12058" spans="2:15" x14ac:dyDescent="0.2">
      <c r="B12058" s="13">
        <v>63166</v>
      </c>
      <c r="C12058" s="14">
        <v>42591.016111111298</v>
      </c>
      <c r="D12058" s="7" t="s">
        <v>9</v>
      </c>
      <c r="E12058" s="13">
        <v>2188</v>
      </c>
      <c r="F12058" s="7" t="s">
        <v>58</v>
      </c>
      <c r="G12058" s="7" t="s">
        <v>11</v>
      </c>
      <c r="H12058" s="13">
        <v>10</v>
      </c>
      <c r="I12058" s="13">
        <f>IF(G12058="Male",VLOOKUP(H12058,'Shoe size conversion table'!$B$6:$D$22,2),VLOOKUP(H12058,'Shoe size conversion table'!$J$6:$L$22,2))</f>
        <v>43</v>
      </c>
      <c r="J12058" s="13">
        <f>IF(G12058="Male",VLOOKUP(H12058,'Shoe size conversion table'!$B$6:$D$22,3),VLOOKUP(H12058,'Shoe size conversion table'!$J$6:$L$22,3))</f>
        <v>9.5</v>
      </c>
      <c r="K12058" s="11">
        <v>139</v>
      </c>
      <c r="L12058" s="12">
        <v>0</v>
      </c>
      <c r="M12058" s="7">
        <f t="shared" si="565"/>
        <v>2016</v>
      </c>
      <c r="N12058" s="7">
        <f t="shared" si="566"/>
        <v>8</v>
      </c>
      <c r="O12058" s="30">
        <f t="shared" si="567"/>
        <v>139</v>
      </c>
    </row>
    <row r="12059" spans="2:15" x14ac:dyDescent="0.2">
      <c r="B12059" s="13">
        <v>63167</v>
      </c>
      <c r="C12059" s="14">
        <v>42591.096111111299</v>
      </c>
      <c r="D12059" s="7" t="s">
        <v>7</v>
      </c>
      <c r="E12059" s="13">
        <v>2194</v>
      </c>
      <c r="F12059" s="7" t="s">
        <v>48</v>
      </c>
      <c r="G12059" s="7" t="s">
        <v>12</v>
      </c>
      <c r="H12059" s="13">
        <v>8</v>
      </c>
      <c r="I12059" s="13" t="str">
        <f>IF(G12059="Male",VLOOKUP(H12059,'Shoe size conversion table'!$B$6:$D$22,2),VLOOKUP(H12059,'Shoe size conversion table'!$J$6:$L$22,2))</f>
        <v>38-39</v>
      </c>
      <c r="J12059" s="13">
        <f>IF(G12059="Male",VLOOKUP(H12059,'Shoe size conversion table'!$B$6:$D$22,3),VLOOKUP(H12059,'Shoe size conversion table'!$J$6:$L$22,3))</f>
        <v>6</v>
      </c>
      <c r="K12059" s="11">
        <v>139</v>
      </c>
      <c r="L12059" s="12">
        <v>0.2</v>
      </c>
      <c r="M12059" s="7">
        <f t="shared" si="565"/>
        <v>2016</v>
      </c>
      <c r="N12059" s="7">
        <f t="shared" si="566"/>
        <v>8</v>
      </c>
      <c r="O12059" s="30">
        <f t="shared" si="567"/>
        <v>111.2</v>
      </c>
    </row>
    <row r="12060" spans="2:15" x14ac:dyDescent="0.2">
      <c r="B12060" s="13">
        <v>63168</v>
      </c>
      <c r="C12060" s="14">
        <v>42591.156111111217</v>
      </c>
      <c r="D12060" s="7" t="s">
        <v>7</v>
      </c>
      <c r="E12060" s="13">
        <v>2158</v>
      </c>
      <c r="F12060" s="7" t="s">
        <v>55</v>
      </c>
      <c r="G12060" s="7" t="s">
        <v>12</v>
      </c>
      <c r="H12060" s="13">
        <v>8.5</v>
      </c>
      <c r="I12060" s="13">
        <f>IF(G12060="Male",VLOOKUP(H12060,'Shoe size conversion table'!$B$6:$D$22,2),VLOOKUP(H12060,'Shoe size conversion table'!$J$6:$L$22,2))</f>
        <v>39</v>
      </c>
      <c r="J12060" s="13">
        <f>IF(G12060="Male",VLOOKUP(H12060,'Shoe size conversion table'!$B$6:$D$22,3),VLOOKUP(H12060,'Shoe size conversion table'!$J$6:$L$22,3))</f>
        <v>6.5</v>
      </c>
      <c r="K12060" s="11">
        <v>159</v>
      </c>
      <c r="L12060" s="12">
        <v>0</v>
      </c>
      <c r="M12060" s="7">
        <f t="shared" si="565"/>
        <v>2016</v>
      </c>
      <c r="N12060" s="7">
        <f t="shared" si="566"/>
        <v>8</v>
      </c>
      <c r="O12060" s="30">
        <f t="shared" si="567"/>
        <v>159</v>
      </c>
    </row>
    <row r="12061" spans="2:15" x14ac:dyDescent="0.2">
      <c r="B12061" s="13">
        <v>63169</v>
      </c>
      <c r="C12061" s="14">
        <v>42591.166111111117</v>
      </c>
      <c r="D12061" s="7" t="s">
        <v>7</v>
      </c>
      <c r="E12061" s="13">
        <v>2196</v>
      </c>
      <c r="F12061" s="7" t="s">
        <v>50</v>
      </c>
      <c r="G12061" s="7" t="s">
        <v>12</v>
      </c>
      <c r="H12061" s="13">
        <v>9</v>
      </c>
      <c r="I12061" s="13" t="str">
        <f>IF(G12061="Male",VLOOKUP(H12061,'Shoe size conversion table'!$B$6:$D$22,2),VLOOKUP(H12061,'Shoe size conversion table'!$J$6:$L$22,2))</f>
        <v>39-40</v>
      </c>
      <c r="J12061" s="13">
        <f>IF(G12061="Male",VLOOKUP(H12061,'Shoe size conversion table'!$B$6:$D$22,3),VLOOKUP(H12061,'Shoe size conversion table'!$J$6:$L$22,3))</f>
        <v>7</v>
      </c>
      <c r="K12061" s="11">
        <v>179</v>
      </c>
      <c r="L12061" s="12">
        <v>0.5</v>
      </c>
      <c r="M12061" s="7">
        <f t="shared" si="565"/>
        <v>2016</v>
      </c>
      <c r="N12061" s="7">
        <f t="shared" si="566"/>
        <v>8</v>
      </c>
      <c r="O12061" s="30">
        <f t="shared" si="567"/>
        <v>89.5</v>
      </c>
    </row>
    <row r="12062" spans="2:15" x14ac:dyDescent="0.2">
      <c r="B12062" s="13">
        <v>63169</v>
      </c>
      <c r="C12062" s="14">
        <v>42591.166111111117</v>
      </c>
      <c r="D12062" s="7" t="s">
        <v>7</v>
      </c>
      <c r="E12062" s="13">
        <v>2186</v>
      </c>
      <c r="F12062" s="7" t="s">
        <v>45</v>
      </c>
      <c r="G12062" s="7" t="s">
        <v>11</v>
      </c>
      <c r="H12062" s="13">
        <v>10</v>
      </c>
      <c r="I12062" s="13">
        <f>IF(G12062="Male",VLOOKUP(H12062,'Shoe size conversion table'!$B$6:$D$22,2),VLOOKUP(H12062,'Shoe size conversion table'!$J$6:$L$22,2))</f>
        <v>43</v>
      </c>
      <c r="J12062" s="13">
        <f>IF(G12062="Male",VLOOKUP(H12062,'Shoe size conversion table'!$B$6:$D$22,3),VLOOKUP(H12062,'Shoe size conversion table'!$J$6:$L$22,3))</f>
        <v>9.5</v>
      </c>
      <c r="K12062" s="11">
        <v>199</v>
      </c>
      <c r="L12062" s="12">
        <v>0</v>
      </c>
      <c r="M12062" s="7">
        <f t="shared" si="565"/>
        <v>2016</v>
      </c>
      <c r="N12062" s="7">
        <f t="shared" si="566"/>
        <v>8</v>
      </c>
      <c r="O12062" s="30">
        <f t="shared" si="567"/>
        <v>199</v>
      </c>
    </row>
    <row r="12063" spans="2:15" x14ac:dyDescent="0.2">
      <c r="B12063" s="13">
        <v>63170</v>
      </c>
      <c r="C12063" s="14">
        <v>42591.166111111124</v>
      </c>
      <c r="D12063" s="7" t="s">
        <v>10</v>
      </c>
      <c r="E12063" s="13">
        <v>2148</v>
      </c>
      <c r="F12063" s="7" t="s">
        <v>34</v>
      </c>
      <c r="G12063" s="7" t="s">
        <v>12</v>
      </c>
      <c r="H12063" s="13">
        <v>8.5</v>
      </c>
      <c r="I12063" s="13">
        <f>IF(G12063="Male",VLOOKUP(H12063,'Shoe size conversion table'!$B$6:$D$22,2),VLOOKUP(H12063,'Shoe size conversion table'!$J$6:$L$22,2))</f>
        <v>39</v>
      </c>
      <c r="J12063" s="13">
        <f>IF(G12063="Male",VLOOKUP(H12063,'Shoe size conversion table'!$B$6:$D$22,3),VLOOKUP(H12063,'Shoe size conversion table'!$J$6:$L$22,3))</f>
        <v>6.5</v>
      </c>
      <c r="K12063" s="11">
        <v>169</v>
      </c>
      <c r="L12063" s="12">
        <v>0</v>
      </c>
      <c r="M12063" s="7">
        <f t="shared" si="565"/>
        <v>2016</v>
      </c>
      <c r="N12063" s="7">
        <f t="shared" si="566"/>
        <v>8</v>
      </c>
      <c r="O12063" s="30">
        <f t="shared" si="567"/>
        <v>169</v>
      </c>
    </row>
    <row r="12064" spans="2:15" x14ac:dyDescent="0.2">
      <c r="B12064" s="13">
        <v>63171</v>
      </c>
      <c r="C12064" s="14">
        <v>42591.166111111124</v>
      </c>
      <c r="D12064" s="7" t="s">
        <v>7</v>
      </c>
      <c r="E12064" s="13">
        <v>2174</v>
      </c>
      <c r="F12064" s="7" t="s">
        <v>51</v>
      </c>
      <c r="G12064" s="7" t="s">
        <v>12</v>
      </c>
      <c r="H12064" s="13">
        <v>8</v>
      </c>
      <c r="I12064" s="13" t="str">
        <f>IF(G12064="Male",VLOOKUP(H12064,'Shoe size conversion table'!$B$6:$D$22,2),VLOOKUP(H12064,'Shoe size conversion table'!$J$6:$L$22,2))</f>
        <v>38-39</v>
      </c>
      <c r="J12064" s="13">
        <f>IF(G12064="Male",VLOOKUP(H12064,'Shoe size conversion table'!$B$6:$D$22,3),VLOOKUP(H12064,'Shoe size conversion table'!$J$6:$L$22,3))</f>
        <v>6</v>
      </c>
      <c r="K12064" s="11">
        <v>199</v>
      </c>
      <c r="L12064" s="12">
        <v>0.2</v>
      </c>
      <c r="M12064" s="7">
        <f t="shared" si="565"/>
        <v>2016</v>
      </c>
      <c r="N12064" s="7">
        <f t="shared" si="566"/>
        <v>8</v>
      </c>
      <c r="O12064" s="30">
        <f t="shared" si="567"/>
        <v>159.20000000000002</v>
      </c>
    </row>
    <row r="12065" spans="2:15" x14ac:dyDescent="0.2">
      <c r="B12065" s="13">
        <v>63172</v>
      </c>
      <c r="C12065" s="14">
        <v>42591.256111111128</v>
      </c>
      <c r="D12065" s="7" t="s">
        <v>10</v>
      </c>
      <c r="E12065" s="13">
        <v>2166</v>
      </c>
      <c r="F12065" s="7" t="s">
        <v>35</v>
      </c>
      <c r="G12065" s="7" t="s">
        <v>12</v>
      </c>
      <c r="H12065" s="13">
        <v>12</v>
      </c>
      <c r="I12065" s="13" t="str">
        <f>IF(G12065="Male",VLOOKUP(H12065,'Shoe size conversion table'!$B$6:$D$22,2),VLOOKUP(H12065,'Shoe size conversion table'!$J$6:$L$22,2))</f>
        <v>42-43</v>
      </c>
      <c r="J12065" s="13">
        <f>IF(G12065="Male",VLOOKUP(H12065,'Shoe size conversion table'!$B$6:$D$22,3),VLOOKUP(H12065,'Shoe size conversion table'!$J$6:$L$22,3))</f>
        <v>10</v>
      </c>
      <c r="K12065" s="11">
        <v>139</v>
      </c>
      <c r="L12065" s="12">
        <v>0.5</v>
      </c>
      <c r="M12065" s="7">
        <f t="shared" si="565"/>
        <v>2016</v>
      </c>
      <c r="N12065" s="7">
        <f t="shared" si="566"/>
        <v>8</v>
      </c>
      <c r="O12065" s="30">
        <f t="shared" si="567"/>
        <v>69.5</v>
      </c>
    </row>
    <row r="12066" spans="2:15" x14ac:dyDescent="0.2">
      <c r="B12066" s="13">
        <v>63173</v>
      </c>
      <c r="C12066" s="14">
        <v>42591.256111111215</v>
      </c>
      <c r="D12066" s="7" t="s">
        <v>10</v>
      </c>
      <c r="E12066" s="13">
        <v>2240</v>
      </c>
      <c r="F12066" s="7" t="s">
        <v>36</v>
      </c>
      <c r="G12066" s="7" t="s">
        <v>12</v>
      </c>
      <c r="H12066" s="13">
        <v>9.5</v>
      </c>
      <c r="I12066" s="13">
        <f>IF(G12066="Male",VLOOKUP(H12066,'Shoe size conversion table'!$B$6:$D$22,2),VLOOKUP(H12066,'Shoe size conversion table'!$J$6:$L$22,2))</f>
        <v>40</v>
      </c>
      <c r="J12066" s="13">
        <f>IF(G12066="Male",VLOOKUP(H12066,'Shoe size conversion table'!$B$6:$D$22,3),VLOOKUP(H12066,'Shoe size conversion table'!$J$6:$L$22,3))</f>
        <v>7.5</v>
      </c>
      <c r="K12066" s="11">
        <v>139</v>
      </c>
      <c r="L12066" s="12">
        <v>0</v>
      </c>
      <c r="M12066" s="7">
        <f t="shared" si="565"/>
        <v>2016</v>
      </c>
      <c r="N12066" s="7">
        <f t="shared" si="566"/>
        <v>8</v>
      </c>
      <c r="O12066" s="30">
        <f t="shared" si="567"/>
        <v>139</v>
      </c>
    </row>
    <row r="12067" spans="2:15" x14ac:dyDescent="0.2">
      <c r="B12067" s="13">
        <v>63174</v>
      </c>
      <c r="C12067" s="14">
        <v>42591.276111111118</v>
      </c>
      <c r="D12067" s="7" t="s">
        <v>8</v>
      </c>
      <c r="E12067" s="13">
        <v>2174</v>
      </c>
      <c r="F12067" s="7" t="s">
        <v>38</v>
      </c>
      <c r="G12067" s="7" t="s">
        <v>11</v>
      </c>
      <c r="H12067" s="13">
        <v>10</v>
      </c>
      <c r="I12067" s="13">
        <f>IF(G12067="Male",VLOOKUP(H12067,'Shoe size conversion table'!$B$6:$D$22,2),VLOOKUP(H12067,'Shoe size conversion table'!$J$6:$L$22,2))</f>
        <v>43</v>
      </c>
      <c r="J12067" s="13">
        <f>IF(G12067="Male",VLOOKUP(H12067,'Shoe size conversion table'!$B$6:$D$22,3),VLOOKUP(H12067,'Shoe size conversion table'!$J$6:$L$22,3))</f>
        <v>9.5</v>
      </c>
      <c r="K12067" s="11">
        <v>189</v>
      </c>
      <c r="L12067" s="12">
        <v>0.2</v>
      </c>
      <c r="M12067" s="7">
        <f t="shared" si="565"/>
        <v>2016</v>
      </c>
      <c r="N12067" s="7">
        <f t="shared" si="566"/>
        <v>8</v>
      </c>
      <c r="O12067" s="30">
        <f t="shared" si="567"/>
        <v>151.20000000000002</v>
      </c>
    </row>
    <row r="12068" spans="2:15" x14ac:dyDescent="0.2">
      <c r="B12068" s="13">
        <v>63175</v>
      </c>
      <c r="C12068" s="14">
        <v>42591.46611111112</v>
      </c>
      <c r="D12068" s="7" t="s">
        <v>8</v>
      </c>
      <c r="E12068" s="13">
        <v>2214</v>
      </c>
      <c r="F12068" s="7" t="s">
        <v>41</v>
      </c>
      <c r="G12068" s="7" t="s">
        <v>11</v>
      </c>
      <c r="H12068" s="13">
        <v>10.5</v>
      </c>
      <c r="I12068" s="13" t="str">
        <f>IF(G12068="Male",VLOOKUP(H12068,'Shoe size conversion table'!$B$6:$D$22,2),VLOOKUP(H12068,'Shoe size conversion table'!$J$6:$L$22,2))</f>
        <v>43-44</v>
      </c>
      <c r="J12068" s="13">
        <f>IF(G12068="Male",VLOOKUP(H12068,'Shoe size conversion table'!$B$6:$D$22,3),VLOOKUP(H12068,'Shoe size conversion table'!$J$6:$L$22,3))</f>
        <v>10</v>
      </c>
      <c r="K12068" s="11">
        <v>139</v>
      </c>
      <c r="L12068" s="12">
        <v>0</v>
      </c>
      <c r="M12068" s="7">
        <f t="shared" si="565"/>
        <v>2016</v>
      </c>
      <c r="N12068" s="7">
        <f t="shared" si="566"/>
        <v>8</v>
      </c>
      <c r="O12068" s="30">
        <f t="shared" si="567"/>
        <v>139</v>
      </c>
    </row>
    <row r="12069" spans="2:15" x14ac:dyDescent="0.2">
      <c r="B12069" s="13">
        <v>63176</v>
      </c>
      <c r="C12069" s="14">
        <v>42591.536111111127</v>
      </c>
      <c r="D12069" s="7" t="s">
        <v>8</v>
      </c>
      <c r="E12069" s="13">
        <v>2183</v>
      </c>
      <c r="F12069" s="7" t="s">
        <v>42</v>
      </c>
      <c r="G12069" s="7" t="s">
        <v>11</v>
      </c>
      <c r="H12069" s="13">
        <v>10.5</v>
      </c>
      <c r="I12069" s="13" t="str">
        <f>IF(G12069="Male",VLOOKUP(H12069,'Shoe size conversion table'!$B$6:$D$22,2),VLOOKUP(H12069,'Shoe size conversion table'!$J$6:$L$22,2))</f>
        <v>43-44</v>
      </c>
      <c r="J12069" s="13">
        <f>IF(G12069="Male",VLOOKUP(H12069,'Shoe size conversion table'!$B$6:$D$22,3),VLOOKUP(H12069,'Shoe size conversion table'!$J$6:$L$22,3))</f>
        <v>10</v>
      </c>
      <c r="K12069" s="11">
        <v>129</v>
      </c>
      <c r="L12069" s="12">
        <v>0</v>
      </c>
      <c r="M12069" s="7">
        <f t="shared" si="565"/>
        <v>2016</v>
      </c>
      <c r="N12069" s="7">
        <f t="shared" si="566"/>
        <v>8</v>
      </c>
      <c r="O12069" s="30">
        <f t="shared" si="567"/>
        <v>129</v>
      </c>
    </row>
    <row r="12070" spans="2:15" x14ac:dyDescent="0.2">
      <c r="B12070" s="13">
        <v>63176</v>
      </c>
      <c r="C12070" s="14">
        <v>42591.536111111127</v>
      </c>
      <c r="D12070" s="7" t="s">
        <v>8</v>
      </c>
      <c r="E12070" s="13">
        <v>2171</v>
      </c>
      <c r="F12070" s="7" t="s">
        <v>42</v>
      </c>
      <c r="G12070" s="7" t="s">
        <v>11</v>
      </c>
      <c r="H12070" s="13">
        <v>10</v>
      </c>
      <c r="I12070" s="13">
        <f>IF(G12070="Male",VLOOKUP(H12070,'Shoe size conversion table'!$B$6:$D$22,2),VLOOKUP(H12070,'Shoe size conversion table'!$J$6:$L$22,2))</f>
        <v>43</v>
      </c>
      <c r="J12070" s="13">
        <f>IF(G12070="Male",VLOOKUP(H12070,'Shoe size conversion table'!$B$6:$D$22,3),VLOOKUP(H12070,'Shoe size conversion table'!$J$6:$L$22,3))</f>
        <v>9.5</v>
      </c>
      <c r="K12070" s="11">
        <v>169</v>
      </c>
      <c r="L12070" s="12">
        <v>0</v>
      </c>
      <c r="M12070" s="7">
        <f t="shared" si="565"/>
        <v>2016</v>
      </c>
      <c r="N12070" s="7">
        <f t="shared" si="566"/>
        <v>8</v>
      </c>
      <c r="O12070" s="30">
        <f t="shared" si="567"/>
        <v>169</v>
      </c>
    </row>
    <row r="12071" spans="2:15" x14ac:dyDescent="0.2">
      <c r="B12071" s="13">
        <v>63177</v>
      </c>
      <c r="C12071" s="14">
        <v>42591.546111111253</v>
      </c>
      <c r="D12071" s="7" t="s">
        <v>8</v>
      </c>
      <c r="E12071" s="13">
        <v>2174</v>
      </c>
      <c r="F12071" s="7" t="s">
        <v>38</v>
      </c>
      <c r="G12071" s="7" t="s">
        <v>11</v>
      </c>
      <c r="H12071" s="13">
        <v>8.5</v>
      </c>
      <c r="I12071" s="13" t="str">
        <f>IF(G12071="Male",VLOOKUP(H12071,'Shoe size conversion table'!$B$6:$D$22,2),VLOOKUP(H12071,'Shoe size conversion table'!$J$6:$L$22,2))</f>
        <v>41-42</v>
      </c>
      <c r="J12071" s="13">
        <f>IF(G12071="Male",VLOOKUP(H12071,'Shoe size conversion table'!$B$6:$D$22,3),VLOOKUP(H12071,'Shoe size conversion table'!$J$6:$L$22,3))</f>
        <v>8</v>
      </c>
      <c r="K12071" s="11">
        <v>199</v>
      </c>
      <c r="L12071" s="12">
        <v>0</v>
      </c>
      <c r="M12071" s="7">
        <f t="shared" si="565"/>
        <v>2016</v>
      </c>
      <c r="N12071" s="7">
        <f t="shared" si="566"/>
        <v>8</v>
      </c>
      <c r="O12071" s="30">
        <f t="shared" si="567"/>
        <v>199</v>
      </c>
    </row>
    <row r="12072" spans="2:15" x14ac:dyDescent="0.2">
      <c r="B12072" s="13">
        <v>63178</v>
      </c>
      <c r="C12072" s="14">
        <v>42591.556111111124</v>
      </c>
      <c r="D12072" s="7" t="s">
        <v>10</v>
      </c>
      <c r="E12072" s="13">
        <v>2241</v>
      </c>
      <c r="F12072" s="7" t="s">
        <v>36</v>
      </c>
      <c r="G12072" s="7" t="s">
        <v>12</v>
      </c>
      <c r="H12072" s="13">
        <v>8.5</v>
      </c>
      <c r="I12072" s="13">
        <f>IF(G12072="Male",VLOOKUP(H12072,'Shoe size conversion table'!$B$6:$D$22,2),VLOOKUP(H12072,'Shoe size conversion table'!$J$6:$L$22,2))</f>
        <v>39</v>
      </c>
      <c r="J12072" s="13">
        <f>IF(G12072="Male",VLOOKUP(H12072,'Shoe size conversion table'!$B$6:$D$22,3),VLOOKUP(H12072,'Shoe size conversion table'!$J$6:$L$22,3))</f>
        <v>6.5</v>
      </c>
      <c r="K12072" s="11">
        <v>169</v>
      </c>
      <c r="L12072" s="12">
        <v>0</v>
      </c>
      <c r="M12072" s="7">
        <f t="shared" si="565"/>
        <v>2016</v>
      </c>
      <c r="N12072" s="7">
        <f t="shared" si="566"/>
        <v>8</v>
      </c>
      <c r="O12072" s="30">
        <f t="shared" si="567"/>
        <v>169</v>
      </c>
    </row>
    <row r="12073" spans="2:15" x14ac:dyDescent="0.2">
      <c r="B12073" s="13">
        <v>63179</v>
      </c>
      <c r="C12073" s="14">
        <v>42591.60611111125</v>
      </c>
      <c r="D12073" s="7" t="s">
        <v>7</v>
      </c>
      <c r="E12073" s="13">
        <v>2185</v>
      </c>
      <c r="F12073" s="7" t="s">
        <v>49</v>
      </c>
      <c r="G12073" s="7" t="s">
        <v>12</v>
      </c>
      <c r="H12073" s="13">
        <v>8</v>
      </c>
      <c r="I12073" s="13" t="str">
        <f>IF(G12073="Male",VLOOKUP(H12073,'Shoe size conversion table'!$B$6:$D$22,2),VLOOKUP(H12073,'Shoe size conversion table'!$J$6:$L$22,2))</f>
        <v>38-39</v>
      </c>
      <c r="J12073" s="13">
        <f>IF(G12073="Male",VLOOKUP(H12073,'Shoe size conversion table'!$B$6:$D$22,3),VLOOKUP(H12073,'Shoe size conversion table'!$J$6:$L$22,3))</f>
        <v>6</v>
      </c>
      <c r="K12073" s="11">
        <v>189</v>
      </c>
      <c r="L12073" s="12">
        <v>0</v>
      </c>
      <c r="M12073" s="7">
        <f t="shared" si="565"/>
        <v>2016</v>
      </c>
      <c r="N12073" s="7">
        <f t="shared" si="566"/>
        <v>8</v>
      </c>
      <c r="O12073" s="30">
        <f t="shared" si="567"/>
        <v>189</v>
      </c>
    </row>
    <row r="12074" spans="2:15" x14ac:dyDescent="0.2">
      <c r="B12074" s="13">
        <v>63180</v>
      </c>
      <c r="C12074" s="14">
        <v>42591.626111111123</v>
      </c>
      <c r="D12074" s="7" t="s">
        <v>7</v>
      </c>
      <c r="E12074" s="13">
        <v>2225</v>
      </c>
      <c r="F12074" s="7" t="s">
        <v>50</v>
      </c>
      <c r="G12074" s="7" t="s">
        <v>12</v>
      </c>
      <c r="H12074" s="13">
        <v>8</v>
      </c>
      <c r="I12074" s="13" t="str">
        <f>IF(G12074="Male",VLOOKUP(H12074,'Shoe size conversion table'!$B$6:$D$22,2),VLOOKUP(H12074,'Shoe size conversion table'!$J$6:$L$22,2))</f>
        <v>38-39</v>
      </c>
      <c r="J12074" s="13">
        <f>IF(G12074="Male",VLOOKUP(H12074,'Shoe size conversion table'!$B$6:$D$22,3),VLOOKUP(H12074,'Shoe size conversion table'!$J$6:$L$22,3))</f>
        <v>6</v>
      </c>
      <c r="K12074" s="11">
        <v>189</v>
      </c>
      <c r="L12074" s="12">
        <v>0</v>
      </c>
      <c r="M12074" s="7">
        <f t="shared" si="565"/>
        <v>2016</v>
      </c>
      <c r="N12074" s="7">
        <f t="shared" si="566"/>
        <v>8</v>
      </c>
      <c r="O12074" s="30">
        <f t="shared" si="567"/>
        <v>189</v>
      </c>
    </row>
    <row r="12075" spans="2:15" x14ac:dyDescent="0.2">
      <c r="B12075" s="13">
        <v>63181</v>
      </c>
      <c r="C12075" s="14">
        <v>42591.636111111126</v>
      </c>
      <c r="D12075" s="7" t="s">
        <v>9</v>
      </c>
      <c r="E12075" s="13">
        <v>2185</v>
      </c>
      <c r="F12075" s="7" t="s">
        <v>59</v>
      </c>
      <c r="G12075" s="7" t="s">
        <v>12</v>
      </c>
      <c r="H12075" s="13">
        <v>9</v>
      </c>
      <c r="I12075" s="13" t="str">
        <f>IF(G12075="Male",VLOOKUP(H12075,'Shoe size conversion table'!$B$6:$D$22,2),VLOOKUP(H12075,'Shoe size conversion table'!$J$6:$L$22,2))</f>
        <v>39-40</v>
      </c>
      <c r="J12075" s="13">
        <f>IF(G12075="Male",VLOOKUP(H12075,'Shoe size conversion table'!$B$6:$D$22,3),VLOOKUP(H12075,'Shoe size conversion table'!$J$6:$L$22,3))</f>
        <v>7</v>
      </c>
      <c r="K12075" s="11">
        <v>139</v>
      </c>
      <c r="L12075" s="12">
        <v>0.1</v>
      </c>
      <c r="M12075" s="7">
        <f t="shared" si="565"/>
        <v>2016</v>
      </c>
      <c r="N12075" s="7">
        <f t="shared" si="566"/>
        <v>8</v>
      </c>
      <c r="O12075" s="30">
        <f t="shared" si="567"/>
        <v>125.10000000000001</v>
      </c>
    </row>
    <row r="12076" spans="2:15" x14ac:dyDescent="0.2">
      <c r="B12076" s="13">
        <v>63182</v>
      </c>
      <c r="C12076" s="14">
        <v>42591.636111111256</v>
      </c>
      <c r="D12076" s="7" t="s">
        <v>8</v>
      </c>
      <c r="E12076" s="13">
        <v>2183</v>
      </c>
      <c r="F12076" s="7" t="s">
        <v>42</v>
      </c>
      <c r="G12076" s="7" t="s">
        <v>12</v>
      </c>
      <c r="H12076" s="13">
        <v>6.5</v>
      </c>
      <c r="I12076" s="13">
        <f>IF(G12076="Male",VLOOKUP(H12076,'Shoe size conversion table'!$B$6:$D$22,2),VLOOKUP(H12076,'Shoe size conversion table'!$J$6:$L$22,2))</f>
        <v>37</v>
      </c>
      <c r="J12076" s="13">
        <f>IF(G12076="Male",VLOOKUP(H12076,'Shoe size conversion table'!$B$6:$D$22,3),VLOOKUP(H12076,'Shoe size conversion table'!$J$6:$L$22,3))</f>
        <v>4.5</v>
      </c>
      <c r="K12076" s="11">
        <v>139</v>
      </c>
      <c r="L12076" s="12">
        <v>0</v>
      </c>
      <c r="M12076" s="7">
        <f t="shared" si="565"/>
        <v>2016</v>
      </c>
      <c r="N12076" s="7">
        <f t="shared" si="566"/>
        <v>8</v>
      </c>
      <c r="O12076" s="30">
        <f t="shared" si="567"/>
        <v>139</v>
      </c>
    </row>
    <row r="12077" spans="2:15" x14ac:dyDescent="0.2">
      <c r="B12077" s="13">
        <v>63183</v>
      </c>
      <c r="C12077" s="14">
        <v>42591.846111111299</v>
      </c>
      <c r="D12077" s="7" t="s">
        <v>10</v>
      </c>
      <c r="E12077" s="13">
        <v>2224</v>
      </c>
      <c r="F12077" s="7" t="s">
        <v>36</v>
      </c>
      <c r="G12077" s="7" t="s">
        <v>12</v>
      </c>
      <c r="H12077" s="13">
        <v>9</v>
      </c>
      <c r="I12077" s="13" t="str">
        <f>IF(G12077="Male",VLOOKUP(H12077,'Shoe size conversion table'!$B$6:$D$22,2),VLOOKUP(H12077,'Shoe size conversion table'!$J$6:$L$22,2))</f>
        <v>39-40</v>
      </c>
      <c r="J12077" s="13">
        <f>IF(G12077="Male",VLOOKUP(H12077,'Shoe size conversion table'!$B$6:$D$22,3),VLOOKUP(H12077,'Shoe size conversion table'!$J$6:$L$22,3))</f>
        <v>7</v>
      </c>
      <c r="K12077" s="11">
        <v>179</v>
      </c>
      <c r="L12077" s="12">
        <v>0</v>
      </c>
      <c r="M12077" s="7">
        <f t="shared" si="565"/>
        <v>2016</v>
      </c>
      <c r="N12077" s="7">
        <f t="shared" si="566"/>
        <v>8</v>
      </c>
      <c r="O12077" s="30">
        <f t="shared" si="567"/>
        <v>179</v>
      </c>
    </row>
    <row r="12078" spans="2:15" x14ac:dyDescent="0.2">
      <c r="B12078" s="13">
        <v>63184</v>
      </c>
      <c r="C12078" s="14">
        <v>42591.886111111126</v>
      </c>
      <c r="D12078" s="7" t="s">
        <v>10</v>
      </c>
      <c r="E12078" s="13">
        <v>2147</v>
      </c>
      <c r="F12078" s="7" t="s">
        <v>34</v>
      </c>
      <c r="G12078" s="7" t="s">
        <v>11</v>
      </c>
      <c r="H12078" s="13">
        <v>9</v>
      </c>
      <c r="I12078" s="13">
        <f>IF(G12078="Male",VLOOKUP(H12078,'Shoe size conversion table'!$B$6:$D$22,2),VLOOKUP(H12078,'Shoe size conversion table'!$J$6:$L$22,2))</f>
        <v>42</v>
      </c>
      <c r="J12078" s="13">
        <f>IF(G12078="Male",VLOOKUP(H12078,'Shoe size conversion table'!$B$6:$D$22,3),VLOOKUP(H12078,'Shoe size conversion table'!$J$6:$L$22,3))</f>
        <v>8.5</v>
      </c>
      <c r="K12078" s="11">
        <v>159</v>
      </c>
      <c r="L12078" s="12">
        <v>0</v>
      </c>
      <c r="M12078" s="7">
        <f t="shared" si="565"/>
        <v>2016</v>
      </c>
      <c r="N12078" s="7">
        <f t="shared" si="566"/>
        <v>8</v>
      </c>
      <c r="O12078" s="30">
        <f t="shared" si="567"/>
        <v>159</v>
      </c>
    </row>
    <row r="12079" spans="2:15" x14ac:dyDescent="0.2">
      <c r="B12079" s="13">
        <v>63185</v>
      </c>
      <c r="C12079" s="14">
        <v>42591.886111111249</v>
      </c>
      <c r="D12079" s="7" t="s">
        <v>10</v>
      </c>
      <c r="E12079" s="13">
        <v>2189</v>
      </c>
      <c r="F12079" s="7" t="s">
        <v>36</v>
      </c>
      <c r="G12079" s="7" t="s">
        <v>11</v>
      </c>
      <c r="H12079" s="13">
        <v>9</v>
      </c>
      <c r="I12079" s="13">
        <f>IF(G12079="Male",VLOOKUP(H12079,'Shoe size conversion table'!$B$6:$D$22,2),VLOOKUP(H12079,'Shoe size conversion table'!$J$6:$L$22,2))</f>
        <v>42</v>
      </c>
      <c r="J12079" s="13">
        <f>IF(G12079="Male",VLOOKUP(H12079,'Shoe size conversion table'!$B$6:$D$22,3),VLOOKUP(H12079,'Shoe size conversion table'!$J$6:$L$22,3))</f>
        <v>8.5</v>
      </c>
      <c r="K12079" s="11">
        <v>199</v>
      </c>
      <c r="L12079" s="12">
        <v>0</v>
      </c>
      <c r="M12079" s="7">
        <f t="shared" si="565"/>
        <v>2016</v>
      </c>
      <c r="N12079" s="7">
        <f t="shared" si="566"/>
        <v>8</v>
      </c>
      <c r="O12079" s="30">
        <f t="shared" si="567"/>
        <v>199</v>
      </c>
    </row>
    <row r="12080" spans="2:15" x14ac:dyDescent="0.2">
      <c r="B12080" s="13">
        <v>63186</v>
      </c>
      <c r="C12080" s="14">
        <v>42591.926111111301</v>
      </c>
      <c r="D12080" s="7" t="s">
        <v>10</v>
      </c>
      <c r="E12080" s="13">
        <v>2172</v>
      </c>
      <c r="F12080" s="7" t="s">
        <v>34</v>
      </c>
      <c r="G12080" s="7" t="s">
        <v>11</v>
      </c>
      <c r="H12080" s="13">
        <v>13</v>
      </c>
      <c r="I12080" s="13">
        <f>IF(G12080="Male",VLOOKUP(H12080,'Shoe size conversion table'!$B$6:$D$22,2),VLOOKUP(H12080,'Shoe size conversion table'!$J$6:$L$22,2))</f>
        <v>46</v>
      </c>
      <c r="J12080" s="13">
        <f>IF(G12080="Male",VLOOKUP(H12080,'Shoe size conversion table'!$B$6:$D$22,3),VLOOKUP(H12080,'Shoe size conversion table'!$J$6:$L$22,3))</f>
        <v>12.5</v>
      </c>
      <c r="K12080" s="11">
        <v>139</v>
      </c>
      <c r="L12080" s="12">
        <v>0.5</v>
      </c>
      <c r="M12080" s="7">
        <f t="shared" si="565"/>
        <v>2016</v>
      </c>
      <c r="N12080" s="7">
        <f t="shared" si="566"/>
        <v>8</v>
      </c>
      <c r="O12080" s="30">
        <f t="shared" si="567"/>
        <v>69.5</v>
      </c>
    </row>
    <row r="12081" spans="2:15" x14ac:dyDescent="0.2">
      <c r="B12081" s="13">
        <v>63186</v>
      </c>
      <c r="C12081" s="14">
        <v>42591.926111111301</v>
      </c>
      <c r="D12081" s="7" t="s">
        <v>10</v>
      </c>
      <c r="E12081" s="13">
        <v>2172</v>
      </c>
      <c r="F12081" s="7" t="s">
        <v>36</v>
      </c>
      <c r="G12081" s="7" t="s">
        <v>12</v>
      </c>
      <c r="H12081" s="13">
        <v>9</v>
      </c>
      <c r="I12081" s="13" t="str">
        <f>IF(G12081="Male",VLOOKUP(H12081,'Shoe size conversion table'!$B$6:$D$22,2),VLOOKUP(H12081,'Shoe size conversion table'!$J$6:$L$22,2))</f>
        <v>39-40</v>
      </c>
      <c r="J12081" s="13">
        <f>IF(G12081="Male",VLOOKUP(H12081,'Shoe size conversion table'!$B$6:$D$22,3),VLOOKUP(H12081,'Shoe size conversion table'!$J$6:$L$22,3))</f>
        <v>7</v>
      </c>
      <c r="K12081" s="11">
        <v>179</v>
      </c>
      <c r="L12081" s="12">
        <v>0</v>
      </c>
      <c r="M12081" s="7">
        <f t="shared" si="565"/>
        <v>2016</v>
      </c>
      <c r="N12081" s="7">
        <f t="shared" si="566"/>
        <v>8</v>
      </c>
      <c r="O12081" s="30">
        <f t="shared" si="567"/>
        <v>179</v>
      </c>
    </row>
    <row r="12082" spans="2:15" x14ac:dyDescent="0.2">
      <c r="B12082" s="13">
        <v>63187</v>
      </c>
      <c r="C12082" s="14">
        <v>42591.946111111123</v>
      </c>
      <c r="D12082" s="7" t="s">
        <v>8</v>
      </c>
      <c r="E12082" s="13">
        <v>2226</v>
      </c>
      <c r="F12082" s="7" t="s">
        <v>39</v>
      </c>
      <c r="G12082" s="7" t="s">
        <v>11</v>
      </c>
      <c r="H12082" s="13">
        <v>9.5</v>
      </c>
      <c r="I12082" s="13" t="str">
        <f>IF(G12082="Male",VLOOKUP(H12082,'Shoe size conversion table'!$B$6:$D$22,2),VLOOKUP(H12082,'Shoe size conversion table'!$J$6:$L$22,2))</f>
        <v>42-43</v>
      </c>
      <c r="J12082" s="13">
        <f>IF(G12082="Male",VLOOKUP(H12082,'Shoe size conversion table'!$B$6:$D$22,3),VLOOKUP(H12082,'Shoe size conversion table'!$J$6:$L$22,3))</f>
        <v>9</v>
      </c>
      <c r="K12082" s="11">
        <v>179</v>
      </c>
      <c r="L12082" s="12">
        <v>0.2</v>
      </c>
      <c r="M12082" s="7">
        <f t="shared" si="565"/>
        <v>2016</v>
      </c>
      <c r="N12082" s="7">
        <f t="shared" si="566"/>
        <v>8</v>
      </c>
      <c r="O12082" s="30">
        <f t="shared" si="567"/>
        <v>143.20000000000002</v>
      </c>
    </row>
    <row r="12083" spans="2:15" x14ac:dyDescent="0.2">
      <c r="B12083" s="13">
        <v>63188</v>
      </c>
      <c r="C12083" s="14">
        <v>42591.946111111218</v>
      </c>
      <c r="D12083" s="7" t="s">
        <v>10</v>
      </c>
      <c r="E12083" s="13">
        <v>2156</v>
      </c>
      <c r="F12083" s="7" t="s">
        <v>35</v>
      </c>
      <c r="G12083" s="7" t="s">
        <v>11</v>
      </c>
      <c r="H12083" s="13">
        <v>12</v>
      </c>
      <c r="I12083" s="13">
        <f>IF(G12083="Male",VLOOKUP(H12083,'Shoe size conversion table'!$B$6:$D$22,2),VLOOKUP(H12083,'Shoe size conversion table'!$J$6:$L$22,2))</f>
        <v>45</v>
      </c>
      <c r="J12083" s="13">
        <f>IF(G12083="Male",VLOOKUP(H12083,'Shoe size conversion table'!$B$6:$D$22,3),VLOOKUP(H12083,'Shoe size conversion table'!$J$6:$L$22,3))</f>
        <v>11.5</v>
      </c>
      <c r="K12083" s="11">
        <v>199</v>
      </c>
      <c r="L12083" s="12">
        <v>0</v>
      </c>
      <c r="M12083" s="7">
        <f t="shared" si="565"/>
        <v>2016</v>
      </c>
      <c r="N12083" s="7">
        <f t="shared" si="566"/>
        <v>8</v>
      </c>
      <c r="O12083" s="30">
        <f t="shared" si="567"/>
        <v>199</v>
      </c>
    </row>
    <row r="12084" spans="2:15" x14ac:dyDescent="0.2">
      <c r="B12084" s="13">
        <v>63189</v>
      </c>
      <c r="C12084" s="14">
        <v>42591.976111111115</v>
      </c>
      <c r="D12084" s="7" t="s">
        <v>7</v>
      </c>
      <c r="E12084" s="13">
        <v>2216</v>
      </c>
      <c r="F12084" s="7" t="s">
        <v>49</v>
      </c>
      <c r="G12084" s="7" t="s">
        <v>12</v>
      </c>
      <c r="H12084" s="13">
        <v>9</v>
      </c>
      <c r="I12084" s="13" t="str">
        <f>IF(G12084="Male",VLOOKUP(H12084,'Shoe size conversion table'!$B$6:$D$22,2),VLOOKUP(H12084,'Shoe size conversion table'!$J$6:$L$22,2))</f>
        <v>39-40</v>
      </c>
      <c r="J12084" s="13">
        <f>IF(G12084="Male",VLOOKUP(H12084,'Shoe size conversion table'!$B$6:$D$22,3),VLOOKUP(H12084,'Shoe size conversion table'!$J$6:$L$22,3))</f>
        <v>7</v>
      </c>
      <c r="K12084" s="11">
        <v>199</v>
      </c>
      <c r="L12084" s="12">
        <v>0.2</v>
      </c>
      <c r="M12084" s="7">
        <f t="shared" si="565"/>
        <v>2016</v>
      </c>
      <c r="N12084" s="7">
        <f t="shared" si="566"/>
        <v>8</v>
      </c>
      <c r="O12084" s="30">
        <f t="shared" si="567"/>
        <v>159.20000000000002</v>
      </c>
    </row>
    <row r="12085" spans="2:15" x14ac:dyDescent="0.2">
      <c r="B12085" s="13">
        <v>63189</v>
      </c>
      <c r="C12085" s="14">
        <v>42591.976111111115</v>
      </c>
      <c r="D12085" s="7" t="s">
        <v>7</v>
      </c>
      <c r="E12085" s="13">
        <v>2173</v>
      </c>
      <c r="F12085" s="7" t="s">
        <v>48</v>
      </c>
      <c r="G12085" s="7" t="s">
        <v>11</v>
      </c>
      <c r="H12085" s="13">
        <v>14</v>
      </c>
      <c r="I12085" s="13">
        <f>IF(G12085="Male",VLOOKUP(H12085,'Shoe size conversion table'!$B$6:$D$22,2),VLOOKUP(H12085,'Shoe size conversion table'!$J$6:$L$22,2))</f>
        <v>47</v>
      </c>
      <c r="J12085" s="13">
        <f>IF(G12085="Male",VLOOKUP(H12085,'Shoe size conversion table'!$B$6:$D$22,3),VLOOKUP(H12085,'Shoe size conversion table'!$J$6:$L$22,3))</f>
        <v>13.5</v>
      </c>
      <c r="K12085" s="11">
        <v>179</v>
      </c>
      <c r="L12085" s="12">
        <v>0</v>
      </c>
      <c r="M12085" s="7">
        <f t="shared" si="565"/>
        <v>2016</v>
      </c>
      <c r="N12085" s="7">
        <f t="shared" si="566"/>
        <v>8</v>
      </c>
      <c r="O12085" s="30">
        <f t="shared" si="567"/>
        <v>179</v>
      </c>
    </row>
    <row r="12086" spans="2:15" x14ac:dyDescent="0.2">
      <c r="B12086" s="13">
        <v>63190</v>
      </c>
      <c r="C12086" s="14">
        <v>42592.016111111298</v>
      </c>
      <c r="D12086" s="7" t="s">
        <v>9</v>
      </c>
      <c r="E12086" s="13">
        <v>2242</v>
      </c>
      <c r="F12086" s="7" t="s">
        <v>61</v>
      </c>
      <c r="G12086" s="7" t="s">
        <v>11</v>
      </c>
      <c r="H12086" s="13">
        <v>9.5</v>
      </c>
      <c r="I12086" s="13" t="str">
        <f>IF(G12086="Male",VLOOKUP(H12086,'Shoe size conversion table'!$B$6:$D$22,2),VLOOKUP(H12086,'Shoe size conversion table'!$J$6:$L$22,2))</f>
        <v>42-43</v>
      </c>
      <c r="J12086" s="13">
        <f>IF(G12086="Male",VLOOKUP(H12086,'Shoe size conversion table'!$B$6:$D$22,3),VLOOKUP(H12086,'Shoe size conversion table'!$J$6:$L$22,3))</f>
        <v>9</v>
      </c>
      <c r="K12086" s="11">
        <v>139</v>
      </c>
      <c r="L12086" s="12">
        <v>0.3</v>
      </c>
      <c r="M12086" s="7">
        <f t="shared" si="565"/>
        <v>2016</v>
      </c>
      <c r="N12086" s="7">
        <f t="shared" si="566"/>
        <v>8</v>
      </c>
      <c r="O12086" s="30">
        <f t="shared" si="567"/>
        <v>97.3</v>
      </c>
    </row>
    <row r="12087" spans="2:15" x14ac:dyDescent="0.2">
      <c r="B12087" s="13">
        <v>63191</v>
      </c>
      <c r="C12087" s="14">
        <v>42592.166111111117</v>
      </c>
      <c r="D12087" s="7" t="s">
        <v>7</v>
      </c>
      <c r="E12087" s="13">
        <v>2195</v>
      </c>
      <c r="F12087" s="7" t="s">
        <v>56</v>
      </c>
      <c r="G12087" s="7" t="s">
        <v>11</v>
      </c>
      <c r="H12087" s="13">
        <v>11</v>
      </c>
      <c r="I12087" s="13">
        <f>IF(G12087="Male",VLOOKUP(H12087,'Shoe size conversion table'!$B$6:$D$22,2),VLOOKUP(H12087,'Shoe size conversion table'!$J$6:$L$22,2))</f>
        <v>44</v>
      </c>
      <c r="J12087" s="13">
        <f>IF(G12087="Male",VLOOKUP(H12087,'Shoe size conversion table'!$B$6:$D$22,3),VLOOKUP(H12087,'Shoe size conversion table'!$J$6:$L$22,3))</f>
        <v>10.5</v>
      </c>
      <c r="K12087" s="11">
        <v>189</v>
      </c>
      <c r="L12087" s="12">
        <v>0</v>
      </c>
      <c r="M12087" s="7">
        <f t="shared" si="565"/>
        <v>2016</v>
      </c>
      <c r="N12087" s="7">
        <f t="shared" si="566"/>
        <v>8</v>
      </c>
      <c r="O12087" s="30">
        <f t="shared" si="567"/>
        <v>189</v>
      </c>
    </row>
    <row r="12088" spans="2:15" x14ac:dyDescent="0.2">
      <c r="B12088" s="13">
        <v>63192</v>
      </c>
      <c r="C12088" s="14">
        <v>42592.166111111124</v>
      </c>
      <c r="D12088" s="7" t="s">
        <v>10</v>
      </c>
      <c r="E12088" s="13">
        <v>2193</v>
      </c>
      <c r="F12088" s="7" t="s">
        <v>35</v>
      </c>
      <c r="G12088" s="7" t="s">
        <v>11</v>
      </c>
      <c r="H12088" s="13">
        <v>9.5</v>
      </c>
      <c r="I12088" s="13" t="str">
        <f>IF(G12088="Male",VLOOKUP(H12088,'Shoe size conversion table'!$B$6:$D$22,2),VLOOKUP(H12088,'Shoe size conversion table'!$J$6:$L$22,2))</f>
        <v>42-43</v>
      </c>
      <c r="J12088" s="13">
        <f>IF(G12088="Male",VLOOKUP(H12088,'Shoe size conversion table'!$B$6:$D$22,3),VLOOKUP(H12088,'Shoe size conversion table'!$J$6:$L$22,3))</f>
        <v>9</v>
      </c>
      <c r="K12088" s="11">
        <v>129</v>
      </c>
      <c r="L12088" s="12">
        <v>0.2</v>
      </c>
      <c r="M12088" s="7">
        <f t="shared" si="565"/>
        <v>2016</v>
      </c>
      <c r="N12088" s="7">
        <f t="shared" si="566"/>
        <v>8</v>
      </c>
      <c r="O12088" s="30">
        <f t="shared" si="567"/>
        <v>103.2</v>
      </c>
    </row>
    <row r="12089" spans="2:15" x14ac:dyDescent="0.2">
      <c r="B12089" s="13">
        <v>63192</v>
      </c>
      <c r="C12089" s="14">
        <v>42592.166111111124</v>
      </c>
      <c r="D12089" s="7" t="s">
        <v>10</v>
      </c>
      <c r="E12089" s="13">
        <v>2159</v>
      </c>
      <c r="F12089" s="7" t="s">
        <v>36</v>
      </c>
      <c r="G12089" s="7" t="s">
        <v>12</v>
      </c>
      <c r="H12089" s="13">
        <v>8.5</v>
      </c>
      <c r="I12089" s="13">
        <f>IF(G12089="Male",VLOOKUP(H12089,'Shoe size conversion table'!$B$6:$D$22,2),VLOOKUP(H12089,'Shoe size conversion table'!$J$6:$L$22,2))</f>
        <v>39</v>
      </c>
      <c r="J12089" s="13">
        <f>IF(G12089="Male",VLOOKUP(H12089,'Shoe size conversion table'!$B$6:$D$22,3),VLOOKUP(H12089,'Shoe size conversion table'!$J$6:$L$22,3))</f>
        <v>6.5</v>
      </c>
      <c r="K12089" s="11">
        <v>189</v>
      </c>
      <c r="L12089" s="12">
        <v>0</v>
      </c>
      <c r="M12089" s="7">
        <f t="shared" si="565"/>
        <v>2016</v>
      </c>
      <c r="N12089" s="7">
        <f t="shared" si="566"/>
        <v>8</v>
      </c>
      <c r="O12089" s="30">
        <f t="shared" si="567"/>
        <v>189</v>
      </c>
    </row>
    <row r="12090" spans="2:15" x14ac:dyDescent="0.2">
      <c r="B12090" s="13">
        <v>63193</v>
      </c>
      <c r="C12090" s="14">
        <v>42592.226111111297</v>
      </c>
      <c r="D12090" s="7" t="s">
        <v>7</v>
      </c>
      <c r="E12090" s="13">
        <v>2242</v>
      </c>
      <c r="F12090" s="7" t="s">
        <v>48</v>
      </c>
      <c r="G12090" s="7" t="s">
        <v>12</v>
      </c>
      <c r="H12090" s="13">
        <v>9</v>
      </c>
      <c r="I12090" s="13" t="str">
        <f>IF(G12090="Male",VLOOKUP(H12090,'Shoe size conversion table'!$B$6:$D$22,2),VLOOKUP(H12090,'Shoe size conversion table'!$J$6:$L$22,2))</f>
        <v>39-40</v>
      </c>
      <c r="J12090" s="13">
        <f>IF(G12090="Male",VLOOKUP(H12090,'Shoe size conversion table'!$B$6:$D$22,3),VLOOKUP(H12090,'Shoe size conversion table'!$J$6:$L$22,3))</f>
        <v>7</v>
      </c>
      <c r="K12090" s="11">
        <v>199</v>
      </c>
      <c r="L12090" s="12">
        <v>0</v>
      </c>
      <c r="M12090" s="7">
        <f t="shared" si="565"/>
        <v>2016</v>
      </c>
      <c r="N12090" s="7">
        <f t="shared" si="566"/>
        <v>8</v>
      </c>
      <c r="O12090" s="30">
        <f t="shared" si="567"/>
        <v>199</v>
      </c>
    </row>
    <row r="12091" spans="2:15" x14ac:dyDescent="0.2">
      <c r="B12091" s="13">
        <v>63194</v>
      </c>
      <c r="C12091" s="14">
        <v>42592.256111111128</v>
      </c>
      <c r="D12091" s="7" t="s">
        <v>10</v>
      </c>
      <c r="E12091" s="13">
        <v>2174</v>
      </c>
      <c r="F12091" s="7" t="s">
        <v>34</v>
      </c>
      <c r="G12091" s="7" t="s">
        <v>12</v>
      </c>
      <c r="H12091" s="13">
        <v>12</v>
      </c>
      <c r="I12091" s="13" t="str">
        <f>IF(G12091="Male",VLOOKUP(H12091,'Shoe size conversion table'!$B$6:$D$22,2),VLOOKUP(H12091,'Shoe size conversion table'!$J$6:$L$22,2))</f>
        <v>42-43</v>
      </c>
      <c r="J12091" s="13">
        <f>IF(G12091="Male",VLOOKUP(H12091,'Shoe size conversion table'!$B$6:$D$22,3),VLOOKUP(H12091,'Shoe size conversion table'!$J$6:$L$22,3))</f>
        <v>10</v>
      </c>
      <c r="K12091" s="11">
        <v>189</v>
      </c>
      <c r="L12091" s="12">
        <v>0</v>
      </c>
      <c r="M12091" s="7">
        <f t="shared" si="565"/>
        <v>2016</v>
      </c>
      <c r="N12091" s="7">
        <f t="shared" si="566"/>
        <v>8</v>
      </c>
      <c r="O12091" s="30">
        <f t="shared" si="567"/>
        <v>189</v>
      </c>
    </row>
    <row r="12092" spans="2:15" x14ac:dyDescent="0.2">
      <c r="B12092" s="13">
        <v>63195</v>
      </c>
      <c r="C12092" s="14">
        <v>42592.256111111252</v>
      </c>
      <c r="D12092" s="7" t="s">
        <v>10</v>
      </c>
      <c r="E12092" s="13">
        <v>2226</v>
      </c>
      <c r="F12092" s="7" t="s">
        <v>35</v>
      </c>
      <c r="G12092" s="7" t="s">
        <v>11</v>
      </c>
      <c r="H12092" s="13">
        <v>9.5</v>
      </c>
      <c r="I12092" s="13" t="str">
        <f>IF(G12092="Male",VLOOKUP(H12092,'Shoe size conversion table'!$B$6:$D$22,2),VLOOKUP(H12092,'Shoe size conversion table'!$J$6:$L$22,2))</f>
        <v>42-43</v>
      </c>
      <c r="J12092" s="13">
        <f>IF(G12092="Male",VLOOKUP(H12092,'Shoe size conversion table'!$B$6:$D$22,3),VLOOKUP(H12092,'Shoe size conversion table'!$J$6:$L$22,3))</f>
        <v>9</v>
      </c>
      <c r="K12092" s="11">
        <v>149</v>
      </c>
      <c r="L12092" s="12">
        <v>0</v>
      </c>
      <c r="M12092" s="7">
        <f t="shared" si="565"/>
        <v>2016</v>
      </c>
      <c r="N12092" s="7">
        <f t="shared" si="566"/>
        <v>8</v>
      </c>
      <c r="O12092" s="30">
        <f t="shared" si="567"/>
        <v>149</v>
      </c>
    </row>
    <row r="12093" spans="2:15" x14ac:dyDescent="0.2">
      <c r="B12093" s="13">
        <v>63196</v>
      </c>
      <c r="C12093" s="14">
        <v>42592.256111111252</v>
      </c>
      <c r="D12093" s="7" t="s">
        <v>7</v>
      </c>
      <c r="E12093" s="13">
        <v>2205</v>
      </c>
      <c r="F12093" s="7" t="s">
        <v>49</v>
      </c>
      <c r="G12093" s="7" t="s">
        <v>12</v>
      </c>
      <c r="H12093" s="13">
        <v>8</v>
      </c>
      <c r="I12093" s="13" t="str">
        <f>IF(G12093="Male",VLOOKUP(H12093,'Shoe size conversion table'!$B$6:$D$22,2),VLOOKUP(H12093,'Shoe size conversion table'!$J$6:$L$22,2))</f>
        <v>38-39</v>
      </c>
      <c r="J12093" s="13">
        <f>IF(G12093="Male",VLOOKUP(H12093,'Shoe size conversion table'!$B$6:$D$22,3),VLOOKUP(H12093,'Shoe size conversion table'!$J$6:$L$22,3))</f>
        <v>6</v>
      </c>
      <c r="K12093" s="11">
        <v>179</v>
      </c>
      <c r="L12093" s="12">
        <v>0.1</v>
      </c>
      <c r="M12093" s="7">
        <f t="shared" si="565"/>
        <v>2016</v>
      </c>
      <c r="N12093" s="7">
        <f t="shared" si="566"/>
        <v>8</v>
      </c>
      <c r="O12093" s="30">
        <f t="shared" si="567"/>
        <v>161.1</v>
      </c>
    </row>
    <row r="12094" spans="2:15" x14ac:dyDescent="0.2">
      <c r="B12094" s="13">
        <v>63197</v>
      </c>
      <c r="C12094" s="14">
        <v>42592.276111111118</v>
      </c>
      <c r="D12094" s="7" t="s">
        <v>8</v>
      </c>
      <c r="E12094" s="13">
        <v>2225</v>
      </c>
      <c r="F12094" s="7" t="s">
        <v>41</v>
      </c>
      <c r="G12094" s="7" t="s">
        <v>11</v>
      </c>
      <c r="H12094" s="13">
        <v>10</v>
      </c>
      <c r="I12094" s="13">
        <f>IF(G12094="Male",VLOOKUP(H12094,'Shoe size conversion table'!$B$6:$D$22,2),VLOOKUP(H12094,'Shoe size conversion table'!$J$6:$L$22,2))</f>
        <v>43</v>
      </c>
      <c r="J12094" s="13">
        <f>IF(G12094="Male",VLOOKUP(H12094,'Shoe size conversion table'!$B$6:$D$22,3),VLOOKUP(H12094,'Shoe size conversion table'!$J$6:$L$22,3))</f>
        <v>9.5</v>
      </c>
      <c r="K12094" s="11">
        <v>199</v>
      </c>
      <c r="L12094" s="12">
        <v>0</v>
      </c>
      <c r="M12094" s="7">
        <f t="shared" si="565"/>
        <v>2016</v>
      </c>
      <c r="N12094" s="7">
        <f t="shared" si="566"/>
        <v>8</v>
      </c>
      <c r="O12094" s="30">
        <f t="shared" si="567"/>
        <v>199</v>
      </c>
    </row>
    <row r="12095" spans="2:15" x14ac:dyDescent="0.2">
      <c r="B12095" s="13">
        <v>63198</v>
      </c>
      <c r="C12095" s="14">
        <v>42592.2761111113</v>
      </c>
      <c r="D12095" s="7" t="s">
        <v>7</v>
      </c>
      <c r="E12095" s="13">
        <v>2177</v>
      </c>
      <c r="F12095" s="7" t="s">
        <v>48</v>
      </c>
      <c r="G12095" s="7" t="s">
        <v>11</v>
      </c>
      <c r="H12095" s="13">
        <v>11</v>
      </c>
      <c r="I12095" s="13">
        <f>IF(G12095="Male",VLOOKUP(H12095,'Shoe size conversion table'!$B$6:$D$22,2),VLOOKUP(H12095,'Shoe size conversion table'!$J$6:$L$22,2))</f>
        <v>44</v>
      </c>
      <c r="J12095" s="13">
        <f>IF(G12095="Male",VLOOKUP(H12095,'Shoe size conversion table'!$B$6:$D$22,3),VLOOKUP(H12095,'Shoe size conversion table'!$J$6:$L$22,3))</f>
        <v>10.5</v>
      </c>
      <c r="K12095" s="11">
        <v>159</v>
      </c>
      <c r="L12095" s="12">
        <v>0</v>
      </c>
      <c r="M12095" s="7">
        <f t="shared" si="565"/>
        <v>2016</v>
      </c>
      <c r="N12095" s="7">
        <f t="shared" si="566"/>
        <v>8</v>
      </c>
      <c r="O12095" s="30">
        <f t="shared" si="567"/>
        <v>159</v>
      </c>
    </row>
    <row r="12096" spans="2:15" x14ac:dyDescent="0.2">
      <c r="B12096" s="13">
        <v>63199</v>
      </c>
      <c r="C12096" s="14">
        <v>42592.536111111127</v>
      </c>
      <c r="D12096" s="7" t="s">
        <v>8</v>
      </c>
      <c r="E12096" s="13">
        <v>2160</v>
      </c>
      <c r="F12096" s="7" t="s">
        <v>38</v>
      </c>
      <c r="G12096" s="7" t="s">
        <v>11</v>
      </c>
      <c r="H12096" s="13">
        <v>10.5</v>
      </c>
      <c r="I12096" s="13" t="str">
        <f>IF(G12096="Male",VLOOKUP(H12096,'Shoe size conversion table'!$B$6:$D$22,2),VLOOKUP(H12096,'Shoe size conversion table'!$J$6:$L$22,2))</f>
        <v>43-44</v>
      </c>
      <c r="J12096" s="13">
        <f>IF(G12096="Male",VLOOKUP(H12096,'Shoe size conversion table'!$B$6:$D$22,3),VLOOKUP(H12096,'Shoe size conversion table'!$J$6:$L$22,3))</f>
        <v>10</v>
      </c>
      <c r="K12096" s="11">
        <v>169</v>
      </c>
      <c r="L12096" s="12">
        <v>0.1</v>
      </c>
      <c r="M12096" s="7">
        <f t="shared" si="565"/>
        <v>2016</v>
      </c>
      <c r="N12096" s="7">
        <f t="shared" si="566"/>
        <v>8</v>
      </c>
      <c r="O12096" s="30">
        <f t="shared" si="567"/>
        <v>152.1</v>
      </c>
    </row>
    <row r="12097" spans="2:15" x14ac:dyDescent="0.2">
      <c r="B12097" s="13">
        <v>63199</v>
      </c>
      <c r="C12097" s="14">
        <v>42592.536111111127</v>
      </c>
      <c r="D12097" s="7" t="s">
        <v>8</v>
      </c>
      <c r="E12097" s="13">
        <v>2183</v>
      </c>
      <c r="F12097" s="7" t="s">
        <v>42</v>
      </c>
      <c r="G12097" s="7" t="s">
        <v>11</v>
      </c>
      <c r="H12097" s="13">
        <v>10.5</v>
      </c>
      <c r="I12097" s="13" t="str">
        <f>IF(G12097="Male",VLOOKUP(H12097,'Shoe size conversion table'!$B$6:$D$22,2),VLOOKUP(H12097,'Shoe size conversion table'!$J$6:$L$22,2))</f>
        <v>43-44</v>
      </c>
      <c r="J12097" s="13">
        <f>IF(G12097="Male",VLOOKUP(H12097,'Shoe size conversion table'!$B$6:$D$22,3),VLOOKUP(H12097,'Shoe size conversion table'!$J$6:$L$22,3))</f>
        <v>10</v>
      </c>
      <c r="K12097" s="11">
        <v>129</v>
      </c>
      <c r="L12097" s="12">
        <v>0</v>
      </c>
      <c r="M12097" s="7">
        <f t="shared" si="565"/>
        <v>2016</v>
      </c>
      <c r="N12097" s="7">
        <f t="shared" si="566"/>
        <v>8</v>
      </c>
      <c r="O12097" s="30">
        <f t="shared" si="567"/>
        <v>129</v>
      </c>
    </row>
    <row r="12098" spans="2:15" x14ac:dyDescent="0.2">
      <c r="B12098" s="13">
        <v>63200</v>
      </c>
      <c r="C12098" s="14">
        <v>42592.596111111219</v>
      </c>
      <c r="D12098" s="7" t="s">
        <v>7</v>
      </c>
      <c r="E12098" s="13">
        <v>2176</v>
      </c>
      <c r="F12098" s="7" t="s">
        <v>50</v>
      </c>
      <c r="G12098" s="7" t="s">
        <v>11</v>
      </c>
      <c r="H12098" s="13">
        <v>10.5</v>
      </c>
      <c r="I12098" s="13" t="str">
        <f>IF(G12098="Male",VLOOKUP(H12098,'Shoe size conversion table'!$B$6:$D$22,2),VLOOKUP(H12098,'Shoe size conversion table'!$J$6:$L$22,2))</f>
        <v>43-44</v>
      </c>
      <c r="J12098" s="13">
        <f>IF(G12098="Male",VLOOKUP(H12098,'Shoe size conversion table'!$B$6:$D$22,3),VLOOKUP(H12098,'Shoe size conversion table'!$J$6:$L$22,3))</f>
        <v>10</v>
      </c>
      <c r="K12098" s="11">
        <v>169</v>
      </c>
      <c r="L12098" s="12">
        <v>0.1</v>
      </c>
      <c r="M12098" s="7">
        <f t="shared" si="565"/>
        <v>2016</v>
      </c>
      <c r="N12098" s="7">
        <f t="shared" si="566"/>
        <v>8</v>
      </c>
      <c r="O12098" s="30">
        <f t="shared" si="567"/>
        <v>152.1</v>
      </c>
    </row>
    <row r="12099" spans="2:15" x14ac:dyDescent="0.2">
      <c r="B12099" s="13">
        <v>63201</v>
      </c>
      <c r="C12099" s="14">
        <v>42592.60611111125</v>
      </c>
      <c r="D12099" s="7" t="s">
        <v>10</v>
      </c>
      <c r="E12099" s="13">
        <v>2181</v>
      </c>
      <c r="F12099" s="7" t="s">
        <v>34</v>
      </c>
      <c r="G12099" s="7" t="s">
        <v>11</v>
      </c>
      <c r="H12099" s="13">
        <v>10.5</v>
      </c>
      <c r="I12099" s="13" t="str">
        <f>IF(G12099="Male",VLOOKUP(H12099,'Shoe size conversion table'!$B$6:$D$22,2),VLOOKUP(H12099,'Shoe size conversion table'!$J$6:$L$22,2))</f>
        <v>43-44</v>
      </c>
      <c r="J12099" s="13">
        <f>IF(G12099="Male",VLOOKUP(H12099,'Shoe size conversion table'!$B$6:$D$22,3),VLOOKUP(H12099,'Shoe size conversion table'!$J$6:$L$22,3))</f>
        <v>10</v>
      </c>
      <c r="K12099" s="11">
        <v>189</v>
      </c>
      <c r="L12099" s="12">
        <v>0.5</v>
      </c>
      <c r="M12099" s="7">
        <f t="shared" si="565"/>
        <v>2016</v>
      </c>
      <c r="N12099" s="7">
        <f t="shared" si="566"/>
        <v>8</v>
      </c>
      <c r="O12099" s="30">
        <f t="shared" si="567"/>
        <v>94.5</v>
      </c>
    </row>
    <row r="12100" spans="2:15" x14ac:dyDescent="0.2">
      <c r="B12100" s="13">
        <v>63201</v>
      </c>
      <c r="C12100" s="14">
        <v>42592.60611111125</v>
      </c>
      <c r="D12100" s="7" t="s">
        <v>10</v>
      </c>
      <c r="E12100" s="13">
        <v>2178</v>
      </c>
      <c r="F12100" s="7" t="s">
        <v>35</v>
      </c>
      <c r="G12100" s="7" t="s">
        <v>12</v>
      </c>
      <c r="H12100" s="13">
        <v>10</v>
      </c>
      <c r="I12100" s="13" t="str">
        <f>IF(G12100="Male",VLOOKUP(H12100,'Shoe size conversion table'!$B$6:$D$22,2),VLOOKUP(H12100,'Shoe size conversion table'!$J$6:$L$22,2))</f>
        <v>40-41</v>
      </c>
      <c r="J12100" s="13">
        <f>IF(G12100="Male",VLOOKUP(H12100,'Shoe size conversion table'!$B$6:$D$22,3),VLOOKUP(H12100,'Shoe size conversion table'!$J$6:$L$22,3))</f>
        <v>8</v>
      </c>
      <c r="K12100" s="11">
        <v>159</v>
      </c>
      <c r="L12100" s="12">
        <v>0</v>
      </c>
      <c r="M12100" s="7">
        <f t="shared" si="565"/>
        <v>2016</v>
      </c>
      <c r="N12100" s="7">
        <f t="shared" si="566"/>
        <v>8</v>
      </c>
      <c r="O12100" s="30">
        <f t="shared" si="567"/>
        <v>159</v>
      </c>
    </row>
    <row r="12101" spans="2:15" x14ac:dyDescent="0.2">
      <c r="B12101" s="13">
        <v>63202</v>
      </c>
      <c r="C12101" s="14">
        <v>42592.636111111126</v>
      </c>
      <c r="D12101" s="7" t="s">
        <v>9</v>
      </c>
      <c r="E12101" s="13">
        <v>2208</v>
      </c>
      <c r="F12101" s="7" t="s">
        <v>58</v>
      </c>
      <c r="G12101" s="7" t="s">
        <v>11</v>
      </c>
      <c r="H12101" s="13">
        <v>10.5</v>
      </c>
      <c r="I12101" s="13" t="str">
        <f>IF(G12101="Male",VLOOKUP(H12101,'Shoe size conversion table'!$B$6:$D$22,2),VLOOKUP(H12101,'Shoe size conversion table'!$J$6:$L$22,2))</f>
        <v>43-44</v>
      </c>
      <c r="J12101" s="13">
        <f>IF(G12101="Male",VLOOKUP(H12101,'Shoe size conversion table'!$B$6:$D$22,3),VLOOKUP(H12101,'Shoe size conversion table'!$J$6:$L$22,3))</f>
        <v>10</v>
      </c>
      <c r="K12101" s="11">
        <v>149</v>
      </c>
      <c r="L12101" s="12">
        <v>0.1</v>
      </c>
      <c r="M12101" s="7">
        <f t="shared" ref="M12101:M12164" si="568">YEAR(C12101)</f>
        <v>2016</v>
      </c>
      <c r="N12101" s="7">
        <f t="shared" si="566"/>
        <v>8</v>
      </c>
      <c r="O12101" s="30">
        <f t="shared" si="567"/>
        <v>134.1</v>
      </c>
    </row>
    <row r="12102" spans="2:15" x14ac:dyDescent="0.2">
      <c r="B12102" s="13">
        <v>63203</v>
      </c>
      <c r="C12102" s="14">
        <v>42592.666111111219</v>
      </c>
      <c r="D12102" s="7" t="s">
        <v>8</v>
      </c>
      <c r="E12102" s="13">
        <v>2158</v>
      </c>
      <c r="F12102" s="7" t="s">
        <v>42</v>
      </c>
      <c r="G12102" s="7" t="s">
        <v>12</v>
      </c>
      <c r="H12102" s="13">
        <v>7</v>
      </c>
      <c r="I12102" s="13" t="str">
        <f>IF(G12102="Male",VLOOKUP(H12102,'Shoe size conversion table'!$B$6:$D$22,2),VLOOKUP(H12102,'Shoe size conversion table'!$J$6:$L$22,2))</f>
        <v>37-38</v>
      </c>
      <c r="J12102" s="13">
        <f>IF(G12102="Male",VLOOKUP(H12102,'Shoe size conversion table'!$B$6:$D$22,3),VLOOKUP(H12102,'Shoe size conversion table'!$J$6:$L$22,3))</f>
        <v>5</v>
      </c>
      <c r="K12102" s="11">
        <v>159</v>
      </c>
      <c r="L12102" s="12">
        <v>0</v>
      </c>
      <c r="M12102" s="7">
        <f t="shared" si="568"/>
        <v>2016</v>
      </c>
      <c r="N12102" s="7">
        <f t="shared" ref="N12102:N12165" si="569">MONTH(C12102:C27069)</f>
        <v>8</v>
      </c>
      <c r="O12102" s="30">
        <f t="shared" ref="O12102:O12165" si="570">K12102*(1-L12102)</f>
        <v>159</v>
      </c>
    </row>
    <row r="12103" spans="2:15" x14ac:dyDescent="0.2">
      <c r="B12103" s="13">
        <v>63204</v>
      </c>
      <c r="C12103" s="14">
        <v>42592.806111111255</v>
      </c>
      <c r="D12103" s="7" t="s">
        <v>10</v>
      </c>
      <c r="E12103" s="13">
        <v>2178</v>
      </c>
      <c r="F12103" s="7" t="s">
        <v>35</v>
      </c>
      <c r="G12103" s="7" t="s">
        <v>12</v>
      </c>
      <c r="H12103" s="13">
        <v>5</v>
      </c>
      <c r="I12103" s="13" t="str">
        <f>IF(G12103="Male",VLOOKUP(H12103,'Shoe size conversion table'!$B$6:$D$22,2),VLOOKUP(H12103,'Shoe size conversion table'!$J$6:$L$22,2))</f>
        <v>35-36</v>
      </c>
      <c r="J12103" s="13">
        <f>IF(G12103="Male",VLOOKUP(H12103,'Shoe size conversion table'!$B$6:$D$22,3),VLOOKUP(H12103,'Shoe size conversion table'!$J$6:$L$22,3))</f>
        <v>3</v>
      </c>
      <c r="K12103" s="11">
        <v>139</v>
      </c>
      <c r="L12103" s="12">
        <v>0.1</v>
      </c>
      <c r="M12103" s="7">
        <f t="shared" si="568"/>
        <v>2016</v>
      </c>
      <c r="N12103" s="7">
        <f t="shared" si="569"/>
        <v>8</v>
      </c>
      <c r="O12103" s="30">
        <f t="shared" si="570"/>
        <v>125.10000000000001</v>
      </c>
    </row>
    <row r="12104" spans="2:15" x14ac:dyDescent="0.2">
      <c r="B12104" s="13">
        <v>63204</v>
      </c>
      <c r="C12104" s="14">
        <v>42592.806111111255</v>
      </c>
      <c r="D12104" s="7" t="s">
        <v>10</v>
      </c>
      <c r="E12104" s="13">
        <v>2195</v>
      </c>
      <c r="F12104" s="7" t="s">
        <v>36</v>
      </c>
      <c r="G12104" s="7" t="s">
        <v>12</v>
      </c>
      <c r="H12104" s="13">
        <v>5</v>
      </c>
      <c r="I12104" s="13" t="str">
        <f>IF(G12104="Male",VLOOKUP(H12104,'Shoe size conversion table'!$B$6:$D$22,2),VLOOKUP(H12104,'Shoe size conversion table'!$J$6:$L$22,2))</f>
        <v>35-36</v>
      </c>
      <c r="J12104" s="13">
        <f>IF(G12104="Male",VLOOKUP(H12104,'Shoe size conversion table'!$B$6:$D$22,3),VLOOKUP(H12104,'Shoe size conversion table'!$J$6:$L$22,3))</f>
        <v>3</v>
      </c>
      <c r="K12104" s="11">
        <v>189</v>
      </c>
      <c r="L12104" s="12">
        <v>0</v>
      </c>
      <c r="M12104" s="7">
        <f t="shared" si="568"/>
        <v>2016</v>
      </c>
      <c r="N12104" s="7">
        <f t="shared" si="569"/>
        <v>8</v>
      </c>
      <c r="O12104" s="30">
        <f t="shared" si="570"/>
        <v>189</v>
      </c>
    </row>
    <row r="12105" spans="2:15" x14ac:dyDescent="0.2">
      <c r="B12105" s="13">
        <v>63205</v>
      </c>
      <c r="C12105" s="14">
        <v>42592.846111111125</v>
      </c>
      <c r="D12105" s="7" t="s">
        <v>7</v>
      </c>
      <c r="E12105" s="13">
        <v>2188</v>
      </c>
      <c r="F12105" s="7" t="s">
        <v>49</v>
      </c>
      <c r="G12105" s="7" t="s">
        <v>12</v>
      </c>
      <c r="H12105" s="13">
        <v>8</v>
      </c>
      <c r="I12105" s="13" t="str">
        <f>IF(G12105="Male",VLOOKUP(H12105,'Shoe size conversion table'!$B$6:$D$22,2),VLOOKUP(H12105,'Shoe size conversion table'!$J$6:$L$22,2))</f>
        <v>38-39</v>
      </c>
      <c r="J12105" s="13">
        <f>IF(G12105="Male",VLOOKUP(H12105,'Shoe size conversion table'!$B$6:$D$22,3),VLOOKUP(H12105,'Shoe size conversion table'!$J$6:$L$22,3))</f>
        <v>6</v>
      </c>
      <c r="K12105" s="11">
        <v>169</v>
      </c>
      <c r="L12105" s="12">
        <v>0</v>
      </c>
      <c r="M12105" s="7">
        <f t="shared" si="568"/>
        <v>2016</v>
      </c>
      <c r="N12105" s="7">
        <f t="shared" si="569"/>
        <v>8</v>
      </c>
      <c r="O12105" s="30">
        <f t="shared" si="570"/>
        <v>169</v>
      </c>
    </row>
    <row r="12106" spans="2:15" x14ac:dyDescent="0.2">
      <c r="B12106" s="13">
        <v>63205</v>
      </c>
      <c r="C12106" s="14">
        <v>42592.846111111125</v>
      </c>
      <c r="D12106" s="7" t="s">
        <v>7</v>
      </c>
      <c r="E12106" s="13">
        <v>2187</v>
      </c>
      <c r="F12106" s="7" t="s">
        <v>49</v>
      </c>
      <c r="G12106" s="7" t="s">
        <v>12</v>
      </c>
      <c r="H12106" s="13">
        <v>8</v>
      </c>
      <c r="I12106" s="13" t="str">
        <f>IF(G12106="Male",VLOOKUP(H12106,'Shoe size conversion table'!$B$6:$D$22,2),VLOOKUP(H12106,'Shoe size conversion table'!$J$6:$L$22,2))</f>
        <v>38-39</v>
      </c>
      <c r="J12106" s="13">
        <f>IF(G12106="Male",VLOOKUP(H12106,'Shoe size conversion table'!$B$6:$D$22,3),VLOOKUP(H12106,'Shoe size conversion table'!$J$6:$L$22,3))</f>
        <v>6</v>
      </c>
      <c r="K12106" s="11">
        <v>139</v>
      </c>
      <c r="L12106" s="12">
        <v>0</v>
      </c>
      <c r="M12106" s="7">
        <f t="shared" si="568"/>
        <v>2016</v>
      </c>
      <c r="N12106" s="7">
        <f t="shared" si="569"/>
        <v>8</v>
      </c>
      <c r="O12106" s="30">
        <f t="shared" si="570"/>
        <v>139</v>
      </c>
    </row>
    <row r="12107" spans="2:15" x14ac:dyDescent="0.2">
      <c r="B12107" s="13">
        <v>63206</v>
      </c>
      <c r="C12107" s="14">
        <v>42592.886111111126</v>
      </c>
      <c r="D12107" s="7" t="s">
        <v>10</v>
      </c>
      <c r="E12107" s="13">
        <v>2237</v>
      </c>
      <c r="F12107" s="7" t="s">
        <v>35</v>
      </c>
      <c r="G12107" s="7" t="s">
        <v>11</v>
      </c>
      <c r="H12107" s="13">
        <v>15</v>
      </c>
      <c r="I12107" s="13">
        <f>IF(G12107="Male",VLOOKUP(H12107,'Shoe size conversion table'!$B$6:$D$22,2),VLOOKUP(H12107,'Shoe size conversion table'!$J$6:$L$22,2))</f>
        <v>48</v>
      </c>
      <c r="J12107" s="13">
        <f>IF(G12107="Male",VLOOKUP(H12107,'Shoe size conversion table'!$B$6:$D$22,3),VLOOKUP(H12107,'Shoe size conversion table'!$J$6:$L$22,3))</f>
        <v>14.5</v>
      </c>
      <c r="K12107" s="11">
        <v>139</v>
      </c>
      <c r="L12107" s="12">
        <v>0.3</v>
      </c>
      <c r="M12107" s="7">
        <f t="shared" si="568"/>
        <v>2016</v>
      </c>
      <c r="N12107" s="7">
        <f t="shared" si="569"/>
        <v>8</v>
      </c>
      <c r="O12107" s="30">
        <f t="shared" si="570"/>
        <v>97.3</v>
      </c>
    </row>
    <row r="12108" spans="2:15" x14ac:dyDescent="0.2">
      <c r="B12108" s="13">
        <v>63207</v>
      </c>
      <c r="C12108" s="14">
        <v>42592.926111111301</v>
      </c>
      <c r="D12108" s="7" t="s">
        <v>10</v>
      </c>
      <c r="E12108" s="13">
        <v>2193</v>
      </c>
      <c r="F12108" s="7" t="s">
        <v>34</v>
      </c>
      <c r="G12108" s="7" t="s">
        <v>12</v>
      </c>
      <c r="H12108" s="13">
        <v>10.5</v>
      </c>
      <c r="I12108" s="13">
        <f>IF(G12108="Male",VLOOKUP(H12108,'Shoe size conversion table'!$B$6:$D$22,2),VLOOKUP(H12108,'Shoe size conversion table'!$J$6:$L$22,2))</f>
        <v>41</v>
      </c>
      <c r="J12108" s="13">
        <f>IF(G12108="Male",VLOOKUP(H12108,'Shoe size conversion table'!$B$6:$D$22,3),VLOOKUP(H12108,'Shoe size conversion table'!$J$6:$L$22,3))</f>
        <v>8.5</v>
      </c>
      <c r="K12108" s="11">
        <v>139</v>
      </c>
      <c r="L12108" s="12">
        <v>0.1</v>
      </c>
      <c r="M12108" s="7">
        <f t="shared" si="568"/>
        <v>2016</v>
      </c>
      <c r="N12108" s="7">
        <f t="shared" si="569"/>
        <v>8</v>
      </c>
      <c r="O12108" s="30">
        <f t="shared" si="570"/>
        <v>125.10000000000001</v>
      </c>
    </row>
    <row r="12109" spans="2:15" x14ac:dyDescent="0.2">
      <c r="B12109" s="13">
        <v>63208</v>
      </c>
      <c r="C12109" s="14">
        <v>42592.926111111301</v>
      </c>
      <c r="D12109" s="7" t="s">
        <v>7</v>
      </c>
      <c r="E12109" s="13">
        <v>2152</v>
      </c>
      <c r="F12109" s="7" t="s">
        <v>48</v>
      </c>
      <c r="G12109" s="7" t="s">
        <v>12</v>
      </c>
      <c r="H12109" s="13">
        <v>7.5</v>
      </c>
      <c r="I12109" s="13">
        <f>IF(G12109="Male",VLOOKUP(H12109,'Shoe size conversion table'!$B$6:$D$22,2),VLOOKUP(H12109,'Shoe size conversion table'!$J$6:$L$22,2))</f>
        <v>38</v>
      </c>
      <c r="J12109" s="13">
        <f>IF(G12109="Male",VLOOKUP(H12109,'Shoe size conversion table'!$B$6:$D$22,3),VLOOKUP(H12109,'Shoe size conversion table'!$J$6:$L$22,3))</f>
        <v>5.5</v>
      </c>
      <c r="K12109" s="11">
        <v>189</v>
      </c>
      <c r="L12109" s="12">
        <v>0.1</v>
      </c>
      <c r="M12109" s="7">
        <f t="shared" si="568"/>
        <v>2016</v>
      </c>
      <c r="N12109" s="7">
        <f t="shared" si="569"/>
        <v>8</v>
      </c>
      <c r="O12109" s="30">
        <f t="shared" si="570"/>
        <v>170.1</v>
      </c>
    </row>
    <row r="12110" spans="2:15" x14ac:dyDescent="0.2">
      <c r="B12110" s="13">
        <v>63209</v>
      </c>
      <c r="C12110" s="14">
        <v>42592.946111111123</v>
      </c>
      <c r="D12110" s="7" t="s">
        <v>8</v>
      </c>
      <c r="E12110" s="13">
        <v>2171</v>
      </c>
      <c r="F12110" s="7" t="s">
        <v>42</v>
      </c>
      <c r="G12110" s="7" t="s">
        <v>11</v>
      </c>
      <c r="H12110" s="13">
        <v>10</v>
      </c>
      <c r="I12110" s="13">
        <f>IF(G12110="Male",VLOOKUP(H12110,'Shoe size conversion table'!$B$6:$D$22,2),VLOOKUP(H12110,'Shoe size conversion table'!$J$6:$L$22,2))</f>
        <v>43</v>
      </c>
      <c r="J12110" s="13">
        <f>IF(G12110="Male",VLOOKUP(H12110,'Shoe size conversion table'!$B$6:$D$22,3),VLOOKUP(H12110,'Shoe size conversion table'!$J$6:$L$22,3))</f>
        <v>9.5</v>
      </c>
      <c r="K12110" s="11">
        <v>169</v>
      </c>
      <c r="L12110" s="12">
        <v>0</v>
      </c>
      <c r="M12110" s="7">
        <f t="shared" si="568"/>
        <v>2016</v>
      </c>
      <c r="N12110" s="7">
        <f t="shared" si="569"/>
        <v>8</v>
      </c>
      <c r="O12110" s="30">
        <f t="shared" si="570"/>
        <v>169</v>
      </c>
    </row>
    <row r="12111" spans="2:15" x14ac:dyDescent="0.2">
      <c r="B12111" s="13">
        <v>63210</v>
      </c>
      <c r="C12111" s="14">
        <v>42592.976111111115</v>
      </c>
      <c r="D12111" s="7" t="s">
        <v>9</v>
      </c>
      <c r="E12111" s="13">
        <v>2235</v>
      </c>
      <c r="F12111" s="7" t="s">
        <v>61</v>
      </c>
      <c r="G12111" s="7" t="s">
        <v>11</v>
      </c>
      <c r="H12111" s="13">
        <v>10.5</v>
      </c>
      <c r="I12111" s="13" t="str">
        <f>IF(G12111="Male",VLOOKUP(H12111,'Shoe size conversion table'!$B$6:$D$22,2),VLOOKUP(H12111,'Shoe size conversion table'!$J$6:$L$22,2))</f>
        <v>43-44</v>
      </c>
      <c r="J12111" s="13">
        <f>IF(G12111="Male",VLOOKUP(H12111,'Shoe size conversion table'!$B$6:$D$22,3),VLOOKUP(H12111,'Shoe size conversion table'!$J$6:$L$22,3))</f>
        <v>10</v>
      </c>
      <c r="K12111" s="11">
        <v>199</v>
      </c>
      <c r="L12111" s="12">
        <v>0</v>
      </c>
      <c r="M12111" s="7">
        <f t="shared" si="568"/>
        <v>2016</v>
      </c>
      <c r="N12111" s="7">
        <f t="shared" si="569"/>
        <v>8</v>
      </c>
      <c r="O12111" s="30">
        <f t="shared" si="570"/>
        <v>199</v>
      </c>
    </row>
    <row r="12112" spans="2:15" x14ac:dyDescent="0.2">
      <c r="B12112" s="13">
        <v>63210</v>
      </c>
      <c r="C12112" s="14">
        <v>42592.976111111115</v>
      </c>
      <c r="D12112" s="7" t="s">
        <v>9</v>
      </c>
      <c r="E12112" s="13">
        <v>2187</v>
      </c>
      <c r="F12112" s="7" t="s">
        <v>59</v>
      </c>
      <c r="G12112" s="7" t="s">
        <v>11</v>
      </c>
      <c r="H12112" s="13">
        <v>10</v>
      </c>
      <c r="I12112" s="13">
        <f>IF(G12112="Male",VLOOKUP(H12112,'Shoe size conversion table'!$B$6:$D$22,2),VLOOKUP(H12112,'Shoe size conversion table'!$J$6:$L$22,2))</f>
        <v>43</v>
      </c>
      <c r="J12112" s="13">
        <f>IF(G12112="Male",VLOOKUP(H12112,'Shoe size conversion table'!$B$6:$D$22,3),VLOOKUP(H12112,'Shoe size conversion table'!$J$6:$L$22,3))</f>
        <v>9.5</v>
      </c>
      <c r="K12112" s="11">
        <v>149</v>
      </c>
      <c r="L12112" s="12">
        <v>0.5</v>
      </c>
      <c r="M12112" s="7">
        <f t="shared" si="568"/>
        <v>2016</v>
      </c>
      <c r="N12112" s="7">
        <f t="shared" si="569"/>
        <v>8</v>
      </c>
      <c r="O12112" s="30">
        <f t="shared" si="570"/>
        <v>74.5</v>
      </c>
    </row>
    <row r="12113" spans="2:15" x14ac:dyDescent="0.2">
      <c r="B12113" s="13">
        <v>63211</v>
      </c>
      <c r="C12113" s="14">
        <v>42592.976111111115</v>
      </c>
      <c r="D12113" s="7" t="s">
        <v>7</v>
      </c>
      <c r="E12113" s="13">
        <v>2227</v>
      </c>
      <c r="F12113" s="7" t="s">
        <v>48</v>
      </c>
      <c r="G12113" s="7" t="s">
        <v>11</v>
      </c>
      <c r="H12113" s="13">
        <v>10.5</v>
      </c>
      <c r="I12113" s="13" t="str">
        <f>IF(G12113="Male",VLOOKUP(H12113,'Shoe size conversion table'!$B$6:$D$22,2),VLOOKUP(H12113,'Shoe size conversion table'!$J$6:$L$22,2))</f>
        <v>43-44</v>
      </c>
      <c r="J12113" s="13">
        <f>IF(G12113="Male",VLOOKUP(H12113,'Shoe size conversion table'!$B$6:$D$22,3),VLOOKUP(H12113,'Shoe size conversion table'!$J$6:$L$22,3))</f>
        <v>10</v>
      </c>
      <c r="K12113" s="11">
        <v>159</v>
      </c>
      <c r="L12113" s="12">
        <v>0.3</v>
      </c>
      <c r="M12113" s="7">
        <f t="shared" si="568"/>
        <v>2016</v>
      </c>
      <c r="N12113" s="7">
        <f t="shared" si="569"/>
        <v>8</v>
      </c>
      <c r="O12113" s="30">
        <f t="shared" si="570"/>
        <v>111.3</v>
      </c>
    </row>
    <row r="12114" spans="2:15" x14ac:dyDescent="0.2">
      <c r="B12114" s="13">
        <v>63212</v>
      </c>
      <c r="C12114" s="14">
        <v>42592.986111111299</v>
      </c>
      <c r="D12114" s="7" t="s">
        <v>7</v>
      </c>
      <c r="E12114" s="13">
        <v>2206</v>
      </c>
      <c r="F12114" s="7" t="s">
        <v>49</v>
      </c>
      <c r="G12114" s="7" t="s">
        <v>11</v>
      </c>
      <c r="H12114" s="13">
        <v>9.5</v>
      </c>
      <c r="I12114" s="13" t="str">
        <f>IF(G12114="Male",VLOOKUP(H12114,'Shoe size conversion table'!$B$6:$D$22,2),VLOOKUP(H12114,'Shoe size conversion table'!$J$6:$L$22,2))</f>
        <v>42-43</v>
      </c>
      <c r="J12114" s="13">
        <f>IF(G12114="Male",VLOOKUP(H12114,'Shoe size conversion table'!$B$6:$D$22,3),VLOOKUP(H12114,'Shoe size conversion table'!$J$6:$L$22,3))</f>
        <v>9</v>
      </c>
      <c r="K12114" s="11">
        <v>149</v>
      </c>
      <c r="L12114" s="12">
        <v>0.3</v>
      </c>
      <c r="M12114" s="7">
        <f t="shared" si="568"/>
        <v>2016</v>
      </c>
      <c r="N12114" s="7">
        <f t="shared" si="569"/>
        <v>8</v>
      </c>
      <c r="O12114" s="30">
        <f t="shared" si="570"/>
        <v>104.3</v>
      </c>
    </row>
    <row r="12115" spans="2:15" x14ac:dyDescent="0.2">
      <c r="B12115" s="13">
        <v>63213</v>
      </c>
      <c r="C12115" s="14">
        <v>42593.016111111217</v>
      </c>
      <c r="D12115" s="7" t="s">
        <v>10</v>
      </c>
      <c r="E12115" s="13">
        <v>2227</v>
      </c>
      <c r="F12115" s="7" t="s">
        <v>34</v>
      </c>
      <c r="G12115" s="7" t="s">
        <v>12</v>
      </c>
      <c r="H12115" s="13">
        <v>8</v>
      </c>
      <c r="I12115" s="13" t="str">
        <f>IF(G12115="Male",VLOOKUP(H12115,'Shoe size conversion table'!$B$6:$D$22,2),VLOOKUP(H12115,'Shoe size conversion table'!$J$6:$L$22,2))</f>
        <v>38-39</v>
      </c>
      <c r="J12115" s="13">
        <f>IF(G12115="Male",VLOOKUP(H12115,'Shoe size conversion table'!$B$6:$D$22,3),VLOOKUP(H12115,'Shoe size conversion table'!$J$6:$L$22,3))</f>
        <v>6</v>
      </c>
      <c r="K12115" s="11">
        <v>129</v>
      </c>
      <c r="L12115" s="12">
        <v>0.5</v>
      </c>
      <c r="M12115" s="7">
        <f t="shared" si="568"/>
        <v>2016</v>
      </c>
      <c r="N12115" s="7">
        <f t="shared" si="569"/>
        <v>8</v>
      </c>
      <c r="O12115" s="30">
        <f t="shared" si="570"/>
        <v>64.5</v>
      </c>
    </row>
    <row r="12116" spans="2:15" x14ac:dyDescent="0.2">
      <c r="B12116" s="13">
        <v>63214</v>
      </c>
      <c r="C12116" s="14">
        <v>42593.016111111298</v>
      </c>
      <c r="D12116" s="7" t="s">
        <v>10</v>
      </c>
      <c r="E12116" s="13">
        <v>2166</v>
      </c>
      <c r="F12116" s="7" t="s">
        <v>34</v>
      </c>
      <c r="G12116" s="7" t="s">
        <v>12</v>
      </c>
      <c r="H12116" s="13">
        <v>9</v>
      </c>
      <c r="I12116" s="13" t="str">
        <f>IF(G12116="Male",VLOOKUP(H12116,'Shoe size conversion table'!$B$6:$D$22,2),VLOOKUP(H12116,'Shoe size conversion table'!$J$6:$L$22,2))</f>
        <v>39-40</v>
      </c>
      <c r="J12116" s="13">
        <f>IF(G12116="Male",VLOOKUP(H12116,'Shoe size conversion table'!$B$6:$D$22,3),VLOOKUP(H12116,'Shoe size conversion table'!$J$6:$L$22,3))</f>
        <v>7</v>
      </c>
      <c r="K12116" s="11">
        <v>179</v>
      </c>
      <c r="L12116" s="12">
        <v>0.3</v>
      </c>
      <c r="M12116" s="7">
        <f t="shared" si="568"/>
        <v>2016</v>
      </c>
      <c r="N12116" s="7">
        <f t="shared" si="569"/>
        <v>8</v>
      </c>
      <c r="O12116" s="30">
        <f t="shared" si="570"/>
        <v>125.3</v>
      </c>
    </row>
    <row r="12117" spans="2:15" x14ac:dyDescent="0.2">
      <c r="B12117" s="13">
        <v>63215</v>
      </c>
      <c r="C12117" s="14">
        <v>42593.106111111258</v>
      </c>
      <c r="D12117" s="7" t="s">
        <v>7</v>
      </c>
      <c r="E12117" s="13">
        <v>2184</v>
      </c>
      <c r="F12117" s="7" t="s">
        <v>57</v>
      </c>
      <c r="G12117" s="7" t="s">
        <v>11</v>
      </c>
      <c r="H12117" s="13">
        <v>6.5</v>
      </c>
      <c r="I12117" s="13">
        <f>IF(G12117="Male",VLOOKUP(H12117,'Shoe size conversion table'!$B$6:$D$22,2),VLOOKUP(H12117,'Shoe size conversion table'!$J$6:$L$22,2))</f>
        <v>39</v>
      </c>
      <c r="J12117" s="13">
        <f>IF(G12117="Male",VLOOKUP(H12117,'Shoe size conversion table'!$B$6:$D$22,3),VLOOKUP(H12117,'Shoe size conversion table'!$J$6:$L$22,3))</f>
        <v>6</v>
      </c>
      <c r="K12117" s="11">
        <v>199</v>
      </c>
      <c r="L12117" s="12">
        <v>0.2</v>
      </c>
      <c r="M12117" s="7">
        <f t="shared" si="568"/>
        <v>2016</v>
      </c>
      <c r="N12117" s="7">
        <f t="shared" si="569"/>
        <v>8</v>
      </c>
      <c r="O12117" s="30">
        <f t="shared" si="570"/>
        <v>159.20000000000002</v>
      </c>
    </row>
    <row r="12118" spans="2:15" x14ac:dyDescent="0.2">
      <c r="B12118" s="13">
        <v>63215</v>
      </c>
      <c r="C12118" s="14">
        <v>42593.106111111258</v>
      </c>
      <c r="D12118" s="7" t="s">
        <v>7</v>
      </c>
      <c r="E12118" s="13">
        <v>2175</v>
      </c>
      <c r="F12118" s="7" t="s">
        <v>49</v>
      </c>
      <c r="G12118" s="7" t="s">
        <v>11</v>
      </c>
      <c r="H12118" s="13">
        <v>8.5</v>
      </c>
      <c r="I12118" s="13" t="str">
        <f>IF(G12118="Male",VLOOKUP(H12118,'Shoe size conversion table'!$B$6:$D$22,2),VLOOKUP(H12118,'Shoe size conversion table'!$J$6:$L$22,2))</f>
        <v>41-42</v>
      </c>
      <c r="J12118" s="13">
        <f>IF(G12118="Male",VLOOKUP(H12118,'Shoe size conversion table'!$B$6:$D$22,3),VLOOKUP(H12118,'Shoe size conversion table'!$J$6:$L$22,3))</f>
        <v>8</v>
      </c>
      <c r="K12118" s="11">
        <v>169</v>
      </c>
      <c r="L12118" s="12">
        <v>0</v>
      </c>
      <c r="M12118" s="7">
        <f t="shared" si="568"/>
        <v>2016</v>
      </c>
      <c r="N12118" s="7">
        <f t="shared" si="569"/>
        <v>8</v>
      </c>
      <c r="O12118" s="30">
        <f t="shared" si="570"/>
        <v>169</v>
      </c>
    </row>
    <row r="12119" spans="2:15" x14ac:dyDescent="0.2">
      <c r="B12119" s="13">
        <v>63216</v>
      </c>
      <c r="C12119" s="14">
        <v>42593.166111111117</v>
      </c>
      <c r="D12119" s="7" t="s">
        <v>7</v>
      </c>
      <c r="E12119" s="13">
        <v>2225</v>
      </c>
      <c r="F12119" s="7" t="s">
        <v>47</v>
      </c>
      <c r="G12119" s="7" t="s">
        <v>12</v>
      </c>
      <c r="H12119" s="13">
        <v>9</v>
      </c>
      <c r="I12119" s="13" t="str">
        <f>IF(G12119="Male",VLOOKUP(H12119,'Shoe size conversion table'!$B$6:$D$22,2),VLOOKUP(H12119,'Shoe size conversion table'!$J$6:$L$22,2))</f>
        <v>39-40</v>
      </c>
      <c r="J12119" s="13">
        <f>IF(G12119="Male",VLOOKUP(H12119,'Shoe size conversion table'!$B$6:$D$22,3),VLOOKUP(H12119,'Shoe size conversion table'!$J$6:$L$22,3))</f>
        <v>7</v>
      </c>
      <c r="K12119" s="11">
        <v>159</v>
      </c>
      <c r="L12119" s="12">
        <v>0.1</v>
      </c>
      <c r="M12119" s="7">
        <f t="shared" si="568"/>
        <v>2016</v>
      </c>
      <c r="N12119" s="7">
        <f t="shared" si="569"/>
        <v>8</v>
      </c>
      <c r="O12119" s="30">
        <f t="shared" si="570"/>
        <v>143.1</v>
      </c>
    </row>
    <row r="12120" spans="2:15" x14ac:dyDescent="0.2">
      <c r="B12120" s="13">
        <v>63216</v>
      </c>
      <c r="C12120" s="14">
        <v>42593.166111111117</v>
      </c>
      <c r="D12120" s="7" t="s">
        <v>7</v>
      </c>
      <c r="E12120" s="13">
        <v>2183</v>
      </c>
      <c r="F12120" s="7" t="s">
        <v>55</v>
      </c>
      <c r="G12120" s="7" t="s">
        <v>12</v>
      </c>
      <c r="H12120" s="13">
        <v>10</v>
      </c>
      <c r="I12120" s="13" t="str">
        <f>IF(G12120="Male",VLOOKUP(H12120,'Shoe size conversion table'!$B$6:$D$22,2),VLOOKUP(H12120,'Shoe size conversion table'!$J$6:$L$22,2))</f>
        <v>40-41</v>
      </c>
      <c r="J12120" s="13">
        <f>IF(G12120="Male",VLOOKUP(H12120,'Shoe size conversion table'!$B$6:$D$22,3),VLOOKUP(H12120,'Shoe size conversion table'!$J$6:$L$22,3))</f>
        <v>8</v>
      </c>
      <c r="K12120" s="11">
        <v>169</v>
      </c>
      <c r="L12120" s="12">
        <v>0.5</v>
      </c>
      <c r="M12120" s="7">
        <f t="shared" si="568"/>
        <v>2016</v>
      </c>
      <c r="N12120" s="7">
        <f t="shared" si="569"/>
        <v>8</v>
      </c>
      <c r="O12120" s="30">
        <f t="shared" si="570"/>
        <v>84.5</v>
      </c>
    </row>
    <row r="12121" spans="2:15" x14ac:dyDescent="0.2">
      <c r="B12121" s="13">
        <v>63217</v>
      </c>
      <c r="C12121" s="14">
        <v>42593.256111111128</v>
      </c>
      <c r="D12121" s="7" t="s">
        <v>7</v>
      </c>
      <c r="E12121" s="13">
        <v>2194</v>
      </c>
      <c r="F12121" s="7" t="s">
        <v>57</v>
      </c>
      <c r="G12121" s="7" t="s">
        <v>11</v>
      </c>
      <c r="H12121" s="13">
        <v>6</v>
      </c>
      <c r="I12121" s="13">
        <f>IF(G12121="Male",VLOOKUP(H12121,'Shoe size conversion table'!$B$6:$D$22,2),VLOOKUP(H12121,'Shoe size conversion table'!$J$6:$L$22,2))</f>
        <v>39</v>
      </c>
      <c r="J12121" s="13">
        <f>IF(G12121="Male",VLOOKUP(H12121,'Shoe size conversion table'!$B$6:$D$22,3),VLOOKUP(H12121,'Shoe size conversion table'!$J$6:$L$22,3))</f>
        <v>5.5</v>
      </c>
      <c r="K12121" s="11">
        <v>159</v>
      </c>
      <c r="L12121" s="12">
        <v>0</v>
      </c>
      <c r="M12121" s="7">
        <f t="shared" si="568"/>
        <v>2016</v>
      </c>
      <c r="N12121" s="7">
        <f t="shared" si="569"/>
        <v>8</v>
      </c>
      <c r="O12121" s="30">
        <f t="shared" si="570"/>
        <v>159</v>
      </c>
    </row>
    <row r="12122" spans="2:15" x14ac:dyDescent="0.2">
      <c r="B12122" s="13">
        <v>63218</v>
      </c>
      <c r="C12122" s="14">
        <v>42593.256111111252</v>
      </c>
      <c r="D12122" s="7" t="s">
        <v>7</v>
      </c>
      <c r="E12122" s="13">
        <v>2205</v>
      </c>
      <c r="F12122" s="7" t="s">
        <v>49</v>
      </c>
      <c r="G12122" s="7" t="s">
        <v>12</v>
      </c>
      <c r="H12122" s="13">
        <v>8</v>
      </c>
      <c r="I12122" s="13" t="str">
        <f>IF(G12122="Male",VLOOKUP(H12122,'Shoe size conversion table'!$B$6:$D$22,2),VLOOKUP(H12122,'Shoe size conversion table'!$J$6:$L$22,2))</f>
        <v>38-39</v>
      </c>
      <c r="J12122" s="13">
        <f>IF(G12122="Male",VLOOKUP(H12122,'Shoe size conversion table'!$B$6:$D$22,3),VLOOKUP(H12122,'Shoe size conversion table'!$J$6:$L$22,3))</f>
        <v>6</v>
      </c>
      <c r="K12122" s="11">
        <v>179</v>
      </c>
      <c r="L12122" s="12">
        <v>0.1</v>
      </c>
      <c r="M12122" s="7">
        <f t="shared" si="568"/>
        <v>2016</v>
      </c>
      <c r="N12122" s="7">
        <f t="shared" si="569"/>
        <v>8</v>
      </c>
      <c r="O12122" s="30">
        <f t="shared" si="570"/>
        <v>161.1</v>
      </c>
    </row>
    <row r="12123" spans="2:15" x14ac:dyDescent="0.2">
      <c r="B12123" s="13">
        <v>63219</v>
      </c>
      <c r="C12123" s="14">
        <v>42593.256111111252</v>
      </c>
      <c r="D12123" s="7" t="s">
        <v>10</v>
      </c>
      <c r="E12123" s="13">
        <v>2208</v>
      </c>
      <c r="F12123" s="7" t="s">
        <v>34</v>
      </c>
      <c r="G12123" s="7" t="s">
        <v>11</v>
      </c>
      <c r="H12123" s="13">
        <v>10</v>
      </c>
      <c r="I12123" s="13">
        <f>IF(G12123="Male",VLOOKUP(H12123,'Shoe size conversion table'!$B$6:$D$22,2),VLOOKUP(H12123,'Shoe size conversion table'!$J$6:$L$22,2))</f>
        <v>43</v>
      </c>
      <c r="J12123" s="13">
        <f>IF(G12123="Male",VLOOKUP(H12123,'Shoe size conversion table'!$B$6:$D$22,3),VLOOKUP(H12123,'Shoe size conversion table'!$J$6:$L$22,3))</f>
        <v>9.5</v>
      </c>
      <c r="K12123" s="11">
        <v>149</v>
      </c>
      <c r="L12123" s="12">
        <v>0.3</v>
      </c>
      <c r="M12123" s="7">
        <f t="shared" si="568"/>
        <v>2016</v>
      </c>
      <c r="N12123" s="7">
        <f t="shared" si="569"/>
        <v>8</v>
      </c>
      <c r="O12123" s="30">
        <f t="shared" si="570"/>
        <v>104.3</v>
      </c>
    </row>
    <row r="12124" spans="2:15" x14ac:dyDescent="0.2">
      <c r="B12124" s="13">
        <v>63220</v>
      </c>
      <c r="C12124" s="14">
        <v>42593.326111111302</v>
      </c>
      <c r="D12124" s="7" t="s">
        <v>10</v>
      </c>
      <c r="E12124" s="13">
        <v>2179</v>
      </c>
      <c r="F12124" s="7" t="s">
        <v>35</v>
      </c>
      <c r="G12124" s="7" t="s">
        <v>11</v>
      </c>
      <c r="H12124" s="13">
        <v>10</v>
      </c>
      <c r="I12124" s="13">
        <f>IF(G12124="Male",VLOOKUP(H12124,'Shoe size conversion table'!$B$6:$D$22,2),VLOOKUP(H12124,'Shoe size conversion table'!$J$6:$L$22,2))</f>
        <v>43</v>
      </c>
      <c r="J12124" s="13">
        <f>IF(G12124="Male",VLOOKUP(H12124,'Shoe size conversion table'!$B$6:$D$22,3),VLOOKUP(H12124,'Shoe size conversion table'!$J$6:$L$22,3))</f>
        <v>9.5</v>
      </c>
      <c r="K12124" s="11">
        <v>179</v>
      </c>
      <c r="L12124" s="12">
        <v>0.2</v>
      </c>
      <c r="M12124" s="7">
        <f t="shared" si="568"/>
        <v>2016</v>
      </c>
      <c r="N12124" s="7">
        <f t="shared" si="569"/>
        <v>8</v>
      </c>
      <c r="O12124" s="30">
        <f t="shared" si="570"/>
        <v>143.20000000000002</v>
      </c>
    </row>
    <row r="12125" spans="2:15" x14ac:dyDescent="0.2">
      <c r="B12125" s="13">
        <v>63221</v>
      </c>
      <c r="C12125" s="14">
        <v>42593.326111111302</v>
      </c>
      <c r="D12125" s="7" t="s">
        <v>10</v>
      </c>
      <c r="E12125" s="13">
        <v>2158</v>
      </c>
      <c r="F12125" s="7" t="s">
        <v>36</v>
      </c>
      <c r="G12125" s="7" t="s">
        <v>11</v>
      </c>
      <c r="H12125" s="13">
        <v>9.5</v>
      </c>
      <c r="I12125" s="13" t="str">
        <f>IF(G12125="Male",VLOOKUP(H12125,'Shoe size conversion table'!$B$6:$D$22,2),VLOOKUP(H12125,'Shoe size conversion table'!$J$6:$L$22,2))</f>
        <v>42-43</v>
      </c>
      <c r="J12125" s="13">
        <f>IF(G12125="Male",VLOOKUP(H12125,'Shoe size conversion table'!$B$6:$D$22,3),VLOOKUP(H12125,'Shoe size conversion table'!$J$6:$L$22,3))</f>
        <v>9</v>
      </c>
      <c r="K12125" s="11">
        <v>179</v>
      </c>
      <c r="L12125" s="12">
        <v>0</v>
      </c>
      <c r="M12125" s="7">
        <f t="shared" si="568"/>
        <v>2016</v>
      </c>
      <c r="N12125" s="7">
        <f t="shared" si="569"/>
        <v>8</v>
      </c>
      <c r="O12125" s="30">
        <f t="shared" si="570"/>
        <v>179</v>
      </c>
    </row>
    <row r="12126" spans="2:15" x14ac:dyDescent="0.2">
      <c r="B12126" s="13">
        <v>63222</v>
      </c>
      <c r="C12126" s="14">
        <v>42593.356111111221</v>
      </c>
      <c r="D12126" s="7" t="s">
        <v>7</v>
      </c>
      <c r="E12126" s="13">
        <v>2239</v>
      </c>
      <c r="F12126" s="7" t="s">
        <v>50</v>
      </c>
      <c r="G12126" s="7" t="s">
        <v>12</v>
      </c>
      <c r="H12126" s="13">
        <v>7.5</v>
      </c>
      <c r="I12126" s="13">
        <f>IF(G12126="Male",VLOOKUP(H12126,'Shoe size conversion table'!$B$6:$D$22,2),VLOOKUP(H12126,'Shoe size conversion table'!$J$6:$L$22,2))</f>
        <v>38</v>
      </c>
      <c r="J12126" s="13">
        <f>IF(G12126="Male",VLOOKUP(H12126,'Shoe size conversion table'!$B$6:$D$22,3),VLOOKUP(H12126,'Shoe size conversion table'!$J$6:$L$22,3))</f>
        <v>5.5</v>
      </c>
      <c r="K12126" s="11">
        <v>159</v>
      </c>
      <c r="L12126" s="12">
        <v>0</v>
      </c>
      <c r="M12126" s="7">
        <f t="shared" si="568"/>
        <v>2016</v>
      </c>
      <c r="N12126" s="7">
        <f t="shared" si="569"/>
        <v>8</v>
      </c>
      <c r="O12126" s="30">
        <f t="shared" si="570"/>
        <v>159</v>
      </c>
    </row>
    <row r="12127" spans="2:15" x14ac:dyDescent="0.2">
      <c r="B12127" s="13">
        <v>63223</v>
      </c>
      <c r="C12127" s="14">
        <v>42593.356111111301</v>
      </c>
      <c r="D12127" s="7" t="s">
        <v>10</v>
      </c>
      <c r="E12127" s="13">
        <v>2150</v>
      </c>
      <c r="F12127" s="7" t="s">
        <v>35</v>
      </c>
      <c r="G12127" s="7" t="s">
        <v>11</v>
      </c>
      <c r="H12127" s="13">
        <v>8</v>
      </c>
      <c r="I12127" s="13">
        <f>IF(G12127="Male",VLOOKUP(H12127,'Shoe size conversion table'!$B$6:$D$22,2),VLOOKUP(H12127,'Shoe size conversion table'!$J$6:$L$22,2))</f>
        <v>41</v>
      </c>
      <c r="J12127" s="13">
        <f>IF(G12127="Male",VLOOKUP(H12127,'Shoe size conversion table'!$B$6:$D$22,3),VLOOKUP(H12127,'Shoe size conversion table'!$J$6:$L$22,3))</f>
        <v>7.5</v>
      </c>
      <c r="K12127" s="11">
        <v>189</v>
      </c>
      <c r="L12127" s="12">
        <v>0</v>
      </c>
      <c r="M12127" s="7">
        <f t="shared" si="568"/>
        <v>2016</v>
      </c>
      <c r="N12127" s="7">
        <f t="shared" si="569"/>
        <v>8</v>
      </c>
      <c r="O12127" s="30">
        <f t="shared" si="570"/>
        <v>189</v>
      </c>
    </row>
    <row r="12128" spans="2:15" x14ac:dyDescent="0.2">
      <c r="B12128" s="13">
        <v>63224</v>
      </c>
      <c r="C12128" s="14">
        <v>42593.366111111114</v>
      </c>
      <c r="D12128" s="7" t="s">
        <v>8</v>
      </c>
      <c r="E12128" s="13">
        <v>2235</v>
      </c>
      <c r="F12128" s="7" t="s">
        <v>42</v>
      </c>
      <c r="G12128" s="7" t="s">
        <v>11</v>
      </c>
      <c r="H12128" s="13">
        <v>9.5</v>
      </c>
      <c r="I12128" s="13" t="str">
        <f>IF(G12128="Male",VLOOKUP(H12128,'Shoe size conversion table'!$B$6:$D$22,2),VLOOKUP(H12128,'Shoe size conversion table'!$J$6:$L$22,2))</f>
        <v>42-43</v>
      </c>
      <c r="J12128" s="13">
        <f>IF(G12128="Male",VLOOKUP(H12128,'Shoe size conversion table'!$B$6:$D$22,3),VLOOKUP(H12128,'Shoe size conversion table'!$J$6:$L$22,3))</f>
        <v>9</v>
      </c>
      <c r="K12128" s="11">
        <v>179</v>
      </c>
      <c r="L12128" s="12">
        <v>0</v>
      </c>
      <c r="M12128" s="7">
        <f t="shared" si="568"/>
        <v>2016</v>
      </c>
      <c r="N12128" s="7">
        <f t="shared" si="569"/>
        <v>8</v>
      </c>
      <c r="O12128" s="30">
        <f t="shared" si="570"/>
        <v>179</v>
      </c>
    </row>
    <row r="12129" spans="2:15" x14ac:dyDescent="0.2">
      <c r="B12129" s="13">
        <v>63225</v>
      </c>
      <c r="C12129" s="14">
        <v>42593.436111111121</v>
      </c>
      <c r="D12129" s="7" t="s">
        <v>7</v>
      </c>
      <c r="E12129" s="13">
        <v>2200</v>
      </c>
      <c r="F12129" s="7" t="s">
        <v>54</v>
      </c>
      <c r="G12129" s="7" t="s">
        <v>12</v>
      </c>
      <c r="H12129" s="13">
        <v>4.5</v>
      </c>
      <c r="I12129" s="13">
        <f>IF(G12129="Male",VLOOKUP(H12129,'Shoe size conversion table'!$B$6:$D$22,2),VLOOKUP(H12129,'Shoe size conversion table'!$J$6:$L$22,2))</f>
        <v>35</v>
      </c>
      <c r="J12129" s="13">
        <f>IF(G12129="Male",VLOOKUP(H12129,'Shoe size conversion table'!$B$6:$D$22,3),VLOOKUP(H12129,'Shoe size conversion table'!$J$6:$L$22,3))</f>
        <v>2.5</v>
      </c>
      <c r="K12129" s="11">
        <v>149</v>
      </c>
      <c r="L12129" s="12">
        <v>0.1</v>
      </c>
      <c r="M12129" s="7">
        <f t="shared" si="568"/>
        <v>2016</v>
      </c>
      <c r="N12129" s="7">
        <f t="shared" si="569"/>
        <v>8</v>
      </c>
      <c r="O12129" s="30">
        <f t="shared" si="570"/>
        <v>134.1</v>
      </c>
    </row>
    <row r="12130" spans="2:15" x14ac:dyDescent="0.2">
      <c r="B12130" s="13">
        <v>63226</v>
      </c>
      <c r="C12130" s="14">
        <v>42593.536111111127</v>
      </c>
      <c r="D12130" s="7" t="s">
        <v>8</v>
      </c>
      <c r="E12130" s="13">
        <v>2209</v>
      </c>
      <c r="F12130" s="7" t="s">
        <v>37</v>
      </c>
      <c r="G12130" s="7" t="s">
        <v>11</v>
      </c>
      <c r="H12130" s="13">
        <v>9</v>
      </c>
      <c r="I12130" s="13">
        <f>IF(G12130="Male",VLOOKUP(H12130,'Shoe size conversion table'!$B$6:$D$22,2),VLOOKUP(H12130,'Shoe size conversion table'!$J$6:$L$22,2))</f>
        <v>42</v>
      </c>
      <c r="J12130" s="13">
        <f>IF(G12130="Male",VLOOKUP(H12130,'Shoe size conversion table'!$B$6:$D$22,3),VLOOKUP(H12130,'Shoe size conversion table'!$J$6:$L$22,3))</f>
        <v>8.5</v>
      </c>
      <c r="K12130" s="11">
        <v>159</v>
      </c>
      <c r="L12130" s="12">
        <v>0.5</v>
      </c>
      <c r="M12130" s="7">
        <f t="shared" si="568"/>
        <v>2016</v>
      </c>
      <c r="N12130" s="7">
        <f t="shared" si="569"/>
        <v>8</v>
      </c>
      <c r="O12130" s="30">
        <f t="shared" si="570"/>
        <v>79.5</v>
      </c>
    </row>
    <row r="12131" spans="2:15" x14ac:dyDescent="0.2">
      <c r="B12131" s="13">
        <v>63226</v>
      </c>
      <c r="C12131" s="14">
        <v>42593.536111111127</v>
      </c>
      <c r="D12131" s="7" t="s">
        <v>8</v>
      </c>
      <c r="E12131" s="13">
        <v>2160</v>
      </c>
      <c r="F12131" s="7" t="s">
        <v>38</v>
      </c>
      <c r="G12131" s="7" t="s">
        <v>11</v>
      </c>
      <c r="H12131" s="13">
        <v>10.5</v>
      </c>
      <c r="I12131" s="13" t="str">
        <f>IF(G12131="Male",VLOOKUP(H12131,'Shoe size conversion table'!$B$6:$D$22,2),VLOOKUP(H12131,'Shoe size conversion table'!$J$6:$L$22,2))</f>
        <v>43-44</v>
      </c>
      <c r="J12131" s="13">
        <f>IF(G12131="Male",VLOOKUP(H12131,'Shoe size conversion table'!$B$6:$D$22,3),VLOOKUP(H12131,'Shoe size conversion table'!$J$6:$L$22,3))</f>
        <v>10</v>
      </c>
      <c r="K12131" s="11">
        <v>169</v>
      </c>
      <c r="L12131" s="12">
        <v>0.1</v>
      </c>
      <c r="M12131" s="7">
        <f t="shared" si="568"/>
        <v>2016</v>
      </c>
      <c r="N12131" s="7">
        <f t="shared" si="569"/>
        <v>8</v>
      </c>
      <c r="O12131" s="30">
        <f t="shared" si="570"/>
        <v>152.1</v>
      </c>
    </row>
    <row r="12132" spans="2:15" x14ac:dyDescent="0.2">
      <c r="B12132" s="13">
        <v>63227</v>
      </c>
      <c r="C12132" s="14">
        <v>42593.556111111218</v>
      </c>
      <c r="D12132" s="7" t="s">
        <v>8</v>
      </c>
      <c r="E12132" s="13">
        <v>2150</v>
      </c>
      <c r="F12132" s="7" t="s">
        <v>38</v>
      </c>
      <c r="G12132" s="7" t="s">
        <v>12</v>
      </c>
      <c r="H12132" s="13">
        <v>6.5</v>
      </c>
      <c r="I12132" s="13">
        <f>IF(G12132="Male",VLOOKUP(H12132,'Shoe size conversion table'!$B$6:$D$22,2),VLOOKUP(H12132,'Shoe size conversion table'!$J$6:$L$22,2))</f>
        <v>37</v>
      </c>
      <c r="J12132" s="13">
        <f>IF(G12132="Male",VLOOKUP(H12132,'Shoe size conversion table'!$B$6:$D$22,3),VLOOKUP(H12132,'Shoe size conversion table'!$J$6:$L$22,3))</f>
        <v>4.5</v>
      </c>
      <c r="K12132" s="11">
        <v>179</v>
      </c>
      <c r="L12132" s="12">
        <v>0.2</v>
      </c>
      <c r="M12132" s="7">
        <f t="shared" si="568"/>
        <v>2016</v>
      </c>
      <c r="N12132" s="7">
        <f t="shared" si="569"/>
        <v>8</v>
      </c>
      <c r="O12132" s="30">
        <f t="shared" si="570"/>
        <v>143.20000000000002</v>
      </c>
    </row>
    <row r="12133" spans="2:15" x14ac:dyDescent="0.2">
      <c r="B12133" s="13">
        <v>63228</v>
      </c>
      <c r="C12133" s="14">
        <v>42593.806111111255</v>
      </c>
      <c r="D12133" s="7" t="s">
        <v>10</v>
      </c>
      <c r="E12133" s="13">
        <v>2178</v>
      </c>
      <c r="F12133" s="7" t="s">
        <v>35</v>
      </c>
      <c r="G12133" s="7" t="s">
        <v>12</v>
      </c>
      <c r="H12133" s="13">
        <v>5</v>
      </c>
      <c r="I12133" s="13" t="str">
        <f>IF(G12133="Male",VLOOKUP(H12133,'Shoe size conversion table'!$B$6:$D$22,2),VLOOKUP(H12133,'Shoe size conversion table'!$J$6:$L$22,2))</f>
        <v>35-36</v>
      </c>
      <c r="J12133" s="13">
        <f>IF(G12133="Male",VLOOKUP(H12133,'Shoe size conversion table'!$B$6:$D$22,3),VLOOKUP(H12133,'Shoe size conversion table'!$J$6:$L$22,3))</f>
        <v>3</v>
      </c>
      <c r="K12133" s="11">
        <v>139</v>
      </c>
      <c r="L12133" s="12">
        <v>0.1</v>
      </c>
      <c r="M12133" s="7">
        <f t="shared" si="568"/>
        <v>2016</v>
      </c>
      <c r="N12133" s="7">
        <f t="shared" si="569"/>
        <v>8</v>
      </c>
      <c r="O12133" s="30">
        <f t="shared" si="570"/>
        <v>125.10000000000001</v>
      </c>
    </row>
    <row r="12134" spans="2:15" x14ac:dyDescent="0.2">
      <c r="B12134" s="13">
        <v>63229</v>
      </c>
      <c r="C12134" s="14">
        <v>42593.846111111125</v>
      </c>
      <c r="D12134" s="7" t="s">
        <v>7</v>
      </c>
      <c r="E12134" s="13">
        <v>2188</v>
      </c>
      <c r="F12134" s="7" t="s">
        <v>49</v>
      </c>
      <c r="G12134" s="7" t="s">
        <v>12</v>
      </c>
      <c r="H12134" s="13">
        <v>8</v>
      </c>
      <c r="I12134" s="13" t="str">
        <f>IF(G12134="Male",VLOOKUP(H12134,'Shoe size conversion table'!$B$6:$D$22,2),VLOOKUP(H12134,'Shoe size conversion table'!$J$6:$L$22,2))</f>
        <v>38-39</v>
      </c>
      <c r="J12134" s="13">
        <f>IF(G12134="Male",VLOOKUP(H12134,'Shoe size conversion table'!$B$6:$D$22,3),VLOOKUP(H12134,'Shoe size conversion table'!$J$6:$L$22,3))</f>
        <v>6</v>
      </c>
      <c r="K12134" s="11">
        <v>169</v>
      </c>
      <c r="L12134" s="12">
        <v>0</v>
      </c>
      <c r="M12134" s="7">
        <f t="shared" si="568"/>
        <v>2016</v>
      </c>
      <c r="N12134" s="7">
        <f t="shared" si="569"/>
        <v>8</v>
      </c>
      <c r="O12134" s="30">
        <f t="shared" si="570"/>
        <v>169</v>
      </c>
    </row>
    <row r="12135" spans="2:15" x14ac:dyDescent="0.2">
      <c r="B12135" s="13">
        <v>63230</v>
      </c>
      <c r="C12135" s="14">
        <v>42593.846111111125</v>
      </c>
      <c r="D12135" s="7" t="s">
        <v>10</v>
      </c>
      <c r="E12135" s="13">
        <v>2241</v>
      </c>
      <c r="F12135" s="7" t="s">
        <v>34</v>
      </c>
      <c r="G12135" s="7" t="s">
        <v>11</v>
      </c>
      <c r="H12135" s="13">
        <v>9.5</v>
      </c>
      <c r="I12135" s="13" t="str">
        <f>IF(G12135="Male",VLOOKUP(H12135,'Shoe size conversion table'!$B$6:$D$22,2),VLOOKUP(H12135,'Shoe size conversion table'!$J$6:$L$22,2))</f>
        <v>42-43</v>
      </c>
      <c r="J12135" s="13">
        <f>IF(G12135="Male",VLOOKUP(H12135,'Shoe size conversion table'!$B$6:$D$22,3),VLOOKUP(H12135,'Shoe size conversion table'!$J$6:$L$22,3))</f>
        <v>9</v>
      </c>
      <c r="K12135" s="11">
        <v>139</v>
      </c>
      <c r="L12135" s="12">
        <v>0</v>
      </c>
      <c r="M12135" s="7">
        <f t="shared" si="568"/>
        <v>2016</v>
      </c>
      <c r="N12135" s="7">
        <f t="shared" si="569"/>
        <v>8</v>
      </c>
      <c r="O12135" s="30">
        <f t="shared" si="570"/>
        <v>139</v>
      </c>
    </row>
    <row r="12136" spans="2:15" x14ac:dyDescent="0.2">
      <c r="B12136" s="13">
        <v>63231</v>
      </c>
      <c r="C12136" s="14">
        <v>42593.856111111119</v>
      </c>
      <c r="D12136" s="7" t="s">
        <v>7</v>
      </c>
      <c r="E12136" s="13">
        <v>2220</v>
      </c>
      <c r="F12136" s="7" t="s">
        <v>51</v>
      </c>
      <c r="G12136" s="7" t="s">
        <v>11</v>
      </c>
      <c r="H12136" s="13">
        <v>9.5</v>
      </c>
      <c r="I12136" s="13" t="str">
        <f>IF(G12136="Male",VLOOKUP(H12136,'Shoe size conversion table'!$B$6:$D$22,2),VLOOKUP(H12136,'Shoe size conversion table'!$J$6:$L$22,2))</f>
        <v>42-43</v>
      </c>
      <c r="J12136" s="13">
        <f>IF(G12136="Male",VLOOKUP(H12136,'Shoe size conversion table'!$B$6:$D$22,3),VLOOKUP(H12136,'Shoe size conversion table'!$J$6:$L$22,3))</f>
        <v>9</v>
      </c>
      <c r="K12136" s="11">
        <v>139</v>
      </c>
      <c r="L12136" s="12">
        <v>0.5</v>
      </c>
      <c r="M12136" s="7">
        <f t="shared" si="568"/>
        <v>2016</v>
      </c>
      <c r="N12136" s="7">
        <f t="shared" si="569"/>
        <v>8</v>
      </c>
      <c r="O12136" s="30">
        <f t="shared" si="570"/>
        <v>69.5</v>
      </c>
    </row>
    <row r="12137" spans="2:15" x14ac:dyDescent="0.2">
      <c r="B12137" s="13">
        <v>63232</v>
      </c>
      <c r="C12137" s="14">
        <v>42593.886111111126</v>
      </c>
      <c r="D12137" s="7" t="s">
        <v>7</v>
      </c>
      <c r="E12137" s="13">
        <v>2215</v>
      </c>
      <c r="F12137" s="7" t="s">
        <v>49</v>
      </c>
      <c r="G12137" s="7" t="s">
        <v>12</v>
      </c>
      <c r="H12137" s="13">
        <v>8</v>
      </c>
      <c r="I12137" s="13" t="str">
        <f>IF(G12137="Male",VLOOKUP(H12137,'Shoe size conversion table'!$B$6:$D$22,2),VLOOKUP(H12137,'Shoe size conversion table'!$J$6:$L$22,2))</f>
        <v>38-39</v>
      </c>
      <c r="J12137" s="13">
        <f>IF(G12137="Male",VLOOKUP(H12137,'Shoe size conversion table'!$B$6:$D$22,3),VLOOKUP(H12137,'Shoe size conversion table'!$J$6:$L$22,3))</f>
        <v>6</v>
      </c>
      <c r="K12137" s="11">
        <v>149</v>
      </c>
      <c r="L12137" s="12">
        <v>0</v>
      </c>
      <c r="M12137" s="7">
        <f t="shared" si="568"/>
        <v>2016</v>
      </c>
      <c r="N12137" s="7">
        <f t="shared" si="569"/>
        <v>8</v>
      </c>
      <c r="O12137" s="30">
        <f t="shared" si="570"/>
        <v>149</v>
      </c>
    </row>
    <row r="12138" spans="2:15" x14ac:dyDescent="0.2">
      <c r="B12138" s="13">
        <v>63233</v>
      </c>
      <c r="C12138" s="14">
        <v>42593.926111111301</v>
      </c>
      <c r="D12138" s="7" t="s">
        <v>10</v>
      </c>
      <c r="E12138" s="13">
        <v>2224</v>
      </c>
      <c r="F12138" s="7" t="s">
        <v>35</v>
      </c>
      <c r="G12138" s="7" t="s">
        <v>11</v>
      </c>
      <c r="H12138" s="13">
        <v>9</v>
      </c>
      <c r="I12138" s="13">
        <f>IF(G12138="Male",VLOOKUP(H12138,'Shoe size conversion table'!$B$6:$D$22,2),VLOOKUP(H12138,'Shoe size conversion table'!$J$6:$L$22,2))</f>
        <v>42</v>
      </c>
      <c r="J12138" s="13">
        <f>IF(G12138="Male",VLOOKUP(H12138,'Shoe size conversion table'!$B$6:$D$22,3),VLOOKUP(H12138,'Shoe size conversion table'!$J$6:$L$22,3))</f>
        <v>8.5</v>
      </c>
      <c r="K12138" s="11">
        <v>129</v>
      </c>
      <c r="L12138" s="12">
        <v>0.5</v>
      </c>
      <c r="M12138" s="7">
        <f t="shared" si="568"/>
        <v>2016</v>
      </c>
      <c r="N12138" s="7">
        <f t="shared" si="569"/>
        <v>8</v>
      </c>
      <c r="O12138" s="30">
        <f t="shared" si="570"/>
        <v>64.5</v>
      </c>
    </row>
    <row r="12139" spans="2:15" x14ac:dyDescent="0.2">
      <c r="B12139" s="13">
        <v>63233</v>
      </c>
      <c r="C12139" s="14">
        <v>42593.926111111301</v>
      </c>
      <c r="D12139" s="7" t="s">
        <v>10</v>
      </c>
      <c r="E12139" s="13">
        <v>2207</v>
      </c>
      <c r="F12139" s="7" t="s">
        <v>35</v>
      </c>
      <c r="G12139" s="7" t="s">
        <v>11</v>
      </c>
      <c r="H12139" s="13">
        <v>11</v>
      </c>
      <c r="I12139" s="13">
        <f>IF(G12139="Male",VLOOKUP(H12139,'Shoe size conversion table'!$B$6:$D$22,2),VLOOKUP(H12139,'Shoe size conversion table'!$J$6:$L$22,2))</f>
        <v>44</v>
      </c>
      <c r="J12139" s="13">
        <f>IF(G12139="Male",VLOOKUP(H12139,'Shoe size conversion table'!$B$6:$D$22,3),VLOOKUP(H12139,'Shoe size conversion table'!$J$6:$L$22,3))</f>
        <v>10.5</v>
      </c>
      <c r="K12139" s="11">
        <v>149</v>
      </c>
      <c r="L12139" s="12">
        <v>0.2</v>
      </c>
      <c r="M12139" s="7">
        <f t="shared" si="568"/>
        <v>2016</v>
      </c>
      <c r="N12139" s="7">
        <f t="shared" si="569"/>
        <v>8</v>
      </c>
      <c r="O12139" s="30">
        <f t="shared" si="570"/>
        <v>119.2</v>
      </c>
    </row>
    <row r="12140" spans="2:15" x14ac:dyDescent="0.2">
      <c r="B12140" s="13">
        <v>63234</v>
      </c>
      <c r="C12140" s="14">
        <v>42593.946111111123</v>
      </c>
      <c r="D12140" s="7" t="s">
        <v>8</v>
      </c>
      <c r="E12140" s="13">
        <v>2183</v>
      </c>
      <c r="F12140" s="7" t="s">
        <v>42</v>
      </c>
      <c r="G12140" s="7" t="s">
        <v>11</v>
      </c>
      <c r="H12140" s="13">
        <v>10.5</v>
      </c>
      <c r="I12140" s="13" t="str">
        <f>IF(G12140="Male",VLOOKUP(H12140,'Shoe size conversion table'!$B$6:$D$22,2),VLOOKUP(H12140,'Shoe size conversion table'!$J$6:$L$22,2))</f>
        <v>43-44</v>
      </c>
      <c r="J12140" s="13">
        <f>IF(G12140="Male",VLOOKUP(H12140,'Shoe size conversion table'!$B$6:$D$22,3),VLOOKUP(H12140,'Shoe size conversion table'!$J$6:$L$22,3))</f>
        <v>10</v>
      </c>
      <c r="K12140" s="11">
        <v>129</v>
      </c>
      <c r="L12140" s="12">
        <v>0</v>
      </c>
      <c r="M12140" s="7">
        <f t="shared" si="568"/>
        <v>2016</v>
      </c>
      <c r="N12140" s="7">
        <f t="shared" si="569"/>
        <v>8</v>
      </c>
      <c r="O12140" s="30">
        <f t="shared" si="570"/>
        <v>129</v>
      </c>
    </row>
    <row r="12141" spans="2:15" x14ac:dyDescent="0.2">
      <c r="B12141" s="13">
        <v>63235</v>
      </c>
      <c r="C12141" s="14">
        <v>42593.976111111115</v>
      </c>
      <c r="D12141" s="7" t="s">
        <v>9</v>
      </c>
      <c r="E12141" s="13">
        <v>2207</v>
      </c>
      <c r="F12141" s="7" t="s">
        <v>62</v>
      </c>
      <c r="G12141" s="7" t="s">
        <v>12</v>
      </c>
      <c r="H12141" s="13">
        <v>8.5</v>
      </c>
      <c r="I12141" s="13">
        <f>IF(G12141="Male",VLOOKUP(H12141,'Shoe size conversion table'!$B$6:$D$22,2),VLOOKUP(H12141,'Shoe size conversion table'!$J$6:$L$22,2))</f>
        <v>39</v>
      </c>
      <c r="J12141" s="13">
        <f>IF(G12141="Male",VLOOKUP(H12141,'Shoe size conversion table'!$B$6:$D$22,3),VLOOKUP(H12141,'Shoe size conversion table'!$J$6:$L$22,3))</f>
        <v>6.5</v>
      </c>
      <c r="K12141" s="11">
        <v>179</v>
      </c>
      <c r="L12141" s="12">
        <v>0</v>
      </c>
      <c r="M12141" s="7">
        <f t="shared" si="568"/>
        <v>2016</v>
      </c>
      <c r="N12141" s="7">
        <f t="shared" si="569"/>
        <v>8</v>
      </c>
      <c r="O12141" s="30">
        <f t="shared" si="570"/>
        <v>179</v>
      </c>
    </row>
    <row r="12142" spans="2:15" x14ac:dyDescent="0.2">
      <c r="B12142" s="13">
        <v>63236</v>
      </c>
      <c r="C12142" s="14">
        <v>42593.986111111299</v>
      </c>
      <c r="D12142" s="7" t="s">
        <v>7</v>
      </c>
      <c r="E12142" s="13">
        <v>2182</v>
      </c>
      <c r="F12142" s="7" t="s">
        <v>43</v>
      </c>
      <c r="G12142" s="7" t="s">
        <v>11</v>
      </c>
      <c r="H12142" s="13">
        <v>12</v>
      </c>
      <c r="I12142" s="13">
        <f>IF(G12142="Male",VLOOKUP(H12142,'Shoe size conversion table'!$B$6:$D$22,2),VLOOKUP(H12142,'Shoe size conversion table'!$J$6:$L$22,2))</f>
        <v>45</v>
      </c>
      <c r="J12142" s="13">
        <f>IF(G12142="Male",VLOOKUP(H12142,'Shoe size conversion table'!$B$6:$D$22,3),VLOOKUP(H12142,'Shoe size conversion table'!$J$6:$L$22,3))</f>
        <v>11.5</v>
      </c>
      <c r="K12142" s="11">
        <v>149</v>
      </c>
      <c r="L12142" s="12">
        <v>0.5</v>
      </c>
      <c r="M12142" s="7">
        <f t="shared" si="568"/>
        <v>2016</v>
      </c>
      <c r="N12142" s="7">
        <f t="shared" si="569"/>
        <v>8</v>
      </c>
      <c r="O12142" s="30">
        <f t="shared" si="570"/>
        <v>74.5</v>
      </c>
    </row>
    <row r="12143" spans="2:15" x14ac:dyDescent="0.2">
      <c r="B12143" s="13">
        <v>63237</v>
      </c>
      <c r="C12143" s="14">
        <v>42594.106111111258</v>
      </c>
      <c r="D12143" s="7" t="s">
        <v>7</v>
      </c>
      <c r="E12143" s="13">
        <v>2153</v>
      </c>
      <c r="F12143" s="7" t="s">
        <v>53</v>
      </c>
      <c r="G12143" s="7" t="s">
        <v>11</v>
      </c>
      <c r="H12143" s="13">
        <v>9.5</v>
      </c>
      <c r="I12143" s="13" t="str">
        <f>IF(G12143="Male",VLOOKUP(H12143,'Shoe size conversion table'!$B$6:$D$22,2),VLOOKUP(H12143,'Shoe size conversion table'!$J$6:$L$22,2))</f>
        <v>42-43</v>
      </c>
      <c r="J12143" s="13">
        <f>IF(G12143="Male",VLOOKUP(H12143,'Shoe size conversion table'!$B$6:$D$22,3),VLOOKUP(H12143,'Shoe size conversion table'!$J$6:$L$22,3))</f>
        <v>9</v>
      </c>
      <c r="K12143" s="11">
        <v>199</v>
      </c>
      <c r="L12143" s="12">
        <v>0.5</v>
      </c>
      <c r="M12143" s="7">
        <f t="shared" si="568"/>
        <v>2016</v>
      </c>
      <c r="N12143" s="7">
        <f t="shared" si="569"/>
        <v>8</v>
      </c>
      <c r="O12143" s="30">
        <f t="shared" si="570"/>
        <v>99.5</v>
      </c>
    </row>
    <row r="12144" spans="2:15" x14ac:dyDescent="0.2">
      <c r="B12144" s="13">
        <v>63237</v>
      </c>
      <c r="C12144" s="14">
        <v>42594.106111111258</v>
      </c>
      <c r="D12144" s="7" t="s">
        <v>7</v>
      </c>
      <c r="E12144" s="13">
        <v>2184</v>
      </c>
      <c r="F12144" s="7" t="s">
        <v>57</v>
      </c>
      <c r="G12144" s="7" t="s">
        <v>11</v>
      </c>
      <c r="H12144" s="13">
        <v>6.5</v>
      </c>
      <c r="I12144" s="13">
        <f>IF(G12144="Male",VLOOKUP(H12144,'Shoe size conversion table'!$B$6:$D$22,2),VLOOKUP(H12144,'Shoe size conversion table'!$J$6:$L$22,2))</f>
        <v>39</v>
      </c>
      <c r="J12144" s="13">
        <f>IF(G12144="Male",VLOOKUP(H12144,'Shoe size conversion table'!$B$6:$D$22,3),VLOOKUP(H12144,'Shoe size conversion table'!$J$6:$L$22,3))</f>
        <v>6</v>
      </c>
      <c r="K12144" s="11">
        <v>199</v>
      </c>
      <c r="L12144" s="12">
        <v>0.2</v>
      </c>
      <c r="M12144" s="7">
        <f t="shared" si="568"/>
        <v>2016</v>
      </c>
      <c r="N12144" s="7">
        <f t="shared" si="569"/>
        <v>8</v>
      </c>
      <c r="O12144" s="30">
        <f t="shared" si="570"/>
        <v>159.20000000000002</v>
      </c>
    </row>
    <row r="12145" spans="2:15" x14ac:dyDescent="0.2">
      <c r="B12145" s="13">
        <v>63238</v>
      </c>
      <c r="C12145" s="14">
        <v>42594.176111111301</v>
      </c>
      <c r="D12145" s="7" t="s">
        <v>7</v>
      </c>
      <c r="E12145" s="13">
        <v>2208</v>
      </c>
      <c r="F12145" s="7" t="s">
        <v>55</v>
      </c>
      <c r="G12145" s="7" t="s">
        <v>12</v>
      </c>
      <c r="H12145" s="13">
        <v>8.5</v>
      </c>
      <c r="I12145" s="13">
        <f>IF(G12145="Male",VLOOKUP(H12145,'Shoe size conversion table'!$B$6:$D$22,2),VLOOKUP(H12145,'Shoe size conversion table'!$J$6:$L$22,2))</f>
        <v>39</v>
      </c>
      <c r="J12145" s="13">
        <f>IF(G12145="Male",VLOOKUP(H12145,'Shoe size conversion table'!$B$6:$D$22,3),VLOOKUP(H12145,'Shoe size conversion table'!$J$6:$L$22,3))</f>
        <v>6.5</v>
      </c>
      <c r="K12145" s="11">
        <v>149</v>
      </c>
      <c r="L12145" s="12">
        <v>0</v>
      </c>
      <c r="M12145" s="7">
        <f t="shared" si="568"/>
        <v>2016</v>
      </c>
      <c r="N12145" s="7">
        <f t="shared" si="569"/>
        <v>8</v>
      </c>
      <c r="O12145" s="30">
        <f t="shared" si="570"/>
        <v>149</v>
      </c>
    </row>
    <row r="12146" spans="2:15" x14ac:dyDescent="0.2">
      <c r="B12146" s="13">
        <v>63239</v>
      </c>
      <c r="C12146" s="14">
        <v>42594.256111111252</v>
      </c>
      <c r="D12146" s="7" t="s">
        <v>10</v>
      </c>
      <c r="E12146" s="13">
        <v>2149</v>
      </c>
      <c r="F12146" s="7" t="s">
        <v>35</v>
      </c>
      <c r="G12146" s="7" t="s">
        <v>11</v>
      </c>
      <c r="H12146" s="13">
        <v>9</v>
      </c>
      <c r="I12146" s="13">
        <f>IF(G12146="Male",VLOOKUP(H12146,'Shoe size conversion table'!$B$6:$D$22,2),VLOOKUP(H12146,'Shoe size conversion table'!$J$6:$L$22,2))</f>
        <v>42</v>
      </c>
      <c r="J12146" s="13">
        <f>IF(G12146="Male",VLOOKUP(H12146,'Shoe size conversion table'!$B$6:$D$22,3),VLOOKUP(H12146,'Shoe size conversion table'!$J$6:$L$22,3))</f>
        <v>8.5</v>
      </c>
      <c r="K12146" s="11">
        <v>179</v>
      </c>
      <c r="L12146" s="12">
        <v>0</v>
      </c>
      <c r="M12146" s="7">
        <f t="shared" si="568"/>
        <v>2016</v>
      </c>
      <c r="N12146" s="7">
        <f t="shared" si="569"/>
        <v>8</v>
      </c>
      <c r="O12146" s="30">
        <f t="shared" si="570"/>
        <v>179</v>
      </c>
    </row>
    <row r="12147" spans="2:15" x14ac:dyDescent="0.2">
      <c r="B12147" s="13">
        <v>63239</v>
      </c>
      <c r="C12147" s="14">
        <v>42594.256111111252</v>
      </c>
      <c r="D12147" s="7" t="s">
        <v>10</v>
      </c>
      <c r="E12147" s="13">
        <v>2208</v>
      </c>
      <c r="F12147" s="7" t="s">
        <v>34</v>
      </c>
      <c r="G12147" s="7" t="s">
        <v>11</v>
      </c>
      <c r="H12147" s="13">
        <v>10</v>
      </c>
      <c r="I12147" s="13">
        <f>IF(G12147="Male",VLOOKUP(H12147,'Shoe size conversion table'!$B$6:$D$22,2),VLOOKUP(H12147,'Shoe size conversion table'!$J$6:$L$22,2))</f>
        <v>43</v>
      </c>
      <c r="J12147" s="13">
        <f>IF(G12147="Male",VLOOKUP(H12147,'Shoe size conversion table'!$B$6:$D$22,3),VLOOKUP(H12147,'Shoe size conversion table'!$J$6:$L$22,3))</f>
        <v>9.5</v>
      </c>
      <c r="K12147" s="11">
        <v>149</v>
      </c>
      <c r="L12147" s="12">
        <v>0.3</v>
      </c>
      <c r="M12147" s="7">
        <f t="shared" si="568"/>
        <v>2016</v>
      </c>
      <c r="N12147" s="7">
        <f t="shared" si="569"/>
        <v>8</v>
      </c>
      <c r="O12147" s="30">
        <f t="shared" si="570"/>
        <v>104.3</v>
      </c>
    </row>
    <row r="12148" spans="2:15" x14ac:dyDescent="0.2">
      <c r="B12148" s="13">
        <v>63240</v>
      </c>
      <c r="C12148" s="14">
        <v>42594.286111111112</v>
      </c>
      <c r="D12148" s="7" t="s">
        <v>9</v>
      </c>
      <c r="E12148" s="13">
        <v>2208</v>
      </c>
      <c r="F12148" s="7" t="s">
        <v>62</v>
      </c>
      <c r="G12148" s="7" t="s">
        <v>11</v>
      </c>
      <c r="H12148" s="13">
        <v>10</v>
      </c>
      <c r="I12148" s="13">
        <f>IF(G12148="Male",VLOOKUP(H12148,'Shoe size conversion table'!$B$6:$D$22,2),VLOOKUP(H12148,'Shoe size conversion table'!$J$6:$L$22,2))</f>
        <v>43</v>
      </c>
      <c r="J12148" s="13">
        <f>IF(G12148="Male",VLOOKUP(H12148,'Shoe size conversion table'!$B$6:$D$22,3),VLOOKUP(H12148,'Shoe size conversion table'!$J$6:$L$22,3))</f>
        <v>9.5</v>
      </c>
      <c r="K12148" s="11">
        <v>139</v>
      </c>
      <c r="L12148" s="12">
        <v>0</v>
      </c>
      <c r="M12148" s="7">
        <f t="shared" si="568"/>
        <v>2016</v>
      </c>
      <c r="N12148" s="7">
        <f t="shared" si="569"/>
        <v>8</v>
      </c>
      <c r="O12148" s="30">
        <f t="shared" si="570"/>
        <v>139</v>
      </c>
    </row>
    <row r="12149" spans="2:15" x14ac:dyDescent="0.2">
      <c r="B12149" s="13">
        <v>63241</v>
      </c>
      <c r="C12149" s="14">
        <v>42594.326111111121</v>
      </c>
      <c r="D12149" s="7" t="s">
        <v>10</v>
      </c>
      <c r="E12149" s="13">
        <v>2242</v>
      </c>
      <c r="F12149" s="7" t="s">
        <v>34</v>
      </c>
      <c r="G12149" s="7" t="s">
        <v>12</v>
      </c>
      <c r="H12149" s="13">
        <v>9.5</v>
      </c>
      <c r="I12149" s="13">
        <f>IF(G12149="Male",VLOOKUP(H12149,'Shoe size conversion table'!$B$6:$D$22,2),VLOOKUP(H12149,'Shoe size conversion table'!$J$6:$L$22,2))</f>
        <v>40</v>
      </c>
      <c r="J12149" s="13">
        <f>IF(G12149="Male",VLOOKUP(H12149,'Shoe size conversion table'!$B$6:$D$22,3),VLOOKUP(H12149,'Shoe size conversion table'!$J$6:$L$22,3))</f>
        <v>7.5</v>
      </c>
      <c r="K12149" s="11">
        <v>199</v>
      </c>
      <c r="L12149" s="12">
        <v>0.2</v>
      </c>
      <c r="M12149" s="7">
        <f t="shared" si="568"/>
        <v>2016</v>
      </c>
      <c r="N12149" s="7">
        <f t="shared" si="569"/>
        <v>8</v>
      </c>
      <c r="O12149" s="30">
        <f t="shared" si="570"/>
        <v>159.20000000000002</v>
      </c>
    </row>
    <row r="12150" spans="2:15" x14ac:dyDescent="0.2">
      <c r="B12150" s="13">
        <v>63242</v>
      </c>
      <c r="C12150" s="14">
        <v>42594.326111111121</v>
      </c>
      <c r="D12150" s="7" t="s">
        <v>7</v>
      </c>
      <c r="E12150" s="13">
        <v>2241</v>
      </c>
      <c r="F12150" s="7" t="s">
        <v>49</v>
      </c>
      <c r="G12150" s="7" t="s">
        <v>11</v>
      </c>
      <c r="H12150" s="13">
        <v>10.5</v>
      </c>
      <c r="I12150" s="13" t="str">
        <f>IF(G12150="Male",VLOOKUP(H12150,'Shoe size conversion table'!$B$6:$D$22,2),VLOOKUP(H12150,'Shoe size conversion table'!$J$6:$L$22,2))</f>
        <v>43-44</v>
      </c>
      <c r="J12150" s="13">
        <f>IF(G12150="Male",VLOOKUP(H12150,'Shoe size conversion table'!$B$6:$D$22,3),VLOOKUP(H12150,'Shoe size conversion table'!$J$6:$L$22,3))</f>
        <v>10</v>
      </c>
      <c r="K12150" s="11">
        <v>149</v>
      </c>
      <c r="L12150" s="12">
        <v>0</v>
      </c>
      <c r="M12150" s="7">
        <f t="shared" si="568"/>
        <v>2016</v>
      </c>
      <c r="N12150" s="7">
        <f t="shared" si="569"/>
        <v>8</v>
      </c>
      <c r="O12150" s="30">
        <f t="shared" si="570"/>
        <v>149</v>
      </c>
    </row>
    <row r="12151" spans="2:15" x14ac:dyDescent="0.2">
      <c r="B12151" s="13">
        <v>63242</v>
      </c>
      <c r="C12151" s="14">
        <v>42594.326111111121</v>
      </c>
      <c r="D12151" s="7" t="s">
        <v>7</v>
      </c>
      <c r="E12151" s="13">
        <v>2172</v>
      </c>
      <c r="F12151" s="7" t="s">
        <v>49</v>
      </c>
      <c r="G12151" s="7" t="s">
        <v>11</v>
      </c>
      <c r="H12151" s="13">
        <v>8.5</v>
      </c>
      <c r="I12151" s="13" t="str">
        <f>IF(G12151="Male",VLOOKUP(H12151,'Shoe size conversion table'!$B$6:$D$22,2),VLOOKUP(H12151,'Shoe size conversion table'!$J$6:$L$22,2))</f>
        <v>41-42</v>
      </c>
      <c r="J12151" s="13">
        <f>IF(G12151="Male",VLOOKUP(H12151,'Shoe size conversion table'!$B$6:$D$22,3),VLOOKUP(H12151,'Shoe size conversion table'!$J$6:$L$22,3))</f>
        <v>8</v>
      </c>
      <c r="K12151" s="11">
        <v>189</v>
      </c>
      <c r="L12151" s="12">
        <v>0</v>
      </c>
      <c r="M12151" s="7">
        <f t="shared" si="568"/>
        <v>2016</v>
      </c>
      <c r="N12151" s="7">
        <f t="shared" si="569"/>
        <v>8</v>
      </c>
      <c r="O12151" s="30">
        <f t="shared" si="570"/>
        <v>189</v>
      </c>
    </row>
    <row r="12152" spans="2:15" x14ac:dyDescent="0.2">
      <c r="B12152" s="13">
        <v>63243</v>
      </c>
      <c r="C12152" s="14">
        <v>42594.326111111302</v>
      </c>
      <c r="D12152" s="7" t="s">
        <v>10</v>
      </c>
      <c r="E12152" s="13">
        <v>2223</v>
      </c>
      <c r="F12152" s="7" t="s">
        <v>35</v>
      </c>
      <c r="G12152" s="7" t="s">
        <v>12</v>
      </c>
      <c r="H12152" s="13">
        <v>7.5</v>
      </c>
      <c r="I12152" s="13">
        <f>IF(G12152="Male",VLOOKUP(H12152,'Shoe size conversion table'!$B$6:$D$22,2),VLOOKUP(H12152,'Shoe size conversion table'!$J$6:$L$22,2))</f>
        <v>38</v>
      </c>
      <c r="J12152" s="13">
        <f>IF(G12152="Male",VLOOKUP(H12152,'Shoe size conversion table'!$B$6:$D$22,3),VLOOKUP(H12152,'Shoe size conversion table'!$J$6:$L$22,3))</f>
        <v>5.5</v>
      </c>
      <c r="K12152" s="11">
        <v>129</v>
      </c>
      <c r="L12152" s="12">
        <v>0</v>
      </c>
      <c r="M12152" s="7">
        <f t="shared" si="568"/>
        <v>2016</v>
      </c>
      <c r="N12152" s="7">
        <f t="shared" si="569"/>
        <v>8</v>
      </c>
      <c r="O12152" s="30">
        <f t="shared" si="570"/>
        <v>129</v>
      </c>
    </row>
    <row r="12153" spans="2:15" x14ac:dyDescent="0.2">
      <c r="B12153" s="13">
        <v>63244</v>
      </c>
      <c r="C12153" s="14">
        <v>42594.356111111221</v>
      </c>
      <c r="D12153" s="7" t="s">
        <v>10</v>
      </c>
      <c r="E12153" s="13">
        <v>2242</v>
      </c>
      <c r="F12153" s="7" t="s">
        <v>35</v>
      </c>
      <c r="G12153" s="7" t="s">
        <v>11</v>
      </c>
      <c r="H12153" s="13">
        <v>9.5</v>
      </c>
      <c r="I12153" s="13" t="str">
        <f>IF(G12153="Male",VLOOKUP(H12153,'Shoe size conversion table'!$B$6:$D$22,2),VLOOKUP(H12153,'Shoe size conversion table'!$J$6:$L$22,2))</f>
        <v>42-43</v>
      </c>
      <c r="J12153" s="13">
        <f>IF(G12153="Male",VLOOKUP(H12153,'Shoe size conversion table'!$B$6:$D$22,3),VLOOKUP(H12153,'Shoe size conversion table'!$J$6:$L$22,3))</f>
        <v>9</v>
      </c>
      <c r="K12153" s="11">
        <v>129</v>
      </c>
      <c r="L12153" s="12">
        <v>0.3</v>
      </c>
      <c r="M12153" s="7">
        <f t="shared" si="568"/>
        <v>2016</v>
      </c>
      <c r="N12153" s="7">
        <f t="shared" si="569"/>
        <v>8</v>
      </c>
      <c r="O12153" s="30">
        <f t="shared" si="570"/>
        <v>90.3</v>
      </c>
    </row>
    <row r="12154" spans="2:15" x14ac:dyDescent="0.2">
      <c r="B12154" s="13">
        <v>63245</v>
      </c>
      <c r="C12154" s="14">
        <v>42594.376111111218</v>
      </c>
      <c r="D12154" s="7" t="s">
        <v>10</v>
      </c>
      <c r="E12154" s="13">
        <v>2182</v>
      </c>
      <c r="F12154" s="7" t="s">
        <v>35</v>
      </c>
      <c r="G12154" s="7" t="s">
        <v>11</v>
      </c>
      <c r="H12154" s="13">
        <v>7</v>
      </c>
      <c r="I12154" s="13">
        <f>IF(G12154="Male",VLOOKUP(H12154,'Shoe size conversion table'!$B$6:$D$22,2),VLOOKUP(H12154,'Shoe size conversion table'!$J$6:$L$22,2))</f>
        <v>40</v>
      </c>
      <c r="J12154" s="13">
        <f>IF(G12154="Male",VLOOKUP(H12154,'Shoe size conversion table'!$B$6:$D$22,3),VLOOKUP(H12154,'Shoe size conversion table'!$J$6:$L$22,3))</f>
        <v>6.5</v>
      </c>
      <c r="K12154" s="11">
        <v>139</v>
      </c>
      <c r="L12154" s="12">
        <v>0</v>
      </c>
      <c r="M12154" s="7">
        <f t="shared" si="568"/>
        <v>2016</v>
      </c>
      <c r="N12154" s="7">
        <f t="shared" si="569"/>
        <v>8</v>
      </c>
      <c r="O12154" s="30">
        <f t="shared" si="570"/>
        <v>139</v>
      </c>
    </row>
    <row r="12155" spans="2:15" x14ac:dyDescent="0.2">
      <c r="B12155" s="13">
        <v>63246</v>
      </c>
      <c r="C12155" s="14">
        <v>42594.436111111121</v>
      </c>
      <c r="D12155" s="7" t="s">
        <v>9</v>
      </c>
      <c r="E12155" s="13">
        <v>2175</v>
      </c>
      <c r="F12155" s="7" t="s">
        <v>61</v>
      </c>
      <c r="G12155" s="7" t="s">
        <v>12</v>
      </c>
      <c r="H12155" s="13">
        <v>4.5</v>
      </c>
      <c r="I12155" s="13">
        <f>IF(G12155="Male",VLOOKUP(H12155,'Shoe size conversion table'!$B$6:$D$22,2),VLOOKUP(H12155,'Shoe size conversion table'!$J$6:$L$22,2))</f>
        <v>35</v>
      </c>
      <c r="J12155" s="13">
        <f>IF(G12155="Male",VLOOKUP(H12155,'Shoe size conversion table'!$B$6:$D$22,3),VLOOKUP(H12155,'Shoe size conversion table'!$J$6:$L$22,3))</f>
        <v>2.5</v>
      </c>
      <c r="K12155" s="11">
        <v>199</v>
      </c>
      <c r="L12155" s="12">
        <v>0.3</v>
      </c>
      <c r="M12155" s="7">
        <f t="shared" si="568"/>
        <v>2016</v>
      </c>
      <c r="N12155" s="7">
        <f t="shared" si="569"/>
        <v>8</v>
      </c>
      <c r="O12155" s="30">
        <f t="shared" si="570"/>
        <v>139.29999999999998</v>
      </c>
    </row>
    <row r="12156" spans="2:15" x14ac:dyDescent="0.2">
      <c r="B12156" s="13">
        <v>63247</v>
      </c>
      <c r="C12156" s="14">
        <v>42594.566111111257</v>
      </c>
      <c r="D12156" s="7" t="s">
        <v>7</v>
      </c>
      <c r="E12156" s="13">
        <v>2160</v>
      </c>
      <c r="F12156" s="7" t="s">
        <v>50</v>
      </c>
      <c r="G12156" s="7" t="s">
        <v>11</v>
      </c>
      <c r="H12156" s="13">
        <v>9</v>
      </c>
      <c r="I12156" s="13">
        <f>IF(G12156="Male",VLOOKUP(H12156,'Shoe size conversion table'!$B$6:$D$22,2),VLOOKUP(H12156,'Shoe size conversion table'!$J$6:$L$22,2))</f>
        <v>42</v>
      </c>
      <c r="J12156" s="13">
        <f>IF(G12156="Male",VLOOKUP(H12156,'Shoe size conversion table'!$B$6:$D$22,3),VLOOKUP(H12156,'Shoe size conversion table'!$J$6:$L$22,3))</f>
        <v>8.5</v>
      </c>
      <c r="K12156" s="11">
        <v>189</v>
      </c>
      <c r="L12156" s="12">
        <v>0</v>
      </c>
      <c r="M12156" s="7">
        <f t="shared" si="568"/>
        <v>2016</v>
      </c>
      <c r="N12156" s="7">
        <f t="shared" si="569"/>
        <v>8</v>
      </c>
      <c r="O12156" s="30">
        <f t="shared" si="570"/>
        <v>189</v>
      </c>
    </row>
    <row r="12157" spans="2:15" x14ac:dyDescent="0.2">
      <c r="B12157" s="13">
        <v>63248</v>
      </c>
      <c r="C12157" s="14">
        <v>42594.626111111109</v>
      </c>
      <c r="D12157" s="7" t="s">
        <v>7</v>
      </c>
      <c r="E12157" s="13">
        <v>2172</v>
      </c>
      <c r="F12157" s="7" t="s">
        <v>51</v>
      </c>
      <c r="G12157" s="7" t="s">
        <v>12</v>
      </c>
      <c r="H12157" s="13">
        <v>10.5</v>
      </c>
      <c r="I12157" s="13">
        <f>IF(G12157="Male",VLOOKUP(H12157,'Shoe size conversion table'!$B$6:$D$22,2),VLOOKUP(H12157,'Shoe size conversion table'!$J$6:$L$22,2))</f>
        <v>41</v>
      </c>
      <c r="J12157" s="13">
        <f>IF(G12157="Male",VLOOKUP(H12157,'Shoe size conversion table'!$B$6:$D$22,3),VLOOKUP(H12157,'Shoe size conversion table'!$J$6:$L$22,3))</f>
        <v>8.5</v>
      </c>
      <c r="K12157" s="11">
        <v>159</v>
      </c>
      <c r="L12157" s="12">
        <v>0</v>
      </c>
      <c r="M12157" s="7">
        <f t="shared" si="568"/>
        <v>2016</v>
      </c>
      <c r="N12157" s="7">
        <f t="shared" si="569"/>
        <v>8</v>
      </c>
      <c r="O12157" s="30">
        <f t="shared" si="570"/>
        <v>159</v>
      </c>
    </row>
    <row r="12158" spans="2:15" x14ac:dyDescent="0.2">
      <c r="B12158" s="13">
        <v>63248</v>
      </c>
      <c r="C12158" s="14">
        <v>42594.626111111109</v>
      </c>
      <c r="D12158" s="7" t="s">
        <v>7</v>
      </c>
      <c r="E12158" s="13">
        <v>2155</v>
      </c>
      <c r="F12158" s="7" t="s">
        <v>51</v>
      </c>
      <c r="G12158" s="7" t="s">
        <v>12</v>
      </c>
      <c r="H12158" s="13">
        <v>10.5</v>
      </c>
      <c r="I12158" s="13">
        <f>IF(G12158="Male",VLOOKUP(H12158,'Shoe size conversion table'!$B$6:$D$22,2),VLOOKUP(H12158,'Shoe size conversion table'!$J$6:$L$22,2))</f>
        <v>41</v>
      </c>
      <c r="J12158" s="13">
        <f>IF(G12158="Male",VLOOKUP(H12158,'Shoe size conversion table'!$B$6:$D$22,3),VLOOKUP(H12158,'Shoe size conversion table'!$J$6:$L$22,3))</f>
        <v>8.5</v>
      </c>
      <c r="K12158" s="11">
        <v>169</v>
      </c>
      <c r="L12158" s="12">
        <v>0</v>
      </c>
      <c r="M12158" s="7">
        <f t="shared" si="568"/>
        <v>2016</v>
      </c>
      <c r="N12158" s="7">
        <f t="shared" si="569"/>
        <v>8</v>
      </c>
      <c r="O12158" s="30">
        <f t="shared" si="570"/>
        <v>169</v>
      </c>
    </row>
    <row r="12159" spans="2:15" x14ac:dyDescent="0.2">
      <c r="B12159" s="13">
        <v>63249</v>
      </c>
      <c r="C12159" s="14">
        <v>42594.706111111118</v>
      </c>
      <c r="D12159" s="7" t="s">
        <v>7</v>
      </c>
      <c r="E12159" s="13">
        <v>2214</v>
      </c>
      <c r="F12159" s="7" t="s">
        <v>49</v>
      </c>
      <c r="G12159" s="7" t="s">
        <v>12</v>
      </c>
      <c r="H12159" s="13">
        <v>8.5</v>
      </c>
      <c r="I12159" s="13">
        <f>IF(G12159="Male",VLOOKUP(H12159,'Shoe size conversion table'!$B$6:$D$22,2),VLOOKUP(H12159,'Shoe size conversion table'!$J$6:$L$22,2))</f>
        <v>39</v>
      </c>
      <c r="J12159" s="13">
        <f>IF(G12159="Male",VLOOKUP(H12159,'Shoe size conversion table'!$B$6:$D$22,3),VLOOKUP(H12159,'Shoe size conversion table'!$J$6:$L$22,3))</f>
        <v>6.5</v>
      </c>
      <c r="K12159" s="11">
        <v>159</v>
      </c>
      <c r="L12159" s="12">
        <v>0.3</v>
      </c>
      <c r="M12159" s="7">
        <f t="shared" si="568"/>
        <v>2016</v>
      </c>
      <c r="N12159" s="7">
        <f t="shared" si="569"/>
        <v>8</v>
      </c>
      <c r="O12159" s="30">
        <f t="shared" si="570"/>
        <v>111.3</v>
      </c>
    </row>
    <row r="12160" spans="2:15" x14ac:dyDescent="0.2">
      <c r="B12160" s="13">
        <v>63250</v>
      </c>
      <c r="C12160" s="14">
        <v>42594.846111111125</v>
      </c>
      <c r="D12160" s="7" t="s">
        <v>10</v>
      </c>
      <c r="E12160" s="13">
        <v>2227</v>
      </c>
      <c r="F12160" s="7" t="s">
        <v>34</v>
      </c>
      <c r="G12160" s="7" t="s">
        <v>11</v>
      </c>
      <c r="H12160" s="13">
        <v>12</v>
      </c>
      <c r="I12160" s="13">
        <f>IF(G12160="Male",VLOOKUP(H12160,'Shoe size conversion table'!$B$6:$D$22,2),VLOOKUP(H12160,'Shoe size conversion table'!$J$6:$L$22,2))</f>
        <v>45</v>
      </c>
      <c r="J12160" s="13">
        <f>IF(G12160="Male",VLOOKUP(H12160,'Shoe size conversion table'!$B$6:$D$22,3),VLOOKUP(H12160,'Shoe size conversion table'!$J$6:$L$22,3))</f>
        <v>11.5</v>
      </c>
      <c r="K12160" s="11">
        <v>179</v>
      </c>
      <c r="L12160" s="12">
        <v>0.3</v>
      </c>
      <c r="M12160" s="7">
        <f t="shared" si="568"/>
        <v>2016</v>
      </c>
      <c r="N12160" s="7">
        <f t="shared" si="569"/>
        <v>8</v>
      </c>
      <c r="O12160" s="30">
        <f t="shared" si="570"/>
        <v>125.3</v>
      </c>
    </row>
    <row r="12161" spans="2:15" x14ac:dyDescent="0.2">
      <c r="B12161" s="13">
        <v>63250</v>
      </c>
      <c r="C12161" s="14">
        <v>42594.846111111125</v>
      </c>
      <c r="D12161" s="7" t="s">
        <v>10</v>
      </c>
      <c r="E12161" s="13">
        <v>2241</v>
      </c>
      <c r="F12161" s="7" t="s">
        <v>34</v>
      </c>
      <c r="G12161" s="7" t="s">
        <v>11</v>
      </c>
      <c r="H12161" s="13">
        <v>9.5</v>
      </c>
      <c r="I12161" s="13" t="str">
        <f>IF(G12161="Male",VLOOKUP(H12161,'Shoe size conversion table'!$B$6:$D$22,2),VLOOKUP(H12161,'Shoe size conversion table'!$J$6:$L$22,2))</f>
        <v>42-43</v>
      </c>
      <c r="J12161" s="13">
        <f>IF(G12161="Male",VLOOKUP(H12161,'Shoe size conversion table'!$B$6:$D$22,3),VLOOKUP(H12161,'Shoe size conversion table'!$J$6:$L$22,3))</f>
        <v>9</v>
      </c>
      <c r="K12161" s="11">
        <v>139</v>
      </c>
      <c r="L12161" s="12">
        <v>0</v>
      </c>
      <c r="M12161" s="7">
        <f t="shared" si="568"/>
        <v>2016</v>
      </c>
      <c r="N12161" s="7">
        <f t="shared" si="569"/>
        <v>8</v>
      </c>
      <c r="O12161" s="30">
        <f t="shared" si="570"/>
        <v>139</v>
      </c>
    </row>
    <row r="12162" spans="2:15" x14ac:dyDescent="0.2">
      <c r="B12162" s="13">
        <v>63251</v>
      </c>
      <c r="C12162" s="14">
        <v>42594.856111111119</v>
      </c>
      <c r="D12162" s="7" t="s">
        <v>7</v>
      </c>
      <c r="E12162" s="13">
        <v>2192</v>
      </c>
      <c r="F12162" s="7" t="s">
        <v>46</v>
      </c>
      <c r="G12162" s="7" t="s">
        <v>12</v>
      </c>
      <c r="H12162" s="13">
        <v>8</v>
      </c>
      <c r="I12162" s="13" t="str">
        <f>IF(G12162="Male",VLOOKUP(H12162,'Shoe size conversion table'!$B$6:$D$22,2),VLOOKUP(H12162,'Shoe size conversion table'!$J$6:$L$22,2))</f>
        <v>38-39</v>
      </c>
      <c r="J12162" s="13">
        <f>IF(G12162="Male",VLOOKUP(H12162,'Shoe size conversion table'!$B$6:$D$22,3),VLOOKUP(H12162,'Shoe size conversion table'!$J$6:$L$22,3))</f>
        <v>6</v>
      </c>
      <c r="K12162" s="11">
        <v>189</v>
      </c>
      <c r="L12162" s="12">
        <v>0.1</v>
      </c>
      <c r="M12162" s="7">
        <f t="shared" si="568"/>
        <v>2016</v>
      </c>
      <c r="N12162" s="7">
        <f t="shared" si="569"/>
        <v>8</v>
      </c>
      <c r="O12162" s="30">
        <f t="shared" si="570"/>
        <v>170.1</v>
      </c>
    </row>
    <row r="12163" spans="2:15" x14ac:dyDescent="0.2">
      <c r="B12163" s="13">
        <v>63252</v>
      </c>
      <c r="C12163" s="14">
        <v>42594.986111111124</v>
      </c>
      <c r="D12163" s="7" t="s">
        <v>7</v>
      </c>
      <c r="E12163" s="13">
        <v>2196</v>
      </c>
      <c r="F12163" s="7" t="s">
        <v>49</v>
      </c>
      <c r="G12163" s="7" t="s">
        <v>12</v>
      </c>
      <c r="H12163" s="13">
        <v>8</v>
      </c>
      <c r="I12163" s="13" t="str">
        <f>IF(G12163="Male",VLOOKUP(H12163,'Shoe size conversion table'!$B$6:$D$22,2),VLOOKUP(H12163,'Shoe size conversion table'!$J$6:$L$22,2))</f>
        <v>38-39</v>
      </c>
      <c r="J12163" s="13">
        <f>IF(G12163="Male",VLOOKUP(H12163,'Shoe size conversion table'!$B$6:$D$22,3),VLOOKUP(H12163,'Shoe size conversion table'!$J$6:$L$22,3))</f>
        <v>6</v>
      </c>
      <c r="K12163" s="11">
        <v>179</v>
      </c>
      <c r="L12163" s="12">
        <v>0</v>
      </c>
      <c r="M12163" s="7">
        <f t="shared" si="568"/>
        <v>2016</v>
      </c>
      <c r="N12163" s="7">
        <f t="shared" si="569"/>
        <v>8</v>
      </c>
      <c r="O12163" s="30">
        <f t="shared" si="570"/>
        <v>179</v>
      </c>
    </row>
    <row r="12164" spans="2:15" x14ac:dyDescent="0.2">
      <c r="B12164" s="13">
        <v>63253</v>
      </c>
      <c r="C12164" s="14">
        <v>42595.156111111122</v>
      </c>
      <c r="D12164" s="7" t="s">
        <v>9</v>
      </c>
      <c r="E12164" s="13">
        <v>2157</v>
      </c>
      <c r="F12164" s="7" t="s">
        <v>61</v>
      </c>
      <c r="G12164" s="7" t="s">
        <v>11</v>
      </c>
      <c r="H12164" s="13">
        <v>9.5</v>
      </c>
      <c r="I12164" s="13" t="str">
        <f>IF(G12164="Male",VLOOKUP(H12164,'Shoe size conversion table'!$B$6:$D$22,2),VLOOKUP(H12164,'Shoe size conversion table'!$J$6:$L$22,2))</f>
        <v>42-43</v>
      </c>
      <c r="J12164" s="13">
        <f>IF(G12164="Male",VLOOKUP(H12164,'Shoe size conversion table'!$B$6:$D$22,3),VLOOKUP(H12164,'Shoe size conversion table'!$J$6:$L$22,3))</f>
        <v>9</v>
      </c>
      <c r="K12164" s="11">
        <v>149</v>
      </c>
      <c r="L12164" s="12">
        <v>0.3</v>
      </c>
      <c r="M12164" s="7">
        <f t="shared" si="568"/>
        <v>2016</v>
      </c>
      <c r="N12164" s="7">
        <f t="shared" si="569"/>
        <v>8</v>
      </c>
      <c r="O12164" s="30">
        <f t="shared" si="570"/>
        <v>104.3</v>
      </c>
    </row>
    <row r="12165" spans="2:15" x14ac:dyDescent="0.2">
      <c r="B12165" s="13">
        <v>63254</v>
      </c>
      <c r="C12165" s="14">
        <v>42595.176111111301</v>
      </c>
      <c r="D12165" s="7" t="s">
        <v>7</v>
      </c>
      <c r="E12165" s="13">
        <v>2177</v>
      </c>
      <c r="F12165" s="7" t="s">
        <v>48</v>
      </c>
      <c r="G12165" s="7" t="s">
        <v>11</v>
      </c>
      <c r="H12165" s="13">
        <v>11</v>
      </c>
      <c r="I12165" s="13">
        <f>IF(G12165="Male",VLOOKUP(H12165,'Shoe size conversion table'!$B$6:$D$22,2),VLOOKUP(H12165,'Shoe size conversion table'!$J$6:$L$22,2))</f>
        <v>44</v>
      </c>
      <c r="J12165" s="13">
        <f>IF(G12165="Male",VLOOKUP(H12165,'Shoe size conversion table'!$B$6:$D$22,3),VLOOKUP(H12165,'Shoe size conversion table'!$J$6:$L$22,3))</f>
        <v>10.5</v>
      </c>
      <c r="K12165" s="11">
        <v>159</v>
      </c>
      <c r="L12165" s="12">
        <v>0</v>
      </c>
      <c r="M12165" s="7">
        <f t="shared" ref="M12165:M12228" si="571">YEAR(C12165)</f>
        <v>2016</v>
      </c>
      <c r="N12165" s="7">
        <f t="shared" si="569"/>
        <v>8</v>
      </c>
      <c r="O12165" s="30">
        <f t="shared" si="570"/>
        <v>159</v>
      </c>
    </row>
    <row r="12166" spans="2:15" x14ac:dyDescent="0.2">
      <c r="B12166" s="13">
        <v>63255</v>
      </c>
      <c r="C12166" s="14">
        <v>42595.186111111216</v>
      </c>
      <c r="D12166" s="7" t="s">
        <v>8</v>
      </c>
      <c r="E12166" s="13">
        <v>2152</v>
      </c>
      <c r="F12166" s="7" t="s">
        <v>39</v>
      </c>
      <c r="G12166" s="7" t="s">
        <v>12</v>
      </c>
      <c r="H12166" s="13">
        <v>9</v>
      </c>
      <c r="I12166" s="13" t="str">
        <f>IF(G12166="Male",VLOOKUP(H12166,'Shoe size conversion table'!$B$6:$D$22,2),VLOOKUP(H12166,'Shoe size conversion table'!$J$6:$L$22,2))</f>
        <v>39-40</v>
      </c>
      <c r="J12166" s="13">
        <f>IF(G12166="Male",VLOOKUP(H12166,'Shoe size conversion table'!$B$6:$D$22,3),VLOOKUP(H12166,'Shoe size conversion table'!$J$6:$L$22,3))</f>
        <v>7</v>
      </c>
      <c r="K12166" s="11">
        <v>169</v>
      </c>
      <c r="L12166" s="12">
        <v>0</v>
      </c>
      <c r="M12166" s="7">
        <f t="shared" si="571"/>
        <v>2016</v>
      </c>
      <c r="N12166" s="7">
        <f t="shared" ref="N12166:N12229" si="572">MONTH(C12166:C27133)</f>
        <v>8</v>
      </c>
      <c r="O12166" s="30">
        <f t="shared" ref="O12166:O12229" si="573">K12166*(1-L12166)</f>
        <v>169</v>
      </c>
    </row>
    <row r="12167" spans="2:15" x14ac:dyDescent="0.2">
      <c r="B12167" s="13">
        <v>63256</v>
      </c>
      <c r="C12167" s="14">
        <v>42595.286111111112</v>
      </c>
      <c r="D12167" s="7" t="s">
        <v>7</v>
      </c>
      <c r="E12167" s="13">
        <v>2216</v>
      </c>
      <c r="F12167" s="7" t="s">
        <v>49</v>
      </c>
      <c r="G12167" s="7" t="s">
        <v>12</v>
      </c>
      <c r="H12167" s="13">
        <v>9</v>
      </c>
      <c r="I12167" s="13" t="str">
        <f>IF(G12167="Male",VLOOKUP(H12167,'Shoe size conversion table'!$B$6:$D$22,2),VLOOKUP(H12167,'Shoe size conversion table'!$J$6:$L$22,2))</f>
        <v>39-40</v>
      </c>
      <c r="J12167" s="13">
        <f>IF(G12167="Male",VLOOKUP(H12167,'Shoe size conversion table'!$B$6:$D$22,3),VLOOKUP(H12167,'Shoe size conversion table'!$J$6:$L$22,3))</f>
        <v>7</v>
      </c>
      <c r="K12167" s="11">
        <v>199</v>
      </c>
      <c r="L12167" s="12">
        <v>0.2</v>
      </c>
      <c r="M12167" s="7">
        <f t="shared" si="571"/>
        <v>2016</v>
      </c>
      <c r="N12167" s="7">
        <f t="shared" si="572"/>
        <v>8</v>
      </c>
      <c r="O12167" s="30">
        <f t="shared" si="573"/>
        <v>159.20000000000002</v>
      </c>
    </row>
    <row r="12168" spans="2:15" x14ac:dyDescent="0.2">
      <c r="B12168" s="13">
        <v>63257</v>
      </c>
      <c r="C12168" s="14">
        <v>42595.306111111109</v>
      </c>
      <c r="D12168" s="7" t="s">
        <v>10</v>
      </c>
      <c r="E12168" s="13">
        <v>2179</v>
      </c>
      <c r="F12168" s="7" t="s">
        <v>35</v>
      </c>
      <c r="G12168" s="7" t="s">
        <v>12</v>
      </c>
      <c r="H12168" s="13">
        <v>8</v>
      </c>
      <c r="I12168" s="13" t="str">
        <f>IF(G12168="Male",VLOOKUP(H12168,'Shoe size conversion table'!$B$6:$D$22,2),VLOOKUP(H12168,'Shoe size conversion table'!$J$6:$L$22,2))</f>
        <v>38-39</v>
      </c>
      <c r="J12168" s="13">
        <f>IF(G12168="Male",VLOOKUP(H12168,'Shoe size conversion table'!$B$6:$D$22,3),VLOOKUP(H12168,'Shoe size conversion table'!$J$6:$L$22,3))</f>
        <v>6</v>
      </c>
      <c r="K12168" s="11">
        <v>179</v>
      </c>
      <c r="L12168" s="12">
        <v>0</v>
      </c>
      <c r="M12168" s="7">
        <f t="shared" si="571"/>
        <v>2016</v>
      </c>
      <c r="N12168" s="7">
        <f t="shared" si="572"/>
        <v>8</v>
      </c>
      <c r="O12168" s="30">
        <f t="shared" si="573"/>
        <v>179</v>
      </c>
    </row>
    <row r="12169" spans="2:15" x14ac:dyDescent="0.2">
      <c r="B12169" s="13">
        <v>63258</v>
      </c>
      <c r="C12169" s="14">
        <v>42595.326111111121</v>
      </c>
      <c r="D12169" s="7" t="s">
        <v>10</v>
      </c>
      <c r="E12169" s="13">
        <v>2225</v>
      </c>
      <c r="F12169" s="7" t="s">
        <v>35</v>
      </c>
      <c r="G12169" s="7" t="s">
        <v>12</v>
      </c>
      <c r="H12169" s="13">
        <v>8.5</v>
      </c>
      <c r="I12169" s="13">
        <f>IF(G12169="Male",VLOOKUP(H12169,'Shoe size conversion table'!$B$6:$D$22,2),VLOOKUP(H12169,'Shoe size conversion table'!$J$6:$L$22,2))</f>
        <v>39</v>
      </c>
      <c r="J12169" s="13">
        <f>IF(G12169="Male",VLOOKUP(H12169,'Shoe size conversion table'!$B$6:$D$22,3),VLOOKUP(H12169,'Shoe size conversion table'!$J$6:$L$22,3))</f>
        <v>6.5</v>
      </c>
      <c r="K12169" s="11">
        <v>159</v>
      </c>
      <c r="L12169" s="12">
        <v>0</v>
      </c>
      <c r="M12169" s="7">
        <f t="shared" si="571"/>
        <v>2016</v>
      </c>
      <c r="N12169" s="7">
        <f t="shared" si="572"/>
        <v>8</v>
      </c>
      <c r="O12169" s="30">
        <f t="shared" si="573"/>
        <v>159</v>
      </c>
    </row>
    <row r="12170" spans="2:15" x14ac:dyDescent="0.2">
      <c r="B12170" s="13">
        <v>63258</v>
      </c>
      <c r="C12170" s="14">
        <v>42595.326111111121</v>
      </c>
      <c r="D12170" s="7" t="s">
        <v>10</v>
      </c>
      <c r="E12170" s="13">
        <v>2179</v>
      </c>
      <c r="F12170" s="7" t="s">
        <v>36</v>
      </c>
      <c r="G12170" s="7" t="s">
        <v>12</v>
      </c>
      <c r="H12170" s="13">
        <v>9.5</v>
      </c>
      <c r="I12170" s="13">
        <f>IF(G12170="Male",VLOOKUP(H12170,'Shoe size conversion table'!$B$6:$D$22,2),VLOOKUP(H12170,'Shoe size conversion table'!$J$6:$L$22,2))</f>
        <v>40</v>
      </c>
      <c r="J12170" s="13">
        <f>IF(G12170="Male",VLOOKUP(H12170,'Shoe size conversion table'!$B$6:$D$22,3),VLOOKUP(H12170,'Shoe size conversion table'!$J$6:$L$22,3))</f>
        <v>7.5</v>
      </c>
      <c r="K12170" s="11">
        <v>139</v>
      </c>
      <c r="L12170" s="12">
        <v>0.2</v>
      </c>
      <c r="M12170" s="7">
        <f t="shared" si="571"/>
        <v>2016</v>
      </c>
      <c r="N12170" s="7">
        <f t="shared" si="572"/>
        <v>8</v>
      </c>
      <c r="O12170" s="30">
        <f t="shared" si="573"/>
        <v>111.2</v>
      </c>
    </row>
    <row r="12171" spans="2:15" x14ac:dyDescent="0.2">
      <c r="B12171" s="13">
        <v>63259</v>
      </c>
      <c r="C12171" s="14">
        <v>42595.326111111121</v>
      </c>
      <c r="D12171" s="7" t="s">
        <v>7</v>
      </c>
      <c r="E12171" s="13">
        <v>2156</v>
      </c>
      <c r="F12171" s="7" t="s">
        <v>49</v>
      </c>
      <c r="G12171" s="7" t="s">
        <v>11</v>
      </c>
      <c r="H12171" s="13">
        <v>11.5</v>
      </c>
      <c r="I12171" s="13" t="str">
        <f>IF(G12171="Male",VLOOKUP(H12171,'Shoe size conversion table'!$B$6:$D$22,2),VLOOKUP(H12171,'Shoe size conversion table'!$J$6:$L$22,2))</f>
        <v>44-45</v>
      </c>
      <c r="J12171" s="13">
        <f>IF(G12171="Male",VLOOKUP(H12171,'Shoe size conversion table'!$B$6:$D$22,3),VLOOKUP(H12171,'Shoe size conversion table'!$J$6:$L$22,3))</f>
        <v>11</v>
      </c>
      <c r="K12171" s="11">
        <v>189</v>
      </c>
      <c r="L12171" s="12">
        <v>0</v>
      </c>
      <c r="M12171" s="7">
        <f t="shared" si="571"/>
        <v>2016</v>
      </c>
      <c r="N12171" s="7">
        <f t="shared" si="572"/>
        <v>8</v>
      </c>
      <c r="O12171" s="30">
        <f t="shared" si="573"/>
        <v>189</v>
      </c>
    </row>
    <row r="12172" spans="2:15" x14ac:dyDescent="0.2">
      <c r="B12172" s="13">
        <v>63260</v>
      </c>
      <c r="C12172" s="14">
        <v>42595.436111111121</v>
      </c>
      <c r="D12172" s="7" t="s">
        <v>9</v>
      </c>
      <c r="E12172" s="13">
        <v>2189</v>
      </c>
      <c r="F12172" s="7" t="s">
        <v>62</v>
      </c>
      <c r="G12172" s="7" t="s">
        <v>12</v>
      </c>
      <c r="H12172" s="13">
        <v>4.5</v>
      </c>
      <c r="I12172" s="13">
        <f>IF(G12172="Male",VLOOKUP(H12172,'Shoe size conversion table'!$B$6:$D$22,2),VLOOKUP(H12172,'Shoe size conversion table'!$J$6:$L$22,2))</f>
        <v>35</v>
      </c>
      <c r="J12172" s="13">
        <f>IF(G12172="Male",VLOOKUP(H12172,'Shoe size conversion table'!$B$6:$D$22,3),VLOOKUP(H12172,'Shoe size conversion table'!$J$6:$L$22,3))</f>
        <v>2.5</v>
      </c>
      <c r="K12172" s="11">
        <v>199</v>
      </c>
      <c r="L12172" s="12">
        <v>0</v>
      </c>
      <c r="M12172" s="7">
        <f t="shared" si="571"/>
        <v>2016</v>
      </c>
      <c r="N12172" s="7">
        <f t="shared" si="572"/>
        <v>8</v>
      </c>
      <c r="O12172" s="30">
        <f t="shared" si="573"/>
        <v>199</v>
      </c>
    </row>
    <row r="12173" spans="2:15" x14ac:dyDescent="0.2">
      <c r="B12173" s="13">
        <v>63261</v>
      </c>
      <c r="C12173" s="14">
        <v>42595.436111111303</v>
      </c>
      <c r="D12173" s="7" t="s">
        <v>8</v>
      </c>
      <c r="E12173" s="13">
        <v>2236</v>
      </c>
      <c r="F12173" s="7" t="s">
        <v>40</v>
      </c>
      <c r="G12173" s="7" t="s">
        <v>12</v>
      </c>
      <c r="H12173" s="13">
        <v>8</v>
      </c>
      <c r="I12173" s="13" t="str">
        <f>IF(G12173="Male",VLOOKUP(H12173,'Shoe size conversion table'!$B$6:$D$22,2),VLOOKUP(H12173,'Shoe size conversion table'!$J$6:$L$22,2))</f>
        <v>38-39</v>
      </c>
      <c r="J12173" s="13">
        <f>IF(G12173="Male",VLOOKUP(H12173,'Shoe size conversion table'!$B$6:$D$22,3),VLOOKUP(H12173,'Shoe size conversion table'!$J$6:$L$22,3))</f>
        <v>6</v>
      </c>
      <c r="K12173" s="11">
        <v>199</v>
      </c>
      <c r="L12173" s="12">
        <v>0.3</v>
      </c>
      <c r="M12173" s="7">
        <f t="shared" si="571"/>
        <v>2016</v>
      </c>
      <c r="N12173" s="7">
        <f t="shared" si="572"/>
        <v>8</v>
      </c>
      <c r="O12173" s="30">
        <f t="shared" si="573"/>
        <v>139.29999999999998</v>
      </c>
    </row>
    <row r="12174" spans="2:15" x14ac:dyDescent="0.2">
      <c r="B12174" s="13">
        <v>63261</v>
      </c>
      <c r="C12174" s="14">
        <v>42595.436111111303</v>
      </c>
      <c r="D12174" s="7" t="s">
        <v>8</v>
      </c>
      <c r="E12174" s="13">
        <v>2225</v>
      </c>
      <c r="F12174" s="7" t="s">
        <v>38</v>
      </c>
      <c r="G12174" s="7" t="s">
        <v>12</v>
      </c>
      <c r="H12174" s="13">
        <v>12</v>
      </c>
      <c r="I12174" s="13" t="str">
        <f>IF(G12174="Male",VLOOKUP(H12174,'Shoe size conversion table'!$B$6:$D$22,2),VLOOKUP(H12174,'Shoe size conversion table'!$J$6:$L$22,2))</f>
        <v>42-43</v>
      </c>
      <c r="J12174" s="13">
        <f>IF(G12174="Male",VLOOKUP(H12174,'Shoe size conversion table'!$B$6:$D$22,3),VLOOKUP(H12174,'Shoe size conversion table'!$J$6:$L$22,3))</f>
        <v>10</v>
      </c>
      <c r="K12174" s="11">
        <v>179</v>
      </c>
      <c r="L12174" s="12">
        <v>0</v>
      </c>
      <c r="M12174" s="7">
        <f t="shared" si="571"/>
        <v>2016</v>
      </c>
      <c r="N12174" s="7">
        <f t="shared" si="572"/>
        <v>8</v>
      </c>
      <c r="O12174" s="30">
        <f t="shared" si="573"/>
        <v>179</v>
      </c>
    </row>
    <row r="12175" spans="2:15" x14ac:dyDescent="0.2">
      <c r="B12175" s="13">
        <v>63262</v>
      </c>
      <c r="C12175" s="14">
        <v>42595.526111111212</v>
      </c>
      <c r="D12175" s="7" t="s">
        <v>7</v>
      </c>
      <c r="E12175" s="13">
        <v>2223</v>
      </c>
      <c r="F12175" s="7" t="s">
        <v>50</v>
      </c>
      <c r="G12175" s="7" t="s">
        <v>11</v>
      </c>
      <c r="H12175" s="13">
        <v>9</v>
      </c>
      <c r="I12175" s="13">
        <f>IF(G12175="Male",VLOOKUP(H12175,'Shoe size conversion table'!$B$6:$D$22,2),VLOOKUP(H12175,'Shoe size conversion table'!$J$6:$L$22,2))</f>
        <v>42</v>
      </c>
      <c r="J12175" s="13">
        <f>IF(G12175="Male",VLOOKUP(H12175,'Shoe size conversion table'!$B$6:$D$22,3),VLOOKUP(H12175,'Shoe size conversion table'!$J$6:$L$22,3))</f>
        <v>8.5</v>
      </c>
      <c r="K12175" s="11">
        <v>139</v>
      </c>
      <c r="L12175" s="12">
        <v>0.5</v>
      </c>
      <c r="M12175" s="7">
        <f t="shared" si="571"/>
        <v>2016</v>
      </c>
      <c r="N12175" s="7">
        <f t="shared" si="572"/>
        <v>8</v>
      </c>
      <c r="O12175" s="30">
        <f t="shared" si="573"/>
        <v>69.5</v>
      </c>
    </row>
    <row r="12176" spans="2:15" x14ac:dyDescent="0.2">
      <c r="B12176" s="13">
        <v>63263</v>
      </c>
      <c r="C12176" s="14">
        <v>42595.566111111257</v>
      </c>
      <c r="D12176" s="7" t="s">
        <v>8</v>
      </c>
      <c r="E12176" s="13">
        <v>2147</v>
      </c>
      <c r="F12176" s="7" t="s">
        <v>42</v>
      </c>
      <c r="G12176" s="7" t="s">
        <v>12</v>
      </c>
      <c r="H12176" s="13">
        <v>9</v>
      </c>
      <c r="I12176" s="13" t="str">
        <f>IF(G12176="Male",VLOOKUP(H12176,'Shoe size conversion table'!$B$6:$D$22,2),VLOOKUP(H12176,'Shoe size conversion table'!$J$6:$L$22,2))</f>
        <v>39-40</v>
      </c>
      <c r="J12176" s="13">
        <f>IF(G12176="Male",VLOOKUP(H12176,'Shoe size conversion table'!$B$6:$D$22,3),VLOOKUP(H12176,'Shoe size conversion table'!$J$6:$L$22,3))</f>
        <v>7</v>
      </c>
      <c r="K12176" s="11">
        <v>199</v>
      </c>
      <c r="L12176" s="12">
        <v>0.3</v>
      </c>
      <c r="M12176" s="7">
        <f t="shared" si="571"/>
        <v>2016</v>
      </c>
      <c r="N12176" s="7">
        <f t="shared" si="572"/>
        <v>8</v>
      </c>
      <c r="O12176" s="30">
        <f t="shared" si="573"/>
        <v>139.29999999999998</v>
      </c>
    </row>
    <row r="12177" spans="2:15" x14ac:dyDescent="0.2">
      <c r="B12177" s="13">
        <v>63264</v>
      </c>
      <c r="C12177" s="14">
        <v>42595.586111111108</v>
      </c>
      <c r="D12177" s="7" t="s">
        <v>7</v>
      </c>
      <c r="E12177" s="13">
        <v>2154</v>
      </c>
      <c r="F12177" s="7" t="s">
        <v>45</v>
      </c>
      <c r="G12177" s="7" t="s">
        <v>11</v>
      </c>
      <c r="H12177" s="13">
        <v>10.5</v>
      </c>
      <c r="I12177" s="13" t="str">
        <f>IF(G12177="Male",VLOOKUP(H12177,'Shoe size conversion table'!$B$6:$D$22,2),VLOOKUP(H12177,'Shoe size conversion table'!$J$6:$L$22,2))</f>
        <v>43-44</v>
      </c>
      <c r="J12177" s="13">
        <f>IF(G12177="Male",VLOOKUP(H12177,'Shoe size conversion table'!$B$6:$D$22,3),VLOOKUP(H12177,'Shoe size conversion table'!$J$6:$L$22,3))</f>
        <v>10</v>
      </c>
      <c r="K12177" s="11">
        <v>199</v>
      </c>
      <c r="L12177" s="12">
        <v>0</v>
      </c>
      <c r="M12177" s="7">
        <f t="shared" si="571"/>
        <v>2016</v>
      </c>
      <c r="N12177" s="7">
        <f t="shared" si="572"/>
        <v>8</v>
      </c>
      <c r="O12177" s="30">
        <f t="shared" si="573"/>
        <v>199</v>
      </c>
    </row>
    <row r="12178" spans="2:15" x14ac:dyDescent="0.2">
      <c r="B12178" s="13">
        <v>63265</v>
      </c>
      <c r="C12178" s="14">
        <v>42595.64611111112</v>
      </c>
      <c r="D12178" s="7" t="s">
        <v>7</v>
      </c>
      <c r="E12178" s="13">
        <v>2184</v>
      </c>
      <c r="F12178" s="7" t="s">
        <v>49</v>
      </c>
      <c r="G12178" s="7" t="s">
        <v>12</v>
      </c>
      <c r="H12178" s="13">
        <v>12</v>
      </c>
      <c r="I12178" s="13" t="str">
        <f>IF(G12178="Male",VLOOKUP(H12178,'Shoe size conversion table'!$B$6:$D$22,2),VLOOKUP(H12178,'Shoe size conversion table'!$J$6:$L$22,2))</f>
        <v>42-43</v>
      </c>
      <c r="J12178" s="13">
        <f>IF(G12178="Male",VLOOKUP(H12178,'Shoe size conversion table'!$B$6:$D$22,3),VLOOKUP(H12178,'Shoe size conversion table'!$J$6:$L$22,3))</f>
        <v>10</v>
      </c>
      <c r="K12178" s="11">
        <v>169</v>
      </c>
      <c r="L12178" s="12">
        <v>0</v>
      </c>
      <c r="M12178" s="7">
        <f t="shared" si="571"/>
        <v>2016</v>
      </c>
      <c r="N12178" s="7">
        <f t="shared" si="572"/>
        <v>8</v>
      </c>
      <c r="O12178" s="30">
        <f t="shared" si="573"/>
        <v>169</v>
      </c>
    </row>
    <row r="12179" spans="2:15" x14ac:dyDescent="0.2">
      <c r="B12179" s="13">
        <v>63266</v>
      </c>
      <c r="C12179" s="14">
        <v>42595.766111111305</v>
      </c>
      <c r="D12179" s="7" t="s">
        <v>7</v>
      </c>
      <c r="E12179" s="13">
        <v>2225</v>
      </c>
      <c r="F12179" s="7" t="s">
        <v>47</v>
      </c>
      <c r="G12179" s="7" t="s">
        <v>11</v>
      </c>
      <c r="H12179" s="13">
        <v>9.5</v>
      </c>
      <c r="I12179" s="13" t="str">
        <f>IF(G12179="Male",VLOOKUP(H12179,'Shoe size conversion table'!$B$6:$D$22,2),VLOOKUP(H12179,'Shoe size conversion table'!$J$6:$L$22,2))</f>
        <v>42-43</v>
      </c>
      <c r="J12179" s="13">
        <f>IF(G12179="Male",VLOOKUP(H12179,'Shoe size conversion table'!$B$6:$D$22,3),VLOOKUP(H12179,'Shoe size conversion table'!$J$6:$L$22,3))</f>
        <v>9</v>
      </c>
      <c r="K12179" s="11">
        <v>139</v>
      </c>
      <c r="L12179" s="12">
        <v>0</v>
      </c>
      <c r="M12179" s="7">
        <f t="shared" si="571"/>
        <v>2016</v>
      </c>
      <c r="N12179" s="7">
        <f t="shared" si="572"/>
        <v>8</v>
      </c>
      <c r="O12179" s="30">
        <f t="shared" si="573"/>
        <v>139</v>
      </c>
    </row>
    <row r="12180" spans="2:15" x14ac:dyDescent="0.2">
      <c r="B12180" s="13">
        <v>63267</v>
      </c>
      <c r="C12180" s="14">
        <v>42595.856111111119</v>
      </c>
      <c r="D12180" s="7" t="s">
        <v>7</v>
      </c>
      <c r="E12180" s="13">
        <v>2158</v>
      </c>
      <c r="F12180" s="7" t="s">
        <v>54</v>
      </c>
      <c r="G12180" s="7" t="s">
        <v>12</v>
      </c>
      <c r="H12180" s="13">
        <v>8</v>
      </c>
      <c r="I12180" s="13" t="str">
        <f>IF(G12180="Male",VLOOKUP(H12180,'Shoe size conversion table'!$B$6:$D$22,2),VLOOKUP(H12180,'Shoe size conversion table'!$J$6:$L$22,2))</f>
        <v>38-39</v>
      </c>
      <c r="J12180" s="13">
        <f>IF(G12180="Male",VLOOKUP(H12180,'Shoe size conversion table'!$B$6:$D$22,3),VLOOKUP(H12180,'Shoe size conversion table'!$J$6:$L$22,3))</f>
        <v>6</v>
      </c>
      <c r="K12180" s="11">
        <v>179</v>
      </c>
      <c r="L12180" s="12">
        <v>0.1</v>
      </c>
      <c r="M12180" s="7">
        <f t="shared" si="571"/>
        <v>2016</v>
      </c>
      <c r="N12180" s="7">
        <f t="shared" si="572"/>
        <v>8</v>
      </c>
      <c r="O12180" s="30">
        <f t="shared" si="573"/>
        <v>161.1</v>
      </c>
    </row>
    <row r="12181" spans="2:15" x14ac:dyDescent="0.2">
      <c r="B12181" s="13">
        <v>63268</v>
      </c>
      <c r="C12181" s="14">
        <v>42595.986111111124</v>
      </c>
      <c r="D12181" s="7" t="s">
        <v>7</v>
      </c>
      <c r="E12181" s="13">
        <v>2220</v>
      </c>
      <c r="F12181" s="7" t="s">
        <v>51</v>
      </c>
      <c r="G12181" s="7" t="s">
        <v>11</v>
      </c>
      <c r="H12181" s="13">
        <v>9.5</v>
      </c>
      <c r="I12181" s="13" t="str">
        <f>IF(G12181="Male",VLOOKUP(H12181,'Shoe size conversion table'!$B$6:$D$22,2),VLOOKUP(H12181,'Shoe size conversion table'!$J$6:$L$22,2))</f>
        <v>42-43</v>
      </c>
      <c r="J12181" s="13">
        <f>IF(G12181="Male",VLOOKUP(H12181,'Shoe size conversion table'!$B$6:$D$22,3),VLOOKUP(H12181,'Shoe size conversion table'!$J$6:$L$22,3))</f>
        <v>9</v>
      </c>
      <c r="K12181" s="11">
        <v>139</v>
      </c>
      <c r="L12181" s="12">
        <v>0.5</v>
      </c>
      <c r="M12181" s="7">
        <f t="shared" si="571"/>
        <v>2016</v>
      </c>
      <c r="N12181" s="7">
        <f t="shared" si="572"/>
        <v>8</v>
      </c>
      <c r="O12181" s="30">
        <f t="shared" si="573"/>
        <v>69.5</v>
      </c>
    </row>
    <row r="12182" spans="2:15" x14ac:dyDescent="0.2">
      <c r="B12182" s="13">
        <v>63269</v>
      </c>
      <c r="C12182" s="14">
        <v>42596.006111111252</v>
      </c>
      <c r="D12182" s="7" t="s">
        <v>8</v>
      </c>
      <c r="E12182" s="13">
        <v>2153</v>
      </c>
      <c r="F12182" s="7" t="s">
        <v>41</v>
      </c>
      <c r="G12182" s="7" t="s">
        <v>12</v>
      </c>
      <c r="H12182" s="13">
        <v>8.5</v>
      </c>
      <c r="I12182" s="13">
        <f>IF(G12182="Male",VLOOKUP(H12182,'Shoe size conversion table'!$B$6:$D$22,2),VLOOKUP(H12182,'Shoe size conversion table'!$J$6:$L$22,2))</f>
        <v>39</v>
      </c>
      <c r="J12182" s="13">
        <f>IF(G12182="Male",VLOOKUP(H12182,'Shoe size conversion table'!$B$6:$D$22,3),VLOOKUP(H12182,'Shoe size conversion table'!$J$6:$L$22,3))</f>
        <v>6.5</v>
      </c>
      <c r="K12182" s="11">
        <v>149</v>
      </c>
      <c r="L12182" s="12">
        <v>0</v>
      </c>
      <c r="M12182" s="7">
        <f t="shared" si="571"/>
        <v>2016</v>
      </c>
      <c r="N12182" s="7">
        <f t="shared" si="572"/>
        <v>8</v>
      </c>
      <c r="O12182" s="30">
        <f t="shared" si="573"/>
        <v>149</v>
      </c>
    </row>
    <row r="12183" spans="2:15" x14ac:dyDescent="0.2">
      <c r="B12183" s="13">
        <v>63270</v>
      </c>
      <c r="C12183" s="14">
        <v>42596.036111111302</v>
      </c>
      <c r="D12183" s="7" t="s">
        <v>10</v>
      </c>
      <c r="E12183" s="13">
        <v>2172</v>
      </c>
      <c r="F12183" s="7" t="s">
        <v>34</v>
      </c>
      <c r="G12183" s="7" t="s">
        <v>11</v>
      </c>
      <c r="H12183" s="13">
        <v>13</v>
      </c>
      <c r="I12183" s="13">
        <f>IF(G12183="Male",VLOOKUP(H12183,'Shoe size conversion table'!$B$6:$D$22,2),VLOOKUP(H12183,'Shoe size conversion table'!$J$6:$L$22,2))</f>
        <v>46</v>
      </c>
      <c r="J12183" s="13">
        <f>IF(G12183="Male",VLOOKUP(H12183,'Shoe size conversion table'!$B$6:$D$22,3),VLOOKUP(H12183,'Shoe size conversion table'!$J$6:$L$22,3))</f>
        <v>12.5</v>
      </c>
      <c r="K12183" s="11">
        <v>139</v>
      </c>
      <c r="L12183" s="12">
        <v>0.5</v>
      </c>
      <c r="M12183" s="7">
        <f t="shared" si="571"/>
        <v>2016</v>
      </c>
      <c r="N12183" s="7">
        <f t="shared" si="572"/>
        <v>8</v>
      </c>
      <c r="O12183" s="30">
        <f t="shared" si="573"/>
        <v>69.5</v>
      </c>
    </row>
    <row r="12184" spans="2:15" x14ac:dyDescent="0.2">
      <c r="B12184" s="13">
        <v>63271</v>
      </c>
      <c r="C12184" s="14">
        <v>42596.086111111123</v>
      </c>
      <c r="D12184" s="7" t="s">
        <v>9</v>
      </c>
      <c r="E12184" s="13">
        <v>2168</v>
      </c>
      <c r="F12184" s="7" t="s">
        <v>60</v>
      </c>
      <c r="G12184" s="7" t="s">
        <v>11</v>
      </c>
      <c r="H12184" s="13">
        <v>8.5</v>
      </c>
      <c r="I12184" s="13" t="str">
        <f>IF(G12184="Male",VLOOKUP(H12184,'Shoe size conversion table'!$B$6:$D$22,2),VLOOKUP(H12184,'Shoe size conversion table'!$J$6:$L$22,2))</f>
        <v>41-42</v>
      </c>
      <c r="J12184" s="13">
        <f>IF(G12184="Male",VLOOKUP(H12184,'Shoe size conversion table'!$B$6:$D$22,3),VLOOKUP(H12184,'Shoe size conversion table'!$J$6:$L$22,3))</f>
        <v>8</v>
      </c>
      <c r="K12184" s="11">
        <v>129</v>
      </c>
      <c r="L12184" s="12">
        <v>0.2</v>
      </c>
      <c r="M12184" s="7">
        <f t="shared" si="571"/>
        <v>2016</v>
      </c>
      <c r="N12184" s="7">
        <f t="shared" si="572"/>
        <v>8</v>
      </c>
      <c r="O12184" s="30">
        <f t="shared" si="573"/>
        <v>103.2</v>
      </c>
    </row>
    <row r="12185" spans="2:15" x14ac:dyDescent="0.2">
      <c r="B12185" s="13">
        <v>63271</v>
      </c>
      <c r="C12185" s="14">
        <v>42596.086111111123</v>
      </c>
      <c r="D12185" s="7" t="s">
        <v>9</v>
      </c>
      <c r="E12185" s="13">
        <v>2233</v>
      </c>
      <c r="F12185" s="7" t="s">
        <v>58</v>
      </c>
      <c r="G12185" s="7" t="s">
        <v>11</v>
      </c>
      <c r="H12185" s="13">
        <v>9.5</v>
      </c>
      <c r="I12185" s="13" t="str">
        <f>IF(G12185="Male",VLOOKUP(H12185,'Shoe size conversion table'!$B$6:$D$22,2),VLOOKUP(H12185,'Shoe size conversion table'!$J$6:$L$22,2))</f>
        <v>42-43</v>
      </c>
      <c r="J12185" s="13">
        <f>IF(G12185="Male",VLOOKUP(H12185,'Shoe size conversion table'!$B$6:$D$22,3),VLOOKUP(H12185,'Shoe size conversion table'!$J$6:$L$22,3))</f>
        <v>9</v>
      </c>
      <c r="K12185" s="11">
        <v>159</v>
      </c>
      <c r="L12185" s="12">
        <v>0</v>
      </c>
      <c r="M12185" s="7">
        <f t="shared" si="571"/>
        <v>2016</v>
      </c>
      <c r="N12185" s="7">
        <f t="shared" si="572"/>
        <v>8</v>
      </c>
      <c r="O12185" s="30">
        <f t="shared" si="573"/>
        <v>159</v>
      </c>
    </row>
    <row r="12186" spans="2:15" x14ac:dyDescent="0.2">
      <c r="B12186" s="13">
        <v>63272</v>
      </c>
      <c r="C12186" s="14">
        <v>42596.156111111122</v>
      </c>
      <c r="D12186" s="7" t="s">
        <v>9</v>
      </c>
      <c r="E12186" s="13">
        <v>2176</v>
      </c>
      <c r="F12186" s="7" t="s">
        <v>59</v>
      </c>
      <c r="G12186" s="7" t="s">
        <v>11</v>
      </c>
      <c r="H12186" s="13">
        <v>10</v>
      </c>
      <c r="I12186" s="13">
        <f>IF(G12186="Male",VLOOKUP(H12186,'Shoe size conversion table'!$B$6:$D$22,2),VLOOKUP(H12186,'Shoe size conversion table'!$J$6:$L$22,2))</f>
        <v>43</v>
      </c>
      <c r="J12186" s="13">
        <f>IF(G12186="Male",VLOOKUP(H12186,'Shoe size conversion table'!$B$6:$D$22,3),VLOOKUP(H12186,'Shoe size conversion table'!$J$6:$L$22,3))</f>
        <v>9.5</v>
      </c>
      <c r="K12186" s="11">
        <v>179</v>
      </c>
      <c r="L12186" s="12">
        <v>0.5</v>
      </c>
      <c r="M12186" s="7">
        <f t="shared" si="571"/>
        <v>2016</v>
      </c>
      <c r="N12186" s="7">
        <f t="shared" si="572"/>
        <v>8</v>
      </c>
      <c r="O12186" s="30">
        <f t="shared" si="573"/>
        <v>89.5</v>
      </c>
    </row>
    <row r="12187" spans="2:15" x14ac:dyDescent="0.2">
      <c r="B12187" s="13">
        <v>63273</v>
      </c>
      <c r="C12187" s="14">
        <v>42596.186111111216</v>
      </c>
      <c r="D12187" s="7" t="s">
        <v>7</v>
      </c>
      <c r="E12187" s="13">
        <v>2210</v>
      </c>
      <c r="F12187" s="7" t="s">
        <v>50</v>
      </c>
      <c r="G12187" s="7" t="s">
        <v>11</v>
      </c>
      <c r="H12187" s="13">
        <v>9</v>
      </c>
      <c r="I12187" s="13">
        <f>IF(G12187="Male",VLOOKUP(H12187,'Shoe size conversion table'!$B$6:$D$22,2),VLOOKUP(H12187,'Shoe size conversion table'!$J$6:$L$22,2))</f>
        <v>42</v>
      </c>
      <c r="J12187" s="13">
        <f>IF(G12187="Male",VLOOKUP(H12187,'Shoe size conversion table'!$B$6:$D$22,3),VLOOKUP(H12187,'Shoe size conversion table'!$J$6:$L$22,3))</f>
        <v>8.5</v>
      </c>
      <c r="K12187" s="11">
        <v>139</v>
      </c>
      <c r="L12187" s="12">
        <v>0</v>
      </c>
      <c r="M12187" s="7">
        <f t="shared" si="571"/>
        <v>2016</v>
      </c>
      <c r="N12187" s="7">
        <f t="shared" si="572"/>
        <v>8</v>
      </c>
      <c r="O12187" s="30">
        <f t="shared" si="573"/>
        <v>139</v>
      </c>
    </row>
    <row r="12188" spans="2:15" x14ac:dyDescent="0.2">
      <c r="B12188" s="13">
        <v>63274</v>
      </c>
      <c r="C12188" s="14">
        <v>42596.326111111121</v>
      </c>
      <c r="D12188" s="7" t="s">
        <v>10</v>
      </c>
      <c r="E12188" s="13">
        <v>2148</v>
      </c>
      <c r="F12188" s="7" t="s">
        <v>34</v>
      </c>
      <c r="G12188" s="7" t="s">
        <v>12</v>
      </c>
      <c r="H12188" s="13">
        <v>8.5</v>
      </c>
      <c r="I12188" s="13">
        <f>IF(G12188="Male",VLOOKUP(H12188,'Shoe size conversion table'!$B$6:$D$22,2),VLOOKUP(H12188,'Shoe size conversion table'!$J$6:$L$22,2))</f>
        <v>39</v>
      </c>
      <c r="J12188" s="13">
        <f>IF(G12188="Male",VLOOKUP(H12188,'Shoe size conversion table'!$B$6:$D$22,3),VLOOKUP(H12188,'Shoe size conversion table'!$J$6:$L$22,3))</f>
        <v>6.5</v>
      </c>
      <c r="K12188" s="11">
        <v>169</v>
      </c>
      <c r="L12188" s="12">
        <v>0</v>
      </c>
      <c r="M12188" s="7">
        <f t="shared" si="571"/>
        <v>2016</v>
      </c>
      <c r="N12188" s="7">
        <f t="shared" si="572"/>
        <v>8</v>
      </c>
      <c r="O12188" s="30">
        <f t="shared" si="573"/>
        <v>169</v>
      </c>
    </row>
    <row r="12189" spans="2:15" x14ac:dyDescent="0.2">
      <c r="B12189" s="13">
        <v>63274</v>
      </c>
      <c r="C12189" s="14">
        <v>42596.326111111121</v>
      </c>
      <c r="D12189" s="7" t="s">
        <v>10</v>
      </c>
      <c r="E12189" s="13">
        <v>2217</v>
      </c>
      <c r="F12189" s="7" t="s">
        <v>35</v>
      </c>
      <c r="G12189" s="7" t="s">
        <v>12</v>
      </c>
      <c r="H12189" s="13">
        <v>8.5</v>
      </c>
      <c r="I12189" s="13">
        <f>IF(G12189="Male",VLOOKUP(H12189,'Shoe size conversion table'!$B$6:$D$22,2),VLOOKUP(H12189,'Shoe size conversion table'!$J$6:$L$22,2))</f>
        <v>39</v>
      </c>
      <c r="J12189" s="13">
        <f>IF(G12189="Male",VLOOKUP(H12189,'Shoe size conversion table'!$B$6:$D$22,3),VLOOKUP(H12189,'Shoe size conversion table'!$J$6:$L$22,3))</f>
        <v>6.5</v>
      </c>
      <c r="K12189" s="11">
        <v>169</v>
      </c>
      <c r="L12189" s="12">
        <v>0</v>
      </c>
      <c r="M12189" s="7">
        <f t="shared" si="571"/>
        <v>2016</v>
      </c>
      <c r="N12189" s="7">
        <f t="shared" si="572"/>
        <v>8</v>
      </c>
      <c r="O12189" s="30">
        <f t="shared" si="573"/>
        <v>169</v>
      </c>
    </row>
    <row r="12190" spans="2:15" x14ac:dyDescent="0.2">
      <c r="B12190" s="13">
        <v>63274</v>
      </c>
      <c r="C12190" s="14">
        <v>42596.326111111121</v>
      </c>
      <c r="D12190" s="7" t="s">
        <v>10</v>
      </c>
      <c r="E12190" s="13">
        <v>2236</v>
      </c>
      <c r="F12190" s="7" t="s">
        <v>34</v>
      </c>
      <c r="G12190" s="7" t="s">
        <v>12</v>
      </c>
      <c r="H12190" s="13">
        <v>9.5</v>
      </c>
      <c r="I12190" s="13">
        <f>IF(G12190="Male",VLOOKUP(H12190,'Shoe size conversion table'!$B$6:$D$22,2),VLOOKUP(H12190,'Shoe size conversion table'!$J$6:$L$22,2))</f>
        <v>40</v>
      </c>
      <c r="J12190" s="13">
        <f>IF(G12190="Male",VLOOKUP(H12190,'Shoe size conversion table'!$B$6:$D$22,3),VLOOKUP(H12190,'Shoe size conversion table'!$J$6:$L$22,3))</f>
        <v>7.5</v>
      </c>
      <c r="K12190" s="11">
        <v>169</v>
      </c>
      <c r="L12190" s="12">
        <v>0</v>
      </c>
      <c r="M12190" s="7">
        <f t="shared" si="571"/>
        <v>2016</v>
      </c>
      <c r="N12190" s="7">
        <f t="shared" si="572"/>
        <v>8</v>
      </c>
      <c r="O12190" s="30">
        <f t="shared" si="573"/>
        <v>169</v>
      </c>
    </row>
    <row r="12191" spans="2:15" x14ac:dyDescent="0.2">
      <c r="B12191" s="13">
        <v>63275</v>
      </c>
      <c r="C12191" s="14">
        <v>42596.33611111121</v>
      </c>
      <c r="D12191" s="7" t="s">
        <v>8</v>
      </c>
      <c r="E12191" s="13">
        <v>2213</v>
      </c>
      <c r="F12191" s="7" t="s">
        <v>38</v>
      </c>
      <c r="G12191" s="7" t="s">
        <v>11</v>
      </c>
      <c r="H12191" s="13">
        <v>9</v>
      </c>
      <c r="I12191" s="13">
        <f>IF(G12191="Male",VLOOKUP(H12191,'Shoe size conversion table'!$B$6:$D$22,2),VLOOKUP(H12191,'Shoe size conversion table'!$J$6:$L$22,2))</f>
        <v>42</v>
      </c>
      <c r="J12191" s="13">
        <f>IF(G12191="Male",VLOOKUP(H12191,'Shoe size conversion table'!$B$6:$D$22,3),VLOOKUP(H12191,'Shoe size conversion table'!$J$6:$L$22,3))</f>
        <v>8.5</v>
      </c>
      <c r="K12191" s="11">
        <v>179</v>
      </c>
      <c r="L12191" s="12">
        <v>0.2</v>
      </c>
      <c r="M12191" s="7">
        <f t="shared" si="571"/>
        <v>2016</v>
      </c>
      <c r="N12191" s="7">
        <f t="shared" si="572"/>
        <v>8</v>
      </c>
      <c r="O12191" s="30">
        <f t="shared" si="573"/>
        <v>143.20000000000002</v>
      </c>
    </row>
    <row r="12192" spans="2:15" x14ac:dyDescent="0.2">
      <c r="B12192" s="13">
        <v>63276</v>
      </c>
      <c r="C12192" s="14">
        <v>42596.376111111218</v>
      </c>
      <c r="D12192" s="7" t="s">
        <v>7</v>
      </c>
      <c r="E12192" s="13">
        <v>2168</v>
      </c>
      <c r="F12192" s="7" t="s">
        <v>48</v>
      </c>
      <c r="G12192" s="7" t="s">
        <v>12</v>
      </c>
      <c r="H12192" s="13">
        <v>8</v>
      </c>
      <c r="I12192" s="13" t="str">
        <f>IF(G12192="Male",VLOOKUP(H12192,'Shoe size conversion table'!$B$6:$D$22,2),VLOOKUP(H12192,'Shoe size conversion table'!$J$6:$L$22,2))</f>
        <v>38-39</v>
      </c>
      <c r="J12192" s="13">
        <f>IF(G12192="Male",VLOOKUP(H12192,'Shoe size conversion table'!$B$6:$D$22,3),VLOOKUP(H12192,'Shoe size conversion table'!$J$6:$L$22,3))</f>
        <v>6</v>
      </c>
      <c r="K12192" s="11">
        <v>149</v>
      </c>
      <c r="L12192" s="12">
        <v>0.2</v>
      </c>
      <c r="M12192" s="7">
        <f t="shared" si="571"/>
        <v>2016</v>
      </c>
      <c r="N12192" s="7">
        <f t="shared" si="572"/>
        <v>8</v>
      </c>
      <c r="O12192" s="30">
        <f t="shared" si="573"/>
        <v>119.2</v>
      </c>
    </row>
    <row r="12193" spans="2:15" x14ac:dyDescent="0.2">
      <c r="B12193" s="13">
        <v>63277</v>
      </c>
      <c r="C12193" s="14">
        <v>42596.436111111303</v>
      </c>
      <c r="D12193" s="7" t="s">
        <v>8</v>
      </c>
      <c r="E12193" s="13">
        <v>2226</v>
      </c>
      <c r="F12193" s="7" t="s">
        <v>41</v>
      </c>
      <c r="G12193" s="7" t="s">
        <v>12</v>
      </c>
      <c r="H12193" s="13">
        <v>12</v>
      </c>
      <c r="I12193" s="13" t="str">
        <f>IF(G12193="Male",VLOOKUP(H12193,'Shoe size conversion table'!$B$6:$D$22,2),VLOOKUP(H12193,'Shoe size conversion table'!$J$6:$L$22,2))</f>
        <v>42-43</v>
      </c>
      <c r="J12193" s="13">
        <f>IF(G12193="Male",VLOOKUP(H12193,'Shoe size conversion table'!$B$6:$D$22,3),VLOOKUP(H12193,'Shoe size conversion table'!$J$6:$L$22,3))</f>
        <v>10</v>
      </c>
      <c r="K12193" s="11">
        <v>159</v>
      </c>
      <c r="L12193" s="12">
        <v>0.2</v>
      </c>
      <c r="M12193" s="7">
        <f t="shared" si="571"/>
        <v>2016</v>
      </c>
      <c r="N12193" s="7">
        <f t="shared" si="572"/>
        <v>8</v>
      </c>
      <c r="O12193" s="30">
        <f t="shared" si="573"/>
        <v>127.2</v>
      </c>
    </row>
    <row r="12194" spans="2:15" x14ac:dyDescent="0.2">
      <c r="B12194" s="13">
        <v>63278</v>
      </c>
      <c r="C12194" s="14">
        <v>42596.536111111214</v>
      </c>
      <c r="D12194" s="7" t="s">
        <v>9</v>
      </c>
      <c r="E12194" s="13">
        <v>2161</v>
      </c>
      <c r="F12194" s="7" t="s">
        <v>58</v>
      </c>
      <c r="G12194" s="7" t="s">
        <v>12</v>
      </c>
      <c r="H12194" s="13">
        <v>9.5</v>
      </c>
      <c r="I12194" s="13">
        <f>IF(G12194="Male",VLOOKUP(H12194,'Shoe size conversion table'!$B$6:$D$22,2),VLOOKUP(H12194,'Shoe size conversion table'!$J$6:$L$22,2))</f>
        <v>40</v>
      </c>
      <c r="J12194" s="13">
        <f>IF(G12194="Male",VLOOKUP(H12194,'Shoe size conversion table'!$B$6:$D$22,3),VLOOKUP(H12194,'Shoe size conversion table'!$J$6:$L$22,3))</f>
        <v>7.5</v>
      </c>
      <c r="K12194" s="11">
        <v>129</v>
      </c>
      <c r="L12194" s="12">
        <v>0.1</v>
      </c>
      <c r="M12194" s="7">
        <f t="shared" si="571"/>
        <v>2016</v>
      </c>
      <c r="N12194" s="7">
        <f t="shared" si="572"/>
        <v>8</v>
      </c>
      <c r="O12194" s="30">
        <f t="shared" si="573"/>
        <v>116.10000000000001</v>
      </c>
    </row>
    <row r="12195" spans="2:15" x14ac:dyDescent="0.2">
      <c r="B12195" s="13">
        <v>63279</v>
      </c>
      <c r="C12195" s="14">
        <v>42596.546111111209</v>
      </c>
      <c r="D12195" s="7" t="s">
        <v>10</v>
      </c>
      <c r="E12195" s="13">
        <v>2172</v>
      </c>
      <c r="F12195" s="7" t="s">
        <v>36</v>
      </c>
      <c r="G12195" s="7" t="s">
        <v>12</v>
      </c>
      <c r="H12195" s="13">
        <v>8.5</v>
      </c>
      <c r="I12195" s="13">
        <f>IF(G12195="Male",VLOOKUP(H12195,'Shoe size conversion table'!$B$6:$D$22,2),VLOOKUP(H12195,'Shoe size conversion table'!$J$6:$L$22,2))</f>
        <v>39</v>
      </c>
      <c r="J12195" s="13">
        <f>IF(G12195="Male",VLOOKUP(H12195,'Shoe size conversion table'!$B$6:$D$22,3),VLOOKUP(H12195,'Shoe size conversion table'!$J$6:$L$22,3))</f>
        <v>6.5</v>
      </c>
      <c r="K12195" s="11">
        <v>159</v>
      </c>
      <c r="L12195" s="12">
        <v>0</v>
      </c>
      <c r="M12195" s="7">
        <f t="shared" si="571"/>
        <v>2016</v>
      </c>
      <c r="N12195" s="7">
        <f t="shared" si="572"/>
        <v>8</v>
      </c>
      <c r="O12195" s="30">
        <f t="shared" si="573"/>
        <v>159</v>
      </c>
    </row>
    <row r="12196" spans="2:15" x14ac:dyDescent="0.2">
      <c r="B12196" s="13">
        <v>63280</v>
      </c>
      <c r="C12196" s="14">
        <v>42596.556111111255</v>
      </c>
      <c r="D12196" s="7" t="s">
        <v>7</v>
      </c>
      <c r="E12196" s="13">
        <v>2162</v>
      </c>
      <c r="F12196" s="7" t="s">
        <v>48</v>
      </c>
      <c r="G12196" s="7" t="s">
        <v>11</v>
      </c>
      <c r="H12196" s="13">
        <v>10</v>
      </c>
      <c r="I12196" s="13">
        <f>IF(G12196="Male",VLOOKUP(H12196,'Shoe size conversion table'!$B$6:$D$22,2),VLOOKUP(H12196,'Shoe size conversion table'!$J$6:$L$22,2))</f>
        <v>43</v>
      </c>
      <c r="J12196" s="13">
        <f>IF(G12196="Male",VLOOKUP(H12196,'Shoe size conversion table'!$B$6:$D$22,3),VLOOKUP(H12196,'Shoe size conversion table'!$J$6:$L$22,3))</f>
        <v>9.5</v>
      </c>
      <c r="K12196" s="11">
        <v>149</v>
      </c>
      <c r="L12196" s="12">
        <v>0.1</v>
      </c>
      <c r="M12196" s="7">
        <f t="shared" si="571"/>
        <v>2016</v>
      </c>
      <c r="N12196" s="7">
        <f t="shared" si="572"/>
        <v>8</v>
      </c>
      <c r="O12196" s="30">
        <f t="shared" si="573"/>
        <v>134.1</v>
      </c>
    </row>
    <row r="12197" spans="2:15" x14ac:dyDescent="0.2">
      <c r="B12197" s="13">
        <v>63281</v>
      </c>
      <c r="C12197" s="14">
        <v>42596.586111111108</v>
      </c>
      <c r="D12197" s="7" t="s">
        <v>7</v>
      </c>
      <c r="E12197" s="13">
        <v>2177</v>
      </c>
      <c r="F12197" s="7" t="s">
        <v>57</v>
      </c>
      <c r="G12197" s="7" t="s">
        <v>11</v>
      </c>
      <c r="H12197" s="13">
        <v>8</v>
      </c>
      <c r="I12197" s="13">
        <f>IF(G12197="Male",VLOOKUP(H12197,'Shoe size conversion table'!$B$6:$D$22,2),VLOOKUP(H12197,'Shoe size conversion table'!$J$6:$L$22,2))</f>
        <v>41</v>
      </c>
      <c r="J12197" s="13">
        <f>IF(G12197="Male",VLOOKUP(H12197,'Shoe size conversion table'!$B$6:$D$22,3),VLOOKUP(H12197,'Shoe size conversion table'!$J$6:$L$22,3))</f>
        <v>7.5</v>
      </c>
      <c r="K12197" s="11">
        <v>199</v>
      </c>
      <c r="L12197" s="12">
        <v>0</v>
      </c>
      <c r="M12197" s="7">
        <f t="shared" si="571"/>
        <v>2016</v>
      </c>
      <c r="N12197" s="7">
        <f t="shared" si="572"/>
        <v>8</v>
      </c>
      <c r="O12197" s="30">
        <f t="shared" si="573"/>
        <v>199</v>
      </c>
    </row>
    <row r="12198" spans="2:15" x14ac:dyDescent="0.2">
      <c r="B12198" s="13">
        <v>63282</v>
      </c>
      <c r="C12198" s="14">
        <v>42596.64611111112</v>
      </c>
      <c r="D12198" s="7" t="s">
        <v>7</v>
      </c>
      <c r="E12198" s="13">
        <v>2171</v>
      </c>
      <c r="F12198" s="7" t="s">
        <v>47</v>
      </c>
      <c r="G12198" s="7" t="s">
        <v>11</v>
      </c>
      <c r="H12198" s="13">
        <v>12</v>
      </c>
      <c r="I12198" s="13">
        <f>IF(G12198="Male",VLOOKUP(H12198,'Shoe size conversion table'!$B$6:$D$22,2),VLOOKUP(H12198,'Shoe size conversion table'!$J$6:$L$22,2))</f>
        <v>45</v>
      </c>
      <c r="J12198" s="13">
        <f>IF(G12198="Male",VLOOKUP(H12198,'Shoe size conversion table'!$B$6:$D$22,3),VLOOKUP(H12198,'Shoe size conversion table'!$J$6:$L$22,3))</f>
        <v>11.5</v>
      </c>
      <c r="K12198" s="11">
        <v>179</v>
      </c>
      <c r="L12198" s="12">
        <v>0</v>
      </c>
      <c r="M12198" s="7">
        <f t="shared" si="571"/>
        <v>2016</v>
      </c>
      <c r="N12198" s="7">
        <f t="shared" si="572"/>
        <v>8</v>
      </c>
      <c r="O12198" s="30">
        <f t="shared" si="573"/>
        <v>179</v>
      </c>
    </row>
    <row r="12199" spans="2:15" x14ac:dyDescent="0.2">
      <c r="B12199" s="13">
        <v>63283</v>
      </c>
      <c r="C12199" s="14">
        <v>42596.686111111303</v>
      </c>
      <c r="D12199" s="7" t="s">
        <v>8</v>
      </c>
      <c r="E12199" s="13">
        <v>2204</v>
      </c>
      <c r="F12199" s="7" t="s">
        <v>40</v>
      </c>
      <c r="G12199" s="7" t="s">
        <v>11</v>
      </c>
      <c r="H12199" s="13">
        <v>10</v>
      </c>
      <c r="I12199" s="13">
        <f>IF(G12199="Male",VLOOKUP(H12199,'Shoe size conversion table'!$B$6:$D$22,2),VLOOKUP(H12199,'Shoe size conversion table'!$J$6:$L$22,2))</f>
        <v>43</v>
      </c>
      <c r="J12199" s="13">
        <f>IF(G12199="Male",VLOOKUP(H12199,'Shoe size conversion table'!$B$6:$D$22,3),VLOOKUP(H12199,'Shoe size conversion table'!$J$6:$L$22,3))</f>
        <v>9.5</v>
      </c>
      <c r="K12199" s="11">
        <v>179</v>
      </c>
      <c r="L12199" s="12">
        <v>0</v>
      </c>
      <c r="M12199" s="7">
        <f t="shared" si="571"/>
        <v>2016</v>
      </c>
      <c r="N12199" s="7">
        <f t="shared" si="572"/>
        <v>8</v>
      </c>
      <c r="O12199" s="30">
        <f t="shared" si="573"/>
        <v>179</v>
      </c>
    </row>
    <row r="12200" spans="2:15" x14ac:dyDescent="0.2">
      <c r="B12200" s="13">
        <v>63284</v>
      </c>
      <c r="C12200" s="14">
        <v>42596.736111111306</v>
      </c>
      <c r="D12200" s="7" t="s">
        <v>10</v>
      </c>
      <c r="E12200" s="13">
        <v>2187</v>
      </c>
      <c r="F12200" s="7" t="s">
        <v>35</v>
      </c>
      <c r="G12200" s="7" t="s">
        <v>11</v>
      </c>
      <c r="H12200" s="13">
        <v>8.5</v>
      </c>
      <c r="I12200" s="13" t="str">
        <f>IF(G12200="Male",VLOOKUP(H12200,'Shoe size conversion table'!$B$6:$D$22,2),VLOOKUP(H12200,'Shoe size conversion table'!$J$6:$L$22,2))</f>
        <v>41-42</v>
      </c>
      <c r="J12200" s="13">
        <f>IF(G12200="Male",VLOOKUP(H12200,'Shoe size conversion table'!$B$6:$D$22,3),VLOOKUP(H12200,'Shoe size conversion table'!$J$6:$L$22,3))</f>
        <v>8</v>
      </c>
      <c r="K12200" s="11">
        <v>129</v>
      </c>
      <c r="L12200" s="12">
        <v>0</v>
      </c>
      <c r="M12200" s="7">
        <f t="shared" si="571"/>
        <v>2016</v>
      </c>
      <c r="N12200" s="7">
        <f t="shared" si="572"/>
        <v>8</v>
      </c>
      <c r="O12200" s="30">
        <f t="shared" si="573"/>
        <v>129</v>
      </c>
    </row>
    <row r="12201" spans="2:15" x14ac:dyDescent="0.2">
      <c r="B12201" s="13">
        <v>63285</v>
      </c>
      <c r="C12201" s="14">
        <v>42596.766111111305</v>
      </c>
      <c r="D12201" s="7" t="s">
        <v>10</v>
      </c>
      <c r="E12201" s="13">
        <v>2195</v>
      </c>
      <c r="F12201" s="7" t="s">
        <v>34</v>
      </c>
      <c r="G12201" s="7" t="s">
        <v>12</v>
      </c>
      <c r="H12201" s="13">
        <v>9.5</v>
      </c>
      <c r="I12201" s="13">
        <f>IF(G12201="Male",VLOOKUP(H12201,'Shoe size conversion table'!$B$6:$D$22,2),VLOOKUP(H12201,'Shoe size conversion table'!$J$6:$L$22,2))</f>
        <v>40</v>
      </c>
      <c r="J12201" s="13">
        <f>IF(G12201="Male",VLOOKUP(H12201,'Shoe size conversion table'!$B$6:$D$22,3),VLOOKUP(H12201,'Shoe size conversion table'!$J$6:$L$22,3))</f>
        <v>7.5</v>
      </c>
      <c r="K12201" s="11">
        <v>199</v>
      </c>
      <c r="L12201" s="12">
        <v>0</v>
      </c>
      <c r="M12201" s="7">
        <f t="shared" si="571"/>
        <v>2016</v>
      </c>
      <c r="N12201" s="7">
        <f t="shared" si="572"/>
        <v>8</v>
      </c>
      <c r="O12201" s="30">
        <f t="shared" si="573"/>
        <v>199</v>
      </c>
    </row>
    <row r="12202" spans="2:15" x14ac:dyDescent="0.2">
      <c r="B12202" s="13">
        <v>63286</v>
      </c>
      <c r="C12202" s="14">
        <v>42596.816111111104</v>
      </c>
      <c r="D12202" s="7" t="s">
        <v>10</v>
      </c>
      <c r="E12202" s="13">
        <v>2233</v>
      </c>
      <c r="F12202" s="7" t="s">
        <v>35</v>
      </c>
      <c r="G12202" s="7" t="s">
        <v>11</v>
      </c>
      <c r="H12202" s="13">
        <v>11</v>
      </c>
      <c r="I12202" s="13">
        <f>IF(G12202="Male",VLOOKUP(H12202,'Shoe size conversion table'!$B$6:$D$22,2),VLOOKUP(H12202,'Shoe size conversion table'!$J$6:$L$22,2))</f>
        <v>44</v>
      </c>
      <c r="J12202" s="13">
        <f>IF(G12202="Male",VLOOKUP(H12202,'Shoe size conversion table'!$B$6:$D$22,3),VLOOKUP(H12202,'Shoe size conversion table'!$J$6:$L$22,3))</f>
        <v>10.5</v>
      </c>
      <c r="K12202" s="11">
        <v>159</v>
      </c>
      <c r="L12202" s="12">
        <v>0</v>
      </c>
      <c r="M12202" s="7">
        <f t="shared" si="571"/>
        <v>2016</v>
      </c>
      <c r="N12202" s="7">
        <f t="shared" si="572"/>
        <v>8</v>
      </c>
      <c r="O12202" s="30">
        <f t="shared" si="573"/>
        <v>159</v>
      </c>
    </row>
    <row r="12203" spans="2:15" x14ac:dyDescent="0.2">
      <c r="B12203" s="13">
        <v>63287</v>
      </c>
      <c r="C12203" s="14">
        <v>42596.89611111112</v>
      </c>
      <c r="D12203" s="7" t="s">
        <v>10</v>
      </c>
      <c r="E12203" s="13">
        <v>2180</v>
      </c>
      <c r="F12203" s="7" t="s">
        <v>35</v>
      </c>
      <c r="G12203" s="7" t="s">
        <v>12</v>
      </c>
      <c r="H12203" s="13">
        <v>7.5</v>
      </c>
      <c r="I12203" s="13">
        <f>IF(G12203="Male",VLOOKUP(H12203,'Shoe size conversion table'!$B$6:$D$22,2),VLOOKUP(H12203,'Shoe size conversion table'!$J$6:$L$22,2))</f>
        <v>38</v>
      </c>
      <c r="J12203" s="13">
        <f>IF(G12203="Male",VLOOKUP(H12203,'Shoe size conversion table'!$B$6:$D$22,3),VLOOKUP(H12203,'Shoe size conversion table'!$J$6:$L$22,3))</f>
        <v>5.5</v>
      </c>
      <c r="K12203" s="11">
        <v>199</v>
      </c>
      <c r="L12203" s="12">
        <v>0.2</v>
      </c>
      <c r="M12203" s="7">
        <f t="shared" si="571"/>
        <v>2016</v>
      </c>
      <c r="N12203" s="7">
        <f t="shared" si="572"/>
        <v>8</v>
      </c>
      <c r="O12203" s="30">
        <f t="shared" si="573"/>
        <v>159.20000000000002</v>
      </c>
    </row>
    <row r="12204" spans="2:15" x14ac:dyDescent="0.2">
      <c r="B12204" s="13">
        <v>63288</v>
      </c>
      <c r="C12204" s="14">
        <v>42596.986111111124</v>
      </c>
      <c r="D12204" s="7" t="s">
        <v>7</v>
      </c>
      <c r="E12204" s="13">
        <v>2192</v>
      </c>
      <c r="F12204" s="7" t="s">
        <v>46</v>
      </c>
      <c r="G12204" s="7" t="s">
        <v>12</v>
      </c>
      <c r="H12204" s="13">
        <v>8</v>
      </c>
      <c r="I12204" s="13" t="str">
        <f>IF(G12204="Male",VLOOKUP(H12204,'Shoe size conversion table'!$B$6:$D$22,2),VLOOKUP(H12204,'Shoe size conversion table'!$J$6:$L$22,2))</f>
        <v>38-39</v>
      </c>
      <c r="J12204" s="13">
        <f>IF(G12204="Male",VLOOKUP(H12204,'Shoe size conversion table'!$B$6:$D$22,3),VLOOKUP(H12204,'Shoe size conversion table'!$J$6:$L$22,3))</f>
        <v>6</v>
      </c>
      <c r="K12204" s="11">
        <v>189</v>
      </c>
      <c r="L12204" s="12">
        <v>0.1</v>
      </c>
      <c r="M12204" s="7">
        <f t="shared" si="571"/>
        <v>2016</v>
      </c>
      <c r="N12204" s="7">
        <f t="shared" si="572"/>
        <v>8</v>
      </c>
      <c r="O12204" s="30">
        <f t="shared" si="573"/>
        <v>170.1</v>
      </c>
    </row>
    <row r="12205" spans="2:15" x14ac:dyDescent="0.2">
      <c r="B12205" s="13">
        <v>63289</v>
      </c>
      <c r="C12205" s="14">
        <v>42597.006111111252</v>
      </c>
      <c r="D12205" s="7" t="s">
        <v>8</v>
      </c>
      <c r="E12205" s="13">
        <v>2183</v>
      </c>
      <c r="F12205" s="7" t="s">
        <v>38</v>
      </c>
      <c r="G12205" s="7" t="s">
        <v>11</v>
      </c>
      <c r="H12205" s="13">
        <v>8.5</v>
      </c>
      <c r="I12205" s="13" t="str">
        <f>IF(G12205="Male",VLOOKUP(H12205,'Shoe size conversion table'!$B$6:$D$22,2),VLOOKUP(H12205,'Shoe size conversion table'!$J$6:$L$22,2))</f>
        <v>41-42</v>
      </c>
      <c r="J12205" s="13">
        <f>IF(G12205="Male",VLOOKUP(H12205,'Shoe size conversion table'!$B$6:$D$22,3),VLOOKUP(H12205,'Shoe size conversion table'!$J$6:$L$22,3))</f>
        <v>8</v>
      </c>
      <c r="K12205" s="11">
        <v>189</v>
      </c>
      <c r="L12205" s="12">
        <v>0</v>
      </c>
      <c r="M12205" s="7">
        <f t="shared" si="571"/>
        <v>2016</v>
      </c>
      <c r="N12205" s="7">
        <f t="shared" si="572"/>
        <v>8</v>
      </c>
      <c r="O12205" s="30">
        <f t="shared" si="573"/>
        <v>189</v>
      </c>
    </row>
    <row r="12206" spans="2:15" x14ac:dyDescent="0.2">
      <c r="B12206" s="13">
        <v>63290</v>
      </c>
      <c r="C12206" s="14">
        <v>42597.046111111107</v>
      </c>
      <c r="D12206" s="7" t="s">
        <v>10</v>
      </c>
      <c r="E12206" s="13">
        <v>2152</v>
      </c>
      <c r="F12206" s="7" t="s">
        <v>35</v>
      </c>
      <c r="G12206" s="7" t="s">
        <v>11</v>
      </c>
      <c r="H12206" s="13">
        <v>9</v>
      </c>
      <c r="I12206" s="13">
        <f>IF(G12206="Male",VLOOKUP(H12206,'Shoe size conversion table'!$B$6:$D$22,2),VLOOKUP(H12206,'Shoe size conversion table'!$J$6:$L$22,2))</f>
        <v>42</v>
      </c>
      <c r="J12206" s="13">
        <f>IF(G12206="Male",VLOOKUP(H12206,'Shoe size conversion table'!$B$6:$D$22,3),VLOOKUP(H12206,'Shoe size conversion table'!$J$6:$L$22,3))</f>
        <v>8.5</v>
      </c>
      <c r="K12206" s="11">
        <v>189</v>
      </c>
      <c r="L12206" s="12">
        <v>0</v>
      </c>
      <c r="M12206" s="7">
        <f t="shared" si="571"/>
        <v>2016</v>
      </c>
      <c r="N12206" s="7">
        <f t="shared" si="572"/>
        <v>8</v>
      </c>
      <c r="O12206" s="30">
        <f t="shared" si="573"/>
        <v>189</v>
      </c>
    </row>
    <row r="12207" spans="2:15" x14ac:dyDescent="0.2">
      <c r="B12207" s="13">
        <v>63291</v>
      </c>
      <c r="C12207" s="14">
        <v>42597.046111111253</v>
      </c>
      <c r="D12207" s="7" t="s">
        <v>8</v>
      </c>
      <c r="E12207" s="13">
        <v>2237</v>
      </c>
      <c r="F12207" s="7" t="s">
        <v>39</v>
      </c>
      <c r="G12207" s="7" t="s">
        <v>12</v>
      </c>
      <c r="H12207" s="13">
        <v>7.5</v>
      </c>
      <c r="I12207" s="13">
        <f>IF(G12207="Male",VLOOKUP(H12207,'Shoe size conversion table'!$B$6:$D$22,2),VLOOKUP(H12207,'Shoe size conversion table'!$J$6:$L$22,2))</f>
        <v>38</v>
      </c>
      <c r="J12207" s="13">
        <f>IF(G12207="Male",VLOOKUP(H12207,'Shoe size conversion table'!$B$6:$D$22,3),VLOOKUP(H12207,'Shoe size conversion table'!$J$6:$L$22,3))</f>
        <v>5.5</v>
      </c>
      <c r="K12207" s="11">
        <v>139</v>
      </c>
      <c r="L12207" s="12">
        <v>0</v>
      </c>
      <c r="M12207" s="7">
        <f t="shared" si="571"/>
        <v>2016</v>
      </c>
      <c r="N12207" s="7">
        <f t="shared" si="572"/>
        <v>8</v>
      </c>
      <c r="O12207" s="30">
        <f t="shared" si="573"/>
        <v>139</v>
      </c>
    </row>
    <row r="12208" spans="2:15" x14ac:dyDescent="0.2">
      <c r="B12208" s="13">
        <v>63292</v>
      </c>
      <c r="C12208" s="14">
        <v>42597.086111111123</v>
      </c>
      <c r="D12208" s="7" t="s">
        <v>9</v>
      </c>
      <c r="E12208" s="13">
        <v>2157</v>
      </c>
      <c r="F12208" s="7" t="s">
        <v>61</v>
      </c>
      <c r="G12208" s="7" t="s">
        <v>11</v>
      </c>
      <c r="H12208" s="13">
        <v>9.5</v>
      </c>
      <c r="I12208" s="13" t="str">
        <f>IF(G12208="Male",VLOOKUP(H12208,'Shoe size conversion table'!$B$6:$D$22,2),VLOOKUP(H12208,'Shoe size conversion table'!$J$6:$L$22,2))</f>
        <v>42-43</v>
      </c>
      <c r="J12208" s="13">
        <f>IF(G12208="Male",VLOOKUP(H12208,'Shoe size conversion table'!$B$6:$D$22,3),VLOOKUP(H12208,'Shoe size conversion table'!$J$6:$L$22,3))</f>
        <v>9</v>
      </c>
      <c r="K12208" s="11">
        <v>149</v>
      </c>
      <c r="L12208" s="12">
        <v>0.3</v>
      </c>
      <c r="M12208" s="7">
        <f t="shared" si="571"/>
        <v>2016</v>
      </c>
      <c r="N12208" s="7">
        <f t="shared" si="572"/>
        <v>8</v>
      </c>
      <c r="O12208" s="30">
        <f t="shared" si="573"/>
        <v>104.3</v>
      </c>
    </row>
    <row r="12209" spans="2:15" x14ac:dyDescent="0.2">
      <c r="B12209" s="13">
        <v>63292</v>
      </c>
      <c r="C12209" s="14">
        <v>42597.086111111123</v>
      </c>
      <c r="D12209" s="7" t="s">
        <v>9</v>
      </c>
      <c r="E12209" s="13">
        <v>2168</v>
      </c>
      <c r="F12209" s="7" t="s">
        <v>60</v>
      </c>
      <c r="G12209" s="7" t="s">
        <v>11</v>
      </c>
      <c r="H12209" s="13">
        <v>8.5</v>
      </c>
      <c r="I12209" s="13" t="str">
        <f>IF(G12209="Male",VLOOKUP(H12209,'Shoe size conversion table'!$B$6:$D$22,2),VLOOKUP(H12209,'Shoe size conversion table'!$J$6:$L$22,2))</f>
        <v>41-42</v>
      </c>
      <c r="J12209" s="13">
        <f>IF(G12209="Male",VLOOKUP(H12209,'Shoe size conversion table'!$B$6:$D$22,3),VLOOKUP(H12209,'Shoe size conversion table'!$J$6:$L$22,3))</f>
        <v>8</v>
      </c>
      <c r="K12209" s="11">
        <v>129</v>
      </c>
      <c r="L12209" s="12">
        <v>0.2</v>
      </c>
      <c r="M12209" s="7">
        <f t="shared" si="571"/>
        <v>2016</v>
      </c>
      <c r="N12209" s="7">
        <f t="shared" si="572"/>
        <v>8</v>
      </c>
      <c r="O12209" s="30">
        <f t="shared" si="573"/>
        <v>103.2</v>
      </c>
    </row>
    <row r="12210" spans="2:15" x14ac:dyDescent="0.2">
      <c r="B12210" s="13">
        <v>63293</v>
      </c>
      <c r="C12210" s="14">
        <v>42597.106111111301</v>
      </c>
      <c r="D12210" s="7" t="s">
        <v>7</v>
      </c>
      <c r="E12210" s="13">
        <v>2206</v>
      </c>
      <c r="F12210" s="7" t="s">
        <v>49</v>
      </c>
      <c r="G12210" s="7" t="s">
        <v>11</v>
      </c>
      <c r="H12210" s="13">
        <v>9.5</v>
      </c>
      <c r="I12210" s="13" t="str">
        <f>IF(G12210="Male",VLOOKUP(H12210,'Shoe size conversion table'!$B$6:$D$22,2),VLOOKUP(H12210,'Shoe size conversion table'!$J$6:$L$22,2))</f>
        <v>42-43</v>
      </c>
      <c r="J12210" s="13">
        <f>IF(G12210="Male",VLOOKUP(H12210,'Shoe size conversion table'!$B$6:$D$22,3),VLOOKUP(H12210,'Shoe size conversion table'!$J$6:$L$22,3))</f>
        <v>9</v>
      </c>
      <c r="K12210" s="11">
        <v>149</v>
      </c>
      <c r="L12210" s="12">
        <v>0.3</v>
      </c>
      <c r="M12210" s="7">
        <f t="shared" si="571"/>
        <v>2016</v>
      </c>
      <c r="N12210" s="7">
        <f t="shared" si="572"/>
        <v>8</v>
      </c>
      <c r="O12210" s="30">
        <f t="shared" si="573"/>
        <v>104.3</v>
      </c>
    </row>
    <row r="12211" spans="2:15" x14ac:dyDescent="0.2">
      <c r="B12211" s="13">
        <v>63294</v>
      </c>
      <c r="C12211" s="14">
        <v>42597.156111111122</v>
      </c>
      <c r="D12211" s="7" t="s">
        <v>9</v>
      </c>
      <c r="E12211" s="13">
        <v>2195</v>
      </c>
      <c r="F12211" s="7" t="s">
        <v>61</v>
      </c>
      <c r="G12211" s="7" t="s">
        <v>11</v>
      </c>
      <c r="H12211" s="13">
        <v>10</v>
      </c>
      <c r="I12211" s="13">
        <f>IF(G12211="Male",VLOOKUP(H12211,'Shoe size conversion table'!$B$6:$D$22,2),VLOOKUP(H12211,'Shoe size conversion table'!$J$6:$L$22,2))</f>
        <v>43</v>
      </c>
      <c r="J12211" s="13">
        <f>IF(G12211="Male",VLOOKUP(H12211,'Shoe size conversion table'!$B$6:$D$22,3),VLOOKUP(H12211,'Shoe size conversion table'!$J$6:$L$22,3))</f>
        <v>9.5</v>
      </c>
      <c r="K12211" s="11">
        <v>199</v>
      </c>
      <c r="L12211" s="12">
        <v>0.2</v>
      </c>
      <c r="M12211" s="7">
        <f t="shared" si="571"/>
        <v>2016</v>
      </c>
      <c r="N12211" s="7">
        <f t="shared" si="572"/>
        <v>8</v>
      </c>
      <c r="O12211" s="30">
        <f t="shared" si="573"/>
        <v>159.20000000000002</v>
      </c>
    </row>
    <row r="12212" spans="2:15" x14ac:dyDescent="0.2">
      <c r="B12212" s="13">
        <v>63295</v>
      </c>
      <c r="C12212" s="14">
        <v>42597.186111111216</v>
      </c>
      <c r="D12212" s="7" t="s">
        <v>7</v>
      </c>
      <c r="E12212" s="13">
        <v>2225</v>
      </c>
      <c r="F12212" s="7" t="s">
        <v>50</v>
      </c>
      <c r="G12212" s="7" t="s">
        <v>11</v>
      </c>
      <c r="H12212" s="13">
        <v>9</v>
      </c>
      <c r="I12212" s="13">
        <f>IF(G12212="Male",VLOOKUP(H12212,'Shoe size conversion table'!$B$6:$D$22,2),VLOOKUP(H12212,'Shoe size conversion table'!$J$6:$L$22,2))</f>
        <v>42</v>
      </c>
      <c r="J12212" s="13">
        <f>IF(G12212="Male",VLOOKUP(H12212,'Shoe size conversion table'!$B$6:$D$22,3),VLOOKUP(H12212,'Shoe size conversion table'!$J$6:$L$22,3))</f>
        <v>8.5</v>
      </c>
      <c r="K12212" s="11">
        <v>139</v>
      </c>
      <c r="L12212" s="12">
        <v>0.3</v>
      </c>
      <c r="M12212" s="7">
        <f t="shared" si="571"/>
        <v>2016</v>
      </c>
      <c r="N12212" s="7">
        <f t="shared" si="572"/>
        <v>8</v>
      </c>
      <c r="O12212" s="30">
        <f t="shared" si="573"/>
        <v>97.3</v>
      </c>
    </row>
    <row r="12213" spans="2:15" x14ac:dyDescent="0.2">
      <c r="B12213" s="13">
        <v>63296</v>
      </c>
      <c r="C12213" s="14">
        <v>42597.226111111107</v>
      </c>
      <c r="D12213" s="7" t="s">
        <v>7</v>
      </c>
      <c r="E12213" s="13">
        <v>2226</v>
      </c>
      <c r="F12213" s="7" t="s">
        <v>49</v>
      </c>
      <c r="G12213" s="7" t="s">
        <v>12</v>
      </c>
      <c r="H12213" s="13">
        <v>8</v>
      </c>
      <c r="I12213" s="13" t="str">
        <f>IF(G12213="Male",VLOOKUP(H12213,'Shoe size conversion table'!$B$6:$D$22,2),VLOOKUP(H12213,'Shoe size conversion table'!$J$6:$L$22,2))</f>
        <v>38-39</v>
      </c>
      <c r="J12213" s="13">
        <f>IF(G12213="Male",VLOOKUP(H12213,'Shoe size conversion table'!$B$6:$D$22,3),VLOOKUP(H12213,'Shoe size conversion table'!$J$6:$L$22,3))</f>
        <v>6</v>
      </c>
      <c r="K12213" s="11">
        <v>189</v>
      </c>
      <c r="L12213" s="12">
        <v>0.5</v>
      </c>
      <c r="M12213" s="7">
        <f t="shared" si="571"/>
        <v>2016</v>
      </c>
      <c r="N12213" s="7">
        <f t="shared" si="572"/>
        <v>8</v>
      </c>
      <c r="O12213" s="30">
        <f t="shared" si="573"/>
        <v>94.5</v>
      </c>
    </row>
    <row r="12214" spans="2:15" x14ac:dyDescent="0.2">
      <c r="B12214" s="13">
        <v>63297</v>
      </c>
      <c r="C12214" s="14">
        <v>42597.256111111121</v>
      </c>
      <c r="D12214" s="7" t="s">
        <v>9</v>
      </c>
      <c r="E12214" s="13">
        <v>2233</v>
      </c>
      <c r="F12214" s="7" t="s">
        <v>60</v>
      </c>
      <c r="G12214" s="7" t="s">
        <v>11</v>
      </c>
      <c r="H12214" s="13">
        <v>12</v>
      </c>
      <c r="I12214" s="13">
        <f>IF(G12214="Male",VLOOKUP(H12214,'Shoe size conversion table'!$B$6:$D$22,2),VLOOKUP(H12214,'Shoe size conversion table'!$J$6:$L$22,2))</f>
        <v>45</v>
      </c>
      <c r="J12214" s="13">
        <f>IF(G12214="Male",VLOOKUP(H12214,'Shoe size conversion table'!$B$6:$D$22,3),VLOOKUP(H12214,'Shoe size conversion table'!$J$6:$L$22,3))</f>
        <v>11.5</v>
      </c>
      <c r="K12214" s="11">
        <v>129</v>
      </c>
      <c r="L12214" s="12">
        <v>0</v>
      </c>
      <c r="M12214" s="7">
        <f t="shared" si="571"/>
        <v>2016</v>
      </c>
      <c r="N12214" s="7">
        <f t="shared" si="572"/>
        <v>8</v>
      </c>
      <c r="O12214" s="30">
        <f t="shared" si="573"/>
        <v>129</v>
      </c>
    </row>
    <row r="12215" spans="2:15" x14ac:dyDescent="0.2">
      <c r="B12215" s="13">
        <v>63298</v>
      </c>
      <c r="C12215" s="14">
        <v>42597.376111111313</v>
      </c>
      <c r="D12215" s="7" t="s">
        <v>9</v>
      </c>
      <c r="E12215" s="13">
        <v>2170</v>
      </c>
      <c r="F12215" s="7" t="s">
        <v>61</v>
      </c>
      <c r="G12215" s="7" t="s">
        <v>12</v>
      </c>
      <c r="H12215" s="13">
        <v>8</v>
      </c>
      <c r="I12215" s="13" t="str">
        <f>IF(G12215="Male",VLOOKUP(H12215,'Shoe size conversion table'!$B$6:$D$22,2),VLOOKUP(H12215,'Shoe size conversion table'!$J$6:$L$22,2))</f>
        <v>38-39</v>
      </c>
      <c r="J12215" s="13">
        <f>IF(G12215="Male",VLOOKUP(H12215,'Shoe size conversion table'!$B$6:$D$22,3),VLOOKUP(H12215,'Shoe size conversion table'!$J$6:$L$22,3))</f>
        <v>6</v>
      </c>
      <c r="K12215" s="11">
        <v>199</v>
      </c>
      <c r="L12215" s="12">
        <v>0</v>
      </c>
      <c r="M12215" s="7">
        <f t="shared" si="571"/>
        <v>2016</v>
      </c>
      <c r="N12215" s="7">
        <f t="shared" si="572"/>
        <v>8</v>
      </c>
      <c r="O12215" s="30">
        <f t="shared" si="573"/>
        <v>199</v>
      </c>
    </row>
    <row r="12216" spans="2:15" x14ac:dyDescent="0.2">
      <c r="B12216" s="13">
        <v>63299</v>
      </c>
      <c r="C12216" s="14">
        <v>42597.416111111212</v>
      </c>
      <c r="D12216" s="7" t="s">
        <v>8</v>
      </c>
      <c r="E12216" s="13">
        <v>2152</v>
      </c>
      <c r="F12216" s="7" t="s">
        <v>39</v>
      </c>
      <c r="G12216" s="7" t="s">
        <v>12</v>
      </c>
      <c r="H12216" s="13">
        <v>9</v>
      </c>
      <c r="I12216" s="13" t="str">
        <f>IF(G12216="Male",VLOOKUP(H12216,'Shoe size conversion table'!$B$6:$D$22,2),VLOOKUP(H12216,'Shoe size conversion table'!$J$6:$L$22,2))</f>
        <v>39-40</v>
      </c>
      <c r="J12216" s="13">
        <f>IF(G12216="Male",VLOOKUP(H12216,'Shoe size conversion table'!$B$6:$D$22,3),VLOOKUP(H12216,'Shoe size conversion table'!$J$6:$L$22,3))</f>
        <v>7</v>
      </c>
      <c r="K12216" s="11">
        <v>169</v>
      </c>
      <c r="L12216" s="12">
        <v>0</v>
      </c>
      <c r="M12216" s="7">
        <f t="shared" si="571"/>
        <v>2016</v>
      </c>
      <c r="N12216" s="7">
        <f t="shared" si="572"/>
        <v>8</v>
      </c>
      <c r="O12216" s="30">
        <f t="shared" si="573"/>
        <v>169</v>
      </c>
    </row>
    <row r="12217" spans="2:15" x14ac:dyDescent="0.2">
      <c r="B12217" s="13">
        <v>63300</v>
      </c>
      <c r="C12217" s="14">
        <v>42597.526111111212</v>
      </c>
      <c r="D12217" s="7" t="s">
        <v>7</v>
      </c>
      <c r="E12217" s="13">
        <v>2193</v>
      </c>
      <c r="F12217" s="7" t="s">
        <v>57</v>
      </c>
      <c r="G12217" s="7" t="s">
        <v>11</v>
      </c>
      <c r="H12217" s="13">
        <v>9.5</v>
      </c>
      <c r="I12217" s="13" t="str">
        <f>IF(G12217="Male",VLOOKUP(H12217,'Shoe size conversion table'!$B$6:$D$22,2),VLOOKUP(H12217,'Shoe size conversion table'!$J$6:$L$22,2))</f>
        <v>42-43</v>
      </c>
      <c r="J12217" s="13">
        <f>IF(G12217="Male",VLOOKUP(H12217,'Shoe size conversion table'!$B$6:$D$22,3),VLOOKUP(H12217,'Shoe size conversion table'!$J$6:$L$22,3))</f>
        <v>9</v>
      </c>
      <c r="K12217" s="11">
        <v>199</v>
      </c>
      <c r="L12217" s="12">
        <v>0.2</v>
      </c>
      <c r="M12217" s="7">
        <f t="shared" si="571"/>
        <v>2016</v>
      </c>
      <c r="N12217" s="7">
        <f t="shared" si="572"/>
        <v>8</v>
      </c>
      <c r="O12217" s="30">
        <f t="shared" si="573"/>
        <v>159.20000000000002</v>
      </c>
    </row>
    <row r="12218" spans="2:15" x14ac:dyDescent="0.2">
      <c r="B12218" s="13">
        <v>63300</v>
      </c>
      <c r="C12218" s="14">
        <v>42597.526111111212</v>
      </c>
      <c r="D12218" s="7" t="s">
        <v>7</v>
      </c>
      <c r="E12218" s="13">
        <v>2223</v>
      </c>
      <c r="F12218" s="7" t="s">
        <v>50</v>
      </c>
      <c r="G12218" s="7" t="s">
        <v>11</v>
      </c>
      <c r="H12218" s="13">
        <v>9</v>
      </c>
      <c r="I12218" s="13">
        <f>IF(G12218="Male",VLOOKUP(H12218,'Shoe size conversion table'!$B$6:$D$22,2),VLOOKUP(H12218,'Shoe size conversion table'!$J$6:$L$22,2))</f>
        <v>42</v>
      </c>
      <c r="J12218" s="13">
        <f>IF(G12218="Male",VLOOKUP(H12218,'Shoe size conversion table'!$B$6:$D$22,3),VLOOKUP(H12218,'Shoe size conversion table'!$J$6:$L$22,3))</f>
        <v>8.5</v>
      </c>
      <c r="K12218" s="11">
        <v>139</v>
      </c>
      <c r="L12218" s="12">
        <v>0.5</v>
      </c>
      <c r="M12218" s="7">
        <f t="shared" si="571"/>
        <v>2016</v>
      </c>
      <c r="N12218" s="7">
        <f t="shared" si="572"/>
        <v>8</v>
      </c>
      <c r="O12218" s="30">
        <f t="shared" si="573"/>
        <v>69.5</v>
      </c>
    </row>
    <row r="12219" spans="2:15" x14ac:dyDescent="0.2">
      <c r="B12219" s="13">
        <v>63301</v>
      </c>
      <c r="C12219" s="14">
        <v>42597.536111111214</v>
      </c>
      <c r="D12219" s="7" t="s">
        <v>9</v>
      </c>
      <c r="E12219" s="13">
        <v>2193</v>
      </c>
      <c r="F12219" s="7" t="s">
        <v>58</v>
      </c>
      <c r="G12219" s="7" t="s">
        <v>12</v>
      </c>
      <c r="H12219" s="13">
        <v>9.5</v>
      </c>
      <c r="I12219" s="13">
        <f>IF(G12219="Male",VLOOKUP(H12219,'Shoe size conversion table'!$B$6:$D$22,2),VLOOKUP(H12219,'Shoe size conversion table'!$J$6:$L$22,2))</f>
        <v>40</v>
      </c>
      <c r="J12219" s="13">
        <f>IF(G12219="Male",VLOOKUP(H12219,'Shoe size conversion table'!$B$6:$D$22,3),VLOOKUP(H12219,'Shoe size conversion table'!$J$6:$L$22,3))</f>
        <v>7.5</v>
      </c>
      <c r="K12219" s="11">
        <v>159</v>
      </c>
      <c r="L12219" s="12">
        <v>0.3</v>
      </c>
      <c r="M12219" s="7">
        <f t="shared" si="571"/>
        <v>2016</v>
      </c>
      <c r="N12219" s="7">
        <f t="shared" si="572"/>
        <v>8</v>
      </c>
      <c r="O12219" s="30">
        <f t="shared" si="573"/>
        <v>111.3</v>
      </c>
    </row>
    <row r="12220" spans="2:15" x14ac:dyDescent="0.2">
      <c r="B12220" s="13">
        <v>63302</v>
      </c>
      <c r="C12220" s="14">
        <v>42597.586111111123</v>
      </c>
      <c r="D12220" s="7" t="s">
        <v>10</v>
      </c>
      <c r="E12220" s="13">
        <v>2178</v>
      </c>
      <c r="F12220" s="7" t="s">
        <v>35</v>
      </c>
      <c r="G12220" s="7" t="s">
        <v>12</v>
      </c>
      <c r="H12220" s="13">
        <v>10</v>
      </c>
      <c r="I12220" s="13" t="str">
        <f>IF(G12220="Male",VLOOKUP(H12220,'Shoe size conversion table'!$B$6:$D$22,2),VLOOKUP(H12220,'Shoe size conversion table'!$J$6:$L$22,2))</f>
        <v>40-41</v>
      </c>
      <c r="J12220" s="13">
        <f>IF(G12220="Male",VLOOKUP(H12220,'Shoe size conversion table'!$B$6:$D$22,3),VLOOKUP(H12220,'Shoe size conversion table'!$J$6:$L$22,3))</f>
        <v>8</v>
      </c>
      <c r="K12220" s="11">
        <v>159</v>
      </c>
      <c r="L12220" s="12">
        <v>0</v>
      </c>
      <c r="M12220" s="7">
        <f t="shared" si="571"/>
        <v>2016</v>
      </c>
      <c r="N12220" s="7">
        <f t="shared" si="572"/>
        <v>8</v>
      </c>
      <c r="O12220" s="30">
        <f t="shared" si="573"/>
        <v>159</v>
      </c>
    </row>
    <row r="12221" spans="2:15" x14ac:dyDescent="0.2">
      <c r="B12221" s="13">
        <v>63303</v>
      </c>
      <c r="C12221" s="14">
        <v>42597.64611111112</v>
      </c>
      <c r="D12221" s="7" t="s">
        <v>7</v>
      </c>
      <c r="E12221" s="13">
        <v>2242</v>
      </c>
      <c r="F12221" s="7" t="s">
        <v>53</v>
      </c>
      <c r="G12221" s="7" t="s">
        <v>11</v>
      </c>
      <c r="H12221" s="13">
        <v>9</v>
      </c>
      <c r="I12221" s="13">
        <f>IF(G12221="Male",VLOOKUP(H12221,'Shoe size conversion table'!$B$6:$D$22,2),VLOOKUP(H12221,'Shoe size conversion table'!$J$6:$L$22,2))</f>
        <v>42</v>
      </c>
      <c r="J12221" s="13">
        <f>IF(G12221="Male",VLOOKUP(H12221,'Shoe size conversion table'!$B$6:$D$22,3),VLOOKUP(H12221,'Shoe size conversion table'!$J$6:$L$22,3))</f>
        <v>8.5</v>
      </c>
      <c r="K12221" s="11">
        <v>169</v>
      </c>
      <c r="L12221" s="12">
        <v>0.2</v>
      </c>
      <c r="M12221" s="7">
        <f t="shared" si="571"/>
        <v>2016</v>
      </c>
      <c r="N12221" s="7">
        <f t="shared" si="572"/>
        <v>8</v>
      </c>
      <c r="O12221" s="30">
        <f t="shared" si="573"/>
        <v>135.20000000000002</v>
      </c>
    </row>
    <row r="12222" spans="2:15" x14ac:dyDescent="0.2">
      <c r="B12222" s="13">
        <v>63304</v>
      </c>
      <c r="C12222" s="14">
        <v>42597.656111111108</v>
      </c>
      <c r="D12222" s="7" t="s">
        <v>7</v>
      </c>
      <c r="E12222" s="13">
        <v>2194</v>
      </c>
      <c r="F12222" s="7" t="s">
        <v>47</v>
      </c>
      <c r="G12222" s="7" t="s">
        <v>12</v>
      </c>
      <c r="H12222" s="13">
        <v>9.5</v>
      </c>
      <c r="I12222" s="13">
        <f>IF(G12222="Male",VLOOKUP(H12222,'Shoe size conversion table'!$B$6:$D$22,2),VLOOKUP(H12222,'Shoe size conversion table'!$J$6:$L$22,2))</f>
        <v>40</v>
      </c>
      <c r="J12222" s="13">
        <f>IF(G12222="Male",VLOOKUP(H12222,'Shoe size conversion table'!$B$6:$D$22,3),VLOOKUP(H12222,'Shoe size conversion table'!$J$6:$L$22,3))</f>
        <v>7.5</v>
      </c>
      <c r="K12222" s="11">
        <v>199</v>
      </c>
      <c r="L12222" s="12">
        <v>0.2</v>
      </c>
      <c r="M12222" s="7">
        <f t="shared" si="571"/>
        <v>2016</v>
      </c>
      <c r="N12222" s="7">
        <f t="shared" si="572"/>
        <v>8</v>
      </c>
      <c r="O12222" s="30">
        <f t="shared" si="573"/>
        <v>159.20000000000002</v>
      </c>
    </row>
    <row r="12223" spans="2:15" x14ac:dyDescent="0.2">
      <c r="B12223" s="13">
        <v>63305</v>
      </c>
      <c r="C12223" s="14">
        <v>42597.686111111303</v>
      </c>
      <c r="D12223" s="7" t="s">
        <v>8</v>
      </c>
      <c r="E12223" s="13">
        <v>2178</v>
      </c>
      <c r="F12223" s="7" t="s">
        <v>41</v>
      </c>
      <c r="G12223" s="7" t="s">
        <v>11</v>
      </c>
      <c r="H12223" s="13">
        <v>10.5</v>
      </c>
      <c r="I12223" s="13" t="str">
        <f>IF(G12223="Male",VLOOKUP(H12223,'Shoe size conversion table'!$B$6:$D$22,2),VLOOKUP(H12223,'Shoe size conversion table'!$J$6:$L$22,2))</f>
        <v>43-44</v>
      </c>
      <c r="J12223" s="13">
        <f>IF(G12223="Male",VLOOKUP(H12223,'Shoe size conversion table'!$B$6:$D$22,3),VLOOKUP(H12223,'Shoe size conversion table'!$J$6:$L$22,3))</f>
        <v>10</v>
      </c>
      <c r="K12223" s="11">
        <v>199</v>
      </c>
      <c r="L12223" s="12">
        <v>0.2</v>
      </c>
      <c r="M12223" s="7">
        <f t="shared" si="571"/>
        <v>2016</v>
      </c>
      <c r="N12223" s="7">
        <f t="shared" si="572"/>
        <v>8</v>
      </c>
      <c r="O12223" s="30">
        <f t="shared" si="573"/>
        <v>159.20000000000002</v>
      </c>
    </row>
    <row r="12224" spans="2:15" x14ac:dyDescent="0.2">
      <c r="B12224" s="13">
        <v>63306</v>
      </c>
      <c r="C12224" s="14">
        <v>42597.736111111306</v>
      </c>
      <c r="D12224" s="7" t="s">
        <v>10</v>
      </c>
      <c r="E12224" s="13">
        <v>2201</v>
      </c>
      <c r="F12224" s="7" t="s">
        <v>35</v>
      </c>
      <c r="G12224" s="7" t="s">
        <v>11</v>
      </c>
      <c r="H12224" s="13">
        <v>10.5</v>
      </c>
      <c r="I12224" s="13" t="str">
        <f>IF(G12224="Male",VLOOKUP(H12224,'Shoe size conversion table'!$B$6:$D$22,2),VLOOKUP(H12224,'Shoe size conversion table'!$J$6:$L$22,2))</f>
        <v>43-44</v>
      </c>
      <c r="J12224" s="13">
        <f>IF(G12224="Male",VLOOKUP(H12224,'Shoe size conversion table'!$B$6:$D$22,3),VLOOKUP(H12224,'Shoe size conversion table'!$J$6:$L$22,3))</f>
        <v>10</v>
      </c>
      <c r="K12224" s="11">
        <v>199</v>
      </c>
      <c r="L12224" s="12">
        <v>0.3</v>
      </c>
      <c r="M12224" s="7">
        <f t="shared" si="571"/>
        <v>2016</v>
      </c>
      <c r="N12224" s="7">
        <f t="shared" si="572"/>
        <v>8</v>
      </c>
      <c r="O12224" s="30">
        <f t="shared" si="573"/>
        <v>139.29999999999998</v>
      </c>
    </row>
    <row r="12225" spans="2:15" x14ac:dyDescent="0.2">
      <c r="B12225" s="13">
        <v>63307</v>
      </c>
      <c r="C12225" s="14">
        <v>42597.816111111104</v>
      </c>
      <c r="D12225" s="7" t="s">
        <v>10</v>
      </c>
      <c r="E12225" s="13">
        <v>2196</v>
      </c>
      <c r="F12225" s="7" t="s">
        <v>35</v>
      </c>
      <c r="G12225" s="7" t="s">
        <v>11</v>
      </c>
      <c r="H12225" s="13">
        <v>8</v>
      </c>
      <c r="I12225" s="13">
        <f>IF(G12225="Male",VLOOKUP(H12225,'Shoe size conversion table'!$B$6:$D$22,2),VLOOKUP(H12225,'Shoe size conversion table'!$J$6:$L$22,2))</f>
        <v>41</v>
      </c>
      <c r="J12225" s="13">
        <f>IF(G12225="Male",VLOOKUP(H12225,'Shoe size conversion table'!$B$6:$D$22,3),VLOOKUP(H12225,'Shoe size conversion table'!$J$6:$L$22,3))</f>
        <v>7.5</v>
      </c>
      <c r="K12225" s="11">
        <v>199</v>
      </c>
      <c r="L12225" s="12">
        <v>0.3</v>
      </c>
      <c r="M12225" s="7">
        <f t="shared" si="571"/>
        <v>2016</v>
      </c>
      <c r="N12225" s="7">
        <f t="shared" si="572"/>
        <v>8</v>
      </c>
      <c r="O12225" s="30">
        <f t="shared" si="573"/>
        <v>139.29999999999998</v>
      </c>
    </row>
    <row r="12226" spans="2:15" x14ac:dyDescent="0.2">
      <c r="B12226" s="13">
        <v>63308</v>
      </c>
      <c r="C12226" s="14">
        <v>42597.886111111249</v>
      </c>
      <c r="D12226" s="7" t="s">
        <v>7</v>
      </c>
      <c r="E12226" s="13">
        <v>2241</v>
      </c>
      <c r="F12226" s="7" t="s">
        <v>48</v>
      </c>
      <c r="G12226" s="7" t="s">
        <v>11</v>
      </c>
      <c r="H12226" s="13">
        <v>10.5</v>
      </c>
      <c r="I12226" s="13" t="str">
        <f>IF(G12226="Male",VLOOKUP(H12226,'Shoe size conversion table'!$B$6:$D$22,2),VLOOKUP(H12226,'Shoe size conversion table'!$J$6:$L$22,2))</f>
        <v>43-44</v>
      </c>
      <c r="J12226" s="13">
        <f>IF(G12226="Male",VLOOKUP(H12226,'Shoe size conversion table'!$B$6:$D$22,3),VLOOKUP(H12226,'Shoe size conversion table'!$J$6:$L$22,3))</f>
        <v>10</v>
      </c>
      <c r="K12226" s="11">
        <v>179</v>
      </c>
      <c r="L12226" s="12">
        <v>0</v>
      </c>
      <c r="M12226" s="7">
        <f t="shared" si="571"/>
        <v>2016</v>
      </c>
      <c r="N12226" s="7">
        <f t="shared" si="572"/>
        <v>8</v>
      </c>
      <c r="O12226" s="30">
        <f t="shared" si="573"/>
        <v>179</v>
      </c>
    </row>
    <row r="12227" spans="2:15" x14ac:dyDescent="0.2">
      <c r="B12227" s="13">
        <v>63309</v>
      </c>
      <c r="C12227" s="14">
        <v>42597.89611111112</v>
      </c>
      <c r="D12227" s="7" t="s">
        <v>8</v>
      </c>
      <c r="E12227" s="13">
        <v>2226</v>
      </c>
      <c r="F12227" s="7" t="s">
        <v>39</v>
      </c>
      <c r="G12227" s="7" t="s">
        <v>11</v>
      </c>
      <c r="H12227" s="13">
        <v>9.5</v>
      </c>
      <c r="I12227" s="13" t="str">
        <f>IF(G12227="Male",VLOOKUP(H12227,'Shoe size conversion table'!$B$6:$D$22,2),VLOOKUP(H12227,'Shoe size conversion table'!$J$6:$L$22,2))</f>
        <v>42-43</v>
      </c>
      <c r="J12227" s="13">
        <f>IF(G12227="Male",VLOOKUP(H12227,'Shoe size conversion table'!$B$6:$D$22,3),VLOOKUP(H12227,'Shoe size conversion table'!$J$6:$L$22,3))</f>
        <v>9</v>
      </c>
      <c r="K12227" s="11">
        <v>179</v>
      </c>
      <c r="L12227" s="12">
        <v>0.2</v>
      </c>
      <c r="M12227" s="7">
        <f t="shared" si="571"/>
        <v>2016</v>
      </c>
      <c r="N12227" s="7">
        <f t="shared" si="572"/>
        <v>8</v>
      </c>
      <c r="O12227" s="30">
        <f t="shared" si="573"/>
        <v>143.20000000000002</v>
      </c>
    </row>
    <row r="12228" spans="2:15" x14ac:dyDescent="0.2">
      <c r="B12228" s="13">
        <v>63310</v>
      </c>
      <c r="C12228" s="14">
        <v>42598.006111111252</v>
      </c>
      <c r="D12228" s="7" t="s">
        <v>8</v>
      </c>
      <c r="E12228" s="13">
        <v>2190</v>
      </c>
      <c r="F12228" s="7" t="s">
        <v>40</v>
      </c>
      <c r="G12228" s="7" t="s">
        <v>12</v>
      </c>
      <c r="H12228" s="13">
        <v>8.5</v>
      </c>
      <c r="I12228" s="13">
        <f>IF(G12228="Male",VLOOKUP(H12228,'Shoe size conversion table'!$B$6:$D$22,2),VLOOKUP(H12228,'Shoe size conversion table'!$J$6:$L$22,2))</f>
        <v>39</v>
      </c>
      <c r="J12228" s="13">
        <f>IF(G12228="Male",VLOOKUP(H12228,'Shoe size conversion table'!$B$6:$D$22,3),VLOOKUP(H12228,'Shoe size conversion table'!$J$6:$L$22,3))</f>
        <v>6.5</v>
      </c>
      <c r="K12228" s="11">
        <v>159</v>
      </c>
      <c r="L12228" s="12">
        <v>0.1</v>
      </c>
      <c r="M12228" s="7">
        <f t="shared" si="571"/>
        <v>2016</v>
      </c>
      <c r="N12228" s="7">
        <f t="shared" si="572"/>
        <v>8</v>
      </c>
      <c r="O12228" s="30">
        <f t="shared" si="573"/>
        <v>143.1</v>
      </c>
    </row>
    <row r="12229" spans="2:15" x14ac:dyDescent="0.2">
      <c r="B12229" s="13">
        <v>63311</v>
      </c>
      <c r="C12229" s="14">
        <v>42598.046111111107</v>
      </c>
      <c r="D12229" s="7" t="s">
        <v>10</v>
      </c>
      <c r="E12229" s="13">
        <v>2179</v>
      </c>
      <c r="F12229" s="7" t="s">
        <v>35</v>
      </c>
      <c r="G12229" s="7" t="s">
        <v>12</v>
      </c>
      <c r="H12229" s="13">
        <v>8</v>
      </c>
      <c r="I12229" s="13" t="str">
        <f>IF(G12229="Male",VLOOKUP(H12229,'Shoe size conversion table'!$B$6:$D$22,2),VLOOKUP(H12229,'Shoe size conversion table'!$J$6:$L$22,2))</f>
        <v>38-39</v>
      </c>
      <c r="J12229" s="13">
        <f>IF(G12229="Male",VLOOKUP(H12229,'Shoe size conversion table'!$B$6:$D$22,3),VLOOKUP(H12229,'Shoe size conversion table'!$J$6:$L$22,3))</f>
        <v>6</v>
      </c>
      <c r="K12229" s="11">
        <v>179</v>
      </c>
      <c r="L12229" s="12">
        <v>0</v>
      </c>
      <c r="M12229" s="7">
        <f t="shared" ref="M12229:M12292" si="574">YEAR(C12229)</f>
        <v>2016</v>
      </c>
      <c r="N12229" s="7">
        <f t="shared" si="572"/>
        <v>8</v>
      </c>
      <c r="O12229" s="30">
        <f t="shared" si="573"/>
        <v>179</v>
      </c>
    </row>
    <row r="12230" spans="2:15" x14ac:dyDescent="0.2">
      <c r="B12230" s="13">
        <v>63312</v>
      </c>
      <c r="C12230" s="14">
        <v>42598.066111111213</v>
      </c>
      <c r="D12230" s="7" t="s">
        <v>10</v>
      </c>
      <c r="E12230" s="13">
        <v>2229</v>
      </c>
      <c r="F12230" s="7" t="s">
        <v>35</v>
      </c>
      <c r="G12230" s="7" t="s">
        <v>12</v>
      </c>
      <c r="H12230" s="13">
        <v>9.5</v>
      </c>
      <c r="I12230" s="13">
        <f>IF(G12230="Male",VLOOKUP(H12230,'Shoe size conversion table'!$B$6:$D$22,2),VLOOKUP(H12230,'Shoe size conversion table'!$J$6:$L$22,2))</f>
        <v>40</v>
      </c>
      <c r="J12230" s="13">
        <f>IF(G12230="Male",VLOOKUP(H12230,'Shoe size conversion table'!$B$6:$D$22,3),VLOOKUP(H12230,'Shoe size conversion table'!$J$6:$L$22,3))</f>
        <v>7.5</v>
      </c>
      <c r="K12230" s="11">
        <v>169</v>
      </c>
      <c r="L12230" s="12">
        <v>0.2</v>
      </c>
      <c r="M12230" s="7">
        <f t="shared" si="574"/>
        <v>2016</v>
      </c>
      <c r="N12230" s="7">
        <f t="shared" ref="N12230:N12293" si="575">MONTH(C12230:C27197)</f>
        <v>8</v>
      </c>
      <c r="O12230" s="30">
        <f t="shared" ref="O12230:O12293" si="576">K12230*(1-L12230)</f>
        <v>135.20000000000002</v>
      </c>
    </row>
    <row r="12231" spans="2:15" x14ac:dyDescent="0.2">
      <c r="B12231" s="13">
        <v>63313</v>
      </c>
      <c r="C12231" s="14">
        <v>42598.086111111123</v>
      </c>
      <c r="D12231" s="7" t="s">
        <v>9</v>
      </c>
      <c r="E12231" s="13">
        <v>2176</v>
      </c>
      <c r="F12231" s="7" t="s">
        <v>59</v>
      </c>
      <c r="G12231" s="7" t="s">
        <v>11</v>
      </c>
      <c r="H12231" s="13">
        <v>10</v>
      </c>
      <c r="I12231" s="13">
        <f>IF(G12231="Male",VLOOKUP(H12231,'Shoe size conversion table'!$B$6:$D$22,2),VLOOKUP(H12231,'Shoe size conversion table'!$J$6:$L$22,2))</f>
        <v>43</v>
      </c>
      <c r="J12231" s="13">
        <f>IF(G12231="Male",VLOOKUP(H12231,'Shoe size conversion table'!$B$6:$D$22,3),VLOOKUP(H12231,'Shoe size conversion table'!$J$6:$L$22,3))</f>
        <v>9.5</v>
      </c>
      <c r="K12231" s="11">
        <v>179</v>
      </c>
      <c r="L12231" s="12">
        <v>0.5</v>
      </c>
      <c r="M12231" s="7">
        <f t="shared" si="574"/>
        <v>2016</v>
      </c>
      <c r="N12231" s="7">
        <f t="shared" si="575"/>
        <v>8</v>
      </c>
      <c r="O12231" s="30">
        <f t="shared" si="576"/>
        <v>89.5</v>
      </c>
    </row>
    <row r="12232" spans="2:15" x14ac:dyDescent="0.2">
      <c r="B12232" s="13">
        <v>63313</v>
      </c>
      <c r="C12232" s="14">
        <v>42598.086111111123</v>
      </c>
      <c r="D12232" s="7" t="s">
        <v>9</v>
      </c>
      <c r="E12232" s="13">
        <v>2157</v>
      </c>
      <c r="F12232" s="7" t="s">
        <v>61</v>
      </c>
      <c r="G12232" s="7" t="s">
        <v>11</v>
      </c>
      <c r="H12232" s="13">
        <v>9.5</v>
      </c>
      <c r="I12232" s="13" t="str">
        <f>IF(G12232="Male",VLOOKUP(H12232,'Shoe size conversion table'!$B$6:$D$22,2),VLOOKUP(H12232,'Shoe size conversion table'!$J$6:$L$22,2))</f>
        <v>42-43</v>
      </c>
      <c r="J12232" s="13">
        <f>IF(G12232="Male",VLOOKUP(H12232,'Shoe size conversion table'!$B$6:$D$22,3),VLOOKUP(H12232,'Shoe size conversion table'!$J$6:$L$22,3))</f>
        <v>9</v>
      </c>
      <c r="K12232" s="11">
        <v>149</v>
      </c>
      <c r="L12232" s="12">
        <v>0.3</v>
      </c>
      <c r="M12232" s="7">
        <f t="shared" si="574"/>
        <v>2016</v>
      </c>
      <c r="N12232" s="7">
        <f t="shared" si="575"/>
        <v>8</v>
      </c>
      <c r="O12232" s="30">
        <f t="shared" si="576"/>
        <v>104.3</v>
      </c>
    </row>
    <row r="12233" spans="2:15" x14ac:dyDescent="0.2">
      <c r="B12233" s="13">
        <v>63314</v>
      </c>
      <c r="C12233" s="14">
        <v>42598.216111111309</v>
      </c>
      <c r="D12233" s="7" t="s">
        <v>7</v>
      </c>
      <c r="E12233" s="13">
        <v>2153</v>
      </c>
      <c r="F12233" s="7" t="s">
        <v>46</v>
      </c>
      <c r="G12233" s="7" t="s">
        <v>11</v>
      </c>
      <c r="H12233" s="13">
        <v>9</v>
      </c>
      <c r="I12233" s="13">
        <f>IF(G12233="Male",VLOOKUP(H12233,'Shoe size conversion table'!$B$6:$D$22,2),VLOOKUP(H12233,'Shoe size conversion table'!$J$6:$L$22,2))</f>
        <v>42</v>
      </c>
      <c r="J12233" s="13">
        <f>IF(G12233="Male",VLOOKUP(H12233,'Shoe size conversion table'!$B$6:$D$22,3),VLOOKUP(H12233,'Shoe size conversion table'!$J$6:$L$22,3))</f>
        <v>8.5</v>
      </c>
      <c r="K12233" s="11">
        <v>139</v>
      </c>
      <c r="L12233" s="12">
        <v>0.3</v>
      </c>
      <c r="M12233" s="7">
        <f t="shared" si="574"/>
        <v>2016</v>
      </c>
      <c r="N12233" s="7">
        <f t="shared" si="575"/>
        <v>8</v>
      </c>
      <c r="O12233" s="30">
        <f t="shared" si="576"/>
        <v>97.3</v>
      </c>
    </row>
    <row r="12234" spans="2:15" x14ac:dyDescent="0.2">
      <c r="B12234" s="13">
        <v>63315</v>
      </c>
      <c r="C12234" s="14">
        <v>42598.226111111107</v>
      </c>
      <c r="D12234" s="7" t="s">
        <v>7</v>
      </c>
      <c r="E12234" s="13">
        <v>2186</v>
      </c>
      <c r="F12234" s="7" t="s">
        <v>49</v>
      </c>
      <c r="G12234" s="7" t="s">
        <v>12</v>
      </c>
      <c r="H12234" s="13">
        <v>8</v>
      </c>
      <c r="I12234" s="13" t="str">
        <f>IF(G12234="Male",VLOOKUP(H12234,'Shoe size conversion table'!$B$6:$D$22,2),VLOOKUP(H12234,'Shoe size conversion table'!$J$6:$L$22,2))</f>
        <v>38-39</v>
      </c>
      <c r="J12234" s="13">
        <f>IF(G12234="Male",VLOOKUP(H12234,'Shoe size conversion table'!$B$6:$D$22,3),VLOOKUP(H12234,'Shoe size conversion table'!$J$6:$L$22,3))</f>
        <v>6</v>
      </c>
      <c r="K12234" s="11">
        <v>139</v>
      </c>
      <c r="L12234" s="12">
        <v>0</v>
      </c>
      <c r="M12234" s="7">
        <f t="shared" si="574"/>
        <v>2016</v>
      </c>
      <c r="N12234" s="7">
        <f t="shared" si="575"/>
        <v>8</v>
      </c>
      <c r="O12234" s="30">
        <f t="shared" si="576"/>
        <v>139</v>
      </c>
    </row>
    <row r="12235" spans="2:15" x14ac:dyDescent="0.2">
      <c r="B12235" s="13">
        <v>63316</v>
      </c>
      <c r="C12235" s="14">
        <v>42598.256111111121</v>
      </c>
      <c r="D12235" s="7" t="s">
        <v>9</v>
      </c>
      <c r="E12235" s="13">
        <v>2233</v>
      </c>
      <c r="F12235" s="7" t="s">
        <v>58</v>
      </c>
      <c r="G12235" s="7" t="s">
        <v>11</v>
      </c>
      <c r="H12235" s="13">
        <v>9.5</v>
      </c>
      <c r="I12235" s="13" t="str">
        <f>IF(G12235="Male",VLOOKUP(H12235,'Shoe size conversion table'!$B$6:$D$22,2),VLOOKUP(H12235,'Shoe size conversion table'!$J$6:$L$22,2))</f>
        <v>42-43</v>
      </c>
      <c r="J12235" s="13">
        <f>IF(G12235="Male",VLOOKUP(H12235,'Shoe size conversion table'!$B$6:$D$22,3),VLOOKUP(H12235,'Shoe size conversion table'!$J$6:$L$22,3))</f>
        <v>9</v>
      </c>
      <c r="K12235" s="11">
        <v>159</v>
      </c>
      <c r="L12235" s="12">
        <v>0</v>
      </c>
      <c r="M12235" s="7">
        <f t="shared" si="574"/>
        <v>2016</v>
      </c>
      <c r="N12235" s="7">
        <f t="shared" si="575"/>
        <v>8</v>
      </c>
      <c r="O12235" s="30">
        <f t="shared" si="576"/>
        <v>159</v>
      </c>
    </row>
    <row r="12236" spans="2:15" x14ac:dyDescent="0.2">
      <c r="B12236" s="13">
        <v>63317</v>
      </c>
      <c r="C12236" s="14">
        <v>42598.296111111311</v>
      </c>
      <c r="D12236" s="7" t="s">
        <v>8</v>
      </c>
      <c r="E12236" s="13">
        <v>2198</v>
      </c>
      <c r="F12236" s="7" t="s">
        <v>37</v>
      </c>
      <c r="G12236" s="7" t="s">
        <v>11</v>
      </c>
      <c r="H12236" s="13">
        <v>11</v>
      </c>
      <c r="I12236" s="13">
        <f>IF(G12236="Male",VLOOKUP(H12236,'Shoe size conversion table'!$B$6:$D$22,2),VLOOKUP(H12236,'Shoe size conversion table'!$J$6:$L$22,2))</f>
        <v>44</v>
      </c>
      <c r="J12236" s="13">
        <f>IF(G12236="Male",VLOOKUP(H12236,'Shoe size conversion table'!$B$6:$D$22,3),VLOOKUP(H12236,'Shoe size conversion table'!$J$6:$L$22,3))</f>
        <v>10.5</v>
      </c>
      <c r="K12236" s="11">
        <v>129</v>
      </c>
      <c r="L12236" s="12">
        <v>0</v>
      </c>
      <c r="M12236" s="7">
        <f t="shared" si="574"/>
        <v>2016</v>
      </c>
      <c r="N12236" s="7">
        <f t="shared" si="575"/>
        <v>8</v>
      </c>
      <c r="O12236" s="30">
        <f t="shared" si="576"/>
        <v>129</v>
      </c>
    </row>
    <row r="12237" spans="2:15" x14ac:dyDescent="0.2">
      <c r="B12237" s="13">
        <v>63318</v>
      </c>
      <c r="C12237" s="14">
        <v>42598.306111111124</v>
      </c>
      <c r="D12237" s="7" t="s">
        <v>7</v>
      </c>
      <c r="E12237" s="13">
        <v>2173</v>
      </c>
      <c r="F12237" s="7" t="s">
        <v>44</v>
      </c>
      <c r="G12237" s="7" t="s">
        <v>11</v>
      </c>
      <c r="H12237" s="13">
        <v>10.5</v>
      </c>
      <c r="I12237" s="13" t="str">
        <f>IF(G12237="Male",VLOOKUP(H12237,'Shoe size conversion table'!$B$6:$D$22,2),VLOOKUP(H12237,'Shoe size conversion table'!$J$6:$L$22,2))</f>
        <v>43-44</v>
      </c>
      <c r="J12237" s="13">
        <f>IF(G12237="Male",VLOOKUP(H12237,'Shoe size conversion table'!$B$6:$D$22,3),VLOOKUP(H12237,'Shoe size conversion table'!$J$6:$L$22,3))</f>
        <v>10</v>
      </c>
      <c r="K12237" s="11">
        <v>169</v>
      </c>
      <c r="L12237" s="12">
        <v>0.3</v>
      </c>
      <c r="M12237" s="7">
        <f t="shared" si="574"/>
        <v>2016</v>
      </c>
      <c r="N12237" s="7">
        <f t="shared" si="575"/>
        <v>8</v>
      </c>
      <c r="O12237" s="30">
        <f t="shared" si="576"/>
        <v>118.3</v>
      </c>
    </row>
    <row r="12238" spans="2:15" x14ac:dyDescent="0.2">
      <c r="B12238" s="13">
        <v>63318</v>
      </c>
      <c r="C12238" s="14">
        <v>42598.306111111124</v>
      </c>
      <c r="D12238" s="7" t="s">
        <v>7</v>
      </c>
      <c r="E12238" s="13">
        <v>2194</v>
      </c>
      <c r="F12238" s="7" t="s">
        <v>52</v>
      </c>
      <c r="G12238" s="7" t="s">
        <v>11</v>
      </c>
      <c r="H12238" s="13">
        <v>12</v>
      </c>
      <c r="I12238" s="13">
        <f>IF(G12238="Male",VLOOKUP(H12238,'Shoe size conversion table'!$B$6:$D$22,2),VLOOKUP(H12238,'Shoe size conversion table'!$J$6:$L$22,2))</f>
        <v>45</v>
      </c>
      <c r="J12238" s="13">
        <f>IF(G12238="Male",VLOOKUP(H12238,'Shoe size conversion table'!$B$6:$D$22,3),VLOOKUP(H12238,'Shoe size conversion table'!$J$6:$L$22,3))</f>
        <v>11.5</v>
      </c>
      <c r="K12238" s="11">
        <v>129</v>
      </c>
      <c r="L12238" s="12">
        <v>0.1</v>
      </c>
      <c r="M12238" s="7">
        <f t="shared" si="574"/>
        <v>2016</v>
      </c>
      <c r="N12238" s="7">
        <f t="shared" si="575"/>
        <v>8</v>
      </c>
      <c r="O12238" s="30">
        <f t="shared" si="576"/>
        <v>116.10000000000001</v>
      </c>
    </row>
    <row r="12239" spans="2:15" x14ac:dyDescent="0.2">
      <c r="B12239" s="13">
        <v>63319</v>
      </c>
      <c r="C12239" s="14">
        <v>42598.33611111121</v>
      </c>
      <c r="D12239" s="7" t="s">
        <v>8</v>
      </c>
      <c r="E12239" s="13">
        <v>2220</v>
      </c>
      <c r="F12239" s="7" t="s">
        <v>38</v>
      </c>
      <c r="G12239" s="7" t="s">
        <v>11</v>
      </c>
      <c r="H12239" s="13">
        <v>8.5</v>
      </c>
      <c r="I12239" s="13" t="str">
        <f>IF(G12239="Male",VLOOKUP(H12239,'Shoe size conversion table'!$B$6:$D$22,2),VLOOKUP(H12239,'Shoe size conversion table'!$J$6:$L$22,2))</f>
        <v>41-42</v>
      </c>
      <c r="J12239" s="13">
        <f>IF(G12239="Male",VLOOKUP(H12239,'Shoe size conversion table'!$B$6:$D$22,3),VLOOKUP(H12239,'Shoe size conversion table'!$J$6:$L$22,3))</f>
        <v>8</v>
      </c>
      <c r="K12239" s="11">
        <v>179</v>
      </c>
      <c r="L12239" s="12">
        <v>0</v>
      </c>
      <c r="M12239" s="7">
        <f t="shared" si="574"/>
        <v>2016</v>
      </c>
      <c r="N12239" s="7">
        <f t="shared" si="575"/>
        <v>8</v>
      </c>
      <c r="O12239" s="30">
        <f t="shared" si="576"/>
        <v>179</v>
      </c>
    </row>
    <row r="12240" spans="2:15" x14ac:dyDescent="0.2">
      <c r="B12240" s="13">
        <v>63320</v>
      </c>
      <c r="C12240" s="14">
        <v>42598.376111111254</v>
      </c>
      <c r="D12240" s="7" t="s">
        <v>10</v>
      </c>
      <c r="E12240" s="13">
        <v>2189</v>
      </c>
      <c r="F12240" s="7" t="s">
        <v>36</v>
      </c>
      <c r="G12240" s="7" t="s">
        <v>11</v>
      </c>
      <c r="H12240" s="13">
        <v>9</v>
      </c>
      <c r="I12240" s="13">
        <f>IF(G12240="Male",VLOOKUP(H12240,'Shoe size conversion table'!$B$6:$D$22,2),VLOOKUP(H12240,'Shoe size conversion table'!$J$6:$L$22,2))</f>
        <v>42</v>
      </c>
      <c r="J12240" s="13">
        <f>IF(G12240="Male",VLOOKUP(H12240,'Shoe size conversion table'!$B$6:$D$22,3),VLOOKUP(H12240,'Shoe size conversion table'!$J$6:$L$22,3))</f>
        <v>8.5</v>
      </c>
      <c r="K12240" s="11">
        <v>199</v>
      </c>
      <c r="L12240" s="12">
        <v>0</v>
      </c>
      <c r="M12240" s="7">
        <f t="shared" si="574"/>
        <v>2016</v>
      </c>
      <c r="N12240" s="7">
        <f t="shared" si="575"/>
        <v>8</v>
      </c>
      <c r="O12240" s="30">
        <f t="shared" si="576"/>
        <v>199</v>
      </c>
    </row>
    <row r="12241" spans="2:15" x14ac:dyDescent="0.2">
      <c r="B12241" s="13">
        <v>63321</v>
      </c>
      <c r="C12241" s="14">
        <v>42598.396111111215</v>
      </c>
      <c r="D12241" s="7" t="s">
        <v>7</v>
      </c>
      <c r="E12241" s="13">
        <v>2162</v>
      </c>
      <c r="F12241" s="7" t="s">
        <v>48</v>
      </c>
      <c r="G12241" s="7" t="s">
        <v>11</v>
      </c>
      <c r="H12241" s="13">
        <v>10</v>
      </c>
      <c r="I12241" s="13">
        <f>IF(G12241="Male",VLOOKUP(H12241,'Shoe size conversion table'!$B$6:$D$22,2),VLOOKUP(H12241,'Shoe size conversion table'!$J$6:$L$22,2))</f>
        <v>43</v>
      </c>
      <c r="J12241" s="13">
        <f>IF(G12241="Male",VLOOKUP(H12241,'Shoe size conversion table'!$B$6:$D$22,3),VLOOKUP(H12241,'Shoe size conversion table'!$J$6:$L$22,3))</f>
        <v>9.5</v>
      </c>
      <c r="K12241" s="11">
        <v>149</v>
      </c>
      <c r="L12241" s="12">
        <v>0.1</v>
      </c>
      <c r="M12241" s="7">
        <f t="shared" si="574"/>
        <v>2016</v>
      </c>
      <c r="N12241" s="7">
        <f t="shared" si="575"/>
        <v>8</v>
      </c>
      <c r="O12241" s="30">
        <f t="shared" si="576"/>
        <v>134.1</v>
      </c>
    </row>
    <row r="12242" spans="2:15" x14ac:dyDescent="0.2">
      <c r="B12242" s="13">
        <v>63322</v>
      </c>
      <c r="C12242" s="14">
        <v>42598.516111111108</v>
      </c>
      <c r="D12242" s="7" t="s">
        <v>10</v>
      </c>
      <c r="E12242" s="13">
        <v>2165</v>
      </c>
      <c r="F12242" s="7" t="s">
        <v>35</v>
      </c>
      <c r="G12242" s="7" t="s">
        <v>12</v>
      </c>
      <c r="H12242" s="13">
        <v>8.5</v>
      </c>
      <c r="I12242" s="13">
        <f>IF(G12242="Male",VLOOKUP(H12242,'Shoe size conversion table'!$B$6:$D$22,2),VLOOKUP(H12242,'Shoe size conversion table'!$J$6:$L$22,2))</f>
        <v>39</v>
      </c>
      <c r="J12242" s="13">
        <f>IF(G12242="Male",VLOOKUP(H12242,'Shoe size conversion table'!$B$6:$D$22,3),VLOOKUP(H12242,'Shoe size conversion table'!$J$6:$L$22,3))</f>
        <v>6.5</v>
      </c>
      <c r="K12242" s="11">
        <v>139</v>
      </c>
      <c r="L12242" s="12">
        <v>0.3</v>
      </c>
      <c r="M12242" s="7">
        <f t="shared" si="574"/>
        <v>2016</v>
      </c>
      <c r="N12242" s="7">
        <f t="shared" si="575"/>
        <v>8</v>
      </c>
      <c r="O12242" s="30">
        <f t="shared" si="576"/>
        <v>97.3</v>
      </c>
    </row>
    <row r="12243" spans="2:15" x14ac:dyDescent="0.2">
      <c r="B12243" s="13">
        <v>63323</v>
      </c>
      <c r="C12243" s="14">
        <v>42598.586111111123</v>
      </c>
      <c r="D12243" s="7" t="s">
        <v>7</v>
      </c>
      <c r="E12243" s="13">
        <v>2158</v>
      </c>
      <c r="F12243" s="7" t="s">
        <v>43</v>
      </c>
      <c r="G12243" s="7" t="s">
        <v>11</v>
      </c>
      <c r="H12243" s="13">
        <v>10</v>
      </c>
      <c r="I12243" s="13">
        <f>IF(G12243="Male",VLOOKUP(H12243,'Shoe size conversion table'!$B$6:$D$22,2),VLOOKUP(H12243,'Shoe size conversion table'!$J$6:$L$22,2))</f>
        <v>43</v>
      </c>
      <c r="J12243" s="13">
        <f>IF(G12243="Male",VLOOKUP(H12243,'Shoe size conversion table'!$B$6:$D$22,3),VLOOKUP(H12243,'Shoe size conversion table'!$J$6:$L$22,3))</f>
        <v>9.5</v>
      </c>
      <c r="K12243" s="11">
        <v>199</v>
      </c>
      <c r="L12243" s="12">
        <v>0</v>
      </c>
      <c r="M12243" s="7">
        <f t="shared" si="574"/>
        <v>2016</v>
      </c>
      <c r="N12243" s="7">
        <f t="shared" si="575"/>
        <v>8</v>
      </c>
      <c r="O12243" s="30">
        <f t="shared" si="576"/>
        <v>199</v>
      </c>
    </row>
    <row r="12244" spans="2:15" x14ac:dyDescent="0.2">
      <c r="B12244" s="13">
        <v>63324</v>
      </c>
      <c r="C12244" s="14">
        <v>42598.656111111108</v>
      </c>
      <c r="D12244" s="7" t="s">
        <v>7</v>
      </c>
      <c r="E12244" s="13">
        <v>2224</v>
      </c>
      <c r="F12244" s="7" t="s">
        <v>53</v>
      </c>
      <c r="G12244" s="7" t="s">
        <v>12</v>
      </c>
      <c r="H12244" s="13">
        <v>9.5</v>
      </c>
      <c r="I12244" s="13">
        <f>IF(G12244="Male",VLOOKUP(H12244,'Shoe size conversion table'!$B$6:$D$22,2),VLOOKUP(H12244,'Shoe size conversion table'!$J$6:$L$22,2))</f>
        <v>40</v>
      </c>
      <c r="J12244" s="13">
        <f>IF(G12244="Male",VLOOKUP(H12244,'Shoe size conversion table'!$B$6:$D$22,3),VLOOKUP(H12244,'Shoe size conversion table'!$J$6:$L$22,3))</f>
        <v>7.5</v>
      </c>
      <c r="K12244" s="11">
        <v>169</v>
      </c>
      <c r="L12244" s="12">
        <v>0</v>
      </c>
      <c r="M12244" s="7">
        <f t="shared" si="574"/>
        <v>2016</v>
      </c>
      <c r="N12244" s="7">
        <f t="shared" si="575"/>
        <v>8</v>
      </c>
      <c r="O12244" s="30">
        <f t="shared" si="576"/>
        <v>169</v>
      </c>
    </row>
    <row r="12245" spans="2:15" x14ac:dyDescent="0.2">
      <c r="B12245" s="13">
        <v>63324</v>
      </c>
      <c r="C12245" s="14">
        <v>42598.656111111108</v>
      </c>
      <c r="D12245" s="7" t="s">
        <v>7</v>
      </c>
      <c r="E12245" s="13">
        <v>2150</v>
      </c>
      <c r="F12245" s="7" t="s">
        <v>49</v>
      </c>
      <c r="G12245" s="7" t="s">
        <v>12</v>
      </c>
      <c r="H12245" s="13">
        <v>10.5</v>
      </c>
      <c r="I12245" s="13">
        <f>IF(G12245="Male",VLOOKUP(H12245,'Shoe size conversion table'!$B$6:$D$22,2),VLOOKUP(H12245,'Shoe size conversion table'!$J$6:$L$22,2))</f>
        <v>41</v>
      </c>
      <c r="J12245" s="13">
        <f>IF(G12245="Male",VLOOKUP(H12245,'Shoe size conversion table'!$B$6:$D$22,3),VLOOKUP(H12245,'Shoe size conversion table'!$J$6:$L$22,3))</f>
        <v>8.5</v>
      </c>
      <c r="K12245" s="11">
        <v>149</v>
      </c>
      <c r="L12245" s="12">
        <v>0.5</v>
      </c>
      <c r="M12245" s="7">
        <f t="shared" si="574"/>
        <v>2016</v>
      </c>
      <c r="N12245" s="7">
        <f t="shared" si="575"/>
        <v>8</v>
      </c>
      <c r="O12245" s="30">
        <f t="shared" si="576"/>
        <v>74.5</v>
      </c>
    </row>
    <row r="12246" spans="2:15" x14ac:dyDescent="0.2">
      <c r="B12246" s="13">
        <v>63325</v>
      </c>
      <c r="C12246" s="14">
        <v>42598.736111111109</v>
      </c>
      <c r="D12246" s="7" t="s">
        <v>8</v>
      </c>
      <c r="E12246" s="13">
        <v>2183</v>
      </c>
      <c r="F12246" s="7" t="s">
        <v>38</v>
      </c>
      <c r="G12246" s="7" t="s">
        <v>11</v>
      </c>
      <c r="H12246" s="13">
        <v>10</v>
      </c>
      <c r="I12246" s="13">
        <f>IF(G12246="Male",VLOOKUP(H12246,'Shoe size conversion table'!$B$6:$D$22,2),VLOOKUP(H12246,'Shoe size conversion table'!$J$6:$L$22,2))</f>
        <v>43</v>
      </c>
      <c r="J12246" s="13">
        <f>IF(G12246="Male",VLOOKUP(H12246,'Shoe size conversion table'!$B$6:$D$22,3),VLOOKUP(H12246,'Shoe size conversion table'!$J$6:$L$22,3))</f>
        <v>9.5</v>
      </c>
      <c r="K12246" s="11">
        <v>129</v>
      </c>
      <c r="L12246" s="12">
        <v>0</v>
      </c>
      <c r="M12246" s="7">
        <f t="shared" si="574"/>
        <v>2016</v>
      </c>
      <c r="N12246" s="7">
        <f t="shared" si="575"/>
        <v>8</v>
      </c>
      <c r="O12246" s="30">
        <f t="shared" si="576"/>
        <v>129</v>
      </c>
    </row>
    <row r="12247" spans="2:15" x14ac:dyDescent="0.2">
      <c r="B12247" s="13">
        <v>63326</v>
      </c>
      <c r="C12247" s="14">
        <v>42598.736111111306</v>
      </c>
      <c r="D12247" s="7" t="s">
        <v>10</v>
      </c>
      <c r="E12247" s="13">
        <v>2179</v>
      </c>
      <c r="F12247" s="7" t="s">
        <v>35</v>
      </c>
      <c r="G12247" s="7" t="s">
        <v>11</v>
      </c>
      <c r="H12247" s="13">
        <v>10</v>
      </c>
      <c r="I12247" s="13">
        <f>IF(G12247="Male",VLOOKUP(H12247,'Shoe size conversion table'!$B$6:$D$22,2),VLOOKUP(H12247,'Shoe size conversion table'!$J$6:$L$22,2))</f>
        <v>43</v>
      </c>
      <c r="J12247" s="13">
        <f>IF(G12247="Male",VLOOKUP(H12247,'Shoe size conversion table'!$B$6:$D$22,3),VLOOKUP(H12247,'Shoe size conversion table'!$J$6:$L$22,3))</f>
        <v>9.5</v>
      </c>
      <c r="K12247" s="11">
        <v>179</v>
      </c>
      <c r="L12247" s="12">
        <v>0.2</v>
      </c>
      <c r="M12247" s="7">
        <f t="shared" si="574"/>
        <v>2016</v>
      </c>
      <c r="N12247" s="7">
        <f t="shared" si="575"/>
        <v>8</v>
      </c>
      <c r="O12247" s="30">
        <f t="shared" si="576"/>
        <v>143.20000000000002</v>
      </c>
    </row>
    <row r="12248" spans="2:15" x14ac:dyDescent="0.2">
      <c r="B12248" s="13">
        <v>63327</v>
      </c>
      <c r="C12248" s="14">
        <v>42598.736111111313</v>
      </c>
      <c r="D12248" s="7" t="s">
        <v>8</v>
      </c>
      <c r="E12248" s="13">
        <v>2171</v>
      </c>
      <c r="F12248" s="7" t="s">
        <v>41</v>
      </c>
      <c r="G12248" s="7" t="s">
        <v>11</v>
      </c>
      <c r="H12248" s="13">
        <v>9.5</v>
      </c>
      <c r="I12248" s="13" t="str">
        <f>IF(G12248="Male",VLOOKUP(H12248,'Shoe size conversion table'!$B$6:$D$22,2),VLOOKUP(H12248,'Shoe size conversion table'!$J$6:$L$22,2))</f>
        <v>42-43</v>
      </c>
      <c r="J12248" s="13">
        <f>IF(G12248="Male",VLOOKUP(H12248,'Shoe size conversion table'!$B$6:$D$22,3),VLOOKUP(H12248,'Shoe size conversion table'!$J$6:$L$22,3))</f>
        <v>9</v>
      </c>
      <c r="K12248" s="11">
        <v>149</v>
      </c>
      <c r="L12248" s="12">
        <v>0</v>
      </c>
      <c r="M12248" s="7">
        <f t="shared" si="574"/>
        <v>2016</v>
      </c>
      <c r="N12248" s="7">
        <f t="shared" si="575"/>
        <v>8</v>
      </c>
      <c r="O12248" s="30">
        <f t="shared" si="576"/>
        <v>149</v>
      </c>
    </row>
    <row r="12249" spans="2:15" x14ac:dyDescent="0.2">
      <c r="B12249" s="13">
        <v>63328</v>
      </c>
      <c r="C12249" s="14">
        <v>42598.836111111246</v>
      </c>
      <c r="D12249" s="7" t="s">
        <v>7</v>
      </c>
      <c r="E12249" s="13">
        <v>2240</v>
      </c>
      <c r="F12249" s="7" t="s">
        <v>49</v>
      </c>
      <c r="G12249" s="7" t="s">
        <v>12</v>
      </c>
      <c r="H12249" s="13">
        <v>8</v>
      </c>
      <c r="I12249" s="13" t="str">
        <f>IF(G12249="Male",VLOOKUP(H12249,'Shoe size conversion table'!$B$6:$D$22,2),VLOOKUP(H12249,'Shoe size conversion table'!$J$6:$L$22,2))</f>
        <v>38-39</v>
      </c>
      <c r="J12249" s="13">
        <f>IF(G12249="Male",VLOOKUP(H12249,'Shoe size conversion table'!$B$6:$D$22,3),VLOOKUP(H12249,'Shoe size conversion table'!$J$6:$L$22,3))</f>
        <v>6</v>
      </c>
      <c r="K12249" s="11">
        <v>139</v>
      </c>
      <c r="L12249" s="12">
        <v>0.3</v>
      </c>
      <c r="M12249" s="7">
        <f t="shared" si="574"/>
        <v>2016</v>
      </c>
      <c r="N12249" s="7">
        <f t="shared" si="575"/>
        <v>8</v>
      </c>
      <c r="O12249" s="30">
        <f t="shared" si="576"/>
        <v>97.3</v>
      </c>
    </row>
    <row r="12250" spans="2:15" x14ac:dyDescent="0.2">
      <c r="B12250" s="13">
        <v>63329</v>
      </c>
      <c r="C12250" s="14">
        <v>42598.876111111123</v>
      </c>
      <c r="D12250" s="7" t="s">
        <v>10</v>
      </c>
      <c r="E12250" s="13">
        <v>2239</v>
      </c>
      <c r="F12250" s="7" t="s">
        <v>34</v>
      </c>
      <c r="G12250" s="7" t="s">
        <v>12</v>
      </c>
      <c r="H12250" s="13">
        <v>7.5</v>
      </c>
      <c r="I12250" s="13">
        <f>IF(G12250="Male",VLOOKUP(H12250,'Shoe size conversion table'!$B$6:$D$22,2),VLOOKUP(H12250,'Shoe size conversion table'!$J$6:$L$22,2))</f>
        <v>38</v>
      </c>
      <c r="J12250" s="13">
        <f>IF(G12250="Male",VLOOKUP(H12250,'Shoe size conversion table'!$B$6:$D$22,3),VLOOKUP(H12250,'Shoe size conversion table'!$J$6:$L$22,3))</f>
        <v>5.5</v>
      </c>
      <c r="K12250" s="11">
        <v>179</v>
      </c>
      <c r="L12250" s="12">
        <v>0</v>
      </c>
      <c r="M12250" s="7">
        <f t="shared" si="574"/>
        <v>2016</v>
      </c>
      <c r="N12250" s="7">
        <f t="shared" si="575"/>
        <v>8</v>
      </c>
      <c r="O12250" s="30">
        <f t="shared" si="576"/>
        <v>179</v>
      </c>
    </row>
    <row r="12251" spans="2:15" x14ac:dyDescent="0.2">
      <c r="B12251" s="13">
        <v>63330</v>
      </c>
      <c r="C12251" s="14">
        <v>42598.89611111112</v>
      </c>
      <c r="D12251" s="7" t="s">
        <v>8</v>
      </c>
      <c r="E12251" s="13">
        <v>2171</v>
      </c>
      <c r="F12251" s="7" t="s">
        <v>42</v>
      </c>
      <c r="G12251" s="7" t="s">
        <v>11</v>
      </c>
      <c r="H12251" s="13">
        <v>10</v>
      </c>
      <c r="I12251" s="13">
        <f>IF(G12251="Male",VLOOKUP(H12251,'Shoe size conversion table'!$B$6:$D$22,2),VLOOKUP(H12251,'Shoe size conversion table'!$J$6:$L$22,2))</f>
        <v>43</v>
      </c>
      <c r="J12251" s="13">
        <f>IF(G12251="Male",VLOOKUP(H12251,'Shoe size conversion table'!$B$6:$D$22,3),VLOOKUP(H12251,'Shoe size conversion table'!$J$6:$L$22,3))</f>
        <v>9.5</v>
      </c>
      <c r="K12251" s="11">
        <v>169</v>
      </c>
      <c r="L12251" s="12">
        <v>0</v>
      </c>
      <c r="M12251" s="7">
        <f t="shared" si="574"/>
        <v>2016</v>
      </c>
      <c r="N12251" s="7">
        <f t="shared" si="575"/>
        <v>8</v>
      </c>
      <c r="O12251" s="30">
        <f t="shared" si="576"/>
        <v>169</v>
      </c>
    </row>
    <row r="12252" spans="2:15" x14ac:dyDescent="0.2">
      <c r="B12252" s="13">
        <v>63331</v>
      </c>
      <c r="C12252" s="14">
        <v>42598.966111111316</v>
      </c>
      <c r="D12252" s="7" t="s">
        <v>7</v>
      </c>
      <c r="E12252" s="13">
        <v>2218</v>
      </c>
      <c r="F12252" s="7" t="s">
        <v>48</v>
      </c>
      <c r="G12252" s="7" t="s">
        <v>11</v>
      </c>
      <c r="H12252" s="13">
        <v>9.5</v>
      </c>
      <c r="I12252" s="13" t="str">
        <f>IF(G12252="Male",VLOOKUP(H12252,'Shoe size conversion table'!$B$6:$D$22,2),VLOOKUP(H12252,'Shoe size conversion table'!$J$6:$L$22,2))</f>
        <v>42-43</v>
      </c>
      <c r="J12252" s="13">
        <f>IF(G12252="Male",VLOOKUP(H12252,'Shoe size conversion table'!$B$6:$D$22,3),VLOOKUP(H12252,'Shoe size conversion table'!$J$6:$L$22,3))</f>
        <v>9</v>
      </c>
      <c r="K12252" s="11">
        <v>179</v>
      </c>
      <c r="L12252" s="12">
        <v>0.3</v>
      </c>
      <c r="M12252" s="7">
        <f t="shared" si="574"/>
        <v>2016</v>
      </c>
      <c r="N12252" s="7">
        <f t="shared" si="575"/>
        <v>8</v>
      </c>
      <c r="O12252" s="30">
        <f t="shared" si="576"/>
        <v>125.3</v>
      </c>
    </row>
    <row r="12253" spans="2:15" x14ac:dyDescent="0.2">
      <c r="B12253" s="13">
        <v>63332</v>
      </c>
      <c r="C12253" s="14">
        <v>42599.01611111121</v>
      </c>
      <c r="D12253" s="7" t="s">
        <v>7</v>
      </c>
      <c r="E12253" s="13">
        <v>2236</v>
      </c>
      <c r="F12253" s="7" t="s">
        <v>50</v>
      </c>
      <c r="G12253" s="7" t="s">
        <v>11</v>
      </c>
      <c r="H12253" s="13">
        <v>11.5</v>
      </c>
      <c r="I12253" s="13" t="str">
        <f>IF(G12253="Male",VLOOKUP(H12253,'Shoe size conversion table'!$B$6:$D$22,2),VLOOKUP(H12253,'Shoe size conversion table'!$J$6:$L$22,2))</f>
        <v>44-45</v>
      </c>
      <c r="J12253" s="13">
        <f>IF(G12253="Male",VLOOKUP(H12253,'Shoe size conversion table'!$B$6:$D$22,3),VLOOKUP(H12253,'Shoe size conversion table'!$J$6:$L$22,3))</f>
        <v>11</v>
      </c>
      <c r="K12253" s="11">
        <v>169</v>
      </c>
      <c r="L12253" s="12">
        <v>0</v>
      </c>
      <c r="M12253" s="7">
        <f t="shared" si="574"/>
        <v>2016</v>
      </c>
      <c r="N12253" s="7">
        <f t="shared" si="575"/>
        <v>8</v>
      </c>
      <c r="O12253" s="30">
        <f t="shared" si="576"/>
        <v>169</v>
      </c>
    </row>
    <row r="12254" spans="2:15" x14ac:dyDescent="0.2">
      <c r="B12254" s="13">
        <v>63333</v>
      </c>
      <c r="C12254" s="14">
        <v>42599.046111111107</v>
      </c>
      <c r="D12254" s="7" t="s">
        <v>10</v>
      </c>
      <c r="E12254" s="13">
        <v>2232</v>
      </c>
      <c r="F12254" s="7" t="s">
        <v>35</v>
      </c>
      <c r="G12254" s="7" t="s">
        <v>11</v>
      </c>
      <c r="H12254" s="13">
        <v>10</v>
      </c>
      <c r="I12254" s="13">
        <f>IF(G12254="Male",VLOOKUP(H12254,'Shoe size conversion table'!$B$6:$D$22,2),VLOOKUP(H12254,'Shoe size conversion table'!$J$6:$L$22,2))</f>
        <v>43</v>
      </c>
      <c r="J12254" s="13">
        <f>IF(G12254="Male",VLOOKUP(H12254,'Shoe size conversion table'!$B$6:$D$22,3),VLOOKUP(H12254,'Shoe size conversion table'!$J$6:$L$22,3))</f>
        <v>9.5</v>
      </c>
      <c r="K12254" s="11">
        <v>179</v>
      </c>
      <c r="L12254" s="12">
        <v>0.1</v>
      </c>
      <c r="M12254" s="7">
        <f t="shared" si="574"/>
        <v>2016</v>
      </c>
      <c r="N12254" s="7">
        <f t="shared" si="575"/>
        <v>8</v>
      </c>
      <c r="O12254" s="30">
        <f t="shared" si="576"/>
        <v>161.1</v>
      </c>
    </row>
    <row r="12255" spans="2:15" x14ac:dyDescent="0.2">
      <c r="B12255" s="13">
        <v>63334</v>
      </c>
      <c r="C12255" s="14">
        <v>42599.066111111213</v>
      </c>
      <c r="D12255" s="7" t="s">
        <v>7</v>
      </c>
      <c r="E12255" s="13">
        <v>2170</v>
      </c>
      <c r="F12255" s="7" t="s">
        <v>50</v>
      </c>
      <c r="G12255" s="7" t="s">
        <v>11</v>
      </c>
      <c r="H12255" s="13">
        <v>10.5</v>
      </c>
      <c r="I12255" s="13" t="str">
        <f>IF(G12255="Male",VLOOKUP(H12255,'Shoe size conversion table'!$B$6:$D$22,2),VLOOKUP(H12255,'Shoe size conversion table'!$J$6:$L$22,2))</f>
        <v>43-44</v>
      </c>
      <c r="J12255" s="13">
        <f>IF(G12255="Male",VLOOKUP(H12255,'Shoe size conversion table'!$B$6:$D$22,3),VLOOKUP(H12255,'Shoe size conversion table'!$J$6:$L$22,3))</f>
        <v>10</v>
      </c>
      <c r="K12255" s="11">
        <v>149</v>
      </c>
      <c r="L12255" s="12">
        <v>0</v>
      </c>
      <c r="M12255" s="7">
        <f t="shared" si="574"/>
        <v>2016</v>
      </c>
      <c r="N12255" s="7">
        <f t="shared" si="575"/>
        <v>8</v>
      </c>
      <c r="O12255" s="30">
        <f t="shared" si="576"/>
        <v>149</v>
      </c>
    </row>
    <row r="12256" spans="2:15" x14ac:dyDescent="0.2">
      <c r="B12256" s="13">
        <v>63335</v>
      </c>
      <c r="C12256" s="14">
        <v>42599.076111111252</v>
      </c>
      <c r="D12256" s="7" t="s">
        <v>8</v>
      </c>
      <c r="E12256" s="13">
        <v>2196</v>
      </c>
      <c r="F12256" s="7" t="s">
        <v>41</v>
      </c>
      <c r="G12256" s="7" t="s">
        <v>11</v>
      </c>
      <c r="H12256" s="13">
        <v>10.5</v>
      </c>
      <c r="I12256" s="13" t="str">
        <f>IF(G12256="Male",VLOOKUP(H12256,'Shoe size conversion table'!$B$6:$D$22,2),VLOOKUP(H12256,'Shoe size conversion table'!$J$6:$L$22,2))</f>
        <v>43-44</v>
      </c>
      <c r="J12256" s="13">
        <f>IF(G12256="Male",VLOOKUP(H12256,'Shoe size conversion table'!$B$6:$D$22,3),VLOOKUP(H12256,'Shoe size conversion table'!$J$6:$L$22,3))</f>
        <v>10</v>
      </c>
      <c r="K12256" s="11">
        <v>139</v>
      </c>
      <c r="L12256" s="12">
        <v>0.1</v>
      </c>
      <c r="M12256" s="7">
        <f t="shared" si="574"/>
        <v>2016</v>
      </c>
      <c r="N12256" s="7">
        <f t="shared" si="575"/>
        <v>8</v>
      </c>
      <c r="O12256" s="30">
        <f t="shared" si="576"/>
        <v>125.10000000000001</v>
      </c>
    </row>
    <row r="12257" spans="2:15" x14ac:dyDescent="0.2">
      <c r="B12257" s="13">
        <v>63336</v>
      </c>
      <c r="C12257" s="14">
        <v>42599.176111111214</v>
      </c>
      <c r="D12257" s="7" t="s">
        <v>7</v>
      </c>
      <c r="E12257" s="13">
        <v>2168</v>
      </c>
      <c r="F12257" s="7" t="s">
        <v>50</v>
      </c>
      <c r="G12257" s="7" t="s">
        <v>11</v>
      </c>
      <c r="H12257" s="13">
        <v>9.5</v>
      </c>
      <c r="I12257" s="13" t="str">
        <f>IF(G12257="Male",VLOOKUP(H12257,'Shoe size conversion table'!$B$6:$D$22,2),VLOOKUP(H12257,'Shoe size conversion table'!$J$6:$L$22,2))</f>
        <v>42-43</v>
      </c>
      <c r="J12257" s="13">
        <f>IF(G12257="Male",VLOOKUP(H12257,'Shoe size conversion table'!$B$6:$D$22,3),VLOOKUP(H12257,'Shoe size conversion table'!$J$6:$L$22,3))</f>
        <v>9</v>
      </c>
      <c r="K12257" s="11">
        <v>149</v>
      </c>
      <c r="L12257" s="12">
        <v>0.5</v>
      </c>
      <c r="M12257" s="7">
        <f t="shared" si="574"/>
        <v>2016</v>
      </c>
      <c r="N12257" s="7">
        <f t="shared" si="575"/>
        <v>8</v>
      </c>
      <c r="O12257" s="30">
        <f t="shared" si="576"/>
        <v>74.5</v>
      </c>
    </row>
    <row r="12258" spans="2:15" x14ac:dyDescent="0.2">
      <c r="B12258" s="13">
        <v>63337</v>
      </c>
      <c r="C12258" s="14">
        <v>42599.216111111309</v>
      </c>
      <c r="D12258" s="7" t="s">
        <v>7</v>
      </c>
      <c r="E12258" s="13">
        <v>2236</v>
      </c>
      <c r="F12258" s="7" t="s">
        <v>43</v>
      </c>
      <c r="G12258" s="7" t="s">
        <v>12</v>
      </c>
      <c r="H12258" s="13">
        <v>9.5</v>
      </c>
      <c r="I12258" s="13">
        <f>IF(G12258="Male",VLOOKUP(H12258,'Shoe size conversion table'!$B$6:$D$22,2),VLOOKUP(H12258,'Shoe size conversion table'!$J$6:$L$22,2))</f>
        <v>40</v>
      </c>
      <c r="J12258" s="13">
        <f>IF(G12258="Male",VLOOKUP(H12258,'Shoe size conversion table'!$B$6:$D$22,3),VLOOKUP(H12258,'Shoe size conversion table'!$J$6:$L$22,3))</f>
        <v>7.5</v>
      </c>
      <c r="K12258" s="11">
        <v>189</v>
      </c>
      <c r="L12258" s="12">
        <v>0.3</v>
      </c>
      <c r="M12258" s="7">
        <f t="shared" si="574"/>
        <v>2016</v>
      </c>
      <c r="N12258" s="7">
        <f t="shared" si="575"/>
        <v>8</v>
      </c>
      <c r="O12258" s="30">
        <f t="shared" si="576"/>
        <v>132.29999999999998</v>
      </c>
    </row>
    <row r="12259" spans="2:15" x14ac:dyDescent="0.2">
      <c r="B12259" s="13">
        <v>63338</v>
      </c>
      <c r="C12259" s="14">
        <v>42599.256111111121</v>
      </c>
      <c r="D12259" s="7" t="s">
        <v>9</v>
      </c>
      <c r="E12259" s="13">
        <v>2168</v>
      </c>
      <c r="F12259" s="7" t="s">
        <v>60</v>
      </c>
      <c r="G12259" s="7" t="s">
        <v>11</v>
      </c>
      <c r="H12259" s="13">
        <v>8.5</v>
      </c>
      <c r="I12259" s="13" t="str">
        <f>IF(G12259="Male",VLOOKUP(H12259,'Shoe size conversion table'!$B$6:$D$22,2),VLOOKUP(H12259,'Shoe size conversion table'!$J$6:$L$22,2))</f>
        <v>41-42</v>
      </c>
      <c r="J12259" s="13">
        <f>IF(G12259="Male",VLOOKUP(H12259,'Shoe size conversion table'!$B$6:$D$22,3),VLOOKUP(H12259,'Shoe size conversion table'!$J$6:$L$22,3))</f>
        <v>8</v>
      </c>
      <c r="K12259" s="11">
        <v>129</v>
      </c>
      <c r="L12259" s="12">
        <v>0.2</v>
      </c>
      <c r="M12259" s="7">
        <f t="shared" si="574"/>
        <v>2016</v>
      </c>
      <c r="N12259" s="7">
        <f t="shared" si="575"/>
        <v>8</v>
      </c>
      <c r="O12259" s="30">
        <f t="shared" si="576"/>
        <v>103.2</v>
      </c>
    </row>
    <row r="12260" spans="2:15" x14ac:dyDescent="0.2">
      <c r="B12260" s="13">
        <v>63339</v>
      </c>
      <c r="C12260" s="14">
        <v>42599.306111111124</v>
      </c>
      <c r="D12260" s="7" t="s">
        <v>7</v>
      </c>
      <c r="E12260" s="13">
        <v>2228</v>
      </c>
      <c r="F12260" s="7" t="s">
        <v>49</v>
      </c>
      <c r="G12260" s="7" t="s">
        <v>11</v>
      </c>
      <c r="H12260" s="13">
        <v>9.5</v>
      </c>
      <c r="I12260" s="13" t="str">
        <f>IF(G12260="Male",VLOOKUP(H12260,'Shoe size conversion table'!$B$6:$D$22,2),VLOOKUP(H12260,'Shoe size conversion table'!$J$6:$L$22,2))</f>
        <v>42-43</v>
      </c>
      <c r="J12260" s="13">
        <f>IF(G12260="Male",VLOOKUP(H12260,'Shoe size conversion table'!$B$6:$D$22,3),VLOOKUP(H12260,'Shoe size conversion table'!$J$6:$L$22,3))</f>
        <v>9</v>
      </c>
      <c r="K12260" s="11">
        <v>179</v>
      </c>
      <c r="L12260" s="12">
        <v>0.3</v>
      </c>
      <c r="M12260" s="7">
        <f t="shared" si="574"/>
        <v>2016</v>
      </c>
      <c r="N12260" s="7">
        <f t="shared" si="575"/>
        <v>8</v>
      </c>
      <c r="O12260" s="30">
        <f t="shared" si="576"/>
        <v>125.3</v>
      </c>
    </row>
    <row r="12261" spans="2:15" x14ac:dyDescent="0.2">
      <c r="B12261" s="13">
        <v>63339</v>
      </c>
      <c r="C12261" s="14">
        <v>42599.306111111124</v>
      </c>
      <c r="D12261" s="7" t="s">
        <v>7</v>
      </c>
      <c r="E12261" s="13">
        <v>2184</v>
      </c>
      <c r="F12261" s="7" t="s">
        <v>49</v>
      </c>
      <c r="G12261" s="7" t="s">
        <v>12</v>
      </c>
      <c r="H12261" s="13">
        <v>12</v>
      </c>
      <c r="I12261" s="13" t="str">
        <f>IF(G12261="Male",VLOOKUP(H12261,'Shoe size conversion table'!$B$6:$D$22,2),VLOOKUP(H12261,'Shoe size conversion table'!$J$6:$L$22,2))</f>
        <v>42-43</v>
      </c>
      <c r="J12261" s="13">
        <f>IF(G12261="Male",VLOOKUP(H12261,'Shoe size conversion table'!$B$6:$D$22,3),VLOOKUP(H12261,'Shoe size conversion table'!$J$6:$L$22,3))</f>
        <v>10</v>
      </c>
      <c r="K12261" s="11">
        <v>169</v>
      </c>
      <c r="L12261" s="12">
        <v>0</v>
      </c>
      <c r="M12261" s="7">
        <f t="shared" si="574"/>
        <v>2016</v>
      </c>
      <c r="N12261" s="7">
        <f t="shared" si="575"/>
        <v>8</v>
      </c>
      <c r="O12261" s="30">
        <f t="shared" si="576"/>
        <v>169</v>
      </c>
    </row>
    <row r="12262" spans="2:15" x14ac:dyDescent="0.2">
      <c r="B12262" s="13">
        <v>63340</v>
      </c>
      <c r="C12262" s="14">
        <v>42599.386111111111</v>
      </c>
      <c r="D12262" s="7" t="s">
        <v>10</v>
      </c>
      <c r="E12262" s="13">
        <v>2203</v>
      </c>
      <c r="F12262" s="7" t="s">
        <v>34</v>
      </c>
      <c r="G12262" s="7" t="s">
        <v>12</v>
      </c>
      <c r="H12262" s="13">
        <v>8</v>
      </c>
      <c r="I12262" s="13" t="str">
        <f>IF(G12262="Male",VLOOKUP(H12262,'Shoe size conversion table'!$B$6:$D$22,2),VLOOKUP(H12262,'Shoe size conversion table'!$J$6:$L$22,2))</f>
        <v>38-39</v>
      </c>
      <c r="J12262" s="13">
        <f>IF(G12262="Male",VLOOKUP(H12262,'Shoe size conversion table'!$B$6:$D$22,3),VLOOKUP(H12262,'Shoe size conversion table'!$J$6:$L$22,3))</f>
        <v>6</v>
      </c>
      <c r="K12262" s="11">
        <v>179</v>
      </c>
      <c r="L12262" s="12">
        <v>0.5</v>
      </c>
      <c r="M12262" s="7">
        <f t="shared" si="574"/>
        <v>2016</v>
      </c>
      <c r="N12262" s="7">
        <f t="shared" si="575"/>
        <v>8</v>
      </c>
      <c r="O12262" s="30">
        <f t="shared" si="576"/>
        <v>89.5</v>
      </c>
    </row>
    <row r="12263" spans="2:15" x14ac:dyDescent="0.2">
      <c r="B12263" s="13">
        <v>63341</v>
      </c>
      <c r="C12263" s="14">
        <v>42599.516111111247</v>
      </c>
      <c r="D12263" s="7" t="s">
        <v>7</v>
      </c>
      <c r="E12263" s="13">
        <v>2175</v>
      </c>
      <c r="F12263" s="7" t="s">
        <v>49</v>
      </c>
      <c r="G12263" s="7" t="s">
        <v>11</v>
      </c>
      <c r="H12263" s="13">
        <v>8.5</v>
      </c>
      <c r="I12263" s="13" t="str">
        <f>IF(G12263="Male",VLOOKUP(H12263,'Shoe size conversion table'!$B$6:$D$22,2),VLOOKUP(H12263,'Shoe size conversion table'!$J$6:$L$22,2))</f>
        <v>41-42</v>
      </c>
      <c r="J12263" s="13">
        <f>IF(G12263="Male",VLOOKUP(H12263,'Shoe size conversion table'!$B$6:$D$22,3),VLOOKUP(H12263,'Shoe size conversion table'!$J$6:$L$22,3))</f>
        <v>8</v>
      </c>
      <c r="K12263" s="11">
        <v>169</v>
      </c>
      <c r="L12263" s="12">
        <v>0</v>
      </c>
      <c r="M12263" s="7">
        <f t="shared" si="574"/>
        <v>2016</v>
      </c>
      <c r="N12263" s="7">
        <f t="shared" si="575"/>
        <v>8</v>
      </c>
      <c r="O12263" s="30">
        <f t="shared" si="576"/>
        <v>169</v>
      </c>
    </row>
    <row r="12264" spans="2:15" x14ac:dyDescent="0.2">
      <c r="B12264" s="13">
        <v>63342</v>
      </c>
      <c r="C12264" s="14">
        <v>42599.586111111123</v>
      </c>
      <c r="D12264" s="7" t="s">
        <v>10</v>
      </c>
      <c r="E12264" s="13">
        <v>2168</v>
      </c>
      <c r="F12264" s="7" t="s">
        <v>35</v>
      </c>
      <c r="G12264" s="7" t="s">
        <v>12</v>
      </c>
      <c r="H12264" s="13">
        <v>10</v>
      </c>
      <c r="I12264" s="13" t="str">
        <f>IF(G12264="Male",VLOOKUP(H12264,'Shoe size conversion table'!$B$6:$D$22,2),VLOOKUP(H12264,'Shoe size conversion table'!$J$6:$L$22,2))</f>
        <v>40-41</v>
      </c>
      <c r="J12264" s="13">
        <f>IF(G12264="Male",VLOOKUP(H12264,'Shoe size conversion table'!$B$6:$D$22,3),VLOOKUP(H12264,'Shoe size conversion table'!$J$6:$L$22,3))</f>
        <v>8</v>
      </c>
      <c r="K12264" s="11">
        <v>139</v>
      </c>
      <c r="L12264" s="12">
        <v>0.2</v>
      </c>
      <c r="M12264" s="7">
        <f t="shared" si="574"/>
        <v>2016</v>
      </c>
      <c r="N12264" s="7">
        <f t="shared" si="575"/>
        <v>8</v>
      </c>
      <c r="O12264" s="30">
        <f t="shared" si="576"/>
        <v>111.2</v>
      </c>
    </row>
    <row r="12265" spans="2:15" x14ac:dyDescent="0.2">
      <c r="B12265" s="13">
        <v>63343</v>
      </c>
      <c r="C12265" s="14">
        <v>42599.646111111244</v>
      </c>
      <c r="D12265" s="7" t="s">
        <v>7</v>
      </c>
      <c r="E12265" s="13">
        <v>2166</v>
      </c>
      <c r="F12265" s="7" t="s">
        <v>54</v>
      </c>
      <c r="G12265" s="7" t="s">
        <v>12</v>
      </c>
      <c r="H12265" s="13">
        <v>9</v>
      </c>
      <c r="I12265" s="13" t="str">
        <f>IF(G12265="Male",VLOOKUP(H12265,'Shoe size conversion table'!$B$6:$D$22,2),VLOOKUP(H12265,'Shoe size conversion table'!$J$6:$L$22,2))</f>
        <v>39-40</v>
      </c>
      <c r="J12265" s="13">
        <f>IF(G12265="Male",VLOOKUP(H12265,'Shoe size conversion table'!$B$6:$D$22,3),VLOOKUP(H12265,'Shoe size conversion table'!$J$6:$L$22,3))</f>
        <v>7</v>
      </c>
      <c r="K12265" s="11">
        <v>159</v>
      </c>
      <c r="L12265" s="12">
        <v>0</v>
      </c>
      <c r="M12265" s="7">
        <f t="shared" si="574"/>
        <v>2016</v>
      </c>
      <c r="N12265" s="7">
        <f t="shared" si="575"/>
        <v>8</v>
      </c>
      <c r="O12265" s="30">
        <f t="shared" si="576"/>
        <v>159</v>
      </c>
    </row>
    <row r="12266" spans="2:15" x14ac:dyDescent="0.2">
      <c r="B12266" s="13">
        <v>63344</v>
      </c>
      <c r="C12266" s="14">
        <v>42599.736111111109</v>
      </c>
      <c r="D12266" s="7" t="s">
        <v>8</v>
      </c>
      <c r="E12266" s="13">
        <v>2167</v>
      </c>
      <c r="F12266" s="7" t="s">
        <v>40</v>
      </c>
      <c r="G12266" s="7" t="s">
        <v>12</v>
      </c>
      <c r="H12266" s="13">
        <v>8</v>
      </c>
      <c r="I12266" s="13" t="str">
        <f>IF(G12266="Male",VLOOKUP(H12266,'Shoe size conversion table'!$B$6:$D$22,2),VLOOKUP(H12266,'Shoe size conversion table'!$J$6:$L$22,2))</f>
        <v>38-39</v>
      </c>
      <c r="J12266" s="13">
        <f>IF(G12266="Male",VLOOKUP(H12266,'Shoe size conversion table'!$B$6:$D$22,3),VLOOKUP(H12266,'Shoe size conversion table'!$J$6:$L$22,3))</f>
        <v>6</v>
      </c>
      <c r="K12266" s="11">
        <v>139</v>
      </c>
      <c r="L12266" s="12">
        <v>0</v>
      </c>
      <c r="M12266" s="7">
        <f t="shared" si="574"/>
        <v>2016</v>
      </c>
      <c r="N12266" s="7">
        <f t="shared" si="575"/>
        <v>8</v>
      </c>
      <c r="O12266" s="30">
        <f t="shared" si="576"/>
        <v>139</v>
      </c>
    </row>
    <row r="12267" spans="2:15" x14ac:dyDescent="0.2">
      <c r="B12267" s="13">
        <v>63345</v>
      </c>
      <c r="C12267" s="14">
        <v>42599.736111111313</v>
      </c>
      <c r="D12267" s="7" t="s">
        <v>8</v>
      </c>
      <c r="E12267" s="13">
        <v>2159</v>
      </c>
      <c r="F12267" s="7" t="s">
        <v>41</v>
      </c>
      <c r="G12267" s="7" t="s">
        <v>11</v>
      </c>
      <c r="H12267" s="13">
        <v>9.5</v>
      </c>
      <c r="I12267" s="13" t="str">
        <f>IF(G12267="Male",VLOOKUP(H12267,'Shoe size conversion table'!$B$6:$D$22,2),VLOOKUP(H12267,'Shoe size conversion table'!$J$6:$L$22,2))</f>
        <v>42-43</v>
      </c>
      <c r="J12267" s="13">
        <f>IF(G12267="Male",VLOOKUP(H12267,'Shoe size conversion table'!$B$6:$D$22,3),VLOOKUP(H12267,'Shoe size conversion table'!$J$6:$L$22,3))</f>
        <v>9</v>
      </c>
      <c r="K12267" s="11">
        <v>189</v>
      </c>
      <c r="L12267" s="12">
        <v>0</v>
      </c>
      <c r="M12267" s="7">
        <f t="shared" si="574"/>
        <v>2016</v>
      </c>
      <c r="N12267" s="7">
        <f t="shared" si="575"/>
        <v>8</v>
      </c>
      <c r="O12267" s="30">
        <f t="shared" si="576"/>
        <v>189</v>
      </c>
    </row>
    <row r="12268" spans="2:15" x14ac:dyDescent="0.2">
      <c r="B12268" s="13">
        <v>63346</v>
      </c>
      <c r="C12268" s="14">
        <v>42599.756111111121</v>
      </c>
      <c r="D12268" s="7" t="s">
        <v>7</v>
      </c>
      <c r="E12268" s="13">
        <v>2192</v>
      </c>
      <c r="F12268" s="7" t="s">
        <v>49</v>
      </c>
      <c r="G12268" s="7" t="s">
        <v>12</v>
      </c>
      <c r="H12268" s="13">
        <v>8</v>
      </c>
      <c r="I12268" s="13" t="str">
        <f>IF(G12268="Male",VLOOKUP(H12268,'Shoe size conversion table'!$B$6:$D$22,2),VLOOKUP(H12268,'Shoe size conversion table'!$J$6:$L$22,2))</f>
        <v>38-39</v>
      </c>
      <c r="J12268" s="13">
        <f>IF(G12268="Male",VLOOKUP(H12268,'Shoe size conversion table'!$B$6:$D$22,3),VLOOKUP(H12268,'Shoe size conversion table'!$J$6:$L$22,3))</f>
        <v>6</v>
      </c>
      <c r="K12268" s="11">
        <v>139</v>
      </c>
      <c r="L12268" s="12">
        <v>0.5</v>
      </c>
      <c r="M12268" s="7">
        <f t="shared" si="574"/>
        <v>2016</v>
      </c>
      <c r="N12268" s="7">
        <f t="shared" si="575"/>
        <v>8</v>
      </c>
      <c r="O12268" s="30">
        <f t="shared" si="576"/>
        <v>69.5</v>
      </c>
    </row>
    <row r="12269" spans="2:15" x14ac:dyDescent="0.2">
      <c r="B12269" s="13">
        <v>63346</v>
      </c>
      <c r="C12269" s="14">
        <v>42599.756111111121</v>
      </c>
      <c r="D12269" s="7" t="s">
        <v>7</v>
      </c>
      <c r="E12269" s="13">
        <v>2227</v>
      </c>
      <c r="F12269" s="7" t="s">
        <v>49</v>
      </c>
      <c r="G12269" s="7" t="s">
        <v>11</v>
      </c>
      <c r="H12269" s="13">
        <v>10</v>
      </c>
      <c r="I12269" s="13">
        <f>IF(G12269="Male",VLOOKUP(H12269,'Shoe size conversion table'!$B$6:$D$22,2),VLOOKUP(H12269,'Shoe size conversion table'!$J$6:$L$22,2))</f>
        <v>43</v>
      </c>
      <c r="J12269" s="13">
        <f>IF(G12269="Male",VLOOKUP(H12269,'Shoe size conversion table'!$B$6:$D$22,3),VLOOKUP(H12269,'Shoe size conversion table'!$J$6:$L$22,3))</f>
        <v>9.5</v>
      </c>
      <c r="K12269" s="11">
        <v>129</v>
      </c>
      <c r="L12269" s="12">
        <v>0</v>
      </c>
      <c r="M12269" s="7">
        <f t="shared" si="574"/>
        <v>2016</v>
      </c>
      <c r="N12269" s="7">
        <f t="shared" si="575"/>
        <v>8</v>
      </c>
      <c r="O12269" s="30">
        <f t="shared" si="576"/>
        <v>129</v>
      </c>
    </row>
    <row r="12270" spans="2:15" x14ac:dyDescent="0.2">
      <c r="B12270" s="13">
        <v>63347</v>
      </c>
      <c r="C12270" s="14">
        <v>42599.806111111109</v>
      </c>
      <c r="D12270" s="7" t="s">
        <v>9</v>
      </c>
      <c r="E12270" s="13">
        <v>2230</v>
      </c>
      <c r="F12270" s="7" t="s">
        <v>62</v>
      </c>
      <c r="G12270" s="7" t="s">
        <v>12</v>
      </c>
      <c r="H12270" s="13">
        <v>9.5</v>
      </c>
      <c r="I12270" s="13">
        <f>IF(G12270="Male",VLOOKUP(H12270,'Shoe size conversion table'!$B$6:$D$22,2),VLOOKUP(H12270,'Shoe size conversion table'!$J$6:$L$22,2))</f>
        <v>40</v>
      </c>
      <c r="J12270" s="13">
        <f>IF(G12270="Male",VLOOKUP(H12270,'Shoe size conversion table'!$B$6:$D$22,3),VLOOKUP(H12270,'Shoe size conversion table'!$J$6:$L$22,3))</f>
        <v>7.5</v>
      </c>
      <c r="K12270" s="11">
        <v>189</v>
      </c>
      <c r="L12270" s="12">
        <v>0.3</v>
      </c>
      <c r="M12270" s="7">
        <f t="shared" si="574"/>
        <v>2016</v>
      </c>
      <c r="N12270" s="7">
        <f t="shared" si="575"/>
        <v>8</v>
      </c>
      <c r="O12270" s="30">
        <f t="shared" si="576"/>
        <v>132.29999999999998</v>
      </c>
    </row>
    <row r="12271" spans="2:15" x14ac:dyDescent="0.2">
      <c r="B12271" s="13">
        <v>63348</v>
      </c>
      <c r="C12271" s="14">
        <v>42599.876111111123</v>
      </c>
      <c r="D12271" s="7" t="s">
        <v>10</v>
      </c>
      <c r="E12271" s="13">
        <v>2180</v>
      </c>
      <c r="F12271" s="7" t="s">
        <v>35</v>
      </c>
      <c r="G12271" s="7" t="s">
        <v>12</v>
      </c>
      <c r="H12271" s="13">
        <v>7.5</v>
      </c>
      <c r="I12271" s="13">
        <f>IF(G12271="Male",VLOOKUP(H12271,'Shoe size conversion table'!$B$6:$D$22,2),VLOOKUP(H12271,'Shoe size conversion table'!$J$6:$L$22,2))</f>
        <v>38</v>
      </c>
      <c r="J12271" s="13">
        <f>IF(G12271="Male",VLOOKUP(H12271,'Shoe size conversion table'!$B$6:$D$22,3),VLOOKUP(H12271,'Shoe size conversion table'!$J$6:$L$22,3))</f>
        <v>5.5</v>
      </c>
      <c r="K12271" s="11">
        <v>199</v>
      </c>
      <c r="L12271" s="12">
        <v>0.2</v>
      </c>
      <c r="M12271" s="7">
        <f t="shared" si="574"/>
        <v>2016</v>
      </c>
      <c r="N12271" s="7">
        <f t="shared" si="575"/>
        <v>8</v>
      </c>
      <c r="O12271" s="30">
        <f t="shared" si="576"/>
        <v>159.20000000000002</v>
      </c>
    </row>
    <row r="12272" spans="2:15" x14ac:dyDescent="0.2">
      <c r="B12272" s="13">
        <v>63349</v>
      </c>
      <c r="C12272" s="14">
        <v>42599.886111111249</v>
      </c>
      <c r="D12272" s="7" t="s">
        <v>7</v>
      </c>
      <c r="E12272" s="13">
        <v>2148</v>
      </c>
      <c r="F12272" s="7" t="s">
        <v>48</v>
      </c>
      <c r="G12272" s="7" t="s">
        <v>11</v>
      </c>
      <c r="H12272" s="13">
        <v>9</v>
      </c>
      <c r="I12272" s="13">
        <f>IF(G12272="Male",VLOOKUP(H12272,'Shoe size conversion table'!$B$6:$D$22,2),VLOOKUP(H12272,'Shoe size conversion table'!$J$6:$L$22,2))</f>
        <v>42</v>
      </c>
      <c r="J12272" s="13">
        <f>IF(G12272="Male",VLOOKUP(H12272,'Shoe size conversion table'!$B$6:$D$22,3),VLOOKUP(H12272,'Shoe size conversion table'!$J$6:$L$22,3))</f>
        <v>8.5</v>
      </c>
      <c r="K12272" s="11">
        <v>149</v>
      </c>
      <c r="L12272" s="12">
        <v>0.2</v>
      </c>
      <c r="M12272" s="7">
        <f t="shared" si="574"/>
        <v>2016</v>
      </c>
      <c r="N12272" s="7">
        <f t="shared" si="575"/>
        <v>8</v>
      </c>
      <c r="O12272" s="30">
        <f t="shared" si="576"/>
        <v>119.2</v>
      </c>
    </row>
    <row r="12273" spans="2:15" x14ac:dyDescent="0.2">
      <c r="B12273" s="13">
        <v>63350</v>
      </c>
      <c r="C12273" s="14">
        <v>42599.966111111316</v>
      </c>
      <c r="D12273" s="7" t="s">
        <v>7</v>
      </c>
      <c r="E12273" s="13">
        <v>2173</v>
      </c>
      <c r="F12273" s="7" t="s">
        <v>48</v>
      </c>
      <c r="G12273" s="7" t="s">
        <v>11</v>
      </c>
      <c r="H12273" s="13">
        <v>9.5</v>
      </c>
      <c r="I12273" s="13" t="str">
        <f>IF(G12273="Male",VLOOKUP(H12273,'Shoe size conversion table'!$B$6:$D$22,2),VLOOKUP(H12273,'Shoe size conversion table'!$J$6:$L$22,2))</f>
        <v>42-43</v>
      </c>
      <c r="J12273" s="13">
        <f>IF(G12273="Male",VLOOKUP(H12273,'Shoe size conversion table'!$B$6:$D$22,3),VLOOKUP(H12273,'Shoe size conversion table'!$J$6:$L$22,3))</f>
        <v>9</v>
      </c>
      <c r="K12273" s="11">
        <v>139</v>
      </c>
      <c r="L12273" s="12">
        <v>0.1</v>
      </c>
      <c r="M12273" s="7">
        <f t="shared" si="574"/>
        <v>2016</v>
      </c>
      <c r="N12273" s="7">
        <f t="shared" si="575"/>
        <v>8</v>
      </c>
      <c r="O12273" s="30">
        <f t="shared" si="576"/>
        <v>125.10000000000001</v>
      </c>
    </row>
    <row r="12274" spans="2:15" x14ac:dyDescent="0.2">
      <c r="B12274" s="13">
        <v>63351</v>
      </c>
      <c r="C12274" s="14">
        <v>42599.98611111132</v>
      </c>
      <c r="D12274" s="7" t="s">
        <v>7</v>
      </c>
      <c r="E12274" s="13">
        <v>2210</v>
      </c>
      <c r="F12274" s="7" t="s">
        <v>54</v>
      </c>
      <c r="G12274" s="7" t="s">
        <v>12</v>
      </c>
      <c r="H12274" s="13">
        <v>8.5</v>
      </c>
      <c r="I12274" s="13">
        <f>IF(G12274="Male",VLOOKUP(H12274,'Shoe size conversion table'!$B$6:$D$22,2),VLOOKUP(H12274,'Shoe size conversion table'!$J$6:$L$22,2))</f>
        <v>39</v>
      </c>
      <c r="J12274" s="13">
        <f>IF(G12274="Male",VLOOKUP(H12274,'Shoe size conversion table'!$B$6:$D$22,3),VLOOKUP(H12274,'Shoe size conversion table'!$J$6:$L$22,3))</f>
        <v>6.5</v>
      </c>
      <c r="K12274" s="11">
        <v>169</v>
      </c>
      <c r="L12274" s="12">
        <v>0</v>
      </c>
      <c r="M12274" s="7">
        <f t="shared" si="574"/>
        <v>2016</v>
      </c>
      <c r="N12274" s="7">
        <f t="shared" si="575"/>
        <v>8</v>
      </c>
      <c r="O12274" s="30">
        <f t="shared" si="576"/>
        <v>169</v>
      </c>
    </row>
    <row r="12275" spans="2:15" x14ac:dyDescent="0.2">
      <c r="B12275" s="13">
        <v>63352</v>
      </c>
      <c r="C12275" s="14">
        <v>42600.01611111121</v>
      </c>
      <c r="D12275" s="7" t="s">
        <v>7</v>
      </c>
      <c r="E12275" s="13">
        <v>2176</v>
      </c>
      <c r="F12275" s="7" t="s">
        <v>54</v>
      </c>
      <c r="G12275" s="7" t="s">
        <v>11</v>
      </c>
      <c r="H12275" s="13">
        <v>9</v>
      </c>
      <c r="I12275" s="13">
        <f>IF(G12275="Male",VLOOKUP(H12275,'Shoe size conversion table'!$B$6:$D$22,2),VLOOKUP(H12275,'Shoe size conversion table'!$J$6:$L$22,2))</f>
        <v>42</v>
      </c>
      <c r="J12275" s="13">
        <f>IF(G12275="Male",VLOOKUP(H12275,'Shoe size conversion table'!$B$6:$D$22,3),VLOOKUP(H12275,'Shoe size conversion table'!$J$6:$L$22,3))</f>
        <v>8.5</v>
      </c>
      <c r="K12275" s="11">
        <v>139</v>
      </c>
      <c r="L12275" s="12">
        <v>0.3</v>
      </c>
      <c r="M12275" s="7">
        <f t="shared" si="574"/>
        <v>2016</v>
      </c>
      <c r="N12275" s="7">
        <f t="shared" si="575"/>
        <v>8</v>
      </c>
      <c r="O12275" s="30">
        <f t="shared" si="576"/>
        <v>97.3</v>
      </c>
    </row>
    <row r="12276" spans="2:15" x14ac:dyDescent="0.2">
      <c r="B12276" s="13">
        <v>63353</v>
      </c>
      <c r="C12276" s="14">
        <v>42600.126111111123</v>
      </c>
      <c r="D12276" s="7" t="s">
        <v>7</v>
      </c>
      <c r="E12276" s="13">
        <v>2170</v>
      </c>
      <c r="F12276" s="7" t="s">
        <v>53</v>
      </c>
      <c r="G12276" s="7" t="s">
        <v>11</v>
      </c>
      <c r="H12276" s="13">
        <v>9.5</v>
      </c>
      <c r="I12276" s="13" t="str">
        <f>IF(G12276="Male",VLOOKUP(H12276,'Shoe size conversion table'!$B$6:$D$22,2),VLOOKUP(H12276,'Shoe size conversion table'!$J$6:$L$22,2))</f>
        <v>42-43</v>
      </c>
      <c r="J12276" s="13">
        <f>IF(G12276="Male",VLOOKUP(H12276,'Shoe size conversion table'!$B$6:$D$22,3),VLOOKUP(H12276,'Shoe size conversion table'!$J$6:$L$22,3))</f>
        <v>9</v>
      </c>
      <c r="K12276" s="11">
        <v>139</v>
      </c>
      <c r="L12276" s="12">
        <v>0.5</v>
      </c>
      <c r="M12276" s="7">
        <f t="shared" si="574"/>
        <v>2016</v>
      </c>
      <c r="N12276" s="7">
        <f t="shared" si="575"/>
        <v>8</v>
      </c>
      <c r="O12276" s="30">
        <f t="shared" si="576"/>
        <v>69.5</v>
      </c>
    </row>
    <row r="12277" spans="2:15" x14ac:dyDescent="0.2">
      <c r="B12277" s="13">
        <v>63354</v>
      </c>
      <c r="C12277" s="14">
        <v>42600.296111111107</v>
      </c>
      <c r="D12277" s="7" t="s">
        <v>8</v>
      </c>
      <c r="E12277" s="13">
        <v>2147</v>
      </c>
      <c r="F12277" s="7" t="s">
        <v>38</v>
      </c>
      <c r="G12277" s="7" t="s">
        <v>11</v>
      </c>
      <c r="H12277" s="13">
        <v>9.5</v>
      </c>
      <c r="I12277" s="13" t="str">
        <f>IF(G12277="Male",VLOOKUP(H12277,'Shoe size conversion table'!$B$6:$D$22,2),VLOOKUP(H12277,'Shoe size conversion table'!$J$6:$L$22,2))</f>
        <v>42-43</v>
      </c>
      <c r="J12277" s="13">
        <f>IF(G12277="Male",VLOOKUP(H12277,'Shoe size conversion table'!$B$6:$D$22,3),VLOOKUP(H12277,'Shoe size conversion table'!$J$6:$L$22,3))</f>
        <v>9</v>
      </c>
      <c r="K12277" s="11">
        <v>149</v>
      </c>
      <c r="L12277" s="12">
        <v>0</v>
      </c>
      <c r="M12277" s="7">
        <f t="shared" si="574"/>
        <v>2016</v>
      </c>
      <c r="N12277" s="7">
        <f t="shared" si="575"/>
        <v>8</v>
      </c>
      <c r="O12277" s="30">
        <f t="shared" si="576"/>
        <v>149</v>
      </c>
    </row>
    <row r="12278" spans="2:15" x14ac:dyDescent="0.2">
      <c r="B12278" s="13">
        <v>63355</v>
      </c>
      <c r="C12278" s="14">
        <v>42600.306111111124</v>
      </c>
      <c r="D12278" s="7" t="s">
        <v>7</v>
      </c>
      <c r="E12278" s="13">
        <v>2184</v>
      </c>
      <c r="F12278" s="7" t="s">
        <v>45</v>
      </c>
      <c r="G12278" s="7" t="s">
        <v>12</v>
      </c>
      <c r="H12278" s="13">
        <v>9</v>
      </c>
      <c r="I12278" s="13" t="str">
        <f>IF(G12278="Male",VLOOKUP(H12278,'Shoe size conversion table'!$B$6:$D$22,2),VLOOKUP(H12278,'Shoe size conversion table'!$J$6:$L$22,2))</f>
        <v>39-40</v>
      </c>
      <c r="J12278" s="13">
        <f>IF(G12278="Male",VLOOKUP(H12278,'Shoe size conversion table'!$B$6:$D$22,3),VLOOKUP(H12278,'Shoe size conversion table'!$J$6:$L$22,3))</f>
        <v>7</v>
      </c>
      <c r="K12278" s="11">
        <v>189</v>
      </c>
      <c r="L12278" s="12">
        <v>0</v>
      </c>
      <c r="M12278" s="7">
        <f t="shared" si="574"/>
        <v>2016</v>
      </c>
      <c r="N12278" s="7">
        <f t="shared" si="575"/>
        <v>8</v>
      </c>
      <c r="O12278" s="30">
        <f t="shared" si="576"/>
        <v>189</v>
      </c>
    </row>
    <row r="12279" spans="2:15" x14ac:dyDescent="0.2">
      <c r="B12279" s="13">
        <v>63355</v>
      </c>
      <c r="C12279" s="14">
        <v>42600.306111111124</v>
      </c>
      <c r="D12279" s="7" t="s">
        <v>7</v>
      </c>
      <c r="E12279" s="13">
        <v>2171</v>
      </c>
      <c r="F12279" s="7" t="s">
        <v>47</v>
      </c>
      <c r="G12279" s="7" t="s">
        <v>11</v>
      </c>
      <c r="H12279" s="13">
        <v>12</v>
      </c>
      <c r="I12279" s="13">
        <f>IF(G12279="Male",VLOOKUP(H12279,'Shoe size conversion table'!$B$6:$D$22,2),VLOOKUP(H12279,'Shoe size conversion table'!$J$6:$L$22,2))</f>
        <v>45</v>
      </c>
      <c r="J12279" s="13">
        <f>IF(G12279="Male",VLOOKUP(H12279,'Shoe size conversion table'!$B$6:$D$22,3),VLOOKUP(H12279,'Shoe size conversion table'!$J$6:$L$22,3))</f>
        <v>11.5</v>
      </c>
      <c r="K12279" s="11">
        <v>179</v>
      </c>
      <c r="L12279" s="12">
        <v>0</v>
      </c>
      <c r="M12279" s="7">
        <f t="shared" si="574"/>
        <v>2016</v>
      </c>
      <c r="N12279" s="7">
        <f t="shared" si="575"/>
        <v>8</v>
      </c>
      <c r="O12279" s="30">
        <f t="shared" si="576"/>
        <v>179</v>
      </c>
    </row>
    <row r="12280" spans="2:15" x14ac:dyDescent="0.2">
      <c r="B12280" s="13">
        <v>63356</v>
      </c>
      <c r="C12280" s="14">
        <v>42600.386111111111</v>
      </c>
      <c r="D12280" s="7" t="s">
        <v>10</v>
      </c>
      <c r="E12280" s="13">
        <v>2226</v>
      </c>
      <c r="F12280" s="7" t="s">
        <v>35</v>
      </c>
      <c r="G12280" s="7" t="s">
        <v>11</v>
      </c>
      <c r="H12280" s="13">
        <v>7.5</v>
      </c>
      <c r="I12280" s="13" t="str">
        <f>IF(G12280="Male",VLOOKUP(H12280,'Shoe size conversion table'!$B$6:$D$22,2),VLOOKUP(H12280,'Shoe size conversion table'!$J$6:$L$22,2))</f>
        <v>40-41</v>
      </c>
      <c r="J12280" s="13">
        <f>IF(G12280="Male",VLOOKUP(H12280,'Shoe size conversion table'!$B$6:$D$22,3),VLOOKUP(H12280,'Shoe size conversion table'!$J$6:$L$22,3))</f>
        <v>7</v>
      </c>
      <c r="K12280" s="11">
        <v>199</v>
      </c>
      <c r="L12280" s="12">
        <v>0</v>
      </c>
      <c r="M12280" s="7">
        <f t="shared" si="574"/>
        <v>2016</v>
      </c>
      <c r="N12280" s="7">
        <f t="shared" si="575"/>
        <v>8</v>
      </c>
      <c r="O12280" s="30">
        <f t="shared" si="576"/>
        <v>199</v>
      </c>
    </row>
    <row r="12281" spans="2:15" x14ac:dyDescent="0.2">
      <c r="B12281" s="13">
        <v>63357</v>
      </c>
      <c r="C12281" s="14">
        <v>42600.516111111108</v>
      </c>
      <c r="D12281" s="7" t="s">
        <v>10</v>
      </c>
      <c r="E12281" s="13">
        <v>2187</v>
      </c>
      <c r="F12281" s="7" t="s">
        <v>35</v>
      </c>
      <c r="G12281" s="7" t="s">
        <v>12</v>
      </c>
      <c r="H12281" s="13">
        <v>8.5</v>
      </c>
      <c r="I12281" s="13">
        <f>IF(G12281="Male",VLOOKUP(H12281,'Shoe size conversion table'!$B$6:$D$22,2),VLOOKUP(H12281,'Shoe size conversion table'!$J$6:$L$22,2))</f>
        <v>39</v>
      </c>
      <c r="J12281" s="13">
        <f>IF(G12281="Male",VLOOKUP(H12281,'Shoe size conversion table'!$B$6:$D$22,3),VLOOKUP(H12281,'Shoe size conversion table'!$J$6:$L$22,3))</f>
        <v>6.5</v>
      </c>
      <c r="K12281" s="11">
        <v>149</v>
      </c>
      <c r="L12281" s="12">
        <v>0</v>
      </c>
      <c r="M12281" s="7">
        <f t="shared" si="574"/>
        <v>2016</v>
      </c>
      <c r="N12281" s="7">
        <f t="shared" si="575"/>
        <v>8</v>
      </c>
      <c r="O12281" s="30">
        <f t="shared" si="576"/>
        <v>149</v>
      </c>
    </row>
    <row r="12282" spans="2:15" x14ac:dyDescent="0.2">
      <c r="B12282" s="13">
        <v>63358</v>
      </c>
      <c r="C12282" s="14">
        <v>42600.516111111247</v>
      </c>
      <c r="D12282" s="7" t="s">
        <v>7</v>
      </c>
      <c r="E12282" s="13">
        <v>2184</v>
      </c>
      <c r="F12282" s="7" t="s">
        <v>57</v>
      </c>
      <c r="G12282" s="7" t="s">
        <v>11</v>
      </c>
      <c r="H12282" s="13">
        <v>6.5</v>
      </c>
      <c r="I12282" s="13">
        <f>IF(G12282="Male",VLOOKUP(H12282,'Shoe size conversion table'!$B$6:$D$22,2),VLOOKUP(H12282,'Shoe size conversion table'!$J$6:$L$22,2))</f>
        <v>39</v>
      </c>
      <c r="J12282" s="13">
        <f>IF(G12282="Male",VLOOKUP(H12282,'Shoe size conversion table'!$B$6:$D$22,3),VLOOKUP(H12282,'Shoe size conversion table'!$J$6:$L$22,3))</f>
        <v>6</v>
      </c>
      <c r="K12282" s="11">
        <v>199</v>
      </c>
      <c r="L12282" s="12">
        <v>0.2</v>
      </c>
      <c r="M12282" s="7">
        <f t="shared" si="574"/>
        <v>2016</v>
      </c>
      <c r="N12282" s="7">
        <f t="shared" si="575"/>
        <v>8</v>
      </c>
      <c r="O12282" s="30">
        <f t="shared" si="576"/>
        <v>159.20000000000002</v>
      </c>
    </row>
    <row r="12283" spans="2:15" x14ac:dyDescent="0.2">
      <c r="B12283" s="13">
        <v>63359</v>
      </c>
      <c r="C12283" s="14">
        <v>42600.576111111317</v>
      </c>
      <c r="D12283" s="7" t="s">
        <v>9</v>
      </c>
      <c r="E12283" s="13">
        <v>2184</v>
      </c>
      <c r="F12283" s="7" t="s">
        <v>62</v>
      </c>
      <c r="G12283" s="7" t="s">
        <v>11</v>
      </c>
      <c r="H12283" s="13">
        <v>9</v>
      </c>
      <c r="I12283" s="13">
        <f>IF(G12283="Male",VLOOKUP(H12283,'Shoe size conversion table'!$B$6:$D$22,2),VLOOKUP(H12283,'Shoe size conversion table'!$J$6:$L$22,2))</f>
        <v>42</v>
      </c>
      <c r="J12283" s="13">
        <f>IF(G12283="Male",VLOOKUP(H12283,'Shoe size conversion table'!$B$6:$D$22,3),VLOOKUP(H12283,'Shoe size conversion table'!$J$6:$L$22,3))</f>
        <v>8.5</v>
      </c>
      <c r="K12283" s="11">
        <v>169</v>
      </c>
      <c r="L12283" s="12">
        <v>0.3</v>
      </c>
      <c r="M12283" s="7">
        <f t="shared" si="574"/>
        <v>2016</v>
      </c>
      <c r="N12283" s="7">
        <f t="shared" si="575"/>
        <v>8</v>
      </c>
      <c r="O12283" s="30">
        <f t="shared" si="576"/>
        <v>118.3</v>
      </c>
    </row>
    <row r="12284" spans="2:15" x14ac:dyDescent="0.2">
      <c r="B12284" s="13">
        <v>63360</v>
      </c>
      <c r="C12284" s="14">
        <v>42600.646111111244</v>
      </c>
      <c r="D12284" s="7" t="s">
        <v>7</v>
      </c>
      <c r="E12284" s="13">
        <v>2174</v>
      </c>
      <c r="F12284" s="7" t="s">
        <v>47</v>
      </c>
      <c r="G12284" s="7" t="s">
        <v>11</v>
      </c>
      <c r="H12284" s="13">
        <v>6</v>
      </c>
      <c r="I12284" s="13">
        <f>IF(G12284="Male",VLOOKUP(H12284,'Shoe size conversion table'!$B$6:$D$22,2),VLOOKUP(H12284,'Shoe size conversion table'!$J$6:$L$22,2))</f>
        <v>39</v>
      </c>
      <c r="J12284" s="13">
        <f>IF(G12284="Male",VLOOKUP(H12284,'Shoe size conversion table'!$B$6:$D$22,3),VLOOKUP(H12284,'Shoe size conversion table'!$J$6:$L$22,3))</f>
        <v>5.5</v>
      </c>
      <c r="K12284" s="11">
        <v>159</v>
      </c>
      <c r="L12284" s="12">
        <v>0.5</v>
      </c>
      <c r="M12284" s="7">
        <f t="shared" si="574"/>
        <v>2016</v>
      </c>
      <c r="N12284" s="7">
        <f t="shared" si="575"/>
        <v>8</v>
      </c>
      <c r="O12284" s="30">
        <f t="shared" si="576"/>
        <v>79.5</v>
      </c>
    </row>
    <row r="12285" spans="2:15" x14ac:dyDescent="0.2">
      <c r="B12285" s="13">
        <v>63361</v>
      </c>
      <c r="C12285" s="14">
        <v>42600.736111111109</v>
      </c>
      <c r="D12285" s="7" t="s">
        <v>8</v>
      </c>
      <c r="E12285" s="13">
        <v>2235</v>
      </c>
      <c r="F12285" s="7" t="s">
        <v>42</v>
      </c>
      <c r="G12285" s="7" t="s">
        <v>11</v>
      </c>
      <c r="H12285" s="13">
        <v>9.5</v>
      </c>
      <c r="I12285" s="13" t="str">
        <f>IF(G12285="Male",VLOOKUP(H12285,'Shoe size conversion table'!$B$6:$D$22,2),VLOOKUP(H12285,'Shoe size conversion table'!$J$6:$L$22,2))</f>
        <v>42-43</v>
      </c>
      <c r="J12285" s="13">
        <f>IF(G12285="Male",VLOOKUP(H12285,'Shoe size conversion table'!$B$6:$D$22,3),VLOOKUP(H12285,'Shoe size conversion table'!$J$6:$L$22,3))</f>
        <v>9</v>
      </c>
      <c r="K12285" s="11">
        <v>179</v>
      </c>
      <c r="L12285" s="12">
        <v>0</v>
      </c>
      <c r="M12285" s="7">
        <f t="shared" si="574"/>
        <v>2016</v>
      </c>
      <c r="N12285" s="7">
        <f t="shared" si="575"/>
        <v>8</v>
      </c>
      <c r="O12285" s="30">
        <f t="shared" si="576"/>
        <v>179</v>
      </c>
    </row>
    <row r="12286" spans="2:15" x14ac:dyDescent="0.2">
      <c r="B12286" s="13">
        <v>63361</v>
      </c>
      <c r="C12286" s="14">
        <v>42600.736111111109</v>
      </c>
      <c r="D12286" s="7" t="s">
        <v>8</v>
      </c>
      <c r="E12286" s="13">
        <v>2164</v>
      </c>
      <c r="F12286" s="7" t="s">
        <v>42</v>
      </c>
      <c r="G12286" s="7" t="s">
        <v>12</v>
      </c>
      <c r="H12286" s="13">
        <v>8</v>
      </c>
      <c r="I12286" s="13" t="str">
        <f>IF(G12286="Male",VLOOKUP(H12286,'Shoe size conversion table'!$B$6:$D$22,2),VLOOKUP(H12286,'Shoe size conversion table'!$J$6:$L$22,2))</f>
        <v>38-39</v>
      </c>
      <c r="J12286" s="13">
        <f>IF(G12286="Male",VLOOKUP(H12286,'Shoe size conversion table'!$B$6:$D$22,3),VLOOKUP(H12286,'Shoe size conversion table'!$J$6:$L$22,3))</f>
        <v>6</v>
      </c>
      <c r="K12286" s="11">
        <v>189</v>
      </c>
      <c r="L12286" s="12">
        <v>0.5</v>
      </c>
      <c r="M12286" s="7">
        <f t="shared" si="574"/>
        <v>2016</v>
      </c>
      <c r="N12286" s="7">
        <f t="shared" si="575"/>
        <v>8</v>
      </c>
      <c r="O12286" s="30">
        <f t="shared" si="576"/>
        <v>94.5</v>
      </c>
    </row>
    <row r="12287" spans="2:15" x14ac:dyDescent="0.2">
      <c r="B12287" s="13">
        <v>63362</v>
      </c>
      <c r="C12287" s="14">
        <v>42600.736111111313</v>
      </c>
      <c r="D12287" s="7" t="s">
        <v>8</v>
      </c>
      <c r="E12287" s="13">
        <v>2204</v>
      </c>
      <c r="F12287" s="7" t="s">
        <v>40</v>
      </c>
      <c r="G12287" s="7" t="s">
        <v>11</v>
      </c>
      <c r="H12287" s="13">
        <v>10</v>
      </c>
      <c r="I12287" s="13">
        <f>IF(G12287="Male",VLOOKUP(H12287,'Shoe size conversion table'!$B$6:$D$22,2),VLOOKUP(H12287,'Shoe size conversion table'!$J$6:$L$22,2))</f>
        <v>43</v>
      </c>
      <c r="J12287" s="13">
        <f>IF(G12287="Male",VLOOKUP(H12287,'Shoe size conversion table'!$B$6:$D$22,3),VLOOKUP(H12287,'Shoe size conversion table'!$J$6:$L$22,3))</f>
        <v>9.5</v>
      </c>
      <c r="K12287" s="11">
        <v>179</v>
      </c>
      <c r="L12287" s="12">
        <v>0</v>
      </c>
      <c r="M12287" s="7">
        <f t="shared" si="574"/>
        <v>2016</v>
      </c>
      <c r="N12287" s="7">
        <f t="shared" si="575"/>
        <v>8</v>
      </c>
      <c r="O12287" s="30">
        <f t="shared" si="576"/>
        <v>179</v>
      </c>
    </row>
    <row r="12288" spans="2:15" x14ac:dyDescent="0.2">
      <c r="B12288" s="13">
        <v>63363</v>
      </c>
      <c r="C12288" s="14">
        <v>42600.746111111126</v>
      </c>
      <c r="D12288" s="7" t="s">
        <v>7</v>
      </c>
      <c r="E12288" s="13">
        <v>2149</v>
      </c>
      <c r="F12288" s="7" t="s">
        <v>49</v>
      </c>
      <c r="G12288" s="7" t="s">
        <v>11</v>
      </c>
      <c r="H12288" s="13">
        <v>9</v>
      </c>
      <c r="I12288" s="13">
        <f>IF(G12288="Male",VLOOKUP(H12288,'Shoe size conversion table'!$B$6:$D$22,2),VLOOKUP(H12288,'Shoe size conversion table'!$J$6:$L$22,2))</f>
        <v>42</v>
      </c>
      <c r="J12288" s="13">
        <f>IF(G12288="Male",VLOOKUP(H12288,'Shoe size conversion table'!$B$6:$D$22,3),VLOOKUP(H12288,'Shoe size conversion table'!$J$6:$L$22,3))</f>
        <v>8.5</v>
      </c>
      <c r="K12288" s="11">
        <v>159</v>
      </c>
      <c r="L12288" s="12">
        <v>0.2</v>
      </c>
      <c r="M12288" s="7">
        <f t="shared" si="574"/>
        <v>2016</v>
      </c>
      <c r="N12288" s="7">
        <f t="shared" si="575"/>
        <v>8</v>
      </c>
      <c r="O12288" s="30">
        <f t="shared" si="576"/>
        <v>127.2</v>
      </c>
    </row>
    <row r="12289" spans="2:15" x14ac:dyDescent="0.2">
      <c r="B12289" s="13">
        <v>63363</v>
      </c>
      <c r="C12289" s="14">
        <v>42600.746111111126</v>
      </c>
      <c r="D12289" s="7" t="s">
        <v>7</v>
      </c>
      <c r="E12289" s="13">
        <v>2182</v>
      </c>
      <c r="F12289" s="7" t="s">
        <v>49</v>
      </c>
      <c r="G12289" s="7" t="s">
        <v>11</v>
      </c>
      <c r="H12289" s="13">
        <v>9.5</v>
      </c>
      <c r="I12289" s="13" t="str">
        <f>IF(G12289="Male",VLOOKUP(H12289,'Shoe size conversion table'!$B$6:$D$22,2),VLOOKUP(H12289,'Shoe size conversion table'!$J$6:$L$22,2))</f>
        <v>42-43</v>
      </c>
      <c r="J12289" s="13">
        <f>IF(G12289="Male",VLOOKUP(H12289,'Shoe size conversion table'!$B$6:$D$22,3),VLOOKUP(H12289,'Shoe size conversion table'!$J$6:$L$22,3))</f>
        <v>9</v>
      </c>
      <c r="K12289" s="11">
        <v>159</v>
      </c>
      <c r="L12289" s="12">
        <v>0</v>
      </c>
      <c r="M12289" s="7">
        <f t="shared" si="574"/>
        <v>2016</v>
      </c>
      <c r="N12289" s="7">
        <f t="shared" si="575"/>
        <v>8</v>
      </c>
      <c r="O12289" s="30">
        <f t="shared" si="576"/>
        <v>159</v>
      </c>
    </row>
    <row r="12290" spans="2:15" x14ac:dyDescent="0.2">
      <c r="B12290" s="13">
        <v>63364</v>
      </c>
      <c r="C12290" s="14">
        <v>42600.756111111121</v>
      </c>
      <c r="D12290" s="7" t="s">
        <v>7</v>
      </c>
      <c r="E12290" s="13">
        <v>2171</v>
      </c>
      <c r="F12290" s="7" t="s">
        <v>49</v>
      </c>
      <c r="G12290" s="7" t="s">
        <v>12</v>
      </c>
      <c r="H12290" s="13">
        <v>8</v>
      </c>
      <c r="I12290" s="13" t="str">
        <f>IF(G12290="Male",VLOOKUP(H12290,'Shoe size conversion table'!$B$6:$D$22,2),VLOOKUP(H12290,'Shoe size conversion table'!$J$6:$L$22,2))</f>
        <v>38-39</v>
      </c>
      <c r="J12290" s="13">
        <f>IF(G12290="Male",VLOOKUP(H12290,'Shoe size conversion table'!$B$6:$D$22,3),VLOOKUP(H12290,'Shoe size conversion table'!$J$6:$L$22,3))</f>
        <v>6</v>
      </c>
      <c r="K12290" s="11">
        <v>199</v>
      </c>
      <c r="L12290" s="12">
        <v>0.1</v>
      </c>
      <c r="M12290" s="7">
        <f t="shared" si="574"/>
        <v>2016</v>
      </c>
      <c r="N12290" s="7">
        <f t="shared" si="575"/>
        <v>8</v>
      </c>
      <c r="O12290" s="30">
        <f t="shared" si="576"/>
        <v>179.1</v>
      </c>
    </row>
    <row r="12291" spans="2:15" x14ac:dyDescent="0.2">
      <c r="B12291" s="13">
        <v>63364</v>
      </c>
      <c r="C12291" s="14">
        <v>42600.756111111121</v>
      </c>
      <c r="D12291" s="7" t="s">
        <v>7</v>
      </c>
      <c r="E12291" s="13">
        <v>2172</v>
      </c>
      <c r="F12291" s="7" t="s">
        <v>49</v>
      </c>
      <c r="G12291" s="7" t="s">
        <v>11</v>
      </c>
      <c r="H12291" s="13">
        <v>8.5</v>
      </c>
      <c r="I12291" s="13" t="str">
        <f>IF(G12291="Male",VLOOKUP(H12291,'Shoe size conversion table'!$B$6:$D$22,2),VLOOKUP(H12291,'Shoe size conversion table'!$J$6:$L$22,2))</f>
        <v>41-42</v>
      </c>
      <c r="J12291" s="13">
        <f>IF(G12291="Male",VLOOKUP(H12291,'Shoe size conversion table'!$B$6:$D$22,3),VLOOKUP(H12291,'Shoe size conversion table'!$J$6:$L$22,3))</f>
        <v>8</v>
      </c>
      <c r="K12291" s="11">
        <v>189</v>
      </c>
      <c r="L12291" s="12">
        <v>0</v>
      </c>
      <c r="M12291" s="7">
        <f t="shared" si="574"/>
        <v>2016</v>
      </c>
      <c r="N12291" s="7">
        <f t="shared" si="575"/>
        <v>8</v>
      </c>
      <c r="O12291" s="30">
        <f t="shared" si="576"/>
        <v>189</v>
      </c>
    </row>
    <row r="12292" spans="2:15" x14ac:dyDescent="0.2">
      <c r="B12292" s="13">
        <v>63365</v>
      </c>
      <c r="C12292" s="14">
        <v>42600.806111111247</v>
      </c>
      <c r="D12292" s="7" t="s">
        <v>8</v>
      </c>
      <c r="E12292" s="13">
        <v>2167</v>
      </c>
      <c r="F12292" s="7" t="s">
        <v>37</v>
      </c>
      <c r="G12292" s="7" t="s">
        <v>11</v>
      </c>
      <c r="H12292" s="13">
        <v>10</v>
      </c>
      <c r="I12292" s="13">
        <f>IF(G12292="Male",VLOOKUP(H12292,'Shoe size conversion table'!$B$6:$D$22,2),VLOOKUP(H12292,'Shoe size conversion table'!$J$6:$L$22,2))</f>
        <v>43</v>
      </c>
      <c r="J12292" s="13">
        <f>IF(G12292="Male",VLOOKUP(H12292,'Shoe size conversion table'!$B$6:$D$22,3),VLOOKUP(H12292,'Shoe size conversion table'!$J$6:$L$22,3))</f>
        <v>9.5</v>
      </c>
      <c r="K12292" s="11">
        <v>159</v>
      </c>
      <c r="L12292" s="12">
        <v>0</v>
      </c>
      <c r="M12292" s="7">
        <f t="shared" si="574"/>
        <v>2016</v>
      </c>
      <c r="N12292" s="7">
        <f t="shared" si="575"/>
        <v>8</v>
      </c>
      <c r="O12292" s="30">
        <f t="shared" si="576"/>
        <v>159</v>
      </c>
    </row>
    <row r="12293" spans="2:15" x14ac:dyDescent="0.2">
      <c r="B12293" s="13">
        <v>63366</v>
      </c>
      <c r="C12293" s="14">
        <v>42600.836111111246</v>
      </c>
      <c r="D12293" s="7" t="s">
        <v>10</v>
      </c>
      <c r="E12293" s="13">
        <v>2226</v>
      </c>
      <c r="F12293" s="7" t="s">
        <v>35</v>
      </c>
      <c r="G12293" s="7" t="s">
        <v>11</v>
      </c>
      <c r="H12293" s="13">
        <v>9.5</v>
      </c>
      <c r="I12293" s="13" t="str">
        <f>IF(G12293="Male",VLOOKUP(H12293,'Shoe size conversion table'!$B$6:$D$22,2),VLOOKUP(H12293,'Shoe size conversion table'!$J$6:$L$22,2))</f>
        <v>42-43</v>
      </c>
      <c r="J12293" s="13">
        <f>IF(G12293="Male",VLOOKUP(H12293,'Shoe size conversion table'!$B$6:$D$22,3),VLOOKUP(H12293,'Shoe size conversion table'!$J$6:$L$22,3))</f>
        <v>9</v>
      </c>
      <c r="K12293" s="11">
        <v>149</v>
      </c>
      <c r="L12293" s="12">
        <v>0</v>
      </c>
      <c r="M12293" s="7">
        <f t="shared" ref="M12293:M12356" si="577">YEAR(C12293)</f>
        <v>2016</v>
      </c>
      <c r="N12293" s="7">
        <f t="shared" si="575"/>
        <v>8</v>
      </c>
      <c r="O12293" s="30">
        <f t="shared" si="576"/>
        <v>149</v>
      </c>
    </row>
    <row r="12294" spans="2:15" x14ac:dyDescent="0.2">
      <c r="B12294" s="13">
        <v>63367</v>
      </c>
      <c r="C12294" s="14">
        <v>42600.876111111123</v>
      </c>
      <c r="D12294" s="7" t="s">
        <v>8</v>
      </c>
      <c r="E12294" s="13">
        <v>2226</v>
      </c>
      <c r="F12294" s="7" t="s">
        <v>39</v>
      </c>
      <c r="G12294" s="7" t="s">
        <v>11</v>
      </c>
      <c r="H12294" s="13">
        <v>9.5</v>
      </c>
      <c r="I12294" s="13" t="str">
        <f>IF(G12294="Male",VLOOKUP(H12294,'Shoe size conversion table'!$B$6:$D$22,2),VLOOKUP(H12294,'Shoe size conversion table'!$J$6:$L$22,2))</f>
        <v>42-43</v>
      </c>
      <c r="J12294" s="13">
        <f>IF(G12294="Male",VLOOKUP(H12294,'Shoe size conversion table'!$B$6:$D$22,3),VLOOKUP(H12294,'Shoe size conversion table'!$J$6:$L$22,3))</f>
        <v>9</v>
      </c>
      <c r="K12294" s="11">
        <v>179</v>
      </c>
      <c r="L12294" s="12">
        <v>0.2</v>
      </c>
      <c r="M12294" s="7">
        <f t="shared" si="577"/>
        <v>2016</v>
      </c>
      <c r="N12294" s="7">
        <f t="shared" ref="N12294:N12357" si="578">MONTH(C12294:C27261)</f>
        <v>8</v>
      </c>
      <c r="O12294" s="30">
        <f t="shared" ref="O12294:O12357" si="579">K12294*(1-L12294)</f>
        <v>143.20000000000002</v>
      </c>
    </row>
    <row r="12295" spans="2:15" x14ac:dyDescent="0.2">
      <c r="B12295" s="13">
        <v>63368</v>
      </c>
      <c r="C12295" s="14">
        <v>42600.906111111319</v>
      </c>
      <c r="D12295" s="7" t="s">
        <v>10</v>
      </c>
      <c r="E12295" s="13">
        <v>2158</v>
      </c>
      <c r="F12295" s="7" t="s">
        <v>34</v>
      </c>
      <c r="G12295" s="7" t="s">
        <v>11</v>
      </c>
      <c r="H12295" s="13">
        <v>10.5</v>
      </c>
      <c r="I12295" s="13" t="str">
        <f>IF(G12295="Male",VLOOKUP(H12295,'Shoe size conversion table'!$B$6:$D$22,2),VLOOKUP(H12295,'Shoe size conversion table'!$J$6:$L$22,2))</f>
        <v>43-44</v>
      </c>
      <c r="J12295" s="13">
        <f>IF(G12295="Male",VLOOKUP(H12295,'Shoe size conversion table'!$B$6:$D$22,3),VLOOKUP(H12295,'Shoe size conversion table'!$J$6:$L$22,3))</f>
        <v>10</v>
      </c>
      <c r="K12295" s="11">
        <v>189</v>
      </c>
      <c r="L12295" s="12">
        <v>0</v>
      </c>
      <c r="M12295" s="7">
        <f t="shared" si="577"/>
        <v>2016</v>
      </c>
      <c r="N12295" s="7">
        <f t="shared" si="578"/>
        <v>8</v>
      </c>
      <c r="O12295" s="30">
        <f t="shared" si="579"/>
        <v>189</v>
      </c>
    </row>
    <row r="12296" spans="2:15" x14ac:dyDescent="0.2">
      <c r="B12296" s="13">
        <v>63369</v>
      </c>
      <c r="C12296" s="14">
        <v>42600.966111111316</v>
      </c>
      <c r="D12296" s="7" t="s">
        <v>7</v>
      </c>
      <c r="E12296" s="13">
        <v>2162</v>
      </c>
      <c r="F12296" s="7" t="s">
        <v>48</v>
      </c>
      <c r="G12296" s="7" t="s">
        <v>12</v>
      </c>
      <c r="H12296" s="13">
        <v>8</v>
      </c>
      <c r="I12296" s="13" t="str">
        <f>IF(G12296="Male",VLOOKUP(H12296,'Shoe size conversion table'!$B$6:$D$22,2),VLOOKUP(H12296,'Shoe size conversion table'!$J$6:$L$22,2))</f>
        <v>38-39</v>
      </c>
      <c r="J12296" s="13">
        <f>IF(G12296="Male",VLOOKUP(H12296,'Shoe size conversion table'!$B$6:$D$22,3),VLOOKUP(H12296,'Shoe size conversion table'!$J$6:$L$22,3))</f>
        <v>6</v>
      </c>
      <c r="K12296" s="11">
        <v>189</v>
      </c>
      <c r="L12296" s="12">
        <v>0</v>
      </c>
      <c r="M12296" s="7">
        <f t="shared" si="577"/>
        <v>2016</v>
      </c>
      <c r="N12296" s="7">
        <f t="shared" si="578"/>
        <v>8</v>
      </c>
      <c r="O12296" s="30">
        <f t="shared" si="579"/>
        <v>189</v>
      </c>
    </row>
    <row r="12297" spans="2:15" x14ac:dyDescent="0.2">
      <c r="B12297" s="13">
        <v>63369</v>
      </c>
      <c r="C12297" s="14">
        <v>42600.966111111316</v>
      </c>
      <c r="D12297" s="7" t="s">
        <v>7</v>
      </c>
      <c r="E12297" s="13">
        <v>2234</v>
      </c>
      <c r="F12297" s="7" t="s">
        <v>48</v>
      </c>
      <c r="G12297" s="7" t="s">
        <v>11</v>
      </c>
      <c r="H12297" s="13">
        <v>7.5</v>
      </c>
      <c r="I12297" s="13" t="str">
        <f>IF(G12297="Male",VLOOKUP(H12297,'Shoe size conversion table'!$B$6:$D$22,2),VLOOKUP(H12297,'Shoe size conversion table'!$J$6:$L$22,2))</f>
        <v>40-41</v>
      </c>
      <c r="J12297" s="13">
        <f>IF(G12297="Male",VLOOKUP(H12297,'Shoe size conversion table'!$B$6:$D$22,3),VLOOKUP(H12297,'Shoe size conversion table'!$J$6:$L$22,3))</f>
        <v>7</v>
      </c>
      <c r="K12297" s="11">
        <v>199</v>
      </c>
      <c r="L12297" s="12">
        <v>0.5</v>
      </c>
      <c r="M12297" s="7">
        <f t="shared" si="577"/>
        <v>2016</v>
      </c>
      <c r="N12297" s="7">
        <f t="shared" si="578"/>
        <v>8</v>
      </c>
      <c r="O12297" s="30">
        <f t="shared" si="579"/>
        <v>99.5</v>
      </c>
    </row>
    <row r="12298" spans="2:15" x14ac:dyDescent="0.2">
      <c r="B12298" s="13">
        <v>63370</v>
      </c>
      <c r="C12298" s="14">
        <v>42601.016111111108</v>
      </c>
      <c r="D12298" s="7" t="s">
        <v>9</v>
      </c>
      <c r="E12298" s="13">
        <v>2208</v>
      </c>
      <c r="F12298" s="7" t="s">
        <v>62</v>
      </c>
      <c r="G12298" s="7" t="s">
        <v>11</v>
      </c>
      <c r="H12298" s="13">
        <v>10</v>
      </c>
      <c r="I12298" s="13">
        <f>IF(G12298="Male",VLOOKUP(H12298,'Shoe size conversion table'!$B$6:$D$22,2),VLOOKUP(H12298,'Shoe size conversion table'!$J$6:$L$22,2))</f>
        <v>43</v>
      </c>
      <c r="J12298" s="13">
        <f>IF(G12298="Male",VLOOKUP(H12298,'Shoe size conversion table'!$B$6:$D$22,3),VLOOKUP(H12298,'Shoe size conversion table'!$J$6:$L$22,3))</f>
        <v>9.5</v>
      </c>
      <c r="K12298" s="11">
        <v>139</v>
      </c>
      <c r="L12298" s="12">
        <v>0</v>
      </c>
      <c r="M12298" s="7">
        <f t="shared" si="577"/>
        <v>2016</v>
      </c>
      <c r="N12298" s="7">
        <f t="shared" si="578"/>
        <v>8</v>
      </c>
      <c r="O12298" s="30">
        <f t="shared" si="579"/>
        <v>139</v>
      </c>
    </row>
    <row r="12299" spans="2:15" x14ac:dyDescent="0.2">
      <c r="B12299" s="13">
        <v>63371</v>
      </c>
      <c r="C12299" s="14">
        <v>42601.036111111214</v>
      </c>
      <c r="D12299" s="7" t="s">
        <v>10</v>
      </c>
      <c r="E12299" s="13">
        <v>2233</v>
      </c>
      <c r="F12299" s="7" t="s">
        <v>34</v>
      </c>
      <c r="G12299" s="7" t="s">
        <v>11</v>
      </c>
      <c r="H12299" s="13">
        <v>11</v>
      </c>
      <c r="I12299" s="13">
        <f>IF(G12299="Male",VLOOKUP(H12299,'Shoe size conversion table'!$B$6:$D$22,2),VLOOKUP(H12299,'Shoe size conversion table'!$J$6:$L$22,2))</f>
        <v>44</v>
      </c>
      <c r="J12299" s="13">
        <f>IF(G12299="Male",VLOOKUP(H12299,'Shoe size conversion table'!$B$6:$D$22,3),VLOOKUP(H12299,'Shoe size conversion table'!$J$6:$L$22,3))</f>
        <v>10.5</v>
      </c>
      <c r="K12299" s="11">
        <v>139</v>
      </c>
      <c r="L12299" s="12">
        <v>0.2</v>
      </c>
      <c r="M12299" s="7">
        <f t="shared" si="577"/>
        <v>2016</v>
      </c>
      <c r="N12299" s="7">
        <f t="shared" si="578"/>
        <v>8</v>
      </c>
      <c r="O12299" s="30">
        <f t="shared" si="579"/>
        <v>111.2</v>
      </c>
    </row>
    <row r="12300" spans="2:15" x14ac:dyDescent="0.2">
      <c r="B12300" s="13">
        <v>63372</v>
      </c>
      <c r="C12300" s="14">
        <v>42601.076111111317</v>
      </c>
      <c r="D12300" s="7" t="s">
        <v>10</v>
      </c>
      <c r="E12300" s="13">
        <v>2187</v>
      </c>
      <c r="F12300" s="7" t="s">
        <v>35</v>
      </c>
      <c r="G12300" s="7" t="s">
        <v>11</v>
      </c>
      <c r="H12300" s="13">
        <v>8.5</v>
      </c>
      <c r="I12300" s="13" t="str">
        <f>IF(G12300="Male",VLOOKUP(H12300,'Shoe size conversion table'!$B$6:$D$22,2),VLOOKUP(H12300,'Shoe size conversion table'!$J$6:$L$22,2))</f>
        <v>41-42</v>
      </c>
      <c r="J12300" s="13">
        <f>IF(G12300="Male",VLOOKUP(H12300,'Shoe size conversion table'!$B$6:$D$22,3),VLOOKUP(H12300,'Shoe size conversion table'!$J$6:$L$22,3))</f>
        <v>8</v>
      </c>
      <c r="K12300" s="11">
        <v>129</v>
      </c>
      <c r="L12300" s="12">
        <v>0</v>
      </c>
      <c r="M12300" s="7">
        <f t="shared" si="577"/>
        <v>2016</v>
      </c>
      <c r="N12300" s="7">
        <f t="shared" si="578"/>
        <v>8</v>
      </c>
      <c r="O12300" s="30">
        <f t="shared" si="579"/>
        <v>129</v>
      </c>
    </row>
    <row r="12301" spans="2:15" x14ac:dyDescent="0.2">
      <c r="B12301" s="13">
        <v>63373</v>
      </c>
      <c r="C12301" s="14">
        <v>42601.126111111123</v>
      </c>
      <c r="D12301" s="7" t="s">
        <v>7</v>
      </c>
      <c r="E12301" s="13">
        <v>2206</v>
      </c>
      <c r="F12301" s="7" t="s">
        <v>44</v>
      </c>
      <c r="G12301" s="7" t="s">
        <v>11</v>
      </c>
      <c r="H12301" s="13">
        <v>9.5</v>
      </c>
      <c r="I12301" s="13" t="str">
        <f>IF(G12301="Male",VLOOKUP(H12301,'Shoe size conversion table'!$B$6:$D$22,2),VLOOKUP(H12301,'Shoe size conversion table'!$J$6:$L$22,2))</f>
        <v>42-43</v>
      </c>
      <c r="J12301" s="13">
        <f>IF(G12301="Male",VLOOKUP(H12301,'Shoe size conversion table'!$B$6:$D$22,3),VLOOKUP(H12301,'Shoe size conversion table'!$J$6:$L$22,3))</f>
        <v>9</v>
      </c>
      <c r="K12301" s="11">
        <v>139</v>
      </c>
      <c r="L12301" s="12">
        <v>0.5</v>
      </c>
      <c r="M12301" s="7">
        <f t="shared" si="577"/>
        <v>2016</v>
      </c>
      <c r="N12301" s="7">
        <f t="shared" si="578"/>
        <v>8</v>
      </c>
      <c r="O12301" s="30">
        <f t="shared" si="579"/>
        <v>69.5</v>
      </c>
    </row>
    <row r="12302" spans="2:15" x14ac:dyDescent="0.2">
      <c r="B12302" s="13">
        <v>63374</v>
      </c>
      <c r="C12302" s="14">
        <v>42601.15611111113</v>
      </c>
      <c r="D12302" s="7" t="s">
        <v>7</v>
      </c>
      <c r="E12302" s="13">
        <v>2238</v>
      </c>
      <c r="F12302" s="7" t="s">
        <v>43</v>
      </c>
      <c r="G12302" s="7" t="s">
        <v>11</v>
      </c>
      <c r="H12302" s="13">
        <v>9.5</v>
      </c>
      <c r="I12302" s="13" t="str">
        <f>IF(G12302="Male",VLOOKUP(H12302,'Shoe size conversion table'!$B$6:$D$22,2),VLOOKUP(H12302,'Shoe size conversion table'!$J$6:$L$22,2))</f>
        <v>42-43</v>
      </c>
      <c r="J12302" s="13">
        <f>IF(G12302="Male",VLOOKUP(H12302,'Shoe size conversion table'!$B$6:$D$22,3),VLOOKUP(H12302,'Shoe size conversion table'!$J$6:$L$22,3))</f>
        <v>9</v>
      </c>
      <c r="K12302" s="11">
        <v>149</v>
      </c>
      <c r="L12302" s="12">
        <v>0</v>
      </c>
      <c r="M12302" s="7">
        <f t="shared" si="577"/>
        <v>2016</v>
      </c>
      <c r="N12302" s="7">
        <f t="shared" si="578"/>
        <v>8</v>
      </c>
      <c r="O12302" s="30">
        <f t="shared" si="579"/>
        <v>149</v>
      </c>
    </row>
    <row r="12303" spans="2:15" x14ac:dyDescent="0.2">
      <c r="B12303" s="13">
        <v>63375</v>
      </c>
      <c r="C12303" s="14">
        <v>42601.176111111214</v>
      </c>
      <c r="D12303" s="7" t="s">
        <v>7</v>
      </c>
      <c r="E12303" s="13">
        <v>2149</v>
      </c>
      <c r="F12303" s="7" t="s">
        <v>50</v>
      </c>
      <c r="G12303" s="7" t="s">
        <v>11</v>
      </c>
      <c r="H12303" s="13">
        <v>9.5</v>
      </c>
      <c r="I12303" s="13" t="str">
        <f>IF(G12303="Male",VLOOKUP(H12303,'Shoe size conversion table'!$B$6:$D$22,2),VLOOKUP(H12303,'Shoe size conversion table'!$J$6:$L$22,2))</f>
        <v>42-43</v>
      </c>
      <c r="J12303" s="13">
        <f>IF(G12303="Male",VLOOKUP(H12303,'Shoe size conversion table'!$B$6:$D$22,3),VLOOKUP(H12303,'Shoe size conversion table'!$J$6:$L$22,3))</f>
        <v>9</v>
      </c>
      <c r="K12303" s="11">
        <v>139</v>
      </c>
      <c r="L12303" s="12">
        <v>0</v>
      </c>
      <c r="M12303" s="7">
        <f t="shared" si="577"/>
        <v>2016</v>
      </c>
      <c r="N12303" s="7">
        <f t="shared" si="578"/>
        <v>8</v>
      </c>
      <c r="O12303" s="30">
        <f t="shared" si="579"/>
        <v>139</v>
      </c>
    </row>
    <row r="12304" spans="2:15" x14ac:dyDescent="0.2">
      <c r="B12304" s="13">
        <v>63376</v>
      </c>
      <c r="C12304" s="14">
        <v>42601.186111111107</v>
      </c>
      <c r="D12304" s="7" t="s">
        <v>10</v>
      </c>
      <c r="E12304" s="13">
        <v>2148</v>
      </c>
      <c r="F12304" s="7" t="s">
        <v>35</v>
      </c>
      <c r="G12304" s="7" t="s">
        <v>12</v>
      </c>
      <c r="H12304" s="13">
        <v>8</v>
      </c>
      <c r="I12304" s="13" t="str">
        <f>IF(G12304="Male",VLOOKUP(H12304,'Shoe size conversion table'!$B$6:$D$22,2),VLOOKUP(H12304,'Shoe size conversion table'!$J$6:$L$22,2))</f>
        <v>38-39</v>
      </c>
      <c r="J12304" s="13">
        <f>IF(G12304="Male",VLOOKUP(H12304,'Shoe size conversion table'!$B$6:$D$22,3),VLOOKUP(H12304,'Shoe size conversion table'!$J$6:$L$22,3))</f>
        <v>6</v>
      </c>
      <c r="K12304" s="11">
        <v>169</v>
      </c>
      <c r="L12304" s="12">
        <v>0</v>
      </c>
      <c r="M12304" s="7">
        <f t="shared" si="577"/>
        <v>2016</v>
      </c>
      <c r="N12304" s="7">
        <f t="shared" si="578"/>
        <v>8</v>
      </c>
      <c r="O12304" s="30">
        <f t="shared" si="579"/>
        <v>169</v>
      </c>
    </row>
    <row r="12305" spans="2:15" x14ac:dyDescent="0.2">
      <c r="B12305" s="13">
        <v>63377</v>
      </c>
      <c r="C12305" s="14">
        <v>42601.296111111245</v>
      </c>
      <c r="D12305" s="7" t="s">
        <v>10</v>
      </c>
      <c r="E12305" s="13">
        <v>2212</v>
      </c>
      <c r="F12305" s="7" t="s">
        <v>34</v>
      </c>
      <c r="G12305" s="7" t="s">
        <v>12</v>
      </c>
      <c r="H12305" s="13">
        <v>9.5</v>
      </c>
      <c r="I12305" s="13">
        <f>IF(G12305="Male",VLOOKUP(H12305,'Shoe size conversion table'!$B$6:$D$22,2),VLOOKUP(H12305,'Shoe size conversion table'!$J$6:$L$22,2))</f>
        <v>40</v>
      </c>
      <c r="J12305" s="13">
        <f>IF(G12305="Male",VLOOKUP(H12305,'Shoe size conversion table'!$B$6:$D$22,3),VLOOKUP(H12305,'Shoe size conversion table'!$J$6:$L$22,3))</f>
        <v>7.5</v>
      </c>
      <c r="K12305" s="11">
        <v>179</v>
      </c>
      <c r="L12305" s="12">
        <v>0.3</v>
      </c>
      <c r="M12305" s="7">
        <f t="shared" si="577"/>
        <v>2016</v>
      </c>
      <c r="N12305" s="7">
        <f t="shared" si="578"/>
        <v>8</v>
      </c>
      <c r="O12305" s="30">
        <f t="shared" si="579"/>
        <v>125.3</v>
      </c>
    </row>
    <row r="12306" spans="2:15" x14ac:dyDescent="0.2">
      <c r="B12306" s="13">
        <v>63378</v>
      </c>
      <c r="C12306" s="14">
        <v>42601.366111111318</v>
      </c>
      <c r="D12306" s="7" t="s">
        <v>8</v>
      </c>
      <c r="E12306" s="13">
        <v>2171</v>
      </c>
      <c r="F12306" s="7" t="s">
        <v>41</v>
      </c>
      <c r="G12306" s="7" t="s">
        <v>11</v>
      </c>
      <c r="H12306" s="13">
        <v>9.5</v>
      </c>
      <c r="I12306" s="13" t="str">
        <f>IF(G12306="Male",VLOOKUP(H12306,'Shoe size conversion table'!$B$6:$D$22,2),VLOOKUP(H12306,'Shoe size conversion table'!$J$6:$L$22,2))</f>
        <v>42-43</v>
      </c>
      <c r="J12306" s="13">
        <f>IF(G12306="Male",VLOOKUP(H12306,'Shoe size conversion table'!$B$6:$D$22,3),VLOOKUP(H12306,'Shoe size conversion table'!$J$6:$L$22,3))</f>
        <v>9</v>
      </c>
      <c r="K12306" s="11">
        <v>149</v>
      </c>
      <c r="L12306" s="12">
        <v>0</v>
      </c>
      <c r="M12306" s="7">
        <f t="shared" si="577"/>
        <v>2016</v>
      </c>
      <c r="N12306" s="7">
        <f t="shared" si="578"/>
        <v>8</v>
      </c>
      <c r="O12306" s="30">
        <f t="shared" si="579"/>
        <v>149</v>
      </c>
    </row>
    <row r="12307" spans="2:15" x14ac:dyDescent="0.2">
      <c r="B12307" s="13">
        <v>63378</v>
      </c>
      <c r="C12307" s="14">
        <v>42601.366111111318</v>
      </c>
      <c r="D12307" s="7" t="s">
        <v>8</v>
      </c>
      <c r="E12307" s="13">
        <v>2202</v>
      </c>
      <c r="F12307" s="7" t="s">
        <v>39</v>
      </c>
      <c r="G12307" s="7" t="s">
        <v>11</v>
      </c>
      <c r="H12307" s="13">
        <v>10.5</v>
      </c>
      <c r="I12307" s="13" t="str">
        <f>IF(G12307="Male",VLOOKUP(H12307,'Shoe size conversion table'!$B$6:$D$22,2),VLOOKUP(H12307,'Shoe size conversion table'!$J$6:$L$22,2))</f>
        <v>43-44</v>
      </c>
      <c r="J12307" s="13">
        <f>IF(G12307="Male",VLOOKUP(H12307,'Shoe size conversion table'!$B$6:$D$22,3),VLOOKUP(H12307,'Shoe size conversion table'!$J$6:$L$22,3))</f>
        <v>10</v>
      </c>
      <c r="K12307" s="11">
        <v>179</v>
      </c>
      <c r="L12307" s="12">
        <v>0.2</v>
      </c>
      <c r="M12307" s="7">
        <f t="shared" si="577"/>
        <v>2016</v>
      </c>
      <c r="N12307" s="7">
        <f t="shared" si="578"/>
        <v>8</v>
      </c>
      <c r="O12307" s="30">
        <f t="shared" si="579"/>
        <v>143.20000000000002</v>
      </c>
    </row>
    <row r="12308" spans="2:15" x14ac:dyDescent="0.2">
      <c r="B12308" s="13">
        <v>63379</v>
      </c>
      <c r="C12308" s="14">
        <v>42601.386111111111</v>
      </c>
      <c r="D12308" s="7" t="s">
        <v>10</v>
      </c>
      <c r="E12308" s="13">
        <v>2152</v>
      </c>
      <c r="F12308" s="7" t="s">
        <v>35</v>
      </c>
      <c r="G12308" s="7" t="s">
        <v>11</v>
      </c>
      <c r="H12308" s="13">
        <v>9</v>
      </c>
      <c r="I12308" s="13">
        <f>IF(G12308="Male",VLOOKUP(H12308,'Shoe size conversion table'!$B$6:$D$22,2),VLOOKUP(H12308,'Shoe size conversion table'!$J$6:$L$22,2))</f>
        <v>42</v>
      </c>
      <c r="J12308" s="13">
        <f>IF(G12308="Male",VLOOKUP(H12308,'Shoe size conversion table'!$B$6:$D$22,3),VLOOKUP(H12308,'Shoe size conversion table'!$J$6:$L$22,3))</f>
        <v>8.5</v>
      </c>
      <c r="K12308" s="11">
        <v>189</v>
      </c>
      <c r="L12308" s="12">
        <v>0</v>
      </c>
      <c r="M12308" s="7">
        <f t="shared" si="577"/>
        <v>2016</v>
      </c>
      <c r="N12308" s="7">
        <f t="shared" si="578"/>
        <v>8</v>
      </c>
      <c r="O12308" s="30">
        <f t="shared" si="579"/>
        <v>189</v>
      </c>
    </row>
    <row r="12309" spans="2:15" x14ac:dyDescent="0.2">
      <c r="B12309" s="13">
        <v>63380</v>
      </c>
      <c r="C12309" s="14">
        <v>42601.746111111126</v>
      </c>
      <c r="D12309" s="7" t="s">
        <v>7</v>
      </c>
      <c r="E12309" s="13">
        <v>2202</v>
      </c>
      <c r="F12309" s="7" t="s">
        <v>49</v>
      </c>
      <c r="G12309" s="7" t="s">
        <v>11</v>
      </c>
      <c r="H12309" s="13">
        <v>9.5</v>
      </c>
      <c r="I12309" s="13" t="str">
        <f>IF(G12309="Male",VLOOKUP(H12309,'Shoe size conversion table'!$B$6:$D$22,2),VLOOKUP(H12309,'Shoe size conversion table'!$J$6:$L$22,2))</f>
        <v>42-43</v>
      </c>
      <c r="J12309" s="13">
        <f>IF(G12309="Male",VLOOKUP(H12309,'Shoe size conversion table'!$B$6:$D$22,3),VLOOKUP(H12309,'Shoe size conversion table'!$J$6:$L$22,3))</f>
        <v>9</v>
      </c>
      <c r="K12309" s="11">
        <v>199</v>
      </c>
      <c r="L12309" s="12">
        <v>0</v>
      </c>
      <c r="M12309" s="7">
        <f t="shared" si="577"/>
        <v>2016</v>
      </c>
      <c r="N12309" s="7">
        <f t="shared" si="578"/>
        <v>8</v>
      </c>
      <c r="O12309" s="30">
        <f t="shared" si="579"/>
        <v>199</v>
      </c>
    </row>
    <row r="12310" spans="2:15" x14ac:dyDescent="0.2">
      <c r="B12310" s="13">
        <v>63380</v>
      </c>
      <c r="C12310" s="14">
        <v>42601.746111111126</v>
      </c>
      <c r="D12310" s="7" t="s">
        <v>7</v>
      </c>
      <c r="E12310" s="13">
        <v>2149</v>
      </c>
      <c r="F12310" s="7" t="s">
        <v>49</v>
      </c>
      <c r="G12310" s="7" t="s">
        <v>11</v>
      </c>
      <c r="H12310" s="13">
        <v>9</v>
      </c>
      <c r="I12310" s="13">
        <f>IF(G12310="Male",VLOOKUP(H12310,'Shoe size conversion table'!$B$6:$D$22,2),VLOOKUP(H12310,'Shoe size conversion table'!$J$6:$L$22,2))</f>
        <v>42</v>
      </c>
      <c r="J12310" s="13">
        <f>IF(G12310="Male",VLOOKUP(H12310,'Shoe size conversion table'!$B$6:$D$22,3),VLOOKUP(H12310,'Shoe size conversion table'!$J$6:$L$22,3))</f>
        <v>8.5</v>
      </c>
      <c r="K12310" s="11">
        <v>159</v>
      </c>
      <c r="L12310" s="12">
        <v>0.2</v>
      </c>
      <c r="M12310" s="7">
        <f t="shared" si="577"/>
        <v>2016</v>
      </c>
      <c r="N12310" s="7">
        <f t="shared" si="578"/>
        <v>8</v>
      </c>
      <c r="O12310" s="30">
        <f t="shared" si="579"/>
        <v>127.2</v>
      </c>
    </row>
    <row r="12311" spans="2:15" x14ac:dyDescent="0.2">
      <c r="B12311" s="13">
        <v>63381</v>
      </c>
      <c r="C12311" s="14">
        <v>42601.756111111121</v>
      </c>
      <c r="D12311" s="7" t="s">
        <v>10</v>
      </c>
      <c r="E12311" s="13">
        <v>2205</v>
      </c>
      <c r="F12311" s="7" t="s">
        <v>36</v>
      </c>
      <c r="G12311" s="7" t="s">
        <v>11</v>
      </c>
      <c r="H12311" s="13">
        <v>9</v>
      </c>
      <c r="I12311" s="13">
        <f>IF(G12311="Male",VLOOKUP(H12311,'Shoe size conversion table'!$B$6:$D$22,2),VLOOKUP(H12311,'Shoe size conversion table'!$J$6:$L$22,2))</f>
        <v>42</v>
      </c>
      <c r="J12311" s="13">
        <f>IF(G12311="Male",VLOOKUP(H12311,'Shoe size conversion table'!$B$6:$D$22,3),VLOOKUP(H12311,'Shoe size conversion table'!$J$6:$L$22,3))</f>
        <v>8.5</v>
      </c>
      <c r="K12311" s="11">
        <v>139</v>
      </c>
      <c r="L12311" s="12">
        <v>0</v>
      </c>
      <c r="M12311" s="7">
        <f t="shared" si="577"/>
        <v>2016</v>
      </c>
      <c r="N12311" s="7">
        <f t="shared" si="578"/>
        <v>8</v>
      </c>
      <c r="O12311" s="30">
        <f t="shared" si="579"/>
        <v>139</v>
      </c>
    </row>
    <row r="12312" spans="2:15" x14ac:dyDescent="0.2">
      <c r="B12312" s="13">
        <v>63381</v>
      </c>
      <c r="C12312" s="14">
        <v>42601.756111111121</v>
      </c>
      <c r="D12312" s="7" t="s">
        <v>10</v>
      </c>
      <c r="E12312" s="13">
        <v>2225</v>
      </c>
      <c r="F12312" s="7" t="s">
        <v>35</v>
      </c>
      <c r="G12312" s="7" t="s">
        <v>12</v>
      </c>
      <c r="H12312" s="13">
        <v>8.5</v>
      </c>
      <c r="I12312" s="13">
        <f>IF(G12312="Male",VLOOKUP(H12312,'Shoe size conversion table'!$B$6:$D$22,2),VLOOKUP(H12312,'Shoe size conversion table'!$J$6:$L$22,2))</f>
        <v>39</v>
      </c>
      <c r="J12312" s="13">
        <f>IF(G12312="Male",VLOOKUP(H12312,'Shoe size conversion table'!$B$6:$D$22,3),VLOOKUP(H12312,'Shoe size conversion table'!$J$6:$L$22,3))</f>
        <v>6.5</v>
      </c>
      <c r="K12312" s="11">
        <v>159</v>
      </c>
      <c r="L12312" s="12">
        <v>0</v>
      </c>
      <c r="M12312" s="7">
        <f t="shared" si="577"/>
        <v>2016</v>
      </c>
      <c r="N12312" s="7">
        <f t="shared" si="578"/>
        <v>8</v>
      </c>
      <c r="O12312" s="30">
        <f t="shared" si="579"/>
        <v>159</v>
      </c>
    </row>
    <row r="12313" spans="2:15" x14ac:dyDescent="0.2">
      <c r="B12313" s="13">
        <v>63382</v>
      </c>
      <c r="C12313" s="14">
        <v>42601.806111111109</v>
      </c>
      <c r="D12313" s="7" t="s">
        <v>9</v>
      </c>
      <c r="E12313" s="13">
        <v>2232</v>
      </c>
      <c r="F12313" s="7" t="s">
        <v>61</v>
      </c>
      <c r="G12313" s="7" t="s">
        <v>12</v>
      </c>
      <c r="H12313" s="13">
        <v>8</v>
      </c>
      <c r="I12313" s="13" t="str">
        <f>IF(G12313="Male",VLOOKUP(H12313,'Shoe size conversion table'!$B$6:$D$22,2),VLOOKUP(H12313,'Shoe size conversion table'!$J$6:$L$22,2))</f>
        <v>38-39</v>
      </c>
      <c r="J12313" s="13">
        <f>IF(G12313="Male",VLOOKUP(H12313,'Shoe size conversion table'!$B$6:$D$22,3),VLOOKUP(H12313,'Shoe size conversion table'!$J$6:$L$22,3))</f>
        <v>6</v>
      </c>
      <c r="K12313" s="11">
        <v>139</v>
      </c>
      <c r="L12313" s="12">
        <v>0</v>
      </c>
      <c r="M12313" s="7">
        <f t="shared" si="577"/>
        <v>2016</v>
      </c>
      <c r="N12313" s="7">
        <f t="shared" si="578"/>
        <v>8</v>
      </c>
      <c r="O12313" s="30">
        <f t="shared" si="579"/>
        <v>139</v>
      </c>
    </row>
    <row r="12314" spans="2:15" x14ac:dyDescent="0.2">
      <c r="B12314" s="13">
        <v>63383</v>
      </c>
      <c r="C12314" s="14">
        <v>42601.906111111319</v>
      </c>
      <c r="D12314" s="7" t="s">
        <v>10</v>
      </c>
      <c r="E12314" s="13">
        <v>2230</v>
      </c>
      <c r="F12314" s="7" t="s">
        <v>35</v>
      </c>
      <c r="G12314" s="7" t="s">
        <v>11</v>
      </c>
      <c r="H12314" s="13">
        <v>10.5</v>
      </c>
      <c r="I12314" s="13" t="str">
        <f>IF(G12314="Male",VLOOKUP(H12314,'Shoe size conversion table'!$B$6:$D$22,2),VLOOKUP(H12314,'Shoe size conversion table'!$J$6:$L$22,2))</f>
        <v>43-44</v>
      </c>
      <c r="J12314" s="13">
        <f>IF(G12314="Male",VLOOKUP(H12314,'Shoe size conversion table'!$B$6:$D$22,3),VLOOKUP(H12314,'Shoe size conversion table'!$J$6:$L$22,3))</f>
        <v>10</v>
      </c>
      <c r="K12314" s="11">
        <v>199</v>
      </c>
      <c r="L12314" s="12">
        <v>0.1</v>
      </c>
      <c r="M12314" s="7">
        <f t="shared" si="577"/>
        <v>2016</v>
      </c>
      <c r="N12314" s="7">
        <f t="shared" si="578"/>
        <v>8</v>
      </c>
      <c r="O12314" s="30">
        <f t="shared" si="579"/>
        <v>179.1</v>
      </c>
    </row>
    <row r="12315" spans="2:15" x14ac:dyDescent="0.2">
      <c r="B12315" s="13">
        <v>63384</v>
      </c>
      <c r="C12315" s="14">
        <v>42601.956111111132</v>
      </c>
      <c r="D12315" s="7" t="s">
        <v>7</v>
      </c>
      <c r="E12315" s="13">
        <v>2185</v>
      </c>
      <c r="F12315" s="7" t="s">
        <v>49</v>
      </c>
      <c r="G12315" s="7" t="s">
        <v>12</v>
      </c>
      <c r="H12315" s="13">
        <v>8.5</v>
      </c>
      <c r="I12315" s="13">
        <f>IF(G12315="Male",VLOOKUP(H12315,'Shoe size conversion table'!$B$6:$D$22,2),VLOOKUP(H12315,'Shoe size conversion table'!$J$6:$L$22,2))</f>
        <v>39</v>
      </c>
      <c r="J12315" s="13">
        <f>IF(G12315="Male",VLOOKUP(H12315,'Shoe size conversion table'!$B$6:$D$22,3),VLOOKUP(H12315,'Shoe size conversion table'!$J$6:$L$22,3))</f>
        <v>6.5</v>
      </c>
      <c r="K12315" s="11">
        <v>179</v>
      </c>
      <c r="L12315" s="12">
        <v>0.1</v>
      </c>
      <c r="M12315" s="7">
        <f t="shared" si="577"/>
        <v>2016</v>
      </c>
      <c r="N12315" s="7">
        <f t="shared" si="578"/>
        <v>8</v>
      </c>
      <c r="O12315" s="30">
        <f t="shared" si="579"/>
        <v>161.1</v>
      </c>
    </row>
    <row r="12316" spans="2:15" x14ac:dyDescent="0.2">
      <c r="B12316" s="13">
        <v>63384</v>
      </c>
      <c r="C12316" s="14">
        <v>42601.956111111132</v>
      </c>
      <c r="D12316" s="7" t="s">
        <v>7</v>
      </c>
      <c r="E12316" s="13">
        <v>2154</v>
      </c>
      <c r="F12316" s="7" t="s">
        <v>49</v>
      </c>
      <c r="G12316" s="7" t="s">
        <v>11</v>
      </c>
      <c r="H12316" s="13">
        <v>9.5</v>
      </c>
      <c r="I12316" s="13" t="str">
        <f>IF(G12316="Male",VLOOKUP(H12316,'Shoe size conversion table'!$B$6:$D$22,2),VLOOKUP(H12316,'Shoe size conversion table'!$J$6:$L$22,2))</f>
        <v>42-43</v>
      </c>
      <c r="J12316" s="13">
        <f>IF(G12316="Male",VLOOKUP(H12316,'Shoe size conversion table'!$B$6:$D$22,3),VLOOKUP(H12316,'Shoe size conversion table'!$J$6:$L$22,3))</f>
        <v>9</v>
      </c>
      <c r="K12316" s="11">
        <v>149</v>
      </c>
      <c r="L12316" s="12">
        <v>0.5</v>
      </c>
      <c r="M12316" s="7">
        <f t="shared" si="577"/>
        <v>2016</v>
      </c>
      <c r="N12316" s="7">
        <f t="shared" si="578"/>
        <v>8</v>
      </c>
      <c r="O12316" s="30">
        <f t="shared" si="579"/>
        <v>74.5</v>
      </c>
    </row>
    <row r="12317" spans="2:15" x14ac:dyDescent="0.2">
      <c r="B12317" s="13">
        <v>63385</v>
      </c>
      <c r="C12317" s="14">
        <v>42601.996111111315</v>
      </c>
      <c r="D12317" s="7" t="s">
        <v>7</v>
      </c>
      <c r="E12317" s="13">
        <v>2154</v>
      </c>
      <c r="F12317" s="7" t="s">
        <v>49</v>
      </c>
      <c r="G12317" s="7" t="s">
        <v>11</v>
      </c>
      <c r="H12317" s="13">
        <v>9</v>
      </c>
      <c r="I12317" s="13">
        <f>IF(G12317="Male",VLOOKUP(H12317,'Shoe size conversion table'!$B$6:$D$22,2),VLOOKUP(H12317,'Shoe size conversion table'!$J$6:$L$22,2))</f>
        <v>42</v>
      </c>
      <c r="J12317" s="13">
        <f>IF(G12317="Male",VLOOKUP(H12317,'Shoe size conversion table'!$B$6:$D$22,3),VLOOKUP(H12317,'Shoe size conversion table'!$J$6:$L$22,3))</f>
        <v>8.5</v>
      </c>
      <c r="K12317" s="11">
        <v>179</v>
      </c>
      <c r="L12317" s="12">
        <v>0.1</v>
      </c>
      <c r="M12317" s="7">
        <f t="shared" si="577"/>
        <v>2016</v>
      </c>
      <c r="N12317" s="7">
        <f t="shared" si="578"/>
        <v>8</v>
      </c>
      <c r="O12317" s="30">
        <f t="shared" si="579"/>
        <v>161.1</v>
      </c>
    </row>
    <row r="12318" spans="2:15" x14ac:dyDescent="0.2">
      <c r="B12318" s="13">
        <v>63386</v>
      </c>
      <c r="C12318" s="14">
        <v>42602.036111111214</v>
      </c>
      <c r="D12318" s="7" t="s">
        <v>10</v>
      </c>
      <c r="E12318" s="13">
        <v>2229</v>
      </c>
      <c r="F12318" s="7" t="s">
        <v>35</v>
      </c>
      <c r="G12318" s="7" t="s">
        <v>11</v>
      </c>
      <c r="H12318" s="13">
        <v>9</v>
      </c>
      <c r="I12318" s="13">
        <f>IF(G12318="Male",VLOOKUP(H12318,'Shoe size conversion table'!$B$6:$D$22,2),VLOOKUP(H12318,'Shoe size conversion table'!$J$6:$L$22,2))</f>
        <v>42</v>
      </c>
      <c r="J12318" s="13">
        <f>IF(G12318="Male",VLOOKUP(H12318,'Shoe size conversion table'!$B$6:$D$22,3),VLOOKUP(H12318,'Shoe size conversion table'!$J$6:$L$22,3))</f>
        <v>8.5</v>
      </c>
      <c r="K12318" s="11">
        <v>199</v>
      </c>
      <c r="L12318" s="12">
        <v>0.2</v>
      </c>
      <c r="M12318" s="7">
        <f t="shared" si="577"/>
        <v>2016</v>
      </c>
      <c r="N12318" s="7">
        <f t="shared" si="578"/>
        <v>8</v>
      </c>
      <c r="O12318" s="30">
        <f t="shared" si="579"/>
        <v>159.20000000000002</v>
      </c>
    </row>
    <row r="12319" spans="2:15" x14ac:dyDescent="0.2">
      <c r="B12319" s="13">
        <v>63387</v>
      </c>
      <c r="C12319" s="14">
        <v>42602.036111111214</v>
      </c>
      <c r="D12319" s="7" t="s">
        <v>10</v>
      </c>
      <c r="E12319" s="13">
        <v>2231</v>
      </c>
      <c r="F12319" s="7" t="s">
        <v>34</v>
      </c>
      <c r="G12319" s="7" t="s">
        <v>11</v>
      </c>
      <c r="H12319" s="13">
        <v>6</v>
      </c>
      <c r="I12319" s="13">
        <f>IF(G12319="Male",VLOOKUP(H12319,'Shoe size conversion table'!$B$6:$D$22,2),VLOOKUP(H12319,'Shoe size conversion table'!$J$6:$L$22,2))</f>
        <v>39</v>
      </c>
      <c r="J12319" s="13">
        <f>IF(G12319="Male",VLOOKUP(H12319,'Shoe size conversion table'!$B$6:$D$22,3),VLOOKUP(H12319,'Shoe size conversion table'!$J$6:$L$22,3))</f>
        <v>5.5</v>
      </c>
      <c r="K12319" s="11">
        <v>149</v>
      </c>
      <c r="L12319" s="12">
        <v>0</v>
      </c>
      <c r="M12319" s="7">
        <f t="shared" si="577"/>
        <v>2016</v>
      </c>
      <c r="N12319" s="7">
        <f t="shared" si="578"/>
        <v>8</v>
      </c>
      <c r="O12319" s="30">
        <f t="shared" si="579"/>
        <v>149</v>
      </c>
    </row>
    <row r="12320" spans="2:15" x14ac:dyDescent="0.2">
      <c r="B12320" s="13">
        <v>63388</v>
      </c>
      <c r="C12320" s="14">
        <v>42602.126111111123</v>
      </c>
      <c r="D12320" s="7" t="s">
        <v>7</v>
      </c>
      <c r="E12320" s="13">
        <v>2194</v>
      </c>
      <c r="F12320" s="7" t="s">
        <v>52</v>
      </c>
      <c r="G12320" s="7" t="s">
        <v>11</v>
      </c>
      <c r="H12320" s="13">
        <v>12</v>
      </c>
      <c r="I12320" s="13">
        <f>IF(G12320="Male",VLOOKUP(H12320,'Shoe size conversion table'!$B$6:$D$22,2),VLOOKUP(H12320,'Shoe size conversion table'!$J$6:$L$22,2))</f>
        <v>45</v>
      </c>
      <c r="J12320" s="13">
        <f>IF(G12320="Male",VLOOKUP(H12320,'Shoe size conversion table'!$B$6:$D$22,3),VLOOKUP(H12320,'Shoe size conversion table'!$J$6:$L$22,3))</f>
        <v>11.5</v>
      </c>
      <c r="K12320" s="11">
        <v>129</v>
      </c>
      <c r="L12320" s="12">
        <v>0.1</v>
      </c>
      <c r="M12320" s="7">
        <f t="shared" si="577"/>
        <v>2016</v>
      </c>
      <c r="N12320" s="7">
        <f t="shared" si="578"/>
        <v>8</v>
      </c>
      <c r="O12320" s="30">
        <f t="shared" si="579"/>
        <v>116.10000000000001</v>
      </c>
    </row>
    <row r="12321" spans="2:15" x14ac:dyDescent="0.2">
      <c r="B12321" s="13">
        <v>63389</v>
      </c>
      <c r="C12321" s="14">
        <v>42602.15611111113</v>
      </c>
      <c r="D12321" s="7" t="s">
        <v>7</v>
      </c>
      <c r="E12321" s="13">
        <v>2170</v>
      </c>
      <c r="F12321" s="7" t="s">
        <v>53</v>
      </c>
      <c r="G12321" s="7" t="s">
        <v>11</v>
      </c>
      <c r="H12321" s="13">
        <v>9.5</v>
      </c>
      <c r="I12321" s="13" t="str">
        <f>IF(G12321="Male",VLOOKUP(H12321,'Shoe size conversion table'!$B$6:$D$22,2),VLOOKUP(H12321,'Shoe size conversion table'!$J$6:$L$22,2))</f>
        <v>42-43</v>
      </c>
      <c r="J12321" s="13">
        <f>IF(G12321="Male",VLOOKUP(H12321,'Shoe size conversion table'!$B$6:$D$22,3),VLOOKUP(H12321,'Shoe size conversion table'!$J$6:$L$22,3))</f>
        <v>9</v>
      </c>
      <c r="K12321" s="11">
        <v>139</v>
      </c>
      <c r="L12321" s="12">
        <v>0.5</v>
      </c>
      <c r="M12321" s="7">
        <f t="shared" si="577"/>
        <v>2016</v>
      </c>
      <c r="N12321" s="7">
        <f t="shared" si="578"/>
        <v>8</v>
      </c>
      <c r="O12321" s="30">
        <f t="shared" si="579"/>
        <v>69.5</v>
      </c>
    </row>
    <row r="12322" spans="2:15" x14ac:dyDescent="0.2">
      <c r="B12322" s="13">
        <v>63390</v>
      </c>
      <c r="C12322" s="14">
        <v>42602.186111111107</v>
      </c>
      <c r="D12322" s="7" t="s">
        <v>10</v>
      </c>
      <c r="E12322" s="13">
        <v>2203</v>
      </c>
      <c r="F12322" s="7" t="s">
        <v>34</v>
      </c>
      <c r="G12322" s="7" t="s">
        <v>12</v>
      </c>
      <c r="H12322" s="13">
        <v>8</v>
      </c>
      <c r="I12322" s="13" t="str">
        <f>IF(G12322="Male",VLOOKUP(H12322,'Shoe size conversion table'!$B$6:$D$22,2),VLOOKUP(H12322,'Shoe size conversion table'!$J$6:$L$22,2))</f>
        <v>38-39</v>
      </c>
      <c r="J12322" s="13">
        <f>IF(G12322="Male",VLOOKUP(H12322,'Shoe size conversion table'!$B$6:$D$22,3),VLOOKUP(H12322,'Shoe size conversion table'!$J$6:$L$22,3))</f>
        <v>6</v>
      </c>
      <c r="K12322" s="11">
        <v>179</v>
      </c>
      <c r="L12322" s="12">
        <v>0.5</v>
      </c>
      <c r="M12322" s="7">
        <f t="shared" si="577"/>
        <v>2016</v>
      </c>
      <c r="N12322" s="7">
        <f t="shared" si="578"/>
        <v>8</v>
      </c>
      <c r="O12322" s="30">
        <f t="shared" si="579"/>
        <v>89.5</v>
      </c>
    </row>
    <row r="12323" spans="2:15" x14ac:dyDescent="0.2">
      <c r="B12323" s="13">
        <v>63391</v>
      </c>
      <c r="C12323" s="14">
        <v>42602.19611111113</v>
      </c>
      <c r="D12323" s="7" t="s">
        <v>9</v>
      </c>
      <c r="E12323" s="13">
        <v>2182</v>
      </c>
      <c r="F12323" s="7" t="s">
        <v>58</v>
      </c>
      <c r="G12323" s="7" t="s">
        <v>11</v>
      </c>
      <c r="H12323" s="13">
        <v>11.5</v>
      </c>
      <c r="I12323" s="13" t="str">
        <f>IF(G12323="Male",VLOOKUP(H12323,'Shoe size conversion table'!$B$6:$D$22,2),VLOOKUP(H12323,'Shoe size conversion table'!$J$6:$L$22,2))</f>
        <v>44-45</v>
      </c>
      <c r="J12323" s="13">
        <f>IF(G12323="Male",VLOOKUP(H12323,'Shoe size conversion table'!$B$6:$D$22,3),VLOOKUP(H12323,'Shoe size conversion table'!$J$6:$L$22,3))</f>
        <v>11</v>
      </c>
      <c r="K12323" s="11">
        <v>169</v>
      </c>
      <c r="L12323" s="12">
        <v>0</v>
      </c>
      <c r="M12323" s="7">
        <f t="shared" si="577"/>
        <v>2016</v>
      </c>
      <c r="N12323" s="7">
        <f t="shared" si="578"/>
        <v>8</v>
      </c>
      <c r="O12323" s="30">
        <f t="shared" si="579"/>
        <v>169</v>
      </c>
    </row>
    <row r="12324" spans="2:15" x14ac:dyDescent="0.2">
      <c r="B12324" s="13">
        <v>63392</v>
      </c>
      <c r="C12324" s="14">
        <v>42602.366111111318</v>
      </c>
      <c r="D12324" s="7" t="s">
        <v>8</v>
      </c>
      <c r="E12324" s="13">
        <v>2159</v>
      </c>
      <c r="F12324" s="7" t="s">
        <v>41</v>
      </c>
      <c r="G12324" s="7" t="s">
        <v>11</v>
      </c>
      <c r="H12324" s="13">
        <v>9.5</v>
      </c>
      <c r="I12324" s="13" t="str">
        <f>IF(G12324="Male",VLOOKUP(H12324,'Shoe size conversion table'!$B$6:$D$22,2),VLOOKUP(H12324,'Shoe size conversion table'!$J$6:$L$22,2))</f>
        <v>42-43</v>
      </c>
      <c r="J12324" s="13">
        <f>IF(G12324="Male",VLOOKUP(H12324,'Shoe size conversion table'!$B$6:$D$22,3),VLOOKUP(H12324,'Shoe size conversion table'!$J$6:$L$22,3))</f>
        <v>9</v>
      </c>
      <c r="K12324" s="11">
        <v>189</v>
      </c>
      <c r="L12324" s="12">
        <v>0</v>
      </c>
      <c r="M12324" s="7">
        <f t="shared" si="577"/>
        <v>2016</v>
      </c>
      <c r="N12324" s="7">
        <f t="shared" si="578"/>
        <v>8</v>
      </c>
      <c r="O12324" s="30">
        <f t="shared" si="579"/>
        <v>189</v>
      </c>
    </row>
    <row r="12325" spans="2:15" x14ac:dyDescent="0.2">
      <c r="B12325" s="13">
        <v>63393</v>
      </c>
      <c r="C12325" s="14">
        <v>42602.406111111108</v>
      </c>
      <c r="D12325" s="7" t="s">
        <v>9</v>
      </c>
      <c r="E12325" s="13">
        <v>2160</v>
      </c>
      <c r="F12325" s="7" t="s">
        <v>62</v>
      </c>
      <c r="G12325" s="7" t="s">
        <v>11</v>
      </c>
      <c r="H12325" s="13">
        <v>11.5</v>
      </c>
      <c r="I12325" s="13" t="str">
        <f>IF(G12325="Male",VLOOKUP(H12325,'Shoe size conversion table'!$B$6:$D$22,2),VLOOKUP(H12325,'Shoe size conversion table'!$J$6:$L$22,2))</f>
        <v>44-45</v>
      </c>
      <c r="J12325" s="13">
        <f>IF(G12325="Male",VLOOKUP(H12325,'Shoe size conversion table'!$B$6:$D$22,3),VLOOKUP(H12325,'Shoe size conversion table'!$J$6:$L$22,3))</f>
        <v>11</v>
      </c>
      <c r="K12325" s="11">
        <v>129</v>
      </c>
      <c r="L12325" s="12">
        <v>0</v>
      </c>
      <c r="M12325" s="7">
        <f t="shared" si="577"/>
        <v>2016</v>
      </c>
      <c r="N12325" s="7">
        <f t="shared" si="578"/>
        <v>8</v>
      </c>
      <c r="O12325" s="30">
        <f t="shared" si="579"/>
        <v>129</v>
      </c>
    </row>
    <row r="12326" spans="2:15" x14ac:dyDescent="0.2">
      <c r="B12326" s="13">
        <v>63394</v>
      </c>
      <c r="C12326" s="14">
        <v>42602.42611111125</v>
      </c>
      <c r="D12326" s="7" t="s">
        <v>9</v>
      </c>
      <c r="E12326" s="13">
        <v>2220</v>
      </c>
      <c r="F12326" s="7" t="s">
        <v>62</v>
      </c>
      <c r="G12326" s="7" t="s">
        <v>11</v>
      </c>
      <c r="H12326" s="13">
        <v>6.5</v>
      </c>
      <c r="I12326" s="13">
        <f>IF(G12326="Male",VLOOKUP(H12326,'Shoe size conversion table'!$B$6:$D$22,2),VLOOKUP(H12326,'Shoe size conversion table'!$J$6:$L$22,2))</f>
        <v>39</v>
      </c>
      <c r="J12326" s="13">
        <f>IF(G12326="Male",VLOOKUP(H12326,'Shoe size conversion table'!$B$6:$D$22,3),VLOOKUP(H12326,'Shoe size conversion table'!$J$6:$L$22,3))</f>
        <v>6</v>
      </c>
      <c r="K12326" s="11">
        <v>199</v>
      </c>
      <c r="L12326" s="12">
        <v>0</v>
      </c>
      <c r="M12326" s="7">
        <f t="shared" si="577"/>
        <v>2016</v>
      </c>
      <c r="N12326" s="7">
        <f t="shared" si="578"/>
        <v>8</v>
      </c>
      <c r="O12326" s="30">
        <f t="shared" si="579"/>
        <v>199</v>
      </c>
    </row>
    <row r="12327" spans="2:15" x14ac:dyDescent="0.2">
      <c r="B12327" s="13">
        <v>63395</v>
      </c>
      <c r="C12327" s="14">
        <v>42602.506111111215</v>
      </c>
      <c r="D12327" s="7" t="s">
        <v>7</v>
      </c>
      <c r="E12327" s="13">
        <v>2149</v>
      </c>
      <c r="F12327" s="7" t="s">
        <v>50</v>
      </c>
      <c r="G12327" s="7" t="s">
        <v>11</v>
      </c>
      <c r="H12327" s="13">
        <v>9.5</v>
      </c>
      <c r="I12327" s="13" t="str">
        <f>IF(G12327="Male",VLOOKUP(H12327,'Shoe size conversion table'!$B$6:$D$22,2),VLOOKUP(H12327,'Shoe size conversion table'!$J$6:$L$22,2))</f>
        <v>42-43</v>
      </c>
      <c r="J12327" s="13">
        <f>IF(G12327="Male",VLOOKUP(H12327,'Shoe size conversion table'!$B$6:$D$22,3),VLOOKUP(H12327,'Shoe size conversion table'!$J$6:$L$22,3))</f>
        <v>9</v>
      </c>
      <c r="K12327" s="11">
        <v>199</v>
      </c>
      <c r="L12327" s="12">
        <v>0</v>
      </c>
      <c r="M12327" s="7">
        <f t="shared" si="577"/>
        <v>2016</v>
      </c>
      <c r="N12327" s="7">
        <f t="shared" si="578"/>
        <v>8</v>
      </c>
      <c r="O12327" s="30">
        <f t="shared" si="579"/>
        <v>199</v>
      </c>
    </row>
    <row r="12328" spans="2:15" x14ac:dyDescent="0.2">
      <c r="B12328" s="13">
        <v>63396</v>
      </c>
      <c r="C12328" s="14">
        <v>42602.576111111317</v>
      </c>
      <c r="D12328" s="7" t="s">
        <v>10</v>
      </c>
      <c r="E12328" s="13">
        <v>2202</v>
      </c>
      <c r="F12328" s="7" t="s">
        <v>35</v>
      </c>
      <c r="G12328" s="7" t="s">
        <v>12</v>
      </c>
      <c r="H12328" s="13">
        <v>9</v>
      </c>
      <c r="I12328" s="13" t="str">
        <f>IF(G12328="Male",VLOOKUP(H12328,'Shoe size conversion table'!$B$6:$D$22,2),VLOOKUP(H12328,'Shoe size conversion table'!$J$6:$L$22,2))</f>
        <v>39-40</v>
      </c>
      <c r="J12328" s="13">
        <f>IF(G12328="Male",VLOOKUP(H12328,'Shoe size conversion table'!$B$6:$D$22,3),VLOOKUP(H12328,'Shoe size conversion table'!$J$6:$L$22,3))</f>
        <v>7</v>
      </c>
      <c r="K12328" s="11">
        <v>199</v>
      </c>
      <c r="L12328" s="12">
        <v>0.5</v>
      </c>
      <c r="M12328" s="7">
        <f t="shared" si="577"/>
        <v>2016</v>
      </c>
      <c r="N12328" s="7">
        <f t="shared" si="578"/>
        <v>8</v>
      </c>
      <c r="O12328" s="30">
        <f t="shared" si="579"/>
        <v>99.5</v>
      </c>
    </row>
    <row r="12329" spans="2:15" x14ac:dyDescent="0.2">
      <c r="B12329" s="13">
        <v>63397</v>
      </c>
      <c r="C12329" s="14">
        <v>42602.716111111316</v>
      </c>
      <c r="D12329" s="7" t="s">
        <v>8</v>
      </c>
      <c r="E12329" s="13">
        <v>2241</v>
      </c>
      <c r="F12329" s="7" t="s">
        <v>40</v>
      </c>
      <c r="G12329" s="7" t="s">
        <v>11</v>
      </c>
      <c r="H12329" s="13">
        <v>8.5</v>
      </c>
      <c r="I12329" s="13" t="str">
        <f>IF(G12329="Male",VLOOKUP(H12329,'Shoe size conversion table'!$B$6:$D$22,2),VLOOKUP(H12329,'Shoe size conversion table'!$J$6:$L$22,2))</f>
        <v>41-42</v>
      </c>
      <c r="J12329" s="13">
        <f>IF(G12329="Male",VLOOKUP(H12329,'Shoe size conversion table'!$B$6:$D$22,3),VLOOKUP(H12329,'Shoe size conversion table'!$J$6:$L$22,3))</f>
        <v>8</v>
      </c>
      <c r="K12329" s="11">
        <v>189</v>
      </c>
      <c r="L12329" s="12">
        <v>0.1</v>
      </c>
      <c r="M12329" s="7">
        <f t="shared" si="577"/>
        <v>2016</v>
      </c>
      <c r="N12329" s="7">
        <f t="shared" si="578"/>
        <v>8</v>
      </c>
      <c r="O12329" s="30">
        <f t="shared" si="579"/>
        <v>170.1</v>
      </c>
    </row>
    <row r="12330" spans="2:15" x14ac:dyDescent="0.2">
      <c r="B12330" s="13">
        <v>63398</v>
      </c>
      <c r="C12330" s="14">
        <v>42602.746111111126</v>
      </c>
      <c r="D12330" s="7" t="s">
        <v>7</v>
      </c>
      <c r="E12330" s="13">
        <v>2220</v>
      </c>
      <c r="F12330" s="7" t="s">
        <v>49</v>
      </c>
      <c r="G12330" s="7" t="s">
        <v>11</v>
      </c>
      <c r="H12330" s="13">
        <v>7</v>
      </c>
      <c r="I12330" s="13">
        <f>IF(G12330="Male",VLOOKUP(H12330,'Shoe size conversion table'!$B$6:$D$22,2),VLOOKUP(H12330,'Shoe size conversion table'!$J$6:$L$22,2))</f>
        <v>40</v>
      </c>
      <c r="J12330" s="13">
        <f>IF(G12330="Male",VLOOKUP(H12330,'Shoe size conversion table'!$B$6:$D$22,3),VLOOKUP(H12330,'Shoe size conversion table'!$J$6:$L$22,3))</f>
        <v>6.5</v>
      </c>
      <c r="K12330" s="11">
        <v>189</v>
      </c>
      <c r="L12330" s="12">
        <v>0.2</v>
      </c>
      <c r="M12330" s="7">
        <f t="shared" si="577"/>
        <v>2016</v>
      </c>
      <c r="N12330" s="7">
        <f t="shared" si="578"/>
        <v>8</v>
      </c>
      <c r="O12330" s="30">
        <f t="shared" si="579"/>
        <v>151.20000000000002</v>
      </c>
    </row>
    <row r="12331" spans="2:15" x14ac:dyDescent="0.2">
      <c r="B12331" s="13">
        <v>63398</v>
      </c>
      <c r="C12331" s="14">
        <v>42602.746111111126</v>
      </c>
      <c r="D12331" s="7" t="s">
        <v>7</v>
      </c>
      <c r="E12331" s="13">
        <v>2202</v>
      </c>
      <c r="F12331" s="7" t="s">
        <v>49</v>
      </c>
      <c r="G12331" s="7" t="s">
        <v>11</v>
      </c>
      <c r="H12331" s="13">
        <v>9.5</v>
      </c>
      <c r="I12331" s="13" t="str">
        <f>IF(G12331="Male",VLOOKUP(H12331,'Shoe size conversion table'!$B$6:$D$22,2),VLOOKUP(H12331,'Shoe size conversion table'!$J$6:$L$22,2))</f>
        <v>42-43</v>
      </c>
      <c r="J12331" s="13">
        <f>IF(G12331="Male",VLOOKUP(H12331,'Shoe size conversion table'!$B$6:$D$22,3),VLOOKUP(H12331,'Shoe size conversion table'!$J$6:$L$22,3))</f>
        <v>9</v>
      </c>
      <c r="K12331" s="11">
        <v>199</v>
      </c>
      <c r="L12331" s="12">
        <v>0</v>
      </c>
      <c r="M12331" s="7">
        <f t="shared" si="577"/>
        <v>2016</v>
      </c>
      <c r="N12331" s="7">
        <f t="shared" si="578"/>
        <v>8</v>
      </c>
      <c r="O12331" s="30">
        <f t="shared" si="579"/>
        <v>199</v>
      </c>
    </row>
    <row r="12332" spans="2:15" x14ac:dyDescent="0.2">
      <c r="B12332" s="13">
        <v>63399</v>
      </c>
      <c r="C12332" s="14">
        <v>42602.746111111315</v>
      </c>
      <c r="D12332" s="7" t="s">
        <v>7</v>
      </c>
      <c r="E12332" s="13">
        <v>2189</v>
      </c>
      <c r="F12332" s="7" t="s">
        <v>48</v>
      </c>
      <c r="G12332" s="7" t="s">
        <v>12</v>
      </c>
      <c r="H12332" s="13">
        <v>7.5</v>
      </c>
      <c r="I12332" s="13">
        <f>IF(G12332="Male",VLOOKUP(H12332,'Shoe size conversion table'!$B$6:$D$22,2),VLOOKUP(H12332,'Shoe size conversion table'!$J$6:$L$22,2))</f>
        <v>38</v>
      </c>
      <c r="J12332" s="13">
        <f>IF(G12332="Male",VLOOKUP(H12332,'Shoe size conversion table'!$B$6:$D$22,3),VLOOKUP(H12332,'Shoe size conversion table'!$J$6:$L$22,3))</f>
        <v>5.5</v>
      </c>
      <c r="K12332" s="11">
        <v>149</v>
      </c>
      <c r="L12332" s="12">
        <v>0.5</v>
      </c>
      <c r="M12332" s="7">
        <f t="shared" si="577"/>
        <v>2016</v>
      </c>
      <c r="N12332" s="7">
        <f t="shared" si="578"/>
        <v>8</v>
      </c>
      <c r="O12332" s="30">
        <f t="shared" si="579"/>
        <v>74.5</v>
      </c>
    </row>
    <row r="12333" spans="2:15" x14ac:dyDescent="0.2">
      <c r="B12333" s="13">
        <v>63400</v>
      </c>
      <c r="C12333" s="14">
        <v>42602.806111111247</v>
      </c>
      <c r="D12333" s="7" t="s">
        <v>7</v>
      </c>
      <c r="E12333" s="13">
        <v>2191</v>
      </c>
      <c r="F12333" s="7" t="s">
        <v>48</v>
      </c>
      <c r="G12333" s="7" t="s">
        <v>12</v>
      </c>
      <c r="H12333" s="13">
        <v>7</v>
      </c>
      <c r="I12333" s="13" t="str">
        <f>IF(G12333="Male",VLOOKUP(H12333,'Shoe size conversion table'!$B$6:$D$22,2),VLOOKUP(H12333,'Shoe size conversion table'!$J$6:$L$22,2))</f>
        <v>37-38</v>
      </c>
      <c r="J12333" s="13">
        <f>IF(G12333="Male",VLOOKUP(H12333,'Shoe size conversion table'!$B$6:$D$22,3),VLOOKUP(H12333,'Shoe size conversion table'!$J$6:$L$22,3))</f>
        <v>5</v>
      </c>
      <c r="K12333" s="11">
        <v>149</v>
      </c>
      <c r="L12333" s="12">
        <v>0.3</v>
      </c>
      <c r="M12333" s="7">
        <f t="shared" si="577"/>
        <v>2016</v>
      </c>
      <c r="N12333" s="7">
        <f t="shared" si="578"/>
        <v>8</v>
      </c>
      <c r="O12333" s="30">
        <f t="shared" si="579"/>
        <v>104.3</v>
      </c>
    </row>
    <row r="12334" spans="2:15" x14ac:dyDescent="0.2">
      <c r="B12334" s="13">
        <v>63401</v>
      </c>
      <c r="C12334" s="14">
        <v>42602.866111111209</v>
      </c>
      <c r="D12334" s="7" t="s">
        <v>10</v>
      </c>
      <c r="E12334" s="13">
        <v>2168</v>
      </c>
      <c r="F12334" s="7" t="s">
        <v>34</v>
      </c>
      <c r="G12334" s="7" t="s">
        <v>12</v>
      </c>
      <c r="H12334" s="13">
        <v>8</v>
      </c>
      <c r="I12334" s="13" t="str">
        <f>IF(G12334="Male",VLOOKUP(H12334,'Shoe size conversion table'!$B$6:$D$22,2),VLOOKUP(H12334,'Shoe size conversion table'!$J$6:$L$22,2))</f>
        <v>38-39</v>
      </c>
      <c r="J12334" s="13">
        <f>IF(G12334="Male",VLOOKUP(H12334,'Shoe size conversion table'!$B$6:$D$22,3),VLOOKUP(H12334,'Shoe size conversion table'!$J$6:$L$22,3))</f>
        <v>6</v>
      </c>
      <c r="K12334" s="11">
        <v>159</v>
      </c>
      <c r="L12334" s="12">
        <v>0.2</v>
      </c>
      <c r="M12334" s="7">
        <f t="shared" si="577"/>
        <v>2016</v>
      </c>
      <c r="N12334" s="7">
        <f t="shared" si="578"/>
        <v>8</v>
      </c>
      <c r="O12334" s="30">
        <f t="shared" si="579"/>
        <v>127.2</v>
      </c>
    </row>
    <row r="12335" spans="2:15" x14ac:dyDescent="0.2">
      <c r="B12335" s="13">
        <v>63402</v>
      </c>
      <c r="C12335" s="14">
        <v>42602.906111111319</v>
      </c>
      <c r="D12335" s="7" t="s">
        <v>10</v>
      </c>
      <c r="E12335" s="13">
        <v>2171</v>
      </c>
      <c r="F12335" s="7" t="s">
        <v>36</v>
      </c>
      <c r="G12335" s="7" t="s">
        <v>11</v>
      </c>
      <c r="H12335" s="13">
        <v>11</v>
      </c>
      <c r="I12335" s="13">
        <f>IF(G12335="Male",VLOOKUP(H12335,'Shoe size conversion table'!$B$6:$D$22,2),VLOOKUP(H12335,'Shoe size conversion table'!$J$6:$L$22,2))</f>
        <v>44</v>
      </c>
      <c r="J12335" s="13">
        <f>IF(G12335="Male",VLOOKUP(H12335,'Shoe size conversion table'!$B$6:$D$22,3),VLOOKUP(H12335,'Shoe size conversion table'!$J$6:$L$22,3))</f>
        <v>10.5</v>
      </c>
      <c r="K12335" s="11">
        <v>189</v>
      </c>
      <c r="L12335" s="12">
        <v>0.5</v>
      </c>
      <c r="M12335" s="7">
        <f t="shared" si="577"/>
        <v>2016</v>
      </c>
      <c r="N12335" s="7">
        <f t="shared" si="578"/>
        <v>8</v>
      </c>
      <c r="O12335" s="30">
        <f t="shared" si="579"/>
        <v>94.5</v>
      </c>
    </row>
    <row r="12336" spans="2:15" x14ac:dyDescent="0.2">
      <c r="B12336" s="13">
        <v>63403</v>
      </c>
      <c r="C12336" s="14">
        <v>42602.956111111132</v>
      </c>
      <c r="D12336" s="7" t="s">
        <v>9</v>
      </c>
      <c r="E12336" s="13">
        <v>2209</v>
      </c>
      <c r="F12336" s="7" t="s">
        <v>59</v>
      </c>
      <c r="G12336" s="7" t="s">
        <v>11</v>
      </c>
      <c r="H12336" s="13">
        <v>12</v>
      </c>
      <c r="I12336" s="13">
        <f>IF(G12336="Male",VLOOKUP(H12336,'Shoe size conversion table'!$B$6:$D$22,2),VLOOKUP(H12336,'Shoe size conversion table'!$J$6:$L$22,2))</f>
        <v>45</v>
      </c>
      <c r="J12336" s="13">
        <f>IF(G12336="Male",VLOOKUP(H12336,'Shoe size conversion table'!$B$6:$D$22,3),VLOOKUP(H12336,'Shoe size conversion table'!$J$6:$L$22,3))</f>
        <v>11.5</v>
      </c>
      <c r="K12336" s="11">
        <v>199</v>
      </c>
      <c r="L12336" s="12">
        <v>0.2</v>
      </c>
      <c r="M12336" s="7">
        <f t="shared" si="577"/>
        <v>2016</v>
      </c>
      <c r="N12336" s="7">
        <f t="shared" si="578"/>
        <v>8</v>
      </c>
      <c r="O12336" s="30">
        <f t="shared" si="579"/>
        <v>159.20000000000002</v>
      </c>
    </row>
    <row r="12337" spans="2:15" x14ac:dyDescent="0.2">
      <c r="B12337" s="13">
        <v>63403</v>
      </c>
      <c r="C12337" s="14">
        <v>42602.956111111132</v>
      </c>
      <c r="D12337" s="7" t="s">
        <v>9</v>
      </c>
      <c r="E12337" s="13">
        <v>2227</v>
      </c>
      <c r="F12337" s="7" t="s">
        <v>61</v>
      </c>
      <c r="G12337" s="7" t="s">
        <v>11</v>
      </c>
      <c r="H12337" s="13">
        <v>10</v>
      </c>
      <c r="I12337" s="13">
        <f>IF(G12337="Male",VLOOKUP(H12337,'Shoe size conversion table'!$B$6:$D$22,2),VLOOKUP(H12337,'Shoe size conversion table'!$J$6:$L$22,2))</f>
        <v>43</v>
      </c>
      <c r="J12337" s="13">
        <f>IF(G12337="Male",VLOOKUP(H12337,'Shoe size conversion table'!$B$6:$D$22,3),VLOOKUP(H12337,'Shoe size conversion table'!$J$6:$L$22,3))</f>
        <v>9.5</v>
      </c>
      <c r="K12337" s="11">
        <v>159</v>
      </c>
      <c r="L12337" s="12">
        <v>0.3</v>
      </c>
      <c r="M12337" s="7">
        <f t="shared" si="577"/>
        <v>2016</v>
      </c>
      <c r="N12337" s="7">
        <f t="shared" si="578"/>
        <v>8</v>
      </c>
      <c r="O12337" s="30">
        <f t="shared" si="579"/>
        <v>111.3</v>
      </c>
    </row>
    <row r="12338" spans="2:15" x14ac:dyDescent="0.2">
      <c r="B12338" s="13">
        <v>63404</v>
      </c>
      <c r="C12338" s="14">
        <v>42602.956111111132</v>
      </c>
      <c r="D12338" s="7" t="s">
        <v>7</v>
      </c>
      <c r="E12338" s="13">
        <v>2182</v>
      </c>
      <c r="F12338" s="7" t="s">
        <v>49</v>
      </c>
      <c r="G12338" s="7" t="s">
        <v>11</v>
      </c>
      <c r="H12338" s="13">
        <v>9.5</v>
      </c>
      <c r="I12338" s="13" t="str">
        <f>IF(G12338="Male",VLOOKUP(H12338,'Shoe size conversion table'!$B$6:$D$22,2),VLOOKUP(H12338,'Shoe size conversion table'!$J$6:$L$22,2))</f>
        <v>42-43</v>
      </c>
      <c r="J12338" s="13">
        <f>IF(G12338="Male",VLOOKUP(H12338,'Shoe size conversion table'!$B$6:$D$22,3),VLOOKUP(H12338,'Shoe size conversion table'!$J$6:$L$22,3))</f>
        <v>9</v>
      </c>
      <c r="K12338" s="11">
        <v>159</v>
      </c>
      <c r="L12338" s="12">
        <v>0</v>
      </c>
      <c r="M12338" s="7">
        <f t="shared" si="577"/>
        <v>2016</v>
      </c>
      <c r="N12338" s="7">
        <f t="shared" si="578"/>
        <v>8</v>
      </c>
      <c r="O12338" s="30">
        <f t="shared" si="579"/>
        <v>159</v>
      </c>
    </row>
    <row r="12339" spans="2:15" x14ac:dyDescent="0.2">
      <c r="B12339" s="13">
        <v>63404</v>
      </c>
      <c r="C12339" s="14">
        <v>42602.956111111132</v>
      </c>
      <c r="D12339" s="7" t="s">
        <v>7</v>
      </c>
      <c r="E12339" s="13">
        <v>2185</v>
      </c>
      <c r="F12339" s="7" t="s">
        <v>49</v>
      </c>
      <c r="G12339" s="7" t="s">
        <v>12</v>
      </c>
      <c r="H12339" s="13">
        <v>8.5</v>
      </c>
      <c r="I12339" s="13">
        <f>IF(G12339="Male",VLOOKUP(H12339,'Shoe size conversion table'!$B$6:$D$22,2),VLOOKUP(H12339,'Shoe size conversion table'!$J$6:$L$22,2))</f>
        <v>39</v>
      </c>
      <c r="J12339" s="13">
        <f>IF(G12339="Male",VLOOKUP(H12339,'Shoe size conversion table'!$B$6:$D$22,3),VLOOKUP(H12339,'Shoe size conversion table'!$J$6:$L$22,3))</f>
        <v>6.5</v>
      </c>
      <c r="K12339" s="11">
        <v>179</v>
      </c>
      <c r="L12339" s="12">
        <v>0.1</v>
      </c>
      <c r="M12339" s="7">
        <f t="shared" si="577"/>
        <v>2016</v>
      </c>
      <c r="N12339" s="7">
        <f t="shared" si="578"/>
        <v>8</v>
      </c>
      <c r="O12339" s="30">
        <f t="shared" si="579"/>
        <v>161.1</v>
      </c>
    </row>
    <row r="12340" spans="2:15" x14ac:dyDescent="0.2">
      <c r="B12340" s="13">
        <v>63405</v>
      </c>
      <c r="C12340" s="14">
        <v>42602.996111111315</v>
      </c>
      <c r="D12340" s="7" t="s">
        <v>10</v>
      </c>
      <c r="E12340" s="13">
        <v>2240</v>
      </c>
      <c r="F12340" s="7" t="s">
        <v>36</v>
      </c>
      <c r="G12340" s="7" t="s">
        <v>12</v>
      </c>
      <c r="H12340" s="13">
        <v>9.5</v>
      </c>
      <c r="I12340" s="13">
        <f>IF(G12340="Male",VLOOKUP(H12340,'Shoe size conversion table'!$B$6:$D$22,2),VLOOKUP(H12340,'Shoe size conversion table'!$J$6:$L$22,2))</f>
        <v>40</v>
      </c>
      <c r="J12340" s="13">
        <f>IF(G12340="Male",VLOOKUP(H12340,'Shoe size conversion table'!$B$6:$D$22,3),VLOOKUP(H12340,'Shoe size conversion table'!$J$6:$L$22,3))</f>
        <v>7.5</v>
      </c>
      <c r="K12340" s="11">
        <v>139</v>
      </c>
      <c r="L12340" s="12">
        <v>0</v>
      </c>
      <c r="M12340" s="7">
        <f t="shared" si="577"/>
        <v>2016</v>
      </c>
      <c r="N12340" s="7">
        <f t="shared" si="578"/>
        <v>8</v>
      </c>
      <c r="O12340" s="30">
        <f t="shared" si="579"/>
        <v>139</v>
      </c>
    </row>
    <row r="12341" spans="2:15" x14ac:dyDescent="0.2">
      <c r="B12341" s="13">
        <v>63406</v>
      </c>
      <c r="C12341" s="14">
        <v>42603.096111111248</v>
      </c>
      <c r="D12341" s="7" t="s">
        <v>10</v>
      </c>
      <c r="E12341" s="13">
        <v>2228</v>
      </c>
      <c r="F12341" s="7" t="s">
        <v>36</v>
      </c>
      <c r="G12341" s="7" t="s">
        <v>12</v>
      </c>
      <c r="H12341" s="13">
        <v>7.5</v>
      </c>
      <c r="I12341" s="13">
        <f>IF(G12341="Male",VLOOKUP(H12341,'Shoe size conversion table'!$B$6:$D$22,2),VLOOKUP(H12341,'Shoe size conversion table'!$J$6:$L$22,2))</f>
        <v>38</v>
      </c>
      <c r="J12341" s="13">
        <f>IF(G12341="Male",VLOOKUP(H12341,'Shoe size conversion table'!$B$6:$D$22,3),VLOOKUP(H12341,'Shoe size conversion table'!$J$6:$L$22,3))</f>
        <v>5.5</v>
      </c>
      <c r="K12341" s="11">
        <v>159</v>
      </c>
      <c r="L12341" s="12">
        <v>0</v>
      </c>
      <c r="M12341" s="7">
        <f t="shared" si="577"/>
        <v>2016</v>
      </c>
      <c r="N12341" s="7">
        <f t="shared" si="578"/>
        <v>8</v>
      </c>
      <c r="O12341" s="30">
        <f t="shared" si="579"/>
        <v>159</v>
      </c>
    </row>
    <row r="12342" spans="2:15" x14ac:dyDescent="0.2">
      <c r="B12342" s="13">
        <v>63407</v>
      </c>
      <c r="C12342" s="14">
        <v>42603.15611111113</v>
      </c>
      <c r="D12342" s="7" t="s">
        <v>7</v>
      </c>
      <c r="E12342" s="13">
        <v>2206</v>
      </c>
      <c r="F12342" s="7" t="s">
        <v>44</v>
      </c>
      <c r="G12342" s="7" t="s">
        <v>11</v>
      </c>
      <c r="H12342" s="13">
        <v>9.5</v>
      </c>
      <c r="I12342" s="13" t="str">
        <f>IF(G12342="Male",VLOOKUP(H12342,'Shoe size conversion table'!$B$6:$D$22,2),VLOOKUP(H12342,'Shoe size conversion table'!$J$6:$L$22,2))</f>
        <v>42-43</v>
      </c>
      <c r="J12342" s="13">
        <f>IF(G12342="Male",VLOOKUP(H12342,'Shoe size conversion table'!$B$6:$D$22,3),VLOOKUP(H12342,'Shoe size conversion table'!$J$6:$L$22,3))</f>
        <v>9</v>
      </c>
      <c r="K12342" s="11">
        <v>139</v>
      </c>
      <c r="L12342" s="12">
        <v>0.5</v>
      </c>
      <c r="M12342" s="7">
        <f t="shared" si="577"/>
        <v>2016</v>
      </c>
      <c r="N12342" s="7">
        <f t="shared" si="578"/>
        <v>8</v>
      </c>
      <c r="O12342" s="30">
        <f t="shared" si="579"/>
        <v>69.5</v>
      </c>
    </row>
    <row r="12343" spans="2:15" x14ac:dyDescent="0.2">
      <c r="B12343" s="13">
        <v>63408</v>
      </c>
      <c r="C12343" s="14">
        <v>42603.186111111107</v>
      </c>
      <c r="D12343" s="7" t="s">
        <v>10</v>
      </c>
      <c r="E12343" s="13">
        <v>2226</v>
      </c>
      <c r="F12343" s="7" t="s">
        <v>35</v>
      </c>
      <c r="G12343" s="7" t="s">
        <v>11</v>
      </c>
      <c r="H12343" s="13">
        <v>7.5</v>
      </c>
      <c r="I12343" s="13" t="str">
        <f>IF(G12343="Male",VLOOKUP(H12343,'Shoe size conversion table'!$B$6:$D$22,2),VLOOKUP(H12343,'Shoe size conversion table'!$J$6:$L$22,2))</f>
        <v>40-41</v>
      </c>
      <c r="J12343" s="13">
        <f>IF(G12343="Male",VLOOKUP(H12343,'Shoe size conversion table'!$B$6:$D$22,3),VLOOKUP(H12343,'Shoe size conversion table'!$J$6:$L$22,3))</f>
        <v>7</v>
      </c>
      <c r="K12343" s="11">
        <v>199</v>
      </c>
      <c r="L12343" s="12">
        <v>0</v>
      </c>
      <c r="M12343" s="7">
        <f t="shared" si="577"/>
        <v>2016</v>
      </c>
      <c r="N12343" s="7">
        <f t="shared" si="578"/>
        <v>8</v>
      </c>
      <c r="O12343" s="30">
        <f t="shared" si="579"/>
        <v>199</v>
      </c>
    </row>
    <row r="12344" spans="2:15" x14ac:dyDescent="0.2">
      <c r="B12344" s="13">
        <v>63409</v>
      </c>
      <c r="C12344" s="14">
        <v>42603.19611111113</v>
      </c>
      <c r="D12344" s="7" t="s">
        <v>9</v>
      </c>
      <c r="E12344" s="13">
        <v>2233</v>
      </c>
      <c r="F12344" s="7" t="s">
        <v>60</v>
      </c>
      <c r="G12344" s="7" t="s">
        <v>11</v>
      </c>
      <c r="H12344" s="13">
        <v>12</v>
      </c>
      <c r="I12344" s="13">
        <f>IF(G12344="Male",VLOOKUP(H12344,'Shoe size conversion table'!$B$6:$D$22,2),VLOOKUP(H12344,'Shoe size conversion table'!$J$6:$L$22,2))</f>
        <v>45</v>
      </c>
      <c r="J12344" s="13">
        <f>IF(G12344="Male",VLOOKUP(H12344,'Shoe size conversion table'!$B$6:$D$22,3),VLOOKUP(H12344,'Shoe size conversion table'!$J$6:$L$22,3))</f>
        <v>11.5</v>
      </c>
      <c r="K12344" s="11">
        <v>129</v>
      </c>
      <c r="L12344" s="12">
        <v>0</v>
      </c>
      <c r="M12344" s="7">
        <f t="shared" si="577"/>
        <v>2016</v>
      </c>
      <c r="N12344" s="7">
        <f t="shared" si="578"/>
        <v>8</v>
      </c>
      <c r="O12344" s="30">
        <f t="shared" si="579"/>
        <v>129</v>
      </c>
    </row>
    <row r="12345" spans="2:15" x14ac:dyDescent="0.2">
      <c r="B12345" s="13">
        <v>63410</v>
      </c>
      <c r="C12345" s="14">
        <v>42603.326111111252</v>
      </c>
      <c r="D12345" s="7" t="s">
        <v>10</v>
      </c>
      <c r="E12345" s="13">
        <v>2150</v>
      </c>
      <c r="F12345" s="7" t="s">
        <v>34</v>
      </c>
      <c r="G12345" s="7" t="s">
        <v>11</v>
      </c>
      <c r="H12345" s="13">
        <v>9.5</v>
      </c>
      <c r="I12345" s="13" t="str">
        <f>IF(G12345="Male",VLOOKUP(H12345,'Shoe size conversion table'!$B$6:$D$22,2),VLOOKUP(H12345,'Shoe size conversion table'!$J$6:$L$22,2))</f>
        <v>42-43</v>
      </c>
      <c r="J12345" s="13">
        <f>IF(G12345="Male",VLOOKUP(H12345,'Shoe size conversion table'!$B$6:$D$22,3),VLOOKUP(H12345,'Shoe size conversion table'!$J$6:$L$22,3))</f>
        <v>9</v>
      </c>
      <c r="K12345" s="11">
        <v>139</v>
      </c>
      <c r="L12345" s="12">
        <v>0</v>
      </c>
      <c r="M12345" s="7">
        <f t="shared" si="577"/>
        <v>2016</v>
      </c>
      <c r="N12345" s="7">
        <f t="shared" si="578"/>
        <v>8</v>
      </c>
      <c r="O12345" s="30">
        <f t="shared" si="579"/>
        <v>139</v>
      </c>
    </row>
    <row r="12346" spans="2:15" x14ac:dyDescent="0.2">
      <c r="B12346" s="13">
        <v>63411</v>
      </c>
      <c r="C12346" s="14">
        <v>42603.336111111312</v>
      </c>
      <c r="D12346" s="7" t="s">
        <v>10</v>
      </c>
      <c r="E12346" s="13">
        <v>2200</v>
      </c>
      <c r="F12346" s="7" t="s">
        <v>35</v>
      </c>
      <c r="G12346" s="7" t="s">
        <v>12</v>
      </c>
      <c r="H12346" s="13">
        <v>9</v>
      </c>
      <c r="I12346" s="13" t="str">
        <f>IF(G12346="Male",VLOOKUP(H12346,'Shoe size conversion table'!$B$6:$D$22,2),VLOOKUP(H12346,'Shoe size conversion table'!$J$6:$L$22,2))</f>
        <v>39-40</v>
      </c>
      <c r="J12346" s="13">
        <f>IF(G12346="Male",VLOOKUP(H12346,'Shoe size conversion table'!$B$6:$D$22,3),VLOOKUP(H12346,'Shoe size conversion table'!$J$6:$L$22,3))</f>
        <v>7</v>
      </c>
      <c r="K12346" s="11">
        <v>189</v>
      </c>
      <c r="L12346" s="12">
        <v>0.5</v>
      </c>
      <c r="M12346" s="7">
        <f t="shared" si="577"/>
        <v>2016</v>
      </c>
      <c r="N12346" s="7">
        <f t="shared" si="578"/>
        <v>8</v>
      </c>
      <c r="O12346" s="30">
        <f t="shared" si="579"/>
        <v>94.5</v>
      </c>
    </row>
    <row r="12347" spans="2:15" x14ac:dyDescent="0.2">
      <c r="B12347" s="13">
        <v>63412</v>
      </c>
      <c r="C12347" s="14">
        <v>42603.436111111245</v>
      </c>
      <c r="D12347" s="7" t="s">
        <v>8</v>
      </c>
      <c r="E12347" s="13">
        <v>2220</v>
      </c>
      <c r="F12347" s="7" t="s">
        <v>42</v>
      </c>
      <c r="G12347" s="7" t="s">
        <v>11</v>
      </c>
      <c r="H12347" s="13">
        <v>10.5</v>
      </c>
      <c r="I12347" s="13" t="str">
        <f>IF(G12347="Male",VLOOKUP(H12347,'Shoe size conversion table'!$B$6:$D$22,2),VLOOKUP(H12347,'Shoe size conversion table'!$J$6:$L$22,2))</f>
        <v>43-44</v>
      </c>
      <c r="J12347" s="13">
        <f>IF(G12347="Male",VLOOKUP(H12347,'Shoe size conversion table'!$B$6:$D$22,3),VLOOKUP(H12347,'Shoe size conversion table'!$J$6:$L$22,3))</f>
        <v>10</v>
      </c>
      <c r="K12347" s="11">
        <v>159</v>
      </c>
      <c r="L12347" s="12">
        <v>0</v>
      </c>
      <c r="M12347" s="7">
        <f t="shared" si="577"/>
        <v>2016</v>
      </c>
      <c r="N12347" s="7">
        <f t="shared" si="578"/>
        <v>8</v>
      </c>
      <c r="O12347" s="30">
        <f t="shared" si="579"/>
        <v>159</v>
      </c>
    </row>
    <row r="12348" spans="2:15" x14ac:dyDescent="0.2">
      <c r="B12348" s="13">
        <v>63413</v>
      </c>
      <c r="C12348" s="14">
        <v>42603.446111111218</v>
      </c>
      <c r="D12348" s="7" t="s">
        <v>8</v>
      </c>
      <c r="E12348" s="13">
        <v>2213</v>
      </c>
      <c r="F12348" s="7" t="s">
        <v>38</v>
      </c>
      <c r="G12348" s="7" t="s">
        <v>11</v>
      </c>
      <c r="H12348" s="13">
        <v>9</v>
      </c>
      <c r="I12348" s="13">
        <f>IF(G12348="Male",VLOOKUP(H12348,'Shoe size conversion table'!$B$6:$D$22,2),VLOOKUP(H12348,'Shoe size conversion table'!$J$6:$L$22,2))</f>
        <v>42</v>
      </c>
      <c r="J12348" s="13">
        <f>IF(G12348="Male",VLOOKUP(H12348,'Shoe size conversion table'!$B$6:$D$22,3),VLOOKUP(H12348,'Shoe size conversion table'!$J$6:$L$22,3))</f>
        <v>8.5</v>
      </c>
      <c r="K12348" s="11">
        <v>179</v>
      </c>
      <c r="L12348" s="12">
        <v>0.2</v>
      </c>
      <c r="M12348" s="7">
        <f t="shared" si="577"/>
        <v>2016</v>
      </c>
      <c r="N12348" s="7">
        <f t="shared" si="578"/>
        <v>8</v>
      </c>
      <c r="O12348" s="30">
        <f t="shared" si="579"/>
        <v>143.20000000000002</v>
      </c>
    </row>
    <row r="12349" spans="2:15" x14ac:dyDescent="0.2">
      <c r="B12349" s="13">
        <v>63414</v>
      </c>
      <c r="C12349" s="14">
        <v>42603.476111111253</v>
      </c>
      <c r="D12349" s="7" t="s">
        <v>7</v>
      </c>
      <c r="E12349" s="13">
        <v>2213</v>
      </c>
      <c r="F12349" s="7" t="s">
        <v>48</v>
      </c>
      <c r="G12349" s="7" t="s">
        <v>11</v>
      </c>
      <c r="H12349" s="13">
        <v>10</v>
      </c>
      <c r="I12349" s="13">
        <f>IF(G12349="Male",VLOOKUP(H12349,'Shoe size conversion table'!$B$6:$D$22,2),VLOOKUP(H12349,'Shoe size conversion table'!$J$6:$L$22,2))</f>
        <v>43</v>
      </c>
      <c r="J12349" s="13">
        <f>IF(G12349="Male",VLOOKUP(H12349,'Shoe size conversion table'!$B$6:$D$22,3),VLOOKUP(H12349,'Shoe size conversion table'!$J$6:$L$22,3))</f>
        <v>9.5</v>
      </c>
      <c r="K12349" s="11">
        <v>129</v>
      </c>
      <c r="L12349" s="12">
        <v>0</v>
      </c>
      <c r="M12349" s="7">
        <f t="shared" si="577"/>
        <v>2016</v>
      </c>
      <c r="N12349" s="7">
        <f t="shared" si="578"/>
        <v>8</v>
      </c>
      <c r="O12349" s="30">
        <f t="shared" si="579"/>
        <v>129</v>
      </c>
    </row>
    <row r="12350" spans="2:15" x14ac:dyDescent="0.2">
      <c r="B12350" s="13">
        <v>63415</v>
      </c>
      <c r="C12350" s="14">
        <v>42603.716111111316</v>
      </c>
      <c r="D12350" s="7" t="s">
        <v>8</v>
      </c>
      <c r="E12350" s="13">
        <v>2206</v>
      </c>
      <c r="F12350" s="7" t="s">
        <v>38</v>
      </c>
      <c r="G12350" s="7" t="s">
        <v>11</v>
      </c>
      <c r="H12350" s="13">
        <v>10.5</v>
      </c>
      <c r="I12350" s="13" t="str">
        <f>IF(G12350="Male",VLOOKUP(H12350,'Shoe size conversion table'!$B$6:$D$22,2),VLOOKUP(H12350,'Shoe size conversion table'!$J$6:$L$22,2))</f>
        <v>43-44</v>
      </c>
      <c r="J12350" s="13">
        <f>IF(G12350="Male",VLOOKUP(H12350,'Shoe size conversion table'!$B$6:$D$22,3),VLOOKUP(H12350,'Shoe size conversion table'!$J$6:$L$22,3))</f>
        <v>10</v>
      </c>
      <c r="K12350" s="11">
        <v>189</v>
      </c>
      <c r="L12350" s="12">
        <v>0</v>
      </c>
      <c r="M12350" s="7">
        <f t="shared" si="577"/>
        <v>2016</v>
      </c>
      <c r="N12350" s="7">
        <f t="shared" si="578"/>
        <v>8</v>
      </c>
      <c r="O12350" s="30">
        <f t="shared" si="579"/>
        <v>189</v>
      </c>
    </row>
    <row r="12351" spans="2:15" x14ac:dyDescent="0.2">
      <c r="B12351" s="13">
        <v>63415</v>
      </c>
      <c r="C12351" s="14">
        <v>42603.716111111316</v>
      </c>
      <c r="D12351" s="7" t="s">
        <v>8</v>
      </c>
      <c r="E12351" s="13">
        <v>2241</v>
      </c>
      <c r="F12351" s="7" t="s">
        <v>40</v>
      </c>
      <c r="G12351" s="7" t="s">
        <v>11</v>
      </c>
      <c r="H12351" s="13">
        <v>8.5</v>
      </c>
      <c r="I12351" s="13" t="str">
        <f>IF(G12351="Male",VLOOKUP(H12351,'Shoe size conversion table'!$B$6:$D$22,2),VLOOKUP(H12351,'Shoe size conversion table'!$J$6:$L$22,2))</f>
        <v>41-42</v>
      </c>
      <c r="J12351" s="13">
        <f>IF(G12351="Male",VLOOKUP(H12351,'Shoe size conversion table'!$B$6:$D$22,3),VLOOKUP(H12351,'Shoe size conversion table'!$J$6:$L$22,3))</f>
        <v>8</v>
      </c>
      <c r="K12351" s="11">
        <v>189</v>
      </c>
      <c r="L12351" s="12">
        <v>0.1</v>
      </c>
      <c r="M12351" s="7">
        <f t="shared" si="577"/>
        <v>2016</v>
      </c>
      <c r="N12351" s="7">
        <f t="shared" si="578"/>
        <v>8</v>
      </c>
      <c r="O12351" s="30">
        <f t="shared" si="579"/>
        <v>170.1</v>
      </c>
    </row>
    <row r="12352" spans="2:15" x14ac:dyDescent="0.2">
      <c r="B12352" s="13">
        <v>63416</v>
      </c>
      <c r="C12352" s="14">
        <v>42603.776111111132</v>
      </c>
      <c r="D12352" s="7" t="s">
        <v>8</v>
      </c>
      <c r="E12352" s="13">
        <v>2152</v>
      </c>
      <c r="F12352" s="7" t="s">
        <v>42</v>
      </c>
      <c r="G12352" s="7" t="s">
        <v>12</v>
      </c>
      <c r="H12352" s="13">
        <v>8</v>
      </c>
      <c r="I12352" s="13" t="str">
        <f>IF(G12352="Male",VLOOKUP(H12352,'Shoe size conversion table'!$B$6:$D$22,2),VLOOKUP(H12352,'Shoe size conversion table'!$J$6:$L$22,2))</f>
        <v>38-39</v>
      </c>
      <c r="J12352" s="13">
        <f>IF(G12352="Male",VLOOKUP(H12352,'Shoe size conversion table'!$B$6:$D$22,3),VLOOKUP(H12352,'Shoe size conversion table'!$J$6:$L$22,3))</f>
        <v>6</v>
      </c>
      <c r="K12352" s="11">
        <v>129</v>
      </c>
      <c r="L12352" s="12">
        <v>0.5</v>
      </c>
      <c r="M12352" s="7">
        <f t="shared" si="577"/>
        <v>2016</v>
      </c>
      <c r="N12352" s="7">
        <f t="shared" si="578"/>
        <v>8</v>
      </c>
      <c r="O12352" s="30">
        <f t="shared" si="579"/>
        <v>64.5</v>
      </c>
    </row>
    <row r="12353" spans="2:15" x14ac:dyDescent="0.2">
      <c r="B12353" s="13">
        <v>63417</v>
      </c>
      <c r="C12353" s="14">
        <v>42603.786111111207</v>
      </c>
      <c r="D12353" s="7" t="s">
        <v>7</v>
      </c>
      <c r="E12353" s="13">
        <v>2177</v>
      </c>
      <c r="F12353" s="7" t="s">
        <v>48</v>
      </c>
      <c r="G12353" s="7" t="s">
        <v>11</v>
      </c>
      <c r="H12353" s="13">
        <v>11</v>
      </c>
      <c r="I12353" s="13">
        <f>IF(G12353="Male",VLOOKUP(H12353,'Shoe size conversion table'!$B$6:$D$22,2),VLOOKUP(H12353,'Shoe size conversion table'!$J$6:$L$22,2))</f>
        <v>44</v>
      </c>
      <c r="J12353" s="13">
        <f>IF(G12353="Male",VLOOKUP(H12353,'Shoe size conversion table'!$B$6:$D$22,3),VLOOKUP(H12353,'Shoe size conversion table'!$J$6:$L$22,3))</f>
        <v>10.5</v>
      </c>
      <c r="K12353" s="11">
        <v>159</v>
      </c>
      <c r="L12353" s="12">
        <v>0</v>
      </c>
      <c r="M12353" s="7">
        <f t="shared" si="577"/>
        <v>2016</v>
      </c>
      <c r="N12353" s="7">
        <f t="shared" si="578"/>
        <v>8</v>
      </c>
      <c r="O12353" s="30">
        <f t="shared" si="579"/>
        <v>159</v>
      </c>
    </row>
    <row r="12354" spans="2:15" x14ac:dyDescent="0.2">
      <c r="B12354" s="13">
        <v>63418</v>
      </c>
      <c r="C12354" s="14">
        <v>42603.846111111248</v>
      </c>
      <c r="D12354" s="7" t="s">
        <v>7</v>
      </c>
      <c r="E12354" s="13">
        <v>2241</v>
      </c>
      <c r="F12354" s="7" t="s">
        <v>48</v>
      </c>
      <c r="G12354" s="7" t="s">
        <v>11</v>
      </c>
      <c r="H12354" s="13">
        <v>10.5</v>
      </c>
      <c r="I12354" s="13" t="str">
        <f>IF(G12354="Male",VLOOKUP(H12354,'Shoe size conversion table'!$B$6:$D$22,2),VLOOKUP(H12354,'Shoe size conversion table'!$J$6:$L$22,2))</f>
        <v>43-44</v>
      </c>
      <c r="J12354" s="13">
        <f>IF(G12354="Male",VLOOKUP(H12354,'Shoe size conversion table'!$B$6:$D$22,3),VLOOKUP(H12354,'Shoe size conversion table'!$J$6:$L$22,3))</f>
        <v>10</v>
      </c>
      <c r="K12354" s="11">
        <v>179</v>
      </c>
      <c r="L12354" s="12">
        <v>0</v>
      </c>
      <c r="M12354" s="7">
        <f t="shared" si="577"/>
        <v>2016</v>
      </c>
      <c r="N12354" s="7">
        <f t="shared" si="578"/>
        <v>8</v>
      </c>
      <c r="O12354" s="30">
        <f t="shared" si="579"/>
        <v>179</v>
      </c>
    </row>
    <row r="12355" spans="2:15" x14ac:dyDescent="0.2">
      <c r="B12355" s="13">
        <v>63419</v>
      </c>
      <c r="C12355" s="14">
        <v>42603.866111111129</v>
      </c>
      <c r="D12355" s="7" t="s">
        <v>9</v>
      </c>
      <c r="E12355" s="13">
        <v>2196</v>
      </c>
      <c r="F12355" s="7" t="s">
        <v>58</v>
      </c>
      <c r="G12355" s="7" t="s">
        <v>12</v>
      </c>
      <c r="H12355" s="13">
        <v>9</v>
      </c>
      <c r="I12355" s="13" t="str">
        <f>IF(G12355="Male",VLOOKUP(H12355,'Shoe size conversion table'!$B$6:$D$22,2),VLOOKUP(H12355,'Shoe size conversion table'!$J$6:$L$22,2))</f>
        <v>39-40</v>
      </c>
      <c r="J12355" s="13">
        <f>IF(G12355="Male",VLOOKUP(H12355,'Shoe size conversion table'!$B$6:$D$22,3),VLOOKUP(H12355,'Shoe size conversion table'!$J$6:$L$22,3))</f>
        <v>7</v>
      </c>
      <c r="K12355" s="11">
        <v>169</v>
      </c>
      <c r="L12355" s="12">
        <v>0.3</v>
      </c>
      <c r="M12355" s="7">
        <f t="shared" si="577"/>
        <v>2016</v>
      </c>
      <c r="N12355" s="7">
        <f t="shared" si="578"/>
        <v>8</v>
      </c>
      <c r="O12355" s="30">
        <f t="shared" si="579"/>
        <v>118.3</v>
      </c>
    </row>
    <row r="12356" spans="2:15" x14ac:dyDescent="0.2">
      <c r="B12356" s="13">
        <v>63420</v>
      </c>
      <c r="C12356" s="14">
        <v>42603.956111111132</v>
      </c>
      <c r="D12356" s="7" t="s">
        <v>10</v>
      </c>
      <c r="E12356" s="13">
        <v>2213</v>
      </c>
      <c r="F12356" s="7" t="s">
        <v>36</v>
      </c>
      <c r="G12356" s="7" t="s">
        <v>12</v>
      </c>
      <c r="H12356" s="13">
        <v>9</v>
      </c>
      <c r="I12356" s="13" t="str">
        <f>IF(G12356="Male",VLOOKUP(H12356,'Shoe size conversion table'!$B$6:$D$22,2),VLOOKUP(H12356,'Shoe size conversion table'!$J$6:$L$22,2))</f>
        <v>39-40</v>
      </c>
      <c r="J12356" s="13">
        <f>IF(G12356="Male",VLOOKUP(H12356,'Shoe size conversion table'!$B$6:$D$22,3),VLOOKUP(H12356,'Shoe size conversion table'!$J$6:$L$22,3))</f>
        <v>7</v>
      </c>
      <c r="K12356" s="11">
        <v>189</v>
      </c>
      <c r="L12356" s="12">
        <v>0</v>
      </c>
      <c r="M12356" s="7">
        <f t="shared" si="577"/>
        <v>2016</v>
      </c>
      <c r="N12356" s="7">
        <f t="shared" si="578"/>
        <v>8</v>
      </c>
      <c r="O12356" s="30">
        <f t="shared" si="579"/>
        <v>189</v>
      </c>
    </row>
    <row r="12357" spans="2:15" x14ac:dyDescent="0.2">
      <c r="B12357" s="13">
        <v>63421</v>
      </c>
      <c r="C12357" s="14">
        <v>42603.956111111132</v>
      </c>
      <c r="D12357" s="7" t="s">
        <v>9</v>
      </c>
      <c r="E12357" s="13">
        <v>2187</v>
      </c>
      <c r="F12357" s="7" t="s">
        <v>61</v>
      </c>
      <c r="G12357" s="7" t="s">
        <v>11</v>
      </c>
      <c r="H12357" s="13">
        <v>10.5</v>
      </c>
      <c r="I12357" s="13" t="str">
        <f>IF(G12357="Male",VLOOKUP(H12357,'Shoe size conversion table'!$B$6:$D$22,2),VLOOKUP(H12357,'Shoe size conversion table'!$J$6:$L$22,2))</f>
        <v>43-44</v>
      </c>
      <c r="J12357" s="13">
        <f>IF(G12357="Male",VLOOKUP(H12357,'Shoe size conversion table'!$B$6:$D$22,3),VLOOKUP(H12357,'Shoe size conversion table'!$J$6:$L$22,3))</f>
        <v>10</v>
      </c>
      <c r="K12357" s="11">
        <v>169</v>
      </c>
      <c r="L12357" s="12">
        <v>0</v>
      </c>
      <c r="M12357" s="7">
        <f t="shared" ref="M12357:M12420" si="580">YEAR(C12357)</f>
        <v>2016</v>
      </c>
      <c r="N12357" s="7">
        <f t="shared" si="578"/>
        <v>8</v>
      </c>
      <c r="O12357" s="30">
        <f t="shared" si="579"/>
        <v>169</v>
      </c>
    </row>
    <row r="12358" spans="2:15" x14ac:dyDescent="0.2">
      <c r="B12358" s="13">
        <v>63422</v>
      </c>
      <c r="C12358" s="14">
        <v>42603.956111111132</v>
      </c>
      <c r="D12358" s="7" t="s">
        <v>7</v>
      </c>
      <c r="E12358" s="13">
        <v>2149</v>
      </c>
      <c r="F12358" s="7" t="s">
        <v>49</v>
      </c>
      <c r="G12358" s="7" t="s">
        <v>11</v>
      </c>
      <c r="H12358" s="13">
        <v>9</v>
      </c>
      <c r="I12358" s="13">
        <f>IF(G12358="Male",VLOOKUP(H12358,'Shoe size conversion table'!$B$6:$D$22,2),VLOOKUP(H12358,'Shoe size conversion table'!$J$6:$L$22,2))</f>
        <v>42</v>
      </c>
      <c r="J12358" s="13">
        <f>IF(G12358="Male",VLOOKUP(H12358,'Shoe size conversion table'!$B$6:$D$22,3),VLOOKUP(H12358,'Shoe size conversion table'!$J$6:$L$22,3))</f>
        <v>8.5</v>
      </c>
      <c r="K12358" s="11">
        <v>159</v>
      </c>
      <c r="L12358" s="12">
        <v>0.2</v>
      </c>
      <c r="M12358" s="7">
        <f t="shared" si="580"/>
        <v>2016</v>
      </c>
      <c r="N12358" s="7">
        <f t="shared" ref="N12358:N12421" si="581">MONTH(C12358:C27325)</f>
        <v>8</v>
      </c>
      <c r="O12358" s="30">
        <f t="shared" ref="O12358:O12421" si="582">K12358*(1-L12358)</f>
        <v>127.2</v>
      </c>
    </row>
    <row r="12359" spans="2:15" x14ac:dyDescent="0.2">
      <c r="B12359" s="13">
        <v>63422</v>
      </c>
      <c r="C12359" s="14">
        <v>42603.956111111132</v>
      </c>
      <c r="D12359" s="7" t="s">
        <v>7</v>
      </c>
      <c r="E12359" s="13">
        <v>2182</v>
      </c>
      <c r="F12359" s="7" t="s">
        <v>49</v>
      </c>
      <c r="G12359" s="7" t="s">
        <v>11</v>
      </c>
      <c r="H12359" s="13">
        <v>9.5</v>
      </c>
      <c r="I12359" s="13" t="str">
        <f>IF(G12359="Male",VLOOKUP(H12359,'Shoe size conversion table'!$B$6:$D$22,2),VLOOKUP(H12359,'Shoe size conversion table'!$J$6:$L$22,2))</f>
        <v>42-43</v>
      </c>
      <c r="J12359" s="13">
        <f>IF(G12359="Male",VLOOKUP(H12359,'Shoe size conversion table'!$B$6:$D$22,3),VLOOKUP(H12359,'Shoe size conversion table'!$J$6:$L$22,3))</f>
        <v>9</v>
      </c>
      <c r="K12359" s="11">
        <v>159</v>
      </c>
      <c r="L12359" s="12">
        <v>0</v>
      </c>
      <c r="M12359" s="7">
        <f t="shared" si="580"/>
        <v>2016</v>
      </c>
      <c r="N12359" s="7">
        <f t="shared" si="581"/>
        <v>8</v>
      </c>
      <c r="O12359" s="30">
        <f t="shared" si="582"/>
        <v>159</v>
      </c>
    </row>
    <row r="12360" spans="2:15" x14ac:dyDescent="0.2">
      <c r="B12360" s="13">
        <v>63423</v>
      </c>
      <c r="C12360" s="14">
        <v>42603.99611111125</v>
      </c>
      <c r="D12360" s="7" t="s">
        <v>8</v>
      </c>
      <c r="E12360" s="13">
        <v>2204</v>
      </c>
      <c r="F12360" s="7" t="s">
        <v>40</v>
      </c>
      <c r="G12360" s="7" t="s">
        <v>11</v>
      </c>
      <c r="H12360" s="13">
        <v>8.5</v>
      </c>
      <c r="I12360" s="13" t="str">
        <f>IF(G12360="Male",VLOOKUP(H12360,'Shoe size conversion table'!$B$6:$D$22,2),VLOOKUP(H12360,'Shoe size conversion table'!$J$6:$L$22,2))</f>
        <v>41-42</v>
      </c>
      <c r="J12360" s="13">
        <f>IF(G12360="Male",VLOOKUP(H12360,'Shoe size conversion table'!$B$6:$D$22,3),VLOOKUP(H12360,'Shoe size conversion table'!$J$6:$L$22,3))</f>
        <v>8</v>
      </c>
      <c r="K12360" s="11">
        <v>149</v>
      </c>
      <c r="L12360" s="12">
        <v>0.1</v>
      </c>
      <c r="M12360" s="7">
        <f t="shared" si="580"/>
        <v>2016</v>
      </c>
      <c r="N12360" s="7">
        <f t="shared" si="581"/>
        <v>8</v>
      </c>
      <c r="O12360" s="30">
        <f t="shared" si="582"/>
        <v>134.1</v>
      </c>
    </row>
    <row r="12361" spans="2:15" x14ac:dyDescent="0.2">
      <c r="B12361" s="13">
        <v>63424</v>
      </c>
      <c r="C12361" s="14">
        <v>42603.996111111315</v>
      </c>
      <c r="D12361" s="7" t="s">
        <v>7</v>
      </c>
      <c r="E12361" s="13">
        <v>2225</v>
      </c>
      <c r="F12361" s="7" t="s">
        <v>47</v>
      </c>
      <c r="G12361" s="7" t="s">
        <v>11</v>
      </c>
      <c r="H12361" s="13">
        <v>9.5</v>
      </c>
      <c r="I12361" s="13" t="str">
        <f>IF(G12361="Male",VLOOKUP(H12361,'Shoe size conversion table'!$B$6:$D$22,2),VLOOKUP(H12361,'Shoe size conversion table'!$J$6:$L$22,2))</f>
        <v>42-43</v>
      </c>
      <c r="J12361" s="13">
        <f>IF(G12361="Male",VLOOKUP(H12361,'Shoe size conversion table'!$B$6:$D$22,3),VLOOKUP(H12361,'Shoe size conversion table'!$J$6:$L$22,3))</f>
        <v>9</v>
      </c>
      <c r="K12361" s="11">
        <v>139</v>
      </c>
      <c r="L12361" s="12">
        <v>0</v>
      </c>
      <c r="M12361" s="7">
        <f t="shared" si="580"/>
        <v>2016</v>
      </c>
      <c r="N12361" s="7">
        <f t="shared" si="581"/>
        <v>8</v>
      </c>
      <c r="O12361" s="30">
        <f t="shared" si="582"/>
        <v>139</v>
      </c>
    </row>
    <row r="12362" spans="2:15" x14ac:dyDescent="0.2">
      <c r="B12362" s="13">
        <v>63425</v>
      </c>
      <c r="C12362" s="14">
        <v>42604.046111111107</v>
      </c>
      <c r="D12362" s="7" t="s">
        <v>8</v>
      </c>
      <c r="E12362" s="13">
        <v>2175</v>
      </c>
      <c r="F12362" s="7" t="s">
        <v>38</v>
      </c>
      <c r="G12362" s="7" t="s">
        <v>12</v>
      </c>
      <c r="H12362" s="13">
        <v>11.5</v>
      </c>
      <c r="I12362" s="13">
        <f>IF(G12362="Male",VLOOKUP(H12362,'Shoe size conversion table'!$B$6:$D$22,2),VLOOKUP(H12362,'Shoe size conversion table'!$J$6:$L$22,2))</f>
        <v>42</v>
      </c>
      <c r="J12362" s="13">
        <f>IF(G12362="Male",VLOOKUP(H12362,'Shoe size conversion table'!$B$6:$D$22,3),VLOOKUP(H12362,'Shoe size conversion table'!$J$6:$L$22,3))</f>
        <v>9.5</v>
      </c>
      <c r="K12362" s="11">
        <v>169</v>
      </c>
      <c r="L12362" s="12">
        <v>0</v>
      </c>
      <c r="M12362" s="7">
        <f t="shared" si="580"/>
        <v>2016</v>
      </c>
      <c r="N12362" s="7">
        <f t="shared" si="581"/>
        <v>8</v>
      </c>
      <c r="O12362" s="30">
        <f t="shared" si="582"/>
        <v>169</v>
      </c>
    </row>
    <row r="12363" spans="2:15" x14ac:dyDescent="0.2">
      <c r="B12363" s="13">
        <v>63426</v>
      </c>
      <c r="C12363" s="14">
        <v>42604.096111111103</v>
      </c>
      <c r="D12363" s="7" t="s">
        <v>8</v>
      </c>
      <c r="E12363" s="13">
        <v>2214</v>
      </c>
      <c r="F12363" s="7" t="s">
        <v>38</v>
      </c>
      <c r="G12363" s="7" t="s">
        <v>11</v>
      </c>
      <c r="H12363" s="13">
        <v>10.5</v>
      </c>
      <c r="I12363" s="13" t="str">
        <f>IF(G12363="Male",VLOOKUP(H12363,'Shoe size conversion table'!$B$6:$D$22,2),VLOOKUP(H12363,'Shoe size conversion table'!$J$6:$L$22,2))</f>
        <v>43-44</v>
      </c>
      <c r="J12363" s="13">
        <f>IF(G12363="Male",VLOOKUP(H12363,'Shoe size conversion table'!$B$6:$D$22,3),VLOOKUP(H12363,'Shoe size conversion table'!$J$6:$L$22,3))</f>
        <v>10</v>
      </c>
      <c r="K12363" s="11">
        <v>139</v>
      </c>
      <c r="L12363" s="12">
        <v>0</v>
      </c>
      <c r="M12363" s="7">
        <f t="shared" si="580"/>
        <v>2016</v>
      </c>
      <c r="N12363" s="7">
        <f t="shared" si="581"/>
        <v>8</v>
      </c>
      <c r="O12363" s="30">
        <f t="shared" si="582"/>
        <v>139</v>
      </c>
    </row>
    <row r="12364" spans="2:15" x14ac:dyDescent="0.2">
      <c r="B12364" s="13">
        <v>63427</v>
      </c>
      <c r="C12364" s="14">
        <v>42604.19611111113</v>
      </c>
      <c r="D12364" s="7" t="s">
        <v>9</v>
      </c>
      <c r="E12364" s="13">
        <v>2233</v>
      </c>
      <c r="F12364" s="7" t="s">
        <v>58</v>
      </c>
      <c r="G12364" s="7" t="s">
        <v>11</v>
      </c>
      <c r="H12364" s="13">
        <v>9.5</v>
      </c>
      <c r="I12364" s="13" t="str">
        <f>IF(G12364="Male",VLOOKUP(H12364,'Shoe size conversion table'!$B$6:$D$22,2),VLOOKUP(H12364,'Shoe size conversion table'!$J$6:$L$22,2))</f>
        <v>42-43</v>
      </c>
      <c r="J12364" s="13">
        <f>IF(G12364="Male",VLOOKUP(H12364,'Shoe size conversion table'!$B$6:$D$22,3),VLOOKUP(H12364,'Shoe size conversion table'!$J$6:$L$22,3))</f>
        <v>9</v>
      </c>
      <c r="K12364" s="11">
        <v>159</v>
      </c>
      <c r="L12364" s="12">
        <v>0</v>
      </c>
      <c r="M12364" s="7">
        <f t="shared" si="580"/>
        <v>2016</v>
      </c>
      <c r="N12364" s="7">
        <f t="shared" si="581"/>
        <v>8</v>
      </c>
      <c r="O12364" s="30">
        <f t="shared" si="582"/>
        <v>159</v>
      </c>
    </row>
    <row r="12365" spans="2:15" x14ac:dyDescent="0.2">
      <c r="B12365" s="13">
        <v>63428</v>
      </c>
      <c r="C12365" s="14">
        <v>42604.326111111252</v>
      </c>
      <c r="D12365" s="7" t="s">
        <v>10</v>
      </c>
      <c r="E12365" s="13">
        <v>2206</v>
      </c>
      <c r="F12365" s="7" t="s">
        <v>35</v>
      </c>
      <c r="G12365" s="7" t="s">
        <v>11</v>
      </c>
      <c r="H12365" s="13">
        <v>12</v>
      </c>
      <c r="I12365" s="13">
        <f>IF(G12365="Male",VLOOKUP(H12365,'Shoe size conversion table'!$B$6:$D$22,2),VLOOKUP(H12365,'Shoe size conversion table'!$J$6:$L$22,2))</f>
        <v>45</v>
      </c>
      <c r="J12365" s="13">
        <f>IF(G12365="Male",VLOOKUP(H12365,'Shoe size conversion table'!$B$6:$D$22,3),VLOOKUP(H12365,'Shoe size conversion table'!$J$6:$L$22,3))</f>
        <v>11.5</v>
      </c>
      <c r="K12365" s="11">
        <v>149</v>
      </c>
      <c r="L12365" s="12">
        <v>0</v>
      </c>
      <c r="M12365" s="7">
        <f t="shared" si="580"/>
        <v>2016</v>
      </c>
      <c r="N12365" s="7">
        <f t="shared" si="581"/>
        <v>8</v>
      </c>
      <c r="O12365" s="30">
        <f t="shared" si="582"/>
        <v>149</v>
      </c>
    </row>
    <row r="12366" spans="2:15" x14ac:dyDescent="0.2">
      <c r="B12366" s="13">
        <v>63429</v>
      </c>
      <c r="C12366" s="14">
        <v>42604.406111111108</v>
      </c>
      <c r="D12366" s="7" t="s">
        <v>9</v>
      </c>
      <c r="E12366" s="13">
        <v>2184</v>
      </c>
      <c r="F12366" s="7" t="s">
        <v>62</v>
      </c>
      <c r="G12366" s="7" t="s">
        <v>11</v>
      </c>
      <c r="H12366" s="13">
        <v>10.5</v>
      </c>
      <c r="I12366" s="13" t="str">
        <f>IF(G12366="Male",VLOOKUP(H12366,'Shoe size conversion table'!$B$6:$D$22,2),VLOOKUP(H12366,'Shoe size conversion table'!$J$6:$L$22,2))</f>
        <v>43-44</v>
      </c>
      <c r="J12366" s="13">
        <f>IF(G12366="Male",VLOOKUP(H12366,'Shoe size conversion table'!$B$6:$D$22,3),VLOOKUP(H12366,'Shoe size conversion table'!$J$6:$L$22,3))</f>
        <v>10</v>
      </c>
      <c r="K12366" s="11">
        <v>169</v>
      </c>
      <c r="L12366" s="12">
        <v>0</v>
      </c>
      <c r="M12366" s="7">
        <f t="shared" si="580"/>
        <v>2016</v>
      </c>
      <c r="N12366" s="7">
        <f t="shared" si="581"/>
        <v>8</v>
      </c>
      <c r="O12366" s="30">
        <f t="shared" si="582"/>
        <v>169</v>
      </c>
    </row>
    <row r="12367" spans="2:15" x14ac:dyDescent="0.2">
      <c r="B12367" s="13">
        <v>63430</v>
      </c>
      <c r="C12367" s="14">
        <v>42604.416111111103</v>
      </c>
      <c r="D12367" s="7" t="s">
        <v>7</v>
      </c>
      <c r="E12367" s="13">
        <v>2209</v>
      </c>
      <c r="F12367" s="7" t="s">
        <v>43</v>
      </c>
      <c r="G12367" s="7" t="s">
        <v>11</v>
      </c>
      <c r="H12367" s="13">
        <v>12</v>
      </c>
      <c r="I12367" s="13">
        <f>IF(G12367="Male",VLOOKUP(H12367,'Shoe size conversion table'!$B$6:$D$22,2),VLOOKUP(H12367,'Shoe size conversion table'!$J$6:$L$22,2))</f>
        <v>45</v>
      </c>
      <c r="J12367" s="13">
        <f>IF(G12367="Male",VLOOKUP(H12367,'Shoe size conversion table'!$B$6:$D$22,3),VLOOKUP(H12367,'Shoe size conversion table'!$J$6:$L$22,3))</f>
        <v>11.5</v>
      </c>
      <c r="K12367" s="11">
        <v>179</v>
      </c>
      <c r="L12367" s="12">
        <v>0.2</v>
      </c>
      <c r="M12367" s="7">
        <f t="shared" si="580"/>
        <v>2016</v>
      </c>
      <c r="N12367" s="7">
        <f t="shared" si="581"/>
        <v>8</v>
      </c>
      <c r="O12367" s="30">
        <f t="shared" si="582"/>
        <v>143.20000000000002</v>
      </c>
    </row>
    <row r="12368" spans="2:15" x14ac:dyDescent="0.2">
      <c r="B12368" s="13">
        <v>63431</v>
      </c>
      <c r="C12368" s="14">
        <v>42604.416111111103</v>
      </c>
      <c r="D12368" s="7" t="s">
        <v>9</v>
      </c>
      <c r="E12368" s="13">
        <v>2190</v>
      </c>
      <c r="F12368" s="7" t="s">
        <v>59</v>
      </c>
      <c r="G12368" s="7" t="s">
        <v>11</v>
      </c>
      <c r="H12368" s="13">
        <v>9</v>
      </c>
      <c r="I12368" s="13">
        <f>IF(G12368="Male",VLOOKUP(H12368,'Shoe size conversion table'!$B$6:$D$22,2),VLOOKUP(H12368,'Shoe size conversion table'!$J$6:$L$22,2))</f>
        <v>42</v>
      </c>
      <c r="J12368" s="13">
        <f>IF(G12368="Male",VLOOKUP(H12368,'Shoe size conversion table'!$B$6:$D$22,3),VLOOKUP(H12368,'Shoe size conversion table'!$J$6:$L$22,3))</f>
        <v>8.5</v>
      </c>
      <c r="K12368" s="11">
        <v>199</v>
      </c>
      <c r="L12368" s="12">
        <v>0.3</v>
      </c>
      <c r="M12368" s="7">
        <f t="shared" si="580"/>
        <v>2016</v>
      </c>
      <c r="N12368" s="7">
        <f t="shared" si="581"/>
        <v>8</v>
      </c>
      <c r="O12368" s="30">
        <f t="shared" si="582"/>
        <v>139.29999999999998</v>
      </c>
    </row>
    <row r="12369" spans="2:15" x14ac:dyDescent="0.2">
      <c r="B12369" s="13">
        <v>63432</v>
      </c>
      <c r="C12369" s="14">
        <v>42604.476111111253</v>
      </c>
      <c r="D12369" s="7" t="s">
        <v>7</v>
      </c>
      <c r="E12369" s="13">
        <v>2196</v>
      </c>
      <c r="F12369" s="7" t="s">
        <v>55</v>
      </c>
      <c r="G12369" s="7" t="s">
        <v>11</v>
      </c>
      <c r="H12369" s="13">
        <v>10</v>
      </c>
      <c r="I12369" s="13">
        <f>IF(G12369="Male",VLOOKUP(H12369,'Shoe size conversion table'!$B$6:$D$22,2),VLOOKUP(H12369,'Shoe size conversion table'!$J$6:$L$22,2))</f>
        <v>43</v>
      </c>
      <c r="J12369" s="13">
        <f>IF(G12369="Male",VLOOKUP(H12369,'Shoe size conversion table'!$B$6:$D$22,3),VLOOKUP(H12369,'Shoe size conversion table'!$J$6:$L$22,3))</f>
        <v>9.5</v>
      </c>
      <c r="K12369" s="11">
        <v>189</v>
      </c>
      <c r="L12369" s="12">
        <v>0</v>
      </c>
      <c r="M12369" s="7">
        <f t="shared" si="580"/>
        <v>2016</v>
      </c>
      <c r="N12369" s="7">
        <f t="shared" si="581"/>
        <v>8</v>
      </c>
      <c r="O12369" s="30">
        <f t="shared" si="582"/>
        <v>189</v>
      </c>
    </row>
    <row r="12370" spans="2:15" x14ac:dyDescent="0.2">
      <c r="B12370" s="13">
        <v>63433</v>
      </c>
      <c r="C12370" s="14">
        <v>42604.606111111127</v>
      </c>
      <c r="D12370" s="7" t="s">
        <v>10</v>
      </c>
      <c r="E12370" s="13">
        <v>2164</v>
      </c>
      <c r="F12370" s="7" t="s">
        <v>34</v>
      </c>
      <c r="G12370" s="7" t="s">
        <v>11</v>
      </c>
      <c r="H12370" s="13">
        <v>10</v>
      </c>
      <c r="I12370" s="13">
        <f>IF(G12370="Male",VLOOKUP(H12370,'Shoe size conversion table'!$B$6:$D$22,2),VLOOKUP(H12370,'Shoe size conversion table'!$J$6:$L$22,2))</f>
        <v>43</v>
      </c>
      <c r="J12370" s="13">
        <f>IF(G12370="Male",VLOOKUP(H12370,'Shoe size conversion table'!$B$6:$D$22,3),VLOOKUP(H12370,'Shoe size conversion table'!$J$6:$L$22,3))</f>
        <v>9.5</v>
      </c>
      <c r="K12370" s="11">
        <v>149</v>
      </c>
      <c r="L12370" s="12">
        <v>0.3</v>
      </c>
      <c r="M12370" s="7">
        <f t="shared" si="580"/>
        <v>2016</v>
      </c>
      <c r="N12370" s="7">
        <f t="shared" si="581"/>
        <v>8</v>
      </c>
      <c r="O12370" s="30">
        <f t="shared" si="582"/>
        <v>104.3</v>
      </c>
    </row>
    <row r="12371" spans="2:15" x14ac:dyDescent="0.2">
      <c r="B12371" s="13">
        <v>63434</v>
      </c>
      <c r="C12371" s="14">
        <v>42604.626111111211</v>
      </c>
      <c r="D12371" s="7" t="s">
        <v>8</v>
      </c>
      <c r="E12371" s="13">
        <v>2149</v>
      </c>
      <c r="F12371" s="7" t="s">
        <v>37</v>
      </c>
      <c r="G12371" s="7" t="s">
        <v>11</v>
      </c>
      <c r="H12371" s="13">
        <v>9.5</v>
      </c>
      <c r="I12371" s="13" t="str">
        <f>IF(G12371="Male",VLOOKUP(H12371,'Shoe size conversion table'!$B$6:$D$22,2),VLOOKUP(H12371,'Shoe size conversion table'!$J$6:$L$22,2))</f>
        <v>42-43</v>
      </c>
      <c r="J12371" s="13">
        <f>IF(G12371="Male",VLOOKUP(H12371,'Shoe size conversion table'!$B$6:$D$22,3),VLOOKUP(H12371,'Shoe size conversion table'!$J$6:$L$22,3))</f>
        <v>9</v>
      </c>
      <c r="K12371" s="11">
        <v>179</v>
      </c>
      <c r="L12371" s="12">
        <v>0.2</v>
      </c>
      <c r="M12371" s="7">
        <f t="shared" si="580"/>
        <v>2016</v>
      </c>
      <c r="N12371" s="7">
        <f t="shared" si="581"/>
        <v>8</v>
      </c>
      <c r="O12371" s="30">
        <f t="shared" si="582"/>
        <v>143.20000000000002</v>
      </c>
    </row>
    <row r="12372" spans="2:15" x14ac:dyDescent="0.2">
      <c r="B12372" s="13">
        <v>63434</v>
      </c>
      <c r="C12372" s="14">
        <v>42604.626111111211</v>
      </c>
      <c r="D12372" s="7" t="s">
        <v>8</v>
      </c>
      <c r="E12372" s="13">
        <v>2238</v>
      </c>
      <c r="F12372" s="7" t="s">
        <v>41</v>
      </c>
      <c r="G12372" s="7" t="s">
        <v>11</v>
      </c>
      <c r="H12372" s="13">
        <v>9</v>
      </c>
      <c r="I12372" s="13">
        <f>IF(G12372="Male",VLOOKUP(H12372,'Shoe size conversion table'!$B$6:$D$22,2),VLOOKUP(H12372,'Shoe size conversion table'!$J$6:$L$22,2))</f>
        <v>42</v>
      </c>
      <c r="J12372" s="13">
        <f>IF(G12372="Male",VLOOKUP(H12372,'Shoe size conversion table'!$B$6:$D$22,3),VLOOKUP(H12372,'Shoe size conversion table'!$J$6:$L$22,3))</f>
        <v>8.5</v>
      </c>
      <c r="K12372" s="11">
        <v>199</v>
      </c>
      <c r="L12372" s="12">
        <v>0</v>
      </c>
      <c r="M12372" s="7">
        <f t="shared" si="580"/>
        <v>2016</v>
      </c>
      <c r="N12372" s="7">
        <f t="shared" si="581"/>
        <v>8</v>
      </c>
      <c r="O12372" s="30">
        <f t="shared" si="582"/>
        <v>199</v>
      </c>
    </row>
    <row r="12373" spans="2:15" x14ac:dyDescent="0.2">
      <c r="B12373" s="13">
        <v>63435</v>
      </c>
      <c r="C12373" s="14">
        <v>42604.666111111314</v>
      </c>
      <c r="D12373" s="7" t="s">
        <v>9</v>
      </c>
      <c r="E12373" s="13">
        <v>2207</v>
      </c>
      <c r="F12373" s="7" t="s">
        <v>59</v>
      </c>
      <c r="G12373" s="7" t="s">
        <v>12</v>
      </c>
      <c r="H12373" s="13">
        <v>8</v>
      </c>
      <c r="I12373" s="13" t="str">
        <f>IF(G12373="Male",VLOOKUP(H12373,'Shoe size conversion table'!$B$6:$D$22,2),VLOOKUP(H12373,'Shoe size conversion table'!$J$6:$L$22,2))</f>
        <v>38-39</v>
      </c>
      <c r="J12373" s="13">
        <f>IF(G12373="Male",VLOOKUP(H12373,'Shoe size conversion table'!$B$6:$D$22,3),VLOOKUP(H12373,'Shoe size conversion table'!$J$6:$L$22,3))</f>
        <v>6</v>
      </c>
      <c r="K12373" s="11">
        <v>179</v>
      </c>
      <c r="L12373" s="12">
        <v>0.3</v>
      </c>
      <c r="M12373" s="7">
        <f t="shared" si="580"/>
        <v>2016</v>
      </c>
      <c r="N12373" s="7">
        <f t="shared" si="581"/>
        <v>8</v>
      </c>
      <c r="O12373" s="30">
        <f t="shared" si="582"/>
        <v>125.3</v>
      </c>
    </row>
    <row r="12374" spans="2:15" x14ac:dyDescent="0.2">
      <c r="B12374" s="13">
        <v>63436</v>
      </c>
      <c r="C12374" s="14">
        <v>42604.676111111206</v>
      </c>
      <c r="D12374" s="7" t="s">
        <v>7</v>
      </c>
      <c r="E12374" s="13">
        <v>2205</v>
      </c>
      <c r="F12374" s="7" t="s">
        <v>45</v>
      </c>
      <c r="G12374" s="7" t="s">
        <v>12</v>
      </c>
      <c r="H12374" s="13">
        <v>7.5</v>
      </c>
      <c r="I12374" s="13">
        <f>IF(G12374="Male",VLOOKUP(H12374,'Shoe size conversion table'!$B$6:$D$22,2),VLOOKUP(H12374,'Shoe size conversion table'!$J$6:$L$22,2))</f>
        <v>38</v>
      </c>
      <c r="J12374" s="13">
        <f>IF(G12374="Male",VLOOKUP(H12374,'Shoe size conversion table'!$B$6:$D$22,3),VLOOKUP(H12374,'Shoe size conversion table'!$J$6:$L$22,3))</f>
        <v>5.5</v>
      </c>
      <c r="K12374" s="11">
        <v>149</v>
      </c>
      <c r="L12374" s="12">
        <v>0.3</v>
      </c>
      <c r="M12374" s="7">
        <f t="shared" si="580"/>
        <v>2016</v>
      </c>
      <c r="N12374" s="7">
        <f t="shared" si="581"/>
        <v>8</v>
      </c>
      <c r="O12374" s="30">
        <f t="shared" si="582"/>
        <v>104.3</v>
      </c>
    </row>
    <row r="12375" spans="2:15" x14ac:dyDescent="0.2">
      <c r="B12375" s="13">
        <v>63437</v>
      </c>
      <c r="C12375" s="14">
        <v>42604.706111111125</v>
      </c>
      <c r="D12375" s="7" t="s">
        <v>7</v>
      </c>
      <c r="E12375" s="13">
        <v>2206</v>
      </c>
      <c r="F12375" s="7" t="s">
        <v>47</v>
      </c>
      <c r="G12375" s="7" t="s">
        <v>11</v>
      </c>
      <c r="H12375" s="13">
        <v>9.5</v>
      </c>
      <c r="I12375" s="13" t="str">
        <f>IF(G12375="Male",VLOOKUP(H12375,'Shoe size conversion table'!$B$6:$D$22,2),VLOOKUP(H12375,'Shoe size conversion table'!$J$6:$L$22,2))</f>
        <v>42-43</v>
      </c>
      <c r="J12375" s="13">
        <f>IF(G12375="Male",VLOOKUP(H12375,'Shoe size conversion table'!$B$6:$D$22,3),VLOOKUP(H12375,'Shoe size conversion table'!$J$6:$L$22,3))</f>
        <v>9</v>
      </c>
      <c r="K12375" s="11">
        <v>199</v>
      </c>
      <c r="L12375" s="12">
        <v>0</v>
      </c>
      <c r="M12375" s="7">
        <f t="shared" si="580"/>
        <v>2016</v>
      </c>
      <c r="N12375" s="7">
        <f t="shared" si="581"/>
        <v>8</v>
      </c>
      <c r="O12375" s="30">
        <f t="shared" si="582"/>
        <v>199</v>
      </c>
    </row>
    <row r="12376" spans="2:15" x14ac:dyDescent="0.2">
      <c r="B12376" s="13">
        <v>63438</v>
      </c>
      <c r="C12376" s="14">
        <v>42604.716111111316</v>
      </c>
      <c r="D12376" s="7" t="s">
        <v>8</v>
      </c>
      <c r="E12376" s="13">
        <v>2202</v>
      </c>
      <c r="F12376" s="7" t="s">
        <v>39</v>
      </c>
      <c r="G12376" s="7" t="s">
        <v>11</v>
      </c>
      <c r="H12376" s="13">
        <v>10.5</v>
      </c>
      <c r="I12376" s="13" t="str">
        <f>IF(G12376="Male",VLOOKUP(H12376,'Shoe size conversion table'!$B$6:$D$22,2),VLOOKUP(H12376,'Shoe size conversion table'!$J$6:$L$22,2))</f>
        <v>43-44</v>
      </c>
      <c r="J12376" s="13">
        <f>IF(G12376="Male",VLOOKUP(H12376,'Shoe size conversion table'!$B$6:$D$22,3),VLOOKUP(H12376,'Shoe size conversion table'!$J$6:$L$22,3))</f>
        <v>10</v>
      </c>
      <c r="K12376" s="11">
        <v>179</v>
      </c>
      <c r="L12376" s="12">
        <v>0.2</v>
      </c>
      <c r="M12376" s="7">
        <f t="shared" si="580"/>
        <v>2016</v>
      </c>
      <c r="N12376" s="7">
        <f t="shared" si="581"/>
        <v>8</v>
      </c>
      <c r="O12376" s="30">
        <f t="shared" si="582"/>
        <v>143.20000000000002</v>
      </c>
    </row>
    <row r="12377" spans="2:15" x14ac:dyDescent="0.2">
      <c r="B12377" s="13">
        <v>63439</v>
      </c>
      <c r="C12377" s="14">
        <v>42604.776111111132</v>
      </c>
      <c r="D12377" s="7" t="s">
        <v>10</v>
      </c>
      <c r="E12377" s="13">
        <v>2165</v>
      </c>
      <c r="F12377" s="7" t="s">
        <v>36</v>
      </c>
      <c r="G12377" s="7" t="s">
        <v>11</v>
      </c>
      <c r="H12377" s="13">
        <v>11.5</v>
      </c>
      <c r="I12377" s="13" t="str">
        <f>IF(G12377="Male",VLOOKUP(H12377,'Shoe size conversion table'!$B$6:$D$22,2),VLOOKUP(H12377,'Shoe size conversion table'!$J$6:$L$22,2))</f>
        <v>44-45</v>
      </c>
      <c r="J12377" s="13">
        <f>IF(G12377="Male",VLOOKUP(H12377,'Shoe size conversion table'!$B$6:$D$22,3),VLOOKUP(H12377,'Shoe size conversion table'!$J$6:$L$22,3))</f>
        <v>11</v>
      </c>
      <c r="K12377" s="11">
        <v>159</v>
      </c>
      <c r="L12377" s="12">
        <v>0.1</v>
      </c>
      <c r="M12377" s="7">
        <f t="shared" si="580"/>
        <v>2016</v>
      </c>
      <c r="N12377" s="7">
        <f t="shared" si="581"/>
        <v>8</v>
      </c>
      <c r="O12377" s="30">
        <f t="shared" si="582"/>
        <v>143.1</v>
      </c>
    </row>
    <row r="12378" spans="2:15" x14ac:dyDescent="0.2">
      <c r="B12378" s="13">
        <v>63440</v>
      </c>
      <c r="C12378" s="14">
        <v>42604.806111111124</v>
      </c>
      <c r="D12378" s="7" t="s">
        <v>7</v>
      </c>
      <c r="E12378" s="13">
        <v>2194</v>
      </c>
      <c r="F12378" s="7" t="s">
        <v>49</v>
      </c>
      <c r="G12378" s="7" t="s">
        <v>11</v>
      </c>
      <c r="H12378" s="13">
        <v>8.5</v>
      </c>
      <c r="I12378" s="13" t="str">
        <f>IF(G12378="Male",VLOOKUP(H12378,'Shoe size conversion table'!$B$6:$D$22,2),VLOOKUP(H12378,'Shoe size conversion table'!$J$6:$L$22,2))</f>
        <v>41-42</v>
      </c>
      <c r="J12378" s="13">
        <f>IF(G12378="Male",VLOOKUP(H12378,'Shoe size conversion table'!$B$6:$D$22,3),VLOOKUP(H12378,'Shoe size conversion table'!$J$6:$L$22,3))</f>
        <v>8</v>
      </c>
      <c r="K12378" s="11">
        <v>129</v>
      </c>
      <c r="L12378" s="12">
        <v>0.1</v>
      </c>
      <c r="M12378" s="7">
        <f t="shared" si="580"/>
        <v>2016</v>
      </c>
      <c r="N12378" s="7">
        <f t="shared" si="581"/>
        <v>8</v>
      </c>
      <c r="O12378" s="30">
        <f t="shared" si="582"/>
        <v>116.10000000000001</v>
      </c>
    </row>
    <row r="12379" spans="2:15" x14ac:dyDescent="0.2">
      <c r="B12379" s="13">
        <v>63441</v>
      </c>
      <c r="C12379" s="14">
        <v>42604.866111111129</v>
      </c>
      <c r="D12379" s="7" t="s">
        <v>9</v>
      </c>
      <c r="E12379" s="13">
        <v>2182</v>
      </c>
      <c r="F12379" s="7" t="s">
        <v>58</v>
      </c>
      <c r="G12379" s="7" t="s">
        <v>11</v>
      </c>
      <c r="H12379" s="13">
        <v>11.5</v>
      </c>
      <c r="I12379" s="13" t="str">
        <f>IF(G12379="Male",VLOOKUP(H12379,'Shoe size conversion table'!$B$6:$D$22,2),VLOOKUP(H12379,'Shoe size conversion table'!$J$6:$L$22,2))</f>
        <v>44-45</v>
      </c>
      <c r="J12379" s="13">
        <f>IF(G12379="Male",VLOOKUP(H12379,'Shoe size conversion table'!$B$6:$D$22,3),VLOOKUP(H12379,'Shoe size conversion table'!$J$6:$L$22,3))</f>
        <v>11</v>
      </c>
      <c r="K12379" s="11">
        <v>169</v>
      </c>
      <c r="L12379" s="12">
        <v>0</v>
      </c>
      <c r="M12379" s="7">
        <f t="shared" si="580"/>
        <v>2016</v>
      </c>
      <c r="N12379" s="7">
        <f t="shared" si="581"/>
        <v>8</v>
      </c>
      <c r="O12379" s="30">
        <f t="shared" si="582"/>
        <v>169</v>
      </c>
    </row>
    <row r="12380" spans="2:15" x14ac:dyDescent="0.2">
      <c r="B12380" s="13">
        <v>63442</v>
      </c>
      <c r="C12380" s="14">
        <v>42604.866111111209</v>
      </c>
      <c r="D12380" s="7" t="s">
        <v>10</v>
      </c>
      <c r="E12380" s="13">
        <v>2216</v>
      </c>
      <c r="F12380" s="7" t="s">
        <v>35</v>
      </c>
      <c r="G12380" s="7" t="s">
        <v>12</v>
      </c>
      <c r="H12380" s="13">
        <v>8</v>
      </c>
      <c r="I12380" s="13" t="str">
        <f>IF(G12380="Male",VLOOKUP(H12380,'Shoe size conversion table'!$B$6:$D$22,2),VLOOKUP(H12380,'Shoe size conversion table'!$J$6:$L$22,2))</f>
        <v>38-39</v>
      </c>
      <c r="J12380" s="13">
        <f>IF(G12380="Male",VLOOKUP(H12380,'Shoe size conversion table'!$B$6:$D$22,3),VLOOKUP(H12380,'Shoe size conversion table'!$J$6:$L$22,3))</f>
        <v>6</v>
      </c>
      <c r="K12380" s="11">
        <v>169</v>
      </c>
      <c r="L12380" s="12">
        <v>0.1</v>
      </c>
      <c r="M12380" s="7">
        <f t="shared" si="580"/>
        <v>2016</v>
      </c>
      <c r="N12380" s="7">
        <f t="shared" si="581"/>
        <v>8</v>
      </c>
      <c r="O12380" s="30">
        <f t="shared" si="582"/>
        <v>152.1</v>
      </c>
    </row>
    <row r="12381" spans="2:15" x14ac:dyDescent="0.2">
      <c r="B12381" s="13">
        <v>63443</v>
      </c>
      <c r="C12381" s="14">
        <v>42604.896111111106</v>
      </c>
      <c r="D12381" s="7" t="s">
        <v>7</v>
      </c>
      <c r="E12381" s="13">
        <v>2177</v>
      </c>
      <c r="F12381" s="7" t="s">
        <v>48</v>
      </c>
      <c r="G12381" s="7" t="s">
        <v>12</v>
      </c>
      <c r="H12381" s="13">
        <v>8</v>
      </c>
      <c r="I12381" s="13" t="str">
        <f>IF(G12381="Male",VLOOKUP(H12381,'Shoe size conversion table'!$B$6:$D$22,2),VLOOKUP(H12381,'Shoe size conversion table'!$J$6:$L$22,2))</f>
        <v>38-39</v>
      </c>
      <c r="J12381" s="13">
        <f>IF(G12381="Male",VLOOKUP(H12381,'Shoe size conversion table'!$B$6:$D$22,3),VLOOKUP(H12381,'Shoe size conversion table'!$J$6:$L$22,3))</f>
        <v>6</v>
      </c>
      <c r="K12381" s="11">
        <v>149</v>
      </c>
      <c r="L12381" s="12">
        <v>0.5</v>
      </c>
      <c r="M12381" s="7">
        <f t="shared" si="580"/>
        <v>2016</v>
      </c>
      <c r="N12381" s="7">
        <f t="shared" si="581"/>
        <v>8</v>
      </c>
      <c r="O12381" s="30">
        <f t="shared" si="582"/>
        <v>74.5</v>
      </c>
    </row>
    <row r="12382" spans="2:15" x14ac:dyDescent="0.2">
      <c r="B12382" s="13">
        <v>63444</v>
      </c>
      <c r="C12382" s="14">
        <v>42604.956111111132</v>
      </c>
      <c r="D12382" s="7" t="s">
        <v>10</v>
      </c>
      <c r="E12382" s="13">
        <v>2185</v>
      </c>
      <c r="F12382" s="7" t="s">
        <v>34</v>
      </c>
      <c r="G12382" s="7" t="s">
        <v>12</v>
      </c>
      <c r="H12382" s="13">
        <v>9</v>
      </c>
      <c r="I12382" s="13" t="str">
        <f>IF(G12382="Male",VLOOKUP(H12382,'Shoe size conversion table'!$B$6:$D$22,2),VLOOKUP(H12382,'Shoe size conversion table'!$J$6:$L$22,2))</f>
        <v>39-40</v>
      </c>
      <c r="J12382" s="13">
        <f>IF(G12382="Male",VLOOKUP(H12382,'Shoe size conversion table'!$B$6:$D$22,3),VLOOKUP(H12382,'Shoe size conversion table'!$J$6:$L$22,3))</f>
        <v>7</v>
      </c>
      <c r="K12382" s="11">
        <v>129</v>
      </c>
      <c r="L12382" s="12">
        <v>0</v>
      </c>
      <c r="M12382" s="7">
        <f t="shared" si="580"/>
        <v>2016</v>
      </c>
      <c r="N12382" s="7">
        <f t="shared" si="581"/>
        <v>8</v>
      </c>
      <c r="O12382" s="30">
        <f t="shared" si="582"/>
        <v>129</v>
      </c>
    </row>
    <row r="12383" spans="2:15" x14ac:dyDescent="0.2">
      <c r="B12383" s="13">
        <v>63444</v>
      </c>
      <c r="C12383" s="14">
        <v>42604.956111111132</v>
      </c>
      <c r="D12383" s="7" t="s">
        <v>10</v>
      </c>
      <c r="E12383" s="13">
        <v>2231</v>
      </c>
      <c r="F12383" s="7" t="s">
        <v>36</v>
      </c>
      <c r="G12383" s="7" t="s">
        <v>12</v>
      </c>
      <c r="H12383" s="13">
        <v>9</v>
      </c>
      <c r="I12383" s="13" t="str">
        <f>IF(G12383="Male",VLOOKUP(H12383,'Shoe size conversion table'!$B$6:$D$22,2),VLOOKUP(H12383,'Shoe size conversion table'!$J$6:$L$22,2))</f>
        <v>39-40</v>
      </c>
      <c r="J12383" s="13">
        <f>IF(G12383="Male",VLOOKUP(H12383,'Shoe size conversion table'!$B$6:$D$22,3),VLOOKUP(H12383,'Shoe size conversion table'!$J$6:$L$22,3))</f>
        <v>7</v>
      </c>
      <c r="K12383" s="11">
        <v>159</v>
      </c>
      <c r="L12383" s="12">
        <v>0</v>
      </c>
      <c r="M12383" s="7">
        <f t="shared" si="580"/>
        <v>2016</v>
      </c>
      <c r="N12383" s="7">
        <f t="shared" si="581"/>
        <v>8</v>
      </c>
      <c r="O12383" s="30">
        <f t="shared" si="582"/>
        <v>159</v>
      </c>
    </row>
    <row r="12384" spans="2:15" x14ac:dyDescent="0.2">
      <c r="B12384" s="13">
        <v>63445</v>
      </c>
      <c r="C12384" s="14">
        <v>42604.99611111125</v>
      </c>
      <c r="D12384" s="7" t="s">
        <v>7</v>
      </c>
      <c r="E12384" s="13">
        <v>2171</v>
      </c>
      <c r="F12384" s="7" t="s">
        <v>51</v>
      </c>
      <c r="G12384" s="7" t="s">
        <v>12</v>
      </c>
      <c r="H12384" s="13">
        <v>5</v>
      </c>
      <c r="I12384" s="13" t="str">
        <f>IF(G12384="Male",VLOOKUP(H12384,'Shoe size conversion table'!$B$6:$D$22,2),VLOOKUP(H12384,'Shoe size conversion table'!$J$6:$L$22,2))</f>
        <v>35-36</v>
      </c>
      <c r="J12384" s="13">
        <f>IF(G12384="Male",VLOOKUP(H12384,'Shoe size conversion table'!$B$6:$D$22,3),VLOOKUP(H12384,'Shoe size conversion table'!$J$6:$L$22,3))</f>
        <v>3</v>
      </c>
      <c r="K12384" s="11">
        <v>149</v>
      </c>
      <c r="L12384" s="12">
        <v>0.3</v>
      </c>
      <c r="M12384" s="7">
        <f t="shared" si="580"/>
        <v>2016</v>
      </c>
      <c r="N12384" s="7">
        <f t="shared" si="581"/>
        <v>8</v>
      </c>
      <c r="O12384" s="30">
        <f t="shared" si="582"/>
        <v>104.3</v>
      </c>
    </row>
    <row r="12385" spans="2:15" x14ac:dyDescent="0.2">
      <c r="B12385" s="13">
        <v>63446</v>
      </c>
      <c r="C12385" s="14">
        <v>42605.096111111103</v>
      </c>
      <c r="D12385" s="7" t="s">
        <v>8</v>
      </c>
      <c r="E12385" s="13">
        <v>2150</v>
      </c>
      <c r="F12385" s="7" t="s">
        <v>38</v>
      </c>
      <c r="G12385" s="7" t="s">
        <v>12</v>
      </c>
      <c r="H12385" s="13">
        <v>7.5</v>
      </c>
      <c r="I12385" s="13">
        <f>IF(G12385="Male",VLOOKUP(H12385,'Shoe size conversion table'!$B$6:$D$22,2),VLOOKUP(H12385,'Shoe size conversion table'!$J$6:$L$22,2))</f>
        <v>38</v>
      </c>
      <c r="J12385" s="13">
        <f>IF(G12385="Male",VLOOKUP(H12385,'Shoe size conversion table'!$B$6:$D$22,3),VLOOKUP(H12385,'Shoe size conversion table'!$J$6:$L$22,3))</f>
        <v>5.5</v>
      </c>
      <c r="K12385" s="11">
        <v>199</v>
      </c>
      <c r="L12385" s="12">
        <v>0.3</v>
      </c>
      <c r="M12385" s="7">
        <f t="shared" si="580"/>
        <v>2016</v>
      </c>
      <c r="N12385" s="7">
        <f t="shared" si="581"/>
        <v>8</v>
      </c>
      <c r="O12385" s="30">
        <f t="shared" si="582"/>
        <v>139.29999999999998</v>
      </c>
    </row>
    <row r="12386" spans="2:15" x14ac:dyDescent="0.2">
      <c r="B12386" s="13">
        <v>63447</v>
      </c>
      <c r="C12386" s="14">
        <v>42605.116111111245</v>
      </c>
      <c r="D12386" s="7" t="s">
        <v>9</v>
      </c>
      <c r="E12386" s="13">
        <v>2182</v>
      </c>
      <c r="F12386" s="7" t="s">
        <v>60</v>
      </c>
      <c r="G12386" s="7" t="s">
        <v>12</v>
      </c>
      <c r="H12386" s="13">
        <v>8.5</v>
      </c>
      <c r="I12386" s="13">
        <f>IF(G12386="Male",VLOOKUP(H12386,'Shoe size conversion table'!$B$6:$D$22,2),VLOOKUP(H12386,'Shoe size conversion table'!$J$6:$L$22,2))</f>
        <v>39</v>
      </c>
      <c r="J12386" s="13">
        <f>IF(G12386="Male",VLOOKUP(H12386,'Shoe size conversion table'!$B$6:$D$22,3),VLOOKUP(H12386,'Shoe size conversion table'!$J$6:$L$22,3))</f>
        <v>6.5</v>
      </c>
      <c r="K12386" s="11">
        <v>129</v>
      </c>
      <c r="L12386" s="12">
        <v>0</v>
      </c>
      <c r="M12386" s="7">
        <f t="shared" si="580"/>
        <v>2016</v>
      </c>
      <c r="N12386" s="7">
        <f t="shared" si="581"/>
        <v>8</v>
      </c>
      <c r="O12386" s="30">
        <f t="shared" si="582"/>
        <v>129</v>
      </c>
    </row>
    <row r="12387" spans="2:15" x14ac:dyDescent="0.2">
      <c r="B12387" s="13">
        <v>63448</v>
      </c>
      <c r="C12387" s="14">
        <v>42605.196111111109</v>
      </c>
      <c r="D12387" s="7" t="s">
        <v>7</v>
      </c>
      <c r="E12387" s="13">
        <v>2190</v>
      </c>
      <c r="F12387" s="7" t="s">
        <v>48</v>
      </c>
      <c r="G12387" s="7" t="s">
        <v>12</v>
      </c>
      <c r="H12387" s="13">
        <v>10.5</v>
      </c>
      <c r="I12387" s="13">
        <f>IF(G12387="Male",VLOOKUP(H12387,'Shoe size conversion table'!$B$6:$D$22,2),VLOOKUP(H12387,'Shoe size conversion table'!$J$6:$L$22,2))</f>
        <v>41</v>
      </c>
      <c r="J12387" s="13">
        <f>IF(G12387="Male",VLOOKUP(H12387,'Shoe size conversion table'!$B$6:$D$22,3),VLOOKUP(H12387,'Shoe size conversion table'!$J$6:$L$22,3))</f>
        <v>8.5</v>
      </c>
      <c r="K12387" s="11">
        <v>139</v>
      </c>
      <c r="L12387" s="12">
        <v>0</v>
      </c>
      <c r="M12387" s="7">
        <f t="shared" si="580"/>
        <v>2016</v>
      </c>
      <c r="N12387" s="7">
        <f t="shared" si="581"/>
        <v>8</v>
      </c>
      <c r="O12387" s="30">
        <f t="shared" si="582"/>
        <v>139</v>
      </c>
    </row>
    <row r="12388" spans="2:15" x14ac:dyDescent="0.2">
      <c r="B12388" s="13">
        <v>63449</v>
      </c>
      <c r="C12388" s="14">
        <v>42605.196111111203</v>
      </c>
      <c r="D12388" s="7" t="s">
        <v>8</v>
      </c>
      <c r="E12388" s="13">
        <v>2231</v>
      </c>
      <c r="F12388" s="7" t="s">
        <v>38</v>
      </c>
      <c r="G12388" s="7" t="s">
        <v>11</v>
      </c>
      <c r="H12388" s="13">
        <v>10</v>
      </c>
      <c r="I12388" s="13">
        <f>IF(G12388="Male",VLOOKUP(H12388,'Shoe size conversion table'!$B$6:$D$22,2),VLOOKUP(H12388,'Shoe size conversion table'!$J$6:$L$22,2))</f>
        <v>43</v>
      </c>
      <c r="J12388" s="13">
        <f>IF(G12388="Male",VLOOKUP(H12388,'Shoe size conversion table'!$B$6:$D$22,3),VLOOKUP(H12388,'Shoe size conversion table'!$J$6:$L$22,3))</f>
        <v>9.5</v>
      </c>
      <c r="K12388" s="11">
        <v>189</v>
      </c>
      <c r="L12388" s="12">
        <v>0</v>
      </c>
      <c r="M12388" s="7">
        <f t="shared" si="580"/>
        <v>2016</v>
      </c>
      <c r="N12388" s="7">
        <f t="shared" si="581"/>
        <v>8</v>
      </c>
      <c r="O12388" s="30">
        <f t="shared" si="582"/>
        <v>189</v>
      </c>
    </row>
    <row r="12389" spans="2:15" x14ac:dyDescent="0.2">
      <c r="B12389" s="13">
        <v>63450</v>
      </c>
      <c r="C12389" s="14">
        <v>42605.196111111312</v>
      </c>
      <c r="D12389" s="7" t="s">
        <v>7</v>
      </c>
      <c r="E12389" s="13">
        <v>2163</v>
      </c>
      <c r="F12389" s="7" t="s">
        <v>48</v>
      </c>
      <c r="G12389" s="7" t="s">
        <v>12</v>
      </c>
      <c r="H12389" s="13">
        <v>8.5</v>
      </c>
      <c r="I12389" s="13">
        <f>IF(G12389="Male",VLOOKUP(H12389,'Shoe size conversion table'!$B$6:$D$22,2),VLOOKUP(H12389,'Shoe size conversion table'!$J$6:$L$22,2))</f>
        <v>39</v>
      </c>
      <c r="J12389" s="13">
        <f>IF(G12389="Male",VLOOKUP(H12389,'Shoe size conversion table'!$B$6:$D$22,3),VLOOKUP(H12389,'Shoe size conversion table'!$J$6:$L$22,3))</f>
        <v>6.5</v>
      </c>
      <c r="K12389" s="11">
        <v>129</v>
      </c>
      <c r="L12389" s="12">
        <v>0.5</v>
      </c>
      <c r="M12389" s="7">
        <f t="shared" si="580"/>
        <v>2016</v>
      </c>
      <c r="N12389" s="7">
        <f t="shared" si="581"/>
        <v>8</v>
      </c>
      <c r="O12389" s="30">
        <f t="shared" si="582"/>
        <v>64.5</v>
      </c>
    </row>
    <row r="12390" spans="2:15" x14ac:dyDescent="0.2">
      <c r="B12390" s="13">
        <v>63450</v>
      </c>
      <c r="C12390" s="14">
        <v>42605.196111111312</v>
      </c>
      <c r="D12390" s="7" t="s">
        <v>7</v>
      </c>
      <c r="E12390" s="13">
        <v>2209</v>
      </c>
      <c r="F12390" s="7" t="s">
        <v>56</v>
      </c>
      <c r="G12390" s="7" t="s">
        <v>11</v>
      </c>
      <c r="H12390" s="13">
        <v>11.5</v>
      </c>
      <c r="I12390" s="13" t="str">
        <f>IF(G12390="Male",VLOOKUP(H12390,'Shoe size conversion table'!$B$6:$D$22,2),VLOOKUP(H12390,'Shoe size conversion table'!$J$6:$L$22,2))</f>
        <v>44-45</v>
      </c>
      <c r="J12390" s="13">
        <f>IF(G12390="Male",VLOOKUP(H12390,'Shoe size conversion table'!$B$6:$D$22,3),VLOOKUP(H12390,'Shoe size conversion table'!$J$6:$L$22,3))</f>
        <v>11</v>
      </c>
      <c r="K12390" s="11">
        <v>159</v>
      </c>
      <c r="L12390" s="12">
        <v>0</v>
      </c>
      <c r="M12390" s="7">
        <f t="shared" si="580"/>
        <v>2016</v>
      </c>
      <c r="N12390" s="7">
        <f t="shared" si="581"/>
        <v>8</v>
      </c>
      <c r="O12390" s="30">
        <f t="shared" si="582"/>
        <v>159</v>
      </c>
    </row>
    <row r="12391" spans="2:15" x14ac:dyDescent="0.2">
      <c r="B12391" s="13">
        <v>63451</v>
      </c>
      <c r="C12391" s="14">
        <v>42605.336111111312</v>
      </c>
      <c r="D12391" s="7" t="s">
        <v>10</v>
      </c>
      <c r="E12391" s="13">
        <v>2157</v>
      </c>
      <c r="F12391" s="7" t="s">
        <v>35</v>
      </c>
      <c r="G12391" s="7" t="s">
        <v>12</v>
      </c>
      <c r="H12391" s="13">
        <v>9</v>
      </c>
      <c r="I12391" s="13" t="str">
        <f>IF(G12391="Male",VLOOKUP(H12391,'Shoe size conversion table'!$B$6:$D$22,2),VLOOKUP(H12391,'Shoe size conversion table'!$J$6:$L$22,2))</f>
        <v>39-40</v>
      </c>
      <c r="J12391" s="13">
        <f>IF(G12391="Male",VLOOKUP(H12391,'Shoe size conversion table'!$B$6:$D$22,3),VLOOKUP(H12391,'Shoe size conversion table'!$J$6:$L$22,3))</f>
        <v>7</v>
      </c>
      <c r="K12391" s="11">
        <v>129</v>
      </c>
      <c r="L12391" s="12">
        <v>0</v>
      </c>
      <c r="M12391" s="7">
        <f t="shared" si="580"/>
        <v>2016</v>
      </c>
      <c r="N12391" s="7">
        <f t="shared" si="581"/>
        <v>8</v>
      </c>
      <c r="O12391" s="30">
        <f t="shared" si="582"/>
        <v>129</v>
      </c>
    </row>
    <row r="12392" spans="2:15" x14ac:dyDescent="0.2">
      <c r="B12392" s="13">
        <v>63452</v>
      </c>
      <c r="C12392" s="14">
        <v>42605.386111111111</v>
      </c>
      <c r="D12392" s="7" t="s">
        <v>10</v>
      </c>
      <c r="E12392" s="13">
        <v>2181</v>
      </c>
      <c r="F12392" s="7" t="s">
        <v>34</v>
      </c>
      <c r="G12392" s="7" t="s">
        <v>11</v>
      </c>
      <c r="H12392" s="13">
        <v>10.5</v>
      </c>
      <c r="I12392" s="13" t="str">
        <f>IF(G12392="Male",VLOOKUP(H12392,'Shoe size conversion table'!$B$6:$D$22,2),VLOOKUP(H12392,'Shoe size conversion table'!$J$6:$L$22,2))</f>
        <v>43-44</v>
      </c>
      <c r="J12392" s="13">
        <f>IF(G12392="Male",VLOOKUP(H12392,'Shoe size conversion table'!$B$6:$D$22,3),VLOOKUP(H12392,'Shoe size conversion table'!$J$6:$L$22,3))</f>
        <v>10</v>
      </c>
      <c r="K12392" s="11">
        <v>159</v>
      </c>
      <c r="L12392" s="12">
        <v>0</v>
      </c>
      <c r="M12392" s="7">
        <f t="shared" si="580"/>
        <v>2016</v>
      </c>
      <c r="N12392" s="7">
        <f t="shared" si="581"/>
        <v>8</v>
      </c>
      <c r="O12392" s="30">
        <f t="shared" si="582"/>
        <v>159</v>
      </c>
    </row>
    <row r="12393" spans="2:15" x14ac:dyDescent="0.2">
      <c r="B12393" s="13">
        <v>63453</v>
      </c>
      <c r="C12393" s="14">
        <v>42605.496111111126</v>
      </c>
      <c r="D12393" s="7" t="s">
        <v>9</v>
      </c>
      <c r="E12393" s="13">
        <v>2204</v>
      </c>
      <c r="F12393" s="7" t="s">
        <v>61</v>
      </c>
      <c r="G12393" s="7" t="s">
        <v>11</v>
      </c>
      <c r="H12393" s="13">
        <v>8.5</v>
      </c>
      <c r="I12393" s="13" t="str">
        <f>IF(G12393="Male",VLOOKUP(H12393,'Shoe size conversion table'!$B$6:$D$22,2),VLOOKUP(H12393,'Shoe size conversion table'!$J$6:$L$22,2))</f>
        <v>41-42</v>
      </c>
      <c r="J12393" s="13">
        <f>IF(G12393="Male",VLOOKUP(H12393,'Shoe size conversion table'!$B$6:$D$22,3),VLOOKUP(H12393,'Shoe size conversion table'!$J$6:$L$22,3))</f>
        <v>8</v>
      </c>
      <c r="K12393" s="11">
        <v>169</v>
      </c>
      <c r="L12393" s="12">
        <v>0</v>
      </c>
      <c r="M12393" s="7">
        <f t="shared" si="580"/>
        <v>2016</v>
      </c>
      <c r="N12393" s="7">
        <f t="shared" si="581"/>
        <v>8</v>
      </c>
      <c r="O12393" s="30">
        <f t="shared" si="582"/>
        <v>169</v>
      </c>
    </row>
    <row r="12394" spans="2:15" x14ac:dyDescent="0.2">
      <c r="B12394" s="13">
        <v>63454</v>
      </c>
      <c r="C12394" s="14">
        <v>42605.556111111102</v>
      </c>
      <c r="D12394" s="7" t="s">
        <v>7</v>
      </c>
      <c r="E12394" s="13">
        <v>2193</v>
      </c>
      <c r="F12394" s="7" t="s">
        <v>49</v>
      </c>
      <c r="G12394" s="7" t="s">
        <v>11</v>
      </c>
      <c r="H12394" s="13">
        <v>9.5</v>
      </c>
      <c r="I12394" s="13" t="str">
        <f>IF(G12394="Male",VLOOKUP(H12394,'Shoe size conversion table'!$B$6:$D$22,2),VLOOKUP(H12394,'Shoe size conversion table'!$J$6:$L$22,2))</f>
        <v>42-43</v>
      </c>
      <c r="J12394" s="13">
        <f>IF(G12394="Male",VLOOKUP(H12394,'Shoe size conversion table'!$B$6:$D$22,3),VLOOKUP(H12394,'Shoe size conversion table'!$J$6:$L$22,3))</f>
        <v>9</v>
      </c>
      <c r="K12394" s="11">
        <v>189</v>
      </c>
      <c r="L12394" s="12">
        <v>0</v>
      </c>
      <c r="M12394" s="7">
        <f t="shared" si="580"/>
        <v>2016</v>
      </c>
      <c r="N12394" s="7">
        <f t="shared" si="581"/>
        <v>8</v>
      </c>
      <c r="O12394" s="30">
        <f t="shared" si="582"/>
        <v>189</v>
      </c>
    </row>
    <row r="12395" spans="2:15" x14ac:dyDescent="0.2">
      <c r="B12395" s="13">
        <v>63455</v>
      </c>
      <c r="C12395" s="14">
        <v>42605.576111111244</v>
      </c>
      <c r="D12395" s="7" t="s">
        <v>8</v>
      </c>
      <c r="E12395" s="13">
        <v>2162</v>
      </c>
      <c r="F12395" s="7" t="s">
        <v>37</v>
      </c>
      <c r="G12395" s="7" t="s">
        <v>11</v>
      </c>
      <c r="H12395" s="13">
        <v>6.5</v>
      </c>
      <c r="I12395" s="13">
        <f>IF(G12395="Male",VLOOKUP(H12395,'Shoe size conversion table'!$B$6:$D$22,2),VLOOKUP(H12395,'Shoe size conversion table'!$J$6:$L$22,2))</f>
        <v>39</v>
      </c>
      <c r="J12395" s="13">
        <f>IF(G12395="Male",VLOOKUP(H12395,'Shoe size conversion table'!$B$6:$D$22,3),VLOOKUP(H12395,'Shoe size conversion table'!$J$6:$L$22,3))</f>
        <v>6</v>
      </c>
      <c r="K12395" s="11">
        <v>199</v>
      </c>
      <c r="L12395" s="12">
        <v>0.1</v>
      </c>
      <c r="M12395" s="7">
        <f t="shared" si="580"/>
        <v>2016</v>
      </c>
      <c r="N12395" s="7">
        <f t="shared" si="581"/>
        <v>8</v>
      </c>
      <c r="O12395" s="30">
        <f t="shared" si="582"/>
        <v>179.1</v>
      </c>
    </row>
    <row r="12396" spans="2:15" x14ac:dyDescent="0.2">
      <c r="B12396" s="13">
        <v>63455</v>
      </c>
      <c r="C12396" s="14">
        <v>42605.576111111244</v>
      </c>
      <c r="D12396" s="7" t="s">
        <v>8</v>
      </c>
      <c r="E12396" s="13">
        <v>2216</v>
      </c>
      <c r="F12396" s="7" t="s">
        <v>37</v>
      </c>
      <c r="G12396" s="7" t="s">
        <v>11</v>
      </c>
      <c r="H12396" s="13">
        <v>11.5</v>
      </c>
      <c r="I12396" s="13" t="str">
        <f>IF(G12396="Male",VLOOKUP(H12396,'Shoe size conversion table'!$B$6:$D$22,2),VLOOKUP(H12396,'Shoe size conversion table'!$J$6:$L$22,2))</f>
        <v>44-45</v>
      </c>
      <c r="J12396" s="13">
        <f>IF(G12396="Male",VLOOKUP(H12396,'Shoe size conversion table'!$B$6:$D$22,3),VLOOKUP(H12396,'Shoe size conversion table'!$J$6:$L$22,3))</f>
        <v>11</v>
      </c>
      <c r="K12396" s="11">
        <v>169</v>
      </c>
      <c r="L12396" s="12">
        <v>0</v>
      </c>
      <c r="M12396" s="7">
        <f t="shared" si="580"/>
        <v>2016</v>
      </c>
      <c r="N12396" s="7">
        <f t="shared" si="581"/>
        <v>8</v>
      </c>
      <c r="O12396" s="30">
        <f t="shared" si="582"/>
        <v>169</v>
      </c>
    </row>
    <row r="12397" spans="2:15" x14ac:dyDescent="0.2">
      <c r="B12397" s="13">
        <v>63456</v>
      </c>
      <c r="C12397" s="14">
        <v>42605.596111111205</v>
      </c>
      <c r="D12397" s="7" t="s">
        <v>7</v>
      </c>
      <c r="E12397" s="13">
        <v>2169</v>
      </c>
      <c r="F12397" s="7" t="s">
        <v>50</v>
      </c>
      <c r="G12397" s="7" t="s">
        <v>11</v>
      </c>
      <c r="H12397" s="13">
        <v>6.5</v>
      </c>
      <c r="I12397" s="13">
        <f>IF(G12397="Male",VLOOKUP(H12397,'Shoe size conversion table'!$B$6:$D$22,2),VLOOKUP(H12397,'Shoe size conversion table'!$J$6:$L$22,2))</f>
        <v>39</v>
      </c>
      <c r="J12397" s="13">
        <f>IF(G12397="Male",VLOOKUP(H12397,'Shoe size conversion table'!$B$6:$D$22,3),VLOOKUP(H12397,'Shoe size conversion table'!$J$6:$L$22,3))</f>
        <v>6</v>
      </c>
      <c r="K12397" s="11">
        <v>139</v>
      </c>
      <c r="L12397" s="12">
        <v>0</v>
      </c>
      <c r="M12397" s="7">
        <f t="shared" si="580"/>
        <v>2016</v>
      </c>
      <c r="N12397" s="7">
        <f t="shared" si="581"/>
        <v>8</v>
      </c>
      <c r="O12397" s="30">
        <f t="shared" si="582"/>
        <v>139</v>
      </c>
    </row>
    <row r="12398" spans="2:15" x14ac:dyDescent="0.2">
      <c r="B12398" s="13">
        <v>63457</v>
      </c>
      <c r="C12398" s="14">
        <v>42605.606111111127</v>
      </c>
      <c r="D12398" s="7" t="s">
        <v>10</v>
      </c>
      <c r="E12398" s="13">
        <v>2225</v>
      </c>
      <c r="F12398" s="7" t="s">
        <v>34</v>
      </c>
      <c r="G12398" s="7" t="s">
        <v>11</v>
      </c>
      <c r="H12398" s="13">
        <v>10.5</v>
      </c>
      <c r="I12398" s="13" t="str">
        <f>IF(G12398="Male",VLOOKUP(H12398,'Shoe size conversion table'!$B$6:$D$22,2),VLOOKUP(H12398,'Shoe size conversion table'!$J$6:$L$22,2))</f>
        <v>43-44</v>
      </c>
      <c r="J12398" s="13">
        <f>IF(G12398="Male",VLOOKUP(H12398,'Shoe size conversion table'!$B$6:$D$22,3),VLOOKUP(H12398,'Shoe size conversion table'!$J$6:$L$22,3))</f>
        <v>10</v>
      </c>
      <c r="K12398" s="11">
        <v>169</v>
      </c>
      <c r="L12398" s="12">
        <v>0</v>
      </c>
      <c r="M12398" s="7">
        <f t="shared" si="580"/>
        <v>2016</v>
      </c>
      <c r="N12398" s="7">
        <f t="shared" si="581"/>
        <v>8</v>
      </c>
      <c r="O12398" s="30">
        <f t="shared" si="582"/>
        <v>169</v>
      </c>
    </row>
    <row r="12399" spans="2:15" x14ac:dyDescent="0.2">
      <c r="B12399" s="13">
        <v>63458</v>
      </c>
      <c r="C12399" s="14">
        <v>42605.626111111313</v>
      </c>
      <c r="D12399" s="7" t="s">
        <v>9</v>
      </c>
      <c r="E12399" s="13">
        <v>2236</v>
      </c>
      <c r="F12399" s="7" t="s">
        <v>62</v>
      </c>
      <c r="G12399" s="7" t="s">
        <v>12</v>
      </c>
      <c r="H12399" s="13">
        <v>8</v>
      </c>
      <c r="I12399" s="13" t="str">
        <f>IF(G12399="Male",VLOOKUP(H12399,'Shoe size conversion table'!$B$6:$D$22,2),VLOOKUP(H12399,'Shoe size conversion table'!$J$6:$L$22,2))</f>
        <v>38-39</v>
      </c>
      <c r="J12399" s="13">
        <f>IF(G12399="Male",VLOOKUP(H12399,'Shoe size conversion table'!$B$6:$D$22,3),VLOOKUP(H12399,'Shoe size conversion table'!$J$6:$L$22,3))</f>
        <v>6</v>
      </c>
      <c r="K12399" s="11">
        <v>129</v>
      </c>
      <c r="L12399" s="12">
        <v>0.3</v>
      </c>
      <c r="M12399" s="7">
        <f t="shared" si="580"/>
        <v>2016</v>
      </c>
      <c r="N12399" s="7">
        <f t="shared" si="581"/>
        <v>8</v>
      </c>
      <c r="O12399" s="30">
        <f t="shared" si="582"/>
        <v>90.3</v>
      </c>
    </row>
    <row r="12400" spans="2:15" x14ac:dyDescent="0.2">
      <c r="B12400" s="13">
        <v>63459</v>
      </c>
      <c r="C12400" s="14">
        <v>42605.676111111206</v>
      </c>
      <c r="D12400" s="7" t="s">
        <v>10</v>
      </c>
      <c r="E12400" s="13">
        <v>2177</v>
      </c>
      <c r="F12400" s="7" t="s">
        <v>36</v>
      </c>
      <c r="G12400" s="7" t="s">
        <v>11</v>
      </c>
      <c r="H12400" s="13">
        <v>10</v>
      </c>
      <c r="I12400" s="13">
        <f>IF(G12400="Male",VLOOKUP(H12400,'Shoe size conversion table'!$B$6:$D$22,2),VLOOKUP(H12400,'Shoe size conversion table'!$J$6:$L$22,2))</f>
        <v>43</v>
      </c>
      <c r="J12400" s="13">
        <f>IF(G12400="Male",VLOOKUP(H12400,'Shoe size conversion table'!$B$6:$D$22,3),VLOOKUP(H12400,'Shoe size conversion table'!$J$6:$L$22,3))</f>
        <v>9.5</v>
      </c>
      <c r="K12400" s="11">
        <v>169</v>
      </c>
      <c r="L12400" s="12">
        <v>0</v>
      </c>
      <c r="M12400" s="7">
        <f t="shared" si="580"/>
        <v>2016</v>
      </c>
      <c r="N12400" s="7">
        <f t="shared" si="581"/>
        <v>8</v>
      </c>
      <c r="O12400" s="30">
        <f t="shared" si="582"/>
        <v>169</v>
      </c>
    </row>
    <row r="12401" spans="2:15" x14ac:dyDescent="0.2">
      <c r="B12401" s="13">
        <v>63460</v>
      </c>
      <c r="C12401" s="14">
        <v>42605.706111111125</v>
      </c>
      <c r="D12401" s="7" t="s">
        <v>7</v>
      </c>
      <c r="E12401" s="13">
        <v>2238</v>
      </c>
      <c r="F12401" s="7" t="s">
        <v>43</v>
      </c>
      <c r="G12401" s="7" t="s">
        <v>11</v>
      </c>
      <c r="H12401" s="13">
        <v>9.5</v>
      </c>
      <c r="I12401" s="13" t="str">
        <f>IF(G12401="Male",VLOOKUP(H12401,'Shoe size conversion table'!$B$6:$D$22,2),VLOOKUP(H12401,'Shoe size conversion table'!$J$6:$L$22,2))</f>
        <v>42-43</v>
      </c>
      <c r="J12401" s="13">
        <f>IF(G12401="Male",VLOOKUP(H12401,'Shoe size conversion table'!$B$6:$D$22,3),VLOOKUP(H12401,'Shoe size conversion table'!$J$6:$L$22,3))</f>
        <v>9</v>
      </c>
      <c r="K12401" s="11">
        <v>149</v>
      </c>
      <c r="L12401" s="12">
        <v>0</v>
      </c>
      <c r="M12401" s="7">
        <f t="shared" si="580"/>
        <v>2016</v>
      </c>
      <c r="N12401" s="7">
        <f t="shared" si="581"/>
        <v>8</v>
      </c>
      <c r="O12401" s="30">
        <f t="shared" si="582"/>
        <v>149</v>
      </c>
    </row>
    <row r="12402" spans="2:15" x14ac:dyDescent="0.2">
      <c r="B12402" s="13">
        <v>63461</v>
      </c>
      <c r="C12402" s="14">
        <v>42605.776111111132</v>
      </c>
      <c r="D12402" s="7" t="s">
        <v>8</v>
      </c>
      <c r="E12402" s="13">
        <v>2153</v>
      </c>
      <c r="F12402" s="7" t="s">
        <v>38</v>
      </c>
      <c r="G12402" s="7" t="s">
        <v>12</v>
      </c>
      <c r="H12402" s="13">
        <v>8</v>
      </c>
      <c r="I12402" s="13" t="str">
        <f>IF(G12402="Male",VLOOKUP(H12402,'Shoe size conversion table'!$B$6:$D$22,2),VLOOKUP(H12402,'Shoe size conversion table'!$J$6:$L$22,2))</f>
        <v>38-39</v>
      </c>
      <c r="J12402" s="13">
        <f>IF(G12402="Male",VLOOKUP(H12402,'Shoe size conversion table'!$B$6:$D$22,3),VLOOKUP(H12402,'Shoe size conversion table'!$J$6:$L$22,3))</f>
        <v>6</v>
      </c>
      <c r="K12402" s="11">
        <v>189</v>
      </c>
      <c r="L12402" s="12">
        <v>0</v>
      </c>
      <c r="M12402" s="7">
        <f t="shared" si="580"/>
        <v>2016</v>
      </c>
      <c r="N12402" s="7">
        <f t="shared" si="581"/>
        <v>8</v>
      </c>
      <c r="O12402" s="30">
        <f t="shared" si="582"/>
        <v>189</v>
      </c>
    </row>
    <row r="12403" spans="2:15" x14ac:dyDescent="0.2">
      <c r="B12403" s="13">
        <v>63462</v>
      </c>
      <c r="C12403" s="14">
        <v>42605.806111111124</v>
      </c>
      <c r="D12403" s="7" t="s">
        <v>10</v>
      </c>
      <c r="E12403" s="13">
        <v>2233</v>
      </c>
      <c r="F12403" s="7" t="s">
        <v>34</v>
      </c>
      <c r="G12403" s="7" t="s">
        <v>12</v>
      </c>
      <c r="H12403" s="13">
        <v>8.5</v>
      </c>
      <c r="I12403" s="13">
        <f>IF(G12403="Male",VLOOKUP(H12403,'Shoe size conversion table'!$B$6:$D$22,2),VLOOKUP(H12403,'Shoe size conversion table'!$J$6:$L$22,2))</f>
        <v>39</v>
      </c>
      <c r="J12403" s="13">
        <f>IF(G12403="Male",VLOOKUP(H12403,'Shoe size conversion table'!$B$6:$D$22,3),VLOOKUP(H12403,'Shoe size conversion table'!$J$6:$L$22,3))</f>
        <v>6.5</v>
      </c>
      <c r="K12403" s="11">
        <v>149</v>
      </c>
      <c r="L12403" s="12">
        <v>0.5</v>
      </c>
      <c r="M12403" s="7">
        <f t="shared" si="580"/>
        <v>2016</v>
      </c>
      <c r="N12403" s="7">
        <f t="shared" si="581"/>
        <v>8</v>
      </c>
      <c r="O12403" s="30">
        <f t="shared" si="582"/>
        <v>74.5</v>
      </c>
    </row>
    <row r="12404" spans="2:15" x14ac:dyDescent="0.2">
      <c r="B12404" s="13">
        <v>63463</v>
      </c>
      <c r="C12404" s="14">
        <v>42605.866111111129</v>
      </c>
      <c r="D12404" s="7" t="s">
        <v>9</v>
      </c>
      <c r="E12404" s="13">
        <v>2233</v>
      </c>
      <c r="F12404" s="7" t="s">
        <v>60</v>
      </c>
      <c r="G12404" s="7" t="s">
        <v>11</v>
      </c>
      <c r="H12404" s="13">
        <v>12</v>
      </c>
      <c r="I12404" s="13">
        <f>IF(G12404="Male",VLOOKUP(H12404,'Shoe size conversion table'!$B$6:$D$22,2),VLOOKUP(H12404,'Shoe size conversion table'!$J$6:$L$22,2))</f>
        <v>45</v>
      </c>
      <c r="J12404" s="13">
        <f>IF(G12404="Male",VLOOKUP(H12404,'Shoe size conversion table'!$B$6:$D$22,3),VLOOKUP(H12404,'Shoe size conversion table'!$J$6:$L$22,3))</f>
        <v>11.5</v>
      </c>
      <c r="K12404" s="11">
        <v>129</v>
      </c>
      <c r="L12404" s="12">
        <v>0</v>
      </c>
      <c r="M12404" s="7">
        <f t="shared" si="580"/>
        <v>2016</v>
      </c>
      <c r="N12404" s="7">
        <f t="shared" si="581"/>
        <v>8</v>
      </c>
      <c r="O12404" s="30">
        <f t="shared" si="582"/>
        <v>129</v>
      </c>
    </row>
    <row r="12405" spans="2:15" x14ac:dyDescent="0.2">
      <c r="B12405" s="13">
        <v>63464</v>
      </c>
      <c r="C12405" s="14">
        <v>42605.99611111125</v>
      </c>
      <c r="D12405" s="7" t="s">
        <v>8</v>
      </c>
      <c r="E12405" s="13">
        <v>2219</v>
      </c>
      <c r="F12405" s="7" t="s">
        <v>41</v>
      </c>
      <c r="G12405" s="7" t="s">
        <v>11</v>
      </c>
      <c r="H12405" s="13">
        <v>9</v>
      </c>
      <c r="I12405" s="13">
        <f>IF(G12405="Male",VLOOKUP(H12405,'Shoe size conversion table'!$B$6:$D$22,2),VLOOKUP(H12405,'Shoe size conversion table'!$J$6:$L$22,2))</f>
        <v>42</v>
      </c>
      <c r="J12405" s="13">
        <f>IF(G12405="Male",VLOOKUP(H12405,'Shoe size conversion table'!$B$6:$D$22,3),VLOOKUP(H12405,'Shoe size conversion table'!$J$6:$L$22,3))</f>
        <v>8.5</v>
      </c>
      <c r="K12405" s="11">
        <v>169</v>
      </c>
      <c r="L12405" s="12">
        <v>0.5</v>
      </c>
      <c r="M12405" s="7">
        <f t="shared" si="580"/>
        <v>2016</v>
      </c>
      <c r="N12405" s="7">
        <f t="shared" si="581"/>
        <v>8</v>
      </c>
      <c r="O12405" s="30">
        <f t="shared" si="582"/>
        <v>84.5</v>
      </c>
    </row>
    <row r="12406" spans="2:15" x14ac:dyDescent="0.2">
      <c r="B12406" s="13">
        <v>63465</v>
      </c>
      <c r="C12406" s="14">
        <v>42605.996111111315</v>
      </c>
      <c r="D12406" s="7" t="s">
        <v>7</v>
      </c>
      <c r="E12406" s="13">
        <v>2233</v>
      </c>
      <c r="F12406" s="7" t="s">
        <v>48</v>
      </c>
      <c r="G12406" s="7" t="s">
        <v>11</v>
      </c>
      <c r="H12406" s="13">
        <v>9</v>
      </c>
      <c r="I12406" s="13">
        <f>IF(G12406="Male",VLOOKUP(H12406,'Shoe size conversion table'!$B$6:$D$22,2),VLOOKUP(H12406,'Shoe size conversion table'!$J$6:$L$22,2))</f>
        <v>42</v>
      </c>
      <c r="J12406" s="13">
        <f>IF(G12406="Male",VLOOKUP(H12406,'Shoe size conversion table'!$B$6:$D$22,3),VLOOKUP(H12406,'Shoe size conversion table'!$J$6:$L$22,3))</f>
        <v>8.5</v>
      </c>
      <c r="K12406" s="11">
        <v>189</v>
      </c>
      <c r="L12406" s="12">
        <v>0</v>
      </c>
      <c r="M12406" s="7">
        <f t="shared" si="580"/>
        <v>2016</v>
      </c>
      <c r="N12406" s="7">
        <f t="shared" si="581"/>
        <v>8</v>
      </c>
      <c r="O12406" s="30">
        <f t="shared" si="582"/>
        <v>189</v>
      </c>
    </row>
    <row r="12407" spans="2:15" x14ac:dyDescent="0.2">
      <c r="B12407" s="13">
        <v>63466</v>
      </c>
      <c r="C12407" s="14">
        <v>42606.016111111108</v>
      </c>
      <c r="D12407" s="7" t="s">
        <v>7</v>
      </c>
      <c r="E12407" s="13">
        <v>2154</v>
      </c>
      <c r="F12407" s="7" t="s">
        <v>53</v>
      </c>
      <c r="G12407" s="7" t="s">
        <v>11</v>
      </c>
      <c r="H12407" s="13">
        <v>10.5</v>
      </c>
      <c r="I12407" s="13" t="str">
        <f>IF(G12407="Male",VLOOKUP(H12407,'Shoe size conversion table'!$B$6:$D$22,2),VLOOKUP(H12407,'Shoe size conversion table'!$J$6:$L$22,2))</f>
        <v>43-44</v>
      </c>
      <c r="J12407" s="13">
        <f>IF(G12407="Male",VLOOKUP(H12407,'Shoe size conversion table'!$B$6:$D$22,3),VLOOKUP(H12407,'Shoe size conversion table'!$J$6:$L$22,3))</f>
        <v>10</v>
      </c>
      <c r="K12407" s="11">
        <v>149</v>
      </c>
      <c r="L12407" s="12">
        <v>0</v>
      </c>
      <c r="M12407" s="7">
        <f t="shared" si="580"/>
        <v>2016</v>
      </c>
      <c r="N12407" s="7">
        <f t="shared" si="581"/>
        <v>8</v>
      </c>
      <c r="O12407" s="30">
        <f t="shared" si="582"/>
        <v>149</v>
      </c>
    </row>
    <row r="12408" spans="2:15" x14ac:dyDescent="0.2">
      <c r="B12408" s="13">
        <v>63467</v>
      </c>
      <c r="C12408" s="14">
        <v>42606.026111111205</v>
      </c>
      <c r="D12408" s="7" t="s">
        <v>8</v>
      </c>
      <c r="E12408" s="13">
        <v>2182</v>
      </c>
      <c r="F12408" s="7" t="s">
        <v>42</v>
      </c>
      <c r="G12408" s="7" t="s">
        <v>11</v>
      </c>
      <c r="H12408" s="13">
        <v>11</v>
      </c>
      <c r="I12408" s="13">
        <f>IF(G12408="Male",VLOOKUP(H12408,'Shoe size conversion table'!$B$6:$D$22,2),VLOOKUP(H12408,'Shoe size conversion table'!$J$6:$L$22,2))</f>
        <v>44</v>
      </c>
      <c r="J12408" s="13">
        <f>IF(G12408="Male",VLOOKUP(H12408,'Shoe size conversion table'!$B$6:$D$22,3),VLOOKUP(H12408,'Shoe size conversion table'!$J$6:$L$22,3))</f>
        <v>10.5</v>
      </c>
      <c r="K12408" s="11">
        <v>189</v>
      </c>
      <c r="L12408" s="12">
        <v>0</v>
      </c>
      <c r="M12408" s="7">
        <f t="shared" si="580"/>
        <v>2016</v>
      </c>
      <c r="N12408" s="7">
        <f t="shared" si="581"/>
        <v>8</v>
      </c>
      <c r="O12408" s="30">
        <f t="shared" si="582"/>
        <v>189</v>
      </c>
    </row>
    <row r="12409" spans="2:15" x14ac:dyDescent="0.2">
      <c r="B12409" s="13">
        <v>63468</v>
      </c>
      <c r="C12409" s="14">
        <v>42606.076111111106</v>
      </c>
      <c r="D12409" s="7" t="s">
        <v>7</v>
      </c>
      <c r="E12409" s="13">
        <v>2233</v>
      </c>
      <c r="F12409" s="7" t="s">
        <v>49</v>
      </c>
      <c r="G12409" s="7" t="s">
        <v>11</v>
      </c>
      <c r="H12409" s="13">
        <v>9</v>
      </c>
      <c r="I12409" s="13">
        <f>IF(G12409="Male",VLOOKUP(H12409,'Shoe size conversion table'!$B$6:$D$22,2),VLOOKUP(H12409,'Shoe size conversion table'!$J$6:$L$22,2))</f>
        <v>42</v>
      </c>
      <c r="J12409" s="13">
        <f>IF(G12409="Male",VLOOKUP(H12409,'Shoe size conversion table'!$B$6:$D$22,3),VLOOKUP(H12409,'Shoe size conversion table'!$J$6:$L$22,3))</f>
        <v>8.5</v>
      </c>
      <c r="K12409" s="11">
        <v>159</v>
      </c>
      <c r="L12409" s="12">
        <v>0.1</v>
      </c>
      <c r="M12409" s="7">
        <f t="shared" si="580"/>
        <v>2016</v>
      </c>
      <c r="N12409" s="7">
        <f t="shared" si="581"/>
        <v>8</v>
      </c>
      <c r="O12409" s="30">
        <f t="shared" si="582"/>
        <v>143.1</v>
      </c>
    </row>
    <row r="12410" spans="2:15" x14ac:dyDescent="0.2">
      <c r="B12410" s="13">
        <v>63469</v>
      </c>
      <c r="C12410" s="14">
        <v>42606.096111111103</v>
      </c>
      <c r="D12410" s="7" t="s">
        <v>8</v>
      </c>
      <c r="E12410" s="13">
        <v>2241</v>
      </c>
      <c r="F12410" s="7" t="s">
        <v>39</v>
      </c>
      <c r="G12410" s="7" t="s">
        <v>11</v>
      </c>
      <c r="H12410" s="13">
        <v>10.5</v>
      </c>
      <c r="I12410" s="13" t="str">
        <f>IF(G12410="Male",VLOOKUP(H12410,'Shoe size conversion table'!$B$6:$D$22,2),VLOOKUP(H12410,'Shoe size conversion table'!$J$6:$L$22,2))</f>
        <v>43-44</v>
      </c>
      <c r="J12410" s="13">
        <f>IF(G12410="Male",VLOOKUP(H12410,'Shoe size conversion table'!$B$6:$D$22,3),VLOOKUP(H12410,'Shoe size conversion table'!$J$6:$L$22,3))</f>
        <v>10</v>
      </c>
      <c r="K12410" s="11">
        <v>139</v>
      </c>
      <c r="L12410" s="12">
        <v>0</v>
      </c>
      <c r="M12410" s="7">
        <f t="shared" si="580"/>
        <v>2016</v>
      </c>
      <c r="N12410" s="7">
        <f t="shared" si="581"/>
        <v>8</v>
      </c>
      <c r="O12410" s="30">
        <f t="shared" si="582"/>
        <v>139</v>
      </c>
    </row>
    <row r="12411" spans="2:15" x14ac:dyDescent="0.2">
      <c r="B12411" s="13">
        <v>63470</v>
      </c>
      <c r="C12411" s="14">
        <v>42606.196111111109</v>
      </c>
      <c r="D12411" s="7" t="s">
        <v>7</v>
      </c>
      <c r="E12411" s="13">
        <v>2240</v>
      </c>
      <c r="F12411" s="7" t="s">
        <v>56</v>
      </c>
      <c r="G12411" s="7" t="s">
        <v>11</v>
      </c>
      <c r="H12411" s="13">
        <v>9.5</v>
      </c>
      <c r="I12411" s="13" t="str">
        <f>IF(G12411="Male",VLOOKUP(H12411,'Shoe size conversion table'!$B$6:$D$22,2),VLOOKUP(H12411,'Shoe size conversion table'!$J$6:$L$22,2))</f>
        <v>42-43</v>
      </c>
      <c r="J12411" s="13">
        <f>IF(G12411="Male",VLOOKUP(H12411,'Shoe size conversion table'!$B$6:$D$22,3),VLOOKUP(H12411,'Shoe size conversion table'!$J$6:$L$22,3))</f>
        <v>9</v>
      </c>
      <c r="K12411" s="11">
        <v>199</v>
      </c>
      <c r="L12411" s="12">
        <v>0</v>
      </c>
      <c r="M12411" s="7">
        <f t="shared" si="580"/>
        <v>2016</v>
      </c>
      <c r="N12411" s="7">
        <f t="shared" si="581"/>
        <v>8</v>
      </c>
      <c r="O12411" s="30">
        <f t="shared" si="582"/>
        <v>199</v>
      </c>
    </row>
    <row r="12412" spans="2:15" x14ac:dyDescent="0.2">
      <c r="B12412" s="13">
        <v>63471</v>
      </c>
      <c r="C12412" s="14">
        <v>42606.196111111203</v>
      </c>
      <c r="D12412" s="7" t="s">
        <v>8</v>
      </c>
      <c r="E12412" s="13">
        <v>2227</v>
      </c>
      <c r="F12412" s="7" t="s">
        <v>37</v>
      </c>
      <c r="G12412" s="7" t="s">
        <v>11</v>
      </c>
      <c r="H12412" s="13">
        <v>9</v>
      </c>
      <c r="I12412" s="13">
        <f>IF(G12412="Male",VLOOKUP(H12412,'Shoe size conversion table'!$B$6:$D$22,2),VLOOKUP(H12412,'Shoe size conversion table'!$J$6:$L$22,2))</f>
        <v>42</v>
      </c>
      <c r="J12412" s="13">
        <f>IF(G12412="Male",VLOOKUP(H12412,'Shoe size conversion table'!$B$6:$D$22,3),VLOOKUP(H12412,'Shoe size conversion table'!$J$6:$L$22,3))</f>
        <v>8.5</v>
      </c>
      <c r="K12412" s="11">
        <v>129</v>
      </c>
      <c r="L12412" s="12">
        <v>0.5</v>
      </c>
      <c r="M12412" s="7">
        <f t="shared" si="580"/>
        <v>2016</v>
      </c>
      <c r="N12412" s="7">
        <f t="shared" si="581"/>
        <v>8</v>
      </c>
      <c r="O12412" s="30">
        <f t="shared" si="582"/>
        <v>64.5</v>
      </c>
    </row>
    <row r="12413" spans="2:15" x14ac:dyDescent="0.2">
      <c r="B12413" s="13">
        <v>63472</v>
      </c>
      <c r="C12413" s="14">
        <v>42606.196111111312</v>
      </c>
      <c r="D12413" s="7" t="s">
        <v>7</v>
      </c>
      <c r="E12413" s="13">
        <v>2217</v>
      </c>
      <c r="F12413" s="7" t="s">
        <v>48</v>
      </c>
      <c r="G12413" s="7" t="s">
        <v>12</v>
      </c>
      <c r="H12413" s="13">
        <v>10.5</v>
      </c>
      <c r="I12413" s="13">
        <f>IF(G12413="Male",VLOOKUP(H12413,'Shoe size conversion table'!$B$6:$D$22,2),VLOOKUP(H12413,'Shoe size conversion table'!$J$6:$L$22,2))</f>
        <v>41</v>
      </c>
      <c r="J12413" s="13">
        <f>IF(G12413="Male",VLOOKUP(H12413,'Shoe size conversion table'!$B$6:$D$22,3),VLOOKUP(H12413,'Shoe size conversion table'!$J$6:$L$22,3))</f>
        <v>8.5</v>
      </c>
      <c r="K12413" s="11">
        <v>129</v>
      </c>
      <c r="L12413" s="12">
        <v>0.2</v>
      </c>
      <c r="M12413" s="7">
        <f t="shared" si="580"/>
        <v>2016</v>
      </c>
      <c r="N12413" s="7">
        <f t="shared" si="581"/>
        <v>8</v>
      </c>
      <c r="O12413" s="30">
        <f t="shared" si="582"/>
        <v>103.2</v>
      </c>
    </row>
    <row r="12414" spans="2:15" x14ac:dyDescent="0.2">
      <c r="B12414" s="13">
        <v>63473</v>
      </c>
      <c r="C12414" s="14">
        <v>42606.386111111111</v>
      </c>
      <c r="D12414" s="7" t="s">
        <v>10</v>
      </c>
      <c r="E12414" s="13">
        <v>2232</v>
      </c>
      <c r="F12414" s="7" t="s">
        <v>34</v>
      </c>
      <c r="G12414" s="7" t="s">
        <v>12</v>
      </c>
      <c r="H12414" s="13">
        <v>8</v>
      </c>
      <c r="I12414" s="13" t="str">
        <f>IF(G12414="Male",VLOOKUP(H12414,'Shoe size conversion table'!$B$6:$D$22,2),VLOOKUP(H12414,'Shoe size conversion table'!$J$6:$L$22,2))</f>
        <v>38-39</v>
      </c>
      <c r="J12414" s="13">
        <f>IF(G12414="Male",VLOOKUP(H12414,'Shoe size conversion table'!$B$6:$D$22,3),VLOOKUP(H12414,'Shoe size conversion table'!$J$6:$L$22,3))</f>
        <v>6</v>
      </c>
      <c r="K12414" s="11">
        <v>139</v>
      </c>
      <c r="L12414" s="12">
        <v>0.1</v>
      </c>
      <c r="M12414" s="7">
        <f t="shared" si="580"/>
        <v>2016</v>
      </c>
      <c r="N12414" s="7">
        <f t="shared" si="581"/>
        <v>8</v>
      </c>
      <c r="O12414" s="30">
        <f t="shared" si="582"/>
        <v>125.10000000000001</v>
      </c>
    </row>
    <row r="12415" spans="2:15" x14ac:dyDescent="0.2">
      <c r="B12415" s="13">
        <v>63474</v>
      </c>
      <c r="C12415" s="14">
        <v>42606.40611111113</v>
      </c>
      <c r="D12415" s="7" t="s">
        <v>10</v>
      </c>
      <c r="E12415" s="13">
        <v>2226</v>
      </c>
      <c r="F12415" s="7" t="s">
        <v>34</v>
      </c>
      <c r="G12415" s="7" t="s">
        <v>11</v>
      </c>
      <c r="H12415" s="13">
        <v>10.5</v>
      </c>
      <c r="I12415" s="13" t="str">
        <f>IF(G12415="Male",VLOOKUP(H12415,'Shoe size conversion table'!$B$6:$D$22,2),VLOOKUP(H12415,'Shoe size conversion table'!$J$6:$L$22,2))</f>
        <v>43-44</v>
      </c>
      <c r="J12415" s="13">
        <f>IF(G12415="Male",VLOOKUP(H12415,'Shoe size conversion table'!$B$6:$D$22,3),VLOOKUP(H12415,'Shoe size conversion table'!$J$6:$L$22,3))</f>
        <v>10</v>
      </c>
      <c r="K12415" s="11">
        <v>189</v>
      </c>
      <c r="L12415" s="12">
        <v>0</v>
      </c>
      <c r="M12415" s="7">
        <f t="shared" si="580"/>
        <v>2016</v>
      </c>
      <c r="N12415" s="7">
        <f t="shared" si="581"/>
        <v>8</v>
      </c>
      <c r="O12415" s="30">
        <f t="shared" si="582"/>
        <v>189</v>
      </c>
    </row>
    <row r="12416" spans="2:15" x14ac:dyDescent="0.2">
      <c r="B12416" s="13">
        <v>63475</v>
      </c>
      <c r="C12416" s="14">
        <v>42606.496111111126</v>
      </c>
      <c r="D12416" s="7" t="s">
        <v>9</v>
      </c>
      <c r="E12416" s="13">
        <v>2196</v>
      </c>
      <c r="F12416" s="7" t="s">
        <v>58</v>
      </c>
      <c r="G12416" s="7" t="s">
        <v>12</v>
      </c>
      <c r="H12416" s="13">
        <v>9</v>
      </c>
      <c r="I12416" s="13" t="str">
        <f>IF(G12416="Male",VLOOKUP(H12416,'Shoe size conversion table'!$B$6:$D$22,2),VLOOKUP(H12416,'Shoe size conversion table'!$J$6:$L$22,2))</f>
        <v>39-40</v>
      </c>
      <c r="J12416" s="13">
        <f>IF(G12416="Male",VLOOKUP(H12416,'Shoe size conversion table'!$B$6:$D$22,3),VLOOKUP(H12416,'Shoe size conversion table'!$J$6:$L$22,3))</f>
        <v>7</v>
      </c>
      <c r="K12416" s="11">
        <v>169</v>
      </c>
      <c r="L12416" s="12">
        <v>0.3</v>
      </c>
      <c r="M12416" s="7">
        <f t="shared" si="580"/>
        <v>2016</v>
      </c>
      <c r="N12416" s="7">
        <f t="shared" si="581"/>
        <v>8</v>
      </c>
      <c r="O12416" s="30">
        <f t="shared" si="582"/>
        <v>118.3</v>
      </c>
    </row>
    <row r="12417" spans="2:15" x14ac:dyDescent="0.2">
      <c r="B12417" s="13">
        <v>63476</v>
      </c>
      <c r="C12417" s="14">
        <v>42606.576111111244</v>
      </c>
      <c r="D12417" s="7" t="s">
        <v>8</v>
      </c>
      <c r="E12417" s="13">
        <v>2169</v>
      </c>
      <c r="F12417" s="7" t="s">
        <v>37</v>
      </c>
      <c r="G12417" s="7" t="s">
        <v>11</v>
      </c>
      <c r="H12417" s="13">
        <v>8.5</v>
      </c>
      <c r="I12417" s="13" t="str">
        <f>IF(G12417="Male",VLOOKUP(H12417,'Shoe size conversion table'!$B$6:$D$22,2),VLOOKUP(H12417,'Shoe size conversion table'!$J$6:$L$22,2))</f>
        <v>41-42</v>
      </c>
      <c r="J12417" s="13">
        <f>IF(G12417="Male",VLOOKUP(H12417,'Shoe size conversion table'!$B$6:$D$22,3),VLOOKUP(H12417,'Shoe size conversion table'!$J$6:$L$22,3))</f>
        <v>8</v>
      </c>
      <c r="K12417" s="11">
        <v>179</v>
      </c>
      <c r="L12417" s="12">
        <v>0.3</v>
      </c>
      <c r="M12417" s="7">
        <f t="shared" si="580"/>
        <v>2016</v>
      </c>
      <c r="N12417" s="7">
        <f t="shared" si="581"/>
        <v>8</v>
      </c>
      <c r="O12417" s="30">
        <f t="shared" si="582"/>
        <v>125.3</v>
      </c>
    </row>
    <row r="12418" spans="2:15" x14ac:dyDescent="0.2">
      <c r="B12418" s="13">
        <v>63477</v>
      </c>
      <c r="C12418" s="14">
        <v>42606.596111111205</v>
      </c>
      <c r="D12418" s="7" t="s">
        <v>7</v>
      </c>
      <c r="E12418" s="13">
        <v>2168</v>
      </c>
      <c r="F12418" s="7" t="s">
        <v>50</v>
      </c>
      <c r="G12418" s="7" t="s">
        <v>11</v>
      </c>
      <c r="H12418" s="13">
        <v>9.5</v>
      </c>
      <c r="I12418" s="13" t="str">
        <f>IF(G12418="Male",VLOOKUP(H12418,'Shoe size conversion table'!$B$6:$D$22,2),VLOOKUP(H12418,'Shoe size conversion table'!$J$6:$L$22,2))</f>
        <v>42-43</v>
      </c>
      <c r="J12418" s="13">
        <f>IF(G12418="Male",VLOOKUP(H12418,'Shoe size conversion table'!$B$6:$D$22,3),VLOOKUP(H12418,'Shoe size conversion table'!$J$6:$L$22,3))</f>
        <v>9</v>
      </c>
      <c r="K12418" s="11">
        <v>149</v>
      </c>
      <c r="L12418" s="12">
        <v>0.5</v>
      </c>
      <c r="M12418" s="7">
        <f t="shared" si="580"/>
        <v>2016</v>
      </c>
      <c r="N12418" s="7">
        <f t="shared" si="581"/>
        <v>8</v>
      </c>
      <c r="O12418" s="30">
        <f t="shared" si="582"/>
        <v>74.5</v>
      </c>
    </row>
    <row r="12419" spans="2:15" x14ac:dyDescent="0.2">
      <c r="B12419" s="13">
        <v>63478</v>
      </c>
      <c r="C12419" s="14">
        <v>42606.606111111127</v>
      </c>
      <c r="D12419" s="7" t="s">
        <v>7</v>
      </c>
      <c r="E12419" s="13">
        <v>2179</v>
      </c>
      <c r="F12419" s="7" t="s">
        <v>49</v>
      </c>
      <c r="G12419" s="7" t="s">
        <v>12</v>
      </c>
      <c r="H12419" s="13">
        <v>8</v>
      </c>
      <c r="I12419" s="13" t="str">
        <f>IF(G12419="Male",VLOOKUP(H12419,'Shoe size conversion table'!$B$6:$D$22,2),VLOOKUP(H12419,'Shoe size conversion table'!$J$6:$L$22,2))</f>
        <v>38-39</v>
      </c>
      <c r="J12419" s="13">
        <f>IF(G12419="Male",VLOOKUP(H12419,'Shoe size conversion table'!$B$6:$D$22,3),VLOOKUP(H12419,'Shoe size conversion table'!$J$6:$L$22,3))</f>
        <v>6</v>
      </c>
      <c r="K12419" s="11">
        <v>129</v>
      </c>
      <c r="L12419" s="12">
        <v>0.5</v>
      </c>
      <c r="M12419" s="7">
        <f t="shared" si="580"/>
        <v>2016</v>
      </c>
      <c r="N12419" s="7">
        <f t="shared" si="581"/>
        <v>8</v>
      </c>
      <c r="O12419" s="30">
        <f t="shared" si="582"/>
        <v>64.5</v>
      </c>
    </row>
    <row r="12420" spans="2:15" x14ac:dyDescent="0.2">
      <c r="B12420" s="13">
        <v>63479</v>
      </c>
      <c r="C12420" s="14">
        <v>42606.626111111313</v>
      </c>
      <c r="D12420" s="7" t="s">
        <v>9</v>
      </c>
      <c r="E12420" s="13">
        <v>2207</v>
      </c>
      <c r="F12420" s="7" t="s">
        <v>59</v>
      </c>
      <c r="G12420" s="7" t="s">
        <v>12</v>
      </c>
      <c r="H12420" s="13">
        <v>8</v>
      </c>
      <c r="I12420" s="13" t="str">
        <f>IF(G12420="Male",VLOOKUP(H12420,'Shoe size conversion table'!$B$6:$D$22,2),VLOOKUP(H12420,'Shoe size conversion table'!$J$6:$L$22,2))</f>
        <v>38-39</v>
      </c>
      <c r="J12420" s="13">
        <f>IF(G12420="Male",VLOOKUP(H12420,'Shoe size conversion table'!$B$6:$D$22,3),VLOOKUP(H12420,'Shoe size conversion table'!$J$6:$L$22,3))</f>
        <v>6</v>
      </c>
      <c r="K12420" s="11">
        <v>179</v>
      </c>
      <c r="L12420" s="12">
        <v>0.3</v>
      </c>
      <c r="M12420" s="7">
        <f t="shared" si="580"/>
        <v>2016</v>
      </c>
      <c r="N12420" s="7">
        <f t="shared" si="581"/>
        <v>8</v>
      </c>
      <c r="O12420" s="30">
        <f t="shared" si="582"/>
        <v>125.3</v>
      </c>
    </row>
    <row r="12421" spans="2:15" x14ac:dyDescent="0.2">
      <c r="B12421" s="13">
        <v>63480</v>
      </c>
      <c r="C12421" s="14">
        <v>42606.666111111204</v>
      </c>
      <c r="D12421" s="7" t="s">
        <v>8</v>
      </c>
      <c r="E12421" s="13">
        <v>2216</v>
      </c>
      <c r="F12421" s="7" t="s">
        <v>40</v>
      </c>
      <c r="G12421" s="7" t="s">
        <v>12</v>
      </c>
      <c r="H12421" s="13">
        <v>9</v>
      </c>
      <c r="I12421" s="13" t="str">
        <f>IF(G12421="Male",VLOOKUP(H12421,'Shoe size conversion table'!$B$6:$D$22,2),VLOOKUP(H12421,'Shoe size conversion table'!$J$6:$L$22,2))</f>
        <v>39-40</v>
      </c>
      <c r="J12421" s="13">
        <f>IF(G12421="Male",VLOOKUP(H12421,'Shoe size conversion table'!$B$6:$D$22,3),VLOOKUP(H12421,'Shoe size conversion table'!$J$6:$L$22,3))</f>
        <v>7</v>
      </c>
      <c r="K12421" s="11">
        <v>189</v>
      </c>
      <c r="L12421" s="12">
        <v>0</v>
      </c>
      <c r="M12421" s="7">
        <f t="shared" ref="M12421:M12484" si="583">YEAR(C12421)</f>
        <v>2016</v>
      </c>
      <c r="N12421" s="7">
        <f t="shared" si="581"/>
        <v>8</v>
      </c>
      <c r="O12421" s="30">
        <f t="shared" si="582"/>
        <v>189</v>
      </c>
    </row>
    <row r="12422" spans="2:15" x14ac:dyDescent="0.2">
      <c r="B12422" s="13">
        <v>63481</v>
      </c>
      <c r="C12422" s="14">
        <v>42606.666111111314</v>
      </c>
      <c r="D12422" s="7" t="s">
        <v>10</v>
      </c>
      <c r="E12422" s="13">
        <v>2186</v>
      </c>
      <c r="F12422" s="7" t="s">
        <v>34</v>
      </c>
      <c r="G12422" s="7" t="s">
        <v>11</v>
      </c>
      <c r="H12422" s="13">
        <v>8.5</v>
      </c>
      <c r="I12422" s="13" t="str">
        <f>IF(G12422="Male",VLOOKUP(H12422,'Shoe size conversion table'!$B$6:$D$22,2),VLOOKUP(H12422,'Shoe size conversion table'!$J$6:$L$22,2))</f>
        <v>41-42</v>
      </c>
      <c r="J12422" s="13">
        <f>IF(G12422="Male",VLOOKUP(H12422,'Shoe size conversion table'!$B$6:$D$22,3),VLOOKUP(H12422,'Shoe size conversion table'!$J$6:$L$22,3))</f>
        <v>8</v>
      </c>
      <c r="K12422" s="11">
        <v>189</v>
      </c>
      <c r="L12422" s="12">
        <v>0</v>
      </c>
      <c r="M12422" s="7">
        <f t="shared" si="583"/>
        <v>2016</v>
      </c>
      <c r="N12422" s="7">
        <f t="shared" ref="N12422:N12485" si="584">MONTH(C12422:C27389)</f>
        <v>8</v>
      </c>
      <c r="O12422" s="30">
        <f t="shared" ref="O12422:O12485" si="585">K12422*(1-L12422)</f>
        <v>189</v>
      </c>
    </row>
    <row r="12423" spans="2:15" x14ac:dyDescent="0.2">
      <c r="B12423" s="13">
        <v>63482</v>
      </c>
      <c r="C12423" s="14">
        <v>42606.706111111125</v>
      </c>
      <c r="D12423" s="7" t="s">
        <v>7</v>
      </c>
      <c r="E12423" s="13">
        <v>2170</v>
      </c>
      <c r="F12423" s="7" t="s">
        <v>53</v>
      </c>
      <c r="G12423" s="7" t="s">
        <v>11</v>
      </c>
      <c r="H12423" s="13">
        <v>9.5</v>
      </c>
      <c r="I12423" s="13" t="str">
        <f>IF(G12423="Male",VLOOKUP(H12423,'Shoe size conversion table'!$B$6:$D$22,2),VLOOKUP(H12423,'Shoe size conversion table'!$J$6:$L$22,2))</f>
        <v>42-43</v>
      </c>
      <c r="J12423" s="13">
        <f>IF(G12423="Male",VLOOKUP(H12423,'Shoe size conversion table'!$B$6:$D$22,3),VLOOKUP(H12423,'Shoe size conversion table'!$J$6:$L$22,3))</f>
        <v>9</v>
      </c>
      <c r="K12423" s="11">
        <v>139</v>
      </c>
      <c r="L12423" s="12">
        <v>0.5</v>
      </c>
      <c r="M12423" s="7">
        <f t="shared" si="583"/>
        <v>2016</v>
      </c>
      <c r="N12423" s="7">
        <f t="shared" si="584"/>
        <v>8</v>
      </c>
      <c r="O12423" s="30">
        <f t="shared" si="585"/>
        <v>69.5</v>
      </c>
    </row>
    <row r="12424" spans="2:15" x14ac:dyDescent="0.2">
      <c r="B12424" s="13">
        <v>63483</v>
      </c>
      <c r="C12424" s="14">
        <v>42606.736111111131</v>
      </c>
      <c r="D12424" s="7" t="s">
        <v>8</v>
      </c>
      <c r="E12424" s="13">
        <v>2158</v>
      </c>
      <c r="F12424" s="7" t="s">
        <v>38</v>
      </c>
      <c r="G12424" s="7" t="s">
        <v>12</v>
      </c>
      <c r="H12424" s="13">
        <v>7</v>
      </c>
      <c r="I12424" s="13" t="str">
        <f>IF(G12424="Male",VLOOKUP(H12424,'Shoe size conversion table'!$B$6:$D$22,2),VLOOKUP(H12424,'Shoe size conversion table'!$J$6:$L$22,2))</f>
        <v>37-38</v>
      </c>
      <c r="J12424" s="13">
        <f>IF(G12424="Male",VLOOKUP(H12424,'Shoe size conversion table'!$B$6:$D$22,3),VLOOKUP(H12424,'Shoe size conversion table'!$J$6:$L$22,3))</f>
        <v>5</v>
      </c>
      <c r="K12424" s="11">
        <v>199</v>
      </c>
      <c r="L12424" s="12">
        <v>0.1</v>
      </c>
      <c r="M12424" s="7">
        <f t="shared" si="583"/>
        <v>2016</v>
      </c>
      <c r="N12424" s="7">
        <f t="shared" si="584"/>
        <v>8</v>
      </c>
      <c r="O12424" s="30">
        <f t="shared" si="585"/>
        <v>179.1</v>
      </c>
    </row>
    <row r="12425" spans="2:15" x14ac:dyDescent="0.2">
      <c r="B12425" s="13">
        <v>63483</v>
      </c>
      <c r="C12425" s="14">
        <v>42606.736111111131</v>
      </c>
      <c r="D12425" s="7" t="s">
        <v>8</v>
      </c>
      <c r="E12425" s="13">
        <v>2213</v>
      </c>
      <c r="F12425" s="7" t="s">
        <v>41</v>
      </c>
      <c r="G12425" s="7" t="s">
        <v>12</v>
      </c>
      <c r="H12425" s="13">
        <v>7.5</v>
      </c>
      <c r="I12425" s="13">
        <f>IF(G12425="Male",VLOOKUP(H12425,'Shoe size conversion table'!$B$6:$D$22,2),VLOOKUP(H12425,'Shoe size conversion table'!$J$6:$L$22,2))</f>
        <v>38</v>
      </c>
      <c r="J12425" s="13">
        <f>IF(G12425="Male",VLOOKUP(H12425,'Shoe size conversion table'!$B$6:$D$22,3),VLOOKUP(H12425,'Shoe size conversion table'!$J$6:$L$22,3))</f>
        <v>5.5</v>
      </c>
      <c r="K12425" s="11">
        <v>159</v>
      </c>
      <c r="L12425" s="12">
        <v>0.3</v>
      </c>
      <c r="M12425" s="7">
        <f t="shared" si="583"/>
        <v>2016</v>
      </c>
      <c r="N12425" s="7">
        <f t="shared" si="584"/>
        <v>8</v>
      </c>
      <c r="O12425" s="30">
        <f t="shared" si="585"/>
        <v>111.3</v>
      </c>
    </row>
    <row r="12426" spans="2:15" x14ac:dyDescent="0.2">
      <c r="B12426" s="13">
        <v>63483</v>
      </c>
      <c r="C12426" s="14">
        <v>42606.736111111131</v>
      </c>
      <c r="D12426" s="7" t="s">
        <v>8</v>
      </c>
      <c r="E12426" s="13">
        <v>2222</v>
      </c>
      <c r="F12426" s="7" t="s">
        <v>38</v>
      </c>
      <c r="G12426" s="7" t="s">
        <v>12</v>
      </c>
      <c r="H12426" s="13">
        <v>8.5</v>
      </c>
      <c r="I12426" s="13">
        <f>IF(G12426="Male",VLOOKUP(H12426,'Shoe size conversion table'!$B$6:$D$22,2),VLOOKUP(H12426,'Shoe size conversion table'!$J$6:$L$22,2))</f>
        <v>39</v>
      </c>
      <c r="J12426" s="13">
        <f>IF(G12426="Male",VLOOKUP(H12426,'Shoe size conversion table'!$B$6:$D$22,3),VLOOKUP(H12426,'Shoe size conversion table'!$J$6:$L$22,3))</f>
        <v>6.5</v>
      </c>
      <c r="K12426" s="11">
        <v>179</v>
      </c>
      <c r="L12426" s="12">
        <v>0</v>
      </c>
      <c r="M12426" s="7">
        <f t="shared" si="583"/>
        <v>2016</v>
      </c>
      <c r="N12426" s="7">
        <f t="shared" si="584"/>
        <v>8</v>
      </c>
      <c r="O12426" s="30">
        <f t="shared" si="585"/>
        <v>179</v>
      </c>
    </row>
    <row r="12427" spans="2:15" x14ac:dyDescent="0.2">
      <c r="B12427" s="13">
        <v>63484</v>
      </c>
      <c r="C12427" s="14">
        <v>42606.806111111124</v>
      </c>
      <c r="D12427" s="7" t="s">
        <v>10</v>
      </c>
      <c r="E12427" s="13">
        <v>2234</v>
      </c>
      <c r="F12427" s="7" t="s">
        <v>34</v>
      </c>
      <c r="G12427" s="7" t="s">
        <v>12</v>
      </c>
      <c r="H12427" s="13">
        <v>8.5</v>
      </c>
      <c r="I12427" s="13">
        <f>IF(G12427="Male",VLOOKUP(H12427,'Shoe size conversion table'!$B$6:$D$22,2),VLOOKUP(H12427,'Shoe size conversion table'!$J$6:$L$22,2))</f>
        <v>39</v>
      </c>
      <c r="J12427" s="13">
        <f>IF(G12427="Male",VLOOKUP(H12427,'Shoe size conversion table'!$B$6:$D$22,3),VLOOKUP(H12427,'Shoe size conversion table'!$J$6:$L$22,3))</f>
        <v>6.5</v>
      </c>
      <c r="K12427" s="11">
        <v>139</v>
      </c>
      <c r="L12427" s="12">
        <v>0</v>
      </c>
      <c r="M12427" s="7">
        <f t="shared" si="583"/>
        <v>2016</v>
      </c>
      <c r="N12427" s="7">
        <f t="shared" si="584"/>
        <v>8</v>
      </c>
      <c r="O12427" s="30">
        <f t="shared" si="585"/>
        <v>139</v>
      </c>
    </row>
    <row r="12428" spans="2:15" x14ac:dyDescent="0.2">
      <c r="B12428" s="13">
        <v>63485</v>
      </c>
      <c r="C12428" s="14">
        <v>42606.876111111131</v>
      </c>
      <c r="D12428" s="7" t="s">
        <v>7</v>
      </c>
      <c r="E12428" s="13">
        <v>2218</v>
      </c>
      <c r="F12428" s="7" t="s">
        <v>54</v>
      </c>
      <c r="G12428" s="7" t="s">
        <v>11</v>
      </c>
      <c r="H12428" s="13">
        <v>9</v>
      </c>
      <c r="I12428" s="13">
        <f>IF(G12428="Male",VLOOKUP(H12428,'Shoe size conversion table'!$B$6:$D$22,2),VLOOKUP(H12428,'Shoe size conversion table'!$J$6:$L$22,2))</f>
        <v>42</v>
      </c>
      <c r="J12428" s="13">
        <f>IF(G12428="Male",VLOOKUP(H12428,'Shoe size conversion table'!$B$6:$D$22,3),VLOOKUP(H12428,'Shoe size conversion table'!$J$6:$L$22,3))</f>
        <v>8.5</v>
      </c>
      <c r="K12428" s="11">
        <v>149</v>
      </c>
      <c r="L12428" s="12">
        <v>0</v>
      </c>
      <c r="M12428" s="7">
        <f t="shared" si="583"/>
        <v>2016</v>
      </c>
      <c r="N12428" s="7">
        <f t="shared" si="584"/>
        <v>8</v>
      </c>
      <c r="O12428" s="30">
        <f t="shared" si="585"/>
        <v>149</v>
      </c>
    </row>
    <row r="12429" spans="2:15" x14ac:dyDescent="0.2">
      <c r="B12429" s="13">
        <v>63486</v>
      </c>
      <c r="C12429" s="14">
        <v>42606.90611111113</v>
      </c>
      <c r="D12429" s="7" t="s">
        <v>10</v>
      </c>
      <c r="E12429" s="13">
        <v>2185</v>
      </c>
      <c r="F12429" s="7" t="s">
        <v>36</v>
      </c>
      <c r="G12429" s="7" t="s">
        <v>11</v>
      </c>
      <c r="H12429" s="13">
        <v>10</v>
      </c>
      <c r="I12429" s="13">
        <f>IF(G12429="Male",VLOOKUP(H12429,'Shoe size conversion table'!$B$6:$D$22,2),VLOOKUP(H12429,'Shoe size conversion table'!$J$6:$L$22,2))</f>
        <v>43</v>
      </c>
      <c r="J12429" s="13">
        <f>IF(G12429="Male",VLOOKUP(H12429,'Shoe size conversion table'!$B$6:$D$22,3),VLOOKUP(H12429,'Shoe size conversion table'!$J$6:$L$22,3))</f>
        <v>9.5</v>
      </c>
      <c r="K12429" s="11">
        <v>159</v>
      </c>
      <c r="L12429" s="12">
        <v>0.2</v>
      </c>
      <c r="M12429" s="7">
        <f t="shared" si="583"/>
        <v>2016</v>
      </c>
      <c r="N12429" s="7">
        <f t="shared" si="584"/>
        <v>8</v>
      </c>
      <c r="O12429" s="30">
        <f t="shared" si="585"/>
        <v>127.2</v>
      </c>
    </row>
    <row r="12430" spans="2:15" x14ac:dyDescent="0.2">
      <c r="B12430" s="13">
        <v>63487</v>
      </c>
      <c r="C12430" s="14">
        <v>42606.90611111113</v>
      </c>
      <c r="D12430" s="7" t="s">
        <v>7</v>
      </c>
      <c r="E12430" s="13">
        <v>2172</v>
      </c>
      <c r="F12430" s="7" t="s">
        <v>49</v>
      </c>
      <c r="G12430" s="7" t="s">
        <v>12</v>
      </c>
      <c r="H12430" s="13">
        <v>8</v>
      </c>
      <c r="I12430" s="13" t="str">
        <f>IF(G12430="Male",VLOOKUP(H12430,'Shoe size conversion table'!$B$6:$D$22,2),VLOOKUP(H12430,'Shoe size conversion table'!$J$6:$L$22,2))</f>
        <v>38-39</v>
      </c>
      <c r="J12430" s="13">
        <f>IF(G12430="Male",VLOOKUP(H12430,'Shoe size conversion table'!$B$6:$D$22,3),VLOOKUP(H12430,'Shoe size conversion table'!$J$6:$L$22,3))</f>
        <v>6</v>
      </c>
      <c r="K12430" s="11">
        <v>159</v>
      </c>
      <c r="L12430" s="12">
        <v>0</v>
      </c>
      <c r="M12430" s="7">
        <f t="shared" si="583"/>
        <v>2016</v>
      </c>
      <c r="N12430" s="7">
        <f t="shared" si="584"/>
        <v>8</v>
      </c>
      <c r="O12430" s="30">
        <f t="shared" si="585"/>
        <v>159</v>
      </c>
    </row>
    <row r="12431" spans="2:15" x14ac:dyDescent="0.2">
      <c r="B12431" s="13">
        <v>63488</v>
      </c>
      <c r="C12431" s="14">
        <v>42606.986111111131</v>
      </c>
      <c r="D12431" s="7" t="s">
        <v>9</v>
      </c>
      <c r="E12431" s="13">
        <v>2178</v>
      </c>
      <c r="F12431" s="7" t="s">
        <v>60</v>
      </c>
      <c r="G12431" s="7" t="s">
        <v>11</v>
      </c>
      <c r="H12431" s="13">
        <v>9</v>
      </c>
      <c r="I12431" s="13">
        <f>IF(G12431="Male",VLOOKUP(H12431,'Shoe size conversion table'!$B$6:$D$22,2),VLOOKUP(H12431,'Shoe size conversion table'!$J$6:$L$22,2))</f>
        <v>42</v>
      </c>
      <c r="J12431" s="13">
        <f>IF(G12431="Male",VLOOKUP(H12431,'Shoe size conversion table'!$B$6:$D$22,3),VLOOKUP(H12431,'Shoe size conversion table'!$J$6:$L$22,3))</f>
        <v>8.5</v>
      </c>
      <c r="K12431" s="11">
        <v>159</v>
      </c>
      <c r="L12431" s="12">
        <v>0</v>
      </c>
      <c r="M12431" s="7">
        <f t="shared" si="583"/>
        <v>2016</v>
      </c>
      <c r="N12431" s="7">
        <f t="shared" si="584"/>
        <v>8</v>
      </c>
      <c r="O12431" s="30">
        <f t="shared" si="585"/>
        <v>159</v>
      </c>
    </row>
    <row r="12432" spans="2:15" x14ac:dyDescent="0.2">
      <c r="B12432" s="13">
        <v>63489</v>
      </c>
      <c r="C12432" s="14">
        <v>42606.996111111315</v>
      </c>
      <c r="D12432" s="7" t="s">
        <v>7</v>
      </c>
      <c r="E12432" s="13">
        <v>2191</v>
      </c>
      <c r="F12432" s="7" t="s">
        <v>44</v>
      </c>
      <c r="G12432" s="7" t="s">
        <v>11</v>
      </c>
      <c r="H12432" s="13">
        <v>8.5</v>
      </c>
      <c r="I12432" s="13" t="str">
        <f>IF(G12432="Male",VLOOKUP(H12432,'Shoe size conversion table'!$B$6:$D$22,2),VLOOKUP(H12432,'Shoe size conversion table'!$J$6:$L$22,2))</f>
        <v>41-42</v>
      </c>
      <c r="J12432" s="13">
        <f>IF(G12432="Male",VLOOKUP(H12432,'Shoe size conversion table'!$B$6:$D$22,3),VLOOKUP(H12432,'Shoe size conversion table'!$J$6:$L$22,3))</f>
        <v>8</v>
      </c>
      <c r="K12432" s="11">
        <v>159</v>
      </c>
      <c r="L12432" s="12">
        <v>0</v>
      </c>
      <c r="M12432" s="7">
        <f t="shared" si="583"/>
        <v>2016</v>
      </c>
      <c r="N12432" s="7">
        <f t="shared" si="584"/>
        <v>8</v>
      </c>
      <c r="O12432" s="30">
        <f t="shared" si="585"/>
        <v>159</v>
      </c>
    </row>
    <row r="12433" spans="2:15" x14ac:dyDescent="0.2">
      <c r="B12433" s="13">
        <v>63490</v>
      </c>
      <c r="C12433" s="14">
        <v>42607.026111111205</v>
      </c>
      <c r="D12433" s="7" t="s">
        <v>8</v>
      </c>
      <c r="E12433" s="13">
        <v>2180</v>
      </c>
      <c r="F12433" s="7" t="s">
        <v>41</v>
      </c>
      <c r="G12433" s="7" t="s">
        <v>11</v>
      </c>
      <c r="H12433" s="13">
        <v>8.5</v>
      </c>
      <c r="I12433" s="13" t="str">
        <f>IF(G12433="Male",VLOOKUP(H12433,'Shoe size conversion table'!$B$6:$D$22,2),VLOOKUP(H12433,'Shoe size conversion table'!$J$6:$L$22,2))</f>
        <v>41-42</v>
      </c>
      <c r="J12433" s="13">
        <f>IF(G12433="Male",VLOOKUP(H12433,'Shoe size conversion table'!$B$6:$D$22,3),VLOOKUP(H12433,'Shoe size conversion table'!$J$6:$L$22,3))</f>
        <v>8</v>
      </c>
      <c r="K12433" s="11">
        <v>189</v>
      </c>
      <c r="L12433" s="12">
        <v>0</v>
      </c>
      <c r="M12433" s="7">
        <f t="shared" si="583"/>
        <v>2016</v>
      </c>
      <c r="N12433" s="7">
        <f t="shared" si="584"/>
        <v>8</v>
      </c>
      <c r="O12433" s="30">
        <f t="shared" si="585"/>
        <v>189</v>
      </c>
    </row>
    <row r="12434" spans="2:15" x14ac:dyDescent="0.2">
      <c r="B12434" s="13">
        <v>63491</v>
      </c>
      <c r="C12434" s="14">
        <v>42607.166111111241</v>
      </c>
      <c r="D12434" s="7" t="s">
        <v>10</v>
      </c>
      <c r="E12434" s="13">
        <v>2185</v>
      </c>
      <c r="F12434" s="7" t="s">
        <v>35</v>
      </c>
      <c r="G12434" s="7" t="s">
        <v>12</v>
      </c>
      <c r="H12434" s="13">
        <v>7.5</v>
      </c>
      <c r="I12434" s="13">
        <f>IF(G12434="Male",VLOOKUP(H12434,'Shoe size conversion table'!$B$6:$D$22,2),VLOOKUP(H12434,'Shoe size conversion table'!$J$6:$L$22,2))</f>
        <v>38</v>
      </c>
      <c r="J12434" s="13">
        <f>IF(G12434="Male",VLOOKUP(H12434,'Shoe size conversion table'!$B$6:$D$22,3),VLOOKUP(H12434,'Shoe size conversion table'!$J$6:$L$22,3))</f>
        <v>5.5</v>
      </c>
      <c r="K12434" s="11">
        <v>199</v>
      </c>
      <c r="L12434" s="12">
        <v>0.1</v>
      </c>
      <c r="M12434" s="7">
        <f t="shared" si="583"/>
        <v>2016</v>
      </c>
      <c r="N12434" s="7">
        <f t="shared" si="584"/>
        <v>8</v>
      </c>
      <c r="O12434" s="30">
        <f t="shared" si="585"/>
        <v>179.1</v>
      </c>
    </row>
    <row r="12435" spans="2:15" x14ac:dyDescent="0.2">
      <c r="B12435" s="13">
        <v>63492</v>
      </c>
      <c r="C12435" s="14">
        <v>42607.196111111109</v>
      </c>
      <c r="D12435" s="7" t="s">
        <v>7</v>
      </c>
      <c r="E12435" s="13">
        <v>2224</v>
      </c>
      <c r="F12435" s="7" t="s">
        <v>53</v>
      </c>
      <c r="G12435" s="7" t="s">
        <v>12</v>
      </c>
      <c r="H12435" s="13">
        <v>9.5</v>
      </c>
      <c r="I12435" s="13">
        <f>IF(G12435="Male",VLOOKUP(H12435,'Shoe size conversion table'!$B$6:$D$22,2),VLOOKUP(H12435,'Shoe size conversion table'!$J$6:$L$22,2))</f>
        <v>40</v>
      </c>
      <c r="J12435" s="13">
        <f>IF(G12435="Male",VLOOKUP(H12435,'Shoe size conversion table'!$B$6:$D$22,3),VLOOKUP(H12435,'Shoe size conversion table'!$J$6:$L$22,3))</f>
        <v>7.5</v>
      </c>
      <c r="K12435" s="11">
        <v>169</v>
      </c>
      <c r="L12435" s="12">
        <v>0</v>
      </c>
      <c r="M12435" s="7">
        <f t="shared" si="583"/>
        <v>2016</v>
      </c>
      <c r="N12435" s="7">
        <f t="shared" si="584"/>
        <v>8</v>
      </c>
      <c r="O12435" s="30">
        <f t="shared" si="585"/>
        <v>169</v>
      </c>
    </row>
    <row r="12436" spans="2:15" x14ac:dyDescent="0.2">
      <c r="B12436" s="13">
        <v>63493</v>
      </c>
      <c r="C12436" s="14">
        <v>42607.196111111203</v>
      </c>
      <c r="D12436" s="7" t="s">
        <v>7</v>
      </c>
      <c r="E12436" s="13">
        <v>2150</v>
      </c>
      <c r="F12436" s="7" t="s">
        <v>56</v>
      </c>
      <c r="G12436" s="7" t="s">
        <v>12</v>
      </c>
      <c r="H12436" s="13">
        <v>7</v>
      </c>
      <c r="I12436" s="13" t="str">
        <f>IF(G12436="Male",VLOOKUP(H12436,'Shoe size conversion table'!$B$6:$D$22,2),VLOOKUP(H12436,'Shoe size conversion table'!$J$6:$L$22,2))</f>
        <v>37-38</v>
      </c>
      <c r="J12436" s="13">
        <f>IF(G12436="Male",VLOOKUP(H12436,'Shoe size conversion table'!$B$6:$D$22,3),VLOOKUP(H12436,'Shoe size conversion table'!$J$6:$L$22,3))</f>
        <v>5</v>
      </c>
      <c r="K12436" s="11">
        <v>169</v>
      </c>
      <c r="L12436" s="12">
        <v>0</v>
      </c>
      <c r="M12436" s="7">
        <f t="shared" si="583"/>
        <v>2016</v>
      </c>
      <c r="N12436" s="7">
        <f t="shared" si="584"/>
        <v>8</v>
      </c>
      <c r="O12436" s="30">
        <f t="shared" si="585"/>
        <v>169</v>
      </c>
    </row>
    <row r="12437" spans="2:15" x14ac:dyDescent="0.2">
      <c r="B12437" s="13">
        <v>63494</v>
      </c>
      <c r="C12437" s="14">
        <v>42607.246111111104</v>
      </c>
      <c r="D12437" s="7" t="s">
        <v>9</v>
      </c>
      <c r="E12437" s="13">
        <v>2171</v>
      </c>
      <c r="F12437" s="7" t="s">
        <v>58</v>
      </c>
      <c r="G12437" s="7" t="s">
        <v>12</v>
      </c>
      <c r="H12437" s="13">
        <v>8.5</v>
      </c>
      <c r="I12437" s="13">
        <f>IF(G12437="Male",VLOOKUP(H12437,'Shoe size conversion table'!$B$6:$D$22,2),VLOOKUP(H12437,'Shoe size conversion table'!$J$6:$L$22,2))</f>
        <v>39</v>
      </c>
      <c r="J12437" s="13">
        <f>IF(G12437="Male",VLOOKUP(H12437,'Shoe size conversion table'!$B$6:$D$22,3),VLOOKUP(H12437,'Shoe size conversion table'!$J$6:$L$22,3))</f>
        <v>6.5</v>
      </c>
      <c r="K12437" s="11">
        <v>199</v>
      </c>
      <c r="L12437" s="12">
        <v>0.1</v>
      </c>
      <c r="M12437" s="7">
        <f t="shared" si="583"/>
        <v>2016</v>
      </c>
      <c r="N12437" s="7">
        <f t="shared" si="584"/>
        <v>8</v>
      </c>
      <c r="O12437" s="30">
        <f t="shared" si="585"/>
        <v>179.1</v>
      </c>
    </row>
    <row r="12438" spans="2:15" x14ac:dyDescent="0.2">
      <c r="B12438" s="13">
        <v>63495</v>
      </c>
      <c r="C12438" s="14">
        <v>42607.256111111106</v>
      </c>
      <c r="D12438" s="7" t="s">
        <v>7</v>
      </c>
      <c r="E12438" s="13">
        <v>2210</v>
      </c>
      <c r="F12438" s="7" t="s">
        <v>49</v>
      </c>
      <c r="G12438" s="7" t="s">
        <v>12</v>
      </c>
      <c r="H12438" s="13">
        <v>9</v>
      </c>
      <c r="I12438" s="13" t="str">
        <f>IF(G12438="Male",VLOOKUP(H12438,'Shoe size conversion table'!$B$6:$D$22,2),VLOOKUP(H12438,'Shoe size conversion table'!$J$6:$L$22,2))</f>
        <v>39-40</v>
      </c>
      <c r="J12438" s="13">
        <f>IF(G12438="Male",VLOOKUP(H12438,'Shoe size conversion table'!$B$6:$D$22,3),VLOOKUP(H12438,'Shoe size conversion table'!$J$6:$L$22,3))</f>
        <v>7</v>
      </c>
      <c r="K12438" s="11">
        <v>159</v>
      </c>
      <c r="L12438" s="12">
        <v>0</v>
      </c>
      <c r="M12438" s="7">
        <f t="shared" si="583"/>
        <v>2016</v>
      </c>
      <c r="N12438" s="7">
        <f t="shared" si="584"/>
        <v>8</v>
      </c>
      <c r="O12438" s="30">
        <f t="shared" si="585"/>
        <v>159</v>
      </c>
    </row>
    <row r="12439" spans="2:15" x14ac:dyDescent="0.2">
      <c r="B12439" s="13">
        <v>63496</v>
      </c>
      <c r="C12439" s="14">
        <v>42607.346111111314</v>
      </c>
      <c r="D12439" s="7" t="s">
        <v>7</v>
      </c>
      <c r="E12439" s="13">
        <v>2186</v>
      </c>
      <c r="F12439" s="7" t="s">
        <v>49</v>
      </c>
      <c r="G12439" s="7" t="s">
        <v>11</v>
      </c>
      <c r="H12439" s="13">
        <v>10</v>
      </c>
      <c r="I12439" s="13">
        <f>IF(G12439="Male",VLOOKUP(H12439,'Shoe size conversion table'!$B$6:$D$22,2),VLOOKUP(H12439,'Shoe size conversion table'!$J$6:$L$22,2))</f>
        <v>43</v>
      </c>
      <c r="J12439" s="13">
        <f>IF(G12439="Male",VLOOKUP(H12439,'Shoe size conversion table'!$B$6:$D$22,3),VLOOKUP(H12439,'Shoe size conversion table'!$J$6:$L$22,3))</f>
        <v>9.5</v>
      </c>
      <c r="K12439" s="11">
        <v>189</v>
      </c>
      <c r="L12439" s="12">
        <v>0.1</v>
      </c>
      <c r="M12439" s="7">
        <f t="shared" si="583"/>
        <v>2016</v>
      </c>
      <c r="N12439" s="7">
        <f t="shared" si="584"/>
        <v>8</v>
      </c>
      <c r="O12439" s="30">
        <f t="shared" si="585"/>
        <v>170.1</v>
      </c>
    </row>
    <row r="12440" spans="2:15" x14ac:dyDescent="0.2">
      <c r="B12440" s="13">
        <v>63497</v>
      </c>
      <c r="C12440" s="14">
        <v>42607.356111111207</v>
      </c>
      <c r="D12440" s="7" t="s">
        <v>10</v>
      </c>
      <c r="E12440" s="13">
        <v>2213</v>
      </c>
      <c r="F12440" s="7" t="s">
        <v>34</v>
      </c>
      <c r="G12440" s="7" t="s">
        <v>11</v>
      </c>
      <c r="H12440" s="13">
        <v>6</v>
      </c>
      <c r="I12440" s="13">
        <f>IF(G12440="Male",VLOOKUP(H12440,'Shoe size conversion table'!$B$6:$D$22,2),VLOOKUP(H12440,'Shoe size conversion table'!$J$6:$L$22,2))</f>
        <v>39</v>
      </c>
      <c r="J12440" s="13">
        <f>IF(G12440="Male",VLOOKUP(H12440,'Shoe size conversion table'!$B$6:$D$22,3),VLOOKUP(H12440,'Shoe size conversion table'!$J$6:$L$22,3))</f>
        <v>5.5</v>
      </c>
      <c r="K12440" s="11">
        <v>129</v>
      </c>
      <c r="L12440" s="12">
        <v>0.2</v>
      </c>
      <c r="M12440" s="7">
        <f t="shared" si="583"/>
        <v>2016</v>
      </c>
      <c r="N12440" s="7">
        <f t="shared" si="584"/>
        <v>8</v>
      </c>
      <c r="O12440" s="30">
        <f t="shared" si="585"/>
        <v>103.2</v>
      </c>
    </row>
    <row r="12441" spans="2:15" x14ac:dyDescent="0.2">
      <c r="B12441" s="13">
        <v>63498</v>
      </c>
      <c r="C12441" s="14">
        <v>42607.376111111102</v>
      </c>
      <c r="D12441" s="7" t="s">
        <v>8</v>
      </c>
      <c r="E12441" s="13">
        <v>2160</v>
      </c>
      <c r="F12441" s="7" t="s">
        <v>38</v>
      </c>
      <c r="G12441" s="7" t="s">
        <v>11</v>
      </c>
      <c r="H12441" s="13">
        <v>9</v>
      </c>
      <c r="I12441" s="13">
        <f>IF(G12441="Male",VLOOKUP(H12441,'Shoe size conversion table'!$B$6:$D$22,2),VLOOKUP(H12441,'Shoe size conversion table'!$J$6:$L$22,2))</f>
        <v>42</v>
      </c>
      <c r="J12441" s="13">
        <f>IF(G12441="Male",VLOOKUP(H12441,'Shoe size conversion table'!$B$6:$D$22,3),VLOOKUP(H12441,'Shoe size conversion table'!$J$6:$L$22,3))</f>
        <v>8.5</v>
      </c>
      <c r="K12441" s="11">
        <v>169</v>
      </c>
      <c r="L12441" s="12">
        <v>0.5</v>
      </c>
      <c r="M12441" s="7">
        <f t="shared" si="583"/>
        <v>2016</v>
      </c>
      <c r="N12441" s="7">
        <f t="shared" si="584"/>
        <v>8</v>
      </c>
      <c r="O12441" s="30">
        <f t="shared" si="585"/>
        <v>84.5</v>
      </c>
    </row>
    <row r="12442" spans="2:15" x14ac:dyDescent="0.2">
      <c r="B12442" s="13">
        <v>63498</v>
      </c>
      <c r="C12442" s="14">
        <v>42607.376111111102</v>
      </c>
      <c r="D12442" s="7" t="s">
        <v>8</v>
      </c>
      <c r="E12442" s="13">
        <v>2225</v>
      </c>
      <c r="F12442" s="7" t="s">
        <v>38</v>
      </c>
      <c r="G12442" s="7" t="s">
        <v>12</v>
      </c>
      <c r="H12442" s="13">
        <v>8.5</v>
      </c>
      <c r="I12442" s="13">
        <f>IF(G12442="Male",VLOOKUP(H12442,'Shoe size conversion table'!$B$6:$D$22,2),VLOOKUP(H12442,'Shoe size conversion table'!$J$6:$L$22,2))</f>
        <v>39</v>
      </c>
      <c r="J12442" s="13">
        <f>IF(G12442="Male",VLOOKUP(H12442,'Shoe size conversion table'!$B$6:$D$22,3),VLOOKUP(H12442,'Shoe size conversion table'!$J$6:$L$22,3))</f>
        <v>6.5</v>
      </c>
      <c r="K12442" s="11">
        <v>159</v>
      </c>
      <c r="L12442" s="12">
        <v>0</v>
      </c>
      <c r="M12442" s="7">
        <f t="shared" si="583"/>
        <v>2016</v>
      </c>
      <c r="N12442" s="7">
        <f t="shared" si="584"/>
        <v>8</v>
      </c>
      <c r="O12442" s="30">
        <f t="shared" si="585"/>
        <v>159</v>
      </c>
    </row>
    <row r="12443" spans="2:15" x14ac:dyDescent="0.2">
      <c r="B12443" s="13">
        <v>63499</v>
      </c>
      <c r="C12443" s="14">
        <v>42607.386111111111</v>
      </c>
      <c r="D12443" s="7" t="s">
        <v>10</v>
      </c>
      <c r="E12443" s="13">
        <v>2193</v>
      </c>
      <c r="F12443" s="7" t="s">
        <v>35</v>
      </c>
      <c r="G12443" s="7" t="s">
        <v>11</v>
      </c>
      <c r="H12443" s="13">
        <v>9.5</v>
      </c>
      <c r="I12443" s="13" t="str">
        <f>IF(G12443="Male",VLOOKUP(H12443,'Shoe size conversion table'!$B$6:$D$22,2),VLOOKUP(H12443,'Shoe size conversion table'!$J$6:$L$22,2))</f>
        <v>42-43</v>
      </c>
      <c r="J12443" s="13">
        <f>IF(G12443="Male",VLOOKUP(H12443,'Shoe size conversion table'!$B$6:$D$22,3),VLOOKUP(H12443,'Shoe size conversion table'!$J$6:$L$22,3))</f>
        <v>9</v>
      </c>
      <c r="K12443" s="11">
        <v>139</v>
      </c>
      <c r="L12443" s="12">
        <v>0</v>
      </c>
      <c r="M12443" s="7">
        <f t="shared" si="583"/>
        <v>2016</v>
      </c>
      <c r="N12443" s="7">
        <f t="shared" si="584"/>
        <v>8</v>
      </c>
      <c r="O12443" s="30">
        <f t="shared" si="585"/>
        <v>139</v>
      </c>
    </row>
    <row r="12444" spans="2:15" x14ac:dyDescent="0.2">
      <c r="B12444" s="13">
        <v>63500</v>
      </c>
      <c r="C12444" s="14">
        <v>42607.40611111113</v>
      </c>
      <c r="D12444" s="7" t="s">
        <v>10</v>
      </c>
      <c r="E12444" s="13">
        <v>2155</v>
      </c>
      <c r="F12444" s="7" t="s">
        <v>35</v>
      </c>
      <c r="G12444" s="7" t="s">
        <v>11</v>
      </c>
      <c r="H12444" s="13">
        <v>11.5</v>
      </c>
      <c r="I12444" s="13" t="str">
        <f>IF(G12444="Male",VLOOKUP(H12444,'Shoe size conversion table'!$B$6:$D$22,2),VLOOKUP(H12444,'Shoe size conversion table'!$J$6:$L$22,2))</f>
        <v>44-45</v>
      </c>
      <c r="J12444" s="13">
        <f>IF(G12444="Male",VLOOKUP(H12444,'Shoe size conversion table'!$B$6:$D$22,3),VLOOKUP(H12444,'Shoe size conversion table'!$J$6:$L$22,3))</f>
        <v>11</v>
      </c>
      <c r="K12444" s="11">
        <v>129</v>
      </c>
      <c r="L12444" s="12">
        <v>0</v>
      </c>
      <c r="M12444" s="7">
        <f t="shared" si="583"/>
        <v>2016</v>
      </c>
      <c r="N12444" s="7">
        <f t="shared" si="584"/>
        <v>8</v>
      </c>
      <c r="O12444" s="30">
        <f t="shared" si="585"/>
        <v>129</v>
      </c>
    </row>
    <row r="12445" spans="2:15" x14ac:dyDescent="0.2">
      <c r="B12445" s="13">
        <v>63501</v>
      </c>
      <c r="C12445" s="14">
        <v>42607.426111111134</v>
      </c>
      <c r="D12445" s="7" t="s">
        <v>7</v>
      </c>
      <c r="E12445" s="13">
        <v>2177</v>
      </c>
      <c r="F12445" s="7" t="s">
        <v>49</v>
      </c>
      <c r="G12445" s="7" t="s">
        <v>12</v>
      </c>
      <c r="H12445" s="13">
        <v>8.5</v>
      </c>
      <c r="I12445" s="13">
        <f>IF(G12445="Male",VLOOKUP(H12445,'Shoe size conversion table'!$B$6:$D$22,2),VLOOKUP(H12445,'Shoe size conversion table'!$J$6:$L$22,2))</f>
        <v>39</v>
      </c>
      <c r="J12445" s="13">
        <f>IF(G12445="Male",VLOOKUP(H12445,'Shoe size conversion table'!$B$6:$D$22,3),VLOOKUP(H12445,'Shoe size conversion table'!$J$6:$L$22,3))</f>
        <v>6.5</v>
      </c>
      <c r="K12445" s="11">
        <v>169</v>
      </c>
      <c r="L12445" s="12">
        <v>0</v>
      </c>
      <c r="M12445" s="7">
        <f t="shared" si="583"/>
        <v>2016</v>
      </c>
      <c r="N12445" s="7">
        <f t="shared" si="584"/>
        <v>8</v>
      </c>
      <c r="O12445" s="30">
        <f t="shared" si="585"/>
        <v>169</v>
      </c>
    </row>
    <row r="12446" spans="2:15" x14ac:dyDescent="0.2">
      <c r="B12446" s="13">
        <v>63502</v>
      </c>
      <c r="C12446" s="14">
        <v>42607.496111111126</v>
      </c>
      <c r="D12446" s="7" t="s">
        <v>9</v>
      </c>
      <c r="E12446" s="13">
        <v>2182</v>
      </c>
      <c r="F12446" s="7" t="s">
        <v>58</v>
      </c>
      <c r="G12446" s="7" t="s">
        <v>11</v>
      </c>
      <c r="H12446" s="13">
        <v>11.5</v>
      </c>
      <c r="I12446" s="13" t="str">
        <f>IF(G12446="Male",VLOOKUP(H12446,'Shoe size conversion table'!$B$6:$D$22,2),VLOOKUP(H12446,'Shoe size conversion table'!$J$6:$L$22,2))</f>
        <v>44-45</v>
      </c>
      <c r="J12446" s="13">
        <f>IF(G12446="Male",VLOOKUP(H12446,'Shoe size conversion table'!$B$6:$D$22,3),VLOOKUP(H12446,'Shoe size conversion table'!$J$6:$L$22,3))</f>
        <v>11</v>
      </c>
      <c r="K12446" s="11">
        <v>169</v>
      </c>
      <c r="L12446" s="12">
        <v>0</v>
      </c>
      <c r="M12446" s="7">
        <f t="shared" si="583"/>
        <v>2016</v>
      </c>
      <c r="N12446" s="7">
        <f t="shared" si="584"/>
        <v>8</v>
      </c>
      <c r="O12446" s="30">
        <f t="shared" si="585"/>
        <v>169</v>
      </c>
    </row>
    <row r="12447" spans="2:15" x14ac:dyDescent="0.2">
      <c r="B12447" s="13">
        <v>63503</v>
      </c>
      <c r="C12447" s="14">
        <v>42607.576111111244</v>
      </c>
      <c r="D12447" s="7" t="s">
        <v>9</v>
      </c>
      <c r="E12447" s="13">
        <v>2182</v>
      </c>
      <c r="F12447" s="7" t="s">
        <v>60</v>
      </c>
      <c r="G12447" s="7" t="s">
        <v>12</v>
      </c>
      <c r="H12447" s="13">
        <v>8.5</v>
      </c>
      <c r="I12447" s="13">
        <f>IF(G12447="Male",VLOOKUP(H12447,'Shoe size conversion table'!$B$6:$D$22,2),VLOOKUP(H12447,'Shoe size conversion table'!$J$6:$L$22,2))</f>
        <v>39</v>
      </c>
      <c r="J12447" s="13">
        <f>IF(G12447="Male",VLOOKUP(H12447,'Shoe size conversion table'!$B$6:$D$22,3),VLOOKUP(H12447,'Shoe size conversion table'!$J$6:$L$22,3))</f>
        <v>6.5</v>
      </c>
      <c r="K12447" s="11">
        <v>129</v>
      </c>
      <c r="L12447" s="12">
        <v>0</v>
      </c>
      <c r="M12447" s="7">
        <f t="shared" si="583"/>
        <v>2016</v>
      </c>
      <c r="N12447" s="7">
        <f t="shared" si="584"/>
        <v>8</v>
      </c>
      <c r="O12447" s="30">
        <f t="shared" si="585"/>
        <v>129</v>
      </c>
    </row>
    <row r="12448" spans="2:15" x14ac:dyDescent="0.2">
      <c r="B12448" s="13">
        <v>63504</v>
      </c>
      <c r="C12448" s="14">
        <v>42607.576111111244</v>
      </c>
      <c r="D12448" s="7" t="s">
        <v>8</v>
      </c>
      <c r="E12448" s="13">
        <v>2204</v>
      </c>
      <c r="F12448" s="7" t="s">
        <v>40</v>
      </c>
      <c r="G12448" s="7" t="s">
        <v>11</v>
      </c>
      <c r="H12448" s="13">
        <v>8.5</v>
      </c>
      <c r="I12448" s="13" t="str">
        <f>IF(G12448="Male",VLOOKUP(H12448,'Shoe size conversion table'!$B$6:$D$22,2),VLOOKUP(H12448,'Shoe size conversion table'!$J$6:$L$22,2))</f>
        <v>41-42</v>
      </c>
      <c r="J12448" s="13">
        <f>IF(G12448="Male",VLOOKUP(H12448,'Shoe size conversion table'!$B$6:$D$22,3),VLOOKUP(H12448,'Shoe size conversion table'!$J$6:$L$22,3))</f>
        <v>8</v>
      </c>
      <c r="K12448" s="11">
        <v>149</v>
      </c>
      <c r="L12448" s="12">
        <v>0.1</v>
      </c>
      <c r="M12448" s="7">
        <f t="shared" si="583"/>
        <v>2016</v>
      </c>
      <c r="N12448" s="7">
        <f t="shared" si="584"/>
        <v>8</v>
      </c>
      <c r="O12448" s="30">
        <f t="shared" si="585"/>
        <v>134.1</v>
      </c>
    </row>
    <row r="12449" spans="2:15" x14ac:dyDescent="0.2">
      <c r="B12449" s="13">
        <v>63504</v>
      </c>
      <c r="C12449" s="14">
        <v>42607.576111111244</v>
      </c>
      <c r="D12449" s="7" t="s">
        <v>8</v>
      </c>
      <c r="E12449" s="13">
        <v>2165</v>
      </c>
      <c r="F12449" s="7" t="s">
        <v>42</v>
      </c>
      <c r="G12449" s="7" t="s">
        <v>11</v>
      </c>
      <c r="H12449" s="13">
        <v>9</v>
      </c>
      <c r="I12449" s="13">
        <f>IF(G12449="Male",VLOOKUP(H12449,'Shoe size conversion table'!$B$6:$D$22,2),VLOOKUP(H12449,'Shoe size conversion table'!$J$6:$L$22,2))</f>
        <v>42</v>
      </c>
      <c r="J12449" s="13">
        <f>IF(G12449="Male",VLOOKUP(H12449,'Shoe size conversion table'!$B$6:$D$22,3),VLOOKUP(H12449,'Shoe size conversion table'!$J$6:$L$22,3))</f>
        <v>8.5</v>
      </c>
      <c r="K12449" s="11">
        <v>169</v>
      </c>
      <c r="L12449" s="12">
        <v>0.1</v>
      </c>
      <c r="M12449" s="7">
        <f t="shared" si="583"/>
        <v>2016</v>
      </c>
      <c r="N12449" s="7">
        <f t="shared" si="584"/>
        <v>8</v>
      </c>
      <c r="O12449" s="30">
        <f t="shared" si="585"/>
        <v>152.1</v>
      </c>
    </row>
    <row r="12450" spans="2:15" x14ac:dyDescent="0.2">
      <c r="B12450" s="13">
        <v>63504</v>
      </c>
      <c r="C12450" s="14">
        <v>42607.576111111244</v>
      </c>
      <c r="D12450" s="7" t="s">
        <v>8</v>
      </c>
      <c r="E12450" s="13">
        <v>2155</v>
      </c>
      <c r="F12450" s="7" t="s">
        <v>39</v>
      </c>
      <c r="G12450" s="7" t="s">
        <v>12</v>
      </c>
      <c r="H12450" s="13">
        <v>6</v>
      </c>
      <c r="I12450" s="13" t="str">
        <f>IF(G12450="Male",VLOOKUP(H12450,'Shoe size conversion table'!$B$6:$D$22,2),VLOOKUP(H12450,'Shoe size conversion table'!$J$6:$L$22,2))</f>
        <v>36-37</v>
      </c>
      <c r="J12450" s="13">
        <f>IF(G12450="Male",VLOOKUP(H12450,'Shoe size conversion table'!$B$6:$D$22,3),VLOOKUP(H12450,'Shoe size conversion table'!$J$6:$L$22,3))</f>
        <v>4</v>
      </c>
      <c r="K12450" s="11">
        <v>149</v>
      </c>
      <c r="L12450" s="12">
        <v>0.1</v>
      </c>
      <c r="M12450" s="7">
        <f t="shared" si="583"/>
        <v>2016</v>
      </c>
      <c r="N12450" s="7">
        <f t="shared" si="584"/>
        <v>8</v>
      </c>
      <c r="O12450" s="30">
        <f t="shared" si="585"/>
        <v>134.1</v>
      </c>
    </row>
    <row r="12451" spans="2:15" x14ac:dyDescent="0.2">
      <c r="B12451" s="13">
        <v>63505</v>
      </c>
      <c r="C12451" s="14">
        <v>42607.666111111204</v>
      </c>
      <c r="D12451" s="7" t="s">
        <v>7</v>
      </c>
      <c r="E12451" s="13">
        <v>2147</v>
      </c>
      <c r="F12451" s="7" t="s">
        <v>50</v>
      </c>
      <c r="G12451" s="7" t="s">
        <v>11</v>
      </c>
      <c r="H12451" s="13">
        <v>9</v>
      </c>
      <c r="I12451" s="13">
        <f>IF(G12451="Male",VLOOKUP(H12451,'Shoe size conversion table'!$B$6:$D$22,2),VLOOKUP(H12451,'Shoe size conversion table'!$J$6:$L$22,2))</f>
        <v>42</v>
      </c>
      <c r="J12451" s="13">
        <f>IF(G12451="Male",VLOOKUP(H12451,'Shoe size conversion table'!$B$6:$D$22,3),VLOOKUP(H12451,'Shoe size conversion table'!$J$6:$L$22,3))</f>
        <v>8.5</v>
      </c>
      <c r="K12451" s="11">
        <v>139</v>
      </c>
      <c r="L12451" s="12">
        <v>0</v>
      </c>
      <c r="M12451" s="7">
        <f t="shared" si="583"/>
        <v>2016</v>
      </c>
      <c r="N12451" s="7">
        <f t="shared" si="584"/>
        <v>8</v>
      </c>
      <c r="O12451" s="30">
        <f t="shared" si="585"/>
        <v>139</v>
      </c>
    </row>
    <row r="12452" spans="2:15" x14ac:dyDescent="0.2">
      <c r="B12452" s="13">
        <v>63506</v>
      </c>
      <c r="C12452" s="14">
        <v>42607.716111111105</v>
      </c>
      <c r="D12452" s="7" t="s">
        <v>10</v>
      </c>
      <c r="E12452" s="13">
        <v>2153</v>
      </c>
      <c r="F12452" s="7" t="s">
        <v>36</v>
      </c>
      <c r="G12452" s="7" t="s">
        <v>12</v>
      </c>
      <c r="H12452" s="13">
        <v>10</v>
      </c>
      <c r="I12452" s="13" t="str">
        <f>IF(G12452="Male",VLOOKUP(H12452,'Shoe size conversion table'!$B$6:$D$22,2),VLOOKUP(H12452,'Shoe size conversion table'!$J$6:$L$22,2))</f>
        <v>40-41</v>
      </c>
      <c r="J12452" s="13">
        <f>IF(G12452="Male",VLOOKUP(H12452,'Shoe size conversion table'!$B$6:$D$22,3),VLOOKUP(H12452,'Shoe size conversion table'!$J$6:$L$22,3))</f>
        <v>8</v>
      </c>
      <c r="K12452" s="11">
        <v>129</v>
      </c>
      <c r="L12452" s="12">
        <v>0.5</v>
      </c>
      <c r="M12452" s="7">
        <f t="shared" si="583"/>
        <v>2016</v>
      </c>
      <c r="N12452" s="7">
        <f t="shared" si="584"/>
        <v>8</v>
      </c>
      <c r="O12452" s="30">
        <f t="shared" si="585"/>
        <v>64.5</v>
      </c>
    </row>
    <row r="12453" spans="2:15" x14ac:dyDescent="0.2">
      <c r="B12453" s="13">
        <v>63507</v>
      </c>
      <c r="C12453" s="14">
        <v>42607.736111111131</v>
      </c>
      <c r="D12453" s="7" t="s">
        <v>8</v>
      </c>
      <c r="E12453" s="13">
        <v>2156</v>
      </c>
      <c r="F12453" s="7" t="s">
        <v>42</v>
      </c>
      <c r="G12453" s="7" t="s">
        <v>12</v>
      </c>
      <c r="H12453" s="13">
        <v>7</v>
      </c>
      <c r="I12453" s="13" t="str">
        <f>IF(G12453="Male",VLOOKUP(H12453,'Shoe size conversion table'!$B$6:$D$22,2),VLOOKUP(H12453,'Shoe size conversion table'!$J$6:$L$22,2))</f>
        <v>37-38</v>
      </c>
      <c r="J12453" s="13">
        <f>IF(G12453="Male",VLOOKUP(H12453,'Shoe size conversion table'!$B$6:$D$22,3),VLOOKUP(H12453,'Shoe size conversion table'!$J$6:$L$22,3))</f>
        <v>5</v>
      </c>
      <c r="K12453" s="11">
        <v>149</v>
      </c>
      <c r="L12453" s="12">
        <v>0.2</v>
      </c>
      <c r="M12453" s="7">
        <f t="shared" si="583"/>
        <v>2016</v>
      </c>
      <c r="N12453" s="7">
        <f t="shared" si="584"/>
        <v>8</v>
      </c>
      <c r="O12453" s="30">
        <f t="shared" si="585"/>
        <v>119.2</v>
      </c>
    </row>
    <row r="12454" spans="2:15" x14ac:dyDescent="0.2">
      <c r="B12454" s="13">
        <v>63507</v>
      </c>
      <c r="C12454" s="14">
        <v>42607.736111111131</v>
      </c>
      <c r="D12454" s="7" t="s">
        <v>8</v>
      </c>
      <c r="E12454" s="13">
        <v>2188</v>
      </c>
      <c r="F12454" s="7" t="s">
        <v>39</v>
      </c>
      <c r="G12454" s="7" t="s">
        <v>11</v>
      </c>
      <c r="H12454" s="13">
        <v>9.5</v>
      </c>
      <c r="I12454" s="13" t="str">
        <f>IF(G12454="Male",VLOOKUP(H12454,'Shoe size conversion table'!$B$6:$D$22,2),VLOOKUP(H12454,'Shoe size conversion table'!$J$6:$L$22,2))</f>
        <v>42-43</v>
      </c>
      <c r="J12454" s="13">
        <f>IF(G12454="Male",VLOOKUP(H12454,'Shoe size conversion table'!$B$6:$D$22,3),VLOOKUP(H12454,'Shoe size conversion table'!$J$6:$L$22,3))</f>
        <v>9</v>
      </c>
      <c r="K12454" s="11">
        <v>189</v>
      </c>
      <c r="L12454" s="12">
        <v>0</v>
      </c>
      <c r="M12454" s="7">
        <f t="shared" si="583"/>
        <v>2016</v>
      </c>
      <c r="N12454" s="7">
        <f t="shared" si="584"/>
        <v>8</v>
      </c>
      <c r="O12454" s="30">
        <f t="shared" si="585"/>
        <v>189</v>
      </c>
    </row>
    <row r="12455" spans="2:15" x14ac:dyDescent="0.2">
      <c r="B12455" s="13">
        <v>63507</v>
      </c>
      <c r="C12455" s="14">
        <v>42607.736111111131</v>
      </c>
      <c r="D12455" s="7" t="s">
        <v>8</v>
      </c>
      <c r="E12455" s="13">
        <v>2188</v>
      </c>
      <c r="F12455" s="7" t="s">
        <v>40</v>
      </c>
      <c r="G12455" s="7" t="s">
        <v>12</v>
      </c>
      <c r="H12455" s="13">
        <v>8.5</v>
      </c>
      <c r="I12455" s="13">
        <f>IF(G12455="Male",VLOOKUP(H12455,'Shoe size conversion table'!$B$6:$D$22,2),VLOOKUP(H12455,'Shoe size conversion table'!$J$6:$L$22,2))</f>
        <v>39</v>
      </c>
      <c r="J12455" s="13">
        <f>IF(G12455="Male",VLOOKUP(H12455,'Shoe size conversion table'!$B$6:$D$22,3),VLOOKUP(H12455,'Shoe size conversion table'!$J$6:$L$22,3))</f>
        <v>6.5</v>
      </c>
      <c r="K12455" s="11">
        <v>169</v>
      </c>
      <c r="L12455" s="12">
        <v>0</v>
      </c>
      <c r="M12455" s="7">
        <f t="shared" si="583"/>
        <v>2016</v>
      </c>
      <c r="N12455" s="7">
        <f t="shared" si="584"/>
        <v>8</v>
      </c>
      <c r="O12455" s="30">
        <f t="shared" si="585"/>
        <v>169</v>
      </c>
    </row>
    <row r="12456" spans="2:15" x14ac:dyDescent="0.2">
      <c r="B12456" s="13">
        <v>63508</v>
      </c>
      <c r="C12456" s="14">
        <v>42607.756111111208</v>
      </c>
      <c r="D12456" s="7" t="s">
        <v>7</v>
      </c>
      <c r="E12456" s="13">
        <v>2173</v>
      </c>
      <c r="F12456" s="7" t="s">
        <v>48</v>
      </c>
      <c r="G12456" s="7" t="s">
        <v>11</v>
      </c>
      <c r="H12456" s="13">
        <v>9.5</v>
      </c>
      <c r="I12456" s="13" t="str">
        <f>IF(G12456="Male",VLOOKUP(H12456,'Shoe size conversion table'!$B$6:$D$22,2),VLOOKUP(H12456,'Shoe size conversion table'!$J$6:$L$22,2))</f>
        <v>42-43</v>
      </c>
      <c r="J12456" s="13">
        <f>IF(G12456="Male",VLOOKUP(H12456,'Shoe size conversion table'!$B$6:$D$22,3),VLOOKUP(H12456,'Shoe size conversion table'!$J$6:$L$22,3))</f>
        <v>9</v>
      </c>
      <c r="K12456" s="11">
        <v>139</v>
      </c>
      <c r="L12456" s="12">
        <v>0.1</v>
      </c>
      <c r="M12456" s="7">
        <f t="shared" si="583"/>
        <v>2016</v>
      </c>
      <c r="N12456" s="7">
        <f t="shared" si="584"/>
        <v>8</v>
      </c>
      <c r="O12456" s="30">
        <f t="shared" si="585"/>
        <v>125.10000000000001</v>
      </c>
    </row>
    <row r="12457" spans="2:15" x14ac:dyDescent="0.2">
      <c r="B12457" s="13">
        <v>63509</v>
      </c>
      <c r="C12457" s="14">
        <v>42607.876111111131</v>
      </c>
      <c r="D12457" s="7" t="s">
        <v>7</v>
      </c>
      <c r="E12457" s="13">
        <v>2238</v>
      </c>
      <c r="F12457" s="7" t="s">
        <v>48</v>
      </c>
      <c r="G12457" s="7" t="s">
        <v>11</v>
      </c>
      <c r="H12457" s="13">
        <v>9</v>
      </c>
      <c r="I12457" s="13">
        <f>IF(G12457="Male",VLOOKUP(H12457,'Shoe size conversion table'!$B$6:$D$22,2),VLOOKUP(H12457,'Shoe size conversion table'!$J$6:$L$22,2))</f>
        <v>42</v>
      </c>
      <c r="J12457" s="13">
        <f>IF(G12457="Male",VLOOKUP(H12457,'Shoe size conversion table'!$B$6:$D$22,3),VLOOKUP(H12457,'Shoe size conversion table'!$J$6:$L$22,3))</f>
        <v>8.5</v>
      </c>
      <c r="K12457" s="11">
        <v>129</v>
      </c>
      <c r="L12457" s="12">
        <v>0</v>
      </c>
      <c r="M12457" s="7">
        <f t="shared" si="583"/>
        <v>2016</v>
      </c>
      <c r="N12457" s="7">
        <f t="shared" si="584"/>
        <v>8</v>
      </c>
      <c r="O12457" s="30">
        <f t="shared" si="585"/>
        <v>129</v>
      </c>
    </row>
    <row r="12458" spans="2:15" x14ac:dyDescent="0.2">
      <c r="B12458" s="13">
        <v>63510</v>
      </c>
      <c r="C12458" s="14">
        <v>42607.90611111113</v>
      </c>
      <c r="D12458" s="7" t="s">
        <v>7</v>
      </c>
      <c r="E12458" s="13">
        <v>2172</v>
      </c>
      <c r="F12458" s="7" t="s">
        <v>49</v>
      </c>
      <c r="G12458" s="7" t="s">
        <v>12</v>
      </c>
      <c r="H12458" s="13">
        <v>8</v>
      </c>
      <c r="I12458" s="13" t="str">
        <f>IF(G12458="Male",VLOOKUP(H12458,'Shoe size conversion table'!$B$6:$D$22,2),VLOOKUP(H12458,'Shoe size conversion table'!$J$6:$L$22,2))</f>
        <v>38-39</v>
      </c>
      <c r="J12458" s="13">
        <f>IF(G12458="Male",VLOOKUP(H12458,'Shoe size conversion table'!$B$6:$D$22,3),VLOOKUP(H12458,'Shoe size conversion table'!$J$6:$L$22,3))</f>
        <v>6</v>
      </c>
      <c r="K12458" s="11">
        <v>159</v>
      </c>
      <c r="L12458" s="12">
        <v>0</v>
      </c>
      <c r="M12458" s="7">
        <f t="shared" si="583"/>
        <v>2016</v>
      </c>
      <c r="N12458" s="7">
        <f t="shared" si="584"/>
        <v>8</v>
      </c>
      <c r="O12458" s="30">
        <f t="shared" si="585"/>
        <v>159</v>
      </c>
    </row>
    <row r="12459" spans="2:15" x14ac:dyDescent="0.2">
      <c r="B12459" s="13">
        <v>63511</v>
      </c>
      <c r="C12459" s="14">
        <v>42607.90611111113</v>
      </c>
      <c r="D12459" s="7" t="s">
        <v>10</v>
      </c>
      <c r="E12459" s="13">
        <v>2226</v>
      </c>
      <c r="F12459" s="7" t="s">
        <v>34</v>
      </c>
      <c r="G12459" s="7" t="s">
        <v>11</v>
      </c>
      <c r="H12459" s="13">
        <v>10.5</v>
      </c>
      <c r="I12459" s="13" t="str">
        <f>IF(G12459="Male",VLOOKUP(H12459,'Shoe size conversion table'!$B$6:$D$22,2),VLOOKUP(H12459,'Shoe size conversion table'!$J$6:$L$22,2))</f>
        <v>43-44</v>
      </c>
      <c r="J12459" s="13">
        <f>IF(G12459="Male",VLOOKUP(H12459,'Shoe size conversion table'!$B$6:$D$22,3),VLOOKUP(H12459,'Shoe size conversion table'!$J$6:$L$22,3))</f>
        <v>10</v>
      </c>
      <c r="K12459" s="11">
        <v>189</v>
      </c>
      <c r="L12459" s="12">
        <v>0</v>
      </c>
      <c r="M12459" s="7">
        <f t="shared" si="583"/>
        <v>2016</v>
      </c>
      <c r="N12459" s="7">
        <f t="shared" si="584"/>
        <v>8</v>
      </c>
      <c r="O12459" s="30">
        <f t="shared" si="585"/>
        <v>189</v>
      </c>
    </row>
    <row r="12460" spans="2:15" x14ac:dyDescent="0.2">
      <c r="B12460" s="13">
        <v>63512</v>
      </c>
      <c r="C12460" s="14">
        <v>42607.986111111131</v>
      </c>
      <c r="D12460" s="7" t="s">
        <v>9</v>
      </c>
      <c r="E12460" s="13">
        <v>2225</v>
      </c>
      <c r="F12460" s="7" t="s">
        <v>58</v>
      </c>
      <c r="G12460" s="7" t="s">
        <v>12</v>
      </c>
      <c r="H12460" s="13">
        <v>9</v>
      </c>
      <c r="I12460" s="13" t="str">
        <f>IF(G12460="Male",VLOOKUP(H12460,'Shoe size conversion table'!$B$6:$D$22,2),VLOOKUP(H12460,'Shoe size conversion table'!$J$6:$L$22,2))</f>
        <v>39-40</v>
      </c>
      <c r="J12460" s="13">
        <f>IF(G12460="Male",VLOOKUP(H12460,'Shoe size conversion table'!$B$6:$D$22,3),VLOOKUP(H12460,'Shoe size conversion table'!$J$6:$L$22,3))</f>
        <v>7</v>
      </c>
      <c r="K12460" s="11">
        <v>179</v>
      </c>
      <c r="L12460" s="12">
        <v>0</v>
      </c>
      <c r="M12460" s="7">
        <f t="shared" si="583"/>
        <v>2016</v>
      </c>
      <c r="N12460" s="7">
        <f t="shared" si="584"/>
        <v>8</v>
      </c>
      <c r="O12460" s="30">
        <f t="shared" si="585"/>
        <v>179</v>
      </c>
    </row>
    <row r="12461" spans="2:15" x14ac:dyDescent="0.2">
      <c r="B12461" s="13">
        <v>63513</v>
      </c>
      <c r="C12461" s="14">
        <v>42608.016111111108</v>
      </c>
      <c r="D12461" s="7" t="s">
        <v>7</v>
      </c>
      <c r="E12461" s="13">
        <v>2240</v>
      </c>
      <c r="F12461" s="7" t="s">
        <v>56</v>
      </c>
      <c r="G12461" s="7" t="s">
        <v>11</v>
      </c>
      <c r="H12461" s="13">
        <v>9.5</v>
      </c>
      <c r="I12461" s="13" t="str">
        <f>IF(G12461="Male",VLOOKUP(H12461,'Shoe size conversion table'!$B$6:$D$22,2),VLOOKUP(H12461,'Shoe size conversion table'!$J$6:$L$22,2))</f>
        <v>42-43</v>
      </c>
      <c r="J12461" s="13">
        <f>IF(G12461="Male",VLOOKUP(H12461,'Shoe size conversion table'!$B$6:$D$22,3),VLOOKUP(H12461,'Shoe size conversion table'!$J$6:$L$22,3))</f>
        <v>9</v>
      </c>
      <c r="K12461" s="11">
        <v>199</v>
      </c>
      <c r="L12461" s="12">
        <v>0</v>
      </c>
      <c r="M12461" s="7">
        <f t="shared" si="583"/>
        <v>2016</v>
      </c>
      <c r="N12461" s="7">
        <f t="shared" si="584"/>
        <v>8</v>
      </c>
      <c r="O12461" s="30">
        <f t="shared" si="585"/>
        <v>199</v>
      </c>
    </row>
    <row r="12462" spans="2:15" x14ac:dyDescent="0.2">
      <c r="B12462" s="13">
        <v>63514</v>
      </c>
      <c r="C12462" s="14">
        <v>42608.166111111241</v>
      </c>
      <c r="D12462" s="7" t="s">
        <v>9</v>
      </c>
      <c r="E12462" s="13">
        <v>2220</v>
      </c>
      <c r="F12462" s="7" t="s">
        <v>61</v>
      </c>
      <c r="G12462" s="7" t="s">
        <v>11</v>
      </c>
      <c r="H12462" s="13">
        <v>8.5</v>
      </c>
      <c r="I12462" s="13" t="str">
        <f>IF(G12462="Male",VLOOKUP(H12462,'Shoe size conversion table'!$B$6:$D$22,2),VLOOKUP(H12462,'Shoe size conversion table'!$J$6:$L$22,2))</f>
        <v>41-42</v>
      </c>
      <c r="J12462" s="13">
        <f>IF(G12462="Male",VLOOKUP(H12462,'Shoe size conversion table'!$B$6:$D$22,3),VLOOKUP(H12462,'Shoe size conversion table'!$J$6:$L$22,3))</f>
        <v>8</v>
      </c>
      <c r="K12462" s="11">
        <v>189</v>
      </c>
      <c r="L12462" s="12">
        <v>0.2</v>
      </c>
      <c r="M12462" s="7">
        <f t="shared" si="583"/>
        <v>2016</v>
      </c>
      <c r="N12462" s="7">
        <f t="shared" si="584"/>
        <v>8</v>
      </c>
      <c r="O12462" s="30">
        <f t="shared" si="585"/>
        <v>151.20000000000002</v>
      </c>
    </row>
    <row r="12463" spans="2:15" x14ac:dyDescent="0.2">
      <c r="B12463" s="13">
        <v>63515</v>
      </c>
      <c r="C12463" s="14">
        <v>42608.166111111241</v>
      </c>
      <c r="D12463" s="7" t="s">
        <v>10</v>
      </c>
      <c r="E12463" s="13">
        <v>2221</v>
      </c>
      <c r="F12463" s="7" t="s">
        <v>34</v>
      </c>
      <c r="G12463" s="7" t="s">
        <v>12</v>
      </c>
      <c r="H12463" s="13">
        <v>7.5</v>
      </c>
      <c r="I12463" s="13">
        <f>IF(G12463="Male",VLOOKUP(H12463,'Shoe size conversion table'!$B$6:$D$22,2),VLOOKUP(H12463,'Shoe size conversion table'!$J$6:$L$22,2))</f>
        <v>38</v>
      </c>
      <c r="J12463" s="13">
        <f>IF(G12463="Male",VLOOKUP(H12463,'Shoe size conversion table'!$B$6:$D$22,3),VLOOKUP(H12463,'Shoe size conversion table'!$J$6:$L$22,3))</f>
        <v>5.5</v>
      </c>
      <c r="K12463" s="11">
        <v>159</v>
      </c>
      <c r="L12463" s="12">
        <v>0</v>
      </c>
      <c r="M12463" s="7">
        <f t="shared" si="583"/>
        <v>2016</v>
      </c>
      <c r="N12463" s="7">
        <f t="shared" si="584"/>
        <v>8</v>
      </c>
      <c r="O12463" s="30">
        <f t="shared" si="585"/>
        <v>159</v>
      </c>
    </row>
    <row r="12464" spans="2:15" x14ac:dyDescent="0.2">
      <c r="B12464" s="13">
        <v>63516</v>
      </c>
      <c r="C12464" s="14">
        <v>42608.246111111104</v>
      </c>
      <c r="D12464" s="7" t="s">
        <v>9</v>
      </c>
      <c r="E12464" s="13">
        <v>2178</v>
      </c>
      <c r="F12464" s="7" t="s">
        <v>59</v>
      </c>
      <c r="G12464" s="7" t="s">
        <v>12</v>
      </c>
      <c r="H12464" s="13">
        <v>8.5</v>
      </c>
      <c r="I12464" s="13">
        <f>IF(G12464="Male",VLOOKUP(H12464,'Shoe size conversion table'!$B$6:$D$22,2),VLOOKUP(H12464,'Shoe size conversion table'!$J$6:$L$22,2))</f>
        <v>39</v>
      </c>
      <c r="J12464" s="13">
        <f>IF(G12464="Male",VLOOKUP(H12464,'Shoe size conversion table'!$B$6:$D$22,3),VLOOKUP(H12464,'Shoe size conversion table'!$J$6:$L$22,3))</f>
        <v>6.5</v>
      </c>
      <c r="K12464" s="11">
        <v>139</v>
      </c>
      <c r="L12464" s="12">
        <v>0</v>
      </c>
      <c r="M12464" s="7">
        <f t="shared" si="583"/>
        <v>2016</v>
      </c>
      <c r="N12464" s="7">
        <f t="shared" si="584"/>
        <v>8</v>
      </c>
      <c r="O12464" s="30">
        <f t="shared" si="585"/>
        <v>139</v>
      </c>
    </row>
    <row r="12465" spans="2:15" x14ac:dyDescent="0.2">
      <c r="B12465" s="13">
        <v>63517</v>
      </c>
      <c r="C12465" s="14">
        <v>42608.256111111106</v>
      </c>
      <c r="D12465" s="7" t="s">
        <v>9</v>
      </c>
      <c r="E12465" s="13">
        <v>2160</v>
      </c>
      <c r="F12465" s="7" t="s">
        <v>62</v>
      </c>
      <c r="G12465" s="7" t="s">
        <v>11</v>
      </c>
      <c r="H12465" s="13">
        <v>11.5</v>
      </c>
      <c r="I12465" s="13" t="str">
        <f>IF(G12465="Male",VLOOKUP(H12465,'Shoe size conversion table'!$B$6:$D$22,2),VLOOKUP(H12465,'Shoe size conversion table'!$J$6:$L$22,2))</f>
        <v>44-45</v>
      </c>
      <c r="J12465" s="13">
        <f>IF(G12465="Male",VLOOKUP(H12465,'Shoe size conversion table'!$B$6:$D$22,3),VLOOKUP(H12465,'Shoe size conversion table'!$J$6:$L$22,3))</f>
        <v>11</v>
      </c>
      <c r="K12465" s="11">
        <v>129</v>
      </c>
      <c r="L12465" s="12">
        <v>0</v>
      </c>
      <c r="M12465" s="7">
        <f t="shared" si="583"/>
        <v>2016</v>
      </c>
      <c r="N12465" s="7">
        <f t="shared" si="584"/>
        <v>8</v>
      </c>
      <c r="O12465" s="30">
        <f t="shared" si="585"/>
        <v>129</v>
      </c>
    </row>
    <row r="12466" spans="2:15" x14ac:dyDescent="0.2">
      <c r="B12466" s="13">
        <v>63518</v>
      </c>
      <c r="C12466" s="14">
        <v>42608.346111111314</v>
      </c>
      <c r="D12466" s="7" t="s">
        <v>7</v>
      </c>
      <c r="E12466" s="13">
        <v>2236</v>
      </c>
      <c r="F12466" s="7" t="s">
        <v>49</v>
      </c>
      <c r="G12466" s="7" t="s">
        <v>11</v>
      </c>
      <c r="H12466" s="13">
        <v>8</v>
      </c>
      <c r="I12466" s="13">
        <f>IF(G12466="Male",VLOOKUP(H12466,'Shoe size conversion table'!$B$6:$D$22,2),VLOOKUP(H12466,'Shoe size conversion table'!$J$6:$L$22,2))</f>
        <v>41</v>
      </c>
      <c r="J12466" s="13">
        <f>IF(G12466="Male",VLOOKUP(H12466,'Shoe size conversion table'!$B$6:$D$22,3),VLOOKUP(H12466,'Shoe size conversion table'!$J$6:$L$22,3))</f>
        <v>7.5</v>
      </c>
      <c r="K12466" s="11">
        <v>179</v>
      </c>
      <c r="L12466" s="12">
        <v>0</v>
      </c>
      <c r="M12466" s="7">
        <f t="shared" si="583"/>
        <v>2016</v>
      </c>
      <c r="N12466" s="7">
        <f t="shared" si="584"/>
        <v>8</v>
      </c>
      <c r="O12466" s="30">
        <f t="shared" si="585"/>
        <v>179</v>
      </c>
    </row>
    <row r="12467" spans="2:15" x14ac:dyDescent="0.2">
      <c r="B12467" s="13">
        <v>63518</v>
      </c>
      <c r="C12467" s="14">
        <v>42608.346111111314</v>
      </c>
      <c r="D12467" s="7" t="s">
        <v>7</v>
      </c>
      <c r="E12467" s="13">
        <v>2210</v>
      </c>
      <c r="F12467" s="7" t="s">
        <v>51</v>
      </c>
      <c r="G12467" s="7" t="s">
        <v>11</v>
      </c>
      <c r="H12467" s="13">
        <v>8.5</v>
      </c>
      <c r="I12467" s="13" t="str">
        <f>IF(G12467="Male",VLOOKUP(H12467,'Shoe size conversion table'!$B$6:$D$22,2),VLOOKUP(H12467,'Shoe size conversion table'!$J$6:$L$22,2))</f>
        <v>41-42</v>
      </c>
      <c r="J12467" s="13">
        <f>IF(G12467="Male",VLOOKUP(H12467,'Shoe size conversion table'!$B$6:$D$22,3),VLOOKUP(H12467,'Shoe size conversion table'!$J$6:$L$22,3))</f>
        <v>8</v>
      </c>
      <c r="K12467" s="11">
        <v>169</v>
      </c>
      <c r="L12467" s="12">
        <v>0</v>
      </c>
      <c r="M12467" s="7">
        <f t="shared" si="583"/>
        <v>2016</v>
      </c>
      <c r="N12467" s="7">
        <f t="shared" si="584"/>
        <v>8</v>
      </c>
      <c r="O12467" s="30">
        <f t="shared" si="585"/>
        <v>169</v>
      </c>
    </row>
    <row r="12468" spans="2:15" x14ac:dyDescent="0.2">
      <c r="B12468" s="13">
        <v>63519</v>
      </c>
      <c r="C12468" s="14">
        <v>42608.346111111314</v>
      </c>
      <c r="D12468" s="7" t="s">
        <v>10</v>
      </c>
      <c r="E12468" s="13">
        <v>2208</v>
      </c>
      <c r="F12468" s="7" t="s">
        <v>34</v>
      </c>
      <c r="G12468" s="7" t="s">
        <v>12</v>
      </c>
      <c r="H12468" s="13">
        <v>8</v>
      </c>
      <c r="I12468" s="13" t="str">
        <f>IF(G12468="Male",VLOOKUP(H12468,'Shoe size conversion table'!$B$6:$D$22,2),VLOOKUP(H12468,'Shoe size conversion table'!$J$6:$L$22,2))</f>
        <v>38-39</v>
      </c>
      <c r="J12468" s="13">
        <f>IF(G12468="Male",VLOOKUP(H12468,'Shoe size conversion table'!$B$6:$D$22,3),VLOOKUP(H12468,'Shoe size conversion table'!$J$6:$L$22,3))</f>
        <v>6</v>
      </c>
      <c r="K12468" s="11">
        <v>169</v>
      </c>
      <c r="L12468" s="12">
        <v>0.5</v>
      </c>
      <c r="M12468" s="7">
        <f t="shared" si="583"/>
        <v>2016</v>
      </c>
      <c r="N12468" s="7">
        <f t="shared" si="584"/>
        <v>8</v>
      </c>
      <c r="O12468" s="30">
        <f t="shared" si="585"/>
        <v>84.5</v>
      </c>
    </row>
    <row r="12469" spans="2:15" x14ac:dyDescent="0.2">
      <c r="B12469" s="13">
        <v>63520</v>
      </c>
      <c r="C12469" s="14">
        <v>42608.356111111207</v>
      </c>
      <c r="D12469" s="7" t="s">
        <v>7</v>
      </c>
      <c r="E12469" s="13">
        <v>2205</v>
      </c>
      <c r="F12469" s="7" t="s">
        <v>45</v>
      </c>
      <c r="G12469" s="7" t="s">
        <v>12</v>
      </c>
      <c r="H12469" s="13">
        <v>7.5</v>
      </c>
      <c r="I12469" s="13">
        <f>IF(G12469="Male",VLOOKUP(H12469,'Shoe size conversion table'!$B$6:$D$22,2),VLOOKUP(H12469,'Shoe size conversion table'!$J$6:$L$22,2))</f>
        <v>38</v>
      </c>
      <c r="J12469" s="13">
        <f>IF(G12469="Male",VLOOKUP(H12469,'Shoe size conversion table'!$B$6:$D$22,3),VLOOKUP(H12469,'Shoe size conversion table'!$J$6:$L$22,3))</f>
        <v>5.5</v>
      </c>
      <c r="K12469" s="11">
        <v>149</v>
      </c>
      <c r="L12469" s="12">
        <v>0.3</v>
      </c>
      <c r="M12469" s="7">
        <f t="shared" si="583"/>
        <v>2016</v>
      </c>
      <c r="N12469" s="7">
        <f t="shared" si="584"/>
        <v>8</v>
      </c>
      <c r="O12469" s="30">
        <f t="shared" si="585"/>
        <v>104.3</v>
      </c>
    </row>
    <row r="12470" spans="2:15" x14ac:dyDescent="0.2">
      <c r="B12470" s="13">
        <v>63521</v>
      </c>
      <c r="C12470" s="14">
        <v>42608.376111111102</v>
      </c>
      <c r="D12470" s="7" t="s">
        <v>8</v>
      </c>
      <c r="E12470" s="13">
        <v>2160</v>
      </c>
      <c r="F12470" s="7" t="s">
        <v>38</v>
      </c>
      <c r="G12470" s="7" t="s">
        <v>11</v>
      </c>
      <c r="H12470" s="13">
        <v>9</v>
      </c>
      <c r="I12470" s="13">
        <f>IF(G12470="Male",VLOOKUP(H12470,'Shoe size conversion table'!$B$6:$D$22,2),VLOOKUP(H12470,'Shoe size conversion table'!$J$6:$L$22,2))</f>
        <v>42</v>
      </c>
      <c r="J12470" s="13">
        <f>IF(G12470="Male",VLOOKUP(H12470,'Shoe size conversion table'!$B$6:$D$22,3),VLOOKUP(H12470,'Shoe size conversion table'!$J$6:$L$22,3))</f>
        <v>8.5</v>
      </c>
      <c r="K12470" s="11">
        <v>169</v>
      </c>
      <c r="L12470" s="12">
        <v>0.5</v>
      </c>
      <c r="M12470" s="7">
        <f t="shared" si="583"/>
        <v>2016</v>
      </c>
      <c r="N12470" s="7">
        <f t="shared" si="584"/>
        <v>8</v>
      </c>
      <c r="O12470" s="30">
        <f t="shared" si="585"/>
        <v>84.5</v>
      </c>
    </row>
    <row r="12471" spans="2:15" x14ac:dyDescent="0.2">
      <c r="B12471" s="13">
        <v>63522</v>
      </c>
      <c r="C12471" s="14">
        <v>42608.386111111133</v>
      </c>
      <c r="D12471" s="7" t="s">
        <v>7</v>
      </c>
      <c r="E12471" s="13">
        <v>2231</v>
      </c>
      <c r="F12471" s="7" t="s">
        <v>46</v>
      </c>
      <c r="G12471" s="7" t="s">
        <v>11</v>
      </c>
      <c r="H12471" s="13">
        <v>9.5</v>
      </c>
      <c r="I12471" s="13" t="str">
        <f>IF(G12471="Male",VLOOKUP(H12471,'Shoe size conversion table'!$B$6:$D$22,2),VLOOKUP(H12471,'Shoe size conversion table'!$J$6:$L$22,2))</f>
        <v>42-43</v>
      </c>
      <c r="J12471" s="13">
        <f>IF(G12471="Male",VLOOKUP(H12471,'Shoe size conversion table'!$B$6:$D$22,3),VLOOKUP(H12471,'Shoe size conversion table'!$J$6:$L$22,3))</f>
        <v>9</v>
      </c>
      <c r="K12471" s="11">
        <v>129</v>
      </c>
      <c r="L12471" s="12">
        <v>0.5</v>
      </c>
      <c r="M12471" s="7">
        <f t="shared" si="583"/>
        <v>2016</v>
      </c>
      <c r="N12471" s="7">
        <f t="shared" si="584"/>
        <v>8</v>
      </c>
      <c r="O12471" s="30">
        <f t="shared" si="585"/>
        <v>64.5</v>
      </c>
    </row>
    <row r="12472" spans="2:15" x14ac:dyDescent="0.2">
      <c r="B12472" s="13">
        <v>63522</v>
      </c>
      <c r="C12472" s="14">
        <v>42608.386111111133</v>
      </c>
      <c r="D12472" s="7" t="s">
        <v>7</v>
      </c>
      <c r="E12472" s="13">
        <v>2192</v>
      </c>
      <c r="F12472" s="7" t="s">
        <v>50</v>
      </c>
      <c r="G12472" s="7" t="s">
        <v>11</v>
      </c>
      <c r="H12472" s="13">
        <v>9</v>
      </c>
      <c r="I12472" s="13">
        <f>IF(G12472="Male",VLOOKUP(H12472,'Shoe size conversion table'!$B$6:$D$22,2),VLOOKUP(H12472,'Shoe size conversion table'!$J$6:$L$22,2))</f>
        <v>42</v>
      </c>
      <c r="J12472" s="13">
        <f>IF(G12472="Male",VLOOKUP(H12472,'Shoe size conversion table'!$B$6:$D$22,3),VLOOKUP(H12472,'Shoe size conversion table'!$J$6:$L$22,3))</f>
        <v>8.5</v>
      </c>
      <c r="K12472" s="11">
        <v>149</v>
      </c>
      <c r="L12472" s="12">
        <v>0</v>
      </c>
      <c r="M12472" s="7">
        <f t="shared" si="583"/>
        <v>2016</v>
      </c>
      <c r="N12472" s="7">
        <f t="shared" si="584"/>
        <v>8</v>
      </c>
      <c r="O12472" s="30">
        <f t="shared" si="585"/>
        <v>149</v>
      </c>
    </row>
    <row r="12473" spans="2:15" x14ac:dyDescent="0.2">
      <c r="B12473" s="13">
        <v>63523</v>
      </c>
      <c r="C12473" s="14">
        <v>42608.40611111113</v>
      </c>
      <c r="D12473" s="7" t="s">
        <v>10</v>
      </c>
      <c r="E12473" s="13">
        <v>2190</v>
      </c>
      <c r="F12473" s="7" t="s">
        <v>35</v>
      </c>
      <c r="G12473" s="7" t="s">
        <v>11</v>
      </c>
      <c r="H12473" s="13">
        <v>11.5</v>
      </c>
      <c r="I12473" s="13" t="str">
        <f>IF(G12473="Male",VLOOKUP(H12473,'Shoe size conversion table'!$B$6:$D$22,2),VLOOKUP(H12473,'Shoe size conversion table'!$J$6:$L$22,2))</f>
        <v>44-45</v>
      </c>
      <c r="J12473" s="13">
        <f>IF(G12473="Male",VLOOKUP(H12473,'Shoe size conversion table'!$B$6:$D$22,3),VLOOKUP(H12473,'Shoe size conversion table'!$J$6:$L$22,3))</f>
        <v>11</v>
      </c>
      <c r="K12473" s="11">
        <v>129</v>
      </c>
      <c r="L12473" s="12">
        <v>0.3</v>
      </c>
      <c r="M12473" s="7">
        <f t="shared" si="583"/>
        <v>2016</v>
      </c>
      <c r="N12473" s="7">
        <f t="shared" si="584"/>
        <v>8</v>
      </c>
      <c r="O12473" s="30">
        <f t="shared" si="585"/>
        <v>90.3</v>
      </c>
    </row>
    <row r="12474" spans="2:15" x14ac:dyDescent="0.2">
      <c r="B12474" s="13">
        <v>63524</v>
      </c>
      <c r="C12474" s="14">
        <v>42608.416111111241</v>
      </c>
      <c r="D12474" s="7" t="s">
        <v>7</v>
      </c>
      <c r="E12474" s="13">
        <v>2152</v>
      </c>
      <c r="F12474" s="7" t="s">
        <v>44</v>
      </c>
      <c r="G12474" s="7" t="s">
        <v>12</v>
      </c>
      <c r="H12474" s="13">
        <v>9.5</v>
      </c>
      <c r="I12474" s="13">
        <f>IF(G12474="Male",VLOOKUP(H12474,'Shoe size conversion table'!$B$6:$D$22,2),VLOOKUP(H12474,'Shoe size conversion table'!$J$6:$L$22,2))</f>
        <v>40</v>
      </c>
      <c r="J12474" s="13">
        <f>IF(G12474="Male",VLOOKUP(H12474,'Shoe size conversion table'!$B$6:$D$22,3),VLOOKUP(H12474,'Shoe size conversion table'!$J$6:$L$22,3))</f>
        <v>7.5</v>
      </c>
      <c r="K12474" s="11">
        <v>189</v>
      </c>
      <c r="L12474" s="12">
        <v>0.2</v>
      </c>
      <c r="M12474" s="7">
        <f t="shared" si="583"/>
        <v>2016</v>
      </c>
      <c r="N12474" s="7">
        <f t="shared" si="584"/>
        <v>8</v>
      </c>
      <c r="O12474" s="30">
        <f t="shared" si="585"/>
        <v>151.20000000000002</v>
      </c>
    </row>
    <row r="12475" spans="2:15" x14ac:dyDescent="0.2">
      <c r="B12475" s="13">
        <v>63525</v>
      </c>
      <c r="C12475" s="14">
        <v>42608.426111111134</v>
      </c>
      <c r="D12475" s="7" t="s">
        <v>7</v>
      </c>
      <c r="E12475" s="13">
        <v>2212</v>
      </c>
      <c r="F12475" s="7" t="s">
        <v>49</v>
      </c>
      <c r="G12475" s="7" t="s">
        <v>12</v>
      </c>
      <c r="H12475" s="13">
        <v>8.5</v>
      </c>
      <c r="I12475" s="13">
        <f>IF(G12475="Male",VLOOKUP(H12475,'Shoe size conversion table'!$B$6:$D$22,2),VLOOKUP(H12475,'Shoe size conversion table'!$J$6:$L$22,2))</f>
        <v>39</v>
      </c>
      <c r="J12475" s="13">
        <f>IF(G12475="Male",VLOOKUP(H12475,'Shoe size conversion table'!$B$6:$D$22,3),VLOOKUP(H12475,'Shoe size conversion table'!$J$6:$L$22,3))</f>
        <v>6.5</v>
      </c>
      <c r="K12475" s="11">
        <v>169</v>
      </c>
      <c r="L12475" s="12">
        <v>0</v>
      </c>
      <c r="M12475" s="7">
        <f t="shared" si="583"/>
        <v>2016</v>
      </c>
      <c r="N12475" s="7">
        <f t="shared" si="584"/>
        <v>8</v>
      </c>
      <c r="O12475" s="30">
        <f t="shared" si="585"/>
        <v>169</v>
      </c>
    </row>
    <row r="12476" spans="2:15" x14ac:dyDescent="0.2">
      <c r="B12476" s="13">
        <v>63526</v>
      </c>
      <c r="C12476" s="14">
        <v>42608.506111111237</v>
      </c>
      <c r="D12476" s="7" t="s">
        <v>7</v>
      </c>
      <c r="E12476" s="13">
        <v>2240</v>
      </c>
      <c r="F12476" s="7" t="s">
        <v>49</v>
      </c>
      <c r="G12476" s="7" t="s">
        <v>12</v>
      </c>
      <c r="H12476" s="13">
        <v>8</v>
      </c>
      <c r="I12476" s="13" t="str">
        <f>IF(G12476="Male",VLOOKUP(H12476,'Shoe size conversion table'!$B$6:$D$22,2),VLOOKUP(H12476,'Shoe size conversion table'!$J$6:$L$22,2))</f>
        <v>38-39</v>
      </c>
      <c r="J12476" s="13">
        <f>IF(G12476="Male",VLOOKUP(H12476,'Shoe size conversion table'!$B$6:$D$22,3),VLOOKUP(H12476,'Shoe size conversion table'!$J$6:$L$22,3))</f>
        <v>6</v>
      </c>
      <c r="K12476" s="11">
        <v>139</v>
      </c>
      <c r="L12476" s="12">
        <v>0.3</v>
      </c>
      <c r="M12476" s="7">
        <f t="shared" si="583"/>
        <v>2016</v>
      </c>
      <c r="N12476" s="7">
        <f t="shared" si="584"/>
        <v>8</v>
      </c>
      <c r="O12476" s="30">
        <f t="shared" si="585"/>
        <v>97.3</v>
      </c>
    </row>
    <row r="12477" spans="2:15" x14ac:dyDescent="0.2">
      <c r="B12477" s="13">
        <v>63527</v>
      </c>
      <c r="C12477" s="14">
        <v>42608.666111111204</v>
      </c>
      <c r="D12477" s="7" t="s">
        <v>7</v>
      </c>
      <c r="E12477" s="13">
        <v>2169</v>
      </c>
      <c r="F12477" s="7" t="s">
        <v>50</v>
      </c>
      <c r="G12477" s="7" t="s">
        <v>11</v>
      </c>
      <c r="H12477" s="13">
        <v>6.5</v>
      </c>
      <c r="I12477" s="13">
        <f>IF(G12477="Male",VLOOKUP(H12477,'Shoe size conversion table'!$B$6:$D$22,2),VLOOKUP(H12477,'Shoe size conversion table'!$J$6:$L$22,2))</f>
        <v>39</v>
      </c>
      <c r="J12477" s="13">
        <f>IF(G12477="Male",VLOOKUP(H12477,'Shoe size conversion table'!$B$6:$D$22,3),VLOOKUP(H12477,'Shoe size conversion table'!$J$6:$L$22,3))</f>
        <v>6</v>
      </c>
      <c r="K12477" s="11">
        <v>139</v>
      </c>
      <c r="L12477" s="12">
        <v>0</v>
      </c>
      <c r="M12477" s="7">
        <f t="shared" si="583"/>
        <v>2016</v>
      </c>
      <c r="N12477" s="7">
        <f t="shared" si="584"/>
        <v>8</v>
      </c>
      <c r="O12477" s="30">
        <f t="shared" si="585"/>
        <v>139</v>
      </c>
    </row>
    <row r="12478" spans="2:15" x14ac:dyDescent="0.2">
      <c r="B12478" s="13">
        <v>63528</v>
      </c>
      <c r="C12478" s="14">
        <v>42608.696111111203</v>
      </c>
      <c r="D12478" s="7" t="s">
        <v>10</v>
      </c>
      <c r="E12478" s="13">
        <v>2233</v>
      </c>
      <c r="F12478" s="7" t="s">
        <v>34</v>
      </c>
      <c r="G12478" s="7" t="s">
        <v>11</v>
      </c>
      <c r="H12478" s="13">
        <v>11</v>
      </c>
      <c r="I12478" s="13">
        <f>IF(G12478="Male",VLOOKUP(H12478,'Shoe size conversion table'!$B$6:$D$22,2),VLOOKUP(H12478,'Shoe size conversion table'!$J$6:$L$22,2))</f>
        <v>44</v>
      </c>
      <c r="J12478" s="13">
        <f>IF(G12478="Male",VLOOKUP(H12478,'Shoe size conversion table'!$B$6:$D$22,3),VLOOKUP(H12478,'Shoe size conversion table'!$J$6:$L$22,3))</f>
        <v>10.5</v>
      </c>
      <c r="K12478" s="11">
        <v>139</v>
      </c>
      <c r="L12478" s="12">
        <v>0.2</v>
      </c>
      <c r="M12478" s="7">
        <f t="shared" si="583"/>
        <v>2016</v>
      </c>
      <c r="N12478" s="7">
        <f t="shared" si="584"/>
        <v>8</v>
      </c>
      <c r="O12478" s="30">
        <f t="shared" si="585"/>
        <v>111.2</v>
      </c>
    </row>
    <row r="12479" spans="2:15" x14ac:dyDescent="0.2">
      <c r="B12479" s="13">
        <v>63529</v>
      </c>
      <c r="C12479" s="14">
        <v>42608.69611111121</v>
      </c>
      <c r="D12479" s="7" t="s">
        <v>8</v>
      </c>
      <c r="E12479" s="13">
        <v>2161</v>
      </c>
      <c r="F12479" s="7" t="s">
        <v>41</v>
      </c>
      <c r="G12479" s="7" t="s">
        <v>12</v>
      </c>
      <c r="H12479" s="13">
        <v>9</v>
      </c>
      <c r="I12479" s="13" t="str">
        <f>IF(G12479="Male",VLOOKUP(H12479,'Shoe size conversion table'!$B$6:$D$22,2),VLOOKUP(H12479,'Shoe size conversion table'!$J$6:$L$22,2))</f>
        <v>39-40</v>
      </c>
      <c r="J12479" s="13">
        <f>IF(G12479="Male",VLOOKUP(H12479,'Shoe size conversion table'!$B$6:$D$22,3),VLOOKUP(H12479,'Shoe size conversion table'!$J$6:$L$22,3))</f>
        <v>7</v>
      </c>
      <c r="K12479" s="11">
        <v>159</v>
      </c>
      <c r="L12479" s="12">
        <v>0.5</v>
      </c>
      <c r="M12479" s="7">
        <f t="shared" si="583"/>
        <v>2016</v>
      </c>
      <c r="N12479" s="7">
        <f t="shared" si="584"/>
        <v>8</v>
      </c>
      <c r="O12479" s="30">
        <f t="shared" si="585"/>
        <v>79.5</v>
      </c>
    </row>
    <row r="12480" spans="2:15" x14ac:dyDescent="0.2">
      <c r="B12480" s="13">
        <v>63530</v>
      </c>
      <c r="C12480" s="14">
        <v>42608.696111111312</v>
      </c>
      <c r="D12480" s="7" t="s">
        <v>8</v>
      </c>
      <c r="E12480" s="13">
        <v>2166</v>
      </c>
      <c r="F12480" s="7" t="s">
        <v>41</v>
      </c>
      <c r="G12480" s="7" t="s">
        <v>11</v>
      </c>
      <c r="H12480" s="13">
        <v>8.5</v>
      </c>
      <c r="I12480" s="13" t="str">
        <f>IF(G12480="Male",VLOOKUP(H12480,'Shoe size conversion table'!$B$6:$D$22,2),VLOOKUP(H12480,'Shoe size conversion table'!$J$6:$L$22,2))</f>
        <v>41-42</v>
      </c>
      <c r="J12480" s="13">
        <f>IF(G12480="Male",VLOOKUP(H12480,'Shoe size conversion table'!$B$6:$D$22,3),VLOOKUP(H12480,'Shoe size conversion table'!$J$6:$L$22,3))</f>
        <v>8</v>
      </c>
      <c r="K12480" s="11">
        <v>179</v>
      </c>
      <c r="L12480" s="12">
        <v>0</v>
      </c>
      <c r="M12480" s="7">
        <f t="shared" si="583"/>
        <v>2016</v>
      </c>
      <c r="N12480" s="7">
        <f t="shared" si="584"/>
        <v>8</v>
      </c>
      <c r="O12480" s="30">
        <f t="shared" si="585"/>
        <v>179</v>
      </c>
    </row>
    <row r="12481" spans="2:15" x14ac:dyDescent="0.2">
      <c r="B12481" s="13">
        <v>63531</v>
      </c>
      <c r="C12481" s="14">
        <v>42608.716111111105</v>
      </c>
      <c r="D12481" s="7" t="s">
        <v>10</v>
      </c>
      <c r="E12481" s="13">
        <v>2195</v>
      </c>
      <c r="F12481" s="7" t="s">
        <v>36</v>
      </c>
      <c r="G12481" s="7" t="s">
        <v>12</v>
      </c>
      <c r="H12481" s="13">
        <v>10</v>
      </c>
      <c r="I12481" s="13" t="str">
        <f>IF(G12481="Male",VLOOKUP(H12481,'Shoe size conversion table'!$B$6:$D$22,2),VLOOKUP(H12481,'Shoe size conversion table'!$J$6:$L$22,2))</f>
        <v>40-41</v>
      </c>
      <c r="J12481" s="13">
        <f>IF(G12481="Male",VLOOKUP(H12481,'Shoe size conversion table'!$B$6:$D$22,3),VLOOKUP(H12481,'Shoe size conversion table'!$J$6:$L$22,3))</f>
        <v>8</v>
      </c>
      <c r="K12481" s="11">
        <v>199</v>
      </c>
      <c r="L12481" s="12">
        <v>0</v>
      </c>
      <c r="M12481" s="7">
        <f t="shared" si="583"/>
        <v>2016</v>
      </c>
      <c r="N12481" s="7">
        <f t="shared" si="584"/>
        <v>8</v>
      </c>
      <c r="O12481" s="30">
        <f t="shared" si="585"/>
        <v>199</v>
      </c>
    </row>
    <row r="12482" spans="2:15" x14ac:dyDescent="0.2">
      <c r="B12482" s="13">
        <v>63532</v>
      </c>
      <c r="C12482" s="14">
        <v>42608.736111111131</v>
      </c>
      <c r="D12482" s="7" t="s">
        <v>8</v>
      </c>
      <c r="E12482" s="13">
        <v>2149</v>
      </c>
      <c r="F12482" s="7" t="s">
        <v>42</v>
      </c>
      <c r="G12482" s="7" t="s">
        <v>12</v>
      </c>
      <c r="H12482" s="13">
        <v>7</v>
      </c>
      <c r="I12482" s="13" t="str">
        <f>IF(G12482="Male",VLOOKUP(H12482,'Shoe size conversion table'!$B$6:$D$22,2),VLOOKUP(H12482,'Shoe size conversion table'!$J$6:$L$22,2))</f>
        <v>37-38</v>
      </c>
      <c r="J12482" s="13">
        <f>IF(G12482="Male",VLOOKUP(H12482,'Shoe size conversion table'!$B$6:$D$22,3),VLOOKUP(H12482,'Shoe size conversion table'!$J$6:$L$22,3))</f>
        <v>5</v>
      </c>
      <c r="K12482" s="11">
        <v>199</v>
      </c>
      <c r="L12482" s="12">
        <v>0.1</v>
      </c>
      <c r="M12482" s="7">
        <f t="shared" si="583"/>
        <v>2016</v>
      </c>
      <c r="N12482" s="7">
        <f t="shared" si="584"/>
        <v>8</v>
      </c>
      <c r="O12482" s="30">
        <f t="shared" si="585"/>
        <v>179.1</v>
      </c>
    </row>
    <row r="12483" spans="2:15" x14ac:dyDescent="0.2">
      <c r="B12483" s="13">
        <v>63532</v>
      </c>
      <c r="C12483" s="14">
        <v>42608.736111111131</v>
      </c>
      <c r="D12483" s="7" t="s">
        <v>8</v>
      </c>
      <c r="E12483" s="13">
        <v>2152</v>
      </c>
      <c r="F12483" s="7" t="s">
        <v>37</v>
      </c>
      <c r="G12483" s="7" t="s">
        <v>12</v>
      </c>
      <c r="H12483" s="13">
        <v>7.5</v>
      </c>
      <c r="I12483" s="13">
        <f>IF(G12483="Male",VLOOKUP(H12483,'Shoe size conversion table'!$B$6:$D$22,2),VLOOKUP(H12483,'Shoe size conversion table'!$J$6:$L$22,2))</f>
        <v>38</v>
      </c>
      <c r="J12483" s="13">
        <f>IF(G12483="Male",VLOOKUP(H12483,'Shoe size conversion table'!$B$6:$D$22,3),VLOOKUP(H12483,'Shoe size conversion table'!$J$6:$L$22,3))</f>
        <v>5.5</v>
      </c>
      <c r="K12483" s="11">
        <v>199</v>
      </c>
      <c r="L12483" s="12">
        <v>0.5</v>
      </c>
      <c r="M12483" s="7">
        <f t="shared" si="583"/>
        <v>2016</v>
      </c>
      <c r="N12483" s="7">
        <f t="shared" si="584"/>
        <v>8</v>
      </c>
      <c r="O12483" s="30">
        <f t="shared" si="585"/>
        <v>99.5</v>
      </c>
    </row>
    <row r="12484" spans="2:15" x14ac:dyDescent="0.2">
      <c r="B12484" s="13">
        <v>63532</v>
      </c>
      <c r="C12484" s="14">
        <v>42608.736111111131</v>
      </c>
      <c r="D12484" s="7" t="s">
        <v>8</v>
      </c>
      <c r="E12484" s="13">
        <v>2172</v>
      </c>
      <c r="F12484" s="7" t="s">
        <v>38</v>
      </c>
      <c r="G12484" s="7" t="s">
        <v>12</v>
      </c>
      <c r="H12484" s="13">
        <v>8.5</v>
      </c>
      <c r="I12484" s="13">
        <f>IF(G12484="Male",VLOOKUP(H12484,'Shoe size conversion table'!$B$6:$D$22,2),VLOOKUP(H12484,'Shoe size conversion table'!$J$6:$L$22,2))</f>
        <v>39</v>
      </c>
      <c r="J12484" s="13">
        <f>IF(G12484="Male",VLOOKUP(H12484,'Shoe size conversion table'!$B$6:$D$22,3),VLOOKUP(H12484,'Shoe size conversion table'!$J$6:$L$22,3))</f>
        <v>6.5</v>
      </c>
      <c r="K12484" s="11">
        <v>169</v>
      </c>
      <c r="L12484" s="12">
        <v>0</v>
      </c>
      <c r="M12484" s="7">
        <f t="shared" si="583"/>
        <v>2016</v>
      </c>
      <c r="N12484" s="7">
        <f t="shared" si="584"/>
        <v>8</v>
      </c>
      <c r="O12484" s="30">
        <f t="shared" si="585"/>
        <v>169</v>
      </c>
    </row>
    <row r="12485" spans="2:15" x14ac:dyDescent="0.2">
      <c r="B12485" s="13">
        <v>63533</v>
      </c>
      <c r="C12485" s="14">
        <v>42608.756111111208</v>
      </c>
      <c r="D12485" s="7" t="s">
        <v>7</v>
      </c>
      <c r="E12485" s="13">
        <v>2234</v>
      </c>
      <c r="F12485" s="7" t="s">
        <v>48</v>
      </c>
      <c r="G12485" s="7" t="s">
        <v>11</v>
      </c>
      <c r="H12485" s="13">
        <v>7.5</v>
      </c>
      <c r="I12485" s="13" t="str">
        <f>IF(G12485="Male",VLOOKUP(H12485,'Shoe size conversion table'!$B$6:$D$22,2),VLOOKUP(H12485,'Shoe size conversion table'!$J$6:$L$22,2))</f>
        <v>40-41</v>
      </c>
      <c r="J12485" s="13">
        <f>IF(G12485="Male",VLOOKUP(H12485,'Shoe size conversion table'!$B$6:$D$22,3),VLOOKUP(H12485,'Shoe size conversion table'!$J$6:$L$22,3))</f>
        <v>7</v>
      </c>
      <c r="K12485" s="11">
        <v>199</v>
      </c>
      <c r="L12485" s="12">
        <v>0.5</v>
      </c>
      <c r="M12485" s="7">
        <f t="shared" ref="M12485:M12548" si="586">YEAR(C12485)</f>
        <v>2016</v>
      </c>
      <c r="N12485" s="7">
        <f t="shared" si="584"/>
        <v>8</v>
      </c>
      <c r="O12485" s="30">
        <f t="shared" si="585"/>
        <v>99.5</v>
      </c>
    </row>
    <row r="12486" spans="2:15" x14ac:dyDescent="0.2">
      <c r="B12486" s="13">
        <v>63534</v>
      </c>
      <c r="C12486" s="14">
        <v>42608.876111111131</v>
      </c>
      <c r="D12486" s="7" t="s">
        <v>9</v>
      </c>
      <c r="E12486" s="13">
        <v>2214</v>
      </c>
      <c r="F12486" s="7" t="s">
        <v>61</v>
      </c>
      <c r="G12486" s="7" t="s">
        <v>12</v>
      </c>
      <c r="H12486" s="13">
        <v>10</v>
      </c>
      <c r="I12486" s="13" t="str">
        <f>IF(G12486="Male",VLOOKUP(H12486,'Shoe size conversion table'!$B$6:$D$22,2),VLOOKUP(H12486,'Shoe size conversion table'!$J$6:$L$22,2))</f>
        <v>40-41</v>
      </c>
      <c r="J12486" s="13">
        <f>IF(G12486="Male",VLOOKUP(H12486,'Shoe size conversion table'!$B$6:$D$22,3),VLOOKUP(H12486,'Shoe size conversion table'!$J$6:$L$22,3))</f>
        <v>8</v>
      </c>
      <c r="K12486" s="11">
        <v>189</v>
      </c>
      <c r="L12486" s="12">
        <v>0.5</v>
      </c>
      <c r="M12486" s="7">
        <f t="shared" si="586"/>
        <v>2016</v>
      </c>
      <c r="N12486" s="7">
        <f t="shared" ref="N12486:N12549" si="587">MONTH(C12486:C27453)</f>
        <v>8</v>
      </c>
      <c r="O12486" s="30">
        <f t="shared" ref="O12486:O12549" si="588">K12486*(1-L12486)</f>
        <v>94.5</v>
      </c>
    </row>
    <row r="12487" spans="2:15" x14ac:dyDescent="0.2">
      <c r="B12487" s="13">
        <v>63535</v>
      </c>
      <c r="C12487" s="14">
        <v>42608.90611111113</v>
      </c>
      <c r="D12487" s="7" t="s">
        <v>10</v>
      </c>
      <c r="E12487" s="13">
        <v>2155</v>
      </c>
      <c r="F12487" s="7" t="s">
        <v>35</v>
      </c>
      <c r="G12487" s="7" t="s">
        <v>11</v>
      </c>
      <c r="H12487" s="13">
        <v>11.5</v>
      </c>
      <c r="I12487" s="13" t="str">
        <f>IF(G12487="Male",VLOOKUP(H12487,'Shoe size conversion table'!$B$6:$D$22,2),VLOOKUP(H12487,'Shoe size conversion table'!$J$6:$L$22,2))</f>
        <v>44-45</v>
      </c>
      <c r="J12487" s="13">
        <f>IF(G12487="Male",VLOOKUP(H12487,'Shoe size conversion table'!$B$6:$D$22,3),VLOOKUP(H12487,'Shoe size conversion table'!$J$6:$L$22,3))</f>
        <v>11</v>
      </c>
      <c r="K12487" s="11">
        <v>129</v>
      </c>
      <c r="L12487" s="12">
        <v>0</v>
      </c>
      <c r="M12487" s="7">
        <f t="shared" si="586"/>
        <v>2016</v>
      </c>
      <c r="N12487" s="7">
        <f t="shared" si="587"/>
        <v>8</v>
      </c>
      <c r="O12487" s="30">
        <f t="shared" si="588"/>
        <v>129</v>
      </c>
    </row>
    <row r="12488" spans="2:15" x14ac:dyDescent="0.2">
      <c r="B12488" s="13">
        <v>63535</v>
      </c>
      <c r="C12488" s="14">
        <v>42608.90611111113</v>
      </c>
      <c r="D12488" s="7" t="s">
        <v>10</v>
      </c>
      <c r="E12488" s="13">
        <v>2226</v>
      </c>
      <c r="F12488" s="7" t="s">
        <v>34</v>
      </c>
      <c r="G12488" s="7" t="s">
        <v>11</v>
      </c>
      <c r="H12488" s="13">
        <v>10.5</v>
      </c>
      <c r="I12488" s="13" t="str">
        <f>IF(G12488="Male",VLOOKUP(H12488,'Shoe size conversion table'!$B$6:$D$22,2),VLOOKUP(H12488,'Shoe size conversion table'!$J$6:$L$22,2))</f>
        <v>43-44</v>
      </c>
      <c r="J12488" s="13">
        <f>IF(G12488="Male",VLOOKUP(H12488,'Shoe size conversion table'!$B$6:$D$22,3),VLOOKUP(H12488,'Shoe size conversion table'!$J$6:$L$22,3))</f>
        <v>10</v>
      </c>
      <c r="K12488" s="11">
        <v>189</v>
      </c>
      <c r="L12488" s="12">
        <v>0</v>
      </c>
      <c r="M12488" s="7">
        <f t="shared" si="586"/>
        <v>2016</v>
      </c>
      <c r="N12488" s="7">
        <f t="shared" si="587"/>
        <v>8</v>
      </c>
      <c r="O12488" s="30">
        <f t="shared" si="588"/>
        <v>189</v>
      </c>
    </row>
    <row r="12489" spans="2:15" x14ac:dyDescent="0.2">
      <c r="B12489" s="13">
        <v>63536</v>
      </c>
      <c r="C12489" s="14">
        <v>42608.976111111311</v>
      </c>
      <c r="D12489" s="7" t="s">
        <v>10</v>
      </c>
      <c r="E12489" s="13">
        <v>2237</v>
      </c>
      <c r="F12489" s="7" t="s">
        <v>35</v>
      </c>
      <c r="G12489" s="7" t="s">
        <v>11</v>
      </c>
      <c r="H12489" s="13">
        <v>9.5</v>
      </c>
      <c r="I12489" s="13" t="str">
        <f>IF(G12489="Male",VLOOKUP(H12489,'Shoe size conversion table'!$B$6:$D$22,2),VLOOKUP(H12489,'Shoe size conversion table'!$J$6:$L$22,2))</f>
        <v>42-43</v>
      </c>
      <c r="J12489" s="13">
        <f>IF(G12489="Male",VLOOKUP(H12489,'Shoe size conversion table'!$B$6:$D$22,3),VLOOKUP(H12489,'Shoe size conversion table'!$J$6:$L$22,3))</f>
        <v>9</v>
      </c>
      <c r="K12489" s="11">
        <v>199</v>
      </c>
      <c r="L12489" s="12">
        <v>0.2</v>
      </c>
      <c r="M12489" s="7">
        <f t="shared" si="586"/>
        <v>2016</v>
      </c>
      <c r="N12489" s="7">
        <f t="shared" si="587"/>
        <v>8</v>
      </c>
      <c r="O12489" s="30">
        <f t="shared" si="588"/>
        <v>159.20000000000002</v>
      </c>
    </row>
    <row r="12490" spans="2:15" x14ac:dyDescent="0.2">
      <c r="B12490" s="13">
        <v>63537</v>
      </c>
      <c r="C12490" s="14">
        <v>42608.986111111131</v>
      </c>
      <c r="D12490" s="7" t="s">
        <v>9</v>
      </c>
      <c r="E12490" s="13">
        <v>2204</v>
      </c>
      <c r="F12490" s="7" t="s">
        <v>61</v>
      </c>
      <c r="G12490" s="7" t="s">
        <v>11</v>
      </c>
      <c r="H12490" s="13">
        <v>8.5</v>
      </c>
      <c r="I12490" s="13" t="str">
        <f>IF(G12490="Male",VLOOKUP(H12490,'Shoe size conversion table'!$B$6:$D$22,2),VLOOKUP(H12490,'Shoe size conversion table'!$J$6:$L$22,2))</f>
        <v>41-42</v>
      </c>
      <c r="J12490" s="13">
        <f>IF(G12490="Male",VLOOKUP(H12490,'Shoe size conversion table'!$B$6:$D$22,3),VLOOKUP(H12490,'Shoe size conversion table'!$J$6:$L$22,3))</f>
        <v>8</v>
      </c>
      <c r="K12490" s="11">
        <v>169</v>
      </c>
      <c r="L12490" s="12">
        <v>0</v>
      </c>
      <c r="M12490" s="7">
        <f t="shared" si="586"/>
        <v>2016</v>
      </c>
      <c r="N12490" s="7">
        <f t="shared" si="587"/>
        <v>8</v>
      </c>
      <c r="O12490" s="30">
        <f t="shared" si="588"/>
        <v>169</v>
      </c>
    </row>
    <row r="12491" spans="2:15" x14ac:dyDescent="0.2">
      <c r="B12491" s="13">
        <v>63538</v>
      </c>
      <c r="C12491" s="14">
        <v>42608.996111111133</v>
      </c>
      <c r="D12491" s="7" t="s">
        <v>10</v>
      </c>
      <c r="E12491" s="13">
        <v>2174</v>
      </c>
      <c r="F12491" s="7" t="s">
        <v>36</v>
      </c>
      <c r="G12491" s="7" t="s">
        <v>11</v>
      </c>
      <c r="H12491" s="13">
        <v>8</v>
      </c>
      <c r="I12491" s="13">
        <f>IF(G12491="Male",VLOOKUP(H12491,'Shoe size conversion table'!$B$6:$D$22,2),VLOOKUP(H12491,'Shoe size conversion table'!$J$6:$L$22,2))</f>
        <v>41</v>
      </c>
      <c r="J12491" s="13">
        <f>IF(G12491="Male",VLOOKUP(H12491,'Shoe size conversion table'!$B$6:$D$22,3),VLOOKUP(H12491,'Shoe size conversion table'!$J$6:$L$22,3))</f>
        <v>7.5</v>
      </c>
      <c r="K12491" s="11">
        <v>129</v>
      </c>
      <c r="L12491" s="12">
        <v>0</v>
      </c>
      <c r="M12491" s="7">
        <f t="shared" si="586"/>
        <v>2016</v>
      </c>
      <c r="N12491" s="7">
        <f t="shared" si="587"/>
        <v>8</v>
      </c>
      <c r="O12491" s="30">
        <f t="shared" si="588"/>
        <v>129</v>
      </c>
    </row>
    <row r="12492" spans="2:15" x14ac:dyDescent="0.2">
      <c r="B12492" s="13">
        <v>63539</v>
      </c>
      <c r="C12492" s="14">
        <v>42608.996111111315</v>
      </c>
      <c r="D12492" s="7" t="s">
        <v>7</v>
      </c>
      <c r="E12492" s="13">
        <v>2154</v>
      </c>
      <c r="F12492" s="7" t="s">
        <v>49</v>
      </c>
      <c r="G12492" s="7" t="s">
        <v>11</v>
      </c>
      <c r="H12492" s="13">
        <v>9</v>
      </c>
      <c r="I12492" s="13">
        <f>IF(G12492="Male",VLOOKUP(H12492,'Shoe size conversion table'!$B$6:$D$22,2),VLOOKUP(H12492,'Shoe size conversion table'!$J$6:$L$22,2))</f>
        <v>42</v>
      </c>
      <c r="J12492" s="13">
        <f>IF(G12492="Male",VLOOKUP(H12492,'Shoe size conversion table'!$B$6:$D$22,3),VLOOKUP(H12492,'Shoe size conversion table'!$J$6:$L$22,3))</f>
        <v>8.5</v>
      </c>
      <c r="K12492" s="11">
        <v>179</v>
      </c>
      <c r="L12492" s="12">
        <v>0.1</v>
      </c>
      <c r="M12492" s="7">
        <f t="shared" si="586"/>
        <v>2016</v>
      </c>
      <c r="N12492" s="7">
        <f t="shared" si="587"/>
        <v>8</v>
      </c>
      <c r="O12492" s="30">
        <f t="shared" si="588"/>
        <v>161.1</v>
      </c>
    </row>
    <row r="12493" spans="2:15" x14ac:dyDescent="0.2">
      <c r="B12493" s="13">
        <v>63540</v>
      </c>
      <c r="C12493" s="14">
        <v>42609.016111111101</v>
      </c>
      <c r="D12493" s="7" t="s">
        <v>10</v>
      </c>
      <c r="E12493" s="13">
        <v>2240</v>
      </c>
      <c r="F12493" s="7" t="s">
        <v>34</v>
      </c>
      <c r="G12493" s="7" t="s">
        <v>11</v>
      </c>
      <c r="H12493" s="13">
        <v>8</v>
      </c>
      <c r="I12493" s="13">
        <f>IF(G12493="Male",VLOOKUP(H12493,'Shoe size conversion table'!$B$6:$D$22,2),VLOOKUP(H12493,'Shoe size conversion table'!$J$6:$L$22,2))</f>
        <v>41</v>
      </c>
      <c r="J12493" s="13">
        <f>IF(G12493="Male",VLOOKUP(H12493,'Shoe size conversion table'!$B$6:$D$22,3),VLOOKUP(H12493,'Shoe size conversion table'!$J$6:$L$22,3))</f>
        <v>7.5</v>
      </c>
      <c r="K12493" s="11">
        <v>179</v>
      </c>
      <c r="L12493" s="12">
        <v>0</v>
      </c>
      <c r="M12493" s="7">
        <f t="shared" si="586"/>
        <v>2016</v>
      </c>
      <c r="N12493" s="7">
        <f t="shared" si="587"/>
        <v>8</v>
      </c>
      <c r="O12493" s="30">
        <f t="shared" si="588"/>
        <v>179</v>
      </c>
    </row>
    <row r="12494" spans="2:15" x14ac:dyDescent="0.2">
      <c r="B12494" s="13">
        <v>63541</v>
      </c>
      <c r="C12494" s="14">
        <v>42609.106111111316</v>
      </c>
      <c r="D12494" s="7" t="s">
        <v>7</v>
      </c>
      <c r="E12494" s="13">
        <v>2176</v>
      </c>
      <c r="F12494" s="7" t="s">
        <v>48</v>
      </c>
      <c r="G12494" s="7" t="s">
        <v>11</v>
      </c>
      <c r="H12494" s="13">
        <v>10</v>
      </c>
      <c r="I12494" s="13">
        <f>IF(G12494="Male",VLOOKUP(H12494,'Shoe size conversion table'!$B$6:$D$22,2),VLOOKUP(H12494,'Shoe size conversion table'!$J$6:$L$22,2))</f>
        <v>43</v>
      </c>
      <c r="J12494" s="13">
        <f>IF(G12494="Male",VLOOKUP(H12494,'Shoe size conversion table'!$B$6:$D$22,3),VLOOKUP(H12494,'Shoe size conversion table'!$J$6:$L$22,3))</f>
        <v>9.5</v>
      </c>
      <c r="K12494" s="11">
        <v>169</v>
      </c>
      <c r="L12494" s="12">
        <v>0.2</v>
      </c>
      <c r="M12494" s="7">
        <f t="shared" si="586"/>
        <v>2016</v>
      </c>
      <c r="N12494" s="7">
        <f t="shared" si="587"/>
        <v>8</v>
      </c>
      <c r="O12494" s="30">
        <f t="shared" si="588"/>
        <v>135.20000000000002</v>
      </c>
    </row>
    <row r="12495" spans="2:15" x14ac:dyDescent="0.2">
      <c r="B12495" s="13">
        <v>63542</v>
      </c>
      <c r="C12495" s="14">
        <v>42609.166111111241</v>
      </c>
      <c r="D12495" s="7" t="s">
        <v>9</v>
      </c>
      <c r="E12495" s="13">
        <v>2231</v>
      </c>
      <c r="F12495" s="7" t="s">
        <v>62</v>
      </c>
      <c r="G12495" s="7" t="s">
        <v>11</v>
      </c>
      <c r="H12495" s="13">
        <v>10.5</v>
      </c>
      <c r="I12495" s="13" t="str">
        <f>IF(G12495="Male",VLOOKUP(H12495,'Shoe size conversion table'!$B$6:$D$22,2),VLOOKUP(H12495,'Shoe size conversion table'!$J$6:$L$22,2))</f>
        <v>43-44</v>
      </c>
      <c r="J12495" s="13">
        <f>IF(G12495="Male",VLOOKUP(H12495,'Shoe size conversion table'!$B$6:$D$22,3),VLOOKUP(H12495,'Shoe size conversion table'!$J$6:$L$22,3))</f>
        <v>10</v>
      </c>
      <c r="K12495" s="11">
        <v>169</v>
      </c>
      <c r="L12495" s="12">
        <v>0</v>
      </c>
      <c r="M12495" s="7">
        <f t="shared" si="586"/>
        <v>2016</v>
      </c>
      <c r="N12495" s="7">
        <f t="shared" si="587"/>
        <v>8</v>
      </c>
      <c r="O12495" s="30">
        <f t="shared" si="588"/>
        <v>169</v>
      </c>
    </row>
    <row r="12496" spans="2:15" x14ac:dyDescent="0.2">
      <c r="B12496" s="13">
        <v>63543</v>
      </c>
      <c r="C12496" s="14">
        <v>42609.176111111243</v>
      </c>
      <c r="D12496" s="7" t="s">
        <v>8</v>
      </c>
      <c r="E12496" s="13">
        <v>2202</v>
      </c>
      <c r="F12496" s="7" t="s">
        <v>39</v>
      </c>
      <c r="G12496" s="7" t="s">
        <v>11</v>
      </c>
      <c r="H12496" s="13">
        <v>9.5</v>
      </c>
      <c r="I12496" s="13" t="str">
        <f>IF(G12496="Male",VLOOKUP(H12496,'Shoe size conversion table'!$B$6:$D$22,2),VLOOKUP(H12496,'Shoe size conversion table'!$J$6:$L$22,2))</f>
        <v>42-43</v>
      </c>
      <c r="J12496" s="13">
        <f>IF(G12496="Male",VLOOKUP(H12496,'Shoe size conversion table'!$B$6:$D$22,3),VLOOKUP(H12496,'Shoe size conversion table'!$J$6:$L$22,3))</f>
        <v>9</v>
      </c>
      <c r="K12496" s="11">
        <v>129</v>
      </c>
      <c r="L12496" s="12">
        <v>0.2</v>
      </c>
      <c r="M12496" s="7">
        <f t="shared" si="586"/>
        <v>2016</v>
      </c>
      <c r="N12496" s="7">
        <f t="shared" si="587"/>
        <v>8</v>
      </c>
      <c r="O12496" s="30">
        <f t="shared" si="588"/>
        <v>103.2</v>
      </c>
    </row>
    <row r="12497" spans="2:15" x14ac:dyDescent="0.2">
      <c r="B12497" s="13">
        <v>63544</v>
      </c>
      <c r="C12497" s="14">
        <v>42609.246111111104</v>
      </c>
      <c r="D12497" s="7" t="s">
        <v>9</v>
      </c>
      <c r="E12497" s="13">
        <v>2165</v>
      </c>
      <c r="F12497" s="7" t="s">
        <v>61</v>
      </c>
      <c r="G12497" s="7" t="s">
        <v>12</v>
      </c>
      <c r="H12497" s="13">
        <v>8.5</v>
      </c>
      <c r="I12497" s="13">
        <f>IF(G12497="Male",VLOOKUP(H12497,'Shoe size conversion table'!$B$6:$D$22,2),VLOOKUP(H12497,'Shoe size conversion table'!$J$6:$L$22,2))</f>
        <v>39</v>
      </c>
      <c r="J12497" s="13">
        <f>IF(G12497="Male",VLOOKUP(H12497,'Shoe size conversion table'!$B$6:$D$22,3),VLOOKUP(H12497,'Shoe size conversion table'!$J$6:$L$22,3))</f>
        <v>6.5</v>
      </c>
      <c r="K12497" s="11">
        <v>179</v>
      </c>
      <c r="L12497" s="12">
        <v>0</v>
      </c>
      <c r="M12497" s="7">
        <f t="shared" si="586"/>
        <v>2016</v>
      </c>
      <c r="N12497" s="7">
        <f t="shared" si="587"/>
        <v>8</v>
      </c>
      <c r="O12497" s="30">
        <f t="shared" si="588"/>
        <v>179</v>
      </c>
    </row>
    <row r="12498" spans="2:15" x14ac:dyDescent="0.2">
      <c r="B12498" s="13">
        <v>63545</v>
      </c>
      <c r="C12498" s="14">
        <v>42609.326111111135</v>
      </c>
      <c r="D12498" s="7" t="s">
        <v>7</v>
      </c>
      <c r="E12498" s="13">
        <v>2191</v>
      </c>
      <c r="F12498" s="7" t="s">
        <v>45</v>
      </c>
      <c r="G12498" s="7" t="s">
        <v>12</v>
      </c>
      <c r="H12498" s="13">
        <v>7</v>
      </c>
      <c r="I12498" s="13" t="str">
        <f>IF(G12498="Male",VLOOKUP(H12498,'Shoe size conversion table'!$B$6:$D$22,2),VLOOKUP(H12498,'Shoe size conversion table'!$J$6:$L$22,2))</f>
        <v>37-38</v>
      </c>
      <c r="J12498" s="13">
        <f>IF(G12498="Male",VLOOKUP(H12498,'Shoe size conversion table'!$B$6:$D$22,3),VLOOKUP(H12498,'Shoe size conversion table'!$J$6:$L$22,3))</f>
        <v>5</v>
      </c>
      <c r="K12498" s="11">
        <v>169</v>
      </c>
      <c r="L12498" s="12">
        <v>0</v>
      </c>
      <c r="M12498" s="7">
        <f t="shared" si="586"/>
        <v>2016</v>
      </c>
      <c r="N12498" s="7">
        <f t="shared" si="587"/>
        <v>8</v>
      </c>
      <c r="O12498" s="30">
        <f t="shared" si="588"/>
        <v>169</v>
      </c>
    </row>
    <row r="12499" spans="2:15" x14ac:dyDescent="0.2">
      <c r="B12499" s="13">
        <v>63546</v>
      </c>
      <c r="C12499" s="14">
        <v>42609.326111111208</v>
      </c>
      <c r="D12499" s="7" t="s">
        <v>7</v>
      </c>
      <c r="E12499" s="13">
        <v>2215</v>
      </c>
      <c r="F12499" s="7" t="s">
        <v>48</v>
      </c>
      <c r="G12499" s="7" t="s">
        <v>11</v>
      </c>
      <c r="H12499" s="13">
        <v>10</v>
      </c>
      <c r="I12499" s="13">
        <f>IF(G12499="Male",VLOOKUP(H12499,'Shoe size conversion table'!$B$6:$D$22,2),VLOOKUP(H12499,'Shoe size conversion table'!$J$6:$L$22,2))</f>
        <v>43</v>
      </c>
      <c r="J12499" s="13">
        <f>IF(G12499="Male",VLOOKUP(H12499,'Shoe size conversion table'!$B$6:$D$22,3),VLOOKUP(H12499,'Shoe size conversion table'!$J$6:$L$22,3))</f>
        <v>9.5</v>
      </c>
      <c r="K12499" s="11">
        <v>129</v>
      </c>
      <c r="L12499" s="12">
        <v>0</v>
      </c>
      <c r="M12499" s="7">
        <f t="shared" si="586"/>
        <v>2016</v>
      </c>
      <c r="N12499" s="7">
        <f t="shared" si="587"/>
        <v>8</v>
      </c>
      <c r="O12499" s="30">
        <f t="shared" si="588"/>
        <v>129</v>
      </c>
    </row>
    <row r="12500" spans="2:15" x14ac:dyDescent="0.2">
      <c r="B12500" s="13">
        <v>63547</v>
      </c>
      <c r="C12500" s="14">
        <v>42609.346111111314</v>
      </c>
      <c r="D12500" s="7" t="s">
        <v>10</v>
      </c>
      <c r="E12500" s="13">
        <v>2242</v>
      </c>
      <c r="F12500" s="7" t="s">
        <v>35</v>
      </c>
      <c r="G12500" s="7" t="s">
        <v>12</v>
      </c>
      <c r="H12500" s="13">
        <v>8</v>
      </c>
      <c r="I12500" s="13" t="str">
        <f>IF(G12500="Male",VLOOKUP(H12500,'Shoe size conversion table'!$B$6:$D$22,2),VLOOKUP(H12500,'Shoe size conversion table'!$J$6:$L$22,2))</f>
        <v>38-39</v>
      </c>
      <c r="J12500" s="13">
        <f>IF(G12500="Male",VLOOKUP(H12500,'Shoe size conversion table'!$B$6:$D$22,3),VLOOKUP(H12500,'Shoe size conversion table'!$J$6:$L$22,3))</f>
        <v>6</v>
      </c>
      <c r="K12500" s="11">
        <v>129</v>
      </c>
      <c r="L12500" s="12">
        <v>0</v>
      </c>
      <c r="M12500" s="7">
        <f t="shared" si="586"/>
        <v>2016</v>
      </c>
      <c r="N12500" s="7">
        <f t="shared" si="587"/>
        <v>8</v>
      </c>
      <c r="O12500" s="30">
        <f t="shared" si="588"/>
        <v>129</v>
      </c>
    </row>
    <row r="12501" spans="2:15" x14ac:dyDescent="0.2">
      <c r="B12501" s="13">
        <v>63547</v>
      </c>
      <c r="C12501" s="14">
        <v>42609.346111111314</v>
      </c>
      <c r="D12501" s="7" t="s">
        <v>10</v>
      </c>
      <c r="E12501" s="13">
        <v>2203</v>
      </c>
      <c r="F12501" s="7" t="s">
        <v>34</v>
      </c>
      <c r="G12501" s="7" t="s">
        <v>12</v>
      </c>
      <c r="H12501" s="13">
        <v>10</v>
      </c>
      <c r="I12501" s="13" t="str">
        <f>IF(G12501="Male",VLOOKUP(H12501,'Shoe size conversion table'!$B$6:$D$22,2),VLOOKUP(H12501,'Shoe size conversion table'!$J$6:$L$22,2))</f>
        <v>40-41</v>
      </c>
      <c r="J12501" s="13">
        <f>IF(G12501="Male",VLOOKUP(H12501,'Shoe size conversion table'!$B$6:$D$22,3),VLOOKUP(H12501,'Shoe size conversion table'!$J$6:$L$22,3))</f>
        <v>8</v>
      </c>
      <c r="K12501" s="11">
        <v>129</v>
      </c>
      <c r="L12501" s="12">
        <v>0</v>
      </c>
      <c r="M12501" s="7">
        <f t="shared" si="586"/>
        <v>2016</v>
      </c>
      <c r="N12501" s="7">
        <f t="shared" si="587"/>
        <v>8</v>
      </c>
      <c r="O12501" s="30">
        <f t="shared" si="588"/>
        <v>129</v>
      </c>
    </row>
    <row r="12502" spans="2:15" x14ac:dyDescent="0.2">
      <c r="B12502" s="13">
        <v>63548</v>
      </c>
      <c r="C12502" s="14">
        <v>42609.376111111102</v>
      </c>
      <c r="D12502" s="7" t="s">
        <v>8</v>
      </c>
      <c r="E12502" s="13">
        <v>2214</v>
      </c>
      <c r="F12502" s="7" t="s">
        <v>38</v>
      </c>
      <c r="G12502" s="7" t="s">
        <v>11</v>
      </c>
      <c r="H12502" s="13">
        <v>10.5</v>
      </c>
      <c r="I12502" s="13" t="str">
        <f>IF(G12502="Male",VLOOKUP(H12502,'Shoe size conversion table'!$B$6:$D$22,2),VLOOKUP(H12502,'Shoe size conversion table'!$J$6:$L$22,2))</f>
        <v>43-44</v>
      </c>
      <c r="J12502" s="13">
        <f>IF(G12502="Male",VLOOKUP(H12502,'Shoe size conversion table'!$B$6:$D$22,3),VLOOKUP(H12502,'Shoe size conversion table'!$J$6:$L$22,3))</f>
        <v>10</v>
      </c>
      <c r="K12502" s="11">
        <v>139</v>
      </c>
      <c r="L12502" s="12">
        <v>0</v>
      </c>
      <c r="M12502" s="7">
        <f t="shared" si="586"/>
        <v>2016</v>
      </c>
      <c r="N12502" s="7">
        <f t="shared" si="587"/>
        <v>8</v>
      </c>
      <c r="O12502" s="30">
        <f t="shared" si="588"/>
        <v>139</v>
      </c>
    </row>
    <row r="12503" spans="2:15" x14ac:dyDescent="0.2">
      <c r="B12503" s="13">
        <v>63548</v>
      </c>
      <c r="C12503" s="14">
        <v>42609.376111111102</v>
      </c>
      <c r="D12503" s="7" t="s">
        <v>8</v>
      </c>
      <c r="E12503" s="13">
        <v>2226</v>
      </c>
      <c r="F12503" s="7" t="s">
        <v>42</v>
      </c>
      <c r="G12503" s="7" t="s">
        <v>11</v>
      </c>
      <c r="H12503" s="13">
        <v>11.5</v>
      </c>
      <c r="I12503" s="13" t="str">
        <f>IF(G12503="Male",VLOOKUP(H12503,'Shoe size conversion table'!$B$6:$D$22,2),VLOOKUP(H12503,'Shoe size conversion table'!$J$6:$L$22,2))</f>
        <v>44-45</v>
      </c>
      <c r="J12503" s="13">
        <f>IF(G12503="Male",VLOOKUP(H12503,'Shoe size conversion table'!$B$6:$D$22,3),VLOOKUP(H12503,'Shoe size conversion table'!$J$6:$L$22,3))</f>
        <v>11</v>
      </c>
      <c r="K12503" s="11">
        <v>199</v>
      </c>
      <c r="L12503" s="12">
        <v>0.5</v>
      </c>
      <c r="M12503" s="7">
        <f t="shared" si="586"/>
        <v>2016</v>
      </c>
      <c r="N12503" s="7">
        <f t="shared" si="587"/>
        <v>8</v>
      </c>
      <c r="O12503" s="30">
        <f t="shared" si="588"/>
        <v>99.5</v>
      </c>
    </row>
    <row r="12504" spans="2:15" x14ac:dyDescent="0.2">
      <c r="B12504" s="13">
        <v>63549</v>
      </c>
      <c r="C12504" s="14">
        <v>42609.376111111211</v>
      </c>
      <c r="D12504" s="7" t="s">
        <v>9</v>
      </c>
      <c r="E12504" s="13">
        <v>2204</v>
      </c>
      <c r="F12504" s="7" t="s">
        <v>59</v>
      </c>
      <c r="G12504" s="7" t="s">
        <v>11</v>
      </c>
      <c r="H12504" s="13">
        <v>9.5</v>
      </c>
      <c r="I12504" s="13" t="str">
        <f>IF(G12504="Male",VLOOKUP(H12504,'Shoe size conversion table'!$B$6:$D$22,2),VLOOKUP(H12504,'Shoe size conversion table'!$J$6:$L$22,2))</f>
        <v>42-43</v>
      </c>
      <c r="J12504" s="13">
        <f>IF(G12504="Male",VLOOKUP(H12504,'Shoe size conversion table'!$B$6:$D$22,3),VLOOKUP(H12504,'Shoe size conversion table'!$J$6:$L$22,3))</f>
        <v>9</v>
      </c>
      <c r="K12504" s="11">
        <v>179</v>
      </c>
      <c r="L12504" s="12">
        <v>0.2</v>
      </c>
      <c r="M12504" s="7">
        <f t="shared" si="586"/>
        <v>2016</v>
      </c>
      <c r="N12504" s="7">
        <f t="shared" si="587"/>
        <v>8</v>
      </c>
      <c r="O12504" s="30">
        <f t="shared" si="588"/>
        <v>143.20000000000002</v>
      </c>
    </row>
    <row r="12505" spans="2:15" x14ac:dyDescent="0.2">
      <c r="B12505" s="13">
        <v>63550</v>
      </c>
      <c r="C12505" s="14">
        <v>42609.386111111133</v>
      </c>
      <c r="D12505" s="7" t="s">
        <v>7</v>
      </c>
      <c r="E12505" s="13">
        <v>2206</v>
      </c>
      <c r="F12505" s="7" t="s">
        <v>47</v>
      </c>
      <c r="G12505" s="7" t="s">
        <v>11</v>
      </c>
      <c r="H12505" s="13">
        <v>9.5</v>
      </c>
      <c r="I12505" s="13" t="str">
        <f>IF(G12505="Male",VLOOKUP(H12505,'Shoe size conversion table'!$B$6:$D$22,2),VLOOKUP(H12505,'Shoe size conversion table'!$J$6:$L$22,2))</f>
        <v>42-43</v>
      </c>
      <c r="J12505" s="13">
        <f>IF(G12505="Male",VLOOKUP(H12505,'Shoe size conversion table'!$B$6:$D$22,3),VLOOKUP(H12505,'Shoe size conversion table'!$J$6:$L$22,3))</f>
        <v>9</v>
      </c>
      <c r="K12505" s="11">
        <v>199</v>
      </c>
      <c r="L12505" s="12">
        <v>0</v>
      </c>
      <c r="M12505" s="7">
        <f t="shared" si="586"/>
        <v>2016</v>
      </c>
      <c r="N12505" s="7">
        <f t="shared" si="587"/>
        <v>8</v>
      </c>
      <c r="O12505" s="30">
        <f t="shared" si="588"/>
        <v>199</v>
      </c>
    </row>
    <row r="12506" spans="2:15" x14ac:dyDescent="0.2">
      <c r="B12506" s="13">
        <v>63550</v>
      </c>
      <c r="C12506" s="14">
        <v>42609.386111111133</v>
      </c>
      <c r="D12506" s="7" t="s">
        <v>7</v>
      </c>
      <c r="E12506" s="13">
        <v>2231</v>
      </c>
      <c r="F12506" s="7" t="s">
        <v>46</v>
      </c>
      <c r="G12506" s="7" t="s">
        <v>11</v>
      </c>
      <c r="H12506" s="13">
        <v>9.5</v>
      </c>
      <c r="I12506" s="13" t="str">
        <f>IF(G12506="Male",VLOOKUP(H12506,'Shoe size conversion table'!$B$6:$D$22,2),VLOOKUP(H12506,'Shoe size conversion table'!$J$6:$L$22,2))</f>
        <v>42-43</v>
      </c>
      <c r="J12506" s="13">
        <f>IF(G12506="Male",VLOOKUP(H12506,'Shoe size conversion table'!$B$6:$D$22,3),VLOOKUP(H12506,'Shoe size conversion table'!$J$6:$L$22,3))</f>
        <v>9</v>
      </c>
      <c r="K12506" s="11">
        <v>129</v>
      </c>
      <c r="L12506" s="12">
        <v>0.5</v>
      </c>
      <c r="M12506" s="7">
        <f t="shared" si="586"/>
        <v>2016</v>
      </c>
      <c r="N12506" s="7">
        <f t="shared" si="587"/>
        <v>8</v>
      </c>
      <c r="O12506" s="30">
        <f t="shared" si="588"/>
        <v>64.5</v>
      </c>
    </row>
    <row r="12507" spans="2:15" x14ac:dyDescent="0.2">
      <c r="B12507" s="13">
        <v>63551</v>
      </c>
      <c r="C12507" s="14">
        <v>42609.416111111241</v>
      </c>
      <c r="D12507" s="7" t="s">
        <v>7</v>
      </c>
      <c r="E12507" s="13">
        <v>2156</v>
      </c>
      <c r="F12507" s="7" t="s">
        <v>50</v>
      </c>
      <c r="G12507" s="7" t="s">
        <v>11</v>
      </c>
      <c r="H12507" s="13">
        <v>9</v>
      </c>
      <c r="I12507" s="13">
        <f>IF(G12507="Male",VLOOKUP(H12507,'Shoe size conversion table'!$B$6:$D$22,2),VLOOKUP(H12507,'Shoe size conversion table'!$J$6:$L$22,2))</f>
        <v>42</v>
      </c>
      <c r="J12507" s="13">
        <f>IF(G12507="Male",VLOOKUP(H12507,'Shoe size conversion table'!$B$6:$D$22,3),VLOOKUP(H12507,'Shoe size conversion table'!$J$6:$L$22,3))</f>
        <v>8.5</v>
      </c>
      <c r="K12507" s="11">
        <v>179</v>
      </c>
      <c r="L12507" s="12">
        <v>0.2</v>
      </c>
      <c r="M12507" s="7">
        <f t="shared" si="586"/>
        <v>2016</v>
      </c>
      <c r="N12507" s="7">
        <f t="shared" si="587"/>
        <v>8</v>
      </c>
      <c r="O12507" s="30">
        <f t="shared" si="588"/>
        <v>143.20000000000002</v>
      </c>
    </row>
    <row r="12508" spans="2:15" x14ac:dyDescent="0.2">
      <c r="B12508" s="13">
        <v>63552</v>
      </c>
      <c r="C12508" s="14">
        <v>42609.426111111134</v>
      </c>
      <c r="D12508" s="7" t="s">
        <v>7</v>
      </c>
      <c r="E12508" s="13">
        <v>2154</v>
      </c>
      <c r="F12508" s="7" t="s">
        <v>49</v>
      </c>
      <c r="G12508" s="7" t="s">
        <v>11</v>
      </c>
      <c r="H12508" s="13">
        <v>9.5</v>
      </c>
      <c r="I12508" s="13" t="str">
        <f>IF(G12508="Male",VLOOKUP(H12508,'Shoe size conversion table'!$B$6:$D$22,2),VLOOKUP(H12508,'Shoe size conversion table'!$J$6:$L$22,2))</f>
        <v>42-43</v>
      </c>
      <c r="J12508" s="13">
        <f>IF(G12508="Male",VLOOKUP(H12508,'Shoe size conversion table'!$B$6:$D$22,3),VLOOKUP(H12508,'Shoe size conversion table'!$J$6:$L$22,3))</f>
        <v>9</v>
      </c>
      <c r="K12508" s="11">
        <v>149</v>
      </c>
      <c r="L12508" s="12">
        <v>0.5</v>
      </c>
      <c r="M12508" s="7">
        <f t="shared" si="586"/>
        <v>2016</v>
      </c>
      <c r="N12508" s="7">
        <f t="shared" si="587"/>
        <v>8</v>
      </c>
      <c r="O12508" s="30">
        <f t="shared" si="588"/>
        <v>74.5</v>
      </c>
    </row>
    <row r="12509" spans="2:15" x14ac:dyDescent="0.2">
      <c r="B12509" s="13">
        <v>63553</v>
      </c>
      <c r="C12509" s="14">
        <v>42609.506111111237</v>
      </c>
      <c r="D12509" s="7" t="s">
        <v>10</v>
      </c>
      <c r="E12509" s="13">
        <v>2166</v>
      </c>
      <c r="F12509" s="7" t="s">
        <v>35</v>
      </c>
      <c r="G12509" s="7" t="s">
        <v>11</v>
      </c>
      <c r="H12509" s="13">
        <v>8</v>
      </c>
      <c r="I12509" s="13">
        <f>IF(G12509="Male",VLOOKUP(H12509,'Shoe size conversion table'!$B$6:$D$22,2),VLOOKUP(H12509,'Shoe size conversion table'!$J$6:$L$22,2))</f>
        <v>41</v>
      </c>
      <c r="J12509" s="13">
        <f>IF(G12509="Male",VLOOKUP(H12509,'Shoe size conversion table'!$B$6:$D$22,3),VLOOKUP(H12509,'Shoe size conversion table'!$J$6:$L$22,3))</f>
        <v>7.5</v>
      </c>
      <c r="K12509" s="11">
        <v>139</v>
      </c>
      <c r="L12509" s="12">
        <v>0</v>
      </c>
      <c r="M12509" s="7">
        <f t="shared" si="586"/>
        <v>2016</v>
      </c>
      <c r="N12509" s="7">
        <f t="shared" si="587"/>
        <v>8</v>
      </c>
      <c r="O12509" s="30">
        <f t="shared" si="588"/>
        <v>139</v>
      </c>
    </row>
    <row r="12510" spans="2:15" x14ac:dyDescent="0.2">
      <c r="B12510" s="13">
        <v>63554</v>
      </c>
      <c r="C12510" s="14">
        <v>42609.576111111317</v>
      </c>
      <c r="D12510" s="7" t="s">
        <v>7</v>
      </c>
      <c r="E12510" s="13">
        <v>2151</v>
      </c>
      <c r="F12510" s="7" t="s">
        <v>48</v>
      </c>
      <c r="G12510" s="7" t="s">
        <v>11</v>
      </c>
      <c r="H12510" s="13">
        <v>9</v>
      </c>
      <c r="I12510" s="13">
        <f>IF(G12510="Male",VLOOKUP(H12510,'Shoe size conversion table'!$B$6:$D$22,2),VLOOKUP(H12510,'Shoe size conversion table'!$J$6:$L$22,2))</f>
        <v>42</v>
      </c>
      <c r="J12510" s="13">
        <f>IF(G12510="Male",VLOOKUP(H12510,'Shoe size conversion table'!$B$6:$D$22,3),VLOOKUP(H12510,'Shoe size conversion table'!$J$6:$L$22,3))</f>
        <v>8.5</v>
      </c>
      <c r="K12510" s="11">
        <v>149</v>
      </c>
      <c r="L12510" s="12">
        <v>0</v>
      </c>
      <c r="M12510" s="7">
        <f t="shared" si="586"/>
        <v>2016</v>
      </c>
      <c r="N12510" s="7">
        <f t="shared" si="587"/>
        <v>8</v>
      </c>
      <c r="O12510" s="30">
        <f t="shared" si="588"/>
        <v>149</v>
      </c>
    </row>
    <row r="12511" spans="2:15" x14ac:dyDescent="0.2">
      <c r="B12511" s="13">
        <v>63555</v>
      </c>
      <c r="C12511" s="14">
        <v>42609.586111111137</v>
      </c>
      <c r="D12511" s="7" t="s">
        <v>9</v>
      </c>
      <c r="E12511" s="13">
        <v>2211</v>
      </c>
      <c r="F12511" s="7" t="s">
        <v>58</v>
      </c>
      <c r="G12511" s="7" t="s">
        <v>11</v>
      </c>
      <c r="H12511" s="13">
        <v>9.5</v>
      </c>
      <c r="I12511" s="13" t="str">
        <f>IF(G12511="Male",VLOOKUP(H12511,'Shoe size conversion table'!$B$6:$D$22,2),VLOOKUP(H12511,'Shoe size conversion table'!$J$6:$L$22,2))</f>
        <v>42-43</v>
      </c>
      <c r="J12511" s="13">
        <f>IF(G12511="Male",VLOOKUP(H12511,'Shoe size conversion table'!$B$6:$D$22,3),VLOOKUP(H12511,'Shoe size conversion table'!$J$6:$L$22,3))</f>
        <v>9</v>
      </c>
      <c r="K12511" s="11">
        <v>189</v>
      </c>
      <c r="L12511" s="12">
        <v>0</v>
      </c>
      <c r="M12511" s="7">
        <f t="shared" si="586"/>
        <v>2016</v>
      </c>
      <c r="N12511" s="7">
        <f t="shared" si="587"/>
        <v>8</v>
      </c>
      <c r="O12511" s="30">
        <f t="shared" si="588"/>
        <v>189</v>
      </c>
    </row>
    <row r="12512" spans="2:15" x14ac:dyDescent="0.2">
      <c r="B12512" s="13">
        <v>63556</v>
      </c>
      <c r="C12512" s="14">
        <v>42609.616111111209</v>
      </c>
      <c r="D12512" s="7" t="s">
        <v>8</v>
      </c>
      <c r="E12512" s="13">
        <v>2188</v>
      </c>
      <c r="F12512" s="7" t="s">
        <v>38</v>
      </c>
      <c r="G12512" s="7" t="s">
        <v>11</v>
      </c>
      <c r="H12512" s="13">
        <v>10</v>
      </c>
      <c r="I12512" s="13">
        <f>IF(G12512="Male",VLOOKUP(H12512,'Shoe size conversion table'!$B$6:$D$22,2),VLOOKUP(H12512,'Shoe size conversion table'!$J$6:$L$22,2))</f>
        <v>43</v>
      </c>
      <c r="J12512" s="13">
        <f>IF(G12512="Male",VLOOKUP(H12512,'Shoe size conversion table'!$B$6:$D$22,3),VLOOKUP(H12512,'Shoe size conversion table'!$J$6:$L$22,3))</f>
        <v>9.5</v>
      </c>
      <c r="K12512" s="11">
        <v>139</v>
      </c>
      <c r="L12512" s="12">
        <v>0.5</v>
      </c>
      <c r="M12512" s="7">
        <f t="shared" si="586"/>
        <v>2016</v>
      </c>
      <c r="N12512" s="7">
        <f t="shared" si="587"/>
        <v>8</v>
      </c>
      <c r="O12512" s="30">
        <f t="shared" si="588"/>
        <v>69.5</v>
      </c>
    </row>
    <row r="12513" spans="2:15" x14ac:dyDescent="0.2">
      <c r="B12513" s="13">
        <v>63557</v>
      </c>
      <c r="C12513" s="14">
        <v>42609.696111111312</v>
      </c>
      <c r="D12513" s="7" t="s">
        <v>8</v>
      </c>
      <c r="E12513" s="13">
        <v>2208</v>
      </c>
      <c r="F12513" s="7" t="s">
        <v>42</v>
      </c>
      <c r="G12513" s="7" t="s">
        <v>11</v>
      </c>
      <c r="H12513" s="13">
        <v>9.5</v>
      </c>
      <c r="I12513" s="13" t="str">
        <f>IF(G12513="Male",VLOOKUP(H12513,'Shoe size conversion table'!$B$6:$D$22,2),VLOOKUP(H12513,'Shoe size conversion table'!$J$6:$L$22,2))</f>
        <v>42-43</v>
      </c>
      <c r="J12513" s="13">
        <f>IF(G12513="Male",VLOOKUP(H12513,'Shoe size conversion table'!$B$6:$D$22,3),VLOOKUP(H12513,'Shoe size conversion table'!$J$6:$L$22,3))</f>
        <v>9</v>
      </c>
      <c r="K12513" s="11">
        <v>139</v>
      </c>
      <c r="L12513" s="12">
        <v>0</v>
      </c>
      <c r="M12513" s="7">
        <f t="shared" si="586"/>
        <v>2016</v>
      </c>
      <c r="N12513" s="7">
        <f t="shared" si="587"/>
        <v>8</v>
      </c>
      <c r="O12513" s="30">
        <f t="shared" si="588"/>
        <v>139</v>
      </c>
    </row>
    <row r="12514" spans="2:15" x14ac:dyDescent="0.2">
      <c r="B12514" s="13">
        <v>63558</v>
      </c>
      <c r="C12514" s="14">
        <v>42609.756111111208</v>
      </c>
      <c r="D12514" s="7" t="s">
        <v>7</v>
      </c>
      <c r="E12514" s="13">
        <v>2208</v>
      </c>
      <c r="F12514" s="7" t="s">
        <v>55</v>
      </c>
      <c r="G12514" s="7" t="s">
        <v>12</v>
      </c>
      <c r="H12514" s="13">
        <v>8.5</v>
      </c>
      <c r="I12514" s="13">
        <f>IF(G12514="Male",VLOOKUP(H12514,'Shoe size conversion table'!$B$6:$D$22,2),VLOOKUP(H12514,'Shoe size conversion table'!$J$6:$L$22,2))</f>
        <v>39</v>
      </c>
      <c r="J12514" s="13">
        <f>IF(G12514="Male",VLOOKUP(H12514,'Shoe size conversion table'!$B$6:$D$22,3),VLOOKUP(H12514,'Shoe size conversion table'!$J$6:$L$22,3))</f>
        <v>6.5</v>
      </c>
      <c r="K12514" s="11">
        <v>149</v>
      </c>
      <c r="L12514" s="12">
        <v>0</v>
      </c>
      <c r="M12514" s="7">
        <f t="shared" si="586"/>
        <v>2016</v>
      </c>
      <c r="N12514" s="7">
        <f t="shared" si="587"/>
        <v>8</v>
      </c>
      <c r="O12514" s="30">
        <f t="shared" si="588"/>
        <v>149</v>
      </c>
    </row>
    <row r="12515" spans="2:15" x14ac:dyDescent="0.2">
      <c r="B12515" s="13">
        <v>63559</v>
      </c>
      <c r="C12515" s="14">
        <v>42609.776111111314</v>
      </c>
      <c r="D12515" s="7" t="s">
        <v>7</v>
      </c>
      <c r="E12515" s="13">
        <v>2155</v>
      </c>
      <c r="F12515" s="7" t="s">
        <v>52</v>
      </c>
      <c r="G12515" s="7" t="s">
        <v>12</v>
      </c>
      <c r="H12515" s="13">
        <v>8.5</v>
      </c>
      <c r="I12515" s="13">
        <f>IF(G12515="Male",VLOOKUP(H12515,'Shoe size conversion table'!$B$6:$D$22,2),VLOOKUP(H12515,'Shoe size conversion table'!$J$6:$L$22,2))</f>
        <v>39</v>
      </c>
      <c r="J12515" s="13">
        <f>IF(G12515="Male",VLOOKUP(H12515,'Shoe size conversion table'!$B$6:$D$22,3),VLOOKUP(H12515,'Shoe size conversion table'!$J$6:$L$22,3))</f>
        <v>6.5</v>
      </c>
      <c r="K12515" s="11">
        <v>189</v>
      </c>
      <c r="L12515" s="12">
        <v>0</v>
      </c>
      <c r="M12515" s="7">
        <f t="shared" si="586"/>
        <v>2016</v>
      </c>
      <c r="N12515" s="7">
        <f t="shared" si="587"/>
        <v>8</v>
      </c>
      <c r="O12515" s="30">
        <f t="shared" si="588"/>
        <v>189</v>
      </c>
    </row>
    <row r="12516" spans="2:15" x14ac:dyDescent="0.2">
      <c r="B12516" s="13">
        <v>63560</v>
      </c>
      <c r="C12516" s="14">
        <v>42609.826111111244</v>
      </c>
      <c r="D12516" s="7" t="s">
        <v>8</v>
      </c>
      <c r="E12516" s="13">
        <v>2216</v>
      </c>
      <c r="F12516" s="7" t="s">
        <v>37</v>
      </c>
      <c r="G12516" s="7" t="s">
        <v>11</v>
      </c>
      <c r="H12516" s="13">
        <v>11.5</v>
      </c>
      <c r="I12516" s="13" t="str">
        <f>IF(G12516="Male",VLOOKUP(H12516,'Shoe size conversion table'!$B$6:$D$22,2),VLOOKUP(H12516,'Shoe size conversion table'!$J$6:$L$22,2))</f>
        <v>44-45</v>
      </c>
      <c r="J12516" s="13">
        <f>IF(G12516="Male",VLOOKUP(H12516,'Shoe size conversion table'!$B$6:$D$22,3),VLOOKUP(H12516,'Shoe size conversion table'!$J$6:$L$22,3))</f>
        <v>11</v>
      </c>
      <c r="K12516" s="11">
        <v>169</v>
      </c>
      <c r="L12516" s="12">
        <v>0</v>
      </c>
      <c r="M12516" s="7">
        <f t="shared" si="586"/>
        <v>2016</v>
      </c>
      <c r="N12516" s="7">
        <f t="shared" si="587"/>
        <v>8</v>
      </c>
      <c r="O12516" s="30">
        <f t="shared" si="588"/>
        <v>169</v>
      </c>
    </row>
    <row r="12517" spans="2:15" x14ac:dyDescent="0.2">
      <c r="B12517" s="13">
        <v>63561</v>
      </c>
      <c r="C12517" s="14">
        <v>42609.996111111133</v>
      </c>
      <c r="D12517" s="7" t="s">
        <v>10</v>
      </c>
      <c r="E12517" s="13">
        <v>2199</v>
      </c>
      <c r="F12517" s="7" t="s">
        <v>34</v>
      </c>
      <c r="G12517" s="7" t="s">
        <v>12</v>
      </c>
      <c r="H12517" s="13">
        <v>8</v>
      </c>
      <c r="I12517" s="13" t="str">
        <f>IF(G12517="Male",VLOOKUP(H12517,'Shoe size conversion table'!$B$6:$D$22,2),VLOOKUP(H12517,'Shoe size conversion table'!$J$6:$L$22,2))</f>
        <v>38-39</v>
      </c>
      <c r="J12517" s="13">
        <f>IF(G12517="Male",VLOOKUP(H12517,'Shoe size conversion table'!$B$6:$D$22,3),VLOOKUP(H12517,'Shoe size conversion table'!$J$6:$L$22,3))</f>
        <v>6</v>
      </c>
      <c r="K12517" s="11">
        <v>149</v>
      </c>
      <c r="L12517" s="12">
        <v>0.5</v>
      </c>
      <c r="M12517" s="7">
        <f t="shared" si="586"/>
        <v>2016</v>
      </c>
      <c r="N12517" s="7">
        <f t="shared" si="587"/>
        <v>8</v>
      </c>
      <c r="O12517" s="30">
        <f t="shared" si="588"/>
        <v>74.5</v>
      </c>
    </row>
    <row r="12518" spans="2:15" x14ac:dyDescent="0.2">
      <c r="B12518" s="13">
        <v>63562</v>
      </c>
      <c r="C12518" s="14">
        <v>42610.066111111104</v>
      </c>
      <c r="D12518" s="7" t="s">
        <v>9</v>
      </c>
      <c r="E12518" s="13">
        <v>2237</v>
      </c>
      <c r="F12518" s="7" t="s">
        <v>62</v>
      </c>
      <c r="G12518" s="7" t="s">
        <v>11</v>
      </c>
      <c r="H12518" s="13">
        <v>10.5</v>
      </c>
      <c r="I12518" s="13" t="str">
        <f>IF(G12518="Male",VLOOKUP(H12518,'Shoe size conversion table'!$B$6:$D$22,2),VLOOKUP(H12518,'Shoe size conversion table'!$J$6:$L$22,2))</f>
        <v>43-44</v>
      </c>
      <c r="J12518" s="13">
        <f>IF(G12518="Male",VLOOKUP(H12518,'Shoe size conversion table'!$B$6:$D$22,3),VLOOKUP(H12518,'Shoe size conversion table'!$J$6:$L$22,3))</f>
        <v>10</v>
      </c>
      <c r="K12518" s="11">
        <v>199</v>
      </c>
      <c r="L12518" s="12">
        <v>0</v>
      </c>
      <c r="M12518" s="7">
        <f t="shared" si="586"/>
        <v>2016</v>
      </c>
      <c r="N12518" s="7">
        <f t="shared" si="587"/>
        <v>8</v>
      </c>
      <c r="O12518" s="30">
        <f t="shared" si="588"/>
        <v>199</v>
      </c>
    </row>
    <row r="12519" spans="2:15" x14ac:dyDescent="0.2">
      <c r="B12519" s="13">
        <v>63563</v>
      </c>
      <c r="C12519" s="14">
        <v>42610.106111111316</v>
      </c>
      <c r="D12519" s="7" t="s">
        <v>7</v>
      </c>
      <c r="E12519" s="13">
        <v>2169</v>
      </c>
      <c r="F12519" s="7" t="s">
        <v>48</v>
      </c>
      <c r="G12519" s="7" t="s">
        <v>11</v>
      </c>
      <c r="H12519" s="13">
        <v>10.5</v>
      </c>
      <c r="I12519" s="13" t="str">
        <f>IF(G12519="Male",VLOOKUP(H12519,'Shoe size conversion table'!$B$6:$D$22,2),VLOOKUP(H12519,'Shoe size conversion table'!$J$6:$L$22,2))</f>
        <v>43-44</v>
      </c>
      <c r="J12519" s="13">
        <f>IF(G12519="Male",VLOOKUP(H12519,'Shoe size conversion table'!$B$6:$D$22,3),VLOOKUP(H12519,'Shoe size conversion table'!$J$6:$L$22,3))</f>
        <v>10</v>
      </c>
      <c r="K12519" s="11">
        <v>169</v>
      </c>
      <c r="L12519" s="12">
        <v>0.3</v>
      </c>
      <c r="M12519" s="7">
        <f t="shared" si="586"/>
        <v>2016</v>
      </c>
      <c r="N12519" s="7">
        <f t="shared" si="587"/>
        <v>8</v>
      </c>
      <c r="O12519" s="30">
        <f t="shared" si="588"/>
        <v>118.3</v>
      </c>
    </row>
    <row r="12520" spans="2:15" x14ac:dyDescent="0.2">
      <c r="B12520" s="13">
        <v>63564</v>
      </c>
      <c r="C12520" s="14">
        <v>42610.166111111241</v>
      </c>
      <c r="D12520" s="7" t="s">
        <v>10</v>
      </c>
      <c r="E12520" s="13">
        <v>2182</v>
      </c>
      <c r="F12520" s="7" t="s">
        <v>35</v>
      </c>
      <c r="G12520" s="7" t="s">
        <v>12</v>
      </c>
      <c r="H12520" s="13">
        <v>9</v>
      </c>
      <c r="I12520" s="13" t="str">
        <f>IF(G12520="Male",VLOOKUP(H12520,'Shoe size conversion table'!$B$6:$D$22,2),VLOOKUP(H12520,'Shoe size conversion table'!$J$6:$L$22,2))</f>
        <v>39-40</v>
      </c>
      <c r="J12520" s="13">
        <f>IF(G12520="Male",VLOOKUP(H12520,'Shoe size conversion table'!$B$6:$D$22,3),VLOOKUP(H12520,'Shoe size conversion table'!$J$6:$L$22,3))</f>
        <v>7</v>
      </c>
      <c r="K12520" s="11">
        <v>179</v>
      </c>
      <c r="L12520" s="12">
        <v>0</v>
      </c>
      <c r="M12520" s="7">
        <f t="shared" si="586"/>
        <v>2016</v>
      </c>
      <c r="N12520" s="7">
        <f t="shared" si="587"/>
        <v>8</v>
      </c>
      <c r="O12520" s="30">
        <f t="shared" si="588"/>
        <v>179</v>
      </c>
    </row>
    <row r="12521" spans="2:15" x14ac:dyDescent="0.2">
      <c r="B12521" s="13">
        <v>63565</v>
      </c>
      <c r="C12521" s="14">
        <v>42610.286111111098</v>
      </c>
      <c r="D12521" s="7" t="s">
        <v>8</v>
      </c>
      <c r="E12521" s="13">
        <v>2170</v>
      </c>
      <c r="F12521" s="7" t="s">
        <v>37</v>
      </c>
      <c r="G12521" s="7" t="s">
        <v>12</v>
      </c>
      <c r="H12521" s="13">
        <v>11</v>
      </c>
      <c r="I12521" s="13" t="str">
        <f>IF(G12521="Male",VLOOKUP(H12521,'Shoe size conversion table'!$B$6:$D$22,2),VLOOKUP(H12521,'Shoe size conversion table'!$J$6:$L$22,2))</f>
        <v>41-42</v>
      </c>
      <c r="J12521" s="13">
        <f>IF(G12521="Male",VLOOKUP(H12521,'Shoe size conversion table'!$B$6:$D$22,3),VLOOKUP(H12521,'Shoe size conversion table'!$J$6:$L$22,3))</f>
        <v>9</v>
      </c>
      <c r="K12521" s="11">
        <v>159</v>
      </c>
      <c r="L12521" s="12">
        <v>0.5</v>
      </c>
      <c r="M12521" s="7">
        <f t="shared" si="586"/>
        <v>2016</v>
      </c>
      <c r="N12521" s="7">
        <f t="shared" si="587"/>
        <v>8</v>
      </c>
      <c r="O12521" s="30">
        <f t="shared" si="588"/>
        <v>79.5</v>
      </c>
    </row>
    <row r="12522" spans="2:15" x14ac:dyDescent="0.2">
      <c r="B12522" s="13">
        <v>63566</v>
      </c>
      <c r="C12522" s="14">
        <v>42610.326111111135</v>
      </c>
      <c r="D12522" s="7" t="s">
        <v>8</v>
      </c>
      <c r="E12522" s="13">
        <v>2149</v>
      </c>
      <c r="F12522" s="7" t="s">
        <v>38</v>
      </c>
      <c r="G12522" s="7" t="s">
        <v>11</v>
      </c>
      <c r="H12522" s="13">
        <v>14</v>
      </c>
      <c r="I12522" s="13">
        <f>IF(G12522="Male",VLOOKUP(H12522,'Shoe size conversion table'!$B$6:$D$22,2),VLOOKUP(H12522,'Shoe size conversion table'!$J$6:$L$22,2))</f>
        <v>47</v>
      </c>
      <c r="J12522" s="13">
        <f>IF(G12522="Male",VLOOKUP(H12522,'Shoe size conversion table'!$B$6:$D$22,3),VLOOKUP(H12522,'Shoe size conversion table'!$J$6:$L$22,3))</f>
        <v>13.5</v>
      </c>
      <c r="K12522" s="11">
        <v>129</v>
      </c>
      <c r="L12522" s="12">
        <v>0.3</v>
      </c>
      <c r="M12522" s="7">
        <f t="shared" si="586"/>
        <v>2016</v>
      </c>
      <c r="N12522" s="7">
        <f t="shared" si="587"/>
        <v>8</v>
      </c>
      <c r="O12522" s="30">
        <f t="shared" si="588"/>
        <v>90.3</v>
      </c>
    </row>
    <row r="12523" spans="2:15" x14ac:dyDescent="0.2">
      <c r="B12523" s="13">
        <v>63567</v>
      </c>
      <c r="C12523" s="14">
        <v>42610.376111111138</v>
      </c>
      <c r="D12523" s="7" t="s">
        <v>7</v>
      </c>
      <c r="E12523" s="13">
        <v>2178</v>
      </c>
      <c r="F12523" s="7" t="s">
        <v>49</v>
      </c>
      <c r="G12523" s="7" t="s">
        <v>12</v>
      </c>
      <c r="H12523" s="13">
        <v>8</v>
      </c>
      <c r="I12523" s="13" t="str">
        <f>IF(G12523="Male",VLOOKUP(H12523,'Shoe size conversion table'!$B$6:$D$22,2),VLOOKUP(H12523,'Shoe size conversion table'!$J$6:$L$22,2))</f>
        <v>38-39</v>
      </c>
      <c r="J12523" s="13">
        <f>IF(G12523="Male",VLOOKUP(H12523,'Shoe size conversion table'!$B$6:$D$22,3),VLOOKUP(H12523,'Shoe size conversion table'!$J$6:$L$22,3))</f>
        <v>6</v>
      </c>
      <c r="K12523" s="11">
        <v>139</v>
      </c>
      <c r="L12523" s="12">
        <v>0</v>
      </c>
      <c r="M12523" s="7">
        <f t="shared" si="586"/>
        <v>2016</v>
      </c>
      <c r="N12523" s="7">
        <f t="shared" si="587"/>
        <v>8</v>
      </c>
      <c r="O12523" s="30">
        <f t="shared" si="588"/>
        <v>139</v>
      </c>
    </row>
    <row r="12524" spans="2:15" x14ac:dyDescent="0.2">
      <c r="B12524" s="13">
        <v>63568</v>
      </c>
      <c r="C12524" s="14">
        <v>42610.386111111133</v>
      </c>
      <c r="D12524" s="7" t="s">
        <v>7</v>
      </c>
      <c r="E12524" s="13">
        <v>2238</v>
      </c>
      <c r="F12524" s="7" t="s">
        <v>43</v>
      </c>
      <c r="G12524" s="7" t="s">
        <v>11</v>
      </c>
      <c r="H12524" s="13">
        <v>9.5</v>
      </c>
      <c r="I12524" s="13" t="str">
        <f>IF(G12524="Male",VLOOKUP(H12524,'Shoe size conversion table'!$B$6:$D$22,2),VLOOKUP(H12524,'Shoe size conversion table'!$J$6:$L$22,2))</f>
        <v>42-43</v>
      </c>
      <c r="J12524" s="13">
        <f>IF(G12524="Male",VLOOKUP(H12524,'Shoe size conversion table'!$B$6:$D$22,3),VLOOKUP(H12524,'Shoe size conversion table'!$J$6:$L$22,3))</f>
        <v>9</v>
      </c>
      <c r="K12524" s="11">
        <v>149</v>
      </c>
      <c r="L12524" s="12">
        <v>0</v>
      </c>
      <c r="M12524" s="7">
        <f t="shared" si="586"/>
        <v>2016</v>
      </c>
      <c r="N12524" s="7">
        <f t="shared" si="587"/>
        <v>8</v>
      </c>
      <c r="O12524" s="30">
        <f t="shared" si="588"/>
        <v>149</v>
      </c>
    </row>
    <row r="12525" spans="2:15" x14ac:dyDescent="0.2">
      <c r="B12525" s="13">
        <v>63568</v>
      </c>
      <c r="C12525" s="14">
        <v>42610.386111111133</v>
      </c>
      <c r="D12525" s="7" t="s">
        <v>7</v>
      </c>
      <c r="E12525" s="13">
        <v>2206</v>
      </c>
      <c r="F12525" s="7" t="s">
        <v>47</v>
      </c>
      <c r="G12525" s="7" t="s">
        <v>11</v>
      </c>
      <c r="H12525" s="13">
        <v>9.5</v>
      </c>
      <c r="I12525" s="13" t="str">
        <f>IF(G12525="Male",VLOOKUP(H12525,'Shoe size conversion table'!$B$6:$D$22,2),VLOOKUP(H12525,'Shoe size conversion table'!$J$6:$L$22,2))</f>
        <v>42-43</v>
      </c>
      <c r="J12525" s="13">
        <f>IF(G12525="Male",VLOOKUP(H12525,'Shoe size conversion table'!$B$6:$D$22,3),VLOOKUP(H12525,'Shoe size conversion table'!$J$6:$L$22,3))</f>
        <v>9</v>
      </c>
      <c r="K12525" s="11">
        <v>199</v>
      </c>
      <c r="L12525" s="12">
        <v>0</v>
      </c>
      <c r="M12525" s="7">
        <f t="shared" si="586"/>
        <v>2016</v>
      </c>
      <c r="N12525" s="7">
        <f t="shared" si="587"/>
        <v>8</v>
      </c>
      <c r="O12525" s="30">
        <f t="shared" si="588"/>
        <v>199</v>
      </c>
    </row>
    <row r="12526" spans="2:15" x14ac:dyDescent="0.2">
      <c r="B12526" s="13">
        <v>63569</v>
      </c>
      <c r="C12526" s="14">
        <v>42610.416111111241</v>
      </c>
      <c r="D12526" s="7" t="s">
        <v>7</v>
      </c>
      <c r="E12526" s="13">
        <v>2193</v>
      </c>
      <c r="F12526" s="7" t="s">
        <v>53</v>
      </c>
      <c r="G12526" s="7" t="s">
        <v>12</v>
      </c>
      <c r="H12526" s="13">
        <v>9.5</v>
      </c>
      <c r="I12526" s="13">
        <f>IF(G12526="Male",VLOOKUP(H12526,'Shoe size conversion table'!$B$6:$D$22,2),VLOOKUP(H12526,'Shoe size conversion table'!$J$6:$L$22,2))</f>
        <v>40</v>
      </c>
      <c r="J12526" s="13">
        <f>IF(G12526="Male",VLOOKUP(H12526,'Shoe size conversion table'!$B$6:$D$22,3),VLOOKUP(H12526,'Shoe size conversion table'!$J$6:$L$22,3))</f>
        <v>7.5</v>
      </c>
      <c r="K12526" s="11">
        <v>159</v>
      </c>
      <c r="L12526" s="12">
        <v>0.1</v>
      </c>
      <c r="M12526" s="7">
        <f t="shared" si="586"/>
        <v>2016</v>
      </c>
      <c r="N12526" s="7">
        <f t="shared" si="587"/>
        <v>8</v>
      </c>
      <c r="O12526" s="30">
        <f t="shared" si="588"/>
        <v>143.1</v>
      </c>
    </row>
    <row r="12527" spans="2:15" x14ac:dyDescent="0.2">
      <c r="B12527" s="13">
        <v>63570</v>
      </c>
      <c r="C12527" s="14">
        <v>42610.436111111245</v>
      </c>
      <c r="D12527" s="7" t="s">
        <v>10</v>
      </c>
      <c r="E12527" s="13">
        <v>2216</v>
      </c>
      <c r="F12527" s="7" t="s">
        <v>35</v>
      </c>
      <c r="G12527" s="7" t="s">
        <v>11</v>
      </c>
      <c r="H12527" s="13">
        <v>11.5</v>
      </c>
      <c r="I12527" s="13" t="str">
        <f>IF(G12527="Male",VLOOKUP(H12527,'Shoe size conversion table'!$B$6:$D$22,2),VLOOKUP(H12527,'Shoe size conversion table'!$J$6:$L$22,2))</f>
        <v>44-45</v>
      </c>
      <c r="J12527" s="13">
        <f>IF(G12527="Male",VLOOKUP(H12527,'Shoe size conversion table'!$B$6:$D$22,3),VLOOKUP(H12527,'Shoe size conversion table'!$J$6:$L$22,3))</f>
        <v>11</v>
      </c>
      <c r="K12527" s="11">
        <v>189</v>
      </c>
      <c r="L12527" s="12">
        <v>0.3</v>
      </c>
      <c r="M12527" s="7">
        <f t="shared" si="586"/>
        <v>2016</v>
      </c>
      <c r="N12527" s="7">
        <f t="shared" si="587"/>
        <v>8</v>
      </c>
      <c r="O12527" s="30">
        <f t="shared" si="588"/>
        <v>132.29999999999998</v>
      </c>
    </row>
    <row r="12528" spans="2:15" x14ac:dyDescent="0.2">
      <c r="B12528" s="13">
        <v>63571</v>
      </c>
      <c r="C12528" s="14">
        <v>42610.516111111101</v>
      </c>
      <c r="D12528" s="7" t="s">
        <v>8</v>
      </c>
      <c r="E12528" s="13">
        <v>2211</v>
      </c>
      <c r="F12528" s="7" t="s">
        <v>41</v>
      </c>
      <c r="G12528" s="7" t="s">
        <v>11</v>
      </c>
      <c r="H12528" s="13">
        <v>9.5</v>
      </c>
      <c r="I12528" s="13" t="str">
        <f>IF(G12528="Male",VLOOKUP(H12528,'Shoe size conversion table'!$B$6:$D$22,2),VLOOKUP(H12528,'Shoe size conversion table'!$J$6:$L$22,2))</f>
        <v>42-43</v>
      </c>
      <c r="J12528" s="13">
        <f>IF(G12528="Male",VLOOKUP(H12528,'Shoe size conversion table'!$B$6:$D$22,3),VLOOKUP(H12528,'Shoe size conversion table'!$J$6:$L$22,3))</f>
        <v>9</v>
      </c>
      <c r="K12528" s="11">
        <v>199</v>
      </c>
      <c r="L12528" s="12">
        <v>0.1</v>
      </c>
      <c r="M12528" s="7">
        <f t="shared" si="586"/>
        <v>2016</v>
      </c>
      <c r="N12528" s="7">
        <f t="shared" si="587"/>
        <v>8</v>
      </c>
      <c r="O12528" s="30">
        <f t="shared" si="588"/>
        <v>179.1</v>
      </c>
    </row>
    <row r="12529" spans="2:15" x14ac:dyDescent="0.2">
      <c r="B12529" s="13">
        <v>63572</v>
      </c>
      <c r="C12529" s="14">
        <v>42610.576111111317</v>
      </c>
      <c r="D12529" s="7" t="s">
        <v>7</v>
      </c>
      <c r="E12529" s="13">
        <v>2191</v>
      </c>
      <c r="F12529" s="7" t="s">
        <v>44</v>
      </c>
      <c r="G12529" s="7" t="s">
        <v>11</v>
      </c>
      <c r="H12529" s="13">
        <v>8.5</v>
      </c>
      <c r="I12529" s="13" t="str">
        <f>IF(G12529="Male",VLOOKUP(H12529,'Shoe size conversion table'!$B$6:$D$22,2),VLOOKUP(H12529,'Shoe size conversion table'!$J$6:$L$22,2))</f>
        <v>41-42</v>
      </c>
      <c r="J12529" s="13">
        <f>IF(G12529="Male",VLOOKUP(H12529,'Shoe size conversion table'!$B$6:$D$22,3),VLOOKUP(H12529,'Shoe size conversion table'!$J$6:$L$22,3))</f>
        <v>8</v>
      </c>
      <c r="K12529" s="11">
        <v>159</v>
      </c>
      <c r="L12529" s="12">
        <v>0</v>
      </c>
      <c r="M12529" s="7">
        <f t="shared" si="586"/>
        <v>2016</v>
      </c>
      <c r="N12529" s="7">
        <f t="shared" si="587"/>
        <v>8</v>
      </c>
      <c r="O12529" s="30">
        <f t="shared" si="588"/>
        <v>159</v>
      </c>
    </row>
    <row r="12530" spans="2:15" x14ac:dyDescent="0.2">
      <c r="B12530" s="13">
        <v>63573</v>
      </c>
      <c r="C12530" s="14">
        <v>42610.586111111137</v>
      </c>
      <c r="D12530" s="7" t="s">
        <v>9</v>
      </c>
      <c r="E12530" s="13">
        <v>2236</v>
      </c>
      <c r="F12530" s="7" t="s">
        <v>61</v>
      </c>
      <c r="G12530" s="7" t="s">
        <v>11</v>
      </c>
      <c r="H12530" s="13">
        <v>9.5</v>
      </c>
      <c r="I12530" s="13" t="str">
        <f>IF(G12530="Male",VLOOKUP(H12530,'Shoe size conversion table'!$B$6:$D$22,2),VLOOKUP(H12530,'Shoe size conversion table'!$J$6:$L$22,2))</f>
        <v>42-43</v>
      </c>
      <c r="J12530" s="13">
        <f>IF(G12530="Male",VLOOKUP(H12530,'Shoe size conversion table'!$B$6:$D$22,3),VLOOKUP(H12530,'Shoe size conversion table'!$J$6:$L$22,3))</f>
        <v>9</v>
      </c>
      <c r="K12530" s="11">
        <v>199</v>
      </c>
      <c r="L12530" s="12">
        <v>0</v>
      </c>
      <c r="M12530" s="7">
        <f t="shared" si="586"/>
        <v>2016</v>
      </c>
      <c r="N12530" s="7">
        <f t="shared" si="587"/>
        <v>8</v>
      </c>
      <c r="O12530" s="30">
        <f t="shared" si="588"/>
        <v>199</v>
      </c>
    </row>
    <row r="12531" spans="2:15" x14ac:dyDescent="0.2">
      <c r="B12531" s="13">
        <v>63574</v>
      </c>
      <c r="C12531" s="14">
        <v>42610.776111111314</v>
      </c>
      <c r="D12531" s="7" t="s">
        <v>7</v>
      </c>
      <c r="E12531" s="13">
        <v>2176</v>
      </c>
      <c r="F12531" s="7" t="s">
        <v>48</v>
      </c>
      <c r="G12531" s="7" t="s">
        <v>11</v>
      </c>
      <c r="H12531" s="13">
        <v>10</v>
      </c>
      <c r="I12531" s="13">
        <f>IF(G12531="Male",VLOOKUP(H12531,'Shoe size conversion table'!$B$6:$D$22,2),VLOOKUP(H12531,'Shoe size conversion table'!$J$6:$L$22,2))</f>
        <v>43</v>
      </c>
      <c r="J12531" s="13">
        <f>IF(G12531="Male",VLOOKUP(H12531,'Shoe size conversion table'!$B$6:$D$22,3),VLOOKUP(H12531,'Shoe size conversion table'!$J$6:$L$22,3))</f>
        <v>9.5</v>
      </c>
      <c r="K12531" s="11">
        <v>169</v>
      </c>
      <c r="L12531" s="12">
        <v>0.2</v>
      </c>
      <c r="M12531" s="7">
        <f t="shared" si="586"/>
        <v>2016</v>
      </c>
      <c r="N12531" s="7">
        <f t="shared" si="587"/>
        <v>8</v>
      </c>
      <c r="O12531" s="30">
        <f t="shared" si="588"/>
        <v>135.20000000000002</v>
      </c>
    </row>
    <row r="12532" spans="2:15" x14ac:dyDescent="0.2">
      <c r="B12532" s="13">
        <v>63575</v>
      </c>
      <c r="C12532" s="14">
        <v>42610.786111111098</v>
      </c>
      <c r="D12532" s="7" t="s">
        <v>7</v>
      </c>
      <c r="E12532" s="13">
        <v>2193</v>
      </c>
      <c r="F12532" s="7" t="s">
        <v>44</v>
      </c>
      <c r="G12532" s="7" t="s">
        <v>12</v>
      </c>
      <c r="H12532" s="13">
        <v>9</v>
      </c>
      <c r="I12532" s="13" t="str">
        <f>IF(G12532="Male",VLOOKUP(H12532,'Shoe size conversion table'!$B$6:$D$22,2),VLOOKUP(H12532,'Shoe size conversion table'!$J$6:$L$22,2))</f>
        <v>39-40</v>
      </c>
      <c r="J12532" s="13">
        <f>IF(G12532="Male",VLOOKUP(H12532,'Shoe size conversion table'!$B$6:$D$22,3),VLOOKUP(H12532,'Shoe size conversion table'!$J$6:$L$22,3))</f>
        <v>7</v>
      </c>
      <c r="K12532" s="11">
        <v>189</v>
      </c>
      <c r="L12532" s="12">
        <v>0.2</v>
      </c>
      <c r="M12532" s="7">
        <f t="shared" si="586"/>
        <v>2016</v>
      </c>
      <c r="N12532" s="7">
        <f t="shared" si="587"/>
        <v>8</v>
      </c>
      <c r="O12532" s="30">
        <f t="shared" si="588"/>
        <v>151.20000000000002</v>
      </c>
    </row>
    <row r="12533" spans="2:15" x14ac:dyDescent="0.2">
      <c r="B12533" s="13">
        <v>63576</v>
      </c>
      <c r="C12533" s="14">
        <v>42610.826111111244</v>
      </c>
      <c r="D12533" s="7" t="s">
        <v>8</v>
      </c>
      <c r="E12533" s="13">
        <v>2162</v>
      </c>
      <c r="F12533" s="7" t="s">
        <v>37</v>
      </c>
      <c r="G12533" s="7" t="s">
        <v>11</v>
      </c>
      <c r="H12533" s="13">
        <v>6.5</v>
      </c>
      <c r="I12533" s="13">
        <f>IF(G12533="Male",VLOOKUP(H12533,'Shoe size conversion table'!$B$6:$D$22,2),VLOOKUP(H12533,'Shoe size conversion table'!$J$6:$L$22,2))</f>
        <v>39</v>
      </c>
      <c r="J12533" s="13">
        <f>IF(G12533="Male",VLOOKUP(H12533,'Shoe size conversion table'!$B$6:$D$22,3),VLOOKUP(H12533,'Shoe size conversion table'!$J$6:$L$22,3))</f>
        <v>6</v>
      </c>
      <c r="K12533" s="11">
        <v>199</v>
      </c>
      <c r="L12533" s="12">
        <v>0.1</v>
      </c>
      <c r="M12533" s="7">
        <f t="shared" si="586"/>
        <v>2016</v>
      </c>
      <c r="N12533" s="7">
        <f t="shared" si="587"/>
        <v>8</v>
      </c>
      <c r="O12533" s="30">
        <f t="shared" si="588"/>
        <v>179.1</v>
      </c>
    </row>
    <row r="12534" spans="2:15" x14ac:dyDescent="0.2">
      <c r="B12534" s="13">
        <v>63577</v>
      </c>
      <c r="C12534" s="14">
        <v>42610.966111111244</v>
      </c>
      <c r="D12534" s="7" t="s">
        <v>8</v>
      </c>
      <c r="E12534" s="13">
        <v>2218</v>
      </c>
      <c r="F12534" s="7" t="s">
        <v>39</v>
      </c>
      <c r="G12534" s="7" t="s">
        <v>11</v>
      </c>
      <c r="H12534" s="13">
        <v>12</v>
      </c>
      <c r="I12534" s="13">
        <f>IF(G12534="Male",VLOOKUP(H12534,'Shoe size conversion table'!$B$6:$D$22,2),VLOOKUP(H12534,'Shoe size conversion table'!$J$6:$L$22,2))</f>
        <v>45</v>
      </c>
      <c r="J12534" s="13">
        <f>IF(G12534="Male",VLOOKUP(H12534,'Shoe size conversion table'!$B$6:$D$22,3),VLOOKUP(H12534,'Shoe size conversion table'!$J$6:$L$22,3))</f>
        <v>11.5</v>
      </c>
      <c r="K12534" s="11">
        <v>149</v>
      </c>
      <c r="L12534" s="12">
        <v>0.3</v>
      </c>
      <c r="M12534" s="7">
        <f t="shared" si="586"/>
        <v>2016</v>
      </c>
      <c r="N12534" s="7">
        <f t="shared" si="587"/>
        <v>8</v>
      </c>
      <c r="O12534" s="30">
        <f t="shared" si="588"/>
        <v>104.3</v>
      </c>
    </row>
    <row r="12535" spans="2:15" x14ac:dyDescent="0.2">
      <c r="B12535" s="13">
        <v>63578</v>
      </c>
      <c r="C12535" s="14">
        <v>42610.996111111133</v>
      </c>
      <c r="D12535" s="7" t="s">
        <v>10</v>
      </c>
      <c r="E12535" s="13">
        <v>2202</v>
      </c>
      <c r="F12535" s="7" t="s">
        <v>34</v>
      </c>
      <c r="G12535" s="7" t="s">
        <v>12</v>
      </c>
      <c r="H12535" s="13">
        <v>8</v>
      </c>
      <c r="I12535" s="13" t="str">
        <f>IF(G12535="Male",VLOOKUP(H12535,'Shoe size conversion table'!$B$6:$D$22,2),VLOOKUP(H12535,'Shoe size conversion table'!$J$6:$L$22,2))</f>
        <v>38-39</v>
      </c>
      <c r="J12535" s="13">
        <f>IF(G12535="Male",VLOOKUP(H12535,'Shoe size conversion table'!$B$6:$D$22,3),VLOOKUP(H12535,'Shoe size conversion table'!$J$6:$L$22,3))</f>
        <v>6</v>
      </c>
      <c r="K12535" s="11">
        <v>199</v>
      </c>
      <c r="L12535" s="12">
        <v>0.3</v>
      </c>
      <c r="M12535" s="7">
        <f t="shared" si="586"/>
        <v>2016</v>
      </c>
      <c r="N12535" s="7">
        <f t="shared" si="587"/>
        <v>8</v>
      </c>
      <c r="O12535" s="30">
        <f t="shared" si="588"/>
        <v>139.29999999999998</v>
      </c>
    </row>
    <row r="12536" spans="2:15" x14ac:dyDescent="0.2">
      <c r="B12536" s="13">
        <v>63579</v>
      </c>
      <c r="C12536" s="14">
        <v>42611.036111111243</v>
      </c>
      <c r="D12536" s="7" t="s">
        <v>10</v>
      </c>
      <c r="E12536" s="13">
        <v>2170</v>
      </c>
      <c r="F12536" s="7" t="s">
        <v>36</v>
      </c>
      <c r="G12536" s="7" t="s">
        <v>12</v>
      </c>
      <c r="H12536" s="13">
        <v>7</v>
      </c>
      <c r="I12536" s="13" t="str">
        <f>IF(G12536="Male",VLOOKUP(H12536,'Shoe size conversion table'!$B$6:$D$22,2),VLOOKUP(H12536,'Shoe size conversion table'!$J$6:$L$22,2))</f>
        <v>37-38</v>
      </c>
      <c r="J12536" s="13">
        <f>IF(G12536="Male",VLOOKUP(H12536,'Shoe size conversion table'!$B$6:$D$22,3),VLOOKUP(H12536,'Shoe size conversion table'!$J$6:$L$22,3))</f>
        <v>5</v>
      </c>
      <c r="K12536" s="11">
        <v>139</v>
      </c>
      <c r="L12536" s="12">
        <v>0.3</v>
      </c>
      <c r="M12536" s="7">
        <f t="shared" si="586"/>
        <v>2016</v>
      </c>
      <c r="N12536" s="7">
        <f t="shared" si="587"/>
        <v>8</v>
      </c>
      <c r="O12536" s="30">
        <f t="shared" si="588"/>
        <v>97.3</v>
      </c>
    </row>
    <row r="12537" spans="2:15" x14ac:dyDescent="0.2">
      <c r="B12537" s="13">
        <v>63580</v>
      </c>
      <c r="C12537" s="14">
        <v>42611.106111111316</v>
      </c>
      <c r="D12537" s="7" t="s">
        <v>7</v>
      </c>
      <c r="E12537" s="13">
        <v>2215</v>
      </c>
      <c r="F12537" s="7" t="s">
        <v>48</v>
      </c>
      <c r="G12537" s="7" t="s">
        <v>11</v>
      </c>
      <c r="H12537" s="13">
        <v>10</v>
      </c>
      <c r="I12537" s="13">
        <f>IF(G12537="Male",VLOOKUP(H12537,'Shoe size conversion table'!$B$6:$D$22,2),VLOOKUP(H12537,'Shoe size conversion table'!$J$6:$L$22,2))</f>
        <v>43</v>
      </c>
      <c r="J12537" s="13">
        <f>IF(G12537="Male",VLOOKUP(H12537,'Shoe size conversion table'!$B$6:$D$22,3),VLOOKUP(H12537,'Shoe size conversion table'!$J$6:$L$22,3))</f>
        <v>9.5</v>
      </c>
      <c r="K12537" s="11">
        <v>129</v>
      </c>
      <c r="L12537" s="12">
        <v>0</v>
      </c>
      <c r="M12537" s="7">
        <f t="shared" si="586"/>
        <v>2016</v>
      </c>
      <c r="N12537" s="7">
        <f t="shared" si="587"/>
        <v>8</v>
      </c>
      <c r="O12537" s="30">
        <f t="shared" si="588"/>
        <v>129</v>
      </c>
    </row>
    <row r="12538" spans="2:15" x14ac:dyDescent="0.2">
      <c r="B12538" s="13">
        <v>63581</v>
      </c>
      <c r="C12538" s="14">
        <v>42611.156111111319</v>
      </c>
      <c r="D12538" s="7" t="s">
        <v>7</v>
      </c>
      <c r="E12538" s="13">
        <v>2217</v>
      </c>
      <c r="F12538" s="7" t="s">
        <v>48</v>
      </c>
      <c r="G12538" s="7" t="s">
        <v>12</v>
      </c>
      <c r="H12538" s="13">
        <v>8.5</v>
      </c>
      <c r="I12538" s="13">
        <f>IF(G12538="Male",VLOOKUP(H12538,'Shoe size conversion table'!$B$6:$D$22,2),VLOOKUP(H12538,'Shoe size conversion table'!$J$6:$L$22,2))</f>
        <v>39</v>
      </c>
      <c r="J12538" s="13">
        <f>IF(G12538="Male",VLOOKUP(H12538,'Shoe size conversion table'!$B$6:$D$22,3),VLOOKUP(H12538,'Shoe size conversion table'!$J$6:$L$22,3))</f>
        <v>6.5</v>
      </c>
      <c r="K12538" s="11">
        <v>189</v>
      </c>
      <c r="L12538" s="12">
        <v>0.3</v>
      </c>
      <c r="M12538" s="7">
        <f t="shared" si="586"/>
        <v>2016</v>
      </c>
      <c r="N12538" s="7">
        <f t="shared" si="587"/>
        <v>8</v>
      </c>
      <c r="O12538" s="30">
        <f t="shared" si="588"/>
        <v>132.29999999999998</v>
      </c>
    </row>
    <row r="12539" spans="2:15" x14ac:dyDescent="0.2">
      <c r="B12539" s="13">
        <v>63582</v>
      </c>
      <c r="C12539" s="14">
        <v>42611.166111111139</v>
      </c>
      <c r="D12539" s="7" t="s">
        <v>9</v>
      </c>
      <c r="E12539" s="13">
        <v>2156</v>
      </c>
      <c r="F12539" s="7" t="s">
        <v>59</v>
      </c>
      <c r="G12539" s="7" t="s">
        <v>11</v>
      </c>
      <c r="H12539" s="13">
        <v>8.5</v>
      </c>
      <c r="I12539" s="13" t="str">
        <f>IF(G12539="Male",VLOOKUP(H12539,'Shoe size conversion table'!$B$6:$D$22,2),VLOOKUP(H12539,'Shoe size conversion table'!$J$6:$L$22,2))</f>
        <v>41-42</v>
      </c>
      <c r="J12539" s="13">
        <f>IF(G12539="Male",VLOOKUP(H12539,'Shoe size conversion table'!$B$6:$D$22,3),VLOOKUP(H12539,'Shoe size conversion table'!$J$6:$L$22,3))</f>
        <v>8</v>
      </c>
      <c r="K12539" s="11">
        <v>179</v>
      </c>
      <c r="L12539" s="12">
        <v>0</v>
      </c>
      <c r="M12539" s="7">
        <f t="shared" si="586"/>
        <v>2016</v>
      </c>
      <c r="N12539" s="7">
        <f t="shared" si="587"/>
        <v>8</v>
      </c>
      <c r="O12539" s="30">
        <f t="shared" si="588"/>
        <v>179</v>
      </c>
    </row>
    <row r="12540" spans="2:15" x14ac:dyDescent="0.2">
      <c r="B12540" s="13">
        <v>63583</v>
      </c>
      <c r="C12540" s="14">
        <v>42611.326111111135</v>
      </c>
      <c r="D12540" s="7" t="s">
        <v>9</v>
      </c>
      <c r="E12540" s="13">
        <v>2157</v>
      </c>
      <c r="F12540" s="7" t="s">
        <v>58</v>
      </c>
      <c r="G12540" s="7" t="s">
        <v>12</v>
      </c>
      <c r="H12540" s="13">
        <v>7</v>
      </c>
      <c r="I12540" s="13" t="str">
        <f>IF(G12540="Male",VLOOKUP(H12540,'Shoe size conversion table'!$B$6:$D$22,2),VLOOKUP(H12540,'Shoe size conversion table'!$J$6:$L$22,2))</f>
        <v>37-38</v>
      </c>
      <c r="J12540" s="13">
        <f>IF(G12540="Male",VLOOKUP(H12540,'Shoe size conversion table'!$B$6:$D$22,3),VLOOKUP(H12540,'Shoe size conversion table'!$J$6:$L$22,3))</f>
        <v>5</v>
      </c>
      <c r="K12540" s="11">
        <v>149</v>
      </c>
      <c r="L12540" s="12">
        <v>0</v>
      </c>
      <c r="M12540" s="7">
        <f t="shared" si="586"/>
        <v>2016</v>
      </c>
      <c r="N12540" s="7">
        <f t="shared" si="587"/>
        <v>8</v>
      </c>
      <c r="O12540" s="30">
        <f t="shared" si="588"/>
        <v>149</v>
      </c>
    </row>
    <row r="12541" spans="2:15" x14ac:dyDescent="0.2">
      <c r="B12541" s="13">
        <v>63584</v>
      </c>
      <c r="C12541" s="14">
        <v>42611.326111111208</v>
      </c>
      <c r="D12541" s="7" t="s">
        <v>7</v>
      </c>
      <c r="E12541" s="13">
        <v>2210</v>
      </c>
      <c r="F12541" s="7" t="s">
        <v>54</v>
      </c>
      <c r="G12541" s="7" t="s">
        <v>12</v>
      </c>
      <c r="H12541" s="13">
        <v>8.5</v>
      </c>
      <c r="I12541" s="13">
        <f>IF(G12541="Male",VLOOKUP(H12541,'Shoe size conversion table'!$B$6:$D$22,2),VLOOKUP(H12541,'Shoe size conversion table'!$J$6:$L$22,2))</f>
        <v>39</v>
      </c>
      <c r="J12541" s="13">
        <f>IF(G12541="Male",VLOOKUP(H12541,'Shoe size conversion table'!$B$6:$D$22,3),VLOOKUP(H12541,'Shoe size conversion table'!$J$6:$L$22,3))</f>
        <v>6.5</v>
      </c>
      <c r="K12541" s="11">
        <v>169</v>
      </c>
      <c r="L12541" s="12">
        <v>0</v>
      </c>
      <c r="M12541" s="7">
        <f t="shared" si="586"/>
        <v>2016</v>
      </c>
      <c r="N12541" s="7">
        <f t="shared" si="587"/>
        <v>8</v>
      </c>
      <c r="O12541" s="30">
        <f t="shared" si="588"/>
        <v>169</v>
      </c>
    </row>
    <row r="12542" spans="2:15" x14ac:dyDescent="0.2">
      <c r="B12542" s="13">
        <v>63585</v>
      </c>
      <c r="C12542" s="14">
        <v>42611.376111111138</v>
      </c>
      <c r="D12542" s="7" t="s">
        <v>10</v>
      </c>
      <c r="E12542" s="13">
        <v>2173</v>
      </c>
      <c r="F12542" s="7" t="s">
        <v>36</v>
      </c>
      <c r="G12542" s="7" t="s">
        <v>11</v>
      </c>
      <c r="H12542" s="13">
        <v>10.5</v>
      </c>
      <c r="I12542" s="13" t="str">
        <f>IF(G12542="Male",VLOOKUP(H12542,'Shoe size conversion table'!$B$6:$D$22,2),VLOOKUP(H12542,'Shoe size conversion table'!$J$6:$L$22,2))</f>
        <v>43-44</v>
      </c>
      <c r="J12542" s="13">
        <f>IF(G12542="Male",VLOOKUP(H12542,'Shoe size conversion table'!$B$6:$D$22,3),VLOOKUP(H12542,'Shoe size conversion table'!$J$6:$L$22,3))</f>
        <v>10</v>
      </c>
      <c r="K12542" s="11">
        <v>179</v>
      </c>
      <c r="L12542" s="12">
        <v>0</v>
      </c>
      <c r="M12542" s="7">
        <f t="shared" si="586"/>
        <v>2016</v>
      </c>
      <c r="N12542" s="7">
        <f t="shared" si="587"/>
        <v>8</v>
      </c>
      <c r="O12542" s="30">
        <f t="shared" si="588"/>
        <v>179</v>
      </c>
    </row>
    <row r="12543" spans="2:15" x14ac:dyDescent="0.2">
      <c r="B12543" s="13">
        <v>63586</v>
      </c>
      <c r="C12543" s="14">
        <v>42611.426111111097</v>
      </c>
      <c r="D12543" s="7" t="s">
        <v>8</v>
      </c>
      <c r="E12543" s="13">
        <v>2237</v>
      </c>
      <c r="F12543" s="7" t="s">
        <v>39</v>
      </c>
      <c r="G12543" s="7" t="s">
        <v>12</v>
      </c>
      <c r="H12543" s="13">
        <v>7.5</v>
      </c>
      <c r="I12543" s="13">
        <f>IF(G12543="Male",VLOOKUP(H12543,'Shoe size conversion table'!$B$6:$D$22,2),VLOOKUP(H12543,'Shoe size conversion table'!$J$6:$L$22,2))</f>
        <v>38</v>
      </c>
      <c r="J12543" s="13">
        <f>IF(G12543="Male",VLOOKUP(H12543,'Shoe size conversion table'!$B$6:$D$22,3),VLOOKUP(H12543,'Shoe size conversion table'!$J$6:$L$22,3))</f>
        <v>5.5</v>
      </c>
      <c r="K12543" s="11">
        <v>139</v>
      </c>
      <c r="L12543" s="12">
        <v>0</v>
      </c>
      <c r="M12543" s="7">
        <f t="shared" si="586"/>
        <v>2016</v>
      </c>
      <c r="N12543" s="7">
        <f t="shared" si="587"/>
        <v>8</v>
      </c>
      <c r="O12543" s="30">
        <f t="shared" si="588"/>
        <v>139</v>
      </c>
    </row>
    <row r="12544" spans="2:15" x14ac:dyDescent="0.2">
      <c r="B12544" s="13">
        <v>63587</v>
      </c>
      <c r="C12544" s="14">
        <v>42611.436111111245</v>
      </c>
      <c r="D12544" s="7" t="s">
        <v>7</v>
      </c>
      <c r="E12544" s="13">
        <v>2191</v>
      </c>
      <c r="F12544" s="7" t="s">
        <v>48</v>
      </c>
      <c r="G12544" s="7" t="s">
        <v>12</v>
      </c>
      <c r="H12544" s="13">
        <v>8</v>
      </c>
      <c r="I12544" s="13" t="str">
        <f>IF(G12544="Male",VLOOKUP(H12544,'Shoe size conversion table'!$B$6:$D$22,2),VLOOKUP(H12544,'Shoe size conversion table'!$J$6:$L$22,2))</f>
        <v>38-39</v>
      </c>
      <c r="J12544" s="13">
        <f>IF(G12544="Male",VLOOKUP(H12544,'Shoe size conversion table'!$B$6:$D$22,3),VLOOKUP(H12544,'Shoe size conversion table'!$J$6:$L$22,3))</f>
        <v>6</v>
      </c>
      <c r="K12544" s="11">
        <v>139</v>
      </c>
      <c r="L12544" s="12">
        <v>0</v>
      </c>
      <c r="M12544" s="7">
        <f t="shared" si="586"/>
        <v>2016</v>
      </c>
      <c r="N12544" s="7">
        <f t="shared" si="587"/>
        <v>8</v>
      </c>
      <c r="O12544" s="30">
        <f t="shared" si="588"/>
        <v>139</v>
      </c>
    </row>
    <row r="12545" spans="2:15" x14ac:dyDescent="0.2">
      <c r="B12545" s="13">
        <v>63588</v>
      </c>
      <c r="C12545" s="14">
        <v>42611.456111111242</v>
      </c>
      <c r="D12545" s="7" t="s">
        <v>10</v>
      </c>
      <c r="E12545" s="13">
        <v>2173</v>
      </c>
      <c r="F12545" s="7" t="s">
        <v>35</v>
      </c>
      <c r="G12545" s="7" t="s">
        <v>12</v>
      </c>
      <c r="H12545" s="13">
        <v>7.5</v>
      </c>
      <c r="I12545" s="13">
        <f>IF(G12545="Male",VLOOKUP(H12545,'Shoe size conversion table'!$B$6:$D$22,2),VLOOKUP(H12545,'Shoe size conversion table'!$J$6:$L$22,2))</f>
        <v>38</v>
      </c>
      <c r="J12545" s="13">
        <f>IF(G12545="Male",VLOOKUP(H12545,'Shoe size conversion table'!$B$6:$D$22,3),VLOOKUP(H12545,'Shoe size conversion table'!$J$6:$L$22,3))</f>
        <v>5.5</v>
      </c>
      <c r="K12545" s="11">
        <v>169</v>
      </c>
      <c r="L12545" s="12">
        <v>0.3</v>
      </c>
      <c r="M12545" s="7">
        <f t="shared" si="586"/>
        <v>2016</v>
      </c>
      <c r="N12545" s="7">
        <f t="shared" si="587"/>
        <v>8</v>
      </c>
      <c r="O12545" s="30">
        <f t="shared" si="588"/>
        <v>118.3</v>
      </c>
    </row>
    <row r="12546" spans="2:15" x14ac:dyDescent="0.2">
      <c r="B12546" s="13">
        <v>63589</v>
      </c>
      <c r="C12546" s="14">
        <v>42611.516111111101</v>
      </c>
      <c r="D12546" s="7" t="s">
        <v>8</v>
      </c>
      <c r="E12546" s="13">
        <v>2160</v>
      </c>
      <c r="F12546" s="7" t="s">
        <v>38</v>
      </c>
      <c r="G12546" s="7" t="s">
        <v>11</v>
      </c>
      <c r="H12546" s="13">
        <v>9</v>
      </c>
      <c r="I12546" s="13">
        <f>IF(G12546="Male",VLOOKUP(H12546,'Shoe size conversion table'!$B$6:$D$22,2),VLOOKUP(H12546,'Shoe size conversion table'!$J$6:$L$22,2))</f>
        <v>42</v>
      </c>
      <c r="J12546" s="13">
        <f>IF(G12546="Male",VLOOKUP(H12546,'Shoe size conversion table'!$B$6:$D$22,3),VLOOKUP(H12546,'Shoe size conversion table'!$J$6:$L$22,3))</f>
        <v>8.5</v>
      </c>
      <c r="K12546" s="11">
        <v>169</v>
      </c>
      <c r="L12546" s="12">
        <v>0.5</v>
      </c>
      <c r="M12546" s="7">
        <f t="shared" si="586"/>
        <v>2016</v>
      </c>
      <c r="N12546" s="7">
        <f t="shared" si="587"/>
        <v>8</v>
      </c>
      <c r="O12546" s="30">
        <f t="shared" si="588"/>
        <v>84.5</v>
      </c>
    </row>
    <row r="12547" spans="2:15" x14ac:dyDescent="0.2">
      <c r="B12547" s="13">
        <v>63590</v>
      </c>
      <c r="C12547" s="14">
        <v>42611.586111111137</v>
      </c>
      <c r="D12547" s="7" t="s">
        <v>7</v>
      </c>
      <c r="E12547" s="13">
        <v>2206</v>
      </c>
      <c r="F12547" s="7" t="s">
        <v>49</v>
      </c>
      <c r="G12547" s="7" t="s">
        <v>12</v>
      </c>
      <c r="H12547" s="13">
        <v>9</v>
      </c>
      <c r="I12547" s="13" t="str">
        <f>IF(G12547="Male",VLOOKUP(H12547,'Shoe size conversion table'!$B$6:$D$22,2),VLOOKUP(H12547,'Shoe size conversion table'!$J$6:$L$22,2))</f>
        <v>39-40</v>
      </c>
      <c r="J12547" s="13">
        <f>IF(G12547="Male",VLOOKUP(H12547,'Shoe size conversion table'!$B$6:$D$22,3),VLOOKUP(H12547,'Shoe size conversion table'!$J$6:$L$22,3))</f>
        <v>7</v>
      </c>
      <c r="K12547" s="11">
        <v>139</v>
      </c>
      <c r="L12547" s="12">
        <v>0</v>
      </c>
      <c r="M12547" s="7">
        <f t="shared" si="586"/>
        <v>2016</v>
      </c>
      <c r="N12547" s="7">
        <f t="shared" si="587"/>
        <v>8</v>
      </c>
      <c r="O12547" s="30">
        <f t="shared" si="588"/>
        <v>139</v>
      </c>
    </row>
    <row r="12548" spans="2:15" x14ac:dyDescent="0.2">
      <c r="B12548" s="13">
        <v>63591</v>
      </c>
      <c r="C12548" s="14">
        <v>42611.606111111316</v>
      </c>
      <c r="D12548" s="7" t="s">
        <v>8</v>
      </c>
      <c r="E12548" s="13">
        <v>2235</v>
      </c>
      <c r="F12548" s="7" t="s">
        <v>38</v>
      </c>
      <c r="G12548" s="7" t="s">
        <v>11</v>
      </c>
      <c r="H12548" s="13">
        <v>9.5</v>
      </c>
      <c r="I12548" s="13" t="str">
        <f>IF(G12548="Male",VLOOKUP(H12548,'Shoe size conversion table'!$B$6:$D$22,2),VLOOKUP(H12548,'Shoe size conversion table'!$J$6:$L$22,2))</f>
        <v>42-43</v>
      </c>
      <c r="J12548" s="13">
        <f>IF(G12548="Male",VLOOKUP(H12548,'Shoe size conversion table'!$B$6:$D$22,3),VLOOKUP(H12548,'Shoe size conversion table'!$J$6:$L$22,3))</f>
        <v>9</v>
      </c>
      <c r="K12548" s="11">
        <v>149</v>
      </c>
      <c r="L12548" s="12">
        <v>0.3</v>
      </c>
      <c r="M12548" s="7">
        <f t="shared" si="586"/>
        <v>2016</v>
      </c>
      <c r="N12548" s="7">
        <f t="shared" si="587"/>
        <v>8</v>
      </c>
      <c r="O12548" s="30">
        <f t="shared" si="588"/>
        <v>104.3</v>
      </c>
    </row>
    <row r="12549" spans="2:15" x14ac:dyDescent="0.2">
      <c r="B12549" s="13">
        <v>63592</v>
      </c>
      <c r="C12549" s="14">
        <v>42611.776111111241</v>
      </c>
      <c r="D12549" s="7" t="s">
        <v>10</v>
      </c>
      <c r="E12549" s="13">
        <v>2181</v>
      </c>
      <c r="F12549" s="7" t="s">
        <v>35</v>
      </c>
      <c r="G12549" s="7" t="s">
        <v>12</v>
      </c>
      <c r="H12549" s="13">
        <v>8</v>
      </c>
      <c r="I12549" s="13" t="str">
        <f>IF(G12549="Male",VLOOKUP(H12549,'Shoe size conversion table'!$B$6:$D$22,2),VLOOKUP(H12549,'Shoe size conversion table'!$J$6:$L$22,2))</f>
        <v>38-39</v>
      </c>
      <c r="J12549" s="13">
        <f>IF(G12549="Male",VLOOKUP(H12549,'Shoe size conversion table'!$B$6:$D$22,3),VLOOKUP(H12549,'Shoe size conversion table'!$J$6:$L$22,3))</f>
        <v>6</v>
      </c>
      <c r="K12549" s="11">
        <v>129</v>
      </c>
      <c r="L12549" s="12">
        <v>0</v>
      </c>
      <c r="M12549" s="7">
        <f t="shared" ref="M12549:M12612" si="589">YEAR(C12549)</f>
        <v>2016</v>
      </c>
      <c r="N12549" s="7">
        <f t="shared" si="587"/>
        <v>8</v>
      </c>
      <c r="O12549" s="30">
        <f t="shared" si="588"/>
        <v>129</v>
      </c>
    </row>
    <row r="12550" spans="2:15" x14ac:dyDescent="0.2">
      <c r="B12550" s="13">
        <v>63593</v>
      </c>
      <c r="C12550" s="14">
        <v>42611.786111111316</v>
      </c>
      <c r="D12550" s="7" t="s">
        <v>9</v>
      </c>
      <c r="E12550" s="13">
        <v>2166</v>
      </c>
      <c r="F12550" s="7" t="s">
        <v>58</v>
      </c>
      <c r="G12550" s="7" t="s">
        <v>12</v>
      </c>
      <c r="H12550" s="13">
        <v>8</v>
      </c>
      <c r="I12550" s="13" t="str">
        <f>IF(G12550="Male",VLOOKUP(H12550,'Shoe size conversion table'!$B$6:$D$22,2),VLOOKUP(H12550,'Shoe size conversion table'!$J$6:$L$22,2))</f>
        <v>38-39</v>
      </c>
      <c r="J12550" s="13">
        <f>IF(G12550="Male",VLOOKUP(H12550,'Shoe size conversion table'!$B$6:$D$22,3),VLOOKUP(H12550,'Shoe size conversion table'!$J$6:$L$22,3))</f>
        <v>6</v>
      </c>
      <c r="K12550" s="11">
        <v>189</v>
      </c>
      <c r="L12550" s="12">
        <v>0.1</v>
      </c>
      <c r="M12550" s="7">
        <f t="shared" si="589"/>
        <v>2016</v>
      </c>
      <c r="N12550" s="7">
        <f t="shared" ref="N12550:N12613" si="590">MONTH(C12550:C27517)</f>
        <v>8</v>
      </c>
      <c r="O12550" s="30">
        <f t="shared" ref="O12550:O12613" si="591">K12550*(1-L12550)</f>
        <v>170.1</v>
      </c>
    </row>
    <row r="12551" spans="2:15" x14ac:dyDescent="0.2">
      <c r="B12551" s="13">
        <v>63594</v>
      </c>
      <c r="C12551" s="14">
        <v>42611.866111111209</v>
      </c>
      <c r="D12551" s="7" t="s">
        <v>10</v>
      </c>
      <c r="E12551" s="13">
        <v>2178</v>
      </c>
      <c r="F12551" s="7" t="s">
        <v>35</v>
      </c>
      <c r="G12551" s="7" t="s">
        <v>11</v>
      </c>
      <c r="H12551" s="13">
        <v>11.5</v>
      </c>
      <c r="I12551" s="13" t="str">
        <f>IF(G12551="Male",VLOOKUP(H12551,'Shoe size conversion table'!$B$6:$D$22,2),VLOOKUP(H12551,'Shoe size conversion table'!$J$6:$L$22,2))</f>
        <v>44-45</v>
      </c>
      <c r="J12551" s="13">
        <f>IF(G12551="Male",VLOOKUP(H12551,'Shoe size conversion table'!$B$6:$D$22,3),VLOOKUP(H12551,'Shoe size conversion table'!$J$6:$L$22,3))</f>
        <v>11</v>
      </c>
      <c r="K12551" s="11">
        <v>149</v>
      </c>
      <c r="L12551" s="12">
        <v>0.5</v>
      </c>
      <c r="M12551" s="7">
        <f t="shared" si="589"/>
        <v>2016</v>
      </c>
      <c r="N12551" s="7">
        <f t="shared" si="590"/>
        <v>8</v>
      </c>
      <c r="O12551" s="30">
        <f t="shared" si="591"/>
        <v>74.5</v>
      </c>
    </row>
    <row r="12552" spans="2:15" x14ac:dyDescent="0.2">
      <c r="B12552" s="13">
        <v>63595</v>
      </c>
      <c r="C12552" s="14">
        <v>42611.94611111132</v>
      </c>
      <c r="D12552" s="7" t="s">
        <v>7</v>
      </c>
      <c r="E12552" s="13">
        <v>2212</v>
      </c>
      <c r="F12552" s="7" t="s">
        <v>53</v>
      </c>
      <c r="G12552" s="7" t="s">
        <v>11</v>
      </c>
      <c r="H12552" s="13">
        <v>10</v>
      </c>
      <c r="I12552" s="13">
        <f>IF(G12552="Male",VLOOKUP(H12552,'Shoe size conversion table'!$B$6:$D$22,2),VLOOKUP(H12552,'Shoe size conversion table'!$J$6:$L$22,2))</f>
        <v>43</v>
      </c>
      <c r="J12552" s="13">
        <f>IF(G12552="Male",VLOOKUP(H12552,'Shoe size conversion table'!$B$6:$D$22,3),VLOOKUP(H12552,'Shoe size conversion table'!$J$6:$L$22,3))</f>
        <v>9.5</v>
      </c>
      <c r="K12552" s="11">
        <v>179</v>
      </c>
      <c r="L12552" s="12">
        <v>0</v>
      </c>
      <c r="M12552" s="7">
        <f t="shared" si="589"/>
        <v>2016</v>
      </c>
      <c r="N12552" s="7">
        <f t="shared" si="590"/>
        <v>8</v>
      </c>
      <c r="O12552" s="30">
        <f t="shared" si="591"/>
        <v>179</v>
      </c>
    </row>
    <row r="12553" spans="2:15" x14ac:dyDescent="0.2">
      <c r="B12553" s="13">
        <v>63596</v>
      </c>
      <c r="C12553" s="14">
        <v>42611.966111111244</v>
      </c>
      <c r="D12553" s="7" t="s">
        <v>9</v>
      </c>
      <c r="E12553" s="13">
        <v>2167</v>
      </c>
      <c r="F12553" s="7" t="s">
        <v>59</v>
      </c>
      <c r="G12553" s="7" t="s">
        <v>12</v>
      </c>
      <c r="H12553" s="13">
        <v>8.5</v>
      </c>
      <c r="I12553" s="13">
        <f>IF(G12553="Male",VLOOKUP(H12553,'Shoe size conversion table'!$B$6:$D$22,2),VLOOKUP(H12553,'Shoe size conversion table'!$J$6:$L$22,2))</f>
        <v>39</v>
      </c>
      <c r="J12553" s="13">
        <f>IF(G12553="Male",VLOOKUP(H12553,'Shoe size conversion table'!$B$6:$D$22,3),VLOOKUP(H12553,'Shoe size conversion table'!$J$6:$L$22,3))</f>
        <v>6.5</v>
      </c>
      <c r="K12553" s="11">
        <v>149</v>
      </c>
      <c r="L12553" s="12">
        <v>0</v>
      </c>
      <c r="M12553" s="7">
        <f t="shared" si="589"/>
        <v>2016</v>
      </c>
      <c r="N12553" s="7">
        <f t="shared" si="590"/>
        <v>8</v>
      </c>
      <c r="O12553" s="30">
        <f t="shared" si="591"/>
        <v>149</v>
      </c>
    </row>
    <row r="12554" spans="2:15" x14ac:dyDescent="0.2">
      <c r="B12554" s="13">
        <v>63597</v>
      </c>
      <c r="C12554" s="14">
        <v>42611.966111111244</v>
      </c>
      <c r="D12554" s="7" t="s">
        <v>7</v>
      </c>
      <c r="E12554" s="13">
        <v>2155</v>
      </c>
      <c r="F12554" s="7" t="s">
        <v>48</v>
      </c>
      <c r="G12554" s="7" t="s">
        <v>12</v>
      </c>
      <c r="H12554" s="13">
        <v>6.5</v>
      </c>
      <c r="I12554" s="13">
        <f>IF(G12554="Male",VLOOKUP(H12554,'Shoe size conversion table'!$B$6:$D$22,2),VLOOKUP(H12554,'Shoe size conversion table'!$J$6:$L$22,2))</f>
        <v>37</v>
      </c>
      <c r="J12554" s="13">
        <f>IF(G12554="Male",VLOOKUP(H12554,'Shoe size conversion table'!$B$6:$D$22,3),VLOOKUP(H12554,'Shoe size conversion table'!$J$6:$L$22,3))</f>
        <v>4.5</v>
      </c>
      <c r="K12554" s="11">
        <v>199</v>
      </c>
      <c r="L12554" s="12">
        <v>0</v>
      </c>
      <c r="M12554" s="7">
        <f t="shared" si="589"/>
        <v>2016</v>
      </c>
      <c r="N12554" s="7">
        <f t="shared" si="590"/>
        <v>8</v>
      </c>
      <c r="O12554" s="30">
        <f t="shared" si="591"/>
        <v>199</v>
      </c>
    </row>
    <row r="12555" spans="2:15" x14ac:dyDescent="0.2">
      <c r="B12555" s="13">
        <v>63598</v>
      </c>
      <c r="C12555" s="14">
        <v>42611.986111111139</v>
      </c>
      <c r="D12555" s="7" t="s">
        <v>7</v>
      </c>
      <c r="E12555" s="13">
        <v>2186</v>
      </c>
      <c r="F12555" s="7" t="s">
        <v>51</v>
      </c>
      <c r="G12555" s="7" t="s">
        <v>11</v>
      </c>
      <c r="H12555" s="13">
        <v>8.5</v>
      </c>
      <c r="I12555" s="13" t="str">
        <f>IF(G12555="Male",VLOOKUP(H12555,'Shoe size conversion table'!$B$6:$D$22,2),VLOOKUP(H12555,'Shoe size conversion table'!$J$6:$L$22,2))</f>
        <v>41-42</v>
      </c>
      <c r="J12555" s="13">
        <f>IF(G12555="Male",VLOOKUP(H12555,'Shoe size conversion table'!$B$6:$D$22,3),VLOOKUP(H12555,'Shoe size conversion table'!$J$6:$L$22,3))</f>
        <v>8</v>
      </c>
      <c r="K12555" s="11">
        <v>199</v>
      </c>
      <c r="L12555" s="12">
        <v>0.2</v>
      </c>
      <c r="M12555" s="7">
        <f t="shared" si="589"/>
        <v>2016</v>
      </c>
      <c r="N12555" s="7">
        <f t="shared" si="590"/>
        <v>8</v>
      </c>
      <c r="O12555" s="30">
        <f t="shared" si="591"/>
        <v>159.20000000000002</v>
      </c>
    </row>
    <row r="12556" spans="2:15" x14ac:dyDescent="0.2">
      <c r="B12556" s="13">
        <v>63598</v>
      </c>
      <c r="C12556" s="14">
        <v>42611.986111111139</v>
      </c>
      <c r="D12556" s="7" t="s">
        <v>7</v>
      </c>
      <c r="E12556" s="13">
        <v>2235</v>
      </c>
      <c r="F12556" s="7" t="s">
        <v>49</v>
      </c>
      <c r="G12556" s="7" t="s">
        <v>12</v>
      </c>
      <c r="H12556" s="13">
        <v>12</v>
      </c>
      <c r="I12556" s="13" t="str">
        <f>IF(G12556="Male",VLOOKUP(H12556,'Shoe size conversion table'!$B$6:$D$22,2),VLOOKUP(H12556,'Shoe size conversion table'!$J$6:$L$22,2))</f>
        <v>42-43</v>
      </c>
      <c r="J12556" s="13">
        <f>IF(G12556="Male",VLOOKUP(H12556,'Shoe size conversion table'!$B$6:$D$22,3),VLOOKUP(H12556,'Shoe size conversion table'!$J$6:$L$22,3))</f>
        <v>10</v>
      </c>
      <c r="K12556" s="11">
        <v>139</v>
      </c>
      <c r="L12556" s="12">
        <v>0</v>
      </c>
      <c r="M12556" s="7">
        <f t="shared" si="589"/>
        <v>2016</v>
      </c>
      <c r="N12556" s="7">
        <f t="shared" si="590"/>
        <v>8</v>
      </c>
      <c r="O12556" s="30">
        <f t="shared" si="591"/>
        <v>139</v>
      </c>
    </row>
    <row r="12557" spans="2:15" x14ac:dyDescent="0.2">
      <c r="B12557" s="13">
        <v>63598</v>
      </c>
      <c r="C12557" s="14">
        <v>42611.986111111139</v>
      </c>
      <c r="D12557" s="7" t="s">
        <v>7</v>
      </c>
      <c r="E12557" s="13">
        <v>2203</v>
      </c>
      <c r="F12557" s="7" t="s">
        <v>56</v>
      </c>
      <c r="G12557" s="7" t="s">
        <v>11</v>
      </c>
      <c r="H12557" s="13">
        <v>6.5</v>
      </c>
      <c r="I12557" s="13">
        <f>IF(G12557="Male",VLOOKUP(H12557,'Shoe size conversion table'!$B$6:$D$22,2),VLOOKUP(H12557,'Shoe size conversion table'!$J$6:$L$22,2))</f>
        <v>39</v>
      </c>
      <c r="J12557" s="13">
        <f>IF(G12557="Male",VLOOKUP(H12557,'Shoe size conversion table'!$B$6:$D$22,3),VLOOKUP(H12557,'Shoe size conversion table'!$J$6:$L$22,3))</f>
        <v>6</v>
      </c>
      <c r="K12557" s="11">
        <v>149</v>
      </c>
      <c r="L12557" s="12">
        <v>0.3</v>
      </c>
      <c r="M12557" s="7">
        <f t="shared" si="589"/>
        <v>2016</v>
      </c>
      <c r="N12557" s="7">
        <f t="shared" si="590"/>
        <v>8</v>
      </c>
      <c r="O12557" s="30">
        <f t="shared" si="591"/>
        <v>104.3</v>
      </c>
    </row>
    <row r="12558" spans="2:15" x14ac:dyDescent="0.2">
      <c r="B12558" s="13">
        <v>63599</v>
      </c>
      <c r="C12558" s="14">
        <v>42612.066111111242</v>
      </c>
      <c r="D12558" s="7" t="s">
        <v>9</v>
      </c>
      <c r="E12558" s="13">
        <v>2220</v>
      </c>
      <c r="F12558" s="7" t="s">
        <v>62</v>
      </c>
      <c r="G12558" s="7" t="s">
        <v>11</v>
      </c>
      <c r="H12558" s="13">
        <v>6.5</v>
      </c>
      <c r="I12558" s="13">
        <f>IF(G12558="Male",VLOOKUP(H12558,'Shoe size conversion table'!$B$6:$D$22,2),VLOOKUP(H12558,'Shoe size conversion table'!$J$6:$L$22,2))</f>
        <v>39</v>
      </c>
      <c r="J12558" s="13">
        <f>IF(G12558="Male",VLOOKUP(H12558,'Shoe size conversion table'!$B$6:$D$22,3),VLOOKUP(H12558,'Shoe size conversion table'!$J$6:$L$22,3))</f>
        <v>6</v>
      </c>
      <c r="K12558" s="11">
        <v>199</v>
      </c>
      <c r="L12558" s="12">
        <v>0</v>
      </c>
      <c r="M12558" s="7">
        <f t="shared" si="589"/>
        <v>2016</v>
      </c>
      <c r="N12558" s="7">
        <f t="shared" si="590"/>
        <v>8</v>
      </c>
      <c r="O12558" s="30">
        <f t="shared" si="591"/>
        <v>199</v>
      </c>
    </row>
    <row r="12559" spans="2:15" x14ac:dyDescent="0.2">
      <c r="B12559" s="13">
        <v>63600</v>
      </c>
      <c r="C12559" s="14">
        <v>42612.086111111319</v>
      </c>
      <c r="D12559" s="7" t="s">
        <v>10</v>
      </c>
      <c r="E12559" s="13">
        <v>2172</v>
      </c>
      <c r="F12559" s="7" t="s">
        <v>36</v>
      </c>
      <c r="G12559" s="7" t="s">
        <v>12</v>
      </c>
      <c r="H12559" s="13">
        <v>9</v>
      </c>
      <c r="I12559" s="13" t="str">
        <f>IF(G12559="Male",VLOOKUP(H12559,'Shoe size conversion table'!$B$6:$D$22,2),VLOOKUP(H12559,'Shoe size conversion table'!$J$6:$L$22,2))</f>
        <v>39-40</v>
      </c>
      <c r="J12559" s="13">
        <f>IF(G12559="Male",VLOOKUP(H12559,'Shoe size conversion table'!$B$6:$D$22,3),VLOOKUP(H12559,'Shoe size conversion table'!$J$6:$L$22,3))</f>
        <v>7</v>
      </c>
      <c r="K12559" s="11">
        <v>179</v>
      </c>
      <c r="L12559" s="12">
        <v>0</v>
      </c>
      <c r="M12559" s="7">
        <f t="shared" si="589"/>
        <v>2016</v>
      </c>
      <c r="N12559" s="7">
        <f t="shared" si="590"/>
        <v>8</v>
      </c>
      <c r="O12559" s="30">
        <f t="shared" si="591"/>
        <v>179</v>
      </c>
    </row>
    <row r="12560" spans="2:15" x14ac:dyDescent="0.2">
      <c r="B12560" s="13">
        <v>63601</v>
      </c>
      <c r="C12560" s="14">
        <v>42612.166111111139</v>
      </c>
      <c r="D12560" s="7" t="s">
        <v>9</v>
      </c>
      <c r="E12560" s="13">
        <v>2241</v>
      </c>
      <c r="F12560" s="7" t="s">
        <v>60</v>
      </c>
      <c r="G12560" s="7" t="s">
        <v>11</v>
      </c>
      <c r="H12560" s="13">
        <v>11</v>
      </c>
      <c r="I12560" s="13">
        <f>IF(G12560="Male",VLOOKUP(H12560,'Shoe size conversion table'!$B$6:$D$22,2),VLOOKUP(H12560,'Shoe size conversion table'!$J$6:$L$22,2))</f>
        <v>44</v>
      </c>
      <c r="J12560" s="13">
        <f>IF(G12560="Male",VLOOKUP(H12560,'Shoe size conversion table'!$B$6:$D$22,3),VLOOKUP(H12560,'Shoe size conversion table'!$J$6:$L$22,3))</f>
        <v>10.5</v>
      </c>
      <c r="K12560" s="11">
        <v>139</v>
      </c>
      <c r="L12560" s="12">
        <v>0</v>
      </c>
      <c r="M12560" s="7">
        <f t="shared" si="589"/>
        <v>2016</v>
      </c>
      <c r="N12560" s="7">
        <f t="shared" si="590"/>
        <v>8</v>
      </c>
      <c r="O12560" s="30">
        <f t="shared" si="591"/>
        <v>139</v>
      </c>
    </row>
    <row r="12561" spans="2:15" x14ac:dyDescent="0.2">
      <c r="B12561" s="13">
        <v>63602</v>
      </c>
      <c r="C12561" s="14">
        <v>42612.2261111111</v>
      </c>
      <c r="D12561" s="7" t="s">
        <v>9</v>
      </c>
      <c r="E12561" s="13">
        <v>2233</v>
      </c>
      <c r="F12561" s="7" t="s">
        <v>61</v>
      </c>
      <c r="G12561" s="7" t="s">
        <v>11</v>
      </c>
      <c r="H12561" s="13">
        <v>10</v>
      </c>
      <c r="I12561" s="13">
        <f>IF(G12561="Male",VLOOKUP(H12561,'Shoe size conversion table'!$B$6:$D$22,2),VLOOKUP(H12561,'Shoe size conversion table'!$J$6:$L$22,2))</f>
        <v>43</v>
      </c>
      <c r="J12561" s="13">
        <f>IF(G12561="Male",VLOOKUP(H12561,'Shoe size conversion table'!$B$6:$D$22,3),VLOOKUP(H12561,'Shoe size conversion table'!$J$6:$L$22,3))</f>
        <v>9.5</v>
      </c>
      <c r="K12561" s="11">
        <v>169</v>
      </c>
      <c r="L12561" s="12">
        <v>0</v>
      </c>
      <c r="M12561" s="7">
        <f t="shared" si="589"/>
        <v>2016</v>
      </c>
      <c r="N12561" s="7">
        <f t="shared" si="590"/>
        <v>8</v>
      </c>
      <c r="O12561" s="30">
        <f t="shared" si="591"/>
        <v>169</v>
      </c>
    </row>
    <row r="12562" spans="2:15" x14ac:dyDescent="0.2">
      <c r="B12562" s="13">
        <v>63603</v>
      </c>
      <c r="C12562" s="14">
        <v>42612.276111111096</v>
      </c>
      <c r="D12562" s="7" t="s">
        <v>10</v>
      </c>
      <c r="E12562" s="13">
        <v>2201</v>
      </c>
      <c r="F12562" s="7" t="s">
        <v>34</v>
      </c>
      <c r="G12562" s="7" t="s">
        <v>12</v>
      </c>
      <c r="H12562" s="13">
        <v>8.5</v>
      </c>
      <c r="I12562" s="13">
        <f>IF(G12562="Male",VLOOKUP(H12562,'Shoe size conversion table'!$B$6:$D$22,2),VLOOKUP(H12562,'Shoe size conversion table'!$J$6:$L$22,2))</f>
        <v>39</v>
      </c>
      <c r="J12562" s="13">
        <f>IF(G12562="Male",VLOOKUP(H12562,'Shoe size conversion table'!$B$6:$D$22,3),VLOOKUP(H12562,'Shoe size conversion table'!$J$6:$L$22,3))</f>
        <v>6.5</v>
      </c>
      <c r="K12562" s="11">
        <v>169</v>
      </c>
      <c r="L12562" s="12">
        <v>0.3</v>
      </c>
      <c r="M12562" s="7">
        <f t="shared" si="589"/>
        <v>2016</v>
      </c>
      <c r="N12562" s="7">
        <f t="shared" si="590"/>
        <v>8</v>
      </c>
      <c r="O12562" s="30">
        <f t="shared" si="591"/>
        <v>118.3</v>
      </c>
    </row>
    <row r="12563" spans="2:15" x14ac:dyDescent="0.2">
      <c r="B12563" s="13">
        <v>63604</v>
      </c>
      <c r="C12563" s="14">
        <v>42612.356111111141</v>
      </c>
      <c r="D12563" s="7" t="s">
        <v>7</v>
      </c>
      <c r="E12563" s="13">
        <v>2228</v>
      </c>
      <c r="F12563" s="7" t="s">
        <v>49</v>
      </c>
      <c r="G12563" s="7" t="s">
        <v>12</v>
      </c>
      <c r="H12563" s="13">
        <v>8</v>
      </c>
      <c r="I12563" s="13" t="str">
        <f>IF(G12563="Male",VLOOKUP(H12563,'Shoe size conversion table'!$B$6:$D$22,2),VLOOKUP(H12563,'Shoe size conversion table'!$J$6:$L$22,2))</f>
        <v>38-39</v>
      </c>
      <c r="J12563" s="13">
        <f>IF(G12563="Male",VLOOKUP(H12563,'Shoe size conversion table'!$B$6:$D$22,3),VLOOKUP(H12563,'Shoe size conversion table'!$J$6:$L$22,3))</f>
        <v>6</v>
      </c>
      <c r="K12563" s="11">
        <v>149</v>
      </c>
      <c r="L12563" s="12">
        <v>0</v>
      </c>
      <c r="M12563" s="7">
        <f t="shared" si="589"/>
        <v>2016</v>
      </c>
      <c r="N12563" s="7">
        <f t="shared" si="590"/>
        <v>8</v>
      </c>
      <c r="O12563" s="30">
        <f t="shared" si="591"/>
        <v>149</v>
      </c>
    </row>
    <row r="12564" spans="2:15" x14ac:dyDescent="0.2">
      <c r="B12564" s="13">
        <v>63605</v>
      </c>
      <c r="C12564" s="14">
        <v>42612.376111111138</v>
      </c>
      <c r="D12564" s="7" t="s">
        <v>10</v>
      </c>
      <c r="E12564" s="13">
        <v>2185</v>
      </c>
      <c r="F12564" s="7" t="s">
        <v>36</v>
      </c>
      <c r="G12564" s="7" t="s">
        <v>11</v>
      </c>
      <c r="H12564" s="13">
        <v>10</v>
      </c>
      <c r="I12564" s="13">
        <f>IF(G12564="Male",VLOOKUP(H12564,'Shoe size conversion table'!$B$6:$D$22,2),VLOOKUP(H12564,'Shoe size conversion table'!$J$6:$L$22,2))</f>
        <v>43</v>
      </c>
      <c r="J12564" s="13">
        <f>IF(G12564="Male",VLOOKUP(H12564,'Shoe size conversion table'!$B$6:$D$22,3),VLOOKUP(H12564,'Shoe size conversion table'!$J$6:$L$22,3))</f>
        <v>9.5</v>
      </c>
      <c r="K12564" s="11">
        <v>159</v>
      </c>
      <c r="L12564" s="12">
        <v>0.2</v>
      </c>
      <c r="M12564" s="7">
        <f t="shared" si="589"/>
        <v>2016</v>
      </c>
      <c r="N12564" s="7">
        <f t="shared" si="590"/>
        <v>8</v>
      </c>
      <c r="O12564" s="30">
        <f t="shared" si="591"/>
        <v>127.2</v>
      </c>
    </row>
    <row r="12565" spans="2:15" x14ac:dyDescent="0.2">
      <c r="B12565" s="13">
        <v>63606</v>
      </c>
      <c r="C12565" s="14">
        <v>42612.436111111208</v>
      </c>
      <c r="D12565" s="7" t="s">
        <v>7</v>
      </c>
      <c r="E12565" s="13">
        <v>2239</v>
      </c>
      <c r="F12565" s="7" t="s">
        <v>50</v>
      </c>
      <c r="G12565" s="7" t="s">
        <v>12</v>
      </c>
      <c r="H12565" s="13">
        <v>7.5</v>
      </c>
      <c r="I12565" s="13">
        <f>IF(G12565="Male",VLOOKUP(H12565,'Shoe size conversion table'!$B$6:$D$22,2),VLOOKUP(H12565,'Shoe size conversion table'!$J$6:$L$22,2))</f>
        <v>38</v>
      </c>
      <c r="J12565" s="13">
        <f>IF(G12565="Male",VLOOKUP(H12565,'Shoe size conversion table'!$B$6:$D$22,3),VLOOKUP(H12565,'Shoe size conversion table'!$J$6:$L$22,3))</f>
        <v>5.5</v>
      </c>
      <c r="K12565" s="11">
        <v>159</v>
      </c>
      <c r="L12565" s="12">
        <v>0</v>
      </c>
      <c r="M12565" s="7">
        <f t="shared" si="589"/>
        <v>2016</v>
      </c>
      <c r="N12565" s="7">
        <f t="shared" si="590"/>
        <v>8</v>
      </c>
      <c r="O12565" s="30">
        <f t="shared" si="591"/>
        <v>159</v>
      </c>
    </row>
    <row r="12566" spans="2:15" x14ac:dyDescent="0.2">
      <c r="B12566" s="13">
        <v>63607</v>
      </c>
      <c r="C12566" s="14">
        <v>42612.446111111138</v>
      </c>
      <c r="D12566" s="7" t="s">
        <v>7</v>
      </c>
      <c r="E12566" s="13">
        <v>2188</v>
      </c>
      <c r="F12566" s="7" t="s">
        <v>57</v>
      </c>
      <c r="G12566" s="7" t="s">
        <v>12</v>
      </c>
      <c r="H12566" s="13">
        <v>9</v>
      </c>
      <c r="I12566" s="13" t="str">
        <f>IF(G12566="Male",VLOOKUP(H12566,'Shoe size conversion table'!$B$6:$D$22,2),VLOOKUP(H12566,'Shoe size conversion table'!$J$6:$L$22,2))</f>
        <v>39-40</v>
      </c>
      <c r="J12566" s="13">
        <f>IF(G12566="Male",VLOOKUP(H12566,'Shoe size conversion table'!$B$6:$D$22,3),VLOOKUP(H12566,'Shoe size conversion table'!$J$6:$L$22,3))</f>
        <v>7</v>
      </c>
      <c r="K12566" s="11">
        <v>139</v>
      </c>
      <c r="L12566" s="12">
        <v>0</v>
      </c>
      <c r="M12566" s="7">
        <f t="shared" si="589"/>
        <v>2016</v>
      </c>
      <c r="N12566" s="7">
        <f t="shared" si="590"/>
        <v>8</v>
      </c>
      <c r="O12566" s="30">
        <f t="shared" si="591"/>
        <v>139</v>
      </c>
    </row>
    <row r="12567" spans="2:15" x14ac:dyDescent="0.2">
      <c r="B12567" s="13">
        <v>63608</v>
      </c>
      <c r="C12567" s="14">
        <v>42612.496111111323</v>
      </c>
      <c r="D12567" s="7" t="s">
        <v>10</v>
      </c>
      <c r="E12567" s="13">
        <v>2178</v>
      </c>
      <c r="F12567" s="7" t="s">
        <v>34</v>
      </c>
      <c r="G12567" s="7" t="s">
        <v>11</v>
      </c>
      <c r="H12567" s="13">
        <v>8.5</v>
      </c>
      <c r="I12567" s="13" t="str">
        <f>IF(G12567="Male",VLOOKUP(H12567,'Shoe size conversion table'!$B$6:$D$22,2),VLOOKUP(H12567,'Shoe size conversion table'!$J$6:$L$22,2))</f>
        <v>41-42</v>
      </c>
      <c r="J12567" s="13">
        <f>IF(G12567="Male",VLOOKUP(H12567,'Shoe size conversion table'!$B$6:$D$22,3),VLOOKUP(H12567,'Shoe size conversion table'!$J$6:$L$22,3))</f>
        <v>8</v>
      </c>
      <c r="K12567" s="11">
        <v>139</v>
      </c>
      <c r="L12567" s="12">
        <v>0.5</v>
      </c>
      <c r="M12567" s="7">
        <f t="shared" si="589"/>
        <v>2016</v>
      </c>
      <c r="N12567" s="7">
        <f t="shared" si="590"/>
        <v>8</v>
      </c>
      <c r="O12567" s="30">
        <f t="shared" si="591"/>
        <v>69.5</v>
      </c>
    </row>
    <row r="12568" spans="2:15" x14ac:dyDescent="0.2">
      <c r="B12568" s="13">
        <v>63609</v>
      </c>
      <c r="C12568" s="14">
        <v>42612.746111111206</v>
      </c>
      <c r="D12568" s="7" t="s">
        <v>8</v>
      </c>
      <c r="E12568" s="13">
        <v>2188</v>
      </c>
      <c r="F12568" s="7" t="s">
        <v>38</v>
      </c>
      <c r="G12568" s="7" t="s">
        <v>11</v>
      </c>
      <c r="H12568" s="13">
        <v>10</v>
      </c>
      <c r="I12568" s="13">
        <f>IF(G12568="Male",VLOOKUP(H12568,'Shoe size conversion table'!$B$6:$D$22,2),VLOOKUP(H12568,'Shoe size conversion table'!$J$6:$L$22,2))</f>
        <v>43</v>
      </c>
      <c r="J12568" s="13">
        <f>IF(G12568="Male",VLOOKUP(H12568,'Shoe size conversion table'!$B$6:$D$22,3),VLOOKUP(H12568,'Shoe size conversion table'!$J$6:$L$22,3))</f>
        <v>9.5</v>
      </c>
      <c r="K12568" s="11">
        <v>139</v>
      </c>
      <c r="L12568" s="12">
        <v>0.5</v>
      </c>
      <c r="M12568" s="7">
        <f t="shared" si="589"/>
        <v>2016</v>
      </c>
      <c r="N12568" s="7">
        <f t="shared" si="590"/>
        <v>8</v>
      </c>
      <c r="O12568" s="30">
        <f t="shared" si="591"/>
        <v>69.5</v>
      </c>
    </row>
    <row r="12569" spans="2:15" x14ac:dyDescent="0.2">
      <c r="B12569" s="13">
        <v>63610</v>
      </c>
      <c r="C12569" s="14">
        <v>42612.786111111316</v>
      </c>
      <c r="D12569" s="7" t="s">
        <v>9</v>
      </c>
      <c r="E12569" s="13">
        <v>2149</v>
      </c>
      <c r="F12569" s="7" t="s">
        <v>59</v>
      </c>
      <c r="G12569" s="7" t="s">
        <v>12</v>
      </c>
      <c r="H12569" s="13">
        <v>8</v>
      </c>
      <c r="I12569" s="13" t="str">
        <f>IF(G12569="Male",VLOOKUP(H12569,'Shoe size conversion table'!$B$6:$D$22,2),VLOOKUP(H12569,'Shoe size conversion table'!$J$6:$L$22,2))</f>
        <v>38-39</v>
      </c>
      <c r="J12569" s="13">
        <f>IF(G12569="Male",VLOOKUP(H12569,'Shoe size conversion table'!$B$6:$D$22,3),VLOOKUP(H12569,'Shoe size conversion table'!$J$6:$L$22,3))</f>
        <v>6</v>
      </c>
      <c r="K12569" s="11">
        <v>159</v>
      </c>
      <c r="L12569" s="12">
        <v>0</v>
      </c>
      <c r="M12569" s="7">
        <f t="shared" si="589"/>
        <v>2016</v>
      </c>
      <c r="N12569" s="7">
        <f t="shared" si="590"/>
        <v>8</v>
      </c>
      <c r="O12569" s="30">
        <f t="shared" si="591"/>
        <v>159</v>
      </c>
    </row>
    <row r="12570" spans="2:15" x14ac:dyDescent="0.2">
      <c r="B12570" s="13">
        <v>63611</v>
      </c>
      <c r="C12570" s="14">
        <v>42612.966111111244</v>
      </c>
      <c r="D12570" s="7" t="s">
        <v>7</v>
      </c>
      <c r="E12570" s="13">
        <v>2200</v>
      </c>
      <c r="F12570" s="7" t="s">
        <v>48</v>
      </c>
      <c r="G12570" s="7" t="s">
        <v>12</v>
      </c>
      <c r="H12570" s="13">
        <v>6.5</v>
      </c>
      <c r="I12570" s="13">
        <f>IF(G12570="Male",VLOOKUP(H12570,'Shoe size conversion table'!$B$6:$D$22,2),VLOOKUP(H12570,'Shoe size conversion table'!$J$6:$L$22,2))</f>
        <v>37</v>
      </c>
      <c r="J12570" s="13">
        <f>IF(G12570="Male",VLOOKUP(H12570,'Shoe size conversion table'!$B$6:$D$22,3),VLOOKUP(H12570,'Shoe size conversion table'!$J$6:$L$22,3))</f>
        <v>4.5</v>
      </c>
      <c r="K12570" s="11">
        <v>189</v>
      </c>
      <c r="L12570" s="12">
        <v>0.5</v>
      </c>
      <c r="M12570" s="7">
        <f t="shared" si="589"/>
        <v>2016</v>
      </c>
      <c r="N12570" s="7">
        <f t="shared" si="590"/>
        <v>8</v>
      </c>
      <c r="O12570" s="30">
        <f t="shared" si="591"/>
        <v>94.5</v>
      </c>
    </row>
    <row r="12571" spans="2:15" x14ac:dyDescent="0.2">
      <c r="B12571" s="13">
        <v>63612</v>
      </c>
      <c r="C12571" s="14">
        <v>42612.986111111139</v>
      </c>
      <c r="D12571" s="7" t="s">
        <v>7</v>
      </c>
      <c r="E12571" s="13">
        <v>2192</v>
      </c>
      <c r="F12571" s="7" t="s">
        <v>50</v>
      </c>
      <c r="G12571" s="7" t="s">
        <v>11</v>
      </c>
      <c r="H12571" s="13">
        <v>9</v>
      </c>
      <c r="I12571" s="13">
        <f>IF(G12571="Male",VLOOKUP(H12571,'Shoe size conversion table'!$B$6:$D$22,2),VLOOKUP(H12571,'Shoe size conversion table'!$J$6:$L$22,2))</f>
        <v>42</v>
      </c>
      <c r="J12571" s="13">
        <f>IF(G12571="Male",VLOOKUP(H12571,'Shoe size conversion table'!$B$6:$D$22,3),VLOOKUP(H12571,'Shoe size conversion table'!$J$6:$L$22,3))</f>
        <v>8.5</v>
      </c>
      <c r="K12571" s="11">
        <v>149</v>
      </c>
      <c r="L12571" s="12">
        <v>0</v>
      </c>
      <c r="M12571" s="7">
        <f t="shared" si="589"/>
        <v>2016</v>
      </c>
      <c r="N12571" s="7">
        <f t="shared" si="590"/>
        <v>8</v>
      </c>
      <c r="O12571" s="30">
        <f t="shared" si="591"/>
        <v>149</v>
      </c>
    </row>
    <row r="12572" spans="2:15" x14ac:dyDescent="0.2">
      <c r="B12572" s="13">
        <v>63612</v>
      </c>
      <c r="C12572" s="14">
        <v>42612.986111111139</v>
      </c>
      <c r="D12572" s="7" t="s">
        <v>7</v>
      </c>
      <c r="E12572" s="13">
        <v>2186</v>
      </c>
      <c r="F12572" s="7" t="s">
        <v>51</v>
      </c>
      <c r="G12572" s="7" t="s">
        <v>11</v>
      </c>
      <c r="H12572" s="13">
        <v>8.5</v>
      </c>
      <c r="I12572" s="13" t="str">
        <f>IF(G12572="Male",VLOOKUP(H12572,'Shoe size conversion table'!$B$6:$D$22,2),VLOOKUP(H12572,'Shoe size conversion table'!$J$6:$L$22,2))</f>
        <v>41-42</v>
      </c>
      <c r="J12572" s="13">
        <f>IF(G12572="Male",VLOOKUP(H12572,'Shoe size conversion table'!$B$6:$D$22,3),VLOOKUP(H12572,'Shoe size conversion table'!$J$6:$L$22,3))</f>
        <v>8</v>
      </c>
      <c r="K12572" s="11">
        <v>199</v>
      </c>
      <c r="L12572" s="12">
        <v>0.2</v>
      </c>
      <c r="M12572" s="7">
        <f t="shared" si="589"/>
        <v>2016</v>
      </c>
      <c r="N12572" s="7">
        <f t="shared" si="590"/>
        <v>8</v>
      </c>
      <c r="O12572" s="30">
        <f t="shared" si="591"/>
        <v>159.20000000000002</v>
      </c>
    </row>
    <row r="12573" spans="2:15" x14ac:dyDescent="0.2">
      <c r="B12573" s="13">
        <v>63612</v>
      </c>
      <c r="C12573" s="14">
        <v>42612.986111111139</v>
      </c>
      <c r="D12573" s="7" t="s">
        <v>7</v>
      </c>
      <c r="E12573" s="13">
        <v>2235</v>
      </c>
      <c r="F12573" s="7" t="s">
        <v>49</v>
      </c>
      <c r="G12573" s="7" t="s">
        <v>12</v>
      </c>
      <c r="H12573" s="13">
        <v>12</v>
      </c>
      <c r="I12573" s="13" t="str">
        <f>IF(G12573="Male",VLOOKUP(H12573,'Shoe size conversion table'!$B$6:$D$22,2),VLOOKUP(H12573,'Shoe size conversion table'!$J$6:$L$22,2))</f>
        <v>42-43</v>
      </c>
      <c r="J12573" s="13">
        <f>IF(G12573="Male",VLOOKUP(H12573,'Shoe size conversion table'!$B$6:$D$22,3),VLOOKUP(H12573,'Shoe size conversion table'!$J$6:$L$22,3))</f>
        <v>10</v>
      </c>
      <c r="K12573" s="11">
        <v>139</v>
      </c>
      <c r="L12573" s="12">
        <v>0</v>
      </c>
      <c r="M12573" s="7">
        <f t="shared" si="589"/>
        <v>2016</v>
      </c>
      <c r="N12573" s="7">
        <f t="shared" si="590"/>
        <v>8</v>
      </c>
      <c r="O12573" s="30">
        <f t="shared" si="591"/>
        <v>139</v>
      </c>
    </row>
    <row r="12574" spans="2:15" x14ac:dyDescent="0.2">
      <c r="B12574" s="13">
        <v>63613</v>
      </c>
      <c r="C12574" s="14">
        <v>42613.036111111243</v>
      </c>
      <c r="D12574" s="7" t="s">
        <v>10</v>
      </c>
      <c r="E12574" s="13">
        <v>2179</v>
      </c>
      <c r="F12574" s="7" t="s">
        <v>35</v>
      </c>
      <c r="G12574" s="7" t="s">
        <v>12</v>
      </c>
      <c r="H12574" s="13">
        <v>7</v>
      </c>
      <c r="I12574" s="13" t="str">
        <f>IF(G12574="Male",VLOOKUP(H12574,'Shoe size conversion table'!$B$6:$D$22,2),VLOOKUP(H12574,'Shoe size conversion table'!$J$6:$L$22,2))</f>
        <v>37-38</v>
      </c>
      <c r="J12574" s="13">
        <f>IF(G12574="Male",VLOOKUP(H12574,'Shoe size conversion table'!$B$6:$D$22,3),VLOOKUP(H12574,'Shoe size conversion table'!$J$6:$L$22,3))</f>
        <v>5</v>
      </c>
      <c r="K12574" s="11">
        <v>149</v>
      </c>
      <c r="L12574" s="12">
        <v>0</v>
      </c>
      <c r="M12574" s="7">
        <f t="shared" si="589"/>
        <v>2016</v>
      </c>
      <c r="N12574" s="7">
        <f t="shared" si="590"/>
        <v>8</v>
      </c>
      <c r="O12574" s="30">
        <f t="shared" si="591"/>
        <v>149</v>
      </c>
    </row>
    <row r="12575" spans="2:15" x14ac:dyDescent="0.2">
      <c r="B12575" s="13">
        <v>63614</v>
      </c>
      <c r="C12575" s="14">
        <v>42613.046111111209</v>
      </c>
      <c r="D12575" s="7" t="s">
        <v>8</v>
      </c>
      <c r="E12575" s="13">
        <v>2169</v>
      </c>
      <c r="F12575" s="7" t="s">
        <v>38</v>
      </c>
      <c r="G12575" s="7" t="s">
        <v>11</v>
      </c>
      <c r="H12575" s="13">
        <v>11</v>
      </c>
      <c r="I12575" s="13">
        <f>IF(G12575="Male",VLOOKUP(H12575,'Shoe size conversion table'!$B$6:$D$22,2),VLOOKUP(H12575,'Shoe size conversion table'!$J$6:$L$22,2))</f>
        <v>44</v>
      </c>
      <c r="J12575" s="13">
        <f>IF(G12575="Male",VLOOKUP(H12575,'Shoe size conversion table'!$B$6:$D$22,3),VLOOKUP(H12575,'Shoe size conversion table'!$J$6:$L$22,3))</f>
        <v>10.5</v>
      </c>
      <c r="K12575" s="11">
        <v>159</v>
      </c>
      <c r="L12575" s="12">
        <v>0.5</v>
      </c>
      <c r="M12575" s="7">
        <f t="shared" si="589"/>
        <v>2016</v>
      </c>
      <c r="N12575" s="7">
        <f t="shared" si="590"/>
        <v>8</v>
      </c>
      <c r="O12575" s="30">
        <f t="shared" si="591"/>
        <v>79.5</v>
      </c>
    </row>
    <row r="12576" spans="2:15" x14ac:dyDescent="0.2">
      <c r="B12576" s="13">
        <v>63615</v>
      </c>
      <c r="C12576" s="14">
        <v>42613.066111111242</v>
      </c>
      <c r="D12576" s="7" t="s">
        <v>7</v>
      </c>
      <c r="E12576" s="13">
        <v>2167</v>
      </c>
      <c r="F12576" s="7" t="s">
        <v>48</v>
      </c>
      <c r="G12576" s="7" t="s">
        <v>12</v>
      </c>
      <c r="H12576" s="13">
        <v>9</v>
      </c>
      <c r="I12576" s="13" t="str">
        <f>IF(G12576="Male",VLOOKUP(H12576,'Shoe size conversion table'!$B$6:$D$22,2),VLOOKUP(H12576,'Shoe size conversion table'!$J$6:$L$22,2))</f>
        <v>39-40</v>
      </c>
      <c r="J12576" s="13">
        <f>IF(G12576="Male",VLOOKUP(H12576,'Shoe size conversion table'!$B$6:$D$22,3),VLOOKUP(H12576,'Shoe size conversion table'!$J$6:$L$22,3))</f>
        <v>7</v>
      </c>
      <c r="K12576" s="11">
        <v>129</v>
      </c>
      <c r="L12576" s="12">
        <v>0.5</v>
      </c>
      <c r="M12576" s="7">
        <f t="shared" si="589"/>
        <v>2016</v>
      </c>
      <c r="N12576" s="7">
        <f t="shared" si="590"/>
        <v>8</v>
      </c>
      <c r="O12576" s="30">
        <f t="shared" si="591"/>
        <v>64.5</v>
      </c>
    </row>
    <row r="12577" spans="2:15" x14ac:dyDescent="0.2">
      <c r="B12577" s="13">
        <v>63616</v>
      </c>
      <c r="C12577" s="14">
        <v>42613.086111111319</v>
      </c>
      <c r="D12577" s="7" t="s">
        <v>10</v>
      </c>
      <c r="E12577" s="13">
        <v>2182</v>
      </c>
      <c r="F12577" s="7" t="s">
        <v>35</v>
      </c>
      <c r="G12577" s="7" t="s">
        <v>12</v>
      </c>
      <c r="H12577" s="13">
        <v>9</v>
      </c>
      <c r="I12577" s="13" t="str">
        <f>IF(G12577="Male",VLOOKUP(H12577,'Shoe size conversion table'!$B$6:$D$22,2),VLOOKUP(H12577,'Shoe size conversion table'!$J$6:$L$22,2))</f>
        <v>39-40</v>
      </c>
      <c r="J12577" s="13">
        <f>IF(G12577="Male",VLOOKUP(H12577,'Shoe size conversion table'!$B$6:$D$22,3),VLOOKUP(H12577,'Shoe size conversion table'!$J$6:$L$22,3))</f>
        <v>7</v>
      </c>
      <c r="K12577" s="11">
        <v>159</v>
      </c>
      <c r="L12577" s="12">
        <v>0.5</v>
      </c>
      <c r="M12577" s="7">
        <f t="shared" si="589"/>
        <v>2016</v>
      </c>
      <c r="N12577" s="7">
        <f t="shared" si="590"/>
        <v>8</v>
      </c>
      <c r="O12577" s="30">
        <f t="shared" si="591"/>
        <v>79.5</v>
      </c>
    </row>
    <row r="12578" spans="2:15" x14ac:dyDescent="0.2">
      <c r="B12578" s="13">
        <v>63617</v>
      </c>
      <c r="C12578" s="14">
        <v>42613.126111111094</v>
      </c>
      <c r="D12578" s="7" t="s">
        <v>7</v>
      </c>
      <c r="E12578" s="13">
        <v>2232</v>
      </c>
      <c r="F12578" s="7" t="s">
        <v>51</v>
      </c>
      <c r="G12578" s="7" t="s">
        <v>12</v>
      </c>
      <c r="H12578" s="13">
        <v>7</v>
      </c>
      <c r="I12578" s="13" t="str">
        <f>IF(G12578="Male",VLOOKUP(H12578,'Shoe size conversion table'!$B$6:$D$22,2),VLOOKUP(H12578,'Shoe size conversion table'!$J$6:$L$22,2))</f>
        <v>37-38</v>
      </c>
      <c r="J12578" s="13">
        <f>IF(G12578="Male",VLOOKUP(H12578,'Shoe size conversion table'!$B$6:$D$22,3),VLOOKUP(H12578,'Shoe size conversion table'!$J$6:$L$22,3))</f>
        <v>5</v>
      </c>
      <c r="K12578" s="11">
        <v>149</v>
      </c>
      <c r="L12578" s="12">
        <v>0.5</v>
      </c>
      <c r="M12578" s="7">
        <f t="shared" si="589"/>
        <v>2016</v>
      </c>
      <c r="N12578" s="7">
        <f t="shared" si="590"/>
        <v>8</v>
      </c>
      <c r="O12578" s="30">
        <f t="shared" si="591"/>
        <v>74.5</v>
      </c>
    </row>
    <row r="12579" spans="2:15" x14ac:dyDescent="0.2">
      <c r="B12579" s="13">
        <v>63618</v>
      </c>
      <c r="C12579" s="14">
        <v>42613.12611111132</v>
      </c>
      <c r="D12579" s="7" t="s">
        <v>10</v>
      </c>
      <c r="E12579" s="13">
        <v>2197</v>
      </c>
      <c r="F12579" s="7" t="s">
        <v>35</v>
      </c>
      <c r="G12579" s="7" t="s">
        <v>12</v>
      </c>
      <c r="H12579" s="13">
        <v>7.5</v>
      </c>
      <c r="I12579" s="13">
        <f>IF(G12579="Male",VLOOKUP(H12579,'Shoe size conversion table'!$B$6:$D$22,2),VLOOKUP(H12579,'Shoe size conversion table'!$J$6:$L$22,2))</f>
        <v>38</v>
      </c>
      <c r="J12579" s="13">
        <f>IF(G12579="Male",VLOOKUP(H12579,'Shoe size conversion table'!$B$6:$D$22,3),VLOOKUP(H12579,'Shoe size conversion table'!$J$6:$L$22,3))</f>
        <v>5.5</v>
      </c>
      <c r="K12579" s="11">
        <v>169</v>
      </c>
      <c r="L12579" s="12">
        <v>0</v>
      </c>
      <c r="M12579" s="7">
        <f t="shared" si="589"/>
        <v>2016</v>
      </c>
      <c r="N12579" s="7">
        <f t="shared" si="590"/>
        <v>8</v>
      </c>
      <c r="O12579" s="30">
        <f t="shared" si="591"/>
        <v>169</v>
      </c>
    </row>
    <row r="12580" spans="2:15" x14ac:dyDescent="0.2">
      <c r="B12580" s="13">
        <v>63619</v>
      </c>
      <c r="C12580" s="14">
        <v>42613.166111111139</v>
      </c>
      <c r="D12580" s="7" t="s">
        <v>9</v>
      </c>
      <c r="E12580" s="13">
        <v>2178</v>
      </c>
      <c r="F12580" s="7" t="s">
        <v>60</v>
      </c>
      <c r="G12580" s="7" t="s">
        <v>11</v>
      </c>
      <c r="H12580" s="13">
        <v>9</v>
      </c>
      <c r="I12580" s="13">
        <f>IF(G12580="Male",VLOOKUP(H12580,'Shoe size conversion table'!$B$6:$D$22,2),VLOOKUP(H12580,'Shoe size conversion table'!$J$6:$L$22,2))</f>
        <v>42</v>
      </c>
      <c r="J12580" s="13">
        <f>IF(G12580="Male",VLOOKUP(H12580,'Shoe size conversion table'!$B$6:$D$22,3),VLOOKUP(H12580,'Shoe size conversion table'!$J$6:$L$22,3))</f>
        <v>8.5</v>
      </c>
      <c r="K12580" s="11">
        <v>159</v>
      </c>
      <c r="L12580" s="12">
        <v>0</v>
      </c>
      <c r="M12580" s="7">
        <f t="shared" si="589"/>
        <v>2016</v>
      </c>
      <c r="N12580" s="7">
        <f t="shared" si="590"/>
        <v>8</v>
      </c>
      <c r="O12580" s="30">
        <f t="shared" si="591"/>
        <v>159</v>
      </c>
    </row>
    <row r="12581" spans="2:15" x14ac:dyDescent="0.2">
      <c r="B12581" s="13">
        <v>63620</v>
      </c>
      <c r="C12581" s="14">
        <v>42613.256111111208</v>
      </c>
      <c r="D12581" s="7" t="s">
        <v>10</v>
      </c>
      <c r="E12581" s="13">
        <v>2218</v>
      </c>
      <c r="F12581" s="7" t="s">
        <v>35</v>
      </c>
      <c r="G12581" s="7" t="s">
        <v>11</v>
      </c>
      <c r="H12581" s="13">
        <v>7</v>
      </c>
      <c r="I12581" s="13">
        <f>IF(G12581="Male",VLOOKUP(H12581,'Shoe size conversion table'!$B$6:$D$22,2),VLOOKUP(H12581,'Shoe size conversion table'!$J$6:$L$22,2))</f>
        <v>40</v>
      </c>
      <c r="J12581" s="13">
        <f>IF(G12581="Male",VLOOKUP(H12581,'Shoe size conversion table'!$B$6:$D$22,3),VLOOKUP(H12581,'Shoe size conversion table'!$J$6:$L$22,3))</f>
        <v>6.5</v>
      </c>
      <c r="K12581" s="11">
        <v>129</v>
      </c>
      <c r="L12581" s="12">
        <v>0</v>
      </c>
      <c r="M12581" s="7">
        <f t="shared" si="589"/>
        <v>2016</v>
      </c>
      <c r="N12581" s="7">
        <f t="shared" si="590"/>
        <v>8</v>
      </c>
      <c r="O12581" s="30">
        <f t="shared" si="591"/>
        <v>129</v>
      </c>
    </row>
    <row r="12582" spans="2:15" x14ac:dyDescent="0.2">
      <c r="B12582" s="13">
        <v>63621</v>
      </c>
      <c r="C12582" s="14">
        <v>42613.276111111096</v>
      </c>
      <c r="D12582" s="7" t="s">
        <v>7</v>
      </c>
      <c r="E12582" s="13">
        <v>2181</v>
      </c>
      <c r="F12582" s="7" t="s">
        <v>49</v>
      </c>
      <c r="G12582" s="7" t="s">
        <v>11</v>
      </c>
      <c r="H12582" s="13">
        <v>10</v>
      </c>
      <c r="I12582" s="13">
        <f>IF(G12582="Male",VLOOKUP(H12582,'Shoe size conversion table'!$B$6:$D$22,2),VLOOKUP(H12582,'Shoe size conversion table'!$J$6:$L$22,2))</f>
        <v>43</v>
      </c>
      <c r="J12582" s="13">
        <f>IF(G12582="Male",VLOOKUP(H12582,'Shoe size conversion table'!$B$6:$D$22,3),VLOOKUP(H12582,'Shoe size conversion table'!$J$6:$L$22,3))</f>
        <v>9.5</v>
      </c>
      <c r="K12582" s="11">
        <v>179</v>
      </c>
      <c r="L12582" s="12">
        <v>0</v>
      </c>
      <c r="M12582" s="7">
        <f t="shared" si="589"/>
        <v>2016</v>
      </c>
      <c r="N12582" s="7">
        <f t="shared" si="590"/>
        <v>8</v>
      </c>
      <c r="O12582" s="30">
        <f t="shared" si="591"/>
        <v>179</v>
      </c>
    </row>
    <row r="12583" spans="2:15" x14ac:dyDescent="0.2">
      <c r="B12583" s="13">
        <v>63622</v>
      </c>
      <c r="C12583" s="14">
        <v>42613.30611111124</v>
      </c>
      <c r="D12583" s="7" t="s">
        <v>10</v>
      </c>
      <c r="E12583" s="13">
        <v>2217</v>
      </c>
      <c r="F12583" s="7" t="s">
        <v>34</v>
      </c>
      <c r="G12583" s="7" t="s">
        <v>11</v>
      </c>
      <c r="H12583" s="13">
        <v>10</v>
      </c>
      <c r="I12583" s="13">
        <f>IF(G12583="Male",VLOOKUP(H12583,'Shoe size conversion table'!$B$6:$D$22,2),VLOOKUP(H12583,'Shoe size conversion table'!$J$6:$L$22,2))</f>
        <v>43</v>
      </c>
      <c r="J12583" s="13">
        <f>IF(G12583="Male",VLOOKUP(H12583,'Shoe size conversion table'!$B$6:$D$22,3),VLOOKUP(H12583,'Shoe size conversion table'!$J$6:$L$22,3))</f>
        <v>9.5</v>
      </c>
      <c r="K12583" s="11">
        <v>199</v>
      </c>
      <c r="L12583" s="12">
        <v>0</v>
      </c>
      <c r="M12583" s="7">
        <f t="shared" si="589"/>
        <v>2016</v>
      </c>
      <c r="N12583" s="7">
        <f t="shared" si="590"/>
        <v>8</v>
      </c>
      <c r="O12583" s="30">
        <f t="shared" si="591"/>
        <v>199</v>
      </c>
    </row>
    <row r="12584" spans="2:15" x14ac:dyDescent="0.2">
      <c r="B12584" s="13">
        <v>63623</v>
      </c>
      <c r="C12584" s="14">
        <v>42613.356111111141</v>
      </c>
      <c r="D12584" s="7" t="s">
        <v>7</v>
      </c>
      <c r="E12584" s="13">
        <v>2178</v>
      </c>
      <c r="F12584" s="7" t="s">
        <v>49</v>
      </c>
      <c r="G12584" s="7" t="s">
        <v>12</v>
      </c>
      <c r="H12584" s="13">
        <v>8</v>
      </c>
      <c r="I12584" s="13" t="str">
        <f>IF(G12584="Male",VLOOKUP(H12584,'Shoe size conversion table'!$B$6:$D$22,2),VLOOKUP(H12584,'Shoe size conversion table'!$J$6:$L$22,2))</f>
        <v>38-39</v>
      </c>
      <c r="J12584" s="13">
        <f>IF(G12584="Male",VLOOKUP(H12584,'Shoe size conversion table'!$B$6:$D$22,3),VLOOKUP(H12584,'Shoe size conversion table'!$J$6:$L$22,3))</f>
        <v>6</v>
      </c>
      <c r="K12584" s="11">
        <v>139</v>
      </c>
      <c r="L12584" s="12">
        <v>0</v>
      </c>
      <c r="M12584" s="7">
        <f t="shared" si="589"/>
        <v>2016</v>
      </c>
      <c r="N12584" s="7">
        <f t="shared" si="590"/>
        <v>8</v>
      </c>
      <c r="O12584" s="30">
        <f t="shared" si="591"/>
        <v>139</v>
      </c>
    </row>
    <row r="12585" spans="2:15" x14ac:dyDescent="0.2">
      <c r="B12585" s="13">
        <v>63624</v>
      </c>
      <c r="C12585" s="14">
        <v>42613.366111111238</v>
      </c>
      <c r="D12585" s="7" t="s">
        <v>8</v>
      </c>
      <c r="E12585" s="13">
        <v>2174</v>
      </c>
      <c r="F12585" s="7" t="s">
        <v>37</v>
      </c>
      <c r="G12585" s="7" t="s">
        <v>11</v>
      </c>
      <c r="H12585" s="13">
        <v>8.5</v>
      </c>
      <c r="I12585" s="13" t="str">
        <f>IF(G12585="Male",VLOOKUP(H12585,'Shoe size conversion table'!$B$6:$D$22,2),VLOOKUP(H12585,'Shoe size conversion table'!$J$6:$L$22,2))</f>
        <v>41-42</v>
      </c>
      <c r="J12585" s="13">
        <f>IF(G12585="Male",VLOOKUP(H12585,'Shoe size conversion table'!$B$6:$D$22,3),VLOOKUP(H12585,'Shoe size conversion table'!$J$6:$L$22,3))</f>
        <v>8</v>
      </c>
      <c r="K12585" s="11">
        <v>149</v>
      </c>
      <c r="L12585" s="12">
        <v>0.1</v>
      </c>
      <c r="M12585" s="7">
        <f t="shared" si="589"/>
        <v>2016</v>
      </c>
      <c r="N12585" s="7">
        <f t="shared" si="590"/>
        <v>8</v>
      </c>
      <c r="O12585" s="30">
        <f t="shared" si="591"/>
        <v>134.1</v>
      </c>
    </row>
    <row r="12586" spans="2:15" x14ac:dyDescent="0.2">
      <c r="B12586" s="13">
        <v>63624</v>
      </c>
      <c r="C12586" s="14">
        <v>42613.366111111238</v>
      </c>
      <c r="D12586" s="7" t="s">
        <v>8</v>
      </c>
      <c r="E12586" s="13">
        <v>2177</v>
      </c>
      <c r="F12586" s="7" t="s">
        <v>37</v>
      </c>
      <c r="G12586" s="7" t="s">
        <v>11</v>
      </c>
      <c r="H12586" s="13">
        <v>10.5</v>
      </c>
      <c r="I12586" s="13" t="str">
        <f>IF(G12586="Male",VLOOKUP(H12586,'Shoe size conversion table'!$B$6:$D$22,2),VLOOKUP(H12586,'Shoe size conversion table'!$J$6:$L$22,2))</f>
        <v>43-44</v>
      </c>
      <c r="J12586" s="13">
        <f>IF(G12586="Male",VLOOKUP(H12586,'Shoe size conversion table'!$B$6:$D$22,3),VLOOKUP(H12586,'Shoe size conversion table'!$J$6:$L$22,3))</f>
        <v>10</v>
      </c>
      <c r="K12586" s="11">
        <v>129</v>
      </c>
      <c r="L12586" s="12">
        <v>0</v>
      </c>
      <c r="M12586" s="7">
        <f t="shared" si="589"/>
        <v>2016</v>
      </c>
      <c r="N12586" s="7">
        <f t="shared" si="590"/>
        <v>8</v>
      </c>
      <c r="O12586" s="30">
        <f t="shared" si="591"/>
        <v>129</v>
      </c>
    </row>
    <row r="12587" spans="2:15" x14ac:dyDescent="0.2">
      <c r="B12587" s="13">
        <v>63625</v>
      </c>
      <c r="C12587" s="14">
        <v>42613.396111111135</v>
      </c>
      <c r="D12587" s="7" t="s">
        <v>7</v>
      </c>
      <c r="E12587" s="13">
        <v>2203</v>
      </c>
      <c r="F12587" s="7" t="s">
        <v>54</v>
      </c>
      <c r="G12587" s="7" t="s">
        <v>11</v>
      </c>
      <c r="H12587" s="13">
        <v>9</v>
      </c>
      <c r="I12587" s="13">
        <f>IF(G12587="Male",VLOOKUP(H12587,'Shoe size conversion table'!$B$6:$D$22,2),VLOOKUP(H12587,'Shoe size conversion table'!$J$6:$L$22,2))</f>
        <v>42</v>
      </c>
      <c r="J12587" s="13">
        <f>IF(G12587="Male",VLOOKUP(H12587,'Shoe size conversion table'!$B$6:$D$22,3),VLOOKUP(H12587,'Shoe size conversion table'!$J$6:$L$22,3))</f>
        <v>8.5</v>
      </c>
      <c r="K12587" s="11">
        <v>149</v>
      </c>
      <c r="L12587" s="12">
        <v>0.2</v>
      </c>
      <c r="M12587" s="7">
        <f t="shared" si="589"/>
        <v>2016</v>
      </c>
      <c r="N12587" s="7">
        <f t="shared" si="590"/>
        <v>8</v>
      </c>
      <c r="O12587" s="30">
        <f t="shared" si="591"/>
        <v>119.2</v>
      </c>
    </row>
    <row r="12588" spans="2:15" x14ac:dyDescent="0.2">
      <c r="B12588" s="13">
        <v>63626</v>
      </c>
      <c r="C12588" s="14">
        <v>42613.396111111324</v>
      </c>
      <c r="D12588" s="7" t="s">
        <v>10</v>
      </c>
      <c r="E12588" s="13">
        <v>2193</v>
      </c>
      <c r="F12588" s="7" t="s">
        <v>35</v>
      </c>
      <c r="G12588" s="7" t="s">
        <v>11</v>
      </c>
      <c r="H12588" s="13">
        <v>10</v>
      </c>
      <c r="I12588" s="13">
        <f>IF(G12588="Male",VLOOKUP(H12588,'Shoe size conversion table'!$B$6:$D$22,2),VLOOKUP(H12588,'Shoe size conversion table'!$J$6:$L$22,2))</f>
        <v>43</v>
      </c>
      <c r="J12588" s="13">
        <f>IF(G12588="Male",VLOOKUP(H12588,'Shoe size conversion table'!$B$6:$D$22,3),VLOOKUP(H12588,'Shoe size conversion table'!$J$6:$L$22,3))</f>
        <v>9.5</v>
      </c>
      <c r="K12588" s="11">
        <v>179</v>
      </c>
      <c r="L12588" s="12">
        <v>0</v>
      </c>
      <c r="M12588" s="7">
        <f t="shared" si="589"/>
        <v>2016</v>
      </c>
      <c r="N12588" s="7">
        <f t="shared" si="590"/>
        <v>8</v>
      </c>
      <c r="O12588" s="30">
        <f t="shared" si="591"/>
        <v>179</v>
      </c>
    </row>
    <row r="12589" spans="2:15" x14ac:dyDescent="0.2">
      <c r="B12589" s="13">
        <v>63627</v>
      </c>
      <c r="C12589" s="14">
        <v>42613.426111111097</v>
      </c>
      <c r="D12589" s="7" t="s">
        <v>8</v>
      </c>
      <c r="E12589" s="13">
        <v>2213</v>
      </c>
      <c r="F12589" s="7" t="s">
        <v>37</v>
      </c>
      <c r="G12589" s="7" t="s">
        <v>11</v>
      </c>
      <c r="H12589" s="13">
        <v>9.5</v>
      </c>
      <c r="I12589" s="13" t="str">
        <f>IF(G12589="Male",VLOOKUP(H12589,'Shoe size conversion table'!$B$6:$D$22,2),VLOOKUP(H12589,'Shoe size conversion table'!$J$6:$L$22,2))</f>
        <v>42-43</v>
      </c>
      <c r="J12589" s="13">
        <f>IF(G12589="Male",VLOOKUP(H12589,'Shoe size conversion table'!$B$6:$D$22,3),VLOOKUP(H12589,'Shoe size conversion table'!$J$6:$L$22,3))</f>
        <v>9</v>
      </c>
      <c r="K12589" s="11">
        <v>129</v>
      </c>
      <c r="L12589" s="12">
        <v>0.1</v>
      </c>
      <c r="M12589" s="7">
        <f t="shared" si="589"/>
        <v>2016</v>
      </c>
      <c r="N12589" s="7">
        <f t="shared" si="590"/>
        <v>8</v>
      </c>
      <c r="O12589" s="30">
        <f t="shared" si="591"/>
        <v>116.10000000000001</v>
      </c>
    </row>
    <row r="12590" spans="2:15" x14ac:dyDescent="0.2">
      <c r="B12590" s="13">
        <v>63628</v>
      </c>
      <c r="C12590" s="14">
        <v>42613.446111111138</v>
      </c>
      <c r="D12590" s="7" t="s">
        <v>9</v>
      </c>
      <c r="E12590" s="13">
        <v>2156</v>
      </c>
      <c r="F12590" s="7" t="s">
        <v>59</v>
      </c>
      <c r="G12590" s="7" t="s">
        <v>11</v>
      </c>
      <c r="H12590" s="13">
        <v>8.5</v>
      </c>
      <c r="I12590" s="13" t="str">
        <f>IF(G12590="Male",VLOOKUP(H12590,'Shoe size conversion table'!$B$6:$D$22,2),VLOOKUP(H12590,'Shoe size conversion table'!$J$6:$L$22,2))</f>
        <v>41-42</v>
      </c>
      <c r="J12590" s="13">
        <f>IF(G12590="Male",VLOOKUP(H12590,'Shoe size conversion table'!$B$6:$D$22,3),VLOOKUP(H12590,'Shoe size conversion table'!$J$6:$L$22,3))</f>
        <v>8</v>
      </c>
      <c r="K12590" s="11">
        <v>179</v>
      </c>
      <c r="L12590" s="12">
        <v>0</v>
      </c>
      <c r="M12590" s="7">
        <f t="shared" si="589"/>
        <v>2016</v>
      </c>
      <c r="N12590" s="7">
        <f t="shared" si="590"/>
        <v>8</v>
      </c>
      <c r="O12590" s="30">
        <f t="shared" si="591"/>
        <v>179</v>
      </c>
    </row>
    <row r="12591" spans="2:15" x14ac:dyDescent="0.2">
      <c r="B12591" s="13">
        <v>63629</v>
      </c>
      <c r="C12591" s="14">
        <v>42613.456111111242</v>
      </c>
      <c r="D12591" s="7" t="s">
        <v>10</v>
      </c>
      <c r="E12591" s="13">
        <v>2204</v>
      </c>
      <c r="F12591" s="7" t="s">
        <v>34</v>
      </c>
      <c r="G12591" s="7" t="s">
        <v>12</v>
      </c>
      <c r="H12591" s="13">
        <v>7.5</v>
      </c>
      <c r="I12591" s="13">
        <f>IF(G12591="Male",VLOOKUP(H12591,'Shoe size conversion table'!$B$6:$D$22,2),VLOOKUP(H12591,'Shoe size conversion table'!$J$6:$L$22,2))</f>
        <v>38</v>
      </c>
      <c r="J12591" s="13">
        <f>IF(G12591="Male",VLOOKUP(H12591,'Shoe size conversion table'!$B$6:$D$22,3),VLOOKUP(H12591,'Shoe size conversion table'!$J$6:$L$22,3))</f>
        <v>5.5</v>
      </c>
      <c r="K12591" s="11">
        <v>189</v>
      </c>
      <c r="L12591" s="12">
        <v>0</v>
      </c>
      <c r="M12591" s="7">
        <f t="shared" si="589"/>
        <v>2016</v>
      </c>
      <c r="N12591" s="7">
        <f t="shared" si="590"/>
        <v>8</v>
      </c>
      <c r="O12591" s="30">
        <f t="shared" si="591"/>
        <v>189</v>
      </c>
    </row>
    <row r="12592" spans="2:15" x14ac:dyDescent="0.2">
      <c r="B12592" s="13">
        <v>63630</v>
      </c>
      <c r="C12592" s="14">
        <v>42613.496111111323</v>
      </c>
      <c r="D12592" s="7" t="s">
        <v>7</v>
      </c>
      <c r="E12592" s="13">
        <v>2158</v>
      </c>
      <c r="F12592" s="7" t="s">
        <v>50</v>
      </c>
      <c r="G12592" s="7" t="s">
        <v>12</v>
      </c>
      <c r="H12592" s="13">
        <v>7.5</v>
      </c>
      <c r="I12592" s="13">
        <f>IF(G12592="Male",VLOOKUP(H12592,'Shoe size conversion table'!$B$6:$D$22,2),VLOOKUP(H12592,'Shoe size conversion table'!$J$6:$L$22,2))</f>
        <v>38</v>
      </c>
      <c r="J12592" s="13">
        <f>IF(G12592="Male",VLOOKUP(H12592,'Shoe size conversion table'!$B$6:$D$22,3),VLOOKUP(H12592,'Shoe size conversion table'!$J$6:$L$22,3))</f>
        <v>5.5</v>
      </c>
      <c r="K12592" s="11">
        <v>179</v>
      </c>
      <c r="L12592" s="12">
        <v>0.2</v>
      </c>
      <c r="M12592" s="7">
        <f t="shared" si="589"/>
        <v>2016</v>
      </c>
      <c r="N12592" s="7">
        <f t="shared" si="590"/>
        <v>8</v>
      </c>
      <c r="O12592" s="30">
        <f t="shared" si="591"/>
        <v>143.20000000000002</v>
      </c>
    </row>
    <row r="12593" spans="2:15" x14ac:dyDescent="0.2">
      <c r="B12593" s="13">
        <v>63631</v>
      </c>
      <c r="C12593" s="14">
        <v>42613.746111111206</v>
      </c>
      <c r="D12593" s="7" t="s">
        <v>8</v>
      </c>
      <c r="E12593" s="13">
        <v>2182</v>
      </c>
      <c r="F12593" s="7" t="s">
        <v>42</v>
      </c>
      <c r="G12593" s="7" t="s">
        <v>11</v>
      </c>
      <c r="H12593" s="13">
        <v>11</v>
      </c>
      <c r="I12593" s="13">
        <f>IF(G12593="Male",VLOOKUP(H12593,'Shoe size conversion table'!$B$6:$D$22,2),VLOOKUP(H12593,'Shoe size conversion table'!$J$6:$L$22,2))</f>
        <v>44</v>
      </c>
      <c r="J12593" s="13">
        <f>IF(G12593="Male",VLOOKUP(H12593,'Shoe size conversion table'!$B$6:$D$22,3),VLOOKUP(H12593,'Shoe size conversion table'!$J$6:$L$22,3))</f>
        <v>10.5</v>
      </c>
      <c r="K12593" s="11">
        <v>189</v>
      </c>
      <c r="L12593" s="12">
        <v>0</v>
      </c>
      <c r="M12593" s="7">
        <f t="shared" si="589"/>
        <v>2016</v>
      </c>
      <c r="N12593" s="7">
        <f t="shared" si="590"/>
        <v>8</v>
      </c>
      <c r="O12593" s="30">
        <f t="shared" si="591"/>
        <v>189</v>
      </c>
    </row>
    <row r="12594" spans="2:15" x14ac:dyDescent="0.2">
      <c r="B12594" s="13">
        <v>63632</v>
      </c>
      <c r="C12594" s="14">
        <v>42613.856111111236</v>
      </c>
      <c r="D12594" s="7" t="s">
        <v>10</v>
      </c>
      <c r="E12594" s="13">
        <v>2173</v>
      </c>
      <c r="F12594" s="7" t="s">
        <v>36</v>
      </c>
      <c r="G12594" s="7" t="s">
        <v>11</v>
      </c>
      <c r="H12594" s="13">
        <v>10</v>
      </c>
      <c r="I12594" s="13">
        <f>IF(G12594="Male",VLOOKUP(H12594,'Shoe size conversion table'!$B$6:$D$22,2),VLOOKUP(H12594,'Shoe size conversion table'!$J$6:$L$22,2))</f>
        <v>43</v>
      </c>
      <c r="J12594" s="13">
        <f>IF(G12594="Male",VLOOKUP(H12594,'Shoe size conversion table'!$B$6:$D$22,3),VLOOKUP(H12594,'Shoe size conversion table'!$J$6:$L$22,3))</f>
        <v>9.5</v>
      </c>
      <c r="K12594" s="11">
        <v>139</v>
      </c>
      <c r="L12594" s="12">
        <v>0.3</v>
      </c>
      <c r="M12594" s="7">
        <f t="shared" si="589"/>
        <v>2016</v>
      </c>
      <c r="N12594" s="7">
        <f t="shared" si="590"/>
        <v>8</v>
      </c>
      <c r="O12594" s="30">
        <f t="shared" si="591"/>
        <v>97.3</v>
      </c>
    </row>
    <row r="12595" spans="2:15" x14ac:dyDescent="0.2">
      <c r="B12595" s="13">
        <v>63633</v>
      </c>
      <c r="C12595" s="14">
        <v>42613.926111111134</v>
      </c>
      <c r="D12595" s="7" t="s">
        <v>10</v>
      </c>
      <c r="E12595" s="13">
        <v>2196</v>
      </c>
      <c r="F12595" s="7" t="s">
        <v>35</v>
      </c>
      <c r="G12595" s="7" t="s">
        <v>11</v>
      </c>
      <c r="H12595" s="13">
        <v>9.5</v>
      </c>
      <c r="I12595" s="13" t="str">
        <f>IF(G12595="Male",VLOOKUP(H12595,'Shoe size conversion table'!$B$6:$D$22,2),VLOOKUP(H12595,'Shoe size conversion table'!$J$6:$L$22,2))</f>
        <v>42-43</v>
      </c>
      <c r="J12595" s="13">
        <f>IF(G12595="Male",VLOOKUP(H12595,'Shoe size conversion table'!$B$6:$D$22,3),VLOOKUP(H12595,'Shoe size conversion table'!$J$6:$L$22,3))</f>
        <v>9</v>
      </c>
      <c r="K12595" s="11">
        <v>189</v>
      </c>
      <c r="L12595" s="12">
        <v>0</v>
      </c>
      <c r="M12595" s="7">
        <f t="shared" si="589"/>
        <v>2016</v>
      </c>
      <c r="N12595" s="7">
        <f t="shared" si="590"/>
        <v>8</v>
      </c>
      <c r="O12595" s="30">
        <f t="shared" si="591"/>
        <v>189</v>
      </c>
    </row>
    <row r="12596" spans="2:15" x14ac:dyDescent="0.2">
      <c r="B12596" s="13">
        <v>63634</v>
      </c>
      <c r="C12596" s="14">
        <v>42613.986111111139</v>
      </c>
      <c r="D12596" s="7" t="s">
        <v>7</v>
      </c>
      <c r="E12596" s="13">
        <v>2231</v>
      </c>
      <c r="F12596" s="7" t="s">
        <v>46</v>
      </c>
      <c r="G12596" s="7" t="s">
        <v>11</v>
      </c>
      <c r="H12596" s="13">
        <v>9.5</v>
      </c>
      <c r="I12596" s="13" t="str">
        <f>IF(G12596="Male",VLOOKUP(H12596,'Shoe size conversion table'!$B$6:$D$22,2),VLOOKUP(H12596,'Shoe size conversion table'!$J$6:$L$22,2))</f>
        <v>42-43</v>
      </c>
      <c r="J12596" s="13">
        <f>IF(G12596="Male",VLOOKUP(H12596,'Shoe size conversion table'!$B$6:$D$22,3),VLOOKUP(H12596,'Shoe size conversion table'!$J$6:$L$22,3))</f>
        <v>9</v>
      </c>
      <c r="K12596" s="11">
        <v>129</v>
      </c>
      <c r="L12596" s="12">
        <v>0.5</v>
      </c>
      <c r="M12596" s="7">
        <f t="shared" si="589"/>
        <v>2016</v>
      </c>
      <c r="N12596" s="7">
        <f t="shared" si="590"/>
        <v>8</v>
      </c>
      <c r="O12596" s="30">
        <f t="shared" si="591"/>
        <v>64.5</v>
      </c>
    </row>
    <row r="12597" spans="2:15" x14ac:dyDescent="0.2">
      <c r="B12597" s="13">
        <v>63634</v>
      </c>
      <c r="C12597" s="14">
        <v>42613.986111111139</v>
      </c>
      <c r="D12597" s="7" t="s">
        <v>7</v>
      </c>
      <c r="E12597" s="13">
        <v>2192</v>
      </c>
      <c r="F12597" s="7" t="s">
        <v>50</v>
      </c>
      <c r="G12597" s="7" t="s">
        <v>11</v>
      </c>
      <c r="H12597" s="13">
        <v>9</v>
      </c>
      <c r="I12597" s="13">
        <f>IF(G12597="Male",VLOOKUP(H12597,'Shoe size conversion table'!$B$6:$D$22,2),VLOOKUP(H12597,'Shoe size conversion table'!$J$6:$L$22,2))</f>
        <v>42</v>
      </c>
      <c r="J12597" s="13">
        <f>IF(G12597="Male",VLOOKUP(H12597,'Shoe size conversion table'!$B$6:$D$22,3),VLOOKUP(H12597,'Shoe size conversion table'!$J$6:$L$22,3))</f>
        <v>8.5</v>
      </c>
      <c r="K12597" s="11">
        <v>149</v>
      </c>
      <c r="L12597" s="12">
        <v>0</v>
      </c>
      <c r="M12597" s="7">
        <f t="shared" si="589"/>
        <v>2016</v>
      </c>
      <c r="N12597" s="7">
        <f t="shared" si="590"/>
        <v>8</v>
      </c>
      <c r="O12597" s="30">
        <f t="shared" si="591"/>
        <v>149</v>
      </c>
    </row>
    <row r="12598" spans="2:15" x14ac:dyDescent="0.2">
      <c r="B12598" s="13">
        <v>63634</v>
      </c>
      <c r="C12598" s="14">
        <v>42613.986111111139</v>
      </c>
      <c r="D12598" s="7" t="s">
        <v>7</v>
      </c>
      <c r="E12598" s="13">
        <v>2186</v>
      </c>
      <c r="F12598" s="7" t="s">
        <v>51</v>
      </c>
      <c r="G12598" s="7" t="s">
        <v>11</v>
      </c>
      <c r="H12598" s="13">
        <v>8.5</v>
      </c>
      <c r="I12598" s="13" t="str">
        <f>IF(G12598="Male",VLOOKUP(H12598,'Shoe size conversion table'!$B$6:$D$22,2),VLOOKUP(H12598,'Shoe size conversion table'!$J$6:$L$22,2))</f>
        <v>41-42</v>
      </c>
      <c r="J12598" s="13">
        <f>IF(G12598="Male",VLOOKUP(H12598,'Shoe size conversion table'!$B$6:$D$22,3),VLOOKUP(H12598,'Shoe size conversion table'!$J$6:$L$22,3))</f>
        <v>8</v>
      </c>
      <c r="K12598" s="11">
        <v>199</v>
      </c>
      <c r="L12598" s="12">
        <v>0.2</v>
      </c>
      <c r="M12598" s="7">
        <f t="shared" si="589"/>
        <v>2016</v>
      </c>
      <c r="N12598" s="7">
        <f t="shared" si="590"/>
        <v>8</v>
      </c>
      <c r="O12598" s="30">
        <f t="shared" si="591"/>
        <v>159.20000000000002</v>
      </c>
    </row>
    <row r="12599" spans="2:15" x14ac:dyDescent="0.2">
      <c r="B12599" s="13">
        <v>63635</v>
      </c>
      <c r="C12599" s="14">
        <v>42613.986111111233</v>
      </c>
      <c r="D12599" s="7" t="s">
        <v>9</v>
      </c>
      <c r="E12599" s="13">
        <v>2196</v>
      </c>
      <c r="F12599" s="7" t="s">
        <v>62</v>
      </c>
      <c r="G12599" s="7" t="s">
        <v>12</v>
      </c>
      <c r="H12599" s="13">
        <v>8.5</v>
      </c>
      <c r="I12599" s="13">
        <f>IF(G12599="Male",VLOOKUP(H12599,'Shoe size conversion table'!$B$6:$D$22,2),VLOOKUP(H12599,'Shoe size conversion table'!$J$6:$L$22,2))</f>
        <v>39</v>
      </c>
      <c r="J12599" s="13">
        <f>IF(G12599="Male",VLOOKUP(H12599,'Shoe size conversion table'!$B$6:$D$22,3),VLOOKUP(H12599,'Shoe size conversion table'!$J$6:$L$22,3))</f>
        <v>6.5</v>
      </c>
      <c r="K12599" s="11">
        <v>199</v>
      </c>
      <c r="L12599" s="12">
        <v>0</v>
      </c>
      <c r="M12599" s="7">
        <f t="shared" si="589"/>
        <v>2016</v>
      </c>
      <c r="N12599" s="7">
        <f t="shared" si="590"/>
        <v>8</v>
      </c>
      <c r="O12599" s="30">
        <f t="shared" si="591"/>
        <v>199</v>
      </c>
    </row>
    <row r="12600" spans="2:15" x14ac:dyDescent="0.2">
      <c r="B12600" s="13">
        <v>63636</v>
      </c>
      <c r="C12600" s="14">
        <v>42614.036111111236</v>
      </c>
      <c r="D12600" s="7" t="s">
        <v>9</v>
      </c>
      <c r="E12600" s="13">
        <v>2209</v>
      </c>
      <c r="F12600" s="7" t="s">
        <v>60</v>
      </c>
      <c r="G12600" s="7" t="s">
        <v>12</v>
      </c>
      <c r="H12600" s="13">
        <v>5</v>
      </c>
      <c r="I12600" s="13" t="str">
        <f>IF(G12600="Male",VLOOKUP(H12600,'Shoe size conversion table'!$B$6:$D$22,2),VLOOKUP(H12600,'Shoe size conversion table'!$J$6:$L$22,2))</f>
        <v>35-36</v>
      </c>
      <c r="J12600" s="13">
        <f>IF(G12600="Male",VLOOKUP(H12600,'Shoe size conversion table'!$B$6:$D$22,3),VLOOKUP(H12600,'Shoe size conversion table'!$J$6:$L$22,3))</f>
        <v>3</v>
      </c>
      <c r="K12600" s="11">
        <v>129</v>
      </c>
      <c r="L12600" s="12">
        <v>0.3</v>
      </c>
      <c r="M12600" s="7">
        <f t="shared" si="589"/>
        <v>2016</v>
      </c>
      <c r="N12600" s="7">
        <f t="shared" si="590"/>
        <v>9</v>
      </c>
      <c r="O12600" s="30">
        <f t="shared" si="591"/>
        <v>90.3</v>
      </c>
    </row>
    <row r="12601" spans="2:15" x14ac:dyDescent="0.2">
      <c r="B12601" s="13">
        <v>63637</v>
      </c>
      <c r="C12601" s="14">
        <v>42614.12611111132</v>
      </c>
      <c r="D12601" s="7" t="s">
        <v>10</v>
      </c>
      <c r="E12601" s="13">
        <v>2223</v>
      </c>
      <c r="F12601" s="7" t="s">
        <v>35</v>
      </c>
      <c r="G12601" s="7" t="s">
        <v>12</v>
      </c>
      <c r="H12601" s="13">
        <v>7.5</v>
      </c>
      <c r="I12601" s="13">
        <f>IF(G12601="Male",VLOOKUP(H12601,'Shoe size conversion table'!$B$6:$D$22,2),VLOOKUP(H12601,'Shoe size conversion table'!$J$6:$L$22,2))</f>
        <v>38</v>
      </c>
      <c r="J12601" s="13">
        <f>IF(G12601="Male",VLOOKUP(H12601,'Shoe size conversion table'!$B$6:$D$22,3),VLOOKUP(H12601,'Shoe size conversion table'!$J$6:$L$22,3))</f>
        <v>5.5</v>
      </c>
      <c r="K12601" s="11">
        <v>129</v>
      </c>
      <c r="L12601" s="12">
        <v>0</v>
      </c>
      <c r="M12601" s="7">
        <f t="shared" si="589"/>
        <v>2016</v>
      </c>
      <c r="N12601" s="7">
        <f t="shared" si="590"/>
        <v>9</v>
      </c>
      <c r="O12601" s="30">
        <f t="shared" si="591"/>
        <v>129</v>
      </c>
    </row>
    <row r="12602" spans="2:15" x14ac:dyDescent="0.2">
      <c r="B12602" s="13">
        <v>63638</v>
      </c>
      <c r="C12602" s="14">
        <v>42614.19611111124</v>
      </c>
      <c r="D12602" s="7" t="s">
        <v>10</v>
      </c>
      <c r="E12602" s="13">
        <v>2212</v>
      </c>
      <c r="F12602" s="7" t="s">
        <v>34</v>
      </c>
      <c r="G12602" s="7" t="s">
        <v>11</v>
      </c>
      <c r="H12602" s="13">
        <v>9</v>
      </c>
      <c r="I12602" s="13">
        <f>IF(G12602="Male",VLOOKUP(H12602,'Shoe size conversion table'!$B$6:$D$22,2),VLOOKUP(H12602,'Shoe size conversion table'!$J$6:$L$22,2))</f>
        <v>42</v>
      </c>
      <c r="J12602" s="13">
        <f>IF(G12602="Male",VLOOKUP(H12602,'Shoe size conversion table'!$B$6:$D$22,3),VLOOKUP(H12602,'Shoe size conversion table'!$J$6:$L$22,3))</f>
        <v>8.5</v>
      </c>
      <c r="K12602" s="11">
        <v>189</v>
      </c>
      <c r="L12602" s="12">
        <v>0</v>
      </c>
      <c r="M12602" s="7">
        <f t="shared" si="589"/>
        <v>2016</v>
      </c>
      <c r="N12602" s="7">
        <f t="shared" si="590"/>
        <v>9</v>
      </c>
      <c r="O12602" s="30">
        <f t="shared" si="591"/>
        <v>189</v>
      </c>
    </row>
    <row r="12603" spans="2:15" x14ac:dyDescent="0.2">
      <c r="B12603" s="13">
        <v>63638</v>
      </c>
      <c r="C12603" s="14">
        <v>42614.19611111124</v>
      </c>
      <c r="D12603" s="7" t="s">
        <v>10</v>
      </c>
      <c r="E12603" s="13">
        <v>2220</v>
      </c>
      <c r="F12603" s="7" t="s">
        <v>34</v>
      </c>
      <c r="G12603" s="7" t="s">
        <v>11</v>
      </c>
      <c r="H12603" s="13">
        <v>9</v>
      </c>
      <c r="I12603" s="13">
        <f>IF(G12603="Male",VLOOKUP(H12603,'Shoe size conversion table'!$B$6:$D$22,2),VLOOKUP(H12603,'Shoe size conversion table'!$J$6:$L$22,2))</f>
        <v>42</v>
      </c>
      <c r="J12603" s="13">
        <f>IF(G12603="Male",VLOOKUP(H12603,'Shoe size conversion table'!$B$6:$D$22,3),VLOOKUP(H12603,'Shoe size conversion table'!$J$6:$L$22,3))</f>
        <v>8.5</v>
      </c>
      <c r="K12603" s="11">
        <v>139</v>
      </c>
      <c r="L12603" s="12">
        <v>0</v>
      </c>
      <c r="M12603" s="7">
        <f t="shared" si="589"/>
        <v>2016</v>
      </c>
      <c r="N12603" s="7">
        <f t="shared" si="590"/>
        <v>9</v>
      </c>
      <c r="O12603" s="30">
        <f t="shared" si="591"/>
        <v>139</v>
      </c>
    </row>
    <row r="12604" spans="2:15" x14ac:dyDescent="0.2">
      <c r="B12604" s="13">
        <v>63639</v>
      </c>
      <c r="C12604" s="14">
        <v>42614.256111111208</v>
      </c>
      <c r="D12604" s="7" t="s">
        <v>10</v>
      </c>
      <c r="E12604" s="13">
        <v>2214</v>
      </c>
      <c r="F12604" s="7" t="s">
        <v>35</v>
      </c>
      <c r="G12604" s="7" t="s">
        <v>11</v>
      </c>
      <c r="H12604" s="13">
        <v>9.5</v>
      </c>
      <c r="I12604" s="13" t="str">
        <f>IF(G12604="Male",VLOOKUP(H12604,'Shoe size conversion table'!$B$6:$D$22,2),VLOOKUP(H12604,'Shoe size conversion table'!$J$6:$L$22,2))</f>
        <v>42-43</v>
      </c>
      <c r="J12604" s="13">
        <f>IF(G12604="Male",VLOOKUP(H12604,'Shoe size conversion table'!$B$6:$D$22,3),VLOOKUP(H12604,'Shoe size conversion table'!$J$6:$L$22,3))</f>
        <v>9</v>
      </c>
      <c r="K12604" s="11">
        <v>179</v>
      </c>
      <c r="L12604" s="12">
        <v>0</v>
      </c>
      <c r="M12604" s="7">
        <f t="shared" si="589"/>
        <v>2016</v>
      </c>
      <c r="N12604" s="7">
        <f t="shared" si="590"/>
        <v>9</v>
      </c>
      <c r="O12604" s="30">
        <f t="shared" si="591"/>
        <v>179</v>
      </c>
    </row>
    <row r="12605" spans="2:15" x14ac:dyDescent="0.2">
      <c r="B12605" s="13">
        <v>63640</v>
      </c>
      <c r="C12605" s="14">
        <v>42614.276111111096</v>
      </c>
      <c r="D12605" s="7" t="s">
        <v>7</v>
      </c>
      <c r="E12605" s="13">
        <v>2233</v>
      </c>
      <c r="F12605" s="7" t="s">
        <v>49</v>
      </c>
      <c r="G12605" s="7" t="s">
        <v>11</v>
      </c>
      <c r="H12605" s="13">
        <v>9</v>
      </c>
      <c r="I12605" s="13">
        <f>IF(G12605="Male",VLOOKUP(H12605,'Shoe size conversion table'!$B$6:$D$22,2),VLOOKUP(H12605,'Shoe size conversion table'!$J$6:$L$22,2))</f>
        <v>42</v>
      </c>
      <c r="J12605" s="13">
        <f>IF(G12605="Male",VLOOKUP(H12605,'Shoe size conversion table'!$B$6:$D$22,3),VLOOKUP(H12605,'Shoe size conversion table'!$J$6:$L$22,3))</f>
        <v>8.5</v>
      </c>
      <c r="K12605" s="11">
        <v>159</v>
      </c>
      <c r="L12605" s="12">
        <v>0.1</v>
      </c>
      <c r="M12605" s="7">
        <f t="shared" si="589"/>
        <v>2016</v>
      </c>
      <c r="N12605" s="7">
        <f t="shared" si="590"/>
        <v>9</v>
      </c>
      <c r="O12605" s="30">
        <f t="shared" si="591"/>
        <v>143.1</v>
      </c>
    </row>
    <row r="12606" spans="2:15" x14ac:dyDescent="0.2">
      <c r="B12606" s="13">
        <v>63641</v>
      </c>
      <c r="C12606" s="14">
        <v>42614.356111111141</v>
      </c>
      <c r="D12606" s="7" t="s">
        <v>10</v>
      </c>
      <c r="E12606" s="13">
        <v>2173</v>
      </c>
      <c r="F12606" s="7" t="s">
        <v>36</v>
      </c>
      <c r="G12606" s="7" t="s">
        <v>11</v>
      </c>
      <c r="H12606" s="13">
        <v>10.5</v>
      </c>
      <c r="I12606" s="13" t="str">
        <f>IF(G12606="Male",VLOOKUP(H12606,'Shoe size conversion table'!$B$6:$D$22,2),VLOOKUP(H12606,'Shoe size conversion table'!$J$6:$L$22,2))</f>
        <v>43-44</v>
      </c>
      <c r="J12606" s="13">
        <f>IF(G12606="Male",VLOOKUP(H12606,'Shoe size conversion table'!$B$6:$D$22,3),VLOOKUP(H12606,'Shoe size conversion table'!$J$6:$L$22,3))</f>
        <v>10</v>
      </c>
      <c r="K12606" s="11">
        <v>179</v>
      </c>
      <c r="L12606" s="12">
        <v>0</v>
      </c>
      <c r="M12606" s="7">
        <f t="shared" si="589"/>
        <v>2016</v>
      </c>
      <c r="N12606" s="7">
        <f t="shared" si="590"/>
        <v>9</v>
      </c>
      <c r="O12606" s="30">
        <f t="shared" si="591"/>
        <v>179</v>
      </c>
    </row>
    <row r="12607" spans="2:15" x14ac:dyDescent="0.2">
      <c r="B12607" s="13">
        <v>63642</v>
      </c>
      <c r="C12607" s="14">
        <v>42614.366111111238</v>
      </c>
      <c r="D12607" s="7" t="s">
        <v>8</v>
      </c>
      <c r="E12607" s="13">
        <v>2174</v>
      </c>
      <c r="F12607" s="7" t="s">
        <v>37</v>
      </c>
      <c r="G12607" s="7" t="s">
        <v>11</v>
      </c>
      <c r="H12607" s="13">
        <v>8.5</v>
      </c>
      <c r="I12607" s="13" t="str">
        <f>IF(G12607="Male",VLOOKUP(H12607,'Shoe size conversion table'!$B$6:$D$22,2),VLOOKUP(H12607,'Shoe size conversion table'!$J$6:$L$22,2))</f>
        <v>41-42</v>
      </c>
      <c r="J12607" s="13">
        <f>IF(G12607="Male",VLOOKUP(H12607,'Shoe size conversion table'!$B$6:$D$22,3),VLOOKUP(H12607,'Shoe size conversion table'!$J$6:$L$22,3))</f>
        <v>8</v>
      </c>
      <c r="K12607" s="11">
        <v>149</v>
      </c>
      <c r="L12607" s="12">
        <v>0.1</v>
      </c>
      <c r="M12607" s="7">
        <f t="shared" si="589"/>
        <v>2016</v>
      </c>
      <c r="N12607" s="7">
        <f t="shared" si="590"/>
        <v>9</v>
      </c>
      <c r="O12607" s="30">
        <f t="shared" si="591"/>
        <v>134.1</v>
      </c>
    </row>
    <row r="12608" spans="2:15" x14ac:dyDescent="0.2">
      <c r="B12608" s="13">
        <v>63643</v>
      </c>
      <c r="C12608" s="14">
        <v>42614.396111111135</v>
      </c>
      <c r="D12608" s="7" t="s">
        <v>7</v>
      </c>
      <c r="E12608" s="13">
        <v>2181</v>
      </c>
      <c r="F12608" s="7" t="s">
        <v>46</v>
      </c>
      <c r="G12608" s="7" t="s">
        <v>11</v>
      </c>
      <c r="H12608" s="13">
        <v>7</v>
      </c>
      <c r="I12608" s="13">
        <f>IF(G12608="Male",VLOOKUP(H12608,'Shoe size conversion table'!$B$6:$D$22,2),VLOOKUP(H12608,'Shoe size conversion table'!$J$6:$L$22,2))</f>
        <v>40</v>
      </c>
      <c r="J12608" s="13">
        <f>IF(G12608="Male",VLOOKUP(H12608,'Shoe size conversion table'!$B$6:$D$22,3),VLOOKUP(H12608,'Shoe size conversion table'!$J$6:$L$22,3))</f>
        <v>6.5</v>
      </c>
      <c r="K12608" s="11">
        <v>129</v>
      </c>
      <c r="L12608" s="12">
        <v>0</v>
      </c>
      <c r="M12608" s="7">
        <f t="shared" si="589"/>
        <v>2016</v>
      </c>
      <c r="N12608" s="7">
        <f t="shared" si="590"/>
        <v>9</v>
      </c>
      <c r="O12608" s="30">
        <f t="shared" si="591"/>
        <v>129</v>
      </c>
    </row>
    <row r="12609" spans="2:15" x14ac:dyDescent="0.2">
      <c r="B12609" s="13">
        <v>63644</v>
      </c>
      <c r="C12609" s="14">
        <v>42614.396111111208</v>
      </c>
      <c r="D12609" s="7" t="s">
        <v>10</v>
      </c>
      <c r="E12609" s="13">
        <v>2178</v>
      </c>
      <c r="F12609" s="7" t="s">
        <v>35</v>
      </c>
      <c r="G12609" s="7" t="s">
        <v>11</v>
      </c>
      <c r="H12609" s="13">
        <v>9.5</v>
      </c>
      <c r="I12609" s="13" t="str">
        <f>IF(G12609="Male",VLOOKUP(H12609,'Shoe size conversion table'!$B$6:$D$22,2),VLOOKUP(H12609,'Shoe size conversion table'!$J$6:$L$22,2))</f>
        <v>42-43</v>
      </c>
      <c r="J12609" s="13">
        <f>IF(G12609="Male",VLOOKUP(H12609,'Shoe size conversion table'!$B$6:$D$22,3),VLOOKUP(H12609,'Shoe size conversion table'!$J$6:$L$22,3))</f>
        <v>9</v>
      </c>
      <c r="K12609" s="11">
        <v>179</v>
      </c>
      <c r="L12609" s="12">
        <v>0</v>
      </c>
      <c r="M12609" s="7">
        <f t="shared" si="589"/>
        <v>2016</v>
      </c>
      <c r="N12609" s="7">
        <f t="shared" si="590"/>
        <v>9</v>
      </c>
      <c r="O12609" s="30">
        <f t="shared" si="591"/>
        <v>179</v>
      </c>
    </row>
    <row r="12610" spans="2:15" x14ac:dyDescent="0.2">
      <c r="B12610" s="13">
        <v>63645</v>
      </c>
      <c r="C12610" s="14">
        <v>42614.446111111138</v>
      </c>
      <c r="D12610" s="7" t="s">
        <v>9</v>
      </c>
      <c r="E12610" s="13">
        <v>2241</v>
      </c>
      <c r="F12610" s="7" t="s">
        <v>60</v>
      </c>
      <c r="G12610" s="7" t="s">
        <v>11</v>
      </c>
      <c r="H12610" s="13">
        <v>11</v>
      </c>
      <c r="I12610" s="13">
        <f>IF(G12610="Male",VLOOKUP(H12610,'Shoe size conversion table'!$B$6:$D$22,2),VLOOKUP(H12610,'Shoe size conversion table'!$J$6:$L$22,2))</f>
        <v>44</v>
      </c>
      <c r="J12610" s="13">
        <f>IF(G12610="Male",VLOOKUP(H12610,'Shoe size conversion table'!$B$6:$D$22,3),VLOOKUP(H12610,'Shoe size conversion table'!$J$6:$L$22,3))</f>
        <v>10.5</v>
      </c>
      <c r="K12610" s="11">
        <v>139</v>
      </c>
      <c r="L12610" s="12">
        <v>0</v>
      </c>
      <c r="M12610" s="7">
        <f t="shared" si="589"/>
        <v>2016</v>
      </c>
      <c r="N12610" s="7">
        <f t="shared" si="590"/>
        <v>9</v>
      </c>
      <c r="O12610" s="30">
        <f t="shared" si="591"/>
        <v>139</v>
      </c>
    </row>
    <row r="12611" spans="2:15" x14ac:dyDescent="0.2">
      <c r="B12611" s="13">
        <v>63646</v>
      </c>
      <c r="C12611" s="14">
        <v>42614.476111111326</v>
      </c>
      <c r="D12611" s="7" t="s">
        <v>8</v>
      </c>
      <c r="E12611" s="13">
        <v>2235</v>
      </c>
      <c r="F12611" s="7" t="s">
        <v>38</v>
      </c>
      <c r="G12611" s="7" t="s">
        <v>11</v>
      </c>
      <c r="H12611" s="13">
        <v>8</v>
      </c>
      <c r="I12611" s="13">
        <f>IF(G12611="Male",VLOOKUP(H12611,'Shoe size conversion table'!$B$6:$D$22,2),VLOOKUP(H12611,'Shoe size conversion table'!$J$6:$L$22,2))</f>
        <v>41</v>
      </c>
      <c r="J12611" s="13">
        <f>IF(G12611="Male",VLOOKUP(H12611,'Shoe size conversion table'!$B$6:$D$22,3),VLOOKUP(H12611,'Shoe size conversion table'!$J$6:$L$22,3))</f>
        <v>7.5</v>
      </c>
      <c r="K12611" s="11">
        <v>149</v>
      </c>
      <c r="L12611" s="12">
        <v>0</v>
      </c>
      <c r="M12611" s="7">
        <f t="shared" si="589"/>
        <v>2016</v>
      </c>
      <c r="N12611" s="7">
        <f t="shared" si="590"/>
        <v>9</v>
      </c>
      <c r="O12611" s="30">
        <f t="shared" si="591"/>
        <v>149</v>
      </c>
    </row>
    <row r="12612" spans="2:15" x14ac:dyDescent="0.2">
      <c r="B12612" s="13">
        <v>63647</v>
      </c>
      <c r="C12612" s="14">
        <v>42614.666111111095</v>
      </c>
      <c r="D12612" s="7" t="s">
        <v>8</v>
      </c>
      <c r="E12612" s="13">
        <v>2237</v>
      </c>
      <c r="F12612" s="7" t="s">
        <v>39</v>
      </c>
      <c r="G12612" s="7" t="s">
        <v>12</v>
      </c>
      <c r="H12612" s="13">
        <v>7.5</v>
      </c>
      <c r="I12612" s="13">
        <f>IF(G12612="Male",VLOOKUP(H12612,'Shoe size conversion table'!$B$6:$D$22,2),VLOOKUP(H12612,'Shoe size conversion table'!$J$6:$L$22,2))</f>
        <v>38</v>
      </c>
      <c r="J12612" s="13">
        <f>IF(G12612="Male",VLOOKUP(H12612,'Shoe size conversion table'!$B$6:$D$22,3),VLOOKUP(H12612,'Shoe size conversion table'!$J$6:$L$22,3))</f>
        <v>5.5</v>
      </c>
      <c r="K12612" s="11">
        <v>139</v>
      </c>
      <c r="L12612" s="12">
        <v>0</v>
      </c>
      <c r="M12612" s="7">
        <f t="shared" si="589"/>
        <v>2016</v>
      </c>
      <c r="N12612" s="7">
        <f t="shared" si="590"/>
        <v>9</v>
      </c>
      <c r="O12612" s="30">
        <f t="shared" si="591"/>
        <v>139</v>
      </c>
    </row>
    <row r="12613" spans="2:15" x14ac:dyDescent="0.2">
      <c r="B12613" s="13">
        <v>63648</v>
      </c>
      <c r="C12613" s="14">
        <v>42614.696111111094</v>
      </c>
      <c r="D12613" s="7" t="s">
        <v>7</v>
      </c>
      <c r="E12613" s="13">
        <v>2231</v>
      </c>
      <c r="F12613" s="7" t="s">
        <v>51</v>
      </c>
      <c r="G12613" s="7" t="s">
        <v>11</v>
      </c>
      <c r="H12613" s="13">
        <v>11</v>
      </c>
      <c r="I12613" s="13">
        <f>IF(G12613="Male",VLOOKUP(H12613,'Shoe size conversion table'!$B$6:$D$22,2),VLOOKUP(H12613,'Shoe size conversion table'!$J$6:$L$22,2))</f>
        <v>44</v>
      </c>
      <c r="J12613" s="13">
        <f>IF(G12613="Male",VLOOKUP(H12613,'Shoe size conversion table'!$B$6:$D$22,3),VLOOKUP(H12613,'Shoe size conversion table'!$J$6:$L$22,3))</f>
        <v>10.5</v>
      </c>
      <c r="K12613" s="11">
        <v>189</v>
      </c>
      <c r="L12613" s="12">
        <v>0</v>
      </c>
      <c r="M12613" s="7">
        <f t="shared" ref="M12613:M12676" si="592">YEAR(C12613)</f>
        <v>2016</v>
      </c>
      <c r="N12613" s="7">
        <f t="shared" si="590"/>
        <v>9</v>
      </c>
      <c r="O12613" s="30">
        <f t="shared" si="591"/>
        <v>189</v>
      </c>
    </row>
    <row r="12614" spans="2:15" x14ac:dyDescent="0.2">
      <c r="B12614" s="13">
        <v>63649</v>
      </c>
      <c r="C12614" s="14">
        <v>42614.76611111113</v>
      </c>
      <c r="D12614" s="7" t="s">
        <v>8</v>
      </c>
      <c r="E12614" s="13">
        <v>2164</v>
      </c>
      <c r="F12614" s="7" t="s">
        <v>38</v>
      </c>
      <c r="G12614" s="7" t="s">
        <v>11</v>
      </c>
      <c r="H12614" s="13">
        <v>10.5</v>
      </c>
      <c r="I12614" s="13" t="str">
        <f>IF(G12614="Male",VLOOKUP(H12614,'Shoe size conversion table'!$B$6:$D$22,2),VLOOKUP(H12614,'Shoe size conversion table'!$J$6:$L$22,2))</f>
        <v>43-44</v>
      </c>
      <c r="J12614" s="13">
        <f>IF(G12614="Male",VLOOKUP(H12614,'Shoe size conversion table'!$B$6:$D$22,3),VLOOKUP(H12614,'Shoe size conversion table'!$J$6:$L$22,3))</f>
        <v>10</v>
      </c>
      <c r="K12614" s="11">
        <v>129</v>
      </c>
      <c r="L12614" s="12">
        <v>0</v>
      </c>
      <c r="M12614" s="7">
        <f t="shared" si="592"/>
        <v>2016</v>
      </c>
      <c r="N12614" s="7">
        <f t="shared" ref="N12614:N12677" si="593">MONTH(C12614:C27581)</f>
        <v>9</v>
      </c>
      <c r="O12614" s="30">
        <f t="shared" ref="O12614:O12677" si="594">K12614*(1-L12614)</f>
        <v>129</v>
      </c>
    </row>
    <row r="12615" spans="2:15" x14ac:dyDescent="0.2">
      <c r="B12615" s="13">
        <v>63650</v>
      </c>
      <c r="C12615" s="14">
        <v>42614.926111111134</v>
      </c>
      <c r="D12615" s="7" t="s">
        <v>10</v>
      </c>
      <c r="E12615" s="13">
        <v>2215</v>
      </c>
      <c r="F12615" s="7" t="s">
        <v>35</v>
      </c>
      <c r="G12615" s="7" t="s">
        <v>12</v>
      </c>
      <c r="H12615" s="13">
        <v>7.5</v>
      </c>
      <c r="I12615" s="13">
        <f>IF(G12615="Male",VLOOKUP(H12615,'Shoe size conversion table'!$B$6:$D$22,2),VLOOKUP(H12615,'Shoe size conversion table'!$J$6:$L$22,2))</f>
        <v>38</v>
      </c>
      <c r="J12615" s="13">
        <f>IF(G12615="Male",VLOOKUP(H12615,'Shoe size conversion table'!$B$6:$D$22,3),VLOOKUP(H12615,'Shoe size conversion table'!$J$6:$L$22,3))</f>
        <v>5.5</v>
      </c>
      <c r="K12615" s="11">
        <v>139</v>
      </c>
      <c r="L12615" s="12">
        <v>0</v>
      </c>
      <c r="M12615" s="7">
        <f t="shared" si="592"/>
        <v>2016</v>
      </c>
      <c r="N12615" s="7">
        <f t="shared" si="593"/>
        <v>9</v>
      </c>
      <c r="O12615" s="30">
        <f t="shared" si="594"/>
        <v>139</v>
      </c>
    </row>
    <row r="12616" spans="2:15" x14ac:dyDescent="0.2">
      <c r="B12616" s="13">
        <v>63651</v>
      </c>
      <c r="C12616" s="14">
        <v>42614.976111111129</v>
      </c>
      <c r="D12616" s="7" t="s">
        <v>10</v>
      </c>
      <c r="E12616" s="13">
        <v>2163</v>
      </c>
      <c r="F12616" s="7" t="s">
        <v>36</v>
      </c>
      <c r="G12616" s="7" t="s">
        <v>11</v>
      </c>
      <c r="H12616" s="13">
        <v>11</v>
      </c>
      <c r="I12616" s="13">
        <f>IF(G12616="Male",VLOOKUP(H12616,'Shoe size conversion table'!$B$6:$D$22,2),VLOOKUP(H12616,'Shoe size conversion table'!$J$6:$L$22,2))</f>
        <v>44</v>
      </c>
      <c r="J12616" s="13">
        <f>IF(G12616="Male",VLOOKUP(H12616,'Shoe size conversion table'!$B$6:$D$22,3),VLOOKUP(H12616,'Shoe size conversion table'!$J$6:$L$22,3))</f>
        <v>10.5</v>
      </c>
      <c r="K12616" s="11">
        <v>169</v>
      </c>
      <c r="L12616" s="12">
        <v>0.1</v>
      </c>
      <c r="M12616" s="7">
        <f t="shared" si="592"/>
        <v>2016</v>
      </c>
      <c r="N12616" s="7">
        <f t="shared" si="593"/>
        <v>9</v>
      </c>
      <c r="O12616" s="30">
        <f t="shared" si="594"/>
        <v>152.1</v>
      </c>
    </row>
    <row r="12617" spans="2:15" x14ac:dyDescent="0.2">
      <c r="B12617" s="13">
        <v>63652</v>
      </c>
      <c r="C12617" s="14">
        <v>42615.036111111236</v>
      </c>
      <c r="D12617" s="7" t="s">
        <v>8</v>
      </c>
      <c r="E12617" s="13">
        <v>2213</v>
      </c>
      <c r="F12617" s="7" t="s">
        <v>38</v>
      </c>
      <c r="G12617" s="7" t="s">
        <v>11</v>
      </c>
      <c r="H12617" s="13">
        <v>12</v>
      </c>
      <c r="I12617" s="13">
        <f>IF(G12617="Male",VLOOKUP(H12617,'Shoe size conversion table'!$B$6:$D$22,2),VLOOKUP(H12617,'Shoe size conversion table'!$J$6:$L$22,2))</f>
        <v>45</v>
      </c>
      <c r="J12617" s="13">
        <f>IF(G12617="Male",VLOOKUP(H12617,'Shoe size conversion table'!$B$6:$D$22,3),VLOOKUP(H12617,'Shoe size conversion table'!$J$6:$L$22,3))</f>
        <v>11.5</v>
      </c>
      <c r="K12617" s="11">
        <v>159</v>
      </c>
      <c r="L12617" s="12">
        <v>0</v>
      </c>
      <c r="M12617" s="7">
        <f t="shared" si="592"/>
        <v>2016</v>
      </c>
      <c r="N12617" s="7">
        <f t="shared" si="593"/>
        <v>9</v>
      </c>
      <c r="O12617" s="30">
        <f t="shared" si="594"/>
        <v>159</v>
      </c>
    </row>
    <row r="12618" spans="2:15" x14ac:dyDescent="0.2">
      <c r="B12618" s="13">
        <v>63653</v>
      </c>
      <c r="C12618" s="14">
        <v>42615.106111111323</v>
      </c>
      <c r="D12618" s="7" t="s">
        <v>8</v>
      </c>
      <c r="E12618" s="13">
        <v>2171</v>
      </c>
      <c r="F12618" s="7" t="s">
        <v>38</v>
      </c>
      <c r="G12618" s="7" t="s">
        <v>11</v>
      </c>
      <c r="H12618" s="13">
        <v>8.5</v>
      </c>
      <c r="I12618" s="13" t="str">
        <f>IF(G12618="Male",VLOOKUP(H12618,'Shoe size conversion table'!$B$6:$D$22,2),VLOOKUP(H12618,'Shoe size conversion table'!$J$6:$L$22,2))</f>
        <v>41-42</v>
      </c>
      <c r="J12618" s="13">
        <f>IF(G12618="Male",VLOOKUP(H12618,'Shoe size conversion table'!$B$6:$D$22,3),VLOOKUP(H12618,'Shoe size conversion table'!$J$6:$L$22,3))</f>
        <v>8</v>
      </c>
      <c r="K12618" s="11">
        <v>189</v>
      </c>
      <c r="L12618" s="12">
        <v>0</v>
      </c>
      <c r="M12618" s="7">
        <f t="shared" si="592"/>
        <v>2016</v>
      </c>
      <c r="N12618" s="7">
        <f t="shared" si="593"/>
        <v>9</v>
      </c>
      <c r="O12618" s="30">
        <f t="shared" si="594"/>
        <v>189</v>
      </c>
    </row>
    <row r="12619" spans="2:15" x14ac:dyDescent="0.2">
      <c r="B12619" s="13">
        <v>63654</v>
      </c>
      <c r="C12619" s="14">
        <v>42615.126111111094</v>
      </c>
      <c r="D12619" s="7" t="s">
        <v>7</v>
      </c>
      <c r="E12619" s="13">
        <v>2154</v>
      </c>
      <c r="F12619" s="7" t="s">
        <v>53</v>
      </c>
      <c r="G12619" s="7" t="s">
        <v>11</v>
      </c>
      <c r="H12619" s="13">
        <v>10.5</v>
      </c>
      <c r="I12619" s="13" t="str">
        <f>IF(G12619="Male",VLOOKUP(H12619,'Shoe size conversion table'!$B$6:$D$22,2),VLOOKUP(H12619,'Shoe size conversion table'!$J$6:$L$22,2))</f>
        <v>43-44</v>
      </c>
      <c r="J12619" s="13">
        <f>IF(G12619="Male",VLOOKUP(H12619,'Shoe size conversion table'!$B$6:$D$22,3),VLOOKUP(H12619,'Shoe size conversion table'!$J$6:$L$22,3))</f>
        <v>10</v>
      </c>
      <c r="K12619" s="11">
        <v>149</v>
      </c>
      <c r="L12619" s="12">
        <v>0</v>
      </c>
      <c r="M12619" s="7">
        <f t="shared" si="592"/>
        <v>2016</v>
      </c>
      <c r="N12619" s="7">
        <f t="shared" si="593"/>
        <v>9</v>
      </c>
      <c r="O12619" s="30">
        <f t="shared" si="594"/>
        <v>149</v>
      </c>
    </row>
    <row r="12620" spans="2:15" x14ac:dyDescent="0.2">
      <c r="B12620" s="13">
        <v>63655</v>
      </c>
      <c r="C12620" s="14">
        <v>42615.19611111124</v>
      </c>
      <c r="D12620" s="7" t="s">
        <v>10</v>
      </c>
      <c r="E12620" s="13">
        <v>2217</v>
      </c>
      <c r="F12620" s="7" t="s">
        <v>34</v>
      </c>
      <c r="G12620" s="7" t="s">
        <v>11</v>
      </c>
      <c r="H12620" s="13">
        <v>10</v>
      </c>
      <c r="I12620" s="13">
        <f>IF(G12620="Male",VLOOKUP(H12620,'Shoe size conversion table'!$B$6:$D$22,2),VLOOKUP(H12620,'Shoe size conversion table'!$J$6:$L$22,2))</f>
        <v>43</v>
      </c>
      <c r="J12620" s="13">
        <f>IF(G12620="Male",VLOOKUP(H12620,'Shoe size conversion table'!$B$6:$D$22,3),VLOOKUP(H12620,'Shoe size conversion table'!$J$6:$L$22,3))</f>
        <v>9.5</v>
      </c>
      <c r="K12620" s="11">
        <v>199</v>
      </c>
      <c r="L12620" s="12">
        <v>0</v>
      </c>
      <c r="M12620" s="7">
        <f t="shared" si="592"/>
        <v>2016</v>
      </c>
      <c r="N12620" s="7">
        <f t="shared" si="593"/>
        <v>9</v>
      </c>
      <c r="O12620" s="30">
        <f t="shared" si="594"/>
        <v>199</v>
      </c>
    </row>
    <row r="12621" spans="2:15" x14ac:dyDescent="0.2">
      <c r="B12621" s="13">
        <v>63656</v>
      </c>
      <c r="C12621" s="14">
        <v>42615.366111111092</v>
      </c>
      <c r="D12621" s="7" t="s">
        <v>8</v>
      </c>
      <c r="E12621" s="13">
        <v>2174</v>
      </c>
      <c r="F12621" s="7" t="s">
        <v>38</v>
      </c>
      <c r="G12621" s="7" t="s">
        <v>11</v>
      </c>
      <c r="H12621" s="13">
        <v>9.5</v>
      </c>
      <c r="I12621" s="13" t="str">
        <f>IF(G12621="Male",VLOOKUP(H12621,'Shoe size conversion table'!$B$6:$D$22,2),VLOOKUP(H12621,'Shoe size conversion table'!$J$6:$L$22,2))</f>
        <v>42-43</v>
      </c>
      <c r="J12621" s="13">
        <f>IF(G12621="Male",VLOOKUP(H12621,'Shoe size conversion table'!$B$6:$D$22,3),VLOOKUP(H12621,'Shoe size conversion table'!$J$6:$L$22,3))</f>
        <v>9</v>
      </c>
      <c r="K12621" s="11">
        <v>149</v>
      </c>
      <c r="L12621" s="12">
        <v>0.5</v>
      </c>
      <c r="M12621" s="7">
        <f t="shared" si="592"/>
        <v>2016</v>
      </c>
      <c r="N12621" s="7">
        <f t="shared" si="593"/>
        <v>9</v>
      </c>
      <c r="O12621" s="30">
        <f t="shared" si="594"/>
        <v>74.5</v>
      </c>
    </row>
    <row r="12622" spans="2:15" x14ac:dyDescent="0.2">
      <c r="B12622" s="13">
        <v>63657</v>
      </c>
      <c r="C12622" s="14">
        <v>42615.396111111135</v>
      </c>
      <c r="D12622" s="7" t="s">
        <v>7</v>
      </c>
      <c r="E12622" s="13">
        <v>2163</v>
      </c>
      <c r="F12622" s="7" t="s">
        <v>49</v>
      </c>
      <c r="G12622" s="7" t="s">
        <v>12</v>
      </c>
      <c r="H12622" s="13">
        <v>10</v>
      </c>
      <c r="I12622" s="13" t="str">
        <f>IF(G12622="Male",VLOOKUP(H12622,'Shoe size conversion table'!$B$6:$D$22,2),VLOOKUP(H12622,'Shoe size conversion table'!$J$6:$L$22,2))</f>
        <v>40-41</v>
      </c>
      <c r="J12622" s="13">
        <f>IF(G12622="Male",VLOOKUP(H12622,'Shoe size conversion table'!$B$6:$D$22,3),VLOOKUP(H12622,'Shoe size conversion table'!$J$6:$L$22,3))</f>
        <v>8</v>
      </c>
      <c r="K12622" s="11">
        <v>129</v>
      </c>
      <c r="L12622" s="12">
        <v>0</v>
      </c>
      <c r="M12622" s="7">
        <f t="shared" si="592"/>
        <v>2016</v>
      </c>
      <c r="N12622" s="7">
        <f t="shared" si="593"/>
        <v>9</v>
      </c>
      <c r="O12622" s="30">
        <f t="shared" si="594"/>
        <v>129</v>
      </c>
    </row>
    <row r="12623" spans="2:15" x14ac:dyDescent="0.2">
      <c r="B12623" s="13">
        <v>63658</v>
      </c>
      <c r="C12623" s="14">
        <v>42615.416111111321</v>
      </c>
      <c r="D12623" s="7" t="s">
        <v>7</v>
      </c>
      <c r="E12623" s="13">
        <v>2173</v>
      </c>
      <c r="F12623" s="7" t="s">
        <v>57</v>
      </c>
      <c r="G12623" s="7" t="s">
        <v>12</v>
      </c>
      <c r="H12623" s="13">
        <v>8.5</v>
      </c>
      <c r="I12623" s="13">
        <f>IF(G12623="Male",VLOOKUP(H12623,'Shoe size conversion table'!$B$6:$D$22,2),VLOOKUP(H12623,'Shoe size conversion table'!$J$6:$L$22,2))</f>
        <v>39</v>
      </c>
      <c r="J12623" s="13">
        <f>IF(G12623="Male",VLOOKUP(H12623,'Shoe size conversion table'!$B$6:$D$22,3),VLOOKUP(H12623,'Shoe size conversion table'!$J$6:$L$22,3))</f>
        <v>6.5</v>
      </c>
      <c r="K12623" s="11">
        <v>199</v>
      </c>
      <c r="L12623" s="12">
        <v>0</v>
      </c>
      <c r="M12623" s="7">
        <f t="shared" si="592"/>
        <v>2016</v>
      </c>
      <c r="N12623" s="7">
        <f t="shared" si="593"/>
        <v>9</v>
      </c>
      <c r="O12623" s="30">
        <f t="shared" si="594"/>
        <v>199</v>
      </c>
    </row>
    <row r="12624" spans="2:15" x14ac:dyDescent="0.2">
      <c r="B12624" s="13">
        <v>63658</v>
      </c>
      <c r="C12624" s="14">
        <v>42615.416111111321</v>
      </c>
      <c r="D12624" s="7" t="s">
        <v>7</v>
      </c>
      <c r="E12624" s="13">
        <v>2157</v>
      </c>
      <c r="F12624" s="7" t="s">
        <v>48</v>
      </c>
      <c r="G12624" s="7" t="s">
        <v>12</v>
      </c>
      <c r="H12624" s="13">
        <v>9.5</v>
      </c>
      <c r="I12624" s="13">
        <f>IF(G12624="Male",VLOOKUP(H12624,'Shoe size conversion table'!$B$6:$D$22,2),VLOOKUP(H12624,'Shoe size conversion table'!$J$6:$L$22,2))</f>
        <v>40</v>
      </c>
      <c r="J12624" s="13">
        <f>IF(G12624="Male",VLOOKUP(H12624,'Shoe size conversion table'!$B$6:$D$22,3),VLOOKUP(H12624,'Shoe size conversion table'!$J$6:$L$22,3))</f>
        <v>7.5</v>
      </c>
      <c r="K12624" s="11">
        <v>189</v>
      </c>
      <c r="L12624" s="12">
        <v>0</v>
      </c>
      <c r="M12624" s="7">
        <f t="shared" si="592"/>
        <v>2016</v>
      </c>
      <c r="N12624" s="7">
        <f t="shared" si="593"/>
        <v>9</v>
      </c>
      <c r="O12624" s="30">
        <f t="shared" si="594"/>
        <v>189</v>
      </c>
    </row>
    <row r="12625" spans="2:15" x14ac:dyDescent="0.2">
      <c r="B12625" s="13">
        <v>63659</v>
      </c>
      <c r="C12625" s="14">
        <v>42615.496111111323</v>
      </c>
      <c r="D12625" s="7" t="s">
        <v>7</v>
      </c>
      <c r="E12625" s="13">
        <v>2187</v>
      </c>
      <c r="F12625" s="7" t="s">
        <v>50</v>
      </c>
      <c r="G12625" s="7" t="s">
        <v>12</v>
      </c>
      <c r="H12625" s="13">
        <v>7.5</v>
      </c>
      <c r="I12625" s="13">
        <f>IF(G12625="Male",VLOOKUP(H12625,'Shoe size conversion table'!$B$6:$D$22,2),VLOOKUP(H12625,'Shoe size conversion table'!$J$6:$L$22,2))</f>
        <v>38</v>
      </c>
      <c r="J12625" s="13">
        <f>IF(G12625="Male",VLOOKUP(H12625,'Shoe size conversion table'!$B$6:$D$22,3),VLOOKUP(H12625,'Shoe size conversion table'!$J$6:$L$22,3))</f>
        <v>5.5</v>
      </c>
      <c r="K12625" s="11">
        <v>189</v>
      </c>
      <c r="L12625" s="12">
        <v>0.5</v>
      </c>
      <c r="M12625" s="7">
        <f t="shared" si="592"/>
        <v>2016</v>
      </c>
      <c r="N12625" s="7">
        <f t="shared" si="593"/>
        <v>9</v>
      </c>
      <c r="O12625" s="30">
        <f t="shared" si="594"/>
        <v>94.5</v>
      </c>
    </row>
    <row r="12626" spans="2:15" x14ac:dyDescent="0.2">
      <c r="B12626" s="13">
        <v>63660</v>
      </c>
      <c r="C12626" s="14">
        <v>42615.536111111214</v>
      </c>
      <c r="D12626" s="7" t="s">
        <v>7</v>
      </c>
      <c r="E12626" s="13">
        <v>2235</v>
      </c>
      <c r="F12626" s="7" t="s">
        <v>55</v>
      </c>
      <c r="G12626" s="7" t="s">
        <v>11</v>
      </c>
      <c r="H12626" s="13">
        <v>10.5</v>
      </c>
      <c r="I12626" s="13" t="str">
        <f>IF(G12626="Male",VLOOKUP(H12626,'Shoe size conversion table'!$B$6:$D$22,2),VLOOKUP(H12626,'Shoe size conversion table'!$J$6:$L$22,2))</f>
        <v>43-44</v>
      </c>
      <c r="J12626" s="13">
        <f>IF(G12626="Male",VLOOKUP(H12626,'Shoe size conversion table'!$B$6:$D$22,3),VLOOKUP(H12626,'Shoe size conversion table'!$J$6:$L$22,3))</f>
        <v>10</v>
      </c>
      <c r="K12626" s="11">
        <v>139</v>
      </c>
      <c r="L12626" s="12">
        <v>0.2</v>
      </c>
      <c r="M12626" s="7">
        <f t="shared" si="592"/>
        <v>2016</v>
      </c>
      <c r="N12626" s="7">
        <f t="shared" si="593"/>
        <v>9</v>
      </c>
      <c r="O12626" s="30">
        <f t="shared" si="594"/>
        <v>111.2</v>
      </c>
    </row>
    <row r="12627" spans="2:15" x14ac:dyDescent="0.2">
      <c r="B12627" s="13">
        <v>63661</v>
      </c>
      <c r="C12627" s="14">
        <v>42615.716111111091</v>
      </c>
      <c r="D12627" s="7" t="s">
        <v>9</v>
      </c>
      <c r="E12627" s="13">
        <v>2150</v>
      </c>
      <c r="F12627" s="7" t="s">
        <v>58</v>
      </c>
      <c r="G12627" s="7" t="s">
        <v>11</v>
      </c>
      <c r="H12627" s="13">
        <v>9</v>
      </c>
      <c r="I12627" s="13">
        <f>IF(G12627="Male",VLOOKUP(H12627,'Shoe size conversion table'!$B$6:$D$22,2),VLOOKUP(H12627,'Shoe size conversion table'!$J$6:$L$22,2))</f>
        <v>42</v>
      </c>
      <c r="J12627" s="13">
        <f>IF(G12627="Male",VLOOKUP(H12627,'Shoe size conversion table'!$B$6:$D$22,3),VLOOKUP(H12627,'Shoe size conversion table'!$J$6:$L$22,3))</f>
        <v>8.5</v>
      </c>
      <c r="K12627" s="11">
        <v>129</v>
      </c>
      <c r="L12627" s="12">
        <v>0</v>
      </c>
      <c r="M12627" s="7">
        <f t="shared" si="592"/>
        <v>2016</v>
      </c>
      <c r="N12627" s="7">
        <f t="shared" si="593"/>
        <v>9</v>
      </c>
      <c r="O12627" s="30">
        <f t="shared" si="594"/>
        <v>129</v>
      </c>
    </row>
    <row r="12628" spans="2:15" x14ac:dyDescent="0.2">
      <c r="B12628" s="13">
        <v>63662</v>
      </c>
      <c r="C12628" s="14">
        <v>42615.746111111213</v>
      </c>
      <c r="D12628" s="7" t="s">
        <v>10</v>
      </c>
      <c r="E12628" s="13">
        <v>2148</v>
      </c>
      <c r="F12628" s="7" t="s">
        <v>36</v>
      </c>
      <c r="G12628" s="7" t="s">
        <v>11</v>
      </c>
      <c r="H12628" s="13">
        <v>10</v>
      </c>
      <c r="I12628" s="13">
        <f>IF(G12628="Male",VLOOKUP(H12628,'Shoe size conversion table'!$B$6:$D$22,2),VLOOKUP(H12628,'Shoe size conversion table'!$J$6:$L$22,2))</f>
        <v>43</v>
      </c>
      <c r="J12628" s="13">
        <f>IF(G12628="Male",VLOOKUP(H12628,'Shoe size conversion table'!$B$6:$D$22,3),VLOOKUP(H12628,'Shoe size conversion table'!$J$6:$L$22,3))</f>
        <v>9.5</v>
      </c>
      <c r="K12628" s="11">
        <v>139</v>
      </c>
      <c r="L12628" s="12">
        <v>0</v>
      </c>
      <c r="M12628" s="7">
        <f t="shared" si="592"/>
        <v>2016</v>
      </c>
      <c r="N12628" s="7">
        <f t="shared" si="593"/>
        <v>9</v>
      </c>
      <c r="O12628" s="30">
        <f t="shared" si="594"/>
        <v>139</v>
      </c>
    </row>
    <row r="12629" spans="2:15" x14ac:dyDescent="0.2">
      <c r="B12629" s="13">
        <v>63663</v>
      </c>
      <c r="C12629" s="14">
        <v>42615.756111111128</v>
      </c>
      <c r="D12629" s="7" t="s">
        <v>7</v>
      </c>
      <c r="E12629" s="13">
        <v>2192</v>
      </c>
      <c r="F12629" s="7" t="s">
        <v>57</v>
      </c>
      <c r="G12629" s="7" t="s">
        <v>11</v>
      </c>
      <c r="H12629" s="13">
        <v>7.5</v>
      </c>
      <c r="I12629" s="13" t="str">
        <f>IF(G12629="Male",VLOOKUP(H12629,'Shoe size conversion table'!$B$6:$D$22,2),VLOOKUP(H12629,'Shoe size conversion table'!$J$6:$L$22,2))</f>
        <v>40-41</v>
      </c>
      <c r="J12629" s="13">
        <f>IF(G12629="Male",VLOOKUP(H12629,'Shoe size conversion table'!$B$6:$D$22,3),VLOOKUP(H12629,'Shoe size conversion table'!$J$6:$L$22,3))</f>
        <v>7</v>
      </c>
      <c r="K12629" s="11">
        <v>149</v>
      </c>
      <c r="L12629" s="12">
        <v>0</v>
      </c>
      <c r="M12629" s="7">
        <f t="shared" si="592"/>
        <v>2016</v>
      </c>
      <c r="N12629" s="7">
        <f t="shared" si="593"/>
        <v>9</v>
      </c>
      <c r="O12629" s="30">
        <f t="shared" si="594"/>
        <v>149</v>
      </c>
    </row>
    <row r="12630" spans="2:15" x14ac:dyDescent="0.2">
      <c r="B12630" s="13">
        <v>63664</v>
      </c>
      <c r="C12630" s="14">
        <v>42615.76611111113</v>
      </c>
      <c r="D12630" s="7" t="s">
        <v>8</v>
      </c>
      <c r="E12630" s="13">
        <v>2215</v>
      </c>
      <c r="F12630" s="7" t="s">
        <v>38</v>
      </c>
      <c r="G12630" s="7" t="s">
        <v>11</v>
      </c>
      <c r="H12630" s="13">
        <v>9</v>
      </c>
      <c r="I12630" s="13">
        <f>IF(G12630="Male",VLOOKUP(H12630,'Shoe size conversion table'!$B$6:$D$22,2),VLOOKUP(H12630,'Shoe size conversion table'!$J$6:$L$22,2))</f>
        <v>42</v>
      </c>
      <c r="J12630" s="13">
        <f>IF(G12630="Male",VLOOKUP(H12630,'Shoe size conversion table'!$B$6:$D$22,3),VLOOKUP(H12630,'Shoe size conversion table'!$J$6:$L$22,3))</f>
        <v>8.5</v>
      </c>
      <c r="K12630" s="11">
        <v>179</v>
      </c>
      <c r="L12630" s="12">
        <v>0.5</v>
      </c>
      <c r="M12630" s="7">
        <f t="shared" si="592"/>
        <v>2016</v>
      </c>
      <c r="N12630" s="7">
        <f t="shared" si="593"/>
        <v>9</v>
      </c>
      <c r="O12630" s="30">
        <f t="shared" si="594"/>
        <v>89.5</v>
      </c>
    </row>
    <row r="12631" spans="2:15" x14ac:dyDescent="0.2">
      <c r="B12631" s="13">
        <v>63665</v>
      </c>
      <c r="C12631" s="14">
        <v>42615.926111111134</v>
      </c>
      <c r="D12631" s="7" t="s">
        <v>10</v>
      </c>
      <c r="E12631" s="13">
        <v>2242</v>
      </c>
      <c r="F12631" s="7" t="s">
        <v>35</v>
      </c>
      <c r="G12631" s="7" t="s">
        <v>12</v>
      </c>
      <c r="H12631" s="13">
        <v>7.5</v>
      </c>
      <c r="I12631" s="13">
        <f>IF(G12631="Male",VLOOKUP(H12631,'Shoe size conversion table'!$B$6:$D$22,2),VLOOKUP(H12631,'Shoe size conversion table'!$J$6:$L$22,2))</f>
        <v>38</v>
      </c>
      <c r="J12631" s="13">
        <f>IF(G12631="Male",VLOOKUP(H12631,'Shoe size conversion table'!$B$6:$D$22,3),VLOOKUP(H12631,'Shoe size conversion table'!$J$6:$L$22,3))</f>
        <v>5.5</v>
      </c>
      <c r="K12631" s="11">
        <v>179</v>
      </c>
      <c r="L12631" s="12">
        <v>0</v>
      </c>
      <c r="M12631" s="7">
        <f t="shared" si="592"/>
        <v>2016</v>
      </c>
      <c r="N12631" s="7">
        <f t="shared" si="593"/>
        <v>9</v>
      </c>
      <c r="O12631" s="30">
        <f t="shared" si="594"/>
        <v>179</v>
      </c>
    </row>
    <row r="12632" spans="2:15" x14ac:dyDescent="0.2">
      <c r="B12632" s="13">
        <v>63666</v>
      </c>
      <c r="C12632" s="14">
        <v>42615.976111111129</v>
      </c>
      <c r="D12632" s="7" t="s">
        <v>10</v>
      </c>
      <c r="E12632" s="13">
        <v>2147</v>
      </c>
      <c r="F12632" s="7" t="s">
        <v>34</v>
      </c>
      <c r="G12632" s="7" t="s">
        <v>11</v>
      </c>
      <c r="H12632" s="13">
        <v>10.5</v>
      </c>
      <c r="I12632" s="13" t="str">
        <f>IF(G12632="Male",VLOOKUP(H12632,'Shoe size conversion table'!$B$6:$D$22,2),VLOOKUP(H12632,'Shoe size conversion table'!$J$6:$L$22,2))</f>
        <v>43-44</v>
      </c>
      <c r="J12632" s="13">
        <f>IF(G12632="Male",VLOOKUP(H12632,'Shoe size conversion table'!$B$6:$D$22,3),VLOOKUP(H12632,'Shoe size conversion table'!$J$6:$L$22,3))</f>
        <v>10</v>
      </c>
      <c r="K12632" s="11">
        <v>179</v>
      </c>
      <c r="L12632" s="12">
        <v>0</v>
      </c>
      <c r="M12632" s="7">
        <f t="shared" si="592"/>
        <v>2016</v>
      </c>
      <c r="N12632" s="7">
        <f t="shared" si="593"/>
        <v>9</v>
      </c>
      <c r="O12632" s="30">
        <f t="shared" si="594"/>
        <v>179</v>
      </c>
    </row>
    <row r="12633" spans="2:15" x14ac:dyDescent="0.2">
      <c r="B12633" s="13">
        <v>63667</v>
      </c>
      <c r="C12633" s="14">
        <v>42615.986111111233</v>
      </c>
      <c r="D12633" s="7" t="s">
        <v>7</v>
      </c>
      <c r="E12633" s="13">
        <v>2174</v>
      </c>
      <c r="F12633" s="7" t="s">
        <v>48</v>
      </c>
      <c r="G12633" s="7" t="s">
        <v>11</v>
      </c>
      <c r="H12633" s="13">
        <v>6</v>
      </c>
      <c r="I12633" s="13">
        <f>IF(G12633="Male",VLOOKUP(H12633,'Shoe size conversion table'!$B$6:$D$22,2),VLOOKUP(H12633,'Shoe size conversion table'!$J$6:$L$22,2))</f>
        <v>39</v>
      </c>
      <c r="J12633" s="13">
        <f>IF(G12633="Male",VLOOKUP(H12633,'Shoe size conversion table'!$B$6:$D$22,3),VLOOKUP(H12633,'Shoe size conversion table'!$J$6:$L$22,3))</f>
        <v>5.5</v>
      </c>
      <c r="K12633" s="11">
        <v>139</v>
      </c>
      <c r="L12633" s="12">
        <v>0.1</v>
      </c>
      <c r="M12633" s="7">
        <f t="shared" si="592"/>
        <v>2016</v>
      </c>
      <c r="N12633" s="7">
        <f t="shared" si="593"/>
        <v>9</v>
      </c>
      <c r="O12633" s="30">
        <f t="shared" si="594"/>
        <v>125.10000000000001</v>
      </c>
    </row>
    <row r="12634" spans="2:15" x14ac:dyDescent="0.2">
      <c r="B12634" s="13">
        <v>63668</v>
      </c>
      <c r="C12634" s="14">
        <v>42615.996111111213</v>
      </c>
      <c r="D12634" s="7" t="s">
        <v>9</v>
      </c>
      <c r="E12634" s="13">
        <v>2242</v>
      </c>
      <c r="F12634" s="7" t="s">
        <v>59</v>
      </c>
      <c r="G12634" s="7" t="s">
        <v>12</v>
      </c>
      <c r="H12634" s="13">
        <v>9</v>
      </c>
      <c r="I12634" s="13" t="str">
        <f>IF(G12634="Male",VLOOKUP(H12634,'Shoe size conversion table'!$B$6:$D$22,2),VLOOKUP(H12634,'Shoe size conversion table'!$J$6:$L$22,2))</f>
        <v>39-40</v>
      </c>
      <c r="J12634" s="13">
        <f>IF(G12634="Male",VLOOKUP(H12634,'Shoe size conversion table'!$B$6:$D$22,3),VLOOKUP(H12634,'Shoe size conversion table'!$J$6:$L$22,3))</f>
        <v>7</v>
      </c>
      <c r="K12634" s="11">
        <v>149</v>
      </c>
      <c r="L12634" s="12">
        <v>0.5</v>
      </c>
      <c r="M12634" s="7">
        <f t="shared" si="592"/>
        <v>2016</v>
      </c>
      <c r="N12634" s="7">
        <f t="shared" si="593"/>
        <v>9</v>
      </c>
      <c r="O12634" s="30">
        <f t="shared" si="594"/>
        <v>74.5</v>
      </c>
    </row>
    <row r="12635" spans="2:15" x14ac:dyDescent="0.2">
      <c r="B12635" s="13">
        <v>63669</v>
      </c>
      <c r="C12635" s="14">
        <v>42616.05611111132</v>
      </c>
      <c r="D12635" s="7" t="s">
        <v>10</v>
      </c>
      <c r="E12635" s="13">
        <v>2223</v>
      </c>
      <c r="F12635" s="7" t="s">
        <v>34</v>
      </c>
      <c r="G12635" s="7" t="s">
        <v>11</v>
      </c>
      <c r="H12635" s="13">
        <v>10</v>
      </c>
      <c r="I12635" s="13">
        <f>IF(G12635="Male",VLOOKUP(H12635,'Shoe size conversion table'!$B$6:$D$22,2),VLOOKUP(H12635,'Shoe size conversion table'!$J$6:$L$22,2))</f>
        <v>43</v>
      </c>
      <c r="J12635" s="13">
        <f>IF(G12635="Male",VLOOKUP(H12635,'Shoe size conversion table'!$B$6:$D$22,3),VLOOKUP(H12635,'Shoe size conversion table'!$J$6:$L$22,3))</f>
        <v>9.5</v>
      </c>
      <c r="K12635" s="11">
        <v>169</v>
      </c>
      <c r="L12635" s="12">
        <v>0</v>
      </c>
      <c r="M12635" s="7">
        <f t="shared" si="592"/>
        <v>2016</v>
      </c>
      <c r="N12635" s="7">
        <f t="shared" si="593"/>
        <v>9</v>
      </c>
      <c r="O12635" s="30">
        <f t="shared" si="594"/>
        <v>169</v>
      </c>
    </row>
    <row r="12636" spans="2:15" x14ac:dyDescent="0.2">
      <c r="B12636" s="13">
        <v>63670</v>
      </c>
      <c r="C12636" s="14">
        <v>42616.126111111094</v>
      </c>
      <c r="D12636" s="7" t="s">
        <v>7</v>
      </c>
      <c r="E12636" s="13">
        <v>2181</v>
      </c>
      <c r="F12636" s="7" t="s">
        <v>49</v>
      </c>
      <c r="G12636" s="7" t="s">
        <v>11</v>
      </c>
      <c r="H12636" s="13">
        <v>10</v>
      </c>
      <c r="I12636" s="13">
        <f>IF(G12636="Male",VLOOKUP(H12636,'Shoe size conversion table'!$B$6:$D$22,2),VLOOKUP(H12636,'Shoe size conversion table'!$J$6:$L$22,2))</f>
        <v>43</v>
      </c>
      <c r="J12636" s="13">
        <f>IF(G12636="Male",VLOOKUP(H12636,'Shoe size conversion table'!$B$6:$D$22,3),VLOOKUP(H12636,'Shoe size conversion table'!$J$6:$L$22,3))</f>
        <v>9.5</v>
      </c>
      <c r="K12636" s="11">
        <v>179</v>
      </c>
      <c r="L12636" s="12">
        <v>0</v>
      </c>
      <c r="M12636" s="7">
        <f t="shared" si="592"/>
        <v>2016</v>
      </c>
      <c r="N12636" s="7">
        <f t="shared" si="593"/>
        <v>9</v>
      </c>
      <c r="O12636" s="30">
        <f t="shared" si="594"/>
        <v>179</v>
      </c>
    </row>
    <row r="12637" spans="2:15" x14ac:dyDescent="0.2">
      <c r="B12637" s="13">
        <v>63671</v>
      </c>
      <c r="C12637" s="14">
        <v>42616.186111111325</v>
      </c>
      <c r="D12637" s="7" t="s">
        <v>7</v>
      </c>
      <c r="E12637" s="13">
        <v>2189</v>
      </c>
      <c r="F12637" s="7" t="s">
        <v>52</v>
      </c>
      <c r="G12637" s="7" t="s">
        <v>11</v>
      </c>
      <c r="H12637" s="13">
        <v>10.5</v>
      </c>
      <c r="I12637" s="13" t="str">
        <f>IF(G12637="Male",VLOOKUP(H12637,'Shoe size conversion table'!$B$6:$D$22,2),VLOOKUP(H12637,'Shoe size conversion table'!$J$6:$L$22,2))</f>
        <v>43-44</v>
      </c>
      <c r="J12637" s="13">
        <f>IF(G12637="Male",VLOOKUP(H12637,'Shoe size conversion table'!$B$6:$D$22,3),VLOOKUP(H12637,'Shoe size conversion table'!$J$6:$L$22,3))</f>
        <v>10</v>
      </c>
      <c r="K12637" s="11">
        <v>129</v>
      </c>
      <c r="L12637" s="12">
        <v>0</v>
      </c>
      <c r="M12637" s="7">
        <f t="shared" si="592"/>
        <v>2016</v>
      </c>
      <c r="N12637" s="7">
        <f t="shared" si="593"/>
        <v>9</v>
      </c>
      <c r="O12637" s="30">
        <f t="shared" si="594"/>
        <v>129</v>
      </c>
    </row>
    <row r="12638" spans="2:15" x14ac:dyDescent="0.2">
      <c r="B12638" s="13">
        <v>63672</v>
      </c>
      <c r="C12638" s="14">
        <v>42616.25611111123</v>
      </c>
      <c r="D12638" s="7" t="s">
        <v>9</v>
      </c>
      <c r="E12638" s="13">
        <v>2209</v>
      </c>
      <c r="F12638" s="7" t="s">
        <v>60</v>
      </c>
      <c r="G12638" s="7" t="s">
        <v>12</v>
      </c>
      <c r="H12638" s="13">
        <v>5</v>
      </c>
      <c r="I12638" s="13" t="str">
        <f>IF(G12638="Male",VLOOKUP(H12638,'Shoe size conversion table'!$B$6:$D$22,2),VLOOKUP(H12638,'Shoe size conversion table'!$J$6:$L$22,2))</f>
        <v>35-36</v>
      </c>
      <c r="J12638" s="13">
        <f>IF(G12638="Male",VLOOKUP(H12638,'Shoe size conversion table'!$B$6:$D$22,3),VLOOKUP(H12638,'Shoe size conversion table'!$J$6:$L$22,3))</f>
        <v>3</v>
      </c>
      <c r="K12638" s="11">
        <v>129</v>
      </c>
      <c r="L12638" s="12">
        <v>0.3</v>
      </c>
      <c r="M12638" s="7">
        <f t="shared" si="592"/>
        <v>2016</v>
      </c>
      <c r="N12638" s="7">
        <f t="shared" si="593"/>
        <v>9</v>
      </c>
      <c r="O12638" s="30">
        <f t="shared" si="594"/>
        <v>90.3</v>
      </c>
    </row>
    <row r="12639" spans="2:15" x14ac:dyDescent="0.2">
      <c r="B12639" s="13">
        <v>63673</v>
      </c>
      <c r="C12639" s="14">
        <v>42616.366111111092</v>
      </c>
      <c r="D12639" s="7" t="s">
        <v>8</v>
      </c>
      <c r="E12639" s="13">
        <v>2234</v>
      </c>
      <c r="F12639" s="7" t="s">
        <v>37</v>
      </c>
      <c r="G12639" s="7" t="s">
        <v>11</v>
      </c>
      <c r="H12639" s="13">
        <v>10.5</v>
      </c>
      <c r="I12639" s="13" t="str">
        <f>IF(G12639="Male",VLOOKUP(H12639,'Shoe size conversion table'!$B$6:$D$22,2),VLOOKUP(H12639,'Shoe size conversion table'!$J$6:$L$22,2))</f>
        <v>43-44</v>
      </c>
      <c r="J12639" s="13">
        <f>IF(G12639="Male",VLOOKUP(H12639,'Shoe size conversion table'!$B$6:$D$22,3),VLOOKUP(H12639,'Shoe size conversion table'!$J$6:$L$22,3))</f>
        <v>10</v>
      </c>
      <c r="K12639" s="11">
        <v>179</v>
      </c>
      <c r="L12639" s="12">
        <v>0</v>
      </c>
      <c r="M12639" s="7">
        <f t="shared" si="592"/>
        <v>2016</v>
      </c>
      <c r="N12639" s="7">
        <f t="shared" si="593"/>
        <v>9</v>
      </c>
      <c r="O12639" s="30">
        <f t="shared" si="594"/>
        <v>179</v>
      </c>
    </row>
    <row r="12640" spans="2:15" x14ac:dyDescent="0.2">
      <c r="B12640" s="13">
        <v>63674</v>
      </c>
      <c r="C12640" s="14">
        <v>42616.416111111321</v>
      </c>
      <c r="D12640" s="7" t="s">
        <v>7</v>
      </c>
      <c r="E12640" s="13">
        <v>2163</v>
      </c>
      <c r="F12640" s="7" t="s">
        <v>48</v>
      </c>
      <c r="G12640" s="7" t="s">
        <v>11</v>
      </c>
      <c r="H12640" s="13">
        <v>10</v>
      </c>
      <c r="I12640" s="13">
        <f>IF(G12640="Male",VLOOKUP(H12640,'Shoe size conversion table'!$B$6:$D$22,2),VLOOKUP(H12640,'Shoe size conversion table'!$J$6:$L$22,2))</f>
        <v>43</v>
      </c>
      <c r="J12640" s="13">
        <f>IF(G12640="Male",VLOOKUP(H12640,'Shoe size conversion table'!$B$6:$D$22,3),VLOOKUP(H12640,'Shoe size conversion table'!$J$6:$L$22,3))</f>
        <v>9.5</v>
      </c>
      <c r="K12640" s="11">
        <v>169</v>
      </c>
      <c r="L12640" s="12">
        <v>0.2</v>
      </c>
      <c r="M12640" s="7">
        <f t="shared" si="592"/>
        <v>2016</v>
      </c>
      <c r="N12640" s="7">
        <f t="shared" si="593"/>
        <v>9</v>
      </c>
      <c r="O12640" s="30">
        <f t="shared" si="594"/>
        <v>135.20000000000002</v>
      </c>
    </row>
    <row r="12641" spans="2:15" x14ac:dyDescent="0.2">
      <c r="B12641" s="13">
        <v>63674</v>
      </c>
      <c r="C12641" s="14">
        <v>42616.416111111321</v>
      </c>
      <c r="D12641" s="7" t="s">
        <v>7</v>
      </c>
      <c r="E12641" s="13">
        <v>2175</v>
      </c>
      <c r="F12641" s="7" t="s">
        <v>48</v>
      </c>
      <c r="G12641" s="7" t="s">
        <v>12</v>
      </c>
      <c r="H12641" s="13">
        <v>9.5</v>
      </c>
      <c r="I12641" s="13">
        <f>IF(G12641="Male",VLOOKUP(H12641,'Shoe size conversion table'!$B$6:$D$22,2),VLOOKUP(H12641,'Shoe size conversion table'!$J$6:$L$22,2))</f>
        <v>40</v>
      </c>
      <c r="J12641" s="13">
        <f>IF(G12641="Male",VLOOKUP(H12641,'Shoe size conversion table'!$B$6:$D$22,3),VLOOKUP(H12641,'Shoe size conversion table'!$J$6:$L$22,3))</f>
        <v>7.5</v>
      </c>
      <c r="K12641" s="11">
        <v>199</v>
      </c>
      <c r="L12641" s="12">
        <v>0</v>
      </c>
      <c r="M12641" s="7">
        <f t="shared" si="592"/>
        <v>2016</v>
      </c>
      <c r="N12641" s="7">
        <f t="shared" si="593"/>
        <v>9</v>
      </c>
      <c r="O12641" s="30">
        <f t="shared" si="594"/>
        <v>199</v>
      </c>
    </row>
    <row r="12642" spans="2:15" x14ac:dyDescent="0.2">
      <c r="B12642" s="13">
        <v>63675</v>
      </c>
      <c r="C12642" s="14">
        <v>42616.486111111088</v>
      </c>
      <c r="D12642" s="7" t="s">
        <v>10</v>
      </c>
      <c r="E12642" s="13">
        <v>2223</v>
      </c>
      <c r="F12642" s="7" t="s">
        <v>35</v>
      </c>
      <c r="G12642" s="7" t="s">
        <v>11</v>
      </c>
      <c r="H12642" s="13">
        <v>9</v>
      </c>
      <c r="I12642" s="13">
        <f>IF(G12642="Male",VLOOKUP(H12642,'Shoe size conversion table'!$B$6:$D$22,2),VLOOKUP(H12642,'Shoe size conversion table'!$J$6:$L$22,2))</f>
        <v>42</v>
      </c>
      <c r="J12642" s="13">
        <f>IF(G12642="Male",VLOOKUP(H12642,'Shoe size conversion table'!$B$6:$D$22,3),VLOOKUP(H12642,'Shoe size conversion table'!$J$6:$L$22,3))</f>
        <v>8.5</v>
      </c>
      <c r="K12642" s="11">
        <v>129</v>
      </c>
      <c r="L12642" s="12">
        <v>0.5</v>
      </c>
      <c r="M12642" s="7">
        <f t="shared" si="592"/>
        <v>2016</v>
      </c>
      <c r="N12642" s="7">
        <f t="shared" si="593"/>
        <v>9</v>
      </c>
      <c r="O12642" s="30">
        <f t="shared" si="594"/>
        <v>64.5</v>
      </c>
    </row>
    <row r="12643" spans="2:15" x14ac:dyDescent="0.2">
      <c r="B12643" s="13">
        <v>63675</v>
      </c>
      <c r="C12643" s="14">
        <v>42616.486111111088</v>
      </c>
      <c r="D12643" s="7" t="s">
        <v>10</v>
      </c>
      <c r="E12643" s="13">
        <v>2241</v>
      </c>
      <c r="F12643" s="7" t="s">
        <v>36</v>
      </c>
      <c r="G12643" s="7" t="s">
        <v>12</v>
      </c>
      <c r="H12643" s="13">
        <v>8</v>
      </c>
      <c r="I12643" s="13" t="str">
        <f>IF(G12643="Male",VLOOKUP(H12643,'Shoe size conversion table'!$B$6:$D$22,2),VLOOKUP(H12643,'Shoe size conversion table'!$J$6:$L$22,2))</f>
        <v>38-39</v>
      </c>
      <c r="J12643" s="13">
        <f>IF(G12643="Male",VLOOKUP(H12643,'Shoe size conversion table'!$B$6:$D$22,3),VLOOKUP(H12643,'Shoe size conversion table'!$J$6:$L$22,3))</f>
        <v>6</v>
      </c>
      <c r="K12643" s="11">
        <v>169</v>
      </c>
      <c r="L12643" s="12">
        <v>0.2</v>
      </c>
      <c r="M12643" s="7">
        <f t="shared" si="592"/>
        <v>2016</v>
      </c>
      <c r="N12643" s="7">
        <f t="shared" si="593"/>
        <v>9</v>
      </c>
      <c r="O12643" s="30">
        <f t="shared" si="594"/>
        <v>135.20000000000002</v>
      </c>
    </row>
    <row r="12644" spans="2:15" x14ac:dyDescent="0.2">
      <c r="B12644" s="13">
        <v>63676</v>
      </c>
      <c r="C12644" s="14">
        <v>42616.486111111233</v>
      </c>
      <c r="D12644" s="7" t="s">
        <v>7</v>
      </c>
      <c r="E12644" s="13">
        <v>2187</v>
      </c>
      <c r="F12644" s="7" t="s">
        <v>57</v>
      </c>
      <c r="G12644" s="7" t="s">
        <v>11</v>
      </c>
      <c r="H12644" s="13">
        <v>9</v>
      </c>
      <c r="I12644" s="13">
        <f>IF(G12644="Male",VLOOKUP(H12644,'Shoe size conversion table'!$B$6:$D$22,2),VLOOKUP(H12644,'Shoe size conversion table'!$J$6:$L$22,2))</f>
        <v>42</v>
      </c>
      <c r="J12644" s="13">
        <f>IF(G12644="Male",VLOOKUP(H12644,'Shoe size conversion table'!$B$6:$D$22,3),VLOOKUP(H12644,'Shoe size conversion table'!$J$6:$L$22,3))</f>
        <v>8.5</v>
      </c>
      <c r="K12644" s="11">
        <v>199</v>
      </c>
      <c r="L12644" s="12">
        <v>0</v>
      </c>
      <c r="M12644" s="7">
        <f t="shared" si="592"/>
        <v>2016</v>
      </c>
      <c r="N12644" s="7">
        <f t="shared" si="593"/>
        <v>9</v>
      </c>
      <c r="O12644" s="30">
        <f t="shared" si="594"/>
        <v>199</v>
      </c>
    </row>
    <row r="12645" spans="2:15" x14ac:dyDescent="0.2">
      <c r="B12645" s="13">
        <v>63677</v>
      </c>
      <c r="C12645" s="14">
        <v>42616.496111111126</v>
      </c>
      <c r="D12645" s="7" t="s">
        <v>10</v>
      </c>
      <c r="E12645" s="13">
        <v>2164</v>
      </c>
      <c r="F12645" s="7" t="s">
        <v>36</v>
      </c>
      <c r="G12645" s="7" t="s">
        <v>12</v>
      </c>
      <c r="H12645" s="13">
        <v>7.5</v>
      </c>
      <c r="I12645" s="13">
        <f>IF(G12645="Male",VLOOKUP(H12645,'Shoe size conversion table'!$B$6:$D$22,2),VLOOKUP(H12645,'Shoe size conversion table'!$J$6:$L$22,2))</f>
        <v>38</v>
      </c>
      <c r="J12645" s="13">
        <f>IF(G12645="Male",VLOOKUP(H12645,'Shoe size conversion table'!$B$6:$D$22,3),VLOOKUP(H12645,'Shoe size conversion table'!$J$6:$L$22,3))</f>
        <v>5.5</v>
      </c>
      <c r="K12645" s="11">
        <v>199</v>
      </c>
      <c r="L12645" s="12">
        <v>0</v>
      </c>
      <c r="M12645" s="7">
        <f t="shared" si="592"/>
        <v>2016</v>
      </c>
      <c r="N12645" s="7">
        <f t="shared" si="593"/>
        <v>9</v>
      </c>
      <c r="O12645" s="30">
        <f t="shared" si="594"/>
        <v>199</v>
      </c>
    </row>
    <row r="12646" spans="2:15" x14ac:dyDescent="0.2">
      <c r="B12646" s="13">
        <v>63678</v>
      </c>
      <c r="C12646" s="14">
        <v>42616.496111111323</v>
      </c>
      <c r="D12646" s="7" t="s">
        <v>10</v>
      </c>
      <c r="E12646" s="13">
        <v>2157</v>
      </c>
      <c r="F12646" s="7" t="s">
        <v>34</v>
      </c>
      <c r="G12646" s="7" t="s">
        <v>11</v>
      </c>
      <c r="H12646" s="13">
        <v>10</v>
      </c>
      <c r="I12646" s="13">
        <f>IF(G12646="Male",VLOOKUP(H12646,'Shoe size conversion table'!$B$6:$D$22,2),VLOOKUP(H12646,'Shoe size conversion table'!$J$6:$L$22,2))</f>
        <v>43</v>
      </c>
      <c r="J12646" s="13">
        <f>IF(G12646="Male",VLOOKUP(H12646,'Shoe size conversion table'!$B$6:$D$22,3),VLOOKUP(H12646,'Shoe size conversion table'!$J$6:$L$22,3))</f>
        <v>9.5</v>
      </c>
      <c r="K12646" s="11">
        <v>169</v>
      </c>
      <c r="L12646" s="12">
        <v>0</v>
      </c>
      <c r="M12646" s="7">
        <f t="shared" si="592"/>
        <v>2016</v>
      </c>
      <c r="N12646" s="7">
        <f t="shared" si="593"/>
        <v>9</v>
      </c>
      <c r="O12646" s="30">
        <f t="shared" si="594"/>
        <v>169</v>
      </c>
    </row>
    <row r="12647" spans="2:15" x14ac:dyDescent="0.2">
      <c r="B12647" s="13">
        <v>63679</v>
      </c>
      <c r="C12647" s="14">
        <v>42616.566111111126</v>
      </c>
      <c r="D12647" s="7" t="s">
        <v>7</v>
      </c>
      <c r="E12647" s="13">
        <v>2148</v>
      </c>
      <c r="F12647" s="7" t="s">
        <v>48</v>
      </c>
      <c r="G12647" s="7" t="s">
        <v>12</v>
      </c>
      <c r="H12647" s="13">
        <v>7</v>
      </c>
      <c r="I12647" s="13" t="str">
        <f>IF(G12647="Male",VLOOKUP(H12647,'Shoe size conversion table'!$B$6:$D$22,2),VLOOKUP(H12647,'Shoe size conversion table'!$J$6:$L$22,2))</f>
        <v>37-38</v>
      </c>
      <c r="J12647" s="13">
        <f>IF(G12647="Male",VLOOKUP(H12647,'Shoe size conversion table'!$B$6:$D$22,3),VLOOKUP(H12647,'Shoe size conversion table'!$J$6:$L$22,3))</f>
        <v>5</v>
      </c>
      <c r="K12647" s="11">
        <v>139</v>
      </c>
      <c r="L12647" s="12">
        <v>0.5</v>
      </c>
      <c r="M12647" s="7">
        <f t="shared" si="592"/>
        <v>2016</v>
      </c>
      <c r="N12647" s="7">
        <f t="shared" si="593"/>
        <v>9</v>
      </c>
      <c r="O12647" s="30">
        <f t="shared" si="594"/>
        <v>69.5</v>
      </c>
    </row>
    <row r="12648" spans="2:15" x14ac:dyDescent="0.2">
      <c r="B12648" s="13">
        <v>63679</v>
      </c>
      <c r="C12648" s="14">
        <v>42616.566111111126</v>
      </c>
      <c r="D12648" s="7" t="s">
        <v>7</v>
      </c>
      <c r="E12648" s="13">
        <v>2198</v>
      </c>
      <c r="F12648" s="7" t="s">
        <v>49</v>
      </c>
      <c r="G12648" s="7" t="s">
        <v>12</v>
      </c>
      <c r="H12648" s="13">
        <v>8.5</v>
      </c>
      <c r="I12648" s="13">
        <f>IF(G12648="Male",VLOOKUP(H12648,'Shoe size conversion table'!$B$6:$D$22,2),VLOOKUP(H12648,'Shoe size conversion table'!$J$6:$L$22,2))</f>
        <v>39</v>
      </c>
      <c r="J12648" s="13">
        <f>IF(G12648="Male",VLOOKUP(H12648,'Shoe size conversion table'!$B$6:$D$22,3),VLOOKUP(H12648,'Shoe size conversion table'!$J$6:$L$22,3))</f>
        <v>6.5</v>
      </c>
      <c r="K12648" s="11">
        <v>189</v>
      </c>
      <c r="L12648" s="12">
        <v>0.5</v>
      </c>
      <c r="M12648" s="7">
        <f t="shared" si="592"/>
        <v>2016</v>
      </c>
      <c r="N12648" s="7">
        <f t="shared" si="593"/>
        <v>9</v>
      </c>
      <c r="O12648" s="30">
        <f t="shared" si="594"/>
        <v>94.5</v>
      </c>
    </row>
    <row r="12649" spans="2:15" x14ac:dyDescent="0.2">
      <c r="B12649" s="13">
        <v>63680</v>
      </c>
      <c r="C12649" s="14">
        <v>42616.696111111094</v>
      </c>
      <c r="D12649" s="7" t="s">
        <v>7</v>
      </c>
      <c r="E12649" s="13">
        <v>2189</v>
      </c>
      <c r="F12649" s="7" t="s">
        <v>43</v>
      </c>
      <c r="G12649" s="7" t="s">
        <v>12</v>
      </c>
      <c r="H12649" s="13">
        <v>8</v>
      </c>
      <c r="I12649" s="13" t="str">
        <f>IF(G12649="Male",VLOOKUP(H12649,'Shoe size conversion table'!$B$6:$D$22,2),VLOOKUP(H12649,'Shoe size conversion table'!$J$6:$L$22,2))</f>
        <v>38-39</v>
      </c>
      <c r="J12649" s="13">
        <f>IF(G12649="Male",VLOOKUP(H12649,'Shoe size conversion table'!$B$6:$D$22,3),VLOOKUP(H12649,'Shoe size conversion table'!$J$6:$L$22,3))</f>
        <v>6</v>
      </c>
      <c r="K12649" s="11">
        <v>189</v>
      </c>
      <c r="L12649" s="12">
        <v>0.3</v>
      </c>
      <c r="M12649" s="7">
        <f t="shared" si="592"/>
        <v>2016</v>
      </c>
      <c r="N12649" s="7">
        <f t="shared" si="593"/>
        <v>9</v>
      </c>
      <c r="O12649" s="30">
        <f t="shared" si="594"/>
        <v>132.29999999999998</v>
      </c>
    </row>
    <row r="12650" spans="2:15" x14ac:dyDescent="0.2">
      <c r="B12650" s="13">
        <v>63681</v>
      </c>
      <c r="C12650" s="14">
        <v>42616.736111111211</v>
      </c>
      <c r="D12650" s="7" t="s">
        <v>10</v>
      </c>
      <c r="E12650" s="13">
        <v>2170</v>
      </c>
      <c r="F12650" s="7" t="s">
        <v>34</v>
      </c>
      <c r="G12650" s="7" t="s">
        <v>11</v>
      </c>
      <c r="H12650" s="13">
        <v>10.5</v>
      </c>
      <c r="I12650" s="13" t="str">
        <f>IF(G12650="Male",VLOOKUP(H12650,'Shoe size conversion table'!$B$6:$D$22,2),VLOOKUP(H12650,'Shoe size conversion table'!$J$6:$L$22,2))</f>
        <v>43-44</v>
      </c>
      <c r="J12650" s="13">
        <f>IF(G12650="Male",VLOOKUP(H12650,'Shoe size conversion table'!$B$6:$D$22,3),VLOOKUP(H12650,'Shoe size conversion table'!$J$6:$L$22,3))</f>
        <v>10</v>
      </c>
      <c r="K12650" s="11">
        <v>139</v>
      </c>
      <c r="L12650" s="12">
        <v>0</v>
      </c>
      <c r="M12650" s="7">
        <f t="shared" si="592"/>
        <v>2016</v>
      </c>
      <c r="N12650" s="7">
        <f t="shared" si="593"/>
        <v>9</v>
      </c>
      <c r="O12650" s="30">
        <f t="shared" si="594"/>
        <v>139</v>
      </c>
    </row>
    <row r="12651" spans="2:15" x14ac:dyDescent="0.2">
      <c r="B12651" s="13">
        <v>63682</v>
      </c>
      <c r="C12651" s="14">
        <v>42616.746111111213</v>
      </c>
      <c r="D12651" s="7" t="s">
        <v>10</v>
      </c>
      <c r="E12651" s="13">
        <v>2178</v>
      </c>
      <c r="F12651" s="7" t="s">
        <v>35</v>
      </c>
      <c r="G12651" s="7" t="s">
        <v>11</v>
      </c>
      <c r="H12651" s="13">
        <v>9.5</v>
      </c>
      <c r="I12651" s="13" t="str">
        <f>IF(G12651="Male",VLOOKUP(H12651,'Shoe size conversion table'!$B$6:$D$22,2),VLOOKUP(H12651,'Shoe size conversion table'!$J$6:$L$22,2))</f>
        <v>42-43</v>
      </c>
      <c r="J12651" s="13">
        <f>IF(G12651="Male",VLOOKUP(H12651,'Shoe size conversion table'!$B$6:$D$22,3),VLOOKUP(H12651,'Shoe size conversion table'!$J$6:$L$22,3))</f>
        <v>9</v>
      </c>
      <c r="K12651" s="11">
        <v>179</v>
      </c>
      <c r="L12651" s="12">
        <v>0</v>
      </c>
      <c r="M12651" s="7">
        <f t="shared" si="592"/>
        <v>2016</v>
      </c>
      <c r="N12651" s="7">
        <f t="shared" si="593"/>
        <v>9</v>
      </c>
      <c r="O12651" s="30">
        <f t="shared" si="594"/>
        <v>179</v>
      </c>
    </row>
    <row r="12652" spans="2:15" x14ac:dyDescent="0.2">
      <c r="B12652" s="13">
        <v>63683</v>
      </c>
      <c r="C12652" s="14">
        <v>42616.756111111128</v>
      </c>
      <c r="D12652" s="7" t="s">
        <v>7</v>
      </c>
      <c r="E12652" s="13">
        <v>2230</v>
      </c>
      <c r="F12652" s="7" t="s">
        <v>57</v>
      </c>
      <c r="G12652" s="7" t="s">
        <v>11</v>
      </c>
      <c r="H12652" s="13">
        <v>9.5</v>
      </c>
      <c r="I12652" s="13" t="str">
        <f>IF(G12652="Male",VLOOKUP(H12652,'Shoe size conversion table'!$B$6:$D$22,2),VLOOKUP(H12652,'Shoe size conversion table'!$J$6:$L$22,2))</f>
        <v>42-43</v>
      </c>
      <c r="J12652" s="13">
        <f>IF(G12652="Male",VLOOKUP(H12652,'Shoe size conversion table'!$B$6:$D$22,3),VLOOKUP(H12652,'Shoe size conversion table'!$J$6:$L$22,3))</f>
        <v>9</v>
      </c>
      <c r="K12652" s="11">
        <v>139</v>
      </c>
      <c r="L12652" s="12">
        <v>0.2</v>
      </c>
      <c r="M12652" s="7">
        <f t="shared" si="592"/>
        <v>2016</v>
      </c>
      <c r="N12652" s="7">
        <f t="shared" si="593"/>
        <v>9</v>
      </c>
      <c r="O12652" s="30">
        <f t="shared" si="594"/>
        <v>111.2</v>
      </c>
    </row>
    <row r="12653" spans="2:15" x14ac:dyDescent="0.2">
      <c r="B12653" s="13">
        <v>63684</v>
      </c>
      <c r="C12653" s="14">
        <v>42616.76611111113</v>
      </c>
      <c r="D12653" s="7" t="s">
        <v>8</v>
      </c>
      <c r="E12653" s="13">
        <v>2190</v>
      </c>
      <c r="F12653" s="7" t="s">
        <v>38</v>
      </c>
      <c r="G12653" s="7" t="s">
        <v>11</v>
      </c>
      <c r="H12653" s="13">
        <v>10.5</v>
      </c>
      <c r="I12653" s="13" t="str">
        <f>IF(G12653="Male",VLOOKUP(H12653,'Shoe size conversion table'!$B$6:$D$22,2),VLOOKUP(H12653,'Shoe size conversion table'!$J$6:$L$22,2))</f>
        <v>43-44</v>
      </c>
      <c r="J12653" s="13">
        <f>IF(G12653="Male",VLOOKUP(H12653,'Shoe size conversion table'!$B$6:$D$22,3),VLOOKUP(H12653,'Shoe size conversion table'!$J$6:$L$22,3))</f>
        <v>10</v>
      </c>
      <c r="K12653" s="11">
        <v>179</v>
      </c>
      <c r="L12653" s="12">
        <v>0.1</v>
      </c>
      <c r="M12653" s="7">
        <f t="shared" si="592"/>
        <v>2016</v>
      </c>
      <c r="N12653" s="7">
        <f t="shared" si="593"/>
        <v>9</v>
      </c>
      <c r="O12653" s="30">
        <f t="shared" si="594"/>
        <v>161.1</v>
      </c>
    </row>
    <row r="12654" spans="2:15" x14ac:dyDescent="0.2">
      <c r="B12654" s="13">
        <v>63685</v>
      </c>
      <c r="C12654" s="14">
        <v>42616.896111111229</v>
      </c>
      <c r="D12654" s="7" t="s">
        <v>7</v>
      </c>
      <c r="E12654" s="13">
        <v>2220</v>
      </c>
      <c r="F12654" s="7" t="s">
        <v>49</v>
      </c>
      <c r="G12654" s="7" t="s">
        <v>12</v>
      </c>
      <c r="H12654" s="13">
        <v>9</v>
      </c>
      <c r="I12654" s="13" t="str">
        <f>IF(G12654="Male",VLOOKUP(H12654,'Shoe size conversion table'!$B$6:$D$22,2),VLOOKUP(H12654,'Shoe size conversion table'!$J$6:$L$22,2))</f>
        <v>39-40</v>
      </c>
      <c r="J12654" s="13">
        <f>IF(G12654="Male",VLOOKUP(H12654,'Shoe size conversion table'!$B$6:$D$22,3),VLOOKUP(H12654,'Shoe size conversion table'!$J$6:$L$22,3))</f>
        <v>7</v>
      </c>
      <c r="K12654" s="11">
        <v>199</v>
      </c>
      <c r="L12654" s="12">
        <v>0.1</v>
      </c>
      <c r="M12654" s="7">
        <f t="shared" si="592"/>
        <v>2016</v>
      </c>
      <c r="N12654" s="7">
        <f t="shared" si="593"/>
        <v>9</v>
      </c>
      <c r="O12654" s="30">
        <f t="shared" si="594"/>
        <v>179.1</v>
      </c>
    </row>
    <row r="12655" spans="2:15" x14ac:dyDescent="0.2">
      <c r="B12655" s="13">
        <v>63686</v>
      </c>
      <c r="C12655" s="14">
        <v>42616.976111111129</v>
      </c>
      <c r="D12655" s="7" t="s">
        <v>7</v>
      </c>
      <c r="E12655" s="13">
        <v>2170</v>
      </c>
      <c r="F12655" s="7" t="s">
        <v>49</v>
      </c>
      <c r="G12655" s="7" t="s">
        <v>12</v>
      </c>
      <c r="H12655" s="13">
        <v>7.5</v>
      </c>
      <c r="I12655" s="13">
        <f>IF(G12655="Male",VLOOKUP(H12655,'Shoe size conversion table'!$B$6:$D$22,2),VLOOKUP(H12655,'Shoe size conversion table'!$J$6:$L$22,2))</f>
        <v>38</v>
      </c>
      <c r="J12655" s="13">
        <f>IF(G12655="Male",VLOOKUP(H12655,'Shoe size conversion table'!$B$6:$D$22,3),VLOOKUP(H12655,'Shoe size conversion table'!$J$6:$L$22,3))</f>
        <v>5.5</v>
      </c>
      <c r="K12655" s="11">
        <v>179</v>
      </c>
      <c r="L12655" s="12">
        <v>0</v>
      </c>
      <c r="M12655" s="7">
        <f t="shared" si="592"/>
        <v>2016</v>
      </c>
      <c r="N12655" s="7">
        <f t="shared" si="593"/>
        <v>9</v>
      </c>
      <c r="O12655" s="30">
        <f t="shared" si="594"/>
        <v>179</v>
      </c>
    </row>
    <row r="12656" spans="2:15" x14ac:dyDescent="0.2">
      <c r="B12656" s="13">
        <v>63687</v>
      </c>
      <c r="C12656" s="14">
        <v>42616.976111111231</v>
      </c>
      <c r="D12656" s="7" t="s">
        <v>7</v>
      </c>
      <c r="E12656" s="13">
        <v>2161</v>
      </c>
      <c r="F12656" s="7" t="s">
        <v>57</v>
      </c>
      <c r="G12656" s="7" t="s">
        <v>11</v>
      </c>
      <c r="H12656" s="13">
        <v>9.5</v>
      </c>
      <c r="I12656" s="13" t="str">
        <f>IF(G12656="Male",VLOOKUP(H12656,'Shoe size conversion table'!$B$6:$D$22,2),VLOOKUP(H12656,'Shoe size conversion table'!$J$6:$L$22,2))</f>
        <v>42-43</v>
      </c>
      <c r="J12656" s="13">
        <f>IF(G12656="Male",VLOOKUP(H12656,'Shoe size conversion table'!$B$6:$D$22,3),VLOOKUP(H12656,'Shoe size conversion table'!$J$6:$L$22,3))</f>
        <v>9</v>
      </c>
      <c r="K12656" s="11">
        <v>179</v>
      </c>
      <c r="L12656" s="12">
        <v>0</v>
      </c>
      <c r="M12656" s="7">
        <f t="shared" si="592"/>
        <v>2016</v>
      </c>
      <c r="N12656" s="7">
        <f t="shared" si="593"/>
        <v>9</v>
      </c>
      <c r="O12656" s="30">
        <f t="shared" si="594"/>
        <v>179</v>
      </c>
    </row>
    <row r="12657" spans="2:15" x14ac:dyDescent="0.2">
      <c r="B12657" s="13">
        <v>63688</v>
      </c>
      <c r="C12657" s="14">
        <v>42617.016111111123</v>
      </c>
      <c r="D12657" s="7" t="s">
        <v>10</v>
      </c>
      <c r="E12657" s="13">
        <v>2152</v>
      </c>
      <c r="F12657" s="7" t="s">
        <v>34</v>
      </c>
      <c r="G12657" s="7" t="s">
        <v>12</v>
      </c>
      <c r="H12657" s="13">
        <v>7.5</v>
      </c>
      <c r="I12657" s="13">
        <f>IF(G12657="Male",VLOOKUP(H12657,'Shoe size conversion table'!$B$6:$D$22,2),VLOOKUP(H12657,'Shoe size conversion table'!$J$6:$L$22,2))</f>
        <v>38</v>
      </c>
      <c r="J12657" s="13">
        <f>IF(G12657="Male",VLOOKUP(H12657,'Shoe size conversion table'!$B$6:$D$22,3),VLOOKUP(H12657,'Shoe size conversion table'!$J$6:$L$22,3))</f>
        <v>5.5</v>
      </c>
      <c r="K12657" s="11">
        <v>159</v>
      </c>
      <c r="L12657" s="12">
        <v>0.1</v>
      </c>
      <c r="M12657" s="7">
        <f t="shared" si="592"/>
        <v>2016</v>
      </c>
      <c r="N12657" s="7">
        <f t="shared" si="593"/>
        <v>9</v>
      </c>
      <c r="O12657" s="30">
        <f t="shared" si="594"/>
        <v>143.1</v>
      </c>
    </row>
    <row r="12658" spans="2:15" x14ac:dyDescent="0.2">
      <c r="B12658" s="13">
        <v>63689</v>
      </c>
      <c r="C12658" s="14">
        <v>42617.016111111123</v>
      </c>
      <c r="D12658" s="7" t="s">
        <v>8</v>
      </c>
      <c r="E12658" s="13">
        <v>2228</v>
      </c>
      <c r="F12658" s="7" t="s">
        <v>38</v>
      </c>
      <c r="G12658" s="7" t="s">
        <v>12</v>
      </c>
      <c r="H12658" s="13">
        <v>7</v>
      </c>
      <c r="I12658" s="13" t="str">
        <f>IF(G12658="Male",VLOOKUP(H12658,'Shoe size conversion table'!$B$6:$D$22,2),VLOOKUP(H12658,'Shoe size conversion table'!$J$6:$L$22,2))</f>
        <v>37-38</v>
      </c>
      <c r="J12658" s="13">
        <f>IF(G12658="Male",VLOOKUP(H12658,'Shoe size conversion table'!$B$6:$D$22,3),VLOOKUP(H12658,'Shoe size conversion table'!$J$6:$L$22,3))</f>
        <v>5</v>
      </c>
      <c r="K12658" s="11">
        <v>179</v>
      </c>
      <c r="L12658" s="12">
        <v>0.2</v>
      </c>
      <c r="M12658" s="7">
        <f t="shared" si="592"/>
        <v>2016</v>
      </c>
      <c r="N12658" s="7">
        <f t="shared" si="593"/>
        <v>9</v>
      </c>
      <c r="O12658" s="30">
        <f t="shared" si="594"/>
        <v>143.20000000000002</v>
      </c>
    </row>
    <row r="12659" spans="2:15" x14ac:dyDescent="0.2">
      <c r="B12659" s="13">
        <v>63690</v>
      </c>
      <c r="C12659" s="14">
        <v>42617.056111111124</v>
      </c>
      <c r="D12659" s="7" t="s">
        <v>7</v>
      </c>
      <c r="E12659" s="13">
        <v>2151</v>
      </c>
      <c r="F12659" s="7" t="s">
        <v>54</v>
      </c>
      <c r="G12659" s="7" t="s">
        <v>12</v>
      </c>
      <c r="H12659" s="13">
        <v>9</v>
      </c>
      <c r="I12659" s="13" t="str">
        <f>IF(G12659="Male",VLOOKUP(H12659,'Shoe size conversion table'!$B$6:$D$22,2),VLOOKUP(H12659,'Shoe size conversion table'!$J$6:$L$22,2))</f>
        <v>39-40</v>
      </c>
      <c r="J12659" s="13">
        <f>IF(G12659="Male",VLOOKUP(H12659,'Shoe size conversion table'!$B$6:$D$22,3),VLOOKUP(H12659,'Shoe size conversion table'!$J$6:$L$22,3))</f>
        <v>7</v>
      </c>
      <c r="K12659" s="11">
        <v>199</v>
      </c>
      <c r="L12659" s="12">
        <v>0</v>
      </c>
      <c r="M12659" s="7">
        <f t="shared" si="592"/>
        <v>2016</v>
      </c>
      <c r="N12659" s="7">
        <f t="shared" si="593"/>
        <v>9</v>
      </c>
      <c r="O12659" s="30">
        <f t="shared" si="594"/>
        <v>199</v>
      </c>
    </row>
    <row r="12660" spans="2:15" x14ac:dyDescent="0.2">
      <c r="B12660" s="13">
        <v>63691</v>
      </c>
      <c r="C12660" s="14">
        <v>42617.176111111214</v>
      </c>
      <c r="D12660" s="7" t="s">
        <v>9</v>
      </c>
      <c r="E12660" s="13">
        <v>2238</v>
      </c>
      <c r="F12660" s="7" t="s">
        <v>60</v>
      </c>
      <c r="G12660" s="7" t="s">
        <v>11</v>
      </c>
      <c r="H12660" s="13">
        <v>9.5</v>
      </c>
      <c r="I12660" s="13" t="str">
        <f>IF(G12660="Male",VLOOKUP(H12660,'Shoe size conversion table'!$B$6:$D$22,2),VLOOKUP(H12660,'Shoe size conversion table'!$J$6:$L$22,2))</f>
        <v>42-43</v>
      </c>
      <c r="J12660" s="13">
        <f>IF(G12660="Male",VLOOKUP(H12660,'Shoe size conversion table'!$B$6:$D$22,3),VLOOKUP(H12660,'Shoe size conversion table'!$J$6:$L$22,3))</f>
        <v>9</v>
      </c>
      <c r="K12660" s="11">
        <v>129</v>
      </c>
      <c r="L12660" s="12">
        <v>0</v>
      </c>
      <c r="M12660" s="7">
        <f t="shared" si="592"/>
        <v>2016</v>
      </c>
      <c r="N12660" s="7">
        <f t="shared" si="593"/>
        <v>9</v>
      </c>
      <c r="O12660" s="30">
        <f t="shared" si="594"/>
        <v>129</v>
      </c>
    </row>
    <row r="12661" spans="2:15" x14ac:dyDescent="0.2">
      <c r="B12661" s="13">
        <v>63692</v>
      </c>
      <c r="C12661" s="14">
        <v>42617.236111111088</v>
      </c>
      <c r="D12661" s="7" t="s">
        <v>10</v>
      </c>
      <c r="E12661" s="13">
        <v>2199</v>
      </c>
      <c r="F12661" s="7" t="s">
        <v>36</v>
      </c>
      <c r="G12661" s="7" t="s">
        <v>11</v>
      </c>
      <c r="H12661" s="13">
        <v>7.5</v>
      </c>
      <c r="I12661" s="13" t="str">
        <f>IF(G12661="Male",VLOOKUP(H12661,'Shoe size conversion table'!$B$6:$D$22,2),VLOOKUP(H12661,'Shoe size conversion table'!$J$6:$L$22,2))</f>
        <v>40-41</v>
      </c>
      <c r="J12661" s="13">
        <f>IF(G12661="Male",VLOOKUP(H12661,'Shoe size conversion table'!$B$6:$D$22,3),VLOOKUP(H12661,'Shoe size conversion table'!$J$6:$L$22,3))</f>
        <v>7</v>
      </c>
      <c r="K12661" s="11">
        <v>149</v>
      </c>
      <c r="L12661" s="12">
        <v>0</v>
      </c>
      <c r="M12661" s="7">
        <f t="shared" si="592"/>
        <v>2016</v>
      </c>
      <c r="N12661" s="7">
        <f t="shared" si="593"/>
        <v>9</v>
      </c>
      <c r="O12661" s="30">
        <f t="shared" si="594"/>
        <v>149</v>
      </c>
    </row>
    <row r="12662" spans="2:15" x14ac:dyDescent="0.2">
      <c r="B12662" s="13">
        <v>63693</v>
      </c>
      <c r="C12662" s="14">
        <v>42617.25611111123</v>
      </c>
      <c r="D12662" s="7" t="s">
        <v>7</v>
      </c>
      <c r="E12662" s="13">
        <v>2212</v>
      </c>
      <c r="F12662" s="7" t="s">
        <v>55</v>
      </c>
      <c r="G12662" s="7" t="s">
        <v>11</v>
      </c>
      <c r="H12662" s="13">
        <v>9.5</v>
      </c>
      <c r="I12662" s="13" t="str">
        <f>IF(G12662="Male",VLOOKUP(H12662,'Shoe size conversion table'!$B$6:$D$22,2),VLOOKUP(H12662,'Shoe size conversion table'!$J$6:$L$22,2))</f>
        <v>42-43</v>
      </c>
      <c r="J12662" s="13">
        <f>IF(G12662="Male",VLOOKUP(H12662,'Shoe size conversion table'!$B$6:$D$22,3),VLOOKUP(H12662,'Shoe size conversion table'!$J$6:$L$22,3))</f>
        <v>9</v>
      </c>
      <c r="K12662" s="11">
        <v>149</v>
      </c>
      <c r="L12662" s="12">
        <v>0</v>
      </c>
      <c r="M12662" s="7">
        <f t="shared" si="592"/>
        <v>2016</v>
      </c>
      <c r="N12662" s="7">
        <f t="shared" si="593"/>
        <v>9</v>
      </c>
      <c r="O12662" s="30">
        <f t="shared" si="594"/>
        <v>149</v>
      </c>
    </row>
    <row r="12663" spans="2:15" x14ac:dyDescent="0.2">
      <c r="B12663" s="13">
        <v>63694</v>
      </c>
      <c r="C12663" s="14">
        <v>42617.25611111123</v>
      </c>
      <c r="D12663" s="7" t="s">
        <v>8</v>
      </c>
      <c r="E12663" s="13">
        <v>2213</v>
      </c>
      <c r="F12663" s="7" t="s">
        <v>38</v>
      </c>
      <c r="G12663" s="7" t="s">
        <v>11</v>
      </c>
      <c r="H12663" s="13">
        <v>12</v>
      </c>
      <c r="I12663" s="13">
        <f>IF(G12663="Male",VLOOKUP(H12663,'Shoe size conversion table'!$B$6:$D$22,2),VLOOKUP(H12663,'Shoe size conversion table'!$J$6:$L$22,2))</f>
        <v>45</v>
      </c>
      <c r="J12663" s="13">
        <f>IF(G12663="Male",VLOOKUP(H12663,'Shoe size conversion table'!$B$6:$D$22,3),VLOOKUP(H12663,'Shoe size conversion table'!$J$6:$L$22,3))</f>
        <v>11.5</v>
      </c>
      <c r="K12663" s="11">
        <v>159</v>
      </c>
      <c r="L12663" s="12">
        <v>0</v>
      </c>
      <c r="M12663" s="7">
        <f t="shared" si="592"/>
        <v>2016</v>
      </c>
      <c r="N12663" s="7">
        <f t="shared" si="593"/>
        <v>9</v>
      </c>
      <c r="O12663" s="30">
        <f t="shared" si="594"/>
        <v>159</v>
      </c>
    </row>
    <row r="12664" spans="2:15" x14ac:dyDescent="0.2">
      <c r="B12664" s="13">
        <v>63695</v>
      </c>
      <c r="C12664" s="14">
        <v>42617.416111111321</v>
      </c>
      <c r="D12664" s="7" t="s">
        <v>7</v>
      </c>
      <c r="E12664" s="13">
        <v>2186</v>
      </c>
      <c r="F12664" s="7" t="s">
        <v>48</v>
      </c>
      <c r="G12664" s="7" t="s">
        <v>11</v>
      </c>
      <c r="H12664" s="13">
        <v>9.5</v>
      </c>
      <c r="I12664" s="13" t="str">
        <f>IF(G12664="Male",VLOOKUP(H12664,'Shoe size conversion table'!$B$6:$D$22,2),VLOOKUP(H12664,'Shoe size conversion table'!$J$6:$L$22,2))</f>
        <v>42-43</v>
      </c>
      <c r="J12664" s="13">
        <f>IF(G12664="Male",VLOOKUP(H12664,'Shoe size conversion table'!$B$6:$D$22,3),VLOOKUP(H12664,'Shoe size conversion table'!$J$6:$L$22,3))</f>
        <v>9</v>
      </c>
      <c r="K12664" s="11">
        <v>169</v>
      </c>
      <c r="L12664" s="12">
        <v>0</v>
      </c>
      <c r="M12664" s="7">
        <f t="shared" si="592"/>
        <v>2016</v>
      </c>
      <c r="N12664" s="7">
        <f t="shared" si="593"/>
        <v>9</v>
      </c>
      <c r="O12664" s="30">
        <f t="shared" si="594"/>
        <v>169</v>
      </c>
    </row>
    <row r="12665" spans="2:15" x14ac:dyDescent="0.2">
      <c r="B12665" s="13">
        <v>63696</v>
      </c>
      <c r="C12665" s="14">
        <v>42617.476111111086</v>
      </c>
      <c r="D12665" s="7" t="s">
        <v>7</v>
      </c>
      <c r="E12665" s="13">
        <v>2199</v>
      </c>
      <c r="F12665" s="7" t="s">
        <v>53</v>
      </c>
      <c r="G12665" s="7" t="s">
        <v>12</v>
      </c>
      <c r="H12665" s="13">
        <v>8</v>
      </c>
      <c r="I12665" s="13" t="str">
        <f>IF(G12665="Male",VLOOKUP(H12665,'Shoe size conversion table'!$B$6:$D$22,2),VLOOKUP(H12665,'Shoe size conversion table'!$J$6:$L$22,2))</f>
        <v>38-39</v>
      </c>
      <c r="J12665" s="13">
        <f>IF(G12665="Male",VLOOKUP(H12665,'Shoe size conversion table'!$B$6:$D$22,3),VLOOKUP(H12665,'Shoe size conversion table'!$J$6:$L$22,3))</f>
        <v>6</v>
      </c>
      <c r="K12665" s="11">
        <v>169</v>
      </c>
      <c r="L12665" s="12">
        <v>0.1</v>
      </c>
      <c r="M12665" s="7">
        <f t="shared" si="592"/>
        <v>2016</v>
      </c>
      <c r="N12665" s="7">
        <f t="shared" si="593"/>
        <v>9</v>
      </c>
      <c r="O12665" s="30">
        <f t="shared" si="594"/>
        <v>152.1</v>
      </c>
    </row>
    <row r="12666" spans="2:15" x14ac:dyDescent="0.2">
      <c r="B12666" s="13">
        <v>63697</v>
      </c>
      <c r="C12666" s="14">
        <v>42617.486111111088</v>
      </c>
      <c r="D12666" s="7" t="s">
        <v>10</v>
      </c>
      <c r="E12666" s="13">
        <v>2160</v>
      </c>
      <c r="F12666" s="7" t="s">
        <v>34</v>
      </c>
      <c r="G12666" s="7" t="s">
        <v>11</v>
      </c>
      <c r="H12666" s="13">
        <v>9</v>
      </c>
      <c r="I12666" s="13">
        <f>IF(G12666="Male",VLOOKUP(H12666,'Shoe size conversion table'!$B$6:$D$22,2),VLOOKUP(H12666,'Shoe size conversion table'!$J$6:$L$22,2))</f>
        <v>42</v>
      </c>
      <c r="J12666" s="13">
        <f>IF(G12666="Male",VLOOKUP(H12666,'Shoe size conversion table'!$B$6:$D$22,3),VLOOKUP(H12666,'Shoe size conversion table'!$J$6:$L$22,3))</f>
        <v>8.5</v>
      </c>
      <c r="K12666" s="11">
        <v>149</v>
      </c>
      <c r="L12666" s="12">
        <v>0</v>
      </c>
      <c r="M12666" s="7">
        <f t="shared" si="592"/>
        <v>2016</v>
      </c>
      <c r="N12666" s="7">
        <f t="shared" si="593"/>
        <v>9</v>
      </c>
      <c r="O12666" s="30">
        <f t="shared" si="594"/>
        <v>149</v>
      </c>
    </row>
    <row r="12667" spans="2:15" x14ac:dyDescent="0.2">
      <c r="B12667" s="13">
        <v>63697</v>
      </c>
      <c r="C12667" s="14">
        <v>42617.486111111088</v>
      </c>
      <c r="D12667" s="7" t="s">
        <v>10</v>
      </c>
      <c r="E12667" s="13">
        <v>2223</v>
      </c>
      <c r="F12667" s="7" t="s">
        <v>35</v>
      </c>
      <c r="G12667" s="7" t="s">
        <v>11</v>
      </c>
      <c r="H12667" s="13">
        <v>9</v>
      </c>
      <c r="I12667" s="13">
        <f>IF(G12667="Male",VLOOKUP(H12667,'Shoe size conversion table'!$B$6:$D$22,2),VLOOKUP(H12667,'Shoe size conversion table'!$J$6:$L$22,2))</f>
        <v>42</v>
      </c>
      <c r="J12667" s="13">
        <f>IF(G12667="Male",VLOOKUP(H12667,'Shoe size conversion table'!$B$6:$D$22,3),VLOOKUP(H12667,'Shoe size conversion table'!$J$6:$L$22,3))</f>
        <v>8.5</v>
      </c>
      <c r="K12667" s="11">
        <v>129</v>
      </c>
      <c r="L12667" s="12">
        <v>0.5</v>
      </c>
      <c r="M12667" s="7">
        <f t="shared" si="592"/>
        <v>2016</v>
      </c>
      <c r="N12667" s="7">
        <f t="shared" si="593"/>
        <v>9</v>
      </c>
      <c r="O12667" s="30">
        <f t="shared" si="594"/>
        <v>64.5</v>
      </c>
    </row>
    <row r="12668" spans="2:15" x14ac:dyDescent="0.2">
      <c r="B12668" s="13">
        <v>63698</v>
      </c>
      <c r="C12668" s="14">
        <v>42617.496111111126</v>
      </c>
      <c r="D12668" s="7" t="s">
        <v>8</v>
      </c>
      <c r="E12668" s="13">
        <v>2164</v>
      </c>
      <c r="F12668" s="7" t="s">
        <v>38</v>
      </c>
      <c r="G12668" s="7" t="s">
        <v>11</v>
      </c>
      <c r="H12668" s="13">
        <v>10.5</v>
      </c>
      <c r="I12668" s="13" t="str">
        <f>IF(G12668="Male",VLOOKUP(H12668,'Shoe size conversion table'!$B$6:$D$22,2),VLOOKUP(H12668,'Shoe size conversion table'!$J$6:$L$22,2))</f>
        <v>43-44</v>
      </c>
      <c r="J12668" s="13">
        <f>IF(G12668="Male",VLOOKUP(H12668,'Shoe size conversion table'!$B$6:$D$22,3),VLOOKUP(H12668,'Shoe size conversion table'!$J$6:$L$22,3))</f>
        <v>10</v>
      </c>
      <c r="K12668" s="11">
        <v>129</v>
      </c>
      <c r="L12668" s="12">
        <v>0</v>
      </c>
      <c r="M12668" s="7">
        <f t="shared" si="592"/>
        <v>2016</v>
      </c>
      <c r="N12668" s="7">
        <f t="shared" si="593"/>
        <v>9</v>
      </c>
      <c r="O12668" s="30">
        <f t="shared" si="594"/>
        <v>129</v>
      </c>
    </row>
    <row r="12669" spans="2:15" x14ac:dyDescent="0.2">
      <c r="B12669" s="13">
        <v>63699</v>
      </c>
      <c r="C12669" s="14">
        <v>42617.566111111082</v>
      </c>
      <c r="D12669" s="7" t="s">
        <v>7</v>
      </c>
      <c r="E12669" s="13">
        <v>2220</v>
      </c>
      <c r="F12669" s="7" t="s">
        <v>46</v>
      </c>
      <c r="G12669" s="7" t="s">
        <v>11</v>
      </c>
      <c r="H12669" s="13">
        <v>9</v>
      </c>
      <c r="I12669" s="13">
        <f>IF(G12669="Male",VLOOKUP(H12669,'Shoe size conversion table'!$B$6:$D$22,2),VLOOKUP(H12669,'Shoe size conversion table'!$J$6:$L$22,2))</f>
        <v>42</v>
      </c>
      <c r="J12669" s="13">
        <f>IF(G12669="Male",VLOOKUP(H12669,'Shoe size conversion table'!$B$6:$D$22,3),VLOOKUP(H12669,'Shoe size conversion table'!$J$6:$L$22,3))</f>
        <v>8.5</v>
      </c>
      <c r="K12669" s="11">
        <v>159</v>
      </c>
      <c r="L12669" s="12">
        <v>0.5</v>
      </c>
      <c r="M12669" s="7">
        <f t="shared" si="592"/>
        <v>2016</v>
      </c>
      <c r="N12669" s="7">
        <f t="shared" si="593"/>
        <v>9</v>
      </c>
      <c r="O12669" s="30">
        <f t="shared" si="594"/>
        <v>79.5</v>
      </c>
    </row>
    <row r="12670" spans="2:15" x14ac:dyDescent="0.2">
      <c r="B12670" s="13">
        <v>63699</v>
      </c>
      <c r="C12670" s="14">
        <v>42617.566111111126</v>
      </c>
      <c r="D12670" s="7" t="s">
        <v>7</v>
      </c>
      <c r="E12670" s="13">
        <v>2181</v>
      </c>
      <c r="F12670" s="7" t="s">
        <v>49</v>
      </c>
      <c r="G12670" s="7" t="s">
        <v>12</v>
      </c>
      <c r="H12670" s="13">
        <v>7</v>
      </c>
      <c r="I12670" s="13" t="str">
        <f>IF(G12670="Male",VLOOKUP(H12670,'Shoe size conversion table'!$B$6:$D$22,2),VLOOKUP(H12670,'Shoe size conversion table'!$J$6:$L$22,2))</f>
        <v>37-38</v>
      </c>
      <c r="J12670" s="13">
        <f>IF(G12670="Male",VLOOKUP(H12670,'Shoe size conversion table'!$B$6:$D$22,3),VLOOKUP(H12670,'Shoe size conversion table'!$J$6:$L$22,3))</f>
        <v>5</v>
      </c>
      <c r="K12670" s="11">
        <v>159</v>
      </c>
      <c r="L12670" s="12">
        <v>0</v>
      </c>
      <c r="M12670" s="7">
        <f t="shared" si="592"/>
        <v>2016</v>
      </c>
      <c r="N12670" s="7">
        <f t="shared" si="593"/>
        <v>9</v>
      </c>
      <c r="O12670" s="30">
        <f t="shared" si="594"/>
        <v>159</v>
      </c>
    </row>
    <row r="12671" spans="2:15" x14ac:dyDescent="0.2">
      <c r="B12671" s="13">
        <v>63699</v>
      </c>
      <c r="C12671" s="14">
        <v>42617.566111111126</v>
      </c>
      <c r="D12671" s="7" t="s">
        <v>7</v>
      </c>
      <c r="E12671" s="13">
        <v>2208</v>
      </c>
      <c r="F12671" s="7" t="s">
        <v>49</v>
      </c>
      <c r="G12671" s="7" t="s">
        <v>11</v>
      </c>
      <c r="H12671" s="13">
        <v>8.5</v>
      </c>
      <c r="I12671" s="13" t="str">
        <f>IF(G12671="Male",VLOOKUP(H12671,'Shoe size conversion table'!$B$6:$D$22,2),VLOOKUP(H12671,'Shoe size conversion table'!$J$6:$L$22,2))</f>
        <v>41-42</v>
      </c>
      <c r="J12671" s="13">
        <f>IF(G12671="Male",VLOOKUP(H12671,'Shoe size conversion table'!$B$6:$D$22,3),VLOOKUP(H12671,'Shoe size conversion table'!$J$6:$L$22,3))</f>
        <v>8</v>
      </c>
      <c r="K12671" s="11">
        <v>159</v>
      </c>
      <c r="L12671" s="12">
        <v>0</v>
      </c>
      <c r="M12671" s="7">
        <f t="shared" si="592"/>
        <v>2016</v>
      </c>
      <c r="N12671" s="7">
        <f t="shared" si="593"/>
        <v>9</v>
      </c>
      <c r="O12671" s="30">
        <f t="shared" si="594"/>
        <v>159</v>
      </c>
    </row>
    <row r="12672" spans="2:15" x14ac:dyDescent="0.2">
      <c r="B12672" s="13">
        <v>63700</v>
      </c>
      <c r="C12672" s="14">
        <v>42617.596111111328</v>
      </c>
      <c r="D12672" s="7" t="s">
        <v>10</v>
      </c>
      <c r="E12672" s="13">
        <v>2228</v>
      </c>
      <c r="F12672" s="7" t="s">
        <v>36</v>
      </c>
      <c r="G12672" s="7" t="s">
        <v>12</v>
      </c>
      <c r="H12672" s="13">
        <v>6.5</v>
      </c>
      <c r="I12672" s="13">
        <f>IF(G12672="Male",VLOOKUP(H12672,'Shoe size conversion table'!$B$6:$D$22,2),VLOOKUP(H12672,'Shoe size conversion table'!$J$6:$L$22,2))</f>
        <v>37</v>
      </c>
      <c r="J12672" s="13">
        <f>IF(G12672="Male",VLOOKUP(H12672,'Shoe size conversion table'!$B$6:$D$22,3),VLOOKUP(H12672,'Shoe size conversion table'!$J$6:$L$22,3))</f>
        <v>4.5</v>
      </c>
      <c r="K12672" s="11">
        <v>169</v>
      </c>
      <c r="L12672" s="12">
        <v>0.5</v>
      </c>
      <c r="M12672" s="7">
        <f t="shared" si="592"/>
        <v>2016</v>
      </c>
      <c r="N12672" s="7">
        <f t="shared" si="593"/>
        <v>9</v>
      </c>
      <c r="O12672" s="30">
        <f t="shared" si="594"/>
        <v>84.5</v>
      </c>
    </row>
    <row r="12673" spans="2:15" x14ac:dyDescent="0.2">
      <c r="B12673" s="13">
        <v>63701</v>
      </c>
      <c r="C12673" s="14">
        <v>42617.716111111091</v>
      </c>
      <c r="D12673" s="7" t="s">
        <v>9</v>
      </c>
      <c r="E12673" s="13">
        <v>2161</v>
      </c>
      <c r="F12673" s="7" t="s">
        <v>62</v>
      </c>
      <c r="G12673" s="7" t="s">
        <v>11</v>
      </c>
      <c r="H12673" s="13">
        <v>14</v>
      </c>
      <c r="I12673" s="13">
        <f>IF(G12673="Male",VLOOKUP(H12673,'Shoe size conversion table'!$B$6:$D$22,2),VLOOKUP(H12673,'Shoe size conversion table'!$J$6:$L$22,2))</f>
        <v>47</v>
      </c>
      <c r="J12673" s="13">
        <f>IF(G12673="Male",VLOOKUP(H12673,'Shoe size conversion table'!$B$6:$D$22,3),VLOOKUP(H12673,'Shoe size conversion table'!$J$6:$L$22,3))</f>
        <v>13.5</v>
      </c>
      <c r="K12673" s="11">
        <v>129</v>
      </c>
      <c r="L12673" s="12">
        <v>0</v>
      </c>
      <c r="M12673" s="7">
        <f t="shared" si="592"/>
        <v>2016</v>
      </c>
      <c r="N12673" s="7">
        <f t="shared" si="593"/>
        <v>9</v>
      </c>
      <c r="O12673" s="30">
        <f t="shared" si="594"/>
        <v>129</v>
      </c>
    </row>
    <row r="12674" spans="2:15" x14ac:dyDescent="0.2">
      <c r="B12674" s="13">
        <v>63702</v>
      </c>
      <c r="C12674" s="14">
        <v>42617.736111111211</v>
      </c>
      <c r="D12674" s="7" t="s">
        <v>10</v>
      </c>
      <c r="E12674" s="13">
        <v>2182</v>
      </c>
      <c r="F12674" s="7" t="s">
        <v>35</v>
      </c>
      <c r="G12674" s="7" t="s">
        <v>11</v>
      </c>
      <c r="H12674" s="13">
        <v>7</v>
      </c>
      <c r="I12674" s="13">
        <f>IF(G12674="Male",VLOOKUP(H12674,'Shoe size conversion table'!$B$6:$D$22,2),VLOOKUP(H12674,'Shoe size conversion table'!$J$6:$L$22,2))</f>
        <v>40</v>
      </c>
      <c r="J12674" s="13">
        <f>IF(G12674="Male",VLOOKUP(H12674,'Shoe size conversion table'!$B$6:$D$22,3),VLOOKUP(H12674,'Shoe size conversion table'!$J$6:$L$22,3))</f>
        <v>6.5</v>
      </c>
      <c r="K12674" s="11">
        <v>139</v>
      </c>
      <c r="L12674" s="12">
        <v>0</v>
      </c>
      <c r="M12674" s="7">
        <f t="shared" si="592"/>
        <v>2016</v>
      </c>
      <c r="N12674" s="7">
        <f t="shared" si="593"/>
        <v>9</v>
      </c>
      <c r="O12674" s="30">
        <f t="shared" si="594"/>
        <v>139</v>
      </c>
    </row>
    <row r="12675" spans="2:15" x14ac:dyDescent="0.2">
      <c r="B12675" s="13">
        <v>63702</v>
      </c>
      <c r="C12675" s="14">
        <v>42617.736111111211</v>
      </c>
      <c r="D12675" s="7" t="s">
        <v>10</v>
      </c>
      <c r="E12675" s="13">
        <v>2188</v>
      </c>
      <c r="F12675" s="7" t="s">
        <v>35</v>
      </c>
      <c r="G12675" s="7" t="s">
        <v>11</v>
      </c>
      <c r="H12675" s="13">
        <v>9</v>
      </c>
      <c r="I12675" s="13">
        <f>IF(G12675="Male",VLOOKUP(H12675,'Shoe size conversion table'!$B$6:$D$22,2),VLOOKUP(H12675,'Shoe size conversion table'!$J$6:$L$22,2))</f>
        <v>42</v>
      </c>
      <c r="J12675" s="13">
        <f>IF(G12675="Male",VLOOKUP(H12675,'Shoe size conversion table'!$B$6:$D$22,3),VLOOKUP(H12675,'Shoe size conversion table'!$J$6:$L$22,3))</f>
        <v>8.5</v>
      </c>
      <c r="K12675" s="11">
        <v>169</v>
      </c>
      <c r="L12675" s="12">
        <v>0.3</v>
      </c>
      <c r="M12675" s="7">
        <f t="shared" si="592"/>
        <v>2016</v>
      </c>
      <c r="N12675" s="7">
        <f t="shared" si="593"/>
        <v>9</v>
      </c>
      <c r="O12675" s="30">
        <f t="shared" si="594"/>
        <v>118.3</v>
      </c>
    </row>
    <row r="12676" spans="2:15" x14ac:dyDescent="0.2">
      <c r="B12676" s="13">
        <v>63703</v>
      </c>
      <c r="C12676" s="14">
        <v>42617.746111111228</v>
      </c>
      <c r="D12676" s="7" t="s">
        <v>10</v>
      </c>
      <c r="E12676" s="13">
        <v>2163</v>
      </c>
      <c r="F12676" s="7" t="s">
        <v>36</v>
      </c>
      <c r="G12676" s="7" t="s">
        <v>12</v>
      </c>
      <c r="H12676" s="13">
        <v>8.5</v>
      </c>
      <c r="I12676" s="13">
        <f>IF(G12676="Male",VLOOKUP(H12676,'Shoe size conversion table'!$B$6:$D$22,2),VLOOKUP(H12676,'Shoe size conversion table'!$J$6:$L$22,2))</f>
        <v>39</v>
      </c>
      <c r="J12676" s="13">
        <f>IF(G12676="Male",VLOOKUP(H12676,'Shoe size conversion table'!$B$6:$D$22,3),VLOOKUP(H12676,'Shoe size conversion table'!$J$6:$L$22,3))</f>
        <v>6.5</v>
      </c>
      <c r="K12676" s="11">
        <v>189</v>
      </c>
      <c r="L12676" s="12">
        <v>0.3</v>
      </c>
      <c r="M12676" s="7">
        <f t="shared" si="592"/>
        <v>2016</v>
      </c>
      <c r="N12676" s="7">
        <f t="shared" si="593"/>
        <v>9</v>
      </c>
      <c r="O12676" s="30">
        <f t="shared" si="594"/>
        <v>132.29999999999998</v>
      </c>
    </row>
    <row r="12677" spans="2:15" x14ac:dyDescent="0.2">
      <c r="B12677" s="13">
        <v>63704</v>
      </c>
      <c r="C12677" s="14">
        <v>42617.756111111128</v>
      </c>
      <c r="D12677" s="7" t="s">
        <v>7</v>
      </c>
      <c r="E12677" s="13">
        <v>2159</v>
      </c>
      <c r="F12677" s="7" t="s">
        <v>43</v>
      </c>
      <c r="G12677" s="7" t="s">
        <v>12</v>
      </c>
      <c r="H12677" s="13">
        <v>9.5</v>
      </c>
      <c r="I12677" s="13">
        <f>IF(G12677="Male",VLOOKUP(H12677,'Shoe size conversion table'!$B$6:$D$22,2),VLOOKUP(H12677,'Shoe size conversion table'!$J$6:$L$22,2))</f>
        <v>40</v>
      </c>
      <c r="J12677" s="13">
        <f>IF(G12677="Male",VLOOKUP(H12677,'Shoe size conversion table'!$B$6:$D$22,3),VLOOKUP(H12677,'Shoe size conversion table'!$J$6:$L$22,3))</f>
        <v>7.5</v>
      </c>
      <c r="K12677" s="11">
        <v>179</v>
      </c>
      <c r="L12677" s="12">
        <v>0</v>
      </c>
      <c r="M12677" s="7">
        <f t="shared" ref="M12677:M12740" si="595">YEAR(C12677)</f>
        <v>2016</v>
      </c>
      <c r="N12677" s="7">
        <f t="shared" si="593"/>
        <v>9</v>
      </c>
      <c r="O12677" s="30">
        <f t="shared" si="594"/>
        <v>179</v>
      </c>
    </row>
    <row r="12678" spans="2:15" x14ac:dyDescent="0.2">
      <c r="B12678" s="13">
        <v>63705</v>
      </c>
      <c r="C12678" s="14">
        <v>42617.986111111124</v>
      </c>
      <c r="D12678" s="7" t="s">
        <v>7</v>
      </c>
      <c r="E12678" s="13">
        <v>2208</v>
      </c>
      <c r="F12678" s="7" t="s">
        <v>49</v>
      </c>
      <c r="G12678" s="7" t="s">
        <v>12</v>
      </c>
      <c r="H12678" s="13">
        <v>8.5</v>
      </c>
      <c r="I12678" s="13">
        <f>IF(G12678="Male",VLOOKUP(H12678,'Shoe size conversion table'!$B$6:$D$22,2),VLOOKUP(H12678,'Shoe size conversion table'!$J$6:$L$22,2))</f>
        <v>39</v>
      </c>
      <c r="J12678" s="13">
        <f>IF(G12678="Male",VLOOKUP(H12678,'Shoe size conversion table'!$B$6:$D$22,3),VLOOKUP(H12678,'Shoe size conversion table'!$J$6:$L$22,3))</f>
        <v>6.5</v>
      </c>
      <c r="K12678" s="11">
        <v>149</v>
      </c>
      <c r="L12678" s="12">
        <v>0</v>
      </c>
      <c r="M12678" s="7">
        <f t="shared" si="595"/>
        <v>2016</v>
      </c>
      <c r="N12678" s="7">
        <f t="shared" ref="N12678:N12741" si="596">MONTH(C12678:C27645)</f>
        <v>9</v>
      </c>
      <c r="O12678" s="30">
        <f t="shared" ref="O12678:O12741" si="597">K12678*(1-L12678)</f>
        <v>149</v>
      </c>
    </row>
    <row r="12679" spans="2:15" x14ac:dyDescent="0.2">
      <c r="B12679" s="13">
        <v>63706</v>
      </c>
      <c r="C12679" s="14">
        <v>42617.996111111213</v>
      </c>
      <c r="D12679" s="7" t="s">
        <v>9</v>
      </c>
      <c r="E12679" s="13">
        <v>2187</v>
      </c>
      <c r="F12679" s="7" t="s">
        <v>60</v>
      </c>
      <c r="G12679" s="7" t="s">
        <v>12</v>
      </c>
      <c r="H12679" s="13">
        <v>9</v>
      </c>
      <c r="I12679" s="13" t="str">
        <f>IF(G12679="Male",VLOOKUP(H12679,'Shoe size conversion table'!$B$6:$D$22,2),VLOOKUP(H12679,'Shoe size conversion table'!$J$6:$L$22,2))</f>
        <v>39-40</v>
      </c>
      <c r="J12679" s="13">
        <f>IF(G12679="Male",VLOOKUP(H12679,'Shoe size conversion table'!$B$6:$D$22,3),VLOOKUP(H12679,'Shoe size conversion table'!$J$6:$L$22,3))</f>
        <v>7</v>
      </c>
      <c r="K12679" s="11">
        <v>149</v>
      </c>
      <c r="L12679" s="12">
        <v>0</v>
      </c>
      <c r="M12679" s="7">
        <f t="shared" si="595"/>
        <v>2016</v>
      </c>
      <c r="N12679" s="7">
        <f t="shared" si="596"/>
        <v>9</v>
      </c>
      <c r="O12679" s="30">
        <f t="shared" si="597"/>
        <v>149</v>
      </c>
    </row>
    <row r="12680" spans="2:15" x14ac:dyDescent="0.2">
      <c r="B12680" s="13">
        <v>63707</v>
      </c>
      <c r="C12680" s="14">
        <v>42618.016111111123</v>
      </c>
      <c r="D12680" s="7" t="s">
        <v>10</v>
      </c>
      <c r="E12680" s="13">
        <v>2164</v>
      </c>
      <c r="F12680" s="7" t="s">
        <v>36</v>
      </c>
      <c r="G12680" s="7" t="s">
        <v>12</v>
      </c>
      <c r="H12680" s="13">
        <v>7.5</v>
      </c>
      <c r="I12680" s="13">
        <f>IF(G12680="Male",VLOOKUP(H12680,'Shoe size conversion table'!$B$6:$D$22,2),VLOOKUP(H12680,'Shoe size conversion table'!$J$6:$L$22,2))</f>
        <v>38</v>
      </c>
      <c r="J12680" s="13">
        <f>IF(G12680="Male",VLOOKUP(H12680,'Shoe size conversion table'!$B$6:$D$22,3),VLOOKUP(H12680,'Shoe size conversion table'!$J$6:$L$22,3))</f>
        <v>5.5</v>
      </c>
      <c r="K12680" s="11">
        <v>199</v>
      </c>
      <c r="L12680" s="12">
        <v>0</v>
      </c>
      <c r="M12680" s="7">
        <f t="shared" si="595"/>
        <v>2016</v>
      </c>
      <c r="N12680" s="7">
        <f t="shared" si="596"/>
        <v>9</v>
      </c>
      <c r="O12680" s="30">
        <f t="shared" si="597"/>
        <v>199</v>
      </c>
    </row>
    <row r="12681" spans="2:15" x14ac:dyDescent="0.2">
      <c r="B12681" s="13">
        <v>63708</v>
      </c>
      <c r="C12681" s="14">
        <v>42618.016111111123</v>
      </c>
      <c r="D12681" s="7" t="s">
        <v>8</v>
      </c>
      <c r="E12681" s="13">
        <v>2158</v>
      </c>
      <c r="F12681" s="7" t="s">
        <v>38</v>
      </c>
      <c r="G12681" s="7" t="s">
        <v>12</v>
      </c>
      <c r="H12681" s="13">
        <v>7</v>
      </c>
      <c r="I12681" s="13" t="str">
        <f>IF(G12681="Male",VLOOKUP(H12681,'Shoe size conversion table'!$B$6:$D$22,2),VLOOKUP(H12681,'Shoe size conversion table'!$J$6:$L$22,2))</f>
        <v>37-38</v>
      </c>
      <c r="J12681" s="13">
        <f>IF(G12681="Male",VLOOKUP(H12681,'Shoe size conversion table'!$B$6:$D$22,3),VLOOKUP(H12681,'Shoe size conversion table'!$J$6:$L$22,3))</f>
        <v>5</v>
      </c>
      <c r="K12681" s="11">
        <v>199</v>
      </c>
      <c r="L12681" s="12">
        <v>0.1</v>
      </c>
      <c r="M12681" s="7">
        <f t="shared" si="595"/>
        <v>2016</v>
      </c>
      <c r="N12681" s="7">
        <f t="shared" si="596"/>
        <v>9</v>
      </c>
      <c r="O12681" s="30">
        <f t="shared" si="597"/>
        <v>179.1</v>
      </c>
    </row>
    <row r="12682" spans="2:15" x14ac:dyDescent="0.2">
      <c r="B12682" s="13">
        <v>63709</v>
      </c>
      <c r="C12682" s="14">
        <v>42618.056111111124</v>
      </c>
      <c r="D12682" s="7" t="s">
        <v>7</v>
      </c>
      <c r="E12682" s="13">
        <v>2188</v>
      </c>
      <c r="F12682" s="7" t="s">
        <v>57</v>
      </c>
      <c r="G12682" s="7" t="s">
        <v>12</v>
      </c>
      <c r="H12682" s="13">
        <v>9</v>
      </c>
      <c r="I12682" s="13" t="str">
        <f>IF(G12682="Male",VLOOKUP(H12682,'Shoe size conversion table'!$B$6:$D$22,2),VLOOKUP(H12682,'Shoe size conversion table'!$J$6:$L$22,2))</f>
        <v>39-40</v>
      </c>
      <c r="J12682" s="13">
        <f>IF(G12682="Male",VLOOKUP(H12682,'Shoe size conversion table'!$B$6:$D$22,3),VLOOKUP(H12682,'Shoe size conversion table'!$J$6:$L$22,3))</f>
        <v>7</v>
      </c>
      <c r="K12682" s="11">
        <v>139</v>
      </c>
      <c r="L12682" s="12">
        <v>0</v>
      </c>
      <c r="M12682" s="7">
        <f t="shared" si="595"/>
        <v>2016</v>
      </c>
      <c r="N12682" s="7">
        <f t="shared" si="596"/>
        <v>9</v>
      </c>
      <c r="O12682" s="30">
        <f t="shared" si="597"/>
        <v>139</v>
      </c>
    </row>
    <row r="12683" spans="2:15" x14ac:dyDescent="0.2">
      <c r="B12683" s="13">
        <v>63710</v>
      </c>
      <c r="C12683" s="14">
        <v>42618.086111111123</v>
      </c>
      <c r="D12683" s="7" t="s">
        <v>7</v>
      </c>
      <c r="E12683" s="13">
        <v>2154</v>
      </c>
      <c r="F12683" s="7" t="s">
        <v>49</v>
      </c>
      <c r="G12683" s="7" t="s">
        <v>12</v>
      </c>
      <c r="H12683" s="13">
        <v>12</v>
      </c>
      <c r="I12683" s="13" t="str">
        <f>IF(G12683="Male",VLOOKUP(H12683,'Shoe size conversion table'!$B$6:$D$22,2),VLOOKUP(H12683,'Shoe size conversion table'!$J$6:$L$22,2))</f>
        <v>42-43</v>
      </c>
      <c r="J12683" s="13">
        <f>IF(G12683="Male",VLOOKUP(H12683,'Shoe size conversion table'!$B$6:$D$22,3),VLOOKUP(H12683,'Shoe size conversion table'!$J$6:$L$22,3))</f>
        <v>10</v>
      </c>
      <c r="K12683" s="11">
        <v>179</v>
      </c>
      <c r="L12683" s="12">
        <v>0.1</v>
      </c>
      <c r="M12683" s="7">
        <f t="shared" si="595"/>
        <v>2016</v>
      </c>
      <c r="N12683" s="7">
        <f t="shared" si="596"/>
        <v>9</v>
      </c>
      <c r="O12683" s="30">
        <f t="shared" si="597"/>
        <v>161.1</v>
      </c>
    </row>
    <row r="12684" spans="2:15" x14ac:dyDescent="0.2">
      <c r="B12684" s="13">
        <v>63711</v>
      </c>
      <c r="C12684" s="14">
        <v>42618.156111111217</v>
      </c>
      <c r="D12684" s="7" t="s">
        <v>10</v>
      </c>
      <c r="E12684" s="13">
        <v>2183</v>
      </c>
      <c r="F12684" s="7" t="s">
        <v>34</v>
      </c>
      <c r="G12684" s="7" t="s">
        <v>11</v>
      </c>
      <c r="H12684" s="13">
        <v>9</v>
      </c>
      <c r="I12684" s="13">
        <f>IF(G12684="Male",VLOOKUP(H12684,'Shoe size conversion table'!$B$6:$D$22,2),VLOOKUP(H12684,'Shoe size conversion table'!$J$6:$L$22,2))</f>
        <v>42</v>
      </c>
      <c r="J12684" s="13">
        <f>IF(G12684="Male",VLOOKUP(H12684,'Shoe size conversion table'!$B$6:$D$22,3),VLOOKUP(H12684,'Shoe size conversion table'!$J$6:$L$22,3))</f>
        <v>8.5</v>
      </c>
      <c r="K12684" s="11">
        <v>139</v>
      </c>
      <c r="L12684" s="12">
        <v>0.1</v>
      </c>
      <c r="M12684" s="7">
        <f t="shared" si="595"/>
        <v>2016</v>
      </c>
      <c r="N12684" s="7">
        <f t="shared" si="596"/>
        <v>9</v>
      </c>
      <c r="O12684" s="30">
        <f t="shared" si="597"/>
        <v>125.10000000000001</v>
      </c>
    </row>
    <row r="12685" spans="2:15" x14ac:dyDescent="0.2">
      <c r="B12685" s="13">
        <v>63712</v>
      </c>
      <c r="C12685" s="14">
        <v>42618.416111111088</v>
      </c>
      <c r="D12685" s="7" t="s">
        <v>8</v>
      </c>
      <c r="E12685" s="13">
        <v>2208</v>
      </c>
      <c r="F12685" s="7" t="s">
        <v>42</v>
      </c>
      <c r="G12685" s="7" t="s">
        <v>12</v>
      </c>
      <c r="H12685" s="13">
        <v>8</v>
      </c>
      <c r="I12685" s="13" t="str">
        <f>IF(G12685="Male",VLOOKUP(H12685,'Shoe size conversion table'!$B$6:$D$22,2),VLOOKUP(H12685,'Shoe size conversion table'!$J$6:$L$22,2))</f>
        <v>38-39</v>
      </c>
      <c r="J12685" s="13">
        <f>IF(G12685="Male",VLOOKUP(H12685,'Shoe size conversion table'!$B$6:$D$22,3),VLOOKUP(H12685,'Shoe size conversion table'!$J$6:$L$22,3))</f>
        <v>6</v>
      </c>
      <c r="K12685" s="11">
        <v>189</v>
      </c>
      <c r="L12685" s="12">
        <v>0</v>
      </c>
      <c r="M12685" s="7">
        <f t="shared" si="595"/>
        <v>2016</v>
      </c>
      <c r="N12685" s="7">
        <f t="shared" si="596"/>
        <v>9</v>
      </c>
      <c r="O12685" s="30">
        <f t="shared" si="597"/>
        <v>189</v>
      </c>
    </row>
    <row r="12686" spans="2:15" x14ac:dyDescent="0.2">
      <c r="B12686" s="13">
        <v>63713</v>
      </c>
      <c r="C12686" s="14">
        <v>42618.436111111085</v>
      </c>
      <c r="D12686" s="7" t="s">
        <v>8</v>
      </c>
      <c r="E12686" s="13">
        <v>2207</v>
      </c>
      <c r="F12686" s="7" t="s">
        <v>38</v>
      </c>
      <c r="G12686" s="7" t="s">
        <v>11</v>
      </c>
      <c r="H12686" s="13">
        <v>10.5</v>
      </c>
      <c r="I12686" s="13" t="str">
        <f>IF(G12686="Male",VLOOKUP(H12686,'Shoe size conversion table'!$B$6:$D$22,2),VLOOKUP(H12686,'Shoe size conversion table'!$J$6:$L$22,2))</f>
        <v>43-44</v>
      </c>
      <c r="J12686" s="13">
        <f>IF(G12686="Male",VLOOKUP(H12686,'Shoe size conversion table'!$B$6:$D$22,3),VLOOKUP(H12686,'Shoe size conversion table'!$J$6:$L$22,3))</f>
        <v>10</v>
      </c>
      <c r="K12686" s="11">
        <v>129</v>
      </c>
      <c r="L12686" s="12">
        <v>0</v>
      </c>
      <c r="M12686" s="7">
        <f t="shared" si="595"/>
        <v>2016</v>
      </c>
      <c r="N12686" s="7">
        <f t="shared" si="596"/>
        <v>9</v>
      </c>
      <c r="O12686" s="30">
        <f t="shared" si="597"/>
        <v>129</v>
      </c>
    </row>
    <row r="12687" spans="2:15" x14ac:dyDescent="0.2">
      <c r="B12687" s="13">
        <v>63714</v>
      </c>
      <c r="C12687" s="14">
        <v>42618.476111111086</v>
      </c>
      <c r="D12687" s="7" t="s">
        <v>7</v>
      </c>
      <c r="E12687" s="13">
        <v>2231</v>
      </c>
      <c r="F12687" s="7" t="s">
        <v>51</v>
      </c>
      <c r="G12687" s="7" t="s">
        <v>11</v>
      </c>
      <c r="H12687" s="13">
        <v>11</v>
      </c>
      <c r="I12687" s="13">
        <f>IF(G12687="Male",VLOOKUP(H12687,'Shoe size conversion table'!$B$6:$D$22,2),VLOOKUP(H12687,'Shoe size conversion table'!$J$6:$L$22,2))</f>
        <v>44</v>
      </c>
      <c r="J12687" s="13">
        <f>IF(G12687="Male",VLOOKUP(H12687,'Shoe size conversion table'!$B$6:$D$22,3),VLOOKUP(H12687,'Shoe size conversion table'!$J$6:$L$22,3))</f>
        <v>10.5</v>
      </c>
      <c r="K12687" s="11">
        <v>189</v>
      </c>
      <c r="L12687" s="12">
        <v>0</v>
      </c>
      <c r="M12687" s="7">
        <f t="shared" si="595"/>
        <v>2016</v>
      </c>
      <c r="N12687" s="7">
        <f t="shared" si="596"/>
        <v>9</v>
      </c>
      <c r="O12687" s="30">
        <f t="shared" si="597"/>
        <v>189</v>
      </c>
    </row>
    <row r="12688" spans="2:15" x14ac:dyDescent="0.2">
      <c r="B12688" s="13">
        <v>63715</v>
      </c>
      <c r="C12688" s="14">
        <v>42618.486111111088</v>
      </c>
      <c r="D12688" s="7" t="s">
        <v>10</v>
      </c>
      <c r="E12688" s="13">
        <v>2240</v>
      </c>
      <c r="F12688" s="7" t="s">
        <v>34</v>
      </c>
      <c r="G12688" s="7" t="s">
        <v>11</v>
      </c>
      <c r="H12688" s="13">
        <v>8</v>
      </c>
      <c r="I12688" s="13">
        <f>IF(G12688="Male",VLOOKUP(H12688,'Shoe size conversion table'!$B$6:$D$22,2),VLOOKUP(H12688,'Shoe size conversion table'!$J$6:$L$22,2))</f>
        <v>41</v>
      </c>
      <c r="J12688" s="13">
        <f>IF(G12688="Male",VLOOKUP(H12688,'Shoe size conversion table'!$B$6:$D$22,3),VLOOKUP(H12688,'Shoe size conversion table'!$J$6:$L$22,3))</f>
        <v>7.5</v>
      </c>
      <c r="K12688" s="11">
        <v>179</v>
      </c>
      <c r="L12688" s="12">
        <v>0</v>
      </c>
      <c r="M12688" s="7">
        <f t="shared" si="595"/>
        <v>2016</v>
      </c>
      <c r="N12688" s="7">
        <f t="shared" si="596"/>
        <v>9</v>
      </c>
      <c r="O12688" s="30">
        <f t="shared" si="597"/>
        <v>179</v>
      </c>
    </row>
    <row r="12689" spans="2:15" x14ac:dyDescent="0.2">
      <c r="B12689" s="13">
        <v>63715</v>
      </c>
      <c r="C12689" s="14">
        <v>42618.486111111088</v>
      </c>
      <c r="D12689" s="7" t="s">
        <v>10</v>
      </c>
      <c r="E12689" s="13">
        <v>2160</v>
      </c>
      <c r="F12689" s="7" t="s">
        <v>34</v>
      </c>
      <c r="G12689" s="7" t="s">
        <v>11</v>
      </c>
      <c r="H12689" s="13">
        <v>9</v>
      </c>
      <c r="I12689" s="13">
        <f>IF(G12689="Male",VLOOKUP(H12689,'Shoe size conversion table'!$B$6:$D$22,2),VLOOKUP(H12689,'Shoe size conversion table'!$J$6:$L$22,2))</f>
        <v>42</v>
      </c>
      <c r="J12689" s="13">
        <f>IF(G12689="Male",VLOOKUP(H12689,'Shoe size conversion table'!$B$6:$D$22,3),VLOOKUP(H12689,'Shoe size conversion table'!$J$6:$L$22,3))</f>
        <v>8.5</v>
      </c>
      <c r="K12689" s="11">
        <v>149</v>
      </c>
      <c r="L12689" s="12">
        <v>0</v>
      </c>
      <c r="M12689" s="7">
        <f t="shared" si="595"/>
        <v>2016</v>
      </c>
      <c r="N12689" s="7">
        <f t="shared" si="596"/>
        <v>9</v>
      </c>
      <c r="O12689" s="30">
        <f t="shared" si="597"/>
        <v>149</v>
      </c>
    </row>
    <row r="12690" spans="2:15" x14ac:dyDescent="0.2">
      <c r="B12690" s="13">
        <v>63716</v>
      </c>
      <c r="C12690" s="14">
        <v>42618.486111111328</v>
      </c>
      <c r="D12690" s="7" t="s">
        <v>7</v>
      </c>
      <c r="E12690" s="13">
        <v>2172</v>
      </c>
      <c r="F12690" s="7" t="s">
        <v>46</v>
      </c>
      <c r="G12690" s="7" t="s">
        <v>11</v>
      </c>
      <c r="H12690" s="13">
        <v>9.5</v>
      </c>
      <c r="I12690" s="13" t="str">
        <f>IF(G12690="Male",VLOOKUP(H12690,'Shoe size conversion table'!$B$6:$D$22,2),VLOOKUP(H12690,'Shoe size conversion table'!$J$6:$L$22,2))</f>
        <v>42-43</v>
      </c>
      <c r="J12690" s="13">
        <f>IF(G12690="Male",VLOOKUP(H12690,'Shoe size conversion table'!$B$6:$D$22,3),VLOOKUP(H12690,'Shoe size conversion table'!$J$6:$L$22,3))</f>
        <v>9</v>
      </c>
      <c r="K12690" s="11">
        <v>149</v>
      </c>
      <c r="L12690" s="12">
        <v>0</v>
      </c>
      <c r="M12690" s="7">
        <f t="shared" si="595"/>
        <v>2016</v>
      </c>
      <c r="N12690" s="7">
        <f t="shared" si="596"/>
        <v>9</v>
      </c>
      <c r="O12690" s="30">
        <f t="shared" si="597"/>
        <v>149</v>
      </c>
    </row>
    <row r="12691" spans="2:15" x14ac:dyDescent="0.2">
      <c r="B12691" s="13">
        <v>63717</v>
      </c>
      <c r="C12691" s="14">
        <v>42618.496111111126</v>
      </c>
      <c r="D12691" s="7" t="s">
        <v>8</v>
      </c>
      <c r="E12691" s="13">
        <v>2215</v>
      </c>
      <c r="F12691" s="7" t="s">
        <v>38</v>
      </c>
      <c r="G12691" s="7" t="s">
        <v>11</v>
      </c>
      <c r="H12691" s="13">
        <v>9</v>
      </c>
      <c r="I12691" s="13">
        <f>IF(G12691="Male",VLOOKUP(H12691,'Shoe size conversion table'!$B$6:$D$22,2),VLOOKUP(H12691,'Shoe size conversion table'!$J$6:$L$22,2))</f>
        <v>42</v>
      </c>
      <c r="J12691" s="13">
        <f>IF(G12691="Male",VLOOKUP(H12691,'Shoe size conversion table'!$B$6:$D$22,3),VLOOKUP(H12691,'Shoe size conversion table'!$J$6:$L$22,3))</f>
        <v>8.5</v>
      </c>
      <c r="K12691" s="11">
        <v>179</v>
      </c>
      <c r="L12691" s="12">
        <v>0.5</v>
      </c>
      <c r="M12691" s="7">
        <f t="shared" si="595"/>
        <v>2016</v>
      </c>
      <c r="N12691" s="7">
        <f t="shared" si="596"/>
        <v>9</v>
      </c>
      <c r="O12691" s="30">
        <f t="shared" si="597"/>
        <v>89.5</v>
      </c>
    </row>
    <row r="12692" spans="2:15" x14ac:dyDescent="0.2">
      <c r="B12692" s="13">
        <v>63718</v>
      </c>
      <c r="C12692" s="14">
        <v>42618.546111111325</v>
      </c>
      <c r="D12692" s="7" t="s">
        <v>9</v>
      </c>
      <c r="E12692" s="13">
        <v>2179</v>
      </c>
      <c r="F12692" s="7" t="s">
        <v>60</v>
      </c>
      <c r="G12692" s="7" t="s">
        <v>12</v>
      </c>
      <c r="H12692" s="13">
        <v>8</v>
      </c>
      <c r="I12692" s="13" t="str">
        <f>IF(G12692="Male",VLOOKUP(H12692,'Shoe size conversion table'!$B$6:$D$22,2),VLOOKUP(H12692,'Shoe size conversion table'!$J$6:$L$22,2))</f>
        <v>38-39</v>
      </c>
      <c r="J12692" s="13">
        <f>IF(G12692="Male",VLOOKUP(H12692,'Shoe size conversion table'!$B$6:$D$22,3),VLOOKUP(H12692,'Shoe size conversion table'!$J$6:$L$22,3))</f>
        <v>6</v>
      </c>
      <c r="K12692" s="11">
        <v>159</v>
      </c>
      <c r="L12692" s="12">
        <v>0</v>
      </c>
      <c r="M12692" s="7">
        <f t="shared" si="595"/>
        <v>2016</v>
      </c>
      <c r="N12692" s="7">
        <f t="shared" si="596"/>
        <v>9</v>
      </c>
      <c r="O12692" s="30">
        <f t="shared" si="597"/>
        <v>159</v>
      </c>
    </row>
    <row r="12693" spans="2:15" x14ac:dyDescent="0.2">
      <c r="B12693" s="13">
        <v>63719</v>
      </c>
      <c r="C12693" s="14">
        <v>42618.566111111082</v>
      </c>
      <c r="D12693" s="7" t="s">
        <v>7</v>
      </c>
      <c r="E12693" s="13">
        <v>2185</v>
      </c>
      <c r="F12693" s="7" t="s">
        <v>47</v>
      </c>
      <c r="G12693" s="7" t="s">
        <v>11</v>
      </c>
      <c r="H12693" s="13">
        <v>9</v>
      </c>
      <c r="I12693" s="13">
        <f>IF(G12693="Male",VLOOKUP(H12693,'Shoe size conversion table'!$B$6:$D$22,2),VLOOKUP(H12693,'Shoe size conversion table'!$J$6:$L$22,2))</f>
        <v>42</v>
      </c>
      <c r="J12693" s="13">
        <f>IF(G12693="Male",VLOOKUP(H12693,'Shoe size conversion table'!$B$6:$D$22,3),VLOOKUP(H12693,'Shoe size conversion table'!$J$6:$L$22,3))</f>
        <v>8.5</v>
      </c>
      <c r="K12693" s="11">
        <v>159</v>
      </c>
      <c r="L12693" s="12">
        <v>0.3</v>
      </c>
      <c r="M12693" s="7">
        <f t="shared" si="595"/>
        <v>2016</v>
      </c>
      <c r="N12693" s="7">
        <f t="shared" si="596"/>
        <v>9</v>
      </c>
      <c r="O12693" s="30">
        <f t="shared" si="597"/>
        <v>111.3</v>
      </c>
    </row>
    <row r="12694" spans="2:15" x14ac:dyDescent="0.2">
      <c r="B12694" s="13">
        <v>63719</v>
      </c>
      <c r="C12694" s="14">
        <v>42618.566111111126</v>
      </c>
      <c r="D12694" s="7" t="s">
        <v>7</v>
      </c>
      <c r="E12694" s="13">
        <v>2168</v>
      </c>
      <c r="F12694" s="7" t="s">
        <v>49</v>
      </c>
      <c r="G12694" s="7" t="s">
        <v>12</v>
      </c>
      <c r="H12694" s="13">
        <v>7</v>
      </c>
      <c r="I12694" s="13" t="str">
        <f>IF(G12694="Male",VLOOKUP(H12694,'Shoe size conversion table'!$B$6:$D$22,2),VLOOKUP(H12694,'Shoe size conversion table'!$J$6:$L$22,2))</f>
        <v>37-38</v>
      </c>
      <c r="J12694" s="13">
        <f>IF(G12694="Male",VLOOKUP(H12694,'Shoe size conversion table'!$B$6:$D$22,3),VLOOKUP(H12694,'Shoe size conversion table'!$J$6:$L$22,3))</f>
        <v>5</v>
      </c>
      <c r="K12694" s="11">
        <v>189</v>
      </c>
      <c r="L12694" s="12">
        <v>0.1</v>
      </c>
      <c r="M12694" s="7">
        <f t="shared" si="595"/>
        <v>2016</v>
      </c>
      <c r="N12694" s="7">
        <f t="shared" si="596"/>
        <v>9</v>
      </c>
      <c r="O12694" s="30">
        <f t="shared" si="597"/>
        <v>170.1</v>
      </c>
    </row>
    <row r="12695" spans="2:15" x14ac:dyDescent="0.2">
      <c r="B12695" s="13">
        <v>63719</v>
      </c>
      <c r="C12695" s="14">
        <v>42618.566111111126</v>
      </c>
      <c r="D12695" s="7" t="s">
        <v>7</v>
      </c>
      <c r="E12695" s="13">
        <v>2147</v>
      </c>
      <c r="F12695" s="7" t="s">
        <v>49</v>
      </c>
      <c r="G12695" s="7" t="s">
        <v>11</v>
      </c>
      <c r="H12695" s="13">
        <v>8</v>
      </c>
      <c r="I12695" s="13">
        <f>IF(G12695="Male",VLOOKUP(H12695,'Shoe size conversion table'!$B$6:$D$22,2),VLOOKUP(H12695,'Shoe size conversion table'!$J$6:$L$22,2))</f>
        <v>41</v>
      </c>
      <c r="J12695" s="13">
        <f>IF(G12695="Male",VLOOKUP(H12695,'Shoe size conversion table'!$B$6:$D$22,3),VLOOKUP(H12695,'Shoe size conversion table'!$J$6:$L$22,3))</f>
        <v>7.5</v>
      </c>
      <c r="K12695" s="11">
        <v>179</v>
      </c>
      <c r="L12695" s="12">
        <v>0.1</v>
      </c>
      <c r="M12695" s="7">
        <f t="shared" si="595"/>
        <v>2016</v>
      </c>
      <c r="N12695" s="7">
        <f t="shared" si="596"/>
        <v>9</v>
      </c>
      <c r="O12695" s="30">
        <f t="shared" si="597"/>
        <v>161.1</v>
      </c>
    </row>
    <row r="12696" spans="2:15" x14ac:dyDescent="0.2">
      <c r="B12696" s="13">
        <v>63720</v>
      </c>
      <c r="C12696" s="14">
        <v>42618.596111111328</v>
      </c>
      <c r="D12696" s="7" t="s">
        <v>8</v>
      </c>
      <c r="E12696" s="13">
        <v>2235</v>
      </c>
      <c r="F12696" s="7" t="s">
        <v>38</v>
      </c>
      <c r="G12696" s="7" t="s">
        <v>11</v>
      </c>
      <c r="H12696" s="13">
        <v>8</v>
      </c>
      <c r="I12696" s="13">
        <f>IF(G12696="Male",VLOOKUP(H12696,'Shoe size conversion table'!$B$6:$D$22,2),VLOOKUP(H12696,'Shoe size conversion table'!$J$6:$L$22,2))</f>
        <v>41</v>
      </c>
      <c r="J12696" s="13">
        <f>IF(G12696="Male",VLOOKUP(H12696,'Shoe size conversion table'!$B$6:$D$22,3),VLOOKUP(H12696,'Shoe size conversion table'!$J$6:$L$22,3))</f>
        <v>7.5</v>
      </c>
      <c r="K12696" s="11">
        <v>149</v>
      </c>
      <c r="L12696" s="12">
        <v>0</v>
      </c>
      <c r="M12696" s="7">
        <f t="shared" si="595"/>
        <v>2016</v>
      </c>
      <c r="N12696" s="7">
        <f t="shared" si="596"/>
        <v>9</v>
      </c>
      <c r="O12696" s="30">
        <f t="shared" si="597"/>
        <v>149</v>
      </c>
    </row>
    <row r="12697" spans="2:15" x14ac:dyDescent="0.2">
      <c r="B12697" s="13">
        <v>63721</v>
      </c>
      <c r="C12697" s="14">
        <v>42618.67611111133</v>
      </c>
      <c r="D12697" s="7" t="s">
        <v>10</v>
      </c>
      <c r="E12697" s="13">
        <v>2178</v>
      </c>
      <c r="F12697" s="7" t="s">
        <v>35</v>
      </c>
      <c r="G12697" s="7" t="s">
        <v>11</v>
      </c>
      <c r="H12697" s="13">
        <v>7.5</v>
      </c>
      <c r="I12697" s="13" t="str">
        <f>IF(G12697="Male",VLOOKUP(H12697,'Shoe size conversion table'!$B$6:$D$22,2),VLOOKUP(H12697,'Shoe size conversion table'!$J$6:$L$22,2))</f>
        <v>40-41</v>
      </c>
      <c r="J12697" s="13">
        <f>IF(G12697="Male",VLOOKUP(H12697,'Shoe size conversion table'!$B$6:$D$22,3),VLOOKUP(H12697,'Shoe size conversion table'!$J$6:$L$22,3))</f>
        <v>7</v>
      </c>
      <c r="K12697" s="11">
        <v>129</v>
      </c>
      <c r="L12697" s="12">
        <v>0</v>
      </c>
      <c r="M12697" s="7">
        <f t="shared" si="595"/>
        <v>2016</v>
      </c>
      <c r="N12697" s="7">
        <f t="shared" si="596"/>
        <v>9</v>
      </c>
      <c r="O12697" s="30">
        <f t="shared" si="597"/>
        <v>129</v>
      </c>
    </row>
    <row r="12698" spans="2:15" x14ac:dyDescent="0.2">
      <c r="B12698" s="13">
        <v>63722</v>
      </c>
      <c r="C12698" s="14">
        <v>42618.68611111123</v>
      </c>
      <c r="D12698" s="7" t="s">
        <v>7</v>
      </c>
      <c r="E12698" s="13">
        <v>2242</v>
      </c>
      <c r="F12698" s="7" t="s">
        <v>48</v>
      </c>
      <c r="G12698" s="7" t="s">
        <v>12</v>
      </c>
      <c r="H12698" s="13">
        <v>9.5</v>
      </c>
      <c r="I12698" s="13">
        <f>IF(G12698="Male",VLOOKUP(H12698,'Shoe size conversion table'!$B$6:$D$22,2),VLOOKUP(H12698,'Shoe size conversion table'!$J$6:$L$22,2))</f>
        <v>40</v>
      </c>
      <c r="J12698" s="13">
        <f>IF(G12698="Male",VLOOKUP(H12698,'Shoe size conversion table'!$B$6:$D$22,3),VLOOKUP(H12698,'Shoe size conversion table'!$J$6:$L$22,3))</f>
        <v>7.5</v>
      </c>
      <c r="K12698" s="11">
        <v>199</v>
      </c>
      <c r="L12698" s="12">
        <v>0</v>
      </c>
      <c r="M12698" s="7">
        <f t="shared" si="595"/>
        <v>2016</v>
      </c>
      <c r="N12698" s="7">
        <f t="shared" si="596"/>
        <v>9</v>
      </c>
      <c r="O12698" s="30">
        <f t="shared" si="597"/>
        <v>199</v>
      </c>
    </row>
    <row r="12699" spans="2:15" x14ac:dyDescent="0.2">
      <c r="B12699" s="13">
        <v>63723</v>
      </c>
      <c r="C12699" s="14">
        <v>42618.726111111333</v>
      </c>
      <c r="D12699" s="7" t="s">
        <v>10</v>
      </c>
      <c r="E12699" s="13">
        <v>2239</v>
      </c>
      <c r="F12699" s="7" t="s">
        <v>35</v>
      </c>
      <c r="G12699" s="7" t="s">
        <v>12</v>
      </c>
      <c r="H12699" s="13">
        <v>9.5</v>
      </c>
      <c r="I12699" s="13">
        <f>IF(G12699="Male",VLOOKUP(H12699,'Shoe size conversion table'!$B$6:$D$22,2),VLOOKUP(H12699,'Shoe size conversion table'!$J$6:$L$22,2))</f>
        <v>40</v>
      </c>
      <c r="J12699" s="13">
        <f>IF(G12699="Male",VLOOKUP(H12699,'Shoe size conversion table'!$B$6:$D$22,3),VLOOKUP(H12699,'Shoe size conversion table'!$J$6:$L$22,3))</f>
        <v>7.5</v>
      </c>
      <c r="K12699" s="11">
        <v>179</v>
      </c>
      <c r="L12699" s="12">
        <v>0</v>
      </c>
      <c r="M12699" s="7">
        <f t="shared" si="595"/>
        <v>2016</v>
      </c>
      <c r="N12699" s="7">
        <f t="shared" si="596"/>
        <v>9</v>
      </c>
      <c r="O12699" s="30">
        <f t="shared" si="597"/>
        <v>179</v>
      </c>
    </row>
    <row r="12700" spans="2:15" x14ac:dyDescent="0.2">
      <c r="B12700" s="13">
        <v>63724</v>
      </c>
      <c r="C12700" s="14">
        <v>42618.726111111333</v>
      </c>
      <c r="D12700" s="7" t="s">
        <v>7</v>
      </c>
      <c r="E12700" s="13">
        <v>2190</v>
      </c>
      <c r="F12700" s="7" t="s">
        <v>45</v>
      </c>
      <c r="G12700" s="7" t="s">
        <v>11</v>
      </c>
      <c r="H12700" s="13">
        <v>9</v>
      </c>
      <c r="I12700" s="13">
        <f>IF(G12700="Male",VLOOKUP(H12700,'Shoe size conversion table'!$B$6:$D$22,2),VLOOKUP(H12700,'Shoe size conversion table'!$J$6:$L$22,2))</f>
        <v>42</v>
      </c>
      <c r="J12700" s="13">
        <f>IF(G12700="Male",VLOOKUP(H12700,'Shoe size conversion table'!$B$6:$D$22,3),VLOOKUP(H12700,'Shoe size conversion table'!$J$6:$L$22,3))</f>
        <v>8.5</v>
      </c>
      <c r="K12700" s="11">
        <v>149</v>
      </c>
      <c r="L12700" s="12">
        <v>0</v>
      </c>
      <c r="M12700" s="7">
        <f t="shared" si="595"/>
        <v>2016</v>
      </c>
      <c r="N12700" s="7">
        <f t="shared" si="596"/>
        <v>9</v>
      </c>
      <c r="O12700" s="30">
        <f t="shared" si="597"/>
        <v>149</v>
      </c>
    </row>
    <row r="12701" spans="2:15" x14ac:dyDescent="0.2">
      <c r="B12701" s="13">
        <v>63725</v>
      </c>
      <c r="C12701" s="14">
        <v>42618.736111111211</v>
      </c>
      <c r="D12701" s="7" t="s">
        <v>7</v>
      </c>
      <c r="E12701" s="13">
        <v>2221</v>
      </c>
      <c r="F12701" s="7" t="s">
        <v>44</v>
      </c>
      <c r="G12701" s="7" t="s">
        <v>12</v>
      </c>
      <c r="H12701" s="13">
        <v>8</v>
      </c>
      <c r="I12701" s="13" t="str">
        <f>IF(G12701="Male",VLOOKUP(H12701,'Shoe size conversion table'!$B$6:$D$22,2),VLOOKUP(H12701,'Shoe size conversion table'!$J$6:$L$22,2))</f>
        <v>38-39</v>
      </c>
      <c r="J12701" s="13">
        <f>IF(G12701="Male",VLOOKUP(H12701,'Shoe size conversion table'!$B$6:$D$22,3),VLOOKUP(H12701,'Shoe size conversion table'!$J$6:$L$22,3))</f>
        <v>6</v>
      </c>
      <c r="K12701" s="11">
        <v>159</v>
      </c>
      <c r="L12701" s="12">
        <v>0</v>
      </c>
      <c r="M12701" s="7">
        <f t="shared" si="595"/>
        <v>2016</v>
      </c>
      <c r="N12701" s="7">
        <f t="shared" si="596"/>
        <v>9</v>
      </c>
      <c r="O12701" s="30">
        <f t="shared" si="597"/>
        <v>159</v>
      </c>
    </row>
    <row r="12702" spans="2:15" x14ac:dyDescent="0.2">
      <c r="B12702" s="13">
        <v>63726</v>
      </c>
      <c r="C12702" s="14">
        <v>42618.876111111123</v>
      </c>
      <c r="D12702" s="7" t="s">
        <v>10</v>
      </c>
      <c r="E12702" s="13">
        <v>2224</v>
      </c>
      <c r="F12702" s="7" t="s">
        <v>35</v>
      </c>
      <c r="G12702" s="7" t="s">
        <v>11</v>
      </c>
      <c r="H12702" s="13">
        <v>9</v>
      </c>
      <c r="I12702" s="13">
        <f>IF(G12702="Male",VLOOKUP(H12702,'Shoe size conversion table'!$B$6:$D$22,2),VLOOKUP(H12702,'Shoe size conversion table'!$J$6:$L$22,2))</f>
        <v>42</v>
      </c>
      <c r="J12702" s="13">
        <f>IF(G12702="Male",VLOOKUP(H12702,'Shoe size conversion table'!$B$6:$D$22,3),VLOOKUP(H12702,'Shoe size conversion table'!$J$6:$L$22,3))</f>
        <v>8.5</v>
      </c>
      <c r="K12702" s="11">
        <v>129</v>
      </c>
      <c r="L12702" s="12">
        <v>0.5</v>
      </c>
      <c r="M12702" s="7">
        <f t="shared" si="595"/>
        <v>2016</v>
      </c>
      <c r="N12702" s="7">
        <f t="shared" si="596"/>
        <v>9</v>
      </c>
      <c r="O12702" s="30">
        <f t="shared" si="597"/>
        <v>64.5</v>
      </c>
    </row>
    <row r="12703" spans="2:15" x14ac:dyDescent="0.2">
      <c r="B12703" s="13">
        <v>63727</v>
      </c>
      <c r="C12703" s="14">
        <v>42618.896111111229</v>
      </c>
      <c r="D12703" s="7" t="s">
        <v>7</v>
      </c>
      <c r="E12703" s="13">
        <v>2161</v>
      </c>
      <c r="F12703" s="7" t="s">
        <v>57</v>
      </c>
      <c r="G12703" s="7" t="s">
        <v>11</v>
      </c>
      <c r="H12703" s="13">
        <v>9.5</v>
      </c>
      <c r="I12703" s="13" t="str">
        <f>IF(G12703="Male",VLOOKUP(H12703,'Shoe size conversion table'!$B$6:$D$22,2),VLOOKUP(H12703,'Shoe size conversion table'!$J$6:$L$22,2))</f>
        <v>42-43</v>
      </c>
      <c r="J12703" s="13">
        <f>IF(G12703="Male",VLOOKUP(H12703,'Shoe size conversion table'!$B$6:$D$22,3),VLOOKUP(H12703,'Shoe size conversion table'!$J$6:$L$22,3))</f>
        <v>9</v>
      </c>
      <c r="K12703" s="11">
        <v>179</v>
      </c>
      <c r="L12703" s="12">
        <v>0</v>
      </c>
      <c r="M12703" s="7">
        <f t="shared" si="595"/>
        <v>2016</v>
      </c>
      <c r="N12703" s="7">
        <f t="shared" si="596"/>
        <v>9</v>
      </c>
      <c r="O12703" s="30">
        <f t="shared" si="597"/>
        <v>179</v>
      </c>
    </row>
    <row r="12704" spans="2:15" x14ac:dyDescent="0.2">
      <c r="B12704" s="13">
        <v>63728</v>
      </c>
      <c r="C12704" s="14">
        <v>42618.986111111124</v>
      </c>
      <c r="D12704" s="7" t="s">
        <v>7</v>
      </c>
      <c r="E12704" s="13">
        <v>2198</v>
      </c>
      <c r="F12704" s="7" t="s">
        <v>49</v>
      </c>
      <c r="G12704" s="7" t="s">
        <v>12</v>
      </c>
      <c r="H12704" s="13">
        <v>8.5</v>
      </c>
      <c r="I12704" s="13">
        <f>IF(G12704="Male",VLOOKUP(H12704,'Shoe size conversion table'!$B$6:$D$22,2),VLOOKUP(H12704,'Shoe size conversion table'!$J$6:$L$22,2))</f>
        <v>39</v>
      </c>
      <c r="J12704" s="13">
        <f>IF(G12704="Male",VLOOKUP(H12704,'Shoe size conversion table'!$B$6:$D$22,3),VLOOKUP(H12704,'Shoe size conversion table'!$J$6:$L$22,3))</f>
        <v>6.5</v>
      </c>
      <c r="K12704" s="11">
        <v>189</v>
      </c>
      <c r="L12704" s="12">
        <v>0.5</v>
      </c>
      <c r="M12704" s="7">
        <f t="shared" si="595"/>
        <v>2016</v>
      </c>
      <c r="N12704" s="7">
        <f t="shared" si="596"/>
        <v>9</v>
      </c>
      <c r="O12704" s="30">
        <f t="shared" si="597"/>
        <v>94.5</v>
      </c>
    </row>
    <row r="12705" spans="2:15" x14ac:dyDescent="0.2">
      <c r="B12705" s="13">
        <v>63729</v>
      </c>
      <c r="C12705" s="14">
        <v>42619.016111111123</v>
      </c>
      <c r="D12705" s="7" t="s">
        <v>8</v>
      </c>
      <c r="E12705" s="13">
        <v>2156</v>
      </c>
      <c r="F12705" s="7" t="s">
        <v>42</v>
      </c>
      <c r="G12705" s="7" t="s">
        <v>12</v>
      </c>
      <c r="H12705" s="13">
        <v>7</v>
      </c>
      <c r="I12705" s="13" t="str">
        <f>IF(G12705="Male",VLOOKUP(H12705,'Shoe size conversion table'!$B$6:$D$22,2),VLOOKUP(H12705,'Shoe size conversion table'!$J$6:$L$22,2))</f>
        <v>37-38</v>
      </c>
      <c r="J12705" s="13">
        <f>IF(G12705="Male",VLOOKUP(H12705,'Shoe size conversion table'!$B$6:$D$22,3),VLOOKUP(H12705,'Shoe size conversion table'!$J$6:$L$22,3))</f>
        <v>5</v>
      </c>
      <c r="K12705" s="11">
        <v>149</v>
      </c>
      <c r="L12705" s="12">
        <v>0.2</v>
      </c>
      <c r="M12705" s="7">
        <f t="shared" si="595"/>
        <v>2016</v>
      </c>
      <c r="N12705" s="7">
        <f t="shared" si="596"/>
        <v>9</v>
      </c>
      <c r="O12705" s="30">
        <f t="shared" si="597"/>
        <v>119.2</v>
      </c>
    </row>
    <row r="12706" spans="2:15" x14ac:dyDescent="0.2">
      <c r="B12706" s="13">
        <v>63729</v>
      </c>
      <c r="C12706" s="14">
        <v>42619.016111111123</v>
      </c>
      <c r="D12706" s="7" t="s">
        <v>8</v>
      </c>
      <c r="E12706" s="13">
        <v>2164</v>
      </c>
      <c r="F12706" s="7" t="s">
        <v>38</v>
      </c>
      <c r="G12706" s="7" t="s">
        <v>11</v>
      </c>
      <c r="H12706" s="13">
        <v>10.5</v>
      </c>
      <c r="I12706" s="13" t="str">
        <f>IF(G12706="Male",VLOOKUP(H12706,'Shoe size conversion table'!$B$6:$D$22,2),VLOOKUP(H12706,'Shoe size conversion table'!$J$6:$L$22,2))</f>
        <v>43-44</v>
      </c>
      <c r="J12706" s="13">
        <f>IF(G12706="Male",VLOOKUP(H12706,'Shoe size conversion table'!$B$6:$D$22,3),VLOOKUP(H12706,'Shoe size conversion table'!$J$6:$L$22,3))</f>
        <v>10</v>
      </c>
      <c r="K12706" s="11">
        <v>129</v>
      </c>
      <c r="L12706" s="12">
        <v>0</v>
      </c>
      <c r="M12706" s="7">
        <f t="shared" si="595"/>
        <v>2016</v>
      </c>
      <c r="N12706" s="7">
        <f t="shared" si="596"/>
        <v>9</v>
      </c>
      <c r="O12706" s="30">
        <f t="shared" si="597"/>
        <v>129</v>
      </c>
    </row>
    <row r="12707" spans="2:15" x14ac:dyDescent="0.2">
      <c r="B12707" s="13">
        <v>63730</v>
      </c>
      <c r="C12707" s="14">
        <v>42619.026111111089</v>
      </c>
      <c r="D12707" s="7" t="s">
        <v>9</v>
      </c>
      <c r="E12707" s="13">
        <v>2182</v>
      </c>
      <c r="F12707" s="7" t="s">
        <v>60</v>
      </c>
      <c r="G12707" s="7" t="s">
        <v>11</v>
      </c>
      <c r="H12707" s="13">
        <v>9.5</v>
      </c>
      <c r="I12707" s="13" t="str">
        <f>IF(G12707="Male",VLOOKUP(H12707,'Shoe size conversion table'!$B$6:$D$22,2),VLOOKUP(H12707,'Shoe size conversion table'!$J$6:$L$22,2))</f>
        <v>42-43</v>
      </c>
      <c r="J12707" s="13">
        <f>IF(G12707="Male",VLOOKUP(H12707,'Shoe size conversion table'!$B$6:$D$22,3),VLOOKUP(H12707,'Shoe size conversion table'!$J$6:$L$22,3))</f>
        <v>9</v>
      </c>
      <c r="K12707" s="11">
        <v>129</v>
      </c>
      <c r="L12707" s="12">
        <v>0</v>
      </c>
      <c r="M12707" s="7">
        <f t="shared" si="595"/>
        <v>2016</v>
      </c>
      <c r="N12707" s="7">
        <f t="shared" si="596"/>
        <v>9</v>
      </c>
      <c r="O12707" s="30">
        <f t="shared" si="597"/>
        <v>129</v>
      </c>
    </row>
    <row r="12708" spans="2:15" x14ac:dyDescent="0.2">
      <c r="B12708" s="13">
        <v>63731</v>
      </c>
      <c r="C12708" s="14">
        <v>42619.056111111124</v>
      </c>
      <c r="D12708" s="7" t="s">
        <v>9</v>
      </c>
      <c r="E12708" s="13">
        <v>2156</v>
      </c>
      <c r="F12708" s="7" t="s">
        <v>59</v>
      </c>
      <c r="G12708" s="7" t="s">
        <v>11</v>
      </c>
      <c r="H12708" s="13">
        <v>8.5</v>
      </c>
      <c r="I12708" s="13" t="str">
        <f>IF(G12708="Male",VLOOKUP(H12708,'Shoe size conversion table'!$B$6:$D$22,2),VLOOKUP(H12708,'Shoe size conversion table'!$J$6:$L$22,2))</f>
        <v>41-42</v>
      </c>
      <c r="J12708" s="13">
        <f>IF(G12708="Male",VLOOKUP(H12708,'Shoe size conversion table'!$B$6:$D$22,3),VLOOKUP(H12708,'Shoe size conversion table'!$J$6:$L$22,3))</f>
        <v>8</v>
      </c>
      <c r="K12708" s="11">
        <v>179</v>
      </c>
      <c r="L12708" s="12">
        <v>0</v>
      </c>
      <c r="M12708" s="7">
        <f t="shared" si="595"/>
        <v>2016</v>
      </c>
      <c r="N12708" s="7">
        <f t="shared" si="596"/>
        <v>9</v>
      </c>
      <c r="O12708" s="30">
        <f t="shared" si="597"/>
        <v>179</v>
      </c>
    </row>
    <row r="12709" spans="2:15" x14ac:dyDescent="0.2">
      <c r="B12709" s="13">
        <v>63732</v>
      </c>
      <c r="C12709" s="14">
        <v>42619.086111111123</v>
      </c>
      <c r="D12709" s="7" t="s">
        <v>7</v>
      </c>
      <c r="E12709" s="13">
        <v>2185</v>
      </c>
      <c r="F12709" s="7" t="s">
        <v>49</v>
      </c>
      <c r="G12709" s="7" t="s">
        <v>12</v>
      </c>
      <c r="H12709" s="13">
        <v>12</v>
      </c>
      <c r="I12709" s="13" t="str">
        <f>IF(G12709="Male",VLOOKUP(H12709,'Shoe size conversion table'!$B$6:$D$22,2),VLOOKUP(H12709,'Shoe size conversion table'!$J$6:$L$22,2))</f>
        <v>42-43</v>
      </c>
      <c r="J12709" s="13">
        <f>IF(G12709="Male",VLOOKUP(H12709,'Shoe size conversion table'!$B$6:$D$22,3),VLOOKUP(H12709,'Shoe size conversion table'!$J$6:$L$22,3))</f>
        <v>10</v>
      </c>
      <c r="K12709" s="11">
        <v>199</v>
      </c>
      <c r="L12709" s="12">
        <v>0.1</v>
      </c>
      <c r="M12709" s="7">
        <f t="shared" si="595"/>
        <v>2016</v>
      </c>
      <c r="N12709" s="7">
        <f t="shared" si="596"/>
        <v>9</v>
      </c>
      <c r="O12709" s="30">
        <f t="shared" si="597"/>
        <v>179.1</v>
      </c>
    </row>
    <row r="12710" spans="2:15" x14ac:dyDescent="0.2">
      <c r="B12710" s="13">
        <v>63733</v>
      </c>
      <c r="C12710" s="14">
        <v>42619.156111111217</v>
      </c>
      <c r="D12710" s="7" t="s">
        <v>10</v>
      </c>
      <c r="E12710" s="13">
        <v>2172</v>
      </c>
      <c r="F12710" s="7" t="s">
        <v>34</v>
      </c>
      <c r="G12710" s="7" t="s">
        <v>11</v>
      </c>
      <c r="H12710" s="13">
        <v>9</v>
      </c>
      <c r="I12710" s="13">
        <f>IF(G12710="Male",VLOOKUP(H12710,'Shoe size conversion table'!$B$6:$D$22,2),VLOOKUP(H12710,'Shoe size conversion table'!$J$6:$L$22,2))</f>
        <v>42</v>
      </c>
      <c r="J12710" s="13">
        <f>IF(G12710="Male",VLOOKUP(H12710,'Shoe size conversion table'!$B$6:$D$22,3),VLOOKUP(H12710,'Shoe size conversion table'!$J$6:$L$22,3))</f>
        <v>8.5</v>
      </c>
      <c r="K12710" s="11">
        <v>139</v>
      </c>
      <c r="L12710" s="12">
        <v>0.5</v>
      </c>
      <c r="M12710" s="7">
        <f t="shared" si="595"/>
        <v>2016</v>
      </c>
      <c r="N12710" s="7">
        <f t="shared" si="596"/>
        <v>9</v>
      </c>
      <c r="O12710" s="30">
        <f t="shared" si="597"/>
        <v>69.5</v>
      </c>
    </row>
    <row r="12711" spans="2:15" x14ac:dyDescent="0.2">
      <c r="B12711" s="13">
        <v>63734</v>
      </c>
      <c r="C12711" s="14">
        <v>42619.176111111214</v>
      </c>
      <c r="D12711" s="7" t="s">
        <v>10</v>
      </c>
      <c r="E12711" s="13">
        <v>2223</v>
      </c>
      <c r="F12711" s="7" t="s">
        <v>35</v>
      </c>
      <c r="G12711" s="7" t="s">
        <v>12</v>
      </c>
      <c r="H12711" s="13">
        <v>9</v>
      </c>
      <c r="I12711" s="13" t="str">
        <f>IF(G12711="Male",VLOOKUP(H12711,'Shoe size conversion table'!$B$6:$D$22,2),VLOOKUP(H12711,'Shoe size conversion table'!$J$6:$L$22,2))</f>
        <v>39-40</v>
      </c>
      <c r="J12711" s="13">
        <f>IF(G12711="Male",VLOOKUP(H12711,'Shoe size conversion table'!$B$6:$D$22,3),VLOOKUP(H12711,'Shoe size conversion table'!$J$6:$L$22,3))</f>
        <v>7</v>
      </c>
      <c r="K12711" s="11">
        <v>159</v>
      </c>
      <c r="L12711" s="12">
        <v>0</v>
      </c>
      <c r="M12711" s="7">
        <f t="shared" si="595"/>
        <v>2016</v>
      </c>
      <c r="N12711" s="7">
        <f t="shared" si="596"/>
        <v>9</v>
      </c>
      <c r="O12711" s="30">
        <f t="shared" si="597"/>
        <v>159</v>
      </c>
    </row>
    <row r="12712" spans="2:15" x14ac:dyDescent="0.2">
      <c r="B12712" s="13">
        <v>63735</v>
      </c>
      <c r="C12712" s="14">
        <v>42619.236111111088</v>
      </c>
      <c r="D12712" s="7" t="s">
        <v>10</v>
      </c>
      <c r="E12712" s="13">
        <v>2223</v>
      </c>
      <c r="F12712" s="7" t="s">
        <v>35</v>
      </c>
      <c r="G12712" s="7" t="s">
        <v>11</v>
      </c>
      <c r="H12712" s="13">
        <v>9</v>
      </c>
      <c r="I12712" s="13">
        <f>IF(G12712="Male",VLOOKUP(H12712,'Shoe size conversion table'!$B$6:$D$22,2),VLOOKUP(H12712,'Shoe size conversion table'!$J$6:$L$22,2))</f>
        <v>42</v>
      </c>
      <c r="J12712" s="13">
        <f>IF(G12712="Male",VLOOKUP(H12712,'Shoe size conversion table'!$B$6:$D$22,3),VLOOKUP(H12712,'Shoe size conversion table'!$J$6:$L$22,3))</f>
        <v>8.5</v>
      </c>
      <c r="K12712" s="11">
        <v>129</v>
      </c>
      <c r="L12712" s="12">
        <v>0.5</v>
      </c>
      <c r="M12712" s="7">
        <f t="shared" si="595"/>
        <v>2016</v>
      </c>
      <c r="N12712" s="7">
        <f t="shared" si="596"/>
        <v>9</v>
      </c>
      <c r="O12712" s="30">
        <f t="shared" si="597"/>
        <v>64.5</v>
      </c>
    </row>
    <row r="12713" spans="2:15" x14ac:dyDescent="0.2">
      <c r="B12713" s="13">
        <v>63736</v>
      </c>
      <c r="C12713" s="14">
        <v>42619.296111111231</v>
      </c>
      <c r="D12713" s="7" t="s">
        <v>7</v>
      </c>
      <c r="E12713" s="13">
        <v>2224</v>
      </c>
      <c r="F12713" s="7" t="s">
        <v>48</v>
      </c>
      <c r="G12713" s="7" t="s">
        <v>12</v>
      </c>
      <c r="H12713" s="13">
        <v>8</v>
      </c>
      <c r="I12713" s="13" t="str">
        <f>IF(G12713="Male",VLOOKUP(H12713,'Shoe size conversion table'!$B$6:$D$22,2),VLOOKUP(H12713,'Shoe size conversion table'!$J$6:$L$22,2))</f>
        <v>38-39</v>
      </c>
      <c r="J12713" s="13">
        <f>IF(G12713="Male",VLOOKUP(H12713,'Shoe size conversion table'!$B$6:$D$22,3),VLOOKUP(H12713,'Shoe size conversion table'!$J$6:$L$22,3))</f>
        <v>6</v>
      </c>
      <c r="K12713" s="11">
        <v>129</v>
      </c>
      <c r="L12713" s="12">
        <v>0.5</v>
      </c>
      <c r="M12713" s="7">
        <f t="shared" si="595"/>
        <v>2016</v>
      </c>
      <c r="N12713" s="7">
        <f t="shared" si="596"/>
        <v>9</v>
      </c>
      <c r="O12713" s="30">
        <f t="shared" si="597"/>
        <v>64.5</v>
      </c>
    </row>
    <row r="12714" spans="2:15" x14ac:dyDescent="0.2">
      <c r="B12714" s="13">
        <v>63737</v>
      </c>
      <c r="C12714" s="14">
        <v>42619.39611111112</v>
      </c>
      <c r="D12714" s="7" t="s">
        <v>10</v>
      </c>
      <c r="E12714" s="13">
        <v>2212</v>
      </c>
      <c r="F12714" s="7" t="s">
        <v>34</v>
      </c>
      <c r="G12714" s="7" t="s">
        <v>11</v>
      </c>
      <c r="H12714" s="13">
        <v>10</v>
      </c>
      <c r="I12714" s="13">
        <f>IF(G12714="Male",VLOOKUP(H12714,'Shoe size conversion table'!$B$6:$D$22,2),VLOOKUP(H12714,'Shoe size conversion table'!$J$6:$L$22,2))</f>
        <v>43</v>
      </c>
      <c r="J12714" s="13">
        <f>IF(G12714="Male",VLOOKUP(H12714,'Shoe size conversion table'!$B$6:$D$22,3),VLOOKUP(H12714,'Shoe size conversion table'!$J$6:$L$22,3))</f>
        <v>9.5</v>
      </c>
      <c r="K12714" s="11">
        <v>149</v>
      </c>
      <c r="L12714" s="12">
        <v>0</v>
      </c>
      <c r="M12714" s="7">
        <f t="shared" si="595"/>
        <v>2016</v>
      </c>
      <c r="N12714" s="7">
        <f t="shared" si="596"/>
        <v>9</v>
      </c>
      <c r="O12714" s="30">
        <f t="shared" si="597"/>
        <v>149</v>
      </c>
    </row>
    <row r="12715" spans="2:15" x14ac:dyDescent="0.2">
      <c r="B12715" s="13">
        <v>63738</v>
      </c>
      <c r="C12715" s="14">
        <v>42619.416111111088</v>
      </c>
      <c r="D12715" s="7" t="s">
        <v>8</v>
      </c>
      <c r="E12715" s="13">
        <v>2167</v>
      </c>
      <c r="F12715" s="7" t="s">
        <v>40</v>
      </c>
      <c r="G12715" s="7" t="s">
        <v>12</v>
      </c>
      <c r="H12715" s="13">
        <v>8</v>
      </c>
      <c r="I12715" s="13" t="str">
        <f>IF(G12715="Male",VLOOKUP(H12715,'Shoe size conversion table'!$B$6:$D$22,2),VLOOKUP(H12715,'Shoe size conversion table'!$J$6:$L$22,2))</f>
        <v>38-39</v>
      </c>
      <c r="J12715" s="13">
        <f>IF(G12715="Male",VLOOKUP(H12715,'Shoe size conversion table'!$B$6:$D$22,3),VLOOKUP(H12715,'Shoe size conversion table'!$J$6:$L$22,3))</f>
        <v>6</v>
      </c>
      <c r="K12715" s="11">
        <v>139</v>
      </c>
      <c r="L12715" s="12">
        <v>0</v>
      </c>
      <c r="M12715" s="7">
        <f t="shared" si="595"/>
        <v>2016</v>
      </c>
      <c r="N12715" s="7">
        <f t="shared" si="596"/>
        <v>9</v>
      </c>
      <c r="O12715" s="30">
        <f t="shared" si="597"/>
        <v>139</v>
      </c>
    </row>
    <row r="12716" spans="2:15" x14ac:dyDescent="0.2">
      <c r="B12716" s="13">
        <v>63739</v>
      </c>
      <c r="C12716" s="14">
        <v>42619.436111111085</v>
      </c>
      <c r="D12716" s="7" t="s">
        <v>8</v>
      </c>
      <c r="E12716" s="13">
        <v>2152</v>
      </c>
      <c r="F12716" s="7" t="s">
        <v>42</v>
      </c>
      <c r="G12716" s="7" t="s">
        <v>11</v>
      </c>
      <c r="H12716" s="13">
        <v>11</v>
      </c>
      <c r="I12716" s="13">
        <f>IF(G12716="Male",VLOOKUP(H12716,'Shoe size conversion table'!$B$6:$D$22,2),VLOOKUP(H12716,'Shoe size conversion table'!$J$6:$L$22,2))</f>
        <v>44</v>
      </c>
      <c r="J12716" s="13">
        <f>IF(G12716="Male",VLOOKUP(H12716,'Shoe size conversion table'!$B$6:$D$22,3),VLOOKUP(H12716,'Shoe size conversion table'!$J$6:$L$22,3))</f>
        <v>10.5</v>
      </c>
      <c r="K12716" s="11">
        <v>139</v>
      </c>
      <c r="L12716" s="12">
        <v>0.5</v>
      </c>
      <c r="M12716" s="7">
        <f t="shared" si="595"/>
        <v>2016</v>
      </c>
      <c r="N12716" s="7">
        <f t="shared" si="596"/>
        <v>9</v>
      </c>
      <c r="O12716" s="30">
        <f t="shared" si="597"/>
        <v>69.5</v>
      </c>
    </row>
    <row r="12717" spans="2:15" x14ac:dyDescent="0.2">
      <c r="B12717" s="13">
        <v>63740</v>
      </c>
      <c r="C12717" s="14">
        <v>42619.476111111086</v>
      </c>
      <c r="D12717" s="7" t="s">
        <v>7</v>
      </c>
      <c r="E12717" s="13">
        <v>2152</v>
      </c>
      <c r="F12717" s="7" t="s">
        <v>45</v>
      </c>
      <c r="G12717" s="7" t="s">
        <v>12</v>
      </c>
      <c r="H12717" s="13">
        <v>8</v>
      </c>
      <c r="I12717" s="13" t="str">
        <f>IF(G12717="Male",VLOOKUP(H12717,'Shoe size conversion table'!$B$6:$D$22,2),VLOOKUP(H12717,'Shoe size conversion table'!$J$6:$L$22,2))</f>
        <v>38-39</v>
      </c>
      <c r="J12717" s="13">
        <f>IF(G12717="Male",VLOOKUP(H12717,'Shoe size conversion table'!$B$6:$D$22,3),VLOOKUP(H12717,'Shoe size conversion table'!$J$6:$L$22,3))</f>
        <v>6</v>
      </c>
      <c r="K12717" s="11">
        <v>139</v>
      </c>
      <c r="L12717" s="12">
        <v>0</v>
      </c>
      <c r="M12717" s="7">
        <f t="shared" si="595"/>
        <v>2016</v>
      </c>
      <c r="N12717" s="7">
        <f t="shared" si="596"/>
        <v>9</v>
      </c>
      <c r="O12717" s="30">
        <f t="shared" si="597"/>
        <v>139</v>
      </c>
    </row>
    <row r="12718" spans="2:15" x14ac:dyDescent="0.2">
      <c r="B12718" s="13">
        <v>63741</v>
      </c>
      <c r="C12718" s="14">
        <v>42619.486111111328</v>
      </c>
      <c r="D12718" s="7" t="s">
        <v>7</v>
      </c>
      <c r="E12718" s="13">
        <v>2182</v>
      </c>
      <c r="F12718" s="7" t="s">
        <v>52</v>
      </c>
      <c r="G12718" s="7" t="s">
        <v>11</v>
      </c>
      <c r="H12718" s="13">
        <v>9.5</v>
      </c>
      <c r="I12718" s="13" t="str">
        <f>IF(G12718="Male",VLOOKUP(H12718,'Shoe size conversion table'!$B$6:$D$22,2),VLOOKUP(H12718,'Shoe size conversion table'!$J$6:$L$22,2))</f>
        <v>42-43</v>
      </c>
      <c r="J12718" s="13">
        <f>IF(G12718="Male",VLOOKUP(H12718,'Shoe size conversion table'!$B$6:$D$22,3),VLOOKUP(H12718,'Shoe size conversion table'!$J$6:$L$22,3))</f>
        <v>9</v>
      </c>
      <c r="K12718" s="11">
        <v>149</v>
      </c>
      <c r="L12718" s="12">
        <v>0</v>
      </c>
      <c r="M12718" s="7">
        <f t="shared" si="595"/>
        <v>2016</v>
      </c>
      <c r="N12718" s="7">
        <f t="shared" si="596"/>
        <v>9</v>
      </c>
      <c r="O12718" s="30">
        <f t="shared" si="597"/>
        <v>149</v>
      </c>
    </row>
    <row r="12719" spans="2:15" x14ac:dyDescent="0.2">
      <c r="B12719" s="13">
        <v>63742</v>
      </c>
      <c r="C12719" s="14">
        <v>42619.546111111325</v>
      </c>
      <c r="D12719" s="7" t="s">
        <v>10</v>
      </c>
      <c r="E12719" s="13">
        <v>2172</v>
      </c>
      <c r="F12719" s="7" t="s">
        <v>34</v>
      </c>
      <c r="G12719" s="7" t="s">
        <v>11</v>
      </c>
      <c r="H12719" s="13">
        <v>8</v>
      </c>
      <c r="I12719" s="13">
        <f>IF(G12719="Male",VLOOKUP(H12719,'Shoe size conversion table'!$B$6:$D$22,2),VLOOKUP(H12719,'Shoe size conversion table'!$J$6:$L$22,2))</f>
        <v>41</v>
      </c>
      <c r="J12719" s="13">
        <f>IF(G12719="Male",VLOOKUP(H12719,'Shoe size conversion table'!$B$6:$D$22,3),VLOOKUP(H12719,'Shoe size conversion table'!$J$6:$L$22,3))</f>
        <v>7.5</v>
      </c>
      <c r="K12719" s="11">
        <v>189</v>
      </c>
      <c r="L12719" s="12">
        <v>0</v>
      </c>
      <c r="M12719" s="7">
        <f t="shared" si="595"/>
        <v>2016</v>
      </c>
      <c r="N12719" s="7">
        <f t="shared" si="596"/>
        <v>9</v>
      </c>
      <c r="O12719" s="30">
        <f t="shared" si="597"/>
        <v>189</v>
      </c>
    </row>
    <row r="12720" spans="2:15" x14ac:dyDescent="0.2">
      <c r="B12720" s="13">
        <v>63743</v>
      </c>
      <c r="C12720" s="14">
        <v>42619.566111111082</v>
      </c>
      <c r="D12720" s="7" t="s">
        <v>8</v>
      </c>
      <c r="E12720" s="13">
        <v>2182</v>
      </c>
      <c r="F12720" s="7" t="s">
        <v>37</v>
      </c>
      <c r="G12720" s="7" t="s">
        <v>12</v>
      </c>
      <c r="H12720" s="13">
        <v>10</v>
      </c>
      <c r="I12720" s="13" t="str">
        <f>IF(G12720="Male",VLOOKUP(H12720,'Shoe size conversion table'!$B$6:$D$22,2),VLOOKUP(H12720,'Shoe size conversion table'!$J$6:$L$22,2))</f>
        <v>40-41</v>
      </c>
      <c r="J12720" s="13">
        <f>IF(G12720="Male",VLOOKUP(H12720,'Shoe size conversion table'!$B$6:$D$22,3),VLOOKUP(H12720,'Shoe size conversion table'!$J$6:$L$22,3))</f>
        <v>8</v>
      </c>
      <c r="K12720" s="11">
        <v>189</v>
      </c>
      <c r="L12720" s="12">
        <v>0</v>
      </c>
      <c r="M12720" s="7">
        <f t="shared" si="595"/>
        <v>2016</v>
      </c>
      <c r="N12720" s="7">
        <f t="shared" si="596"/>
        <v>9</v>
      </c>
      <c r="O12720" s="30">
        <f t="shared" si="597"/>
        <v>189</v>
      </c>
    </row>
    <row r="12721" spans="2:15" x14ac:dyDescent="0.2">
      <c r="B12721" s="13">
        <v>63744</v>
      </c>
      <c r="C12721" s="14">
        <v>42619.656111111333</v>
      </c>
      <c r="D12721" s="7" t="s">
        <v>7</v>
      </c>
      <c r="E12721" s="13">
        <v>2180</v>
      </c>
      <c r="F12721" s="7" t="s">
        <v>48</v>
      </c>
      <c r="G12721" s="7" t="s">
        <v>11</v>
      </c>
      <c r="H12721" s="13">
        <v>9.5</v>
      </c>
      <c r="I12721" s="13" t="str">
        <f>IF(G12721="Male",VLOOKUP(H12721,'Shoe size conversion table'!$B$6:$D$22,2),VLOOKUP(H12721,'Shoe size conversion table'!$J$6:$L$22,2))</f>
        <v>42-43</v>
      </c>
      <c r="J12721" s="13">
        <f>IF(G12721="Male",VLOOKUP(H12721,'Shoe size conversion table'!$B$6:$D$22,3),VLOOKUP(H12721,'Shoe size conversion table'!$J$6:$L$22,3))</f>
        <v>9</v>
      </c>
      <c r="K12721" s="11">
        <v>129</v>
      </c>
      <c r="L12721" s="12">
        <v>0</v>
      </c>
      <c r="M12721" s="7">
        <f t="shared" si="595"/>
        <v>2016</v>
      </c>
      <c r="N12721" s="7">
        <f t="shared" si="596"/>
        <v>9</v>
      </c>
      <c r="O12721" s="30">
        <f t="shared" si="597"/>
        <v>129</v>
      </c>
    </row>
    <row r="12722" spans="2:15" x14ac:dyDescent="0.2">
      <c r="B12722" s="13">
        <v>63744</v>
      </c>
      <c r="C12722" s="14">
        <v>42619.656111111333</v>
      </c>
      <c r="D12722" s="7" t="s">
        <v>7</v>
      </c>
      <c r="E12722" s="13">
        <v>2232</v>
      </c>
      <c r="F12722" s="7" t="s">
        <v>48</v>
      </c>
      <c r="G12722" s="7" t="s">
        <v>12</v>
      </c>
      <c r="H12722" s="13">
        <v>9</v>
      </c>
      <c r="I12722" s="13" t="str">
        <f>IF(G12722="Male",VLOOKUP(H12722,'Shoe size conversion table'!$B$6:$D$22,2),VLOOKUP(H12722,'Shoe size conversion table'!$J$6:$L$22,2))</f>
        <v>39-40</v>
      </c>
      <c r="J12722" s="13">
        <f>IF(G12722="Male",VLOOKUP(H12722,'Shoe size conversion table'!$B$6:$D$22,3),VLOOKUP(H12722,'Shoe size conversion table'!$J$6:$L$22,3))</f>
        <v>7</v>
      </c>
      <c r="K12722" s="11">
        <v>149</v>
      </c>
      <c r="L12722" s="12">
        <v>0.3</v>
      </c>
      <c r="M12722" s="7">
        <f t="shared" si="595"/>
        <v>2016</v>
      </c>
      <c r="N12722" s="7">
        <f t="shared" si="596"/>
        <v>9</v>
      </c>
      <c r="O12722" s="30">
        <f t="shared" si="597"/>
        <v>104.3</v>
      </c>
    </row>
    <row r="12723" spans="2:15" x14ac:dyDescent="0.2">
      <c r="B12723" s="13">
        <v>63745</v>
      </c>
      <c r="C12723" s="14">
        <v>42619.68611111123</v>
      </c>
      <c r="D12723" s="7" t="s">
        <v>7</v>
      </c>
      <c r="E12723" s="13">
        <v>2158</v>
      </c>
      <c r="F12723" s="7" t="s">
        <v>52</v>
      </c>
      <c r="G12723" s="7" t="s">
        <v>11</v>
      </c>
      <c r="H12723" s="13">
        <v>11</v>
      </c>
      <c r="I12723" s="13">
        <f>IF(G12723="Male",VLOOKUP(H12723,'Shoe size conversion table'!$B$6:$D$22,2),VLOOKUP(H12723,'Shoe size conversion table'!$J$6:$L$22,2))</f>
        <v>44</v>
      </c>
      <c r="J12723" s="13">
        <f>IF(G12723="Male",VLOOKUP(H12723,'Shoe size conversion table'!$B$6:$D$22,3),VLOOKUP(H12723,'Shoe size conversion table'!$J$6:$L$22,3))</f>
        <v>10.5</v>
      </c>
      <c r="K12723" s="11">
        <v>189</v>
      </c>
      <c r="L12723" s="12">
        <v>0</v>
      </c>
      <c r="M12723" s="7">
        <f t="shared" si="595"/>
        <v>2016</v>
      </c>
      <c r="N12723" s="7">
        <f t="shared" si="596"/>
        <v>9</v>
      </c>
      <c r="O12723" s="30">
        <f t="shared" si="597"/>
        <v>189</v>
      </c>
    </row>
    <row r="12724" spans="2:15" x14ac:dyDescent="0.2">
      <c r="B12724" s="13">
        <v>63746</v>
      </c>
      <c r="C12724" s="14">
        <v>42619.726111111333</v>
      </c>
      <c r="D12724" s="7" t="s">
        <v>10</v>
      </c>
      <c r="E12724" s="13">
        <v>2239</v>
      </c>
      <c r="F12724" s="7" t="s">
        <v>35</v>
      </c>
      <c r="G12724" s="7" t="s">
        <v>12</v>
      </c>
      <c r="H12724" s="13">
        <v>9.5</v>
      </c>
      <c r="I12724" s="13">
        <f>IF(G12724="Male",VLOOKUP(H12724,'Shoe size conversion table'!$B$6:$D$22,2),VLOOKUP(H12724,'Shoe size conversion table'!$J$6:$L$22,2))</f>
        <v>40</v>
      </c>
      <c r="J12724" s="13">
        <f>IF(G12724="Male",VLOOKUP(H12724,'Shoe size conversion table'!$B$6:$D$22,3),VLOOKUP(H12724,'Shoe size conversion table'!$J$6:$L$22,3))</f>
        <v>7.5</v>
      </c>
      <c r="K12724" s="11">
        <v>179</v>
      </c>
      <c r="L12724" s="12">
        <v>0</v>
      </c>
      <c r="M12724" s="7">
        <f t="shared" si="595"/>
        <v>2016</v>
      </c>
      <c r="N12724" s="7">
        <f t="shared" si="596"/>
        <v>9</v>
      </c>
      <c r="O12724" s="30">
        <f t="shared" si="597"/>
        <v>179</v>
      </c>
    </row>
    <row r="12725" spans="2:15" x14ac:dyDescent="0.2">
      <c r="B12725" s="13">
        <v>63747</v>
      </c>
      <c r="C12725" s="14">
        <v>42619.726111111333</v>
      </c>
      <c r="D12725" s="7" t="s">
        <v>7</v>
      </c>
      <c r="E12725" s="13">
        <v>2172</v>
      </c>
      <c r="F12725" s="7" t="s">
        <v>46</v>
      </c>
      <c r="G12725" s="7" t="s">
        <v>11</v>
      </c>
      <c r="H12725" s="13">
        <v>9.5</v>
      </c>
      <c r="I12725" s="13" t="str">
        <f>IF(G12725="Male",VLOOKUP(H12725,'Shoe size conversion table'!$B$6:$D$22,2),VLOOKUP(H12725,'Shoe size conversion table'!$J$6:$L$22,2))</f>
        <v>42-43</v>
      </c>
      <c r="J12725" s="13">
        <f>IF(G12725="Male",VLOOKUP(H12725,'Shoe size conversion table'!$B$6:$D$22,3),VLOOKUP(H12725,'Shoe size conversion table'!$J$6:$L$22,3))</f>
        <v>9</v>
      </c>
      <c r="K12725" s="11">
        <v>149</v>
      </c>
      <c r="L12725" s="12">
        <v>0</v>
      </c>
      <c r="M12725" s="7">
        <f t="shared" si="595"/>
        <v>2016</v>
      </c>
      <c r="N12725" s="7">
        <f t="shared" si="596"/>
        <v>9</v>
      </c>
      <c r="O12725" s="30">
        <f t="shared" si="597"/>
        <v>149</v>
      </c>
    </row>
    <row r="12726" spans="2:15" x14ac:dyDescent="0.2">
      <c r="B12726" s="13">
        <v>63748</v>
      </c>
      <c r="C12726" s="14">
        <v>42619.876111111123</v>
      </c>
      <c r="D12726" s="7" t="s">
        <v>7</v>
      </c>
      <c r="E12726" s="13">
        <v>2170</v>
      </c>
      <c r="F12726" s="7" t="s">
        <v>48</v>
      </c>
      <c r="G12726" s="7" t="s">
        <v>12</v>
      </c>
      <c r="H12726" s="13">
        <v>7.5</v>
      </c>
      <c r="I12726" s="13">
        <f>IF(G12726="Male",VLOOKUP(H12726,'Shoe size conversion table'!$B$6:$D$22,2),VLOOKUP(H12726,'Shoe size conversion table'!$J$6:$L$22,2))</f>
        <v>38</v>
      </c>
      <c r="J12726" s="13">
        <f>IF(G12726="Male",VLOOKUP(H12726,'Shoe size conversion table'!$B$6:$D$22,3),VLOOKUP(H12726,'Shoe size conversion table'!$J$6:$L$22,3))</f>
        <v>5.5</v>
      </c>
      <c r="K12726" s="11">
        <v>179</v>
      </c>
      <c r="L12726" s="12">
        <v>0.5</v>
      </c>
      <c r="M12726" s="7">
        <f t="shared" si="595"/>
        <v>2016</v>
      </c>
      <c r="N12726" s="7">
        <f t="shared" si="596"/>
        <v>9</v>
      </c>
      <c r="O12726" s="30">
        <f t="shared" si="597"/>
        <v>89.5</v>
      </c>
    </row>
    <row r="12727" spans="2:15" x14ac:dyDescent="0.2">
      <c r="B12727" s="13">
        <v>63749</v>
      </c>
      <c r="C12727" s="14">
        <v>42619.886111111118</v>
      </c>
      <c r="D12727" s="7" t="s">
        <v>7</v>
      </c>
      <c r="E12727" s="13">
        <v>2227</v>
      </c>
      <c r="F12727" s="7" t="s">
        <v>51</v>
      </c>
      <c r="G12727" s="7" t="s">
        <v>11</v>
      </c>
      <c r="H12727" s="13">
        <v>10</v>
      </c>
      <c r="I12727" s="13">
        <f>IF(G12727="Male",VLOOKUP(H12727,'Shoe size conversion table'!$B$6:$D$22,2),VLOOKUP(H12727,'Shoe size conversion table'!$J$6:$L$22,2))</f>
        <v>43</v>
      </c>
      <c r="J12727" s="13">
        <f>IF(G12727="Male",VLOOKUP(H12727,'Shoe size conversion table'!$B$6:$D$22,3),VLOOKUP(H12727,'Shoe size conversion table'!$J$6:$L$22,3))</f>
        <v>9.5</v>
      </c>
      <c r="K12727" s="11">
        <v>169</v>
      </c>
      <c r="L12727" s="12">
        <v>0.2</v>
      </c>
      <c r="M12727" s="7">
        <f t="shared" si="595"/>
        <v>2016</v>
      </c>
      <c r="N12727" s="7">
        <f t="shared" si="596"/>
        <v>9</v>
      </c>
      <c r="O12727" s="30">
        <f t="shared" si="597"/>
        <v>135.20000000000002</v>
      </c>
    </row>
    <row r="12728" spans="2:15" x14ac:dyDescent="0.2">
      <c r="B12728" s="13">
        <v>63750</v>
      </c>
      <c r="C12728" s="14">
        <v>42619.986111111124</v>
      </c>
      <c r="D12728" s="7" t="s">
        <v>7</v>
      </c>
      <c r="E12728" s="13">
        <v>2208</v>
      </c>
      <c r="F12728" s="7" t="s">
        <v>49</v>
      </c>
      <c r="G12728" s="7" t="s">
        <v>11</v>
      </c>
      <c r="H12728" s="13">
        <v>8.5</v>
      </c>
      <c r="I12728" s="13" t="str">
        <f>IF(G12728="Male",VLOOKUP(H12728,'Shoe size conversion table'!$B$6:$D$22,2),VLOOKUP(H12728,'Shoe size conversion table'!$J$6:$L$22,2))</f>
        <v>41-42</v>
      </c>
      <c r="J12728" s="13">
        <f>IF(G12728="Male",VLOOKUP(H12728,'Shoe size conversion table'!$B$6:$D$22,3),VLOOKUP(H12728,'Shoe size conversion table'!$J$6:$L$22,3))</f>
        <v>8</v>
      </c>
      <c r="K12728" s="11">
        <v>159</v>
      </c>
      <c r="L12728" s="12">
        <v>0</v>
      </c>
      <c r="M12728" s="7">
        <f t="shared" si="595"/>
        <v>2016</v>
      </c>
      <c r="N12728" s="7">
        <f t="shared" si="596"/>
        <v>9</v>
      </c>
      <c r="O12728" s="30">
        <f t="shared" si="597"/>
        <v>159</v>
      </c>
    </row>
    <row r="12729" spans="2:15" x14ac:dyDescent="0.2">
      <c r="B12729" s="13">
        <v>63751</v>
      </c>
      <c r="C12729" s="14">
        <v>42620.066111111337</v>
      </c>
      <c r="D12729" s="7" t="s">
        <v>10</v>
      </c>
      <c r="E12729" s="13">
        <v>2229</v>
      </c>
      <c r="F12729" s="7" t="s">
        <v>35</v>
      </c>
      <c r="G12729" s="7" t="s">
        <v>11</v>
      </c>
      <c r="H12729" s="13">
        <v>8</v>
      </c>
      <c r="I12729" s="13">
        <f>IF(G12729="Male",VLOOKUP(H12729,'Shoe size conversion table'!$B$6:$D$22,2),VLOOKUP(H12729,'Shoe size conversion table'!$J$6:$L$22,2))</f>
        <v>41</v>
      </c>
      <c r="J12729" s="13">
        <f>IF(G12729="Male",VLOOKUP(H12729,'Shoe size conversion table'!$B$6:$D$22,3),VLOOKUP(H12729,'Shoe size conversion table'!$J$6:$L$22,3))</f>
        <v>7.5</v>
      </c>
      <c r="K12729" s="11">
        <v>129</v>
      </c>
      <c r="L12729" s="12">
        <v>0.3</v>
      </c>
      <c r="M12729" s="7">
        <f t="shared" si="595"/>
        <v>2016</v>
      </c>
      <c r="N12729" s="7">
        <f t="shared" si="596"/>
        <v>9</v>
      </c>
      <c r="O12729" s="30">
        <f t="shared" si="597"/>
        <v>90.3</v>
      </c>
    </row>
    <row r="12730" spans="2:15" x14ac:dyDescent="0.2">
      <c r="B12730" s="13">
        <v>63752</v>
      </c>
      <c r="C12730" s="14">
        <v>42620.086111111123</v>
      </c>
      <c r="D12730" s="7" t="s">
        <v>7</v>
      </c>
      <c r="E12730" s="13">
        <v>2203</v>
      </c>
      <c r="F12730" s="7" t="s">
        <v>56</v>
      </c>
      <c r="G12730" s="7" t="s">
        <v>11</v>
      </c>
      <c r="H12730" s="13">
        <v>6.5</v>
      </c>
      <c r="I12730" s="13">
        <f>IF(G12730="Male",VLOOKUP(H12730,'Shoe size conversion table'!$B$6:$D$22,2),VLOOKUP(H12730,'Shoe size conversion table'!$J$6:$L$22,2))</f>
        <v>39</v>
      </c>
      <c r="J12730" s="13">
        <f>IF(G12730="Male",VLOOKUP(H12730,'Shoe size conversion table'!$B$6:$D$22,3),VLOOKUP(H12730,'Shoe size conversion table'!$J$6:$L$22,3))</f>
        <v>6</v>
      </c>
      <c r="K12730" s="11">
        <v>149</v>
      </c>
      <c r="L12730" s="12">
        <v>0.3</v>
      </c>
      <c r="M12730" s="7">
        <f t="shared" si="595"/>
        <v>2016</v>
      </c>
      <c r="N12730" s="7">
        <f t="shared" si="596"/>
        <v>9</v>
      </c>
      <c r="O12730" s="30">
        <f t="shared" si="597"/>
        <v>104.3</v>
      </c>
    </row>
    <row r="12731" spans="2:15" x14ac:dyDescent="0.2">
      <c r="B12731" s="13">
        <v>63753</v>
      </c>
      <c r="C12731" s="14">
        <v>42620.086111111217</v>
      </c>
      <c r="D12731" s="7" t="s">
        <v>10</v>
      </c>
      <c r="E12731" s="13">
        <v>2183</v>
      </c>
      <c r="F12731" s="7" t="s">
        <v>34</v>
      </c>
      <c r="G12731" s="7" t="s">
        <v>11</v>
      </c>
      <c r="H12731" s="13">
        <v>11</v>
      </c>
      <c r="I12731" s="13">
        <f>IF(G12731="Male",VLOOKUP(H12731,'Shoe size conversion table'!$B$6:$D$22,2),VLOOKUP(H12731,'Shoe size conversion table'!$J$6:$L$22,2))</f>
        <v>44</v>
      </c>
      <c r="J12731" s="13">
        <f>IF(G12731="Male",VLOOKUP(H12731,'Shoe size conversion table'!$B$6:$D$22,3),VLOOKUP(H12731,'Shoe size conversion table'!$J$6:$L$22,3))</f>
        <v>10.5</v>
      </c>
      <c r="K12731" s="11">
        <v>159</v>
      </c>
      <c r="L12731" s="12">
        <v>0</v>
      </c>
      <c r="M12731" s="7">
        <f t="shared" si="595"/>
        <v>2016</v>
      </c>
      <c r="N12731" s="7">
        <f t="shared" si="596"/>
        <v>9</v>
      </c>
      <c r="O12731" s="30">
        <f t="shared" si="597"/>
        <v>159</v>
      </c>
    </row>
    <row r="12732" spans="2:15" x14ac:dyDescent="0.2">
      <c r="B12732" s="13">
        <v>63754</v>
      </c>
      <c r="C12732" s="14">
        <v>42620.156111111217</v>
      </c>
      <c r="D12732" s="7" t="s">
        <v>10</v>
      </c>
      <c r="E12732" s="13">
        <v>2148</v>
      </c>
      <c r="F12732" s="7" t="s">
        <v>36</v>
      </c>
      <c r="G12732" s="7" t="s">
        <v>11</v>
      </c>
      <c r="H12732" s="13">
        <v>10</v>
      </c>
      <c r="I12732" s="13">
        <f>IF(G12732="Male",VLOOKUP(H12732,'Shoe size conversion table'!$B$6:$D$22,2),VLOOKUP(H12732,'Shoe size conversion table'!$J$6:$L$22,2))</f>
        <v>43</v>
      </c>
      <c r="J12732" s="13">
        <f>IF(G12732="Male",VLOOKUP(H12732,'Shoe size conversion table'!$B$6:$D$22,3),VLOOKUP(H12732,'Shoe size conversion table'!$J$6:$L$22,3))</f>
        <v>9.5</v>
      </c>
      <c r="K12732" s="11">
        <v>139</v>
      </c>
      <c r="L12732" s="12">
        <v>0</v>
      </c>
      <c r="M12732" s="7">
        <f t="shared" si="595"/>
        <v>2016</v>
      </c>
      <c r="N12732" s="7">
        <f t="shared" si="596"/>
        <v>9</v>
      </c>
      <c r="O12732" s="30">
        <f t="shared" si="597"/>
        <v>139</v>
      </c>
    </row>
    <row r="12733" spans="2:15" x14ac:dyDescent="0.2">
      <c r="B12733" s="13">
        <v>63755</v>
      </c>
      <c r="C12733" s="14">
        <v>42620.216111111091</v>
      </c>
      <c r="D12733" s="7" t="s">
        <v>7</v>
      </c>
      <c r="E12733" s="13">
        <v>2180</v>
      </c>
      <c r="F12733" s="7" t="s">
        <v>49</v>
      </c>
      <c r="G12733" s="7" t="s">
        <v>12</v>
      </c>
      <c r="H12733" s="13">
        <v>9</v>
      </c>
      <c r="I12733" s="13" t="str">
        <f>IF(G12733="Male",VLOOKUP(H12733,'Shoe size conversion table'!$B$6:$D$22,2),VLOOKUP(H12733,'Shoe size conversion table'!$J$6:$L$22,2))</f>
        <v>39-40</v>
      </c>
      <c r="J12733" s="13">
        <f>IF(G12733="Male",VLOOKUP(H12733,'Shoe size conversion table'!$B$6:$D$22,3),VLOOKUP(H12733,'Shoe size conversion table'!$J$6:$L$22,3))</f>
        <v>7</v>
      </c>
      <c r="K12733" s="11">
        <v>199</v>
      </c>
      <c r="L12733" s="12">
        <v>0.5</v>
      </c>
      <c r="M12733" s="7">
        <f t="shared" si="595"/>
        <v>2016</v>
      </c>
      <c r="N12733" s="7">
        <f t="shared" si="596"/>
        <v>9</v>
      </c>
      <c r="O12733" s="30">
        <f t="shared" si="597"/>
        <v>99.5</v>
      </c>
    </row>
    <row r="12734" spans="2:15" x14ac:dyDescent="0.2">
      <c r="B12734" s="13">
        <v>63756</v>
      </c>
      <c r="C12734" s="14">
        <v>42620.39611111112</v>
      </c>
      <c r="D12734" s="7" t="s">
        <v>10</v>
      </c>
      <c r="E12734" s="13">
        <v>2196</v>
      </c>
      <c r="F12734" s="7" t="s">
        <v>35</v>
      </c>
      <c r="G12734" s="7" t="s">
        <v>11</v>
      </c>
      <c r="H12734" s="13">
        <v>9.5</v>
      </c>
      <c r="I12734" s="13" t="str">
        <f>IF(G12734="Male",VLOOKUP(H12734,'Shoe size conversion table'!$B$6:$D$22,2),VLOOKUP(H12734,'Shoe size conversion table'!$J$6:$L$22,2))</f>
        <v>42-43</v>
      </c>
      <c r="J12734" s="13">
        <f>IF(G12734="Male",VLOOKUP(H12734,'Shoe size conversion table'!$B$6:$D$22,3),VLOOKUP(H12734,'Shoe size conversion table'!$J$6:$L$22,3))</f>
        <v>9</v>
      </c>
      <c r="K12734" s="11">
        <v>189</v>
      </c>
      <c r="L12734" s="12">
        <v>0</v>
      </c>
      <c r="M12734" s="7">
        <f t="shared" si="595"/>
        <v>2016</v>
      </c>
      <c r="N12734" s="7">
        <f t="shared" si="596"/>
        <v>9</v>
      </c>
      <c r="O12734" s="30">
        <f t="shared" si="597"/>
        <v>189</v>
      </c>
    </row>
    <row r="12735" spans="2:15" x14ac:dyDescent="0.2">
      <c r="B12735" s="13">
        <v>63757</v>
      </c>
      <c r="C12735" s="14">
        <v>42620.416111111117</v>
      </c>
      <c r="D12735" s="7" t="s">
        <v>8</v>
      </c>
      <c r="E12735" s="13">
        <v>2213</v>
      </c>
      <c r="F12735" s="7" t="s">
        <v>39</v>
      </c>
      <c r="G12735" s="7" t="s">
        <v>12</v>
      </c>
      <c r="H12735" s="13">
        <v>12</v>
      </c>
      <c r="I12735" s="13" t="str">
        <f>IF(G12735="Male",VLOOKUP(H12735,'Shoe size conversion table'!$B$6:$D$22,2),VLOOKUP(H12735,'Shoe size conversion table'!$J$6:$L$22,2))</f>
        <v>42-43</v>
      </c>
      <c r="J12735" s="13">
        <f>IF(G12735="Male",VLOOKUP(H12735,'Shoe size conversion table'!$B$6:$D$22,3),VLOOKUP(H12735,'Shoe size conversion table'!$J$6:$L$22,3))</f>
        <v>10</v>
      </c>
      <c r="K12735" s="11">
        <v>179</v>
      </c>
      <c r="L12735" s="12">
        <v>0</v>
      </c>
      <c r="M12735" s="7">
        <f t="shared" si="595"/>
        <v>2016</v>
      </c>
      <c r="N12735" s="7">
        <f t="shared" si="596"/>
        <v>9</v>
      </c>
      <c r="O12735" s="30">
        <f t="shared" si="597"/>
        <v>179</v>
      </c>
    </row>
    <row r="12736" spans="2:15" x14ac:dyDescent="0.2">
      <c r="B12736" s="13">
        <v>63758</v>
      </c>
      <c r="C12736" s="14">
        <v>42620.416111111117</v>
      </c>
      <c r="D12736" s="7" t="s">
        <v>10</v>
      </c>
      <c r="E12736" s="13">
        <v>2203</v>
      </c>
      <c r="F12736" s="7" t="s">
        <v>35</v>
      </c>
      <c r="G12736" s="7" t="s">
        <v>11</v>
      </c>
      <c r="H12736" s="13">
        <v>9</v>
      </c>
      <c r="I12736" s="13">
        <f>IF(G12736="Male",VLOOKUP(H12736,'Shoe size conversion table'!$B$6:$D$22,2),VLOOKUP(H12736,'Shoe size conversion table'!$J$6:$L$22,2))</f>
        <v>42</v>
      </c>
      <c r="J12736" s="13">
        <f>IF(G12736="Male",VLOOKUP(H12736,'Shoe size conversion table'!$B$6:$D$22,3),VLOOKUP(H12736,'Shoe size conversion table'!$J$6:$L$22,3))</f>
        <v>8.5</v>
      </c>
      <c r="K12736" s="11">
        <v>189</v>
      </c>
      <c r="L12736" s="12">
        <v>0</v>
      </c>
      <c r="M12736" s="7">
        <f t="shared" si="595"/>
        <v>2016</v>
      </c>
      <c r="N12736" s="7">
        <f t="shared" si="596"/>
        <v>9</v>
      </c>
      <c r="O12736" s="30">
        <f t="shared" si="597"/>
        <v>189</v>
      </c>
    </row>
    <row r="12737" spans="2:15" x14ac:dyDescent="0.2">
      <c r="B12737" s="13">
        <v>63759</v>
      </c>
      <c r="C12737" s="14">
        <v>42620.436111111085</v>
      </c>
      <c r="D12737" s="7" t="s">
        <v>10</v>
      </c>
      <c r="E12737" s="13">
        <v>2178</v>
      </c>
      <c r="F12737" s="7" t="s">
        <v>34</v>
      </c>
      <c r="G12737" s="7" t="s">
        <v>12</v>
      </c>
      <c r="H12737" s="13">
        <v>6.5</v>
      </c>
      <c r="I12737" s="13">
        <f>IF(G12737="Male",VLOOKUP(H12737,'Shoe size conversion table'!$B$6:$D$22,2),VLOOKUP(H12737,'Shoe size conversion table'!$J$6:$L$22,2))</f>
        <v>37</v>
      </c>
      <c r="J12737" s="13">
        <f>IF(G12737="Male",VLOOKUP(H12737,'Shoe size conversion table'!$B$6:$D$22,3),VLOOKUP(H12737,'Shoe size conversion table'!$J$6:$L$22,3))</f>
        <v>4.5</v>
      </c>
      <c r="K12737" s="11">
        <v>149</v>
      </c>
      <c r="L12737" s="12">
        <v>0</v>
      </c>
      <c r="M12737" s="7">
        <f t="shared" si="595"/>
        <v>2016</v>
      </c>
      <c r="N12737" s="7">
        <f t="shared" si="596"/>
        <v>9</v>
      </c>
      <c r="O12737" s="30">
        <f t="shared" si="597"/>
        <v>149</v>
      </c>
    </row>
    <row r="12738" spans="2:15" x14ac:dyDescent="0.2">
      <c r="B12738" s="13">
        <v>63760</v>
      </c>
      <c r="C12738" s="14">
        <v>42620.456111111118</v>
      </c>
      <c r="D12738" s="7" t="s">
        <v>9</v>
      </c>
      <c r="E12738" s="13">
        <v>2241</v>
      </c>
      <c r="F12738" s="7" t="s">
        <v>60</v>
      </c>
      <c r="G12738" s="7" t="s">
        <v>11</v>
      </c>
      <c r="H12738" s="13">
        <v>11</v>
      </c>
      <c r="I12738" s="13">
        <f>IF(G12738="Male",VLOOKUP(H12738,'Shoe size conversion table'!$B$6:$D$22,2),VLOOKUP(H12738,'Shoe size conversion table'!$J$6:$L$22,2))</f>
        <v>44</v>
      </c>
      <c r="J12738" s="13">
        <f>IF(G12738="Male",VLOOKUP(H12738,'Shoe size conversion table'!$B$6:$D$22,3),VLOOKUP(H12738,'Shoe size conversion table'!$J$6:$L$22,3))</f>
        <v>10.5</v>
      </c>
      <c r="K12738" s="11">
        <v>139</v>
      </c>
      <c r="L12738" s="12">
        <v>0</v>
      </c>
      <c r="M12738" s="7">
        <f t="shared" si="595"/>
        <v>2016</v>
      </c>
      <c r="N12738" s="7">
        <f t="shared" si="596"/>
        <v>9</v>
      </c>
      <c r="O12738" s="30">
        <f t="shared" si="597"/>
        <v>139</v>
      </c>
    </row>
    <row r="12739" spans="2:15" x14ac:dyDescent="0.2">
      <c r="B12739" s="13">
        <v>63761</v>
      </c>
      <c r="C12739" s="14">
        <v>42620.486111111328</v>
      </c>
      <c r="D12739" s="7" t="s">
        <v>7</v>
      </c>
      <c r="E12739" s="13">
        <v>2189</v>
      </c>
      <c r="F12739" s="7" t="s">
        <v>52</v>
      </c>
      <c r="G12739" s="7" t="s">
        <v>11</v>
      </c>
      <c r="H12739" s="13">
        <v>10.5</v>
      </c>
      <c r="I12739" s="13" t="str">
        <f>IF(G12739="Male",VLOOKUP(H12739,'Shoe size conversion table'!$B$6:$D$22,2),VLOOKUP(H12739,'Shoe size conversion table'!$J$6:$L$22,2))</f>
        <v>43-44</v>
      </c>
      <c r="J12739" s="13">
        <f>IF(G12739="Male",VLOOKUP(H12739,'Shoe size conversion table'!$B$6:$D$22,3),VLOOKUP(H12739,'Shoe size conversion table'!$J$6:$L$22,3))</f>
        <v>10</v>
      </c>
      <c r="K12739" s="11">
        <v>129</v>
      </c>
      <c r="L12739" s="12">
        <v>0</v>
      </c>
      <c r="M12739" s="7">
        <f t="shared" si="595"/>
        <v>2016</v>
      </c>
      <c r="N12739" s="7">
        <f t="shared" si="596"/>
        <v>9</v>
      </c>
      <c r="O12739" s="30">
        <f t="shared" si="597"/>
        <v>129</v>
      </c>
    </row>
    <row r="12740" spans="2:15" x14ac:dyDescent="0.2">
      <c r="B12740" s="13">
        <v>63762</v>
      </c>
      <c r="C12740" s="14">
        <v>42620.616111111231</v>
      </c>
      <c r="D12740" s="7" t="s">
        <v>8</v>
      </c>
      <c r="E12740" s="13">
        <v>2221</v>
      </c>
      <c r="F12740" s="7" t="s">
        <v>37</v>
      </c>
      <c r="G12740" s="7" t="s">
        <v>11</v>
      </c>
      <c r="H12740" s="13">
        <v>7.5</v>
      </c>
      <c r="I12740" s="13" t="str">
        <f>IF(G12740="Male",VLOOKUP(H12740,'Shoe size conversion table'!$B$6:$D$22,2),VLOOKUP(H12740,'Shoe size conversion table'!$J$6:$L$22,2))</f>
        <v>40-41</v>
      </c>
      <c r="J12740" s="13">
        <f>IF(G12740="Male",VLOOKUP(H12740,'Shoe size conversion table'!$B$6:$D$22,3),VLOOKUP(H12740,'Shoe size conversion table'!$J$6:$L$22,3))</f>
        <v>7</v>
      </c>
      <c r="K12740" s="11">
        <v>189</v>
      </c>
      <c r="L12740" s="12">
        <v>0</v>
      </c>
      <c r="M12740" s="7">
        <f t="shared" si="595"/>
        <v>2016</v>
      </c>
      <c r="N12740" s="7">
        <f t="shared" si="596"/>
        <v>9</v>
      </c>
      <c r="O12740" s="30">
        <f t="shared" si="597"/>
        <v>189</v>
      </c>
    </row>
    <row r="12741" spans="2:15" x14ac:dyDescent="0.2">
      <c r="B12741" s="13">
        <v>63763</v>
      </c>
      <c r="C12741" s="14">
        <v>42620.656111111217</v>
      </c>
      <c r="D12741" s="7" t="s">
        <v>10</v>
      </c>
      <c r="E12741" s="13">
        <v>2184</v>
      </c>
      <c r="F12741" s="7" t="s">
        <v>35</v>
      </c>
      <c r="G12741" s="7" t="s">
        <v>12</v>
      </c>
      <c r="H12741" s="13">
        <v>7</v>
      </c>
      <c r="I12741" s="13" t="str">
        <f>IF(G12741="Male",VLOOKUP(H12741,'Shoe size conversion table'!$B$6:$D$22,2),VLOOKUP(H12741,'Shoe size conversion table'!$J$6:$L$22,2))</f>
        <v>37-38</v>
      </c>
      <c r="J12741" s="13">
        <f>IF(G12741="Male",VLOOKUP(H12741,'Shoe size conversion table'!$B$6:$D$22,3),VLOOKUP(H12741,'Shoe size conversion table'!$J$6:$L$22,3))</f>
        <v>5</v>
      </c>
      <c r="K12741" s="11">
        <v>199</v>
      </c>
      <c r="L12741" s="12">
        <v>0</v>
      </c>
      <c r="M12741" s="7">
        <f t="shared" ref="M12741:M12804" si="598">YEAR(C12741)</f>
        <v>2016</v>
      </c>
      <c r="N12741" s="7">
        <f t="shared" si="596"/>
        <v>9</v>
      </c>
      <c r="O12741" s="30">
        <f t="shared" si="597"/>
        <v>199</v>
      </c>
    </row>
    <row r="12742" spans="2:15" x14ac:dyDescent="0.2">
      <c r="B12742" s="13">
        <v>63764</v>
      </c>
      <c r="C12742" s="14">
        <v>42620.726111111333</v>
      </c>
      <c r="D12742" s="7" t="s">
        <v>7</v>
      </c>
      <c r="E12742" s="13">
        <v>2182</v>
      </c>
      <c r="F12742" s="7" t="s">
        <v>52</v>
      </c>
      <c r="G12742" s="7" t="s">
        <v>11</v>
      </c>
      <c r="H12742" s="13">
        <v>9.5</v>
      </c>
      <c r="I12742" s="13" t="str">
        <f>IF(G12742="Male",VLOOKUP(H12742,'Shoe size conversion table'!$B$6:$D$22,2),VLOOKUP(H12742,'Shoe size conversion table'!$J$6:$L$22,2))</f>
        <v>42-43</v>
      </c>
      <c r="J12742" s="13">
        <f>IF(G12742="Male",VLOOKUP(H12742,'Shoe size conversion table'!$B$6:$D$22,3),VLOOKUP(H12742,'Shoe size conversion table'!$J$6:$L$22,3))</f>
        <v>9</v>
      </c>
      <c r="K12742" s="11">
        <v>149</v>
      </c>
      <c r="L12742" s="12">
        <v>0</v>
      </c>
      <c r="M12742" s="7">
        <f t="shared" si="598"/>
        <v>2016</v>
      </c>
      <c r="N12742" s="7">
        <f t="shared" ref="N12742:N12805" si="599">MONTH(C12742:C27709)</f>
        <v>9</v>
      </c>
      <c r="O12742" s="30">
        <f t="shared" ref="O12742:O12805" si="600">K12742*(1-L12742)</f>
        <v>149</v>
      </c>
    </row>
    <row r="12743" spans="2:15" x14ac:dyDescent="0.2">
      <c r="B12743" s="13">
        <v>63764</v>
      </c>
      <c r="C12743" s="14">
        <v>42620.726111111333</v>
      </c>
      <c r="D12743" s="7" t="s">
        <v>7</v>
      </c>
      <c r="E12743" s="13">
        <v>2190</v>
      </c>
      <c r="F12743" s="7" t="s">
        <v>45</v>
      </c>
      <c r="G12743" s="7" t="s">
        <v>11</v>
      </c>
      <c r="H12743" s="13">
        <v>9</v>
      </c>
      <c r="I12743" s="13">
        <f>IF(G12743="Male",VLOOKUP(H12743,'Shoe size conversion table'!$B$6:$D$22,2),VLOOKUP(H12743,'Shoe size conversion table'!$J$6:$L$22,2))</f>
        <v>42</v>
      </c>
      <c r="J12743" s="13">
        <f>IF(G12743="Male",VLOOKUP(H12743,'Shoe size conversion table'!$B$6:$D$22,3),VLOOKUP(H12743,'Shoe size conversion table'!$J$6:$L$22,3))</f>
        <v>8.5</v>
      </c>
      <c r="K12743" s="11">
        <v>149</v>
      </c>
      <c r="L12743" s="12">
        <v>0</v>
      </c>
      <c r="M12743" s="7">
        <f t="shared" si="598"/>
        <v>2016</v>
      </c>
      <c r="N12743" s="7">
        <f t="shared" si="599"/>
        <v>9</v>
      </c>
      <c r="O12743" s="30">
        <f t="shared" si="600"/>
        <v>149</v>
      </c>
    </row>
    <row r="12744" spans="2:15" x14ac:dyDescent="0.2">
      <c r="B12744" s="13">
        <v>63765</v>
      </c>
      <c r="C12744" s="14">
        <v>42620.756111111215</v>
      </c>
      <c r="D12744" s="7" t="s">
        <v>7</v>
      </c>
      <c r="E12744" s="13">
        <v>2213</v>
      </c>
      <c r="F12744" s="7" t="s">
        <v>53</v>
      </c>
      <c r="G12744" s="7" t="s">
        <v>12</v>
      </c>
      <c r="H12744" s="13">
        <v>7.5</v>
      </c>
      <c r="I12744" s="13">
        <f>IF(G12744="Male",VLOOKUP(H12744,'Shoe size conversion table'!$B$6:$D$22,2),VLOOKUP(H12744,'Shoe size conversion table'!$J$6:$L$22,2))</f>
        <v>38</v>
      </c>
      <c r="J12744" s="13">
        <f>IF(G12744="Male",VLOOKUP(H12744,'Shoe size conversion table'!$B$6:$D$22,3),VLOOKUP(H12744,'Shoe size conversion table'!$J$6:$L$22,3))</f>
        <v>5.5</v>
      </c>
      <c r="K12744" s="11">
        <v>199</v>
      </c>
      <c r="L12744" s="12">
        <v>0.3</v>
      </c>
      <c r="M12744" s="7">
        <f t="shared" si="598"/>
        <v>2016</v>
      </c>
      <c r="N12744" s="7">
        <f t="shared" si="599"/>
        <v>9</v>
      </c>
      <c r="O12744" s="30">
        <f t="shared" si="600"/>
        <v>139.29999999999998</v>
      </c>
    </row>
    <row r="12745" spans="2:15" x14ac:dyDescent="0.2">
      <c r="B12745" s="13">
        <v>63766</v>
      </c>
      <c r="C12745" s="14">
        <v>42620.876111111116</v>
      </c>
      <c r="D12745" s="7" t="s">
        <v>10</v>
      </c>
      <c r="E12745" s="13">
        <v>2157</v>
      </c>
      <c r="F12745" s="7" t="s">
        <v>36</v>
      </c>
      <c r="G12745" s="7" t="s">
        <v>11</v>
      </c>
      <c r="H12745" s="13">
        <v>8.5</v>
      </c>
      <c r="I12745" s="13" t="str">
        <f>IF(G12745="Male",VLOOKUP(H12745,'Shoe size conversion table'!$B$6:$D$22,2),VLOOKUP(H12745,'Shoe size conversion table'!$J$6:$L$22,2))</f>
        <v>41-42</v>
      </c>
      <c r="J12745" s="13">
        <f>IF(G12745="Male",VLOOKUP(H12745,'Shoe size conversion table'!$B$6:$D$22,3),VLOOKUP(H12745,'Shoe size conversion table'!$J$6:$L$22,3))</f>
        <v>8</v>
      </c>
      <c r="K12745" s="11">
        <v>169</v>
      </c>
      <c r="L12745" s="12">
        <v>0</v>
      </c>
      <c r="M12745" s="7">
        <f t="shared" si="598"/>
        <v>2016</v>
      </c>
      <c r="N12745" s="7">
        <f t="shared" si="599"/>
        <v>9</v>
      </c>
      <c r="O12745" s="30">
        <f t="shared" si="600"/>
        <v>169</v>
      </c>
    </row>
    <row r="12746" spans="2:15" x14ac:dyDescent="0.2">
      <c r="B12746" s="13">
        <v>63767</v>
      </c>
      <c r="C12746" s="14">
        <v>42620.876111111123</v>
      </c>
      <c r="D12746" s="7" t="s">
        <v>7</v>
      </c>
      <c r="E12746" s="13">
        <v>2224</v>
      </c>
      <c r="F12746" s="7" t="s">
        <v>49</v>
      </c>
      <c r="G12746" s="7" t="s">
        <v>12</v>
      </c>
      <c r="H12746" s="13">
        <v>7.5</v>
      </c>
      <c r="I12746" s="13">
        <f>IF(G12746="Male",VLOOKUP(H12746,'Shoe size conversion table'!$B$6:$D$22,2),VLOOKUP(H12746,'Shoe size conversion table'!$J$6:$L$22,2))</f>
        <v>38</v>
      </c>
      <c r="J12746" s="13">
        <f>IF(G12746="Male",VLOOKUP(H12746,'Shoe size conversion table'!$B$6:$D$22,3),VLOOKUP(H12746,'Shoe size conversion table'!$J$6:$L$22,3))</f>
        <v>5.5</v>
      </c>
      <c r="K12746" s="11">
        <v>199</v>
      </c>
      <c r="L12746" s="12">
        <v>0.1</v>
      </c>
      <c r="M12746" s="7">
        <f t="shared" si="598"/>
        <v>2016</v>
      </c>
      <c r="N12746" s="7">
        <f t="shared" si="599"/>
        <v>9</v>
      </c>
      <c r="O12746" s="30">
        <f t="shared" si="600"/>
        <v>179.1</v>
      </c>
    </row>
    <row r="12747" spans="2:15" x14ac:dyDescent="0.2">
      <c r="B12747" s="13">
        <v>63768</v>
      </c>
      <c r="C12747" s="14">
        <v>42620.886111111118</v>
      </c>
      <c r="D12747" s="7" t="s">
        <v>10</v>
      </c>
      <c r="E12747" s="13">
        <v>2242</v>
      </c>
      <c r="F12747" s="7" t="s">
        <v>34</v>
      </c>
      <c r="G12747" s="7" t="s">
        <v>12</v>
      </c>
      <c r="H12747" s="13">
        <v>7.5</v>
      </c>
      <c r="I12747" s="13">
        <f>IF(G12747="Male",VLOOKUP(H12747,'Shoe size conversion table'!$B$6:$D$22,2),VLOOKUP(H12747,'Shoe size conversion table'!$J$6:$L$22,2))</f>
        <v>38</v>
      </c>
      <c r="J12747" s="13">
        <f>IF(G12747="Male",VLOOKUP(H12747,'Shoe size conversion table'!$B$6:$D$22,3),VLOOKUP(H12747,'Shoe size conversion table'!$J$6:$L$22,3))</f>
        <v>5.5</v>
      </c>
      <c r="K12747" s="11">
        <v>129</v>
      </c>
      <c r="L12747" s="12">
        <v>0.1</v>
      </c>
      <c r="M12747" s="7">
        <f t="shared" si="598"/>
        <v>2016</v>
      </c>
      <c r="N12747" s="7">
        <f t="shared" si="599"/>
        <v>9</v>
      </c>
      <c r="O12747" s="30">
        <f t="shared" si="600"/>
        <v>116.10000000000001</v>
      </c>
    </row>
    <row r="12748" spans="2:15" x14ac:dyDescent="0.2">
      <c r="B12748" s="13">
        <v>63769</v>
      </c>
      <c r="C12748" s="14">
        <v>42620.886111111118</v>
      </c>
      <c r="D12748" s="7" t="s">
        <v>8</v>
      </c>
      <c r="E12748" s="13">
        <v>2222</v>
      </c>
      <c r="F12748" s="7" t="s">
        <v>38</v>
      </c>
      <c r="G12748" s="7" t="s">
        <v>12</v>
      </c>
      <c r="H12748" s="13">
        <v>8.5</v>
      </c>
      <c r="I12748" s="13">
        <f>IF(G12748="Male",VLOOKUP(H12748,'Shoe size conversion table'!$B$6:$D$22,2),VLOOKUP(H12748,'Shoe size conversion table'!$J$6:$L$22,2))</f>
        <v>39</v>
      </c>
      <c r="J12748" s="13">
        <f>IF(G12748="Male",VLOOKUP(H12748,'Shoe size conversion table'!$B$6:$D$22,3),VLOOKUP(H12748,'Shoe size conversion table'!$J$6:$L$22,3))</f>
        <v>6.5</v>
      </c>
      <c r="K12748" s="11">
        <v>179</v>
      </c>
      <c r="L12748" s="12">
        <v>0</v>
      </c>
      <c r="M12748" s="7">
        <f t="shared" si="598"/>
        <v>2016</v>
      </c>
      <c r="N12748" s="7">
        <f t="shared" si="599"/>
        <v>9</v>
      </c>
      <c r="O12748" s="30">
        <f t="shared" si="600"/>
        <v>179</v>
      </c>
    </row>
    <row r="12749" spans="2:15" x14ac:dyDescent="0.2">
      <c r="B12749" s="13">
        <v>63770</v>
      </c>
      <c r="C12749" s="14">
        <v>42620.936111111339</v>
      </c>
      <c r="D12749" s="7" t="s">
        <v>7</v>
      </c>
      <c r="E12749" s="13">
        <v>2240</v>
      </c>
      <c r="F12749" s="7" t="s">
        <v>51</v>
      </c>
      <c r="G12749" s="7" t="s">
        <v>12</v>
      </c>
      <c r="H12749" s="13">
        <v>7.5</v>
      </c>
      <c r="I12749" s="13">
        <f>IF(G12749="Male",VLOOKUP(H12749,'Shoe size conversion table'!$B$6:$D$22,2),VLOOKUP(H12749,'Shoe size conversion table'!$J$6:$L$22,2))</f>
        <v>38</v>
      </c>
      <c r="J12749" s="13">
        <f>IF(G12749="Male",VLOOKUP(H12749,'Shoe size conversion table'!$B$6:$D$22,3),VLOOKUP(H12749,'Shoe size conversion table'!$J$6:$L$22,3))</f>
        <v>5.5</v>
      </c>
      <c r="K12749" s="11">
        <v>159</v>
      </c>
      <c r="L12749" s="12">
        <v>0</v>
      </c>
      <c r="M12749" s="7">
        <f t="shared" si="598"/>
        <v>2016</v>
      </c>
      <c r="N12749" s="7">
        <f t="shared" si="599"/>
        <v>9</v>
      </c>
      <c r="O12749" s="30">
        <f t="shared" si="600"/>
        <v>159</v>
      </c>
    </row>
    <row r="12750" spans="2:15" x14ac:dyDescent="0.2">
      <c r="B12750" s="13">
        <v>63771</v>
      </c>
      <c r="C12750" s="14">
        <v>42621.046111111231</v>
      </c>
      <c r="D12750" s="7" t="s">
        <v>10</v>
      </c>
      <c r="E12750" s="13">
        <v>2173</v>
      </c>
      <c r="F12750" s="7" t="s">
        <v>34</v>
      </c>
      <c r="G12750" s="7" t="s">
        <v>11</v>
      </c>
      <c r="H12750" s="13">
        <v>9.5</v>
      </c>
      <c r="I12750" s="13" t="str">
        <f>IF(G12750="Male",VLOOKUP(H12750,'Shoe size conversion table'!$B$6:$D$22,2),VLOOKUP(H12750,'Shoe size conversion table'!$J$6:$L$22,2))</f>
        <v>42-43</v>
      </c>
      <c r="J12750" s="13">
        <f>IF(G12750="Male",VLOOKUP(H12750,'Shoe size conversion table'!$B$6:$D$22,3),VLOOKUP(H12750,'Shoe size conversion table'!$J$6:$L$22,3))</f>
        <v>9</v>
      </c>
      <c r="K12750" s="11">
        <v>179</v>
      </c>
      <c r="L12750" s="12">
        <v>0.2</v>
      </c>
      <c r="M12750" s="7">
        <f t="shared" si="598"/>
        <v>2016</v>
      </c>
      <c r="N12750" s="7">
        <f t="shared" si="599"/>
        <v>9</v>
      </c>
      <c r="O12750" s="30">
        <f t="shared" si="600"/>
        <v>143.20000000000002</v>
      </c>
    </row>
    <row r="12751" spans="2:15" x14ac:dyDescent="0.2">
      <c r="B12751" s="13">
        <v>63772</v>
      </c>
      <c r="C12751" s="14">
        <v>42621.25611111123</v>
      </c>
      <c r="D12751" s="7" t="s">
        <v>10</v>
      </c>
      <c r="E12751" s="13">
        <v>2190</v>
      </c>
      <c r="F12751" s="7" t="s">
        <v>36</v>
      </c>
      <c r="G12751" s="7" t="s">
        <v>11</v>
      </c>
      <c r="H12751" s="13">
        <v>8.5</v>
      </c>
      <c r="I12751" s="13" t="str">
        <f>IF(G12751="Male",VLOOKUP(H12751,'Shoe size conversion table'!$B$6:$D$22,2),VLOOKUP(H12751,'Shoe size conversion table'!$J$6:$L$22,2))</f>
        <v>41-42</v>
      </c>
      <c r="J12751" s="13">
        <f>IF(G12751="Male",VLOOKUP(H12751,'Shoe size conversion table'!$B$6:$D$22,3),VLOOKUP(H12751,'Shoe size conversion table'!$J$6:$L$22,3))</f>
        <v>8</v>
      </c>
      <c r="K12751" s="11">
        <v>139</v>
      </c>
      <c r="L12751" s="12">
        <v>0</v>
      </c>
      <c r="M12751" s="7">
        <f t="shared" si="598"/>
        <v>2016</v>
      </c>
      <c r="N12751" s="7">
        <f t="shared" si="599"/>
        <v>9</v>
      </c>
      <c r="O12751" s="30">
        <f t="shared" si="600"/>
        <v>139</v>
      </c>
    </row>
    <row r="12752" spans="2:15" x14ac:dyDescent="0.2">
      <c r="B12752" s="13">
        <v>63773</v>
      </c>
      <c r="C12752" s="14">
        <v>42621.266111111217</v>
      </c>
      <c r="D12752" s="7" t="s">
        <v>10</v>
      </c>
      <c r="E12752" s="13">
        <v>2172</v>
      </c>
      <c r="F12752" s="7" t="s">
        <v>34</v>
      </c>
      <c r="G12752" s="7" t="s">
        <v>11</v>
      </c>
      <c r="H12752" s="13">
        <v>9</v>
      </c>
      <c r="I12752" s="13">
        <f>IF(G12752="Male",VLOOKUP(H12752,'Shoe size conversion table'!$B$6:$D$22,2),VLOOKUP(H12752,'Shoe size conversion table'!$J$6:$L$22,2))</f>
        <v>42</v>
      </c>
      <c r="J12752" s="13">
        <f>IF(G12752="Male",VLOOKUP(H12752,'Shoe size conversion table'!$B$6:$D$22,3),VLOOKUP(H12752,'Shoe size conversion table'!$J$6:$L$22,3))</f>
        <v>8.5</v>
      </c>
      <c r="K12752" s="11">
        <v>139</v>
      </c>
      <c r="L12752" s="12">
        <v>0.5</v>
      </c>
      <c r="M12752" s="7">
        <f t="shared" si="598"/>
        <v>2016</v>
      </c>
      <c r="N12752" s="7">
        <f t="shared" si="599"/>
        <v>9</v>
      </c>
      <c r="O12752" s="30">
        <f t="shared" si="600"/>
        <v>69.5</v>
      </c>
    </row>
    <row r="12753" spans="2:15" x14ac:dyDescent="0.2">
      <c r="B12753" s="13">
        <v>63774</v>
      </c>
      <c r="C12753" s="14">
        <v>42621.326111111091</v>
      </c>
      <c r="D12753" s="7" t="s">
        <v>7</v>
      </c>
      <c r="E12753" s="13">
        <v>2207</v>
      </c>
      <c r="F12753" s="7" t="s">
        <v>50</v>
      </c>
      <c r="G12753" s="7" t="s">
        <v>12</v>
      </c>
      <c r="H12753" s="13">
        <v>10.5</v>
      </c>
      <c r="I12753" s="13">
        <f>IF(G12753="Male",VLOOKUP(H12753,'Shoe size conversion table'!$B$6:$D$22,2),VLOOKUP(H12753,'Shoe size conversion table'!$J$6:$L$22,2))</f>
        <v>41</v>
      </c>
      <c r="J12753" s="13">
        <f>IF(G12753="Male",VLOOKUP(H12753,'Shoe size conversion table'!$B$6:$D$22,3),VLOOKUP(H12753,'Shoe size conversion table'!$J$6:$L$22,3))</f>
        <v>8.5</v>
      </c>
      <c r="K12753" s="11">
        <v>149</v>
      </c>
      <c r="L12753" s="12">
        <v>0.2</v>
      </c>
      <c r="M12753" s="7">
        <f t="shared" si="598"/>
        <v>2016</v>
      </c>
      <c r="N12753" s="7">
        <f t="shared" si="599"/>
        <v>9</v>
      </c>
      <c r="O12753" s="30">
        <f t="shared" si="600"/>
        <v>119.2</v>
      </c>
    </row>
    <row r="12754" spans="2:15" x14ac:dyDescent="0.2">
      <c r="B12754" s="13">
        <v>63775</v>
      </c>
      <c r="C12754" s="14">
        <v>42621.39611111112</v>
      </c>
      <c r="D12754" s="7" t="s">
        <v>10</v>
      </c>
      <c r="E12754" s="13">
        <v>2215</v>
      </c>
      <c r="F12754" s="7" t="s">
        <v>35</v>
      </c>
      <c r="G12754" s="7" t="s">
        <v>12</v>
      </c>
      <c r="H12754" s="13">
        <v>7.5</v>
      </c>
      <c r="I12754" s="13">
        <f>IF(G12754="Male",VLOOKUP(H12754,'Shoe size conversion table'!$B$6:$D$22,2),VLOOKUP(H12754,'Shoe size conversion table'!$J$6:$L$22,2))</f>
        <v>38</v>
      </c>
      <c r="J12754" s="13">
        <f>IF(G12754="Male",VLOOKUP(H12754,'Shoe size conversion table'!$B$6:$D$22,3),VLOOKUP(H12754,'Shoe size conversion table'!$J$6:$L$22,3))</f>
        <v>5.5</v>
      </c>
      <c r="K12754" s="11">
        <v>139</v>
      </c>
      <c r="L12754" s="12">
        <v>0</v>
      </c>
      <c r="M12754" s="7">
        <f t="shared" si="598"/>
        <v>2016</v>
      </c>
      <c r="N12754" s="7">
        <f t="shared" si="599"/>
        <v>9</v>
      </c>
      <c r="O12754" s="30">
        <f t="shared" si="600"/>
        <v>139</v>
      </c>
    </row>
    <row r="12755" spans="2:15" x14ac:dyDescent="0.2">
      <c r="B12755" s="13">
        <v>63776</v>
      </c>
      <c r="C12755" s="14">
        <v>42621.416111111117</v>
      </c>
      <c r="D12755" s="7" t="s">
        <v>7</v>
      </c>
      <c r="E12755" s="13">
        <v>2242</v>
      </c>
      <c r="F12755" s="7" t="s">
        <v>47</v>
      </c>
      <c r="G12755" s="7" t="s">
        <v>11</v>
      </c>
      <c r="H12755" s="13">
        <v>10</v>
      </c>
      <c r="I12755" s="13">
        <f>IF(G12755="Male",VLOOKUP(H12755,'Shoe size conversion table'!$B$6:$D$22,2),VLOOKUP(H12755,'Shoe size conversion table'!$J$6:$L$22,2))</f>
        <v>43</v>
      </c>
      <c r="J12755" s="13">
        <f>IF(G12755="Male",VLOOKUP(H12755,'Shoe size conversion table'!$B$6:$D$22,3),VLOOKUP(H12755,'Shoe size conversion table'!$J$6:$L$22,3))</f>
        <v>9.5</v>
      </c>
      <c r="K12755" s="11">
        <v>179</v>
      </c>
      <c r="L12755" s="12">
        <v>0</v>
      </c>
      <c r="M12755" s="7">
        <f t="shared" si="598"/>
        <v>2016</v>
      </c>
      <c r="N12755" s="7">
        <f t="shared" si="599"/>
        <v>9</v>
      </c>
      <c r="O12755" s="30">
        <f t="shared" si="600"/>
        <v>179</v>
      </c>
    </row>
    <row r="12756" spans="2:15" x14ac:dyDescent="0.2">
      <c r="B12756" s="13">
        <v>63777</v>
      </c>
      <c r="C12756" s="14">
        <v>42621.416111111117</v>
      </c>
      <c r="D12756" s="7" t="s">
        <v>8</v>
      </c>
      <c r="E12756" s="13">
        <v>2226</v>
      </c>
      <c r="F12756" s="7" t="s">
        <v>38</v>
      </c>
      <c r="G12756" s="7" t="s">
        <v>12</v>
      </c>
      <c r="H12756" s="13">
        <v>8</v>
      </c>
      <c r="I12756" s="13" t="str">
        <f>IF(G12756="Male",VLOOKUP(H12756,'Shoe size conversion table'!$B$6:$D$22,2),VLOOKUP(H12756,'Shoe size conversion table'!$J$6:$L$22,2))</f>
        <v>38-39</v>
      </c>
      <c r="J12756" s="13">
        <f>IF(G12756="Male",VLOOKUP(H12756,'Shoe size conversion table'!$B$6:$D$22,3),VLOOKUP(H12756,'Shoe size conversion table'!$J$6:$L$22,3))</f>
        <v>6</v>
      </c>
      <c r="K12756" s="11">
        <v>149</v>
      </c>
      <c r="L12756" s="12">
        <v>0.1</v>
      </c>
      <c r="M12756" s="7">
        <f t="shared" si="598"/>
        <v>2016</v>
      </c>
      <c r="N12756" s="7">
        <f t="shared" si="599"/>
        <v>9</v>
      </c>
      <c r="O12756" s="30">
        <f t="shared" si="600"/>
        <v>134.1</v>
      </c>
    </row>
    <row r="12757" spans="2:15" x14ac:dyDescent="0.2">
      <c r="B12757" s="13">
        <v>63778</v>
      </c>
      <c r="C12757" s="14">
        <v>42621.456111111118</v>
      </c>
      <c r="D12757" s="7" t="s">
        <v>9</v>
      </c>
      <c r="E12757" s="13">
        <v>2178</v>
      </c>
      <c r="F12757" s="7" t="s">
        <v>60</v>
      </c>
      <c r="G12757" s="7" t="s">
        <v>11</v>
      </c>
      <c r="H12757" s="13">
        <v>9</v>
      </c>
      <c r="I12757" s="13">
        <f>IF(G12757="Male",VLOOKUP(H12757,'Shoe size conversion table'!$B$6:$D$22,2),VLOOKUP(H12757,'Shoe size conversion table'!$J$6:$L$22,2))</f>
        <v>42</v>
      </c>
      <c r="J12757" s="13">
        <f>IF(G12757="Male",VLOOKUP(H12757,'Shoe size conversion table'!$B$6:$D$22,3),VLOOKUP(H12757,'Shoe size conversion table'!$J$6:$L$22,3))</f>
        <v>8.5</v>
      </c>
      <c r="K12757" s="11">
        <v>159</v>
      </c>
      <c r="L12757" s="12">
        <v>0</v>
      </c>
      <c r="M12757" s="7">
        <f t="shared" si="598"/>
        <v>2016</v>
      </c>
      <c r="N12757" s="7">
        <f t="shared" si="599"/>
        <v>9</v>
      </c>
      <c r="O12757" s="30">
        <f t="shared" si="600"/>
        <v>159</v>
      </c>
    </row>
    <row r="12758" spans="2:15" x14ac:dyDescent="0.2">
      <c r="B12758" s="13">
        <v>63779</v>
      </c>
      <c r="C12758" s="14">
        <v>42621.516111111341</v>
      </c>
      <c r="D12758" s="7" t="s">
        <v>7</v>
      </c>
      <c r="E12758" s="13">
        <v>2163</v>
      </c>
      <c r="F12758" s="7" t="s">
        <v>48</v>
      </c>
      <c r="G12758" s="7" t="s">
        <v>11</v>
      </c>
      <c r="H12758" s="13">
        <v>11</v>
      </c>
      <c r="I12758" s="13">
        <f>IF(G12758="Male",VLOOKUP(H12758,'Shoe size conversion table'!$B$6:$D$22,2),VLOOKUP(H12758,'Shoe size conversion table'!$J$6:$L$22,2))</f>
        <v>44</v>
      </c>
      <c r="J12758" s="13">
        <f>IF(G12758="Male",VLOOKUP(H12758,'Shoe size conversion table'!$B$6:$D$22,3),VLOOKUP(H12758,'Shoe size conversion table'!$J$6:$L$22,3))</f>
        <v>10.5</v>
      </c>
      <c r="K12758" s="11">
        <v>129</v>
      </c>
      <c r="L12758" s="12">
        <v>0.1</v>
      </c>
      <c r="M12758" s="7">
        <f t="shared" si="598"/>
        <v>2016</v>
      </c>
      <c r="N12758" s="7">
        <f t="shared" si="599"/>
        <v>9</v>
      </c>
      <c r="O12758" s="30">
        <f t="shared" si="600"/>
        <v>116.10000000000001</v>
      </c>
    </row>
    <row r="12759" spans="2:15" x14ac:dyDescent="0.2">
      <c r="B12759" s="13">
        <v>63780</v>
      </c>
      <c r="C12759" s="14">
        <v>42621.596111111234</v>
      </c>
      <c r="D12759" s="7" t="s">
        <v>9</v>
      </c>
      <c r="E12759" s="13">
        <v>2205</v>
      </c>
      <c r="F12759" s="7" t="s">
        <v>62</v>
      </c>
      <c r="G12759" s="7" t="s">
        <v>12</v>
      </c>
      <c r="H12759" s="13">
        <v>5</v>
      </c>
      <c r="I12759" s="13" t="str">
        <f>IF(G12759="Male",VLOOKUP(H12759,'Shoe size conversion table'!$B$6:$D$22,2),VLOOKUP(H12759,'Shoe size conversion table'!$J$6:$L$22,2))</f>
        <v>35-36</v>
      </c>
      <c r="J12759" s="13">
        <f>IF(G12759="Male",VLOOKUP(H12759,'Shoe size conversion table'!$B$6:$D$22,3),VLOOKUP(H12759,'Shoe size conversion table'!$J$6:$L$22,3))</f>
        <v>3</v>
      </c>
      <c r="K12759" s="11">
        <v>139</v>
      </c>
      <c r="L12759" s="12">
        <v>0</v>
      </c>
      <c r="M12759" s="7">
        <f t="shared" si="598"/>
        <v>2016</v>
      </c>
      <c r="N12759" s="7">
        <f t="shared" si="599"/>
        <v>9</v>
      </c>
      <c r="O12759" s="30">
        <f t="shared" si="600"/>
        <v>139</v>
      </c>
    </row>
    <row r="12760" spans="2:15" x14ac:dyDescent="0.2">
      <c r="B12760" s="13">
        <v>63781</v>
      </c>
      <c r="C12760" s="14">
        <v>42621.616111111231</v>
      </c>
      <c r="D12760" s="7" t="s">
        <v>10</v>
      </c>
      <c r="E12760" s="13">
        <v>2206</v>
      </c>
      <c r="F12760" s="7" t="s">
        <v>35</v>
      </c>
      <c r="G12760" s="7" t="s">
        <v>11</v>
      </c>
      <c r="H12760" s="13">
        <v>11.5</v>
      </c>
      <c r="I12760" s="13" t="str">
        <f>IF(G12760="Male",VLOOKUP(H12760,'Shoe size conversion table'!$B$6:$D$22,2),VLOOKUP(H12760,'Shoe size conversion table'!$J$6:$L$22,2))</f>
        <v>44-45</v>
      </c>
      <c r="J12760" s="13">
        <f>IF(G12760="Male",VLOOKUP(H12760,'Shoe size conversion table'!$B$6:$D$22,3),VLOOKUP(H12760,'Shoe size conversion table'!$J$6:$L$22,3))</f>
        <v>11</v>
      </c>
      <c r="K12760" s="11">
        <v>129</v>
      </c>
      <c r="L12760" s="12">
        <v>0</v>
      </c>
      <c r="M12760" s="7">
        <f t="shared" si="598"/>
        <v>2016</v>
      </c>
      <c r="N12760" s="7">
        <f t="shared" si="599"/>
        <v>9</v>
      </c>
      <c r="O12760" s="30">
        <f t="shared" si="600"/>
        <v>129</v>
      </c>
    </row>
    <row r="12761" spans="2:15" x14ac:dyDescent="0.2">
      <c r="B12761" s="13">
        <v>63782</v>
      </c>
      <c r="C12761" s="14">
        <v>42621.646111111215</v>
      </c>
      <c r="D12761" s="7" t="s">
        <v>9</v>
      </c>
      <c r="E12761" s="13">
        <v>2165</v>
      </c>
      <c r="F12761" s="7" t="s">
        <v>60</v>
      </c>
      <c r="G12761" s="7" t="s">
        <v>11</v>
      </c>
      <c r="H12761" s="13">
        <v>9</v>
      </c>
      <c r="I12761" s="13">
        <f>IF(G12761="Male",VLOOKUP(H12761,'Shoe size conversion table'!$B$6:$D$22,2),VLOOKUP(H12761,'Shoe size conversion table'!$J$6:$L$22,2))</f>
        <v>42</v>
      </c>
      <c r="J12761" s="13">
        <f>IF(G12761="Male",VLOOKUP(H12761,'Shoe size conversion table'!$B$6:$D$22,3),VLOOKUP(H12761,'Shoe size conversion table'!$J$6:$L$22,3))</f>
        <v>8.5</v>
      </c>
      <c r="K12761" s="11">
        <v>169</v>
      </c>
      <c r="L12761" s="12">
        <v>0.3</v>
      </c>
      <c r="M12761" s="7">
        <f t="shared" si="598"/>
        <v>2016</v>
      </c>
      <c r="N12761" s="7">
        <f t="shared" si="599"/>
        <v>9</v>
      </c>
      <c r="O12761" s="30">
        <f t="shared" si="600"/>
        <v>118.3</v>
      </c>
    </row>
    <row r="12762" spans="2:15" x14ac:dyDescent="0.2">
      <c r="B12762" s="13">
        <v>63783</v>
      </c>
      <c r="C12762" s="14">
        <v>42621.646111111237</v>
      </c>
      <c r="D12762" s="7" t="s">
        <v>10</v>
      </c>
      <c r="E12762" s="13">
        <v>2153</v>
      </c>
      <c r="F12762" s="7" t="s">
        <v>34</v>
      </c>
      <c r="G12762" s="7" t="s">
        <v>11</v>
      </c>
      <c r="H12762" s="13">
        <v>10.5</v>
      </c>
      <c r="I12762" s="13" t="str">
        <f>IF(G12762="Male",VLOOKUP(H12762,'Shoe size conversion table'!$B$6:$D$22,2),VLOOKUP(H12762,'Shoe size conversion table'!$J$6:$L$22,2))</f>
        <v>43-44</v>
      </c>
      <c r="J12762" s="13">
        <f>IF(G12762="Male",VLOOKUP(H12762,'Shoe size conversion table'!$B$6:$D$22,3),VLOOKUP(H12762,'Shoe size conversion table'!$J$6:$L$22,3))</f>
        <v>10</v>
      </c>
      <c r="K12762" s="11">
        <v>189</v>
      </c>
      <c r="L12762" s="12">
        <v>0</v>
      </c>
      <c r="M12762" s="7">
        <f t="shared" si="598"/>
        <v>2016</v>
      </c>
      <c r="N12762" s="7">
        <f t="shared" si="599"/>
        <v>9</v>
      </c>
      <c r="O12762" s="30">
        <f t="shared" si="600"/>
        <v>189</v>
      </c>
    </row>
    <row r="12763" spans="2:15" x14ac:dyDescent="0.2">
      <c r="B12763" s="13">
        <v>63784</v>
      </c>
      <c r="C12763" s="14">
        <v>42621.656111111217</v>
      </c>
      <c r="D12763" s="7" t="s">
        <v>8</v>
      </c>
      <c r="E12763" s="13">
        <v>2232</v>
      </c>
      <c r="F12763" s="7" t="s">
        <v>37</v>
      </c>
      <c r="G12763" s="7" t="s">
        <v>11</v>
      </c>
      <c r="H12763" s="13">
        <v>9.5</v>
      </c>
      <c r="I12763" s="13" t="str">
        <f>IF(G12763="Male",VLOOKUP(H12763,'Shoe size conversion table'!$B$6:$D$22,2),VLOOKUP(H12763,'Shoe size conversion table'!$J$6:$L$22,2))</f>
        <v>42-43</v>
      </c>
      <c r="J12763" s="13">
        <f>IF(G12763="Male",VLOOKUP(H12763,'Shoe size conversion table'!$B$6:$D$22,3),VLOOKUP(H12763,'Shoe size conversion table'!$J$6:$L$22,3))</f>
        <v>9</v>
      </c>
      <c r="K12763" s="11">
        <v>139</v>
      </c>
      <c r="L12763" s="12">
        <v>0</v>
      </c>
      <c r="M12763" s="7">
        <f t="shared" si="598"/>
        <v>2016</v>
      </c>
      <c r="N12763" s="7">
        <f t="shared" si="599"/>
        <v>9</v>
      </c>
      <c r="O12763" s="30">
        <f t="shared" si="600"/>
        <v>139</v>
      </c>
    </row>
    <row r="12764" spans="2:15" x14ac:dyDescent="0.2">
      <c r="B12764" s="13">
        <v>63785</v>
      </c>
      <c r="C12764" s="14">
        <v>42621.656111111333</v>
      </c>
      <c r="D12764" s="7" t="s">
        <v>7</v>
      </c>
      <c r="E12764" s="13">
        <v>2207</v>
      </c>
      <c r="F12764" s="7" t="s">
        <v>48</v>
      </c>
      <c r="G12764" s="7" t="s">
        <v>12</v>
      </c>
      <c r="H12764" s="13">
        <v>9</v>
      </c>
      <c r="I12764" s="13" t="str">
        <f>IF(G12764="Male",VLOOKUP(H12764,'Shoe size conversion table'!$B$6:$D$22,2),VLOOKUP(H12764,'Shoe size conversion table'!$J$6:$L$22,2))</f>
        <v>39-40</v>
      </c>
      <c r="J12764" s="13">
        <f>IF(G12764="Male",VLOOKUP(H12764,'Shoe size conversion table'!$B$6:$D$22,3),VLOOKUP(H12764,'Shoe size conversion table'!$J$6:$L$22,3))</f>
        <v>7</v>
      </c>
      <c r="K12764" s="11">
        <v>169</v>
      </c>
      <c r="L12764" s="12">
        <v>0.1</v>
      </c>
      <c r="M12764" s="7">
        <f t="shared" si="598"/>
        <v>2016</v>
      </c>
      <c r="N12764" s="7">
        <f t="shared" si="599"/>
        <v>9</v>
      </c>
      <c r="O12764" s="30">
        <f t="shared" si="600"/>
        <v>152.1</v>
      </c>
    </row>
    <row r="12765" spans="2:15" x14ac:dyDescent="0.2">
      <c r="B12765" s="13">
        <v>63786</v>
      </c>
      <c r="C12765" s="14">
        <v>42621.726111111224</v>
      </c>
      <c r="D12765" s="7" t="s">
        <v>10</v>
      </c>
      <c r="E12765" s="13">
        <v>2192</v>
      </c>
      <c r="F12765" s="7" t="s">
        <v>35</v>
      </c>
      <c r="G12765" s="7" t="s">
        <v>11</v>
      </c>
      <c r="H12765" s="13">
        <v>9</v>
      </c>
      <c r="I12765" s="13">
        <f>IF(G12765="Male",VLOOKUP(H12765,'Shoe size conversion table'!$B$6:$D$22,2),VLOOKUP(H12765,'Shoe size conversion table'!$J$6:$L$22,2))</f>
        <v>42</v>
      </c>
      <c r="J12765" s="13">
        <f>IF(G12765="Male",VLOOKUP(H12765,'Shoe size conversion table'!$B$6:$D$22,3),VLOOKUP(H12765,'Shoe size conversion table'!$J$6:$L$22,3))</f>
        <v>8.5</v>
      </c>
      <c r="K12765" s="11">
        <v>159</v>
      </c>
      <c r="L12765" s="12">
        <v>0.2</v>
      </c>
      <c r="M12765" s="7">
        <f t="shared" si="598"/>
        <v>2016</v>
      </c>
      <c r="N12765" s="7">
        <f t="shared" si="599"/>
        <v>9</v>
      </c>
      <c r="O12765" s="30">
        <f t="shared" si="600"/>
        <v>127.2</v>
      </c>
    </row>
    <row r="12766" spans="2:15" x14ac:dyDescent="0.2">
      <c r="B12766" s="13">
        <v>63787</v>
      </c>
      <c r="C12766" s="14">
        <v>42621.756111111215</v>
      </c>
      <c r="D12766" s="7" t="s">
        <v>10</v>
      </c>
      <c r="E12766" s="13">
        <v>2183</v>
      </c>
      <c r="F12766" s="7" t="s">
        <v>34</v>
      </c>
      <c r="G12766" s="7" t="s">
        <v>11</v>
      </c>
      <c r="H12766" s="13">
        <v>9</v>
      </c>
      <c r="I12766" s="13">
        <f>IF(G12766="Male",VLOOKUP(H12766,'Shoe size conversion table'!$B$6:$D$22,2),VLOOKUP(H12766,'Shoe size conversion table'!$J$6:$L$22,2))</f>
        <v>42</v>
      </c>
      <c r="J12766" s="13">
        <f>IF(G12766="Male",VLOOKUP(H12766,'Shoe size conversion table'!$B$6:$D$22,3),VLOOKUP(H12766,'Shoe size conversion table'!$J$6:$L$22,3))</f>
        <v>8.5</v>
      </c>
      <c r="K12766" s="11">
        <v>139</v>
      </c>
      <c r="L12766" s="12">
        <v>0.1</v>
      </c>
      <c r="M12766" s="7">
        <f t="shared" si="598"/>
        <v>2016</v>
      </c>
      <c r="N12766" s="7">
        <f t="shared" si="599"/>
        <v>9</v>
      </c>
      <c r="O12766" s="30">
        <f t="shared" si="600"/>
        <v>125.10000000000001</v>
      </c>
    </row>
    <row r="12767" spans="2:15" x14ac:dyDescent="0.2">
      <c r="B12767" s="13">
        <v>63788</v>
      </c>
      <c r="C12767" s="14">
        <v>42621.806111111218</v>
      </c>
      <c r="D12767" s="7" t="s">
        <v>10</v>
      </c>
      <c r="E12767" s="13">
        <v>2156</v>
      </c>
      <c r="F12767" s="7" t="s">
        <v>35</v>
      </c>
      <c r="G12767" s="7" t="s">
        <v>11</v>
      </c>
      <c r="H12767" s="13">
        <v>9</v>
      </c>
      <c r="I12767" s="13">
        <f>IF(G12767="Male",VLOOKUP(H12767,'Shoe size conversion table'!$B$6:$D$22,2),VLOOKUP(H12767,'Shoe size conversion table'!$J$6:$L$22,2))</f>
        <v>42</v>
      </c>
      <c r="J12767" s="13">
        <f>IF(G12767="Male",VLOOKUP(H12767,'Shoe size conversion table'!$B$6:$D$22,3),VLOOKUP(H12767,'Shoe size conversion table'!$J$6:$L$22,3))</f>
        <v>8.5</v>
      </c>
      <c r="K12767" s="11">
        <v>139</v>
      </c>
      <c r="L12767" s="12">
        <v>0</v>
      </c>
      <c r="M12767" s="7">
        <f t="shared" si="598"/>
        <v>2016</v>
      </c>
      <c r="N12767" s="7">
        <f t="shared" si="599"/>
        <v>9</v>
      </c>
      <c r="O12767" s="30">
        <f t="shared" si="600"/>
        <v>139</v>
      </c>
    </row>
    <row r="12768" spans="2:15" x14ac:dyDescent="0.2">
      <c r="B12768" s="13">
        <v>63789</v>
      </c>
      <c r="C12768" s="14">
        <v>42621.836111111115</v>
      </c>
      <c r="D12768" s="7" t="s">
        <v>10</v>
      </c>
      <c r="E12768" s="13">
        <v>2179</v>
      </c>
      <c r="F12768" s="7" t="s">
        <v>35</v>
      </c>
      <c r="G12768" s="7" t="s">
        <v>11</v>
      </c>
      <c r="H12768" s="13">
        <v>11</v>
      </c>
      <c r="I12768" s="13">
        <f>IF(G12768="Male",VLOOKUP(H12768,'Shoe size conversion table'!$B$6:$D$22,2),VLOOKUP(H12768,'Shoe size conversion table'!$J$6:$L$22,2))</f>
        <v>44</v>
      </c>
      <c r="J12768" s="13">
        <f>IF(G12768="Male",VLOOKUP(H12768,'Shoe size conversion table'!$B$6:$D$22,3),VLOOKUP(H12768,'Shoe size conversion table'!$J$6:$L$22,3))</f>
        <v>10.5</v>
      </c>
      <c r="K12768" s="11">
        <v>189</v>
      </c>
      <c r="L12768" s="12">
        <v>0</v>
      </c>
      <c r="M12768" s="7">
        <f t="shared" si="598"/>
        <v>2016</v>
      </c>
      <c r="N12768" s="7">
        <f t="shared" si="599"/>
        <v>9</v>
      </c>
      <c r="O12768" s="30">
        <f t="shared" si="600"/>
        <v>189</v>
      </c>
    </row>
    <row r="12769" spans="2:15" x14ac:dyDescent="0.2">
      <c r="B12769" s="13">
        <v>63789</v>
      </c>
      <c r="C12769" s="14">
        <v>42621.836111111115</v>
      </c>
      <c r="D12769" s="7" t="s">
        <v>10</v>
      </c>
      <c r="E12769" s="13">
        <v>2150</v>
      </c>
      <c r="F12769" s="7" t="s">
        <v>34</v>
      </c>
      <c r="G12769" s="7" t="s">
        <v>11</v>
      </c>
      <c r="H12769" s="13">
        <v>9.5</v>
      </c>
      <c r="I12769" s="13" t="str">
        <f>IF(G12769="Male",VLOOKUP(H12769,'Shoe size conversion table'!$B$6:$D$22,2),VLOOKUP(H12769,'Shoe size conversion table'!$J$6:$L$22,2))</f>
        <v>42-43</v>
      </c>
      <c r="J12769" s="13">
        <f>IF(G12769="Male",VLOOKUP(H12769,'Shoe size conversion table'!$B$6:$D$22,3),VLOOKUP(H12769,'Shoe size conversion table'!$J$6:$L$22,3))</f>
        <v>9</v>
      </c>
      <c r="K12769" s="11">
        <v>129</v>
      </c>
      <c r="L12769" s="12">
        <v>0.3</v>
      </c>
      <c r="M12769" s="7">
        <f t="shared" si="598"/>
        <v>2016</v>
      </c>
      <c r="N12769" s="7">
        <f t="shared" si="599"/>
        <v>9</v>
      </c>
      <c r="O12769" s="30">
        <f t="shared" si="600"/>
        <v>90.3</v>
      </c>
    </row>
    <row r="12770" spans="2:15" x14ac:dyDescent="0.2">
      <c r="B12770" s="13">
        <v>63790</v>
      </c>
      <c r="C12770" s="14">
        <v>42621.876111111116</v>
      </c>
      <c r="D12770" s="7" t="s">
        <v>10</v>
      </c>
      <c r="E12770" s="13">
        <v>2241</v>
      </c>
      <c r="F12770" s="7" t="s">
        <v>36</v>
      </c>
      <c r="G12770" s="7" t="s">
        <v>11</v>
      </c>
      <c r="H12770" s="13">
        <v>7</v>
      </c>
      <c r="I12770" s="13">
        <f>IF(G12770="Male",VLOOKUP(H12770,'Shoe size conversion table'!$B$6:$D$22,2),VLOOKUP(H12770,'Shoe size conversion table'!$J$6:$L$22,2))</f>
        <v>40</v>
      </c>
      <c r="J12770" s="13">
        <f>IF(G12770="Male",VLOOKUP(H12770,'Shoe size conversion table'!$B$6:$D$22,3),VLOOKUP(H12770,'Shoe size conversion table'!$J$6:$L$22,3))</f>
        <v>6.5</v>
      </c>
      <c r="K12770" s="11">
        <v>199</v>
      </c>
      <c r="L12770" s="12">
        <v>0</v>
      </c>
      <c r="M12770" s="7">
        <f t="shared" si="598"/>
        <v>2016</v>
      </c>
      <c r="N12770" s="7">
        <f t="shared" si="599"/>
        <v>9</v>
      </c>
      <c r="O12770" s="30">
        <f t="shared" si="600"/>
        <v>199</v>
      </c>
    </row>
    <row r="12771" spans="2:15" x14ac:dyDescent="0.2">
      <c r="B12771" s="13">
        <v>63791</v>
      </c>
      <c r="C12771" s="14">
        <v>42621.886111111118</v>
      </c>
      <c r="D12771" s="7" t="s">
        <v>8</v>
      </c>
      <c r="E12771" s="13">
        <v>2188</v>
      </c>
      <c r="F12771" s="7" t="s">
        <v>40</v>
      </c>
      <c r="G12771" s="7" t="s">
        <v>12</v>
      </c>
      <c r="H12771" s="13">
        <v>8.5</v>
      </c>
      <c r="I12771" s="13">
        <f>IF(G12771="Male",VLOOKUP(H12771,'Shoe size conversion table'!$B$6:$D$22,2),VLOOKUP(H12771,'Shoe size conversion table'!$J$6:$L$22,2))</f>
        <v>39</v>
      </c>
      <c r="J12771" s="13">
        <f>IF(G12771="Male",VLOOKUP(H12771,'Shoe size conversion table'!$B$6:$D$22,3),VLOOKUP(H12771,'Shoe size conversion table'!$J$6:$L$22,3))</f>
        <v>6.5</v>
      </c>
      <c r="K12771" s="11">
        <v>169</v>
      </c>
      <c r="L12771" s="12">
        <v>0</v>
      </c>
      <c r="M12771" s="7">
        <f t="shared" si="598"/>
        <v>2016</v>
      </c>
      <c r="N12771" s="7">
        <f t="shared" si="599"/>
        <v>9</v>
      </c>
      <c r="O12771" s="30">
        <f t="shared" si="600"/>
        <v>169</v>
      </c>
    </row>
    <row r="12772" spans="2:15" x14ac:dyDescent="0.2">
      <c r="B12772" s="13">
        <v>63791</v>
      </c>
      <c r="C12772" s="14">
        <v>42621.886111111118</v>
      </c>
      <c r="D12772" s="7" t="s">
        <v>8</v>
      </c>
      <c r="E12772" s="13">
        <v>2199</v>
      </c>
      <c r="F12772" s="7" t="s">
        <v>38</v>
      </c>
      <c r="G12772" s="7" t="s">
        <v>11</v>
      </c>
      <c r="H12772" s="13">
        <v>8.5</v>
      </c>
      <c r="I12772" s="13" t="str">
        <f>IF(G12772="Male",VLOOKUP(H12772,'Shoe size conversion table'!$B$6:$D$22,2),VLOOKUP(H12772,'Shoe size conversion table'!$J$6:$L$22,2))</f>
        <v>41-42</v>
      </c>
      <c r="J12772" s="13">
        <f>IF(G12772="Male",VLOOKUP(H12772,'Shoe size conversion table'!$B$6:$D$22,3),VLOOKUP(H12772,'Shoe size conversion table'!$J$6:$L$22,3))</f>
        <v>8</v>
      </c>
      <c r="K12772" s="11">
        <v>179</v>
      </c>
      <c r="L12772" s="12">
        <v>0</v>
      </c>
      <c r="M12772" s="7">
        <f t="shared" si="598"/>
        <v>2016</v>
      </c>
      <c r="N12772" s="7">
        <f t="shared" si="599"/>
        <v>9</v>
      </c>
      <c r="O12772" s="30">
        <f t="shared" si="600"/>
        <v>179</v>
      </c>
    </row>
    <row r="12773" spans="2:15" x14ac:dyDescent="0.2">
      <c r="B12773" s="13">
        <v>63792</v>
      </c>
      <c r="C12773" s="14">
        <v>42621.916111111088</v>
      </c>
      <c r="D12773" s="7" t="s">
        <v>7</v>
      </c>
      <c r="E12773" s="13">
        <v>2152</v>
      </c>
      <c r="F12773" s="7" t="s">
        <v>49</v>
      </c>
      <c r="G12773" s="7" t="s">
        <v>12</v>
      </c>
      <c r="H12773" s="13">
        <v>8</v>
      </c>
      <c r="I12773" s="13" t="str">
        <f>IF(G12773="Male",VLOOKUP(H12773,'Shoe size conversion table'!$B$6:$D$22,2),VLOOKUP(H12773,'Shoe size conversion table'!$J$6:$L$22,2))</f>
        <v>38-39</v>
      </c>
      <c r="J12773" s="13">
        <f>IF(G12773="Male",VLOOKUP(H12773,'Shoe size conversion table'!$B$6:$D$22,3),VLOOKUP(H12773,'Shoe size conversion table'!$J$6:$L$22,3))</f>
        <v>6</v>
      </c>
      <c r="K12773" s="11">
        <v>169</v>
      </c>
      <c r="L12773" s="12">
        <v>0.1</v>
      </c>
      <c r="M12773" s="7">
        <f t="shared" si="598"/>
        <v>2016</v>
      </c>
      <c r="N12773" s="7">
        <f t="shared" si="599"/>
        <v>9</v>
      </c>
      <c r="O12773" s="30">
        <f t="shared" si="600"/>
        <v>152.1</v>
      </c>
    </row>
    <row r="12774" spans="2:15" x14ac:dyDescent="0.2">
      <c r="B12774" s="13">
        <v>63793</v>
      </c>
      <c r="C12774" s="14">
        <v>42621.946111111232</v>
      </c>
      <c r="D12774" s="7" t="s">
        <v>8</v>
      </c>
      <c r="E12774" s="13">
        <v>2202</v>
      </c>
      <c r="F12774" s="7" t="s">
        <v>39</v>
      </c>
      <c r="G12774" s="7" t="s">
        <v>11</v>
      </c>
      <c r="H12774" s="13">
        <v>10.5</v>
      </c>
      <c r="I12774" s="13" t="str">
        <f>IF(G12774="Male",VLOOKUP(H12774,'Shoe size conversion table'!$B$6:$D$22,2),VLOOKUP(H12774,'Shoe size conversion table'!$J$6:$L$22,2))</f>
        <v>43-44</v>
      </c>
      <c r="J12774" s="13">
        <f>IF(G12774="Male",VLOOKUP(H12774,'Shoe size conversion table'!$B$6:$D$22,3),VLOOKUP(H12774,'Shoe size conversion table'!$J$6:$L$22,3))</f>
        <v>10</v>
      </c>
      <c r="K12774" s="11">
        <v>129</v>
      </c>
      <c r="L12774" s="12">
        <v>0.5</v>
      </c>
      <c r="M12774" s="7">
        <f t="shared" si="598"/>
        <v>2016</v>
      </c>
      <c r="N12774" s="7">
        <f t="shared" si="599"/>
        <v>9</v>
      </c>
      <c r="O12774" s="30">
        <f t="shared" si="600"/>
        <v>64.5</v>
      </c>
    </row>
    <row r="12775" spans="2:15" x14ac:dyDescent="0.2">
      <c r="B12775" s="13">
        <v>63794</v>
      </c>
      <c r="C12775" s="14">
        <v>42621.97611111134</v>
      </c>
      <c r="D12775" s="7" t="s">
        <v>8</v>
      </c>
      <c r="E12775" s="13">
        <v>2174</v>
      </c>
      <c r="F12775" s="7" t="s">
        <v>38</v>
      </c>
      <c r="G12775" s="7" t="s">
        <v>11</v>
      </c>
      <c r="H12775" s="13">
        <v>9</v>
      </c>
      <c r="I12775" s="13">
        <f>IF(G12775="Male",VLOOKUP(H12775,'Shoe size conversion table'!$B$6:$D$22,2),VLOOKUP(H12775,'Shoe size conversion table'!$J$6:$L$22,2))</f>
        <v>42</v>
      </c>
      <c r="J12775" s="13">
        <f>IF(G12775="Male",VLOOKUP(H12775,'Shoe size conversion table'!$B$6:$D$22,3),VLOOKUP(H12775,'Shoe size conversion table'!$J$6:$L$22,3))</f>
        <v>8.5</v>
      </c>
      <c r="K12775" s="11">
        <v>159</v>
      </c>
      <c r="L12775" s="12">
        <v>0.2</v>
      </c>
      <c r="M12775" s="7">
        <f t="shared" si="598"/>
        <v>2016</v>
      </c>
      <c r="N12775" s="7">
        <f t="shared" si="599"/>
        <v>9</v>
      </c>
      <c r="O12775" s="30">
        <f t="shared" si="600"/>
        <v>127.2</v>
      </c>
    </row>
    <row r="12776" spans="2:15" x14ac:dyDescent="0.2">
      <c r="B12776" s="13">
        <v>63795</v>
      </c>
      <c r="C12776" s="14">
        <v>42622.066111111337</v>
      </c>
      <c r="D12776" s="7" t="s">
        <v>10</v>
      </c>
      <c r="E12776" s="13">
        <v>2184</v>
      </c>
      <c r="F12776" s="7" t="s">
        <v>35</v>
      </c>
      <c r="G12776" s="7" t="s">
        <v>12</v>
      </c>
      <c r="H12776" s="13">
        <v>8</v>
      </c>
      <c r="I12776" s="13" t="str">
        <f>IF(G12776="Male",VLOOKUP(H12776,'Shoe size conversion table'!$B$6:$D$22,2),VLOOKUP(H12776,'Shoe size conversion table'!$J$6:$L$22,2))</f>
        <v>38-39</v>
      </c>
      <c r="J12776" s="13">
        <f>IF(G12776="Male",VLOOKUP(H12776,'Shoe size conversion table'!$B$6:$D$22,3),VLOOKUP(H12776,'Shoe size conversion table'!$J$6:$L$22,3))</f>
        <v>6</v>
      </c>
      <c r="K12776" s="11">
        <v>169</v>
      </c>
      <c r="L12776" s="12">
        <v>0.1</v>
      </c>
      <c r="M12776" s="7">
        <f t="shared" si="598"/>
        <v>2016</v>
      </c>
      <c r="N12776" s="7">
        <f t="shared" si="599"/>
        <v>9</v>
      </c>
      <c r="O12776" s="30">
        <f t="shared" si="600"/>
        <v>152.1</v>
      </c>
    </row>
    <row r="12777" spans="2:15" x14ac:dyDescent="0.2">
      <c r="B12777" s="13">
        <v>63796</v>
      </c>
      <c r="C12777" s="14">
        <v>42622.086111111217</v>
      </c>
      <c r="D12777" s="7" t="s">
        <v>10</v>
      </c>
      <c r="E12777" s="13">
        <v>2176</v>
      </c>
      <c r="F12777" s="7" t="s">
        <v>35</v>
      </c>
      <c r="G12777" s="7" t="s">
        <v>12</v>
      </c>
      <c r="H12777" s="13">
        <v>8</v>
      </c>
      <c r="I12777" s="13" t="str">
        <f>IF(G12777="Male",VLOOKUP(H12777,'Shoe size conversion table'!$B$6:$D$22,2),VLOOKUP(H12777,'Shoe size conversion table'!$J$6:$L$22,2))</f>
        <v>38-39</v>
      </c>
      <c r="J12777" s="13">
        <f>IF(G12777="Male",VLOOKUP(H12777,'Shoe size conversion table'!$B$6:$D$22,3),VLOOKUP(H12777,'Shoe size conversion table'!$J$6:$L$22,3))</f>
        <v>6</v>
      </c>
      <c r="K12777" s="11">
        <v>159</v>
      </c>
      <c r="L12777" s="12">
        <v>0.3</v>
      </c>
      <c r="M12777" s="7">
        <f t="shared" si="598"/>
        <v>2016</v>
      </c>
      <c r="N12777" s="7">
        <f t="shared" si="599"/>
        <v>9</v>
      </c>
      <c r="O12777" s="30">
        <f t="shared" si="600"/>
        <v>111.3</v>
      </c>
    </row>
    <row r="12778" spans="2:15" x14ac:dyDescent="0.2">
      <c r="B12778" s="13">
        <v>63797</v>
      </c>
      <c r="C12778" s="14">
        <v>42622.206111111089</v>
      </c>
      <c r="D12778" s="7" t="s">
        <v>10</v>
      </c>
      <c r="E12778" s="13">
        <v>2190</v>
      </c>
      <c r="F12778" s="7" t="s">
        <v>35</v>
      </c>
      <c r="G12778" s="7" t="s">
        <v>11</v>
      </c>
      <c r="H12778" s="13">
        <v>11.5</v>
      </c>
      <c r="I12778" s="13" t="str">
        <f>IF(G12778="Male",VLOOKUP(H12778,'Shoe size conversion table'!$B$6:$D$22,2),VLOOKUP(H12778,'Shoe size conversion table'!$J$6:$L$22,2))</f>
        <v>44-45</v>
      </c>
      <c r="J12778" s="13">
        <f>IF(G12778="Male",VLOOKUP(H12778,'Shoe size conversion table'!$B$6:$D$22,3),VLOOKUP(H12778,'Shoe size conversion table'!$J$6:$L$22,3))</f>
        <v>11</v>
      </c>
      <c r="K12778" s="11">
        <v>129</v>
      </c>
      <c r="L12778" s="12">
        <v>0.3</v>
      </c>
      <c r="M12778" s="7">
        <f t="shared" si="598"/>
        <v>2016</v>
      </c>
      <c r="N12778" s="7">
        <f t="shared" si="599"/>
        <v>9</v>
      </c>
      <c r="O12778" s="30">
        <f t="shared" si="600"/>
        <v>90.3</v>
      </c>
    </row>
    <row r="12779" spans="2:15" x14ac:dyDescent="0.2">
      <c r="B12779" s="13">
        <v>63798</v>
      </c>
      <c r="C12779" s="14">
        <v>42622.216111111091</v>
      </c>
      <c r="D12779" s="7" t="s">
        <v>9</v>
      </c>
      <c r="E12779" s="13">
        <v>2150</v>
      </c>
      <c r="F12779" s="7" t="s">
        <v>58</v>
      </c>
      <c r="G12779" s="7" t="s">
        <v>11</v>
      </c>
      <c r="H12779" s="13">
        <v>9</v>
      </c>
      <c r="I12779" s="13">
        <f>IF(G12779="Male",VLOOKUP(H12779,'Shoe size conversion table'!$B$6:$D$22,2),VLOOKUP(H12779,'Shoe size conversion table'!$J$6:$L$22,2))</f>
        <v>42</v>
      </c>
      <c r="J12779" s="13">
        <f>IF(G12779="Male",VLOOKUP(H12779,'Shoe size conversion table'!$B$6:$D$22,3),VLOOKUP(H12779,'Shoe size conversion table'!$J$6:$L$22,3))</f>
        <v>8.5</v>
      </c>
      <c r="K12779" s="11">
        <v>129</v>
      </c>
      <c r="L12779" s="12">
        <v>0</v>
      </c>
      <c r="M12779" s="7">
        <f t="shared" si="598"/>
        <v>2016</v>
      </c>
      <c r="N12779" s="7">
        <f t="shared" si="599"/>
        <v>9</v>
      </c>
      <c r="O12779" s="30">
        <f t="shared" si="600"/>
        <v>129</v>
      </c>
    </row>
    <row r="12780" spans="2:15" x14ac:dyDescent="0.2">
      <c r="B12780" s="13">
        <v>63799</v>
      </c>
      <c r="C12780" s="14">
        <v>42622.25611111123</v>
      </c>
      <c r="D12780" s="7" t="s">
        <v>10</v>
      </c>
      <c r="E12780" s="13">
        <v>2173</v>
      </c>
      <c r="F12780" s="7" t="s">
        <v>36</v>
      </c>
      <c r="G12780" s="7" t="s">
        <v>11</v>
      </c>
      <c r="H12780" s="13">
        <v>10</v>
      </c>
      <c r="I12780" s="13">
        <f>IF(G12780="Male",VLOOKUP(H12780,'Shoe size conversion table'!$B$6:$D$22,2),VLOOKUP(H12780,'Shoe size conversion table'!$J$6:$L$22,2))</f>
        <v>43</v>
      </c>
      <c r="J12780" s="13">
        <f>IF(G12780="Male",VLOOKUP(H12780,'Shoe size conversion table'!$B$6:$D$22,3),VLOOKUP(H12780,'Shoe size conversion table'!$J$6:$L$22,3))</f>
        <v>9.5</v>
      </c>
      <c r="K12780" s="11">
        <v>139</v>
      </c>
      <c r="L12780" s="12">
        <v>0.3</v>
      </c>
      <c r="M12780" s="7">
        <f t="shared" si="598"/>
        <v>2016</v>
      </c>
      <c r="N12780" s="7">
        <f t="shared" si="599"/>
        <v>9</v>
      </c>
      <c r="O12780" s="30">
        <f t="shared" si="600"/>
        <v>97.3</v>
      </c>
    </row>
    <row r="12781" spans="2:15" x14ac:dyDescent="0.2">
      <c r="B12781" s="13">
        <v>63800</v>
      </c>
      <c r="C12781" s="14">
        <v>42622.316111111089</v>
      </c>
      <c r="D12781" s="7" t="s">
        <v>7</v>
      </c>
      <c r="E12781" s="13">
        <v>2213</v>
      </c>
      <c r="F12781" s="7" t="s">
        <v>49</v>
      </c>
      <c r="G12781" s="7" t="s">
        <v>12</v>
      </c>
      <c r="H12781" s="13">
        <v>9</v>
      </c>
      <c r="I12781" s="13" t="str">
        <f>IF(G12781="Male",VLOOKUP(H12781,'Shoe size conversion table'!$B$6:$D$22,2),VLOOKUP(H12781,'Shoe size conversion table'!$J$6:$L$22,2))</f>
        <v>39-40</v>
      </c>
      <c r="J12781" s="13">
        <f>IF(G12781="Male",VLOOKUP(H12781,'Shoe size conversion table'!$B$6:$D$22,3),VLOOKUP(H12781,'Shoe size conversion table'!$J$6:$L$22,3))</f>
        <v>7</v>
      </c>
      <c r="K12781" s="11">
        <v>189</v>
      </c>
      <c r="L12781" s="12">
        <v>0</v>
      </c>
      <c r="M12781" s="7">
        <f t="shared" si="598"/>
        <v>2016</v>
      </c>
      <c r="N12781" s="7">
        <f t="shared" si="599"/>
        <v>9</v>
      </c>
      <c r="O12781" s="30">
        <f t="shared" si="600"/>
        <v>189</v>
      </c>
    </row>
    <row r="12782" spans="2:15" x14ac:dyDescent="0.2">
      <c r="B12782" s="13">
        <v>63801</v>
      </c>
      <c r="C12782" s="14">
        <v>42622.326111111091</v>
      </c>
      <c r="D12782" s="7" t="s">
        <v>7</v>
      </c>
      <c r="E12782" s="13">
        <v>2209</v>
      </c>
      <c r="F12782" s="7" t="s">
        <v>56</v>
      </c>
      <c r="G12782" s="7" t="s">
        <v>11</v>
      </c>
      <c r="H12782" s="13">
        <v>11.5</v>
      </c>
      <c r="I12782" s="13" t="str">
        <f>IF(G12782="Male",VLOOKUP(H12782,'Shoe size conversion table'!$B$6:$D$22,2),VLOOKUP(H12782,'Shoe size conversion table'!$J$6:$L$22,2))</f>
        <v>44-45</v>
      </c>
      <c r="J12782" s="13">
        <f>IF(G12782="Male",VLOOKUP(H12782,'Shoe size conversion table'!$B$6:$D$22,3),VLOOKUP(H12782,'Shoe size conversion table'!$J$6:$L$22,3))</f>
        <v>11</v>
      </c>
      <c r="K12782" s="11">
        <v>159</v>
      </c>
      <c r="L12782" s="12">
        <v>0</v>
      </c>
      <c r="M12782" s="7">
        <f t="shared" si="598"/>
        <v>2016</v>
      </c>
      <c r="N12782" s="7">
        <f t="shared" si="599"/>
        <v>9</v>
      </c>
      <c r="O12782" s="30">
        <f t="shared" si="600"/>
        <v>159</v>
      </c>
    </row>
    <row r="12783" spans="2:15" x14ac:dyDescent="0.2">
      <c r="B12783" s="13">
        <v>63802</v>
      </c>
      <c r="C12783" s="14">
        <v>42622.416111111117</v>
      </c>
      <c r="D12783" s="7" t="s">
        <v>7</v>
      </c>
      <c r="E12783" s="13">
        <v>2205</v>
      </c>
      <c r="F12783" s="7" t="s">
        <v>43</v>
      </c>
      <c r="G12783" s="7" t="s">
        <v>12</v>
      </c>
      <c r="H12783" s="13">
        <v>7.5</v>
      </c>
      <c r="I12783" s="13">
        <f>IF(G12783="Male",VLOOKUP(H12783,'Shoe size conversion table'!$B$6:$D$22,2),VLOOKUP(H12783,'Shoe size conversion table'!$J$6:$L$22,2))</f>
        <v>38</v>
      </c>
      <c r="J12783" s="13">
        <f>IF(G12783="Male",VLOOKUP(H12783,'Shoe size conversion table'!$B$6:$D$22,3),VLOOKUP(H12783,'Shoe size conversion table'!$J$6:$L$22,3))</f>
        <v>5.5</v>
      </c>
      <c r="K12783" s="11">
        <v>139</v>
      </c>
      <c r="L12783" s="12">
        <v>0</v>
      </c>
      <c r="M12783" s="7">
        <f t="shared" si="598"/>
        <v>2016</v>
      </c>
      <c r="N12783" s="7">
        <f t="shared" si="599"/>
        <v>9</v>
      </c>
      <c r="O12783" s="30">
        <f t="shared" si="600"/>
        <v>139</v>
      </c>
    </row>
    <row r="12784" spans="2:15" x14ac:dyDescent="0.2">
      <c r="B12784" s="13">
        <v>63802</v>
      </c>
      <c r="C12784" s="14">
        <v>42622.416111111117</v>
      </c>
      <c r="D12784" s="7" t="s">
        <v>7</v>
      </c>
      <c r="E12784" s="13">
        <v>2218</v>
      </c>
      <c r="F12784" s="7" t="s">
        <v>46</v>
      </c>
      <c r="G12784" s="7" t="s">
        <v>12</v>
      </c>
      <c r="H12784" s="13">
        <v>11.5</v>
      </c>
      <c r="I12784" s="13">
        <f>IF(G12784="Male",VLOOKUP(H12784,'Shoe size conversion table'!$B$6:$D$22,2),VLOOKUP(H12784,'Shoe size conversion table'!$J$6:$L$22,2))</f>
        <v>42</v>
      </c>
      <c r="J12784" s="13">
        <f>IF(G12784="Male",VLOOKUP(H12784,'Shoe size conversion table'!$B$6:$D$22,3),VLOOKUP(H12784,'Shoe size conversion table'!$J$6:$L$22,3))</f>
        <v>9.5</v>
      </c>
      <c r="K12784" s="11">
        <v>139</v>
      </c>
      <c r="L12784" s="12">
        <v>0.1</v>
      </c>
      <c r="M12784" s="7">
        <f t="shared" si="598"/>
        <v>2016</v>
      </c>
      <c r="N12784" s="7">
        <f t="shared" si="599"/>
        <v>9</v>
      </c>
      <c r="O12784" s="30">
        <f t="shared" si="600"/>
        <v>125.10000000000001</v>
      </c>
    </row>
    <row r="12785" spans="2:15" x14ac:dyDescent="0.2">
      <c r="B12785" s="13">
        <v>63803</v>
      </c>
      <c r="C12785" s="14">
        <v>42622.456111111118</v>
      </c>
      <c r="D12785" s="7" t="s">
        <v>9</v>
      </c>
      <c r="E12785" s="13">
        <v>2225</v>
      </c>
      <c r="F12785" s="7" t="s">
        <v>58</v>
      </c>
      <c r="G12785" s="7" t="s">
        <v>12</v>
      </c>
      <c r="H12785" s="13">
        <v>9</v>
      </c>
      <c r="I12785" s="13" t="str">
        <f>IF(G12785="Male",VLOOKUP(H12785,'Shoe size conversion table'!$B$6:$D$22,2),VLOOKUP(H12785,'Shoe size conversion table'!$J$6:$L$22,2))</f>
        <v>39-40</v>
      </c>
      <c r="J12785" s="13">
        <f>IF(G12785="Male",VLOOKUP(H12785,'Shoe size conversion table'!$B$6:$D$22,3),VLOOKUP(H12785,'Shoe size conversion table'!$J$6:$L$22,3))</f>
        <v>7</v>
      </c>
      <c r="K12785" s="11">
        <v>179</v>
      </c>
      <c r="L12785" s="12">
        <v>0</v>
      </c>
      <c r="M12785" s="7">
        <f t="shared" si="598"/>
        <v>2016</v>
      </c>
      <c r="N12785" s="7">
        <f t="shared" si="599"/>
        <v>9</v>
      </c>
      <c r="O12785" s="30">
        <f t="shared" si="600"/>
        <v>179</v>
      </c>
    </row>
    <row r="12786" spans="2:15" x14ac:dyDescent="0.2">
      <c r="B12786" s="13">
        <v>63804</v>
      </c>
      <c r="C12786" s="14">
        <v>42622.456111111343</v>
      </c>
      <c r="D12786" s="7" t="s">
        <v>7</v>
      </c>
      <c r="E12786" s="13">
        <v>2217</v>
      </c>
      <c r="F12786" s="7" t="s">
        <v>52</v>
      </c>
      <c r="G12786" s="7" t="s">
        <v>12</v>
      </c>
      <c r="H12786" s="13">
        <v>8.5</v>
      </c>
      <c r="I12786" s="13">
        <f>IF(G12786="Male",VLOOKUP(H12786,'Shoe size conversion table'!$B$6:$D$22,2),VLOOKUP(H12786,'Shoe size conversion table'!$J$6:$L$22,2))</f>
        <v>39</v>
      </c>
      <c r="J12786" s="13">
        <f>IF(G12786="Male",VLOOKUP(H12786,'Shoe size conversion table'!$B$6:$D$22,3),VLOOKUP(H12786,'Shoe size conversion table'!$J$6:$L$22,3))</f>
        <v>6.5</v>
      </c>
      <c r="K12786" s="11">
        <v>139</v>
      </c>
      <c r="L12786" s="12">
        <v>0.5</v>
      </c>
      <c r="M12786" s="7">
        <f t="shared" si="598"/>
        <v>2016</v>
      </c>
      <c r="N12786" s="7">
        <f t="shared" si="599"/>
        <v>9</v>
      </c>
      <c r="O12786" s="30">
        <f t="shared" si="600"/>
        <v>69.5</v>
      </c>
    </row>
    <row r="12787" spans="2:15" x14ac:dyDescent="0.2">
      <c r="B12787" s="13">
        <v>63805</v>
      </c>
      <c r="C12787" s="14">
        <v>42622.516111111341</v>
      </c>
      <c r="D12787" s="7" t="s">
        <v>7</v>
      </c>
      <c r="E12787" s="13">
        <v>2180</v>
      </c>
      <c r="F12787" s="7" t="s">
        <v>48</v>
      </c>
      <c r="G12787" s="7" t="s">
        <v>11</v>
      </c>
      <c r="H12787" s="13">
        <v>9.5</v>
      </c>
      <c r="I12787" s="13" t="str">
        <f>IF(G12787="Male",VLOOKUP(H12787,'Shoe size conversion table'!$B$6:$D$22,2),VLOOKUP(H12787,'Shoe size conversion table'!$J$6:$L$22,2))</f>
        <v>42-43</v>
      </c>
      <c r="J12787" s="13">
        <f>IF(G12787="Male",VLOOKUP(H12787,'Shoe size conversion table'!$B$6:$D$22,3),VLOOKUP(H12787,'Shoe size conversion table'!$J$6:$L$22,3))</f>
        <v>9</v>
      </c>
      <c r="K12787" s="11">
        <v>129</v>
      </c>
      <c r="L12787" s="12">
        <v>0</v>
      </c>
      <c r="M12787" s="7">
        <f t="shared" si="598"/>
        <v>2016</v>
      </c>
      <c r="N12787" s="7">
        <f t="shared" si="599"/>
        <v>9</v>
      </c>
      <c r="O12787" s="30">
        <f t="shared" si="600"/>
        <v>129</v>
      </c>
    </row>
    <row r="12788" spans="2:15" x14ac:dyDescent="0.2">
      <c r="B12788" s="13">
        <v>63805</v>
      </c>
      <c r="C12788" s="14">
        <v>42622.516111111341</v>
      </c>
      <c r="D12788" s="7" t="s">
        <v>7</v>
      </c>
      <c r="E12788" s="13">
        <v>2163</v>
      </c>
      <c r="F12788" s="7" t="s">
        <v>48</v>
      </c>
      <c r="G12788" s="7" t="s">
        <v>11</v>
      </c>
      <c r="H12788" s="13">
        <v>11</v>
      </c>
      <c r="I12788" s="13">
        <f>IF(G12788="Male",VLOOKUP(H12788,'Shoe size conversion table'!$B$6:$D$22,2),VLOOKUP(H12788,'Shoe size conversion table'!$J$6:$L$22,2))</f>
        <v>44</v>
      </c>
      <c r="J12788" s="13">
        <f>IF(G12788="Male",VLOOKUP(H12788,'Shoe size conversion table'!$B$6:$D$22,3),VLOOKUP(H12788,'Shoe size conversion table'!$J$6:$L$22,3))</f>
        <v>10.5</v>
      </c>
      <c r="K12788" s="11">
        <v>129</v>
      </c>
      <c r="L12788" s="12">
        <v>0.1</v>
      </c>
      <c r="M12788" s="7">
        <f t="shared" si="598"/>
        <v>2016</v>
      </c>
      <c r="N12788" s="7">
        <f t="shared" si="599"/>
        <v>9</v>
      </c>
      <c r="O12788" s="30">
        <f t="shared" si="600"/>
        <v>116.10000000000001</v>
      </c>
    </row>
    <row r="12789" spans="2:15" x14ac:dyDescent="0.2">
      <c r="B12789" s="13">
        <v>63806</v>
      </c>
      <c r="C12789" s="14">
        <v>42622.546111111114</v>
      </c>
      <c r="D12789" s="7" t="s">
        <v>10</v>
      </c>
      <c r="E12789" s="13">
        <v>2171</v>
      </c>
      <c r="F12789" s="7" t="s">
        <v>34</v>
      </c>
      <c r="G12789" s="7" t="s">
        <v>11</v>
      </c>
      <c r="H12789" s="13">
        <v>8.5</v>
      </c>
      <c r="I12789" s="13" t="str">
        <f>IF(G12789="Male",VLOOKUP(H12789,'Shoe size conversion table'!$B$6:$D$22,2),VLOOKUP(H12789,'Shoe size conversion table'!$J$6:$L$22,2))</f>
        <v>41-42</v>
      </c>
      <c r="J12789" s="13">
        <f>IF(G12789="Male",VLOOKUP(H12789,'Shoe size conversion table'!$B$6:$D$22,3),VLOOKUP(H12789,'Shoe size conversion table'!$J$6:$L$22,3))</f>
        <v>8</v>
      </c>
      <c r="K12789" s="11">
        <v>139</v>
      </c>
      <c r="L12789" s="12">
        <v>0</v>
      </c>
      <c r="M12789" s="7">
        <f t="shared" si="598"/>
        <v>2016</v>
      </c>
      <c r="N12789" s="7">
        <f t="shared" si="599"/>
        <v>9</v>
      </c>
      <c r="O12789" s="30">
        <f t="shared" si="600"/>
        <v>139</v>
      </c>
    </row>
    <row r="12790" spans="2:15" x14ac:dyDescent="0.2">
      <c r="B12790" s="13">
        <v>63807</v>
      </c>
      <c r="C12790" s="14">
        <v>42622.646111111339</v>
      </c>
      <c r="D12790" s="7" t="s">
        <v>10</v>
      </c>
      <c r="E12790" s="13">
        <v>2190</v>
      </c>
      <c r="F12790" s="7" t="s">
        <v>34</v>
      </c>
      <c r="G12790" s="7" t="s">
        <v>11</v>
      </c>
      <c r="H12790" s="13">
        <v>10</v>
      </c>
      <c r="I12790" s="13">
        <f>IF(G12790="Male",VLOOKUP(H12790,'Shoe size conversion table'!$B$6:$D$22,2),VLOOKUP(H12790,'Shoe size conversion table'!$J$6:$L$22,2))</f>
        <v>43</v>
      </c>
      <c r="J12790" s="13">
        <f>IF(G12790="Male",VLOOKUP(H12790,'Shoe size conversion table'!$B$6:$D$22,3),VLOOKUP(H12790,'Shoe size conversion table'!$J$6:$L$22,3))</f>
        <v>9.5</v>
      </c>
      <c r="K12790" s="11">
        <v>189</v>
      </c>
      <c r="L12790" s="12">
        <v>0</v>
      </c>
      <c r="M12790" s="7">
        <f t="shared" si="598"/>
        <v>2016</v>
      </c>
      <c r="N12790" s="7">
        <f t="shared" si="599"/>
        <v>9</v>
      </c>
      <c r="O12790" s="30">
        <f t="shared" si="600"/>
        <v>189</v>
      </c>
    </row>
    <row r="12791" spans="2:15" x14ac:dyDescent="0.2">
      <c r="B12791" s="13">
        <v>63808</v>
      </c>
      <c r="C12791" s="14">
        <v>42622.656111111217</v>
      </c>
      <c r="D12791" s="7" t="s">
        <v>10</v>
      </c>
      <c r="E12791" s="13">
        <v>2161</v>
      </c>
      <c r="F12791" s="7" t="s">
        <v>34</v>
      </c>
      <c r="G12791" s="7" t="s">
        <v>12</v>
      </c>
      <c r="H12791" s="13">
        <v>7</v>
      </c>
      <c r="I12791" s="13" t="str">
        <f>IF(G12791="Male",VLOOKUP(H12791,'Shoe size conversion table'!$B$6:$D$22,2),VLOOKUP(H12791,'Shoe size conversion table'!$J$6:$L$22,2))</f>
        <v>37-38</v>
      </c>
      <c r="J12791" s="13">
        <f>IF(G12791="Male",VLOOKUP(H12791,'Shoe size conversion table'!$B$6:$D$22,3),VLOOKUP(H12791,'Shoe size conversion table'!$J$6:$L$22,3))</f>
        <v>5</v>
      </c>
      <c r="K12791" s="11">
        <v>129</v>
      </c>
      <c r="L12791" s="12">
        <v>0</v>
      </c>
      <c r="M12791" s="7">
        <f t="shared" si="598"/>
        <v>2016</v>
      </c>
      <c r="N12791" s="7">
        <f t="shared" si="599"/>
        <v>9</v>
      </c>
      <c r="O12791" s="30">
        <f t="shared" si="600"/>
        <v>129</v>
      </c>
    </row>
    <row r="12792" spans="2:15" x14ac:dyDescent="0.2">
      <c r="B12792" s="13">
        <v>63809</v>
      </c>
      <c r="C12792" s="14">
        <v>42622.69611111124</v>
      </c>
      <c r="D12792" s="7" t="s">
        <v>7</v>
      </c>
      <c r="E12792" s="13">
        <v>2209</v>
      </c>
      <c r="F12792" s="7" t="s">
        <v>48</v>
      </c>
      <c r="G12792" s="7" t="s">
        <v>11</v>
      </c>
      <c r="H12792" s="13">
        <v>10.5</v>
      </c>
      <c r="I12792" s="13" t="str">
        <f>IF(G12792="Male",VLOOKUP(H12792,'Shoe size conversion table'!$B$6:$D$22,2),VLOOKUP(H12792,'Shoe size conversion table'!$J$6:$L$22,2))</f>
        <v>43-44</v>
      </c>
      <c r="J12792" s="13">
        <f>IF(G12792="Male",VLOOKUP(H12792,'Shoe size conversion table'!$B$6:$D$22,3),VLOOKUP(H12792,'Shoe size conversion table'!$J$6:$L$22,3))</f>
        <v>10</v>
      </c>
      <c r="K12792" s="11">
        <v>179</v>
      </c>
      <c r="L12792" s="12">
        <v>0</v>
      </c>
      <c r="M12792" s="7">
        <f t="shared" si="598"/>
        <v>2016</v>
      </c>
      <c r="N12792" s="7">
        <f t="shared" si="599"/>
        <v>9</v>
      </c>
      <c r="O12792" s="30">
        <f t="shared" si="600"/>
        <v>179</v>
      </c>
    </row>
    <row r="12793" spans="2:15" x14ac:dyDescent="0.2">
      <c r="B12793" s="13">
        <v>63810</v>
      </c>
      <c r="C12793" s="14">
        <v>42622.716111111222</v>
      </c>
      <c r="D12793" s="7" t="s">
        <v>8</v>
      </c>
      <c r="E12793" s="13">
        <v>2171</v>
      </c>
      <c r="F12793" s="7" t="s">
        <v>39</v>
      </c>
      <c r="G12793" s="7" t="s">
        <v>12</v>
      </c>
      <c r="H12793" s="13">
        <v>7</v>
      </c>
      <c r="I12793" s="13" t="str">
        <f>IF(G12793="Male",VLOOKUP(H12793,'Shoe size conversion table'!$B$6:$D$22,2),VLOOKUP(H12793,'Shoe size conversion table'!$J$6:$L$22,2))</f>
        <v>37-38</v>
      </c>
      <c r="J12793" s="13">
        <f>IF(G12793="Male",VLOOKUP(H12793,'Shoe size conversion table'!$B$6:$D$22,3),VLOOKUP(H12793,'Shoe size conversion table'!$J$6:$L$22,3))</f>
        <v>5</v>
      </c>
      <c r="K12793" s="11">
        <v>129</v>
      </c>
      <c r="L12793" s="12">
        <v>0</v>
      </c>
      <c r="M12793" s="7">
        <f t="shared" si="598"/>
        <v>2016</v>
      </c>
      <c r="N12793" s="7">
        <f t="shared" si="599"/>
        <v>9</v>
      </c>
      <c r="O12793" s="30">
        <f t="shared" si="600"/>
        <v>129</v>
      </c>
    </row>
    <row r="12794" spans="2:15" x14ac:dyDescent="0.2">
      <c r="B12794" s="13">
        <v>63811</v>
      </c>
      <c r="C12794" s="14">
        <v>42622.726111111224</v>
      </c>
      <c r="D12794" s="7" t="s">
        <v>7</v>
      </c>
      <c r="E12794" s="13">
        <v>2171</v>
      </c>
      <c r="F12794" s="7" t="s">
        <v>47</v>
      </c>
      <c r="G12794" s="7" t="s">
        <v>12</v>
      </c>
      <c r="H12794" s="13">
        <v>7.5</v>
      </c>
      <c r="I12794" s="13">
        <f>IF(G12794="Male",VLOOKUP(H12794,'Shoe size conversion table'!$B$6:$D$22,2),VLOOKUP(H12794,'Shoe size conversion table'!$J$6:$L$22,2))</f>
        <v>38</v>
      </c>
      <c r="J12794" s="13">
        <f>IF(G12794="Male",VLOOKUP(H12794,'Shoe size conversion table'!$B$6:$D$22,3),VLOOKUP(H12794,'Shoe size conversion table'!$J$6:$L$22,3))</f>
        <v>5.5</v>
      </c>
      <c r="K12794" s="11">
        <v>179</v>
      </c>
      <c r="L12794" s="12">
        <v>0.3</v>
      </c>
      <c r="M12794" s="7">
        <f t="shared" si="598"/>
        <v>2016</v>
      </c>
      <c r="N12794" s="7">
        <f t="shared" si="599"/>
        <v>9</v>
      </c>
      <c r="O12794" s="30">
        <f t="shared" si="600"/>
        <v>125.3</v>
      </c>
    </row>
    <row r="12795" spans="2:15" x14ac:dyDescent="0.2">
      <c r="B12795" s="13">
        <v>63812</v>
      </c>
      <c r="C12795" s="14">
        <v>42622.806111111218</v>
      </c>
      <c r="D12795" s="7" t="s">
        <v>7</v>
      </c>
      <c r="E12795" s="13">
        <v>2167</v>
      </c>
      <c r="F12795" s="7" t="s">
        <v>43</v>
      </c>
      <c r="G12795" s="7" t="s">
        <v>12</v>
      </c>
      <c r="H12795" s="13">
        <v>7.5</v>
      </c>
      <c r="I12795" s="13">
        <f>IF(G12795="Male",VLOOKUP(H12795,'Shoe size conversion table'!$B$6:$D$22,2),VLOOKUP(H12795,'Shoe size conversion table'!$J$6:$L$22,2))</f>
        <v>38</v>
      </c>
      <c r="J12795" s="13">
        <f>IF(G12795="Male",VLOOKUP(H12795,'Shoe size conversion table'!$B$6:$D$22,3),VLOOKUP(H12795,'Shoe size conversion table'!$J$6:$L$22,3))</f>
        <v>5.5</v>
      </c>
      <c r="K12795" s="11">
        <v>189</v>
      </c>
      <c r="L12795" s="12">
        <v>0</v>
      </c>
      <c r="M12795" s="7">
        <f t="shared" si="598"/>
        <v>2016</v>
      </c>
      <c r="N12795" s="7">
        <f t="shared" si="599"/>
        <v>9</v>
      </c>
      <c r="O12795" s="30">
        <f t="shared" si="600"/>
        <v>189</v>
      </c>
    </row>
    <row r="12796" spans="2:15" x14ac:dyDescent="0.2">
      <c r="B12796" s="13">
        <v>63813</v>
      </c>
      <c r="C12796" s="14">
        <v>42622.836111111115</v>
      </c>
      <c r="D12796" s="7" t="s">
        <v>10</v>
      </c>
      <c r="E12796" s="13">
        <v>2157</v>
      </c>
      <c r="F12796" s="7" t="s">
        <v>36</v>
      </c>
      <c r="G12796" s="7" t="s">
        <v>11</v>
      </c>
      <c r="H12796" s="13">
        <v>8.5</v>
      </c>
      <c r="I12796" s="13" t="str">
        <f>IF(G12796="Male",VLOOKUP(H12796,'Shoe size conversion table'!$B$6:$D$22,2),VLOOKUP(H12796,'Shoe size conversion table'!$J$6:$L$22,2))</f>
        <v>41-42</v>
      </c>
      <c r="J12796" s="13">
        <f>IF(G12796="Male",VLOOKUP(H12796,'Shoe size conversion table'!$B$6:$D$22,3),VLOOKUP(H12796,'Shoe size conversion table'!$J$6:$L$22,3))</f>
        <v>8</v>
      </c>
      <c r="K12796" s="11">
        <v>169</v>
      </c>
      <c r="L12796" s="12">
        <v>0</v>
      </c>
      <c r="M12796" s="7">
        <f t="shared" si="598"/>
        <v>2016</v>
      </c>
      <c r="N12796" s="7">
        <f t="shared" si="599"/>
        <v>9</v>
      </c>
      <c r="O12796" s="30">
        <f t="shared" si="600"/>
        <v>169</v>
      </c>
    </row>
    <row r="12797" spans="2:15" x14ac:dyDescent="0.2">
      <c r="B12797" s="13">
        <v>63813</v>
      </c>
      <c r="C12797" s="14">
        <v>42622.836111111115</v>
      </c>
      <c r="D12797" s="7" t="s">
        <v>10</v>
      </c>
      <c r="E12797" s="13">
        <v>2179</v>
      </c>
      <c r="F12797" s="7" t="s">
        <v>35</v>
      </c>
      <c r="G12797" s="7" t="s">
        <v>11</v>
      </c>
      <c r="H12797" s="13">
        <v>11</v>
      </c>
      <c r="I12797" s="13">
        <f>IF(G12797="Male",VLOOKUP(H12797,'Shoe size conversion table'!$B$6:$D$22,2),VLOOKUP(H12797,'Shoe size conversion table'!$J$6:$L$22,2))</f>
        <v>44</v>
      </c>
      <c r="J12797" s="13">
        <f>IF(G12797="Male",VLOOKUP(H12797,'Shoe size conversion table'!$B$6:$D$22,3),VLOOKUP(H12797,'Shoe size conversion table'!$J$6:$L$22,3))</f>
        <v>10.5</v>
      </c>
      <c r="K12797" s="11">
        <v>189</v>
      </c>
      <c r="L12797" s="12">
        <v>0</v>
      </c>
      <c r="M12797" s="7">
        <f t="shared" si="598"/>
        <v>2016</v>
      </c>
      <c r="N12797" s="7">
        <f t="shared" si="599"/>
        <v>9</v>
      </c>
      <c r="O12797" s="30">
        <f t="shared" si="600"/>
        <v>189</v>
      </c>
    </row>
    <row r="12798" spans="2:15" x14ac:dyDescent="0.2">
      <c r="B12798" s="13">
        <v>63814</v>
      </c>
      <c r="C12798" s="14">
        <v>42622.876111111116</v>
      </c>
      <c r="D12798" s="7" t="s">
        <v>10</v>
      </c>
      <c r="E12798" s="13">
        <v>2156</v>
      </c>
      <c r="F12798" s="7" t="s">
        <v>35</v>
      </c>
      <c r="G12798" s="7" t="s">
        <v>11</v>
      </c>
      <c r="H12798" s="13">
        <v>8.5</v>
      </c>
      <c r="I12798" s="13" t="str">
        <f>IF(G12798="Male",VLOOKUP(H12798,'Shoe size conversion table'!$B$6:$D$22,2),VLOOKUP(H12798,'Shoe size conversion table'!$J$6:$L$22,2))</f>
        <v>41-42</v>
      </c>
      <c r="J12798" s="13">
        <f>IF(G12798="Male",VLOOKUP(H12798,'Shoe size conversion table'!$B$6:$D$22,3),VLOOKUP(H12798,'Shoe size conversion table'!$J$6:$L$22,3))</f>
        <v>8</v>
      </c>
      <c r="K12798" s="11">
        <v>139</v>
      </c>
      <c r="L12798" s="12">
        <v>0</v>
      </c>
      <c r="M12798" s="7">
        <f t="shared" si="598"/>
        <v>2016</v>
      </c>
      <c r="N12798" s="7">
        <f t="shared" si="599"/>
        <v>9</v>
      </c>
      <c r="O12798" s="30">
        <f t="shared" si="600"/>
        <v>139</v>
      </c>
    </row>
    <row r="12799" spans="2:15" x14ac:dyDescent="0.2">
      <c r="B12799" s="13">
        <v>63815</v>
      </c>
      <c r="C12799" s="14">
        <v>42622.886111111118</v>
      </c>
      <c r="D12799" s="7" t="s">
        <v>8</v>
      </c>
      <c r="E12799" s="13">
        <v>2156</v>
      </c>
      <c r="F12799" s="7" t="s">
        <v>39</v>
      </c>
      <c r="G12799" s="7" t="s">
        <v>11</v>
      </c>
      <c r="H12799" s="13">
        <v>9.5</v>
      </c>
      <c r="I12799" s="13" t="str">
        <f>IF(G12799="Male",VLOOKUP(H12799,'Shoe size conversion table'!$B$6:$D$22,2),VLOOKUP(H12799,'Shoe size conversion table'!$J$6:$L$22,2))</f>
        <v>42-43</v>
      </c>
      <c r="J12799" s="13">
        <f>IF(G12799="Male",VLOOKUP(H12799,'Shoe size conversion table'!$B$6:$D$22,3),VLOOKUP(H12799,'Shoe size conversion table'!$J$6:$L$22,3))</f>
        <v>9</v>
      </c>
      <c r="K12799" s="11">
        <v>199</v>
      </c>
      <c r="L12799" s="12">
        <v>0.1</v>
      </c>
      <c r="M12799" s="7">
        <f t="shared" si="598"/>
        <v>2016</v>
      </c>
      <c r="N12799" s="7">
        <f t="shared" si="599"/>
        <v>9</v>
      </c>
      <c r="O12799" s="30">
        <f t="shared" si="600"/>
        <v>179.1</v>
      </c>
    </row>
    <row r="12800" spans="2:15" x14ac:dyDescent="0.2">
      <c r="B12800" s="13">
        <v>63816</v>
      </c>
      <c r="C12800" s="14">
        <v>42622.936111111339</v>
      </c>
      <c r="D12800" s="7" t="s">
        <v>7</v>
      </c>
      <c r="E12800" s="13">
        <v>2171</v>
      </c>
      <c r="F12800" s="7" t="s">
        <v>46</v>
      </c>
      <c r="G12800" s="7" t="s">
        <v>12</v>
      </c>
      <c r="H12800" s="13">
        <v>7.5</v>
      </c>
      <c r="I12800" s="13">
        <f>IF(G12800="Male",VLOOKUP(H12800,'Shoe size conversion table'!$B$6:$D$22,2),VLOOKUP(H12800,'Shoe size conversion table'!$J$6:$L$22,2))</f>
        <v>38</v>
      </c>
      <c r="J12800" s="13">
        <f>IF(G12800="Male",VLOOKUP(H12800,'Shoe size conversion table'!$B$6:$D$22,3),VLOOKUP(H12800,'Shoe size conversion table'!$J$6:$L$22,3))</f>
        <v>5.5</v>
      </c>
      <c r="K12800" s="11">
        <v>129</v>
      </c>
      <c r="L12800" s="12">
        <v>0.5</v>
      </c>
      <c r="M12800" s="7">
        <f t="shared" si="598"/>
        <v>2016</v>
      </c>
      <c r="N12800" s="7">
        <f t="shared" si="599"/>
        <v>9</v>
      </c>
      <c r="O12800" s="30">
        <f t="shared" si="600"/>
        <v>64.5</v>
      </c>
    </row>
    <row r="12801" spans="2:15" x14ac:dyDescent="0.2">
      <c r="B12801" s="13">
        <v>63817</v>
      </c>
      <c r="C12801" s="14">
        <v>42623.016111111239</v>
      </c>
      <c r="D12801" s="7" t="s">
        <v>7</v>
      </c>
      <c r="E12801" s="13">
        <v>2224</v>
      </c>
      <c r="F12801" s="7" t="s">
        <v>48</v>
      </c>
      <c r="G12801" s="7" t="s">
        <v>12</v>
      </c>
      <c r="H12801" s="13">
        <v>8</v>
      </c>
      <c r="I12801" s="13" t="str">
        <f>IF(G12801="Male",VLOOKUP(H12801,'Shoe size conversion table'!$B$6:$D$22,2),VLOOKUP(H12801,'Shoe size conversion table'!$J$6:$L$22,2))</f>
        <v>38-39</v>
      </c>
      <c r="J12801" s="13">
        <f>IF(G12801="Male",VLOOKUP(H12801,'Shoe size conversion table'!$B$6:$D$22,3),VLOOKUP(H12801,'Shoe size conversion table'!$J$6:$L$22,3))</f>
        <v>6</v>
      </c>
      <c r="K12801" s="11">
        <v>129</v>
      </c>
      <c r="L12801" s="12">
        <v>0.5</v>
      </c>
      <c r="M12801" s="7">
        <f t="shared" si="598"/>
        <v>2016</v>
      </c>
      <c r="N12801" s="7">
        <f t="shared" si="599"/>
        <v>9</v>
      </c>
      <c r="O12801" s="30">
        <f t="shared" si="600"/>
        <v>64.5</v>
      </c>
    </row>
    <row r="12802" spans="2:15" x14ac:dyDescent="0.2">
      <c r="B12802" s="13">
        <v>63818</v>
      </c>
      <c r="C12802" s="14">
        <v>42623.186111111085</v>
      </c>
      <c r="D12802" s="7" t="s">
        <v>10</v>
      </c>
      <c r="E12802" s="13">
        <v>2208</v>
      </c>
      <c r="F12802" s="7" t="s">
        <v>34</v>
      </c>
      <c r="G12802" s="7" t="s">
        <v>12</v>
      </c>
      <c r="H12802" s="13">
        <v>8.5</v>
      </c>
      <c r="I12802" s="13">
        <f>IF(G12802="Male",VLOOKUP(H12802,'Shoe size conversion table'!$B$6:$D$22,2),VLOOKUP(H12802,'Shoe size conversion table'!$J$6:$L$22,2))</f>
        <v>39</v>
      </c>
      <c r="J12802" s="13">
        <f>IF(G12802="Male",VLOOKUP(H12802,'Shoe size conversion table'!$B$6:$D$22,3),VLOOKUP(H12802,'Shoe size conversion table'!$J$6:$L$22,3))</f>
        <v>6.5</v>
      </c>
      <c r="K12802" s="11">
        <v>169</v>
      </c>
      <c r="L12802" s="12">
        <v>0.5</v>
      </c>
      <c r="M12802" s="7">
        <f t="shared" si="598"/>
        <v>2016</v>
      </c>
      <c r="N12802" s="7">
        <f t="shared" si="599"/>
        <v>9</v>
      </c>
      <c r="O12802" s="30">
        <f t="shared" si="600"/>
        <v>84.5</v>
      </c>
    </row>
    <row r="12803" spans="2:15" x14ac:dyDescent="0.2">
      <c r="B12803" s="13">
        <v>63819</v>
      </c>
      <c r="C12803" s="14">
        <v>42623.236111111117</v>
      </c>
      <c r="D12803" s="7" t="s">
        <v>10</v>
      </c>
      <c r="E12803" s="13">
        <v>2219</v>
      </c>
      <c r="F12803" s="7" t="s">
        <v>34</v>
      </c>
      <c r="G12803" s="7" t="s">
        <v>12</v>
      </c>
      <c r="H12803" s="13">
        <v>7.5</v>
      </c>
      <c r="I12803" s="13">
        <f>IF(G12803="Male",VLOOKUP(H12803,'Shoe size conversion table'!$B$6:$D$22,2),VLOOKUP(H12803,'Shoe size conversion table'!$J$6:$L$22,2))</f>
        <v>38</v>
      </c>
      <c r="J12803" s="13">
        <f>IF(G12803="Male",VLOOKUP(H12803,'Shoe size conversion table'!$B$6:$D$22,3),VLOOKUP(H12803,'Shoe size conversion table'!$J$6:$L$22,3))</f>
        <v>5.5</v>
      </c>
      <c r="K12803" s="11">
        <v>169</v>
      </c>
      <c r="L12803" s="12">
        <v>0.3</v>
      </c>
      <c r="M12803" s="7">
        <f t="shared" si="598"/>
        <v>2016</v>
      </c>
      <c r="N12803" s="7">
        <f t="shared" si="599"/>
        <v>9</v>
      </c>
      <c r="O12803" s="30">
        <f t="shared" si="600"/>
        <v>118.3</v>
      </c>
    </row>
    <row r="12804" spans="2:15" x14ac:dyDescent="0.2">
      <c r="B12804" s="13">
        <v>63820</v>
      </c>
      <c r="C12804" s="14">
        <v>42623.236111111117</v>
      </c>
      <c r="D12804" s="7" t="s">
        <v>8</v>
      </c>
      <c r="E12804" s="13">
        <v>2217</v>
      </c>
      <c r="F12804" s="7" t="s">
        <v>38</v>
      </c>
      <c r="G12804" s="7" t="s">
        <v>12</v>
      </c>
      <c r="H12804" s="13">
        <v>7.5</v>
      </c>
      <c r="I12804" s="13">
        <f>IF(G12804="Male",VLOOKUP(H12804,'Shoe size conversion table'!$B$6:$D$22,2),VLOOKUP(H12804,'Shoe size conversion table'!$J$6:$L$22,2))</f>
        <v>38</v>
      </c>
      <c r="J12804" s="13">
        <f>IF(G12804="Male",VLOOKUP(H12804,'Shoe size conversion table'!$B$6:$D$22,3),VLOOKUP(H12804,'Shoe size conversion table'!$J$6:$L$22,3))</f>
        <v>5.5</v>
      </c>
      <c r="K12804" s="11">
        <v>129</v>
      </c>
      <c r="L12804" s="12">
        <v>0</v>
      </c>
      <c r="M12804" s="7">
        <f t="shared" si="598"/>
        <v>2016</v>
      </c>
      <c r="N12804" s="7">
        <f t="shared" si="599"/>
        <v>9</v>
      </c>
      <c r="O12804" s="30">
        <f t="shared" si="600"/>
        <v>129</v>
      </c>
    </row>
    <row r="12805" spans="2:15" x14ac:dyDescent="0.2">
      <c r="B12805" s="13">
        <v>63821</v>
      </c>
      <c r="C12805" s="14">
        <v>42623.316111111089</v>
      </c>
      <c r="D12805" s="7" t="s">
        <v>9</v>
      </c>
      <c r="E12805" s="13">
        <v>2238</v>
      </c>
      <c r="F12805" s="7" t="s">
        <v>61</v>
      </c>
      <c r="G12805" s="7" t="s">
        <v>12</v>
      </c>
      <c r="H12805" s="13">
        <v>8</v>
      </c>
      <c r="I12805" s="13" t="str">
        <f>IF(G12805="Male",VLOOKUP(H12805,'Shoe size conversion table'!$B$6:$D$22,2),VLOOKUP(H12805,'Shoe size conversion table'!$J$6:$L$22,2))</f>
        <v>38-39</v>
      </c>
      <c r="J12805" s="13">
        <f>IF(G12805="Male",VLOOKUP(H12805,'Shoe size conversion table'!$B$6:$D$22,3),VLOOKUP(H12805,'Shoe size conversion table'!$J$6:$L$22,3))</f>
        <v>6</v>
      </c>
      <c r="K12805" s="11">
        <v>159</v>
      </c>
      <c r="L12805" s="12">
        <v>0</v>
      </c>
      <c r="M12805" s="7">
        <f t="shared" ref="M12805:M12868" si="601">YEAR(C12805)</f>
        <v>2016</v>
      </c>
      <c r="N12805" s="7">
        <f t="shared" si="599"/>
        <v>9</v>
      </c>
      <c r="O12805" s="30">
        <f t="shared" si="600"/>
        <v>159</v>
      </c>
    </row>
    <row r="12806" spans="2:15" x14ac:dyDescent="0.2">
      <c r="B12806" s="13">
        <v>63822</v>
      </c>
      <c r="C12806" s="14">
        <v>42623.37611111124</v>
      </c>
      <c r="D12806" s="7" t="s">
        <v>10</v>
      </c>
      <c r="E12806" s="13">
        <v>2179</v>
      </c>
      <c r="F12806" s="7" t="s">
        <v>35</v>
      </c>
      <c r="G12806" s="7" t="s">
        <v>11</v>
      </c>
      <c r="H12806" s="13">
        <v>9</v>
      </c>
      <c r="I12806" s="13">
        <f>IF(G12806="Male",VLOOKUP(H12806,'Shoe size conversion table'!$B$6:$D$22,2),VLOOKUP(H12806,'Shoe size conversion table'!$J$6:$L$22,2))</f>
        <v>42</v>
      </c>
      <c r="J12806" s="13">
        <f>IF(G12806="Male",VLOOKUP(H12806,'Shoe size conversion table'!$B$6:$D$22,3),VLOOKUP(H12806,'Shoe size conversion table'!$J$6:$L$22,3))</f>
        <v>8.5</v>
      </c>
      <c r="K12806" s="11">
        <v>149</v>
      </c>
      <c r="L12806" s="12">
        <v>0</v>
      </c>
      <c r="M12806" s="7">
        <f t="shared" si="601"/>
        <v>2016</v>
      </c>
      <c r="N12806" s="7">
        <f t="shared" ref="N12806:N12869" si="602">MONTH(C12806:C27773)</f>
        <v>9</v>
      </c>
      <c r="O12806" s="30">
        <f t="shared" ref="O12806:O12869" si="603">K12806*(1-L12806)</f>
        <v>149</v>
      </c>
    </row>
    <row r="12807" spans="2:15" x14ac:dyDescent="0.2">
      <c r="B12807" s="13">
        <v>63823</v>
      </c>
      <c r="C12807" s="14">
        <v>42623.406111111086</v>
      </c>
      <c r="D12807" s="7" t="s">
        <v>10</v>
      </c>
      <c r="E12807" s="13">
        <v>2174</v>
      </c>
      <c r="F12807" s="7" t="s">
        <v>36</v>
      </c>
      <c r="G12807" s="7" t="s">
        <v>11</v>
      </c>
      <c r="H12807" s="13">
        <v>10</v>
      </c>
      <c r="I12807" s="13">
        <f>IF(G12807="Male",VLOOKUP(H12807,'Shoe size conversion table'!$B$6:$D$22,2),VLOOKUP(H12807,'Shoe size conversion table'!$J$6:$L$22,2))</f>
        <v>43</v>
      </c>
      <c r="J12807" s="13">
        <f>IF(G12807="Male",VLOOKUP(H12807,'Shoe size conversion table'!$B$6:$D$22,3),VLOOKUP(H12807,'Shoe size conversion table'!$J$6:$L$22,3))</f>
        <v>9.5</v>
      </c>
      <c r="K12807" s="11">
        <v>149</v>
      </c>
      <c r="L12807" s="12">
        <v>0</v>
      </c>
      <c r="M12807" s="7">
        <f t="shared" si="601"/>
        <v>2016</v>
      </c>
      <c r="N12807" s="7">
        <f t="shared" si="602"/>
        <v>9</v>
      </c>
      <c r="O12807" s="30">
        <f t="shared" si="603"/>
        <v>149</v>
      </c>
    </row>
    <row r="12808" spans="2:15" x14ac:dyDescent="0.2">
      <c r="B12808" s="13">
        <v>63823</v>
      </c>
      <c r="C12808" s="14">
        <v>42623.406111111086</v>
      </c>
      <c r="D12808" s="7" t="s">
        <v>10</v>
      </c>
      <c r="E12808" s="13">
        <v>2163</v>
      </c>
      <c r="F12808" s="7" t="s">
        <v>34</v>
      </c>
      <c r="G12808" s="7" t="s">
        <v>11</v>
      </c>
      <c r="H12808" s="13">
        <v>10.5</v>
      </c>
      <c r="I12808" s="13" t="str">
        <f>IF(G12808="Male",VLOOKUP(H12808,'Shoe size conversion table'!$B$6:$D$22,2),VLOOKUP(H12808,'Shoe size conversion table'!$J$6:$L$22,2))</f>
        <v>43-44</v>
      </c>
      <c r="J12808" s="13">
        <f>IF(G12808="Male",VLOOKUP(H12808,'Shoe size conversion table'!$B$6:$D$22,3),VLOOKUP(H12808,'Shoe size conversion table'!$J$6:$L$22,3))</f>
        <v>10</v>
      </c>
      <c r="K12808" s="11">
        <v>179</v>
      </c>
      <c r="L12808" s="12">
        <v>0</v>
      </c>
      <c r="M12808" s="7">
        <f t="shared" si="601"/>
        <v>2016</v>
      </c>
      <c r="N12808" s="7">
        <f t="shared" si="602"/>
        <v>9</v>
      </c>
      <c r="O12808" s="30">
        <f t="shared" si="603"/>
        <v>179</v>
      </c>
    </row>
    <row r="12809" spans="2:15" x14ac:dyDescent="0.2">
      <c r="B12809" s="13">
        <v>63824</v>
      </c>
      <c r="C12809" s="14">
        <v>42623.516111111341</v>
      </c>
      <c r="D12809" s="7" t="s">
        <v>7</v>
      </c>
      <c r="E12809" s="13">
        <v>2189</v>
      </c>
      <c r="F12809" s="7" t="s">
        <v>48</v>
      </c>
      <c r="G12809" s="7" t="s">
        <v>11</v>
      </c>
      <c r="H12809" s="13">
        <v>8.5</v>
      </c>
      <c r="I12809" s="13" t="str">
        <f>IF(G12809="Male",VLOOKUP(H12809,'Shoe size conversion table'!$B$6:$D$22,2),VLOOKUP(H12809,'Shoe size conversion table'!$J$6:$L$22,2))</f>
        <v>41-42</v>
      </c>
      <c r="J12809" s="13">
        <f>IF(G12809="Male",VLOOKUP(H12809,'Shoe size conversion table'!$B$6:$D$22,3),VLOOKUP(H12809,'Shoe size conversion table'!$J$6:$L$22,3))</f>
        <v>8</v>
      </c>
      <c r="K12809" s="11">
        <v>139</v>
      </c>
      <c r="L12809" s="12">
        <v>0</v>
      </c>
      <c r="M12809" s="7">
        <f t="shared" si="601"/>
        <v>2016</v>
      </c>
      <c r="N12809" s="7">
        <f t="shared" si="602"/>
        <v>9</v>
      </c>
      <c r="O12809" s="30">
        <f t="shared" si="603"/>
        <v>139</v>
      </c>
    </row>
    <row r="12810" spans="2:15" x14ac:dyDescent="0.2">
      <c r="B12810" s="13">
        <v>63824</v>
      </c>
      <c r="C12810" s="14">
        <v>42623.516111111341</v>
      </c>
      <c r="D12810" s="7" t="s">
        <v>7</v>
      </c>
      <c r="E12810" s="13">
        <v>2180</v>
      </c>
      <c r="F12810" s="7" t="s">
        <v>48</v>
      </c>
      <c r="G12810" s="7" t="s">
        <v>11</v>
      </c>
      <c r="H12810" s="13">
        <v>9.5</v>
      </c>
      <c r="I12810" s="13" t="str">
        <f>IF(G12810="Male",VLOOKUP(H12810,'Shoe size conversion table'!$B$6:$D$22,2),VLOOKUP(H12810,'Shoe size conversion table'!$J$6:$L$22,2))</f>
        <v>42-43</v>
      </c>
      <c r="J12810" s="13">
        <f>IF(G12810="Male",VLOOKUP(H12810,'Shoe size conversion table'!$B$6:$D$22,3),VLOOKUP(H12810,'Shoe size conversion table'!$J$6:$L$22,3))</f>
        <v>9</v>
      </c>
      <c r="K12810" s="11">
        <v>129</v>
      </c>
      <c r="L12810" s="12">
        <v>0</v>
      </c>
      <c r="M12810" s="7">
        <f t="shared" si="601"/>
        <v>2016</v>
      </c>
      <c r="N12810" s="7">
        <f t="shared" si="602"/>
        <v>9</v>
      </c>
      <c r="O12810" s="30">
        <f t="shared" si="603"/>
        <v>129</v>
      </c>
    </row>
    <row r="12811" spans="2:15" x14ac:dyDescent="0.2">
      <c r="B12811" s="13">
        <v>63824</v>
      </c>
      <c r="C12811" s="14">
        <v>42623.516111111341</v>
      </c>
      <c r="D12811" s="7" t="s">
        <v>7</v>
      </c>
      <c r="E12811" s="13">
        <v>2163</v>
      </c>
      <c r="F12811" s="7" t="s">
        <v>48</v>
      </c>
      <c r="G12811" s="7" t="s">
        <v>11</v>
      </c>
      <c r="H12811" s="13">
        <v>11</v>
      </c>
      <c r="I12811" s="13">
        <f>IF(G12811="Male",VLOOKUP(H12811,'Shoe size conversion table'!$B$6:$D$22,2),VLOOKUP(H12811,'Shoe size conversion table'!$J$6:$L$22,2))</f>
        <v>44</v>
      </c>
      <c r="J12811" s="13">
        <f>IF(G12811="Male",VLOOKUP(H12811,'Shoe size conversion table'!$B$6:$D$22,3),VLOOKUP(H12811,'Shoe size conversion table'!$J$6:$L$22,3))</f>
        <v>10.5</v>
      </c>
      <c r="K12811" s="11">
        <v>129</v>
      </c>
      <c r="L12811" s="12">
        <v>0.1</v>
      </c>
      <c r="M12811" s="7">
        <f t="shared" si="601"/>
        <v>2016</v>
      </c>
      <c r="N12811" s="7">
        <f t="shared" si="602"/>
        <v>9</v>
      </c>
      <c r="O12811" s="30">
        <f t="shared" si="603"/>
        <v>116.10000000000001</v>
      </c>
    </row>
    <row r="12812" spans="2:15" x14ac:dyDescent="0.2">
      <c r="B12812" s="13">
        <v>63825</v>
      </c>
      <c r="C12812" s="14">
        <v>42623.546111111114</v>
      </c>
      <c r="D12812" s="7" t="s">
        <v>10</v>
      </c>
      <c r="E12812" s="13">
        <v>2200</v>
      </c>
      <c r="F12812" s="7" t="s">
        <v>35</v>
      </c>
      <c r="G12812" s="7" t="s">
        <v>11</v>
      </c>
      <c r="H12812" s="13">
        <v>7.5</v>
      </c>
      <c r="I12812" s="13" t="str">
        <f>IF(G12812="Male",VLOOKUP(H12812,'Shoe size conversion table'!$B$6:$D$22,2),VLOOKUP(H12812,'Shoe size conversion table'!$J$6:$L$22,2))</f>
        <v>40-41</v>
      </c>
      <c r="J12812" s="13">
        <f>IF(G12812="Male",VLOOKUP(H12812,'Shoe size conversion table'!$B$6:$D$22,3),VLOOKUP(H12812,'Shoe size conversion table'!$J$6:$L$22,3))</f>
        <v>7</v>
      </c>
      <c r="K12812" s="11">
        <v>189</v>
      </c>
      <c r="L12812" s="12">
        <v>0.3</v>
      </c>
      <c r="M12812" s="7">
        <f t="shared" si="601"/>
        <v>2016</v>
      </c>
      <c r="N12812" s="7">
        <f t="shared" si="602"/>
        <v>9</v>
      </c>
      <c r="O12812" s="30">
        <f t="shared" si="603"/>
        <v>132.29999999999998</v>
      </c>
    </row>
    <row r="12813" spans="2:15" x14ac:dyDescent="0.2">
      <c r="B12813" s="13">
        <v>63826</v>
      </c>
      <c r="C12813" s="14">
        <v>42623.596111111234</v>
      </c>
      <c r="D12813" s="7" t="s">
        <v>8</v>
      </c>
      <c r="E12813" s="13">
        <v>2195</v>
      </c>
      <c r="F12813" s="7" t="s">
        <v>41</v>
      </c>
      <c r="G12813" s="7" t="s">
        <v>11</v>
      </c>
      <c r="H12813" s="13">
        <v>8.5</v>
      </c>
      <c r="I12813" s="13" t="str">
        <f>IF(G12813="Male",VLOOKUP(H12813,'Shoe size conversion table'!$B$6:$D$22,2),VLOOKUP(H12813,'Shoe size conversion table'!$J$6:$L$22,2))</f>
        <v>41-42</v>
      </c>
      <c r="J12813" s="13">
        <f>IF(G12813="Male",VLOOKUP(H12813,'Shoe size conversion table'!$B$6:$D$22,3),VLOOKUP(H12813,'Shoe size conversion table'!$J$6:$L$22,3))</f>
        <v>8</v>
      </c>
      <c r="K12813" s="11">
        <v>159</v>
      </c>
      <c r="L12813" s="12">
        <v>0.2</v>
      </c>
      <c r="M12813" s="7">
        <f t="shared" si="601"/>
        <v>2016</v>
      </c>
      <c r="N12813" s="7">
        <f t="shared" si="602"/>
        <v>9</v>
      </c>
      <c r="O12813" s="30">
        <f t="shared" si="603"/>
        <v>127.2</v>
      </c>
    </row>
    <row r="12814" spans="2:15" x14ac:dyDescent="0.2">
      <c r="B12814" s="13">
        <v>63827</v>
      </c>
      <c r="C12814" s="14">
        <v>42623.596111111241</v>
      </c>
      <c r="D12814" s="7" t="s">
        <v>7</v>
      </c>
      <c r="E12814" s="13">
        <v>2201</v>
      </c>
      <c r="F12814" s="7" t="s">
        <v>48</v>
      </c>
      <c r="G12814" s="7" t="s">
        <v>11</v>
      </c>
      <c r="H12814" s="13">
        <v>10</v>
      </c>
      <c r="I12814" s="13">
        <f>IF(G12814="Male",VLOOKUP(H12814,'Shoe size conversion table'!$B$6:$D$22,2),VLOOKUP(H12814,'Shoe size conversion table'!$J$6:$L$22,2))</f>
        <v>43</v>
      </c>
      <c r="J12814" s="13">
        <f>IF(G12814="Male",VLOOKUP(H12814,'Shoe size conversion table'!$B$6:$D$22,3),VLOOKUP(H12814,'Shoe size conversion table'!$J$6:$L$22,3))</f>
        <v>9.5</v>
      </c>
      <c r="K12814" s="11">
        <v>189</v>
      </c>
      <c r="L12814" s="12">
        <v>0</v>
      </c>
      <c r="M12814" s="7">
        <f t="shared" si="601"/>
        <v>2016</v>
      </c>
      <c r="N12814" s="7">
        <f t="shared" si="602"/>
        <v>9</v>
      </c>
      <c r="O12814" s="30">
        <f t="shared" si="603"/>
        <v>189</v>
      </c>
    </row>
    <row r="12815" spans="2:15" x14ac:dyDescent="0.2">
      <c r="B12815" s="13">
        <v>63828</v>
      </c>
      <c r="C12815" s="14">
        <v>42623.776111111118</v>
      </c>
      <c r="D12815" s="7" t="s">
        <v>7</v>
      </c>
      <c r="E12815" s="13">
        <v>2222</v>
      </c>
      <c r="F12815" s="7" t="s">
        <v>51</v>
      </c>
      <c r="G12815" s="7" t="s">
        <v>11</v>
      </c>
      <c r="H12815" s="13">
        <v>11</v>
      </c>
      <c r="I12815" s="13">
        <f>IF(G12815="Male",VLOOKUP(H12815,'Shoe size conversion table'!$B$6:$D$22,2),VLOOKUP(H12815,'Shoe size conversion table'!$J$6:$L$22,2))</f>
        <v>44</v>
      </c>
      <c r="J12815" s="13">
        <f>IF(G12815="Male",VLOOKUP(H12815,'Shoe size conversion table'!$B$6:$D$22,3),VLOOKUP(H12815,'Shoe size conversion table'!$J$6:$L$22,3))</f>
        <v>10.5</v>
      </c>
      <c r="K12815" s="11">
        <v>149</v>
      </c>
      <c r="L12815" s="12">
        <v>0.3</v>
      </c>
      <c r="M12815" s="7">
        <f t="shared" si="601"/>
        <v>2016</v>
      </c>
      <c r="N12815" s="7">
        <f t="shared" si="602"/>
        <v>9</v>
      </c>
      <c r="O12815" s="30">
        <f t="shared" si="603"/>
        <v>104.3</v>
      </c>
    </row>
    <row r="12816" spans="2:15" x14ac:dyDescent="0.2">
      <c r="B12816" s="13">
        <v>63828</v>
      </c>
      <c r="C12816" s="14">
        <v>42623.776111111118</v>
      </c>
      <c r="D12816" s="7" t="s">
        <v>7</v>
      </c>
      <c r="E12816" s="13">
        <v>2185</v>
      </c>
      <c r="F12816" s="7" t="s">
        <v>54</v>
      </c>
      <c r="G12816" s="7" t="s">
        <v>11</v>
      </c>
      <c r="H12816" s="13">
        <v>9.5</v>
      </c>
      <c r="I12816" s="13" t="str">
        <f>IF(G12816="Male",VLOOKUP(H12816,'Shoe size conversion table'!$B$6:$D$22,2),VLOOKUP(H12816,'Shoe size conversion table'!$J$6:$L$22,2))</f>
        <v>42-43</v>
      </c>
      <c r="J12816" s="13">
        <f>IF(G12816="Male",VLOOKUP(H12816,'Shoe size conversion table'!$B$6:$D$22,3),VLOOKUP(H12816,'Shoe size conversion table'!$J$6:$L$22,3))</f>
        <v>9</v>
      </c>
      <c r="K12816" s="11">
        <v>129</v>
      </c>
      <c r="L12816" s="12">
        <v>0</v>
      </c>
      <c r="M12816" s="7">
        <f t="shared" si="601"/>
        <v>2016</v>
      </c>
      <c r="N12816" s="7">
        <f t="shared" si="602"/>
        <v>9</v>
      </c>
      <c r="O12816" s="30">
        <f t="shared" si="603"/>
        <v>129</v>
      </c>
    </row>
    <row r="12817" spans="2:15" x14ac:dyDescent="0.2">
      <c r="B12817" s="13">
        <v>63829</v>
      </c>
      <c r="C12817" s="14">
        <v>42623.836111111086</v>
      </c>
      <c r="D12817" s="7" t="s">
        <v>7</v>
      </c>
      <c r="E12817" s="13">
        <v>2153</v>
      </c>
      <c r="F12817" s="7" t="s">
        <v>50</v>
      </c>
      <c r="G12817" s="7" t="s">
        <v>11</v>
      </c>
      <c r="H12817" s="13">
        <v>9</v>
      </c>
      <c r="I12817" s="13">
        <f>IF(G12817="Male",VLOOKUP(H12817,'Shoe size conversion table'!$B$6:$D$22,2),VLOOKUP(H12817,'Shoe size conversion table'!$J$6:$L$22,2))</f>
        <v>42</v>
      </c>
      <c r="J12817" s="13">
        <f>IF(G12817="Male",VLOOKUP(H12817,'Shoe size conversion table'!$B$6:$D$22,3),VLOOKUP(H12817,'Shoe size conversion table'!$J$6:$L$22,3))</f>
        <v>8.5</v>
      </c>
      <c r="K12817" s="11">
        <v>199</v>
      </c>
      <c r="L12817" s="12">
        <v>0.5</v>
      </c>
      <c r="M12817" s="7">
        <f t="shared" si="601"/>
        <v>2016</v>
      </c>
      <c r="N12817" s="7">
        <f t="shared" si="602"/>
        <v>9</v>
      </c>
      <c r="O12817" s="30">
        <f t="shared" si="603"/>
        <v>99.5</v>
      </c>
    </row>
    <row r="12818" spans="2:15" x14ac:dyDescent="0.2">
      <c r="B12818" s="13">
        <v>63830</v>
      </c>
      <c r="C12818" s="14">
        <v>42623.836111111115</v>
      </c>
      <c r="D12818" s="7" t="s">
        <v>10</v>
      </c>
      <c r="E12818" s="13">
        <v>2241</v>
      </c>
      <c r="F12818" s="7" t="s">
        <v>36</v>
      </c>
      <c r="G12818" s="7" t="s">
        <v>11</v>
      </c>
      <c r="H12818" s="13">
        <v>7</v>
      </c>
      <c r="I12818" s="13">
        <f>IF(G12818="Male",VLOOKUP(H12818,'Shoe size conversion table'!$B$6:$D$22,2),VLOOKUP(H12818,'Shoe size conversion table'!$J$6:$L$22,2))</f>
        <v>40</v>
      </c>
      <c r="J12818" s="13">
        <f>IF(G12818="Male",VLOOKUP(H12818,'Shoe size conversion table'!$B$6:$D$22,3),VLOOKUP(H12818,'Shoe size conversion table'!$J$6:$L$22,3))</f>
        <v>6.5</v>
      </c>
      <c r="K12818" s="11">
        <v>199</v>
      </c>
      <c r="L12818" s="12">
        <v>0</v>
      </c>
      <c r="M12818" s="7">
        <f t="shared" si="601"/>
        <v>2016</v>
      </c>
      <c r="N12818" s="7">
        <f t="shared" si="602"/>
        <v>9</v>
      </c>
      <c r="O12818" s="30">
        <f t="shared" si="603"/>
        <v>199</v>
      </c>
    </row>
    <row r="12819" spans="2:15" x14ac:dyDescent="0.2">
      <c r="B12819" s="13">
        <v>63830</v>
      </c>
      <c r="C12819" s="14">
        <v>42623.836111111115</v>
      </c>
      <c r="D12819" s="7" t="s">
        <v>10</v>
      </c>
      <c r="E12819" s="13">
        <v>2157</v>
      </c>
      <c r="F12819" s="7" t="s">
        <v>36</v>
      </c>
      <c r="G12819" s="7" t="s">
        <v>11</v>
      </c>
      <c r="H12819" s="13">
        <v>8.5</v>
      </c>
      <c r="I12819" s="13" t="str">
        <f>IF(G12819="Male",VLOOKUP(H12819,'Shoe size conversion table'!$B$6:$D$22,2),VLOOKUP(H12819,'Shoe size conversion table'!$J$6:$L$22,2))</f>
        <v>41-42</v>
      </c>
      <c r="J12819" s="13">
        <f>IF(G12819="Male",VLOOKUP(H12819,'Shoe size conversion table'!$B$6:$D$22,3),VLOOKUP(H12819,'Shoe size conversion table'!$J$6:$L$22,3))</f>
        <v>8</v>
      </c>
      <c r="K12819" s="11">
        <v>169</v>
      </c>
      <c r="L12819" s="12">
        <v>0</v>
      </c>
      <c r="M12819" s="7">
        <f t="shared" si="601"/>
        <v>2016</v>
      </c>
      <c r="N12819" s="7">
        <f t="shared" si="602"/>
        <v>9</v>
      </c>
      <c r="O12819" s="30">
        <f t="shared" si="603"/>
        <v>169</v>
      </c>
    </row>
    <row r="12820" spans="2:15" x14ac:dyDescent="0.2">
      <c r="B12820" s="13">
        <v>63831</v>
      </c>
      <c r="C12820" s="14">
        <v>42623.876111111225</v>
      </c>
      <c r="D12820" s="7" t="s">
        <v>7</v>
      </c>
      <c r="E12820" s="13">
        <v>2239</v>
      </c>
      <c r="F12820" s="7" t="s">
        <v>49</v>
      </c>
      <c r="G12820" s="7" t="s">
        <v>11</v>
      </c>
      <c r="H12820" s="13">
        <v>10</v>
      </c>
      <c r="I12820" s="13">
        <f>IF(G12820="Male",VLOOKUP(H12820,'Shoe size conversion table'!$B$6:$D$22,2),VLOOKUP(H12820,'Shoe size conversion table'!$J$6:$L$22,2))</f>
        <v>43</v>
      </c>
      <c r="J12820" s="13">
        <f>IF(G12820="Male",VLOOKUP(H12820,'Shoe size conversion table'!$B$6:$D$22,3),VLOOKUP(H12820,'Shoe size conversion table'!$J$6:$L$22,3))</f>
        <v>9.5</v>
      </c>
      <c r="K12820" s="11">
        <v>149</v>
      </c>
      <c r="L12820" s="12">
        <v>0.1</v>
      </c>
      <c r="M12820" s="7">
        <f t="shared" si="601"/>
        <v>2016</v>
      </c>
      <c r="N12820" s="7">
        <f t="shared" si="602"/>
        <v>9</v>
      </c>
      <c r="O12820" s="30">
        <f t="shared" si="603"/>
        <v>134.1</v>
      </c>
    </row>
    <row r="12821" spans="2:15" x14ac:dyDescent="0.2">
      <c r="B12821" s="13">
        <v>63832</v>
      </c>
      <c r="C12821" s="14">
        <v>42623.97611111134</v>
      </c>
      <c r="D12821" s="7" t="s">
        <v>10</v>
      </c>
      <c r="E12821" s="13">
        <v>2226</v>
      </c>
      <c r="F12821" s="7" t="s">
        <v>34</v>
      </c>
      <c r="G12821" s="7" t="s">
        <v>12</v>
      </c>
      <c r="H12821" s="13">
        <v>6.5</v>
      </c>
      <c r="I12821" s="13">
        <f>IF(G12821="Male",VLOOKUP(H12821,'Shoe size conversion table'!$B$6:$D$22,2),VLOOKUP(H12821,'Shoe size conversion table'!$J$6:$L$22,2))</f>
        <v>37</v>
      </c>
      <c r="J12821" s="13">
        <f>IF(G12821="Male",VLOOKUP(H12821,'Shoe size conversion table'!$B$6:$D$22,3),VLOOKUP(H12821,'Shoe size conversion table'!$J$6:$L$22,3))</f>
        <v>4.5</v>
      </c>
      <c r="K12821" s="11">
        <v>129</v>
      </c>
      <c r="L12821" s="12">
        <v>0.2</v>
      </c>
      <c r="M12821" s="7">
        <f t="shared" si="601"/>
        <v>2016</v>
      </c>
      <c r="N12821" s="7">
        <f t="shared" si="602"/>
        <v>9</v>
      </c>
      <c r="O12821" s="30">
        <f t="shared" si="603"/>
        <v>103.2</v>
      </c>
    </row>
    <row r="12822" spans="2:15" x14ac:dyDescent="0.2">
      <c r="B12822" s="13">
        <v>63833</v>
      </c>
      <c r="C12822" s="14">
        <v>42623.986111111342</v>
      </c>
      <c r="D12822" s="7" t="s">
        <v>7</v>
      </c>
      <c r="E12822" s="13">
        <v>2168</v>
      </c>
      <c r="F12822" s="7" t="s">
        <v>56</v>
      </c>
      <c r="G12822" s="7" t="s">
        <v>12</v>
      </c>
      <c r="H12822" s="13">
        <v>8.5</v>
      </c>
      <c r="I12822" s="13">
        <f>IF(G12822="Male",VLOOKUP(H12822,'Shoe size conversion table'!$B$6:$D$22,2),VLOOKUP(H12822,'Shoe size conversion table'!$J$6:$L$22,2))</f>
        <v>39</v>
      </c>
      <c r="J12822" s="13">
        <f>IF(G12822="Male",VLOOKUP(H12822,'Shoe size conversion table'!$B$6:$D$22,3),VLOOKUP(H12822,'Shoe size conversion table'!$J$6:$L$22,3))</f>
        <v>6.5</v>
      </c>
      <c r="K12822" s="11">
        <v>129</v>
      </c>
      <c r="L12822" s="12">
        <v>0</v>
      </c>
      <c r="M12822" s="7">
        <f t="shared" si="601"/>
        <v>2016</v>
      </c>
      <c r="N12822" s="7">
        <f t="shared" si="602"/>
        <v>9</v>
      </c>
      <c r="O12822" s="30">
        <f t="shared" si="603"/>
        <v>129</v>
      </c>
    </row>
    <row r="12823" spans="2:15" x14ac:dyDescent="0.2">
      <c r="B12823" s="13">
        <v>63834</v>
      </c>
      <c r="C12823" s="14">
        <v>42624.016111111087</v>
      </c>
      <c r="D12823" s="7" t="s">
        <v>7</v>
      </c>
      <c r="E12823" s="13">
        <v>2208</v>
      </c>
      <c r="F12823" s="7" t="s">
        <v>49</v>
      </c>
      <c r="G12823" s="7" t="s">
        <v>12</v>
      </c>
      <c r="H12823" s="13">
        <v>9</v>
      </c>
      <c r="I12823" s="13" t="str">
        <f>IF(G12823="Male",VLOOKUP(H12823,'Shoe size conversion table'!$B$6:$D$22,2),VLOOKUP(H12823,'Shoe size conversion table'!$J$6:$L$22,2))</f>
        <v>39-40</v>
      </c>
      <c r="J12823" s="13">
        <f>IF(G12823="Male",VLOOKUP(H12823,'Shoe size conversion table'!$B$6:$D$22,3),VLOOKUP(H12823,'Shoe size conversion table'!$J$6:$L$22,3))</f>
        <v>7</v>
      </c>
      <c r="K12823" s="11">
        <v>199</v>
      </c>
      <c r="L12823" s="12">
        <v>0</v>
      </c>
      <c r="M12823" s="7">
        <f t="shared" si="601"/>
        <v>2016</v>
      </c>
      <c r="N12823" s="7">
        <f t="shared" si="602"/>
        <v>9</v>
      </c>
      <c r="O12823" s="30">
        <f t="shared" si="603"/>
        <v>199</v>
      </c>
    </row>
    <row r="12824" spans="2:15" x14ac:dyDescent="0.2">
      <c r="B12824" s="13">
        <v>63835</v>
      </c>
      <c r="C12824" s="14">
        <v>42624.016111111087</v>
      </c>
      <c r="D12824" s="7" t="s">
        <v>8</v>
      </c>
      <c r="E12824" s="13">
        <v>2176</v>
      </c>
      <c r="F12824" s="7" t="s">
        <v>42</v>
      </c>
      <c r="G12824" s="7" t="s">
        <v>11</v>
      </c>
      <c r="H12824" s="13">
        <v>9</v>
      </c>
      <c r="I12824" s="13">
        <f>IF(G12824="Male",VLOOKUP(H12824,'Shoe size conversion table'!$B$6:$D$22,2),VLOOKUP(H12824,'Shoe size conversion table'!$J$6:$L$22,2))</f>
        <v>42</v>
      </c>
      <c r="J12824" s="13">
        <f>IF(G12824="Male",VLOOKUP(H12824,'Shoe size conversion table'!$B$6:$D$22,3),VLOOKUP(H12824,'Shoe size conversion table'!$J$6:$L$22,3))</f>
        <v>8.5</v>
      </c>
      <c r="K12824" s="11">
        <v>159</v>
      </c>
      <c r="L12824" s="12">
        <v>0.2</v>
      </c>
      <c r="M12824" s="7">
        <f t="shared" si="601"/>
        <v>2016</v>
      </c>
      <c r="N12824" s="7">
        <f t="shared" si="602"/>
        <v>9</v>
      </c>
      <c r="O12824" s="30">
        <f t="shared" si="603"/>
        <v>127.2</v>
      </c>
    </row>
    <row r="12825" spans="2:15" x14ac:dyDescent="0.2">
      <c r="B12825" s="13">
        <v>63836</v>
      </c>
      <c r="C12825" s="14">
        <v>42624.016111111225</v>
      </c>
      <c r="D12825" s="7" t="s">
        <v>7</v>
      </c>
      <c r="E12825" s="13">
        <v>2166</v>
      </c>
      <c r="F12825" s="7" t="s">
        <v>45</v>
      </c>
      <c r="G12825" s="7" t="s">
        <v>11</v>
      </c>
      <c r="H12825" s="13">
        <v>9</v>
      </c>
      <c r="I12825" s="13">
        <f>IF(G12825="Male",VLOOKUP(H12825,'Shoe size conversion table'!$B$6:$D$22,2),VLOOKUP(H12825,'Shoe size conversion table'!$J$6:$L$22,2))</f>
        <v>42</v>
      </c>
      <c r="J12825" s="13">
        <f>IF(G12825="Male",VLOOKUP(H12825,'Shoe size conversion table'!$B$6:$D$22,3),VLOOKUP(H12825,'Shoe size conversion table'!$J$6:$L$22,3))</f>
        <v>8.5</v>
      </c>
      <c r="K12825" s="11">
        <v>149</v>
      </c>
      <c r="L12825" s="12">
        <v>0</v>
      </c>
      <c r="M12825" s="7">
        <f t="shared" si="601"/>
        <v>2016</v>
      </c>
      <c r="N12825" s="7">
        <f t="shared" si="602"/>
        <v>9</v>
      </c>
      <c r="O12825" s="30">
        <f t="shared" si="603"/>
        <v>149</v>
      </c>
    </row>
    <row r="12826" spans="2:15" x14ac:dyDescent="0.2">
      <c r="B12826" s="13">
        <v>63837</v>
      </c>
      <c r="C12826" s="14">
        <v>42624.016111111239</v>
      </c>
      <c r="D12826" s="7" t="s">
        <v>10</v>
      </c>
      <c r="E12826" s="13">
        <v>2228</v>
      </c>
      <c r="F12826" s="7" t="s">
        <v>34</v>
      </c>
      <c r="G12826" s="7" t="s">
        <v>11</v>
      </c>
      <c r="H12826" s="13">
        <v>8</v>
      </c>
      <c r="I12826" s="13">
        <f>IF(G12826="Male",VLOOKUP(H12826,'Shoe size conversion table'!$B$6:$D$22,2),VLOOKUP(H12826,'Shoe size conversion table'!$J$6:$L$22,2))</f>
        <v>41</v>
      </c>
      <c r="J12826" s="13">
        <f>IF(G12826="Male",VLOOKUP(H12826,'Shoe size conversion table'!$B$6:$D$22,3),VLOOKUP(H12826,'Shoe size conversion table'!$J$6:$L$22,3))</f>
        <v>7.5</v>
      </c>
      <c r="K12826" s="11">
        <v>129</v>
      </c>
      <c r="L12826" s="12">
        <v>0</v>
      </c>
      <c r="M12826" s="7">
        <f t="shared" si="601"/>
        <v>2016</v>
      </c>
      <c r="N12826" s="7">
        <f t="shared" si="602"/>
        <v>9</v>
      </c>
      <c r="O12826" s="30">
        <f t="shared" si="603"/>
        <v>129</v>
      </c>
    </row>
    <row r="12827" spans="2:15" x14ac:dyDescent="0.2">
      <c r="B12827" s="13">
        <v>63838</v>
      </c>
      <c r="C12827" s="14">
        <v>42624.026111111343</v>
      </c>
      <c r="D12827" s="7" t="s">
        <v>10</v>
      </c>
      <c r="E12827" s="13">
        <v>2229</v>
      </c>
      <c r="F12827" s="7" t="s">
        <v>35</v>
      </c>
      <c r="G12827" s="7" t="s">
        <v>12</v>
      </c>
      <c r="H12827" s="13">
        <v>9.5</v>
      </c>
      <c r="I12827" s="13">
        <f>IF(G12827="Male",VLOOKUP(H12827,'Shoe size conversion table'!$B$6:$D$22,2),VLOOKUP(H12827,'Shoe size conversion table'!$J$6:$L$22,2))</f>
        <v>40</v>
      </c>
      <c r="J12827" s="13">
        <f>IF(G12827="Male",VLOOKUP(H12827,'Shoe size conversion table'!$B$6:$D$22,3),VLOOKUP(H12827,'Shoe size conversion table'!$J$6:$L$22,3))</f>
        <v>7.5</v>
      </c>
      <c r="K12827" s="11">
        <v>169</v>
      </c>
      <c r="L12827" s="12">
        <v>0.2</v>
      </c>
      <c r="M12827" s="7">
        <f t="shared" si="601"/>
        <v>2016</v>
      </c>
      <c r="N12827" s="7">
        <f t="shared" si="602"/>
        <v>9</v>
      </c>
      <c r="O12827" s="30">
        <f t="shared" si="603"/>
        <v>135.20000000000002</v>
      </c>
    </row>
    <row r="12828" spans="2:15" x14ac:dyDescent="0.2">
      <c r="B12828" s="13">
        <v>63839</v>
      </c>
      <c r="C12828" s="14">
        <v>42624.236111111117</v>
      </c>
      <c r="D12828" s="7" t="s">
        <v>10</v>
      </c>
      <c r="E12828" s="13">
        <v>2242</v>
      </c>
      <c r="F12828" s="7" t="s">
        <v>34</v>
      </c>
      <c r="G12828" s="7" t="s">
        <v>12</v>
      </c>
      <c r="H12828" s="13">
        <v>7.5</v>
      </c>
      <c r="I12828" s="13">
        <f>IF(G12828="Male",VLOOKUP(H12828,'Shoe size conversion table'!$B$6:$D$22,2),VLOOKUP(H12828,'Shoe size conversion table'!$J$6:$L$22,2))</f>
        <v>38</v>
      </c>
      <c r="J12828" s="13">
        <f>IF(G12828="Male",VLOOKUP(H12828,'Shoe size conversion table'!$B$6:$D$22,3),VLOOKUP(H12828,'Shoe size conversion table'!$J$6:$L$22,3))</f>
        <v>5.5</v>
      </c>
      <c r="K12828" s="11">
        <v>129</v>
      </c>
      <c r="L12828" s="12">
        <v>0.1</v>
      </c>
      <c r="M12828" s="7">
        <f t="shared" si="601"/>
        <v>2016</v>
      </c>
      <c r="N12828" s="7">
        <f t="shared" si="602"/>
        <v>9</v>
      </c>
      <c r="O12828" s="30">
        <f t="shared" si="603"/>
        <v>116.10000000000001</v>
      </c>
    </row>
    <row r="12829" spans="2:15" x14ac:dyDescent="0.2">
      <c r="B12829" s="13">
        <v>63840</v>
      </c>
      <c r="C12829" s="14">
        <v>42624.236111111117</v>
      </c>
      <c r="D12829" s="7" t="s">
        <v>8</v>
      </c>
      <c r="E12829" s="13">
        <v>2184</v>
      </c>
      <c r="F12829" s="7" t="s">
        <v>40</v>
      </c>
      <c r="G12829" s="7" t="s">
        <v>11</v>
      </c>
      <c r="H12829" s="13">
        <v>9</v>
      </c>
      <c r="I12829" s="13">
        <f>IF(G12829="Male",VLOOKUP(H12829,'Shoe size conversion table'!$B$6:$D$22,2),VLOOKUP(H12829,'Shoe size conversion table'!$J$6:$L$22,2))</f>
        <v>42</v>
      </c>
      <c r="J12829" s="13">
        <f>IF(G12829="Male",VLOOKUP(H12829,'Shoe size conversion table'!$B$6:$D$22,3),VLOOKUP(H12829,'Shoe size conversion table'!$J$6:$L$22,3))</f>
        <v>8.5</v>
      </c>
      <c r="K12829" s="11">
        <v>129</v>
      </c>
      <c r="L12829" s="12">
        <v>0</v>
      </c>
      <c r="M12829" s="7">
        <f t="shared" si="601"/>
        <v>2016</v>
      </c>
      <c r="N12829" s="7">
        <f t="shared" si="602"/>
        <v>9</v>
      </c>
      <c r="O12829" s="30">
        <f t="shared" si="603"/>
        <v>129</v>
      </c>
    </row>
    <row r="12830" spans="2:15" x14ac:dyDescent="0.2">
      <c r="B12830" s="13">
        <v>63841</v>
      </c>
      <c r="C12830" s="14">
        <v>42624.316111111089</v>
      </c>
      <c r="D12830" s="7" t="s">
        <v>9</v>
      </c>
      <c r="E12830" s="13">
        <v>2170</v>
      </c>
      <c r="F12830" s="7" t="s">
        <v>61</v>
      </c>
      <c r="G12830" s="7" t="s">
        <v>12</v>
      </c>
      <c r="H12830" s="13">
        <v>8</v>
      </c>
      <c r="I12830" s="13" t="str">
        <f>IF(G12830="Male",VLOOKUP(H12830,'Shoe size conversion table'!$B$6:$D$22,2),VLOOKUP(H12830,'Shoe size conversion table'!$J$6:$L$22,2))</f>
        <v>38-39</v>
      </c>
      <c r="J12830" s="13">
        <f>IF(G12830="Male",VLOOKUP(H12830,'Shoe size conversion table'!$B$6:$D$22,3),VLOOKUP(H12830,'Shoe size conversion table'!$J$6:$L$22,3))</f>
        <v>6</v>
      </c>
      <c r="K12830" s="11">
        <v>199</v>
      </c>
      <c r="L12830" s="12">
        <v>0</v>
      </c>
      <c r="M12830" s="7">
        <f t="shared" si="601"/>
        <v>2016</v>
      </c>
      <c r="N12830" s="7">
        <f t="shared" si="602"/>
        <v>9</v>
      </c>
      <c r="O12830" s="30">
        <f t="shared" si="603"/>
        <v>199</v>
      </c>
    </row>
    <row r="12831" spans="2:15" x14ac:dyDescent="0.2">
      <c r="B12831" s="13">
        <v>63841</v>
      </c>
      <c r="C12831" s="14">
        <v>42624.316111111089</v>
      </c>
      <c r="D12831" s="7" t="s">
        <v>9</v>
      </c>
      <c r="E12831" s="13">
        <v>2215</v>
      </c>
      <c r="F12831" s="7" t="s">
        <v>60</v>
      </c>
      <c r="G12831" s="7" t="s">
        <v>11</v>
      </c>
      <c r="H12831" s="13">
        <v>9.5</v>
      </c>
      <c r="I12831" s="13" t="str">
        <f>IF(G12831="Male",VLOOKUP(H12831,'Shoe size conversion table'!$B$6:$D$22,2),VLOOKUP(H12831,'Shoe size conversion table'!$J$6:$L$22,2))</f>
        <v>42-43</v>
      </c>
      <c r="J12831" s="13">
        <f>IF(G12831="Male",VLOOKUP(H12831,'Shoe size conversion table'!$B$6:$D$22,3),VLOOKUP(H12831,'Shoe size conversion table'!$J$6:$L$22,3))</f>
        <v>9</v>
      </c>
      <c r="K12831" s="11">
        <v>149</v>
      </c>
      <c r="L12831" s="12">
        <v>0.2</v>
      </c>
      <c r="M12831" s="7">
        <f t="shared" si="601"/>
        <v>2016</v>
      </c>
      <c r="N12831" s="7">
        <f t="shared" si="602"/>
        <v>9</v>
      </c>
      <c r="O12831" s="30">
        <f t="shared" si="603"/>
        <v>119.2</v>
      </c>
    </row>
    <row r="12832" spans="2:15" x14ac:dyDescent="0.2">
      <c r="B12832" s="13">
        <v>63842</v>
      </c>
      <c r="C12832" s="14">
        <v>42624.416111111088</v>
      </c>
      <c r="D12832" s="7" t="s">
        <v>9</v>
      </c>
      <c r="E12832" s="13">
        <v>2161</v>
      </c>
      <c r="F12832" s="7" t="s">
        <v>60</v>
      </c>
      <c r="G12832" s="7" t="s">
        <v>12</v>
      </c>
      <c r="H12832" s="13">
        <v>8</v>
      </c>
      <c r="I12832" s="13" t="str">
        <f>IF(G12832="Male",VLOOKUP(H12832,'Shoe size conversion table'!$B$6:$D$22,2),VLOOKUP(H12832,'Shoe size conversion table'!$J$6:$L$22,2))</f>
        <v>38-39</v>
      </c>
      <c r="J12832" s="13">
        <f>IF(G12832="Male",VLOOKUP(H12832,'Shoe size conversion table'!$B$6:$D$22,3),VLOOKUP(H12832,'Shoe size conversion table'!$J$6:$L$22,3))</f>
        <v>6</v>
      </c>
      <c r="K12832" s="11">
        <v>149</v>
      </c>
      <c r="L12832" s="12">
        <v>0.5</v>
      </c>
      <c r="M12832" s="7">
        <f t="shared" si="601"/>
        <v>2016</v>
      </c>
      <c r="N12832" s="7">
        <f t="shared" si="602"/>
        <v>9</v>
      </c>
      <c r="O12832" s="30">
        <f t="shared" si="603"/>
        <v>74.5</v>
      </c>
    </row>
    <row r="12833" spans="2:15" x14ac:dyDescent="0.2">
      <c r="B12833" s="13">
        <v>63843</v>
      </c>
      <c r="C12833" s="14">
        <v>42624.446111111225</v>
      </c>
      <c r="D12833" s="7" t="s">
        <v>10</v>
      </c>
      <c r="E12833" s="13">
        <v>2172</v>
      </c>
      <c r="F12833" s="7" t="s">
        <v>34</v>
      </c>
      <c r="G12833" s="7" t="s">
        <v>11</v>
      </c>
      <c r="H12833" s="13">
        <v>9</v>
      </c>
      <c r="I12833" s="13">
        <f>IF(G12833="Male",VLOOKUP(H12833,'Shoe size conversion table'!$B$6:$D$22,2),VLOOKUP(H12833,'Shoe size conversion table'!$J$6:$L$22,2))</f>
        <v>42</v>
      </c>
      <c r="J12833" s="13">
        <f>IF(G12833="Male",VLOOKUP(H12833,'Shoe size conversion table'!$B$6:$D$22,3),VLOOKUP(H12833,'Shoe size conversion table'!$J$6:$L$22,3))</f>
        <v>8.5</v>
      </c>
      <c r="K12833" s="11">
        <v>189</v>
      </c>
      <c r="L12833" s="12">
        <v>0</v>
      </c>
      <c r="M12833" s="7">
        <f t="shared" si="601"/>
        <v>2016</v>
      </c>
      <c r="N12833" s="7">
        <f t="shared" si="602"/>
        <v>9</v>
      </c>
      <c r="O12833" s="30">
        <f t="shared" si="603"/>
        <v>189</v>
      </c>
    </row>
    <row r="12834" spans="2:15" x14ac:dyDescent="0.2">
      <c r="B12834" s="13">
        <v>63844</v>
      </c>
      <c r="C12834" s="14">
        <v>42624.486111111117</v>
      </c>
      <c r="D12834" s="7" t="s">
        <v>7</v>
      </c>
      <c r="E12834" s="13">
        <v>2193</v>
      </c>
      <c r="F12834" s="7" t="s">
        <v>49</v>
      </c>
      <c r="G12834" s="7" t="s">
        <v>11</v>
      </c>
      <c r="H12834" s="13">
        <v>9</v>
      </c>
      <c r="I12834" s="13">
        <f>IF(G12834="Male",VLOOKUP(H12834,'Shoe size conversion table'!$B$6:$D$22,2),VLOOKUP(H12834,'Shoe size conversion table'!$J$6:$L$22,2))</f>
        <v>42</v>
      </c>
      <c r="J12834" s="13">
        <f>IF(G12834="Male",VLOOKUP(H12834,'Shoe size conversion table'!$B$6:$D$22,3),VLOOKUP(H12834,'Shoe size conversion table'!$J$6:$L$22,3))</f>
        <v>8.5</v>
      </c>
      <c r="K12834" s="11">
        <v>159</v>
      </c>
      <c r="L12834" s="12">
        <v>0</v>
      </c>
      <c r="M12834" s="7">
        <f t="shared" si="601"/>
        <v>2016</v>
      </c>
      <c r="N12834" s="7">
        <f t="shared" si="602"/>
        <v>9</v>
      </c>
      <c r="O12834" s="30">
        <f t="shared" si="603"/>
        <v>159</v>
      </c>
    </row>
    <row r="12835" spans="2:15" x14ac:dyDescent="0.2">
      <c r="B12835" s="13">
        <v>63845</v>
      </c>
      <c r="C12835" s="14">
        <v>42624.546111111114</v>
      </c>
      <c r="D12835" s="7" t="s">
        <v>7</v>
      </c>
      <c r="E12835" s="13">
        <v>2241</v>
      </c>
      <c r="F12835" s="7" t="s">
        <v>49</v>
      </c>
      <c r="G12835" s="7" t="s">
        <v>12</v>
      </c>
      <c r="H12835" s="13">
        <v>8</v>
      </c>
      <c r="I12835" s="13" t="str">
        <f>IF(G12835="Male",VLOOKUP(H12835,'Shoe size conversion table'!$B$6:$D$22,2),VLOOKUP(H12835,'Shoe size conversion table'!$J$6:$L$22,2))</f>
        <v>38-39</v>
      </c>
      <c r="J12835" s="13">
        <f>IF(G12835="Male",VLOOKUP(H12835,'Shoe size conversion table'!$B$6:$D$22,3),VLOOKUP(H12835,'Shoe size conversion table'!$J$6:$L$22,3))</f>
        <v>6</v>
      </c>
      <c r="K12835" s="11">
        <v>139</v>
      </c>
      <c r="L12835" s="12">
        <v>0</v>
      </c>
      <c r="M12835" s="7">
        <f t="shared" si="601"/>
        <v>2016</v>
      </c>
      <c r="N12835" s="7">
        <f t="shared" si="602"/>
        <v>9</v>
      </c>
      <c r="O12835" s="30">
        <f t="shared" si="603"/>
        <v>139</v>
      </c>
    </row>
    <row r="12836" spans="2:15" x14ac:dyDescent="0.2">
      <c r="B12836" s="13">
        <v>63846</v>
      </c>
      <c r="C12836" s="14">
        <v>42624.606111111338</v>
      </c>
      <c r="D12836" s="7" t="s">
        <v>7</v>
      </c>
      <c r="E12836" s="13">
        <v>2227</v>
      </c>
      <c r="F12836" s="7" t="s">
        <v>48</v>
      </c>
      <c r="G12836" s="7" t="s">
        <v>12</v>
      </c>
      <c r="H12836" s="13">
        <v>9</v>
      </c>
      <c r="I12836" s="13" t="str">
        <f>IF(G12836="Male",VLOOKUP(H12836,'Shoe size conversion table'!$B$6:$D$22,2),VLOOKUP(H12836,'Shoe size conversion table'!$J$6:$L$22,2))</f>
        <v>39-40</v>
      </c>
      <c r="J12836" s="13">
        <f>IF(G12836="Male",VLOOKUP(H12836,'Shoe size conversion table'!$B$6:$D$22,3),VLOOKUP(H12836,'Shoe size conversion table'!$J$6:$L$22,3))</f>
        <v>7</v>
      </c>
      <c r="K12836" s="11">
        <v>129</v>
      </c>
      <c r="L12836" s="12">
        <v>0</v>
      </c>
      <c r="M12836" s="7">
        <f t="shared" si="601"/>
        <v>2016</v>
      </c>
      <c r="N12836" s="7">
        <f t="shared" si="602"/>
        <v>9</v>
      </c>
      <c r="O12836" s="30">
        <f t="shared" si="603"/>
        <v>129</v>
      </c>
    </row>
    <row r="12837" spans="2:15" x14ac:dyDescent="0.2">
      <c r="B12837" s="13">
        <v>63847</v>
      </c>
      <c r="C12837" s="14">
        <v>42624.606111111338</v>
      </c>
      <c r="D12837" s="7" t="s">
        <v>9</v>
      </c>
      <c r="E12837" s="13">
        <v>2180</v>
      </c>
      <c r="F12837" s="7" t="s">
        <v>61</v>
      </c>
      <c r="G12837" s="7" t="s">
        <v>11</v>
      </c>
      <c r="H12837" s="13">
        <v>9</v>
      </c>
      <c r="I12837" s="13">
        <f>IF(G12837="Male",VLOOKUP(H12837,'Shoe size conversion table'!$B$6:$D$22,2),VLOOKUP(H12837,'Shoe size conversion table'!$J$6:$L$22,2))</f>
        <v>42</v>
      </c>
      <c r="J12837" s="13">
        <f>IF(G12837="Male",VLOOKUP(H12837,'Shoe size conversion table'!$B$6:$D$22,3),VLOOKUP(H12837,'Shoe size conversion table'!$J$6:$L$22,3))</f>
        <v>8.5</v>
      </c>
      <c r="K12837" s="11">
        <v>129</v>
      </c>
      <c r="L12837" s="12">
        <v>0</v>
      </c>
      <c r="M12837" s="7">
        <f t="shared" si="601"/>
        <v>2016</v>
      </c>
      <c r="N12837" s="7">
        <f t="shared" si="602"/>
        <v>9</v>
      </c>
      <c r="O12837" s="30">
        <f t="shared" si="603"/>
        <v>129</v>
      </c>
    </row>
    <row r="12838" spans="2:15" x14ac:dyDescent="0.2">
      <c r="B12838" s="13">
        <v>63848</v>
      </c>
      <c r="C12838" s="14">
        <v>42624.726111111224</v>
      </c>
      <c r="D12838" s="7" t="s">
        <v>8</v>
      </c>
      <c r="E12838" s="13">
        <v>2171</v>
      </c>
      <c r="F12838" s="7" t="s">
        <v>39</v>
      </c>
      <c r="G12838" s="7" t="s">
        <v>12</v>
      </c>
      <c r="H12838" s="13">
        <v>7</v>
      </c>
      <c r="I12838" s="13" t="str">
        <f>IF(G12838="Male",VLOOKUP(H12838,'Shoe size conversion table'!$B$6:$D$22,2),VLOOKUP(H12838,'Shoe size conversion table'!$J$6:$L$22,2))</f>
        <v>37-38</v>
      </c>
      <c r="J12838" s="13">
        <f>IF(G12838="Male",VLOOKUP(H12838,'Shoe size conversion table'!$B$6:$D$22,3),VLOOKUP(H12838,'Shoe size conversion table'!$J$6:$L$22,3))</f>
        <v>5</v>
      </c>
      <c r="K12838" s="11">
        <v>129</v>
      </c>
      <c r="L12838" s="12">
        <v>0</v>
      </c>
      <c r="M12838" s="7">
        <f t="shared" si="601"/>
        <v>2016</v>
      </c>
      <c r="N12838" s="7">
        <f t="shared" si="602"/>
        <v>9</v>
      </c>
      <c r="O12838" s="30">
        <f t="shared" si="603"/>
        <v>129</v>
      </c>
    </row>
    <row r="12839" spans="2:15" x14ac:dyDescent="0.2">
      <c r="B12839" s="13">
        <v>63849</v>
      </c>
      <c r="C12839" s="14">
        <v>42624.766111111239</v>
      </c>
      <c r="D12839" s="7" t="s">
        <v>9</v>
      </c>
      <c r="E12839" s="13">
        <v>2189</v>
      </c>
      <c r="F12839" s="7" t="s">
        <v>62</v>
      </c>
      <c r="G12839" s="7" t="s">
        <v>12</v>
      </c>
      <c r="H12839" s="13">
        <v>8.5</v>
      </c>
      <c r="I12839" s="13">
        <f>IF(G12839="Male",VLOOKUP(H12839,'Shoe size conversion table'!$B$6:$D$22,2),VLOOKUP(H12839,'Shoe size conversion table'!$J$6:$L$22,2))</f>
        <v>39</v>
      </c>
      <c r="J12839" s="13">
        <f>IF(G12839="Male",VLOOKUP(H12839,'Shoe size conversion table'!$B$6:$D$22,3),VLOOKUP(H12839,'Shoe size conversion table'!$J$6:$L$22,3))</f>
        <v>6.5</v>
      </c>
      <c r="K12839" s="11">
        <v>139</v>
      </c>
      <c r="L12839" s="12">
        <v>0</v>
      </c>
      <c r="M12839" s="7">
        <f t="shared" si="601"/>
        <v>2016</v>
      </c>
      <c r="N12839" s="7">
        <f t="shared" si="602"/>
        <v>9</v>
      </c>
      <c r="O12839" s="30">
        <f t="shared" si="603"/>
        <v>139</v>
      </c>
    </row>
    <row r="12840" spans="2:15" x14ac:dyDescent="0.2">
      <c r="B12840" s="13">
        <v>63850</v>
      </c>
      <c r="C12840" s="14">
        <v>42624.776111111118</v>
      </c>
      <c r="D12840" s="7" t="s">
        <v>7</v>
      </c>
      <c r="E12840" s="13">
        <v>2194</v>
      </c>
      <c r="F12840" s="7" t="s">
        <v>51</v>
      </c>
      <c r="G12840" s="7" t="s">
        <v>11</v>
      </c>
      <c r="H12840" s="13">
        <v>6.5</v>
      </c>
      <c r="I12840" s="13">
        <f>IF(G12840="Male",VLOOKUP(H12840,'Shoe size conversion table'!$B$6:$D$22,2),VLOOKUP(H12840,'Shoe size conversion table'!$J$6:$L$22,2))</f>
        <v>39</v>
      </c>
      <c r="J12840" s="13">
        <f>IF(G12840="Male",VLOOKUP(H12840,'Shoe size conversion table'!$B$6:$D$22,3),VLOOKUP(H12840,'Shoe size conversion table'!$J$6:$L$22,3))</f>
        <v>6</v>
      </c>
      <c r="K12840" s="11">
        <v>199</v>
      </c>
      <c r="L12840" s="12">
        <v>0</v>
      </c>
      <c r="M12840" s="7">
        <f t="shared" si="601"/>
        <v>2016</v>
      </c>
      <c r="N12840" s="7">
        <f t="shared" si="602"/>
        <v>9</v>
      </c>
      <c r="O12840" s="30">
        <f t="shared" si="603"/>
        <v>199</v>
      </c>
    </row>
    <row r="12841" spans="2:15" x14ac:dyDescent="0.2">
      <c r="B12841" s="13">
        <v>63850</v>
      </c>
      <c r="C12841" s="14">
        <v>42624.776111111118</v>
      </c>
      <c r="D12841" s="7" t="s">
        <v>7</v>
      </c>
      <c r="E12841" s="13">
        <v>2174</v>
      </c>
      <c r="F12841" s="7" t="s">
        <v>53</v>
      </c>
      <c r="G12841" s="7" t="s">
        <v>11</v>
      </c>
      <c r="H12841" s="13">
        <v>8.5</v>
      </c>
      <c r="I12841" s="13" t="str">
        <f>IF(G12841="Male",VLOOKUP(H12841,'Shoe size conversion table'!$B$6:$D$22,2),VLOOKUP(H12841,'Shoe size conversion table'!$J$6:$L$22,2))</f>
        <v>41-42</v>
      </c>
      <c r="J12841" s="13">
        <f>IF(G12841="Male",VLOOKUP(H12841,'Shoe size conversion table'!$B$6:$D$22,3),VLOOKUP(H12841,'Shoe size conversion table'!$J$6:$L$22,3))</f>
        <v>8</v>
      </c>
      <c r="K12841" s="11">
        <v>169</v>
      </c>
      <c r="L12841" s="12">
        <v>0</v>
      </c>
      <c r="M12841" s="7">
        <f t="shared" si="601"/>
        <v>2016</v>
      </c>
      <c r="N12841" s="7">
        <f t="shared" si="602"/>
        <v>9</v>
      </c>
      <c r="O12841" s="30">
        <f t="shared" si="603"/>
        <v>169</v>
      </c>
    </row>
    <row r="12842" spans="2:15" x14ac:dyDescent="0.2">
      <c r="B12842" s="13">
        <v>63851</v>
      </c>
      <c r="C12842" s="14">
        <v>42624.816111111242</v>
      </c>
      <c r="D12842" s="7" t="s">
        <v>7</v>
      </c>
      <c r="E12842" s="13">
        <v>2226</v>
      </c>
      <c r="F12842" s="7" t="s">
        <v>43</v>
      </c>
      <c r="G12842" s="7" t="s">
        <v>12</v>
      </c>
      <c r="H12842" s="13">
        <v>8</v>
      </c>
      <c r="I12842" s="13" t="str">
        <f>IF(G12842="Male",VLOOKUP(H12842,'Shoe size conversion table'!$B$6:$D$22,2),VLOOKUP(H12842,'Shoe size conversion table'!$J$6:$L$22,2))</f>
        <v>38-39</v>
      </c>
      <c r="J12842" s="13">
        <f>IF(G12842="Male",VLOOKUP(H12842,'Shoe size conversion table'!$B$6:$D$22,3),VLOOKUP(H12842,'Shoe size conversion table'!$J$6:$L$22,3))</f>
        <v>6</v>
      </c>
      <c r="K12842" s="11">
        <v>139</v>
      </c>
      <c r="L12842" s="12">
        <v>0</v>
      </c>
      <c r="M12842" s="7">
        <f t="shared" si="601"/>
        <v>2016</v>
      </c>
      <c r="N12842" s="7">
        <f t="shared" si="602"/>
        <v>9</v>
      </c>
      <c r="O12842" s="30">
        <f t="shared" si="603"/>
        <v>139</v>
      </c>
    </row>
    <row r="12843" spans="2:15" x14ac:dyDescent="0.2">
      <c r="B12843" s="13">
        <v>63852</v>
      </c>
      <c r="C12843" s="14">
        <v>42624.836111111086</v>
      </c>
      <c r="D12843" s="7" t="s">
        <v>7</v>
      </c>
      <c r="E12843" s="13">
        <v>2224</v>
      </c>
      <c r="F12843" s="7" t="s">
        <v>56</v>
      </c>
      <c r="G12843" s="7" t="s">
        <v>12</v>
      </c>
      <c r="H12843" s="13">
        <v>8.5</v>
      </c>
      <c r="I12843" s="13">
        <f>IF(G12843="Male",VLOOKUP(H12843,'Shoe size conversion table'!$B$6:$D$22,2),VLOOKUP(H12843,'Shoe size conversion table'!$J$6:$L$22,2))</f>
        <v>39</v>
      </c>
      <c r="J12843" s="13">
        <f>IF(G12843="Male",VLOOKUP(H12843,'Shoe size conversion table'!$B$6:$D$22,3),VLOOKUP(H12843,'Shoe size conversion table'!$J$6:$L$22,3))</f>
        <v>6.5</v>
      </c>
      <c r="K12843" s="11">
        <v>139</v>
      </c>
      <c r="L12843" s="12">
        <v>0.1</v>
      </c>
      <c r="M12843" s="7">
        <f t="shared" si="601"/>
        <v>2016</v>
      </c>
      <c r="N12843" s="7">
        <f t="shared" si="602"/>
        <v>9</v>
      </c>
      <c r="O12843" s="30">
        <f t="shared" si="603"/>
        <v>125.10000000000001</v>
      </c>
    </row>
    <row r="12844" spans="2:15" x14ac:dyDescent="0.2">
      <c r="B12844" s="13">
        <v>63853</v>
      </c>
      <c r="C12844" s="14">
        <v>42624.986111111342</v>
      </c>
      <c r="D12844" s="7" t="s">
        <v>7</v>
      </c>
      <c r="E12844" s="13">
        <v>2217</v>
      </c>
      <c r="F12844" s="7" t="s">
        <v>52</v>
      </c>
      <c r="G12844" s="7" t="s">
        <v>12</v>
      </c>
      <c r="H12844" s="13">
        <v>8.5</v>
      </c>
      <c r="I12844" s="13">
        <f>IF(G12844="Male",VLOOKUP(H12844,'Shoe size conversion table'!$B$6:$D$22,2),VLOOKUP(H12844,'Shoe size conversion table'!$J$6:$L$22,2))</f>
        <v>39</v>
      </c>
      <c r="J12844" s="13">
        <f>IF(G12844="Male",VLOOKUP(H12844,'Shoe size conversion table'!$B$6:$D$22,3),VLOOKUP(H12844,'Shoe size conversion table'!$J$6:$L$22,3))</f>
        <v>6.5</v>
      </c>
      <c r="K12844" s="11">
        <v>139</v>
      </c>
      <c r="L12844" s="12">
        <v>0.5</v>
      </c>
      <c r="M12844" s="7">
        <f t="shared" si="601"/>
        <v>2016</v>
      </c>
      <c r="N12844" s="7">
        <f t="shared" si="602"/>
        <v>9</v>
      </c>
      <c r="O12844" s="30">
        <f t="shared" si="603"/>
        <v>69.5</v>
      </c>
    </row>
    <row r="12845" spans="2:15" x14ac:dyDescent="0.2">
      <c r="B12845" s="13">
        <v>63854</v>
      </c>
      <c r="C12845" s="14">
        <v>42625.016111111087</v>
      </c>
      <c r="D12845" s="7" t="s">
        <v>7</v>
      </c>
      <c r="E12845" s="13">
        <v>2152</v>
      </c>
      <c r="F12845" s="7" t="s">
        <v>49</v>
      </c>
      <c r="G12845" s="7" t="s">
        <v>12</v>
      </c>
      <c r="H12845" s="13">
        <v>9</v>
      </c>
      <c r="I12845" s="13" t="str">
        <f>IF(G12845="Male",VLOOKUP(H12845,'Shoe size conversion table'!$B$6:$D$22,2),VLOOKUP(H12845,'Shoe size conversion table'!$J$6:$L$22,2))</f>
        <v>39-40</v>
      </c>
      <c r="J12845" s="13">
        <f>IF(G12845="Male",VLOOKUP(H12845,'Shoe size conversion table'!$B$6:$D$22,3),VLOOKUP(H12845,'Shoe size conversion table'!$J$6:$L$22,3))</f>
        <v>7</v>
      </c>
      <c r="K12845" s="11">
        <v>149</v>
      </c>
      <c r="L12845" s="12">
        <v>0</v>
      </c>
      <c r="M12845" s="7">
        <f t="shared" si="601"/>
        <v>2016</v>
      </c>
      <c r="N12845" s="7">
        <f t="shared" si="602"/>
        <v>9</v>
      </c>
      <c r="O12845" s="30">
        <f t="shared" si="603"/>
        <v>149</v>
      </c>
    </row>
    <row r="12846" spans="2:15" x14ac:dyDescent="0.2">
      <c r="B12846" s="13">
        <v>63855</v>
      </c>
      <c r="C12846" s="14">
        <v>42625.016111111225</v>
      </c>
      <c r="D12846" s="7" t="s">
        <v>7</v>
      </c>
      <c r="E12846" s="13">
        <v>2171</v>
      </c>
      <c r="F12846" s="7" t="s">
        <v>49</v>
      </c>
      <c r="G12846" s="7" t="s">
        <v>11</v>
      </c>
      <c r="H12846" s="13">
        <v>12</v>
      </c>
      <c r="I12846" s="13">
        <f>IF(G12846="Male",VLOOKUP(H12846,'Shoe size conversion table'!$B$6:$D$22,2),VLOOKUP(H12846,'Shoe size conversion table'!$J$6:$L$22,2))</f>
        <v>45</v>
      </c>
      <c r="J12846" s="13">
        <f>IF(G12846="Male",VLOOKUP(H12846,'Shoe size conversion table'!$B$6:$D$22,3),VLOOKUP(H12846,'Shoe size conversion table'!$J$6:$L$22,3))</f>
        <v>11.5</v>
      </c>
      <c r="K12846" s="11">
        <v>189</v>
      </c>
      <c r="L12846" s="12">
        <v>0</v>
      </c>
      <c r="M12846" s="7">
        <f t="shared" si="601"/>
        <v>2016</v>
      </c>
      <c r="N12846" s="7">
        <f t="shared" si="602"/>
        <v>9</v>
      </c>
      <c r="O12846" s="30">
        <f t="shared" si="603"/>
        <v>189</v>
      </c>
    </row>
    <row r="12847" spans="2:15" x14ac:dyDescent="0.2">
      <c r="B12847" s="13">
        <v>63856</v>
      </c>
      <c r="C12847" s="14">
        <v>42625.026111111343</v>
      </c>
      <c r="D12847" s="7" t="s">
        <v>7</v>
      </c>
      <c r="E12847" s="13">
        <v>2170</v>
      </c>
      <c r="F12847" s="7" t="s">
        <v>50</v>
      </c>
      <c r="G12847" s="7" t="s">
        <v>11</v>
      </c>
      <c r="H12847" s="13">
        <v>10.5</v>
      </c>
      <c r="I12847" s="13" t="str">
        <f>IF(G12847="Male",VLOOKUP(H12847,'Shoe size conversion table'!$B$6:$D$22,2),VLOOKUP(H12847,'Shoe size conversion table'!$J$6:$L$22,2))</f>
        <v>43-44</v>
      </c>
      <c r="J12847" s="13">
        <f>IF(G12847="Male",VLOOKUP(H12847,'Shoe size conversion table'!$B$6:$D$22,3),VLOOKUP(H12847,'Shoe size conversion table'!$J$6:$L$22,3))</f>
        <v>10</v>
      </c>
      <c r="K12847" s="11">
        <v>149</v>
      </c>
      <c r="L12847" s="12">
        <v>0</v>
      </c>
      <c r="M12847" s="7">
        <f t="shared" si="601"/>
        <v>2016</v>
      </c>
      <c r="N12847" s="7">
        <f t="shared" si="602"/>
        <v>9</v>
      </c>
      <c r="O12847" s="30">
        <f t="shared" si="603"/>
        <v>149</v>
      </c>
    </row>
    <row r="12848" spans="2:15" x14ac:dyDescent="0.2">
      <c r="B12848" s="13">
        <v>63857</v>
      </c>
      <c r="C12848" s="14">
        <v>42625.156111111239</v>
      </c>
      <c r="D12848" s="7" t="s">
        <v>9</v>
      </c>
      <c r="E12848" s="13">
        <v>2205</v>
      </c>
      <c r="F12848" s="7" t="s">
        <v>62</v>
      </c>
      <c r="G12848" s="7" t="s">
        <v>12</v>
      </c>
      <c r="H12848" s="13">
        <v>5</v>
      </c>
      <c r="I12848" s="13" t="str">
        <f>IF(G12848="Male",VLOOKUP(H12848,'Shoe size conversion table'!$B$6:$D$22,2),VLOOKUP(H12848,'Shoe size conversion table'!$J$6:$L$22,2))</f>
        <v>35-36</v>
      </c>
      <c r="J12848" s="13">
        <f>IF(G12848="Male",VLOOKUP(H12848,'Shoe size conversion table'!$B$6:$D$22,3),VLOOKUP(H12848,'Shoe size conversion table'!$J$6:$L$22,3))</f>
        <v>3</v>
      </c>
      <c r="K12848" s="11">
        <v>139</v>
      </c>
      <c r="L12848" s="12">
        <v>0</v>
      </c>
      <c r="M12848" s="7">
        <f t="shared" si="601"/>
        <v>2016</v>
      </c>
      <c r="N12848" s="7">
        <f t="shared" si="602"/>
        <v>9</v>
      </c>
      <c r="O12848" s="30">
        <f t="shared" si="603"/>
        <v>139</v>
      </c>
    </row>
    <row r="12849" spans="2:15" x14ac:dyDescent="0.2">
      <c r="B12849" s="13">
        <v>63858</v>
      </c>
      <c r="C12849" s="14">
        <v>42625.186111111085</v>
      </c>
      <c r="D12849" s="7" t="s">
        <v>7</v>
      </c>
      <c r="E12849" s="13">
        <v>2207</v>
      </c>
      <c r="F12849" s="7" t="s">
        <v>49</v>
      </c>
      <c r="G12849" s="7" t="s">
        <v>11</v>
      </c>
      <c r="H12849" s="13">
        <v>8</v>
      </c>
      <c r="I12849" s="13">
        <f>IF(G12849="Male",VLOOKUP(H12849,'Shoe size conversion table'!$B$6:$D$22,2),VLOOKUP(H12849,'Shoe size conversion table'!$J$6:$L$22,2))</f>
        <v>41</v>
      </c>
      <c r="J12849" s="13">
        <f>IF(G12849="Male",VLOOKUP(H12849,'Shoe size conversion table'!$B$6:$D$22,3),VLOOKUP(H12849,'Shoe size conversion table'!$J$6:$L$22,3))</f>
        <v>7.5</v>
      </c>
      <c r="K12849" s="11">
        <v>139</v>
      </c>
      <c r="L12849" s="12">
        <v>0</v>
      </c>
      <c r="M12849" s="7">
        <f t="shared" si="601"/>
        <v>2016</v>
      </c>
      <c r="N12849" s="7">
        <f t="shared" si="602"/>
        <v>9</v>
      </c>
      <c r="O12849" s="30">
        <f t="shared" si="603"/>
        <v>139</v>
      </c>
    </row>
    <row r="12850" spans="2:15" x14ac:dyDescent="0.2">
      <c r="B12850" s="13">
        <v>63859</v>
      </c>
      <c r="C12850" s="14">
        <v>42625.186111111339</v>
      </c>
      <c r="D12850" s="7" t="s">
        <v>8</v>
      </c>
      <c r="E12850" s="13">
        <v>2173</v>
      </c>
      <c r="F12850" s="7" t="s">
        <v>39</v>
      </c>
      <c r="G12850" s="7" t="s">
        <v>11</v>
      </c>
      <c r="H12850" s="13">
        <v>11.5</v>
      </c>
      <c r="I12850" s="13" t="str">
        <f>IF(G12850="Male",VLOOKUP(H12850,'Shoe size conversion table'!$B$6:$D$22,2),VLOOKUP(H12850,'Shoe size conversion table'!$J$6:$L$22,2))</f>
        <v>44-45</v>
      </c>
      <c r="J12850" s="13">
        <f>IF(G12850="Male",VLOOKUP(H12850,'Shoe size conversion table'!$B$6:$D$22,3),VLOOKUP(H12850,'Shoe size conversion table'!$J$6:$L$22,3))</f>
        <v>11</v>
      </c>
      <c r="K12850" s="11">
        <v>159</v>
      </c>
      <c r="L12850" s="12">
        <v>0</v>
      </c>
      <c r="M12850" s="7">
        <f t="shared" si="601"/>
        <v>2016</v>
      </c>
      <c r="N12850" s="7">
        <f t="shared" si="602"/>
        <v>9</v>
      </c>
      <c r="O12850" s="30">
        <f t="shared" si="603"/>
        <v>159</v>
      </c>
    </row>
    <row r="12851" spans="2:15" x14ac:dyDescent="0.2">
      <c r="B12851" s="13">
        <v>63860</v>
      </c>
      <c r="C12851" s="14">
        <v>42625.216111111236</v>
      </c>
      <c r="D12851" s="7" t="s">
        <v>10</v>
      </c>
      <c r="E12851" s="13">
        <v>2172</v>
      </c>
      <c r="F12851" s="7" t="s">
        <v>35</v>
      </c>
      <c r="G12851" s="7" t="s">
        <v>12</v>
      </c>
      <c r="H12851" s="13">
        <v>9.5</v>
      </c>
      <c r="I12851" s="13">
        <f>IF(G12851="Male",VLOOKUP(H12851,'Shoe size conversion table'!$B$6:$D$22,2),VLOOKUP(H12851,'Shoe size conversion table'!$J$6:$L$22,2))</f>
        <v>40</v>
      </c>
      <c r="J12851" s="13">
        <f>IF(G12851="Male",VLOOKUP(H12851,'Shoe size conversion table'!$B$6:$D$22,3),VLOOKUP(H12851,'Shoe size conversion table'!$J$6:$L$22,3))</f>
        <v>7.5</v>
      </c>
      <c r="K12851" s="11">
        <v>189</v>
      </c>
      <c r="L12851" s="12">
        <v>0.2</v>
      </c>
      <c r="M12851" s="7">
        <f t="shared" si="601"/>
        <v>2016</v>
      </c>
      <c r="N12851" s="7">
        <f t="shared" si="602"/>
        <v>9</v>
      </c>
      <c r="O12851" s="30">
        <f t="shared" si="603"/>
        <v>151.20000000000002</v>
      </c>
    </row>
    <row r="12852" spans="2:15" x14ac:dyDescent="0.2">
      <c r="B12852" s="13">
        <v>63861</v>
      </c>
      <c r="C12852" s="14">
        <v>42625.236111111117</v>
      </c>
      <c r="D12852" s="7" t="s">
        <v>8</v>
      </c>
      <c r="E12852" s="13">
        <v>2213</v>
      </c>
      <c r="F12852" s="7" t="s">
        <v>41</v>
      </c>
      <c r="G12852" s="7" t="s">
        <v>12</v>
      </c>
      <c r="H12852" s="13">
        <v>7.5</v>
      </c>
      <c r="I12852" s="13">
        <f>IF(G12852="Male",VLOOKUP(H12852,'Shoe size conversion table'!$B$6:$D$22,2),VLOOKUP(H12852,'Shoe size conversion table'!$J$6:$L$22,2))</f>
        <v>38</v>
      </c>
      <c r="J12852" s="13">
        <f>IF(G12852="Male",VLOOKUP(H12852,'Shoe size conversion table'!$B$6:$D$22,3),VLOOKUP(H12852,'Shoe size conversion table'!$J$6:$L$22,3))</f>
        <v>5.5</v>
      </c>
      <c r="K12852" s="11">
        <v>159</v>
      </c>
      <c r="L12852" s="12">
        <v>0.3</v>
      </c>
      <c r="M12852" s="7">
        <f t="shared" si="601"/>
        <v>2016</v>
      </c>
      <c r="N12852" s="7">
        <f t="shared" si="602"/>
        <v>9</v>
      </c>
      <c r="O12852" s="30">
        <f t="shared" si="603"/>
        <v>111.3</v>
      </c>
    </row>
    <row r="12853" spans="2:15" x14ac:dyDescent="0.2">
      <c r="B12853" s="13">
        <v>63861</v>
      </c>
      <c r="C12853" s="14">
        <v>42625.236111111117</v>
      </c>
      <c r="D12853" s="7" t="s">
        <v>8</v>
      </c>
      <c r="E12853" s="13">
        <v>2199</v>
      </c>
      <c r="F12853" s="7" t="s">
        <v>38</v>
      </c>
      <c r="G12853" s="7" t="s">
        <v>11</v>
      </c>
      <c r="H12853" s="13">
        <v>8.5</v>
      </c>
      <c r="I12853" s="13" t="str">
        <f>IF(G12853="Male",VLOOKUP(H12853,'Shoe size conversion table'!$B$6:$D$22,2),VLOOKUP(H12853,'Shoe size conversion table'!$J$6:$L$22,2))</f>
        <v>41-42</v>
      </c>
      <c r="J12853" s="13">
        <f>IF(G12853="Male",VLOOKUP(H12853,'Shoe size conversion table'!$B$6:$D$22,3),VLOOKUP(H12853,'Shoe size conversion table'!$J$6:$L$22,3))</f>
        <v>8</v>
      </c>
      <c r="K12853" s="11">
        <v>179</v>
      </c>
      <c r="L12853" s="12">
        <v>0</v>
      </c>
      <c r="M12853" s="7">
        <f t="shared" si="601"/>
        <v>2016</v>
      </c>
      <c r="N12853" s="7">
        <f t="shared" si="602"/>
        <v>9</v>
      </c>
      <c r="O12853" s="30">
        <f t="shared" si="603"/>
        <v>179</v>
      </c>
    </row>
    <row r="12854" spans="2:15" x14ac:dyDescent="0.2">
      <c r="B12854" s="13">
        <v>63862</v>
      </c>
      <c r="C12854" s="14">
        <v>42625.346111111226</v>
      </c>
      <c r="D12854" s="7" t="s">
        <v>7</v>
      </c>
      <c r="E12854" s="13">
        <v>2180</v>
      </c>
      <c r="F12854" s="7" t="s">
        <v>43</v>
      </c>
      <c r="G12854" s="7" t="s">
        <v>11</v>
      </c>
      <c r="H12854" s="13">
        <v>9.5</v>
      </c>
      <c r="I12854" s="13" t="str">
        <f>IF(G12854="Male",VLOOKUP(H12854,'Shoe size conversion table'!$B$6:$D$22,2),VLOOKUP(H12854,'Shoe size conversion table'!$J$6:$L$22,2))</f>
        <v>42-43</v>
      </c>
      <c r="J12854" s="13">
        <f>IF(G12854="Male",VLOOKUP(H12854,'Shoe size conversion table'!$B$6:$D$22,3),VLOOKUP(H12854,'Shoe size conversion table'!$J$6:$L$22,3))</f>
        <v>9</v>
      </c>
      <c r="K12854" s="11">
        <v>139</v>
      </c>
      <c r="L12854" s="12">
        <v>0.5</v>
      </c>
      <c r="M12854" s="7">
        <f t="shared" si="601"/>
        <v>2016</v>
      </c>
      <c r="N12854" s="7">
        <f t="shared" si="602"/>
        <v>9</v>
      </c>
      <c r="O12854" s="30">
        <f t="shared" si="603"/>
        <v>69.5</v>
      </c>
    </row>
    <row r="12855" spans="2:15" x14ac:dyDescent="0.2">
      <c r="B12855" s="13">
        <v>63863</v>
      </c>
      <c r="C12855" s="14">
        <v>42625.37611111124</v>
      </c>
      <c r="D12855" s="7" t="s">
        <v>10</v>
      </c>
      <c r="E12855" s="13">
        <v>2173</v>
      </c>
      <c r="F12855" s="7" t="s">
        <v>34</v>
      </c>
      <c r="G12855" s="7" t="s">
        <v>11</v>
      </c>
      <c r="H12855" s="13">
        <v>9.5</v>
      </c>
      <c r="I12855" s="13" t="str">
        <f>IF(G12855="Male",VLOOKUP(H12855,'Shoe size conversion table'!$B$6:$D$22,2),VLOOKUP(H12855,'Shoe size conversion table'!$J$6:$L$22,2))</f>
        <v>42-43</v>
      </c>
      <c r="J12855" s="13">
        <f>IF(G12855="Male",VLOOKUP(H12855,'Shoe size conversion table'!$B$6:$D$22,3),VLOOKUP(H12855,'Shoe size conversion table'!$J$6:$L$22,3))</f>
        <v>9</v>
      </c>
      <c r="K12855" s="11">
        <v>179</v>
      </c>
      <c r="L12855" s="12">
        <v>0.2</v>
      </c>
      <c r="M12855" s="7">
        <f t="shared" si="601"/>
        <v>2016</v>
      </c>
      <c r="N12855" s="7">
        <f t="shared" si="602"/>
        <v>9</v>
      </c>
      <c r="O12855" s="30">
        <f t="shared" si="603"/>
        <v>143.20000000000002</v>
      </c>
    </row>
    <row r="12856" spans="2:15" x14ac:dyDescent="0.2">
      <c r="B12856" s="13">
        <v>63864</v>
      </c>
      <c r="C12856" s="14">
        <v>42625.396111111237</v>
      </c>
      <c r="D12856" s="7" t="s">
        <v>10</v>
      </c>
      <c r="E12856" s="13">
        <v>2179</v>
      </c>
      <c r="F12856" s="7" t="s">
        <v>35</v>
      </c>
      <c r="G12856" s="7" t="s">
        <v>11</v>
      </c>
      <c r="H12856" s="13">
        <v>9</v>
      </c>
      <c r="I12856" s="13">
        <f>IF(G12856="Male",VLOOKUP(H12856,'Shoe size conversion table'!$B$6:$D$22,2),VLOOKUP(H12856,'Shoe size conversion table'!$J$6:$L$22,2))</f>
        <v>42</v>
      </c>
      <c r="J12856" s="13">
        <f>IF(G12856="Male",VLOOKUP(H12856,'Shoe size conversion table'!$B$6:$D$22,3),VLOOKUP(H12856,'Shoe size conversion table'!$J$6:$L$22,3))</f>
        <v>8.5</v>
      </c>
      <c r="K12856" s="11">
        <v>149</v>
      </c>
      <c r="L12856" s="12">
        <v>0</v>
      </c>
      <c r="M12856" s="7">
        <f t="shared" si="601"/>
        <v>2016</v>
      </c>
      <c r="N12856" s="7">
        <f t="shared" si="602"/>
        <v>9</v>
      </c>
      <c r="O12856" s="30">
        <f t="shared" si="603"/>
        <v>149</v>
      </c>
    </row>
    <row r="12857" spans="2:15" x14ac:dyDescent="0.2">
      <c r="B12857" s="13">
        <v>63865</v>
      </c>
      <c r="C12857" s="14">
        <v>42625.426111111119</v>
      </c>
      <c r="D12857" s="7" t="s">
        <v>8</v>
      </c>
      <c r="E12857" s="13">
        <v>2238</v>
      </c>
      <c r="F12857" s="7" t="s">
        <v>38</v>
      </c>
      <c r="G12857" s="7" t="s">
        <v>11</v>
      </c>
      <c r="H12857" s="13">
        <v>10.5</v>
      </c>
      <c r="I12857" s="13" t="str">
        <f>IF(G12857="Male",VLOOKUP(H12857,'Shoe size conversion table'!$B$6:$D$22,2),VLOOKUP(H12857,'Shoe size conversion table'!$J$6:$L$22,2))</f>
        <v>43-44</v>
      </c>
      <c r="J12857" s="13">
        <f>IF(G12857="Male",VLOOKUP(H12857,'Shoe size conversion table'!$B$6:$D$22,3),VLOOKUP(H12857,'Shoe size conversion table'!$J$6:$L$22,3))</f>
        <v>10</v>
      </c>
      <c r="K12857" s="11">
        <v>169</v>
      </c>
      <c r="L12857" s="12">
        <v>0</v>
      </c>
      <c r="M12857" s="7">
        <f t="shared" si="601"/>
        <v>2016</v>
      </c>
      <c r="N12857" s="7">
        <f t="shared" si="602"/>
        <v>9</v>
      </c>
      <c r="O12857" s="30">
        <f t="shared" si="603"/>
        <v>169</v>
      </c>
    </row>
    <row r="12858" spans="2:15" x14ac:dyDescent="0.2">
      <c r="B12858" s="13">
        <v>63866</v>
      </c>
      <c r="C12858" s="14">
        <v>42625.486111111117</v>
      </c>
      <c r="D12858" s="7" t="s">
        <v>7</v>
      </c>
      <c r="E12858" s="13">
        <v>2239</v>
      </c>
      <c r="F12858" s="7" t="s">
        <v>49</v>
      </c>
      <c r="G12858" s="7" t="s">
        <v>12</v>
      </c>
      <c r="H12858" s="13">
        <v>8.5</v>
      </c>
      <c r="I12858" s="13">
        <f>IF(G12858="Male",VLOOKUP(H12858,'Shoe size conversion table'!$B$6:$D$22,2),VLOOKUP(H12858,'Shoe size conversion table'!$J$6:$L$22,2))</f>
        <v>39</v>
      </c>
      <c r="J12858" s="13">
        <f>IF(G12858="Male",VLOOKUP(H12858,'Shoe size conversion table'!$B$6:$D$22,3),VLOOKUP(H12858,'Shoe size conversion table'!$J$6:$L$22,3))</f>
        <v>6.5</v>
      </c>
      <c r="K12858" s="11">
        <v>169</v>
      </c>
      <c r="L12858" s="12">
        <v>0</v>
      </c>
      <c r="M12858" s="7">
        <f t="shared" si="601"/>
        <v>2016</v>
      </c>
      <c r="N12858" s="7">
        <f t="shared" si="602"/>
        <v>9</v>
      </c>
      <c r="O12858" s="30">
        <f t="shared" si="603"/>
        <v>169</v>
      </c>
    </row>
    <row r="12859" spans="2:15" x14ac:dyDescent="0.2">
      <c r="B12859" s="13">
        <v>63867</v>
      </c>
      <c r="C12859" s="14">
        <v>42625.556111111116</v>
      </c>
      <c r="D12859" s="7" t="s">
        <v>7</v>
      </c>
      <c r="E12859" s="13">
        <v>2219</v>
      </c>
      <c r="F12859" s="7" t="s">
        <v>49</v>
      </c>
      <c r="G12859" s="7" t="s">
        <v>12</v>
      </c>
      <c r="H12859" s="13">
        <v>8</v>
      </c>
      <c r="I12859" s="13" t="str">
        <f>IF(G12859="Male",VLOOKUP(H12859,'Shoe size conversion table'!$B$6:$D$22,2),VLOOKUP(H12859,'Shoe size conversion table'!$J$6:$L$22,2))</f>
        <v>38-39</v>
      </c>
      <c r="J12859" s="13">
        <f>IF(G12859="Male",VLOOKUP(H12859,'Shoe size conversion table'!$B$6:$D$22,3),VLOOKUP(H12859,'Shoe size conversion table'!$J$6:$L$22,3))</f>
        <v>6</v>
      </c>
      <c r="K12859" s="11">
        <v>179</v>
      </c>
      <c r="L12859" s="12">
        <v>0</v>
      </c>
      <c r="M12859" s="7">
        <f t="shared" si="601"/>
        <v>2016</v>
      </c>
      <c r="N12859" s="7">
        <f t="shared" si="602"/>
        <v>9</v>
      </c>
      <c r="O12859" s="30">
        <f t="shared" si="603"/>
        <v>179</v>
      </c>
    </row>
    <row r="12860" spans="2:15" x14ac:dyDescent="0.2">
      <c r="B12860" s="13">
        <v>63868</v>
      </c>
      <c r="C12860" s="14">
        <v>42625.556111111116</v>
      </c>
      <c r="D12860" s="7" t="s">
        <v>10</v>
      </c>
      <c r="E12860" s="13">
        <v>2194</v>
      </c>
      <c r="F12860" s="7" t="s">
        <v>35</v>
      </c>
      <c r="G12860" s="7" t="s">
        <v>11</v>
      </c>
      <c r="H12860" s="13">
        <v>10</v>
      </c>
      <c r="I12860" s="13">
        <f>IF(G12860="Male",VLOOKUP(H12860,'Shoe size conversion table'!$B$6:$D$22,2),VLOOKUP(H12860,'Shoe size conversion table'!$J$6:$L$22,2))</f>
        <v>43</v>
      </c>
      <c r="J12860" s="13">
        <f>IF(G12860="Male",VLOOKUP(H12860,'Shoe size conversion table'!$B$6:$D$22,3),VLOOKUP(H12860,'Shoe size conversion table'!$J$6:$L$22,3))</f>
        <v>9.5</v>
      </c>
      <c r="K12860" s="11">
        <v>179</v>
      </c>
      <c r="L12860" s="12">
        <v>0.3</v>
      </c>
      <c r="M12860" s="7">
        <f t="shared" si="601"/>
        <v>2016</v>
      </c>
      <c r="N12860" s="7">
        <f t="shared" si="602"/>
        <v>9</v>
      </c>
      <c r="O12860" s="30">
        <f t="shared" si="603"/>
        <v>125.3</v>
      </c>
    </row>
    <row r="12861" spans="2:15" x14ac:dyDescent="0.2">
      <c r="B12861" s="13">
        <v>63869</v>
      </c>
      <c r="C12861" s="14">
        <v>42625.566111111337</v>
      </c>
      <c r="D12861" s="7" t="s">
        <v>10</v>
      </c>
      <c r="E12861" s="13">
        <v>2221</v>
      </c>
      <c r="F12861" s="7" t="s">
        <v>35</v>
      </c>
      <c r="G12861" s="7" t="s">
        <v>11</v>
      </c>
      <c r="H12861" s="13">
        <v>9</v>
      </c>
      <c r="I12861" s="13">
        <f>IF(G12861="Male",VLOOKUP(H12861,'Shoe size conversion table'!$B$6:$D$22,2),VLOOKUP(H12861,'Shoe size conversion table'!$J$6:$L$22,2))</f>
        <v>42</v>
      </c>
      <c r="J12861" s="13">
        <f>IF(G12861="Male",VLOOKUP(H12861,'Shoe size conversion table'!$B$6:$D$22,3),VLOOKUP(H12861,'Shoe size conversion table'!$J$6:$L$22,3))</f>
        <v>8.5</v>
      </c>
      <c r="K12861" s="11">
        <v>169</v>
      </c>
      <c r="L12861" s="12">
        <v>0</v>
      </c>
      <c r="M12861" s="7">
        <f t="shared" si="601"/>
        <v>2016</v>
      </c>
      <c r="N12861" s="7">
        <f t="shared" si="602"/>
        <v>9</v>
      </c>
      <c r="O12861" s="30">
        <f t="shared" si="603"/>
        <v>169</v>
      </c>
    </row>
    <row r="12862" spans="2:15" x14ac:dyDescent="0.2">
      <c r="B12862" s="13">
        <v>63870</v>
      </c>
      <c r="C12862" s="14">
        <v>42625.576111111084</v>
      </c>
      <c r="D12862" s="7" t="s">
        <v>7</v>
      </c>
      <c r="E12862" s="13">
        <v>2220</v>
      </c>
      <c r="F12862" s="7" t="s">
        <v>43</v>
      </c>
      <c r="G12862" s="7" t="s">
        <v>11</v>
      </c>
      <c r="H12862" s="13">
        <v>11.5</v>
      </c>
      <c r="I12862" s="13" t="str">
        <f>IF(G12862="Male",VLOOKUP(H12862,'Shoe size conversion table'!$B$6:$D$22,2),VLOOKUP(H12862,'Shoe size conversion table'!$J$6:$L$22,2))</f>
        <v>44-45</v>
      </c>
      <c r="J12862" s="13">
        <f>IF(G12862="Male",VLOOKUP(H12862,'Shoe size conversion table'!$B$6:$D$22,3),VLOOKUP(H12862,'Shoe size conversion table'!$J$6:$L$22,3))</f>
        <v>11</v>
      </c>
      <c r="K12862" s="11">
        <v>199</v>
      </c>
      <c r="L12862" s="12">
        <v>0</v>
      </c>
      <c r="M12862" s="7">
        <f t="shared" si="601"/>
        <v>2016</v>
      </c>
      <c r="N12862" s="7">
        <f t="shared" si="602"/>
        <v>9</v>
      </c>
      <c r="O12862" s="30">
        <f t="shared" si="603"/>
        <v>199</v>
      </c>
    </row>
    <row r="12863" spans="2:15" x14ac:dyDescent="0.2">
      <c r="B12863" s="13">
        <v>63871</v>
      </c>
      <c r="C12863" s="14">
        <v>42625.576111111339</v>
      </c>
      <c r="D12863" s="7" t="s">
        <v>7</v>
      </c>
      <c r="E12863" s="13">
        <v>2167</v>
      </c>
      <c r="F12863" s="7" t="s">
        <v>56</v>
      </c>
      <c r="G12863" s="7" t="s">
        <v>11</v>
      </c>
      <c r="H12863" s="13">
        <v>10</v>
      </c>
      <c r="I12863" s="13">
        <f>IF(G12863="Male",VLOOKUP(H12863,'Shoe size conversion table'!$B$6:$D$22,2),VLOOKUP(H12863,'Shoe size conversion table'!$J$6:$L$22,2))</f>
        <v>43</v>
      </c>
      <c r="J12863" s="13">
        <f>IF(G12863="Male",VLOOKUP(H12863,'Shoe size conversion table'!$B$6:$D$22,3),VLOOKUP(H12863,'Shoe size conversion table'!$J$6:$L$22,3))</f>
        <v>9.5</v>
      </c>
      <c r="K12863" s="11">
        <v>169</v>
      </c>
      <c r="L12863" s="12">
        <v>0.3</v>
      </c>
      <c r="M12863" s="7">
        <f t="shared" si="601"/>
        <v>2016</v>
      </c>
      <c r="N12863" s="7">
        <f t="shared" si="602"/>
        <v>9</v>
      </c>
      <c r="O12863" s="30">
        <f t="shared" si="603"/>
        <v>118.3</v>
      </c>
    </row>
    <row r="12864" spans="2:15" x14ac:dyDescent="0.2">
      <c r="B12864" s="13">
        <v>63872</v>
      </c>
      <c r="C12864" s="14">
        <v>42625.606111111338</v>
      </c>
      <c r="D12864" s="7" t="s">
        <v>7</v>
      </c>
      <c r="E12864" s="13">
        <v>2211</v>
      </c>
      <c r="F12864" s="7" t="s">
        <v>50</v>
      </c>
      <c r="G12864" s="7" t="s">
        <v>12</v>
      </c>
      <c r="H12864" s="13">
        <v>7.5</v>
      </c>
      <c r="I12864" s="13">
        <f>IF(G12864="Male",VLOOKUP(H12864,'Shoe size conversion table'!$B$6:$D$22,2),VLOOKUP(H12864,'Shoe size conversion table'!$J$6:$L$22,2))</f>
        <v>38</v>
      </c>
      <c r="J12864" s="13">
        <f>IF(G12864="Male",VLOOKUP(H12864,'Shoe size conversion table'!$B$6:$D$22,3),VLOOKUP(H12864,'Shoe size conversion table'!$J$6:$L$22,3))</f>
        <v>5.5</v>
      </c>
      <c r="K12864" s="11">
        <v>159</v>
      </c>
      <c r="L12864" s="12">
        <v>0</v>
      </c>
      <c r="M12864" s="7">
        <f t="shared" si="601"/>
        <v>2016</v>
      </c>
      <c r="N12864" s="7">
        <f t="shared" si="602"/>
        <v>9</v>
      </c>
      <c r="O12864" s="30">
        <f t="shared" si="603"/>
        <v>159</v>
      </c>
    </row>
    <row r="12865" spans="2:15" x14ac:dyDescent="0.2">
      <c r="B12865" s="13">
        <v>63872</v>
      </c>
      <c r="C12865" s="14">
        <v>42625.606111111338</v>
      </c>
      <c r="D12865" s="7" t="s">
        <v>7</v>
      </c>
      <c r="E12865" s="13">
        <v>2232</v>
      </c>
      <c r="F12865" s="7" t="s">
        <v>48</v>
      </c>
      <c r="G12865" s="7" t="s">
        <v>12</v>
      </c>
      <c r="H12865" s="13">
        <v>9</v>
      </c>
      <c r="I12865" s="13" t="str">
        <f>IF(G12865="Male",VLOOKUP(H12865,'Shoe size conversion table'!$B$6:$D$22,2),VLOOKUP(H12865,'Shoe size conversion table'!$J$6:$L$22,2))</f>
        <v>39-40</v>
      </c>
      <c r="J12865" s="13">
        <f>IF(G12865="Male",VLOOKUP(H12865,'Shoe size conversion table'!$B$6:$D$22,3),VLOOKUP(H12865,'Shoe size conversion table'!$J$6:$L$22,3))</f>
        <v>7</v>
      </c>
      <c r="K12865" s="11">
        <v>149</v>
      </c>
      <c r="L12865" s="12">
        <v>0.3</v>
      </c>
      <c r="M12865" s="7">
        <f t="shared" si="601"/>
        <v>2016</v>
      </c>
      <c r="N12865" s="7">
        <f t="shared" si="602"/>
        <v>9</v>
      </c>
      <c r="O12865" s="30">
        <f t="shared" si="603"/>
        <v>104.3</v>
      </c>
    </row>
    <row r="12866" spans="2:15" x14ac:dyDescent="0.2">
      <c r="B12866" s="13">
        <v>63873</v>
      </c>
      <c r="C12866" s="14">
        <v>42625.686111111223</v>
      </c>
      <c r="D12866" s="7" t="s">
        <v>8</v>
      </c>
      <c r="E12866" s="13">
        <v>2210</v>
      </c>
      <c r="F12866" s="7" t="s">
        <v>39</v>
      </c>
      <c r="G12866" s="7" t="s">
        <v>12</v>
      </c>
      <c r="H12866" s="13">
        <v>9</v>
      </c>
      <c r="I12866" s="13" t="str">
        <f>IF(G12866="Male",VLOOKUP(H12866,'Shoe size conversion table'!$B$6:$D$22,2),VLOOKUP(H12866,'Shoe size conversion table'!$J$6:$L$22,2))</f>
        <v>39-40</v>
      </c>
      <c r="J12866" s="13">
        <f>IF(G12866="Male",VLOOKUP(H12866,'Shoe size conversion table'!$B$6:$D$22,3),VLOOKUP(H12866,'Shoe size conversion table'!$J$6:$L$22,3))</f>
        <v>7</v>
      </c>
      <c r="K12866" s="11">
        <v>139</v>
      </c>
      <c r="L12866" s="12">
        <v>0.1</v>
      </c>
      <c r="M12866" s="7">
        <f t="shared" si="601"/>
        <v>2016</v>
      </c>
      <c r="N12866" s="7">
        <f t="shared" si="602"/>
        <v>9</v>
      </c>
      <c r="O12866" s="30">
        <f t="shared" si="603"/>
        <v>125.10000000000001</v>
      </c>
    </row>
    <row r="12867" spans="2:15" x14ac:dyDescent="0.2">
      <c r="B12867" s="13">
        <v>63874</v>
      </c>
      <c r="C12867" s="14">
        <v>42625.686111111223</v>
      </c>
      <c r="D12867" s="7" t="s">
        <v>9</v>
      </c>
      <c r="E12867" s="13">
        <v>2169</v>
      </c>
      <c r="F12867" s="7" t="s">
        <v>61</v>
      </c>
      <c r="G12867" s="7" t="s">
        <v>12</v>
      </c>
      <c r="H12867" s="13">
        <v>7.5</v>
      </c>
      <c r="I12867" s="13">
        <f>IF(G12867="Male",VLOOKUP(H12867,'Shoe size conversion table'!$B$6:$D$22,2),VLOOKUP(H12867,'Shoe size conversion table'!$J$6:$L$22,2))</f>
        <v>38</v>
      </c>
      <c r="J12867" s="13">
        <f>IF(G12867="Male",VLOOKUP(H12867,'Shoe size conversion table'!$B$6:$D$22,3),VLOOKUP(H12867,'Shoe size conversion table'!$J$6:$L$22,3))</f>
        <v>5.5</v>
      </c>
      <c r="K12867" s="11">
        <v>189</v>
      </c>
      <c r="L12867" s="12">
        <v>0.2</v>
      </c>
      <c r="M12867" s="7">
        <f t="shared" si="601"/>
        <v>2016</v>
      </c>
      <c r="N12867" s="7">
        <f t="shared" si="602"/>
        <v>9</v>
      </c>
      <c r="O12867" s="30">
        <f t="shared" si="603"/>
        <v>151.20000000000002</v>
      </c>
    </row>
    <row r="12868" spans="2:15" x14ac:dyDescent="0.2">
      <c r="B12868" s="13">
        <v>63875</v>
      </c>
      <c r="C12868" s="14">
        <v>42625.736111111088</v>
      </c>
      <c r="D12868" s="7" t="s">
        <v>10</v>
      </c>
      <c r="E12868" s="13">
        <v>2187</v>
      </c>
      <c r="F12868" s="7" t="s">
        <v>35</v>
      </c>
      <c r="G12868" s="7" t="s">
        <v>12</v>
      </c>
      <c r="H12868" s="13">
        <v>8.5</v>
      </c>
      <c r="I12868" s="13">
        <f>IF(G12868="Male",VLOOKUP(H12868,'Shoe size conversion table'!$B$6:$D$22,2),VLOOKUP(H12868,'Shoe size conversion table'!$J$6:$L$22,2))</f>
        <v>39</v>
      </c>
      <c r="J12868" s="13">
        <f>IF(G12868="Male",VLOOKUP(H12868,'Shoe size conversion table'!$B$6:$D$22,3),VLOOKUP(H12868,'Shoe size conversion table'!$J$6:$L$22,3))</f>
        <v>6.5</v>
      </c>
      <c r="K12868" s="11">
        <v>149</v>
      </c>
      <c r="L12868" s="12">
        <v>0</v>
      </c>
      <c r="M12868" s="7">
        <f t="shared" si="601"/>
        <v>2016</v>
      </c>
      <c r="N12868" s="7">
        <f t="shared" si="602"/>
        <v>9</v>
      </c>
      <c r="O12868" s="30">
        <f t="shared" si="603"/>
        <v>149</v>
      </c>
    </row>
    <row r="12869" spans="2:15" x14ac:dyDescent="0.2">
      <c r="B12869" s="13">
        <v>63876</v>
      </c>
      <c r="C12869" s="14">
        <v>42625.766111111239</v>
      </c>
      <c r="D12869" s="7" t="s">
        <v>7</v>
      </c>
      <c r="E12869" s="13">
        <v>2227</v>
      </c>
      <c r="F12869" s="7" t="s">
        <v>48</v>
      </c>
      <c r="G12869" s="7" t="s">
        <v>11</v>
      </c>
      <c r="H12869" s="13">
        <v>10</v>
      </c>
      <c r="I12869" s="13">
        <f>IF(G12869="Male",VLOOKUP(H12869,'Shoe size conversion table'!$B$6:$D$22,2),VLOOKUP(H12869,'Shoe size conversion table'!$J$6:$L$22,2))</f>
        <v>43</v>
      </c>
      <c r="J12869" s="13">
        <f>IF(G12869="Male",VLOOKUP(H12869,'Shoe size conversion table'!$B$6:$D$22,3),VLOOKUP(H12869,'Shoe size conversion table'!$J$6:$L$22,3))</f>
        <v>9.5</v>
      </c>
      <c r="K12869" s="11">
        <v>199</v>
      </c>
      <c r="L12869" s="12">
        <v>0</v>
      </c>
      <c r="M12869" s="7">
        <f t="shared" ref="M12869:M12932" si="604">YEAR(C12869)</f>
        <v>2016</v>
      </c>
      <c r="N12869" s="7">
        <f t="shared" si="602"/>
        <v>9</v>
      </c>
      <c r="O12869" s="30">
        <f t="shared" si="603"/>
        <v>199</v>
      </c>
    </row>
    <row r="12870" spans="2:15" x14ac:dyDescent="0.2">
      <c r="B12870" s="13">
        <v>63877</v>
      </c>
      <c r="C12870" s="14">
        <v>42625.776111111118</v>
      </c>
      <c r="D12870" s="7" t="s">
        <v>7</v>
      </c>
      <c r="E12870" s="13">
        <v>2196</v>
      </c>
      <c r="F12870" s="7" t="s">
        <v>49</v>
      </c>
      <c r="G12870" s="7" t="s">
        <v>12</v>
      </c>
      <c r="H12870" s="13">
        <v>8</v>
      </c>
      <c r="I12870" s="13" t="str">
        <f>IF(G12870="Male",VLOOKUP(H12870,'Shoe size conversion table'!$B$6:$D$22,2),VLOOKUP(H12870,'Shoe size conversion table'!$J$6:$L$22,2))</f>
        <v>38-39</v>
      </c>
      <c r="J12870" s="13">
        <f>IF(G12870="Male",VLOOKUP(H12870,'Shoe size conversion table'!$B$6:$D$22,3),VLOOKUP(H12870,'Shoe size conversion table'!$J$6:$L$22,3))</f>
        <v>6</v>
      </c>
      <c r="K12870" s="11">
        <v>179</v>
      </c>
      <c r="L12870" s="12">
        <v>0</v>
      </c>
      <c r="M12870" s="7">
        <f t="shared" si="604"/>
        <v>2016</v>
      </c>
      <c r="N12870" s="7">
        <f t="shared" ref="N12870:N12933" si="605">MONTH(C12870:C27837)</f>
        <v>9</v>
      </c>
      <c r="O12870" s="30">
        <f t="shared" ref="O12870:O12933" si="606">K12870*(1-L12870)</f>
        <v>179</v>
      </c>
    </row>
    <row r="12871" spans="2:15" x14ac:dyDescent="0.2">
      <c r="B12871" s="13">
        <v>63877</v>
      </c>
      <c r="C12871" s="14">
        <v>42625.776111111118</v>
      </c>
      <c r="D12871" s="7" t="s">
        <v>7</v>
      </c>
      <c r="E12871" s="13">
        <v>2173</v>
      </c>
      <c r="F12871" s="7" t="s">
        <v>55</v>
      </c>
      <c r="G12871" s="7" t="s">
        <v>12</v>
      </c>
      <c r="H12871" s="13">
        <v>9</v>
      </c>
      <c r="I12871" s="13" t="str">
        <f>IF(G12871="Male",VLOOKUP(H12871,'Shoe size conversion table'!$B$6:$D$22,2),VLOOKUP(H12871,'Shoe size conversion table'!$J$6:$L$22,2))</f>
        <v>39-40</v>
      </c>
      <c r="J12871" s="13">
        <f>IF(G12871="Male",VLOOKUP(H12871,'Shoe size conversion table'!$B$6:$D$22,3),VLOOKUP(H12871,'Shoe size conversion table'!$J$6:$L$22,3))</f>
        <v>7</v>
      </c>
      <c r="K12871" s="11">
        <v>179</v>
      </c>
      <c r="L12871" s="12">
        <v>0</v>
      </c>
      <c r="M12871" s="7">
        <f t="shared" si="604"/>
        <v>2016</v>
      </c>
      <c r="N12871" s="7">
        <f t="shared" si="605"/>
        <v>9</v>
      </c>
      <c r="O12871" s="30">
        <f t="shared" si="606"/>
        <v>179</v>
      </c>
    </row>
    <row r="12872" spans="2:15" x14ac:dyDescent="0.2">
      <c r="B12872" s="13">
        <v>63878</v>
      </c>
      <c r="C12872" s="14">
        <v>42625.816111111242</v>
      </c>
      <c r="D12872" s="7" t="s">
        <v>7</v>
      </c>
      <c r="E12872" s="13">
        <v>2169</v>
      </c>
      <c r="F12872" s="7" t="s">
        <v>50</v>
      </c>
      <c r="G12872" s="7" t="s">
        <v>12</v>
      </c>
      <c r="H12872" s="13">
        <v>8</v>
      </c>
      <c r="I12872" s="13" t="str">
        <f>IF(G12872="Male",VLOOKUP(H12872,'Shoe size conversion table'!$B$6:$D$22,2),VLOOKUP(H12872,'Shoe size conversion table'!$J$6:$L$22,2))</f>
        <v>38-39</v>
      </c>
      <c r="J12872" s="13">
        <f>IF(G12872="Male",VLOOKUP(H12872,'Shoe size conversion table'!$B$6:$D$22,3),VLOOKUP(H12872,'Shoe size conversion table'!$J$6:$L$22,3))</f>
        <v>6</v>
      </c>
      <c r="K12872" s="11">
        <v>169</v>
      </c>
      <c r="L12872" s="12">
        <v>0.5</v>
      </c>
      <c r="M12872" s="7">
        <f t="shared" si="604"/>
        <v>2016</v>
      </c>
      <c r="N12872" s="7">
        <f t="shared" si="605"/>
        <v>9</v>
      </c>
      <c r="O12872" s="30">
        <f t="shared" si="606"/>
        <v>84.5</v>
      </c>
    </row>
    <row r="12873" spans="2:15" x14ac:dyDescent="0.2">
      <c r="B12873" s="13">
        <v>63879</v>
      </c>
      <c r="C12873" s="14">
        <v>42625.836111111086</v>
      </c>
      <c r="D12873" s="7" t="s">
        <v>7</v>
      </c>
      <c r="E12873" s="13">
        <v>2147</v>
      </c>
      <c r="F12873" s="7" t="s">
        <v>52</v>
      </c>
      <c r="G12873" s="7" t="s">
        <v>12</v>
      </c>
      <c r="H12873" s="13">
        <v>8.5</v>
      </c>
      <c r="I12873" s="13">
        <f>IF(G12873="Male",VLOOKUP(H12873,'Shoe size conversion table'!$B$6:$D$22,2),VLOOKUP(H12873,'Shoe size conversion table'!$J$6:$L$22,2))</f>
        <v>39</v>
      </c>
      <c r="J12873" s="13">
        <f>IF(G12873="Male",VLOOKUP(H12873,'Shoe size conversion table'!$B$6:$D$22,3),VLOOKUP(H12873,'Shoe size conversion table'!$J$6:$L$22,3))</f>
        <v>6.5</v>
      </c>
      <c r="K12873" s="11">
        <v>139</v>
      </c>
      <c r="L12873" s="12">
        <v>0.3</v>
      </c>
      <c r="M12873" s="7">
        <f t="shared" si="604"/>
        <v>2016</v>
      </c>
      <c r="N12873" s="7">
        <f t="shared" si="605"/>
        <v>9</v>
      </c>
      <c r="O12873" s="30">
        <f t="shared" si="606"/>
        <v>97.3</v>
      </c>
    </row>
    <row r="12874" spans="2:15" x14ac:dyDescent="0.2">
      <c r="B12874" s="13">
        <v>63880</v>
      </c>
      <c r="C12874" s="14">
        <v>42625.876111111225</v>
      </c>
      <c r="D12874" s="7" t="s">
        <v>10</v>
      </c>
      <c r="E12874" s="13">
        <v>2172</v>
      </c>
      <c r="F12874" s="7" t="s">
        <v>36</v>
      </c>
      <c r="G12874" s="7" t="s">
        <v>12</v>
      </c>
      <c r="H12874" s="13">
        <v>8.5</v>
      </c>
      <c r="I12874" s="13">
        <f>IF(G12874="Male",VLOOKUP(H12874,'Shoe size conversion table'!$B$6:$D$22,2),VLOOKUP(H12874,'Shoe size conversion table'!$J$6:$L$22,2))</f>
        <v>39</v>
      </c>
      <c r="J12874" s="13">
        <f>IF(G12874="Male",VLOOKUP(H12874,'Shoe size conversion table'!$B$6:$D$22,3),VLOOKUP(H12874,'Shoe size conversion table'!$J$6:$L$22,3))</f>
        <v>6.5</v>
      </c>
      <c r="K12874" s="11">
        <v>159</v>
      </c>
      <c r="L12874" s="12">
        <v>0</v>
      </c>
      <c r="M12874" s="7">
        <f t="shared" si="604"/>
        <v>2016</v>
      </c>
      <c r="N12874" s="7">
        <f t="shared" si="605"/>
        <v>9</v>
      </c>
      <c r="O12874" s="30">
        <f t="shared" si="606"/>
        <v>159</v>
      </c>
    </row>
    <row r="12875" spans="2:15" x14ac:dyDescent="0.2">
      <c r="B12875" s="13">
        <v>63881</v>
      </c>
      <c r="C12875" s="14">
        <v>42625.906111111239</v>
      </c>
      <c r="D12875" s="7" t="s">
        <v>10</v>
      </c>
      <c r="E12875" s="13">
        <v>2161</v>
      </c>
      <c r="F12875" s="7" t="s">
        <v>34</v>
      </c>
      <c r="G12875" s="7" t="s">
        <v>11</v>
      </c>
      <c r="H12875" s="13">
        <v>13</v>
      </c>
      <c r="I12875" s="13">
        <f>IF(G12875="Male",VLOOKUP(H12875,'Shoe size conversion table'!$B$6:$D$22,2),VLOOKUP(H12875,'Shoe size conversion table'!$J$6:$L$22,2))</f>
        <v>46</v>
      </c>
      <c r="J12875" s="13">
        <f>IF(G12875="Male",VLOOKUP(H12875,'Shoe size conversion table'!$B$6:$D$22,3),VLOOKUP(H12875,'Shoe size conversion table'!$J$6:$L$22,3))</f>
        <v>12.5</v>
      </c>
      <c r="K12875" s="11">
        <v>159</v>
      </c>
      <c r="L12875" s="12">
        <v>0.1</v>
      </c>
      <c r="M12875" s="7">
        <f t="shared" si="604"/>
        <v>2016</v>
      </c>
      <c r="N12875" s="7">
        <f t="shared" si="605"/>
        <v>9</v>
      </c>
      <c r="O12875" s="30">
        <f t="shared" si="606"/>
        <v>143.1</v>
      </c>
    </row>
    <row r="12876" spans="2:15" x14ac:dyDescent="0.2">
      <c r="B12876" s="13">
        <v>63882</v>
      </c>
      <c r="C12876" s="14">
        <v>42626.126111111087</v>
      </c>
      <c r="D12876" s="7" t="s">
        <v>8</v>
      </c>
      <c r="E12876" s="13">
        <v>2192</v>
      </c>
      <c r="F12876" s="7" t="s">
        <v>40</v>
      </c>
      <c r="G12876" s="7" t="s">
        <v>12</v>
      </c>
      <c r="H12876" s="13">
        <v>7.5</v>
      </c>
      <c r="I12876" s="13">
        <f>IF(G12876="Male",VLOOKUP(H12876,'Shoe size conversion table'!$B$6:$D$22,2),VLOOKUP(H12876,'Shoe size conversion table'!$J$6:$L$22,2))</f>
        <v>38</v>
      </c>
      <c r="J12876" s="13">
        <f>IF(G12876="Male",VLOOKUP(H12876,'Shoe size conversion table'!$B$6:$D$22,3),VLOOKUP(H12876,'Shoe size conversion table'!$J$6:$L$22,3))</f>
        <v>5.5</v>
      </c>
      <c r="K12876" s="11">
        <v>159</v>
      </c>
      <c r="L12876" s="12">
        <v>0.3</v>
      </c>
      <c r="M12876" s="7">
        <f t="shared" si="604"/>
        <v>2016</v>
      </c>
      <c r="N12876" s="7">
        <f t="shared" si="605"/>
        <v>9</v>
      </c>
      <c r="O12876" s="30">
        <f t="shared" si="606"/>
        <v>111.3</v>
      </c>
    </row>
    <row r="12877" spans="2:15" x14ac:dyDescent="0.2">
      <c r="B12877" s="13">
        <v>63883</v>
      </c>
      <c r="C12877" s="14">
        <v>42626.186111111339</v>
      </c>
      <c r="D12877" s="7" t="s">
        <v>8</v>
      </c>
      <c r="E12877" s="13">
        <v>2233</v>
      </c>
      <c r="F12877" s="7" t="s">
        <v>42</v>
      </c>
      <c r="G12877" s="7" t="s">
        <v>11</v>
      </c>
      <c r="H12877" s="13">
        <v>9</v>
      </c>
      <c r="I12877" s="13">
        <f>IF(G12877="Male",VLOOKUP(H12877,'Shoe size conversion table'!$B$6:$D$22,2),VLOOKUP(H12877,'Shoe size conversion table'!$J$6:$L$22,2))</f>
        <v>42</v>
      </c>
      <c r="J12877" s="13">
        <f>IF(G12877="Male",VLOOKUP(H12877,'Shoe size conversion table'!$B$6:$D$22,3),VLOOKUP(H12877,'Shoe size conversion table'!$J$6:$L$22,3))</f>
        <v>8.5</v>
      </c>
      <c r="K12877" s="11">
        <v>139</v>
      </c>
      <c r="L12877" s="12">
        <v>0</v>
      </c>
      <c r="M12877" s="7">
        <f t="shared" si="604"/>
        <v>2016</v>
      </c>
      <c r="N12877" s="7">
        <f t="shared" si="605"/>
        <v>9</v>
      </c>
      <c r="O12877" s="30">
        <f t="shared" si="606"/>
        <v>139</v>
      </c>
    </row>
    <row r="12878" spans="2:15" x14ac:dyDescent="0.2">
      <c r="B12878" s="13">
        <v>63884</v>
      </c>
      <c r="C12878" s="14">
        <v>42626.196111111116</v>
      </c>
      <c r="D12878" s="7" t="s">
        <v>9</v>
      </c>
      <c r="E12878" s="13">
        <v>2233</v>
      </c>
      <c r="F12878" s="7" t="s">
        <v>58</v>
      </c>
      <c r="G12878" s="7" t="s">
        <v>12</v>
      </c>
      <c r="H12878" s="13">
        <v>7.5</v>
      </c>
      <c r="I12878" s="13">
        <f>IF(G12878="Male",VLOOKUP(H12878,'Shoe size conversion table'!$B$6:$D$22,2),VLOOKUP(H12878,'Shoe size conversion table'!$J$6:$L$22,2))</f>
        <v>38</v>
      </c>
      <c r="J12878" s="13">
        <f>IF(G12878="Male",VLOOKUP(H12878,'Shoe size conversion table'!$B$6:$D$22,3),VLOOKUP(H12878,'Shoe size conversion table'!$J$6:$L$22,3))</f>
        <v>5.5</v>
      </c>
      <c r="K12878" s="11">
        <v>129</v>
      </c>
      <c r="L12878" s="12">
        <v>0.5</v>
      </c>
      <c r="M12878" s="7">
        <f t="shared" si="604"/>
        <v>2016</v>
      </c>
      <c r="N12878" s="7">
        <f t="shared" si="605"/>
        <v>9</v>
      </c>
      <c r="O12878" s="30">
        <f t="shared" si="606"/>
        <v>64.5</v>
      </c>
    </row>
    <row r="12879" spans="2:15" x14ac:dyDescent="0.2">
      <c r="B12879" s="13">
        <v>63885</v>
      </c>
      <c r="C12879" s="14">
        <v>42626.346111111226</v>
      </c>
      <c r="D12879" s="7" t="s">
        <v>7</v>
      </c>
      <c r="E12879" s="13">
        <v>2173</v>
      </c>
      <c r="F12879" s="7" t="s">
        <v>46</v>
      </c>
      <c r="G12879" s="7" t="s">
        <v>11</v>
      </c>
      <c r="H12879" s="13">
        <v>10</v>
      </c>
      <c r="I12879" s="13">
        <f>IF(G12879="Male",VLOOKUP(H12879,'Shoe size conversion table'!$B$6:$D$22,2),VLOOKUP(H12879,'Shoe size conversion table'!$J$6:$L$22,2))</f>
        <v>43</v>
      </c>
      <c r="J12879" s="13">
        <f>IF(G12879="Male",VLOOKUP(H12879,'Shoe size conversion table'!$B$6:$D$22,3),VLOOKUP(H12879,'Shoe size conversion table'!$J$6:$L$22,3))</f>
        <v>9.5</v>
      </c>
      <c r="K12879" s="11">
        <v>129</v>
      </c>
      <c r="L12879" s="12">
        <v>0</v>
      </c>
      <c r="M12879" s="7">
        <f t="shared" si="604"/>
        <v>2016</v>
      </c>
      <c r="N12879" s="7">
        <f t="shared" si="605"/>
        <v>9</v>
      </c>
      <c r="O12879" s="30">
        <f t="shared" si="606"/>
        <v>129</v>
      </c>
    </row>
    <row r="12880" spans="2:15" x14ac:dyDescent="0.2">
      <c r="B12880" s="13">
        <v>63886</v>
      </c>
      <c r="C12880" s="14">
        <v>42626.396111111237</v>
      </c>
      <c r="D12880" s="7" t="s">
        <v>10</v>
      </c>
      <c r="E12880" s="13">
        <v>2153</v>
      </c>
      <c r="F12880" s="7" t="s">
        <v>34</v>
      </c>
      <c r="G12880" s="7" t="s">
        <v>11</v>
      </c>
      <c r="H12880" s="13">
        <v>10.5</v>
      </c>
      <c r="I12880" s="13" t="str">
        <f>IF(G12880="Male",VLOOKUP(H12880,'Shoe size conversion table'!$B$6:$D$22,2),VLOOKUP(H12880,'Shoe size conversion table'!$J$6:$L$22,2))</f>
        <v>43-44</v>
      </c>
      <c r="J12880" s="13">
        <f>IF(G12880="Male",VLOOKUP(H12880,'Shoe size conversion table'!$B$6:$D$22,3),VLOOKUP(H12880,'Shoe size conversion table'!$J$6:$L$22,3))</f>
        <v>10</v>
      </c>
      <c r="K12880" s="11">
        <v>189</v>
      </c>
      <c r="L12880" s="12">
        <v>0</v>
      </c>
      <c r="M12880" s="7">
        <f t="shared" si="604"/>
        <v>2016</v>
      </c>
      <c r="N12880" s="7">
        <f t="shared" si="605"/>
        <v>9</v>
      </c>
      <c r="O12880" s="30">
        <f t="shared" si="606"/>
        <v>189</v>
      </c>
    </row>
    <row r="12881" spans="2:15" x14ac:dyDescent="0.2">
      <c r="B12881" s="13">
        <v>63887</v>
      </c>
      <c r="C12881" s="14">
        <v>42626.416111111088</v>
      </c>
      <c r="D12881" s="7" t="s">
        <v>9</v>
      </c>
      <c r="E12881" s="13">
        <v>2238</v>
      </c>
      <c r="F12881" s="7" t="s">
        <v>61</v>
      </c>
      <c r="G12881" s="7" t="s">
        <v>12</v>
      </c>
      <c r="H12881" s="13">
        <v>8</v>
      </c>
      <c r="I12881" s="13" t="str">
        <f>IF(G12881="Male",VLOOKUP(H12881,'Shoe size conversion table'!$B$6:$D$22,2),VLOOKUP(H12881,'Shoe size conversion table'!$J$6:$L$22,2))</f>
        <v>38-39</v>
      </c>
      <c r="J12881" s="13">
        <f>IF(G12881="Male",VLOOKUP(H12881,'Shoe size conversion table'!$B$6:$D$22,3),VLOOKUP(H12881,'Shoe size conversion table'!$J$6:$L$22,3))</f>
        <v>6</v>
      </c>
      <c r="K12881" s="11">
        <v>159</v>
      </c>
      <c r="L12881" s="12">
        <v>0</v>
      </c>
      <c r="M12881" s="7">
        <f t="shared" si="604"/>
        <v>2016</v>
      </c>
      <c r="N12881" s="7">
        <f t="shared" si="605"/>
        <v>9</v>
      </c>
      <c r="O12881" s="30">
        <f t="shared" si="606"/>
        <v>159</v>
      </c>
    </row>
    <row r="12882" spans="2:15" x14ac:dyDescent="0.2">
      <c r="B12882" s="13">
        <v>63888</v>
      </c>
      <c r="C12882" s="14">
        <v>42626.426111111119</v>
      </c>
      <c r="D12882" s="7" t="s">
        <v>8</v>
      </c>
      <c r="E12882" s="13">
        <v>2228</v>
      </c>
      <c r="F12882" s="7" t="s">
        <v>38</v>
      </c>
      <c r="G12882" s="7" t="s">
        <v>12</v>
      </c>
      <c r="H12882" s="13">
        <v>7</v>
      </c>
      <c r="I12882" s="13" t="str">
        <f>IF(G12882="Male",VLOOKUP(H12882,'Shoe size conversion table'!$B$6:$D$22,2),VLOOKUP(H12882,'Shoe size conversion table'!$J$6:$L$22,2))</f>
        <v>37-38</v>
      </c>
      <c r="J12882" s="13">
        <f>IF(G12882="Male",VLOOKUP(H12882,'Shoe size conversion table'!$B$6:$D$22,3),VLOOKUP(H12882,'Shoe size conversion table'!$J$6:$L$22,3))</f>
        <v>5</v>
      </c>
      <c r="K12882" s="11">
        <v>179</v>
      </c>
      <c r="L12882" s="12">
        <v>0.2</v>
      </c>
      <c r="M12882" s="7">
        <f t="shared" si="604"/>
        <v>2016</v>
      </c>
      <c r="N12882" s="7">
        <f t="shared" si="605"/>
        <v>9</v>
      </c>
      <c r="O12882" s="30">
        <f t="shared" si="606"/>
        <v>143.20000000000002</v>
      </c>
    </row>
    <row r="12883" spans="2:15" x14ac:dyDescent="0.2">
      <c r="B12883" s="13">
        <v>63889</v>
      </c>
      <c r="C12883" s="14">
        <v>42626.446111111225</v>
      </c>
      <c r="D12883" s="7" t="s">
        <v>10</v>
      </c>
      <c r="E12883" s="13">
        <v>2183</v>
      </c>
      <c r="F12883" s="7" t="s">
        <v>35</v>
      </c>
      <c r="G12883" s="7" t="s">
        <v>12</v>
      </c>
      <c r="H12883" s="13">
        <v>8</v>
      </c>
      <c r="I12883" s="13" t="str">
        <f>IF(G12883="Male",VLOOKUP(H12883,'Shoe size conversion table'!$B$6:$D$22,2),VLOOKUP(H12883,'Shoe size conversion table'!$J$6:$L$22,2))</f>
        <v>38-39</v>
      </c>
      <c r="J12883" s="13">
        <f>IF(G12883="Male",VLOOKUP(H12883,'Shoe size conversion table'!$B$6:$D$22,3),VLOOKUP(H12883,'Shoe size conversion table'!$J$6:$L$22,3))</f>
        <v>6</v>
      </c>
      <c r="K12883" s="11">
        <v>149</v>
      </c>
      <c r="L12883" s="12">
        <v>0.2</v>
      </c>
      <c r="M12883" s="7">
        <f t="shared" si="604"/>
        <v>2016</v>
      </c>
      <c r="N12883" s="7">
        <f t="shared" si="605"/>
        <v>9</v>
      </c>
      <c r="O12883" s="30">
        <f t="shared" si="606"/>
        <v>119.2</v>
      </c>
    </row>
    <row r="12884" spans="2:15" x14ac:dyDescent="0.2">
      <c r="B12884" s="13">
        <v>63890</v>
      </c>
      <c r="C12884" s="14">
        <v>42626.486111111117</v>
      </c>
      <c r="D12884" s="7" t="s">
        <v>7</v>
      </c>
      <c r="E12884" s="13">
        <v>2233</v>
      </c>
      <c r="F12884" s="7" t="s">
        <v>49</v>
      </c>
      <c r="G12884" s="7" t="s">
        <v>11</v>
      </c>
      <c r="H12884" s="13">
        <v>9</v>
      </c>
      <c r="I12884" s="13">
        <f>IF(G12884="Male",VLOOKUP(H12884,'Shoe size conversion table'!$B$6:$D$22,2),VLOOKUP(H12884,'Shoe size conversion table'!$J$6:$L$22,2))</f>
        <v>42</v>
      </c>
      <c r="J12884" s="13">
        <f>IF(G12884="Male",VLOOKUP(H12884,'Shoe size conversion table'!$B$6:$D$22,3),VLOOKUP(H12884,'Shoe size conversion table'!$J$6:$L$22,3))</f>
        <v>8.5</v>
      </c>
      <c r="K12884" s="11">
        <v>139</v>
      </c>
      <c r="L12884" s="12">
        <v>0</v>
      </c>
      <c r="M12884" s="7">
        <f t="shared" si="604"/>
        <v>2016</v>
      </c>
      <c r="N12884" s="7">
        <f t="shared" si="605"/>
        <v>9</v>
      </c>
      <c r="O12884" s="30">
        <f t="shared" si="606"/>
        <v>139</v>
      </c>
    </row>
    <row r="12885" spans="2:15" x14ac:dyDescent="0.2">
      <c r="B12885" s="13">
        <v>63891</v>
      </c>
      <c r="C12885" s="14">
        <v>42626.556111111116</v>
      </c>
      <c r="D12885" s="7" t="s">
        <v>10</v>
      </c>
      <c r="E12885" s="13">
        <v>2150</v>
      </c>
      <c r="F12885" s="7" t="s">
        <v>34</v>
      </c>
      <c r="G12885" s="7" t="s">
        <v>11</v>
      </c>
      <c r="H12885" s="13">
        <v>9.5</v>
      </c>
      <c r="I12885" s="13" t="str">
        <f>IF(G12885="Male",VLOOKUP(H12885,'Shoe size conversion table'!$B$6:$D$22,2),VLOOKUP(H12885,'Shoe size conversion table'!$J$6:$L$22,2))</f>
        <v>42-43</v>
      </c>
      <c r="J12885" s="13">
        <f>IF(G12885="Male",VLOOKUP(H12885,'Shoe size conversion table'!$B$6:$D$22,3),VLOOKUP(H12885,'Shoe size conversion table'!$J$6:$L$22,3))</f>
        <v>9</v>
      </c>
      <c r="K12885" s="11">
        <v>129</v>
      </c>
      <c r="L12885" s="12">
        <v>0.3</v>
      </c>
      <c r="M12885" s="7">
        <f t="shared" si="604"/>
        <v>2016</v>
      </c>
      <c r="N12885" s="7">
        <f t="shared" si="605"/>
        <v>9</v>
      </c>
      <c r="O12885" s="30">
        <f t="shared" si="606"/>
        <v>90.3</v>
      </c>
    </row>
    <row r="12886" spans="2:15" x14ac:dyDescent="0.2">
      <c r="B12886" s="13">
        <v>63891</v>
      </c>
      <c r="C12886" s="14">
        <v>42626.556111111116</v>
      </c>
      <c r="D12886" s="7" t="s">
        <v>10</v>
      </c>
      <c r="E12886" s="13">
        <v>2194</v>
      </c>
      <c r="F12886" s="7" t="s">
        <v>35</v>
      </c>
      <c r="G12886" s="7" t="s">
        <v>11</v>
      </c>
      <c r="H12886" s="13">
        <v>10</v>
      </c>
      <c r="I12886" s="13">
        <f>IF(G12886="Male",VLOOKUP(H12886,'Shoe size conversion table'!$B$6:$D$22,2),VLOOKUP(H12886,'Shoe size conversion table'!$J$6:$L$22,2))</f>
        <v>43</v>
      </c>
      <c r="J12886" s="13">
        <f>IF(G12886="Male",VLOOKUP(H12886,'Shoe size conversion table'!$B$6:$D$22,3),VLOOKUP(H12886,'Shoe size conversion table'!$J$6:$L$22,3))</f>
        <v>9.5</v>
      </c>
      <c r="K12886" s="11">
        <v>179</v>
      </c>
      <c r="L12886" s="12">
        <v>0.3</v>
      </c>
      <c r="M12886" s="7">
        <f t="shared" si="604"/>
        <v>2016</v>
      </c>
      <c r="N12886" s="7">
        <f t="shared" si="605"/>
        <v>9</v>
      </c>
      <c r="O12886" s="30">
        <f t="shared" si="606"/>
        <v>125.3</v>
      </c>
    </row>
    <row r="12887" spans="2:15" x14ac:dyDescent="0.2">
      <c r="B12887" s="13">
        <v>63892</v>
      </c>
      <c r="C12887" s="14">
        <v>42626.566111111337</v>
      </c>
      <c r="D12887" s="7" t="s">
        <v>7</v>
      </c>
      <c r="E12887" s="13">
        <v>2239</v>
      </c>
      <c r="F12887" s="7" t="s">
        <v>50</v>
      </c>
      <c r="G12887" s="7" t="s">
        <v>12</v>
      </c>
      <c r="H12887" s="13">
        <v>8</v>
      </c>
      <c r="I12887" s="13" t="str">
        <f>IF(G12887="Male",VLOOKUP(H12887,'Shoe size conversion table'!$B$6:$D$22,2),VLOOKUP(H12887,'Shoe size conversion table'!$J$6:$L$22,2))</f>
        <v>38-39</v>
      </c>
      <c r="J12887" s="13">
        <f>IF(G12887="Male",VLOOKUP(H12887,'Shoe size conversion table'!$B$6:$D$22,3),VLOOKUP(H12887,'Shoe size conversion table'!$J$6:$L$22,3))</f>
        <v>6</v>
      </c>
      <c r="K12887" s="11">
        <v>169</v>
      </c>
      <c r="L12887" s="12">
        <v>0.5</v>
      </c>
      <c r="M12887" s="7">
        <f t="shared" si="604"/>
        <v>2016</v>
      </c>
      <c r="N12887" s="7">
        <f t="shared" si="605"/>
        <v>9</v>
      </c>
      <c r="O12887" s="30">
        <f t="shared" si="606"/>
        <v>84.5</v>
      </c>
    </row>
    <row r="12888" spans="2:15" x14ac:dyDescent="0.2">
      <c r="B12888" s="13">
        <v>63893</v>
      </c>
      <c r="C12888" s="14">
        <v>42626.576111111084</v>
      </c>
      <c r="D12888" s="7" t="s">
        <v>7</v>
      </c>
      <c r="E12888" s="13">
        <v>2203</v>
      </c>
      <c r="F12888" s="7" t="s">
        <v>50</v>
      </c>
      <c r="G12888" s="7" t="s">
        <v>12</v>
      </c>
      <c r="H12888" s="13">
        <v>9.5</v>
      </c>
      <c r="I12888" s="13">
        <f>IF(G12888="Male",VLOOKUP(H12888,'Shoe size conversion table'!$B$6:$D$22,2),VLOOKUP(H12888,'Shoe size conversion table'!$J$6:$L$22,2))</f>
        <v>40</v>
      </c>
      <c r="J12888" s="13">
        <f>IF(G12888="Male",VLOOKUP(H12888,'Shoe size conversion table'!$B$6:$D$22,3),VLOOKUP(H12888,'Shoe size conversion table'!$J$6:$L$22,3))</f>
        <v>7.5</v>
      </c>
      <c r="K12888" s="11">
        <v>129</v>
      </c>
      <c r="L12888" s="12">
        <v>0</v>
      </c>
      <c r="M12888" s="7">
        <f t="shared" si="604"/>
        <v>2016</v>
      </c>
      <c r="N12888" s="7">
        <f t="shared" si="605"/>
        <v>9</v>
      </c>
      <c r="O12888" s="30">
        <f t="shared" si="606"/>
        <v>129</v>
      </c>
    </row>
    <row r="12889" spans="2:15" x14ac:dyDescent="0.2">
      <c r="B12889" s="13">
        <v>63894</v>
      </c>
      <c r="C12889" s="14">
        <v>42626.576111111339</v>
      </c>
      <c r="D12889" s="7" t="s">
        <v>7</v>
      </c>
      <c r="E12889" s="13">
        <v>2236</v>
      </c>
      <c r="F12889" s="7" t="s">
        <v>57</v>
      </c>
      <c r="G12889" s="7" t="s">
        <v>12</v>
      </c>
      <c r="H12889" s="13">
        <v>12</v>
      </c>
      <c r="I12889" s="13" t="str">
        <f>IF(G12889="Male",VLOOKUP(H12889,'Shoe size conversion table'!$B$6:$D$22,2),VLOOKUP(H12889,'Shoe size conversion table'!$J$6:$L$22,2))</f>
        <v>42-43</v>
      </c>
      <c r="J12889" s="13">
        <f>IF(G12889="Male",VLOOKUP(H12889,'Shoe size conversion table'!$B$6:$D$22,3),VLOOKUP(H12889,'Shoe size conversion table'!$J$6:$L$22,3))</f>
        <v>10</v>
      </c>
      <c r="K12889" s="11">
        <v>159</v>
      </c>
      <c r="L12889" s="12">
        <v>0.3</v>
      </c>
      <c r="M12889" s="7">
        <f t="shared" si="604"/>
        <v>2016</v>
      </c>
      <c r="N12889" s="7">
        <f t="shared" si="605"/>
        <v>9</v>
      </c>
      <c r="O12889" s="30">
        <f t="shared" si="606"/>
        <v>111.3</v>
      </c>
    </row>
    <row r="12890" spans="2:15" x14ac:dyDescent="0.2">
      <c r="B12890" s="13">
        <v>63895</v>
      </c>
      <c r="C12890" s="14">
        <v>42626.606111111338</v>
      </c>
      <c r="D12890" s="7" t="s">
        <v>7</v>
      </c>
      <c r="E12890" s="13">
        <v>2232</v>
      </c>
      <c r="F12890" s="7" t="s">
        <v>48</v>
      </c>
      <c r="G12890" s="7" t="s">
        <v>12</v>
      </c>
      <c r="H12890" s="13">
        <v>9</v>
      </c>
      <c r="I12890" s="13" t="str">
        <f>IF(G12890="Male",VLOOKUP(H12890,'Shoe size conversion table'!$B$6:$D$22,2),VLOOKUP(H12890,'Shoe size conversion table'!$J$6:$L$22,2))</f>
        <v>39-40</v>
      </c>
      <c r="J12890" s="13">
        <f>IF(G12890="Male",VLOOKUP(H12890,'Shoe size conversion table'!$B$6:$D$22,3),VLOOKUP(H12890,'Shoe size conversion table'!$J$6:$L$22,3))</f>
        <v>7</v>
      </c>
      <c r="K12890" s="11">
        <v>149</v>
      </c>
      <c r="L12890" s="12">
        <v>0.3</v>
      </c>
      <c r="M12890" s="7">
        <f t="shared" si="604"/>
        <v>2016</v>
      </c>
      <c r="N12890" s="7">
        <f t="shared" si="605"/>
        <v>9</v>
      </c>
      <c r="O12890" s="30">
        <f t="shared" si="606"/>
        <v>104.3</v>
      </c>
    </row>
    <row r="12891" spans="2:15" x14ac:dyDescent="0.2">
      <c r="B12891" s="13">
        <v>63895</v>
      </c>
      <c r="C12891" s="14">
        <v>42626.606111111338</v>
      </c>
      <c r="D12891" s="7" t="s">
        <v>7</v>
      </c>
      <c r="E12891" s="13">
        <v>2237</v>
      </c>
      <c r="F12891" s="7" t="s">
        <v>50</v>
      </c>
      <c r="G12891" s="7" t="s">
        <v>12</v>
      </c>
      <c r="H12891" s="13">
        <v>7.5</v>
      </c>
      <c r="I12891" s="13">
        <f>IF(G12891="Male",VLOOKUP(H12891,'Shoe size conversion table'!$B$6:$D$22,2),VLOOKUP(H12891,'Shoe size conversion table'!$J$6:$L$22,2))</f>
        <v>38</v>
      </c>
      <c r="J12891" s="13">
        <f>IF(G12891="Male",VLOOKUP(H12891,'Shoe size conversion table'!$B$6:$D$22,3),VLOOKUP(H12891,'Shoe size conversion table'!$J$6:$L$22,3))</f>
        <v>5.5</v>
      </c>
      <c r="K12891" s="11">
        <v>159</v>
      </c>
      <c r="L12891" s="12">
        <v>0.5</v>
      </c>
      <c r="M12891" s="7">
        <f t="shared" si="604"/>
        <v>2016</v>
      </c>
      <c r="N12891" s="7">
        <f t="shared" si="605"/>
        <v>9</v>
      </c>
      <c r="O12891" s="30">
        <f t="shared" si="606"/>
        <v>79.5</v>
      </c>
    </row>
    <row r="12892" spans="2:15" x14ac:dyDescent="0.2">
      <c r="B12892" s="13">
        <v>63896</v>
      </c>
      <c r="C12892" s="14">
        <v>42626.686111111223</v>
      </c>
      <c r="D12892" s="7" t="s">
        <v>8</v>
      </c>
      <c r="E12892" s="13">
        <v>2210</v>
      </c>
      <c r="F12892" s="7" t="s">
        <v>39</v>
      </c>
      <c r="G12892" s="7" t="s">
        <v>12</v>
      </c>
      <c r="H12892" s="13">
        <v>9</v>
      </c>
      <c r="I12892" s="13" t="str">
        <f>IF(G12892="Male",VLOOKUP(H12892,'Shoe size conversion table'!$B$6:$D$22,2),VLOOKUP(H12892,'Shoe size conversion table'!$J$6:$L$22,2))</f>
        <v>39-40</v>
      </c>
      <c r="J12892" s="13">
        <f>IF(G12892="Male",VLOOKUP(H12892,'Shoe size conversion table'!$B$6:$D$22,3),VLOOKUP(H12892,'Shoe size conversion table'!$J$6:$L$22,3))</f>
        <v>7</v>
      </c>
      <c r="K12892" s="11">
        <v>139</v>
      </c>
      <c r="L12892" s="12">
        <v>0.1</v>
      </c>
      <c r="M12892" s="7">
        <f t="shared" si="604"/>
        <v>2016</v>
      </c>
      <c r="N12892" s="7">
        <f t="shared" si="605"/>
        <v>9</v>
      </c>
      <c r="O12892" s="30">
        <f t="shared" si="606"/>
        <v>125.10000000000001</v>
      </c>
    </row>
    <row r="12893" spans="2:15" x14ac:dyDescent="0.2">
      <c r="B12893" s="13">
        <v>63897</v>
      </c>
      <c r="C12893" s="14">
        <v>42626.686111111223</v>
      </c>
      <c r="D12893" s="7" t="s">
        <v>9</v>
      </c>
      <c r="E12893" s="13">
        <v>2227</v>
      </c>
      <c r="F12893" s="7" t="s">
        <v>58</v>
      </c>
      <c r="G12893" s="7" t="s">
        <v>12</v>
      </c>
      <c r="H12893" s="13">
        <v>7.5</v>
      </c>
      <c r="I12893" s="13">
        <f>IF(G12893="Male",VLOOKUP(H12893,'Shoe size conversion table'!$B$6:$D$22,2),VLOOKUP(H12893,'Shoe size conversion table'!$J$6:$L$22,2))</f>
        <v>38</v>
      </c>
      <c r="J12893" s="13">
        <f>IF(G12893="Male",VLOOKUP(H12893,'Shoe size conversion table'!$B$6:$D$22,3),VLOOKUP(H12893,'Shoe size conversion table'!$J$6:$L$22,3))</f>
        <v>5.5</v>
      </c>
      <c r="K12893" s="11">
        <v>129</v>
      </c>
      <c r="L12893" s="12">
        <v>0.5</v>
      </c>
      <c r="M12893" s="7">
        <f t="shared" si="604"/>
        <v>2016</v>
      </c>
      <c r="N12893" s="7">
        <f t="shared" si="605"/>
        <v>9</v>
      </c>
      <c r="O12893" s="30">
        <f t="shared" si="606"/>
        <v>64.5</v>
      </c>
    </row>
    <row r="12894" spans="2:15" x14ac:dyDescent="0.2">
      <c r="B12894" s="13">
        <v>63898</v>
      </c>
      <c r="C12894" s="14">
        <v>42626.716111111338</v>
      </c>
      <c r="D12894" s="7" t="s">
        <v>10</v>
      </c>
      <c r="E12894" s="13">
        <v>2183</v>
      </c>
      <c r="F12894" s="7" t="s">
        <v>35</v>
      </c>
      <c r="G12894" s="7" t="s">
        <v>11</v>
      </c>
      <c r="H12894" s="13">
        <v>11</v>
      </c>
      <c r="I12894" s="13">
        <f>IF(G12894="Male",VLOOKUP(H12894,'Shoe size conversion table'!$B$6:$D$22,2),VLOOKUP(H12894,'Shoe size conversion table'!$J$6:$L$22,2))</f>
        <v>44</v>
      </c>
      <c r="J12894" s="13">
        <f>IF(G12894="Male",VLOOKUP(H12894,'Shoe size conversion table'!$B$6:$D$22,3),VLOOKUP(H12894,'Shoe size conversion table'!$J$6:$L$22,3))</f>
        <v>10.5</v>
      </c>
      <c r="K12894" s="11">
        <v>129</v>
      </c>
      <c r="L12894" s="12">
        <v>0.5</v>
      </c>
      <c r="M12894" s="7">
        <f t="shared" si="604"/>
        <v>2016</v>
      </c>
      <c r="N12894" s="7">
        <f t="shared" si="605"/>
        <v>9</v>
      </c>
      <c r="O12894" s="30">
        <f t="shared" si="606"/>
        <v>64.5</v>
      </c>
    </row>
    <row r="12895" spans="2:15" x14ac:dyDescent="0.2">
      <c r="B12895" s="13">
        <v>63899</v>
      </c>
      <c r="C12895" s="14">
        <v>42626.816111111242</v>
      </c>
      <c r="D12895" s="7" t="s">
        <v>7</v>
      </c>
      <c r="E12895" s="13">
        <v>2231</v>
      </c>
      <c r="F12895" s="7" t="s">
        <v>57</v>
      </c>
      <c r="G12895" s="7" t="s">
        <v>12</v>
      </c>
      <c r="H12895" s="13">
        <v>8</v>
      </c>
      <c r="I12895" s="13" t="str">
        <f>IF(G12895="Male",VLOOKUP(H12895,'Shoe size conversion table'!$B$6:$D$22,2),VLOOKUP(H12895,'Shoe size conversion table'!$J$6:$L$22,2))</f>
        <v>38-39</v>
      </c>
      <c r="J12895" s="13">
        <f>IF(G12895="Male",VLOOKUP(H12895,'Shoe size conversion table'!$B$6:$D$22,3),VLOOKUP(H12895,'Shoe size conversion table'!$J$6:$L$22,3))</f>
        <v>6</v>
      </c>
      <c r="K12895" s="11">
        <v>159</v>
      </c>
      <c r="L12895" s="12">
        <v>0.5</v>
      </c>
      <c r="M12895" s="7">
        <f t="shared" si="604"/>
        <v>2016</v>
      </c>
      <c r="N12895" s="7">
        <f t="shared" si="605"/>
        <v>9</v>
      </c>
      <c r="O12895" s="30">
        <f t="shared" si="606"/>
        <v>79.5</v>
      </c>
    </row>
    <row r="12896" spans="2:15" x14ac:dyDescent="0.2">
      <c r="B12896" s="13">
        <v>63900</v>
      </c>
      <c r="C12896" s="14">
        <v>42626.846111111117</v>
      </c>
      <c r="D12896" s="7" t="s">
        <v>7</v>
      </c>
      <c r="E12896" s="13">
        <v>2188</v>
      </c>
      <c r="F12896" s="7" t="s">
        <v>49</v>
      </c>
      <c r="G12896" s="7" t="s">
        <v>12</v>
      </c>
      <c r="H12896" s="13">
        <v>8</v>
      </c>
      <c r="I12896" s="13" t="str">
        <f>IF(G12896="Male",VLOOKUP(H12896,'Shoe size conversion table'!$B$6:$D$22,2),VLOOKUP(H12896,'Shoe size conversion table'!$J$6:$L$22,2))</f>
        <v>38-39</v>
      </c>
      <c r="J12896" s="13">
        <f>IF(G12896="Male",VLOOKUP(H12896,'Shoe size conversion table'!$B$6:$D$22,3),VLOOKUP(H12896,'Shoe size conversion table'!$J$6:$L$22,3))</f>
        <v>6</v>
      </c>
      <c r="K12896" s="11">
        <v>199</v>
      </c>
      <c r="L12896" s="12">
        <v>0.2</v>
      </c>
      <c r="M12896" s="7">
        <f t="shared" si="604"/>
        <v>2016</v>
      </c>
      <c r="N12896" s="7">
        <f t="shared" si="605"/>
        <v>9</v>
      </c>
      <c r="O12896" s="30">
        <f t="shared" si="606"/>
        <v>159.20000000000002</v>
      </c>
    </row>
    <row r="12897" spans="2:15" x14ac:dyDescent="0.2">
      <c r="B12897" s="13">
        <v>63901</v>
      </c>
      <c r="C12897" s="14">
        <v>42626.906111111239</v>
      </c>
      <c r="D12897" s="7" t="s">
        <v>8</v>
      </c>
      <c r="E12897" s="13">
        <v>2234</v>
      </c>
      <c r="F12897" s="7" t="s">
        <v>39</v>
      </c>
      <c r="G12897" s="7" t="s">
        <v>12</v>
      </c>
      <c r="H12897" s="13">
        <v>8</v>
      </c>
      <c r="I12897" s="13" t="str">
        <f>IF(G12897="Male",VLOOKUP(H12897,'Shoe size conversion table'!$B$6:$D$22,2),VLOOKUP(H12897,'Shoe size conversion table'!$J$6:$L$22,2))</f>
        <v>38-39</v>
      </c>
      <c r="J12897" s="13">
        <f>IF(G12897="Male",VLOOKUP(H12897,'Shoe size conversion table'!$B$6:$D$22,3),VLOOKUP(H12897,'Shoe size conversion table'!$J$6:$L$22,3))</f>
        <v>6</v>
      </c>
      <c r="K12897" s="11">
        <v>199</v>
      </c>
      <c r="L12897" s="12">
        <v>0</v>
      </c>
      <c r="M12897" s="7">
        <f t="shared" si="604"/>
        <v>2016</v>
      </c>
      <c r="N12897" s="7">
        <f t="shared" si="605"/>
        <v>9</v>
      </c>
      <c r="O12897" s="30">
        <f t="shared" si="606"/>
        <v>199</v>
      </c>
    </row>
    <row r="12898" spans="2:15" x14ac:dyDescent="0.2">
      <c r="B12898" s="13">
        <v>63901</v>
      </c>
      <c r="C12898" s="14">
        <v>42626.906111111239</v>
      </c>
      <c r="D12898" s="7" t="s">
        <v>8</v>
      </c>
      <c r="E12898" s="13">
        <v>2158</v>
      </c>
      <c r="F12898" s="7" t="s">
        <v>37</v>
      </c>
      <c r="G12898" s="7" t="s">
        <v>12</v>
      </c>
      <c r="H12898" s="13">
        <v>9</v>
      </c>
      <c r="I12898" s="13" t="str">
        <f>IF(G12898="Male",VLOOKUP(H12898,'Shoe size conversion table'!$B$6:$D$22,2),VLOOKUP(H12898,'Shoe size conversion table'!$J$6:$L$22,2))</f>
        <v>39-40</v>
      </c>
      <c r="J12898" s="13">
        <f>IF(G12898="Male",VLOOKUP(H12898,'Shoe size conversion table'!$B$6:$D$22,3),VLOOKUP(H12898,'Shoe size conversion table'!$J$6:$L$22,3))</f>
        <v>7</v>
      </c>
      <c r="K12898" s="11">
        <v>179</v>
      </c>
      <c r="L12898" s="12">
        <v>0</v>
      </c>
      <c r="M12898" s="7">
        <f t="shared" si="604"/>
        <v>2016</v>
      </c>
      <c r="N12898" s="7">
        <f t="shared" si="605"/>
        <v>9</v>
      </c>
      <c r="O12898" s="30">
        <f t="shared" si="606"/>
        <v>179</v>
      </c>
    </row>
    <row r="12899" spans="2:15" x14ac:dyDescent="0.2">
      <c r="B12899" s="13">
        <v>63902</v>
      </c>
      <c r="C12899" s="14">
        <v>42627.126111111087</v>
      </c>
      <c r="D12899" s="7" t="s">
        <v>8</v>
      </c>
      <c r="E12899" s="13">
        <v>2188</v>
      </c>
      <c r="F12899" s="7" t="s">
        <v>40</v>
      </c>
      <c r="G12899" s="7" t="s">
        <v>11</v>
      </c>
      <c r="H12899" s="13">
        <v>15</v>
      </c>
      <c r="I12899" s="13">
        <f>IF(G12899="Male",VLOOKUP(H12899,'Shoe size conversion table'!$B$6:$D$22,2),VLOOKUP(H12899,'Shoe size conversion table'!$J$6:$L$22,2))</f>
        <v>48</v>
      </c>
      <c r="J12899" s="13">
        <f>IF(G12899="Male",VLOOKUP(H12899,'Shoe size conversion table'!$B$6:$D$22,3),VLOOKUP(H12899,'Shoe size conversion table'!$J$6:$L$22,3))</f>
        <v>14.5</v>
      </c>
      <c r="K12899" s="11">
        <v>129</v>
      </c>
      <c r="L12899" s="12">
        <v>0</v>
      </c>
      <c r="M12899" s="7">
        <f t="shared" si="604"/>
        <v>2016</v>
      </c>
      <c r="N12899" s="7">
        <f t="shared" si="605"/>
        <v>9</v>
      </c>
      <c r="O12899" s="30">
        <f t="shared" si="606"/>
        <v>129</v>
      </c>
    </row>
    <row r="12900" spans="2:15" x14ac:dyDescent="0.2">
      <c r="B12900" s="13">
        <v>63903</v>
      </c>
      <c r="C12900" s="14">
        <v>42627.186111111339</v>
      </c>
      <c r="D12900" s="7" t="s">
        <v>8</v>
      </c>
      <c r="E12900" s="13">
        <v>2190</v>
      </c>
      <c r="F12900" s="7" t="s">
        <v>42</v>
      </c>
      <c r="G12900" s="7" t="s">
        <v>12</v>
      </c>
      <c r="H12900" s="13">
        <v>7.5</v>
      </c>
      <c r="I12900" s="13">
        <f>IF(G12900="Male",VLOOKUP(H12900,'Shoe size conversion table'!$B$6:$D$22,2),VLOOKUP(H12900,'Shoe size conversion table'!$J$6:$L$22,2))</f>
        <v>38</v>
      </c>
      <c r="J12900" s="13">
        <f>IF(G12900="Male",VLOOKUP(H12900,'Shoe size conversion table'!$B$6:$D$22,3),VLOOKUP(H12900,'Shoe size conversion table'!$J$6:$L$22,3))</f>
        <v>5.5</v>
      </c>
      <c r="K12900" s="11">
        <v>189</v>
      </c>
      <c r="L12900" s="12">
        <v>0.2</v>
      </c>
      <c r="M12900" s="7">
        <f t="shared" si="604"/>
        <v>2016</v>
      </c>
      <c r="N12900" s="7">
        <f t="shared" si="605"/>
        <v>9</v>
      </c>
      <c r="O12900" s="30">
        <f t="shared" si="606"/>
        <v>151.20000000000002</v>
      </c>
    </row>
    <row r="12901" spans="2:15" x14ac:dyDescent="0.2">
      <c r="B12901" s="13">
        <v>63904</v>
      </c>
      <c r="C12901" s="14">
        <v>42627.196111111116</v>
      </c>
      <c r="D12901" s="7" t="s">
        <v>10</v>
      </c>
      <c r="E12901" s="13">
        <v>2241</v>
      </c>
      <c r="F12901" s="7" t="s">
        <v>35</v>
      </c>
      <c r="G12901" s="7" t="s">
        <v>11</v>
      </c>
      <c r="H12901" s="13">
        <v>9.5</v>
      </c>
      <c r="I12901" s="13" t="str">
        <f>IF(G12901="Male",VLOOKUP(H12901,'Shoe size conversion table'!$B$6:$D$22,2),VLOOKUP(H12901,'Shoe size conversion table'!$J$6:$L$22,2))</f>
        <v>42-43</v>
      </c>
      <c r="J12901" s="13">
        <f>IF(G12901="Male",VLOOKUP(H12901,'Shoe size conversion table'!$B$6:$D$22,3),VLOOKUP(H12901,'Shoe size conversion table'!$J$6:$L$22,3))</f>
        <v>9</v>
      </c>
      <c r="K12901" s="11">
        <v>169</v>
      </c>
      <c r="L12901" s="12">
        <v>0.5</v>
      </c>
      <c r="M12901" s="7">
        <f t="shared" si="604"/>
        <v>2016</v>
      </c>
      <c r="N12901" s="7">
        <f t="shared" si="605"/>
        <v>9</v>
      </c>
      <c r="O12901" s="30">
        <f t="shared" si="606"/>
        <v>84.5</v>
      </c>
    </row>
    <row r="12902" spans="2:15" x14ac:dyDescent="0.2">
      <c r="B12902" s="13">
        <v>63905</v>
      </c>
      <c r="C12902" s="14">
        <v>42627.246111111119</v>
      </c>
      <c r="D12902" s="7" t="s">
        <v>9</v>
      </c>
      <c r="E12902" s="13">
        <v>2215</v>
      </c>
      <c r="F12902" s="7" t="s">
        <v>62</v>
      </c>
      <c r="G12902" s="7" t="s">
        <v>11</v>
      </c>
      <c r="H12902" s="13">
        <v>7.5</v>
      </c>
      <c r="I12902" s="13" t="str">
        <f>IF(G12902="Male",VLOOKUP(H12902,'Shoe size conversion table'!$B$6:$D$22,2),VLOOKUP(H12902,'Shoe size conversion table'!$J$6:$L$22,2))</f>
        <v>40-41</v>
      </c>
      <c r="J12902" s="13">
        <f>IF(G12902="Male",VLOOKUP(H12902,'Shoe size conversion table'!$B$6:$D$22,3),VLOOKUP(H12902,'Shoe size conversion table'!$J$6:$L$22,3))</f>
        <v>7</v>
      </c>
      <c r="K12902" s="11">
        <v>149</v>
      </c>
      <c r="L12902" s="12">
        <v>0.2</v>
      </c>
      <c r="M12902" s="7">
        <f t="shared" si="604"/>
        <v>2016</v>
      </c>
      <c r="N12902" s="7">
        <f t="shared" si="605"/>
        <v>9</v>
      </c>
      <c r="O12902" s="30">
        <f t="shared" si="606"/>
        <v>119.2</v>
      </c>
    </row>
    <row r="12903" spans="2:15" x14ac:dyDescent="0.2">
      <c r="B12903" s="13">
        <v>63906</v>
      </c>
      <c r="C12903" s="14">
        <v>42627.246111111235</v>
      </c>
      <c r="D12903" s="7" t="s">
        <v>7</v>
      </c>
      <c r="E12903" s="13">
        <v>2214</v>
      </c>
      <c r="F12903" s="7" t="s">
        <v>48</v>
      </c>
      <c r="G12903" s="7" t="s">
        <v>12</v>
      </c>
      <c r="H12903" s="13">
        <v>7.5</v>
      </c>
      <c r="I12903" s="13">
        <f>IF(G12903="Male",VLOOKUP(H12903,'Shoe size conversion table'!$B$6:$D$22,2),VLOOKUP(H12903,'Shoe size conversion table'!$J$6:$L$22,2))</f>
        <v>38</v>
      </c>
      <c r="J12903" s="13">
        <f>IF(G12903="Male",VLOOKUP(H12903,'Shoe size conversion table'!$B$6:$D$22,3),VLOOKUP(H12903,'Shoe size conversion table'!$J$6:$L$22,3))</f>
        <v>5.5</v>
      </c>
      <c r="K12903" s="11">
        <v>139</v>
      </c>
      <c r="L12903" s="12">
        <v>0</v>
      </c>
      <c r="M12903" s="7">
        <f t="shared" si="604"/>
        <v>2016</v>
      </c>
      <c r="N12903" s="7">
        <f t="shared" si="605"/>
        <v>9</v>
      </c>
      <c r="O12903" s="30">
        <f t="shared" si="606"/>
        <v>139</v>
      </c>
    </row>
    <row r="12904" spans="2:15" x14ac:dyDescent="0.2">
      <c r="B12904" s="13">
        <v>63907</v>
      </c>
      <c r="C12904" s="14">
        <v>42627.356111111083</v>
      </c>
      <c r="D12904" s="7" t="s">
        <v>10</v>
      </c>
      <c r="E12904" s="13">
        <v>2185</v>
      </c>
      <c r="F12904" s="7" t="s">
        <v>36</v>
      </c>
      <c r="G12904" s="7" t="s">
        <v>11</v>
      </c>
      <c r="H12904" s="13">
        <v>10</v>
      </c>
      <c r="I12904" s="13">
        <f>IF(G12904="Male",VLOOKUP(H12904,'Shoe size conversion table'!$B$6:$D$22,2),VLOOKUP(H12904,'Shoe size conversion table'!$J$6:$L$22,2))</f>
        <v>43</v>
      </c>
      <c r="J12904" s="13">
        <f>IF(G12904="Male",VLOOKUP(H12904,'Shoe size conversion table'!$B$6:$D$22,3),VLOOKUP(H12904,'Shoe size conversion table'!$J$6:$L$22,3))</f>
        <v>9.5</v>
      </c>
      <c r="K12904" s="11">
        <v>159</v>
      </c>
      <c r="L12904" s="12">
        <v>0.2</v>
      </c>
      <c r="M12904" s="7">
        <f t="shared" si="604"/>
        <v>2016</v>
      </c>
      <c r="N12904" s="7">
        <f t="shared" si="605"/>
        <v>9</v>
      </c>
      <c r="O12904" s="30">
        <f t="shared" si="606"/>
        <v>127.2</v>
      </c>
    </row>
    <row r="12905" spans="2:15" x14ac:dyDescent="0.2">
      <c r="B12905" s="13">
        <v>63908</v>
      </c>
      <c r="C12905" s="14">
        <v>42627.366111111085</v>
      </c>
      <c r="D12905" s="7" t="s">
        <v>9</v>
      </c>
      <c r="E12905" s="13">
        <v>2237</v>
      </c>
      <c r="F12905" s="7" t="s">
        <v>58</v>
      </c>
      <c r="G12905" s="7" t="s">
        <v>11</v>
      </c>
      <c r="H12905" s="13">
        <v>7</v>
      </c>
      <c r="I12905" s="13">
        <f>IF(G12905="Male",VLOOKUP(H12905,'Shoe size conversion table'!$B$6:$D$22,2),VLOOKUP(H12905,'Shoe size conversion table'!$J$6:$L$22,2))</f>
        <v>40</v>
      </c>
      <c r="J12905" s="13">
        <f>IF(G12905="Male",VLOOKUP(H12905,'Shoe size conversion table'!$B$6:$D$22,3),VLOOKUP(H12905,'Shoe size conversion table'!$J$6:$L$22,3))</f>
        <v>6.5</v>
      </c>
      <c r="K12905" s="11">
        <v>199</v>
      </c>
      <c r="L12905" s="12">
        <v>0.3</v>
      </c>
      <c r="M12905" s="7">
        <f t="shared" si="604"/>
        <v>2016</v>
      </c>
      <c r="N12905" s="7">
        <f t="shared" si="605"/>
        <v>9</v>
      </c>
      <c r="O12905" s="30">
        <f t="shared" si="606"/>
        <v>139.29999999999998</v>
      </c>
    </row>
    <row r="12906" spans="2:15" x14ac:dyDescent="0.2">
      <c r="B12906" s="13">
        <v>63909</v>
      </c>
      <c r="C12906" s="14">
        <v>42627.426111111119</v>
      </c>
      <c r="D12906" s="7" t="s">
        <v>8</v>
      </c>
      <c r="E12906" s="13">
        <v>2158</v>
      </c>
      <c r="F12906" s="7" t="s">
        <v>38</v>
      </c>
      <c r="G12906" s="7" t="s">
        <v>12</v>
      </c>
      <c r="H12906" s="13">
        <v>7</v>
      </c>
      <c r="I12906" s="13" t="str">
        <f>IF(G12906="Male",VLOOKUP(H12906,'Shoe size conversion table'!$B$6:$D$22,2),VLOOKUP(H12906,'Shoe size conversion table'!$J$6:$L$22,2))</f>
        <v>37-38</v>
      </c>
      <c r="J12906" s="13">
        <f>IF(G12906="Male",VLOOKUP(H12906,'Shoe size conversion table'!$B$6:$D$22,3),VLOOKUP(H12906,'Shoe size conversion table'!$J$6:$L$22,3))</f>
        <v>5</v>
      </c>
      <c r="K12906" s="11">
        <v>199</v>
      </c>
      <c r="L12906" s="12">
        <v>0.1</v>
      </c>
      <c r="M12906" s="7">
        <f t="shared" si="604"/>
        <v>2016</v>
      </c>
      <c r="N12906" s="7">
        <f t="shared" si="605"/>
        <v>9</v>
      </c>
      <c r="O12906" s="30">
        <f t="shared" si="606"/>
        <v>179.1</v>
      </c>
    </row>
    <row r="12907" spans="2:15" x14ac:dyDescent="0.2">
      <c r="B12907" s="13">
        <v>63910</v>
      </c>
      <c r="C12907" s="14">
        <v>42627.436111111121</v>
      </c>
      <c r="D12907" s="7" t="s">
        <v>7</v>
      </c>
      <c r="E12907" s="13">
        <v>2232</v>
      </c>
      <c r="F12907" s="7" t="s">
        <v>45</v>
      </c>
      <c r="G12907" s="7" t="s">
        <v>12</v>
      </c>
      <c r="H12907" s="13">
        <v>9</v>
      </c>
      <c r="I12907" s="13" t="str">
        <f>IF(G12907="Male",VLOOKUP(H12907,'Shoe size conversion table'!$B$6:$D$22,2),VLOOKUP(H12907,'Shoe size conversion table'!$J$6:$L$22,2))</f>
        <v>39-40</v>
      </c>
      <c r="J12907" s="13">
        <f>IF(G12907="Male",VLOOKUP(H12907,'Shoe size conversion table'!$B$6:$D$22,3),VLOOKUP(H12907,'Shoe size conversion table'!$J$6:$L$22,3))</f>
        <v>7</v>
      </c>
      <c r="K12907" s="11">
        <v>179</v>
      </c>
      <c r="L12907" s="12">
        <v>0</v>
      </c>
      <c r="M12907" s="7">
        <f t="shared" si="604"/>
        <v>2016</v>
      </c>
      <c r="N12907" s="7">
        <f t="shared" si="605"/>
        <v>9</v>
      </c>
      <c r="O12907" s="30">
        <f t="shared" si="606"/>
        <v>179</v>
      </c>
    </row>
    <row r="12908" spans="2:15" x14ac:dyDescent="0.2">
      <c r="B12908" s="13">
        <v>63911</v>
      </c>
      <c r="C12908" s="14">
        <v>42627.466111111338</v>
      </c>
      <c r="D12908" s="7" t="s">
        <v>10</v>
      </c>
      <c r="E12908" s="13">
        <v>2239</v>
      </c>
      <c r="F12908" s="7" t="s">
        <v>34</v>
      </c>
      <c r="G12908" s="7" t="s">
        <v>12</v>
      </c>
      <c r="H12908" s="13">
        <v>9.5</v>
      </c>
      <c r="I12908" s="13">
        <f>IF(G12908="Male",VLOOKUP(H12908,'Shoe size conversion table'!$B$6:$D$22,2),VLOOKUP(H12908,'Shoe size conversion table'!$J$6:$L$22,2))</f>
        <v>40</v>
      </c>
      <c r="J12908" s="13">
        <f>IF(G12908="Male",VLOOKUP(H12908,'Shoe size conversion table'!$B$6:$D$22,3),VLOOKUP(H12908,'Shoe size conversion table'!$J$6:$L$22,3))</f>
        <v>7.5</v>
      </c>
      <c r="K12908" s="11">
        <v>159</v>
      </c>
      <c r="L12908" s="12">
        <v>0.5</v>
      </c>
      <c r="M12908" s="7">
        <f t="shared" si="604"/>
        <v>2016</v>
      </c>
      <c r="N12908" s="7">
        <f t="shared" si="605"/>
        <v>9</v>
      </c>
      <c r="O12908" s="30">
        <f t="shared" si="606"/>
        <v>79.5</v>
      </c>
    </row>
    <row r="12909" spans="2:15" x14ac:dyDescent="0.2">
      <c r="B12909" s="13">
        <v>63912</v>
      </c>
      <c r="C12909" s="14">
        <v>42627.476111111238</v>
      </c>
      <c r="D12909" s="7" t="s">
        <v>7</v>
      </c>
      <c r="E12909" s="13">
        <v>2227</v>
      </c>
      <c r="F12909" s="7" t="s">
        <v>48</v>
      </c>
      <c r="G12909" s="7" t="s">
        <v>11</v>
      </c>
      <c r="H12909" s="13">
        <v>10</v>
      </c>
      <c r="I12909" s="13">
        <f>IF(G12909="Male",VLOOKUP(H12909,'Shoe size conversion table'!$B$6:$D$22,2),VLOOKUP(H12909,'Shoe size conversion table'!$J$6:$L$22,2))</f>
        <v>43</v>
      </c>
      <c r="J12909" s="13">
        <f>IF(G12909="Male",VLOOKUP(H12909,'Shoe size conversion table'!$B$6:$D$22,3),VLOOKUP(H12909,'Shoe size conversion table'!$J$6:$L$22,3))</f>
        <v>9.5</v>
      </c>
      <c r="K12909" s="11">
        <v>199</v>
      </c>
      <c r="L12909" s="12">
        <v>0</v>
      </c>
      <c r="M12909" s="7">
        <f t="shared" si="604"/>
        <v>2016</v>
      </c>
      <c r="N12909" s="7">
        <f t="shared" si="605"/>
        <v>9</v>
      </c>
      <c r="O12909" s="30">
        <f t="shared" si="606"/>
        <v>199</v>
      </c>
    </row>
    <row r="12910" spans="2:15" x14ac:dyDescent="0.2">
      <c r="B12910" s="13">
        <v>63913</v>
      </c>
      <c r="C12910" s="14">
        <v>42627.486111111226</v>
      </c>
      <c r="D12910" s="7" t="s">
        <v>8</v>
      </c>
      <c r="E12910" s="13">
        <v>2229</v>
      </c>
      <c r="F12910" s="7" t="s">
        <v>42</v>
      </c>
      <c r="G12910" s="7" t="s">
        <v>11</v>
      </c>
      <c r="H12910" s="13">
        <v>10</v>
      </c>
      <c r="I12910" s="13">
        <f>IF(G12910="Male",VLOOKUP(H12910,'Shoe size conversion table'!$B$6:$D$22,2),VLOOKUP(H12910,'Shoe size conversion table'!$J$6:$L$22,2))</f>
        <v>43</v>
      </c>
      <c r="J12910" s="13">
        <f>IF(G12910="Male",VLOOKUP(H12910,'Shoe size conversion table'!$B$6:$D$22,3),VLOOKUP(H12910,'Shoe size conversion table'!$J$6:$L$22,3))</f>
        <v>9.5</v>
      </c>
      <c r="K12910" s="11">
        <v>199</v>
      </c>
      <c r="L12910" s="12">
        <v>0</v>
      </c>
      <c r="M12910" s="7">
        <f t="shared" si="604"/>
        <v>2016</v>
      </c>
      <c r="N12910" s="7">
        <f t="shared" si="605"/>
        <v>9</v>
      </c>
      <c r="O12910" s="30">
        <f t="shared" si="606"/>
        <v>199</v>
      </c>
    </row>
    <row r="12911" spans="2:15" x14ac:dyDescent="0.2">
      <c r="B12911" s="13">
        <v>63913</v>
      </c>
      <c r="C12911" s="14">
        <v>42627.486111111226</v>
      </c>
      <c r="D12911" s="7" t="s">
        <v>8</v>
      </c>
      <c r="E12911" s="13">
        <v>2181</v>
      </c>
      <c r="F12911" s="7" t="s">
        <v>42</v>
      </c>
      <c r="G12911" s="7" t="s">
        <v>12</v>
      </c>
      <c r="H12911" s="13">
        <v>7</v>
      </c>
      <c r="I12911" s="13" t="str">
        <f>IF(G12911="Male",VLOOKUP(H12911,'Shoe size conversion table'!$B$6:$D$22,2),VLOOKUP(H12911,'Shoe size conversion table'!$J$6:$L$22,2))</f>
        <v>37-38</v>
      </c>
      <c r="J12911" s="13">
        <f>IF(G12911="Male",VLOOKUP(H12911,'Shoe size conversion table'!$B$6:$D$22,3),VLOOKUP(H12911,'Shoe size conversion table'!$J$6:$L$22,3))</f>
        <v>5</v>
      </c>
      <c r="K12911" s="11">
        <v>179</v>
      </c>
      <c r="L12911" s="12">
        <v>0</v>
      </c>
      <c r="M12911" s="7">
        <f t="shared" si="604"/>
        <v>2016</v>
      </c>
      <c r="N12911" s="7">
        <f t="shared" si="605"/>
        <v>9</v>
      </c>
      <c r="O12911" s="30">
        <f t="shared" si="606"/>
        <v>179</v>
      </c>
    </row>
    <row r="12912" spans="2:15" x14ac:dyDescent="0.2">
      <c r="B12912" s="13">
        <v>63914</v>
      </c>
      <c r="C12912" s="14">
        <v>42627.556111111116</v>
      </c>
      <c r="D12912" s="7" t="s">
        <v>10</v>
      </c>
      <c r="E12912" s="13">
        <v>2179</v>
      </c>
      <c r="F12912" s="7" t="s">
        <v>35</v>
      </c>
      <c r="G12912" s="7" t="s">
        <v>11</v>
      </c>
      <c r="H12912" s="13">
        <v>11</v>
      </c>
      <c r="I12912" s="13">
        <f>IF(G12912="Male",VLOOKUP(H12912,'Shoe size conversion table'!$B$6:$D$22,2),VLOOKUP(H12912,'Shoe size conversion table'!$J$6:$L$22,2))</f>
        <v>44</v>
      </c>
      <c r="J12912" s="13">
        <f>IF(G12912="Male",VLOOKUP(H12912,'Shoe size conversion table'!$B$6:$D$22,3),VLOOKUP(H12912,'Shoe size conversion table'!$J$6:$L$22,3))</f>
        <v>10.5</v>
      </c>
      <c r="K12912" s="11">
        <v>189</v>
      </c>
      <c r="L12912" s="12">
        <v>0</v>
      </c>
      <c r="M12912" s="7">
        <f t="shared" si="604"/>
        <v>2016</v>
      </c>
      <c r="N12912" s="7">
        <f t="shared" si="605"/>
        <v>9</v>
      </c>
      <c r="O12912" s="30">
        <f t="shared" si="606"/>
        <v>189</v>
      </c>
    </row>
    <row r="12913" spans="2:15" x14ac:dyDescent="0.2">
      <c r="B12913" s="13">
        <v>63914</v>
      </c>
      <c r="C12913" s="14">
        <v>42627.556111111116</v>
      </c>
      <c r="D12913" s="7" t="s">
        <v>10</v>
      </c>
      <c r="E12913" s="13">
        <v>2150</v>
      </c>
      <c r="F12913" s="7" t="s">
        <v>34</v>
      </c>
      <c r="G12913" s="7" t="s">
        <v>11</v>
      </c>
      <c r="H12913" s="13">
        <v>9.5</v>
      </c>
      <c r="I12913" s="13" t="str">
        <f>IF(G12913="Male",VLOOKUP(H12913,'Shoe size conversion table'!$B$6:$D$22,2),VLOOKUP(H12913,'Shoe size conversion table'!$J$6:$L$22,2))</f>
        <v>42-43</v>
      </c>
      <c r="J12913" s="13">
        <f>IF(G12913="Male",VLOOKUP(H12913,'Shoe size conversion table'!$B$6:$D$22,3),VLOOKUP(H12913,'Shoe size conversion table'!$J$6:$L$22,3))</f>
        <v>9</v>
      </c>
      <c r="K12913" s="11">
        <v>129</v>
      </c>
      <c r="L12913" s="12">
        <v>0.3</v>
      </c>
      <c r="M12913" s="7">
        <f t="shared" si="604"/>
        <v>2016</v>
      </c>
      <c r="N12913" s="7">
        <f t="shared" si="605"/>
        <v>9</v>
      </c>
      <c r="O12913" s="30">
        <f t="shared" si="606"/>
        <v>90.3</v>
      </c>
    </row>
    <row r="12914" spans="2:15" x14ac:dyDescent="0.2">
      <c r="B12914" s="13">
        <v>63915</v>
      </c>
      <c r="C12914" s="14">
        <v>42627.566111111337</v>
      </c>
      <c r="D12914" s="7" t="s">
        <v>7</v>
      </c>
      <c r="E12914" s="13">
        <v>2235</v>
      </c>
      <c r="F12914" s="7" t="s">
        <v>56</v>
      </c>
      <c r="G12914" s="7" t="s">
        <v>12</v>
      </c>
      <c r="H12914" s="13">
        <v>8</v>
      </c>
      <c r="I12914" s="13" t="str">
        <f>IF(G12914="Male",VLOOKUP(H12914,'Shoe size conversion table'!$B$6:$D$22,2),VLOOKUP(H12914,'Shoe size conversion table'!$J$6:$L$22,2))</f>
        <v>38-39</v>
      </c>
      <c r="J12914" s="13">
        <f>IF(G12914="Male",VLOOKUP(H12914,'Shoe size conversion table'!$B$6:$D$22,3),VLOOKUP(H12914,'Shoe size conversion table'!$J$6:$L$22,3))</f>
        <v>6</v>
      </c>
      <c r="K12914" s="11">
        <v>149</v>
      </c>
      <c r="L12914" s="12">
        <v>0</v>
      </c>
      <c r="M12914" s="7">
        <f t="shared" si="604"/>
        <v>2016</v>
      </c>
      <c r="N12914" s="7">
        <f t="shared" si="605"/>
        <v>9</v>
      </c>
      <c r="O12914" s="30">
        <f t="shared" si="606"/>
        <v>149</v>
      </c>
    </row>
    <row r="12915" spans="2:15" x14ac:dyDescent="0.2">
      <c r="B12915" s="13">
        <v>63916</v>
      </c>
      <c r="C12915" s="14">
        <v>42627.576111111084</v>
      </c>
      <c r="D12915" s="7" t="s">
        <v>8</v>
      </c>
      <c r="E12915" s="13">
        <v>2155</v>
      </c>
      <c r="F12915" s="7" t="s">
        <v>39</v>
      </c>
      <c r="G12915" s="7" t="s">
        <v>12</v>
      </c>
      <c r="H12915" s="13">
        <v>6</v>
      </c>
      <c r="I12915" s="13" t="str">
        <f>IF(G12915="Male",VLOOKUP(H12915,'Shoe size conversion table'!$B$6:$D$22,2),VLOOKUP(H12915,'Shoe size conversion table'!$J$6:$L$22,2))</f>
        <v>36-37</v>
      </c>
      <c r="J12915" s="13">
        <f>IF(G12915="Male",VLOOKUP(H12915,'Shoe size conversion table'!$B$6:$D$22,3),VLOOKUP(H12915,'Shoe size conversion table'!$J$6:$L$22,3))</f>
        <v>4</v>
      </c>
      <c r="K12915" s="11">
        <v>149</v>
      </c>
      <c r="L12915" s="12">
        <v>0.1</v>
      </c>
      <c r="M12915" s="7">
        <f t="shared" si="604"/>
        <v>2016</v>
      </c>
      <c r="N12915" s="7">
        <f t="shared" si="605"/>
        <v>9</v>
      </c>
      <c r="O12915" s="30">
        <f t="shared" si="606"/>
        <v>134.1</v>
      </c>
    </row>
    <row r="12916" spans="2:15" x14ac:dyDescent="0.2">
      <c r="B12916" s="13">
        <v>63917</v>
      </c>
      <c r="C12916" s="14">
        <v>42627.626111111225</v>
      </c>
      <c r="D12916" s="7" t="s">
        <v>10</v>
      </c>
      <c r="E12916" s="13">
        <v>2175</v>
      </c>
      <c r="F12916" s="7" t="s">
        <v>35</v>
      </c>
      <c r="G12916" s="7" t="s">
        <v>11</v>
      </c>
      <c r="H12916" s="13">
        <v>9</v>
      </c>
      <c r="I12916" s="13">
        <f>IF(G12916="Male",VLOOKUP(H12916,'Shoe size conversion table'!$B$6:$D$22,2),VLOOKUP(H12916,'Shoe size conversion table'!$J$6:$L$22,2))</f>
        <v>42</v>
      </c>
      <c r="J12916" s="13">
        <f>IF(G12916="Male",VLOOKUP(H12916,'Shoe size conversion table'!$B$6:$D$22,3),VLOOKUP(H12916,'Shoe size conversion table'!$J$6:$L$22,3))</f>
        <v>8.5</v>
      </c>
      <c r="K12916" s="11">
        <v>129</v>
      </c>
      <c r="L12916" s="12">
        <v>0</v>
      </c>
      <c r="M12916" s="7">
        <f t="shared" si="604"/>
        <v>2016</v>
      </c>
      <c r="N12916" s="7">
        <f t="shared" si="605"/>
        <v>9</v>
      </c>
      <c r="O12916" s="30">
        <f t="shared" si="606"/>
        <v>129</v>
      </c>
    </row>
    <row r="12917" spans="2:15" x14ac:dyDescent="0.2">
      <c r="B12917" s="13">
        <v>63918</v>
      </c>
      <c r="C12917" s="14">
        <v>42627.686111111223</v>
      </c>
      <c r="D12917" s="7" t="s">
        <v>9</v>
      </c>
      <c r="E12917" s="13">
        <v>2223</v>
      </c>
      <c r="F12917" s="7" t="s">
        <v>60</v>
      </c>
      <c r="G12917" s="7" t="s">
        <v>12</v>
      </c>
      <c r="H12917" s="13">
        <v>7.5</v>
      </c>
      <c r="I12917" s="13">
        <f>IF(G12917="Male",VLOOKUP(H12917,'Shoe size conversion table'!$B$6:$D$22,2),VLOOKUP(H12917,'Shoe size conversion table'!$J$6:$L$22,2))</f>
        <v>38</v>
      </c>
      <c r="J12917" s="13">
        <f>IF(G12917="Male",VLOOKUP(H12917,'Shoe size conversion table'!$B$6:$D$22,3),VLOOKUP(H12917,'Shoe size conversion table'!$J$6:$L$22,3))</f>
        <v>5.5</v>
      </c>
      <c r="K12917" s="11">
        <v>169</v>
      </c>
      <c r="L12917" s="12">
        <v>0.1</v>
      </c>
      <c r="M12917" s="7">
        <f t="shared" si="604"/>
        <v>2016</v>
      </c>
      <c r="N12917" s="7">
        <f t="shared" si="605"/>
        <v>9</v>
      </c>
      <c r="O12917" s="30">
        <f t="shared" si="606"/>
        <v>152.1</v>
      </c>
    </row>
    <row r="12918" spans="2:15" x14ac:dyDescent="0.2">
      <c r="B12918" s="13">
        <v>63918</v>
      </c>
      <c r="C12918" s="14">
        <v>42627.686111111223</v>
      </c>
      <c r="D12918" s="7" t="s">
        <v>9</v>
      </c>
      <c r="E12918" s="13">
        <v>2163</v>
      </c>
      <c r="F12918" s="7" t="s">
        <v>59</v>
      </c>
      <c r="G12918" s="7" t="s">
        <v>11</v>
      </c>
      <c r="H12918" s="13">
        <v>9</v>
      </c>
      <c r="I12918" s="13">
        <f>IF(G12918="Male",VLOOKUP(H12918,'Shoe size conversion table'!$B$6:$D$22,2),VLOOKUP(H12918,'Shoe size conversion table'!$J$6:$L$22,2))</f>
        <v>42</v>
      </c>
      <c r="J12918" s="13">
        <f>IF(G12918="Male",VLOOKUP(H12918,'Shoe size conversion table'!$B$6:$D$22,3),VLOOKUP(H12918,'Shoe size conversion table'!$J$6:$L$22,3))</f>
        <v>8.5</v>
      </c>
      <c r="K12918" s="11">
        <v>139</v>
      </c>
      <c r="L12918" s="12">
        <v>0.3</v>
      </c>
      <c r="M12918" s="7">
        <f t="shared" si="604"/>
        <v>2016</v>
      </c>
      <c r="N12918" s="7">
        <f t="shared" si="605"/>
        <v>9</v>
      </c>
      <c r="O12918" s="30">
        <f t="shared" si="606"/>
        <v>97.3</v>
      </c>
    </row>
    <row r="12919" spans="2:15" x14ac:dyDescent="0.2">
      <c r="B12919" s="13">
        <v>63919</v>
      </c>
      <c r="C12919" s="14">
        <v>42627.846111111117</v>
      </c>
      <c r="D12919" s="7" t="s">
        <v>7</v>
      </c>
      <c r="E12919" s="13">
        <v>2219</v>
      </c>
      <c r="F12919" s="7" t="s">
        <v>49</v>
      </c>
      <c r="G12919" s="7" t="s">
        <v>12</v>
      </c>
      <c r="H12919" s="13">
        <v>8</v>
      </c>
      <c r="I12919" s="13" t="str">
        <f>IF(G12919="Male",VLOOKUP(H12919,'Shoe size conversion table'!$B$6:$D$22,2),VLOOKUP(H12919,'Shoe size conversion table'!$J$6:$L$22,2))</f>
        <v>38-39</v>
      </c>
      <c r="J12919" s="13">
        <f>IF(G12919="Male",VLOOKUP(H12919,'Shoe size conversion table'!$B$6:$D$22,3),VLOOKUP(H12919,'Shoe size conversion table'!$J$6:$L$22,3))</f>
        <v>6</v>
      </c>
      <c r="K12919" s="11">
        <v>179</v>
      </c>
      <c r="L12919" s="12">
        <v>0</v>
      </c>
      <c r="M12919" s="7">
        <f t="shared" si="604"/>
        <v>2016</v>
      </c>
      <c r="N12919" s="7">
        <f t="shared" si="605"/>
        <v>9</v>
      </c>
      <c r="O12919" s="30">
        <f t="shared" si="606"/>
        <v>179</v>
      </c>
    </row>
    <row r="12920" spans="2:15" x14ac:dyDescent="0.2">
      <c r="B12920" s="13">
        <v>63920</v>
      </c>
      <c r="C12920" s="14">
        <v>42627.846111111336</v>
      </c>
      <c r="D12920" s="7" t="s">
        <v>7</v>
      </c>
      <c r="E12920" s="13">
        <v>2237</v>
      </c>
      <c r="F12920" s="7" t="s">
        <v>56</v>
      </c>
      <c r="G12920" s="7" t="s">
        <v>12</v>
      </c>
      <c r="H12920" s="13">
        <v>8.5</v>
      </c>
      <c r="I12920" s="13">
        <f>IF(G12920="Male",VLOOKUP(H12920,'Shoe size conversion table'!$B$6:$D$22,2),VLOOKUP(H12920,'Shoe size conversion table'!$J$6:$L$22,2))</f>
        <v>39</v>
      </c>
      <c r="J12920" s="13">
        <f>IF(G12920="Male",VLOOKUP(H12920,'Shoe size conversion table'!$B$6:$D$22,3),VLOOKUP(H12920,'Shoe size conversion table'!$J$6:$L$22,3))</f>
        <v>6.5</v>
      </c>
      <c r="K12920" s="11">
        <v>199</v>
      </c>
      <c r="L12920" s="12">
        <v>0.1</v>
      </c>
      <c r="M12920" s="7">
        <f t="shared" si="604"/>
        <v>2016</v>
      </c>
      <c r="N12920" s="7">
        <f t="shared" si="605"/>
        <v>9</v>
      </c>
      <c r="O12920" s="30">
        <f t="shared" si="606"/>
        <v>179.1</v>
      </c>
    </row>
    <row r="12921" spans="2:15" x14ac:dyDescent="0.2">
      <c r="B12921" s="13">
        <v>63921</v>
      </c>
      <c r="C12921" s="14">
        <v>42627.886111111082</v>
      </c>
      <c r="D12921" s="7" t="s">
        <v>7</v>
      </c>
      <c r="E12921" s="13">
        <v>2202</v>
      </c>
      <c r="F12921" s="7" t="s">
        <v>51</v>
      </c>
      <c r="G12921" s="7" t="s">
        <v>11</v>
      </c>
      <c r="H12921" s="13">
        <v>10.5</v>
      </c>
      <c r="I12921" s="13" t="str">
        <f>IF(G12921="Male",VLOOKUP(H12921,'Shoe size conversion table'!$B$6:$D$22,2),VLOOKUP(H12921,'Shoe size conversion table'!$J$6:$L$22,2))</f>
        <v>43-44</v>
      </c>
      <c r="J12921" s="13">
        <f>IF(G12921="Male",VLOOKUP(H12921,'Shoe size conversion table'!$B$6:$D$22,3),VLOOKUP(H12921,'Shoe size conversion table'!$J$6:$L$22,3))</f>
        <v>10</v>
      </c>
      <c r="K12921" s="11">
        <v>159</v>
      </c>
      <c r="L12921" s="12">
        <v>0</v>
      </c>
      <c r="M12921" s="7">
        <f t="shared" si="604"/>
        <v>2016</v>
      </c>
      <c r="N12921" s="7">
        <f t="shared" si="605"/>
        <v>9</v>
      </c>
      <c r="O12921" s="30">
        <f t="shared" si="606"/>
        <v>159</v>
      </c>
    </row>
    <row r="12922" spans="2:15" x14ac:dyDescent="0.2">
      <c r="B12922" s="13">
        <v>63922</v>
      </c>
      <c r="C12922" s="14">
        <v>42627.996111111228</v>
      </c>
      <c r="D12922" s="7" t="s">
        <v>10</v>
      </c>
      <c r="E12922" s="13">
        <v>2227</v>
      </c>
      <c r="F12922" s="7" t="s">
        <v>35</v>
      </c>
      <c r="G12922" s="7" t="s">
        <v>11</v>
      </c>
      <c r="H12922" s="13">
        <v>10</v>
      </c>
      <c r="I12922" s="13">
        <f>IF(G12922="Male",VLOOKUP(H12922,'Shoe size conversion table'!$B$6:$D$22,2),VLOOKUP(H12922,'Shoe size conversion table'!$J$6:$L$22,2))</f>
        <v>43</v>
      </c>
      <c r="J12922" s="13">
        <f>IF(G12922="Male",VLOOKUP(H12922,'Shoe size conversion table'!$B$6:$D$22,3),VLOOKUP(H12922,'Shoe size conversion table'!$J$6:$L$22,3))</f>
        <v>9.5</v>
      </c>
      <c r="K12922" s="11">
        <v>189</v>
      </c>
      <c r="L12922" s="12">
        <v>0.3</v>
      </c>
      <c r="M12922" s="7">
        <f t="shared" si="604"/>
        <v>2016</v>
      </c>
      <c r="N12922" s="7">
        <f t="shared" si="605"/>
        <v>9</v>
      </c>
      <c r="O12922" s="30">
        <f t="shared" si="606"/>
        <v>132.29999999999998</v>
      </c>
    </row>
    <row r="12923" spans="2:15" x14ac:dyDescent="0.2">
      <c r="B12923" s="13">
        <v>63923</v>
      </c>
      <c r="C12923" s="14">
        <v>42628.026111111081</v>
      </c>
      <c r="D12923" s="7" t="s">
        <v>7</v>
      </c>
      <c r="E12923" s="13">
        <v>2147</v>
      </c>
      <c r="F12923" s="7" t="s">
        <v>43</v>
      </c>
      <c r="G12923" s="7" t="s">
        <v>11</v>
      </c>
      <c r="H12923" s="13">
        <v>9</v>
      </c>
      <c r="I12923" s="13">
        <f>IF(G12923="Male",VLOOKUP(H12923,'Shoe size conversion table'!$B$6:$D$22,2),VLOOKUP(H12923,'Shoe size conversion table'!$J$6:$L$22,2))</f>
        <v>42</v>
      </c>
      <c r="J12923" s="13">
        <f>IF(G12923="Male",VLOOKUP(H12923,'Shoe size conversion table'!$B$6:$D$22,3),VLOOKUP(H12923,'Shoe size conversion table'!$J$6:$L$22,3))</f>
        <v>8.5</v>
      </c>
      <c r="K12923" s="11">
        <v>149</v>
      </c>
      <c r="L12923" s="12">
        <v>0</v>
      </c>
      <c r="M12923" s="7">
        <f t="shared" si="604"/>
        <v>2016</v>
      </c>
      <c r="N12923" s="7">
        <f t="shared" si="605"/>
        <v>9</v>
      </c>
      <c r="O12923" s="30">
        <f t="shared" si="606"/>
        <v>149</v>
      </c>
    </row>
    <row r="12924" spans="2:15" x14ac:dyDescent="0.2">
      <c r="B12924" s="13">
        <v>63924</v>
      </c>
      <c r="C12924" s="14">
        <v>42628.176111111119</v>
      </c>
      <c r="D12924" s="7" t="s">
        <v>8</v>
      </c>
      <c r="E12924" s="13">
        <v>2228</v>
      </c>
      <c r="F12924" s="7" t="s">
        <v>40</v>
      </c>
      <c r="G12924" s="7" t="s">
        <v>11</v>
      </c>
      <c r="H12924" s="13">
        <v>10</v>
      </c>
      <c r="I12924" s="13">
        <f>IF(G12924="Male",VLOOKUP(H12924,'Shoe size conversion table'!$B$6:$D$22,2),VLOOKUP(H12924,'Shoe size conversion table'!$J$6:$L$22,2))</f>
        <v>43</v>
      </c>
      <c r="J12924" s="13">
        <f>IF(G12924="Male",VLOOKUP(H12924,'Shoe size conversion table'!$B$6:$D$22,3),VLOOKUP(H12924,'Shoe size conversion table'!$J$6:$L$22,3))</f>
        <v>9.5</v>
      </c>
      <c r="K12924" s="11">
        <v>199</v>
      </c>
      <c r="L12924" s="12">
        <v>0</v>
      </c>
      <c r="M12924" s="7">
        <f t="shared" si="604"/>
        <v>2016</v>
      </c>
      <c r="N12924" s="7">
        <f t="shared" si="605"/>
        <v>9</v>
      </c>
      <c r="O12924" s="30">
        <f t="shared" si="606"/>
        <v>199</v>
      </c>
    </row>
    <row r="12925" spans="2:15" x14ac:dyDescent="0.2">
      <c r="B12925" s="13">
        <v>63925</v>
      </c>
      <c r="C12925" s="14">
        <v>42628.196111111116</v>
      </c>
      <c r="D12925" s="7" t="s">
        <v>9</v>
      </c>
      <c r="E12925" s="13">
        <v>2224</v>
      </c>
      <c r="F12925" s="7" t="s">
        <v>62</v>
      </c>
      <c r="G12925" s="7" t="s">
        <v>12</v>
      </c>
      <c r="H12925" s="13">
        <v>7.5</v>
      </c>
      <c r="I12925" s="13">
        <f>IF(G12925="Male",VLOOKUP(H12925,'Shoe size conversion table'!$B$6:$D$22,2),VLOOKUP(H12925,'Shoe size conversion table'!$J$6:$L$22,2))</f>
        <v>38</v>
      </c>
      <c r="J12925" s="13">
        <f>IF(G12925="Male",VLOOKUP(H12925,'Shoe size conversion table'!$B$6:$D$22,3),VLOOKUP(H12925,'Shoe size conversion table'!$J$6:$L$22,3))</f>
        <v>5.5</v>
      </c>
      <c r="K12925" s="11">
        <v>199</v>
      </c>
      <c r="L12925" s="12">
        <v>0.2</v>
      </c>
      <c r="M12925" s="7">
        <f t="shared" si="604"/>
        <v>2016</v>
      </c>
      <c r="N12925" s="7">
        <f t="shared" si="605"/>
        <v>9</v>
      </c>
      <c r="O12925" s="30">
        <f t="shared" si="606"/>
        <v>159.20000000000002</v>
      </c>
    </row>
    <row r="12926" spans="2:15" x14ac:dyDescent="0.2">
      <c r="B12926" s="13">
        <v>63926</v>
      </c>
      <c r="C12926" s="14">
        <v>42628.246111111119</v>
      </c>
      <c r="D12926" s="7" t="s">
        <v>9</v>
      </c>
      <c r="E12926" s="13">
        <v>2223</v>
      </c>
      <c r="F12926" s="7" t="s">
        <v>62</v>
      </c>
      <c r="G12926" s="7" t="s">
        <v>11</v>
      </c>
      <c r="H12926" s="13">
        <v>9</v>
      </c>
      <c r="I12926" s="13">
        <f>IF(G12926="Male",VLOOKUP(H12926,'Shoe size conversion table'!$B$6:$D$22,2),VLOOKUP(H12926,'Shoe size conversion table'!$J$6:$L$22,2))</f>
        <v>42</v>
      </c>
      <c r="J12926" s="13">
        <f>IF(G12926="Male",VLOOKUP(H12926,'Shoe size conversion table'!$B$6:$D$22,3),VLOOKUP(H12926,'Shoe size conversion table'!$J$6:$L$22,3))</f>
        <v>8.5</v>
      </c>
      <c r="K12926" s="11">
        <v>199</v>
      </c>
      <c r="L12926" s="12">
        <v>0.3</v>
      </c>
      <c r="M12926" s="7">
        <f t="shared" si="604"/>
        <v>2016</v>
      </c>
      <c r="N12926" s="7">
        <f t="shared" si="605"/>
        <v>9</v>
      </c>
      <c r="O12926" s="30">
        <f t="shared" si="606"/>
        <v>139.29999999999998</v>
      </c>
    </row>
    <row r="12927" spans="2:15" x14ac:dyDescent="0.2">
      <c r="B12927" s="13">
        <v>63927</v>
      </c>
      <c r="C12927" s="14">
        <v>42628.436111111121</v>
      </c>
      <c r="D12927" s="7" t="s">
        <v>7</v>
      </c>
      <c r="E12927" s="13">
        <v>2215</v>
      </c>
      <c r="F12927" s="7" t="s">
        <v>44</v>
      </c>
      <c r="G12927" s="7" t="s">
        <v>12</v>
      </c>
      <c r="H12927" s="13">
        <v>9</v>
      </c>
      <c r="I12927" s="13" t="str">
        <f>IF(G12927="Male",VLOOKUP(H12927,'Shoe size conversion table'!$B$6:$D$22,2),VLOOKUP(H12927,'Shoe size conversion table'!$J$6:$L$22,2))</f>
        <v>39-40</v>
      </c>
      <c r="J12927" s="13">
        <f>IF(G12927="Male",VLOOKUP(H12927,'Shoe size conversion table'!$B$6:$D$22,3),VLOOKUP(H12927,'Shoe size conversion table'!$J$6:$L$22,3))</f>
        <v>7</v>
      </c>
      <c r="K12927" s="11">
        <v>169</v>
      </c>
      <c r="L12927" s="12">
        <v>0</v>
      </c>
      <c r="M12927" s="7">
        <f t="shared" si="604"/>
        <v>2016</v>
      </c>
      <c r="N12927" s="7">
        <f t="shared" si="605"/>
        <v>9</v>
      </c>
      <c r="O12927" s="30">
        <f t="shared" si="606"/>
        <v>169</v>
      </c>
    </row>
    <row r="12928" spans="2:15" x14ac:dyDescent="0.2">
      <c r="B12928" s="13">
        <v>63928</v>
      </c>
      <c r="C12928" s="14">
        <v>42628.466111111338</v>
      </c>
      <c r="D12928" s="7" t="s">
        <v>10</v>
      </c>
      <c r="E12928" s="13">
        <v>2238</v>
      </c>
      <c r="F12928" s="7" t="s">
        <v>35</v>
      </c>
      <c r="G12928" s="7" t="s">
        <v>12</v>
      </c>
      <c r="H12928" s="13">
        <v>9.5</v>
      </c>
      <c r="I12928" s="13">
        <f>IF(G12928="Male",VLOOKUP(H12928,'Shoe size conversion table'!$B$6:$D$22,2),VLOOKUP(H12928,'Shoe size conversion table'!$J$6:$L$22,2))</f>
        <v>40</v>
      </c>
      <c r="J12928" s="13">
        <f>IF(G12928="Male",VLOOKUP(H12928,'Shoe size conversion table'!$B$6:$D$22,3),VLOOKUP(H12928,'Shoe size conversion table'!$J$6:$L$22,3))</f>
        <v>7.5</v>
      </c>
      <c r="K12928" s="11">
        <v>189</v>
      </c>
      <c r="L12928" s="12">
        <v>0</v>
      </c>
      <c r="M12928" s="7">
        <f t="shared" si="604"/>
        <v>2016</v>
      </c>
      <c r="N12928" s="7">
        <f t="shared" si="605"/>
        <v>9</v>
      </c>
      <c r="O12928" s="30">
        <f t="shared" si="606"/>
        <v>189</v>
      </c>
    </row>
    <row r="12929" spans="2:15" x14ac:dyDescent="0.2">
      <c r="B12929" s="13">
        <v>63929</v>
      </c>
      <c r="C12929" s="14">
        <v>42628.486111111226</v>
      </c>
      <c r="D12929" s="7" t="s">
        <v>8</v>
      </c>
      <c r="E12929" s="13">
        <v>2229</v>
      </c>
      <c r="F12929" s="7" t="s">
        <v>42</v>
      </c>
      <c r="G12929" s="7" t="s">
        <v>11</v>
      </c>
      <c r="H12929" s="13">
        <v>10</v>
      </c>
      <c r="I12929" s="13">
        <f>IF(G12929="Male",VLOOKUP(H12929,'Shoe size conversion table'!$B$6:$D$22,2),VLOOKUP(H12929,'Shoe size conversion table'!$J$6:$L$22,2))</f>
        <v>43</v>
      </c>
      <c r="J12929" s="13">
        <f>IF(G12929="Male",VLOOKUP(H12929,'Shoe size conversion table'!$B$6:$D$22,3),VLOOKUP(H12929,'Shoe size conversion table'!$J$6:$L$22,3))</f>
        <v>9.5</v>
      </c>
      <c r="K12929" s="11">
        <v>199</v>
      </c>
      <c r="L12929" s="12">
        <v>0</v>
      </c>
      <c r="M12929" s="7">
        <f t="shared" si="604"/>
        <v>2016</v>
      </c>
      <c r="N12929" s="7">
        <f t="shared" si="605"/>
        <v>9</v>
      </c>
      <c r="O12929" s="30">
        <f t="shared" si="606"/>
        <v>199</v>
      </c>
    </row>
    <row r="12930" spans="2:15" x14ac:dyDescent="0.2">
      <c r="B12930" s="13">
        <v>63930</v>
      </c>
      <c r="C12930" s="14">
        <v>42628.566111111337</v>
      </c>
      <c r="D12930" s="7" t="s">
        <v>10</v>
      </c>
      <c r="E12930" s="13">
        <v>2190</v>
      </c>
      <c r="F12930" s="7" t="s">
        <v>34</v>
      </c>
      <c r="G12930" s="7" t="s">
        <v>11</v>
      </c>
      <c r="H12930" s="13">
        <v>7.5</v>
      </c>
      <c r="I12930" s="13" t="str">
        <f>IF(G12930="Male",VLOOKUP(H12930,'Shoe size conversion table'!$B$6:$D$22,2),VLOOKUP(H12930,'Shoe size conversion table'!$J$6:$L$22,2))</f>
        <v>40-41</v>
      </c>
      <c r="J12930" s="13">
        <f>IF(G12930="Male",VLOOKUP(H12930,'Shoe size conversion table'!$B$6:$D$22,3),VLOOKUP(H12930,'Shoe size conversion table'!$J$6:$L$22,3))</f>
        <v>7</v>
      </c>
      <c r="K12930" s="11">
        <v>179</v>
      </c>
      <c r="L12930" s="12">
        <v>0</v>
      </c>
      <c r="M12930" s="7">
        <f t="shared" si="604"/>
        <v>2016</v>
      </c>
      <c r="N12930" s="7">
        <f t="shared" si="605"/>
        <v>9</v>
      </c>
      <c r="O12930" s="30">
        <f t="shared" si="606"/>
        <v>179</v>
      </c>
    </row>
    <row r="12931" spans="2:15" x14ac:dyDescent="0.2">
      <c r="B12931" s="13">
        <v>63931</v>
      </c>
      <c r="C12931" s="14">
        <v>42628.566111111337</v>
      </c>
      <c r="D12931" s="7" t="s">
        <v>10</v>
      </c>
      <c r="E12931" s="13">
        <v>2242</v>
      </c>
      <c r="F12931" s="7" t="s">
        <v>34</v>
      </c>
      <c r="G12931" s="7" t="s">
        <v>12</v>
      </c>
      <c r="H12931" s="13">
        <v>7.5</v>
      </c>
      <c r="I12931" s="13">
        <f>IF(G12931="Male",VLOOKUP(H12931,'Shoe size conversion table'!$B$6:$D$22,2),VLOOKUP(H12931,'Shoe size conversion table'!$J$6:$L$22,2))</f>
        <v>38</v>
      </c>
      <c r="J12931" s="13">
        <f>IF(G12931="Male",VLOOKUP(H12931,'Shoe size conversion table'!$B$6:$D$22,3),VLOOKUP(H12931,'Shoe size conversion table'!$J$6:$L$22,3))</f>
        <v>5.5</v>
      </c>
      <c r="K12931" s="11">
        <v>129</v>
      </c>
      <c r="L12931" s="12">
        <v>0.1</v>
      </c>
      <c r="M12931" s="7">
        <f t="shared" si="604"/>
        <v>2016</v>
      </c>
      <c r="N12931" s="7">
        <f t="shared" si="605"/>
        <v>9</v>
      </c>
      <c r="O12931" s="30">
        <f t="shared" si="606"/>
        <v>116.10000000000001</v>
      </c>
    </row>
    <row r="12932" spans="2:15" x14ac:dyDescent="0.2">
      <c r="B12932" s="13">
        <v>63932</v>
      </c>
      <c r="C12932" s="14">
        <v>42628.576111111084</v>
      </c>
      <c r="D12932" s="7" t="s">
        <v>7</v>
      </c>
      <c r="E12932" s="13">
        <v>2227</v>
      </c>
      <c r="F12932" s="7" t="s">
        <v>55</v>
      </c>
      <c r="G12932" s="7" t="s">
        <v>12</v>
      </c>
      <c r="H12932" s="13">
        <v>5.5</v>
      </c>
      <c r="I12932" s="13">
        <f>IF(G12932="Male",VLOOKUP(H12932,'Shoe size conversion table'!$B$6:$D$22,2),VLOOKUP(H12932,'Shoe size conversion table'!$J$6:$L$22,2))</f>
        <v>36</v>
      </c>
      <c r="J12932" s="13">
        <f>IF(G12932="Male",VLOOKUP(H12932,'Shoe size conversion table'!$B$6:$D$22,3),VLOOKUP(H12932,'Shoe size conversion table'!$J$6:$L$22,3))</f>
        <v>3.5</v>
      </c>
      <c r="K12932" s="11">
        <v>199</v>
      </c>
      <c r="L12932" s="12">
        <v>0.2</v>
      </c>
      <c r="M12932" s="7">
        <f t="shared" si="604"/>
        <v>2016</v>
      </c>
      <c r="N12932" s="7">
        <f t="shared" si="605"/>
        <v>9</v>
      </c>
      <c r="O12932" s="30">
        <f t="shared" si="606"/>
        <v>159.20000000000002</v>
      </c>
    </row>
    <row r="12933" spans="2:15" x14ac:dyDescent="0.2">
      <c r="B12933" s="13">
        <v>63933</v>
      </c>
      <c r="C12933" s="14">
        <v>42628.616111111231</v>
      </c>
      <c r="D12933" s="7" t="s">
        <v>8</v>
      </c>
      <c r="E12933" s="13">
        <v>2222</v>
      </c>
      <c r="F12933" s="7" t="s">
        <v>39</v>
      </c>
      <c r="G12933" s="7" t="s">
        <v>12</v>
      </c>
      <c r="H12933" s="13">
        <v>9</v>
      </c>
      <c r="I12933" s="13" t="str">
        <f>IF(G12933="Male",VLOOKUP(H12933,'Shoe size conversion table'!$B$6:$D$22,2),VLOOKUP(H12933,'Shoe size conversion table'!$J$6:$L$22,2))</f>
        <v>39-40</v>
      </c>
      <c r="J12933" s="13">
        <f>IF(G12933="Male",VLOOKUP(H12933,'Shoe size conversion table'!$B$6:$D$22,3),VLOOKUP(H12933,'Shoe size conversion table'!$J$6:$L$22,3))</f>
        <v>7</v>
      </c>
      <c r="K12933" s="11">
        <v>169</v>
      </c>
      <c r="L12933" s="12">
        <v>0</v>
      </c>
      <c r="M12933" s="7">
        <f t="shared" ref="M12933:M12996" si="607">YEAR(C12933)</f>
        <v>2016</v>
      </c>
      <c r="N12933" s="7">
        <f t="shared" si="605"/>
        <v>9</v>
      </c>
      <c r="O12933" s="30">
        <f t="shared" si="606"/>
        <v>169</v>
      </c>
    </row>
    <row r="12934" spans="2:15" x14ac:dyDescent="0.2">
      <c r="B12934" s="13">
        <v>63934</v>
      </c>
      <c r="C12934" s="14">
        <v>42628.616111111238</v>
      </c>
      <c r="D12934" s="7" t="s">
        <v>10</v>
      </c>
      <c r="E12934" s="13">
        <v>2179</v>
      </c>
      <c r="F12934" s="7" t="s">
        <v>35</v>
      </c>
      <c r="G12934" s="7" t="s">
        <v>11</v>
      </c>
      <c r="H12934" s="13">
        <v>9</v>
      </c>
      <c r="I12934" s="13">
        <f>IF(G12934="Male",VLOOKUP(H12934,'Shoe size conversion table'!$B$6:$D$22,2),VLOOKUP(H12934,'Shoe size conversion table'!$J$6:$L$22,2))</f>
        <v>42</v>
      </c>
      <c r="J12934" s="13">
        <f>IF(G12934="Male",VLOOKUP(H12934,'Shoe size conversion table'!$B$6:$D$22,3),VLOOKUP(H12934,'Shoe size conversion table'!$J$6:$L$22,3))</f>
        <v>8.5</v>
      </c>
      <c r="K12934" s="11">
        <v>149</v>
      </c>
      <c r="L12934" s="12">
        <v>0</v>
      </c>
      <c r="M12934" s="7">
        <f t="shared" si="607"/>
        <v>2016</v>
      </c>
      <c r="N12934" s="7">
        <f t="shared" ref="N12934:N12997" si="608">MONTH(C12934:C27901)</f>
        <v>9</v>
      </c>
      <c r="O12934" s="30">
        <f t="shared" ref="O12934:O12997" si="609">K12934*(1-L12934)</f>
        <v>149</v>
      </c>
    </row>
    <row r="12935" spans="2:15" x14ac:dyDescent="0.2">
      <c r="B12935" s="13">
        <v>63935</v>
      </c>
      <c r="C12935" s="14">
        <v>42628.726111111122</v>
      </c>
      <c r="D12935" s="7" t="s">
        <v>7</v>
      </c>
      <c r="E12935" s="13">
        <v>2188</v>
      </c>
      <c r="F12935" s="7" t="s">
        <v>49</v>
      </c>
      <c r="G12935" s="7" t="s">
        <v>12</v>
      </c>
      <c r="H12935" s="13">
        <v>8.5</v>
      </c>
      <c r="I12935" s="13">
        <f>IF(G12935="Male",VLOOKUP(H12935,'Shoe size conversion table'!$B$6:$D$22,2),VLOOKUP(H12935,'Shoe size conversion table'!$J$6:$L$22,2))</f>
        <v>39</v>
      </c>
      <c r="J12935" s="13">
        <f>IF(G12935="Male",VLOOKUP(H12935,'Shoe size conversion table'!$B$6:$D$22,3),VLOOKUP(H12935,'Shoe size conversion table'!$J$6:$L$22,3))</f>
        <v>6.5</v>
      </c>
      <c r="K12935" s="11">
        <v>159</v>
      </c>
      <c r="L12935" s="12">
        <v>0</v>
      </c>
      <c r="M12935" s="7">
        <f t="shared" si="607"/>
        <v>2016</v>
      </c>
      <c r="N12935" s="7">
        <f t="shared" si="608"/>
        <v>9</v>
      </c>
      <c r="O12935" s="30">
        <f t="shared" si="609"/>
        <v>159</v>
      </c>
    </row>
    <row r="12936" spans="2:15" x14ac:dyDescent="0.2">
      <c r="B12936" s="13">
        <v>63936</v>
      </c>
      <c r="C12936" s="14">
        <v>42628.746111111228</v>
      </c>
      <c r="D12936" s="7" t="s">
        <v>8</v>
      </c>
      <c r="E12936" s="13">
        <v>2183</v>
      </c>
      <c r="F12936" s="7" t="s">
        <v>41</v>
      </c>
      <c r="G12936" s="7" t="s">
        <v>11</v>
      </c>
      <c r="H12936" s="13">
        <v>9.5</v>
      </c>
      <c r="I12936" s="13" t="str">
        <f>IF(G12936="Male",VLOOKUP(H12936,'Shoe size conversion table'!$B$6:$D$22,2),VLOOKUP(H12936,'Shoe size conversion table'!$J$6:$L$22,2))</f>
        <v>42-43</v>
      </c>
      <c r="J12936" s="13">
        <f>IF(G12936="Male",VLOOKUP(H12936,'Shoe size conversion table'!$B$6:$D$22,3),VLOOKUP(H12936,'Shoe size conversion table'!$J$6:$L$22,3))</f>
        <v>9</v>
      </c>
      <c r="K12936" s="11">
        <v>199</v>
      </c>
      <c r="L12936" s="12">
        <v>0</v>
      </c>
      <c r="M12936" s="7">
        <f t="shared" si="607"/>
        <v>2016</v>
      </c>
      <c r="N12936" s="7">
        <f t="shared" si="608"/>
        <v>9</v>
      </c>
      <c r="O12936" s="30">
        <f t="shared" si="609"/>
        <v>199</v>
      </c>
    </row>
    <row r="12937" spans="2:15" x14ac:dyDescent="0.2">
      <c r="B12937" s="13">
        <v>63937</v>
      </c>
      <c r="C12937" s="14">
        <v>42628.846111111117</v>
      </c>
      <c r="D12937" s="7" t="s">
        <v>10</v>
      </c>
      <c r="E12937" s="13">
        <v>2194</v>
      </c>
      <c r="F12937" s="7" t="s">
        <v>35</v>
      </c>
      <c r="G12937" s="7" t="s">
        <v>11</v>
      </c>
      <c r="H12937" s="13">
        <v>10</v>
      </c>
      <c r="I12937" s="13">
        <f>IF(G12937="Male",VLOOKUP(H12937,'Shoe size conversion table'!$B$6:$D$22,2),VLOOKUP(H12937,'Shoe size conversion table'!$J$6:$L$22,2))</f>
        <v>43</v>
      </c>
      <c r="J12937" s="13">
        <f>IF(G12937="Male",VLOOKUP(H12937,'Shoe size conversion table'!$B$6:$D$22,3),VLOOKUP(H12937,'Shoe size conversion table'!$J$6:$L$22,3))</f>
        <v>9.5</v>
      </c>
      <c r="K12937" s="11">
        <v>179</v>
      </c>
      <c r="L12937" s="12">
        <v>0.3</v>
      </c>
      <c r="M12937" s="7">
        <f t="shared" si="607"/>
        <v>2016</v>
      </c>
      <c r="N12937" s="7">
        <f t="shared" si="608"/>
        <v>9</v>
      </c>
      <c r="O12937" s="30">
        <f t="shared" si="609"/>
        <v>125.3</v>
      </c>
    </row>
    <row r="12938" spans="2:15" x14ac:dyDescent="0.2">
      <c r="B12938" s="13">
        <v>63938</v>
      </c>
      <c r="C12938" s="14">
        <v>42628.846111111336</v>
      </c>
      <c r="D12938" s="7" t="s">
        <v>7</v>
      </c>
      <c r="E12938" s="13">
        <v>2209</v>
      </c>
      <c r="F12938" s="7" t="s">
        <v>51</v>
      </c>
      <c r="G12938" s="7" t="s">
        <v>12</v>
      </c>
      <c r="H12938" s="13">
        <v>8.5</v>
      </c>
      <c r="I12938" s="13">
        <f>IF(G12938="Male",VLOOKUP(H12938,'Shoe size conversion table'!$B$6:$D$22,2),VLOOKUP(H12938,'Shoe size conversion table'!$J$6:$L$22,2))</f>
        <v>39</v>
      </c>
      <c r="J12938" s="13">
        <f>IF(G12938="Male",VLOOKUP(H12938,'Shoe size conversion table'!$B$6:$D$22,3),VLOOKUP(H12938,'Shoe size conversion table'!$J$6:$L$22,3))</f>
        <v>6.5</v>
      </c>
      <c r="K12938" s="11">
        <v>159</v>
      </c>
      <c r="L12938" s="12">
        <v>0</v>
      </c>
      <c r="M12938" s="7">
        <f t="shared" si="607"/>
        <v>2016</v>
      </c>
      <c r="N12938" s="7">
        <f t="shared" si="608"/>
        <v>9</v>
      </c>
      <c r="O12938" s="30">
        <f t="shared" si="609"/>
        <v>159</v>
      </c>
    </row>
    <row r="12939" spans="2:15" x14ac:dyDescent="0.2">
      <c r="B12939" s="13">
        <v>63939</v>
      </c>
      <c r="C12939" s="14">
        <v>42628.886111111082</v>
      </c>
      <c r="D12939" s="7" t="s">
        <v>7</v>
      </c>
      <c r="E12939" s="13">
        <v>2232</v>
      </c>
      <c r="F12939" s="7" t="s">
        <v>51</v>
      </c>
      <c r="G12939" s="7" t="s">
        <v>12</v>
      </c>
      <c r="H12939" s="13">
        <v>7</v>
      </c>
      <c r="I12939" s="13" t="str">
        <f>IF(G12939="Male",VLOOKUP(H12939,'Shoe size conversion table'!$B$6:$D$22,2),VLOOKUP(H12939,'Shoe size conversion table'!$J$6:$L$22,2))</f>
        <v>37-38</v>
      </c>
      <c r="J12939" s="13">
        <f>IF(G12939="Male",VLOOKUP(H12939,'Shoe size conversion table'!$B$6:$D$22,3),VLOOKUP(H12939,'Shoe size conversion table'!$J$6:$L$22,3))</f>
        <v>5</v>
      </c>
      <c r="K12939" s="11">
        <v>149</v>
      </c>
      <c r="L12939" s="12">
        <v>0.5</v>
      </c>
      <c r="M12939" s="7">
        <f t="shared" si="607"/>
        <v>2016</v>
      </c>
      <c r="N12939" s="7">
        <f t="shared" si="608"/>
        <v>9</v>
      </c>
      <c r="O12939" s="30">
        <f t="shared" si="609"/>
        <v>74.5</v>
      </c>
    </row>
    <row r="12940" spans="2:15" x14ac:dyDescent="0.2">
      <c r="B12940" s="13">
        <v>63939</v>
      </c>
      <c r="C12940" s="14">
        <v>42628.886111111082</v>
      </c>
      <c r="D12940" s="7" t="s">
        <v>7</v>
      </c>
      <c r="E12940" s="13">
        <v>2152</v>
      </c>
      <c r="F12940" s="7" t="s">
        <v>49</v>
      </c>
      <c r="G12940" s="7" t="s">
        <v>12</v>
      </c>
      <c r="H12940" s="13">
        <v>8</v>
      </c>
      <c r="I12940" s="13" t="str">
        <f>IF(G12940="Male",VLOOKUP(H12940,'Shoe size conversion table'!$B$6:$D$22,2),VLOOKUP(H12940,'Shoe size conversion table'!$J$6:$L$22,2))</f>
        <v>38-39</v>
      </c>
      <c r="J12940" s="13">
        <f>IF(G12940="Male",VLOOKUP(H12940,'Shoe size conversion table'!$B$6:$D$22,3),VLOOKUP(H12940,'Shoe size conversion table'!$J$6:$L$22,3))</f>
        <v>6</v>
      </c>
      <c r="K12940" s="11">
        <v>169</v>
      </c>
      <c r="L12940" s="12">
        <v>0.1</v>
      </c>
      <c r="M12940" s="7">
        <f t="shared" si="607"/>
        <v>2016</v>
      </c>
      <c r="N12940" s="7">
        <f t="shared" si="608"/>
        <v>9</v>
      </c>
      <c r="O12940" s="30">
        <f t="shared" si="609"/>
        <v>152.1</v>
      </c>
    </row>
    <row r="12941" spans="2:15" x14ac:dyDescent="0.2">
      <c r="B12941" s="13">
        <v>63940</v>
      </c>
      <c r="C12941" s="14">
        <v>42628.89611111112</v>
      </c>
      <c r="D12941" s="7" t="s">
        <v>8</v>
      </c>
      <c r="E12941" s="13">
        <v>2219</v>
      </c>
      <c r="F12941" s="7" t="s">
        <v>41</v>
      </c>
      <c r="G12941" s="7" t="s">
        <v>11</v>
      </c>
      <c r="H12941" s="13">
        <v>9</v>
      </c>
      <c r="I12941" s="13">
        <f>IF(G12941="Male",VLOOKUP(H12941,'Shoe size conversion table'!$B$6:$D$22,2),VLOOKUP(H12941,'Shoe size conversion table'!$J$6:$L$22,2))</f>
        <v>42</v>
      </c>
      <c r="J12941" s="13">
        <f>IF(G12941="Male",VLOOKUP(H12941,'Shoe size conversion table'!$B$6:$D$22,3),VLOOKUP(H12941,'Shoe size conversion table'!$J$6:$L$22,3))</f>
        <v>8.5</v>
      </c>
      <c r="K12941" s="11">
        <v>199</v>
      </c>
      <c r="L12941" s="12">
        <v>0.1</v>
      </c>
      <c r="M12941" s="7">
        <f t="shared" si="607"/>
        <v>2016</v>
      </c>
      <c r="N12941" s="7">
        <f t="shared" si="608"/>
        <v>9</v>
      </c>
      <c r="O12941" s="30">
        <f t="shared" si="609"/>
        <v>179.1</v>
      </c>
    </row>
    <row r="12942" spans="2:15" x14ac:dyDescent="0.2">
      <c r="B12942" s="13">
        <v>63941</v>
      </c>
      <c r="C12942" s="14">
        <v>42628.906111111079</v>
      </c>
      <c r="D12942" s="7" t="s">
        <v>10</v>
      </c>
      <c r="E12942" s="13">
        <v>2153</v>
      </c>
      <c r="F12942" s="7" t="s">
        <v>35</v>
      </c>
      <c r="G12942" s="7" t="s">
        <v>11</v>
      </c>
      <c r="H12942" s="13">
        <v>8.5</v>
      </c>
      <c r="I12942" s="13" t="str">
        <f>IF(G12942="Male",VLOOKUP(H12942,'Shoe size conversion table'!$B$6:$D$22,2),VLOOKUP(H12942,'Shoe size conversion table'!$J$6:$L$22,2))</f>
        <v>41-42</v>
      </c>
      <c r="J12942" s="13">
        <f>IF(G12942="Male",VLOOKUP(H12942,'Shoe size conversion table'!$B$6:$D$22,3),VLOOKUP(H12942,'Shoe size conversion table'!$J$6:$L$22,3))</f>
        <v>8</v>
      </c>
      <c r="K12942" s="11">
        <v>199</v>
      </c>
      <c r="L12942" s="12">
        <v>0.1</v>
      </c>
      <c r="M12942" s="7">
        <f t="shared" si="607"/>
        <v>2016</v>
      </c>
      <c r="N12942" s="7">
        <f t="shared" si="608"/>
        <v>9</v>
      </c>
      <c r="O12942" s="30">
        <f t="shared" si="609"/>
        <v>179.1</v>
      </c>
    </row>
    <row r="12943" spans="2:15" x14ac:dyDescent="0.2">
      <c r="B12943" s="13">
        <v>63942</v>
      </c>
      <c r="C12943" s="14">
        <v>42628.996111111228</v>
      </c>
      <c r="D12943" s="7" t="s">
        <v>10</v>
      </c>
      <c r="E12943" s="13">
        <v>2172</v>
      </c>
      <c r="F12943" s="7" t="s">
        <v>34</v>
      </c>
      <c r="G12943" s="7" t="s">
        <v>11</v>
      </c>
      <c r="H12943" s="13">
        <v>9</v>
      </c>
      <c r="I12943" s="13">
        <f>IF(G12943="Male",VLOOKUP(H12943,'Shoe size conversion table'!$B$6:$D$22,2),VLOOKUP(H12943,'Shoe size conversion table'!$J$6:$L$22,2))</f>
        <v>42</v>
      </c>
      <c r="J12943" s="13">
        <f>IF(G12943="Male",VLOOKUP(H12943,'Shoe size conversion table'!$B$6:$D$22,3),VLOOKUP(H12943,'Shoe size conversion table'!$J$6:$L$22,3))</f>
        <v>8.5</v>
      </c>
      <c r="K12943" s="11">
        <v>189</v>
      </c>
      <c r="L12943" s="12">
        <v>0</v>
      </c>
      <c r="M12943" s="7">
        <f t="shared" si="607"/>
        <v>2016</v>
      </c>
      <c r="N12943" s="7">
        <f t="shared" si="608"/>
        <v>9</v>
      </c>
      <c r="O12943" s="30">
        <f t="shared" si="609"/>
        <v>189</v>
      </c>
    </row>
    <row r="12944" spans="2:15" x14ac:dyDescent="0.2">
      <c r="B12944" s="13">
        <v>63943</v>
      </c>
      <c r="C12944" s="14">
        <v>42629.176111111075</v>
      </c>
      <c r="D12944" s="7" t="s">
        <v>8</v>
      </c>
      <c r="E12944" s="13">
        <v>2155</v>
      </c>
      <c r="F12944" s="7" t="s">
        <v>38</v>
      </c>
      <c r="G12944" s="7" t="s">
        <v>11</v>
      </c>
      <c r="H12944" s="13">
        <v>7</v>
      </c>
      <c r="I12944" s="13">
        <f>IF(G12944="Male",VLOOKUP(H12944,'Shoe size conversion table'!$B$6:$D$22,2),VLOOKUP(H12944,'Shoe size conversion table'!$J$6:$L$22,2))</f>
        <v>40</v>
      </c>
      <c r="J12944" s="13">
        <f>IF(G12944="Male",VLOOKUP(H12944,'Shoe size conversion table'!$B$6:$D$22,3),VLOOKUP(H12944,'Shoe size conversion table'!$J$6:$L$22,3))</f>
        <v>6.5</v>
      </c>
      <c r="K12944" s="11">
        <v>139</v>
      </c>
      <c r="L12944" s="12">
        <v>0.1</v>
      </c>
      <c r="M12944" s="7">
        <f t="shared" si="607"/>
        <v>2016</v>
      </c>
      <c r="N12944" s="7">
        <f t="shared" si="608"/>
        <v>9</v>
      </c>
      <c r="O12944" s="30">
        <f t="shared" si="609"/>
        <v>125.10000000000001</v>
      </c>
    </row>
    <row r="12945" spans="2:15" x14ac:dyDescent="0.2">
      <c r="B12945" s="13">
        <v>63944</v>
      </c>
      <c r="C12945" s="14">
        <v>42629.176111111119</v>
      </c>
      <c r="D12945" s="7" t="s">
        <v>10</v>
      </c>
      <c r="E12945" s="13">
        <v>2225</v>
      </c>
      <c r="F12945" s="7" t="s">
        <v>36</v>
      </c>
      <c r="G12945" s="7" t="s">
        <v>12</v>
      </c>
      <c r="H12945" s="13">
        <v>7.5</v>
      </c>
      <c r="I12945" s="13">
        <f>IF(G12945="Male",VLOOKUP(H12945,'Shoe size conversion table'!$B$6:$D$22,2),VLOOKUP(H12945,'Shoe size conversion table'!$J$6:$L$22,2))</f>
        <v>38</v>
      </c>
      <c r="J12945" s="13">
        <f>IF(G12945="Male",VLOOKUP(H12945,'Shoe size conversion table'!$B$6:$D$22,3),VLOOKUP(H12945,'Shoe size conversion table'!$J$6:$L$22,3))</f>
        <v>5.5</v>
      </c>
      <c r="K12945" s="11">
        <v>199</v>
      </c>
      <c r="L12945" s="12">
        <v>0</v>
      </c>
      <c r="M12945" s="7">
        <f t="shared" si="607"/>
        <v>2016</v>
      </c>
      <c r="N12945" s="7">
        <f t="shared" si="608"/>
        <v>9</v>
      </c>
      <c r="O12945" s="30">
        <f t="shared" si="609"/>
        <v>199</v>
      </c>
    </row>
    <row r="12946" spans="2:15" x14ac:dyDescent="0.2">
      <c r="B12946" s="13">
        <v>63945</v>
      </c>
      <c r="C12946" s="14">
        <v>42629.246111111119</v>
      </c>
      <c r="D12946" s="7" t="s">
        <v>7</v>
      </c>
      <c r="E12946" s="13">
        <v>2177</v>
      </c>
      <c r="F12946" s="7" t="s">
        <v>49</v>
      </c>
      <c r="G12946" s="7" t="s">
        <v>12</v>
      </c>
      <c r="H12946" s="13">
        <v>9</v>
      </c>
      <c r="I12946" s="13" t="str">
        <f>IF(G12946="Male",VLOOKUP(H12946,'Shoe size conversion table'!$B$6:$D$22,2),VLOOKUP(H12946,'Shoe size conversion table'!$J$6:$L$22,2))</f>
        <v>39-40</v>
      </c>
      <c r="J12946" s="13">
        <f>IF(G12946="Male",VLOOKUP(H12946,'Shoe size conversion table'!$B$6:$D$22,3),VLOOKUP(H12946,'Shoe size conversion table'!$J$6:$L$22,3))</f>
        <v>7</v>
      </c>
      <c r="K12946" s="11">
        <v>139</v>
      </c>
      <c r="L12946" s="12">
        <v>0</v>
      </c>
      <c r="M12946" s="7">
        <f t="shared" si="607"/>
        <v>2016</v>
      </c>
      <c r="N12946" s="7">
        <f t="shared" si="608"/>
        <v>9</v>
      </c>
      <c r="O12946" s="30">
        <f t="shared" si="609"/>
        <v>139</v>
      </c>
    </row>
    <row r="12947" spans="2:15" x14ac:dyDescent="0.2">
      <c r="B12947" s="13">
        <v>63946</v>
      </c>
      <c r="C12947" s="14">
        <v>42629.266111111123</v>
      </c>
      <c r="D12947" s="7" t="s">
        <v>10</v>
      </c>
      <c r="E12947" s="13">
        <v>2212</v>
      </c>
      <c r="F12947" s="7" t="s">
        <v>35</v>
      </c>
      <c r="G12947" s="7" t="s">
        <v>12</v>
      </c>
      <c r="H12947" s="13">
        <v>8.5</v>
      </c>
      <c r="I12947" s="13">
        <f>IF(G12947="Male",VLOOKUP(H12947,'Shoe size conversion table'!$B$6:$D$22,2),VLOOKUP(H12947,'Shoe size conversion table'!$J$6:$L$22,2))</f>
        <v>39</v>
      </c>
      <c r="J12947" s="13">
        <f>IF(G12947="Male",VLOOKUP(H12947,'Shoe size conversion table'!$B$6:$D$22,3),VLOOKUP(H12947,'Shoe size conversion table'!$J$6:$L$22,3))</f>
        <v>6.5</v>
      </c>
      <c r="K12947" s="11">
        <v>129</v>
      </c>
      <c r="L12947" s="12">
        <v>0.3</v>
      </c>
      <c r="M12947" s="7">
        <f t="shared" si="607"/>
        <v>2016</v>
      </c>
      <c r="N12947" s="7">
        <f t="shared" si="608"/>
        <v>9</v>
      </c>
      <c r="O12947" s="30">
        <f t="shared" si="609"/>
        <v>90.3</v>
      </c>
    </row>
    <row r="12948" spans="2:15" x14ac:dyDescent="0.2">
      <c r="B12948" s="13">
        <v>63947</v>
      </c>
      <c r="C12948" s="14">
        <v>42629.266111111123</v>
      </c>
      <c r="D12948" s="7" t="s">
        <v>8</v>
      </c>
      <c r="E12948" s="13">
        <v>2193</v>
      </c>
      <c r="F12948" s="7" t="s">
        <v>40</v>
      </c>
      <c r="G12948" s="7" t="s">
        <v>11</v>
      </c>
      <c r="H12948" s="13">
        <v>8</v>
      </c>
      <c r="I12948" s="13">
        <f>IF(G12948="Male",VLOOKUP(H12948,'Shoe size conversion table'!$B$6:$D$22,2),VLOOKUP(H12948,'Shoe size conversion table'!$J$6:$L$22,2))</f>
        <v>41</v>
      </c>
      <c r="J12948" s="13">
        <f>IF(G12948="Male",VLOOKUP(H12948,'Shoe size conversion table'!$B$6:$D$22,3),VLOOKUP(H12948,'Shoe size conversion table'!$J$6:$L$22,3))</f>
        <v>7.5</v>
      </c>
      <c r="K12948" s="11">
        <v>199</v>
      </c>
      <c r="L12948" s="12">
        <v>0.2</v>
      </c>
      <c r="M12948" s="7">
        <f t="shared" si="607"/>
        <v>2016</v>
      </c>
      <c r="N12948" s="7">
        <f t="shared" si="608"/>
        <v>9</v>
      </c>
      <c r="O12948" s="30">
        <f t="shared" si="609"/>
        <v>159.20000000000002</v>
      </c>
    </row>
    <row r="12949" spans="2:15" x14ac:dyDescent="0.2">
      <c r="B12949" s="13">
        <v>63948</v>
      </c>
      <c r="C12949" s="14">
        <v>42629.326111111237</v>
      </c>
      <c r="D12949" s="7" t="s">
        <v>10</v>
      </c>
      <c r="E12949" s="13">
        <v>2203</v>
      </c>
      <c r="F12949" s="7" t="s">
        <v>35</v>
      </c>
      <c r="G12949" s="7" t="s">
        <v>11</v>
      </c>
      <c r="H12949" s="13">
        <v>9.5</v>
      </c>
      <c r="I12949" s="13" t="str">
        <f>IF(G12949="Male",VLOOKUP(H12949,'Shoe size conversion table'!$B$6:$D$22,2),VLOOKUP(H12949,'Shoe size conversion table'!$J$6:$L$22,2))</f>
        <v>42-43</v>
      </c>
      <c r="J12949" s="13">
        <f>IF(G12949="Male",VLOOKUP(H12949,'Shoe size conversion table'!$B$6:$D$22,3),VLOOKUP(H12949,'Shoe size conversion table'!$J$6:$L$22,3))</f>
        <v>9</v>
      </c>
      <c r="K12949" s="11">
        <v>129</v>
      </c>
      <c r="L12949" s="12">
        <v>0.3</v>
      </c>
      <c r="M12949" s="7">
        <f t="shared" si="607"/>
        <v>2016</v>
      </c>
      <c r="N12949" s="7">
        <f t="shared" si="608"/>
        <v>9</v>
      </c>
      <c r="O12949" s="30">
        <f t="shared" si="609"/>
        <v>90.3</v>
      </c>
    </row>
    <row r="12950" spans="2:15" x14ac:dyDescent="0.2">
      <c r="B12950" s="13">
        <v>63949</v>
      </c>
      <c r="C12950" s="14">
        <v>42629.436111111121</v>
      </c>
      <c r="D12950" s="7" t="s">
        <v>9</v>
      </c>
      <c r="E12950" s="13">
        <v>2176</v>
      </c>
      <c r="F12950" s="7" t="s">
        <v>62</v>
      </c>
      <c r="G12950" s="7" t="s">
        <v>11</v>
      </c>
      <c r="H12950" s="13">
        <v>10</v>
      </c>
      <c r="I12950" s="13">
        <f>IF(G12950="Male",VLOOKUP(H12950,'Shoe size conversion table'!$B$6:$D$22,2),VLOOKUP(H12950,'Shoe size conversion table'!$J$6:$L$22,2))</f>
        <v>43</v>
      </c>
      <c r="J12950" s="13">
        <f>IF(G12950="Male",VLOOKUP(H12950,'Shoe size conversion table'!$B$6:$D$22,3),VLOOKUP(H12950,'Shoe size conversion table'!$J$6:$L$22,3))</f>
        <v>9.5</v>
      </c>
      <c r="K12950" s="11">
        <v>199</v>
      </c>
      <c r="L12950" s="12">
        <v>0.1</v>
      </c>
      <c r="M12950" s="7">
        <f t="shared" si="607"/>
        <v>2016</v>
      </c>
      <c r="N12950" s="7">
        <f t="shared" si="608"/>
        <v>9</v>
      </c>
      <c r="O12950" s="30">
        <f t="shared" si="609"/>
        <v>179.1</v>
      </c>
    </row>
    <row r="12951" spans="2:15" x14ac:dyDescent="0.2">
      <c r="B12951" s="13">
        <v>63950</v>
      </c>
      <c r="C12951" s="14">
        <v>42629.496111111337</v>
      </c>
      <c r="D12951" s="7" t="s">
        <v>9</v>
      </c>
      <c r="E12951" s="13">
        <v>2176</v>
      </c>
      <c r="F12951" s="7" t="s">
        <v>58</v>
      </c>
      <c r="G12951" s="7" t="s">
        <v>11</v>
      </c>
      <c r="H12951" s="13">
        <v>10.5</v>
      </c>
      <c r="I12951" s="13" t="str">
        <f>IF(G12951="Male",VLOOKUP(H12951,'Shoe size conversion table'!$B$6:$D$22,2),VLOOKUP(H12951,'Shoe size conversion table'!$J$6:$L$22,2))</f>
        <v>43-44</v>
      </c>
      <c r="J12951" s="13">
        <f>IF(G12951="Male",VLOOKUP(H12951,'Shoe size conversion table'!$B$6:$D$22,3),VLOOKUP(H12951,'Shoe size conversion table'!$J$6:$L$22,3))</f>
        <v>10</v>
      </c>
      <c r="K12951" s="11">
        <v>199</v>
      </c>
      <c r="L12951" s="12">
        <v>0</v>
      </c>
      <c r="M12951" s="7">
        <f t="shared" si="607"/>
        <v>2016</v>
      </c>
      <c r="N12951" s="7">
        <f t="shared" si="608"/>
        <v>9</v>
      </c>
      <c r="O12951" s="30">
        <f t="shared" si="609"/>
        <v>199</v>
      </c>
    </row>
    <row r="12952" spans="2:15" x14ac:dyDescent="0.2">
      <c r="B12952" s="13">
        <v>63951</v>
      </c>
      <c r="C12952" s="14">
        <v>42629.616111111231</v>
      </c>
      <c r="D12952" s="7" t="s">
        <v>8</v>
      </c>
      <c r="E12952" s="13">
        <v>2226</v>
      </c>
      <c r="F12952" s="7" t="s">
        <v>40</v>
      </c>
      <c r="G12952" s="7" t="s">
        <v>12</v>
      </c>
      <c r="H12952" s="13">
        <v>9</v>
      </c>
      <c r="I12952" s="13" t="str">
        <f>IF(G12952="Male",VLOOKUP(H12952,'Shoe size conversion table'!$B$6:$D$22,2),VLOOKUP(H12952,'Shoe size conversion table'!$J$6:$L$22,2))</f>
        <v>39-40</v>
      </c>
      <c r="J12952" s="13">
        <f>IF(G12952="Male",VLOOKUP(H12952,'Shoe size conversion table'!$B$6:$D$22,3),VLOOKUP(H12952,'Shoe size conversion table'!$J$6:$L$22,3))</f>
        <v>7</v>
      </c>
      <c r="K12952" s="11">
        <v>199</v>
      </c>
      <c r="L12952" s="12">
        <v>0</v>
      </c>
      <c r="M12952" s="7">
        <f t="shared" si="607"/>
        <v>2016</v>
      </c>
      <c r="N12952" s="7">
        <f t="shared" si="608"/>
        <v>9</v>
      </c>
      <c r="O12952" s="30">
        <f t="shared" si="609"/>
        <v>199</v>
      </c>
    </row>
    <row r="12953" spans="2:15" x14ac:dyDescent="0.2">
      <c r="B12953" s="13">
        <v>63952</v>
      </c>
      <c r="C12953" s="14">
        <v>42629.666111111233</v>
      </c>
      <c r="D12953" s="7" t="s">
        <v>7</v>
      </c>
      <c r="E12953" s="13">
        <v>2219</v>
      </c>
      <c r="F12953" s="7" t="s">
        <v>46</v>
      </c>
      <c r="G12953" s="7" t="s">
        <v>11</v>
      </c>
      <c r="H12953" s="13">
        <v>7</v>
      </c>
      <c r="I12953" s="13">
        <f>IF(G12953="Male",VLOOKUP(H12953,'Shoe size conversion table'!$B$6:$D$22,2),VLOOKUP(H12953,'Shoe size conversion table'!$J$6:$L$22,2))</f>
        <v>40</v>
      </c>
      <c r="J12953" s="13">
        <f>IF(G12953="Male",VLOOKUP(H12953,'Shoe size conversion table'!$B$6:$D$22,3),VLOOKUP(H12953,'Shoe size conversion table'!$J$6:$L$22,3))</f>
        <v>6.5</v>
      </c>
      <c r="K12953" s="11">
        <v>159</v>
      </c>
      <c r="L12953" s="12">
        <v>0</v>
      </c>
      <c r="M12953" s="7">
        <f t="shared" si="607"/>
        <v>2016</v>
      </c>
      <c r="N12953" s="7">
        <f t="shared" si="608"/>
        <v>9</v>
      </c>
      <c r="O12953" s="30">
        <f t="shared" si="609"/>
        <v>159</v>
      </c>
    </row>
    <row r="12954" spans="2:15" x14ac:dyDescent="0.2">
      <c r="B12954" s="13">
        <v>63953</v>
      </c>
      <c r="C12954" s="14">
        <v>42629.726111111122</v>
      </c>
      <c r="D12954" s="7" t="s">
        <v>7</v>
      </c>
      <c r="E12954" s="13">
        <v>2169</v>
      </c>
      <c r="F12954" s="7" t="s">
        <v>49</v>
      </c>
      <c r="G12954" s="7" t="s">
        <v>11</v>
      </c>
      <c r="H12954" s="13">
        <v>10.5</v>
      </c>
      <c r="I12954" s="13" t="str">
        <f>IF(G12954="Male",VLOOKUP(H12954,'Shoe size conversion table'!$B$6:$D$22,2),VLOOKUP(H12954,'Shoe size conversion table'!$J$6:$L$22,2))</f>
        <v>43-44</v>
      </c>
      <c r="J12954" s="13">
        <f>IF(G12954="Male",VLOOKUP(H12954,'Shoe size conversion table'!$B$6:$D$22,3),VLOOKUP(H12954,'Shoe size conversion table'!$J$6:$L$22,3))</f>
        <v>10</v>
      </c>
      <c r="K12954" s="11">
        <v>139</v>
      </c>
      <c r="L12954" s="12">
        <v>0</v>
      </c>
      <c r="M12954" s="7">
        <f t="shared" si="607"/>
        <v>2016</v>
      </c>
      <c r="N12954" s="7">
        <f t="shared" si="608"/>
        <v>9</v>
      </c>
      <c r="O12954" s="30">
        <f t="shared" si="609"/>
        <v>139</v>
      </c>
    </row>
    <row r="12955" spans="2:15" x14ac:dyDescent="0.2">
      <c r="B12955" s="13">
        <v>63954</v>
      </c>
      <c r="C12955" s="14">
        <v>42629.846111111336</v>
      </c>
      <c r="D12955" s="7" t="s">
        <v>7</v>
      </c>
      <c r="E12955" s="13">
        <v>2227</v>
      </c>
      <c r="F12955" s="7" t="s">
        <v>48</v>
      </c>
      <c r="G12955" s="7" t="s">
        <v>12</v>
      </c>
      <c r="H12955" s="13">
        <v>9</v>
      </c>
      <c r="I12955" s="13" t="str">
        <f>IF(G12955="Male",VLOOKUP(H12955,'Shoe size conversion table'!$B$6:$D$22,2),VLOOKUP(H12955,'Shoe size conversion table'!$J$6:$L$22,2))</f>
        <v>39-40</v>
      </c>
      <c r="J12955" s="13">
        <f>IF(G12955="Male",VLOOKUP(H12955,'Shoe size conversion table'!$B$6:$D$22,3),VLOOKUP(H12955,'Shoe size conversion table'!$J$6:$L$22,3))</f>
        <v>7</v>
      </c>
      <c r="K12955" s="11">
        <v>129</v>
      </c>
      <c r="L12955" s="12">
        <v>0</v>
      </c>
      <c r="M12955" s="7">
        <f t="shared" si="607"/>
        <v>2016</v>
      </c>
      <c r="N12955" s="7">
        <f t="shared" si="608"/>
        <v>9</v>
      </c>
      <c r="O12955" s="30">
        <f t="shared" si="609"/>
        <v>129</v>
      </c>
    </row>
    <row r="12956" spans="2:15" x14ac:dyDescent="0.2">
      <c r="B12956" s="13">
        <v>63955</v>
      </c>
      <c r="C12956" s="14">
        <v>42629.886111111082</v>
      </c>
      <c r="D12956" s="7" t="s">
        <v>7</v>
      </c>
      <c r="E12956" s="13">
        <v>2240</v>
      </c>
      <c r="F12956" s="7" t="s">
        <v>55</v>
      </c>
      <c r="G12956" s="7" t="s">
        <v>12</v>
      </c>
      <c r="H12956" s="13">
        <v>7</v>
      </c>
      <c r="I12956" s="13" t="str">
        <f>IF(G12956="Male",VLOOKUP(H12956,'Shoe size conversion table'!$B$6:$D$22,2),VLOOKUP(H12956,'Shoe size conversion table'!$J$6:$L$22,2))</f>
        <v>37-38</v>
      </c>
      <c r="J12956" s="13">
        <f>IF(G12956="Male",VLOOKUP(H12956,'Shoe size conversion table'!$B$6:$D$22,3),VLOOKUP(H12956,'Shoe size conversion table'!$J$6:$L$22,3))</f>
        <v>5</v>
      </c>
      <c r="K12956" s="11">
        <v>189</v>
      </c>
      <c r="L12956" s="12">
        <v>0.1</v>
      </c>
      <c r="M12956" s="7">
        <f t="shared" si="607"/>
        <v>2016</v>
      </c>
      <c r="N12956" s="7">
        <f t="shared" si="608"/>
        <v>9</v>
      </c>
      <c r="O12956" s="30">
        <f t="shared" si="609"/>
        <v>170.1</v>
      </c>
    </row>
    <row r="12957" spans="2:15" x14ac:dyDescent="0.2">
      <c r="B12957" s="13">
        <v>63955</v>
      </c>
      <c r="C12957" s="14">
        <v>42629.886111111082</v>
      </c>
      <c r="D12957" s="7" t="s">
        <v>7</v>
      </c>
      <c r="E12957" s="13">
        <v>2152</v>
      </c>
      <c r="F12957" s="7" t="s">
        <v>51</v>
      </c>
      <c r="G12957" s="7" t="s">
        <v>12</v>
      </c>
      <c r="H12957" s="13">
        <v>8</v>
      </c>
      <c r="I12957" s="13" t="str">
        <f>IF(G12957="Male",VLOOKUP(H12957,'Shoe size conversion table'!$B$6:$D$22,2),VLOOKUP(H12957,'Shoe size conversion table'!$J$6:$L$22,2))</f>
        <v>38-39</v>
      </c>
      <c r="J12957" s="13">
        <f>IF(G12957="Male",VLOOKUP(H12957,'Shoe size conversion table'!$B$6:$D$22,3),VLOOKUP(H12957,'Shoe size conversion table'!$J$6:$L$22,3))</f>
        <v>6</v>
      </c>
      <c r="K12957" s="11">
        <v>139</v>
      </c>
      <c r="L12957" s="12">
        <v>0</v>
      </c>
      <c r="M12957" s="7">
        <f t="shared" si="607"/>
        <v>2016</v>
      </c>
      <c r="N12957" s="7">
        <f t="shared" si="608"/>
        <v>9</v>
      </c>
      <c r="O12957" s="30">
        <f t="shared" si="609"/>
        <v>139</v>
      </c>
    </row>
    <row r="12958" spans="2:15" x14ac:dyDescent="0.2">
      <c r="B12958" s="13">
        <v>63956</v>
      </c>
      <c r="C12958" s="14">
        <v>42629.89611111112</v>
      </c>
      <c r="D12958" s="7" t="s">
        <v>7</v>
      </c>
      <c r="E12958" s="13">
        <v>2200</v>
      </c>
      <c r="F12958" s="7" t="s">
        <v>54</v>
      </c>
      <c r="G12958" s="7" t="s">
        <v>12</v>
      </c>
      <c r="H12958" s="13">
        <v>4.5</v>
      </c>
      <c r="I12958" s="13">
        <f>IF(G12958="Male",VLOOKUP(H12958,'Shoe size conversion table'!$B$6:$D$22,2),VLOOKUP(H12958,'Shoe size conversion table'!$J$6:$L$22,2))</f>
        <v>35</v>
      </c>
      <c r="J12958" s="13">
        <f>IF(G12958="Male",VLOOKUP(H12958,'Shoe size conversion table'!$B$6:$D$22,3),VLOOKUP(H12958,'Shoe size conversion table'!$J$6:$L$22,3))</f>
        <v>2.5</v>
      </c>
      <c r="K12958" s="11">
        <v>149</v>
      </c>
      <c r="L12958" s="12">
        <v>0.1</v>
      </c>
      <c r="M12958" s="7">
        <f t="shared" si="607"/>
        <v>2016</v>
      </c>
      <c r="N12958" s="7">
        <f t="shared" si="608"/>
        <v>9</v>
      </c>
      <c r="O12958" s="30">
        <f t="shared" si="609"/>
        <v>134.1</v>
      </c>
    </row>
    <row r="12959" spans="2:15" x14ac:dyDescent="0.2">
      <c r="B12959" s="13">
        <v>63957</v>
      </c>
      <c r="C12959" s="14">
        <v>42629.906111111079</v>
      </c>
      <c r="D12959" s="7" t="s">
        <v>10</v>
      </c>
      <c r="E12959" s="13">
        <v>2157</v>
      </c>
      <c r="F12959" s="7" t="s">
        <v>35</v>
      </c>
      <c r="G12959" s="7" t="s">
        <v>12</v>
      </c>
      <c r="H12959" s="13">
        <v>8</v>
      </c>
      <c r="I12959" s="13" t="str">
        <f>IF(G12959="Male",VLOOKUP(H12959,'Shoe size conversion table'!$B$6:$D$22,2),VLOOKUP(H12959,'Shoe size conversion table'!$J$6:$L$22,2))</f>
        <v>38-39</v>
      </c>
      <c r="J12959" s="13">
        <f>IF(G12959="Male",VLOOKUP(H12959,'Shoe size conversion table'!$B$6:$D$22,3),VLOOKUP(H12959,'Shoe size conversion table'!$J$6:$L$22,3))</f>
        <v>6</v>
      </c>
      <c r="K12959" s="11">
        <v>159</v>
      </c>
      <c r="L12959" s="12">
        <v>0</v>
      </c>
      <c r="M12959" s="7">
        <f t="shared" si="607"/>
        <v>2016</v>
      </c>
      <c r="N12959" s="7">
        <f t="shared" si="608"/>
        <v>9</v>
      </c>
      <c r="O12959" s="30">
        <f t="shared" si="609"/>
        <v>159</v>
      </c>
    </row>
    <row r="12960" spans="2:15" x14ac:dyDescent="0.2">
      <c r="B12960" s="13">
        <v>63958</v>
      </c>
      <c r="C12960" s="14">
        <v>42630.026111111081</v>
      </c>
      <c r="D12960" s="7" t="s">
        <v>8</v>
      </c>
      <c r="E12960" s="13">
        <v>2175</v>
      </c>
      <c r="F12960" s="7" t="s">
        <v>42</v>
      </c>
      <c r="G12960" s="7" t="s">
        <v>12</v>
      </c>
      <c r="H12960" s="13">
        <v>9.5</v>
      </c>
      <c r="I12960" s="13">
        <f>IF(G12960="Male",VLOOKUP(H12960,'Shoe size conversion table'!$B$6:$D$22,2),VLOOKUP(H12960,'Shoe size conversion table'!$J$6:$L$22,2))</f>
        <v>40</v>
      </c>
      <c r="J12960" s="13">
        <f>IF(G12960="Male",VLOOKUP(H12960,'Shoe size conversion table'!$B$6:$D$22,3),VLOOKUP(H12960,'Shoe size conversion table'!$J$6:$L$22,3))</f>
        <v>7.5</v>
      </c>
      <c r="K12960" s="11">
        <v>169</v>
      </c>
      <c r="L12960" s="12">
        <v>0.2</v>
      </c>
      <c r="M12960" s="7">
        <f t="shared" si="607"/>
        <v>2016</v>
      </c>
      <c r="N12960" s="7">
        <f t="shared" si="608"/>
        <v>9</v>
      </c>
      <c r="O12960" s="30">
        <f t="shared" si="609"/>
        <v>135.20000000000002</v>
      </c>
    </row>
    <row r="12961" spans="2:15" x14ac:dyDescent="0.2">
      <c r="B12961" s="13">
        <v>63959</v>
      </c>
      <c r="C12961" s="14">
        <v>42630.046111111231</v>
      </c>
      <c r="D12961" s="7" t="s">
        <v>10</v>
      </c>
      <c r="E12961" s="13">
        <v>2157</v>
      </c>
      <c r="F12961" s="7" t="s">
        <v>34</v>
      </c>
      <c r="G12961" s="7" t="s">
        <v>11</v>
      </c>
      <c r="H12961" s="13">
        <v>12</v>
      </c>
      <c r="I12961" s="13">
        <f>IF(G12961="Male",VLOOKUP(H12961,'Shoe size conversion table'!$B$6:$D$22,2),VLOOKUP(H12961,'Shoe size conversion table'!$J$6:$L$22,2))</f>
        <v>45</v>
      </c>
      <c r="J12961" s="13">
        <f>IF(G12961="Male",VLOOKUP(H12961,'Shoe size conversion table'!$B$6:$D$22,3),VLOOKUP(H12961,'Shoe size conversion table'!$J$6:$L$22,3))</f>
        <v>11.5</v>
      </c>
      <c r="K12961" s="11">
        <v>199</v>
      </c>
      <c r="L12961" s="12">
        <v>0.2</v>
      </c>
      <c r="M12961" s="7">
        <f t="shared" si="607"/>
        <v>2016</v>
      </c>
      <c r="N12961" s="7">
        <f t="shared" si="608"/>
        <v>9</v>
      </c>
      <c r="O12961" s="30">
        <f t="shared" si="609"/>
        <v>159.20000000000002</v>
      </c>
    </row>
    <row r="12962" spans="2:15" x14ac:dyDescent="0.2">
      <c r="B12962" s="13">
        <v>63960</v>
      </c>
      <c r="C12962" s="14">
        <v>42630.056111111124</v>
      </c>
      <c r="D12962" s="7" t="s">
        <v>8</v>
      </c>
      <c r="E12962" s="13">
        <v>2178</v>
      </c>
      <c r="F12962" s="7" t="s">
        <v>40</v>
      </c>
      <c r="G12962" s="7" t="s">
        <v>11</v>
      </c>
      <c r="H12962" s="13">
        <v>9</v>
      </c>
      <c r="I12962" s="13">
        <f>IF(G12962="Male",VLOOKUP(H12962,'Shoe size conversion table'!$B$6:$D$22,2),VLOOKUP(H12962,'Shoe size conversion table'!$J$6:$L$22,2))</f>
        <v>42</v>
      </c>
      <c r="J12962" s="13">
        <f>IF(G12962="Male",VLOOKUP(H12962,'Shoe size conversion table'!$B$6:$D$22,3),VLOOKUP(H12962,'Shoe size conversion table'!$J$6:$L$22,3))</f>
        <v>8.5</v>
      </c>
      <c r="K12962" s="11">
        <v>179</v>
      </c>
      <c r="L12962" s="12">
        <v>0.3</v>
      </c>
      <c r="M12962" s="7">
        <f t="shared" si="607"/>
        <v>2016</v>
      </c>
      <c r="N12962" s="7">
        <f t="shared" si="608"/>
        <v>9</v>
      </c>
      <c r="O12962" s="30">
        <f t="shared" si="609"/>
        <v>125.3</v>
      </c>
    </row>
    <row r="12963" spans="2:15" x14ac:dyDescent="0.2">
      <c r="B12963" s="13">
        <v>63961</v>
      </c>
      <c r="C12963" s="14">
        <v>42630.106111111127</v>
      </c>
      <c r="D12963" s="7" t="s">
        <v>10</v>
      </c>
      <c r="E12963" s="13">
        <v>2215</v>
      </c>
      <c r="F12963" s="7" t="s">
        <v>35</v>
      </c>
      <c r="G12963" s="7" t="s">
        <v>11</v>
      </c>
      <c r="H12963" s="13">
        <v>9</v>
      </c>
      <c r="I12963" s="13">
        <f>IF(G12963="Male",VLOOKUP(H12963,'Shoe size conversion table'!$B$6:$D$22,2),VLOOKUP(H12963,'Shoe size conversion table'!$J$6:$L$22,2))</f>
        <v>42</v>
      </c>
      <c r="J12963" s="13">
        <f>IF(G12963="Male",VLOOKUP(H12963,'Shoe size conversion table'!$B$6:$D$22,3),VLOOKUP(H12963,'Shoe size conversion table'!$J$6:$L$22,3))</f>
        <v>8.5</v>
      </c>
      <c r="K12963" s="11">
        <v>189</v>
      </c>
      <c r="L12963" s="12">
        <v>0</v>
      </c>
      <c r="M12963" s="7">
        <f t="shared" si="607"/>
        <v>2016</v>
      </c>
      <c r="N12963" s="7">
        <f t="shared" si="608"/>
        <v>9</v>
      </c>
      <c r="O12963" s="30">
        <f t="shared" si="609"/>
        <v>189</v>
      </c>
    </row>
    <row r="12964" spans="2:15" x14ac:dyDescent="0.2">
      <c r="B12964" s="13">
        <v>63962</v>
      </c>
      <c r="C12964" s="14">
        <v>42630.176111111075</v>
      </c>
      <c r="D12964" s="7" t="s">
        <v>8</v>
      </c>
      <c r="E12964" s="13">
        <v>2196</v>
      </c>
      <c r="F12964" s="7" t="s">
        <v>41</v>
      </c>
      <c r="G12964" s="7" t="s">
        <v>11</v>
      </c>
      <c r="H12964" s="13">
        <v>10</v>
      </c>
      <c r="I12964" s="13">
        <f>IF(G12964="Male",VLOOKUP(H12964,'Shoe size conversion table'!$B$6:$D$22,2),VLOOKUP(H12964,'Shoe size conversion table'!$J$6:$L$22,2))</f>
        <v>43</v>
      </c>
      <c r="J12964" s="13">
        <f>IF(G12964="Male",VLOOKUP(H12964,'Shoe size conversion table'!$B$6:$D$22,3),VLOOKUP(H12964,'Shoe size conversion table'!$J$6:$L$22,3))</f>
        <v>9.5</v>
      </c>
      <c r="K12964" s="11">
        <v>129</v>
      </c>
      <c r="L12964" s="12">
        <v>0.5</v>
      </c>
      <c r="M12964" s="7">
        <f t="shared" si="607"/>
        <v>2016</v>
      </c>
      <c r="N12964" s="7">
        <f t="shared" si="608"/>
        <v>9</v>
      </c>
      <c r="O12964" s="30">
        <f t="shared" si="609"/>
        <v>64.5</v>
      </c>
    </row>
    <row r="12965" spans="2:15" x14ac:dyDescent="0.2">
      <c r="B12965" s="13">
        <v>63962</v>
      </c>
      <c r="C12965" s="14">
        <v>42630.176111111119</v>
      </c>
      <c r="D12965" s="7" t="s">
        <v>8</v>
      </c>
      <c r="E12965" s="13">
        <v>2185</v>
      </c>
      <c r="F12965" s="7" t="s">
        <v>38</v>
      </c>
      <c r="G12965" s="7" t="s">
        <v>11</v>
      </c>
      <c r="H12965" s="13">
        <v>9</v>
      </c>
      <c r="I12965" s="13">
        <f>IF(G12965="Male",VLOOKUP(H12965,'Shoe size conversion table'!$B$6:$D$22,2),VLOOKUP(H12965,'Shoe size conversion table'!$J$6:$L$22,2))</f>
        <v>42</v>
      </c>
      <c r="J12965" s="13">
        <f>IF(G12965="Male",VLOOKUP(H12965,'Shoe size conversion table'!$B$6:$D$22,3),VLOOKUP(H12965,'Shoe size conversion table'!$J$6:$L$22,3))</f>
        <v>8.5</v>
      </c>
      <c r="K12965" s="11">
        <v>159</v>
      </c>
      <c r="L12965" s="12">
        <v>0.2</v>
      </c>
      <c r="M12965" s="7">
        <f t="shared" si="607"/>
        <v>2016</v>
      </c>
      <c r="N12965" s="7">
        <f t="shared" si="608"/>
        <v>9</v>
      </c>
      <c r="O12965" s="30">
        <f t="shared" si="609"/>
        <v>127.2</v>
      </c>
    </row>
    <row r="12966" spans="2:15" x14ac:dyDescent="0.2">
      <c r="B12966" s="13">
        <v>63963</v>
      </c>
      <c r="C12966" s="14">
        <v>42630.216111111229</v>
      </c>
      <c r="D12966" s="7" t="s">
        <v>10</v>
      </c>
      <c r="E12966" s="13">
        <v>2160</v>
      </c>
      <c r="F12966" s="7" t="s">
        <v>35</v>
      </c>
      <c r="G12966" s="7" t="s">
        <v>11</v>
      </c>
      <c r="H12966" s="13">
        <v>11</v>
      </c>
      <c r="I12966" s="13">
        <f>IF(G12966="Male",VLOOKUP(H12966,'Shoe size conversion table'!$B$6:$D$22,2),VLOOKUP(H12966,'Shoe size conversion table'!$J$6:$L$22,2))</f>
        <v>44</v>
      </c>
      <c r="J12966" s="13">
        <f>IF(G12966="Male",VLOOKUP(H12966,'Shoe size conversion table'!$B$6:$D$22,3),VLOOKUP(H12966,'Shoe size conversion table'!$J$6:$L$22,3))</f>
        <v>10.5</v>
      </c>
      <c r="K12966" s="11">
        <v>169</v>
      </c>
      <c r="L12966" s="12">
        <v>0</v>
      </c>
      <c r="M12966" s="7">
        <f t="shared" si="607"/>
        <v>2016</v>
      </c>
      <c r="N12966" s="7">
        <f t="shared" si="608"/>
        <v>9</v>
      </c>
      <c r="O12966" s="30">
        <f t="shared" si="609"/>
        <v>169</v>
      </c>
    </row>
    <row r="12967" spans="2:15" x14ac:dyDescent="0.2">
      <c r="B12967" s="13">
        <v>63964</v>
      </c>
      <c r="C12967" s="14">
        <v>42630.266111111123</v>
      </c>
      <c r="D12967" s="7" t="s">
        <v>7</v>
      </c>
      <c r="E12967" s="13">
        <v>2194</v>
      </c>
      <c r="F12967" s="7" t="s">
        <v>49</v>
      </c>
      <c r="G12967" s="7" t="s">
        <v>11</v>
      </c>
      <c r="H12967" s="13">
        <v>8.5</v>
      </c>
      <c r="I12967" s="13" t="str">
        <f>IF(G12967="Male",VLOOKUP(H12967,'Shoe size conversion table'!$B$6:$D$22,2),VLOOKUP(H12967,'Shoe size conversion table'!$J$6:$L$22,2))</f>
        <v>41-42</v>
      </c>
      <c r="J12967" s="13">
        <f>IF(G12967="Male",VLOOKUP(H12967,'Shoe size conversion table'!$B$6:$D$22,3),VLOOKUP(H12967,'Shoe size conversion table'!$J$6:$L$22,3))</f>
        <v>8</v>
      </c>
      <c r="K12967" s="11">
        <v>129</v>
      </c>
      <c r="L12967" s="12">
        <v>0.1</v>
      </c>
      <c r="M12967" s="7">
        <f t="shared" si="607"/>
        <v>2016</v>
      </c>
      <c r="N12967" s="7">
        <f t="shared" si="608"/>
        <v>9</v>
      </c>
      <c r="O12967" s="30">
        <f t="shared" si="609"/>
        <v>116.10000000000001</v>
      </c>
    </row>
    <row r="12968" spans="2:15" x14ac:dyDescent="0.2">
      <c r="B12968" s="13">
        <v>63965</v>
      </c>
      <c r="C12968" s="14">
        <v>42630.266111111123</v>
      </c>
      <c r="D12968" s="7" t="s">
        <v>8</v>
      </c>
      <c r="E12968" s="13">
        <v>2231</v>
      </c>
      <c r="F12968" s="7" t="s">
        <v>38</v>
      </c>
      <c r="G12968" s="7" t="s">
        <v>11</v>
      </c>
      <c r="H12968" s="13">
        <v>9.5</v>
      </c>
      <c r="I12968" s="13" t="str">
        <f>IF(G12968="Male",VLOOKUP(H12968,'Shoe size conversion table'!$B$6:$D$22,2),VLOOKUP(H12968,'Shoe size conversion table'!$J$6:$L$22,2))</f>
        <v>42-43</v>
      </c>
      <c r="J12968" s="13">
        <f>IF(G12968="Male",VLOOKUP(H12968,'Shoe size conversion table'!$B$6:$D$22,3),VLOOKUP(H12968,'Shoe size conversion table'!$J$6:$L$22,3))</f>
        <v>9</v>
      </c>
      <c r="K12968" s="11">
        <v>199</v>
      </c>
      <c r="L12968" s="12">
        <v>0</v>
      </c>
      <c r="M12968" s="7">
        <f t="shared" si="607"/>
        <v>2016</v>
      </c>
      <c r="N12968" s="7">
        <f t="shared" si="608"/>
        <v>9</v>
      </c>
      <c r="O12968" s="30">
        <f t="shared" si="609"/>
        <v>199</v>
      </c>
    </row>
    <row r="12969" spans="2:15" x14ac:dyDescent="0.2">
      <c r="B12969" s="13">
        <v>63966</v>
      </c>
      <c r="C12969" s="14">
        <v>42630.276111111336</v>
      </c>
      <c r="D12969" s="7" t="s">
        <v>10</v>
      </c>
      <c r="E12969" s="13">
        <v>2183</v>
      </c>
      <c r="F12969" s="7" t="s">
        <v>35</v>
      </c>
      <c r="G12969" s="7" t="s">
        <v>11</v>
      </c>
      <c r="H12969" s="13">
        <v>11</v>
      </c>
      <c r="I12969" s="13">
        <f>IF(G12969="Male",VLOOKUP(H12969,'Shoe size conversion table'!$B$6:$D$22,2),VLOOKUP(H12969,'Shoe size conversion table'!$J$6:$L$22,2))</f>
        <v>44</v>
      </c>
      <c r="J12969" s="13">
        <f>IF(G12969="Male",VLOOKUP(H12969,'Shoe size conversion table'!$B$6:$D$22,3),VLOOKUP(H12969,'Shoe size conversion table'!$J$6:$L$22,3))</f>
        <v>10.5</v>
      </c>
      <c r="K12969" s="11">
        <v>129</v>
      </c>
      <c r="L12969" s="12">
        <v>0.5</v>
      </c>
      <c r="M12969" s="7">
        <f t="shared" si="607"/>
        <v>2016</v>
      </c>
      <c r="N12969" s="7">
        <f t="shared" si="608"/>
        <v>9</v>
      </c>
      <c r="O12969" s="30">
        <f t="shared" si="609"/>
        <v>64.5</v>
      </c>
    </row>
    <row r="12970" spans="2:15" x14ac:dyDescent="0.2">
      <c r="B12970" s="13">
        <v>63967</v>
      </c>
      <c r="C12970" s="14">
        <v>42630.286111111127</v>
      </c>
      <c r="D12970" s="7" t="s">
        <v>8</v>
      </c>
      <c r="E12970" s="13">
        <v>2201</v>
      </c>
      <c r="F12970" s="7" t="s">
        <v>38</v>
      </c>
      <c r="G12970" s="7" t="s">
        <v>11</v>
      </c>
      <c r="H12970" s="13">
        <v>10.5</v>
      </c>
      <c r="I12970" s="13" t="str">
        <f>IF(G12970="Male",VLOOKUP(H12970,'Shoe size conversion table'!$B$6:$D$22,2),VLOOKUP(H12970,'Shoe size conversion table'!$J$6:$L$22,2))</f>
        <v>43-44</v>
      </c>
      <c r="J12970" s="13">
        <f>IF(G12970="Male",VLOOKUP(H12970,'Shoe size conversion table'!$B$6:$D$22,3),VLOOKUP(H12970,'Shoe size conversion table'!$J$6:$L$22,3))</f>
        <v>10</v>
      </c>
      <c r="K12970" s="11">
        <v>189</v>
      </c>
      <c r="L12970" s="12">
        <v>0</v>
      </c>
      <c r="M12970" s="7">
        <f t="shared" si="607"/>
        <v>2016</v>
      </c>
      <c r="N12970" s="7">
        <f t="shared" si="608"/>
        <v>9</v>
      </c>
      <c r="O12970" s="30">
        <f t="shared" si="609"/>
        <v>189</v>
      </c>
    </row>
    <row r="12971" spans="2:15" x14ac:dyDescent="0.2">
      <c r="B12971" s="13">
        <v>63968</v>
      </c>
      <c r="C12971" s="14">
        <v>42630.50611111123</v>
      </c>
      <c r="D12971" s="7" t="s">
        <v>8</v>
      </c>
      <c r="E12971" s="13">
        <v>2179</v>
      </c>
      <c r="F12971" s="7" t="s">
        <v>40</v>
      </c>
      <c r="G12971" s="7" t="s">
        <v>11</v>
      </c>
      <c r="H12971" s="13">
        <v>11</v>
      </c>
      <c r="I12971" s="13">
        <f>IF(G12971="Male",VLOOKUP(H12971,'Shoe size conversion table'!$B$6:$D$22,2),VLOOKUP(H12971,'Shoe size conversion table'!$J$6:$L$22,2))</f>
        <v>44</v>
      </c>
      <c r="J12971" s="13">
        <f>IF(G12971="Male",VLOOKUP(H12971,'Shoe size conversion table'!$B$6:$D$22,3),VLOOKUP(H12971,'Shoe size conversion table'!$J$6:$L$22,3))</f>
        <v>10.5</v>
      </c>
      <c r="K12971" s="11">
        <v>149</v>
      </c>
      <c r="L12971" s="12">
        <v>0.2</v>
      </c>
      <c r="M12971" s="7">
        <f t="shared" si="607"/>
        <v>2016</v>
      </c>
      <c r="N12971" s="7">
        <f t="shared" si="608"/>
        <v>9</v>
      </c>
      <c r="O12971" s="30">
        <f t="shared" si="609"/>
        <v>119.2</v>
      </c>
    </row>
    <row r="12972" spans="2:15" x14ac:dyDescent="0.2">
      <c r="B12972" s="13">
        <v>63969</v>
      </c>
      <c r="C12972" s="14">
        <v>42630.566111111337</v>
      </c>
      <c r="D12972" s="7" t="s">
        <v>7</v>
      </c>
      <c r="E12972" s="13">
        <v>2151</v>
      </c>
      <c r="F12972" s="7" t="s">
        <v>48</v>
      </c>
      <c r="G12972" s="7" t="s">
        <v>12</v>
      </c>
      <c r="H12972" s="13">
        <v>8</v>
      </c>
      <c r="I12972" s="13" t="str">
        <f>IF(G12972="Male",VLOOKUP(H12972,'Shoe size conversion table'!$B$6:$D$22,2),VLOOKUP(H12972,'Shoe size conversion table'!$J$6:$L$22,2))</f>
        <v>38-39</v>
      </c>
      <c r="J12972" s="13">
        <f>IF(G12972="Male",VLOOKUP(H12972,'Shoe size conversion table'!$B$6:$D$22,3),VLOOKUP(H12972,'Shoe size conversion table'!$J$6:$L$22,3))</f>
        <v>6</v>
      </c>
      <c r="K12972" s="11">
        <v>169</v>
      </c>
      <c r="L12972" s="12">
        <v>0.2</v>
      </c>
      <c r="M12972" s="7">
        <f t="shared" si="607"/>
        <v>2016</v>
      </c>
      <c r="N12972" s="7">
        <f t="shared" si="608"/>
        <v>9</v>
      </c>
      <c r="O12972" s="30">
        <f t="shared" si="609"/>
        <v>135.20000000000002</v>
      </c>
    </row>
    <row r="12973" spans="2:15" x14ac:dyDescent="0.2">
      <c r="B12973" s="13">
        <v>63970</v>
      </c>
      <c r="C12973" s="14">
        <v>42630.65611111113</v>
      </c>
      <c r="D12973" s="7" t="s">
        <v>8</v>
      </c>
      <c r="E12973" s="13">
        <v>2209</v>
      </c>
      <c r="F12973" s="7" t="s">
        <v>41</v>
      </c>
      <c r="G12973" s="7" t="s">
        <v>11</v>
      </c>
      <c r="H12973" s="13">
        <v>8.5</v>
      </c>
      <c r="I12973" s="13" t="str">
        <f>IF(G12973="Male",VLOOKUP(H12973,'Shoe size conversion table'!$B$6:$D$22,2),VLOOKUP(H12973,'Shoe size conversion table'!$J$6:$L$22,2))</f>
        <v>41-42</v>
      </c>
      <c r="J12973" s="13">
        <f>IF(G12973="Male",VLOOKUP(H12973,'Shoe size conversion table'!$B$6:$D$22,3),VLOOKUP(H12973,'Shoe size conversion table'!$J$6:$L$22,3))</f>
        <v>8</v>
      </c>
      <c r="K12973" s="11">
        <v>159</v>
      </c>
      <c r="L12973" s="12">
        <v>0</v>
      </c>
      <c r="M12973" s="7">
        <f t="shared" si="607"/>
        <v>2016</v>
      </c>
      <c r="N12973" s="7">
        <f t="shared" si="608"/>
        <v>9</v>
      </c>
      <c r="O12973" s="30">
        <f t="shared" si="609"/>
        <v>159</v>
      </c>
    </row>
    <row r="12974" spans="2:15" x14ac:dyDescent="0.2">
      <c r="B12974" s="13">
        <v>63971</v>
      </c>
      <c r="C12974" s="14">
        <v>42630.666111111233</v>
      </c>
      <c r="D12974" s="7" t="s">
        <v>7</v>
      </c>
      <c r="E12974" s="13">
        <v>2190</v>
      </c>
      <c r="F12974" s="7" t="s">
        <v>44</v>
      </c>
      <c r="G12974" s="7" t="s">
        <v>11</v>
      </c>
      <c r="H12974" s="13">
        <v>9.5</v>
      </c>
      <c r="I12974" s="13" t="str">
        <f>IF(G12974="Male",VLOOKUP(H12974,'Shoe size conversion table'!$B$6:$D$22,2),VLOOKUP(H12974,'Shoe size conversion table'!$J$6:$L$22,2))</f>
        <v>42-43</v>
      </c>
      <c r="J12974" s="13">
        <f>IF(G12974="Male",VLOOKUP(H12974,'Shoe size conversion table'!$B$6:$D$22,3),VLOOKUP(H12974,'Shoe size conversion table'!$J$6:$L$22,3))</f>
        <v>9</v>
      </c>
      <c r="K12974" s="11">
        <v>199</v>
      </c>
      <c r="L12974" s="12">
        <v>0</v>
      </c>
      <c r="M12974" s="7">
        <f t="shared" si="607"/>
        <v>2016</v>
      </c>
      <c r="N12974" s="7">
        <f t="shared" si="608"/>
        <v>9</v>
      </c>
      <c r="O12974" s="30">
        <f t="shared" si="609"/>
        <v>199</v>
      </c>
    </row>
    <row r="12975" spans="2:15" x14ac:dyDescent="0.2">
      <c r="B12975" s="13">
        <v>63972</v>
      </c>
      <c r="C12975" s="14">
        <v>42630.726111111122</v>
      </c>
      <c r="D12975" s="7" t="s">
        <v>7</v>
      </c>
      <c r="E12975" s="13">
        <v>2193</v>
      </c>
      <c r="F12975" s="7" t="s">
        <v>49</v>
      </c>
      <c r="G12975" s="7" t="s">
        <v>11</v>
      </c>
      <c r="H12975" s="13">
        <v>9</v>
      </c>
      <c r="I12975" s="13">
        <f>IF(G12975="Male",VLOOKUP(H12975,'Shoe size conversion table'!$B$6:$D$22,2),VLOOKUP(H12975,'Shoe size conversion table'!$J$6:$L$22,2))</f>
        <v>42</v>
      </c>
      <c r="J12975" s="13">
        <f>IF(G12975="Male",VLOOKUP(H12975,'Shoe size conversion table'!$B$6:$D$22,3),VLOOKUP(H12975,'Shoe size conversion table'!$J$6:$L$22,3))</f>
        <v>8.5</v>
      </c>
      <c r="K12975" s="11">
        <v>159</v>
      </c>
      <c r="L12975" s="12">
        <v>0</v>
      </c>
      <c r="M12975" s="7">
        <f t="shared" si="607"/>
        <v>2016</v>
      </c>
      <c r="N12975" s="7">
        <f t="shared" si="608"/>
        <v>9</v>
      </c>
      <c r="O12975" s="30">
        <f t="shared" si="609"/>
        <v>159</v>
      </c>
    </row>
    <row r="12976" spans="2:15" x14ac:dyDescent="0.2">
      <c r="B12976" s="13">
        <v>63973</v>
      </c>
      <c r="C12976" s="14">
        <v>42630.72611111134</v>
      </c>
      <c r="D12976" s="7" t="s">
        <v>10</v>
      </c>
      <c r="E12976" s="13">
        <v>2230</v>
      </c>
      <c r="F12976" s="7" t="s">
        <v>34</v>
      </c>
      <c r="G12976" s="7" t="s">
        <v>11</v>
      </c>
      <c r="H12976" s="13">
        <v>10.5</v>
      </c>
      <c r="I12976" s="13" t="str">
        <f>IF(G12976="Male",VLOOKUP(H12976,'Shoe size conversion table'!$B$6:$D$22,2),VLOOKUP(H12976,'Shoe size conversion table'!$J$6:$L$22,2))</f>
        <v>43-44</v>
      </c>
      <c r="J12976" s="13">
        <f>IF(G12976="Male",VLOOKUP(H12976,'Shoe size conversion table'!$B$6:$D$22,3),VLOOKUP(H12976,'Shoe size conversion table'!$J$6:$L$22,3))</f>
        <v>10</v>
      </c>
      <c r="K12976" s="11">
        <v>139</v>
      </c>
      <c r="L12976" s="12">
        <v>0.3</v>
      </c>
      <c r="M12976" s="7">
        <f t="shared" si="607"/>
        <v>2016</v>
      </c>
      <c r="N12976" s="7">
        <f t="shared" si="608"/>
        <v>9</v>
      </c>
      <c r="O12976" s="30">
        <f t="shared" si="609"/>
        <v>97.3</v>
      </c>
    </row>
    <row r="12977" spans="2:15" x14ac:dyDescent="0.2">
      <c r="B12977" s="13">
        <v>63974</v>
      </c>
      <c r="C12977" s="14">
        <v>42630.746111111228</v>
      </c>
      <c r="D12977" s="7" t="s">
        <v>8</v>
      </c>
      <c r="E12977" s="13">
        <v>2235</v>
      </c>
      <c r="F12977" s="7" t="s">
        <v>37</v>
      </c>
      <c r="G12977" s="7" t="s">
        <v>12</v>
      </c>
      <c r="H12977" s="13">
        <v>6.5</v>
      </c>
      <c r="I12977" s="13">
        <f>IF(G12977="Male",VLOOKUP(H12977,'Shoe size conversion table'!$B$6:$D$22,2),VLOOKUP(H12977,'Shoe size conversion table'!$J$6:$L$22,2))</f>
        <v>37</v>
      </c>
      <c r="J12977" s="13">
        <f>IF(G12977="Male",VLOOKUP(H12977,'Shoe size conversion table'!$B$6:$D$22,3),VLOOKUP(H12977,'Shoe size conversion table'!$J$6:$L$22,3))</f>
        <v>4.5</v>
      </c>
      <c r="K12977" s="11">
        <v>199</v>
      </c>
      <c r="L12977" s="12">
        <v>0</v>
      </c>
      <c r="M12977" s="7">
        <f t="shared" si="607"/>
        <v>2016</v>
      </c>
      <c r="N12977" s="7">
        <f t="shared" si="608"/>
        <v>9</v>
      </c>
      <c r="O12977" s="30">
        <f t="shared" si="609"/>
        <v>199</v>
      </c>
    </row>
    <row r="12978" spans="2:15" x14ac:dyDescent="0.2">
      <c r="B12978" s="13">
        <v>63975</v>
      </c>
      <c r="C12978" s="14">
        <v>42630.756111111339</v>
      </c>
      <c r="D12978" s="7" t="s">
        <v>7</v>
      </c>
      <c r="E12978" s="13">
        <v>2197</v>
      </c>
      <c r="F12978" s="7" t="s">
        <v>48</v>
      </c>
      <c r="G12978" s="7" t="s">
        <v>11</v>
      </c>
      <c r="H12978" s="13">
        <v>6</v>
      </c>
      <c r="I12978" s="13">
        <f>IF(G12978="Male",VLOOKUP(H12978,'Shoe size conversion table'!$B$6:$D$22,2),VLOOKUP(H12978,'Shoe size conversion table'!$J$6:$L$22,2))</f>
        <v>39</v>
      </c>
      <c r="J12978" s="13">
        <f>IF(G12978="Male",VLOOKUP(H12978,'Shoe size conversion table'!$B$6:$D$22,3),VLOOKUP(H12978,'Shoe size conversion table'!$J$6:$L$22,3))</f>
        <v>5.5</v>
      </c>
      <c r="K12978" s="11">
        <v>139</v>
      </c>
      <c r="L12978" s="12">
        <v>0.2</v>
      </c>
      <c r="M12978" s="7">
        <f t="shared" si="607"/>
        <v>2016</v>
      </c>
      <c r="N12978" s="7">
        <f t="shared" si="608"/>
        <v>9</v>
      </c>
      <c r="O12978" s="30">
        <f t="shared" si="609"/>
        <v>111.2</v>
      </c>
    </row>
    <row r="12979" spans="2:15" x14ac:dyDescent="0.2">
      <c r="B12979" s="13">
        <v>63975</v>
      </c>
      <c r="C12979" s="14">
        <v>42630.756111111339</v>
      </c>
      <c r="D12979" s="7" t="s">
        <v>7</v>
      </c>
      <c r="E12979" s="13">
        <v>2231</v>
      </c>
      <c r="F12979" s="7" t="s">
        <v>46</v>
      </c>
      <c r="G12979" s="7" t="s">
        <v>12</v>
      </c>
      <c r="H12979" s="13">
        <v>9</v>
      </c>
      <c r="I12979" s="13" t="str">
        <f>IF(G12979="Male",VLOOKUP(H12979,'Shoe size conversion table'!$B$6:$D$22,2),VLOOKUP(H12979,'Shoe size conversion table'!$J$6:$L$22,2))</f>
        <v>39-40</v>
      </c>
      <c r="J12979" s="13">
        <f>IF(G12979="Male",VLOOKUP(H12979,'Shoe size conversion table'!$B$6:$D$22,3),VLOOKUP(H12979,'Shoe size conversion table'!$J$6:$L$22,3))</f>
        <v>7</v>
      </c>
      <c r="K12979" s="11">
        <v>169</v>
      </c>
      <c r="L12979" s="12">
        <v>0.3</v>
      </c>
      <c r="M12979" s="7">
        <f t="shared" si="607"/>
        <v>2016</v>
      </c>
      <c r="N12979" s="7">
        <f t="shared" si="608"/>
        <v>9</v>
      </c>
      <c r="O12979" s="30">
        <f t="shared" si="609"/>
        <v>118.3</v>
      </c>
    </row>
    <row r="12980" spans="2:15" x14ac:dyDescent="0.2">
      <c r="B12980" s="13">
        <v>63976</v>
      </c>
      <c r="C12980" s="14">
        <v>42630.89611111112</v>
      </c>
      <c r="D12980" s="7" t="s">
        <v>9</v>
      </c>
      <c r="E12980" s="13">
        <v>2175</v>
      </c>
      <c r="F12980" s="7" t="s">
        <v>61</v>
      </c>
      <c r="G12980" s="7" t="s">
        <v>12</v>
      </c>
      <c r="H12980" s="13">
        <v>4.5</v>
      </c>
      <c r="I12980" s="13">
        <f>IF(G12980="Male",VLOOKUP(H12980,'Shoe size conversion table'!$B$6:$D$22,2),VLOOKUP(H12980,'Shoe size conversion table'!$J$6:$L$22,2))</f>
        <v>35</v>
      </c>
      <c r="J12980" s="13">
        <f>IF(G12980="Male",VLOOKUP(H12980,'Shoe size conversion table'!$B$6:$D$22,3),VLOOKUP(H12980,'Shoe size conversion table'!$J$6:$L$22,3))</f>
        <v>2.5</v>
      </c>
      <c r="K12980" s="11">
        <v>199</v>
      </c>
      <c r="L12980" s="12">
        <v>0.3</v>
      </c>
      <c r="M12980" s="7">
        <f t="shared" si="607"/>
        <v>2016</v>
      </c>
      <c r="N12980" s="7">
        <f t="shared" si="608"/>
        <v>9</v>
      </c>
      <c r="O12980" s="30">
        <f t="shared" si="609"/>
        <v>139.29999999999998</v>
      </c>
    </row>
    <row r="12981" spans="2:15" x14ac:dyDescent="0.2">
      <c r="B12981" s="13">
        <v>63977</v>
      </c>
      <c r="C12981" s="14">
        <v>42630.906111111079</v>
      </c>
      <c r="D12981" s="7" t="s">
        <v>10</v>
      </c>
      <c r="E12981" s="13">
        <v>2163</v>
      </c>
      <c r="F12981" s="7" t="s">
        <v>34</v>
      </c>
      <c r="G12981" s="7" t="s">
        <v>11</v>
      </c>
      <c r="H12981" s="13">
        <v>10.5</v>
      </c>
      <c r="I12981" s="13" t="str">
        <f>IF(G12981="Male",VLOOKUP(H12981,'Shoe size conversion table'!$B$6:$D$22,2),VLOOKUP(H12981,'Shoe size conversion table'!$J$6:$L$22,2))</f>
        <v>43-44</v>
      </c>
      <c r="J12981" s="13">
        <f>IF(G12981="Male",VLOOKUP(H12981,'Shoe size conversion table'!$B$6:$D$22,3),VLOOKUP(H12981,'Shoe size conversion table'!$J$6:$L$22,3))</f>
        <v>10</v>
      </c>
      <c r="K12981" s="11">
        <v>179</v>
      </c>
      <c r="L12981" s="12">
        <v>0</v>
      </c>
      <c r="M12981" s="7">
        <f t="shared" si="607"/>
        <v>2016</v>
      </c>
      <c r="N12981" s="7">
        <f t="shared" si="608"/>
        <v>9</v>
      </c>
      <c r="O12981" s="30">
        <f t="shared" si="609"/>
        <v>179</v>
      </c>
    </row>
    <row r="12982" spans="2:15" x14ac:dyDescent="0.2">
      <c r="B12982" s="13">
        <v>63978</v>
      </c>
      <c r="C12982" s="14">
        <v>42630.986111111342</v>
      </c>
      <c r="D12982" s="7" t="s">
        <v>7</v>
      </c>
      <c r="E12982" s="13">
        <v>2152</v>
      </c>
      <c r="F12982" s="7" t="s">
        <v>56</v>
      </c>
      <c r="G12982" s="7" t="s">
        <v>12</v>
      </c>
      <c r="H12982" s="13">
        <v>8.5</v>
      </c>
      <c r="I12982" s="13">
        <f>IF(G12982="Male",VLOOKUP(H12982,'Shoe size conversion table'!$B$6:$D$22,2),VLOOKUP(H12982,'Shoe size conversion table'!$J$6:$L$22,2))</f>
        <v>39</v>
      </c>
      <c r="J12982" s="13">
        <f>IF(G12982="Male",VLOOKUP(H12982,'Shoe size conversion table'!$B$6:$D$22,3),VLOOKUP(H12982,'Shoe size conversion table'!$J$6:$L$22,3))</f>
        <v>6.5</v>
      </c>
      <c r="K12982" s="11">
        <v>139</v>
      </c>
      <c r="L12982" s="12">
        <v>0</v>
      </c>
      <c r="M12982" s="7">
        <f t="shared" si="607"/>
        <v>2016</v>
      </c>
      <c r="N12982" s="7">
        <f t="shared" si="608"/>
        <v>9</v>
      </c>
      <c r="O12982" s="30">
        <f t="shared" si="609"/>
        <v>139</v>
      </c>
    </row>
    <row r="12983" spans="2:15" x14ac:dyDescent="0.2">
      <c r="B12983" s="13">
        <v>63978</v>
      </c>
      <c r="C12983" s="14">
        <v>42630.986111111342</v>
      </c>
      <c r="D12983" s="7" t="s">
        <v>7</v>
      </c>
      <c r="E12983" s="13">
        <v>2236</v>
      </c>
      <c r="F12983" s="7" t="s">
        <v>55</v>
      </c>
      <c r="G12983" s="7" t="s">
        <v>12</v>
      </c>
      <c r="H12983" s="13">
        <v>8.5</v>
      </c>
      <c r="I12983" s="13">
        <f>IF(G12983="Male",VLOOKUP(H12983,'Shoe size conversion table'!$B$6:$D$22,2),VLOOKUP(H12983,'Shoe size conversion table'!$J$6:$L$22,2))</f>
        <v>39</v>
      </c>
      <c r="J12983" s="13">
        <f>IF(G12983="Male",VLOOKUP(H12983,'Shoe size conversion table'!$B$6:$D$22,3),VLOOKUP(H12983,'Shoe size conversion table'!$J$6:$L$22,3))</f>
        <v>6.5</v>
      </c>
      <c r="K12983" s="11">
        <v>149</v>
      </c>
      <c r="L12983" s="12">
        <v>0.1</v>
      </c>
      <c r="M12983" s="7">
        <f t="shared" si="607"/>
        <v>2016</v>
      </c>
      <c r="N12983" s="7">
        <f t="shared" si="608"/>
        <v>9</v>
      </c>
      <c r="O12983" s="30">
        <f t="shared" si="609"/>
        <v>134.1</v>
      </c>
    </row>
    <row r="12984" spans="2:15" x14ac:dyDescent="0.2">
      <c r="B12984" s="13">
        <v>63979</v>
      </c>
      <c r="C12984" s="14">
        <v>42631.056111111124</v>
      </c>
      <c r="D12984" s="7" t="s">
        <v>8</v>
      </c>
      <c r="E12984" s="13">
        <v>2216</v>
      </c>
      <c r="F12984" s="7" t="s">
        <v>39</v>
      </c>
      <c r="G12984" s="7" t="s">
        <v>11</v>
      </c>
      <c r="H12984" s="13">
        <v>9.5</v>
      </c>
      <c r="I12984" s="13" t="str">
        <f>IF(G12984="Male",VLOOKUP(H12984,'Shoe size conversion table'!$B$6:$D$22,2),VLOOKUP(H12984,'Shoe size conversion table'!$J$6:$L$22,2))</f>
        <v>42-43</v>
      </c>
      <c r="J12984" s="13">
        <f>IF(G12984="Male",VLOOKUP(H12984,'Shoe size conversion table'!$B$6:$D$22,3),VLOOKUP(H12984,'Shoe size conversion table'!$J$6:$L$22,3))</f>
        <v>9</v>
      </c>
      <c r="K12984" s="11">
        <v>199</v>
      </c>
      <c r="L12984" s="12">
        <v>0</v>
      </c>
      <c r="M12984" s="7">
        <f t="shared" si="607"/>
        <v>2016</v>
      </c>
      <c r="N12984" s="7">
        <f t="shared" si="608"/>
        <v>9</v>
      </c>
      <c r="O12984" s="30">
        <f t="shared" si="609"/>
        <v>199</v>
      </c>
    </row>
    <row r="12985" spans="2:15" x14ac:dyDescent="0.2">
      <c r="B12985" s="13">
        <v>63980</v>
      </c>
      <c r="C12985" s="14">
        <v>42631.106111111076</v>
      </c>
      <c r="D12985" s="7" t="s">
        <v>10</v>
      </c>
      <c r="E12985" s="13">
        <v>2240</v>
      </c>
      <c r="F12985" s="7" t="s">
        <v>36</v>
      </c>
      <c r="G12985" s="7" t="s">
        <v>11</v>
      </c>
      <c r="H12985" s="13">
        <v>10</v>
      </c>
      <c r="I12985" s="13">
        <f>IF(G12985="Male",VLOOKUP(H12985,'Shoe size conversion table'!$B$6:$D$22,2),VLOOKUP(H12985,'Shoe size conversion table'!$J$6:$L$22,2))</f>
        <v>43</v>
      </c>
      <c r="J12985" s="13">
        <f>IF(G12985="Male",VLOOKUP(H12985,'Shoe size conversion table'!$B$6:$D$22,3),VLOOKUP(H12985,'Shoe size conversion table'!$J$6:$L$22,3))</f>
        <v>9.5</v>
      </c>
      <c r="K12985" s="11">
        <v>149</v>
      </c>
      <c r="L12985" s="12">
        <v>0</v>
      </c>
      <c r="M12985" s="7">
        <f t="shared" si="607"/>
        <v>2016</v>
      </c>
      <c r="N12985" s="7">
        <f t="shared" si="608"/>
        <v>9</v>
      </c>
      <c r="O12985" s="30">
        <f t="shared" si="609"/>
        <v>149</v>
      </c>
    </row>
    <row r="12986" spans="2:15" x14ac:dyDescent="0.2">
      <c r="B12986" s="13">
        <v>63980</v>
      </c>
      <c r="C12986" s="14">
        <v>42631.106111111127</v>
      </c>
      <c r="D12986" s="7" t="s">
        <v>10</v>
      </c>
      <c r="E12986" s="13">
        <v>2216</v>
      </c>
      <c r="F12986" s="7" t="s">
        <v>34</v>
      </c>
      <c r="G12986" s="7" t="s">
        <v>11</v>
      </c>
      <c r="H12986" s="13">
        <v>11.5</v>
      </c>
      <c r="I12986" s="13" t="str">
        <f>IF(G12986="Male",VLOOKUP(H12986,'Shoe size conversion table'!$B$6:$D$22,2),VLOOKUP(H12986,'Shoe size conversion table'!$J$6:$L$22,2))</f>
        <v>44-45</v>
      </c>
      <c r="J12986" s="13">
        <f>IF(G12986="Male",VLOOKUP(H12986,'Shoe size conversion table'!$B$6:$D$22,3),VLOOKUP(H12986,'Shoe size conversion table'!$J$6:$L$22,3))</f>
        <v>11</v>
      </c>
      <c r="K12986" s="11">
        <v>169</v>
      </c>
      <c r="L12986" s="12">
        <v>0</v>
      </c>
      <c r="M12986" s="7">
        <f t="shared" si="607"/>
        <v>2016</v>
      </c>
      <c r="N12986" s="7">
        <f t="shared" si="608"/>
        <v>9</v>
      </c>
      <c r="O12986" s="30">
        <f t="shared" si="609"/>
        <v>169</v>
      </c>
    </row>
    <row r="12987" spans="2:15" x14ac:dyDescent="0.2">
      <c r="B12987" s="13">
        <v>63981</v>
      </c>
      <c r="C12987" s="14">
        <v>42631.216111111229</v>
      </c>
      <c r="D12987" s="7" t="s">
        <v>10</v>
      </c>
      <c r="E12987" s="13">
        <v>2184</v>
      </c>
      <c r="F12987" s="7" t="s">
        <v>34</v>
      </c>
      <c r="G12987" s="7" t="s">
        <v>11</v>
      </c>
      <c r="H12987" s="13">
        <v>10.5</v>
      </c>
      <c r="I12987" s="13" t="str">
        <f>IF(G12987="Male",VLOOKUP(H12987,'Shoe size conversion table'!$B$6:$D$22,2),VLOOKUP(H12987,'Shoe size conversion table'!$J$6:$L$22,2))</f>
        <v>43-44</v>
      </c>
      <c r="J12987" s="13">
        <f>IF(G12987="Male",VLOOKUP(H12987,'Shoe size conversion table'!$B$6:$D$22,3),VLOOKUP(H12987,'Shoe size conversion table'!$J$6:$L$22,3))</f>
        <v>10</v>
      </c>
      <c r="K12987" s="11">
        <v>169</v>
      </c>
      <c r="L12987" s="12">
        <v>0.5</v>
      </c>
      <c r="M12987" s="7">
        <f t="shared" si="607"/>
        <v>2016</v>
      </c>
      <c r="N12987" s="7">
        <f t="shared" si="608"/>
        <v>9</v>
      </c>
      <c r="O12987" s="30">
        <f t="shared" si="609"/>
        <v>84.5</v>
      </c>
    </row>
    <row r="12988" spans="2:15" x14ac:dyDescent="0.2">
      <c r="B12988" s="13">
        <v>63982</v>
      </c>
      <c r="C12988" s="14">
        <v>42631.246111111075</v>
      </c>
      <c r="D12988" s="7" t="s">
        <v>8</v>
      </c>
      <c r="E12988" s="13">
        <v>2155</v>
      </c>
      <c r="F12988" s="7" t="s">
        <v>38</v>
      </c>
      <c r="G12988" s="7" t="s">
        <v>11</v>
      </c>
      <c r="H12988" s="13">
        <v>7</v>
      </c>
      <c r="I12988" s="13">
        <f>IF(G12988="Male",VLOOKUP(H12988,'Shoe size conversion table'!$B$6:$D$22,2),VLOOKUP(H12988,'Shoe size conversion table'!$J$6:$L$22,2))</f>
        <v>40</v>
      </c>
      <c r="J12988" s="13">
        <f>IF(G12988="Male",VLOOKUP(H12988,'Shoe size conversion table'!$B$6:$D$22,3),VLOOKUP(H12988,'Shoe size conversion table'!$J$6:$L$22,3))</f>
        <v>6.5</v>
      </c>
      <c r="K12988" s="11">
        <v>139</v>
      </c>
      <c r="L12988" s="12">
        <v>0.1</v>
      </c>
      <c r="M12988" s="7">
        <f t="shared" si="607"/>
        <v>2016</v>
      </c>
      <c r="N12988" s="7">
        <f t="shared" si="608"/>
        <v>9</v>
      </c>
      <c r="O12988" s="30">
        <f t="shared" si="609"/>
        <v>125.10000000000001</v>
      </c>
    </row>
    <row r="12989" spans="2:15" x14ac:dyDescent="0.2">
      <c r="B12989" s="13">
        <v>63982</v>
      </c>
      <c r="C12989" s="14">
        <v>42631.246111111075</v>
      </c>
      <c r="D12989" s="7" t="s">
        <v>8</v>
      </c>
      <c r="E12989" s="13">
        <v>2179</v>
      </c>
      <c r="F12989" s="7" t="s">
        <v>39</v>
      </c>
      <c r="G12989" s="7" t="s">
        <v>12</v>
      </c>
      <c r="H12989" s="13">
        <v>7.5</v>
      </c>
      <c r="I12989" s="13">
        <f>IF(G12989="Male",VLOOKUP(H12989,'Shoe size conversion table'!$B$6:$D$22,2),VLOOKUP(H12989,'Shoe size conversion table'!$J$6:$L$22,2))</f>
        <v>38</v>
      </c>
      <c r="J12989" s="13">
        <f>IF(G12989="Male",VLOOKUP(H12989,'Shoe size conversion table'!$B$6:$D$22,3),VLOOKUP(H12989,'Shoe size conversion table'!$J$6:$L$22,3))</f>
        <v>5.5</v>
      </c>
      <c r="K12989" s="11">
        <v>159</v>
      </c>
      <c r="L12989" s="12">
        <v>0</v>
      </c>
      <c r="M12989" s="7">
        <f t="shared" si="607"/>
        <v>2016</v>
      </c>
      <c r="N12989" s="7">
        <f t="shared" si="608"/>
        <v>9</v>
      </c>
      <c r="O12989" s="30">
        <f t="shared" si="609"/>
        <v>159</v>
      </c>
    </row>
    <row r="12990" spans="2:15" x14ac:dyDescent="0.2">
      <c r="B12990" s="13">
        <v>63983</v>
      </c>
      <c r="C12990" s="14">
        <v>42631.246111111337</v>
      </c>
      <c r="D12990" s="7" t="s">
        <v>10</v>
      </c>
      <c r="E12990" s="13">
        <v>2232</v>
      </c>
      <c r="F12990" s="7" t="s">
        <v>35</v>
      </c>
      <c r="G12990" s="7" t="s">
        <v>11</v>
      </c>
      <c r="H12990" s="13">
        <v>12</v>
      </c>
      <c r="I12990" s="13">
        <f>IF(G12990="Male",VLOOKUP(H12990,'Shoe size conversion table'!$B$6:$D$22,2),VLOOKUP(H12990,'Shoe size conversion table'!$J$6:$L$22,2))</f>
        <v>45</v>
      </c>
      <c r="J12990" s="13">
        <f>IF(G12990="Male",VLOOKUP(H12990,'Shoe size conversion table'!$B$6:$D$22,3),VLOOKUP(H12990,'Shoe size conversion table'!$J$6:$L$22,3))</f>
        <v>11.5</v>
      </c>
      <c r="K12990" s="11">
        <v>129</v>
      </c>
      <c r="L12990" s="12">
        <v>0</v>
      </c>
      <c r="M12990" s="7">
        <f t="shared" si="607"/>
        <v>2016</v>
      </c>
      <c r="N12990" s="7">
        <f t="shared" si="608"/>
        <v>9</v>
      </c>
      <c r="O12990" s="30">
        <f t="shared" si="609"/>
        <v>129</v>
      </c>
    </row>
    <row r="12991" spans="2:15" x14ac:dyDescent="0.2">
      <c r="B12991" s="13">
        <v>63983</v>
      </c>
      <c r="C12991" s="14">
        <v>42631.246111111337</v>
      </c>
      <c r="D12991" s="7" t="s">
        <v>10</v>
      </c>
      <c r="E12991" s="13">
        <v>2176</v>
      </c>
      <c r="F12991" s="7" t="s">
        <v>34</v>
      </c>
      <c r="G12991" s="7" t="s">
        <v>11</v>
      </c>
      <c r="H12991" s="13">
        <v>10.5</v>
      </c>
      <c r="I12991" s="13" t="str">
        <f>IF(G12991="Male",VLOOKUP(H12991,'Shoe size conversion table'!$B$6:$D$22,2),VLOOKUP(H12991,'Shoe size conversion table'!$J$6:$L$22,2))</f>
        <v>43-44</v>
      </c>
      <c r="J12991" s="13">
        <f>IF(G12991="Male",VLOOKUP(H12991,'Shoe size conversion table'!$B$6:$D$22,3),VLOOKUP(H12991,'Shoe size conversion table'!$J$6:$L$22,3))</f>
        <v>10</v>
      </c>
      <c r="K12991" s="11">
        <v>159</v>
      </c>
      <c r="L12991" s="12">
        <v>0.2</v>
      </c>
      <c r="M12991" s="7">
        <f t="shared" si="607"/>
        <v>2016</v>
      </c>
      <c r="N12991" s="7">
        <f t="shared" si="608"/>
        <v>9</v>
      </c>
      <c r="O12991" s="30">
        <f t="shared" si="609"/>
        <v>127.2</v>
      </c>
    </row>
    <row r="12992" spans="2:15" x14ac:dyDescent="0.2">
      <c r="B12992" s="13">
        <v>63984</v>
      </c>
      <c r="C12992" s="14">
        <v>42631.266111111123</v>
      </c>
      <c r="D12992" s="7" t="s">
        <v>10</v>
      </c>
      <c r="E12992" s="13">
        <v>2201</v>
      </c>
      <c r="F12992" s="7" t="s">
        <v>34</v>
      </c>
      <c r="G12992" s="7" t="s">
        <v>12</v>
      </c>
      <c r="H12992" s="13">
        <v>7</v>
      </c>
      <c r="I12992" s="13" t="str">
        <f>IF(G12992="Male",VLOOKUP(H12992,'Shoe size conversion table'!$B$6:$D$22,2),VLOOKUP(H12992,'Shoe size conversion table'!$J$6:$L$22,2))</f>
        <v>37-38</v>
      </c>
      <c r="J12992" s="13">
        <f>IF(G12992="Male",VLOOKUP(H12992,'Shoe size conversion table'!$B$6:$D$22,3),VLOOKUP(H12992,'Shoe size conversion table'!$J$6:$L$22,3))</f>
        <v>5</v>
      </c>
      <c r="K12992" s="11">
        <v>169</v>
      </c>
      <c r="L12992" s="12">
        <v>0</v>
      </c>
      <c r="M12992" s="7">
        <f t="shared" si="607"/>
        <v>2016</v>
      </c>
      <c r="N12992" s="7">
        <f t="shared" si="608"/>
        <v>9</v>
      </c>
      <c r="O12992" s="30">
        <f t="shared" si="609"/>
        <v>169</v>
      </c>
    </row>
    <row r="12993" spans="2:15" x14ac:dyDescent="0.2">
      <c r="B12993" s="13">
        <v>63984</v>
      </c>
      <c r="C12993" s="14">
        <v>42631.266111111123</v>
      </c>
      <c r="D12993" s="7" t="s">
        <v>10</v>
      </c>
      <c r="E12993" s="13">
        <v>2233</v>
      </c>
      <c r="F12993" s="7" t="s">
        <v>34</v>
      </c>
      <c r="G12993" s="7" t="s">
        <v>12</v>
      </c>
      <c r="H12993" s="13">
        <v>8.5</v>
      </c>
      <c r="I12993" s="13">
        <f>IF(G12993="Male",VLOOKUP(H12993,'Shoe size conversion table'!$B$6:$D$22,2),VLOOKUP(H12993,'Shoe size conversion table'!$J$6:$L$22,2))</f>
        <v>39</v>
      </c>
      <c r="J12993" s="13">
        <f>IF(G12993="Male",VLOOKUP(H12993,'Shoe size conversion table'!$B$6:$D$22,3),VLOOKUP(H12993,'Shoe size conversion table'!$J$6:$L$22,3))</f>
        <v>6.5</v>
      </c>
      <c r="K12993" s="11">
        <v>149</v>
      </c>
      <c r="L12993" s="12">
        <v>0.5</v>
      </c>
      <c r="M12993" s="7">
        <f t="shared" si="607"/>
        <v>2016</v>
      </c>
      <c r="N12993" s="7">
        <f t="shared" si="608"/>
        <v>9</v>
      </c>
      <c r="O12993" s="30">
        <f t="shared" si="609"/>
        <v>74.5</v>
      </c>
    </row>
    <row r="12994" spans="2:15" x14ac:dyDescent="0.2">
      <c r="B12994" s="13">
        <v>63985</v>
      </c>
      <c r="C12994" s="14">
        <v>42631.286111111127</v>
      </c>
      <c r="D12994" s="7" t="s">
        <v>8</v>
      </c>
      <c r="E12994" s="13">
        <v>2160</v>
      </c>
      <c r="F12994" s="7" t="s">
        <v>38</v>
      </c>
      <c r="G12994" s="7" t="s">
        <v>11</v>
      </c>
      <c r="H12994" s="13">
        <v>10.5</v>
      </c>
      <c r="I12994" s="13" t="str">
        <f>IF(G12994="Male",VLOOKUP(H12994,'Shoe size conversion table'!$B$6:$D$22,2),VLOOKUP(H12994,'Shoe size conversion table'!$J$6:$L$22,2))</f>
        <v>43-44</v>
      </c>
      <c r="J12994" s="13">
        <f>IF(G12994="Male",VLOOKUP(H12994,'Shoe size conversion table'!$B$6:$D$22,3),VLOOKUP(H12994,'Shoe size conversion table'!$J$6:$L$22,3))</f>
        <v>10</v>
      </c>
      <c r="K12994" s="11">
        <v>139</v>
      </c>
      <c r="L12994" s="12">
        <v>0.5</v>
      </c>
      <c r="M12994" s="7">
        <f t="shared" si="607"/>
        <v>2016</v>
      </c>
      <c r="N12994" s="7">
        <f t="shared" si="608"/>
        <v>9</v>
      </c>
      <c r="O12994" s="30">
        <f t="shared" si="609"/>
        <v>69.5</v>
      </c>
    </row>
    <row r="12995" spans="2:15" x14ac:dyDescent="0.2">
      <c r="B12995" s="13">
        <v>63986</v>
      </c>
      <c r="C12995" s="14">
        <v>42631.326111111237</v>
      </c>
      <c r="D12995" s="7" t="s">
        <v>10</v>
      </c>
      <c r="E12995" s="13">
        <v>2240</v>
      </c>
      <c r="F12995" s="7" t="s">
        <v>34</v>
      </c>
      <c r="G12995" s="7" t="s">
        <v>11</v>
      </c>
      <c r="H12995" s="13">
        <v>9.5</v>
      </c>
      <c r="I12995" s="13" t="str">
        <f>IF(G12995="Male",VLOOKUP(H12995,'Shoe size conversion table'!$B$6:$D$22,2),VLOOKUP(H12995,'Shoe size conversion table'!$J$6:$L$22,2))</f>
        <v>42-43</v>
      </c>
      <c r="J12995" s="13">
        <f>IF(G12995="Male",VLOOKUP(H12995,'Shoe size conversion table'!$B$6:$D$22,3),VLOOKUP(H12995,'Shoe size conversion table'!$J$6:$L$22,3))</f>
        <v>9</v>
      </c>
      <c r="K12995" s="11">
        <v>199</v>
      </c>
      <c r="L12995" s="12">
        <v>0.2</v>
      </c>
      <c r="M12995" s="7">
        <f t="shared" si="607"/>
        <v>2016</v>
      </c>
      <c r="N12995" s="7">
        <f t="shared" si="608"/>
        <v>9</v>
      </c>
      <c r="O12995" s="30">
        <f t="shared" si="609"/>
        <v>159.20000000000002</v>
      </c>
    </row>
    <row r="12996" spans="2:15" x14ac:dyDescent="0.2">
      <c r="B12996" s="13">
        <v>63987</v>
      </c>
      <c r="C12996" s="14">
        <v>42631.396111111237</v>
      </c>
      <c r="D12996" s="7" t="s">
        <v>10</v>
      </c>
      <c r="E12996" s="13">
        <v>2237</v>
      </c>
      <c r="F12996" s="7" t="s">
        <v>35</v>
      </c>
      <c r="G12996" s="7" t="s">
        <v>11</v>
      </c>
      <c r="H12996" s="13">
        <v>9</v>
      </c>
      <c r="I12996" s="13">
        <f>IF(G12996="Male",VLOOKUP(H12996,'Shoe size conversion table'!$B$6:$D$22,2),VLOOKUP(H12996,'Shoe size conversion table'!$J$6:$L$22,2))</f>
        <v>42</v>
      </c>
      <c r="J12996" s="13">
        <f>IF(G12996="Male",VLOOKUP(H12996,'Shoe size conversion table'!$B$6:$D$22,3),VLOOKUP(H12996,'Shoe size conversion table'!$J$6:$L$22,3))</f>
        <v>8.5</v>
      </c>
      <c r="K12996" s="11">
        <v>159</v>
      </c>
      <c r="L12996" s="12">
        <v>0</v>
      </c>
      <c r="M12996" s="7">
        <f t="shared" si="607"/>
        <v>2016</v>
      </c>
      <c r="N12996" s="7">
        <f t="shared" si="608"/>
        <v>9</v>
      </c>
      <c r="O12996" s="30">
        <f t="shared" si="609"/>
        <v>159</v>
      </c>
    </row>
    <row r="12997" spans="2:15" x14ac:dyDescent="0.2">
      <c r="B12997" s="13">
        <v>63987</v>
      </c>
      <c r="C12997" s="14">
        <v>42631.396111111237</v>
      </c>
      <c r="D12997" s="7" t="s">
        <v>10</v>
      </c>
      <c r="E12997" s="13">
        <v>2152</v>
      </c>
      <c r="F12997" s="7" t="s">
        <v>34</v>
      </c>
      <c r="G12997" s="7" t="s">
        <v>11</v>
      </c>
      <c r="H12997" s="13">
        <v>9.5</v>
      </c>
      <c r="I12997" s="13" t="str">
        <f>IF(G12997="Male",VLOOKUP(H12997,'Shoe size conversion table'!$B$6:$D$22,2),VLOOKUP(H12997,'Shoe size conversion table'!$J$6:$L$22,2))</f>
        <v>42-43</v>
      </c>
      <c r="J12997" s="13">
        <f>IF(G12997="Male",VLOOKUP(H12997,'Shoe size conversion table'!$B$6:$D$22,3),VLOOKUP(H12997,'Shoe size conversion table'!$J$6:$L$22,3))</f>
        <v>9</v>
      </c>
      <c r="K12997" s="11">
        <v>199</v>
      </c>
      <c r="L12997" s="12">
        <v>0</v>
      </c>
      <c r="M12997" s="7">
        <f t="shared" ref="M12997:M13060" si="610">YEAR(C12997)</f>
        <v>2016</v>
      </c>
      <c r="N12997" s="7">
        <f t="shared" si="608"/>
        <v>9</v>
      </c>
      <c r="O12997" s="30">
        <f t="shared" si="609"/>
        <v>199</v>
      </c>
    </row>
    <row r="12998" spans="2:15" x14ac:dyDescent="0.2">
      <c r="B12998" s="13">
        <v>63988</v>
      </c>
      <c r="C12998" s="14">
        <v>42631.426111111126</v>
      </c>
      <c r="D12998" s="7" t="s">
        <v>7</v>
      </c>
      <c r="E12998" s="13">
        <v>2176</v>
      </c>
      <c r="F12998" s="7" t="s">
        <v>49</v>
      </c>
      <c r="G12998" s="7" t="s">
        <v>11</v>
      </c>
      <c r="H12998" s="13">
        <v>9</v>
      </c>
      <c r="I12998" s="13">
        <f>IF(G12998="Male",VLOOKUP(H12998,'Shoe size conversion table'!$B$6:$D$22,2),VLOOKUP(H12998,'Shoe size conversion table'!$J$6:$L$22,2))</f>
        <v>42</v>
      </c>
      <c r="J12998" s="13">
        <f>IF(G12998="Male",VLOOKUP(H12998,'Shoe size conversion table'!$B$6:$D$22,3),VLOOKUP(H12998,'Shoe size conversion table'!$J$6:$L$22,3))</f>
        <v>8.5</v>
      </c>
      <c r="K12998" s="11">
        <v>149</v>
      </c>
      <c r="L12998" s="12">
        <v>0</v>
      </c>
      <c r="M12998" s="7">
        <f t="shared" si="610"/>
        <v>2016</v>
      </c>
      <c r="N12998" s="7">
        <f t="shared" ref="N12998:N13061" si="611">MONTH(C12998:C27965)</f>
        <v>9</v>
      </c>
      <c r="O12998" s="30">
        <f t="shared" ref="O12998:O13061" si="612">K12998*(1-L12998)</f>
        <v>149</v>
      </c>
    </row>
    <row r="12999" spans="2:15" x14ac:dyDescent="0.2">
      <c r="B12999" s="13">
        <v>63989</v>
      </c>
      <c r="C12999" s="14">
        <v>42631.50611111123</v>
      </c>
      <c r="D12999" s="7" t="s">
        <v>8</v>
      </c>
      <c r="E12999" s="13">
        <v>2240</v>
      </c>
      <c r="F12999" s="7" t="s">
        <v>37</v>
      </c>
      <c r="G12999" s="7" t="s">
        <v>12</v>
      </c>
      <c r="H12999" s="13">
        <v>7</v>
      </c>
      <c r="I12999" s="13" t="str">
        <f>IF(G12999="Male",VLOOKUP(H12999,'Shoe size conversion table'!$B$6:$D$22,2),VLOOKUP(H12999,'Shoe size conversion table'!$J$6:$L$22,2))</f>
        <v>37-38</v>
      </c>
      <c r="J12999" s="13">
        <f>IF(G12999="Male",VLOOKUP(H12999,'Shoe size conversion table'!$B$6:$D$22,3),VLOOKUP(H12999,'Shoe size conversion table'!$J$6:$L$22,3))</f>
        <v>5</v>
      </c>
      <c r="K12999" s="11">
        <v>189</v>
      </c>
      <c r="L12999" s="12">
        <v>0.5</v>
      </c>
      <c r="M12999" s="7">
        <f t="shared" si="610"/>
        <v>2016</v>
      </c>
      <c r="N12999" s="7">
        <f t="shared" si="611"/>
        <v>9</v>
      </c>
      <c r="O12999" s="30">
        <f t="shared" si="612"/>
        <v>94.5</v>
      </c>
    </row>
    <row r="13000" spans="2:15" x14ac:dyDescent="0.2">
      <c r="B13000" s="13">
        <v>63990</v>
      </c>
      <c r="C13000" s="14">
        <v>42631.65611111113</v>
      </c>
      <c r="D13000" s="7" t="s">
        <v>7</v>
      </c>
      <c r="E13000" s="13">
        <v>2210</v>
      </c>
      <c r="F13000" s="7" t="s">
        <v>54</v>
      </c>
      <c r="G13000" s="7" t="s">
        <v>12</v>
      </c>
      <c r="H13000" s="13">
        <v>5</v>
      </c>
      <c r="I13000" s="13" t="str">
        <f>IF(G13000="Male",VLOOKUP(H13000,'Shoe size conversion table'!$B$6:$D$22,2),VLOOKUP(H13000,'Shoe size conversion table'!$J$6:$L$22,2))</f>
        <v>35-36</v>
      </c>
      <c r="J13000" s="13">
        <f>IF(G13000="Male",VLOOKUP(H13000,'Shoe size conversion table'!$B$6:$D$22,3),VLOOKUP(H13000,'Shoe size conversion table'!$J$6:$L$22,3))</f>
        <v>3</v>
      </c>
      <c r="K13000" s="11">
        <v>189</v>
      </c>
      <c r="L13000" s="12">
        <v>0.1</v>
      </c>
      <c r="M13000" s="7">
        <f t="shared" si="610"/>
        <v>2016</v>
      </c>
      <c r="N13000" s="7">
        <f t="shared" si="611"/>
        <v>9</v>
      </c>
      <c r="O13000" s="30">
        <f t="shared" si="612"/>
        <v>170.1</v>
      </c>
    </row>
    <row r="13001" spans="2:15" x14ac:dyDescent="0.2">
      <c r="B13001" s="13">
        <v>63991</v>
      </c>
      <c r="C13001" s="14">
        <v>42631.666111111073</v>
      </c>
      <c r="D13001" s="7" t="s">
        <v>10</v>
      </c>
      <c r="E13001" s="13">
        <v>2156</v>
      </c>
      <c r="F13001" s="7" t="s">
        <v>34</v>
      </c>
      <c r="G13001" s="7" t="s">
        <v>12</v>
      </c>
      <c r="H13001" s="13">
        <v>8</v>
      </c>
      <c r="I13001" s="13" t="str">
        <f>IF(G13001="Male",VLOOKUP(H13001,'Shoe size conversion table'!$B$6:$D$22,2),VLOOKUP(H13001,'Shoe size conversion table'!$J$6:$L$22,2))</f>
        <v>38-39</v>
      </c>
      <c r="J13001" s="13">
        <f>IF(G13001="Male",VLOOKUP(H13001,'Shoe size conversion table'!$B$6:$D$22,3),VLOOKUP(H13001,'Shoe size conversion table'!$J$6:$L$22,3))</f>
        <v>6</v>
      </c>
      <c r="K13001" s="11">
        <v>149</v>
      </c>
      <c r="L13001" s="12">
        <v>0.2</v>
      </c>
      <c r="M13001" s="7">
        <f t="shared" si="610"/>
        <v>2016</v>
      </c>
      <c r="N13001" s="7">
        <f t="shared" si="611"/>
        <v>9</v>
      </c>
      <c r="O13001" s="30">
        <f t="shared" si="612"/>
        <v>119.2</v>
      </c>
    </row>
    <row r="13002" spans="2:15" x14ac:dyDescent="0.2">
      <c r="B13002" s="13">
        <v>63992</v>
      </c>
      <c r="C13002" s="14">
        <v>42631.676111111236</v>
      </c>
      <c r="D13002" s="7" t="s">
        <v>8</v>
      </c>
      <c r="E13002" s="13">
        <v>2228</v>
      </c>
      <c r="F13002" s="7" t="s">
        <v>40</v>
      </c>
      <c r="G13002" s="7" t="s">
        <v>12</v>
      </c>
      <c r="H13002" s="13">
        <v>7</v>
      </c>
      <c r="I13002" s="13" t="str">
        <f>IF(G13002="Male",VLOOKUP(H13002,'Shoe size conversion table'!$B$6:$D$22,2),VLOOKUP(H13002,'Shoe size conversion table'!$J$6:$L$22,2))</f>
        <v>37-38</v>
      </c>
      <c r="J13002" s="13">
        <f>IF(G13002="Male",VLOOKUP(H13002,'Shoe size conversion table'!$B$6:$D$22,3),VLOOKUP(H13002,'Shoe size conversion table'!$J$6:$L$22,3))</f>
        <v>5</v>
      </c>
      <c r="K13002" s="11">
        <v>149</v>
      </c>
      <c r="L13002" s="12">
        <v>0</v>
      </c>
      <c r="M13002" s="7">
        <f t="shared" si="610"/>
        <v>2016</v>
      </c>
      <c r="N13002" s="7">
        <f t="shared" si="611"/>
        <v>9</v>
      </c>
      <c r="O13002" s="30">
        <f t="shared" si="612"/>
        <v>149</v>
      </c>
    </row>
    <row r="13003" spans="2:15" x14ac:dyDescent="0.2">
      <c r="B13003" s="13">
        <v>63993</v>
      </c>
      <c r="C13003" s="14">
        <v>42631.68611111123</v>
      </c>
      <c r="D13003" s="7" t="s">
        <v>9</v>
      </c>
      <c r="E13003" s="13">
        <v>2230</v>
      </c>
      <c r="F13003" s="7" t="s">
        <v>60</v>
      </c>
      <c r="G13003" s="7" t="s">
        <v>12</v>
      </c>
      <c r="H13003" s="13">
        <v>8.5</v>
      </c>
      <c r="I13003" s="13">
        <f>IF(G13003="Male",VLOOKUP(H13003,'Shoe size conversion table'!$B$6:$D$22,2),VLOOKUP(H13003,'Shoe size conversion table'!$J$6:$L$22,2))</f>
        <v>39</v>
      </c>
      <c r="J13003" s="13">
        <f>IF(G13003="Male",VLOOKUP(H13003,'Shoe size conversion table'!$B$6:$D$22,3),VLOOKUP(H13003,'Shoe size conversion table'!$J$6:$L$22,3))</f>
        <v>6.5</v>
      </c>
      <c r="K13003" s="11">
        <v>189</v>
      </c>
      <c r="L13003" s="12">
        <v>0</v>
      </c>
      <c r="M13003" s="7">
        <f t="shared" si="610"/>
        <v>2016</v>
      </c>
      <c r="N13003" s="7">
        <f t="shared" si="611"/>
        <v>9</v>
      </c>
      <c r="O13003" s="30">
        <f t="shared" si="612"/>
        <v>189</v>
      </c>
    </row>
    <row r="13004" spans="2:15" x14ac:dyDescent="0.2">
      <c r="B13004" s="13">
        <v>63994</v>
      </c>
      <c r="C13004" s="14">
        <v>42631.726111111129</v>
      </c>
      <c r="D13004" s="7" t="s">
        <v>7</v>
      </c>
      <c r="E13004" s="13">
        <v>2222</v>
      </c>
      <c r="F13004" s="7" t="s">
        <v>47</v>
      </c>
      <c r="G13004" s="7" t="s">
        <v>11</v>
      </c>
      <c r="H13004" s="13">
        <v>9.5</v>
      </c>
      <c r="I13004" s="13" t="str">
        <f>IF(G13004="Male",VLOOKUP(H13004,'Shoe size conversion table'!$B$6:$D$22,2),VLOOKUP(H13004,'Shoe size conversion table'!$J$6:$L$22,2))</f>
        <v>42-43</v>
      </c>
      <c r="J13004" s="13">
        <f>IF(G13004="Male",VLOOKUP(H13004,'Shoe size conversion table'!$B$6:$D$22,3),VLOOKUP(H13004,'Shoe size conversion table'!$J$6:$L$22,3))</f>
        <v>9</v>
      </c>
      <c r="K13004" s="11">
        <v>179</v>
      </c>
      <c r="L13004" s="12">
        <v>0</v>
      </c>
      <c r="M13004" s="7">
        <f t="shared" si="610"/>
        <v>2016</v>
      </c>
      <c r="N13004" s="7">
        <f t="shared" si="611"/>
        <v>9</v>
      </c>
      <c r="O13004" s="30">
        <f t="shared" si="612"/>
        <v>179</v>
      </c>
    </row>
    <row r="13005" spans="2:15" x14ac:dyDescent="0.2">
      <c r="B13005" s="13">
        <v>63995</v>
      </c>
      <c r="C13005" s="14">
        <v>42631.72611111134</v>
      </c>
      <c r="D13005" s="7" t="s">
        <v>10</v>
      </c>
      <c r="E13005" s="13">
        <v>2159</v>
      </c>
      <c r="F13005" s="7" t="s">
        <v>35</v>
      </c>
      <c r="G13005" s="7" t="s">
        <v>12</v>
      </c>
      <c r="H13005" s="13">
        <v>6.5</v>
      </c>
      <c r="I13005" s="13">
        <f>IF(G13005="Male",VLOOKUP(H13005,'Shoe size conversion table'!$B$6:$D$22,2),VLOOKUP(H13005,'Shoe size conversion table'!$J$6:$L$22,2))</f>
        <v>37</v>
      </c>
      <c r="J13005" s="13">
        <f>IF(G13005="Male",VLOOKUP(H13005,'Shoe size conversion table'!$B$6:$D$22,3),VLOOKUP(H13005,'Shoe size conversion table'!$J$6:$L$22,3))</f>
        <v>4.5</v>
      </c>
      <c r="K13005" s="11">
        <v>129</v>
      </c>
      <c r="L13005" s="12">
        <v>0</v>
      </c>
      <c r="M13005" s="7">
        <f t="shared" si="610"/>
        <v>2016</v>
      </c>
      <c r="N13005" s="7">
        <f t="shared" si="611"/>
        <v>9</v>
      </c>
      <c r="O13005" s="30">
        <f t="shared" si="612"/>
        <v>129</v>
      </c>
    </row>
    <row r="13006" spans="2:15" x14ac:dyDescent="0.2">
      <c r="B13006" s="13">
        <v>63996</v>
      </c>
      <c r="C13006" s="14">
        <v>42631.736111111233</v>
      </c>
      <c r="D13006" s="7" t="s">
        <v>7</v>
      </c>
      <c r="E13006" s="13">
        <v>2192</v>
      </c>
      <c r="F13006" s="7" t="s">
        <v>48</v>
      </c>
      <c r="G13006" s="7" t="s">
        <v>11</v>
      </c>
      <c r="H13006" s="13">
        <v>7.5</v>
      </c>
      <c r="I13006" s="13" t="str">
        <f>IF(G13006="Male",VLOOKUP(H13006,'Shoe size conversion table'!$B$6:$D$22,2),VLOOKUP(H13006,'Shoe size conversion table'!$J$6:$L$22,2))</f>
        <v>40-41</v>
      </c>
      <c r="J13006" s="13">
        <f>IF(G13006="Male",VLOOKUP(H13006,'Shoe size conversion table'!$B$6:$D$22,3),VLOOKUP(H13006,'Shoe size conversion table'!$J$6:$L$22,3))</f>
        <v>7</v>
      </c>
      <c r="K13006" s="11">
        <v>169</v>
      </c>
      <c r="L13006" s="12">
        <v>0.2</v>
      </c>
      <c r="M13006" s="7">
        <f t="shared" si="610"/>
        <v>2016</v>
      </c>
      <c r="N13006" s="7">
        <f t="shared" si="611"/>
        <v>9</v>
      </c>
      <c r="O13006" s="30">
        <f t="shared" si="612"/>
        <v>135.20000000000002</v>
      </c>
    </row>
    <row r="13007" spans="2:15" x14ac:dyDescent="0.2">
      <c r="B13007" s="13">
        <v>63997</v>
      </c>
      <c r="C13007" s="14">
        <v>42631.756111111128</v>
      </c>
      <c r="D13007" s="7" t="s">
        <v>8</v>
      </c>
      <c r="E13007" s="13">
        <v>2194</v>
      </c>
      <c r="F13007" s="7" t="s">
        <v>42</v>
      </c>
      <c r="G13007" s="7" t="s">
        <v>11</v>
      </c>
      <c r="H13007" s="13">
        <v>11.5</v>
      </c>
      <c r="I13007" s="13" t="str">
        <f>IF(G13007="Male",VLOOKUP(H13007,'Shoe size conversion table'!$B$6:$D$22,2),VLOOKUP(H13007,'Shoe size conversion table'!$J$6:$L$22,2))</f>
        <v>44-45</v>
      </c>
      <c r="J13007" s="13">
        <f>IF(G13007="Male",VLOOKUP(H13007,'Shoe size conversion table'!$B$6:$D$22,3),VLOOKUP(H13007,'Shoe size conversion table'!$J$6:$L$22,3))</f>
        <v>11</v>
      </c>
      <c r="K13007" s="11">
        <v>199</v>
      </c>
      <c r="L13007" s="12">
        <v>0.5</v>
      </c>
      <c r="M13007" s="7">
        <f t="shared" si="610"/>
        <v>2016</v>
      </c>
      <c r="N13007" s="7">
        <f t="shared" si="611"/>
        <v>9</v>
      </c>
      <c r="O13007" s="30">
        <f t="shared" si="612"/>
        <v>99.5</v>
      </c>
    </row>
    <row r="13008" spans="2:15" x14ac:dyDescent="0.2">
      <c r="B13008" s="13">
        <v>63998</v>
      </c>
      <c r="C13008" s="14">
        <v>42631.756111111339</v>
      </c>
      <c r="D13008" s="7" t="s">
        <v>7</v>
      </c>
      <c r="E13008" s="13">
        <v>2154</v>
      </c>
      <c r="F13008" s="7" t="s">
        <v>44</v>
      </c>
      <c r="G13008" s="7" t="s">
        <v>12</v>
      </c>
      <c r="H13008" s="13">
        <v>8.5</v>
      </c>
      <c r="I13008" s="13">
        <f>IF(G13008="Male",VLOOKUP(H13008,'Shoe size conversion table'!$B$6:$D$22,2),VLOOKUP(H13008,'Shoe size conversion table'!$J$6:$L$22,2))</f>
        <v>39</v>
      </c>
      <c r="J13008" s="13">
        <f>IF(G13008="Male",VLOOKUP(H13008,'Shoe size conversion table'!$B$6:$D$22,3),VLOOKUP(H13008,'Shoe size conversion table'!$J$6:$L$22,3))</f>
        <v>6.5</v>
      </c>
      <c r="K13008" s="11">
        <v>139</v>
      </c>
      <c r="L13008" s="12">
        <v>0</v>
      </c>
      <c r="M13008" s="7">
        <f t="shared" si="610"/>
        <v>2016</v>
      </c>
      <c r="N13008" s="7">
        <f t="shared" si="611"/>
        <v>9</v>
      </c>
      <c r="O13008" s="30">
        <f t="shared" si="612"/>
        <v>139</v>
      </c>
    </row>
    <row r="13009" spans="2:15" x14ac:dyDescent="0.2">
      <c r="B13009" s="13">
        <v>63999</v>
      </c>
      <c r="C13009" s="14">
        <v>42631.856111111127</v>
      </c>
      <c r="D13009" s="7" t="s">
        <v>7</v>
      </c>
      <c r="E13009" s="13">
        <v>2198</v>
      </c>
      <c r="F13009" s="7" t="s">
        <v>49</v>
      </c>
      <c r="G13009" s="7" t="s">
        <v>12</v>
      </c>
      <c r="H13009" s="13">
        <v>8.5</v>
      </c>
      <c r="I13009" s="13">
        <f>IF(G13009="Male",VLOOKUP(H13009,'Shoe size conversion table'!$B$6:$D$22,2),VLOOKUP(H13009,'Shoe size conversion table'!$J$6:$L$22,2))</f>
        <v>39</v>
      </c>
      <c r="J13009" s="13">
        <f>IF(G13009="Male",VLOOKUP(H13009,'Shoe size conversion table'!$B$6:$D$22,3),VLOOKUP(H13009,'Shoe size conversion table'!$J$6:$L$22,3))</f>
        <v>6.5</v>
      </c>
      <c r="K13009" s="11">
        <v>159</v>
      </c>
      <c r="L13009" s="12">
        <v>0.5</v>
      </c>
      <c r="M13009" s="7">
        <f t="shared" si="610"/>
        <v>2016</v>
      </c>
      <c r="N13009" s="7">
        <f t="shared" si="611"/>
        <v>9</v>
      </c>
      <c r="O13009" s="30">
        <f t="shared" si="612"/>
        <v>79.5</v>
      </c>
    </row>
    <row r="13010" spans="2:15" x14ac:dyDescent="0.2">
      <c r="B13010" s="13">
        <v>64000</v>
      </c>
      <c r="C13010" s="14">
        <v>42631.946111111072</v>
      </c>
      <c r="D13010" s="7" t="s">
        <v>7</v>
      </c>
      <c r="E13010" s="13">
        <v>2210</v>
      </c>
      <c r="F13010" s="7" t="s">
        <v>49</v>
      </c>
      <c r="G13010" s="7" t="s">
        <v>11</v>
      </c>
      <c r="H13010" s="13">
        <v>9.5</v>
      </c>
      <c r="I13010" s="13" t="str">
        <f>IF(G13010="Male",VLOOKUP(H13010,'Shoe size conversion table'!$B$6:$D$22,2),VLOOKUP(H13010,'Shoe size conversion table'!$J$6:$L$22,2))</f>
        <v>42-43</v>
      </c>
      <c r="J13010" s="13">
        <f>IF(G13010="Male",VLOOKUP(H13010,'Shoe size conversion table'!$B$6:$D$22,3),VLOOKUP(H13010,'Shoe size conversion table'!$J$6:$L$22,3))</f>
        <v>9</v>
      </c>
      <c r="K13010" s="11">
        <v>189</v>
      </c>
      <c r="L13010" s="12">
        <v>0</v>
      </c>
      <c r="M13010" s="7">
        <f t="shared" si="610"/>
        <v>2016</v>
      </c>
      <c r="N13010" s="7">
        <f t="shared" si="611"/>
        <v>9</v>
      </c>
      <c r="O13010" s="30">
        <f t="shared" si="612"/>
        <v>189</v>
      </c>
    </row>
    <row r="13011" spans="2:15" x14ac:dyDescent="0.2">
      <c r="B13011" s="13">
        <v>64000</v>
      </c>
      <c r="C13011" s="14">
        <v>42631.946111111123</v>
      </c>
      <c r="D13011" s="7" t="s">
        <v>7</v>
      </c>
      <c r="E13011" s="13">
        <v>2147</v>
      </c>
      <c r="F13011" s="7" t="s">
        <v>52</v>
      </c>
      <c r="G13011" s="7" t="s">
        <v>11</v>
      </c>
      <c r="H13011" s="13">
        <v>10</v>
      </c>
      <c r="I13011" s="13">
        <f>IF(G13011="Male",VLOOKUP(H13011,'Shoe size conversion table'!$B$6:$D$22,2),VLOOKUP(H13011,'Shoe size conversion table'!$J$6:$L$22,2))</f>
        <v>43</v>
      </c>
      <c r="J13011" s="13">
        <f>IF(G13011="Male",VLOOKUP(H13011,'Shoe size conversion table'!$B$6:$D$22,3),VLOOKUP(H13011,'Shoe size conversion table'!$J$6:$L$22,3))</f>
        <v>9.5</v>
      </c>
      <c r="K13011" s="11">
        <v>189</v>
      </c>
      <c r="L13011" s="12">
        <v>0.3</v>
      </c>
      <c r="M13011" s="7">
        <f t="shared" si="610"/>
        <v>2016</v>
      </c>
      <c r="N13011" s="7">
        <f t="shared" si="611"/>
        <v>9</v>
      </c>
      <c r="O13011" s="30">
        <f t="shared" si="612"/>
        <v>132.29999999999998</v>
      </c>
    </row>
    <row r="13012" spans="2:15" x14ac:dyDescent="0.2">
      <c r="B13012" s="13">
        <v>64001</v>
      </c>
      <c r="C13012" s="14">
        <v>42631.966111111236</v>
      </c>
      <c r="D13012" s="7" t="s">
        <v>10</v>
      </c>
      <c r="E13012" s="13">
        <v>2166</v>
      </c>
      <c r="F13012" s="7" t="s">
        <v>36</v>
      </c>
      <c r="G13012" s="7" t="s">
        <v>12</v>
      </c>
      <c r="H13012" s="13">
        <v>7.5</v>
      </c>
      <c r="I13012" s="13">
        <f>IF(G13012="Male",VLOOKUP(H13012,'Shoe size conversion table'!$B$6:$D$22,2),VLOOKUP(H13012,'Shoe size conversion table'!$J$6:$L$22,2))</f>
        <v>38</v>
      </c>
      <c r="J13012" s="13">
        <f>IF(G13012="Male",VLOOKUP(H13012,'Shoe size conversion table'!$B$6:$D$22,3),VLOOKUP(H13012,'Shoe size conversion table'!$J$6:$L$22,3))</f>
        <v>5.5</v>
      </c>
      <c r="K13012" s="11">
        <v>199</v>
      </c>
      <c r="L13012" s="12">
        <v>0</v>
      </c>
      <c r="M13012" s="7">
        <f t="shared" si="610"/>
        <v>2016</v>
      </c>
      <c r="N13012" s="7">
        <f t="shared" si="611"/>
        <v>9</v>
      </c>
      <c r="O13012" s="30">
        <f t="shared" si="612"/>
        <v>199</v>
      </c>
    </row>
    <row r="13013" spans="2:15" x14ac:dyDescent="0.2">
      <c r="B13013" s="13">
        <v>64002</v>
      </c>
      <c r="C13013" s="14">
        <v>42631.986111111342</v>
      </c>
      <c r="D13013" s="7" t="s">
        <v>7</v>
      </c>
      <c r="E13013" s="13">
        <v>2205</v>
      </c>
      <c r="F13013" s="7" t="s">
        <v>48</v>
      </c>
      <c r="G13013" s="7" t="s">
        <v>11</v>
      </c>
      <c r="H13013" s="13">
        <v>9</v>
      </c>
      <c r="I13013" s="13">
        <f>IF(G13013="Male",VLOOKUP(H13013,'Shoe size conversion table'!$B$6:$D$22,2),VLOOKUP(H13013,'Shoe size conversion table'!$J$6:$L$22,2))</f>
        <v>42</v>
      </c>
      <c r="J13013" s="13">
        <f>IF(G13013="Male",VLOOKUP(H13013,'Shoe size conversion table'!$B$6:$D$22,3),VLOOKUP(H13013,'Shoe size conversion table'!$J$6:$L$22,3))</f>
        <v>8.5</v>
      </c>
      <c r="K13013" s="11">
        <v>169</v>
      </c>
      <c r="L13013" s="12">
        <v>0.2</v>
      </c>
      <c r="M13013" s="7">
        <f t="shared" si="610"/>
        <v>2016</v>
      </c>
      <c r="N13013" s="7">
        <f t="shared" si="611"/>
        <v>9</v>
      </c>
      <c r="O13013" s="30">
        <f t="shared" si="612"/>
        <v>135.20000000000002</v>
      </c>
    </row>
    <row r="13014" spans="2:15" x14ac:dyDescent="0.2">
      <c r="B13014" s="13">
        <v>64002</v>
      </c>
      <c r="C13014" s="14">
        <v>42631.986111111342</v>
      </c>
      <c r="D13014" s="7" t="s">
        <v>7</v>
      </c>
      <c r="E13014" s="13">
        <v>2152</v>
      </c>
      <c r="F13014" s="7" t="s">
        <v>56</v>
      </c>
      <c r="G13014" s="7" t="s">
        <v>12</v>
      </c>
      <c r="H13014" s="13">
        <v>8.5</v>
      </c>
      <c r="I13014" s="13">
        <f>IF(G13014="Male",VLOOKUP(H13014,'Shoe size conversion table'!$B$6:$D$22,2),VLOOKUP(H13014,'Shoe size conversion table'!$J$6:$L$22,2))</f>
        <v>39</v>
      </c>
      <c r="J13014" s="13">
        <f>IF(G13014="Male",VLOOKUP(H13014,'Shoe size conversion table'!$B$6:$D$22,3),VLOOKUP(H13014,'Shoe size conversion table'!$J$6:$L$22,3))</f>
        <v>6.5</v>
      </c>
      <c r="K13014" s="11">
        <v>139</v>
      </c>
      <c r="L13014" s="12">
        <v>0</v>
      </c>
      <c r="M13014" s="7">
        <f t="shared" si="610"/>
        <v>2016</v>
      </c>
      <c r="N13014" s="7">
        <f t="shared" si="611"/>
        <v>9</v>
      </c>
      <c r="O13014" s="30">
        <f t="shared" si="612"/>
        <v>139</v>
      </c>
    </row>
    <row r="13015" spans="2:15" x14ac:dyDescent="0.2">
      <c r="B13015" s="13">
        <v>64003</v>
      </c>
      <c r="C13015" s="14">
        <v>42632.036111111236</v>
      </c>
      <c r="D13015" s="7" t="s">
        <v>7</v>
      </c>
      <c r="E13015" s="13">
        <v>2198</v>
      </c>
      <c r="F13015" s="7" t="s">
        <v>48</v>
      </c>
      <c r="G13015" s="7" t="s">
        <v>12</v>
      </c>
      <c r="H13015" s="13">
        <v>10</v>
      </c>
      <c r="I13015" s="13" t="str">
        <f>IF(G13015="Male",VLOOKUP(H13015,'Shoe size conversion table'!$B$6:$D$22,2),VLOOKUP(H13015,'Shoe size conversion table'!$J$6:$L$22,2))</f>
        <v>40-41</v>
      </c>
      <c r="J13015" s="13">
        <f>IF(G13015="Male",VLOOKUP(H13015,'Shoe size conversion table'!$B$6:$D$22,3),VLOOKUP(H13015,'Shoe size conversion table'!$J$6:$L$22,3))</f>
        <v>8</v>
      </c>
      <c r="K13015" s="11">
        <v>159</v>
      </c>
      <c r="L13015" s="12">
        <v>0</v>
      </c>
      <c r="M13015" s="7">
        <f t="shared" si="610"/>
        <v>2016</v>
      </c>
      <c r="N13015" s="7">
        <f t="shared" si="611"/>
        <v>9</v>
      </c>
      <c r="O13015" s="30">
        <f t="shared" si="612"/>
        <v>159</v>
      </c>
    </row>
    <row r="13016" spans="2:15" x14ac:dyDescent="0.2">
      <c r="B13016" s="13">
        <v>64004</v>
      </c>
      <c r="C13016" s="14">
        <v>42632.046111111231</v>
      </c>
      <c r="D13016" s="7" t="s">
        <v>9</v>
      </c>
      <c r="E13016" s="13">
        <v>2195</v>
      </c>
      <c r="F13016" s="7" t="s">
        <v>62</v>
      </c>
      <c r="G13016" s="7" t="s">
        <v>12</v>
      </c>
      <c r="H13016" s="13">
        <v>8</v>
      </c>
      <c r="I13016" s="13" t="str">
        <f>IF(G13016="Male",VLOOKUP(H13016,'Shoe size conversion table'!$B$6:$D$22,2),VLOOKUP(H13016,'Shoe size conversion table'!$J$6:$L$22,2))</f>
        <v>38-39</v>
      </c>
      <c r="J13016" s="13">
        <f>IF(G13016="Male",VLOOKUP(H13016,'Shoe size conversion table'!$B$6:$D$22,3),VLOOKUP(H13016,'Shoe size conversion table'!$J$6:$L$22,3))</f>
        <v>6</v>
      </c>
      <c r="K13016" s="11">
        <v>189</v>
      </c>
      <c r="L13016" s="12">
        <v>0</v>
      </c>
      <c r="M13016" s="7">
        <f t="shared" si="610"/>
        <v>2016</v>
      </c>
      <c r="N13016" s="7">
        <f t="shared" si="611"/>
        <v>9</v>
      </c>
      <c r="O13016" s="30">
        <f t="shared" si="612"/>
        <v>189</v>
      </c>
    </row>
    <row r="13017" spans="2:15" x14ac:dyDescent="0.2">
      <c r="B13017" s="13">
        <v>64005</v>
      </c>
      <c r="C13017" s="14">
        <v>42632.056111111124</v>
      </c>
      <c r="D13017" s="7" t="s">
        <v>8</v>
      </c>
      <c r="E13017" s="13">
        <v>2222</v>
      </c>
      <c r="F13017" s="7" t="s">
        <v>38</v>
      </c>
      <c r="G13017" s="7" t="s">
        <v>12</v>
      </c>
      <c r="H13017" s="13">
        <v>6</v>
      </c>
      <c r="I13017" s="13" t="str">
        <f>IF(G13017="Male",VLOOKUP(H13017,'Shoe size conversion table'!$B$6:$D$22,2),VLOOKUP(H13017,'Shoe size conversion table'!$J$6:$L$22,2))</f>
        <v>36-37</v>
      </c>
      <c r="J13017" s="13">
        <f>IF(G13017="Male",VLOOKUP(H13017,'Shoe size conversion table'!$B$6:$D$22,3),VLOOKUP(H13017,'Shoe size conversion table'!$J$6:$L$22,3))</f>
        <v>4</v>
      </c>
      <c r="K13017" s="11">
        <v>129</v>
      </c>
      <c r="L13017" s="12">
        <v>0</v>
      </c>
      <c r="M13017" s="7">
        <f t="shared" si="610"/>
        <v>2016</v>
      </c>
      <c r="N13017" s="7">
        <f t="shared" si="611"/>
        <v>9</v>
      </c>
      <c r="O13017" s="30">
        <f t="shared" si="612"/>
        <v>129</v>
      </c>
    </row>
    <row r="13018" spans="2:15" x14ac:dyDescent="0.2">
      <c r="B13018" s="13">
        <v>64006</v>
      </c>
      <c r="C13018" s="14">
        <v>42632.106111111127</v>
      </c>
      <c r="D13018" s="7" t="s">
        <v>10</v>
      </c>
      <c r="E13018" s="13">
        <v>2209</v>
      </c>
      <c r="F13018" s="7" t="s">
        <v>34</v>
      </c>
      <c r="G13018" s="7" t="s">
        <v>11</v>
      </c>
      <c r="H13018" s="13">
        <v>9</v>
      </c>
      <c r="I13018" s="13">
        <f>IF(G13018="Male",VLOOKUP(H13018,'Shoe size conversion table'!$B$6:$D$22,2),VLOOKUP(H13018,'Shoe size conversion table'!$J$6:$L$22,2))</f>
        <v>42</v>
      </c>
      <c r="J13018" s="13">
        <f>IF(G13018="Male",VLOOKUP(H13018,'Shoe size conversion table'!$B$6:$D$22,3),VLOOKUP(H13018,'Shoe size conversion table'!$J$6:$L$22,3))</f>
        <v>8.5</v>
      </c>
      <c r="K13018" s="11">
        <v>129</v>
      </c>
      <c r="L13018" s="12">
        <v>0.5</v>
      </c>
      <c r="M13018" s="7">
        <f t="shared" si="610"/>
        <v>2016</v>
      </c>
      <c r="N13018" s="7">
        <f t="shared" si="611"/>
        <v>9</v>
      </c>
      <c r="O13018" s="30">
        <f t="shared" si="612"/>
        <v>64.5</v>
      </c>
    </row>
    <row r="13019" spans="2:15" x14ac:dyDescent="0.2">
      <c r="B13019" s="13">
        <v>64007</v>
      </c>
      <c r="C13019" s="14">
        <v>42632.146111111229</v>
      </c>
      <c r="D13019" s="7" t="s">
        <v>10</v>
      </c>
      <c r="E13019" s="13">
        <v>2219</v>
      </c>
      <c r="F13019" s="7" t="s">
        <v>34</v>
      </c>
      <c r="G13019" s="7" t="s">
        <v>11</v>
      </c>
      <c r="H13019" s="13">
        <v>10.5</v>
      </c>
      <c r="I13019" s="13" t="str">
        <f>IF(G13019="Male",VLOOKUP(H13019,'Shoe size conversion table'!$B$6:$D$22,2),VLOOKUP(H13019,'Shoe size conversion table'!$J$6:$L$22,2))</f>
        <v>43-44</v>
      </c>
      <c r="J13019" s="13">
        <f>IF(G13019="Male",VLOOKUP(H13019,'Shoe size conversion table'!$B$6:$D$22,3),VLOOKUP(H13019,'Shoe size conversion table'!$J$6:$L$22,3))</f>
        <v>10</v>
      </c>
      <c r="K13019" s="11">
        <v>149</v>
      </c>
      <c r="L13019" s="12">
        <v>0.1</v>
      </c>
      <c r="M13019" s="7">
        <f t="shared" si="610"/>
        <v>2016</v>
      </c>
      <c r="N13019" s="7">
        <f t="shared" si="611"/>
        <v>9</v>
      </c>
      <c r="O13019" s="30">
        <f t="shared" si="612"/>
        <v>134.1</v>
      </c>
    </row>
    <row r="13020" spans="2:15" x14ac:dyDescent="0.2">
      <c r="B13020" s="13">
        <v>64008</v>
      </c>
      <c r="C13020" s="14">
        <v>42632.286111111127</v>
      </c>
      <c r="D13020" s="7" t="s">
        <v>8</v>
      </c>
      <c r="E13020" s="13">
        <v>2228</v>
      </c>
      <c r="F13020" s="7" t="s">
        <v>40</v>
      </c>
      <c r="G13020" s="7" t="s">
        <v>11</v>
      </c>
      <c r="H13020" s="13">
        <v>10</v>
      </c>
      <c r="I13020" s="13">
        <f>IF(G13020="Male",VLOOKUP(H13020,'Shoe size conversion table'!$B$6:$D$22,2),VLOOKUP(H13020,'Shoe size conversion table'!$J$6:$L$22,2))</f>
        <v>43</v>
      </c>
      <c r="J13020" s="13">
        <f>IF(G13020="Male",VLOOKUP(H13020,'Shoe size conversion table'!$B$6:$D$22,3),VLOOKUP(H13020,'Shoe size conversion table'!$J$6:$L$22,3))</f>
        <v>9.5</v>
      </c>
      <c r="K13020" s="11">
        <v>199</v>
      </c>
      <c r="L13020" s="12">
        <v>0</v>
      </c>
      <c r="M13020" s="7">
        <f t="shared" si="610"/>
        <v>2016</v>
      </c>
      <c r="N13020" s="7">
        <f t="shared" si="611"/>
        <v>9</v>
      </c>
      <c r="O13020" s="30">
        <f t="shared" si="612"/>
        <v>199</v>
      </c>
    </row>
    <row r="13021" spans="2:15" x14ac:dyDescent="0.2">
      <c r="B13021" s="13">
        <v>64009</v>
      </c>
      <c r="C13021" s="14">
        <v>42632.396111111237</v>
      </c>
      <c r="D13021" s="7" t="s">
        <v>10</v>
      </c>
      <c r="E13021" s="13">
        <v>2203</v>
      </c>
      <c r="F13021" s="7" t="s">
        <v>35</v>
      </c>
      <c r="G13021" s="7" t="s">
        <v>11</v>
      </c>
      <c r="H13021" s="13">
        <v>9.5</v>
      </c>
      <c r="I13021" s="13" t="str">
        <f>IF(G13021="Male",VLOOKUP(H13021,'Shoe size conversion table'!$B$6:$D$22,2),VLOOKUP(H13021,'Shoe size conversion table'!$J$6:$L$22,2))</f>
        <v>42-43</v>
      </c>
      <c r="J13021" s="13">
        <f>IF(G13021="Male",VLOOKUP(H13021,'Shoe size conversion table'!$B$6:$D$22,3),VLOOKUP(H13021,'Shoe size conversion table'!$J$6:$L$22,3))</f>
        <v>9</v>
      </c>
      <c r="K13021" s="11">
        <v>129</v>
      </c>
      <c r="L13021" s="12">
        <v>0.3</v>
      </c>
      <c r="M13021" s="7">
        <f t="shared" si="610"/>
        <v>2016</v>
      </c>
      <c r="N13021" s="7">
        <f t="shared" si="611"/>
        <v>9</v>
      </c>
      <c r="O13021" s="30">
        <f t="shared" si="612"/>
        <v>90.3</v>
      </c>
    </row>
    <row r="13022" spans="2:15" x14ac:dyDescent="0.2">
      <c r="B13022" s="13">
        <v>64009</v>
      </c>
      <c r="C13022" s="14">
        <v>42632.396111111237</v>
      </c>
      <c r="D13022" s="7" t="s">
        <v>10</v>
      </c>
      <c r="E13022" s="13">
        <v>2237</v>
      </c>
      <c r="F13022" s="7" t="s">
        <v>35</v>
      </c>
      <c r="G13022" s="7" t="s">
        <v>11</v>
      </c>
      <c r="H13022" s="13">
        <v>9</v>
      </c>
      <c r="I13022" s="13">
        <f>IF(G13022="Male",VLOOKUP(H13022,'Shoe size conversion table'!$B$6:$D$22,2),VLOOKUP(H13022,'Shoe size conversion table'!$J$6:$L$22,2))</f>
        <v>42</v>
      </c>
      <c r="J13022" s="13">
        <f>IF(G13022="Male",VLOOKUP(H13022,'Shoe size conversion table'!$B$6:$D$22,3),VLOOKUP(H13022,'Shoe size conversion table'!$J$6:$L$22,3))</f>
        <v>8.5</v>
      </c>
      <c r="K13022" s="11">
        <v>159</v>
      </c>
      <c r="L13022" s="12">
        <v>0</v>
      </c>
      <c r="M13022" s="7">
        <f t="shared" si="610"/>
        <v>2016</v>
      </c>
      <c r="N13022" s="7">
        <f t="shared" si="611"/>
        <v>9</v>
      </c>
      <c r="O13022" s="30">
        <f t="shared" si="612"/>
        <v>159</v>
      </c>
    </row>
    <row r="13023" spans="2:15" x14ac:dyDescent="0.2">
      <c r="B13023" s="13">
        <v>64010</v>
      </c>
      <c r="C13023" s="14">
        <v>42632.426111111126</v>
      </c>
      <c r="D13023" s="7" t="s">
        <v>7</v>
      </c>
      <c r="E13023" s="13">
        <v>2188</v>
      </c>
      <c r="F13023" s="7" t="s">
        <v>49</v>
      </c>
      <c r="G13023" s="7" t="s">
        <v>12</v>
      </c>
      <c r="H13023" s="13">
        <v>8.5</v>
      </c>
      <c r="I13023" s="13">
        <f>IF(G13023="Male",VLOOKUP(H13023,'Shoe size conversion table'!$B$6:$D$22,2),VLOOKUP(H13023,'Shoe size conversion table'!$J$6:$L$22,2))</f>
        <v>39</v>
      </c>
      <c r="J13023" s="13">
        <f>IF(G13023="Male",VLOOKUP(H13023,'Shoe size conversion table'!$B$6:$D$22,3),VLOOKUP(H13023,'Shoe size conversion table'!$J$6:$L$22,3))</f>
        <v>6.5</v>
      </c>
      <c r="K13023" s="11">
        <v>159</v>
      </c>
      <c r="L13023" s="12">
        <v>0</v>
      </c>
      <c r="M13023" s="7">
        <f t="shared" si="610"/>
        <v>2016</v>
      </c>
      <c r="N13023" s="7">
        <f t="shared" si="611"/>
        <v>9</v>
      </c>
      <c r="O13023" s="30">
        <f t="shared" si="612"/>
        <v>159</v>
      </c>
    </row>
    <row r="13024" spans="2:15" x14ac:dyDescent="0.2">
      <c r="B13024" s="13">
        <v>64011</v>
      </c>
      <c r="C13024" s="14">
        <v>42632.43611111123</v>
      </c>
      <c r="D13024" s="7" t="s">
        <v>8</v>
      </c>
      <c r="E13024" s="13">
        <v>2201</v>
      </c>
      <c r="F13024" s="7" t="s">
        <v>38</v>
      </c>
      <c r="G13024" s="7" t="s">
        <v>12</v>
      </c>
      <c r="H13024" s="13">
        <v>9</v>
      </c>
      <c r="I13024" s="13" t="str">
        <f>IF(G13024="Male",VLOOKUP(H13024,'Shoe size conversion table'!$B$6:$D$22,2),VLOOKUP(H13024,'Shoe size conversion table'!$J$6:$L$22,2))</f>
        <v>39-40</v>
      </c>
      <c r="J13024" s="13">
        <f>IF(G13024="Male",VLOOKUP(H13024,'Shoe size conversion table'!$B$6:$D$22,3),VLOOKUP(H13024,'Shoe size conversion table'!$J$6:$L$22,3))</f>
        <v>7</v>
      </c>
      <c r="K13024" s="11">
        <v>199</v>
      </c>
      <c r="L13024" s="12">
        <v>0</v>
      </c>
      <c r="M13024" s="7">
        <f t="shared" si="610"/>
        <v>2016</v>
      </c>
      <c r="N13024" s="7">
        <f t="shared" si="611"/>
        <v>9</v>
      </c>
      <c r="O13024" s="30">
        <f t="shared" si="612"/>
        <v>199</v>
      </c>
    </row>
    <row r="13025" spans="2:15" x14ac:dyDescent="0.2">
      <c r="B13025" s="13">
        <v>64012</v>
      </c>
      <c r="C13025" s="14">
        <v>42632.486111111233</v>
      </c>
      <c r="D13025" s="7" t="s">
        <v>10</v>
      </c>
      <c r="E13025" s="13">
        <v>2222</v>
      </c>
      <c r="F13025" s="7" t="s">
        <v>35</v>
      </c>
      <c r="G13025" s="7" t="s">
        <v>11</v>
      </c>
      <c r="H13025" s="13">
        <v>11.5</v>
      </c>
      <c r="I13025" s="13" t="str">
        <f>IF(G13025="Male",VLOOKUP(H13025,'Shoe size conversion table'!$B$6:$D$22,2),VLOOKUP(H13025,'Shoe size conversion table'!$J$6:$L$22,2))</f>
        <v>44-45</v>
      </c>
      <c r="J13025" s="13">
        <f>IF(G13025="Male",VLOOKUP(H13025,'Shoe size conversion table'!$B$6:$D$22,3),VLOOKUP(H13025,'Shoe size conversion table'!$J$6:$L$22,3))</f>
        <v>11</v>
      </c>
      <c r="K13025" s="11">
        <v>169</v>
      </c>
      <c r="L13025" s="12">
        <v>0</v>
      </c>
      <c r="M13025" s="7">
        <f t="shared" si="610"/>
        <v>2016</v>
      </c>
      <c r="N13025" s="7">
        <f t="shared" si="611"/>
        <v>9</v>
      </c>
      <c r="O13025" s="30">
        <f t="shared" si="612"/>
        <v>169</v>
      </c>
    </row>
    <row r="13026" spans="2:15" x14ac:dyDescent="0.2">
      <c r="B13026" s="13">
        <v>64013</v>
      </c>
      <c r="C13026" s="14">
        <v>42632.496111111126</v>
      </c>
      <c r="D13026" s="7" t="s">
        <v>9</v>
      </c>
      <c r="E13026" s="13">
        <v>2242</v>
      </c>
      <c r="F13026" s="7" t="s">
        <v>60</v>
      </c>
      <c r="G13026" s="7" t="s">
        <v>11</v>
      </c>
      <c r="H13026" s="13">
        <v>9</v>
      </c>
      <c r="I13026" s="13">
        <f>IF(G13026="Male",VLOOKUP(H13026,'Shoe size conversion table'!$B$6:$D$22,2),VLOOKUP(H13026,'Shoe size conversion table'!$J$6:$L$22,2))</f>
        <v>42</v>
      </c>
      <c r="J13026" s="13">
        <f>IF(G13026="Male",VLOOKUP(H13026,'Shoe size conversion table'!$B$6:$D$22,3),VLOOKUP(H13026,'Shoe size conversion table'!$J$6:$L$22,3))</f>
        <v>8.5</v>
      </c>
      <c r="K13026" s="11">
        <v>169</v>
      </c>
      <c r="L13026" s="12">
        <v>0.3</v>
      </c>
      <c r="M13026" s="7">
        <f t="shared" si="610"/>
        <v>2016</v>
      </c>
      <c r="N13026" s="7">
        <f t="shared" si="611"/>
        <v>9</v>
      </c>
      <c r="O13026" s="30">
        <f t="shared" si="612"/>
        <v>118.3</v>
      </c>
    </row>
    <row r="13027" spans="2:15" x14ac:dyDescent="0.2">
      <c r="B13027" s="13">
        <v>64014</v>
      </c>
      <c r="C13027" s="14">
        <v>42632.50611111123</v>
      </c>
      <c r="D13027" s="7" t="s">
        <v>8</v>
      </c>
      <c r="E13027" s="13">
        <v>2237</v>
      </c>
      <c r="F13027" s="7" t="s">
        <v>37</v>
      </c>
      <c r="G13027" s="7" t="s">
        <v>11</v>
      </c>
      <c r="H13027" s="13">
        <v>9</v>
      </c>
      <c r="I13027" s="13">
        <f>IF(G13027="Male",VLOOKUP(H13027,'Shoe size conversion table'!$B$6:$D$22,2),VLOOKUP(H13027,'Shoe size conversion table'!$J$6:$L$22,2))</f>
        <v>42</v>
      </c>
      <c r="J13027" s="13">
        <f>IF(G13027="Male",VLOOKUP(H13027,'Shoe size conversion table'!$B$6:$D$22,3),VLOOKUP(H13027,'Shoe size conversion table'!$J$6:$L$22,3))</f>
        <v>8.5</v>
      </c>
      <c r="K13027" s="11">
        <v>189</v>
      </c>
      <c r="L13027" s="12">
        <v>0.2</v>
      </c>
      <c r="M13027" s="7">
        <f t="shared" si="610"/>
        <v>2016</v>
      </c>
      <c r="N13027" s="7">
        <f t="shared" si="611"/>
        <v>9</v>
      </c>
      <c r="O13027" s="30">
        <f t="shared" si="612"/>
        <v>151.20000000000002</v>
      </c>
    </row>
    <row r="13028" spans="2:15" x14ac:dyDescent="0.2">
      <c r="B13028" s="13">
        <v>64015</v>
      </c>
      <c r="C13028" s="14">
        <v>42632.506111111237</v>
      </c>
      <c r="D13028" s="7" t="s">
        <v>7</v>
      </c>
      <c r="E13028" s="13">
        <v>2158</v>
      </c>
      <c r="F13028" s="7" t="s">
        <v>51</v>
      </c>
      <c r="G13028" s="7" t="s">
        <v>11</v>
      </c>
      <c r="H13028" s="13">
        <v>10</v>
      </c>
      <c r="I13028" s="13">
        <f>IF(G13028="Male",VLOOKUP(H13028,'Shoe size conversion table'!$B$6:$D$22,2),VLOOKUP(H13028,'Shoe size conversion table'!$J$6:$L$22,2))</f>
        <v>43</v>
      </c>
      <c r="J13028" s="13">
        <f>IF(G13028="Male",VLOOKUP(H13028,'Shoe size conversion table'!$B$6:$D$22,3),VLOOKUP(H13028,'Shoe size conversion table'!$J$6:$L$22,3))</f>
        <v>9.5</v>
      </c>
      <c r="K13028" s="11">
        <v>159</v>
      </c>
      <c r="L13028" s="12">
        <v>0</v>
      </c>
      <c r="M13028" s="7">
        <f t="shared" si="610"/>
        <v>2016</v>
      </c>
      <c r="N13028" s="7">
        <f t="shared" si="611"/>
        <v>9</v>
      </c>
      <c r="O13028" s="30">
        <f t="shared" si="612"/>
        <v>159</v>
      </c>
    </row>
    <row r="13029" spans="2:15" x14ac:dyDescent="0.2">
      <c r="B13029" s="13">
        <v>64016</v>
      </c>
      <c r="C13029" s="14">
        <v>42632.606111111127</v>
      </c>
      <c r="D13029" s="7" t="s">
        <v>10</v>
      </c>
      <c r="E13029" s="13">
        <v>2186</v>
      </c>
      <c r="F13029" s="7" t="s">
        <v>35</v>
      </c>
      <c r="G13029" s="7" t="s">
        <v>12</v>
      </c>
      <c r="H13029" s="13">
        <v>7.5</v>
      </c>
      <c r="I13029" s="13">
        <f>IF(G13029="Male",VLOOKUP(H13029,'Shoe size conversion table'!$B$6:$D$22,2),VLOOKUP(H13029,'Shoe size conversion table'!$J$6:$L$22,2))</f>
        <v>38</v>
      </c>
      <c r="J13029" s="13">
        <f>IF(G13029="Male",VLOOKUP(H13029,'Shoe size conversion table'!$B$6:$D$22,3),VLOOKUP(H13029,'Shoe size conversion table'!$J$6:$L$22,3))</f>
        <v>5.5</v>
      </c>
      <c r="K13029" s="11">
        <v>129</v>
      </c>
      <c r="L13029" s="12">
        <v>0</v>
      </c>
      <c r="M13029" s="7">
        <f t="shared" si="610"/>
        <v>2016</v>
      </c>
      <c r="N13029" s="7">
        <f t="shared" si="611"/>
        <v>9</v>
      </c>
      <c r="O13029" s="30">
        <f t="shared" si="612"/>
        <v>129</v>
      </c>
    </row>
    <row r="13030" spans="2:15" x14ac:dyDescent="0.2">
      <c r="B13030" s="13">
        <v>64017</v>
      </c>
      <c r="C13030" s="14">
        <v>42632.65611111113</v>
      </c>
      <c r="D13030" s="7" t="s">
        <v>9</v>
      </c>
      <c r="E13030" s="13">
        <v>2205</v>
      </c>
      <c r="F13030" s="7" t="s">
        <v>62</v>
      </c>
      <c r="G13030" s="7" t="s">
        <v>12</v>
      </c>
      <c r="H13030" s="13">
        <v>5</v>
      </c>
      <c r="I13030" s="13" t="str">
        <f>IF(G13030="Male",VLOOKUP(H13030,'Shoe size conversion table'!$B$6:$D$22,2),VLOOKUP(H13030,'Shoe size conversion table'!$J$6:$L$22,2))</f>
        <v>35-36</v>
      </c>
      <c r="J13030" s="13">
        <f>IF(G13030="Male",VLOOKUP(H13030,'Shoe size conversion table'!$B$6:$D$22,3),VLOOKUP(H13030,'Shoe size conversion table'!$J$6:$L$22,3))</f>
        <v>3</v>
      </c>
      <c r="K13030" s="11">
        <v>139</v>
      </c>
      <c r="L13030" s="12">
        <v>0</v>
      </c>
      <c r="M13030" s="7">
        <f t="shared" si="610"/>
        <v>2016</v>
      </c>
      <c r="N13030" s="7">
        <f t="shared" si="611"/>
        <v>9</v>
      </c>
      <c r="O13030" s="30">
        <f t="shared" si="612"/>
        <v>139</v>
      </c>
    </row>
    <row r="13031" spans="2:15" x14ac:dyDescent="0.2">
      <c r="B13031" s="13">
        <v>64018</v>
      </c>
      <c r="C13031" s="14">
        <v>42632.68611111123</v>
      </c>
      <c r="D13031" s="7" t="s">
        <v>7</v>
      </c>
      <c r="E13031" s="13">
        <v>2209</v>
      </c>
      <c r="F13031" s="7" t="s">
        <v>48</v>
      </c>
      <c r="G13031" s="7" t="s">
        <v>11</v>
      </c>
      <c r="H13031" s="13">
        <v>9.5</v>
      </c>
      <c r="I13031" s="13" t="str">
        <f>IF(G13031="Male",VLOOKUP(H13031,'Shoe size conversion table'!$B$6:$D$22,2),VLOOKUP(H13031,'Shoe size conversion table'!$J$6:$L$22,2))</f>
        <v>42-43</v>
      </c>
      <c r="J13031" s="13">
        <f>IF(G13031="Male",VLOOKUP(H13031,'Shoe size conversion table'!$B$6:$D$22,3),VLOOKUP(H13031,'Shoe size conversion table'!$J$6:$L$22,3))</f>
        <v>9</v>
      </c>
      <c r="K13031" s="11">
        <v>199</v>
      </c>
      <c r="L13031" s="12">
        <v>0</v>
      </c>
      <c r="M13031" s="7">
        <f t="shared" si="610"/>
        <v>2016</v>
      </c>
      <c r="N13031" s="7">
        <f t="shared" si="611"/>
        <v>9</v>
      </c>
      <c r="O13031" s="30">
        <f t="shared" si="612"/>
        <v>199</v>
      </c>
    </row>
    <row r="13032" spans="2:15" x14ac:dyDescent="0.2">
      <c r="B13032" s="13">
        <v>64019</v>
      </c>
      <c r="C13032" s="14">
        <v>42632.726111111129</v>
      </c>
      <c r="D13032" s="7" t="s">
        <v>7</v>
      </c>
      <c r="E13032" s="13">
        <v>2184</v>
      </c>
      <c r="F13032" s="7" t="s">
        <v>47</v>
      </c>
      <c r="G13032" s="7" t="s">
        <v>11</v>
      </c>
      <c r="H13032" s="13">
        <v>9.5</v>
      </c>
      <c r="I13032" s="13" t="str">
        <f>IF(G13032="Male",VLOOKUP(H13032,'Shoe size conversion table'!$B$6:$D$22,2),VLOOKUP(H13032,'Shoe size conversion table'!$J$6:$L$22,2))</f>
        <v>42-43</v>
      </c>
      <c r="J13032" s="13">
        <f>IF(G13032="Male",VLOOKUP(H13032,'Shoe size conversion table'!$B$6:$D$22,3),VLOOKUP(H13032,'Shoe size conversion table'!$J$6:$L$22,3))</f>
        <v>9</v>
      </c>
      <c r="K13032" s="11">
        <v>189</v>
      </c>
      <c r="L13032" s="12">
        <v>0.5</v>
      </c>
      <c r="M13032" s="7">
        <f t="shared" si="610"/>
        <v>2016</v>
      </c>
      <c r="N13032" s="7">
        <f t="shared" si="611"/>
        <v>9</v>
      </c>
      <c r="O13032" s="30">
        <f t="shared" si="612"/>
        <v>94.5</v>
      </c>
    </row>
    <row r="13033" spans="2:15" x14ac:dyDescent="0.2">
      <c r="B13033" s="13">
        <v>64020</v>
      </c>
      <c r="C13033" s="14">
        <v>42632.756111111128</v>
      </c>
      <c r="D13033" s="7" t="s">
        <v>8</v>
      </c>
      <c r="E13033" s="13">
        <v>2215</v>
      </c>
      <c r="F13033" s="7" t="s">
        <v>38</v>
      </c>
      <c r="G13033" s="7" t="s">
        <v>11</v>
      </c>
      <c r="H13033" s="13">
        <v>9.5</v>
      </c>
      <c r="I13033" s="13" t="str">
        <f>IF(G13033="Male",VLOOKUP(H13033,'Shoe size conversion table'!$B$6:$D$22,2),VLOOKUP(H13033,'Shoe size conversion table'!$J$6:$L$22,2))</f>
        <v>42-43</v>
      </c>
      <c r="J13033" s="13">
        <f>IF(G13033="Male",VLOOKUP(H13033,'Shoe size conversion table'!$B$6:$D$22,3),VLOOKUP(H13033,'Shoe size conversion table'!$J$6:$L$22,3))</f>
        <v>9</v>
      </c>
      <c r="K13033" s="11">
        <v>159</v>
      </c>
      <c r="L13033" s="12">
        <v>0</v>
      </c>
      <c r="M13033" s="7">
        <f t="shared" si="610"/>
        <v>2016</v>
      </c>
      <c r="N13033" s="7">
        <f t="shared" si="611"/>
        <v>9</v>
      </c>
      <c r="O13033" s="30">
        <f t="shared" si="612"/>
        <v>159</v>
      </c>
    </row>
    <row r="13034" spans="2:15" x14ac:dyDescent="0.2">
      <c r="B13034" s="13">
        <v>64021</v>
      </c>
      <c r="C13034" s="14">
        <v>42632.756111111339</v>
      </c>
      <c r="D13034" s="7" t="s">
        <v>7</v>
      </c>
      <c r="E13034" s="13">
        <v>2169</v>
      </c>
      <c r="F13034" s="7" t="s">
        <v>49</v>
      </c>
      <c r="G13034" s="7" t="s">
        <v>12</v>
      </c>
      <c r="H13034" s="13">
        <v>8.5</v>
      </c>
      <c r="I13034" s="13">
        <f>IF(G13034="Male",VLOOKUP(H13034,'Shoe size conversion table'!$B$6:$D$22,2),VLOOKUP(H13034,'Shoe size conversion table'!$J$6:$L$22,2))</f>
        <v>39</v>
      </c>
      <c r="J13034" s="13">
        <f>IF(G13034="Male",VLOOKUP(H13034,'Shoe size conversion table'!$B$6:$D$22,3),VLOOKUP(H13034,'Shoe size conversion table'!$J$6:$L$22,3))</f>
        <v>6.5</v>
      </c>
      <c r="K13034" s="11">
        <v>189</v>
      </c>
      <c r="L13034" s="12">
        <v>0</v>
      </c>
      <c r="M13034" s="7">
        <f t="shared" si="610"/>
        <v>2016</v>
      </c>
      <c r="N13034" s="7">
        <f t="shared" si="611"/>
        <v>9</v>
      </c>
      <c r="O13034" s="30">
        <f t="shared" si="612"/>
        <v>189</v>
      </c>
    </row>
    <row r="13035" spans="2:15" x14ac:dyDescent="0.2">
      <c r="B13035" s="13">
        <v>64022</v>
      </c>
      <c r="C13035" s="14">
        <v>42632.786111111069</v>
      </c>
      <c r="D13035" s="7" t="s">
        <v>7</v>
      </c>
      <c r="E13035" s="13">
        <v>2224</v>
      </c>
      <c r="F13035" s="7" t="s">
        <v>51</v>
      </c>
      <c r="G13035" s="7" t="s">
        <v>11</v>
      </c>
      <c r="H13035" s="13">
        <v>7.5</v>
      </c>
      <c r="I13035" s="13" t="str">
        <f>IF(G13035="Male",VLOOKUP(H13035,'Shoe size conversion table'!$B$6:$D$22,2),VLOOKUP(H13035,'Shoe size conversion table'!$J$6:$L$22,2))</f>
        <v>40-41</v>
      </c>
      <c r="J13035" s="13">
        <f>IF(G13035="Male",VLOOKUP(H13035,'Shoe size conversion table'!$B$6:$D$22,3),VLOOKUP(H13035,'Shoe size conversion table'!$J$6:$L$22,3))</f>
        <v>7</v>
      </c>
      <c r="K13035" s="11">
        <v>179</v>
      </c>
      <c r="L13035" s="12">
        <v>0.1</v>
      </c>
      <c r="M13035" s="7">
        <f t="shared" si="610"/>
        <v>2016</v>
      </c>
      <c r="N13035" s="7">
        <f t="shared" si="611"/>
        <v>9</v>
      </c>
      <c r="O13035" s="30">
        <f t="shared" si="612"/>
        <v>161.1</v>
      </c>
    </row>
    <row r="13036" spans="2:15" x14ac:dyDescent="0.2">
      <c r="B13036" s="13">
        <v>64023</v>
      </c>
      <c r="C13036" s="14">
        <v>42632.856111111127</v>
      </c>
      <c r="D13036" s="7" t="s">
        <v>7</v>
      </c>
      <c r="E13036" s="13">
        <v>2213</v>
      </c>
      <c r="F13036" s="7" t="s">
        <v>49</v>
      </c>
      <c r="G13036" s="7" t="s">
        <v>11</v>
      </c>
      <c r="H13036" s="13">
        <v>11</v>
      </c>
      <c r="I13036" s="13">
        <f>IF(G13036="Male",VLOOKUP(H13036,'Shoe size conversion table'!$B$6:$D$22,2),VLOOKUP(H13036,'Shoe size conversion table'!$J$6:$L$22,2))</f>
        <v>44</v>
      </c>
      <c r="J13036" s="13">
        <f>IF(G13036="Male",VLOOKUP(H13036,'Shoe size conversion table'!$B$6:$D$22,3),VLOOKUP(H13036,'Shoe size conversion table'!$J$6:$L$22,3))</f>
        <v>10.5</v>
      </c>
      <c r="K13036" s="11">
        <v>139</v>
      </c>
      <c r="L13036" s="12">
        <v>0</v>
      </c>
      <c r="M13036" s="7">
        <f t="shared" si="610"/>
        <v>2016</v>
      </c>
      <c r="N13036" s="7">
        <f t="shared" si="611"/>
        <v>9</v>
      </c>
      <c r="O13036" s="30">
        <f t="shared" si="612"/>
        <v>139</v>
      </c>
    </row>
    <row r="13037" spans="2:15" x14ac:dyDescent="0.2">
      <c r="B13037" s="13">
        <v>64024</v>
      </c>
      <c r="C13037" s="14">
        <v>42632.946111111072</v>
      </c>
      <c r="D13037" s="7" t="s">
        <v>10</v>
      </c>
      <c r="E13037" s="13">
        <v>2165</v>
      </c>
      <c r="F13037" s="7" t="s">
        <v>35</v>
      </c>
      <c r="G13037" s="7" t="s">
        <v>12</v>
      </c>
      <c r="H13037" s="13">
        <v>8.5</v>
      </c>
      <c r="I13037" s="13">
        <f>IF(G13037="Male",VLOOKUP(H13037,'Shoe size conversion table'!$B$6:$D$22,2),VLOOKUP(H13037,'Shoe size conversion table'!$J$6:$L$22,2))</f>
        <v>39</v>
      </c>
      <c r="J13037" s="13">
        <f>IF(G13037="Male",VLOOKUP(H13037,'Shoe size conversion table'!$B$6:$D$22,3),VLOOKUP(H13037,'Shoe size conversion table'!$J$6:$L$22,3))</f>
        <v>6.5</v>
      </c>
      <c r="K13037" s="11">
        <v>139</v>
      </c>
      <c r="L13037" s="12">
        <v>0.3</v>
      </c>
      <c r="M13037" s="7">
        <f t="shared" si="610"/>
        <v>2016</v>
      </c>
      <c r="N13037" s="7">
        <f t="shared" si="611"/>
        <v>9</v>
      </c>
      <c r="O13037" s="30">
        <f t="shared" si="612"/>
        <v>97.3</v>
      </c>
    </row>
    <row r="13038" spans="2:15" x14ac:dyDescent="0.2">
      <c r="B13038" s="13">
        <v>64025</v>
      </c>
      <c r="C13038" s="14">
        <v>42632.946111111123</v>
      </c>
      <c r="D13038" s="7" t="s">
        <v>7</v>
      </c>
      <c r="E13038" s="13">
        <v>2222</v>
      </c>
      <c r="F13038" s="7" t="s">
        <v>47</v>
      </c>
      <c r="G13038" s="7" t="s">
        <v>11</v>
      </c>
      <c r="H13038" s="13">
        <v>9.5</v>
      </c>
      <c r="I13038" s="13" t="str">
        <f>IF(G13038="Male",VLOOKUP(H13038,'Shoe size conversion table'!$B$6:$D$22,2),VLOOKUP(H13038,'Shoe size conversion table'!$J$6:$L$22,2))</f>
        <v>42-43</v>
      </c>
      <c r="J13038" s="13">
        <f>IF(G13038="Male",VLOOKUP(H13038,'Shoe size conversion table'!$B$6:$D$22,3),VLOOKUP(H13038,'Shoe size conversion table'!$J$6:$L$22,3))</f>
        <v>9</v>
      </c>
      <c r="K13038" s="11">
        <v>179</v>
      </c>
      <c r="L13038" s="12">
        <v>0</v>
      </c>
      <c r="M13038" s="7">
        <f t="shared" si="610"/>
        <v>2016</v>
      </c>
      <c r="N13038" s="7">
        <f t="shared" si="611"/>
        <v>9</v>
      </c>
      <c r="O13038" s="30">
        <f t="shared" si="612"/>
        <v>179</v>
      </c>
    </row>
    <row r="13039" spans="2:15" x14ac:dyDescent="0.2">
      <c r="B13039" s="13">
        <v>64026</v>
      </c>
      <c r="C13039" s="14">
        <v>42632.986111111342</v>
      </c>
      <c r="D13039" s="7" t="s">
        <v>7</v>
      </c>
      <c r="E13039" s="13">
        <v>2186</v>
      </c>
      <c r="F13039" s="7" t="s">
        <v>48</v>
      </c>
      <c r="G13039" s="7" t="s">
        <v>11</v>
      </c>
      <c r="H13039" s="13">
        <v>8</v>
      </c>
      <c r="I13039" s="13">
        <f>IF(G13039="Male",VLOOKUP(H13039,'Shoe size conversion table'!$B$6:$D$22,2),VLOOKUP(H13039,'Shoe size conversion table'!$J$6:$L$22,2))</f>
        <v>41</v>
      </c>
      <c r="J13039" s="13">
        <f>IF(G13039="Male",VLOOKUP(H13039,'Shoe size conversion table'!$B$6:$D$22,3),VLOOKUP(H13039,'Shoe size conversion table'!$J$6:$L$22,3))</f>
        <v>7.5</v>
      </c>
      <c r="K13039" s="11">
        <v>199</v>
      </c>
      <c r="L13039" s="12">
        <v>0</v>
      </c>
      <c r="M13039" s="7">
        <f t="shared" si="610"/>
        <v>2016</v>
      </c>
      <c r="N13039" s="7">
        <f t="shared" si="611"/>
        <v>9</v>
      </c>
      <c r="O13039" s="30">
        <f t="shared" si="612"/>
        <v>199</v>
      </c>
    </row>
    <row r="13040" spans="2:15" x14ac:dyDescent="0.2">
      <c r="B13040" s="13">
        <v>64026</v>
      </c>
      <c r="C13040" s="14">
        <v>42632.986111111342</v>
      </c>
      <c r="D13040" s="7" t="s">
        <v>7</v>
      </c>
      <c r="E13040" s="13">
        <v>2205</v>
      </c>
      <c r="F13040" s="7" t="s">
        <v>48</v>
      </c>
      <c r="G13040" s="7" t="s">
        <v>11</v>
      </c>
      <c r="H13040" s="13">
        <v>9</v>
      </c>
      <c r="I13040" s="13">
        <f>IF(G13040="Male",VLOOKUP(H13040,'Shoe size conversion table'!$B$6:$D$22,2),VLOOKUP(H13040,'Shoe size conversion table'!$J$6:$L$22,2))</f>
        <v>42</v>
      </c>
      <c r="J13040" s="13">
        <f>IF(G13040="Male",VLOOKUP(H13040,'Shoe size conversion table'!$B$6:$D$22,3),VLOOKUP(H13040,'Shoe size conversion table'!$J$6:$L$22,3))</f>
        <v>8.5</v>
      </c>
      <c r="K13040" s="11">
        <v>169</v>
      </c>
      <c r="L13040" s="12">
        <v>0.2</v>
      </c>
      <c r="M13040" s="7">
        <f t="shared" si="610"/>
        <v>2016</v>
      </c>
      <c r="N13040" s="7">
        <f t="shared" si="611"/>
        <v>9</v>
      </c>
      <c r="O13040" s="30">
        <f t="shared" si="612"/>
        <v>135.20000000000002</v>
      </c>
    </row>
    <row r="13041" spans="2:15" x14ac:dyDescent="0.2">
      <c r="B13041" s="13">
        <v>64027</v>
      </c>
      <c r="C13041" s="14">
        <v>42633.106111111076</v>
      </c>
      <c r="D13041" s="7" t="s">
        <v>10</v>
      </c>
      <c r="E13041" s="13">
        <v>2153</v>
      </c>
      <c r="F13041" s="7" t="s">
        <v>35</v>
      </c>
      <c r="G13041" s="7" t="s">
        <v>11</v>
      </c>
      <c r="H13041" s="13">
        <v>8.5</v>
      </c>
      <c r="I13041" s="13" t="str">
        <f>IF(G13041="Male",VLOOKUP(H13041,'Shoe size conversion table'!$B$6:$D$22,2),VLOOKUP(H13041,'Shoe size conversion table'!$J$6:$L$22,2))</f>
        <v>41-42</v>
      </c>
      <c r="J13041" s="13">
        <f>IF(G13041="Male",VLOOKUP(H13041,'Shoe size conversion table'!$B$6:$D$22,3),VLOOKUP(H13041,'Shoe size conversion table'!$J$6:$L$22,3))</f>
        <v>8</v>
      </c>
      <c r="K13041" s="11">
        <v>199</v>
      </c>
      <c r="L13041" s="12">
        <v>0.1</v>
      </c>
      <c r="M13041" s="7">
        <f t="shared" si="610"/>
        <v>2016</v>
      </c>
      <c r="N13041" s="7">
        <f t="shared" si="611"/>
        <v>9</v>
      </c>
      <c r="O13041" s="30">
        <f t="shared" si="612"/>
        <v>179.1</v>
      </c>
    </row>
    <row r="13042" spans="2:15" x14ac:dyDescent="0.2">
      <c r="B13042" s="13">
        <v>64028</v>
      </c>
      <c r="C13042" s="14">
        <v>42633.126111111334</v>
      </c>
      <c r="D13042" s="7" t="s">
        <v>10</v>
      </c>
      <c r="E13042" s="13">
        <v>2241</v>
      </c>
      <c r="F13042" s="7" t="s">
        <v>36</v>
      </c>
      <c r="G13042" s="7" t="s">
        <v>12</v>
      </c>
      <c r="H13042" s="13">
        <v>6.5</v>
      </c>
      <c r="I13042" s="13">
        <f>IF(G13042="Male",VLOOKUP(H13042,'Shoe size conversion table'!$B$6:$D$22,2),VLOOKUP(H13042,'Shoe size conversion table'!$J$6:$L$22,2))</f>
        <v>37</v>
      </c>
      <c r="J13042" s="13">
        <f>IF(G13042="Male",VLOOKUP(H13042,'Shoe size conversion table'!$B$6:$D$22,3),VLOOKUP(H13042,'Shoe size conversion table'!$J$6:$L$22,3))</f>
        <v>4.5</v>
      </c>
      <c r="K13042" s="11">
        <v>159</v>
      </c>
      <c r="L13042" s="12">
        <v>0</v>
      </c>
      <c r="M13042" s="7">
        <f t="shared" si="610"/>
        <v>2016</v>
      </c>
      <c r="N13042" s="7">
        <f t="shared" si="611"/>
        <v>9</v>
      </c>
      <c r="O13042" s="30">
        <f t="shared" si="612"/>
        <v>159</v>
      </c>
    </row>
    <row r="13043" spans="2:15" x14ac:dyDescent="0.2">
      <c r="B13043" s="13">
        <v>64029</v>
      </c>
      <c r="C13043" s="14">
        <v>42633.286111111229</v>
      </c>
      <c r="D13043" s="7" t="s">
        <v>10</v>
      </c>
      <c r="E13043" s="13">
        <v>2192</v>
      </c>
      <c r="F13043" s="7" t="s">
        <v>35</v>
      </c>
      <c r="G13043" s="7" t="s">
        <v>11</v>
      </c>
      <c r="H13043" s="13">
        <v>9</v>
      </c>
      <c r="I13043" s="13">
        <f>IF(G13043="Male",VLOOKUP(H13043,'Shoe size conversion table'!$B$6:$D$22,2),VLOOKUP(H13043,'Shoe size conversion table'!$J$6:$L$22,2))</f>
        <v>42</v>
      </c>
      <c r="J13043" s="13">
        <f>IF(G13043="Male",VLOOKUP(H13043,'Shoe size conversion table'!$B$6:$D$22,3),VLOOKUP(H13043,'Shoe size conversion table'!$J$6:$L$22,3))</f>
        <v>8.5</v>
      </c>
      <c r="K13043" s="11">
        <v>159</v>
      </c>
      <c r="L13043" s="12">
        <v>0.2</v>
      </c>
      <c r="M13043" s="7">
        <f t="shared" si="610"/>
        <v>2016</v>
      </c>
      <c r="N13043" s="7">
        <f t="shared" si="611"/>
        <v>9</v>
      </c>
      <c r="O13043" s="30">
        <f t="shared" si="612"/>
        <v>127.2</v>
      </c>
    </row>
    <row r="13044" spans="2:15" x14ac:dyDescent="0.2">
      <c r="B13044" s="13">
        <v>64030</v>
      </c>
      <c r="C13044" s="14">
        <v>42633.326111111128</v>
      </c>
      <c r="D13044" s="7" t="s">
        <v>7</v>
      </c>
      <c r="E13044" s="13">
        <v>2232</v>
      </c>
      <c r="F13044" s="7" t="s">
        <v>51</v>
      </c>
      <c r="G13044" s="7" t="s">
        <v>12</v>
      </c>
      <c r="H13044" s="13">
        <v>9</v>
      </c>
      <c r="I13044" s="13" t="str">
        <f>IF(G13044="Male",VLOOKUP(H13044,'Shoe size conversion table'!$B$6:$D$22,2),VLOOKUP(H13044,'Shoe size conversion table'!$J$6:$L$22,2))</f>
        <v>39-40</v>
      </c>
      <c r="J13044" s="13">
        <f>IF(G13044="Male",VLOOKUP(H13044,'Shoe size conversion table'!$B$6:$D$22,3),VLOOKUP(H13044,'Shoe size conversion table'!$J$6:$L$22,3))</f>
        <v>7</v>
      </c>
      <c r="K13044" s="11">
        <v>139</v>
      </c>
      <c r="L13044" s="12">
        <v>0</v>
      </c>
      <c r="M13044" s="7">
        <f t="shared" si="610"/>
        <v>2016</v>
      </c>
      <c r="N13044" s="7">
        <f t="shared" si="611"/>
        <v>9</v>
      </c>
      <c r="O13044" s="30">
        <f t="shared" si="612"/>
        <v>139</v>
      </c>
    </row>
    <row r="13045" spans="2:15" x14ac:dyDescent="0.2">
      <c r="B13045" s="13">
        <v>64031</v>
      </c>
      <c r="C13045" s="14">
        <v>42633.396111111237</v>
      </c>
      <c r="D13045" s="7" t="s">
        <v>10</v>
      </c>
      <c r="E13045" s="13">
        <v>2223</v>
      </c>
      <c r="F13045" s="7" t="s">
        <v>35</v>
      </c>
      <c r="G13045" s="7" t="s">
        <v>11</v>
      </c>
      <c r="H13045" s="13">
        <v>10.5</v>
      </c>
      <c r="I13045" s="13" t="str">
        <f>IF(G13045="Male",VLOOKUP(H13045,'Shoe size conversion table'!$B$6:$D$22,2),VLOOKUP(H13045,'Shoe size conversion table'!$J$6:$L$22,2))</f>
        <v>43-44</v>
      </c>
      <c r="J13045" s="13">
        <f>IF(G13045="Male",VLOOKUP(H13045,'Shoe size conversion table'!$B$6:$D$22,3),VLOOKUP(H13045,'Shoe size conversion table'!$J$6:$L$22,3))</f>
        <v>10</v>
      </c>
      <c r="K13045" s="11">
        <v>189</v>
      </c>
      <c r="L13045" s="12">
        <v>0</v>
      </c>
      <c r="M13045" s="7">
        <f t="shared" si="610"/>
        <v>2016</v>
      </c>
      <c r="N13045" s="7">
        <f t="shared" si="611"/>
        <v>9</v>
      </c>
      <c r="O13045" s="30">
        <f t="shared" si="612"/>
        <v>189</v>
      </c>
    </row>
    <row r="13046" spans="2:15" x14ac:dyDescent="0.2">
      <c r="B13046" s="13">
        <v>64031</v>
      </c>
      <c r="C13046" s="14">
        <v>42633.396111111237</v>
      </c>
      <c r="D13046" s="7" t="s">
        <v>10</v>
      </c>
      <c r="E13046" s="13">
        <v>2203</v>
      </c>
      <c r="F13046" s="7" t="s">
        <v>35</v>
      </c>
      <c r="G13046" s="7" t="s">
        <v>11</v>
      </c>
      <c r="H13046" s="13">
        <v>9.5</v>
      </c>
      <c r="I13046" s="13" t="str">
        <f>IF(G13046="Male",VLOOKUP(H13046,'Shoe size conversion table'!$B$6:$D$22,2),VLOOKUP(H13046,'Shoe size conversion table'!$J$6:$L$22,2))</f>
        <v>42-43</v>
      </c>
      <c r="J13046" s="13">
        <f>IF(G13046="Male",VLOOKUP(H13046,'Shoe size conversion table'!$B$6:$D$22,3),VLOOKUP(H13046,'Shoe size conversion table'!$J$6:$L$22,3))</f>
        <v>9</v>
      </c>
      <c r="K13046" s="11">
        <v>129</v>
      </c>
      <c r="L13046" s="12">
        <v>0.3</v>
      </c>
      <c r="M13046" s="7">
        <f t="shared" si="610"/>
        <v>2016</v>
      </c>
      <c r="N13046" s="7">
        <f t="shared" si="611"/>
        <v>9</v>
      </c>
      <c r="O13046" s="30">
        <f t="shared" si="612"/>
        <v>90.3</v>
      </c>
    </row>
    <row r="13047" spans="2:15" x14ac:dyDescent="0.2">
      <c r="B13047" s="13">
        <v>64032</v>
      </c>
      <c r="C13047" s="14">
        <v>42633.426111111126</v>
      </c>
      <c r="D13047" s="7" t="s">
        <v>7</v>
      </c>
      <c r="E13047" s="13">
        <v>2169</v>
      </c>
      <c r="F13047" s="7" t="s">
        <v>49</v>
      </c>
      <c r="G13047" s="7" t="s">
        <v>11</v>
      </c>
      <c r="H13047" s="13">
        <v>10.5</v>
      </c>
      <c r="I13047" s="13" t="str">
        <f>IF(G13047="Male",VLOOKUP(H13047,'Shoe size conversion table'!$B$6:$D$22,2),VLOOKUP(H13047,'Shoe size conversion table'!$J$6:$L$22,2))</f>
        <v>43-44</v>
      </c>
      <c r="J13047" s="13">
        <f>IF(G13047="Male",VLOOKUP(H13047,'Shoe size conversion table'!$B$6:$D$22,3),VLOOKUP(H13047,'Shoe size conversion table'!$J$6:$L$22,3))</f>
        <v>10</v>
      </c>
      <c r="K13047" s="11">
        <v>139</v>
      </c>
      <c r="L13047" s="12">
        <v>0</v>
      </c>
      <c r="M13047" s="7">
        <f t="shared" si="610"/>
        <v>2016</v>
      </c>
      <c r="N13047" s="7">
        <f t="shared" si="611"/>
        <v>9</v>
      </c>
      <c r="O13047" s="30">
        <f t="shared" si="612"/>
        <v>139</v>
      </c>
    </row>
    <row r="13048" spans="2:15" x14ac:dyDescent="0.2">
      <c r="B13048" s="13">
        <v>64033</v>
      </c>
      <c r="C13048" s="14">
        <v>42633.43611111123</v>
      </c>
      <c r="D13048" s="7" t="s">
        <v>9</v>
      </c>
      <c r="E13048" s="13">
        <v>2198</v>
      </c>
      <c r="F13048" s="7" t="s">
        <v>60</v>
      </c>
      <c r="G13048" s="7" t="s">
        <v>11</v>
      </c>
      <c r="H13048" s="13">
        <v>9.5</v>
      </c>
      <c r="I13048" s="13" t="str">
        <f>IF(G13048="Male",VLOOKUP(H13048,'Shoe size conversion table'!$B$6:$D$22,2),VLOOKUP(H13048,'Shoe size conversion table'!$J$6:$L$22,2))</f>
        <v>42-43</v>
      </c>
      <c r="J13048" s="13">
        <f>IF(G13048="Male",VLOOKUP(H13048,'Shoe size conversion table'!$B$6:$D$22,3),VLOOKUP(H13048,'Shoe size conversion table'!$J$6:$L$22,3))</f>
        <v>9</v>
      </c>
      <c r="K13048" s="11">
        <v>129</v>
      </c>
      <c r="L13048" s="12">
        <v>0.2</v>
      </c>
      <c r="M13048" s="7">
        <f t="shared" si="610"/>
        <v>2016</v>
      </c>
      <c r="N13048" s="7">
        <f t="shared" si="611"/>
        <v>9</v>
      </c>
      <c r="O13048" s="30">
        <f t="shared" si="612"/>
        <v>103.2</v>
      </c>
    </row>
    <row r="13049" spans="2:15" x14ac:dyDescent="0.2">
      <c r="B13049" s="13">
        <v>64034</v>
      </c>
      <c r="C13049" s="14">
        <v>42633.496111111126</v>
      </c>
      <c r="D13049" s="7" t="s">
        <v>9</v>
      </c>
      <c r="E13049" s="13">
        <v>2202</v>
      </c>
      <c r="F13049" s="7" t="s">
        <v>58</v>
      </c>
      <c r="G13049" s="7" t="s">
        <v>11</v>
      </c>
      <c r="H13049" s="13">
        <v>9</v>
      </c>
      <c r="I13049" s="13">
        <f>IF(G13049="Male",VLOOKUP(H13049,'Shoe size conversion table'!$B$6:$D$22,2),VLOOKUP(H13049,'Shoe size conversion table'!$J$6:$L$22,2))</f>
        <v>42</v>
      </c>
      <c r="J13049" s="13">
        <f>IF(G13049="Male",VLOOKUP(H13049,'Shoe size conversion table'!$B$6:$D$22,3),VLOOKUP(H13049,'Shoe size conversion table'!$J$6:$L$22,3))</f>
        <v>8.5</v>
      </c>
      <c r="K13049" s="11">
        <v>139</v>
      </c>
      <c r="L13049" s="12">
        <v>0</v>
      </c>
      <c r="M13049" s="7">
        <f t="shared" si="610"/>
        <v>2016</v>
      </c>
      <c r="N13049" s="7">
        <f t="shared" si="611"/>
        <v>9</v>
      </c>
      <c r="O13049" s="30">
        <f t="shared" si="612"/>
        <v>139</v>
      </c>
    </row>
    <row r="13050" spans="2:15" x14ac:dyDescent="0.2">
      <c r="B13050" s="13">
        <v>64035</v>
      </c>
      <c r="C13050" s="14">
        <v>42633.606111111068</v>
      </c>
      <c r="D13050" s="7" t="s">
        <v>9</v>
      </c>
      <c r="E13050" s="13">
        <v>2207</v>
      </c>
      <c r="F13050" s="7" t="s">
        <v>58</v>
      </c>
      <c r="G13050" s="7" t="s">
        <v>11</v>
      </c>
      <c r="H13050" s="13">
        <v>10.5</v>
      </c>
      <c r="I13050" s="13" t="str">
        <f>IF(G13050="Male",VLOOKUP(H13050,'Shoe size conversion table'!$B$6:$D$22,2),VLOOKUP(H13050,'Shoe size conversion table'!$J$6:$L$22,2))</f>
        <v>43-44</v>
      </c>
      <c r="J13050" s="13">
        <f>IF(G13050="Male",VLOOKUP(H13050,'Shoe size conversion table'!$B$6:$D$22,3),VLOOKUP(H13050,'Shoe size conversion table'!$J$6:$L$22,3))</f>
        <v>10</v>
      </c>
      <c r="K13050" s="11">
        <v>189</v>
      </c>
      <c r="L13050" s="12">
        <v>0.1</v>
      </c>
      <c r="M13050" s="7">
        <f t="shared" si="610"/>
        <v>2016</v>
      </c>
      <c r="N13050" s="7">
        <f t="shared" si="611"/>
        <v>9</v>
      </c>
      <c r="O13050" s="30">
        <f t="shared" si="612"/>
        <v>170.1</v>
      </c>
    </row>
    <row r="13051" spans="2:15" x14ac:dyDescent="0.2">
      <c r="B13051" s="13">
        <v>64036</v>
      </c>
      <c r="C13051" s="14">
        <v>42633.606111111127</v>
      </c>
      <c r="D13051" s="7" t="s">
        <v>8</v>
      </c>
      <c r="E13051" s="13">
        <v>2201</v>
      </c>
      <c r="F13051" s="7" t="s">
        <v>38</v>
      </c>
      <c r="G13051" s="7" t="s">
        <v>11</v>
      </c>
      <c r="H13051" s="13">
        <v>10.5</v>
      </c>
      <c r="I13051" s="13" t="str">
        <f>IF(G13051="Male",VLOOKUP(H13051,'Shoe size conversion table'!$B$6:$D$22,2),VLOOKUP(H13051,'Shoe size conversion table'!$J$6:$L$22,2))</f>
        <v>43-44</v>
      </c>
      <c r="J13051" s="13">
        <f>IF(G13051="Male",VLOOKUP(H13051,'Shoe size conversion table'!$B$6:$D$22,3),VLOOKUP(H13051,'Shoe size conversion table'!$J$6:$L$22,3))</f>
        <v>10</v>
      </c>
      <c r="K13051" s="11">
        <v>189</v>
      </c>
      <c r="L13051" s="12">
        <v>0</v>
      </c>
      <c r="M13051" s="7">
        <f t="shared" si="610"/>
        <v>2016</v>
      </c>
      <c r="N13051" s="7">
        <f t="shared" si="611"/>
        <v>9</v>
      </c>
      <c r="O13051" s="30">
        <f t="shared" si="612"/>
        <v>189</v>
      </c>
    </row>
    <row r="13052" spans="2:15" x14ac:dyDescent="0.2">
      <c r="B13052" s="13">
        <v>64037</v>
      </c>
      <c r="C13052" s="14">
        <v>42633.68611111123</v>
      </c>
      <c r="D13052" s="7" t="s">
        <v>7</v>
      </c>
      <c r="E13052" s="13">
        <v>2206</v>
      </c>
      <c r="F13052" s="7" t="s">
        <v>48</v>
      </c>
      <c r="G13052" s="7" t="s">
        <v>11</v>
      </c>
      <c r="H13052" s="13">
        <v>8</v>
      </c>
      <c r="I13052" s="13">
        <f>IF(G13052="Male",VLOOKUP(H13052,'Shoe size conversion table'!$B$6:$D$22,2),VLOOKUP(H13052,'Shoe size conversion table'!$J$6:$L$22,2))</f>
        <v>41</v>
      </c>
      <c r="J13052" s="13">
        <f>IF(G13052="Male",VLOOKUP(H13052,'Shoe size conversion table'!$B$6:$D$22,3),VLOOKUP(H13052,'Shoe size conversion table'!$J$6:$L$22,3))</f>
        <v>7.5</v>
      </c>
      <c r="K13052" s="11">
        <v>159</v>
      </c>
      <c r="L13052" s="12">
        <v>0</v>
      </c>
      <c r="M13052" s="7">
        <f t="shared" si="610"/>
        <v>2016</v>
      </c>
      <c r="N13052" s="7">
        <f t="shared" si="611"/>
        <v>9</v>
      </c>
      <c r="O13052" s="30">
        <f t="shared" si="612"/>
        <v>159</v>
      </c>
    </row>
    <row r="13053" spans="2:15" x14ac:dyDescent="0.2">
      <c r="B13053" s="13">
        <v>64038</v>
      </c>
      <c r="C13053" s="14">
        <v>42633.726111111129</v>
      </c>
      <c r="D13053" s="7" t="s">
        <v>7</v>
      </c>
      <c r="E13053" s="13">
        <v>2168</v>
      </c>
      <c r="F13053" s="7" t="s">
        <v>50</v>
      </c>
      <c r="G13053" s="7" t="s">
        <v>11</v>
      </c>
      <c r="H13053" s="13">
        <v>10</v>
      </c>
      <c r="I13053" s="13">
        <f>IF(G13053="Male",VLOOKUP(H13053,'Shoe size conversion table'!$B$6:$D$22,2),VLOOKUP(H13053,'Shoe size conversion table'!$J$6:$L$22,2))</f>
        <v>43</v>
      </c>
      <c r="J13053" s="13">
        <f>IF(G13053="Male",VLOOKUP(H13053,'Shoe size conversion table'!$B$6:$D$22,3),VLOOKUP(H13053,'Shoe size conversion table'!$J$6:$L$22,3))</f>
        <v>9.5</v>
      </c>
      <c r="K13053" s="11">
        <v>139</v>
      </c>
      <c r="L13053" s="12">
        <v>0.3</v>
      </c>
      <c r="M13053" s="7">
        <f t="shared" si="610"/>
        <v>2016</v>
      </c>
      <c r="N13053" s="7">
        <f t="shared" si="611"/>
        <v>9</v>
      </c>
      <c r="O13053" s="30">
        <f t="shared" si="612"/>
        <v>97.3</v>
      </c>
    </row>
    <row r="13054" spans="2:15" x14ac:dyDescent="0.2">
      <c r="B13054" s="13">
        <v>64039</v>
      </c>
      <c r="C13054" s="14">
        <v>42633.756111111128</v>
      </c>
      <c r="D13054" s="7" t="s">
        <v>9</v>
      </c>
      <c r="E13054" s="13">
        <v>2202</v>
      </c>
      <c r="F13054" s="7" t="s">
        <v>60</v>
      </c>
      <c r="G13054" s="7" t="s">
        <v>12</v>
      </c>
      <c r="H13054" s="13">
        <v>6.5</v>
      </c>
      <c r="I13054" s="13">
        <f>IF(G13054="Male",VLOOKUP(H13054,'Shoe size conversion table'!$B$6:$D$22,2),VLOOKUP(H13054,'Shoe size conversion table'!$J$6:$L$22,2))</f>
        <v>37</v>
      </c>
      <c r="J13054" s="13">
        <f>IF(G13054="Male",VLOOKUP(H13054,'Shoe size conversion table'!$B$6:$D$22,3),VLOOKUP(H13054,'Shoe size conversion table'!$J$6:$L$22,3))</f>
        <v>4.5</v>
      </c>
      <c r="K13054" s="11">
        <v>139</v>
      </c>
      <c r="L13054" s="12">
        <v>0.3</v>
      </c>
      <c r="M13054" s="7">
        <f t="shared" si="610"/>
        <v>2016</v>
      </c>
      <c r="N13054" s="7">
        <f t="shared" si="611"/>
        <v>9</v>
      </c>
      <c r="O13054" s="30">
        <f t="shared" si="612"/>
        <v>97.3</v>
      </c>
    </row>
    <row r="13055" spans="2:15" x14ac:dyDescent="0.2">
      <c r="B13055" s="13">
        <v>64040</v>
      </c>
      <c r="C13055" s="14">
        <v>42633.786111111069</v>
      </c>
      <c r="D13055" s="7" t="s">
        <v>7</v>
      </c>
      <c r="E13055" s="13">
        <v>2196</v>
      </c>
      <c r="F13055" s="7" t="s">
        <v>51</v>
      </c>
      <c r="G13055" s="7" t="s">
        <v>11</v>
      </c>
      <c r="H13055" s="13">
        <v>9.5</v>
      </c>
      <c r="I13055" s="13" t="str">
        <f>IF(G13055="Male",VLOOKUP(H13055,'Shoe size conversion table'!$B$6:$D$22,2),VLOOKUP(H13055,'Shoe size conversion table'!$J$6:$L$22,2))</f>
        <v>42-43</v>
      </c>
      <c r="J13055" s="13">
        <f>IF(G13055="Male",VLOOKUP(H13055,'Shoe size conversion table'!$B$6:$D$22,3),VLOOKUP(H13055,'Shoe size conversion table'!$J$6:$L$22,3))</f>
        <v>9</v>
      </c>
      <c r="K13055" s="11">
        <v>129</v>
      </c>
      <c r="L13055" s="12">
        <v>0.2</v>
      </c>
      <c r="M13055" s="7">
        <f t="shared" si="610"/>
        <v>2016</v>
      </c>
      <c r="N13055" s="7">
        <f t="shared" si="611"/>
        <v>9</v>
      </c>
      <c r="O13055" s="30">
        <f t="shared" si="612"/>
        <v>103.2</v>
      </c>
    </row>
    <row r="13056" spans="2:15" x14ac:dyDescent="0.2">
      <c r="B13056" s="13">
        <v>64041</v>
      </c>
      <c r="C13056" s="14">
        <v>42633.816111111235</v>
      </c>
      <c r="D13056" s="7" t="s">
        <v>7</v>
      </c>
      <c r="E13056" s="13">
        <v>2192</v>
      </c>
      <c r="F13056" s="7" t="s">
        <v>48</v>
      </c>
      <c r="G13056" s="7" t="s">
        <v>11</v>
      </c>
      <c r="H13056" s="13">
        <v>7.5</v>
      </c>
      <c r="I13056" s="13" t="str">
        <f>IF(G13056="Male",VLOOKUP(H13056,'Shoe size conversion table'!$B$6:$D$22,2),VLOOKUP(H13056,'Shoe size conversion table'!$J$6:$L$22,2))</f>
        <v>40-41</v>
      </c>
      <c r="J13056" s="13">
        <f>IF(G13056="Male",VLOOKUP(H13056,'Shoe size conversion table'!$B$6:$D$22,3),VLOOKUP(H13056,'Shoe size conversion table'!$J$6:$L$22,3))</f>
        <v>7</v>
      </c>
      <c r="K13056" s="11">
        <v>169</v>
      </c>
      <c r="L13056" s="12">
        <v>0.2</v>
      </c>
      <c r="M13056" s="7">
        <f t="shared" si="610"/>
        <v>2016</v>
      </c>
      <c r="N13056" s="7">
        <f t="shared" si="611"/>
        <v>9</v>
      </c>
      <c r="O13056" s="30">
        <f t="shared" si="612"/>
        <v>135.20000000000002</v>
      </c>
    </row>
    <row r="13057" spans="2:15" x14ac:dyDescent="0.2">
      <c r="B13057" s="13">
        <v>64042</v>
      </c>
      <c r="C13057" s="14">
        <v>42633.856111111127</v>
      </c>
      <c r="D13057" s="7" t="s">
        <v>7</v>
      </c>
      <c r="E13057" s="13">
        <v>2166</v>
      </c>
      <c r="F13057" s="7" t="s">
        <v>49</v>
      </c>
      <c r="G13057" s="7" t="s">
        <v>12</v>
      </c>
      <c r="H13057" s="13">
        <v>8.5</v>
      </c>
      <c r="I13057" s="13">
        <f>IF(G13057="Male",VLOOKUP(H13057,'Shoe size conversion table'!$B$6:$D$22,2),VLOOKUP(H13057,'Shoe size conversion table'!$J$6:$L$22,2))</f>
        <v>39</v>
      </c>
      <c r="J13057" s="13">
        <f>IF(G13057="Male",VLOOKUP(H13057,'Shoe size conversion table'!$B$6:$D$22,3),VLOOKUP(H13057,'Shoe size conversion table'!$J$6:$L$22,3))</f>
        <v>6.5</v>
      </c>
      <c r="K13057" s="11">
        <v>129</v>
      </c>
      <c r="L13057" s="12">
        <v>0</v>
      </c>
      <c r="M13057" s="7">
        <f t="shared" si="610"/>
        <v>2016</v>
      </c>
      <c r="N13057" s="7">
        <f t="shared" si="611"/>
        <v>9</v>
      </c>
      <c r="O13057" s="30">
        <f t="shared" si="612"/>
        <v>129</v>
      </c>
    </row>
    <row r="13058" spans="2:15" x14ac:dyDescent="0.2">
      <c r="B13058" s="13">
        <v>64043</v>
      </c>
      <c r="C13058" s="14">
        <v>42633.946111111072</v>
      </c>
      <c r="D13058" s="7" t="s">
        <v>7</v>
      </c>
      <c r="E13058" s="13">
        <v>2205</v>
      </c>
      <c r="F13058" s="7" t="s">
        <v>49</v>
      </c>
      <c r="G13058" s="7" t="s">
        <v>11</v>
      </c>
      <c r="H13058" s="13">
        <v>12</v>
      </c>
      <c r="I13058" s="13">
        <f>IF(G13058="Male",VLOOKUP(H13058,'Shoe size conversion table'!$B$6:$D$22,2),VLOOKUP(H13058,'Shoe size conversion table'!$J$6:$L$22,2))</f>
        <v>45</v>
      </c>
      <c r="J13058" s="13">
        <f>IF(G13058="Male",VLOOKUP(H13058,'Shoe size conversion table'!$B$6:$D$22,3),VLOOKUP(H13058,'Shoe size conversion table'!$J$6:$L$22,3))</f>
        <v>11.5</v>
      </c>
      <c r="K13058" s="11">
        <v>169</v>
      </c>
      <c r="L13058" s="12">
        <v>0</v>
      </c>
      <c r="M13058" s="7">
        <f t="shared" si="610"/>
        <v>2016</v>
      </c>
      <c r="N13058" s="7">
        <f t="shared" si="611"/>
        <v>9</v>
      </c>
      <c r="O13058" s="30">
        <f t="shared" si="612"/>
        <v>169</v>
      </c>
    </row>
    <row r="13059" spans="2:15" x14ac:dyDescent="0.2">
      <c r="B13059" s="13">
        <v>64043</v>
      </c>
      <c r="C13059" s="14">
        <v>42633.946111111123</v>
      </c>
      <c r="D13059" s="7" t="s">
        <v>7</v>
      </c>
      <c r="E13059" s="13">
        <v>2184</v>
      </c>
      <c r="F13059" s="7" t="s">
        <v>47</v>
      </c>
      <c r="G13059" s="7" t="s">
        <v>11</v>
      </c>
      <c r="H13059" s="13">
        <v>9.5</v>
      </c>
      <c r="I13059" s="13" t="str">
        <f>IF(G13059="Male",VLOOKUP(H13059,'Shoe size conversion table'!$B$6:$D$22,2),VLOOKUP(H13059,'Shoe size conversion table'!$J$6:$L$22,2))</f>
        <v>42-43</v>
      </c>
      <c r="J13059" s="13">
        <f>IF(G13059="Male",VLOOKUP(H13059,'Shoe size conversion table'!$B$6:$D$22,3),VLOOKUP(H13059,'Shoe size conversion table'!$J$6:$L$22,3))</f>
        <v>9</v>
      </c>
      <c r="K13059" s="11">
        <v>189</v>
      </c>
      <c r="L13059" s="12">
        <v>0.5</v>
      </c>
      <c r="M13059" s="7">
        <f t="shared" si="610"/>
        <v>2016</v>
      </c>
      <c r="N13059" s="7">
        <f t="shared" si="611"/>
        <v>9</v>
      </c>
      <c r="O13059" s="30">
        <f t="shared" si="612"/>
        <v>94.5</v>
      </c>
    </row>
    <row r="13060" spans="2:15" x14ac:dyDescent="0.2">
      <c r="B13060" s="13">
        <v>64044</v>
      </c>
      <c r="C13060" s="14">
        <v>42634.086111111232</v>
      </c>
      <c r="D13060" s="7" t="s">
        <v>7</v>
      </c>
      <c r="E13060" s="13">
        <v>2214</v>
      </c>
      <c r="F13060" s="7" t="s">
        <v>57</v>
      </c>
      <c r="G13060" s="7" t="s">
        <v>11</v>
      </c>
      <c r="H13060" s="13">
        <v>8</v>
      </c>
      <c r="I13060" s="13">
        <f>IF(G13060="Male",VLOOKUP(H13060,'Shoe size conversion table'!$B$6:$D$22,2),VLOOKUP(H13060,'Shoe size conversion table'!$J$6:$L$22,2))</f>
        <v>41</v>
      </c>
      <c r="J13060" s="13">
        <f>IF(G13060="Male",VLOOKUP(H13060,'Shoe size conversion table'!$B$6:$D$22,3),VLOOKUP(H13060,'Shoe size conversion table'!$J$6:$L$22,3))</f>
        <v>7.5</v>
      </c>
      <c r="K13060" s="11">
        <v>159</v>
      </c>
      <c r="L13060" s="12">
        <v>0.5</v>
      </c>
      <c r="M13060" s="7">
        <f t="shared" si="610"/>
        <v>2016</v>
      </c>
      <c r="N13060" s="7">
        <f t="shared" si="611"/>
        <v>9</v>
      </c>
      <c r="O13060" s="30">
        <f t="shared" si="612"/>
        <v>79.5</v>
      </c>
    </row>
    <row r="13061" spans="2:15" x14ac:dyDescent="0.2">
      <c r="B13061" s="13">
        <v>64045</v>
      </c>
      <c r="C13061" s="14">
        <v>42634.096111111336</v>
      </c>
      <c r="D13061" s="7" t="s">
        <v>10</v>
      </c>
      <c r="E13061" s="13">
        <v>2210</v>
      </c>
      <c r="F13061" s="7" t="s">
        <v>34</v>
      </c>
      <c r="G13061" s="7" t="s">
        <v>12</v>
      </c>
      <c r="H13061" s="13">
        <v>9.5</v>
      </c>
      <c r="I13061" s="13">
        <f>IF(G13061="Male",VLOOKUP(H13061,'Shoe size conversion table'!$B$6:$D$22,2),VLOOKUP(H13061,'Shoe size conversion table'!$J$6:$L$22,2))</f>
        <v>40</v>
      </c>
      <c r="J13061" s="13">
        <f>IF(G13061="Male",VLOOKUP(H13061,'Shoe size conversion table'!$B$6:$D$22,3),VLOOKUP(H13061,'Shoe size conversion table'!$J$6:$L$22,3))</f>
        <v>7.5</v>
      </c>
      <c r="K13061" s="11">
        <v>129</v>
      </c>
      <c r="L13061" s="12">
        <v>0</v>
      </c>
      <c r="M13061" s="7">
        <f t="shared" ref="M13061:M13124" si="613">YEAR(C13061)</f>
        <v>2016</v>
      </c>
      <c r="N13061" s="7">
        <f t="shared" si="611"/>
        <v>9</v>
      </c>
      <c r="O13061" s="30">
        <f t="shared" si="612"/>
        <v>129</v>
      </c>
    </row>
    <row r="13062" spans="2:15" x14ac:dyDescent="0.2">
      <c r="B13062" s="13">
        <v>64046</v>
      </c>
      <c r="C13062" s="14">
        <v>42634.146111111229</v>
      </c>
      <c r="D13062" s="7" t="s">
        <v>10</v>
      </c>
      <c r="E13062" s="13">
        <v>2222</v>
      </c>
      <c r="F13062" s="7" t="s">
        <v>35</v>
      </c>
      <c r="G13062" s="7" t="s">
        <v>11</v>
      </c>
      <c r="H13062" s="13">
        <v>11.5</v>
      </c>
      <c r="I13062" s="13" t="str">
        <f>IF(G13062="Male",VLOOKUP(H13062,'Shoe size conversion table'!$B$6:$D$22,2),VLOOKUP(H13062,'Shoe size conversion table'!$J$6:$L$22,2))</f>
        <v>44-45</v>
      </c>
      <c r="J13062" s="13">
        <f>IF(G13062="Male",VLOOKUP(H13062,'Shoe size conversion table'!$B$6:$D$22,3),VLOOKUP(H13062,'Shoe size conversion table'!$J$6:$L$22,3))</f>
        <v>11</v>
      </c>
      <c r="K13062" s="11">
        <v>169</v>
      </c>
      <c r="L13062" s="12">
        <v>0</v>
      </c>
      <c r="M13062" s="7">
        <f t="shared" si="613"/>
        <v>2016</v>
      </c>
      <c r="N13062" s="7">
        <f t="shared" ref="N13062:N13125" si="614">MONTH(C13062:C28029)</f>
        <v>9</v>
      </c>
      <c r="O13062" s="30">
        <f t="shared" ref="O13062:O13125" si="615">K13062*(1-L13062)</f>
        <v>169</v>
      </c>
    </row>
    <row r="13063" spans="2:15" x14ac:dyDescent="0.2">
      <c r="B13063" s="13">
        <v>64047</v>
      </c>
      <c r="C13063" s="14">
        <v>42634.206111111125</v>
      </c>
      <c r="D13063" s="7" t="s">
        <v>8</v>
      </c>
      <c r="E13063" s="13">
        <v>2225</v>
      </c>
      <c r="F13063" s="7" t="s">
        <v>41</v>
      </c>
      <c r="G13063" s="7" t="s">
        <v>11</v>
      </c>
      <c r="H13063" s="13">
        <v>8.5</v>
      </c>
      <c r="I13063" s="13" t="str">
        <f>IF(G13063="Male",VLOOKUP(H13063,'Shoe size conversion table'!$B$6:$D$22,2),VLOOKUP(H13063,'Shoe size conversion table'!$J$6:$L$22,2))</f>
        <v>41-42</v>
      </c>
      <c r="J13063" s="13">
        <f>IF(G13063="Male",VLOOKUP(H13063,'Shoe size conversion table'!$B$6:$D$22,3),VLOOKUP(H13063,'Shoe size conversion table'!$J$6:$L$22,3))</f>
        <v>8</v>
      </c>
      <c r="K13063" s="11">
        <v>129</v>
      </c>
      <c r="L13063" s="12">
        <v>0</v>
      </c>
      <c r="M13063" s="7">
        <f t="shared" si="613"/>
        <v>2016</v>
      </c>
      <c r="N13063" s="7">
        <f t="shared" si="614"/>
        <v>9</v>
      </c>
      <c r="O13063" s="30">
        <f t="shared" si="615"/>
        <v>129</v>
      </c>
    </row>
    <row r="13064" spans="2:15" x14ac:dyDescent="0.2">
      <c r="B13064" s="13">
        <v>64048</v>
      </c>
      <c r="C13064" s="14">
        <v>42634.246111111337</v>
      </c>
      <c r="D13064" s="7" t="s">
        <v>10</v>
      </c>
      <c r="E13064" s="13">
        <v>2150</v>
      </c>
      <c r="F13064" s="7" t="s">
        <v>34</v>
      </c>
      <c r="G13064" s="7" t="s">
        <v>11</v>
      </c>
      <c r="H13064" s="13">
        <v>11</v>
      </c>
      <c r="I13064" s="13">
        <f>IF(G13064="Male",VLOOKUP(H13064,'Shoe size conversion table'!$B$6:$D$22,2),VLOOKUP(H13064,'Shoe size conversion table'!$J$6:$L$22,2))</f>
        <v>44</v>
      </c>
      <c r="J13064" s="13">
        <f>IF(G13064="Male",VLOOKUP(H13064,'Shoe size conversion table'!$B$6:$D$22,3),VLOOKUP(H13064,'Shoe size conversion table'!$J$6:$L$22,3))</f>
        <v>10.5</v>
      </c>
      <c r="K13064" s="11">
        <v>189</v>
      </c>
      <c r="L13064" s="12">
        <v>0</v>
      </c>
      <c r="M13064" s="7">
        <f t="shared" si="613"/>
        <v>2016</v>
      </c>
      <c r="N13064" s="7">
        <f t="shared" si="614"/>
        <v>9</v>
      </c>
      <c r="O13064" s="30">
        <f t="shared" si="615"/>
        <v>189</v>
      </c>
    </row>
    <row r="13065" spans="2:15" x14ac:dyDescent="0.2">
      <c r="B13065" s="13">
        <v>64049</v>
      </c>
      <c r="C13065" s="14">
        <v>42634.246111111337</v>
      </c>
      <c r="D13065" s="7" t="s">
        <v>8</v>
      </c>
      <c r="E13065" s="13">
        <v>2230</v>
      </c>
      <c r="F13065" s="7" t="s">
        <v>39</v>
      </c>
      <c r="G13065" s="7" t="s">
        <v>11</v>
      </c>
      <c r="H13065" s="13">
        <v>10</v>
      </c>
      <c r="I13065" s="13">
        <f>IF(G13065="Male",VLOOKUP(H13065,'Shoe size conversion table'!$B$6:$D$22,2),VLOOKUP(H13065,'Shoe size conversion table'!$J$6:$L$22,2))</f>
        <v>43</v>
      </c>
      <c r="J13065" s="13">
        <f>IF(G13065="Male",VLOOKUP(H13065,'Shoe size conversion table'!$B$6:$D$22,3),VLOOKUP(H13065,'Shoe size conversion table'!$J$6:$L$22,3))</f>
        <v>9.5</v>
      </c>
      <c r="K13065" s="11">
        <v>139</v>
      </c>
      <c r="L13065" s="12">
        <v>0.2</v>
      </c>
      <c r="M13065" s="7">
        <f t="shared" si="613"/>
        <v>2016</v>
      </c>
      <c r="N13065" s="7">
        <f t="shared" si="614"/>
        <v>9</v>
      </c>
      <c r="O13065" s="30">
        <f t="shared" si="615"/>
        <v>111.2</v>
      </c>
    </row>
    <row r="13066" spans="2:15" x14ac:dyDescent="0.2">
      <c r="B13066" s="13">
        <v>64050</v>
      </c>
      <c r="C13066" s="14">
        <v>42634.326111111128</v>
      </c>
      <c r="D13066" s="7" t="s">
        <v>9</v>
      </c>
      <c r="E13066" s="13">
        <v>2242</v>
      </c>
      <c r="F13066" s="7" t="s">
        <v>60</v>
      </c>
      <c r="G13066" s="7" t="s">
        <v>11</v>
      </c>
      <c r="H13066" s="13">
        <v>9</v>
      </c>
      <c r="I13066" s="13">
        <f>IF(G13066="Male",VLOOKUP(H13066,'Shoe size conversion table'!$B$6:$D$22,2),VLOOKUP(H13066,'Shoe size conversion table'!$J$6:$L$22,2))</f>
        <v>42</v>
      </c>
      <c r="J13066" s="13">
        <f>IF(G13066="Male",VLOOKUP(H13066,'Shoe size conversion table'!$B$6:$D$22,3),VLOOKUP(H13066,'Shoe size conversion table'!$J$6:$L$22,3))</f>
        <v>8.5</v>
      </c>
      <c r="K13066" s="11">
        <v>169</v>
      </c>
      <c r="L13066" s="12">
        <v>0.3</v>
      </c>
      <c r="M13066" s="7">
        <f t="shared" si="613"/>
        <v>2016</v>
      </c>
      <c r="N13066" s="7">
        <f t="shared" si="614"/>
        <v>9</v>
      </c>
      <c r="O13066" s="30">
        <f t="shared" si="615"/>
        <v>118.3</v>
      </c>
    </row>
    <row r="13067" spans="2:15" x14ac:dyDescent="0.2">
      <c r="B13067" s="13">
        <v>64051</v>
      </c>
      <c r="C13067" s="14">
        <v>42634.32611111123</v>
      </c>
      <c r="D13067" s="7" t="s">
        <v>10</v>
      </c>
      <c r="E13067" s="13">
        <v>2215</v>
      </c>
      <c r="F13067" s="7" t="s">
        <v>35</v>
      </c>
      <c r="G13067" s="7" t="s">
        <v>12</v>
      </c>
      <c r="H13067" s="13">
        <v>7.5</v>
      </c>
      <c r="I13067" s="13">
        <f>IF(G13067="Male",VLOOKUP(H13067,'Shoe size conversion table'!$B$6:$D$22,2),VLOOKUP(H13067,'Shoe size conversion table'!$J$6:$L$22,2))</f>
        <v>38</v>
      </c>
      <c r="J13067" s="13">
        <f>IF(G13067="Male",VLOOKUP(H13067,'Shoe size conversion table'!$B$6:$D$22,3),VLOOKUP(H13067,'Shoe size conversion table'!$J$6:$L$22,3))</f>
        <v>5.5</v>
      </c>
      <c r="K13067" s="11">
        <v>159</v>
      </c>
      <c r="L13067" s="12">
        <v>0.3</v>
      </c>
      <c r="M13067" s="7">
        <f t="shared" si="613"/>
        <v>2016</v>
      </c>
      <c r="N13067" s="7">
        <f t="shared" si="614"/>
        <v>9</v>
      </c>
      <c r="O13067" s="30">
        <f t="shared" si="615"/>
        <v>111.3</v>
      </c>
    </row>
    <row r="13068" spans="2:15" x14ac:dyDescent="0.2">
      <c r="B13068" s="13">
        <v>64052</v>
      </c>
      <c r="C13068" s="14">
        <v>42634.376111111233</v>
      </c>
      <c r="D13068" s="7" t="s">
        <v>8</v>
      </c>
      <c r="E13068" s="13">
        <v>2189</v>
      </c>
      <c r="F13068" s="7" t="s">
        <v>38</v>
      </c>
      <c r="G13068" s="7" t="s">
        <v>11</v>
      </c>
      <c r="H13068" s="13">
        <v>10</v>
      </c>
      <c r="I13068" s="13">
        <f>IF(G13068="Male",VLOOKUP(H13068,'Shoe size conversion table'!$B$6:$D$22,2),VLOOKUP(H13068,'Shoe size conversion table'!$J$6:$L$22,2))</f>
        <v>43</v>
      </c>
      <c r="J13068" s="13">
        <f>IF(G13068="Male",VLOOKUP(H13068,'Shoe size conversion table'!$B$6:$D$22,3),VLOOKUP(H13068,'Shoe size conversion table'!$J$6:$L$22,3))</f>
        <v>9.5</v>
      </c>
      <c r="K13068" s="11">
        <v>149</v>
      </c>
      <c r="L13068" s="12">
        <v>0.3</v>
      </c>
      <c r="M13068" s="7">
        <f t="shared" si="613"/>
        <v>2016</v>
      </c>
      <c r="N13068" s="7">
        <f t="shared" si="614"/>
        <v>9</v>
      </c>
      <c r="O13068" s="30">
        <f t="shared" si="615"/>
        <v>104.3</v>
      </c>
    </row>
    <row r="13069" spans="2:15" x14ac:dyDescent="0.2">
      <c r="B13069" s="13">
        <v>64053</v>
      </c>
      <c r="C13069" s="14">
        <v>42634.406111111122</v>
      </c>
      <c r="D13069" s="7" t="s">
        <v>7</v>
      </c>
      <c r="E13069" s="13">
        <v>2199</v>
      </c>
      <c r="F13069" s="7" t="s">
        <v>49</v>
      </c>
      <c r="G13069" s="7" t="s">
        <v>11</v>
      </c>
      <c r="H13069" s="13">
        <v>9</v>
      </c>
      <c r="I13069" s="13">
        <f>IF(G13069="Male",VLOOKUP(H13069,'Shoe size conversion table'!$B$6:$D$22,2),VLOOKUP(H13069,'Shoe size conversion table'!$J$6:$L$22,2))</f>
        <v>42</v>
      </c>
      <c r="J13069" s="13">
        <f>IF(G13069="Male",VLOOKUP(H13069,'Shoe size conversion table'!$B$6:$D$22,3),VLOOKUP(H13069,'Shoe size conversion table'!$J$6:$L$22,3))</f>
        <v>8.5</v>
      </c>
      <c r="K13069" s="11">
        <v>199</v>
      </c>
      <c r="L13069" s="12">
        <v>0</v>
      </c>
      <c r="M13069" s="7">
        <f t="shared" si="613"/>
        <v>2016</v>
      </c>
      <c r="N13069" s="7">
        <f t="shared" si="614"/>
        <v>9</v>
      </c>
      <c r="O13069" s="30">
        <f t="shared" si="615"/>
        <v>199</v>
      </c>
    </row>
    <row r="13070" spans="2:15" x14ac:dyDescent="0.2">
      <c r="B13070" s="13">
        <v>64054</v>
      </c>
      <c r="C13070" s="14">
        <v>42634.486111111335</v>
      </c>
      <c r="D13070" s="7" t="s">
        <v>7</v>
      </c>
      <c r="E13070" s="13">
        <v>2197</v>
      </c>
      <c r="F13070" s="7" t="s">
        <v>48</v>
      </c>
      <c r="G13070" s="7" t="s">
        <v>11</v>
      </c>
      <c r="H13070" s="13">
        <v>6</v>
      </c>
      <c r="I13070" s="13">
        <f>IF(G13070="Male",VLOOKUP(H13070,'Shoe size conversion table'!$B$6:$D$22,2),VLOOKUP(H13070,'Shoe size conversion table'!$J$6:$L$22,2))</f>
        <v>39</v>
      </c>
      <c r="J13070" s="13">
        <f>IF(G13070="Male",VLOOKUP(H13070,'Shoe size conversion table'!$B$6:$D$22,3),VLOOKUP(H13070,'Shoe size conversion table'!$J$6:$L$22,3))</f>
        <v>5.5</v>
      </c>
      <c r="K13070" s="11">
        <v>139</v>
      </c>
      <c r="L13070" s="12">
        <v>0.2</v>
      </c>
      <c r="M13070" s="7">
        <f t="shared" si="613"/>
        <v>2016</v>
      </c>
      <c r="N13070" s="7">
        <f t="shared" si="614"/>
        <v>9</v>
      </c>
      <c r="O13070" s="30">
        <f t="shared" si="615"/>
        <v>111.2</v>
      </c>
    </row>
    <row r="13071" spans="2:15" x14ac:dyDescent="0.2">
      <c r="B13071" s="13">
        <v>64055</v>
      </c>
      <c r="C13071" s="14">
        <v>42634.486111111335</v>
      </c>
      <c r="D13071" s="7" t="s">
        <v>10</v>
      </c>
      <c r="E13071" s="13">
        <v>2221</v>
      </c>
      <c r="F13071" s="7" t="s">
        <v>35</v>
      </c>
      <c r="G13071" s="7" t="s">
        <v>11</v>
      </c>
      <c r="H13071" s="13">
        <v>9</v>
      </c>
      <c r="I13071" s="13">
        <f>IF(G13071="Male",VLOOKUP(H13071,'Shoe size conversion table'!$B$6:$D$22,2),VLOOKUP(H13071,'Shoe size conversion table'!$J$6:$L$22,2))</f>
        <v>42</v>
      </c>
      <c r="J13071" s="13">
        <f>IF(G13071="Male",VLOOKUP(H13071,'Shoe size conversion table'!$B$6:$D$22,3),VLOOKUP(H13071,'Shoe size conversion table'!$J$6:$L$22,3))</f>
        <v>8.5</v>
      </c>
      <c r="K13071" s="11">
        <v>169</v>
      </c>
      <c r="L13071" s="12">
        <v>0</v>
      </c>
      <c r="M13071" s="7">
        <f t="shared" si="613"/>
        <v>2016</v>
      </c>
      <c r="N13071" s="7">
        <f t="shared" si="614"/>
        <v>9</v>
      </c>
      <c r="O13071" s="30">
        <f t="shared" si="615"/>
        <v>169</v>
      </c>
    </row>
    <row r="13072" spans="2:15" x14ac:dyDescent="0.2">
      <c r="B13072" s="13">
        <v>64056</v>
      </c>
      <c r="C13072" s="14">
        <v>42634.496111111126</v>
      </c>
      <c r="D13072" s="7" t="s">
        <v>9</v>
      </c>
      <c r="E13072" s="13">
        <v>2236</v>
      </c>
      <c r="F13072" s="7" t="s">
        <v>60</v>
      </c>
      <c r="G13072" s="7" t="s">
        <v>11</v>
      </c>
      <c r="H13072" s="13">
        <v>9.5</v>
      </c>
      <c r="I13072" s="13" t="str">
        <f>IF(G13072="Male",VLOOKUP(H13072,'Shoe size conversion table'!$B$6:$D$22,2),VLOOKUP(H13072,'Shoe size conversion table'!$J$6:$L$22,2))</f>
        <v>42-43</v>
      </c>
      <c r="J13072" s="13">
        <f>IF(G13072="Male",VLOOKUP(H13072,'Shoe size conversion table'!$B$6:$D$22,3),VLOOKUP(H13072,'Shoe size conversion table'!$J$6:$L$22,3))</f>
        <v>9</v>
      </c>
      <c r="K13072" s="11">
        <v>189</v>
      </c>
      <c r="L13072" s="12">
        <v>0.5</v>
      </c>
      <c r="M13072" s="7">
        <f t="shared" si="613"/>
        <v>2016</v>
      </c>
      <c r="N13072" s="7">
        <f t="shared" si="614"/>
        <v>9</v>
      </c>
      <c r="O13072" s="30">
        <f t="shared" si="615"/>
        <v>94.5</v>
      </c>
    </row>
    <row r="13073" spans="2:15" x14ac:dyDescent="0.2">
      <c r="B13073" s="13">
        <v>64057</v>
      </c>
      <c r="C13073" s="14">
        <v>42634.536111111338</v>
      </c>
      <c r="D13073" s="7" t="s">
        <v>10</v>
      </c>
      <c r="E13073" s="13">
        <v>2176</v>
      </c>
      <c r="F13073" s="7" t="s">
        <v>34</v>
      </c>
      <c r="G13073" s="7" t="s">
        <v>11</v>
      </c>
      <c r="H13073" s="13">
        <v>10.5</v>
      </c>
      <c r="I13073" s="13" t="str">
        <f>IF(G13073="Male",VLOOKUP(H13073,'Shoe size conversion table'!$B$6:$D$22,2),VLOOKUP(H13073,'Shoe size conversion table'!$J$6:$L$22,2))</f>
        <v>43-44</v>
      </c>
      <c r="J13073" s="13">
        <f>IF(G13073="Male",VLOOKUP(H13073,'Shoe size conversion table'!$B$6:$D$22,3),VLOOKUP(H13073,'Shoe size conversion table'!$J$6:$L$22,3))</f>
        <v>10</v>
      </c>
      <c r="K13073" s="11">
        <v>159</v>
      </c>
      <c r="L13073" s="12">
        <v>0.2</v>
      </c>
      <c r="M13073" s="7">
        <f t="shared" si="613"/>
        <v>2016</v>
      </c>
      <c r="N13073" s="7">
        <f t="shared" si="614"/>
        <v>9</v>
      </c>
      <c r="O13073" s="30">
        <f t="shared" si="615"/>
        <v>127.2</v>
      </c>
    </row>
    <row r="13074" spans="2:15" x14ac:dyDescent="0.2">
      <c r="B13074" s="13">
        <v>64058</v>
      </c>
      <c r="C13074" s="14">
        <v>42634.606111111068</v>
      </c>
      <c r="D13074" s="7" t="s">
        <v>9</v>
      </c>
      <c r="E13074" s="13">
        <v>2237</v>
      </c>
      <c r="F13074" s="7" t="s">
        <v>58</v>
      </c>
      <c r="G13074" s="7" t="s">
        <v>11</v>
      </c>
      <c r="H13074" s="13">
        <v>7</v>
      </c>
      <c r="I13074" s="13">
        <f>IF(G13074="Male",VLOOKUP(H13074,'Shoe size conversion table'!$B$6:$D$22,2),VLOOKUP(H13074,'Shoe size conversion table'!$J$6:$L$22,2))</f>
        <v>40</v>
      </c>
      <c r="J13074" s="13">
        <f>IF(G13074="Male",VLOOKUP(H13074,'Shoe size conversion table'!$B$6:$D$22,3),VLOOKUP(H13074,'Shoe size conversion table'!$J$6:$L$22,3))</f>
        <v>6.5</v>
      </c>
      <c r="K13074" s="11">
        <v>199</v>
      </c>
      <c r="L13074" s="12">
        <v>0.3</v>
      </c>
      <c r="M13074" s="7">
        <f t="shared" si="613"/>
        <v>2016</v>
      </c>
      <c r="N13074" s="7">
        <f t="shared" si="614"/>
        <v>9</v>
      </c>
      <c r="O13074" s="30">
        <f t="shared" si="615"/>
        <v>139.29999999999998</v>
      </c>
    </row>
    <row r="13075" spans="2:15" x14ac:dyDescent="0.2">
      <c r="B13075" s="13">
        <v>64059</v>
      </c>
      <c r="C13075" s="14">
        <v>42634.606111111127</v>
      </c>
      <c r="D13075" s="7" t="s">
        <v>8</v>
      </c>
      <c r="E13075" s="13">
        <v>2160</v>
      </c>
      <c r="F13075" s="7" t="s">
        <v>38</v>
      </c>
      <c r="G13075" s="7" t="s">
        <v>11</v>
      </c>
      <c r="H13075" s="13">
        <v>10.5</v>
      </c>
      <c r="I13075" s="13" t="str">
        <f>IF(G13075="Male",VLOOKUP(H13075,'Shoe size conversion table'!$B$6:$D$22,2),VLOOKUP(H13075,'Shoe size conversion table'!$J$6:$L$22,2))</f>
        <v>43-44</v>
      </c>
      <c r="J13075" s="13">
        <f>IF(G13075="Male",VLOOKUP(H13075,'Shoe size conversion table'!$B$6:$D$22,3),VLOOKUP(H13075,'Shoe size conversion table'!$J$6:$L$22,3))</f>
        <v>10</v>
      </c>
      <c r="K13075" s="11">
        <v>139</v>
      </c>
      <c r="L13075" s="12">
        <v>0.5</v>
      </c>
      <c r="M13075" s="7">
        <f t="shared" si="613"/>
        <v>2016</v>
      </c>
      <c r="N13075" s="7">
        <f t="shared" si="614"/>
        <v>9</v>
      </c>
      <c r="O13075" s="30">
        <f t="shared" si="615"/>
        <v>69.5</v>
      </c>
    </row>
    <row r="13076" spans="2:15" x14ac:dyDescent="0.2">
      <c r="B13076" s="13">
        <v>64060</v>
      </c>
      <c r="C13076" s="14">
        <v>42634.766111111232</v>
      </c>
      <c r="D13076" s="7" t="s">
        <v>9</v>
      </c>
      <c r="E13076" s="13">
        <v>2222</v>
      </c>
      <c r="F13076" s="7" t="s">
        <v>59</v>
      </c>
      <c r="G13076" s="7" t="s">
        <v>11</v>
      </c>
      <c r="H13076" s="13">
        <v>9</v>
      </c>
      <c r="I13076" s="13">
        <f>IF(G13076="Male",VLOOKUP(H13076,'Shoe size conversion table'!$B$6:$D$22,2),VLOOKUP(H13076,'Shoe size conversion table'!$J$6:$L$22,2))</f>
        <v>42</v>
      </c>
      <c r="J13076" s="13">
        <f>IF(G13076="Male",VLOOKUP(H13076,'Shoe size conversion table'!$B$6:$D$22,3),VLOOKUP(H13076,'Shoe size conversion table'!$J$6:$L$22,3))</f>
        <v>8.5</v>
      </c>
      <c r="K13076" s="11">
        <v>159</v>
      </c>
      <c r="L13076" s="12">
        <v>0.1</v>
      </c>
      <c r="M13076" s="7">
        <f t="shared" si="613"/>
        <v>2016</v>
      </c>
      <c r="N13076" s="7">
        <f t="shared" si="614"/>
        <v>9</v>
      </c>
      <c r="O13076" s="30">
        <f t="shared" si="615"/>
        <v>143.1</v>
      </c>
    </row>
    <row r="13077" spans="2:15" x14ac:dyDescent="0.2">
      <c r="B13077" s="13">
        <v>64061</v>
      </c>
      <c r="C13077" s="14">
        <v>42634.786111111069</v>
      </c>
      <c r="D13077" s="7" t="s">
        <v>8</v>
      </c>
      <c r="E13077" s="13">
        <v>2225</v>
      </c>
      <c r="F13077" s="7" t="s">
        <v>38</v>
      </c>
      <c r="G13077" s="7" t="s">
        <v>12</v>
      </c>
      <c r="H13077" s="13">
        <v>8.5</v>
      </c>
      <c r="I13077" s="13">
        <f>IF(G13077="Male",VLOOKUP(H13077,'Shoe size conversion table'!$B$6:$D$22,2),VLOOKUP(H13077,'Shoe size conversion table'!$J$6:$L$22,2))</f>
        <v>39</v>
      </c>
      <c r="J13077" s="13">
        <f>IF(G13077="Male",VLOOKUP(H13077,'Shoe size conversion table'!$B$6:$D$22,3),VLOOKUP(H13077,'Shoe size conversion table'!$J$6:$L$22,3))</f>
        <v>6.5</v>
      </c>
      <c r="K13077" s="11">
        <v>159</v>
      </c>
      <c r="L13077" s="12">
        <v>0</v>
      </c>
      <c r="M13077" s="7">
        <f t="shared" si="613"/>
        <v>2016</v>
      </c>
      <c r="N13077" s="7">
        <f t="shared" si="614"/>
        <v>9</v>
      </c>
      <c r="O13077" s="30">
        <f t="shared" si="615"/>
        <v>159</v>
      </c>
    </row>
    <row r="13078" spans="2:15" x14ac:dyDescent="0.2">
      <c r="B13078" s="13">
        <v>64062</v>
      </c>
      <c r="C13078" s="14">
        <v>42634.816111111235</v>
      </c>
      <c r="D13078" s="7" t="s">
        <v>7</v>
      </c>
      <c r="E13078" s="13">
        <v>2166</v>
      </c>
      <c r="F13078" s="7" t="s">
        <v>45</v>
      </c>
      <c r="G13078" s="7" t="s">
        <v>11</v>
      </c>
      <c r="H13078" s="13">
        <v>10</v>
      </c>
      <c r="I13078" s="13">
        <f>IF(G13078="Male",VLOOKUP(H13078,'Shoe size conversion table'!$B$6:$D$22,2),VLOOKUP(H13078,'Shoe size conversion table'!$J$6:$L$22,2))</f>
        <v>43</v>
      </c>
      <c r="J13078" s="13">
        <f>IF(G13078="Male",VLOOKUP(H13078,'Shoe size conversion table'!$B$6:$D$22,3),VLOOKUP(H13078,'Shoe size conversion table'!$J$6:$L$22,3))</f>
        <v>9.5</v>
      </c>
      <c r="K13078" s="11">
        <v>149</v>
      </c>
      <c r="L13078" s="12">
        <v>0</v>
      </c>
      <c r="M13078" s="7">
        <f t="shared" si="613"/>
        <v>2016</v>
      </c>
      <c r="N13078" s="7">
        <f t="shared" si="614"/>
        <v>9</v>
      </c>
      <c r="O13078" s="30">
        <f t="shared" si="615"/>
        <v>149</v>
      </c>
    </row>
    <row r="13079" spans="2:15" x14ac:dyDescent="0.2">
      <c r="B13079" s="13">
        <v>64063</v>
      </c>
      <c r="C13079" s="14">
        <v>42634.876111111123</v>
      </c>
      <c r="D13079" s="7" t="s">
        <v>7</v>
      </c>
      <c r="E13079" s="13">
        <v>2228</v>
      </c>
      <c r="F13079" s="7" t="s">
        <v>44</v>
      </c>
      <c r="G13079" s="7" t="s">
        <v>12</v>
      </c>
      <c r="H13079" s="13">
        <v>9</v>
      </c>
      <c r="I13079" s="13" t="str">
        <f>IF(G13079="Male",VLOOKUP(H13079,'Shoe size conversion table'!$B$6:$D$22,2),VLOOKUP(H13079,'Shoe size conversion table'!$J$6:$L$22,2))</f>
        <v>39-40</v>
      </c>
      <c r="J13079" s="13">
        <f>IF(G13079="Male",VLOOKUP(H13079,'Shoe size conversion table'!$B$6:$D$22,3),VLOOKUP(H13079,'Shoe size conversion table'!$J$6:$L$22,3))</f>
        <v>7</v>
      </c>
      <c r="K13079" s="11">
        <v>179</v>
      </c>
      <c r="L13079" s="12">
        <v>0.3</v>
      </c>
      <c r="M13079" s="7">
        <f t="shared" si="613"/>
        <v>2016</v>
      </c>
      <c r="N13079" s="7">
        <f t="shared" si="614"/>
        <v>9</v>
      </c>
      <c r="O13079" s="30">
        <f t="shared" si="615"/>
        <v>125.3</v>
      </c>
    </row>
    <row r="13080" spans="2:15" x14ac:dyDescent="0.2">
      <c r="B13080" s="13">
        <v>64064</v>
      </c>
      <c r="C13080" s="14">
        <v>42634.876111111123</v>
      </c>
      <c r="D13080" s="7" t="s">
        <v>10</v>
      </c>
      <c r="E13080" s="13">
        <v>2187</v>
      </c>
      <c r="F13080" s="7" t="s">
        <v>34</v>
      </c>
      <c r="G13080" s="7" t="s">
        <v>11</v>
      </c>
      <c r="H13080" s="13">
        <v>9.5</v>
      </c>
      <c r="I13080" s="13" t="str">
        <f>IF(G13080="Male",VLOOKUP(H13080,'Shoe size conversion table'!$B$6:$D$22,2),VLOOKUP(H13080,'Shoe size conversion table'!$J$6:$L$22,2))</f>
        <v>42-43</v>
      </c>
      <c r="J13080" s="13">
        <f>IF(G13080="Male",VLOOKUP(H13080,'Shoe size conversion table'!$B$6:$D$22,3),VLOOKUP(H13080,'Shoe size conversion table'!$J$6:$L$22,3))</f>
        <v>9</v>
      </c>
      <c r="K13080" s="11">
        <v>139</v>
      </c>
      <c r="L13080" s="12">
        <v>0.3</v>
      </c>
      <c r="M13080" s="7">
        <f t="shared" si="613"/>
        <v>2016</v>
      </c>
      <c r="N13080" s="7">
        <f t="shared" si="614"/>
        <v>9</v>
      </c>
      <c r="O13080" s="30">
        <f t="shared" si="615"/>
        <v>97.3</v>
      </c>
    </row>
    <row r="13081" spans="2:15" x14ac:dyDescent="0.2">
      <c r="B13081" s="13">
        <v>64065</v>
      </c>
      <c r="C13081" s="14">
        <v>42634.906111111071</v>
      </c>
      <c r="D13081" s="7" t="s">
        <v>7</v>
      </c>
      <c r="E13081" s="13">
        <v>2149</v>
      </c>
      <c r="F13081" s="7" t="s">
        <v>50</v>
      </c>
      <c r="G13081" s="7" t="s">
        <v>11</v>
      </c>
      <c r="H13081" s="13">
        <v>12</v>
      </c>
      <c r="I13081" s="13">
        <f>IF(G13081="Male",VLOOKUP(H13081,'Shoe size conversion table'!$B$6:$D$22,2),VLOOKUP(H13081,'Shoe size conversion table'!$J$6:$L$22,2))</f>
        <v>45</v>
      </c>
      <c r="J13081" s="13">
        <f>IF(G13081="Male",VLOOKUP(H13081,'Shoe size conversion table'!$B$6:$D$22,3),VLOOKUP(H13081,'Shoe size conversion table'!$J$6:$L$22,3))</f>
        <v>11.5</v>
      </c>
      <c r="K13081" s="11">
        <v>129</v>
      </c>
      <c r="L13081" s="12">
        <v>0.5</v>
      </c>
      <c r="M13081" s="7">
        <f t="shared" si="613"/>
        <v>2016</v>
      </c>
      <c r="N13081" s="7">
        <f t="shared" si="614"/>
        <v>9</v>
      </c>
      <c r="O13081" s="30">
        <f t="shared" si="615"/>
        <v>64.5</v>
      </c>
    </row>
    <row r="13082" spans="2:15" x14ac:dyDescent="0.2">
      <c r="B13082" s="13">
        <v>64066</v>
      </c>
      <c r="C13082" s="14">
        <v>42634.93611111123</v>
      </c>
      <c r="D13082" s="7" t="s">
        <v>9</v>
      </c>
      <c r="E13082" s="13">
        <v>2230</v>
      </c>
      <c r="F13082" s="7" t="s">
        <v>60</v>
      </c>
      <c r="G13082" s="7" t="s">
        <v>12</v>
      </c>
      <c r="H13082" s="13">
        <v>8.5</v>
      </c>
      <c r="I13082" s="13">
        <f>IF(G13082="Male",VLOOKUP(H13082,'Shoe size conversion table'!$B$6:$D$22,2),VLOOKUP(H13082,'Shoe size conversion table'!$J$6:$L$22,2))</f>
        <v>39</v>
      </c>
      <c r="J13082" s="13">
        <f>IF(G13082="Male",VLOOKUP(H13082,'Shoe size conversion table'!$B$6:$D$22,3),VLOOKUP(H13082,'Shoe size conversion table'!$J$6:$L$22,3))</f>
        <v>6.5</v>
      </c>
      <c r="K13082" s="11">
        <v>189</v>
      </c>
      <c r="L13082" s="12">
        <v>0</v>
      </c>
      <c r="M13082" s="7">
        <f t="shared" si="613"/>
        <v>2016</v>
      </c>
      <c r="N13082" s="7">
        <f t="shared" si="614"/>
        <v>9</v>
      </c>
      <c r="O13082" s="30">
        <f t="shared" si="615"/>
        <v>189</v>
      </c>
    </row>
    <row r="13083" spans="2:15" x14ac:dyDescent="0.2">
      <c r="B13083" s="13">
        <v>64067</v>
      </c>
      <c r="C13083" s="14">
        <v>42634.966111111069</v>
      </c>
      <c r="D13083" s="7" t="s">
        <v>9</v>
      </c>
      <c r="E13083" s="13">
        <v>2157</v>
      </c>
      <c r="F13083" s="7" t="s">
        <v>60</v>
      </c>
      <c r="G13083" s="7" t="s">
        <v>12</v>
      </c>
      <c r="H13083" s="13">
        <v>10.5</v>
      </c>
      <c r="I13083" s="13">
        <f>IF(G13083="Male",VLOOKUP(H13083,'Shoe size conversion table'!$B$6:$D$22,2),VLOOKUP(H13083,'Shoe size conversion table'!$J$6:$L$22,2))</f>
        <v>41</v>
      </c>
      <c r="J13083" s="13">
        <f>IF(G13083="Male",VLOOKUP(H13083,'Shoe size conversion table'!$B$6:$D$22,3),VLOOKUP(H13083,'Shoe size conversion table'!$J$6:$L$22,3))</f>
        <v>8.5</v>
      </c>
      <c r="K13083" s="11">
        <v>189</v>
      </c>
      <c r="L13083" s="12">
        <v>0</v>
      </c>
      <c r="M13083" s="7">
        <f t="shared" si="613"/>
        <v>2016</v>
      </c>
      <c r="N13083" s="7">
        <f t="shared" si="614"/>
        <v>9</v>
      </c>
      <c r="O13083" s="30">
        <f t="shared" si="615"/>
        <v>189</v>
      </c>
    </row>
    <row r="13084" spans="2:15" x14ac:dyDescent="0.2">
      <c r="B13084" s="13">
        <v>64068</v>
      </c>
      <c r="C13084" s="14">
        <v>42635.086111111232</v>
      </c>
      <c r="D13084" s="7" t="s">
        <v>7</v>
      </c>
      <c r="E13084" s="13">
        <v>2239</v>
      </c>
      <c r="F13084" s="7" t="s">
        <v>55</v>
      </c>
      <c r="G13084" s="7" t="s">
        <v>11</v>
      </c>
      <c r="H13084" s="13">
        <v>9.5</v>
      </c>
      <c r="I13084" s="13" t="str">
        <f>IF(G13084="Male",VLOOKUP(H13084,'Shoe size conversion table'!$B$6:$D$22,2),VLOOKUP(H13084,'Shoe size conversion table'!$J$6:$L$22,2))</f>
        <v>42-43</v>
      </c>
      <c r="J13084" s="13">
        <f>IF(G13084="Male",VLOOKUP(H13084,'Shoe size conversion table'!$B$6:$D$22,3),VLOOKUP(H13084,'Shoe size conversion table'!$J$6:$L$22,3))</f>
        <v>9</v>
      </c>
      <c r="K13084" s="11">
        <v>139</v>
      </c>
      <c r="L13084" s="12">
        <v>0</v>
      </c>
      <c r="M13084" s="7">
        <f t="shared" si="613"/>
        <v>2016</v>
      </c>
      <c r="N13084" s="7">
        <f t="shared" si="614"/>
        <v>9</v>
      </c>
      <c r="O13084" s="30">
        <f t="shared" si="615"/>
        <v>139</v>
      </c>
    </row>
    <row r="13085" spans="2:15" x14ac:dyDescent="0.2">
      <c r="B13085" s="13">
        <v>64069</v>
      </c>
      <c r="C13085" s="14">
        <v>42635.11611111107</v>
      </c>
      <c r="D13085" s="7" t="s">
        <v>9</v>
      </c>
      <c r="E13085" s="13">
        <v>2174</v>
      </c>
      <c r="F13085" s="7" t="s">
        <v>60</v>
      </c>
      <c r="G13085" s="7" t="s">
        <v>11</v>
      </c>
      <c r="H13085" s="13">
        <v>9</v>
      </c>
      <c r="I13085" s="13">
        <f>IF(G13085="Male",VLOOKUP(H13085,'Shoe size conversion table'!$B$6:$D$22,2),VLOOKUP(H13085,'Shoe size conversion table'!$J$6:$L$22,2))</f>
        <v>42</v>
      </c>
      <c r="J13085" s="13">
        <f>IF(G13085="Male",VLOOKUP(H13085,'Shoe size conversion table'!$B$6:$D$22,3),VLOOKUP(H13085,'Shoe size conversion table'!$J$6:$L$22,3))</f>
        <v>8.5</v>
      </c>
      <c r="K13085" s="11">
        <v>189</v>
      </c>
      <c r="L13085" s="12">
        <v>0</v>
      </c>
      <c r="M13085" s="7">
        <f t="shared" si="613"/>
        <v>2016</v>
      </c>
      <c r="N13085" s="7">
        <f t="shared" si="614"/>
        <v>9</v>
      </c>
      <c r="O13085" s="30">
        <f t="shared" si="615"/>
        <v>189</v>
      </c>
    </row>
    <row r="13086" spans="2:15" x14ac:dyDescent="0.2">
      <c r="B13086" s="13">
        <v>64070</v>
      </c>
      <c r="C13086" s="14">
        <v>42635.11611111107</v>
      </c>
      <c r="D13086" s="7" t="s">
        <v>8</v>
      </c>
      <c r="E13086" s="13">
        <v>2202</v>
      </c>
      <c r="F13086" s="7" t="s">
        <v>40</v>
      </c>
      <c r="G13086" s="7" t="s">
        <v>11</v>
      </c>
      <c r="H13086" s="13">
        <v>11.5</v>
      </c>
      <c r="I13086" s="13" t="str">
        <f>IF(G13086="Male",VLOOKUP(H13086,'Shoe size conversion table'!$B$6:$D$22,2),VLOOKUP(H13086,'Shoe size conversion table'!$J$6:$L$22,2))</f>
        <v>44-45</v>
      </c>
      <c r="J13086" s="13">
        <f>IF(G13086="Male",VLOOKUP(H13086,'Shoe size conversion table'!$B$6:$D$22,3),VLOOKUP(H13086,'Shoe size conversion table'!$J$6:$L$22,3))</f>
        <v>11</v>
      </c>
      <c r="K13086" s="11">
        <v>149</v>
      </c>
      <c r="L13086" s="12">
        <v>0</v>
      </c>
      <c r="M13086" s="7">
        <f t="shared" si="613"/>
        <v>2016</v>
      </c>
      <c r="N13086" s="7">
        <f t="shared" si="614"/>
        <v>9</v>
      </c>
      <c r="O13086" s="30">
        <f t="shared" si="615"/>
        <v>149</v>
      </c>
    </row>
    <row r="13087" spans="2:15" x14ac:dyDescent="0.2">
      <c r="B13087" s="13">
        <v>64071</v>
      </c>
      <c r="C13087" s="14">
        <v>42635.146111111229</v>
      </c>
      <c r="D13087" s="7" t="s">
        <v>7</v>
      </c>
      <c r="E13087" s="13">
        <v>2184</v>
      </c>
      <c r="F13087" s="7" t="s">
        <v>43</v>
      </c>
      <c r="G13087" s="7" t="s">
        <v>11</v>
      </c>
      <c r="H13087" s="13">
        <v>10.5</v>
      </c>
      <c r="I13087" s="13" t="str">
        <f>IF(G13087="Male",VLOOKUP(H13087,'Shoe size conversion table'!$B$6:$D$22,2),VLOOKUP(H13087,'Shoe size conversion table'!$J$6:$L$22,2))</f>
        <v>43-44</v>
      </c>
      <c r="J13087" s="13">
        <f>IF(G13087="Male",VLOOKUP(H13087,'Shoe size conversion table'!$B$6:$D$22,3),VLOOKUP(H13087,'Shoe size conversion table'!$J$6:$L$22,3))</f>
        <v>10</v>
      </c>
      <c r="K13087" s="11">
        <v>179</v>
      </c>
      <c r="L13087" s="12">
        <v>0.1</v>
      </c>
      <c r="M13087" s="7">
        <f t="shared" si="613"/>
        <v>2016</v>
      </c>
      <c r="N13087" s="7">
        <f t="shared" si="614"/>
        <v>9</v>
      </c>
      <c r="O13087" s="30">
        <f t="shared" si="615"/>
        <v>161.1</v>
      </c>
    </row>
    <row r="13088" spans="2:15" x14ac:dyDescent="0.2">
      <c r="B13088" s="13">
        <v>64072</v>
      </c>
      <c r="C13088" s="14">
        <v>42635.156111111122</v>
      </c>
      <c r="D13088" s="7" t="s">
        <v>7</v>
      </c>
      <c r="E13088" s="13">
        <v>2242</v>
      </c>
      <c r="F13088" s="7" t="s">
        <v>56</v>
      </c>
      <c r="G13088" s="7" t="s">
        <v>11</v>
      </c>
      <c r="H13088" s="13">
        <v>10</v>
      </c>
      <c r="I13088" s="13">
        <f>IF(G13088="Male",VLOOKUP(H13088,'Shoe size conversion table'!$B$6:$D$22,2),VLOOKUP(H13088,'Shoe size conversion table'!$J$6:$L$22,2))</f>
        <v>43</v>
      </c>
      <c r="J13088" s="13">
        <f>IF(G13088="Male",VLOOKUP(H13088,'Shoe size conversion table'!$B$6:$D$22,3),VLOOKUP(H13088,'Shoe size conversion table'!$J$6:$L$22,3))</f>
        <v>9.5</v>
      </c>
      <c r="K13088" s="11">
        <v>169</v>
      </c>
      <c r="L13088" s="12">
        <v>0</v>
      </c>
      <c r="M13088" s="7">
        <f t="shared" si="613"/>
        <v>2016</v>
      </c>
      <c r="N13088" s="7">
        <f t="shared" si="614"/>
        <v>9</v>
      </c>
      <c r="O13088" s="30">
        <f t="shared" si="615"/>
        <v>169</v>
      </c>
    </row>
    <row r="13089" spans="2:15" x14ac:dyDescent="0.2">
      <c r="B13089" s="13">
        <v>64073</v>
      </c>
      <c r="C13089" s="14">
        <v>42635.18611111123</v>
      </c>
      <c r="D13089" s="7" t="s">
        <v>10</v>
      </c>
      <c r="E13089" s="13">
        <v>2152</v>
      </c>
      <c r="F13089" s="7" t="s">
        <v>34</v>
      </c>
      <c r="G13089" s="7" t="s">
        <v>11</v>
      </c>
      <c r="H13089" s="13">
        <v>9.5</v>
      </c>
      <c r="I13089" s="13" t="str">
        <f>IF(G13089="Male",VLOOKUP(H13089,'Shoe size conversion table'!$B$6:$D$22,2),VLOOKUP(H13089,'Shoe size conversion table'!$J$6:$L$22,2))</f>
        <v>42-43</v>
      </c>
      <c r="J13089" s="13">
        <f>IF(G13089="Male",VLOOKUP(H13089,'Shoe size conversion table'!$B$6:$D$22,3),VLOOKUP(H13089,'Shoe size conversion table'!$J$6:$L$22,3))</f>
        <v>9</v>
      </c>
      <c r="K13089" s="11">
        <v>199</v>
      </c>
      <c r="L13089" s="12">
        <v>0</v>
      </c>
      <c r="M13089" s="7">
        <f t="shared" si="613"/>
        <v>2016</v>
      </c>
      <c r="N13089" s="7">
        <f t="shared" si="614"/>
        <v>9</v>
      </c>
      <c r="O13089" s="30">
        <f t="shared" si="615"/>
        <v>199</v>
      </c>
    </row>
    <row r="13090" spans="2:15" x14ac:dyDescent="0.2">
      <c r="B13090" s="13">
        <v>64074</v>
      </c>
      <c r="C13090" s="14">
        <v>42635.206111111125</v>
      </c>
      <c r="D13090" s="7" t="s">
        <v>10</v>
      </c>
      <c r="E13090" s="13">
        <v>2186</v>
      </c>
      <c r="F13090" s="7" t="s">
        <v>35</v>
      </c>
      <c r="G13090" s="7" t="s">
        <v>12</v>
      </c>
      <c r="H13090" s="13">
        <v>7.5</v>
      </c>
      <c r="I13090" s="13">
        <f>IF(G13090="Male",VLOOKUP(H13090,'Shoe size conversion table'!$B$6:$D$22,2),VLOOKUP(H13090,'Shoe size conversion table'!$J$6:$L$22,2))</f>
        <v>38</v>
      </c>
      <c r="J13090" s="13">
        <f>IF(G13090="Male",VLOOKUP(H13090,'Shoe size conversion table'!$B$6:$D$22,3),VLOOKUP(H13090,'Shoe size conversion table'!$J$6:$L$22,3))</f>
        <v>5.5</v>
      </c>
      <c r="K13090" s="11">
        <v>129</v>
      </c>
      <c r="L13090" s="12">
        <v>0</v>
      </c>
      <c r="M13090" s="7">
        <f t="shared" si="613"/>
        <v>2016</v>
      </c>
      <c r="N13090" s="7">
        <f t="shared" si="614"/>
        <v>9</v>
      </c>
      <c r="O13090" s="30">
        <f t="shared" si="615"/>
        <v>129</v>
      </c>
    </row>
    <row r="13091" spans="2:15" x14ac:dyDescent="0.2">
      <c r="B13091" s="13">
        <v>64075</v>
      </c>
      <c r="C13091" s="14">
        <v>42635.246111111337</v>
      </c>
      <c r="D13091" s="7" t="s">
        <v>10</v>
      </c>
      <c r="E13091" s="13">
        <v>2190</v>
      </c>
      <c r="F13091" s="7" t="s">
        <v>36</v>
      </c>
      <c r="G13091" s="7" t="s">
        <v>12</v>
      </c>
      <c r="H13091" s="13">
        <v>7</v>
      </c>
      <c r="I13091" s="13" t="str">
        <f>IF(G13091="Male",VLOOKUP(H13091,'Shoe size conversion table'!$B$6:$D$22,2),VLOOKUP(H13091,'Shoe size conversion table'!$J$6:$L$22,2))</f>
        <v>37-38</v>
      </c>
      <c r="J13091" s="13">
        <f>IF(G13091="Male",VLOOKUP(H13091,'Shoe size conversion table'!$B$6:$D$22,3),VLOOKUP(H13091,'Shoe size conversion table'!$J$6:$L$22,3))</f>
        <v>5</v>
      </c>
      <c r="K13091" s="11">
        <v>159</v>
      </c>
      <c r="L13091" s="12">
        <v>0</v>
      </c>
      <c r="M13091" s="7">
        <f t="shared" si="613"/>
        <v>2016</v>
      </c>
      <c r="N13091" s="7">
        <f t="shared" si="614"/>
        <v>9</v>
      </c>
      <c r="O13091" s="30">
        <f t="shared" si="615"/>
        <v>159</v>
      </c>
    </row>
    <row r="13092" spans="2:15" x14ac:dyDescent="0.2">
      <c r="B13092" s="13">
        <v>64076</v>
      </c>
      <c r="C13092" s="14">
        <v>42635.326111111128</v>
      </c>
      <c r="D13092" s="7" t="s">
        <v>9</v>
      </c>
      <c r="E13092" s="13">
        <v>2202</v>
      </c>
      <c r="F13092" s="7" t="s">
        <v>58</v>
      </c>
      <c r="G13092" s="7" t="s">
        <v>11</v>
      </c>
      <c r="H13092" s="13">
        <v>9</v>
      </c>
      <c r="I13092" s="13">
        <f>IF(G13092="Male",VLOOKUP(H13092,'Shoe size conversion table'!$B$6:$D$22,2),VLOOKUP(H13092,'Shoe size conversion table'!$J$6:$L$22,2))</f>
        <v>42</v>
      </c>
      <c r="J13092" s="13">
        <f>IF(G13092="Male",VLOOKUP(H13092,'Shoe size conversion table'!$B$6:$D$22,3),VLOOKUP(H13092,'Shoe size conversion table'!$J$6:$L$22,3))</f>
        <v>8.5</v>
      </c>
      <c r="K13092" s="11">
        <v>139</v>
      </c>
      <c r="L13092" s="12">
        <v>0</v>
      </c>
      <c r="M13092" s="7">
        <f t="shared" si="613"/>
        <v>2016</v>
      </c>
      <c r="N13092" s="7">
        <f t="shared" si="614"/>
        <v>9</v>
      </c>
      <c r="O13092" s="30">
        <f t="shared" si="615"/>
        <v>139</v>
      </c>
    </row>
    <row r="13093" spans="2:15" x14ac:dyDescent="0.2">
      <c r="B13093" s="13">
        <v>64077</v>
      </c>
      <c r="C13093" s="14">
        <v>42635.406111111122</v>
      </c>
      <c r="D13093" s="7" t="s">
        <v>7</v>
      </c>
      <c r="E13093" s="13">
        <v>2154</v>
      </c>
      <c r="F13093" s="7" t="s">
        <v>49</v>
      </c>
      <c r="G13093" s="7" t="s">
        <v>11</v>
      </c>
      <c r="H13093" s="13">
        <v>9</v>
      </c>
      <c r="I13093" s="13">
        <f>IF(G13093="Male",VLOOKUP(H13093,'Shoe size conversion table'!$B$6:$D$22,2),VLOOKUP(H13093,'Shoe size conversion table'!$J$6:$L$22,2))</f>
        <v>42</v>
      </c>
      <c r="J13093" s="13">
        <f>IF(G13093="Male",VLOOKUP(H13093,'Shoe size conversion table'!$B$6:$D$22,3),VLOOKUP(H13093,'Shoe size conversion table'!$J$6:$L$22,3))</f>
        <v>8.5</v>
      </c>
      <c r="K13093" s="11">
        <v>149</v>
      </c>
      <c r="L13093" s="12">
        <v>0</v>
      </c>
      <c r="M13093" s="7">
        <f t="shared" si="613"/>
        <v>2016</v>
      </c>
      <c r="N13093" s="7">
        <f t="shared" si="614"/>
        <v>9</v>
      </c>
      <c r="O13093" s="30">
        <f t="shared" si="615"/>
        <v>149</v>
      </c>
    </row>
    <row r="13094" spans="2:15" x14ac:dyDescent="0.2">
      <c r="B13094" s="13">
        <v>64078</v>
      </c>
      <c r="C13094" s="14">
        <v>42635.466111111069</v>
      </c>
      <c r="D13094" s="7" t="s">
        <v>7</v>
      </c>
      <c r="E13094" s="13">
        <v>2192</v>
      </c>
      <c r="F13094" s="7" t="s">
        <v>49</v>
      </c>
      <c r="G13094" s="7" t="s">
        <v>12</v>
      </c>
      <c r="H13094" s="13">
        <v>6</v>
      </c>
      <c r="I13094" s="13" t="str">
        <f>IF(G13094="Male",VLOOKUP(H13094,'Shoe size conversion table'!$B$6:$D$22,2),VLOOKUP(H13094,'Shoe size conversion table'!$J$6:$L$22,2))</f>
        <v>36-37</v>
      </c>
      <c r="J13094" s="13">
        <f>IF(G13094="Male",VLOOKUP(H13094,'Shoe size conversion table'!$B$6:$D$22,3),VLOOKUP(H13094,'Shoe size conversion table'!$J$6:$L$22,3))</f>
        <v>4</v>
      </c>
      <c r="K13094" s="11">
        <v>129</v>
      </c>
      <c r="L13094" s="12">
        <v>0.2</v>
      </c>
      <c r="M13094" s="7">
        <f t="shared" si="613"/>
        <v>2016</v>
      </c>
      <c r="N13094" s="7">
        <f t="shared" si="614"/>
        <v>9</v>
      </c>
      <c r="O13094" s="30">
        <f t="shared" si="615"/>
        <v>103.2</v>
      </c>
    </row>
    <row r="13095" spans="2:15" x14ac:dyDescent="0.2">
      <c r="B13095" s="13">
        <v>64079</v>
      </c>
      <c r="C13095" s="14">
        <v>42635.486111111335</v>
      </c>
      <c r="D13095" s="7" t="s">
        <v>7</v>
      </c>
      <c r="E13095" s="13">
        <v>2239</v>
      </c>
      <c r="F13095" s="7" t="s">
        <v>50</v>
      </c>
      <c r="G13095" s="7" t="s">
        <v>12</v>
      </c>
      <c r="H13095" s="13">
        <v>8</v>
      </c>
      <c r="I13095" s="13" t="str">
        <f>IF(G13095="Male",VLOOKUP(H13095,'Shoe size conversion table'!$B$6:$D$22,2),VLOOKUP(H13095,'Shoe size conversion table'!$J$6:$L$22,2))</f>
        <v>38-39</v>
      </c>
      <c r="J13095" s="13">
        <f>IF(G13095="Male",VLOOKUP(H13095,'Shoe size conversion table'!$B$6:$D$22,3),VLOOKUP(H13095,'Shoe size conversion table'!$J$6:$L$22,3))</f>
        <v>6</v>
      </c>
      <c r="K13095" s="11">
        <v>169</v>
      </c>
      <c r="L13095" s="12">
        <v>0.5</v>
      </c>
      <c r="M13095" s="7">
        <f t="shared" si="613"/>
        <v>2016</v>
      </c>
      <c r="N13095" s="7">
        <f t="shared" si="614"/>
        <v>9</v>
      </c>
      <c r="O13095" s="30">
        <f t="shared" si="615"/>
        <v>84.5</v>
      </c>
    </row>
    <row r="13096" spans="2:15" x14ac:dyDescent="0.2">
      <c r="B13096" s="13">
        <v>64079</v>
      </c>
      <c r="C13096" s="14">
        <v>42635.486111111335</v>
      </c>
      <c r="D13096" s="7" t="s">
        <v>7</v>
      </c>
      <c r="E13096" s="13">
        <v>2154</v>
      </c>
      <c r="F13096" s="7" t="s">
        <v>44</v>
      </c>
      <c r="G13096" s="7" t="s">
        <v>12</v>
      </c>
      <c r="H13096" s="13">
        <v>8.5</v>
      </c>
      <c r="I13096" s="13">
        <f>IF(G13096="Male",VLOOKUP(H13096,'Shoe size conversion table'!$B$6:$D$22,2),VLOOKUP(H13096,'Shoe size conversion table'!$J$6:$L$22,2))</f>
        <v>39</v>
      </c>
      <c r="J13096" s="13">
        <f>IF(G13096="Male",VLOOKUP(H13096,'Shoe size conversion table'!$B$6:$D$22,3),VLOOKUP(H13096,'Shoe size conversion table'!$J$6:$L$22,3))</f>
        <v>6.5</v>
      </c>
      <c r="K13096" s="11">
        <v>139</v>
      </c>
      <c r="L13096" s="12">
        <v>0</v>
      </c>
      <c r="M13096" s="7">
        <f t="shared" si="613"/>
        <v>2016</v>
      </c>
      <c r="N13096" s="7">
        <f t="shared" si="614"/>
        <v>9</v>
      </c>
      <c r="O13096" s="30">
        <f t="shared" si="615"/>
        <v>139</v>
      </c>
    </row>
    <row r="13097" spans="2:15" x14ac:dyDescent="0.2">
      <c r="B13097" s="13">
        <v>64080</v>
      </c>
      <c r="C13097" s="14">
        <v>42635.526111111125</v>
      </c>
      <c r="D13097" s="7" t="s">
        <v>7</v>
      </c>
      <c r="E13097" s="13">
        <v>2217</v>
      </c>
      <c r="F13097" s="7" t="s">
        <v>49</v>
      </c>
      <c r="G13097" s="7" t="s">
        <v>12</v>
      </c>
      <c r="H13097" s="13">
        <v>8.5</v>
      </c>
      <c r="I13097" s="13">
        <f>IF(G13097="Male",VLOOKUP(H13097,'Shoe size conversion table'!$B$6:$D$22,2),VLOOKUP(H13097,'Shoe size conversion table'!$J$6:$L$22,2))</f>
        <v>39</v>
      </c>
      <c r="J13097" s="13">
        <f>IF(G13097="Male",VLOOKUP(H13097,'Shoe size conversion table'!$B$6:$D$22,3),VLOOKUP(H13097,'Shoe size conversion table'!$J$6:$L$22,3))</f>
        <v>6.5</v>
      </c>
      <c r="K13097" s="11">
        <v>159</v>
      </c>
      <c r="L13097" s="12">
        <v>0</v>
      </c>
      <c r="M13097" s="7">
        <f t="shared" si="613"/>
        <v>2016</v>
      </c>
      <c r="N13097" s="7">
        <f t="shared" si="614"/>
        <v>9</v>
      </c>
      <c r="O13097" s="30">
        <f t="shared" si="615"/>
        <v>159</v>
      </c>
    </row>
    <row r="13098" spans="2:15" x14ac:dyDescent="0.2">
      <c r="B13098" s="13">
        <v>64081</v>
      </c>
      <c r="C13098" s="14">
        <v>42635.606111111068</v>
      </c>
      <c r="D13098" s="7" t="s">
        <v>9</v>
      </c>
      <c r="E13098" s="13">
        <v>2211</v>
      </c>
      <c r="F13098" s="7" t="s">
        <v>58</v>
      </c>
      <c r="G13098" s="7" t="s">
        <v>11</v>
      </c>
      <c r="H13098" s="13">
        <v>9.5</v>
      </c>
      <c r="I13098" s="13" t="str">
        <f>IF(G13098="Male",VLOOKUP(H13098,'Shoe size conversion table'!$B$6:$D$22,2),VLOOKUP(H13098,'Shoe size conversion table'!$J$6:$L$22,2))</f>
        <v>42-43</v>
      </c>
      <c r="J13098" s="13">
        <f>IF(G13098="Male",VLOOKUP(H13098,'Shoe size conversion table'!$B$6:$D$22,3),VLOOKUP(H13098,'Shoe size conversion table'!$J$6:$L$22,3))</f>
        <v>9</v>
      </c>
      <c r="K13098" s="11">
        <v>189</v>
      </c>
      <c r="L13098" s="12">
        <v>0</v>
      </c>
      <c r="M13098" s="7">
        <f t="shared" si="613"/>
        <v>2016</v>
      </c>
      <c r="N13098" s="7">
        <f t="shared" si="614"/>
        <v>9</v>
      </c>
      <c r="O13098" s="30">
        <f t="shared" si="615"/>
        <v>189</v>
      </c>
    </row>
    <row r="13099" spans="2:15" x14ac:dyDescent="0.2">
      <c r="B13099" s="13">
        <v>64082</v>
      </c>
      <c r="C13099" s="14">
        <v>42635.626111111233</v>
      </c>
      <c r="D13099" s="7" t="s">
        <v>8</v>
      </c>
      <c r="E13099" s="13">
        <v>2179</v>
      </c>
      <c r="F13099" s="7" t="s">
        <v>40</v>
      </c>
      <c r="G13099" s="7" t="s">
        <v>11</v>
      </c>
      <c r="H13099" s="13">
        <v>11</v>
      </c>
      <c r="I13099" s="13">
        <f>IF(G13099="Male",VLOOKUP(H13099,'Shoe size conversion table'!$B$6:$D$22,2),VLOOKUP(H13099,'Shoe size conversion table'!$J$6:$L$22,2))</f>
        <v>44</v>
      </c>
      <c r="J13099" s="13">
        <f>IF(G13099="Male",VLOOKUP(H13099,'Shoe size conversion table'!$B$6:$D$22,3),VLOOKUP(H13099,'Shoe size conversion table'!$J$6:$L$22,3))</f>
        <v>10.5</v>
      </c>
      <c r="K13099" s="11">
        <v>149</v>
      </c>
      <c r="L13099" s="12">
        <v>0.2</v>
      </c>
      <c r="M13099" s="7">
        <f t="shared" si="613"/>
        <v>2016</v>
      </c>
      <c r="N13099" s="7">
        <f t="shared" si="614"/>
        <v>9</v>
      </c>
      <c r="O13099" s="30">
        <f t="shared" si="615"/>
        <v>119.2</v>
      </c>
    </row>
    <row r="13100" spans="2:15" x14ac:dyDescent="0.2">
      <c r="B13100" s="13">
        <v>64083</v>
      </c>
      <c r="C13100" s="14">
        <v>42635.786111111338</v>
      </c>
      <c r="D13100" s="7" t="s">
        <v>7</v>
      </c>
      <c r="E13100" s="13">
        <v>2185</v>
      </c>
      <c r="F13100" s="7" t="s">
        <v>44</v>
      </c>
      <c r="G13100" s="7" t="s">
        <v>11</v>
      </c>
      <c r="H13100" s="13">
        <v>11</v>
      </c>
      <c r="I13100" s="13">
        <f>IF(G13100="Male",VLOOKUP(H13100,'Shoe size conversion table'!$B$6:$D$22,2),VLOOKUP(H13100,'Shoe size conversion table'!$J$6:$L$22,2))</f>
        <v>44</v>
      </c>
      <c r="J13100" s="13">
        <f>IF(G13100="Male",VLOOKUP(H13100,'Shoe size conversion table'!$B$6:$D$22,3),VLOOKUP(H13100,'Shoe size conversion table'!$J$6:$L$22,3))</f>
        <v>10.5</v>
      </c>
      <c r="K13100" s="11">
        <v>129</v>
      </c>
      <c r="L13100" s="12">
        <v>0.1</v>
      </c>
      <c r="M13100" s="7">
        <f t="shared" si="613"/>
        <v>2016</v>
      </c>
      <c r="N13100" s="7">
        <f t="shared" si="614"/>
        <v>9</v>
      </c>
      <c r="O13100" s="30">
        <f t="shared" si="615"/>
        <v>116.10000000000001</v>
      </c>
    </row>
    <row r="13101" spans="2:15" x14ac:dyDescent="0.2">
      <c r="B13101" s="13">
        <v>64084</v>
      </c>
      <c r="C13101" s="14">
        <v>42635.86611111134</v>
      </c>
      <c r="D13101" s="7" t="s">
        <v>8</v>
      </c>
      <c r="E13101" s="13">
        <v>2208</v>
      </c>
      <c r="F13101" s="7" t="s">
        <v>42</v>
      </c>
      <c r="G13101" s="7" t="s">
        <v>12</v>
      </c>
      <c r="H13101" s="13">
        <v>8.5</v>
      </c>
      <c r="I13101" s="13">
        <f>IF(G13101="Male",VLOOKUP(H13101,'Shoe size conversion table'!$B$6:$D$22,2),VLOOKUP(H13101,'Shoe size conversion table'!$J$6:$L$22,2))</f>
        <v>39</v>
      </c>
      <c r="J13101" s="13">
        <f>IF(G13101="Male",VLOOKUP(H13101,'Shoe size conversion table'!$B$6:$D$22,3),VLOOKUP(H13101,'Shoe size conversion table'!$J$6:$L$22,3))</f>
        <v>6.5</v>
      </c>
      <c r="K13101" s="11">
        <v>179</v>
      </c>
      <c r="L13101" s="12">
        <v>0</v>
      </c>
      <c r="M13101" s="7">
        <f t="shared" si="613"/>
        <v>2016</v>
      </c>
      <c r="N13101" s="7">
        <f t="shared" si="614"/>
        <v>9</v>
      </c>
      <c r="O13101" s="30">
        <f t="shared" si="615"/>
        <v>179</v>
      </c>
    </row>
    <row r="13102" spans="2:15" x14ac:dyDescent="0.2">
      <c r="B13102" s="13">
        <v>64085</v>
      </c>
      <c r="C13102" s="14">
        <v>42635.876111111123</v>
      </c>
      <c r="D13102" s="7" t="s">
        <v>7</v>
      </c>
      <c r="E13102" s="13">
        <v>2232</v>
      </c>
      <c r="F13102" s="7" t="s">
        <v>51</v>
      </c>
      <c r="G13102" s="7" t="s">
        <v>12</v>
      </c>
      <c r="H13102" s="13">
        <v>9</v>
      </c>
      <c r="I13102" s="13" t="str">
        <f>IF(G13102="Male",VLOOKUP(H13102,'Shoe size conversion table'!$B$6:$D$22,2),VLOOKUP(H13102,'Shoe size conversion table'!$J$6:$L$22,2))</f>
        <v>39-40</v>
      </c>
      <c r="J13102" s="13">
        <f>IF(G13102="Male",VLOOKUP(H13102,'Shoe size conversion table'!$B$6:$D$22,3),VLOOKUP(H13102,'Shoe size conversion table'!$J$6:$L$22,3))</f>
        <v>7</v>
      </c>
      <c r="K13102" s="11">
        <v>139</v>
      </c>
      <c r="L13102" s="12">
        <v>0</v>
      </c>
      <c r="M13102" s="7">
        <f t="shared" si="613"/>
        <v>2016</v>
      </c>
      <c r="N13102" s="7">
        <f t="shared" si="614"/>
        <v>9</v>
      </c>
      <c r="O13102" s="30">
        <f t="shared" si="615"/>
        <v>139</v>
      </c>
    </row>
    <row r="13103" spans="2:15" x14ac:dyDescent="0.2">
      <c r="B13103" s="13">
        <v>64086</v>
      </c>
      <c r="C13103" s="14">
        <v>42635.876111111123</v>
      </c>
      <c r="D13103" s="7" t="s">
        <v>9</v>
      </c>
      <c r="E13103" s="13">
        <v>2188</v>
      </c>
      <c r="F13103" s="7" t="s">
        <v>60</v>
      </c>
      <c r="G13103" s="7" t="s">
        <v>12</v>
      </c>
      <c r="H13103" s="13">
        <v>7.5</v>
      </c>
      <c r="I13103" s="13">
        <f>IF(G13103="Male",VLOOKUP(H13103,'Shoe size conversion table'!$B$6:$D$22,2),VLOOKUP(H13103,'Shoe size conversion table'!$J$6:$L$22,2))</f>
        <v>38</v>
      </c>
      <c r="J13103" s="13">
        <f>IF(G13103="Male",VLOOKUP(H13103,'Shoe size conversion table'!$B$6:$D$22,3),VLOOKUP(H13103,'Shoe size conversion table'!$J$6:$L$22,3))</f>
        <v>5.5</v>
      </c>
      <c r="K13103" s="11">
        <v>189</v>
      </c>
      <c r="L13103" s="12">
        <v>0.1</v>
      </c>
      <c r="M13103" s="7">
        <f t="shared" si="613"/>
        <v>2016</v>
      </c>
      <c r="N13103" s="7">
        <f t="shared" si="614"/>
        <v>9</v>
      </c>
      <c r="O13103" s="30">
        <f t="shared" si="615"/>
        <v>170.1</v>
      </c>
    </row>
    <row r="13104" spans="2:15" x14ac:dyDescent="0.2">
      <c r="B13104" s="13">
        <v>64087</v>
      </c>
      <c r="C13104" s="14">
        <v>42636.006111111339</v>
      </c>
      <c r="D13104" s="7" t="s">
        <v>7</v>
      </c>
      <c r="E13104" s="13">
        <v>2219</v>
      </c>
      <c r="F13104" s="7" t="s">
        <v>50</v>
      </c>
      <c r="G13104" s="7" t="s">
        <v>12</v>
      </c>
      <c r="H13104" s="13">
        <v>8</v>
      </c>
      <c r="I13104" s="13" t="str">
        <f>IF(G13104="Male",VLOOKUP(H13104,'Shoe size conversion table'!$B$6:$D$22,2),VLOOKUP(H13104,'Shoe size conversion table'!$J$6:$L$22,2))</f>
        <v>38-39</v>
      </c>
      <c r="J13104" s="13">
        <f>IF(G13104="Male",VLOOKUP(H13104,'Shoe size conversion table'!$B$6:$D$22,3),VLOOKUP(H13104,'Shoe size conversion table'!$J$6:$L$22,3))</f>
        <v>6</v>
      </c>
      <c r="K13104" s="11">
        <v>139</v>
      </c>
      <c r="L13104" s="12">
        <v>0.5</v>
      </c>
      <c r="M13104" s="7">
        <f t="shared" si="613"/>
        <v>2016</v>
      </c>
      <c r="N13104" s="7">
        <f t="shared" si="614"/>
        <v>9</v>
      </c>
      <c r="O13104" s="30">
        <f t="shared" si="615"/>
        <v>69.5</v>
      </c>
    </row>
    <row r="13105" spans="2:15" x14ac:dyDescent="0.2">
      <c r="B13105" s="13">
        <v>64088</v>
      </c>
      <c r="C13105" s="14">
        <v>42636.11611111107</v>
      </c>
      <c r="D13105" s="7" t="s">
        <v>8</v>
      </c>
      <c r="E13105" s="13">
        <v>2222</v>
      </c>
      <c r="F13105" s="7" t="s">
        <v>40</v>
      </c>
      <c r="G13105" s="7" t="s">
        <v>12</v>
      </c>
      <c r="H13105" s="13">
        <v>9</v>
      </c>
      <c r="I13105" s="13" t="str">
        <f>IF(G13105="Male",VLOOKUP(H13105,'Shoe size conversion table'!$B$6:$D$22,2),VLOOKUP(H13105,'Shoe size conversion table'!$J$6:$L$22,2))</f>
        <v>39-40</v>
      </c>
      <c r="J13105" s="13">
        <f>IF(G13105="Male",VLOOKUP(H13105,'Shoe size conversion table'!$B$6:$D$22,3),VLOOKUP(H13105,'Shoe size conversion table'!$J$6:$L$22,3))</f>
        <v>7</v>
      </c>
      <c r="K13105" s="11">
        <v>199</v>
      </c>
      <c r="L13105" s="12">
        <v>0.1</v>
      </c>
      <c r="M13105" s="7">
        <f t="shared" si="613"/>
        <v>2016</v>
      </c>
      <c r="N13105" s="7">
        <f t="shared" si="614"/>
        <v>9</v>
      </c>
      <c r="O13105" s="30">
        <f t="shared" si="615"/>
        <v>179.1</v>
      </c>
    </row>
    <row r="13106" spans="2:15" x14ac:dyDescent="0.2">
      <c r="B13106" s="13">
        <v>64089</v>
      </c>
      <c r="C13106" s="14">
        <v>42636.156111111122</v>
      </c>
      <c r="D13106" s="7" t="s">
        <v>7</v>
      </c>
      <c r="E13106" s="13">
        <v>2147</v>
      </c>
      <c r="F13106" s="7" t="s">
        <v>52</v>
      </c>
      <c r="G13106" s="7" t="s">
        <v>11</v>
      </c>
      <c r="H13106" s="13">
        <v>10</v>
      </c>
      <c r="I13106" s="13">
        <f>IF(G13106="Male",VLOOKUP(H13106,'Shoe size conversion table'!$B$6:$D$22,2),VLOOKUP(H13106,'Shoe size conversion table'!$J$6:$L$22,2))</f>
        <v>43</v>
      </c>
      <c r="J13106" s="13">
        <f>IF(G13106="Male",VLOOKUP(H13106,'Shoe size conversion table'!$B$6:$D$22,3),VLOOKUP(H13106,'Shoe size conversion table'!$J$6:$L$22,3))</f>
        <v>9.5</v>
      </c>
      <c r="K13106" s="11">
        <v>189</v>
      </c>
      <c r="L13106" s="12">
        <v>0.3</v>
      </c>
      <c r="M13106" s="7">
        <f t="shared" si="613"/>
        <v>2016</v>
      </c>
      <c r="N13106" s="7">
        <f t="shared" si="614"/>
        <v>9</v>
      </c>
      <c r="O13106" s="30">
        <f t="shared" si="615"/>
        <v>132.29999999999998</v>
      </c>
    </row>
    <row r="13107" spans="2:15" x14ac:dyDescent="0.2">
      <c r="B13107" s="13">
        <v>64090</v>
      </c>
      <c r="C13107" s="14">
        <v>42636.176111111337</v>
      </c>
      <c r="D13107" s="7" t="s">
        <v>10</v>
      </c>
      <c r="E13107" s="13">
        <v>2215</v>
      </c>
      <c r="F13107" s="7" t="s">
        <v>34</v>
      </c>
      <c r="G13107" s="7" t="s">
        <v>12</v>
      </c>
      <c r="H13107" s="13">
        <v>9.5</v>
      </c>
      <c r="I13107" s="13">
        <f>IF(G13107="Male",VLOOKUP(H13107,'Shoe size conversion table'!$B$6:$D$22,2),VLOOKUP(H13107,'Shoe size conversion table'!$J$6:$L$22,2))</f>
        <v>40</v>
      </c>
      <c r="J13107" s="13">
        <f>IF(G13107="Male",VLOOKUP(H13107,'Shoe size conversion table'!$B$6:$D$22,3),VLOOKUP(H13107,'Shoe size conversion table'!$J$6:$L$22,3))</f>
        <v>7.5</v>
      </c>
      <c r="K13107" s="11">
        <v>189</v>
      </c>
      <c r="L13107" s="12">
        <v>0</v>
      </c>
      <c r="M13107" s="7">
        <f t="shared" si="613"/>
        <v>2016</v>
      </c>
      <c r="N13107" s="7">
        <f t="shared" si="614"/>
        <v>9</v>
      </c>
      <c r="O13107" s="30">
        <f t="shared" si="615"/>
        <v>189</v>
      </c>
    </row>
    <row r="13108" spans="2:15" x14ac:dyDescent="0.2">
      <c r="B13108" s="13">
        <v>64091</v>
      </c>
      <c r="C13108" s="14">
        <v>42636.18611111123</v>
      </c>
      <c r="D13108" s="7" t="s">
        <v>10</v>
      </c>
      <c r="E13108" s="13">
        <v>2237</v>
      </c>
      <c r="F13108" s="7" t="s">
        <v>35</v>
      </c>
      <c r="G13108" s="7" t="s">
        <v>11</v>
      </c>
      <c r="H13108" s="13">
        <v>9</v>
      </c>
      <c r="I13108" s="13">
        <f>IF(G13108="Male",VLOOKUP(H13108,'Shoe size conversion table'!$B$6:$D$22,2),VLOOKUP(H13108,'Shoe size conversion table'!$J$6:$L$22,2))</f>
        <v>42</v>
      </c>
      <c r="J13108" s="13">
        <f>IF(G13108="Male",VLOOKUP(H13108,'Shoe size conversion table'!$B$6:$D$22,3),VLOOKUP(H13108,'Shoe size conversion table'!$J$6:$L$22,3))</f>
        <v>8.5</v>
      </c>
      <c r="K13108" s="11">
        <v>159</v>
      </c>
      <c r="L13108" s="12">
        <v>0</v>
      </c>
      <c r="M13108" s="7">
        <f t="shared" si="613"/>
        <v>2016</v>
      </c>
      <c r="N13108" s="7">
        <f t="shared" si="614"/>
        <v>9</v>
      </c>
      <c r="O13108" s="30">
        <f t="shared" si="615"/>
        <v>159</v>
      </c>
    </row>
    <row r="13109" spans="2:15" x14ac:dyDescent="0.2">
      <c r="B13109" s="13">
        <v>64092</v>
      </c>
      <c r="C13109" s="14">
        <v>42636.206111111125</v>
      </c>
      <c r="D13109" s="7" t="s">
        <v>8</v>
      </c>
      <c r="E13109" s="13">
        <v>2201</v>
      </c>
      <c r="F13109" s="7" t="s">
        <v>38</v>
      </c>
      <c r="G13109" s="7" t="s">
        <v>11</v>
      </c>
      <c r="H13109" s="13">
        <v>10.5</v>
      </c>
      <c r="I13109" s="13" t="str">
        <f>IF(G13109="Male",VLOOKUP(H13109,'Shoe size conversion table'!$B$6:$D$22,2),VLOOKUP(H13109,'Shoe size conversion table'!$J$6:$L$22,2))</f>
        <v>43-44</v>
      </c>
      <c r="J13109" s="13">
        <f>IF(G13109="Male",VLOOKUP(H13109,'Shoe size conversion table'!$B$6:$D$22,3),VLOOKUP(H13109,'Shoe size conversion table'!$J$6:$L$22,3))</f>
        <v>10</v>
      </c>
      <c r="K13109" s="11">
        <v>189</v>
      </c>
      <c r="L13109" s="12">
        <v>0</v>
      </c>
      <c r="M13109" s="7">
        <f t="shared" si="613"/>
        <v>2016</v>
      </c>
      <c r="N13109" s="7">
        <f t="shared" si="614"/>
        <v>9</v>
      </c>
      <c r="O13109" s="30">
        <f t="shared" si="615"/>
        <v>189</v>
      </c>
    </row>
    <row r="13110" spans="2:15" x14ac:dyDescent="0.2">
      <c r="B13110" s="13">
        <v>64093</v>
      </c>
      <c r="C13110" s="14">
        <v>42636.216111111127</v>
      </c>
      <c r="D13110" s="7" t="s">
        <v>7</v>
      </c>
      <c r="E13110" s="13">
        <v>2179</v>
      </c>
      <c r="F13110" s="7" t="s">
        <v>49</v>
      </c>
      <c r="G13110" s="7" t="s">
        <v>12</v>
      </c>
      <c r="H13110" s="13">
        <v>8</v>
      </c>
      <c r="I13110" s="13" t="str">
        <f>IF(G13110="Male",VLOOKUP(H13110,'Shoe size conversion table'!$B$6:$D$22,2),VLOOKUP(H13110,'Shoe size conversion table'!$J$6:$L$22,2))</f>
        <v>38-39</v>
      </c>
      <c r="J13110" s="13">
        <f>IF(G13110="Male",VLOOKUP(H13110,'Shoe size conversion table'!$B$6:$D$22,3),VLOOKUP(H13110,'Shoe size conversion table'!$J$6:$L$22,3))</f>
        <v>6</v>
      </c>
      <c r="K13110" s="11">
        <v>139</v>
      </c>
      <c r="L13110" s="12">
        <v>0</v>
      </c>
      <c r="M13110" s="7">
        <f t="shared" si="613"/>
        <v>2016</v>
      </c>
      <c r="N13110" s="7">
        <f t="shared" si="614"/>
        <v>9</v>
      </c>
      <c r="O13110" s="30">
        <f t="shared" si="615"/>
        <v>139</v>
      </c>
    </row>
    <row r="13111" spans="2:15" x14ac:dyDescent="0.2">
      <c r="B13111" s="13">
        <v>64094</v>
      </c>
      <c r="C13111" s="14">
        <v>42636.346111111066</v>
      </c>
      <c r="D13111" s="7" t="s">
        <v>8</v>
      </c>
      <c r="E13111" s="13">
        <v>2232</v>
      </c>
      <c r="F13111" s="7" t="s">
        <v>37</v>
      </c>
      <c r="G13111" s="7" t="s">
        <v>11</v>
      </c>
      <c r="H13111" s="13">
        <v>10.5</v>
      </c>
      <c r="I13111" s="13" t="str">
        <f>IF(G13111="Male",VLOOKUP(H13111,'Shoe size conversion table'!$B$6:$D$22,2),VLOOKUP(H13111,'Shoe size conversion table'!$J$6:$L$22,2))</f>
        <v>43-44</v>
      </c>
      <c r="J13111" s="13">
        <f>IF(G13111="Male",VLOOKUP(H13111,'Shoe size conversion table'!$B$6:$D$22,3),VLOOKUP(H13111,'Shoe size conversion table'!$J$6:$L$22,3))</f>
        <v>10</v>
      </c>
      <c r="K13111" s="11">
        <v>129</v>
      </c>
      <c r="L13111" s="12">
        <v>0</v>
      </c>
      <c r="M13111" s="7">
        <f t="shared" si="613"/>
        <v>2016</v>
      </c>
      <c r="N13111" s="7">
        <f t="shared" si="614"/>
        <v>9</v>
      </c>
      <c r="O13111" s="30">
        <f t="shared" si="615"/>
        <v>129</v>
      </c>
    </row>
    <row r="13112" spans="2:15" x14ac:dyDescent="0.2">
      <c r="B13112" s="13">
        <v>64095</v>
      </c>
      <c r="C13112" s="14">
        <v>42636.406111111122</v>
      </c>
      <c r="D13112" s="7" t="s">
        <v>7</v>
      </c>
      <c r="E13112" s="13">
        <v>2176</v>
      </c>
      <c r="F13112" s="7" t="s">
        <v>49</v>
      </c>
      <c r="G13112" s="7" t="s">
        <v>11</v>
      </c>
      <c r="H13112" s="13">
        <v>9</v>
      </c>
      <c r="I13112" s="13">
        <f>IF(G13112="Male",VLOOKUP(H13112,'Shoe size conversion table'!$B$6:$D$22,2),VLOOKUP(H13112,'Shoe size conversion table'!$J$6:$L$22,2))</f>
        <v>42</v>
      </c>
      <c r="J13112" s="13">
        <f>IF(G13112="Male",VLOOKUP(H13112,'Shoe size conversion table'!$B$6:$D$22,3),VLOOKUP(H13112,'Shoe size conversion table'!$J$6:$L$22,3))</f>
        <v>8.5</v>
      </c>
      <c r="K13112" s="11">
        <v>149</v>
      </c>
      <c r="L13112" s="12">
        <v>0</v>
      </c>
      <c r="M13112" s="7">
        <f t="shared" si="613"/>
        <v>2016</v>
      </c>
      <c r="N13112" s="7">
        <f t="shared" si="614"/>
        <v>9</v>
      </c>
      <c r="O13112" s="30">
        <f t="shared" si="615"/>
        <v>149</v>
      </c>
    </row>
    <row r="13113" spans="2:15" x14ac:dyDescent="0.2">
      <c r="B13113" s="13">
        <v>64096</v>
      </c>
      <c r="C13113" s="14">
        <v>42636.466111111069</v>
      </c>
      <c r="D13113" s="7" t="s">
        <v>8</v>
      </c>
      <c r="E13113" s="13">
        <v>2214</v>
      </c>
      <c r="F13113" s="7" t="s">
        <v>39</v>
      </c>
      <c r="G13113" s="7" t="s">
        <v>11</v>
      </c>
      <c r="H13113" s="13">
        <v>10</v>
      </c>
      <c r="I13113" s="13">
        <f>IF(G13113="Male",VLOOKUP(H13113,'Shoe size conversion table'!$B$6:$D$22,2),VLOOKUP(H13113,'Shoe size conversion table'!$J$6:$L$22,2))</f>
        <v>43</v>
      </c>
      <c r="J13113" s="13">
        <f>IF(G13113="Male",VLOOKUP(H13113,'Shoe size conversion table'!$B$6:$D$22,3),VLOOKUP(H13113,'Shoe size conversion table'!$J$6:$L$22,3))</f>
        <v>9.5</v>
      </c>
      <c r="K13113" s="11">
        <v>179</v>
      </c>
      <c r="L13113" s="12">
        <v>0.2</v>
      </c>
      <c r="M13113" s="7">
        <f t="shared" si="613"/>
        <v>2016</v>
      </c>
      <c r="N13113" s="7">
        <f t="shared" si="614"/>
        <v>9</v>
      </c>
      <c r="O13113" s="30">
        <f t="shared" si="615"/>
        <v>143.20000000000002</v>
      </c>
    </row>
    <row r="13114" spans="2:15" x14ac:dyDescent="0.2">
      <c r="B13114" s="13">
        <v>64097</v>
      </c>
      <c r="C13114" s="14">
        <v>42636.526111111125</v>
      </c>
      <c r="D13114" s="7" t="s">
        <v>7</v>
      </c>
      <c r="E13114" s="13">
        <v>2199</v>
      </c>
      <c r="F13114" s="7" t="s">
        <v>49</v>
      </c>
      <c r="G13114" s="7" t="s">
        <v>11</v>
      </c>
      <c r="H13114" s="13">
        <v>9</v>
      </c>
      <c r="I13114" s="13">
        <f>IF(G13114="Male",VLOOKUP(H13114,'Shoe size conversion table'!$B$6:$D$22,2),VLOOKUP(H13114,'Shoe size conversion table'!$J$6:$L$22,2))</f>
        <v>42</v>
      </c>
      <c r="J13114" s="13">
        <f>IF(G13114="Male",VLOOKUP(H13114,'Shoe size conversion table'!$B$6:$D$22,3),VLOOKUP(H13114,'Shoe size conversion table'!$J$6:$L$22,3))</f>
        <v>8.5</v>
      </c>
      <c r="K13114" s="11">
        <v>199</v>
      </c>
      <c r="L13114" s="12">
        <v>0</v>
      </c>
      <c r="M13114" s="7">
        <f t="shared" si="613"/>
        <v>2016</v>
      </c>
      <c r="N13114" s="7">
        <f t="shared" si="614"/>
        <v>9</v>
      </c>
      <c r="O13114" s="30">
        <f t="shared" si="615"/>
        <v>199</v>
      </c>
    </row>
    <row r="13115" spans="2:15" x14ac:dyDescent="0.2">
      <c r="B13115" s="13">
        <v>64098</v>
      </c>
      <c r="C13115" s="14">
        <v>42636.75611111107</v>
      </c>
      <c r="D13115" s="7" t="s">
        <v>9</v>
      </c>
      <c r="E13115" s="13">
        <v>2162</v>
      </c>
      <c r="F13115" s="7" t="s">
        <v>58</v>
      </c>
      <c r="G13115" s="7" t="s">
        <v>11</v>
      </c>
      <c r="H13115" s="13">
        <v>11.5</v>
      </c>
      <c r="I13115" s="13" t="str">
        <f>IF(G13115="Male",VLOOKUP(H13115,'Shoe size conversion table'!$B$6:$D$22,2),VLOOKUP(H13115,'Shoe size conversion table'!$J$6:$L$22,2))</f>
        <v>44-45</v>
      </c>
      <c r="J13115" s="13">
        <f>IF(G13115="Male",VLOOKUP(H13115,'Shoe size conversion table'!$B$6:$D$22,3),VLOOKUP(H13115,'Shoe size conversion table'!$J$6:$L$22,3))</f>
        <v>11</v>
      </c>
      <c r="K13115" s="11">
        <v>169</v>
      </c>
      <c r="L13115" s="12">
        <v>0.1</v>
      </c>
      <c r="M13115" s="7">
        <f t="shared" si="613"/>
        <v>2016</v>
      </c>
      <c r="N13115" s="7">
        <f t="shared" si="614"/>
        <v>9</v>
      </c>
      <c r="O13115" s="30">
        <f t="shared" si="615"/>
        <v>152.1</v>
      </c>
    </row>
    <row r="13116" spans="2:15" x14ac:dyDescent="0.2">
      <c r="B13116" s="13">
        <v>64099</v>
      </c>
      <c r="C13116" s="14">
        <v>42636.776111111227</v>
      </c>
      <c r="D13116" s="7" t="s">
        <v>7</v>
      </c>
      <c r="E13116" s="13">
        <v>2241</v>
      </c>
      <c r="F13116" s="7" t="s">
        <v>48</v>
      </c>
      <c r="G13116" s="7" t="s">
        <v>11</v>
      </c>
      <c r="H13116" s="13">
        <v>10.5</v>
      </c>
      <c r="I13116" s="13" t="str">
        <f>IF(G13116="Male",VLOOKUP(H13116,'Shoe size conversion table'!$B$6:$D$22,2),VLOOKUP(H13116,'Shoe size conversion table'!$J$6:$L$22,2))</f>
        <v>43-44</v>
      </c>
      <c r="J13116" s="13">
        <f>IF(G13116="Male",VLOOKUP(H13116,'Shoe size conversion table'!$B$6:$D$22,3),VLOOKUP(H13116,'Shoe size conversion table'!$J$6:$L$22,3))</f>
        <v>10</v>
      </c>
      <c r="K13116" s="11">
        <v>179</v>
      </c>
      <c r="L13116" s="12">
        <v>0</v>
      </c>
      <c r="M13116" s="7">
        <f t="shared" si="613"/>
        <v>2016</v>
      </c>
      <c r="N13116" s="7">
        <f t="shared" si="614"/>
        <v>9</v>
      </c>
      <c r="O13116" s="30">
        <f t="shared" si="615"/>
        <v>179</v>
      </c>
    </row>
    <row r="13117" spans="2:15" x14ac:dyDescent="0.2">
      <c r="B13117" s="13">
        <v>64100</v>
      </c>
      <c r="C13117" s="14">
        <v>42636.876111111123</v>
      </c>
      <c r="D13117" s="7" t="s">
        <v>9</v>
      </c>
      <c r="E13117" s="13">
        <v>2233</v>
      </c>
      <c r="F13117" s="7" t="s">
        <v>58</v>
      </c>
      <c r="G13117" s="7" t="s">
        <v>12</v>
      </c>
      <c r="H13117" s="13">
        <v>7.5</v>
      </c>
      <c r="I13117" s="13">
        <f>IF(G13117="Male",VLOOKUP(H13117,'Shoe size conversion table'!$B$6:$D$22,2),VLOOKUP(H13117,'Shoe size conversion table'!$J$6:$L$22,2))</f>
        <v>38</v>
      </c>
      <c r="J13117" s="13">
        <f>IF(G13117="Male",VLOOKUP(H13117,'Shoe size conversion table'!$B$6:$D$22,3),VLOOKUP(H13117,'Shoe size conversion table'!$J$6:$L$22,3))</f>
        <v>5.5</v>
      </c>
      <c r="K13117" s="11">
        <v>129</v>
      </c>
      <c r="L13117" s="12">
        <v>0.5</v>
      </c>
      <c r="M13117" s="7">
        <f t="shared" si="613"/>
        <v>2016</v>
      </c>
      <c r="N13117" s="7">
        <f t="shared" si="614"/>
        <v>9</v>
      </c>
      <c r="O13117" s="30">
        <f t="shared" si="615"/>
        <v>64.5</v>
      </c>
    </row>
    <row r="13118" spans="2:15" x14ac:dyDescent="0.2">
      <c r="B13118" s="13">
        <v>64100</v>
      </c>
      <c r="C13118" s="14">
        <v>42636.876111111123</v>
      </c>
      <c r="D13118" s="7" t="s">
        <v>9</v>
      </c>
      <c r="E13118" s="13">
        <v>2242</v>
      </c>
      <c r="F13118" s="7" t="s">
        <v>60</v>
      </c>
      <c r="G13118" s="7" t="s">
        <v>11</v>
      </c>
      <c r="H13118" s="13">
        <v>9</v>
      </c>
      <c r="I13118" s="13">
        <f>IF(G13118="Male",VLOOKUP(H13118,'Shoe size conversion table'!$B$6:$D$22,2),VLOOKUP(H13118,'Shoe size conversion table'!$J$6:$L$22,2))</f>
        <v>42</v>
      </c>
      <c r="J13118" s="13">
        <f>IF(G13118="Male",VLOOKUP(H13118,'Shoe size conversion table'!$B$6:$D$22,3),VLOOKUP(H13118,'Shoe size conversion table'!$J$6:$L$22,3))</f>
        <v>8.5</v>
      </c>
      <c r="K13118" s="11">
        <v>169</v>
      </c>
      <c r="L13118" s="12">
        <v>0.3</v>
      </c>
      <c r="M13118" s="7">
        <f t="shared" si="613"/>
        <v>2016</v>
      </c>
      <c r="N13118" s="7">
        <f t="shared" si="614"/>
        <v>9</v>
      </c>
      <c r="O13118" s="30">
        <f t="shared" si="615"/>
        <v>118.3</v>
      </c>
    </row>
    <row r="13119" spans="2:15" x14ac:dyDescent="0.2">
      <c r="B13119" s="13">
        <v>64101</v>
      </c>
      <c r="C13119" s="14">
        <v>42637.056111111124</v>
      </c>
      <c r="D13119" s="7" t="s">
        <v>7</v>
      </c>
      <c r="E13119" s="13">
        <v>2204</v>
      </c>
      <c r="F13119" s="7" t="s">
        <v>43</v>
      </c>
      <c r="G13119" s="7" t="s">
        <v>11</v>
      </c>
      <c r="H13119" s="13">
        <v>10.5</v>
      </c>
      <c r="I13119" s="13" t="str">
        <f>IF(G13119="Male",VLOOKUP(H13119,'Shoe size conversion table'!$B$6:$D$22,2),VLOOKUP(H13119,'Shoe size conversion table'!$J$6:$L$22,2))</f>
        <v>43-44</v>
      </c>
      <c r="J13119" s="13">
        <f>IF(G13119="Male",VLOOKUP(H13119,'Shoe size conversion table'!$B$6:$D$22,3),VLOOKUP(H13119,'Shoe size conversion table'!$J$6:$L$22,3))</f>
        <v>10</v>
      </c>
      <c r="K13119" s="11">
        <v>199</v>
      </c>
      <c r="L13119" s="12">
        <v>0.2</v>
      </c>
      <c r="M13119" s="7">
        <f t="shared" si="613"/>
        <v>2016</v>
      </c>
      <c r="N13119" s="7">
        <f t="shared" si="614"/>
        <v>9</v>
      </c>
      <c r="O13119" s="30">
        <f t="shared" si="615"/>
        <v>159.20000000000002</v>
      </c>
    </row>
    <row r="13120" spans="2:15" x14ac:dyDescent="0.2">
      <c r="B13120" s="13">
        <v>64102</v>
      </c>
      <c r="C13120" s="14">
        <v>42637.066111111337</v>
      </c>
      <c r="D13120" s="7" t="s">
        <v>7</v>
      </c>
      <c r="E13120" s="13">
        <v>2214</v>
      </c>
      <c r="F13120" s="7" t="s">
        <v>48</v>
      </c>
      <c r="G13120" s="7" t="s">
        <v>11</v>
      </c>
      <c r="H13120" s="13">
        <v>11.5</v>
      </c>
      <c r="I13120" s="13" t="str">
        <f>IF(G13120="Male",VLOOKUP(H13120,'Shoe size conversion table'!$B$6:$D$22,2),VLOOKUP(H13120,'Shoe size conversion table'!$J$6:$L$22,2))</f>
        <v>44-45</v>
      </c>
      <c r="J13120" s="13">
        <f>IF(G13120="Male",VLOOKUP(H13120,'Shoe size conversion table'!$B$6:$D$22,3),VLOOKUP(H13120,'Shoe size conversion table'!$J$6:$L$22,3))</f>
        <v>11</v>
      </c>
      <c r="K13120" s="11">
        <v>139</v>
      </c>
      <c r="L13120" s="12">
        <v>0</v>
      </c>
      <c r="M13120" s="7">
        <f t="shared" si="613"/>
        <v>2016</v>
      </c>
      <c r="N13120" s="7">
        <f t="shared" si="614"/>
        <v>9</v>
      </c>
      <c r="O13120" s="30">
        <f t="shared" si="615"/>
        <v>139</v>
      </c>
    </row>
    <row r="13121" spans="2:15" x14ac:dyDescent="0.2">
      <c r="B13121" s="13">
        <v>64103</v>
      </c>
      <c r="C13121" s="14">
        <v>42637.156111111122</v>
      </c>
      <c r="D13121" s="7" t="s">
        <v>7</v>
      </c>
      <c r="E13121" s="13">
        <v>2222</v>
      </c>
      <c r="F13121" s="7" t="s">
        <v>47</v>
      </c>
      <c r="G13121" s="7" t="s">
        <v>11</v>
      </c>
      <c r="H13121" s="13">
        <v>9.5</v>
      </c>
      <c r="I13121" s="13" t="str">
        <f>IF(G13121="Male",VLOOKUP(H13121,'Shoe size conversion table'!$B$6:$D$22,2),VLOOKUP(H13121,'Shoe size conversion table'!$J$6:$L$22,2))</f>
        <v>42-43</v>
      </c>
      <c r="J13121" s="13">
        <f>IF(G13121="Male",VLOOKUP(H13121,'Shoe size conversion table'!$B$6:$D$22,3),VLOOKUP(H13121,'Shoe size conversion table'!$J$6:$L$22,3))</f>
        <v>9</v>
      </c>
      <c r="K13121" s="11">
        <v>179</v>
      </c>
      <c r="L13121" s="12">
        <v>0</v>
      </c>
      <c r="M13121" s="7">
        <f t="shared" si="613"/>
        <v>2016</v>
      </c>
      <c r="N13121" s="7">
        <f t="shared" si="614"/>
        <v>9</v>
      </c>
      <c r="O13121" s="30">
        <f t="shared" si="615"/>
        <v>179</v>
      </c>
    </row>
    <row r="13122" spans="2:15" x14ac:dyDescent="0.2">
      <c r="B13122" s="13">
        <v>64104</v>
      </c>
      <c r="C13122" s="14">
        <v>42637.166111111124</v>
      </c>
      <c r="D13122" s="7" t="s">
        <v>7</v>
      </c>
      <c r="E13122" s="13">
        <v>2181</v>
      </c>
      <c r="F13122" s="7" t="s">
        <v>48</v>
      </c>
      <c r="G13122" s="7" t="s">
        <v>11</v>
      </c>
      <c r="H13122" s="13">
        <v>8</v>
      </c>
      <c r="I13122" s="13">
        <f>IF(G13122="Male",VLOOKUP(H13122,'Shoe size conversion table'!$B$6:$D$22,2),VLOOKUP(H13122,'Shoe size conversion table'!$J$6:$L$22,2))</f>
        <v>41</v>
      </c>
      <c r="J13122" s="13">
        <f>IF(G13122="Male",VLOOKUP(H13122,'Shoe size conversion table'!$B$6:$D$22,3),VLOOKUP(H13122,'Shoe size conversion table'!$J$6:$L$22,3))</f>
        <v>7.5</v>
      </c>
      <c r="K13122" s="11">
        <v>139</v>
      </c>
      <c r="L13122" s="12">
        <v>0.3</v>
      </c>
      <c r="M13122" s="7">
        <f t="shared" si="613"/>
        <v>2016</v>
      </c>
      <c r="N13122" s="7">
        <f t="shared" si="614"/>
        <v>9</v>
      </c>
      <c r="O13122" s="30">
        <f t="shared" si="615"/>
        <v>97.3</v>
      </c>
    </row>
    <row r="13123" spans="2:15" x14ac:dyDescent="0.2">
      <c r="B13123" s="13">
        <v>64105</v>
      </c>
      <c r="C13123" s="14">
        <v>42637.216111111127</v>
      </c>
      <c r="D13123" s="7" t="s">
        <v>10</v>
      </c>
      <c r="E13123" s="13">
        <v>2215</v>
      </c>
      <c r="F13123" s="7" t="s">
        <v>35</v>
      </c>
      <c r="G13123" s="7" t="s">
        <v>11</v>
      </c>
      <c r="H13123" s="13">
        <v>9</v>
      </c>
      <c r="I13123" s="13">
        <f>IF(G13123="Male",VLOOKUP(H13123,'Shoe size conversion table'!$B$6:$D$22,2),VLOOKUP(H13123,'Shoe size conversion table'!$J$6:$L$22,2))</f>
        <v>42</v>
      </c>
      <c r="J13123" s="13">
        <f>IF(G13123="Male",VLOOKUP(H13123,'Shoe size conversion table'!$B$6:$D$22,3),VLOOKUP(H13123,'Shoe size conversion table'!$J$6:$L$22,3))</f>
        <v>8.5</v>
      </c>
      <c r="K13123" s="11">
        <v>189</v>
      </c>
      <c r="L13123" s="12">
        <v>0</v>
      </c>
      <c r="M13123" s="7">
        <f t="shared" si="613"/>
        <v>2016</v>
      </c>
      <c r="N13123" s="7">
        <f t="shared" si="614"/>
        <v>9</v>
      </c>
      <c r="O13123" s="30">
        <f t="shared" si="615"/>
        <v>189</v>
      </c>
    </row>
    <row r="13124" spans="2:15" x14ac:dyDescent="0.2">
      <c r="B13124" s="13">
        <v>64106</v>
      </c>
      <c r="C13124" s="14">
        <v>42637.526111111125</v>
      </c>
      <c r="D13124" s="7" t="s">
        <v>7</v>
      </c>
      <c r="E13124" s="13">
        <v>2154</v>
      </c>
      <c r="F13124" s="7" t="s">
        <v>49</v>
      </c>
      <c r="G13124" s="7" t="s">
        <v>11</v>
      </c>
      <c r="H13124" s="13">
        <v>9</v>
      </c>
      <c r="I13124" s="13">
        <f>IF(G13124="Male",VLOOKUP(H13124,'Shoe size conversion table'!$B$6:$D$22,2),VLOOKUP(H13124,'Shoe size conversion table'!$J$6:$L$22,2))</f>
        <v>42</v>
      </c>
      <c r="J13124" s="13">
        <f>IF(G13124="Male",VLOOKUP(H13124,'Shoe size conversion table'!$B$6:$D$22,3),VLOOKUP(H13124,'Shoe size conversion table'!$J$6:$L$22,3))</f>
        <v>8.5</v>
      </c>
      <c r="K13124" s="11">
        <v>149</v>
      </c>
      <c r="L13124" s="12">
        <v>0</v>
      </c>
      <c r="M13124" s="7">
        <f t="shared" si="613"/>
        <v>2016</v>
      </c>
      <c r="N13124" s="7">
        <f t="shared" si="614"/>
        <v>9</v>
      </c>
      <c r="O13124" s="30">
        <f t="shared" si="615"/>
        <v>149</v>
      </c>
    </row>
    <row r="13125" spans="2:15" x14ac:dyDescent="0.2">
      <c r="B13125" s="13">
        <v>64107</v>
      </c>
      <c r="C13125" s="14">
        <v>42637.75611111107</v>
      </c>
      <c r="D13125" s="7" t="s">
        <v>9</v>
      </c>
      <c r="E13125" s="13">
        <v>2207</v>
      </c>
      <c r="F13125" s="7" t="s">
        <v>58</v>
      </c>
      <c r="G13125" s="7" t="s">
        <v>11</v>
      </c>
      <c r="H13125" s="13">
        <v>10.5</v>
      </c>
      <c r="I13125" s="13" t="str">
        <f>IF(G13125="Male",VLOOKUP(H13125,'Shoe size conversion table'!$B$6:$D$22,2),VLOOKUP(H13125,'Shoe size conversion table'!$J$6:$L$22,2))</f>
        <v>43-44</v>
      </c>
      <c r="J13125" s="13">
        <f>IF(G13125="Male",VLOOKUP(H13125,'Shoe size conversion table'!$B$6:$D$22,3),VLOOKUP(H13125,'Shoe size conversion table'!$J$6:$L$22,3))</f>
        <v>10</v>
      </c>
      <c r="K13125" s="11">
        <v>189</v>
      </c>
      <c r="L13125" s="12">
        <v>0.1</v>
      </c>
      <c r="M13125" s="7">
        <f t="shared" ref="M13125:M13188" si="616">YEAR(C13125)</f>
        <v>2016</v>
      </c>
      <c r="N13125" s="7">
        <f t="shared" si="614"/>
        <v>9</v>
      </c>
      <c r="O13125" s="30">
        <f t="shared" si="615"/>
        <v>170.1</v>
      </c>
    </row>
    <row r="13126" spans="2:15" x14ac:dyDescent="0.2">
      <c r="B13126" s="13">
        <v>64108</v>
      </c>
      <c r="C13126" s="14">
        <v>42637.75611111123</v>
      </c>
      <c r="D13126" s="7" t="s">
        <v>7</v>
      </c>
      <c r="E13126" s="13">
        <v>2192</v>
      </c>
      <c r="F13126" s="7" t="s">
        <v>50</v>
      </c>
      <c r="G13126" s="7" t="s">
        <v>11</v>
      </c>
      <c r="H13126" s="13">
        <v>9.5</v>
      </c>
      <c r="I13126" s="13" t="str">
        <f>IF(G13126="Male",VLOOKUP(H13126,'Shoe size conversion table'!$B$6:$D$22,2),VLOOKUP(H13126,'Shoe size conversion table'!$J$6:$L$22,2))</f>
        <v>42-43</v>
      </c>
      <c r="J13126" s="13">
        <f>IF(G13126="Male",VLOOKUP(H13126,'Shoe size conversion table'!$B$6:$D$22,3),VLOOKUP(H13126,'Shoe size conversion table'!$J$6:$L$22,3))</f>
        <v>9</v>
      </c>
      <c r="K13126" s="11">
        <v>199</v>
      </c>
      <c r="L13126" s="12">
        <v>0</v>
      </c>
      <c r="M13126" s="7">
        <f t="shared" si="616"/>
        <v>2016</v>
      </c>
      <c r="N13126" s="7">
        <f t="shared" ref="N13126:N13189" si="617">MONTH(C13126:C28093)</f>
        <v>9</v>
      </c>
      <c r="O13126" s="30">
        <f t="shared" ref="O13126:O13189" si="618">K13126*(1-L13126)</f>
        <v>199</v>
      </c>
    </row>
    <row r="13127" spans="2:15" x14ac:dyDescent="0.2">
      <c r="B13127" s="13">
        <v>64109</v>
      </c>
      <c r="C13127" s="14">
        <v>42637.776111111227</v>
      </c>
      <c r="D13127" s="7" t="s">
        <v>9</v>
      </c>
      <c r="E13127" s="13">
        <v>2151</v>
      </c>
      <c r="F13127" s="7" t="s">
        <v>61</v>
      </c>
      <c r="G13127" s="7" t="s">
        <v>12</v>
      </c>
      <c r="H13127" s="13">
        <v>8.5</v>
      </c>
      <c r="I13127" s="13">
        <f>IF(G13127="Male",VLOOKUP(H13127,'Shoe size conversion table'!$B$6:$D$22,2),VLOOKUP(H13127,'Shoe size conversion table'!$J$6:$L$22,2))</f>
        <v>39</v>
      </c>
      <c r="J13127" s="13">
        <f>IF(G13127="Male",VLOOKUP(H13127,'Shoe size conversion table'!$B$6:$D$22,3),VLOOKUP(H13127,'Shoe size conversion table'!$J$6:$L$22,3))</f>
        <v>6.5</v>
      </c>
      <c r="K13127" s="11">
        <v>129</v>
      </c>
      <c r="L13127" s="12">
        <v>0.3</v>
      </c>
      <c r="M13127" s="7">
        <f t="shared" si="616"/>
        <v>2016</v>
      </c>
      <c r="N13127" s="7">
        <f t="shared" si="617"/>
        <v>9</v>
      </c>
      <c r="O13127" s="30">
        <f t="shared" si="618"/>
        <v>90.3</v>
      </c>
    </row>
    <row r="13128" spans="2:15" x14ac:dyDescent="0.2">
      <c r="B13128" s="13">
        <v>64110</v>
      </c>
      <c r="C13128" s="14">
        <v>42637.836111111334</v>
      </c>
      <c r="D13128" s="7" t="s">
        <v>10</v>
      </c>
      <c r="E13128" s="13">
        <v>2197</v>
      </c>
      <c r="F13128" s="7" t="s">
        <v>34</v>
      </c>
      <c r="G13128" s="7" t="s">
        <v>11</v>
      </c>
      <c r="H13128" s="13">
        <v>9</v>
      </c>
      <c r="I13128" s="13">
        <f>IF(G13128="Male",VLOOKUP(H13128,'Shoe size conversion table'!$B$6:$D$22,2),VLOOKUP(H13128,'Shoe size conversion table'!$J$6:$L$22,2))</f>
        <v>42</v>
      </c>
      <c r="J13128" s="13">
        <f>IF(G13128="Male",VLOOKUP(H13128,'Shoe size conversion table'!$B$6:$D$22,3),VLOOKUP(H13128,'Shoe size conversion table'!$J$6:$L$22,3))</f>
        <v>8.5</v>
      </c>
      <c r="K13128" s="11">
        <v>159</v>
      </c>
      <c r="L13128" s="12">
        <v>0.3</v>
      </c>
      <c r="M13128" s="7">
        <f t="shared" si="616"/>
        <v>2016</v>
      </c>
      <c r="N13128" s="7">
        <f t="shared" si="617"/>
        <v>9</v>
      </c>
      <c r="O13128" s="30">
        <f t="shared" si="618"/>
        <v>111.3</v>
      </c>
    </row>
    <row r="13129" spans="2:15" x14ac:dyDescent="0.2">
      <c r="B13129" s="13">
        <v>64110</v>
      </c>
      <c r="C13129" s="14">
        <v>42637.836111111334</v>
      </c>
      <c r="D13129" s="7" t="s">
        <v>10</v>
      </c>
      <c r="E13129" s="13">
        <v>2150</v>
      </c>
      <c r="F13129" s="7" t="s">
        <v>35</v>
      </c>
      <c r="G13129" s="7" t="s">
        <v>12</v>
      </c>
      <c r="H13129" s="13">
        <v>9.5</v>
      </c>
      <c r="I13129" s="13">
        <f>IF(G13129="Male",VLOOKUP(H13129,'Shoe size conversion table'!$B$6:$D$22,2),VLOOKUP(H13129,'Shoe size conversion table'!$J$6:$L$22,2))</f>
        <v>40</v>
      </c>
      <c r="J13129" s="13">
        <f>IF(G13129="Male",VLOOKUP(H13129,'Shoe size conversion table'!$B$6:$D$22,3),VLOOKUP(H13129,'Shoe size conversion table'!$J$6:$L$22,3))</f>
        <v>7.5</v>
      </c>
      <c r="K13129" s="11">
        <v>139</v>
      </c>
      <c r="L13129" s="12">
        <v>0.2</v>
      </c>
      <c r="M13129" s="7">
        <f t="shared" si="616"/>
        <v>2016</v>
      </c>
      <c r="N13129" s="7">
        <f t="shared" si="617"/>
        <v>9</v>
      </c>
      <c r="O13129" s="30">
        <f t="shared" si="618"/>
        <v>111.2</v>
      </c>
    </row>
    <row r="13130" spans="2:15" x14ac:dyDescent="0.2">
      <c r="B13130" s="13">
        <v>64111</v>
      </c>
      <c r="C13130" s="14">
        <v>42637.86611111134</v>
      </c>
      <c r="D13130" s="7" t="s">
        <v>8</v>
      </c>
      <c r="E13130" s="13">
        <v>2160</v>
      </c>
      <c r="F13130" s="7" t="s">
        <v>38</v>
      </c>
      <c r="G13130" s="7" t="s">
        <v>12</v>
      </c>
      <c r="H13130" s="13">
        <v>8.5</v>
      </c>
      <c r="I13130" s="13">
        <f>IF(G13130="Male",VLOOKUP(H13130,'Shoe size conversion table'!$B$6:$D$22,2),VLOOKUP(H13130,'Shoe size conversion table'!$J$6:$L$22,2))</f>
        <v>39</v>
      </c>
      <c r="J13130" s="13">
        <f>IF(G13130="Male",VLOOKUP(H13130,'Shoe size conversion table'!$B$6:$D$22,3),VLOOKUP(H13130,'Shoe size conversion table'!$J$6:$L$22,3))</f>
        <v>6.5</v>
      </c>
      <c r="K13130" s="11">
        <v>199</v>
      </c>
      <c r="L13130" s="12">
        <v>0.1</v>
      </c>
      <c r="M13130" s="7">
        <f t="shared" si="616"/>
        <v>2016</v>
      </c>
      <c r="N13130" s="7">
        <f t="shared" si="617"/>
        <v>9</v>
      </c>
      <c r="O13130" s="30">
        <f t="shared" si="618"/>
        <v>179.1</v>
      </c>
    </row>
    <row r="13131" spans="2:15" x14ac:dyDescent="0.2">
      <c r="B13131" s="13">
        <v>64112</v>
      </c>
      <c r="C13131" s="14">
        <v>42637.886111111126</v>
      </c>
      <c r="D13131" s="7" t="s">
        <v>10</v>
      </c>
      <c r="E13131" s="13">
        <v>2218</v>
      </c>
      <c r="F13131" s="7" t="s">
        <v>35</v>
      </c>
      <c r="G13131" s="7" t="s">
        <v>12</v>
      </c>
      <c r="H13131" s="13">
        <v>7.5</v>
      </c>
      <c r="I13131" s="13">
        <f>IF(G13131="Male",VLOOKUP(H13131,'Shoe size conversion table'!$B$6:$D$22,2),VLOOKUP(H13131,'Shoe size conversion table'!$J$6:$L$22,2))</f>
        <v>38</v>
      </c>
      <c r="J13131" s="13">
        <f>IF(G13131="Male",VLOOKUP(H13131,'Shoe size conversion table'!$B$6:$D$22,3),VLOOKUP(H13131,'Shoe size conversion table'!$J$6:$L$22,3))</f>
        <v>5.5</v>
      </c>
      <c r="K13131" s="11">
        <v>139</v>
      </c>
      <c r="L13131" s="12">
        <v>0.3</v>
      </c>
      <c r="M13131" s="7">
        <f t="shared" si="616"/>
        <v>2016</v>
      </c>
      <c r="N13131" s="7">
        <f t="shared" si="617"/>
        <v>9</v>
      </c>
      <c r="O13131" s="30">
        <f t="shared" si="618"/>
        <v>97.3</v>
      </c>
    </row>
    <row r="13132" spans="2:15" x14ac:dyDescent="0.2">
      <c r="B13132" s="13">
        <v>64113</v>
      </c>
      <c r="C13132" s="14">
        <v>42637.886111111126</v>
      </c>
      <c r="D13132" s="7" t="s">
        <v>8</v>
      </c>
      <c r="E13132" s="13">
        <v>2202</v>
      </c>
      <c r="F13132" s="7" t="s">
        <v>40</v>
      </c>
      <c r="G13132" s="7" t="s">
        <v>11</v>
      </c>
      <c r="H13132" s="13">
        <v>8.5</v>
      </c>
      <c r="I13132" s="13" t="str">
        <f>IF(G13132="Male",VLOOKUP(H13132,'Shoe size conversion table'!$B$6:$D$22,2),VLOOKUP(H13132,'Shoe size conversion table'!$J$6:$L$22,2))</f>
        <v>41-42</v>
      </c>
      <c r="J13132" s="13">
        <f>IF(G13132="Male",VLOOKUP(H13132,'Shoe size conversion table'!$B$6:$D$22,3),VLOOKUP(H13132,'Shoe size conversion table'!$J$6:$L$22,3))</f>
        <v>8</v>
      </c>
      <c r="K13132" s="11">
        <v>139</v>
      </c>
      <c r="L13132" s="12">
        <v>0</v>
      </c>
      <c r="M13132" s="7">
        <f t="shared" si="616"/>
        <v>2016</v>
      </c>
      <c r="N13132" s="7">
        <f t="shared" si="617"/>
        <v>9</v>
      </c>
      <c r="O13132" s="30">
        <f t="shared" si="618"/>
        <v>139</v>
      </c>
    </row>
    <row r="13133" spans="2:15" x14ac:dyDescent="0.2">
      <c r="B13133" s="13">
        <v>64114</v>
      </c>
      <c r="C13133" s="14">
        <v>42637.93611111107</v>
      </c>
      <c r="D13133" s="7" t="s">
        <v>7</v>
      </c>
      <c r="E13133" s="13">
        <v>2180</v>
      </c>
      <c r="F13133" s="7" t="s">
        <v>57</v>
      </c>
      <c r="G13133" s="7" t="s">
        <v>11</v>
      </c>
      <c r="H13133" s="13">
        <v>12</v>
      </c>
      <c r="I13133" s="13">
        <f>IF(G13133="Male",VLOOKUP(H13133,'Shoe size conversion table'!$B$6:$D$22,2),VLOOKUP(H13133,'Shoe size conversion table'!$J$6:$L$22,2))</f>
        <v>45</v>
      </c>
      <c r="J13133" s="13">
        <f>IF(G13133="Male",VLOOKUP(H13133,'Shoe size conversion table'!$B$6:$D$22,3),VLOOKUP(H13133,'Shoe size conversion table'!$J$6:$L$22,3))</f>
        <v>11.5</v>
      </c>
      <c r="K13133" s="11">
        <v>179</v>
      </c>
      <c r="L13133" s="12">
        <v>0</v>
      </c>
      <c r="M13133" s="7">
        <f t="shared" si="616"/>
        <v>2016</v>
      </c>
      <c r="N13133" s="7">
        <f t="shared" si="617"/>
        <v>9</v>
      </c>
      <c r="O13133" s="30">
        <f t="shared" si="618"/>
        <v>179</v>
      </c>
    </row>
    <row r="13134" spans="2:15" x14ac:dyDescent="0.2">
      <c r="B13134" s="13">
        <v>64115</v>
      </c>
      <c r="C13134" s="14">
        <v>42637.966111111229</v>
      </c>
      <c r="D13134" s="7" t="s">
        <v>10</v>
      </c>
      <c r="E13134" s="13">
        <v>2219</v>
      </c>
      <c r="F13134" s="7" t="s">
        <v>34</v>
      </c>
      <c r="G13134" s="7" t="s">
        <v>11</v>
      </c>
      <c r="H13134" s="13">
        <v>10.5</v>
      </c>
      <c r="I13134" s="13" t="str">
        <f>IF(G13134="Male",VLOOKUP(H13134,'Shoe size conversion table'!$B$6:$D$22,2),VLOOKUP(H13134,'Shoe size conversion table'!$J$6:$L$22,2))</f>
        <v>43-44</v>
      </c>
      <c r="J13134" s="13">
        <f>IF(G13134="Male",VLOOKUP(H13134,'Shoe size conversion table'!$B$6:$D$22,3),VLOOKUP(H13134,'Shoe size conversion table'!$J$6:$L$22,3))</f>
        <v>10</v>
      </c>
      <c r="K13134" s="11">
        <v>149</v>
      </c>
      <c r="L13134" s="12">
        <v>0.1</v>
      </c>
      <c r="M13134" s="7">
        <f t="shared" si="616"/>
        <v>2016</v>
      </c>
      <c r="N13134" s="7">
        <f t="shared" si="617"/>
        <v>9</v>
      </c>
      <c r="O13134" s="30">
        <f t="shared" si="618"/>
        <v>134.1</v>
      </c>
    </row>
    <row r="13135" spans="2:15" x14ac:dyDescent="0.2">
      <c r="B13135" s="13">
        <v>64116</v>
      </c>
      <c r="C13135" s="14">
        <v>42638.006111111339</v>
      </c>
      <c r="D13135" s="7" t="s">
        <v>7</v>
      </c>
      <c r="E13135" s="13">
        <v>2198</v>
      </c>
      <c r="F13135" s="7" t="s">
        <v>48</v>
      </c>
      <c r="G13135" s="7" t="s">
        <v>12</v>
      </c>
      <c r="H13135" s="13">
        <v>8</v>
      </c>
      <c r="I13135" s="13" t="str">
        <f>IF(G13135="Male",VLOOKUP(H13135,'Shoe size conversion table'!$B$6:$D$22,2),VLOOKUP(H13135,'Shoe size conversion table'!$J$6:$L$22,2))</f>
        <v>38-39</v>
      </c>
      <c r="J13135" s="13">
        <f>IF(G13135="Male",VLOOKUP(H13135,'Shoe size conversion table'!$B$6:$D$22,3),VLOOKUP(H13135,'Shoe size conversion table'!$J$6:$L$22,3))</f>
        <v>6</v>
      </c>
      <c r="K13135" s="11">
        <v>189</v>
      </c>
      <c r="L13135" s="12">
        <v>0</v>
      </c>
      <c r="M13135" s="7">
        <f t="shared" si="616"/>
        <v>2016</v>
      </c>
      <c r="N13135" s="7">
        <f t="shared" si="617"/>
        <v>9</v>
      </c>
      <c r="O13135" s="30">
        <f t="shared" si="618"/>
        <v>189</v>
      </c>
    </row>
    <row r="13136" spans="2:15" x14ac:dyDescent="0.2">
      <c r="B13136" s="13">
        <v>64117</v>
      </c>
      <c r="C13136" s="14">
        <v>42638.016111111334</v>
      </c>
      <c r="D13136" s="7" t="s">
        <v>10</v>
      </c>
      <c r="E13136" s="13">
        <v>2211</v>
      </c>
      <c r="F13136" s="7" t="s">
        <v>35</v>
      </c>
      <c r="G13136" s="7" t="s">
        <v>11</v>
      </c>
      <c r="H13136" s="13">
        <v>11</v>
      </c>
      <c r="I13136" s="13">
        <f>IF(G13136="Male",VLOOKUP(H13136,'Shoe size conversion table'!$B$6:$D$22,2),VLOOKUP(H13136,'Shoe size conversion table'!$J$6:$L$22,2))</f>
        <v>44</v>
      </c>
      <c r="J13136" s="13">
        <f>IF(G13136="Male",VLOOKUP(H13136,'Shoe size conversion table'!$B$6:$D$22,3),VLOOKUP(H13136,'Shoe size conversion table'!$J$6:$L$22,3))</f>
        <v>10.5</v>
      </c>
      <c r="K13136" s="11">
        <v>189</v>
      </c>
      <c r="L13136" s="12">
        <v>0</v>
      </c>
      <c r="M13136" s="7">
        <f t="shared" si="616"/>
        <v>2016</v>
      </c>
      <c r="N13136" s="7">
        <f t="shared" si="617"/>
        <v>9</v>
      </c>
      <c r="O13136" s="30">
        <f t="shared" si="618"/>
        <v>189</v>
      </c>
    </row>
    <row r="13137" spans="2:15" x14ac:dyDescent="0.2">
      <c r="B13137" s="13">
        <v>64118</v>
      </c>
      <c r="C13137" s="14">
        <v>42638.016111111334</v>
      </c>
      <c r="D13137" s="7" t="s">
        <v>7</v>
      </c>
      <c r="E13137" s="13">
        <v>2222</v>
      </c>
      <c r="F13137" s="7" t="s">
        <v>50</v>
      </c>
      <c r="G13137" s="7" t="s">
        <v>12</v>
      </c>
      <c r="H13137" s="13">
        <v>7.5</v>
      </c>
      <c r="I13137" s="13">
        <f>IF(G13137="Male",VLOOKUP(H13137,'Shoe size conversion table'!$B$6:$D$22,2),VLOOKUP(H13137,'Shoe size conversion table'!$J$6:$L$22,2))</f>
        <v>38</v>
      </c>
      <c r="J13137" s="13">
        <f>IF(G13137="Male",VLOOKUP(H13137,'Shoe size conversion table'!$B$6:$D$22,3),VLOOKUP(H13137,'Shoe size conversion table'!$J$6:$L$22,3))</f>
        <v>5.5</v>
      </c>
      <c r="K13137" s="11">
        <v>179</v>
      </c>
      <c r="L13137" s="12">
        <v>0</v>
      </c>
      <c r="M13137" s="7">
        <f t="shared" si="616"/>
        <v>2016</v>
      </c>
      <c r="N13137" s="7">
        <f t="shared" si="617"/>
        <v>9</v>
      </c>
      <c r="O13137" s="30">
        <f t="shared" si="618"/>
        <v>179</v>
      </c>
    </row>
    <row r="13138" spans="2:15" x14ac:dyDescent="0.2">
      <c r="B13138" s="13">
        <v>64119</v>
      </c>
      <c r="C13138" s="14">
        <v>42638.056111111124</v>
      </c>
      <c r="D13138" s="7" t="s">
        <v>7</v>
      </c>
      <c r="E13138" s="13">
        <v>2242</v>
      </c>
      <c r="F13138" s="7" t="s">
        <v>56</v>
      </c>
      <c r="G13138" s="7" t="s">
        <v>11</v>
      </c>
      <c r="H13138" s="13">
        <v>10</v>
      </c>
      <c r="I13138" s="13">
        <f>IF(G13138="Male",VLOOKUP(H13138,'Shoe size conversion table'!$B$6:$D$22,2),VLOOKUP(H13138,'Shoe size conversion table'!$J$6:$L$22,2))</f>
        <v>43</v>
      </c>
      <c r="J13138" s="13">
        <f>IF(G13138="Male",VLOOKUP(H13138,'Shoe size conversion table'!$B$6:$D$22,3),VLOOKUP(H13138,'Shoe size conversion table'!$J$6:$L$22,3))</f>
        <v>9.5</v>
      </c>
      <c r="K13138" s="11">
        <v>169</v>
      </c>
      <c r="L13138" s="12">
        <v>0</v>
      </c>
      <c r="M13138" s="7">
        <f t="shared" si="616"/>
        <v>2016</v>
      </c>
      <c r="N13138" s="7">
        <f t="shared" si="617"/>
        <v>9</v>
      </c>
      <c r="O13138" s="30">
        <f t="shared" si="618"/>
        <v>169</v>
      </c>
    </row>
    <row r="13139" spans="2:15" x14ac:dyDescent="0.2">
      <c r="B13139" s="13">
        <v>64120</v>
      </c>
      <c r="C13139" s="14">
        <v>42638.066111111337</v>
      </c>
      <c r="D13139" s="7" t="s">
        <v>7</v>
      </c>
      <c r="E13139" s="13">
        <v>2202</v>
      </c>
      <c r="F13139" s="7" t="s">
        <v>48</v>
      </c>
      <c r="G13139" s="7" t="s">
        <v>11</v>
      </c>
      <c r="H13139" s="13">
        <v>9.5</v>
      </c>
      <c r="I13139" s="13" t="str">
        <f>IF(G13139="Male",VLOOKUP(H13139,'Shoe size conversion table'!$B$6:$D$22,2),VLOOKUP(H13139,'Shoe size conversion table'!$J$6:$L$22,2))</f>
        <v>42-43</v>
      </c>
      <c r="J13139" s="13">
        <f>IF(G13139="Male",VLOOKUP(H13139,'Shoe size conversion table'!$B$6:$D$22,3),VLOOKUP(H13139,'Shoe size conversion table'!$J$6:$L$22,3))</f>
        <v>9</v>
      </c>
      <c r="K13139" s="11">
        <v>139</v>
      </c>
      <c r="L13139" s="12">
        <v>0</v>
      </c>
      <c r="M13139" s="7">
        <f t="shared" si="616"/>
        <v>2016</v>
      </c>
      <c r="N13139" s="7">
        <f t="shared" si="617"/>
        <v>9</v>
      </c>
      <c r="O13139" s="30">
        <f t="shared" si="618"/>
        <v>139</v>
      </c>
    </row>
    <row r="13140" spans="2:15" x14ac:dyDescent="0.2">
      <c r="B13140" s="13">
        <v>64121</v>
      </c>
      <c r="C13140" s="14">
        <v>42638.126111111073</v>
      </c>
      <c r="D13140" s="7" t="s">
        <v>8</v>
      </c>
      <c r="E13140" s="13">
        <v>2219</v>
      </c>
      <c r="F13140" s="7" t="s">
        <v>39</v>
      </c>
      <c r="G13140" s="7" t="s">
        <v>12</v>
      </c>
      <c r="H13140" s="13">
        <v>7.5</v>
      </c>
      <c r="I13140" s="13">
        <f>IF(G13140="Male",VLOOKUP(H13140,'Shoe size conversion table'!$B$6:$D$22,2),VLOOKUP(H13140,'Shoe size conversion table'!$J$6:$L$22,2))</f>
        <v>38</v>
      </c>
      <c r="J13140" s="13">
        <f>IF(G13140="Male",VLOOKUP(H13140,'Shoe size conversion table'!$B$6:$D$22,3),VLOOKUP(H13140,'Shoe size conversion table'!$J$6:$L$22,3))</f>
        <v>5.5</v>
      </c>
      <c r="K13140" s="11">
        <v>129</v>
      </c>
      <c r="L13140" s="12">
        <v>0</v>
      </c>
      <c r="M13140" s="7">
        <f t="shared" si="616"/>
        <v>2016</v>
      </c>
      <c r="N13140" s="7">
        <f t="shared" si="617"/>
        <v>9</v>
      </c>
      <c r="O13140" s="30">
        <f t="shared" si="618"/>
        <v>129</v>
      </c>
    </row>
    <row r="13141" spans="2:15" x14ac:dyDescent="0.2">
      <c r="B13141" s="13">
        <v>64122</v>
      </c>
      <c r="C13141" s="14">
        <v>42638.166111111124</v>
      </c>
      <c r="D13141" s="7" t="s">
        <v>9</v>
      </c>
      <c r="E13141" s="13">
        <v>2169</v>
      </c>
      <c r="F13141" s="7" t="s">
        <v>59</v>
      </c>
      <c r="G13141" s="7" t="s">
        <v>12</v>
      </c>
      <c r="H13141" s="13">
        <v>8.5</v>
      </c>
      <c r="I13141" s="13">
        <f>IF(G13141="Male",VLOOKUP(H13141,'Shoe size conversion table'!$B$6:$D$22,2),VLOOKUP(H13141,'Shoe size conversion table'!$J$6:$L$22,2))</f>
        <v>39</v>
      </c>
      <c r="J13141" s="13">
        <f>IF(G13141="Male",VLOOKUP(H13141,'Shoe size conversion table'!$B$6:$D$22,3),VLOOKUP(H13141,'Shoe size conversion table'!$J$6:$L$22,3))</f>
        <v>6.5</v>
      </c>
      <c r="K13141" s="11">
        <v>139</v>
      </c>
      <c r="L13141" s="12">
        <v>0</v>
      </c>
      <c r="M13141" s="7">
        <f t="shared" si="616"/>
        <v>2016</v>
      </c>
      <c r="N13141" s="7">
        <f t="shared" si="617"/>
        <v>9</v>
      </c>
      <c r="O13141" s="30">
        <f t="shared" si="618"/>
        <v>139</v>
      </c>
    </row>
    <row r="13142" spans="2:15" x14ac:dyDescent="0.2">
      <c r="B13142" s="13">
        <v>64123</v>
      </c>
      <c r="C13142" s="14">
        <v>42638.216111111127</v>
      </c>
      <c r="D13142" s="7" t="s">
        <v>10</v>
      </c>
      <c r="E13142" s="13">
        <v>2216</v>
      </c>
      <c r="F13142" s="7" t="s">
        <v>34</v>
      </c>
      <c r="G13142" s="7" t="s">
        <v>11</v>
      </c>
      <c r="H13142" s="13">
        <v>11.5</v>
      </c>
      <c r="I13142" s="13" t="str">
        <f>IF(G13142="Male",VLOOKUP(H13142,'Shoe size conversion table'!$B$6:$D$22,2),VLOOKUP(H13142,'Shoe size conversion table'!$J$6:$L$22,2))</f>
        <v>44-45</v>
      </c>
      <c r="J13142" s="13">
        <f>IF(G13142="Male",VLOOKUP(H13142,'Shoe size conversion table'!$B$6:$D$22,3),VLOOKUP(H13142,'Shoe size conversion table'!$J$6:$L$22,3))</f>
        <v>11</v>
      </c>
      <c r="K13142" s="11">
        <v>169</v>
      </c>
      <c r="L13142" s="12">
        <v>0</v>
      </c>
      <c r="M13142" s="7">
        <f t="shared" si="616"/>
        <v>2016</v>
      </c>
      <c r="N13142" s="7">
        <f t="shared" si="617"/>
        <v>9</v>
      </c>
      <c r="O13142" s="30">
        <f t="shared" si="618"/>
        <v>169</v>
      </c>
    </row>
    <row r="13143" spans="2:15" x14ac:dyDescent="0.2">
      <c r="B13143" s="13">
        <v>64124</v>
      </c>
      <c r="C13143" s="14">
        <v>42638.306111111233</v>
      </c>
      <c r="D13143" s="7" t="s">
        <v>7</v>
      </c>
      <c r="E13143" s="13">
        <v>2228</v>
      </c>
      <c r="F13143" s="7" t="s">
        <v>51</v>
      </c>
      <c r="G13143" s="7" t="s">
        <v>11</v>
      </c>
      <c r="H13143" s="13">
        <v>9.5</v>
      </c>
      <c r="I13143" s="13" t="str">
        <f>IF(G13143="Male",VLOOKUP(H13143,'Shoe size conversion table'!$B$6:$D$22,2),VLOOKUP(H13143,'Shoe size conversion table'!$J$6:$L$22,2))</f>
        <v>42-43</v>
      </c>
      <c r="J13143" s="13">
        <f>IF(G13143="Male",VLOOKUP(H13143,'Shoe size conversion table'!$B$6:$D$22,3),VLOOKUP(H13143,'Shoe size conversion table'!$J$6:$L$22,3))</f>
        <v>9</v>
      </c>
      <c r="K13143" s="11">
        <v>189</v>
      </c>
      <c r="L13143" s="12">
        <v>0</v>
      </c>
      <c r="M13143" s="7">
        <f t="shared" si="616"/>
        <v>2016</v>
      </c>
      <c r="N13143" s="7">
        <f t="shared" si="617"/>
        <v>9</v>
      </c>
      <c r="O13143" s="30">
        <f t="shared" si="618"/>
        <v>189</v>
      </c>
    </row>
    <row r="13144" spans="2:15" x14ac:dyDescent="0.2">
      <c r="B13144" s="13">
        <v>64125</v>
      </c>
      <c r="C13144" s="14">
        <v>42638.346111111066</v>
      </c>
      <c r="D13144" s="7" t="s">
        <v>10</v>
      </c>
      <c r="E13144" s="13">
        <v>2147</v>
      </c>
      <c r="F13144" s="7" t="s">
        <v>35</v>
      </c>
      <c r="G13144" s="7" t="s">
        <v>12</v>
      </c>
      <c r="H13144" s="13">
        <v>6.5</v>
      </c>
      <c r="I13144" s="13">
        <f>IF(G13144="Male",VLOOKUP(H13144,'Shoe size conversion table'!$B$6:$D$22,2),VLOOKUP(H13144,'Shoe size conversion table'!$J$6:$L$22,2))</f>
        <v>37</v>
      </c>
      <c r="J13144" s="13">
        <f>IF(G13144="Male",VLOOKUP(H13144,'Shoe size conversion table'!$B$6:$D$22,3),VLOOKUP(H13144,'Shoe size conversion table'!$J$6:$L$22,3))</f>
        <v>4.5</v>
      </c>
      <c r="K13144" s="11">
        <v>189</v>
      </c>
      <c r="L13144" s="12">
        <v>0</v>
      </c>
      <c r="M13144" s="7">
        <f t="shared" si="616"/>
        <v>2016</v>
      </c>
      <c r="N13144" s="7">
        <f t="shared" si="617"/>
        <v>9</v>
      </c>
      <c r="O13144" s="30">
        <f t="shared" si="618"/>
        <v>189</v>
      </c>
    </row>
    <row r="13145" spans="2:15" x14ac:dyDescent="0.2">
      <c r="B13145" s="13">
        <v>64126</v>
      </c>
      <c r="C13145" s="14">
        <v>42638.406111111231</v>
      </c>
      <c r="D13145" s="7" t="s">
        <v>9</v>
      </c>
      <c r="E13145" s="13">
        <v>2238</v>
      </c>
      <c r="F13145" s="7" t="s">
        <v>60</v>
      </c>
      <c r="G13145" s="7" t="s">
        <v>11</v>
      </c>
      <c r="H13145" s="13">
        <v>9.5</v>
      </c>
      <c r="I13145" s="13" t="str">
        <f>IF(G13145="Male",VLOOKUP(H13145,'Shoe size conversion table'!$B$6:$D$22,2),VLOOKUP(H13145,'Shoe size conversion table'!$J$6:$L$22,2))</f>
        <v>42-43</v>
      </c>
      <c r="J13145" s="13">
        <f>IF(G13145="Male",VLOOKUP(H13145,'Shoe size conversion table'!$B$6:$D$22,3),VLOOKUP(H13145,'Shoe size conversion table'!$J$6:$L$22,3))</f>
        <v>9</v>
      </c>
      <c r="K13145" s="11">
        <v>129</v>
      </c>
      <c r="L13145" s="12">
        <v>0</v>
      </c>
      <c r="M13145" s="7">
        <f t="shared" si="616"/>
        <v>2016</v>
      </c>
      <c r="N13145" s="7">
        <f t="shared" si="617"/>
        <v>9</v>
      </c>
      <c r="O13145" s="30">
        <f t="shared" si="618"/>
        <v>129</v>
      </c>
    </row>
    <row r="13146" spans="2:15" x14ac:dyDescent="0.2">
      <c r="B13146" s="13">
        <v>64127</v>
      </c>
      <c r="C13146" s="14">
        <v>42638.416111111073</v>
      </c>
      <c r="D13146" s="7" t="s">
        <v>10</v>
      </c>
      <c r="E13146" s="13">
        <v>2240</v>
      </c>
      <c r="F13146" s="7" t="s">
        <v>36</v>
      </c>
      <c r="G13146" s="7" t="s">
        <v>11</v>
      </c>
      <c r="H13146" s="13">
        <v>9</v>
      </c>
      <c r="I13146" s="13">
        <f>IF(G13146="Male",VLOOKUP(H13146,'Shoe size conversion table'!$B$6:$D$22,2),VLOOKUP(H13146,'Shoe size conversion table'!$J$6:$L$22,2))</f>
        <v>42</v>
      </c>
      <c r="J13146" s="13">
        <f>IF(G13146="Male",VLOOKUP(H13146,'Shoe size conversion table'!$B$6:$D$22,3),VLOOKUP(H13146,'Shoe size conversion table'!$J$6:$L$22,3))</f>
        <v>8.5</v>
      </c>
      <c r="K13146" s="11">
        <v>179</v>
      </c>
      <c r="L13146" s="12">
        <v>0.3</v>
      </c>
      <c r="M13146" s="7">
        <f t="shared" si="616"/>
        <v>2016</v>
      </c>
      <c r="N13146" s="7">
        <f t="shared" si="617"/>
        <v>9</v>
      </c>
      <c r="O13146" s="30">
        <f t="shared" si="618"/>
        <v>125.3</v>
      </c>
    </row>
    <row r="13147" spans="2:15" x14ac:dyDescent="0.2">
      <c r="B13147" s="13">
        <v>64128</v>
      </c>
      <c r="C13147" s="14">
        <v>42638.446111111232</v>
      </c>
      <c r="D13147" s="7" t="s">
        <v>7</v>
      </c>
      <c r="E13147" s="13">
        <v>2184</v>
      </c>
      <c r="F13147" s="7" t="s">
        <v>43</v>
      </c>
      <c r="G13147" s="7" t="s">
        <v>11</v>
      </c>
      <c r="H13147" s="13">
        <v>10.5</v>
      </c>
      <c r="I13147" s="13" t="str">
        <f>IF(G13147="Male",VLOOKUP(H13147,'Shoe size conversion table'!$B$6:$D$22,2),VLOOKUP(H13147,'Shoe size conversion table'!$J$6:$L$22,2))</f>
        <v>43-44</v>
      </c>
      <c r="J13147" s="13">
        <f>IF(G13147="Male",VLOOKUP(H13147,'Shoe size conversion table'!$B$6:$D$22,3),VLOOKUP(H13147,'Shoe size conversion table'!$J$6:$L$22,3))</f>
        <v>10</v>
      </c>
      <c r="K13147" s="11">
        <v>179</v>
      </c>
      <c r="L13147" s="12">
        <v>0.1</v>
      </c>
      <c r="M13147" s="7">
        <f t="shared" si="616"/>
        <v>2016</v>
      </c>
      <c r="N13147" s="7">
        <f t="shared" si="617"/>
        <v>9</v>
      </c>
      <c r="O13147" s="30">
        <f t="shared" si="618"/>
        <v>161.1</v>
      </c>
    </row>
    <row r="13148" spans="2:15" x14ac:dyDescent="0.2">
      <c r="B13148" s="13">
        <v>64129</v>
      </c>
      <c r="C13148" s="14">
        <v>42638.596111111226</v>
      </c>
      <c r="D13148" s="7" t="s">
        <v>7</v>
      </c>
      <c r="E13148" s="13">
        <v>2236</v>
      </c>
      <c r="F13148" s="7" t="s">
        <v>44</v>
      </c>
      <c r="G13148" s="7" t="s">
        <v>11</v>
      </c>
      <c r="H13148" s="13">
        <v>9.5</v>
      </c>
      <c r="I13148" s="13" t="str">
        <f>IF(G13148="Male",VLOOKUP(H13148,'Shoe size conversion table'!$B$6:$D$22,2),VLOOKUP(H13148,'Shoe size conversion table'!$J$6:$L$22,2))</f>
        <v>42-43</v>
      </c>
      <c r="J13148" s="13">
        <f>IF(G13148="Male",VLOOKUP(H13148,'Shoe size conversion table'!$B$6:$D$22,3),VLOOKUP(H13148,'Shoe size conversion table'!$J$6:$L$22,3))</f>
        <v>9</v>
      </c>
      <c r="K13148" s="11">
        <v>179</v>
      </c>
      <c r="L13148" s="12">
        <v>0</v>
      </c>
      <c r="M13148" s="7">
        <f t="shared" si="616"/>
        <v>2016</v>
      </c>
      <c r="N13148" s="7">
        <f t="shared" si="617"/>
        <v>9</v>
      </c>
      <c r="O13148" s="30">
        <f t="shared" si="618"/>
        <v>179</v>
      </c>
    </row>
    <row r="13149" spans="2:15" x14ac:dyDescent="0.2">
      <c r="B13149" s="13">
        <v>64130</v>
      </c>
      <c r="C13149" s="14">
        <v>42638.796111111078</v>
      </c>
      <c r="D13149" s="7" t="s">
        <v>7</v>
      </c>
      <c r="E13149" s="13">
        <v>2192</v>
      </c>
      <c r="F13149" s="7" t="s">
        <v>49</v>
      </c>
      <c r="G13149" s="7" t="s">
        <v>11</v>
      </c>
      <c r="H13149" s="13">
        <v>8</v>
      </c>
      <c r="I13149" s="13">
        <f>IF(G13149="Male",VLOOKUP(H13149,'Shoe size conversion table'!$B$6:$D$22,2),VLOOKUP(H13149,'Shoe size conversion table'!$J$6:$L$22,2))</f>
        <v>41</v>
      </c>
      <c r="J13149" s="13">
        <f>IF(G13149="Male",VLOOKUP(H13149,'Shoe size conversion table'!$B$6:$D$22,3),VLOOKUP(H13149,'Shoe size conversion table'!$J$6:$L$22,3))</f>
        <v>7.5</v>
      </c>
      <c r="K13149" s="11">
        <v>149</v>
      </c>
      <c r="L13149" s="12">
        <v>0.2</v>
      </c>
      <c r="M13149" s="7">
        <f t="shared" si="616"/>
        <v>2016</v>
      </c>
      <c r="N13149" s="7">
        <f t="shared" si="617"/>
        <v>9</v>
      </c>
      <c r="O13149" s="30">
        <f t="shared" si="618"/>
        <v>119.2</v>
      </c>
    </row>
    <row r="13150" spans="2:15" x14ac:dyDescent="0.2">
      <c r="B13150" s="13">
        <v>64131</v>
      </c>
      <c r="C13150" s="14">
        <v>42638.826111111128</v>
      </c>
      <c r="D13150" s="7" t="s">
        <v>7</v>
      </c>
      <c r="E13150" s="13">
        <v>2159</v>
      </c>
      <c r="F13150" s="7" t="s">
        <v>48</v>
      </c>
      <c r="G13150" s="7" t="s">
        <v>11</v>
      </c>
      <c r="H13150" s="13">
        <v>10.5</v>
      </c>
      <c r="I13150" s="13" t="str">
        <f>IF(G13150="Male",VLOOKUP(H13150,'Shoe size conversion table'!$B$6:$D$22,2),VLOOKUP(H13150,'Shoe size conversion table'!$J$6:$L$22,2))</f>
        <v>43-44</v>
      </c>
      <c r="J13150" s="13">
        <f>IF(G13150="Male",VLOOKUP(H13150,'Shoe size conversion table'!$B$6:$D$22,3),VLOOKUP(H13150,'Shoe size conversion table'!$J$6:$L$22,3))</f>
        <v>10</v>
      </c>
      <c r="K13150" s="11">
        <v>169</v>
      </c>
      <c r="L13150" s="12">
        <v>0.3</v>
      </c>
      <c r="M13150" s="7">
        <f t="shared" si="616"/>
        <v>2016</v>
      </c>
      <c r="N13150" s="7">
        <f t="shared" si="617"/>
        <v>9</v>
      </c>
      <c r="O13150" s="30">
        <f t="shared" si="618"/>
        <v>118.3</v>
      </c>
    </row>
    <row r="13151" spans="2:15" x14ac:dyDescent="0.2">
      <c r="B13151" s="13">
        <v>64132</v>
      </c>
      <c r="C13151" s="14">
        <v>42638.836111111334</v>
      </c>
      <c r="D13151" s="7" t="s">
        <v>10</v>
      </c>
      <c r="E13151" s="13">
        <v>2222</v>
      </c>
      <c r="F13151" s="7" t="s">
        <v>35</v>
      </c>
      <c r="G13151" s="7" t="s">
        <v>12</v>
      </c>
      <c r="H13151" s="13">
        <v>9.5</v>
      </c>
      <c r="I13151" s="13">
        <f>IF(G13151="Male",VLOOKUP(H13151,'Shoe size conversion table'!$B$6:$D$22,2),VLOOKUP(H13151,'Shoe size conversion table'!$J$6:$L$22,2))</f>
        <v>40</v>
      </c>
      <c r="J13151" s="13">
        <f>IF(G13151="Male",VLOOKUP(H13151,'Shoe size conversion table'!$B$6:$D$22,3),VLOOKUP(H13151,'Shoe size conversion table'!$J$6:$L$22,3))</f>
        <v>7.5</v>
      </c>
      <c r="K13151" s="11">
        <v>179</v>
      </c>
      <c r="L13151" s="12">
        <v>0</v>
      </c>
      <c r="M13151" s="7">
        <f t="shared" si="616"/>
        <v>2016</v>
      </c>
      <c r="N13151" s="7">
        <f t="shared" si="617"/>
        <v>9</v>
      </c>
      <c r="O13151" s="30">
        <f t="shared" si="618"/>
        <v>179</v>
      </c>
    </row>
    <row r="13152" spans="2:15" x14ac:dyDescent="0.2">
      <c r="B13152" s="13">
        <v>64133</v>
      </c>
      <c r="C13152" s="14">
        <v>42638.836111111334</v>
      </c>
      <c r="D13152" s="7" t="s">
        <v>7</v>
      </c>
      <c r="E13152" s="13">
        <v>2159</v>
      </c>
      <c r="F13152" s="7" t="s">
        <v>45</v>
      </c>
      <c r="G13152" s="7" t="s">
        <v>11</v>
      </c>
      <c r="H13152" s="13">
        <v>10</v>
      </c>
      <c r="I13152" s="13">
        <f>IF(G13152="Male",VLOOKUP(H13152,'Shoe size conversion table'!$B$6:$D$22,2),VLOOKUP(H13152,'Shoe size conversion table'!$J$6:$L$22,2))</f>
        <v>43</v>
      </c>
      <c r="J13152" s="13">
        <f>IF(G13152="Male",VLOOKUP(H13152,'Shoe size conversion table'!$B$6:$D$22,3),VLOOKUP(H13152,'Shoe size conversion table'!$J$6:$L$22,3))</f>
        <v>9.5</v>
      </c>
      <c r="K13152" s="11">
        <v>189</v>
      </c>
      <c r="L13152" s="12">
        <v>0.1</v>
      </c>
      <c r="M13152" s="7">
        <f t="shared" si="616"/>
        <v>2016</v>
      </c>
      <c r="N13152" s="7">
        <f t="shared" si="617"/>
        <v>9</v>
      </c>
      <c r="O13152" s="30">
        <f t="shared" si="618"/>
        <v>170.1</v>
      </c>
    </row>
    <row r="13153" spans="2:15" x14ac:dyDescent="0.2">
      <c r="B13153" s="13">
        <v>64134</v>
      </c>
      <c r="C13153" s="14">
        <v>42638.846111111336</v>
      </c>
      <c r="D13153" s="7" t="s">
        <v>7</v>
      </c>
      <c r="E13153" s="13">
        <v>2175</v>
      </c>
      <c r="F13153" s="7" t="s">
        <v>52</v>
      </c>
      <c r="G13153" s="7" t="s">
        <v>12</v>
      </c>
      <c r="H13153" s="13">
        <v>8.5</v>
      </c>
      <c r="I13153" s="13">
        <f>IF(G13153="Male",VLOOKUP(H13153,'Shoe size conversion table'!$B$6:$D$22,2),VLOOKUP(H13153,'Shoe size conversion table'!$J$6:$L$22,2))</f>
        <v>39</v>
      </c>
      <c r="J13153" s="13">
        <f>IF(G13153="Male",VLOOKUP(H13153,'Shoe size conversion table'!$B$6:$D$22,3),VLOOKUP(H13153,'Shoe size conversion table'!$J$6:$L$22,3))</f>
        <v>6.5</v>
      </c>
      <c r="K13153" s="11">
        <v>129</v>
      </c>
      <c r="L13153" s="12">
        <v>0</v>
      </c>
      <c r="M13153" s="7">
        <f t="shared" si="616"/>
        <v>2016</v>
      </c>
      <c r="N13153" s="7">
        <f t="shared" si="617"/>
        <v>9</v>
      </c>
      <c r="O13153" s="30">
        <f t="shared" si="618"/>
        <v>129</v>
      </c>
    </row>
    <row r="13154" spans="2:15" x14ac:dyDescent="0.2">
      <c r="B13154" s="13">
        <v>64135</v>
      </c>
      <c r="C13154" s="14">
        <v>42638.886111111126</v>
      </c>
      <c r="D13154" s="7" t="s">
        <v>8</v>
      </c>
      <c r="E13154" s="13">
        <v>2238</v>
      </c>
      <c r="F13154" s="7" t="s">
        <v>38</v>
      </c>
      <c r="G13154" s="7" t="s">
        <v>11</v>
      </c>
      <c r="H13154" s="13">
        <v>10.5</v>
      </c>
      <c r="I13154" s="13" t="str">
        <f>IF(G13154="Male",VLOOKUP(H13154,'Shoe size conversion table'!$B$6:$D$22,2),VLOOKUP(H13154,'Shoe size conversion table'!$J$6:$L$22,2))</f>
        <v>43-44</v>
      </c>
      <c r="J13154" s="13">
        <f>IF(G13154="Male",VLOOKUP(H13154,'Shoe size conversion table'!$B$6:$D$22,3),VLOOKUP(H13154,'Shoe size conversion table'!$J$6:$L$22,3))</f>
        <v>10</v>
      </c>
      <c r="K13154" s="11">
        <v>169</v>
      </c>
      <c r="L13154" s="12">
        <v>0</v>
      </c>
      <c r="M13154" s="7">
        <f t="shared" si="616"/>
        <v>2016</v>
      </c>
      <c r="N13154" s="7">
        <f t="shared" si="617"/>
        <v>9</v>
      </c>
      <c r="O13154" s="30">
        <f t="shared" si="618"/>
        <v>169</v>
      </c>
    </row>
    <row r="13155" spans="2:15" x14ac:dyDescent="0.2">
      <c r="B13155" s="13">
        <v>64135</v>
      </c>
      <c r="C13155" s="14">
        <v>42638.886111111126</v>
      </c>
      <c r="D13155" s="7" t="s">
        <v>8</v>
      </c>
      <c r="E13155" s="13">
        <v>2176</v>
      </c>
      <c r="F13155" s="7" t="s">
        <v>41</v>
      </c>
      <c r="G13155" s="7" t="s">
        <v>11</v>
      </c>
      <c r="H13155" s="13">
        <v>10.5</v>
      </c>
      <c r="I13155" s="13" t="str">
        <f>IF(G13155="Male",VLOOKUP(H13155,'Shoe size conversion table'!$B$6:$D$22,2),VLOOKUP(H13155,'Shoe size conversion table'!$J$6:$L$22,2))</f>
        <v>43-44</v>
      </c>
      <c r="J13155" s="13">
        <f>IF(G13155="Male",VLOOKUP(H13155,'Shoe size conversion table'!$B$6:$D$22,3),VLOOKUP(H13155,'Shoe size conversion table'!$J$6:$L$22,3))</f>
        <v>10</v>
      </c>
      <c r="K13155" s="11">
        <v>199</v>
      </c>
      <c r="L13155" s="12">
        <v>0</v>
      </c>
      <c r="M13155" s="7">
        <f t="shared" si="616"/>
        <v>2016</v>
      </c>
      <c r="N13155" s="7">
        <f t="shared" si="617"/>
        <v>9</v>
      </c>
      <c r="O13155" s="30">
        <f t="shared" si="618"/>
        <v>199</v>
      </c>
    </row>
    <row r="13156" spans="2:15" x14ac:dyDescent="0.2">
      <c r="B13156" s="13">
        <v>64136</v>
      </c>
      <c r="C13156" s="14">
        <v>42638.896111111339</v>
      </c>
      <c r="D13156" s="7" t="s">
        <v>8</v>
      </c>
      <c r="E13156" s="13">
        <v>2240</v>
      </c>
      <c r="F13156" s="7" t="s">
        <v>37</v>
      </c>
      <c r="G13156" s="7" t="s">
        <v>12</v>
      </c>
      <c r="H13156" s="13">
        <v>7</v>
      </c>
      <c r="I13156" s="13" t="str">
        <f>IF(G13156="Male",VLOOKUP(H13156,'Shoe size conversion table'!$B$6:$D$22,2),VLOOKUP(H13156,'Shoe size conversion table'!$J$6:$L$22,2))</f>
        <v>37-38</v>
      </c>
      <c r="J13156" s="13">
        <f>IF(G13156="Male",VLOOKUP(H13156,'Shoe size conversion table'!$B$6:$D$22,3),VLOOKUP(H13156,'Shoe size conversion table'!$J$6:$L$22,3))</f>
        <v>5</v>
      </c>
      <c r="K13156" s="11">
        <v>189</v>
      </c>
      <c r="L13156" s="12">
        <v>0.5</v>
      </c>
      <c r="M13156" s="7">
        <f t="shared" si="616"/>
        <v>2016</v>
      </c>
      <c r="N13156" s="7">
        <f t="shared" si="617"/>
        <v>9</v>
      </c>
      <c r="O13156" s="30">
        <f t="shared" si="618"/>
        <v>94.5</v>
      </c>
    </row>
    <row r="13157" spans="2:15" x14ac:dyDescent="0.2">
      <c r="B13157" s="13">
        <v>64137</v>
      </c>
      <c r="C13157" s="14">
        <v>42638.916111111124</v>
      </c>
      <c r="D13157" s="7" t="s">
        <v>9</v>
      </c>
      <c r="E13157" s="13">
        <v>2172</v>
      </c>
      <c r="F13157" s="7" t="s">
        <v>58</v>
      </c>
      <c r="G13157" s="7" t="s">
        <v>11</v>
      </c>
      <c r="H13157" s="13">
        <v>10</v>
      </c>
      <c r="I13157" s="13">
        <f>IF(G13157="Male",VLOOKUP(H13157,'Shoe size conversion table'!$B$6:$D$22,2),VLOOKUP(H13157,'Shoe size conversion table'!$J$6:$L$22,2))</f>
        <v>43</v>
      </c>
      <c r="J13157" s="13">
        <f>IF(G13157="Male",VLOOKUP(H13157,'Shoe size conversion table'!$B$6:$D$22,3),VLOOKUP(H13157,'Shoe size conversion table'!$J$6:$L$22,3))</f>
        <v>9.5</v>
      </c>
      <c r="K13157" s="11">
        <v>139</v>
      </c>
      <c r="L13157" s="12">
        <v>0</v>
      </c>
      <c r="M13157" s="7">
        <f t="shared" si="616"/>
        <v>2016</v>
      </c>
      <c r="N13157" s="7">
        <f t="shared" si="617"/>
        <v>9</v>
      </c>
      <c r="O13157" s="30">
        <f t="shared" si="618"/>
        <v>139</v>
      </c>
    </row>
    <row r="13158" spans="2:15" x14ac:dyDescent="0.2">
      <c r="B13158" s="13">
        <v>64137</v>
      </c>
      <c r="C13158" s="14">
        <v>42638.916111111124</v>
      </c>
      <c r="D13158" s="7" t="s">
        <v>9</v>
      </c>
      <c r="E13158" s="13">
        <v>2183</v>
      </c>
      <c r="F13158" s="7" t="s">
        <v>59</v>
      </c>
      <c r="G13158" s="7" t="s">
        <v>11</v>
      </c>
      <c r="H13158" s="13">
        <v>7.5</v>
      </c>
      <c r="I13158" s="13" t="str">
        <f>IF(G13158="Male",VLOOKUP(H13158,'Shoe size conversion table'!$B$6:$D$22,2),VLOOKUP(H13158,'Shoe size conversion table'!$J$6:$L$22,2))</f>
        <v>40-41</v>
      </c>
      <c r="J13158" s="13">
        <f>IF(G13158="Male",VLOOKUP(H13158,'Shoe size conversion table'!$B$6:$D$22,3),VLOOKUP(H13158,'Shoe size conversion table'!$J$6:$L$22,3))</f>
        <v>7</v>
      </c>
      <c r="K13158" s="11">
        <v>199</v>
      </c>
      <c r="L13158" s="12">
        <v>0</v>
      </c>
      <c r="M13158" s="7">
        <f t="shared" si="616"/>
        <v>2016</v>
      </c>
      <c r="N13158" s="7">
        <f t="shared" si="617"/>
        <v>9</v>
      </c>
      <c r="O13158" s="30">
        <f t="shared" si="618"/>
        <v>199</v>
      </c>
    </row>
    <row r="13159" spans="2:15" x14ac:dyDescent="0.2">
      <c r="B13159" s="13">
        <v>64138</v>
      </c>
      <c r="C13159" s="14">
        <v>42638.93611111107</v>
      </c>
      <c r="D13159" s="7" t="s">
        <v>7</v>
      </c>
      <c r="E13159" s="13">
        <v>2163</v>
      </c>
      <c r="F13159" s="7" t="s">
        <v>57</v>
      </c>
      <c r="G13159" s="7" t="s">
        <v>12</v>
      </c>
      <c r="H13159" s="13">
        <v>10.5</v>
      </c>
      <c r="I13159" s="13">
        <f>IF(G13159="Male",VLOOKUP(H13159,'Shoe size conversion table'!$B$6:$D$22,2),VLOOKUP(H13159,'Shoe size conversion table'!$J$6:$L$22,2))</f>
        <v>41</v>
      </c>
      <c r="J13159" s="13">
        <f>IF(G13159="Male",VLOOKUP(H13159,'Shoe size conversion table'!$B$6:$D$22,3),VLOOKUP(H13159,'Shoe size conversion table'!$J$6:$L$22,3))</f>
        <v>8.5</v>
      </c>
      <c r="K13159" s="11">
        <v>169</v>
      </c>
      <c r="L13159" s="12">
        <v>0</v>
      </c>
      <c r="M13159" s="7">
        <f t="shared" si="616"/>
        <v>2016</v>
      </c>
      <c r="N13159" s="7">
        <f t="shared" si="617"/>
        <v>9</v>
      </c>
      <c r="O13159" s="30">
        <f t="shared" si="618"/>
        <v>169</v>
      </c>
    </row>
    <row r="13160" spans="2:15" x14ac:dyDescent="0.2">
      <c r="B13160" s="13">
        <v>64139</v>
      </c>
      <c r="C13160" s="14">
        <v>42639.006111111077</v>
      </c>
      <c r="D13160" s="7" t="s">
        <v>10</v>
      </c>
      <c r="E13160" s="13">
        <v>2168</v>
      </c>
      <c r="F13160" s="7" t="s">
        <v>35</v>
      </c>
      <c r="G13160" s="7" t="s">
        <v>11</v>
      </c>
      <c r="H13160" s="13">
        <v>8</v>
      </c>
      <c r="I13160" s="13">
        <f>IF(G13160="Male",VLOOKUP(H13160,'Shoe size conversion table'!$B$6:$D$22,2),VLOOKUP(H13160,'Shoe size conversion table'!$J$6:$L$22,2))</f>
        <v>41</v>
      </c>
      <c r="J13160" s="13">
        <f>IF(G13160="Male",VLOOKUP(H13160,'Shoe size conversion table'!$B$6:$D$22,3),VLOOKUP(H13160,'Shoe size conversion table'!$J$6:$L$22,3))</f>
        <v>7.5</v>
      </c>
      <c r="K13160" s="11">
        <v>159</v>
      </c>
      <c r="L13160" s="12">
        <v>0.5</v>
      </c>
      <c r="M13160" s="7">
        <f t="shared" si="616"/>
        <v>2016</v>
      </c>
      <c r="N13160" s="7">
        <f t="shared" si="617"/>
        <v>9</v>
      </c>
      <c r="O13160" s="30">
        <f t="shared" si="618"/>
        <v>79.5</v>
      </c>
    </row>
    <row r="13161" spans="2:15" x14ac:dyDescent="0.2">
      <c r="B13161" s="13">
        <v>64139</v>
      </c>
      <c r="C13161" s="14">
        <v>42639.006111111077</v>
      </c>
      <c r="D13161" s="7" t="s">
        <v>10</v>
      </c>
      <c r="E13161" s="13">
        <v>2198</v>
      </c>
      <c r="F13161" s="7" t="s">
        <v>34</v>
      </c>
      <c r="G13161" s="7" t="s">
        <v>11</v>
      </c>
      <c r="H13161" s="13">
        <v>15</v>
      </c>
      <c r="I13161" s="13">
        <f>IF(G13161="Male",VLOOKUP(H13161,'Shoe size conversion table'!$B$6:$D$22,2),VLOOKUP(H13161,'Shoe size conversion table'!$J$6:$L$22,2))</f>
        <v>48</v>
      </c>
      <c r="J13161" s="13">
        <f>IF(G13161="Male",VLOOKUP(H13161,'Shoe size conversion table'!$B$6:$D$22,3),VLOOKUP(H13161,'Shoe size conversion table'!$J$6:$L$22,3))</f>
        <v>14.5</v>
      </c>
      <c r="K13161" s="11">
        <v>149</v>
      </c>
      <c r="L13161" s="12">
        <v>0</v>
      </c>
      <c r="M13161" s="7">
        <f t="shared" si="616"/>
        <v>2016</v>
      </c>
      <c r="N13161" s="7">
        <f t="shared" si="617"/>
        <v>9</v>
      </c>
      <c r="O13161" s="30">
        <f t="shared" si="618"/>
        <v>149</v>
      </c>
    </row>
    <row r="13162" spans="2:15" x14ac:dyDescent="0.2">
      <c r="B13162" s="13">
        <v>64140</v>
      </c>
      <c r="C13162" s="14">
        <v>42639.016111111334</v>
      </c>
      <c r="D13162" s="7" t="s">
        <v>7</v>
      </c>
      <c r="E13162" s="13">
        <v>2222</v>
      </c>
      <c r="F13162" s="7" t="s">
        <v>50</v>
      </c>
      <c r="G13162" s="7" t="s">
        <v>12</v>
      </c>
      <c r="H13162" s="13">
        <v>7.5</v>
      </c>
      <c r="I13162" s="13">
        <f>IF(G13162="Male",VLOOKUP(H13162,'Shoe size conversion table'!$B$6:$D$22,2),VLOOKUP(H13162,'Shoe size conversion table'!$J$6:$L$22,2))</f>
        <v>38</v>
      </c>
      <c r="J13162" s="13">
        <f>IF(G13162="Male",VLOOKUP(H13162,'Shoe size conversion table'!$B$6:$D$22,3),VLOOKUP(H13162,'Shoe size conversion table'!$J$6:$L$22,3))</f>
        <v>5.5</v>
      </c>
      <c r="K13162" s="11">
        <v>179</v>
      </c>
      <c r="L13162" s="12">
        <v>0</v>
      </c>
      <c r="M13162" s="7">
        <f t="shared" si="616"/>
        <v>2016</v>
      </c>
      <c r="N13162" s="7">
        <f t="shared" si="617"/>
        <v>9</v>
      </c>
      <c r="O13162" s="30">
        <f t="shared" si="618"/>
        <v>179</v>
      </c>
    </row>
    <row r="13163" spans="2:15" x14ac:dyDescent="0.2">
      <c r="B13163" s="13">
        <v>64141</v>
      </c>
      <c r="C13163" s="14">
        <v>42639.016111111334</v>
      </c>
      <c r="D13163" s="7" t="s">
        <v>10</v>
      </c>
      <c r="E13163" s="13">
        <v>2232</v>
      </c>
      <c r="F13163" s="7" t="s">
        <v>36</v>
      </c>
      <c r="G13163" s="7" t="s">
        <v>11</v>
      </c>
      <c r="H13163" s="13">
        <v>6.5</v>
      </c>
      <c r="I13163" s="13">
        <f>IF(G13163="Male",VLOOKUP(H13163,'Shoe size conversion table'!$B$6:$D$22,2),VLOOKUP(H13163,'Shoe size conversion table'!$J$6:$L$22,2))</f>
        <v>39</v>
      </c>
      <c r="J13163" s="13">
        <f>IF(G13163="Male",VLOOKUP(H13163,'Shoe size conversion table'!$B$6:$D$22,3),VLOOKUP(H13163,'Shoe size conversion table'!$J$6:$L$22,3))</f>
        <v>6</v>
      </c>
      <c r="K13163" s="11">
        <v>149</v>
      </c>
      <c r="L13163" s="12">
        <v>0.3</v>
      </c>
      <c r="M13163" s="7">
        <f t="shared" si="616"/>
        <v>2016</v>
      </c>
      <c r="N13163" s="7">
        <f t="shared" si="617"/>
        <v>9</v>
      </c>
      <c r="O13163" s="30">
        <f t="shared" si="618"/>
        <v>104.3</v>
      </c>
    </row>
    <row r="13164" spans="2:15" x14ac:dyDescent="0.2">
      <c r="B13164" s="13">
        <v>64142</v>
      </c>
      <c r="C13164" s="14">
        <v>42639.056111111124</v>
      </c>
      <c r="D13164" s="7" t="s">
        <v>7</v>
      </c>
      <c r="E13164" s="13">
        <v>2147</v>
      </c>
      <c r="F13164" s="7" t="s">
        <v>52</v>
      </c>
      <c r="G13164" s="7" t="s">
        <v>11</v>
      </c>
      <c r="H13164" s="13">
        <v>10</v>
      </c>
      <c r="I13164" s="13">
        <f>IF(G13164="Male",VLOOKUP(H13164,'Shoe size conversion table'!$B$6:$D$22,2),VLOOKUP(H13164,'Shoe size conversion table'!$J$6:$L$22,2))</f>
        <v>43</v>
      </c>
      <c r="J13164" s="13">
        <f>IF(G13164="Male",VLOOKUP(H13164,'Shoe size conversion table'!$B$6:$D$22,3),VLOOKUP(H13164,'Shoe size conversion table'!$J$6:$L$22,3))</f>
        <v>9.5</v>
      </c>
      <c r="K13164" s="11">
        <v>189</v>
      </c>
      <c r="L13164" s="12">
        <v>0.3</v>
      </c>
      <c r="M13164" s="7">
        <f t="shared" si="616"/>
        <v>2016</v>
      </c>
      <c r="N13164" s="7">
        <f t="shared" si="617"/>
        <v>9</v>
      </c>
      <c r="O13164" s="30">
        <f t="shared" si="618"/>
        <v>132.29999999999998</v>
      </c>
    </row>
    <row r="13165" spans="2:15" x14ac:dyDescent="0.2">
      <c r="B13165" s="13">
        <v>64143</v>
      </c>
      <c r="C13165" s="14">
        <v>42639.066111111235</v>
      </c>
      <c r="D13165" s="7" t="s">
        <v>7</v>
      </c>
      <c r="E13165" s="13">
        <v>2190</v>
      </c>
      <c r="F13165" s="7" t="s">
        <v>48</v>
      </c>
      <c r="G13165" s="7" t="s">
        <v>12</v>
      </c>
      <c r="H13165" s="13">
        <v>9</v>
      </c>
      <c r="I13165" s="13" t="str">
        <f>IF(G13165="Male",VLOOKUP(H13165,'Shoe size conversion table'!$B$6:$D$22,2),VLOOKUP(H13165,'Shoe size conversion table'!$J$6:$L$22,2))</f>
        <v>39-40</v>
      </c>
      <c r="J13165" s="13">
        <f>IF(G13165="Male",VLOOKUP(H13165,'Shoe size conversion table'!$B$6:$D$22,3),VLOOKUP(H13165,'Shoe size conversion table'!$J$6:$L$22,3))</f>
        <v>7</v>
      </c>
      <c r="K13165" s="11">
        <v>169</v>
      </c>
      <c r="L13165" s="12">
        <v>0</v>
      </c>
      <c r="M13165" s="7">
        <f t="shared" si="616"/>
        <v>2016</v>
      </c>
      <c r="N13165" s="7">
        <f t="shared" si="617"/>
        <v>9</v>
      </c>
      <c r="O13165" s="30">
        <f t="shared" si="618"/>
        <v>169</v>
      </c>
    </row>
    <row r="13166" spans="2:15" x14ac:dyDescent="0.2">
      <c r="B13166" s="13">
        <v>64144</v>
      </c>
      <c r="C13166" s="14">
        <v>42639.086111111341</v>
      </c>
      <c r="D13166" s="7" t="s">
        <v>7</v>
      </c>
      <c r="E13166" s="13">
        <v>2176</v>
      </c>
      <c r="F13166" s="7" t="s">
        <v>44</v>
      </c>
      <c r="G13166" s="7" t="s">
        <v>12</v>
      </c>
      <c r="H13166" s="13">
        <v>9</v>
      </c>
      <c r="I13166" s="13" t="str">
        <f>IF(G13166="Male",VLOOKUP(H13166,'Shoe size conversion table'!$B$6:$D$22,2),VLOOKUP(H13166,'Shoe size conversion table'!$J$6:$L$22,2))</f>
        <v>39-40</v>
      </c>
      <c r="J13166" s="13">
        <f>IF(G13166="Male",VLOOKUP(H13166,'Shoe size conversion table'!$B$6:$D$22,3),VLOOKUP(H13166,'Shoe size conversion table'!$J$6:$L$22,3))</f>
        <v>7</v>
      </c>
      <c r="K13166" s="11">
        <v>159</v>
      </c>
      <c r="L13166" s="12">
        <v>0</v>
      </c>
      <c r="M13166" s="7">
        <f t="shared" si="616"/>
        <v>2016</v>
      </c>
      <c r="N13166" s="7">
        <f t="shared" si="617"/>
        <v>9</v>
      </c>
      <c r="O13166" s="30">
        <f t="shared" si="618"/>
        <v>159</v>
      </c>
    </row>
    <row r="13167" spans="2:15" x14ac:dyDescent="0.2">
      <c r="B13167" s="13">
        <v>64145</v>
      </c>
      <c r="C13167" s="14">
        <v>42639.166111111124</v>
      </c>
      <c r="D13167" s="7" t="s">
        <v>9</v>
      </c>
      <c r="E13167" s="13">
        <v>2220</v>
      </c>
      <c r="F13167" s="7" t="s">
        <v>60</v>
      </c>
      <c r="G13167" s="7" t="s">
        <v>12</v>
      </c>
      <c r="H13167" s="13">
        <v>8.5</v>
      </c>
      <c r="I13167" s="13">
        <f>IF(G13167="Male",VLOOKUP(H13167,'Shoe size conversion table'!$B$6:$D$22,2),VLOOKUP(H13167,'Shoe size conversion table'!$J$6:$L$22,2))</f>
        <v>39</v>
      </c>
      <c r="J13167" s="13">
        <f>IF(G13167="Male",VLOOKUP(H13167,'Shoe size conversion table'!$B$6:$D$22,3),VLOOKUP(H13167,'Shoe size conversion table'!$J$6:$L$22,3))</f>
        <v>6.5</v>
      </c>
      <c r="K13167" s="11">
        <v>129</v>
      </c>
      <c r="L13167" s="12">
        <v>0.3</v>
      </c>
      <c r="M13167" s="7">
        <f t="shared" si="616"/>
        <v>2016</v>
      </c>
      <c r="N13167" s="7">
        <f t="shared" si="617"/>
        <v>9</v>
      </c>
      <c r="O13167" s="30">
        <f t="shared" si="618"/>
        <v>90.3</v>
      </c>
    </row>
    <row r="13168" spans="2:15" x14ac:dyDescent="0.2">
      <c r="B13168" s="13">
        <v>64146</v>
      </c>
      <c r="C13168" s="14">
        <v>42639.306111111124</v>
      </c>
      <c r="D13168" s="7" t="s">
        <v>10</v>
      </c>
      <c r="E13168" s="13">
        <v>2182</v>
      </c>
      <c r="F13168" s="7" t="s">
        <v>34</v>
      </c>
      <c r="G13168" s="7" t="s">
        <v>11</v>
      </c>
      <c r="H13168" s="13">
        <v>9.5</v>
      </c>
      <c r="I13168" s="13" t="str">
        <f>IF(G13168="Male",VLOOKUP(H13168,'Shoe size conversion table'!$B$6:$D$22,2),VLOOKUP(H13168,'Shoe size conversion table'!$J$6:$L$22,2))</f>
        <v>42-43</v>
      </c>
      <c r="J13168" s="13">
        <f>IF(G13168="Male",VLOOKUP(H13168,'Shoe size conversion table'!$B$6:$D$22,3),VLOOKUP(H13168,'Shoe size conversion table'!$J$6:$L$22,3))</f>
        <v>9</v>
      </c>
      <c r="K13168" s="11">
        <v>139</v>
      </c>
      <c r="L13168" s="12">
        <v>0.3</v>
      </c>
      <c r="M13168" s="7">
        <f t="shared" si="616"/>
        <v>2016</v>
      </c>
      <c r="N13168" s="7">
        <f t="shared" si="617"/>
        <v>9</v>
      </c>
      <c r="O13168" s="30">
        <f t="shared" si="618"/>
        <v>97.3</v>
      </c>
    </row>
    <row r="13169" spans="2:15" x14ac:dyDescent="0.2">
      <c r="B13169" s="13">
        <v>64147</v>
      </c>
      <c r="C13169" s="14">
        <v>42639.596111111336</v>
      </c>
      <c r="D13169" s="7" t="s">
        <v>10</v>
      </c>
      <c r="E13169" s="13">
        <v>2220</v>
      </c>
      <c r="F13169" s="7" t="s">
        <v>34</v>
      </c>
      <c r="G13169" s="7" t="s">
        <v>11</v>
      </c>
      <c r="H13169" s="13">
        <v>9.5</v>
      </c>
      <c r="I13169" s="13" t="str">
        <f>IF(G13169="Male",VLOOKUP(H13169,'Shoe size conversion table'!$B$6:$D$22,2),VLOOKUP(H13169,'Shoe size conversion table'!$J$6:$L$22,2))</f>
        <v>42-43</v>
      </c>
      <c r="J13169" s="13">
        <f>IF(G13169="Male",VLOOKUP(H13169,'Shoe size conversion table'!$B$6:$D$22,3),VLOOKUP(H13169,'Shoe size conversion table'!$J$6:$L$22,3))</f>
        <v>9</v>
      </c>
      <c r="K13169" s="11">
        <v>199</v>
      </c>
      <c r="L13169" s="12">
        <v>0.3</v>
      </c>
      <c r="M13169" s="7">
        <f t="shared" si="616"/>
        <v>2016</v>
      </c>
      <c r="N13169" s="7">
        <f t="shared" si="617"/>
        <v>9</v>
      </c>
      <c r="O13169" s="30">
        <f t="shared" si="618"/>
        <v>139.29999999999998</v>
      </c>
    </row>
    <row r="13170" spans="2:15" x14ac:dyDescent="0.2">
      <c r="B13170" s="13">
        <v>64148</v>
      </c>
      <c r="C13170" s="14">
        <v>42639.766111111123</v>
      </c>
      <c r="D13170" s="7" t="s">
        <v>10</v>
      </c>
      <c r="E13170" s="13">
        <v>2215</v>
      </c>
      <c r="F13170" s="7" t="s">
        <v>35</v>
      </c>
      <c r="G13170" s="7" t="s">
        <v>12</v>
      </c>
      <c r="H13170" s="13">
        <v>7.5</v>
      </c>
      <c r="I13170" s="13">
        <f>IF(G13170="Male",VLOOKUP(H13170,'Shoe size conversion table'!$B$6:$D$22,2),VLOOKUP(H13170,'Shoe size conversion table'!$J$6:$L$22,2))</f>
        <v>38</v>
      </c>
      <c r="J13170" s="13">
        <f>IF(G13170="Male",VLOOKUP(H13170,'Shoe size conversion table'!$B$6:$D$22,3),VLOOKUP(H13170,'Shoe size conversion table'!$J$6:$L$22,3))</f>
        <v>5.5</v>
      </c>
      <c r="K13170" s="11">
        <v>129</v>
      </c>
      <c r="L13170" s="12">
        <v>0.3</v>
      </c>
      <c r="M13170" s="7">
        <f t="shared" si="616"/>
        <v>2016</v>
      </c>
      <c r="N13170" s="7">
        <f t="shared" si="617"/>
        <v>9</v>
      </c>
      <c r="O13170" s="30">
        <f t="shared" si="618"/>
        <v>90.3</v>
      </c>
    </row>
    <row r="13171" spans="2:15" x14ac:dyDescent="0.2">
      <c r="B13171" s="13">
        <v>64149</v>
      </c>
      <c r="C13171" s="14">
        <v>42639.826111111128</v>
      </c>
      <c r="D13171" s="7" t="s">
        <v>7</v>
      </c>
      <c r="E13171" s="13">
        <v>2204</v>
      </c>
      <c r="F13171" s="7" t="s">
        <v>43</v>
      </c>
      <c r="G13171" s="7" t="s">
        <v>11</v>
      </c>
      <c r="H13171" s="13">
        <v>10.5</v>
      </c>
      <c r="I13171" s="13" t="str">
        <f>IF(G13171="Male",VLOOKUP(H13171,'Shoe size conversion table'!$B$6:$D$22,2),VLOOKUP(H13171,'Shoe size conversion table'!$J$6:$L$22,2))</f>
        <v>43-44</v>
      </c>
      <c r="J13171" s="13">
        <f>IF(G13171="Male",VLOOKUP(H13171,'Shoe size conversion table'!$B$6:$D$22,3),VLOOKUP(H13171,'Shoe size conversion table'!$J$6:$L$22,3))</f>
        <v>10</v>
      </c>
      <c r="K13171" s="11">
        <v>199</v>
      </c>
      <c r="L13171" s="12">
        <v>0.2</v>
      </c>
      <c r="M13171" s="7">
        <f t="shared" si="616"/>
        <v>2016</v>
      </c>
      <c r="N13171" s="7">
        <f t="shared" si="617"/>
        <v>9</v>
      </c>
      <c r="O13171" s="30">
        <f t="shared" si="618"/>
        <v>159.20000000000002</v>
      </c>
    </row>
    <row r="13172" spans="2:15" x14ac:dyDescent="0.2">
      <c r="B13172" s="13">
        <v>64150</v>
      </c>
      <c r="C13172" s="14">
        <v>42639.836111111334</v>
      </c>
      <c r="D13172" s="7" t="s">
        <v>7</v>
      </c>
      <c r="E13172" s="13">
        <v>2240</v>
      </c>
      <c r="F13172" s="7" t="s">
        <v>51</v>
      </c>
      <c r="G13172" s="7" t="s">
        <v>12</v>
      </c>
      <c r="H13172" s="13">
        <v>7.5</v>
      </c>
      <c r="I13172" s="13">
        <f>IF(G13172="Male",VLOOKUP(H13172,'Shoe size conversion table'!$B$6:$D$22,2),VLOOKUP(H13172,'Shoe size conversion table'!$J$6:$L$22,2))</f>
        <v>38</v>
      </c>
      <c r="J13172" s="13">
        <f>IF(G13172="Male",VLOOKUP(H13172,'Shoe size conversion table'!$B$6:$D$22,3),VLOOKUP(H13172,'Shoe size conversion table'!$J$6:$L$22,3))</f>
        <v>5.5</v>
      </c>
      <c r="K13172" s="11">
        <v>159</v>
      </c>
      <c r="L13172" s="12">
        <v>0</v>
      </c>
      <c r="M13172" s="7">
        <f t="shared" si="616"/>
        <v>2016</v>
      </c>
      <c r="N13172" s="7">
        <f t="shared" si="617"/>
        <v>9</v>
      </c>
      <c r="O13172" s="30">
        <f t="shared" si="618"/>
        <v>159</v>
      </c>
    </row>
    <row r="13173" spans="2:15" x14ac:dyDescent="0.2">
      <c r="B13173" s="13">
        <v>64151</v>
      </c>
      <c r="C13173" s="14">
        <v>42639.866111111238</v>
      </c>
      <c r="D13173" s="7" t="s">
        <v>10</v>
      </c>
      <c r="E13173" s="13">
        <v>2242</v>
      </c>
      <c r="F13173" s="7" t="s">
        <v>35</v>
      </c>
      <c r="G13173" s="7" t="s">
        <v>12</v>
      </c>
      <c r="H13173" s="13">
        <v>7.5</v>
      </c>
      <c r="I13173" s="13">
        <f>IF(G13173="Male",VLOOKUP(H13173,'Shoe size conversion table'!$B$6:$D$22,2),VLOOKUP(H13173,'Shoe size conversion table'!$J$6:$L$22,2))</f>
        <v>38</v>
      </c>
      <c r="J13173" s="13">
        <f>IF(G13173="Male",VLOOKUP(H13173,'Shoe size conversion table'!$B$6:$D$22,3),VLOOKUP(H13173,'Shoe size conversion table'!$J$6:$L$22,3))</f>
        <v>5.5</v>
      </c>
      <c r="K13173" s="11">
        <v>179</v>
      </c>
      <c r="L13173" s="12">
        <v>0</v>
      </c>
      <c r="M13173" s="7">
        <f t="shared" si="616"/>
        <v>2016</v>
      </c>
      <c r="N13173" s="7">
        <f t="shared" si="617"/>
        <v>9</v>
      </c>
      <c r="O13173" s="30">
        <f t="shared" si="618"/>
        <v>179</v>
      </c>
    </row>
    <row r="13174" spans="2:15" x14ac:dyDescent="0.2">
      <c r="B13174" s="13">
        <v>64151</v>
      </c>
      <c r="C13174" s="14">
        <v>42639.866111111238</v>
      </c>
      <c r="D13174" s="7" t="s">
        <v>10</v>
      </c>
      <c r="E13174" s="13">
        <v>2215</v>
      </c>
      <c r="F13174" s="7" t="s">
        <v>35</v>
      </c>
      <c r="G13174" s="7" t="s">
        <v>12</v>
      </c>
      <c r="H13174" s="13">
        <v>7.5</v>
      </c>
      <c r="I13174" s="13">
        <f>IF(G13174="Male",VLOOKUP(H13174,'Shoe size conversion table'!$B$6:$D$22,2),VLOOKUP(H13174,'Shoe size conversion table'!$J$6:$L$22,2))</f>
        <v>38</v>
      </c>
      <c r="J13174" s="13">
        <f>IF(G13174="Male",VLOOKUP(H13174,'Shoe size conversion table'!$B$6:$D$22,3),VLOOKUP(H13174,'Shoe size conversion table'!$J$6:$L$22,3))</f>
        <v>5.5</v>
      </c>
      <c r="K13174" s="11">
        <v>139</v>
      </c>
      <c r="L13174" s="12">
        <v>0</v>
      </c>
      <c r="M13174" s="7">
        <f t="shared" si="616"/>
        <v>2016</v>
      </c>
      <c r="N13174" s="7">
        <f t="shared" si="617"/>
        <v>9</v>
      </c>
      <c r="O13174" s="30">
        <f t="shared" si="618"/>
        <v>139</v>
      </c>
    </row>
    <row r="13175" spans="2:15" x14ac:dyDescent="0.2">
      <c r="B13175" s="13">
        <v>64152</v>
      </c>
      <c r="C13175" s="14">
        <v>42639.886111111126</v>
      </c>
      <c r="D13175" s="7" t="s">
        <v>8</v>
      </c>
      <c r="E13175" s="13">
        <v>2228</v>
      </c>
      <c r="F13175" s="7" t="s">
        <v>38</v>
      </c>
      <c r="G13175" s="7" t="s">
        <v>12</v>
      </c>
      <c r="H13175" s="13">
        <v>7</v>
      </c>
      <c r="I13175" s="13" t="str">
        <f>IF(G13175="Male",VLOOKUP(H13175,'Shoe size conversion table'!$B$6:$D$22,2),VLOOKUP(H13175,'Shoe size conversion table'!$J$6:$L$22,2))</f>
        <v>37-38</v>
      </c>
      <c r="J13175" s="13">
        <f>IF(G13175="Male",VLOOKUP(H13175,'Shoe size conversion table'!$B$6:$D$22,3),VLOOKUP(H13175,'Shoe size conversion table'!$J$6:$L$22,3))</f>
        <v>5</v>
      </c>
      <c r="K13175" s="11">
        <v>179</v>
      </c>
      <c r="L13175" s="12">
        <v>0.2</v>
      </c>
      <c r="M13175" s="7">
        <f t="shared" si="616"/>
        <v>2016</v>
      </c>
      <c r="N13175" s="7">
        <f t="shared" si="617"/>
        <v>9</v>
      </c>
      <c r="O13175" s="30">
        <f t="shared" si="618"/>
        <v>143.20000000000002</v>
      </c>
    </row>
    <row r="13176" spans="2:15" x14ac:dyDescent="0.2">
      <c r="B13176" s="13">
        <v>64152</v>
      </c>
      <c r="C13176" s="14">
        <v>42639.886111111126</v>
      </c>
      <c r="D13176" s="7" t="s">
        <v>8</v>
      </c>
      <c r="E13176" s="13">
        <v>2225</v>
      </c>
      <c r="F13176" s="7" t="s">
        <v>41</v>
      </c>
      <c r="G13176" s="7" t="s">
        <v>11</v>
      </c>
      <c r="H13176" s="13">
        <v>8.5</v>
      </c>
      <c r="I13176" s="13" t="str">
        <f>IF(G13176="Male",VLOOKUP(H13176,'Shoe size conversion table'!$B$6:$D$22,2),VLOOKUP(H13176,'Shoe size conversion table'!$J$6:$L$22,2))</f>
        <v>41-42</v>
      </c>
      <c r="J13176" s="13">
        <f>IF(G13176="Male",VLOOKUP(H13176,'Shoe size conversion table'!$B$6:$D$22,3),VLOOKUP(H13176,'Shoe size conversion table'!$J$6:$L$22,3))</f>
        <v>8</v>
      </c>
      <c r="K13176" s="11">
        <v>129</v>
      </c>
      <c r="L13176" s="12">
        <v>0</v>
      </c>
      <c r="M13176" s="7">
        <f t="shared" si="616"/>
        <v>2016</v>
      </c>
      <c r="N13176" s="7">
        <f t="shared" si="617"/>
        <v>9</v>
      </c>
      <c r="O13176" s="30">
        <f t="shared" si="618"/>
        <v>129</v>
      </c>
    </row>
    <row r="13177" spans="2:15" x14ac:dyDescent="0.2">
      <c r="B13177" s="13">
        <v>64153</v>
      </c>
      <c r="C13177" s="14">
        <v>42639.896111111339</v>
      </c>
      <c r="D13177" s="7" t="s">
        <v>8</v>
      </c>
      <c r="E13177" s="13">
        <v>2237</v>
      </c>
      <c r="F13177" s="7" t="s">
        <v>37</v>
      </c>
      <c r="G13177" s="7" t="s">
        <v>11</v>
      </c>
      <c r="H13177" s="13">
        <v>9</v>
      </c>
      <c r="I13177" s="13">
        <f>IF(G13177="Male",VLOOKUP(H13177,'Shoe size conversion table'!$B$6:$D$22,2),VLOOKUP(H13177,'Shoe size conversion table'!$J$6:$L$22,2))</f>
        <v>42</v>
      </c>
      <c r="J13177" s="13">
        <f>IF(G13177="Male",VLOOKUP(H13177,'Shoe size conversion table'!$B$6:$D$22,3),VLOOKUP(H13177,'Shoe size conversion table'!$J$6:$L$22,3))</f>
        <v>8.5</v>
      </c>
      <c r="K13177" s="11">
        <v>189</v>
      </c>
      <c r="L13177" s="12">
        <v>0.2</v>
      </c>
      <c r="M13177" s="7">
        <f t="shared" si="616"/>
        <v>2016</v>
      </c>
      <c r="N13177" s="7">
        <f t="shared" si="617"/>
        <v>9</v>
      </c>
      <c r="O13177" s="30">
        <f t="shared" si="618"/>
        <v>151.20000000000002</v>
      </c>
    </row>
    <row r="13178" spans="2:15" x14ac:dyDescent="0.2">
      <c r="B13178" s="13">
        <v>64154</v>
      </c>
      <c r="C13178" s="14">
        <v>42639.916111111124</v>
      </c>
      <c r="D13178" s="7" t="s">
        <v>9</v>
      </c>
      <c r="E13178" s="13">
        <v>2215</v>
      </c>
      <c r="F13178" s="7" t="s">
        <v>60</v>
      </c>
      <c r="G13178" s="7" t="s">
        <v>11</v>
      </c>
      <c r="H13178" s="13">
        <v>9.5</v>
      </c>
      <c r="I13178" s="13" t="str">
        <f>IF(G13178="Male",VLOOKUP(H13178,'Shoe size conversion table'!$B$6:$D$22,2),VLOOKUP(H13178,'Shoe size conversion table'!$J$6:$L$22,2))</f>
        <v>42-43</v>
      </c>
      <c r="J13178" s="13">
        <f>IF(G13178="Male",VLOOKUP(H13178,'Shoe size conversion table'!$B$6:$D$22,3),VLOOKUP(H13178,'Shoe size conversion table'!$J$6:$L$22,3))</f>
        <v>9</v>
      </c>
      <c r="K13178" s="11">
        <v>189</v>
      </c>
      <c r="L13178" s="12">
        <v>0.5</v>
      </c>
      <c r="M13178" s="7">
        <f t="shared" si="616"/>
        <v>2016</v>
      </c>
      <c r="N13178" s="7">
        <f t="shared" si="617"/>
        <v>9</v>
      </c>
      <c r="O13178" s="30">
        <f t="shared" si="618"/>
        <v>94.5</v>
      </c>
    </row>
    <row r="13179" spans="2:15" x14ac:dyDescent="0.2">
      <c r="B13179" s="13">
        <v>64154</v>
      </c>
      <c r="C13179" s="14">
        <v>42639.916111111124</v>
      </c>
      <c r="D13179" s="7" t="s">
        <v>9</v>
      </c>
      <c r="E13179" s="13">
        <v>2172</v>
      </c>
      <c r="F13179" s="7" t="s">
        <v>58</v>
      </c>
      <c r="G13179" s="7" t="s">
        <v>11</v>
      </c>
      <c r="H13179" s="13">
        <v>10</v>
      </c>
      <c r="I13179" s="13">
        <f>IF(G13179="Male",VLOOKUP(H13179,'Shoe size conversion table'!$B$6:$D$22,2),VLOOKUP(H13179,'Shoe size conversion table'!$J$6:$L$22,2))</f>
        <v>43</v>
      </c>
      <c r="J13179" s="13">
        <f>IF(G13179="Male",VLOOKUP(H13179,'Shoe size conversion table'!$B$6:$D$22,3),VLOOKUP(H13179,'Shoe size conversion table'!$J$6:$L$22,3))</f>
        <v>9.5</v>
      </c>
      <c r="K13179" s="11">
        <v>139</v>
      </c>
      <c r="L13179" s="12">
        <v>0</v>
      </c>
      <c r="M13179" s="7">
        <f t="shared" si="616"/>
        <v>2016</v>
      </c>
      <c r="N13179" s="7">
        <f t="shared" si="617"/>
        <v>9</v>
      </c>
      <c r="O13179" s="30">
        <f t="shared" si="618"/>
        <v>139</v>
      </c>
    </row>
    <row r="13180" spans="2:15" x14ac:dyDescent="0.2">
      <c r="B13180" s="13">
        <v>64155</v>
      </c>
      <c r="C13180" s="14">
        <v>42639.93611111107</v>
      </c>
      <c r="D13180" s="7" t="s">
        <v>7</v>
      </c>
      <c r="E13180" s="13">
        <v>2157</v>
      </c>
      <c r="F13180" s="7" t="s">
        <v>44</v>
      </c>
      <c r="G13180" s="7" t="s">
        <v>11</v>
      </c>
      <c r="H13180" s="13">
        <v>10.5</v>
      </c>
      <c r="I13180" s="13" t="str">
        <f>IF(G13180="Male",VLOOKUP(H13180,'Shoe size conversion table'!$B$6:$D$22,2),VLOOKUP(H13180,'Shoe size conversion table'!$J$6:$L$22,2))</f>
        <v>43-44</v>
      </c>
      <c r="J13180" s="13">
        <f>IF(G13180="Male",VLOOKUP(H13180,'Shoe size conversion table'!$B$6:$D$22,3),VLOOKUP(H13180,'Shoe size conversion table'!$J$6:$L$22,3))</f>
        <v>10</v>
      </c>
      <c r="K13180" s="11">
        <v>169</v>
      </c>
      <c r="L13180" s="12">
        <v>0</v>
      </c>
      <c r="M13180" s="7">
        <f t="shared" si="616"/>
        <v>2016</v>
      </c>
      <c r="N13180" s="7">
        <f t="shared" si="617"/>
        <v>9</v>
      </c>
      <c r="O13180" s="30">
        <f t="shared" si="618"/>
        <v>169</v>
      </c>
    </row>
    <row r="13181" spans="2:15" x14ac:dyDescent="0.2">
      <c r="B13181" s="13">
        <v>64156</v>
      </c>
      <c r="C13181" s="14">
        <v>42640.006111111077</v>
      </c>
      <c r="D13181" s="7" t="s">
        <v>10</v>
      </c>
      <c r="E13181" s="13">
        <v>2193</v>
      </c>
      <c r="F13181" s="7" t="s">
        <v>34</v>
      </c>
      <c r="G13181" s="7" t="s">
        <v>11</v>
      </c>
      <c r="H13181" s="13">
        <v>12</v>
      </c>
      <c r="I13181" s="13">
        <f>IF(G13181="Male",VLOOKUP(H13181,'Shoe size conversion table'!$B$6:$D$22,2),VLOOKUP(H13181,'Shoe size conversion table'!$J$6:$L$22,2))</f>
        <v>45</v>
      </c>
      <c r="J13181" s="13">
        <f>IF(G13181="Male",VLOOKUP(H13181,'Shoe size conversion table'!$B$6:$D$22,3),VLOOKUP(H13181,'Shoe size conversion table'!$J$6:$L$22,3))</f>
        <v>11.5</v>
      </c>
      <c r="K13181" s="11">
        <v>129</v>
      </c>
      <c r="L13181" s="12">
        <v>0</v>
      </c>
      <c r="M13181" s="7">
        <f t="shared" si="616"/>
        <v>2016</v>
      </c>
      <c r="N13181" s="7">
        <f t="shared" si="617"/>
        <v>9</v>
      </c>
      <c r="O13181" s="30">
        <f t="shared" si="618"/>
        <v>129</v>
      </c>
    </row>
    <row r="13182" spans="2:15" x14ac:dyDescent="0.2">
      <c r="B13182" s="13">
        <v>64157</v>
      </c>
      <c r="C13182" s="14">
        <v>42640.016111111334</v>
      </c>
      <c r="D13182" s="7" t="s">
        <v>10</v>
      </c>
      <c r="E13182" s="13">
        <v>2150</v>
      </c>
      <c r="F13182" s="7" t="s">
        <v>34</v>
      </c>
      <c r="G13182" s="7" t="s">
        <v>11</v>
      </c>
      <c r="H13182" s="13">
        <v>11</v>
      </c>
      <c r="I13182" s="13">
        <f>IF(G13182="Male",VLOOKUP(H13182,'Shoe size conversion table'!$B$6:$D$22,2),VLOOKUP(H13182,'Shoe size conversion table'!$J$6:$L$22,2))</f>
        <v>44</v>
      </c>
      <c r="J13182" s="13">
        <f>IF(G13182="Male",VLOOKUP(H13182,'Shoe size conversion table'!$B$6:$D$22,3),VLOOKUP(H13182,'Shoe size conversion table'!$J$6:$L$22,3))</f>
        <v>10.5</v>
      </c>
      <c r="K13182" s="11">
        <v>189</v>
      </c>
      <c r="L13182" s="12">
        <v>0</v>
      </c>
      <c r="M13182" s="7">
        <f t="shared" si="616"/>
        <v>2016</v>
      </c>
      <c r="N13182" s="7">
        <f t="shared" si="617"/>
        <v>9</v>
      </c>
      <c r="O13182" s="30">
        <f t="shared" si="618"/>
        <v>189</v>
      </c>
    </row>
    <row r="13183" spans="2:15" x14ac:dyDescent="0.2">
      <c r="B13183" s="13">
        <v>64158</v>
      </c>
      <c r="C13183" s="14">
        <v>42640.066111111235</v>
      </c>
      <c r="D13183" s="7" t="s">
        <v>9</v>
      </c>
      <c r="E13183" s="13">
        <v>2227</v>
      </c>
      <c r="F13183" s="7" t="s">
        <v>61</v>
      </c>
      <c r="G13183" s="7" t="s">
        <v>11</v>
      </c>
      <c r="H13183" s="13">
        <v>9</v>
      </c>
      <c r="I13183" s="13">
        <f>IF(G13183="Male",VLOOKUP(H13183,'Shoe size conversion table'!$B$6:$D$22,2),VLOOKUP(H13183,'Shoe size conversion table'!$J$6:$L$22,2))</f>
        <v>42</v>
      </c>
      <c r="J13183" s="13">
        <f>IF(G13183="Male",VLOOKUP(H13183,'Shoe size conversion table'!$B$6:$D$22,3),VLOOKUP(H13183,'Shoe size conversion table'!$J$6:$L$22,3))</f>
        <v>8.5</v>
      </c>
      <c r="K13183" s="11">
        <v>159</v>
      </c>
      <c r="L13183" s="12">
        <v>0.2</v>
      </c>
      <c r="M13183" s="7">
        <f t="shared" si="616"/>
        <v>2016</v>
      </c>
      <c r="N13183" s="7">
        <f t="shared" si="617"/>
        <v>9</v>
      </c>
      <c r="O13183" s="30">
        <f t="shared" si="618"/>
        <v>127.2</v>
      </c>
    </row>
    <row r="13184" spans="2:15" x14ac:dyDescent="0.2">
      <c r="B13184" s="13">
        <v>64159</v>
      </c>
      <c r="C13184" s="14">
        <v>42640.106111111083</v>
      </c>
      <c r="D13184" s="7" t="s">
        <v>10</v>
      </c>
      <c r="E13184" s="13">
        <v>2204</v>
      </c>
      <c r="F13184" s="7" t="s">
        <v>35</v>
      </c>
      <c r="G13184" s="7" t="s">
        <v>12</v>
      </c>
      <c r="H13184" s="13">
        <v>8</v>
      </c>
      <c r="I13184" s="13" t="str">
        <f>IF(G13184="Male",VLOOKUP(H13184,'Shoe size conversion table'!$B$6:$D$22,2),VLOOKUP(H13184,'Shoe size conversion table'!$J$6:$L$22,2))</f>
        <v>38-39</v>
      </c>
      <c r="J13184" s="13">
        <f>IF(G13184="Male",VLOOKUP(H13184,'Shoe size conversion table'!$B$6:$D$22,3),VLOOKUP(H13184,'Shoe size conversion table'!$J$6:$L$22,3))</f>
        <v>6</v>
      </c>
      <c r="K13184" s="11">
        <v>139</v>
      </c>
      <c r="L13184" s="12">
        <v>0.2</v>
      </c>
      <c r="M13184" s="7">
        <f t="shared" si="616"/>
        <v>2016</v>
      </c>
      <c r="N13184" s="7">
        <f t="shared" si="617"/>
        <v>9</v>
      </c>
      <c r="O13184" s="30">
        <f t="shared" si="618"/>
        <v>111.2</v>
      </c>
    </row>
    <row r="13185" spans="2:15" x14ac:dyDescent="0.2">
      <c r="B13185" s="13">
        <v>64160</v>
      </c>
      <c r="C13185" s="14">
        <v>42640.126111111073</v>
      </c>
      <c r="D13185" s="7" t="s">
        <v>8</v>
      </c>
      <c r="E13185" s="13">
        <v>2202</v>
      </c>
      <c r="F13185" s="7" t="s">
        <v>40</v>
      </c>
      <c r="G13185" s="7" t="s">
        <v>11</v>
      </c>
      <c r="H13185" s="13">
        <v>11.5</v>
      </c>
      <c r="I13185" s="13" t="str">
        <f>IF(G13185="Male",VLOOKUP(H13185,'Shoe size conversion table'!$B$6:$D$22,2),VLOOKUP(H13185,'Shoe size conversion table'!$J$6:$L$22,2))</f>
        <v>44-45</v>
      </c>
      <c r="J13185" s="13">
        <f>IF(G13185="Male",VLOOKUP(H13185,'Shoe size conversion table'!$B$6:$D$22,3),VLOOKUP(H13185,'Shoe size conversion table'!$J$6:$L$22,3))</f>
        <v>11</v>
      </c>
      <c r="K13185" s="11">
        <v>149</v>
      </c>
      <c r="L13185" s="12">
        <v>0</v>
      </c>
      <c r="M13185" s="7">
        <f t="shared" si="616"/>
        <v>2016</v>
      </c>
      <c r="N13185" s="7">
        <f t="shared" si="617"/>
        <v>9</v>
      </c>
      <c r="O13185" s="30">
        <f t="shared" si="618"/>
        <v>149</v>
      </c>
    </row>
    <row r="13186" spans="2:15" x14ac:dyDescent="0.2">
      <c r="B13186" s="13">
        <v>64161</v>
      </c>
      <c r="C13186" s="14">
        <v>42640.146111111339</v>
      </c>
      <c r="D13186" s="7" t="s">
        <v>10</v>
      </c>
      <c r="E13186" s="13">
        <v>2177</v>
      </c>
      <c r="F13186" s="7" t="s">
        <v>34</v>
      </c>
      <c r="G13186" s="7" t="s">
        <v>11</v>
      </c>
      <c r="H13186" s="13">
        <v>10</v>
      </c>
      <c r="I13186" s="13">
        <f>IF(G13186="Male",VLOOKUP(H13186,'Shoe size conversion table'!$B$6:$D$22,2),VLOOKUP(H13186,'Shoe size conversion table'!$J$6:$L$22,2))</f>
        <v>43</v>
      </c>
      <c r="J13186" s="13">
        <f>IF(G13186="Male",VLOOKUP(H13186,'Shoe size conversion table'!$B$6:$D$22,3),VLOOKUP(H13186,'Shoe size conversion table'!$J$6:$L$22,3))</f>
        <v>9.5</v>
      </c>
      <c r="K13186" s="11">
        <v>179</v>
      </c>
      <c r="L13186" s="12">
        <v>0</v>
      </c>
      <c r="M13186" s="7">
        <f t="shared" si="616"/>
        <v>2016</v>
      </c>
      <c r="N13186" s="7">
        <f t="shared" si="617"/>
        <v>9</v>
      </c>
      <c r="O13186" s="30">
        <f t="shared" si="618"/>
        <v>179</v>
      </c>
    </row>
    <row r="13187" spans="2:15" x14ac:dyDescent="0.2">
      <c r="B13187" s="13">
        <v>64162</v>
      </c>
      <c r="C13187" s="14">
        <v>42640.206111111227</v>
      </c>
      <c r="D13187" s="7" t="s">
        <v>7</v>
      </c>
      <c r="E13187" s="13">
        <v>2209</v>
      </c>
      <c r="F13187" s="7" t="s">
        <v>46</v>
      </c>
      <c r="G13187" s="7" t="s">
        <v>11</v>
      </c>
      <c r="H13187" s="13">
        <v>7</v>
      </c>
      <c r="I13187" s="13">
        <f>IF(G13187="Male",VLOOKUP(H13187,'Shoe size conversion table'!$B$6:$D$22,2),VLOOKUP(H13187,'Shoe size conversion table'!$J$6:$L$22,2))</f>
        <v>40</v>
      </c>
      <c r="J13187" s="13">
        <f>IF(G13187="Male",VLOOKUP(H13187,'Shoe size conversion table'!$B$6:$D$22,3),VLOOKUP(H13187,'Shoe size conversion table'!$J$6:$L$22,3))</f>
        <v>6.5</v>
      </c>
      <c r="K13187" s="11">
        <v>169</v>
      </c>
      <c r="L13187" s="12">
        <v>0.3</v>
      </c>
      <c r="M13187" s="7">
        <f t="shared" si="616"/>
        <v>2016</v>
      </c>
      <c r="N13187" s="7">
        <f t="shared" si="617"/>
        <v>9</v>
      </c>
      <c r="O13187" s="30">
        <f t="shared" si="618"/>
        <v>118.3</v>
      </c>
    </row>
    <row r="13188" spans="2:15" x14ac:dyDescent="0.2">
      <c r="B13188" s="13">
        <v>64163</v>
      </c>
      <c r="C13188" s="14">
        <v>42640.206111111336</v>
      </c>
      <c r="D13188" s="7" t="s">
        <v>7</v>
      </c>
      <c r="E13188" s="13">
        <v>2179</v>
      </c>
      <c r="F13188" s="7" t="s">
        <v>52</v>
      </c>
      <c r="G13188" s="7" t="s">
        <v>11</v>
      </c>
      <c r="H13188" s="13">
        <v>9</v>
      </c>
      <c r="I13188" s="13">
        <f>IF(G13188="Male",VLOOKUP(H13188,'Shoe size conversion table'!$B$6:$D$22,2),VLOOKUP(H13188,'Shoe size conversion table'!$J$6:$L$22,2))</f>
        <v>42</v>
      </c>
      <c r="J13188" s="13">
        <f>IF(G13188="Male",VLOOKUP(H13188,'Shoe size conversion table'!$B$6:$D$22,3),VLOOKUP(H13188,'Shoe size conversion table'!$J$6:$L$22,3))</f>
        <v>8.5</v>
      </c>
      <c r="K13188" s="11">
        <v>149</v>
      </c>
      <c r="L13188" s="12">
        <v>0</v>
      </c>
      <c r="M13188" s="7">
        <f t="shared" si="616"/>
        <v>2016</v>
      </c>
      <c r="N13188" s="7">
        <f t="shared" si="617"/>
        <v>9</v>
      </c>
      <c r="O13188" s="30">
        <f t="shared" si="618"/>
        <v>149</v>
      </c>
    </row>
    <row r="13189" spans="2:15" x14ac:dyDescent="0.2">
      <c r="B13189" s="13">
        <v>64164</v>
      </c>
      <c r="C13189" s="14">
        <v>42640.236111111226</v>
      </c>
      <c r="D13189" s="7" t="s">
        <v>9</v>
      </c>
      <c r="E13189" s="13">
        <v>2235</v>
      </c>
      <c r="F13189" s="7" t="s">
        <v>58</v>
      </c>
      <c r="G13189" s="7" t="s">
        <v>11</v>
      </c>
      <c r="H13189" s="13">
        <v>11</v>
      </c>
      <c r="I13189" s="13">
        <f>IF(G13189="Male",VLOOKUP(H13189,'Shoe size conversion table'!$B$6:$D$22,2),VLOOKUP(H13189,'Shoe size conversion table'!$J$6:$L$22,2))</f>
        <v>44</v>
      </c>
      <c r="J13189" s="13">
        <f>IF(G13189="Male",VLOOKUP(H13189,'Shoe size conversion table'!$B$6:$D$22,3),VLOOKUP(H13189,'Shoe size conversion table'!$J$6:$L$22,3))</f>
        <v>10.5</v>
      </c>
      <c r="K13189" s="11">
        <v>159</v>
      </c>
      <c r="L13189" s="12">
        <v>0.2</v>
      </c>
      <c r="M13189" s="7">
        <f t="shared" ref="M13189:M13252" si="619">YEAR(C13189)</f>
        <v>2016</v>
      </c>
      <c r="N13189" s="7">
        <f t="shared" si="617"/>
        <v>9</v>
      </c>
      <c r="O13189" s="30">
        <f t="shared" si="618"/>
        <v>127.2</v>
      </c>
    </row>
    <row r="13190" spans="2:15" x14ac:dyDescent="0.2">
      <c r="B13190" s="13">
        <v>64165</v>
      </c>
      <c r="C13190" s="14">
        <v>42640.306111111124</v>
      </c>
      <c r="D13190" s="7" t="s">
        <v>7</v>
      </c>
      <c r="E13190" s="13">
        <v>2179</v>
      </c>
      <c r="F13190" s="7" t="s">
        <v>49</v>
      </c>
      <c r="G13190" s="7" t="s">
        <v>12</v>
      </c>
      <c r="H13190" s="13">
        <v>8</v>
      </c>
      <c r="I13190" s="13" t="str">
        <f>IF(G13190="Male",VLOOKUP(H13190,'Shoe size conversion table'!$B$6:$D$22,2),VLOOKUP(H13190,'Shoe size conversion table'!$J$6:$L$22,2))</f>
        <v>38-39</v>
      </c>
      <c r="J13190" s="13">
        <f>IF(G13190="Male",VLOOKUP(H13190,'Shoe size conversion table'!$B$6:$D$22,3),VLOOKUP(H13190,'Shoe size conversion table'!$J$6:$L$22,3))</f>
        <v>6</v>
      </c>
      <c r="K13190" s="11">
        <v>139</v>
      </c>
      <c r="L13190" s="12">
        <v>0</v>
      </c>
      <c r="M13190" s="7">
        <f t="shared" si="619"/>
        <v>2016</v>
      </c>
      <c r="N13190" s="7">
        <f t="shared" ref="N13190:N13253" si="620">MONTH(C13190:C28157)</f>
        <v>9</v>
      </c>
      <c r="O13190" s="30">
        <f t="shared" ref="O13190:O13253" si="621">K13190*(1-L13190)</f>
        <v>139</v>
      </c>
    </row>
    <row r="13191" spans="2:15" x14ac:dyDescent="0.2">
      <c r="B13191" s="13">
        <v>64166</v>
      </c>
      <c r="C13191" s="14">
        <v>42640.306111111233</v>
      </c>
      <c r="D13191" s="7" t="s">
        <v>10</v>
      </c>
      <c r="E13191" s="13">
        <v>2163</v>
      </c>
      <c r="F13191" s="7" t="s">
        <v>36</v>
      </c>
      <c r="G13191" s="7" t="s">
        <v>12</v>
      </c>
      <c r="H13191" s="13">
        <v>8.5</v>
      </c>
      <c r="I13191" s="13">
        <f>IF(G13191="Male",VLOOKUP(H13191,'Shoe size conversion table'!$B$6:$D$22,2),VLOOKUP(H13191,'Shoe size conversion table'!$J$6:$L$22,2))</f>
        <v>39</v>
      </c>
      <c r="J13191" s="13">
        <f>IF(G13191="Male",VLOOKUP(H13191,'Shoe size conversion table'!$B$6:$D$22,3),VLOOKUP(H13191,'Shoe size conversion table'!$J$6:$L$22,3))</f>
        <v>6.5</v>
      </c>
      <c r="K13191" s="11">
        <v>189</v>
      </c>
      <c r="L13191" s="12">
        <v>0.3</v>
      </c>
      <c r="M13191" s="7">
        <f t="shared" si="619"/>
        <v>2016</v>
      </c>
      <c r="N13191" s="7">
        <f t="shared" si="620"/>
        <v>9</v>
      </c>
      <c r="O13191" s="30">
        <f t="shared" si="621"/>
        <v>132.29999999999998</v>
      </c>
    </row>
    <row r="13192" spans="2:15" x14ac:dyDescent="0.2">
      <c r="B13192" s="13">
        <v>64167</v>
      </c>
      <c r="C13192" s="14">
        <v>42640.396111111229</v>
      </c>
      <c r="D13192" s="7" t="s">
        <v>8</v>
      </c>
      <c r="E13192" s="13">
        <v>2189</v>
      </c>
      <c r="F13192" s="7" t="s">
        <v>38</v>
      </c>
      <c r="G13192" s="7" t="s">
        <v>11</v>
      </c>
      <c r="H13192" s="13">
        <v>10</v>
      </c>
      <c r="I13192" s="13">
        <f>IF(G13192="Male",VLOOKUP(H13192,'Shoe size conversion table'!$B$6:$D$22,2),VLOOKUP(H13192,'Shoe size conversion table'!$J$6:$L$22,2))</f>
        <v>43</v>
      </c>
      <c r="J13192" s="13">
        <f>IF(G13192="Male",VLOOKUP(H13192,'Shoe size conversion table'!$B$6:$D$22,3),VLOOKUP(H13192,'Shoe size conversion table'!$J$6:$L$22,3))</f>
        <v>9.5</v>
      </c>
      <c r="K13192" s="11">
        <v>149</v>
      </c>
      <c r="L13192" s="12">
        <v>0.3</v>
      </c>
      <c r="M13192" s="7">
        <f t="shared" si="619"/>
        <v>2016</v>
      </c>
      <c r="N13192" s="7">
        <f t="shared" si="620"/>
        <v>9</v>
      </c>
      <c r="O13192" s="30">
        <f t="shared" si="621"/>
        <v>104.3</v>
      </c>
    </row>
    <row r="13193" spans="2:15" x14ac:dyDescent="0.2">
      <c r="B13193" s="13">
        <v>64168</v>
      </c>
      <c r="C13193" s="14">
        <v>42640.46611111112</v>
      </c>
      <c r="D13193" s="7" t="s">
        <v>9</v>
      </c>
      <c r="E13193" s="13">
        <v>2235</v>
      </c>
      <c r="F13193" s="7" t="s">
        <v>60</v>
      </c>
      <c r="G13193" s="7" t="s">
        <v>11</v>
      </c>
      <c r="H13193" s="13">
        <v>10</v>
      </c>
      <c r="I13193" s="13">
        <f>IF(G13193="Male",VLOOKUP(H13193,'Shoe size conversion table'!$B$6:$D$22,2),VLOOKUP(H13193,'Shoe size conversion table'!$J$6:$L$22,2))</f>
        <v>43</v>
      </c>
      <c r="J13193" s="13">
        <f>IF(G13193="Male",VLOOKUP(H13193,'Shoe size conversion table'!$B$6:$D$22,3),VLOOKUP(H13193,'Shoe size conversion table'!$J$6:$L$22,3))</f>
        <v>9.5</v>
      </c>
      <c r="K13193" s="11">
        <v>149</v>
      </c>
      <c r="L13193" s="12">
        <v>0</v>
      </c>
      <c r="M13193" s="7">
        <f t="shared" si="619"/>
        <v>2016</v>
      </c>
      <c r="N13193" s="7">
        <f t="shared" si="620"/>
        <v>9</v>
      </c>
      <c r="O13193" s="30">
        <f t="shared" si="621"/>
        <v>149</v>
      </c>
    </row>
    <row r="13194" spans="2:15" x14ac:dyDescent="0.2">
      <c r="B13194" s="13">
        <v>64169</v>
      </c>
      <c r="C13194" s="14">
        <v>42640.46611111112</v>
      </c>
      <c r="D13194" s="7" t="s">
        <v>7</v>
      </c>
      <c r="E13194" s="13">
        <v>2202</v>
      </c>
      <c r="F13194" s="7" t="s">
        <v>47</v>
      </c>
      <c r="G13194" s="7" t="s">
        <v>12</v>
      </c>
      <c r="H13194" s="13">
        <v>9</v>
      </c>
      <c r="I13194" s="13" t="str">
        <f>IF(G13194="Male",VLOOKUP(H13194,'Shoe size conversion table'!$B$6:$D$22,2),VLOOKUP(H13194,'Shoe size conversion table'!$J$6:$L$22,2))</f>
        <v>39-40</v>
      </c>
      <c r="J13194" s="13">
        <f>IF(G13194="Male",VLOOKUP(H13194,'Shoe size conversion table'!$B$6:$D$22,3),VLOOKUP(H13194,'Shoe size conversion table'!$J$6:$L$22,3))</f>
        <v>7</v>
      </c>
      <c r="K13194" s="11">
        <v>149</v>
      </c>
      <c r="L13194" s="12">
        <v>0</v>
      </c>
      <c r="M13194" s="7">
        <f t="shared" si="619"/>
        <v>2016</v>
      </c>
      <c r="N13194" s="7">
        <f t="shared" si="620"/>
        <v>9</v>
      </c>
      <c r="O13194" s="30">
        <f t="shared" si="621"/>
        <v>149</v>
      </c>
    </row>
    <row r="13195" spans="2:15" x14ac:dyDescent="0.2">
      <c r="B13195" s="13">
        <v>64170</v>
      </c>
      <c r="C13195" s="14">
        <v>42640.486111111117</v>
      </c>
      <c r="D13195" s="7" t="s">
        <v>7</v>
      </c>
      <c r="E13195" s="13">
        <v>2166</v>
      </c>
      <c r="F13195" s="7" t="s">
        <v>49</v>
      </c>
      <c r="G13195" s="7" t="s">
        <v>12</v>
      </c>
      <c r="H13195" s="13">
        <v>8.5</v>
      </c>
      <c r="I13195" s="13">
        <f>IF(G13195="Male",VLOOKUP(H13195,'Shoe size conversion table'!$B$6:$D$22,2),VLOOKUP(H13195,'Shoe size conversion table'!$J$6:$L$22,2))</f>
        <v>39</v>
      </c>
      <c r="J13195" s="13">
        <f>IF(G13195="Male",VLOOKUP(H13195,'Shoe size conversion table'!$B$6:$D$22,3),VLOOKUP(H13195,'Shoe size conversion table'!$J$6:$L$22,3))</f>
        <v>6.5</v>
      </c>
      <c r="K13195" s="11">
        <v>129</v>
      </c>
      <c r="L13195" s="12">
        <v>0</v>
      </c>
      <c r="M13195" s="7">
        <f t="shared" si="619"/>
        <v>2016</v>
      </c>
      <c r="N13195" s="7">
        <f t="shared" si="620"/>
        <v>9</v>
      </c>
      <c r="O13195" s="30">
        <f t="shared" si="621"/>
        <v>129</v>
      </c>
    </row>
    <row r="13196" spans="2:15" x14ac:dyDescent="0.2">
      <c r="B13196" s="13">
        <v>64171</v>
      </c>
      <c r="C13196" s="14">
        <v>42640.486111111226</v>
      </c>
      <c r="D13196" s="7" t="s">
        <v>9</v>
      </c>
      <c r="E13196" s="13">
        <v>2160</v>
      </c>
      <c r="F13196" s="7" t="s">
        <v>59</v>
      </c>
      <c r="G13196" s="7" t="s">
        <v>11</v>
      </c>
      <c r="H13196" s="13">
        <v>10.5</v>
      </c>
      <c r="I13196" s="13" t="str">
        <f>IF(G13196="Male",VLOOKUP(H13196,'Shoe size conversion table'!$B$6:$D$22,2),VLOOKUP(H13196,'Shoe size conversion table'!$J$6:$L$22,2))</f>
        <v>43-44</v>
      </c>
      <c r="J13196" s="13">
        <f>IF(G13196="Male",VLOOKUP(H13196,'Shoe size conversion table'!$B$6:$D$22,3),VLOOKUP(H13196,'Shoe size conversion table'!$J$6:$L$22,3))</f>
        <v>10</v>
      </c>
      <c r="K13196" s="11">
        <v>179</v>
      </c>
      <c r="L13196" s="12">
        <v>0</v>
      </c>
      <c r="M13196" s="7">
        <f t="shared" si="619"/>
        <v>2016</v>
      </c>
      <c r="N13196" s="7">
        <f t="shared" si="620"/>
        <v>9</v>
      </c>
      <c r="O13196" s="30">
        <f t="shared" si="621"/>
        <v>179</v>
      </c>
    </row>
    <row r="13197" spans="2:15" x14ac:dyDescent="0.2">
      <c r="B13197" s="13">
        <v>64172</v>
      </c>
      <c r="C13197" s="14">
        <v>42640.596111111336</v>
      </c>
      <c r="D13197" s="7" t="s">
        <v>10</v>
      </c>
      <c r="E13197" s="13">
        <v>2198</v>
      </c>
      <c r="F13197" s="7" t="s">
        <v>35</v>
      </c>
      <c r="G13197" s="7" t="s">
        <v>11</v>
      </c>
      <c r="H13197" s="13">
        <v>8</v>
      </c>
      <c r="I13197" s="13">
        <f>IF(G13197="Male",VLOOKUP(H13197,'Shoe size conversion table'!$B$6:$D$22,2),VLOOKUP(H13197,'Shoe size conversion table'!$J$6:$L$22,2))</f>
        <v>41</v>
      </c>
      <c r="J13197" s="13">
        <f>IF(G13197="Male",VLOOKUP(H13197,'Shoe size conversion table'!$B$6:$D$22,3),VLOOKUP(H13197,'Shoe size conversion table'!$J$6:$L$22,3))</f>
        <v>7.5</v>
      </c>
      <c r="K13197" s="11">
        <v>199</v>
      </c>
      <c r="L13197" s="12">
        <v>0</v>
      </c>
      <c r="M13197" s="7">
        <f t="shared" si="619"/>
        <v>2016</v>
      </c>
      <c r="N13197" s="7">
        <f t="shared" si="620"/>
        <v>9</v>
      </c>
      <c r="O13197" s="30">
        <f t="shared" si="621"/>
        <v>199</v>
      </c>
    </row>
    <row r="13198" spans="2:15" x14ac:dyDescent="0.2">
      <c r="B13198" s="13">
        <v>64173</v>
      </c>
      <c r="C13198" s="14">
        <v>42640.706111111227</v>
      </c>
      <c r="D13198" s="7" t="s">
        <v>10</v>
      </c>
      <c r="E13198" s="13">
        <v>2200</v>
      </c>
      <c r="F13198" s="7" t="s">
        <v>36</v>
      </c>
      <c r="G13198" s="7" t="s">
        <v>11</v>
      </c>
      <c r="H13198" s="13">
        <v>12</v>
      </c>
      <c r="I13198" s="13">
        <f>IF(G13198="Male",VLOOKUP(H13198,'Shoe size conversion table'!$B$6:$D$22,2),VLOOKUP(H13198,'Shoe size conversion table'!$J$6:$L$22,2))</f>
        <v>45</v>
      </c>
      <c r="J13198" s="13">
        <f>IF(G13198="Male",VLOOKUP(H13198,'Shoe size conversion table'!$B$6:$D$22,3),VLOOKUP(H13198,'Shoe size conversion table'!$J$6:$L$22,3))</f>
        <v>11.5</v>
      </c>
      <c r="K13198" s="11">
        <v>179</v>
      </c>
      <c r="L13198" s="12">
        <v>0.3</v>
      </c>
      <c r="M13198" s="7">
        <f t="shared" si="619"/>
        <v>2016</v>
      </c>
      <c r="N13198" s="7">
        <f t="shared" si="620"/>
        <v>9</v>
      </c>
      <c r="O13198" s="30">
        <f t="shared" si="621"/>
        <v>125.3</v>
      </c>
    </row>
    <row r="13199" spans="2:15" x14ac:dyDescent="0.2">
      <c r="B13199" s="13">
        <v>64174</v>
      </c>
      <c r="C13199" s="14">
        <v>42640.726111111333</v>
      </c>
      <c r="D13199" s="7" t="s">
        <v>10</v>
      </c>
      <c r="E13199" s="13">
        <v>2209</v>
      </c>
      <c r="F13199" s="7" t="s">
        <v>34</v>
      </c>
      <c r="G13199" s="7" t="s">
        <v>12</v>
      </c>
      <c r="H13199" s="13">
        <v>9.5</v>
      </c>
      <c r="I13199" s="13">
        <f>IF(G13199="Male",VLOOKUP(H13199,'Shoe size conversion table'!$B$6:$D$22,2),VLOOKUP(H13199,'Shoe size conversion table'!$J$6:$L$22,2))</f>
        <v>40</v>
      </c>
      <c r="J13199" s="13">
        <f>IF(G13199="Male",VLOOKUP(H13199,'Shoe size conversion table'!$B$6:$D$22,3),VLOOKUP(H13199,'Shoe size conversion table'!$J$6:$L$22,3))</f>
        <v>7.5</v>
      </c>
      <c r="K13199" s="11">
        <v>139</v>
      </c>
      <c r="L13199" s="12">
        <v>0</v>
      </c>
      <c r="M13199" s="7">
        <f t="shared" si="619"/>
        <v>2016</v>
      </c>
      <c r="N13199" s="7">
        <f t="shared" si="620"/>
        <v>9</v>
      </c>
      <c r="O13199" s="30">
        <f t="shared" si="621"/>
        <v>139</v>
      </c>
    </row>
    <row r="13200" spans="2:15" x14ac:dyDescent="0.2">
      <c r="B13200" s="13">
        <v>64175</v>
      </c>
      <c r="C13200" s="14">
        <v>42640.766111111123</v>
      </c>
      <c r="D13200" s="7" t="s">
        <v>10</v>
      </c>
      <c r="E13200" s="13">
        <v>2218</v>
      </c>
      <c r="F13200" s="7" t="s">
        <v>35</v>
      </c>
      <c r="G13200" s="7" t="s">
        <v>12</v>
      </c>
      <c r="H13200" s="13">
        <v>7.5</v>
      </c>
      <c r="I13200" s="13">
        <f>IF(G13200="Male",VLOOKUP(H13200,'Shoe size conversion table'!$B$6:$D$22,2),VLOOKUP(H13200,'Shoe size conversion table'!$J$6:$L$22,2))</f>
        <v>38</v>
      </c>
      <c r="J13200" s="13">
        <f>IF(G13200="Male",VLOOKUP(H13200,'Shoe size conversion table'!$B$6:$D$22,3),VLOOKUP(H13200,'Shoe size conversion table'!$J$6:$L$22,3))</f>
        <v>5.5</v>
      </c>
      <c r="K13200" s="11">
        <v>139</v>
      </c>
      <c r="L13200" s="12">
        <v>0.3</v>
      </c>
      <c r="M13200" s="7">
        <f t="shared" si="619"/>
        <v>2016</v>
      </c>
      <c r="N13200" s="7">
        <f t="shared" si="620"/>
        <v>9</v>
      </c>
      <c r="O13200" s="30">
        <f t="shared" si="621"/>
        <v>97.3</v>
      </c>
    </row>
    <row r="13201" spans="2:15" x14ac:dyDescent="0.2">
      <c r="B13201" s="13">
        <v>64176</v>
      </c>
      <c r="C13201" s="14">
        <v>42640.786111111083</v>
      </c>
      <c r="D13201" s="7" t="s">
        <v>7</v>
      </c>
      <c r="E13201" s="13">
        <v>2218</v>
      </c>
      <c r="F13201" s="7" t="s">
        <v>48</v>
      </c>
      <c r="G13201" s="7" t="s">
        <v>11</v>
      </c>
      <c r="H13201" s="13">
        <v>9</v>
      </c>
      <c r="I13201" s="13">
        <f>IF(G13201="Male",VLOOKUP(H13201,'Shoe size conversion table'!$B$6:$D$22,2),VLOOKUP(H13201,'Shoe size conversion table'!$J$6:$L$22,2))</f>
        <v>42</v>
      </c>
      <c r="J13201" s="13">
        <f>IF(G13201="Male",VLOOKUP(H13201,'Shoe size conversion table'!$B$6:$D$22,3),VLOOKUP(H13201,'Shoe size conversion table'!$J$6:$L$22,3))</f>
        <v>8.5</v>
      </c>
      <c r="K13201" s="11">
        <v>179</v>
      </c>
      <c r="L13201" s="12">
        <v>0</v>
      </c>
      <c r="M13201" s="7">
        <f t="shared" si="619"/>
        <v>2016</v>
      </c>
      <c r="N13201" s="7">
        <f t="shared" si="620"/>
        <v>9</v>
      </c>
      <c r="O13201" s="30">
        <f t="shared" si="621"/>
        <v>179</v>
      </c>
    </row>
    <row r="13202" spans="2:15" x14ac:dyDescent="0.2">
      <c r="B13202" s="13">
        <v>64177</v>
      </c>
      <c r="C13202" s="14">
        <v>42640.826111111128</v>
      </c>
      <c r="D13202" s="7" t="s">
        <v>7</v>
      </c>
      <c r="E13202" s="13">
        <v>2242</v>
      </c>
      <c r="F13202" s="7" t="s">
        <v>56</v>
      </c>
      <c r="G13202" s="7" t="s">
        <v>11</v>
      </c>
      <c r="H13202" s="13">
        <v>10</v>
      </c>
      <c r="I13202" s="13">
        <f>IF(G13202="Male",VLOOKUP(H13202,'Shoe size conversion table'!$B$6:$D$22,2),VLOOKUP(H13202,'Shoe size conversion table'!$J$6:$L$22,2))</f>
        <v>43</v>
      </c>
      <c r="J13202" s="13">
        <f>IF(G13202="Male",VLOOKUP(H13202,'Shoe size conversion table'!$B$6:$D$22,3),VLOOKUP(H13202,'Shoe size conversion table'!$J$6:$L$22,3))</f>
        <v>9.5</v>
      </c>
      <c r="K13202" s="11">
        <v>169</v>
      </c>
      <c r="L13202" s="12">
        <v>0</v>
      </c>
      <c r="M13202" s="7">
        <f t="shared" si="619"/>
        <v>2016</v>
      </c>
      <c r="N13202" s="7">
        <f t="shared" si="620"/>
        <v>9</v>
      </c>
      <c r="O13202" s="30">
        <f t="shared" si="621"/>
        <v>169</v>
      </c>
    </row>
    <row r="13203" spans="2:15" x14ac:dyDescent="0.2">
      <c r="B13203" s="13">
        <v>64178</v>
      </c>
      <c r="C13203" s="14">
        <v>42640.866111111238</v>
      </c>
      <c r="D13203" s="7" t="s">
        <v>10</v>
      </c>
      <c r="E13203" s="13">
        <v>2224</v>
      </c>
      <c r="F13203" s="7" t="s">
        <v>35</v>
      </c>
      <c r="G13203" s="7" t="s">
        <v>11</v>
      </c>
      <c r="H13203" s="13">
        <v>9.5</v>
      </c>
      <c r="I13203" s="13" t="str">
        <f>IF(G13203="Male",VLOOKUP(H13203,'Shoe size conversion table'!$B$6:$D$22,2),VLOOKUP(H13203,'Shoe size conversion table'!$J$6:$L$22,2))</f>
        <v>42-43</v>
      </c>
      <c r="J13203" s="13">
        <f>IF(G13203="Male",VLOOKUP(H13203,'Shoe size conversion table'!$B$6:$D$22,3),VLOOKUP(H13203,'Shoe size conversion table'!$J$6:$L$22,3))</f>
        <v>9</v>
      </c>
      <c r="K13203" s="11">
        <v>149</v>
      </c>
      <c r="L13203" s="12">
        <v>0</v>
      </c>
      <c r="M13203" s="7">
        <f t="shared" si="619"/>
        <v>2016</v>
      </c>
      <c r="N13203" s="7">
        <f t="shared" si="620"/>
        <v>9</v>
      </c>
      <c r="O13203" s="30">
        <f t="shared" si="621"/>
        <v>149</v>
      </c>
    </row>
    <row r="13204" spans="2:15" x14ac:dyDescent="0.2">
      <c r="B13204" s="13">
        <v>64178</v>
      </c>
      <c r="C13204" s="14">
        <v>42640.866111111238</v>
      </c>
      <c r="D13204" s="7" t="s">
        <v>10</v>
      </c>
      <c r="E13204" s="13">
        <v>2242</v>
      </c>
      <c r="F13204" s="7" t="s">
        <v>35</v>
      </c>
      <c r="G13204" s="7" t="s">
        <v>12</v>
      </c>
      <c r="H13204" s="13">
        <v>7.5</v>
      </c>
      <c r="I13204" s="13">
        <f>IF(G13204="Male",VLOOKUP(H13204,'Shoe size conversion table'!$B$6:$D$22,2),VLOOKUP(H13204,'Shoe size conversion table'!$J$6:$L$22,2))</f>
        <v>38</v>
      </c>
      <c r="J13204" s="13">
        <f>IF(G13204="Male",VLOOKUP(H13204,'Shoe size conversion table'!$B$6:$D$22,3),VLOOKUP(H13204,'Shoe size conversion table'!$J$6:$L$22,3))</f>
        <v>5.5</v>
      </c>
      <c r="K13204" s="11">
        <v>179</v>
      </c>
      <c r="L13204" s="12">
        <v>0</v>
      </c>
      <c r="M13204" s="7">
        <f t="shared" si="619"/>
        <v>2016</v>
      </c>
      <c r="N13204" s="7">
        <f t="shared" si="620"/>
        <v>9</v>
      </c>
      <c r="O13204" s="30">
        <f t="shared" si="621"/>
        <v>179</v>
      </c>
    </row>
    <row r="13205" spans="2:15" x14ac:dyDescent="0.2">
      <c r="B13205" s="13">
        <v>64179</v>
      </c>
      <c r="C13205" s="14">
        <v>42640.916111111124</v>
      </c>
      <c r="D13205" s="7" t="s">
        <v>9</v>
      </c>
      <c r="E13205" s="13">
        <v>2225</v>
      </c>
      <c r="F13205" s="7" t="s">
        <v>62</v>
      </c>
      <c r="G13205" s="7" t="s">
        <v>11</v>
      </c>
      <c r="H13205" s="13">
        <v>11</v>
      </c>
      <c r="I13205" s="13">
        <f>IF(G13205="Male",VLOOKUP(H13205,'Shoe size conversion table'!$B$6:$D$22,2),VLOOKUP(H13205,'Shoe size conversion table'!$J$6:$L$22,2))</f>
        <v>44</v>
      </c>
      <c r="J13205" s="13">
        <f>IF(G13205="Male",VLOOKUP(H13205,'Shoe size conversion table'!$B$6:$D$22,3),VLOOKUP(H13205,'Shoe size conversion table'!$J$6:$L$22,3))</f>
        <v>10.5</v>
      </c>
      <c r="K13205" s="11">
        <v>149</v>
      </c>
      <c r="L13205" s="12">
        <v>0</v>
      </c>
      <c r="M13205" s="7">
        <f t="shared" si="619"/>
        <v>2016</v>
      </c>
      <c r="N13205" s="7">
        <f t="shared" si="620"/>
        <v>9</v>
      </c>
      <c r="O13205" s="30">
        <f t="shared" si="621"/>
        <v>149</v>
      </c>
    </row>
    <row r="13206" spans="2:15" x14ac:dyDescent="0.2">
      <c r="B13206" s="13">
        <v>64179</v>
      </c>
      <c r="C13206" s="14">
        <v>42640.916111111124</v>
      </c>
      <c r="D13206" s="7" t="s">
        <v>9</v>
      </c>
      <c r="E13206" s="13">
        <v>2215</v>
      </c>
      <c r="F13206" s="7" t="s">
        <v>60</v>
      </c>
      <c r="G13206" s="7" t="s">
        <v>11</v>
      </c>
      <c r="H13206" s="13">
        <v>9.5</v>
      </c>
      <c r="I13206" s="13" t="str">
        <f>IF(G13206="Male",VLOOKUP(H13206,'Shoe size conversion table'!$B$6:$D$22,2),VLOOKUP(H13206,'Shoe size conversion table'!$J$6:$L$22,2))</f>
        <v>42-43</v>
      </c>
      <c r="J13206" s="13">
        <f>IF(G13206="Male",VLOOKUP(H13206,'Shoe size conversion table'!$B$6:$D$22,3),VLOOKUP(H13206,'Shoe size conversion table'!$J$6:$L$22,3))</f>
        <v>9</v>
      </c>
      <c r="K13206" s="11">
        <v>189</v>
      </c>
      <c r="L13206" s="12">
        <v>0.5</v>
      </c>
      <c r="M13206" s="7">
        <f t="shared" si="619"/>
        <v>2016</v>
      </c>
      <c r="N13206" s="7">
        <f t="shared" si="620"/>
        <v>9</v>
      </c>
      <c r="O13206" s="30">
        <f t="shared" si="621"/>
        <v>94.5</v>
      </c>
    </row>
    <row r="13207" spans="2:15" x14ac:dyDescent="0.2">
      <c r="B13207" s="13">
        <v>64180</v>
      </c>
      <c r="C13207" s="14">
        <v>42640.956111111336</v>
      </c>
      <c r="D13207" s="7" t="s">
        <v>7</v>
      </c>
      <c r="E13207" s="13">
        <v>2231</v>
      </c>
      <c r="F13207" s="7" t="s">
        <v>50</v>
      </c>
      <c r="G13207" s="7" t="s">
        <v>12</v>
      </c>
      <c r="H13207" s="13">
        <v>7.5</v>
      </c>
      <c r="I13207" s="13">
        <f>IF(G13207="Male",VLOOKUP(H13207,'Shoe size conversion table'!$B$6:$D$22,2),VLOOKUP(H13207,'Shoe size conversion table'!$J$6:$L$22,2))</f>
        <v>38</v>
      </c>
      <c r="J13207" s="13">
        <f>IF(G13207="Male",VLOOKUP(H13207,'Shoe size conversion table'!$B$6:$D$22,3),VLOOKUP(H13207,'Shoe size conversion table'!$J$6:$L$22,3))</f>
        <v>5.5</v>
      </c>
      <c r="K13207" s="11">
        <v>199</v>
      </c>
      <c r="L13207" s="12">
        <v>0</v>
      </c>
      <c r="M13207" s="7">
        <f t="shared" si="619"/>
        <v>2016</v>
      </c>
      <c r="N13207" s="7">
        <f t="shared" si="620"/>
        <v>9</v>
      </c>
      <c r="O13207" s="30">
        <f t="shared" si="621"/>
        <v>199</v>
      </c>
    </row>
    <row r="13208" spans="2:15" x14ac:dyDescent="0.2">
      <c r="B13208" s="13">
        <v>64181</v>
      </c>
      <c r="C13208" s="14">
        <v>42641.006111111077</v>
      </c>
      <c r="D13208" s="7" t="s">
        <v>10</v>
      </c>
      <c r="E13208" s="13">
        <v>2193</v>
      </c>
      <c r="F13208" s="7" t="s">
        <v>34</v>
      </c>
      <c r="G13208" s="7" t="s">
        <v>11</v>
      </c>
      <c r="H13208" s="13">
        <v>12</v>
      </c>
      <c r="I13208" s="13">
        <f>IF(G13208="Male",VLOOKUP(H13208,'Shoe size conversion table'!$B$6:$D$22,2),VLOOKUP(H13208,'Shoe size conversion table'!$J$6:$L$22,2))</f>
        <v>45</v>
      </c>
      <c r="J13208" s="13">
        <f>IF(G13208="Male",VLOOKUP(H13208,'Shoe size conversion table'!$B$6:$D$22,3),VLOOKUP(H13208,'Shoe size conversion table'!$J$6:$L$22,3))</f>
        <v>11.5</v>
      </c>
      <c r="K13208" s="11">
        <v>129</v>
      </c>
      <c r="L13208" s="12">
        <v>0</v>
      </c>
      <c r="M13208" s="7">
        <f t="shared" si="619"/>
        <v>2016</v>
      </c>
      <c r="N13208" s="7">
        <f t="shared" si="620"/>
        <v>9</v>
      </c>
      <c r="O13208" s="30">
        <f t="shared" si="621"/>
        <v>129</v>
      </c>
    </row>
    <row r="13209" spans="2:15" x14ac:dyDescent="0.2">
      <c r="B13209" s="13">
        <v>64182</v>
      </c>
      <c r="C13209" s="14">
        <v>42641.076111111113</v>
      </c>
      <c r="D13209" s="7" t="s">
        <v>7</v>
      </c>
      <c r="E13209" s="13">
        <v>2218</v>
      </c>
      <c r="F13209" s="7" t="s">
        <v>51</v>
      </c>
      <c r="G13209" s="7" t="s">
        <v>11</v>
      </c>
      <c r="H13209" s="13">
        <v>8.5</v>
      </c>
      <c r="I13209" s="13" t="str">
        <f>IF(G13209="Male",VLOOKUP(H13209,'Shoe size conversion table'!$B$6:$D$22,2),VLOOKUP(H13209,'Shoe size conversion table'!$J$6:$L$22,2))</f>
        <v>41-42</v>
      </c>
      <c r="J13209" s="13">
        <f>IF(G13209="Male",VLOOKUP(H13209,'Shoe size conversion table'!$B$6:$D$22,3),VLOOKUP(H13209,'Shoe size conversion table'!$J$6:$L$22,3))</f>
        <v>8</v>
      </c>
      <c r="K13209" s="11">
        <v>139</v>
      </c>
      <c r="L13209" s="12">
        <v>0</v>
      </c>
      <c r="M13209" s="7">
        <f t="shared" si="619"/>
        <v>2016</v>
      </c>
      <c r="N13209" s="7">
        <f t="shared" si="620"/>
        <v>9</v>
      </c>
      <c r="O13209" s="30">
        <f t="shared" si="621"/>
        <v>139</v>
      </c>
    </row>
    <row r="13210" spans="2:15" x14ac:dyDescent="0.2">
      <c r="B13210" s="13">
        <v>64183</v>
      </c>
      <c r="C13210" s="14">
        <v>42641.086111111341</v>
      </c>
      <c r="D13210" s="7" t="s">
        <v>7</v>
      </c>
      <c r="E13210" s="13">
        <v>2188</v>
      </c>
      <c r="F13210" s="7" t="s">
        <v>50</v>
      </c>
      <c r="G13210" s="7" t="s">
        <v>12</v>
      </c>
      <c r="H13210" s="13">
        <v>9</v>
      </c>
      <c r="I13210" s="13" t="str">
        <f>IF(G13210="Male",VLOOKUP(H13210,'Shoe size conversion table'!$B$6:$D$22,2),VLOOKUP(H13210,'Shoe size conversion table'!$J$6:$L$22,2))</f>
        <v>39-40</v>
      </c>
      <c r="J13210" s="13">
        <f>IF(G13210="Male",VLOOKUP(H13210,'Shoe size conversion table'!$B$6:$D$22,3),VLOOKUP(H13210,'Shoe size conversion table'!$J$6:$L$22,3))</f>
        <v>7</v>
      </c>
      <c r="K13210" s="11">
        <v>149</v>
      </c>
      <c r="L13210" s="12">
        <v>0</v>
      </c>
      <c r="M13210" s="7">
        <f t="shared" si="619"/>
        <v>2016</v>
      </c>
      <c r="N13210" s="7">
        <f t="shared" si="620"/>
        <v>9</v>
      </c>
      <c r="O13210" s="30">
        <f t="shared" si="621"/>
        <v>149</v>
      </c>
    </row>
    <row r="13211" spans="2:15" x14ac:dyDescent="0.2">
      <c r="B13211" s="13">
        <v>64184</v>
      </c>
      <c r="C13211" s="14">
        <v>42641.126111111116</v>
      </c>
      <c r="D13211" s="7" t="s">
        <v>9</v>
      </c>
      <c r="E13211" s="13">
        <v>2153</v>
      </c>
      <c r="F13211" s="7" t="s">
        <v>62</v>
      </c>
      <c r="G13211" s="7" t="s">
        <v>12</v>
      </c>
      <c r="H13211" s="13">
        <v>8</v>
      </c>
      <c r="I13211" s="13" t="str">
        <f>IF(G13211="Male",VLOOKUP(H13211,'Shoe size conversion table'!$B$6:$D$22,2),VLOOKUP(H13211,'Shoe size conversion table'!$J$6:$L$22,2))</f>
        <v>38-39</v>
      </c>
      <c r="J13211" s="13">
        <f>IF(G13211="Male",VLOOKUP(H13211,'Shoe size conversion table'!$B$6:$D$22,3),VLOOKUP(H13211,'Shoe size conversion table'!$J$6:$L$22,3))</f>
        <v>6</v>
      </c>
      <c r="K13211" s="11">
        <v>199</v>
      </c>
      <c r="L13211" s="12">
        <v>0</v>
      </c>
      <c r="M13211" s="7">
        <f t="shared" si="619"/>
        <v>2016</v>
      </c>
      <c r="N13211" s="7">
        <f t="shared" si="620"/>
        <v>9</v>
      </c>
      <c r="O13211" s="30">
        <f t="shared" si="621"/>
        <v>199</v>
      </c>
    </row>
    <row r="13212" spans="2:15" x14ac:dyDescent="0.2">
      <c r="B13212" s="13">
        <v>64185</v>
      </c>
      <c r="C13212" s="14">
        <v>42641.146111111339</v>
      </c>
      <c r="D13212" s="7" t="s">
        <v>10</v>
      </c>
      <c r="E13212" s="13">
        <v>2212</v>
      </c>
      <c r="F13212" s="7" t="s">
        <v>34</v>
      </c>
      <c r="G13212" s="7" t="s">
        <v>11</v>
      </c>
      <c r="H13212" s="13">
        <v>10.5</v>
      </c>
      <c r="I13212" s="13" t="str">
        <f>IF(G13212="Male",VLOOKUP(H13212,'Shoe size conversion table'!$B$6:$D$22,2),VLOOKUP(H13212,'Shoe size conversion table'!$J$6:$L$22,2))</f>
        <v>43-44</v>
      </c>
      <c r="J13212" s="13">
        <f>IF(G13212="Male",VLOOKUP(H13212,'Shoe size conversion table'!$B$6:$D$22,3),VLOOKUP(H13212,'Shoe size conversion table'!$J$6:$L$22,3))</f>
        <v>10</v>
      </c>
      <c r="K13212" s="11">
        <v>139</v>
      </c>
      <c r="L13212" s="12">
        <v>0</v>
      </c>
      <c r="M13212" s="7">
        <f t="shared" si="619"/>
        <v>2016</v>
      </c>
      <c r="N13212" s="7">
        <f t="shared" si="620"/>
        <v>9</v>
      </c>
      <c r="O13212" s="30">
        <f t="shared" si="621"/>
        <v>139</v>
      </c>
    </row>
    <row r="13213" spans="2:15" x14ac:dyDescent="0.2">
      <c r="B13213" s="13">
        <v>64186</v>
      </c>
      <c r="C13213" s="14">
        <v>42641.186111111339</v>
      </c>
      <c r="D13213" s="7" t="s">
        <v>10</v>
      </c>
      <c r="E13213" s="13">
        <v>2220</v>
      </c>
      <c r="F13213" s="7" t="s">
        <v>34</v>
      </c>
      <c r="G13213" s="7" t="s">
        <v>11</v>
      </c>
      <c r="H13213" s="13">
        <v>9.5</v>
      </c>
      <c r="I13213" s="13" t="str">
        <f>IF(G13213="Male",VLOOKUP(H13213,'Shoe size conversion table'!$B$6:$D$22,2),VLOOKUP(H13213,'Shoe size conversion table'!$J$6:$L$22,2))</f>
        <v>42-43</v>
      </c>
      <c r="J13213" s="13">
        <f>IF(G13213="Male",VLOOKUP(H13213,'Shoe size conversion table'!$B$6:$D$22,3),VLOOKUP(H13213,'Shoe size conversion table'!$J$6:$L$22,3))</f>
        <v>9</v>
      </c>
      <c r="K13213" s="11">
        <v>199</v>
      </c>
      <c r="L13213" s="12">
        <v>0.3</v>
      </c>
      <c r="M13213" s="7">
        <f t="shared" si="619"/>
        <v>2016</v>
      </c>
      <c r="N13213" s="7">
        <f t="shared" si="620"/>
        <v>9</v>
      </c>
      <c r="O13213" s="30">
        <f t="shared" si="621"/>
        <v>139.29999999999998</v>
      </c>
    </row>
    <row r="13214" spans="2:15" x14ac:dyDescent="0.2">
      <c r="B13214" s="13">
        <v>64187</v>
      </c>
      <c r="C13214" s="14">
        <v>42641.256111111223</v>
      </c>
      <c r="D13214" s="7" t="s">
        <v>9</v>
      </c>
      <c r="E13214" s="13">
        <v>2197</v>
      </c>
      <c r="F13214" s="7" t="s">
        <v>61</v>
      </c>
      <c r="G13214" s="7" t="s">
        <v>11</v>
      </c>
      <c r="H13214" s="13">
        <v>10</v>
      </c>
      <c r="I13214" s="13">
        <f>IF(G13214="Male",VLOOKUP(H13214,'Shoe size conversion table'!$B$6:$D$22,2),VLOOKUP(H13214,'Shoe size conversion table'!$J$6:$L$22,2))</f>
        <v>43</v>
      </c>
      <c r="J13214" s="13">
        <f>IF(G13214="Male",VLOOKUP(H13214,'Shoe size conversion table'!$B$6:$D$22,3),VLOOKUP(H13214,'Shoe size conversion table'!$J$6:$L$22,3))</f>
        <v>9.5</v>
      </c>
      <c r="K13214" s="11">
        <v>189</v>
      </c>
      <c r="L13214" s="12">
        <v>0</v>
      </c>
      <c r="M13214" s="7">
        <f t="shared" si="619"/>
        <v>2016</v>
      </c>
      <c r="N13214" s="7">
        <f t="shared" si="620"/>
        <v>9</v>
      </c>
      <c r="O13214" s="30">
        <f t="shared" si="621"/>
        <v>189</v>
      </c>
    </row>
    <row r="13215" spans="2:15" x14ac:dyDescent="0.2">
      <c r="B13215" s="13">
        <v>64187</v>
      </c>
      <c r="C13215" s="14">
        <v>42641.256111111223</v>
      </c>
      <c r="D13215" s="7" t="s">
        <v>9</v>
      </c>
      <c r="E13215" s="13">
        <v>2185</v>
      </c>
      <c r="F13215" s="7" t="s">
        <v>58</v>
      </c>
      <c r="G13215" s="7" t="s">
        <v>11</v>
      </c>
      <c r="H13215" s="13">
        <v>9</v>
      </c>
      <c r="I13215" s="13">
        <f>IF(G13215="Male",VLOOKUP(H13215,'Shoe size conversion table'!$B$6:$D$22,2),VLOOKUP(H13215,'Shoe size conversion table'!$J$6:$L$22,2))</f>
        <v>42</v>
      </c>
      <c r="J13215" s="13">
        <f>IF(G13215="Male",VLOOKUP(H13215,'Shoe size conversion table'!$B$6:$D$22,3),VLOOKUP(H13215,'Shoe size conversion table'!$J$6:$L$22,3))</f>
        <v>8.5</v>
      </c>
      <c r="K13215" s="11">
        <v>199</v>
      </c>
      <c r="L13215" s="12">
        <v>0</v>
      </c>
      <c r="M13215" s="7">
        <f t="shared" si="619"/>
        <v>2016</v>
      </c>
      <c r="N13215" s="7">
        <f t="shared" si="620"/>
        <v>9</v>
      </c>
      <c r="O13215" s="30">
        <f t="shared" si="621"/>
        <v>199</v>
      </c>
    </row>
    <row r="13216" spans="2:15" x14ac:dyDescent="0.2">
      <c r="B13216" s="13">
        <v>64188</v>
      </c>
      <c r="C13216" s="14">
        <v>42641.306111111124</v>
      </c>
      <c r="D13216" s="7" t="s">
        <v>10</v>
      </c>
      <c r="E13216" s="13">
        <v>2215</v>
      </c>
      <c r="F13216" s="7" t="s">
        <v>35</v>
      </c>
      <c r="G13216" s="7" t="s">
        <v>11</v>
      </c>
      <c r="H13216" s="13">
        <v>9</v>
      </c>
      <c r="I13216" s="13">
        <f>IF(G13216="Male",VLOOKUP(H13216,'Shoe size conversion table'!$B$6:$D$22,2),VLOOKUP(H13216,'Shoe size conversion table'!$J$6:$L$22,2))</f>
        <v>42</v>
      </c>
      <c r="J13216" s="13">
        <f>IF(G13216="Male",VLOOKUP(H13216,'Shoe size conversion table'!$B$6:$D$22,3),VLOOKUP(H13216,'Shoe size conversion table'!$J$6:$L$22,3))</f>
        <v>8.5</v>
      </c>
      <c r="K13216" s="11">
        <v>189</v>
      </c>
      <c r="L13216" s="12">
        <v>0</v>
      </c>
      <c r="M13216" s="7">
        <f t="shared" si="619"/>
        <v>2016</v>
      </c>
      <c r="N13216" s="7">
        <f t="shared" si="620"/>
        <v>9</v>
      </c>
      <c r="O13216" s="30">
        <f t="shared" si="621"/>
        <v>189</v>
      </c>
    </row>
    <row r="13217" spans="2:15" x14ac:dyDescent="0.2">
      <c r="B13217" s="13">
        <v>64189</v>
      </c>
      <c r="C13217" s="14">
        <v>42641.406111111115</v>
      </c>
      <c r="D13217" s="7" t="s">
        <v>9</v>
      </c>
      <c r="E13217" s="13">
        <v>2212</v>
      </c>
      <c r="F13217" s="7" t="s">
        <v>61</v>
      </c>
      <c r="G13217" s="7" t="s">
        <v>11</v>
      </c>
      <c r="H13217" s="13">
        <v>8</v>
      </c>
      <c r="I13217" s="13">
        <f>IF(G13217="Male",VLOOKUP(H13217,'Shoe size conversion table'!$B$6:$D$22,2),VLOOKUP(H13217,'Shoe size conversion table'!$J$6:$L$22,2))</f>
        <v>41</v>
      </c>
      <c r="J13217" s="13">
        <f>IF(G13217="Male",VLOOKUP(H13217,'Shoe size conversion table'!$B$6:$D$22,3),VLOOKUP(H13217,'Shoe size conversion table'!$J$6:$L$22,3))</f>
        <v>7.5</v>
      </c>
      <c r="K13217" s="11">
        <v>189</v>
      </c>
      <c r="L13217" s="12">
        <v>0.2</v>
      </c>
      <c r="M13217" s="7">
        <f t="shared" si="619"/>
        <v>2016</v>
      </c>
      <c r="N13217" s="7">
        <f t="shared" si="620"/>
        <v>9</v>
      </c>
      <c r="O13217" s="30">
        <f t="shared" si="621"/>
        <v>151.20000000000002</v>
      </c>
    </row>
    <row r="13218" spans="2:15" x14ac:dyDescent="0.2">
      <c r="B13218" s="13">
        <v>64190</v>
      </c>
      <c r="C13218" s="14">
        <v>42641.46611111112</v>
      </c>
      <c r="D13218" s="7" t="s">
        <v>7</v>
      </c>
      <c r="E13218" s="13">
        <v>2202</v>
      </c>
      <c r="F13218" s="7" t="s">
        <v>47</v>
      </c>
      <c r="G13218" s="7" t="s">
        <v>12</v>
      </c>
      <c r="H13218" s="13">
        <v>9</v>
      </c>
      <c r="I13218" s="13" t="str">
        <f>IF(G13218="Male",VLOOKUP(H13218,'Shoe size conversion table'!$B$6:$D$22,2),VLOOKUP(H13218,'Shoe size conversion table'!$J$6:$L$22,2))</f>
        <v>39-40</v>
      </c>
      <c r="J13218" s="13">
        <f>IF(G13218="Male",VLOOKUP(H13218,'Shoe size conversion table'!$B$6:$D$22,3),VLOOKUP(H13218,'Shoe size conversion table'!$J$6:$L$22,3))</f>
        <v>7</v>
      </c>
      <c r="K13218" s="11">
        <v>149</v>
      </c>
      <c r="L13218" s="12">
        <v>0</v>
      </c>
      <c r="M13218" s="7">
        <f t="shared" si="619"/>
        <v>2016</v>
      </c>
      <c r="N13218" s="7">
        <f t="shared" si="620"/>
        <v>9</v>
      </c>
      <c r="O13218" s="30">
        <f t="shared" si="621"/>
        <v>149</v>
      </c>
    </row>
    <row r="13219" spans="2:15" x14ac:dyDescent="0.2">
      <c r="B13219" s="13">
        <v>64191</v>
      </c>
      <c r="C13219" s="14">
        <v>42641.46611111112</v>
      </c>
      <c r="D13219" s="7" t="s">
        <v>9</v>
      </c>
      <c r="E13219" s="13">
        <v>2183</v>
      </c>
      <c r="F13219" s="7" t="s">
        <v>59</v>
      </c>
      <c r="G13219" s="7" t="s">
        <v>11</v>
      </c>
      <c r="H13219" s="13">
        <v>7.5</v>
      </c>
      <c r="I13219" s="13" t="str">
        <f>IF(G13219="Male",VLOOKUP(H13219,'Shoe size conversion table'!$B$6:$D$22,2),VLOOKUP(H13219,'Shoe size conversion table'!$J$6:$L$22,2))</f>
        <v>40-41</v>
      </c>
      <c r="J13219" s="13">
        <f>IF(G13219="Male",VLOOKUP(H13219,'Shoe size conversion table'!$B$6:$D$22,3),VLOOKUP(H13219,'Shoe size conversion table'!$J$6:$L$22,3))</f>
        <v>7</v>
      </c>
      <c r="K13219" s="11">
        <v>199</v>
      </c>
      <c r="L13219" s="12">
        <v>0</v>
      </c>
      <c r="M13219" s="7">
        <f t="shared" si="619"/>
        <v>2016</v>
      </c>
      <c r="N13219" s="7">
        <f t="shared" si="620"/>
        <v>9</v>
      </c>
      <c r="O13219" s="30">
        <f t="shared" si="621"/>
        <v>199</v>
      </c>
    </row>
    <row r="13220" spans="2:15" x14ac:dyDescent="0.2">
      <c r="B13220" s="13">
        <v>64192</v>
      </c>
      <c r="C13220" s="14">
        <v>42641.486111111117</v>
      </c>
      <c r="D13220" s="7" t="s">
        <v>7</v>
      </c>
      <c r="E13220" s="13">
        <v>2217</v>
      </c>
      <c r="F13220" s="7" t="s">
        <v>49</v>
      </c>
      <c r="G13220" s="7" t="s">
        <v>12</v>
      </c>
      <c r="H13220" s="13">
        <v>8.5</v>
      </c>
      <c r="I13220" s="13">
        <f>IF(G13220="Male",VLOOKUP(H13220,'Shoe size conversion table'!$B$6:$D$22,2),VLOOKUP(H13220,'Shoe size conversion table'!$J$6:$L$22,2))</f>
        <v>39</v>
      </c>
      <c r="J13220" s="13">
        <f>IF(G13220="Male",VLOOKUP(H13220,'Shoe size conversion table'!$B$6:$D$22,3),VLOOKUP(H13220,'Shoe size conversion table'!$J$6:$L$22,3))</f>
        <v>6.5</v>
      </c>
      <c r="K13220" s="11">
        <v>159</v>
      </c>
      <c r="L13220" s="12">
        <v>0</v>
      </c>
      <c r="M13220" s="7">
        <f t="shared" si="619"/>
        <v>2016</v>
      </c>
      <c r="N13220" s="7">
        <f t="shared" si="620"/>
        <v>9</v>
      </c>
      <c r="O13220" s="30">
        <f t="shared" si="621"/>
        <v>159</v>
      </c>
    </row>
    <row r="13221" spans="2:15" x14ac:dyDescent="0.2">
      <c r="B13221" s="13">
        <v>64193</v>
      </c>
      <c r="C13221" s="14">
        <v>42641.486111111226</v>
      </c>
      <c r="D13221" s="7" t="s">
        <v>9</v>
      </c>
      <c r="E13221" s="13">
        <v>2155</v>
      </c>
      <c r="F13221" s="7" t="s">
        <v>59</v>
      </c>
      <c r="G13221" s="7" t="s">
        <v>11</v>
      </c>
      <c r="H13221" s="13">
        <v>9.5</v>
      </c>
      <c r="I13221" s="13" t="str">
        <f>IF(G13221="Male",VLOOKUP(H13221,'Shoe size conversion table'!$B$6:$D$22,2),VLOOKUP(H13221,'Shoe size conversion table'!$J$6:$L$22,2))</f>
        <v>42-43</v>
      </c>
      <c r="J13221" s="13">
        <f>IF(G13221="Male",VLOOKUP(H13221,'Shoe size conversion table'!$B$6:$D$22,3),VLOOKUP(H13221,'Shoe size conversion table'!$J$6:$L$22,3))</f>
        <v>9</v>
      </c>
      <c r="K13221" s="11">
        <v>189</v>
      </c>
      <c r="L13221" s="12">
        <v>0</v>
      </c>
      <c r="M13221" s="7">
        <f t="shared" si="619"/>
        <v>2016</v>
      </c>
      <c r="N13221" s="7">
        <f t="shared" si="620"/>
        <v>9</v>
      </c>
      <c r="O13221" s="30">
        <f t="shared" si="621"/>
        <v>189</v>
      </c>
    </row>
    <row r="13222" spans="2:15" x14ac:dyDescent="0.2">
      <c r="B13222" s="13">
        <v>64194</v>
      </c>
      <c r="C13222" s="14">
        <v>42641.486111111335</v>
      </c>
      <c r="D13222" s="7" t="s">
        <v>7</v>
      </c>
      <c r="E13222" s="13">
        <v>2152</v>
      </c>
      <c r="F13222" s="7" t="s">
        <v>51</v>
      </c>
      <c r="G13222" s="7" t="s">
        <v>11</v>
      </c>
      <c r="H13222" s="13">
        <v>9.5</v>
      </c>
      <c r="I13222" s="13" t="str">
        <f>IF(G13222="Male",VLOOKUP(H13222,'Shoe size conversion table'!$B$6:$D$22,2),VLOOKUP(H13222,'Shoe size conversion table'!$J$6:$L$22,2))</f>
        <v>42-43</v>
      </c>
      <c r="J13222" s="13">
        <f>IF(G13222="Male",VLOOKUP(H13222,'Shoe size conversion table'!$B$6:$D$22,3),VLOOKUP(H13222,'Shoe size conversion table'!$J$6:$L$22,3))</f>
        <v>9</v>
      </c>
      <c r="K13222" s="11">
        <v>159</v>
      </c>
      <c r="L13222" s="12">
        <v>0</v>
      </c>
      <c r="M13222" s="7">
        <f t="shared" si="619"/>
        <v>2016</v>
      </c>
      <c r="N13222" s="7">
        <f t="shared" si="620"/>
        <v>9</v>
      </c>
      <c r="O13222" s="30">
        <f t="shared" si="621"/>
        <v>159</v>
      </c>
    </row>
    <row r="13223" spans="2:15" x14ac:dyDescent="0.2">
      <c r="B13223" s="13">
        <v>64195</v>
      </c>
      <c r="C13223" s="14">
        <v>42641.506111111084</v>
      </c>
      <c r="D13223" s="7" t="s">
        <v>10</v>
      </c>
      <c r="E13223" s="13">
        <v>2203</v>
      </c>
      <c r="F13223" s="7" t="s">
        <v>34</v>
      </c>
      <c r="G13223" s="7" t="s">
        <v>12</v>
      </c>
      <c r="H13223" s="13">
        <v>8.5</v>
      </c>
      <c r="I13223" s="13">
        <f>IF(G13223="Male",VLOOKUP(H13223,'Shoe size conversion table'!$B$6:$D$22,2),VLOOKUP(H13223,'Shoe size conversion table'!$J$6:$L$22,2))</f>
        <v>39</v>
      </c>
      <c r="J13223" s="13">
        <f>IF(G13223="Male",VLOOKUP(H13223,'Shoe size conversion table'!$B$6:$D$22,3),VLOOKUP(H13223,'Shoe size conversion table'!$J$6:$L$22,3))</f>
        <v>6.5</v>
      </c>
      <c r="K13223" s="11">
        <v>179</v>
      </c>
      <c r="L13223" s="12">
        <v>0.3</v>
      </c>
      <c r="M13223" s="7">
        <f t="shared" si="619"/>
        <v>2016</v>
      </c>
      <c r="N13223" s="7">
        <f t="shared" si="620"/>
        <v>9</v>
      </c>
      <c r="O13223" s="30">
        <f t="shared" si="621"/>
        <v>125.3</v>
      </c>
    </row>
    <row r="13224" spans="2:15" x14ac:dyDescent="0.2">
      <c r="B13224" s="13">
        <v>64196</v>
      </c>
      <c r="C13224" s="14">
        <v>42641.586111111341</v>
      </c>
      <c r="D13224" s="7" t="s">
        <v>8</v>
      </c>
      <c r="E13224" s="13">
        <v>2171</v>
      </c>
      <c r="F13224" s="7" t="s">
        <v>38</v>
      </c>
      <c r="G13224" s="7" t="s">
        <v>11</v>
      </c>
      <c r="H13224" s="13">
        <v>8.5</v>
      </c>
      <c r="I13224" s="13" t="str">
        <f>IF(G13224="Male",VLOOKUP(H13224,'Shoe size conversion table'!$B$6:$D$22,2),VLOOKUP(H13224,'Shoe size conversion table'!$J$6:$L$22,2))</f>
        <v>41-42</v>
      </c>
      <c r="J13224" s="13">
        <f>IF(G13224="Male",VLOOKUP(H13224,'Shoe size conversion table'!$B$6:$D$22,3),VLOOKUP(H13224,'Shoe size conversion table'!$J$6:$L$22,3))</f>
        <v>8</v>
      </c>
      <c r="K13224" s="11">
        <v>189</v>
      </c>
      <c r="L13224" s="12">
        <v>0</v>
      </c>
      <c r="M13224" s="7">
        <f t="shared" si="619"/>
        <v>2016</v>
      </c>
      <c r="N13224" s="7">
        <f t="shared" si="620"/>
        <v>9</v>
      </c>
      <c r="O13224" s="30">
        <f t="shared" si="621"/>
        <v>189</v>
      </c>
    </row>
    <row r="13225" spans="2:15" x14ac:dyDescent="0.2">
      <c r="B13225" s="13">
        <v>64197</v>
      </c>
      <c r="C13225" s="14">
        <v>42641.596111111081</v>
      </c>
      <c r="D13225" s="7" t="s">
        <v>9</v>
      </c>
      <c r="E13225" s="13">
        <v>2207</v>
      </c>
      <c r="F13225" s="7" t="s">
        <v>58</v>
      </c>
      <c r="G13225" s="7" t="s">
        <v>11</v>
      </c>
      <c r="H13225" s="13">
        <v>10.5</v>
      </c>
      <c r="I13225" s="13" t="str">
        <f>IF(G13225="Male",VLOOKUP(H13225,'Shoe size conversion table'!$B$6:$D$22,2),VLOOKUP(H13225,'Shoe size conversion table'!$J$6:$L$22,2))</f>
        <v>43-44</v>
      </c>
      <c r="J13225" s="13">
        <f>IF(G13225="Male",VLOOKUP(H13225,'Shoe size conversion table'!$B$6:$D$22,3),VLOOKUP(H13225,'Shoe size conversion table'!$J$6:$L$22,3))</f>
        <v>10</v>
      </c>
      <c r="K13225" s="11">
        <v>189</v>
      </c>
      <c r="L13225" s="12">
        <v>0.1</v>
      </c>
      <c r="M13225" s="7">
        <f t="shared" si="619"/>
        <v>2016</v>
      </c>
      <c r="N13225" s="7">
        <f t="shared" si="620"/>
        <v>9</v>
      </c>
      <c r="O13225" s="30">
        <f t="shared" si="621"/>
        <v>170.1</v>
      </c>
    </row>
    <row r="13226" spans="2:15" x14ac:dyDescent="0.2">
      <c r="B13226" s="13">
        <v>64198</v>
      </c>
      <c r="C13226" s="14">
        <v>42641.596111111241</v>
      </c>
      <c r="D13226" s="7" t="s">
        <v>7</v>
      </c>
      <c r="E13226" s="13">
        <v>2213</v>
      </c>
      <c r="F13226" s="7" t="s">
        <v>48</v>
      </c>
      <c r="G13226" s="7" t="s">
        <v>12</v>
      </c>
      <c r="H13226" s="13">
        <v>8</v>
      </c>
      <c r="I13226" s="13" t="str">
        <f>IF(G13226="Male",VLOOKUP(H13226,'Shoe size conversion table'!$B$6:$D$22,2),VLOOKUP(H13226,'Shoe size conversion table'!$J$6:$L$22,2))</f>
        <v>38-39</v>
      </c>
      <c r="J13226" s="13">
        <f>IF(G13226="Male",VLOOKUP(H13226,'Shoe size conversion table'!$B$6:$D$22,3),VLOOKUP(H13226,'Shoe size conversion table'!$J$6:$L$22,3))</f>
        <v>6</v>
      </c>
      <c r="K13226" s="11">
        <v>129</v>
      </c>
      <c r="L13226" s="12">
        <v>0</v>
      </c>
      <c r="M13226" s="7">
        <f t="shared" si="619"/>
        <v>2016</v>
      </c>
      <c r="N13226" s="7">
        <f t="shared" si="620"/>
        <v>9</v>
      </c>
      <c r="O13226" s="30">
        <f t="shared" si="621"/>
        <v>129</v>
      </c>
    </row>
    <row r="13227" spans="2:15" x14ac:dyDescent="0.2">
      <c r="B13227" s="13">
        <v>64199</v>
      </c>
      <c r="C13227" s="14">
        <v>42641.69611111124</v>
      </c>
      <c r="D13227" s="7" t="s">
        <v>10</v>
      </c>
      <c r="E13227" s="13">
        <v>2185</v>
      </c>
      <c r="F13227" s="7" t="s">
        <v>36</v>
      </c>
      <c r="G13227" s="7" t="s">
        <v>12</v>
      </c>
      <c r="H13227" s="13">
        <v>8.5</v>
      </c>
      <c r="I13227" s="13">
        <f>IF(G13227="Male",VLOOKUP(H13227,'Shoe size conversion table'!$B$6:$D$22,2),VLOOKUP(H13227,'Shoe size conversion table'!$J$6:$L$22,2))</f>
        <v>39</v>
      </c>
      <c r="J13227" s="13">
        <f>IF(G13227="Male",VLOOKUP(H13227,'Shoe size conversion table'!$B$6:$D$22,3),VLOOKUP(H13227,'Shoe size conversion table'!$J$6:$L$22,3))</f>
        <v>6.5</v>
      </c>
      <c r="K13227" s="11">
        <v>159</v>
      </c>
      <c r="L13227" s="12">
        <v>0</v>
      </c>
      <c r="M13227" s="7">
        <f t="shared" si="619"/>
        <v>2016</v>
      </c>
      <c r="N13227" s="7">
        <f t="shared" si="620"/>
        <v>9</v>
      </c>
      <c r="O13227" s="30">
        <f t="shared" si="621"/>
        <v>159</v>
      </c>
    </row>
    <row r="13228" spans="2:15" x14ac:dyDescent="0.2">
      <c r="B13228" s="13">
        <v>64200</v>
      </c>
      <c r="C13228" s="14">
        <v>42641.766111111123</v>
      </c>
      <c r="D13228" s="7" t="s">
        <v>8</v>
      </c>
      <c r="E13228" s="13">
        <v>2176</v>
      </c>
      <c r="F13228" s="7" t="s">
        <v>41</v>
      </c>
      <c r="G13228" s="7" t="s">
        <v>11</v>
      </c>
      <c r="H13228" s="13">
        <v>10.5</v>
      </c>
      <c r="I13228" s="13" t="str">
        <f>IF(G13228="Male",VLOOKUP(H13228,'Shoe size conversion table'!$B$6:$D$22,2),VLOOKUP(H13228,'Shoe size conversion table'!$J$6:$L$22,2))</f>
        <v>43-44</v>
      </c>
      <c r="J13228" s="13">
        <f>IF(G13228="Male",VLOOKUP(H13228,'Shoe size conversion table'!$B$6:$D$22,3),VLOOKUP(H13228,'Shoe size conversion table'!$J$6:$L$22,3))</f>
        <v>10</v>
      </c>
      <c r="K13228" s="11">
        <v>199</v>
      </c>
      <c r="L13228" s="12">
        <v>0</v>
      </c>
      <c r="M13228" s="7">
        <f t="shared" si="619"/>
        <v>2016</v>
      </c>
      <c r="N13228" s="7">
        <f t="shared" si="620"/>
        <v>9</v>
      </c>
      <c r="O13228" s="30">
        <f t="shared" si="621"/>
        <v>199</v>
      </c>
    </row>
    <row r="13229" spans="2:15" x14ac:dyDescent="0.2">
      <c r="B13229" s="13">
        <v>64201</v>
      </c>
      <c r="C13229" s="14">
        <v>42641.776111111081</v>
      </c>
      <c r="D13229" s="7" t="s">
        <v>10</v>
      </c>
      <c r="E13229" s="13">
        <v>2207</v>
      </c>
      <c r="F13229" s="7" t="s">
        <v>36</v>
      </c>
      <c r="G13229" s="7" t="s">
        <v>11</v>
      </c>
      <c r="H13229" s="13">
        <v>9</v>
      </c>
      <c r="I13229" s="13">
        <f>IF(G13229="Male",VLOOKUP(H13229,'Shoe size conversion table'!$B$6:$D$22,2),VLOOKUP(H13229,'Shoe size conversion table'!$J$6:$L$22,2))</f>
        <v>42</v>
      </c>
      <c r="J13229" s="13">
        <f>IF(G13229="Male",VLOOKUP(H13229,'Shoe size conversion table'!$B$6:$D$22,3),VLOOKUP(H13229,'Shoe size conversion table'!$J$6:$L$22,3))</f>
        <v>8.5</v>
      </c>
      <c r="K13229" s="11">
        <v>149</v>
      </c>
      <c r="L13229" s="12">
        <v>0</v>
      </c>
      <c r="M13229" s="7">
        <f t="shared" si="619"/>
        <v>2016</v>
      </c>
      <c r="N13229" s="7">
        <f t="shared" si="620"/>
        <v>9</v>
      </c>
      <c r="O13229" s="30">
        <f t="shared" si="621"/>
        <v>149</v>
      </c>
    </row>
    <row r="13230" spans="2:15" x14ac:dyDescent="0.2">
      <c r="B13230" s="13">
        <v>64202</v>
      </c>
      <c r="C13230" s="14">
        <v>42641.786111111083</v>
      </c>
      <c r="D13230" s="7" t="s">
        <v>8</v>
      </c>
      <c r="E13230" s="13">
        <v>2160</v>
      </c>
      <c r="F13230" s="7" t="s">
        <v>38</v>
      </c>
      <c r="G13230" s="7" t="s">
        <v>12</v>
      </c>
      <c r="H13230" s="13">
        <v>9.5</v>
      </c>
      <c r="I13230" s="13">
        <f>IF(G13230="Male",VLOOKUP(H13230,'Shoe size conversion table'!$B$6:$D$22,2),VLOOKUP(H13230,'Shoe size conversion table'!$J$6:$L$22,2))</f>
        <v>40</v>
      </c>
      <c r="J13230" s="13">
        <f>IF(G13230="Male",VLOOKUP(H13230,'Shoe size conversion table'!$B$6:$D$22,3),VLOOKUP(H13230,'Shoe size conversion table'!$J$6:$L$22,3))</f>
        <v>7.5</v>
      </c>
      <c r="K13230" s="11">
        <v>189</v>
      </c>
      <c r="L13230" s="12">
        <v>0</v>
      </c>
      <c r="M13230" s="7">
        <f t="shared" si="619"/>
        <v>2016</v>
      </c>
      <c r="N13230" s="7">
        <f t="shared" si="620"/>
        <v>9</v>
      </c>
      <c r="O13230" s="30">
        <f t="shared" si="621"/>
        <v>189</v>
      </c>
    </row>
    <row r="13231" spans="2:15" x14ac:dyDescent="0.2">
      <c r="B13231" s="13">
        <v>64203</v>
      </c>
      <c r="C13231" s="14">
        <v>42641.80611111108</v>
      </c>
      <c r="D13231" s="7" t="s">
        <v>7</v>
      </c>
      <c r="E13231" s="13">
        <v>2221</v>
      </c>
      <c r="F13231" s="7" t="s">
        <v>48</v>
      </c>
      <c r="G13231" s="7" t="s">
        <v>11</v>
      </c>
      <c r="H13231" s="13">
        <v>10</v>
      </c>
      <c r="I13231" s="13">
        <f>IF(G13231="Male",VLOOKUP(H13231,'Shoe size conversion table'!$B$6:$D$22,2),VLOOKUP(H13231,'Shoe size conversion table'!$J$6:$L$22,2))</f>
        <v>43</v>
      </c>
      <c r="J13231" s="13">
        <f>IF(G13231="Male",VLOOKUP(H13231,'Shoe size conversion table'!$B$6:$D$22,3),VLOOKUP(H13231,'Shoe size conversion table'!$J$6:$L$22,3))</f>
        <v>9.5</v>
      </c>
      <c r="K13231" s="11">
        <v>169</v>
      </c>
      <c r="L13231" s="12">
        <v>0.3</v>
      </c>
      <c r="M13231" s="7">
        <f t="shared" si="619"/>
        <v>2016</v>
      </c>
      <c r="N13231" s="7">
        <f t="shared" si="620"/>
        <v>9</v>
      </c>
      <c r="O13231" s="30">
        <f t="shared" si="621"/>
        <v>118.3</v>
      </c>
    </row>
    <row r="13232" spans="2:15" x14ac:dyDescent="0.2">
      <c r="B13232" s="13">
        <v>64204</v>
      </c>
      <c r="C13232" s="14">
        <v>42641.826111111113</v>
      </c>
      <c r="D13232" s="7" t="s">
        <v>7</v>
      </c>
      <c r="E13232" s="13">
        <v>2185</v>
      </c>
      <c r="F13232" s="7" t="s">
        <v>49</v>
      </c>
      <c r="G13232" s="7" t="s">
        <v>12</v>
      </c>
      <c r="H13232" s="13">
        <v>8</v>
      </c>
      <c r="I13232" s="13" t="str">
        <f>IF(G13232="Male",VLOOKUP(H13232,'Shoe size conversion table'!$B$6:$D$22,2),VLOOKUP(H13232,'Shoe size conversion table'!$J$6:$L$22,2))</f>
        <v>38-39</v>
      </c>
      <c r="J13232" s="13">
        <f>IF(G13232="Male",VLOOKUP(H13232,'Shoe size conversion table'!$B$6:$D$22,3),VLOOKUP(H13232,'Shoe size conversion table'!$J$6:$L$22,3))</f>
        <v>6</v>
      </c>
      <c r="K13232" s="11">
        <v>189</v>
      </c>
      <c r="L13232" s="12">
        <v>0</v>
      </c>
      <c r="M13232" s="7">
        <f t="shared" si="619"/>
        <v>2016</v>
      </c>
      <c r="N13232" s="7">
        <f t="shared" si="620"/>
        <v>9</v>
      </c>
      <c r="O13232" s="30">
        <f t="shared" si="621"/>
        <v>189</v>
      </c>
    </row>
    <row r="13233" spans="2:15" x14ac:dyDescent="0.2">
      <c r="B13233" s="13">
        <v>64204</v>
      </c>
      <c r="C13233" s="14">
        <v>42641.826111111113</v>
      </c>
      <c r="D13233" s="7" t="s">
        <v>7</v>
      </c>
      <c r="E13233" s="13">
        <v>2212</v>
      </c>
      <c r="F13233" s="7" t="s">
        <v>48</v>
      </c>
      <c r="G13233" s="7" t="s">
        <v>12</v>
      </c>
      <c r="H13233" s="13">
        <v>9</v>
      </c>
      <c r="I13233" s="13" t="str">
        <f>IF(G13233="Male",VLOOKUP(H13233,'Shoe size conversion table'!$B$6:$D$22,2),VLOOKUP(H13233,'Shoe size conversion table'!$J$6:$L$22,2))</f>
        <v>39-40</v>
      </c>
      <c r="J13233" s="13">
        <f>IF(G13233="Male",VLOOKUP(H13233,'Shoe size conversion table'!$B$6:$D$22,3),VLOOKUP(H13233,'Shoe size conversion table'!$J$6:$L$22,3))</f>
        <v>7</v>
      </c>
      <c r="K13233" s="11">
        <v>129</v>
      </c>
      <c r="L13233" s="12">
        <v>0</v>
      </c>
      <c r="M13233" s="7">
        <f t="shared" si="619"/>
        <v>2016</v>
      </c>
      <c r="N13233" s="7">
        <f t="shared" si="620"/>
        <v>9</v>
      </c>
      <c r="O13233" s="30">
        <f t="shared" si="621"/>
        <v>129</v>
      </c>
    </row>
    <row r="13234" spans="2:15" x14ac:dyDescent="0.2">
      <c r="B13234" s="13">
        <v>64205</v>
      </c>
      <c r="C13234" s="14">
        <v>42641.836111111239</v>
      </c>
      <c r="D13234" s="7" t="s">
        <v>7</v>
      </c>
      <c r="E13234" s="13">
        <v>2156</v>
      </c>
      <c r="F13234" s="7" t="s">
        <v>55</v>
      </c>
      <c r="G13234" s="7" t="s">
        <v>11</v>
      </c>
      <c r="H13234" s="13">
        <v>9.5</v>
      </c>
      <c r="I13234" s="13" t="str">
        <f>IF(G13234="Male",VLOOKUP(H13234,'Shoe size conversion table'!$B$6:$D$22,2),VLOOKUP(H13234,'Shoe size conversion table'!$J$6:$L$22,2))</f>
        <v>42-43</v>
      </c>
      <c r="J13234" s="13">
        <f>IF(G13234="Male",VLOOKUP(H13234,'Shoe size conversion table'!$B$6:$D$22,3),VLOOKUP(H13234,'Shoe size conversion table'!$J$6:$L$22,3))</f>
        <v>9</v>
      </c>
      <c r="K13234" s="11">
        <v>179</v>
      </c>
      <c r="L13234" s="12">
        <v>0.2</v>
      </c>
      <c r="M13234" s="7">
        <f t="shared" si="619"/>
        <v>2016</v>
      </c>
      <c r="N13234" s="7">
        <f t="shared" si="620"/>
        <v>9</v>
      </c>
      <c r="O13234" s="30">
        <f t="shared" si="621"/>
        <v>143.20000000000002</v>
      </c>
    </row>
    <row r="13235" spans="2:15" x14ac:dyDescent="0.2">
      <c r="B13235" s="13">
        <v>64205</v>
      </c>
      <c r="C13235" s="14">
        <v>42641.836111111239</v>
      </c>
      <c r="D13235" s="7" t="s">
        <v>7</v>
      </c>
      <c r="E13235" s="13">
        <v>2212</v>
      </c>
      <c r="F13235" s="7" t="s">
        <v>54</v>
      </c>
      <c r="G13235" s="7" t="s">
        <v>11</v>
      </c>
      <c r="H13235" s="13">
        <v>9.5</v>
      </c>
      <c r="I13235" s="13" t="str">
        <f>IF(G13235="Male",VLOOKUP(H13235,'Shoe size conversion table'!$B$6:$D$22,2),VLOOKUP(H13235,'Shoe size conversion table'!$J$6:$L$22,2))</f>
        <v>42-43</v>
      </c>
      <c r="J13235" s="13">
        <f>IF(G13235="Male",VLOOKUP(H13235,'Shoe size conversion table'!$B$6:$D$22,3),VLOOKUP(H13235,'Shoe size conversion table'!$J$6:$L$22,3))</f>
        <v>9</v>
      </c>
      <c r="K13235" s="11">
        <v>139</v>
      </c>
      <c r="L13235" s="12">
        <v>0.3</v>
      </c>
      <c r="M13235" s="7">
        <f t="shared" si="619"/>
        <v>2016</v>
      </c>
      <c r="N13235" s="7">
        <f t="shared" si="620"/>
        <v>9</v>
      </c>
      <c r="O13235" s="30">
        <f t="shared" si="621"/>
        <v>97.3</v>
      </c>
    </row>
    <row r="13236" spans="2:15" x14ac:dyDescent="0.2">
      <c r="B13236" s="13">
        <v>64206</v>
      </c>
      <c r="C13236" s="14">
        <v>42641.866111111238</v>
      </c>
      <c r="D13236" s="7" t="s">
        <v>10</v>
      </c>
      <c r="E13236" s="13">
        <v>2191</v>
      </c>
      <c r="F13236" s="7" t="s">
        <v>35</v>
      </c>
      <c r="G13236" s="7" t="s">
        <v>11</v>
      </c>
      <c r="H13236" s="13">
        <v>12</v>
      </c>
      <c r="I13236" s="13">
        <f>IF(G13236="Male",VLOOKUP(H13236,'Shoe size conversion table'!$B$6:$D$22,2),VLOOKUP(H13236,'Shoe size conversion table'!$J$6:$L$22,2))</f>
        <v>45</v>
      </c>
      <c r="J13236" s="13">
        <f>IF(G13236="Male",VLOOKUP(H13236,'Shoe size conversion table'!$B$6:$D$22,3),VLOOKUP(H13236,'Shoe size conversion table'!$J$6:$L$22,3))</f>
        <v>11.5</v>
      </c>
      <c r="K13236" s="11">
        <v>149</v>
      </c>
      <c r="L13236" s="12">
        <v>0</v>
      </c>
      <c r="M13236" s="7">
        <f t="shared" si="619"/>
        <v>2016</v>
      </c>
      <c r="N13236" s="7">
        <f t="shared" si="620"/>
        <v>9</v>
      </c>
      <c r="O13236" s="30">
        <f t="shared" si="621"/>
        <v>149</v>
      </c>
    </row>
    <row r="13237" spans="2:15" x14ac:dyDescent="0.2">
      <c r="B13237" s="13">
        <v>64207</v>
      </c>
      <c r="C13237" s="14">
        <v>42641.956111111336</v>
      </c>
      <c r="D13237" s="7" t="s">
        <v>7</v>
      </c>
      <c r="E13237" s="13">
        <v>2224</v>
      </c>
      <c r="F13237" s="7" t="s">
        <v>50</v>
      </c>
      <c r="G13237" s="7" t="s">
        <v>12</v>
      </c>
      <c r="H13237" s="13">
        <v>7.5</v>
      </c>
      <c r="I13237" s="13">
        <f>IF(G13237="Male",VLOOKUP(H13237,'Shoe size conversion table'!$B$6:$D$22,2),VLOOKUP(H13237,'Shoe size conversion table'!$J$6:$L$22,2))</f>
        <v>38</v>
      </c>
      <c r="J13237" s="13">
        <f>IF(G13237="Male",VLOOKUP(H13237,'Shoe size conversion table'!$B$6:$D$22,3),VLOOKUP(H13237,'Shoe size conversion table'!$J$6:$L$22,3))</f>
        <v>5.5</v>
      </c>
      <c r="K13237" s="11">
        <v>159</v>
      </c>
      <c r="L13237" s="12">
        <v>0</v>
      </c>
      <c r="M13237" s="7">
        <f t="shared" si="619"/>
        <v>2016</v>
      </c>
      <c r="N13237" s="7">
        <f t="shared" si="620"/>
        <v>9</v>
      </c>
      <c r="O13237" s="30">
        <f t="shared" si="621"/>
        <v>159</v>
      </c>
    </row>
    <row r="13238" spans="2:15" x14ac:dyDescent="0.2">
      <c r="B13238" s="13">
        <v>64208</v>
      </c>
      <c r="C13238" s="14">
        <v>42641.986111111117</v>
      </c>
      <c r="D13238" s="7" t="s">
        <v>8</v>
      </c>
      <c r="E13238" s="13">
        <v>2201</v>
      </c>
      <c r="F13238" s="7" t="s">
        <v>42</v>
      </c>
      <c r="G13238" s="7" t="s">
        <v>11</v>
      </c>
      <c r="H13238" s="13">
        <v>12</v>
      </c>
      <c r="I13238" s="13">
        <f>IF(G13238="Male",VLOOKUP(H13238,'Shoe size conversion table'!$B$6:$D$22,2),VLOOKUP(H13238,'Shoe size conversion table'!$J$6:$L$22,2))</f>
        <v>45</v>
      </c>
      <c r="J13238" s="13">
        <f>IF(G13238="Male",VLOOKUP(H13238,'Shoe size conversion table'!$B$6:$D$22,3),VLOOKUP(H13238,'Shoe size conversion table'!$J$6:$L$22,3))</f>
        <v>11.5</v>
      </c>
      <c r="K13238" s="11">
        <v>199</v>
      </c>
      <c r="L13238" s="12">
        <v>0</v>
      </c>
      <c r="M13238" s="7">
        <f t="shared" si="619"/>
        <v>2016</v>
      </c>
      <c r="N13238" s="7">
        <f t="shared" si="620"/>
        <v>9</v>
      </c>
      <c r="O13238" s="30">
        <f t="shared" si="621"/>
        <v>199</v>
      </c>
    </row>
    <row r="13239" spans="2:15" x14ac:dyDescent="0.2">
      <c r="B13239" s="13">
        <v>64209</v>
      </c>
      <c r="C13239" s="14">
        <v>42642.046111111333</v>
      </c>
      <c r="D13239" s="7" t="s">
        <v>7</v>
      </c>
      <c r="E13239" s="13">
        <v>2164</v>
      </c>
      <c r="F13239" s="7" t="s">
        <v>55</v>
      </c>
      <c r="G13239" s="7" t="s">
        <v>11</v>
      </c>
      <c r="H13239" s="13">
        <v>9</v>
      </c>
      <c r="I13239" s="13">
        <f>IF(G13239="Male",VLOOKUP(H13239,'Shoe size conversion table'!$B$6:$D$22,2),VLOOKUP(H13239,'Shoe size conversion table'!$J$6:$L$22,2))</f>
        <v>42</v>
      </c>
      <c r="J13239" s="13">
        <f>IF(G13239="Male",VLOOKUP(H13239,'Shoe size conversion table'!$B$6:$D$22,3),VLOOKUP(H13239,'Shoe size conversion table'!$J$6:$L$22,3))</f>
        <v>8.5</v>
      </c>
      <c r="K13239" s="11">
        <v>169</v>
      </c>
      <c r="L13239" s="12">
        <v>0</v>
      </c>
      <c r="M13239" s="7">
        <f t="shared" si="619"/>
        <v>2016</v>
      </c>
      <c r="N13239" s="7">
        <f t="shared" si="620"/>
        <v>9</v>
      </c>
      <c r="O13239" s="30">
        <f t="shared" si="621"/>
        <v>169</v>
      </c>
    </row>
    <row r="13240" spans="2:15" x14ac:dyDescent="0.2">
      <c r="B13240" s="13">
        <v>64210</v>
      </c>
      <c r="C13240" s="14">
        <v>42642.076111111113</v>
      </c>
      <c r="D13240" s="7" t="s">
        <v>7</v>
      </c>
      <c r="E13240" s="13">
        <v>2227</v>
      </c>
      <c r="F13240" s="7" t="s">
        <v>51</v>
      </c>
      <c r="G13240" s="7" t="s">
        <v>11</v>
      </c>
      <c r="H13240" s="13">
        <v>10</v>
      </c>
      <c r="I13240" s="13">
        <f>IF(G13240="Male",VLOOKUP(H13240,'Shoe size conversion table'!$B$6:$D$22,2),VLOOKUP(H13240,'Shoe size conversion table'!$J$6:$L$22,2))</f>
        <v>43</v>
      </c>
      <c r="J13240" s="13">
        <f>IF(G13240="Male",VLOOKUP(H13240,'Shoe size conversion table'!$B$6:$D$22,3),VLOOKUP(H13240,'Shoe size conversion table'!$J$6:$L$22,3))</f>
        <v>9.5</v>
      </c>
      <c r="K13240" s="11">
        <v>169</v>
      </c>
      <c r="L13240" s="12">
        <v>0.2</v>
      </c>
      <c r="M13240" s="7">
        <f t="shared" si="619"/>
        <v>2016</v>
      </c>
      <c r="N13240" s="7">
        <f t="shared" si="620"/>
        <v>9</v>
      </c>
      <c r="O13240" s="30">
        <f t="shared" si="621"/>
        <v>135.20000000000002</v>
      </c>
    </row>
    <row r="13241" spans="2:15" x14ac:dyDescent="0.2">
      <c r="B13241" s="13">
        <v>64211</v>
      </c>
      <c r="C13241" s="14">
        <v>42642.126111111116</v>
      </c>
      <c r="D13241" s="7" t="s">
        <v>10</v>
      </c>
      <c r="E13241" s="13">
        <v>2177</v>
      </c>
      <c r="F13241" s="7" t="s">
        <v>35</v>
      </c>
      <c r="G13241" s="7" t="s">
        <v>11</v>
      </c>
      <c r="H13241" s="13">
        <v>15</v>
      </c>
      <c r="I13241" s="13">
        <f>IF(G13241="Male",VLOOKUP(H13241,'Shoe size conversion table'!$B$6:$D$22,2),VLOOKUP(H13241,'Shoe size conversion table'!$J$6:$L$22,2))</f>
        <v>48</v>
      </c>
      <c r="J13241" s="13">
        <f>IF(G13241="Male",VLOOKUP(H13241,'Shoe size conversion table'!$B$6:$D$22,3),VLOOKUP(H13241,'Shoe size conversion table'!$J$6:$L$22,3))</f>
        <v>14.5</v>
      </c>
      <c r="K13241" s="11">
        <v>129</v>
      </c>
      <c r="L13241" s="12">
        <v>0</v>
      </c>
      <c r="M13241" s="7">
        <f t="shared" si="619"/>
        <v>2016</v>
      </c>
      <c r="N13241" s="7">
        <f t="shared" si="620"/>
        <v>9</v>
      </c>
      <c r="O13241" s="30">
        <f t="shared" si="621"/>
        <v>129</v>
      </c>
    </row>
    <row r="13242" spans="2:15" x14ac:dyDescent="0.2">
      <c r="B13242" s="13">
        <v>64212</v>
      </c>
      <c r="C13242" s="14">
        <v>42642.146111111339</v>
      </c>
      <c r="D13242" s="7" t="s">
        <v>10</v>
      </c>
      <c r="E13242" s="13">
        <v>2197</v>
      </c>
      <c r="F13242" s="7" t="s">
        <v>35</v>
      </c>
      <c r="G13242" s="7" t="s">
        <v>11</v>
      </c>
      <c r="H13242" s="13">
        <v>10.5</v>
      </c>
      <c r="I13242" s="13" t="str">
        <f>IF(G13242="Male",VLOOKUP(H13242,'Shoe size conversion table'!$B$6:$D$22,2),VLOOKUP(H13242,'Shoe size conversion table'!$J$6:$L$22,2))</f>
        <v>43-44</v>
      </c>
      <c r="J13242" s="13">
        <f>IF(G13242="Male",VLOOKUP(H13242,'Shoe size conversion table'!$B$6:$D$22,3),VLOOKUP(H13242,'Shoe size conversion table'!$J$6:$L$22,3))</f>
        <v>10</v>
      </c>
      <c r="K13242" s="11">
        <v>129</v>
      </c>
      <c r="L13242" s="12">
        <v>0.2</v>
      </c>
      <c r="M13242" s="7">
        <f t="shared" si="619"/>
        <v>2016</v>
      </c>
      <c r="N13242" s="7">
        <f t="shared" si="620"/>
        <v>9</v>
      </c>
      <c r="O13242" s="30">
        <f t="shared" si="621"/>
        <v>103.2</v>
      </c>
    </row>
    <row r="13243" spans="2:15" x14ac:dyDescent="0.2">
      <c r="B13243" s="13">
        <v>64213</v>
      </c>
      <c r="C13243" s="14">
        <v>42642.156111111086</v>
      </c>
      <c r="D13243" s="7" t="s">
        <v>10</v>
      </c>
      <c r="E13243" s="13">
        <v>2153</v>
      </c>
      <c r="F13243" s="7" t="s">
        <v>34</v>
      </c>
      <c r="G13243" s="7" t="s">
        <v>12</v>
      </c>
      <c r="H13243" s="13">
        <v>8</v>
      </c>
      <c r="I13243" s="13" t="str">
        <f>IF(G13243="Male",VLOOKUP(H13243,'Shoe size conversion table'!$B$6:$D$22,2),VLOOKUP(H13243,'Shoe size conversion table'!$J$6:$L$22,2))</f>
        <v>38-39</v>
      </c>
      <c r="J13243" s="13">
        <f>IF(G13243="Male",VLOOKUP(H13243,'Shoe size conversion table'!$B$6:$D$22,3),VLOOKUP(H13243,'Shoe size conversion table'!$J$6:$L$22,3))</f>
        <v>6</v>
      </c>
      <c r="K13243" s="11">
        <v>189</v>
      </c>
      <c r="L13243" s="12">
        <v>0.3</v>
      </c>
      <c r="M13243" s="7">
        <f t="shared" si="619"/>
        <v>2016</v>
      </c>
      <c r="N13243" s="7">
        <f t="shared" si="620"/>
        <v>9</v>
      </c>
      <c r="O13243" s="30">
        <f t="shared" si="621"/>
        <v>132.29999999999998</v>
      </c>
    </row>
    <row r="13244" spans="2:15" x14ac:dyDescent="0.2">
      <c r="B13244" s="13">
        <v>64214</v>
      </c>
      <c r="C13244" s="14">
        <v>42642.20611111122</v>
      </c>
      <c r="D13244" s="7" t="s">
        <v>7</v>
      </c>
      <c r="E13244" s="13">
        <v>2190</v>
      </c>
      <c r="F13244" s="7" t="s">
        <v>43</v>
      </c>
      <c r="G13244" s="7" t="s">
        <v>11</v>
      </c>
      <c r="H13244" s="13">
        <v>9</v>
      </c>
      <c r="I13244" s="13">
        <f>IF(G13244="Male",VLOOKUP(H13244,'Shoe size conversion table'!$B$6:$D$22,2),VLOOKUP(H13244,'Shoe size conversion table'!$J$6:$L$22,2))</f>
        <v>42</v>
      </c>
      <c r="J13244" s="13">
        <f>IF(G13244="Male",VLOOKUP(H13244,'Shoe size conversion table'!$B$6:$D$22,3),VLOOKUP(H13244,'Shoe size conversion table'!$J$6:$L$22,3))</f>
        <v>8.5</v>
      </c>
      <c r="K13244" s="11">
        <v>189</v>
      </c>
      <c r="L13244" s="12">
        <v>0.5</v>
      </c>
      <c r="M13244" s="7">
        <f t="shared" si="619"/>
        <v>2016</v>
      </c>
      <c r="N13244" s="7">
        <f t="shared" si="620"/>
        <v>9</v>
      </c>
      <c r="O13244" s="30">
        <f t="shared" si="621"/>
        <v>94.5</v>
      </c>
    </row>
    <row r="13245" spans="2:15" x14ac:dyDescent="0.2">
      <c r="B13245" s="13">
        <v>64215</v>
      </c>
      <c r="C13245" s="14">
        <v>42642.206111111336</v>
      </c>
      <c r="D13245" s="7" t="s">
        <v>7</v>
      </c>
      <c r="E13245" s="13">
        <v>2149</v>
      </c>
      <c r="F13245" s="7" t="s">
        <v>48</v>
      </c>
      <c r="G13245" s="7" t="s">
        <v>12</v>
      </c>
      <c r="H13245" s="13">
        <v>10</v>
      </c>
      <c r="I13245" s="13" t="str">
        <f>IF(G13245="Male",VLOOKUP(H13245,'Shoe size conversion table'!$B$6:$D$22,2),VLOOKUP(H13245,'Shoe size conversion table'!$J$6:$L$22,2))</f>
        <v>40-41</v>
      </c>
      <c r="J13245" s="13">
        <f>IF(G13245="Male",VLOOKUP(H13245,'Shoe size conversion table'!$B$6:$D$22,3),VLOOKUP(H13245,'Shoe size conversion table'!$J$6:$L$22,3))</f>
        <v>8</v>
      </c>
      <c r="K13245" s="11">
        <v>169</v>
      </c>
      <c r="L13245" s="12">
        <v>0</v>
      </c>
      <c r="M13245" s="7">
        <f t="shared" si="619"/>
        <v>2016</v>
      </c>
      <c r="N13245" s="7">
        <f t="shared" si="620"/>
        <v>9</v>
      </c>
      <c r="O13245" s="30">
        <f t="shared" si="621"/>
        <v>169</v>
      </c>
    </row>
    <row r="13246" spans="2:15" x14ac:dyDescent="0.2">
      <c r="B13246" s="13">
        <v>64216</v>
      </c>
      <c r="C13246" s="14">
        <v>42642.326111111084</v>
      </c>
      <c r="D13246" s="7" t="s">
        <v>9</v>
      </c>
      <c r="E13246" s="13">
        <v>2199</v>
      </c>
      <c r="F13246" s="7" t="s">
        <v>59</v>
      </c>
      <c r="G13246" s="7" t="s">
        <v>11</v>
      </c>
      <c r="H13246" s="13">
        <v>11</v>
      </c>
      <c r="I13246" s="13">
        <f>IF(G13246="Male",VLOOKUP(H13246,'Shoe size conversion table'!$B$6:$D$22,2),VLOOKUP(H13246,'Shoe size conversion table'!$J$6:$L$22,2))</f>
        <v>44</v>
      </c>
      <c r="J13246" s="13">
        <f>IF(G13246="Male",VLOOKUP(H13246,'Shoe size conversion table'!$B$6:$D$22,3),VLOOKUP(H13246,'Shoe size conversion table'!$J$6:$L$22,3))</f>
        <v>10.5</v>
      </c>
      <c r="K13246" s="11">
        <v>169</v>
      </c>
      <c r="L13246" s="12">
        <v>0.3</v>
      </c>
      <c r="M13246" s="7">
        <f t="shared" si="619"/>
        <v>2016</v>
      </c>
      <c r="N13246" s="7">
        <f t="shared" si="620"/>
        <v>9</v>
      </c>
      <c r="O13246" s="30">
        <f t="shared" si="621"/>
        <v>118.3</v>
      </c>
    </row>
    <row r="13247" spans="2:15" x14ac:dyDescent="0.2">
      <c r="B13247" s="13">
        <v>64217</v>
      </c>
      <c r="C13247" s="14">
        <v>42642.326111111084</v>
      </c>
      <c r="D13247" s="7" t="s">
        <v>10</v>
      </c>
      <c r="E13247" s="13">
        <v>2204</v>
      </c>
      <c r="F13247" s="7" t="s">
        <v>35</v>
      </c>
      <c r="G13247" s="7" t="s">
        <v>12</v>
      </c>
      <c r="H13247" s="13">
        <v>8</v>
      </c>
      <c r="I13247" s="13" t="str">
        <f>IF(G13247="Male",VLOOKUP(H13247,'Shoe size conversion table'!$B$6:$D$22,2),VLOOKUP(H13247,'Shoe size conversion table'!$J$6:$L$22,2))</f>
        <v>38-39</v>
      </c>
      <c r="J13247" s="13">
        <f>IF(G13247="Male",VLOOKUP(H13247,'Shoe size conversion table'!$B$6:$D$22,3),VLOOKUP(H13247,'Shoe size conversion table'!$J$6:$L$22,3))</f>
        <v>6</v>
      </c>
      <c r="K13247" s="11">
        <v>139</v>
      </c>
      <c r="L13247" s="12">
        <v>0.2</v>
      </c>
      <c r="M13247" s="7">
        <f t="shared" si="619"/>
        <v>2016</v>
      </c>
      <c r="N13247" s="7">
        <f t="shared" si="620"/>
        <v>9</v>
      </c>
      <c r="O13247" s="30">
        <f t="shared" si="621"/>
        <v>111.2</v>
      </c>
    </row>
    <row r="13248" spans="2:15" x14ac:dyDescent="0.2">
      <c r="B13248" s="13">
        <v>64218</v>
      </c>
      <c r="C13248" s="14">
        <v>42642.406111111115</v>
      </c>
      <c r="D13248" s="7" t="s">
        <v>9</v>
      </c>
      <c r="E13248" s="13">
        <v>2227</v>
      </c>
      <c r="F13248" s="7" t="s">
        <v>61</v>
      </c>
      <c r="G13248" s="7" t="s">
        <v>11</v>
      </c>
      <c r="H13248" s="13">
        <v>10</v>
      </c>
      <c r="I13248" s="13">
        <f>IF(G13248="Male",VLOOKUP(H13248,'Shoe size conversion table'!$B$6:$D$22,2),VLOOKUP(H13248,'Shoe size conversion table'!$J$6:$L$22,2))</f>
        <v>43</v>
      </c>
      <c r="J13248" s="13">
        <f>IF(G13248="Male",VLOOKUP(H13248,'Shoe size conversion table'!$B$6:$D$22,3),VLOOKUP(H13248,'Shoe size conversion table'!$J$6:$L$22,3))</f>
        <v>9.5</v>
      </c>
      <c r="K13248" s="11">
        <v>159</v>
      </c>
      <c r="L13248" s="12">
        <v>0.3</v>
      </c>
      <c r="M13248" s="7">
        <f t="shared" si="619"/>
        <v>2016</v>
      </c>
      <c r="N13248" s="7">
        <f t="shared" si="620"/>
        <v>9</v>
      </c>
      <c r="O13248" s="30">
        <f t="shared" si="621"/>
        <v>111.3</v>
      </c>
    </row>
    <row r="13249" spans="2:15" x14ac:dyDescent="0.2">
      <c r="B13249" s="13">
        <v>64219</v>
      </c>
      <c r="C13249" s="14">
        <v>42642.46611111112</v>
      </c>
      <c r="D13249" s="7" t="s">
        <v>9</v>
      </c>
      <c r="E13249" s="13">
        <v>2172</v>
      </c>
      <c r="F13249" s="7" t="s">
        <v>58</v>
      </c>
      <c r="G13249" s="7" t="s">
        <v>11</v>
      </c>
      <c r="H13249" s="13">
        <v>10</v>
      </c>
      <c r="I13249" s="13">
        <f>IF(G13249="Male",VLOOKUP(H13249,'Shoe size conversion table'!$B$6:$D$22,2),VLOOKUP(H13249,'Shoe size conversion table'!$J$6:$L$22,2))</f>
        <v>43</v>
      </c>
      <c r="J13249" s="13">
        <f>IF(G13249="Male",VLOOKUP(H13249,'Shoe size conversion table'!$B$6:$D$22,3),VLOOKUP(H13249,'Shoe size conversion table'!$J$6:$L$22,3))</f>
        <v>9.5</v>
      </c>
      <c r="K13249" s="11">
        <v>139</v>
      </c>
      <c r="L13249" s="12">
        <v>0</v>
      </c>
      <c r="M13249" s="7">
        <f t="shared" si="619"/>
        <v>2016</v>
      </c>
      <c r="N13249" s="7">
        <f t="shared" si="620"/>
        <v>9</v>
      </c>
      <c r="O13249" s="30">
        <f t="shared" si="621"/>
        <v>139</v>
      </c>
    </row>
    <row r="13250" spans="2:15" x14ac:dyDescent="0.2">
      <c r="B13250" s="13">
        <v>64219</v>
      </c>
      <c r="C13250" s="14">
        <v>42642.46611111112</v>
      </c>
      <c r="D13250" s="7" t="s">
        <v>9</v>
      </c>
      <c r="E13250" s="13">
        <v>2183</v>
      </c>
      <c r="F13250" s="7" t="s">
        <v>59</v>
      </c>
      <c r="G13250" s="7" t="s">
        <v>11</v>
      </c>
      <c r="H13250" s="13">
        <v>7.5</v>
      </c>
      <c r="I13250" s="13" t="str">
        <f>IF(G13250="Male",VLOOKUP(H13250,'Shoe size conversion table'!$B$6:$D$22,2),VLOOKUP(H13250,'Shoe size conversion table'!$J$6:$L$22,2))</f>
        <v>40-41</v>
      </c>
      <c r="J13250" s="13">
        <f>IF(G13250="Male",VLOOKUP(H13250,'Shoe size conversion table'!$B$6:$D$22,3),VLOOKUP(H13250,'Shoe size conversion table'!$J$6:$L$22,3))</f>
        <v>7</v>
      </c>
      <c r="K13250" s="11">
        <v>199</v>
      </c>
      <c r="L13250" s="12">
        <v>0</v>
      </c>
      <c r="M13250" s="7">
        <f t="shared" si="619"/>
        <v>2016</v>
      </c>
      <c r="N13250" s="7">
        <f t="shared" si="620"/>
        <v>9</v>
      </c>
      <c r="O13250" s="30">
        <f t="shared" si="621"/>
        <v>199</v>
      </c>
    </row>
    <row r="13251" spans="2:15" x14ac:dyDescent="0.2">
      <c r="B13251" s="13">
        <v>64220</v>
      </c>
      <c r="C13251" s="14">
        <v>42642.486111111117</v>
      </c>
      <c r="D13251" s="7" t="s">
        <v>7</v>
      </c>
      <c r="E13251" s="13">
        <v>2199</v>
      </c>
      <c r="F13251" s="7" t="s">
        <v>49</v>
      </c>
      <c r="G13251" s="7" t="s">
        <v>11</v>
      </c>
      <c r="H13251" s="13">
        <v>9</v>
      </c>
      <c r="I13251" s="13">
        <f>IF(G13251="Male",VLOOKUP(H13251,'Shoe size conversion table'!$B$6:$D$22,2),VLOOKUP(H13251,'Shoe size conversion table'!$J$6:$L$22,2))</f>
        <v>42</v>
      </c>
      <c r="J13251" s="13">
        <f>IF(G13251="Male",VLOOKUP(H13251,'Shoe size conversion table'!$B$6:$D$22,3),VLOOKUP(H13251,'Shoe size conversion table'!$J$6:$L$22,3))</f>
        <v>8.5</v>
      </c>
      <c r="K13251" s="11">
        <v>199</v>
      </c>
      <c r="L13251" s="12">
        <v>0</v>
      </c>
      <c r="M13251" s="7">
        <f t="shared" si="619"/>
        <v>2016</v>
      </c>
      <c r="N13251" s="7">
        <f t="shared" si="620"/>
        <v>9</v>
      </c>
      <c r="O13251" s="30">
        <f t="shared" si="621"/>
        <v>199</v>
      </c>
    </row>
    <row r="13252" spans="2:15" x14ac:dyDescent="0.2">
      <c r="B13252" s="13">
        <v>64221</v>
      </c>
      <c r="C13252" s="14">
        <v>42642.506111111084</v>
      </c>
      <c r="D13252" s="7" t="s">
        <v>10</v>
      </c>
      <c r="E13252" s="13">
        <v>2151</v>
      </c>
      <c r="F13252" s="7" t="s">
        <v>34</v>
      </c>
      <c r="G13252" s="7" t="s">
        <v>12</v>
      </c>
      <c r="H13252" s="13">
        <v>8.5</v>
      </c>
      <c r="I13252" s="13">
        <f>IF(G13252="Male",VLOOKUP(H13252,'Shoe size conversion table'!$B$6:$D$22,2),VLOOKUP(H13252,'Shoe size conversion table'!$J$6:$L$22,2))</f>
        <v>39</v>
      </c>
      <c r="J13252" s="13">
        <f>IF(G13252="Male",VLOOKUP(H13252,'Shoe size conversion table'!$B$6:$D$22,3),VLOOKUP(H13252,'Shoe size conversion table'!$J$6:$L$22,3))</f>
        <v>6.5</v>
      </c>
      <c r="K13252" s="11">
        <v>159</v>
      </c>
      <c r="L13252" s="12">
        <v>0</v>
      </c>
      <c r="M13252" s="7">
        <f t="shared" si="619"/>
        <v>2016</v>
      </c>
      <c r="N13252" s="7">
        <f t="shared" si="620"/>
        <v>9</v>
      </c>
      <c r="O13252" s="30">
        <f t="shared" si="621"/>
        <v>159</v>
      </c>
    </row>
    <row r="13253" spans="2:15" x14ac:dyDescent="0.2">
      <c r="B13253" s="13">
        <v>64222</v>
      </c>
      <c r="C13253" s="14">
        <v>42642.506111111114</v>
      </c>
      <c r="D13253" s="7" t="s">
        <v>7</v>
      </c>
      <c r="E13253" s="13">
        <v>2165</v>
      </c>
      <c r="F13253" s="7" t="s">
        <v>49</v>
      </c>
      <c r="G13253" s="7" t="s">
        <v>11</v>
      </c>
      <c r="H13253" s="13">
        <v>11.5</v>
      </c>
      <c r="I13253" s="13" t="str">
        <f>IF(G13253="Male",VLOOKUP(H13253,'Shoe size conversion table'!$B$6:$D$22,2),VLOOKUP(H13253,'Shoe size conversion table'!$J$6:$L$22,2))</f>
        <v>44-45</v>
      </c>
      <c r="J13253" s="13">
        <f>IF(G13253="Male",VLOOKUP(H13253,'Shoe size conversion table'!$B$6:$D$22,3),VLOOKUP(H13253,'Shoe size conversion table'!$J$6:$L$22,3))</f>
        <v>11</v>
      </c>
      <c r="K13253" s="11">
        <v>199</v>
      </c>
      <c r="L13253" s="12">
        <v>0</v>
      </c>
      <c r="M13253" s="7">
        <f t="shared" ref="M13253:M13316" si="622">YEAR(C13253)</f>
        <v>2016</v>
      </c>
      <c r="N13253" s="7">
        <f t="shared" si="620"/>
        <v>9</v>
      </c>
      <c r="O13253" s="30">
        <f t="shared" si="621"/>
        <v>199</v>
      </c>
    </row>
    <row r="13254" spans="2:15" x14ac:dyDescent="0.2">
      <c r="B13254" s="13">
        <v>64222</v>
      </c>
      <c r="C13254" s="14">
        <v>42642.506111111114</v>
      </c>
      <c r="D13254" s="7" t="s">
        <v>7</v>
      </c>
      <c r="E13254" s="13">
        <v>2227</v>
      </c>
      <c r="F13254" s="7" t="s">
        <v>49</v>
      </c>
      <c r="G13254" s="7" t="s">
        <v>11</v>
      </c>
      <c r="H13254" s="13">
        <v>9</v>
      </c>
      <c r="I13254" s="13">
        <f>IF(G13254="Male",VLOOKUP(H13254,'Shoe size conversion table'!$B$6:$D$22,2),VLOOKUP(H13254,'Shoe size conversion table'!$J$6:$L$22,2))</f>
        <v>42</v>
      </c>
      <c r="J13254" s="13">
        <f>IF(G13254="Male",VLOOKUP(H13254,'Shoe size conversion table'!$B$6:$D$22,3),VLOOKUP(H13254,'Shoe size conversion table'!$J$6:$L$22,3))</f>
        <v>8.5</v>
      </c>
      <c r="K13254" s="11">
        <v>149</v>
      </c>
      <c r="L13254" s="12">
        <v>0.3</v>
      </c>
      <c r="M13254" s="7">
        <f t="shared" si="622"/>
        <v>2016</v>
      </c>
      <c r="N13254" s="7">
        <f t="shared" ref="N13254:N13317" si="623">MONTH(C13254:C28221)</f>
        <v>9</v>
      </c>
      <c r="O13254" s="30">
        <f t="shared" ref="O13254:O13317" si="624">K13254*(1-L13254)</f>
        <v>104.3</v>
      </c>
    </row>
    <row r="13255" spans="2:15" x14ac:dyDescent="0.2">
      <c r="B13255" s="13">
        <v>64223</v>
      </c>
      <c r="C13255" s="14">
        <v>42642.566111111111</v>
      </c>
      <c r="D13255" s="7" t="s">
        <v>7</v>
      </c>
      <c r="E13255" s="13">
        <v>2209</v>
      </c>
      <c r="F13255" s="7" t="s">
        <v>51</v>
      </c>
      <c r="G13255" s="7" t="s">
        <v>11</v>
      </c>
      <c r="H13255" s="13">
        <v>10</v>
      </c>
      <c r="I13255" s="13">
        <f>IF(G13255="Male",VLOOKUP(H13255,'Shoe size conversion table'!$B$6:$D$22,2),VLOOKUP(H13255,'Shoe size conversion table'!$J$6:$L$22,2))</f>
        <v>43</v>
      </c>
      <c r="J13255" s="13">
        <f>IF(G13255="Male",VLOOKUP(H13255,'Shoe size conversion table'!$B$6:$D$22,3),VLOOKUP(H13255,'Shoe size conversion table'!$J$6:$L$22,3))</f>
        <v>9.5</v>
      </c>
      <c r="K13255" s="11">
        <v>129</v>
      </c>
      <c r="L13255" s="12">
        <v>0.3</v>
      </c>
      <c r="M13255" s="7">
        <f t="shared" si="622"/>
        <v>2016</v>
      </c>
      <c r="N13255" s="7">
        <f t="shared" si="623"/>
        <v>9</v>
      </c>
      <c r="O13255" s="30">
        <f t="shared" si="624"/>
        <v>90.3</v>
      </c>
    </row>
    <row r="13256" spans="2:15" x14ac:dyDescent="0.2">
      <c r="B13256" s="13">
        <v>64224</v>
      </c>
      <c r="C13256" s="14">
        <v>42642.596111111241</v>
      </c>
      <c r="D13256" s="7" t="s">
        <v>10</v>
      </c>
      <c r="E13256" s="13">
        <v>2152</v>
      </c>
      <c r="F13256" s="7" t="s">
        <v>34</v>
      </c>
      <c r="G13256" s="7" t="s">
        <v>11</v>
      </c>
      <c r="H13256" s="13">
        <v>9.5</v>
      </c>
      <c r="I13256" s="13" t="str">
        <f>IF(G13256="Male",VLOOKUP(H13256,'Shoe size conversion table'!$B$6:$D$22,2),VLOOKUP(H13256,'Shoe size conversion table'!$J$6:$L$22,2))</f>
        <v>42-43</v>
      </c>
      <c r="J13256" s="13">
        <f>IF(G13256="Male",VLOOKUP(H13256,'Shoe size conversion table'!$B$6:$D$22,3),VLOOKUP(H13256,'Shoe size conversion table'!$J$6:$L$22,3))</f>
        <v>9</v>
      </c>
      <c r="K13256" s="11">
        <v>199</v>
      </c>
      <c r="L13256" s="12">
        <v>0</v>
      </c>
      <c r="M13256" s="7">
        <f t="shared" si="622"/>
        <v>2016</v>
      </c>
      <c r="N13256" s="7">
        <f t="shared" si="623"/>
        <v>9</v>
      </c>
      <c r="O13256" s="30">
        <f t="shared" si="624"/>
        <v>199</v>
      </c>
    </row>
    <row r="13257" spans="2:15" x14ac:dyDescent="0.2">
      <c r="B13257" s="13">
        <v>64225</v>
      </c>
      <c r="C13257" s="14">
        <v>42642.636111111337</v>
      </c>
      <c r="D13257" s="7" t="s">
        <v>10</v>
      </c>
      <c r="E13257" s="13">
        <v>2154</v>
      </c>
      <c r="F13257" s="7" t="s">
        <v>34</v>
      </c>
      <c r="G13257" s="7" t="s">
        <v>12</v>
      </c>
      <c r="H13257" s="13">
        <v>8</v>
      </c>
      <c r="I13257" s="13" t="str">
        <f>IF(G13257="Male",VLOOKUP(H13257,'Shoe size conversion table'!$B$6:$D$22,2),VLOOKUP(H13257,'Shoe size conversion table'!$J$6:$L$22,2))</f>
        <v>38-39</v>
      </c>
      <c r="J13257" s="13">
        <f>IF(G13257="Male",VLOOKUP(H13257,'Shoe size conversion table'!$B$6:$D$22,3),VLOOKUP(H13257,'Shoe size conversion table'!$J$6:$L$22,3))</f>
        <v>6</v>
      </c>
      <c r="K13257" s="11">
        <v>189</v>
      </c>
      <c r="L13257" s="12">
        <v>0.5</v>
      </c>
      <c r="M13257" s="7">
        <f t="shared" si="622"/>
        <v>2016</v>
      </c>
      <c r="N13257" s="7">
        <f t="shared" si="623"/>
        <v>9</v>
      </c>
      <c r="O13257" s="30">
        <f t="shared" si="624"/>
        <v>94.5</v>
      </c>
    </row>
    <row r="13258" spans="2:15" x14ac:dyDescent="0.2">
      <c r="B13258" s="13">
        <v>64226</v>
      </c>
      <c r="C13258" s="14">
        <v>42642.776111111081</v>
      </c>
      <c r="D13258" s="7" t="s">
        <v>8</v>
      </c>
      <c r="E13258" s="13">
        <v>2208</v>
      </c>
      <c r="F13258" s="7" t="s">
        <v>42</v>
      </c>
      <c r="G13258" s="7" t="s">
        <v>12</v>
      </c>
      <c r="H13258" s="13">
        <v>8</v>
      </c>
      <c r="I13258" s="13" t="str">
        <f>IF(G13258="Male",VLOOKUP(H13258,'Shoe size conversion table'!$B$6:$D$22,2),VLOOKUP(H13258,'Shoe size conversion table'!$J$6:$L$22,2))</f>
        <v>38-39</v>
      </c>
      <c r="J13258" s="13">
        <f>IF(G13258="Male",VLOOKUP(H13258,'Shoe size conversion table'!$B$6:$D$22,3),VLOOKUP(H13258,'Shoe size conversion table'!$J$6:$L$22,3))</f>
        <v>6</v>
      </c>
      <c r="K13258" s="11">
        <v>189</v>
      </c>
      <c r="L13258" s="12">
        <v>0</v>
      </c>
      <c r="M13258" s="7">
        <f t="shared" si="622"/>
        <v>2016</v>
      </c>
      <c r="N13258" s="7">
        <f t="shared" si="623"/>
        <v>9</v>
      </c>
      <c r="O13258" s="30">
        <f t="shared" si="624"/>
        <v>189</v>
      </c>
    </row>
    <row r="13259" spans="2:15" x14ac:dyDescent="0.2">
      <c r="B13259" s="13">
        <v>64227</v>
      </c>
      <c r="C13259" s="14">
        <v>42642.826111111113</v>
      </c>
      <c r="D13259" s="7" t="s">
        <v>7</v>
      </c>
      <c r="E13259" s="13">
        <v>2190</v>
      </c>
      <c r="F13259" s="7" t="s">
        <v>49</v>
      </c>
      <c r="G13259" s="7" t="s">
        <v>12</v>
      </c>
      <c r="H13259" s="13">
        <v>9</v>
      </c>
      <c r="I13259" s="13" t="str">
        <f>IF(G13259="Male",VLOOKUP(H13259,'Shoe size conversion table'!$B$6:$D$22,2),VLOOKUP(H13259,'Shoe size conversion table'!$J$6:$L$22,2))</f>
        <v>39-40</v>
      </c>
      <c r="J13259" s="13">
        <f>IF(G13259="Male",VLOOKUP(H13259,'Shoe size conversion table'!$B$6:$D$22,3),VLOOKUP(H13259,'Shoe size conversion table'!$J$6:$L$22,3))</f>
        <v>7</v>
      </c>
      <c r="K13259" s="11">
        <v>159</v>
      </c>
      <c r="L13259" s="12">
        <v>0</v>
      </c>
      <c r="M13259" s="7">
        <f t="shared" si="622"/>
        <v>2016</v>
      </c>
      <c r="N13259" s="7">
        <f t="shared" si="623"/>
        <v>9</v>
      </c>
      <c r="O13259" s="30">
        <f t="shared" si="624"/>
        <v>159</v>
      </c>
    </row>
    <row r="13260" spans="2:15" x14ac:dyDescent="0.2">
      <c r="B13260" s="13">
        <v>64228</v>
      </c>
      <c r="C13260" s="14">
        <v>42642.826111111113</v>
      </c>
      <c r="D13260" s="7" t="s">
        <v>10</v>
      </c>
      <c r="E13260" s="13">
        <v>2181</v>
      </c>
      <c r="F13260" s="7" t="s">
        <v>34</v>
      </c>
      <c r="G13260" s="7" t="s">
        <v>11</v>
      </c>
      <c r="H13260" s="13">
        <v>10.5</v>
      </c>
      <c r="I13260" s="13" t="str">
        <f>IF(G13260="Male",VLOOKUP(H13260,'Shoe size conversion table'!$B$6:$D$22,2),VLOOKUP(H13260,'Shoe size conversion table'!$J$6:$L$22,2))</f>
        <v>43-44</v>
      </c>
      <c r="J13260" s="13">
        <f>IF(G13260="Male",VLOOKUP(H13260,'Shoe size conversion table'!$B$6:$D$22,3),VLOOKUP(H13260,'Shoe size conversion table'!$J$6:$L$22,3))</f>
        <v>10</v>
      </c>
      <c r="K13260" s="11">
        <v>189</v>
      </c>
      <c r="L13260" s="12">
        <v>0.5</v>
      </c>
      <c r="M13260" s="7">
        <f t="shared" si="622"/>
        <v>2016</v>
      </c>
      <c r="N13260" s="7">
        <f t="shared" si="623"/>
        <v>9</v>
      </c>
      <c r="O13260" s="30">
        <f t="shared" si="624"/>
        <v>94.5</v>
      </c>
    </row>
    <row r="13261" spans="2:15" x14ac:dyDescent="0.2">
      <c r="B13261" s="13">
        <v>64229</v>
      </c>
      <c r="C13261" s="14">
        <v>42642.836111111239</v>
      </c>
      <c r="D13261" s="7" t="s">
        <v>7</v>
      </c>
      <c r="E13261" s="13">
        <v>2184</v>
      </c>
      <c r="F13261" s="7" t="s">
        <v>43</v>
      </c>
      <c r="G13261" s="7" t="s">
        <v>11</v>
      </c>
      <c r="H13261" s="13">
        <v>10.5</v>
      </c>
      <c r="I13261" s="13" t="str">
        <f>IF(G13261="Male",VLOOKUP(H13261,'Shoe size conversion table'!$B$6:$D$22,2),VLOOKUP(H13261,'Shoe size conversion table'!$J$6:$L$22,2))</f>
        <v>43-44</v>
      </c>
      <c r="J13261" s="13">
        <f>IF(G13261="Male",VLOOKUP(H13261,'Shoe size conversion table'!$B$6:$D$22,3),VLOOKUP(H13261,'Shoe size conversion table'!$J$6:$L$22,3))</f>
        <v>10</v>
      </c>
      <c r="K13261" s="11">
        <v>179</v>
      </c>
      <c r="L13261" s="12">
        <v>0.1</v>
      </c>
      <c r="M13261" s="7">
        <f t="shared" si="622"/>
        <v>2016</v>
      </c>
      <c r="N13261" s="7">
        <f t="shared" si="623"/>
        <v>9</v>
      </c>
      <c r="O13261" s="30">
        <f t="shared" si="624"/>
        <v>161.1</v>
      </c>
    </row>
    <row r="13262" spans="2:15" x14ac:dyDescent="0.2">
      <c r="B13262" s="13">
        <v>64230</v>
      </c>
      <c r="C13262" s="14">
        <v>42642.956111111336</v>
      </c>
      <c r="D13262" s="7" t="s">
        <v>10</v>
      </c>
      <c r="E13262" s="13">
        <v>2211</v>
      </c>
      <c r="F13262" s="7" t="s">
        <v>35</v>
      </c>
      <c r="G13262" s="7" t="s">
        <v>11</v>
      </c>
      <c r="H13262" s="13">
        <v>11</v>
      </c>
      <c r="I13262" s="13">
        <f>IF(G13262="Male",VLOOKUP(H13262,'Shoe size conversion table'!$B$6:$D$22,2),VLOOKUP(H13262,'Shoe size conversion table'!$J$6:$L$22,2))</f>
        <v>44</v>
      </c>
      <c r="J13262" s="13">
        <f>IF(G13262="Male",VLOOKUP(H13262,'Shoe size conversion table'!$B$6:$D$22,3),VLOOKUP(H13262,'Shoe size conversion table'!$J$6:$L$22,3))</f>
        <v>10.5</v>
      </c>
      <c r="K13262" s="11">
        <v>189</v>
      </c>
      <c r="L13262" s="12">
        <v>0</v>
      </c>
      <c r="M13262" s="7">
        <f t="shared" si="622"/>
        <v>2016</v>
      </c>
      <c r="N13262" s="7">
        <f t="shared" si="623"/>
        <v>9</v>
      </c>
      <c r="O13262" s="30">
        <f t="shared" si="624"/>
        <v>189</v>
      </c>
    </row>
    <row r="13263" spans="2:15" x14ac:dyDescent="0.2">
      <c r="B13263" s="13">
        <v>64231</v>
      </c>
      <c r="C13263" s="14">
        <v>42642.986111111117</v>
      </c>
      <c r="D13263" s="7" t="s">
        <v>8</v>
      </c>
      <c r="E13263" s="13">
        <v>2168</v>
      </c>
      <c r="F13263" s="7" t="s">
        <v>41</v>
      </c>
      <c r="G13263" s="7" t="s">
        <v>11</v>
      </c>
      <c r="H13263" s="13">
        <v>12</v>
      </c>
      <c r="I13263" s="13">
        <f>IF(G13263="Male",VLOOKUP(H13263,'Shoe size conversion table'!$B$6:$D$22,2),VLOOKUP(H13263,'Shoe size conversion table'!$J$6:$L$22,2))</f>
        <v>45</v>
      </c>
      <c r="J13263" s="13">
        <f>IF(G13263="Male",VLOOKUP(H13263,'Shoe size conversion table'!$B$6:$D$22,3),VLOOKUP(H13263,'Shoe size conversion table'!$J$6:$L$22,3))</f>
        <v>11.5</v>
      </c>
      <c r="K13263" s="11">
        <v>189</v>
      </c>
      <c r="L13263" s="12">
        <v>0</v>
      </c>
      <c r="M13263" s="7">
        <f t="shared" si="622"/>
        <v>2016</v>
      </c>
      <c r="N13263" s="7">
        <f t="shared" si="623"/>
        <v>9</v>
      </c>
      <c r="O13263" s="30">
        <f t="shared" si="624"/>
        <v>189</v>
      </c>
    </row>
    <row r="13264" spans="2:15" x14ac:dyDescent="0.2">
      <c r="B13264" s="13">
        <v>64232</v>
      </c>
      <c r="C13264" s="14">
        <v>42643.046111111333</v>
      </c>
      <c r="D13264" s="7" t="s">
        <v>10</v>
      </c>
      <c r="E13264" s="13">
        <v>2209</v>
      </c>
      <c r="F13264" s="7" t="s">
        <v>34</v>
      </c>
      <c r="G13264" s="7" t="s">
        <v>12</v>
      </c>
      <c r="H13264" s="13">
        <v>9.5</v>
      </c>
      <c r="I13264" s="13">
        <f>IF(G13264="Male",VLOOKUP(H13264,'Shoe size conversion table'!$B$6:$D$22,2),VLOOKUP(H13264,'Shoe size conversion table'!$J$6:$L$22,2))</f>
        <v>40</v>
      </c>
      <c r="J13264" s="13">
        <f>IF(G13264="Male",VLOOKUP(H13264,'Shoe size conversion table'!$B$6:$D$22,3),VLOOKUP(H13264,'Shoe size conversion table'!$J$6:$L$22,3))</f>
        <v>7.5</v>
      </c>
      <c r="K13264" s="11">
        <v>139</v>
      </c>
      <c r="L13264" s="12">
        <v>0</v>
      </c>
      <c r="M13264" s="7">
        <f t="shared" si="622"/>
        <v>2016</v>
      </c>
      <c r="N13264" s="7">
        <f t="shared" si="623"/>
        <v>9</v>
      </c>
      <c r="O13264" s="30">
        <f t="shared" si="624"/>
        <v>139</v>
      </c>
    </row>
    <row r="13265" spans="2:15" x14ac:dyDescent="0.2">
      <c r="B13265" s="13">
        <v>64233</v>
      </c>
      <c r="C13265" s="14">
        <v>42643.076111111113</v>
      </c>
      <c r="D13265" s="7" t="s">
        <v>8</v>
      </c>
      <c r="E13265" s="13">
        <v>2222</v>
      </c>
      <c r="F13265" s="7" t="s">
        <v>38</v>
      </c>
      <c r="G13265" s="7" t="s">
        <v>12</v>
      </c>
      <c r="H13265" s="13">
        <v>8.5</v>
      </c>
      <c r="I13265" s="13">
        <f>IF(G13265="Male",VLOOKUP(H13265,'Shoe size conversion table'!$B$6:$D$22,2),VLOOKUP(H13265,'Shoe size conversion table'!$J$6:$L$22,2))</f>
        <v>39</v>
      </c>
      <c r="J13265" s="13">
        <f>IF(G13265="Male",VLOOKUP(H13265,'Shoe size conversion table'!$B$6:$D$22,3),VLOOKUP(H13265,'Shoe size conversion table'!$J$6:$L$22,3))</f>
        <v>6.5</v>
      </c>
      <c r="K13265" s="11">
        <v>179</v>
      </c>
      <c r="L13265" s="12">
        <v>0</v>
      </c>
      <c r="M13265" s="7">
        <f t="shared" si="622"/>
        <v>2016</v>
      </c>
      <c r="N13265" s="7">
        <f t="shared" si="623"/>
        <v>9</v>
      </c>
      <c r="O13265" s="30">
        <f t="shared" si="624"/>
        <v>179</v>
      </c>
    </row>
    <row r="13266" spans="2:15" x14ac:dyDescent="0.2">
      <c r="B13266" s="13">
        <v>64234</v>
      </c>
      <c r="C13266" s="14">
        <v>42643.106111111083</v>
      </c>
      <c r="D13266" s="7" t="s">
        <v>7</v>
      </c>
      <c r="E13266" s="13">
        <v>2177</v>
      </c>
      <c r="F13266" s="7" t="s">
        <v>51</v>
      </c>
      <c r="G13266" s="7" t="s">
        <v>12</v>
      </c>
      <c r="H13266" s="13">
        <v>10.5</v>
      </c>
      <c r="I13266" s="13">
        <f>IF(G13266="Male",VLOOKUP(H13266,'Shoe size conversion table'!$B$6:$D$22,2),VLOOKUP(H13266,'Shoe size conversion table'!$J$6:$L$22,2))</f>
        <v>41</v>
      </c>
      <c r="J13266" s="13">
        <f>IF(G13266="Male",VLOOKUP(H13266,'Shoe size conversion table'!$B$6:$D$22,3),VLOOKUP(H13266,'Shoe size conversion table'!$J$6:$L$22,3))</f>
        <v>8.5</v>
      </c>
      <c r="K13266" s="11">
        <v>149</v>
      </c>
      <c r="L13266" s="12">
        <v>0</v>
      </c>
      <c r="M13266" s="7">
        <f t="shared" si="622"/>
        <v>2016</v>
      </c>
      <c r="N13266" s="7">
        <f t="shared" si="623"/>
        <v>9</v>
      </c>
      <c r="O13266" s="30">
        <f t="shared" si="624"/>
        <v>149</v>
      </c>
    </row>
    <row r="13267" spans="2:15" x14ac:dyDescent="0.2">
      <c r="B13267" s="13">
        <v>64235</v>
      </c>
      <c r="C13267" s="14">
        <v>42643.126111111116</v>
      </c>
      <c r="D13267" s="7" t="s">
        <v>9</v>
      </c>
      <c r="E13267" s="13">
        <v>2232</v>
      </c>
      <c r="F13267" s="7" t="s">
        <v>59</v>
      </c>
      <c r="G13267" s="7" t="s">
        <v>12</v>
      </c>
      <c r="H13267" s="13">
        <v>8</v>
      </c>
      <c r="I13267" s="13" t="str">
        <f>IF(G13267="Male",VLOOKUP(H13267,'Shoe size conversion table'!$B$6:$D$22,2),VLOOKUP(H13267,'Shoe size conversion table'!$J$6:$L$22,2))</f>
        <v>38-39</v>
      </c>
      <c r="J13267" s="13">
        <f>IF(G13267="Male",VLOOKUP(H13267,'Shoe size conversion table'!$B$6:$D$22,3),VLOOKUP(H13267,'Shoe size conversion table'!$J$6:$L$22,3))</f>
        <v>6</v>
      </c>
      <c r="K13267" s="11">
        <v>179</v>
      </c>
      <c r="L13267" s="12">
        <v>0.2</v>
      </c>
      <c r="M13267" s="7">
        <f t="shared" si="622"/>
        <v>2016</v>
      </c>
      <c r="N13267" s="7">
        <f t="shared" si="623"/>
        <v>9</v>
      </c>
      <c r="O13267" s="30">
        <f t="shared" si="624"/>
        <v>143.20000000000002</v>
      </c>
    </row>
    <row r="13268" spans="2:15" x14ac:dyDescent="0.2">
      <c r="B13268" s="13">
        <v>64236</v>
      </c>
      <c r="C13268" s="14">
        <v>42643.156111111086</v>
      </c>
      <c r="D13268" s="7" t="s">
        <v>10</v>
      </c>
      <c r="E13268" s="13">
        <v>2166</v>
      </c>
      <c r="F13268" s="7" t="s">
        <v>34</v>
      </c>
      <c r="G13268" s="7" t="s">
        <v>11</v>
      </c>
      <c r="H13268" s="13">
        <v>12</v>
      </c>
      <c r="I13268" s="13">
        <f>IF(G13268="Male",VLOOKUP(H13268,'Shoe size conversion table'!$B$6:$D$22,2),VLOOKUP(H13268,'Shoe size conversion table'!$J$6:$L$22,2))</f>
        <v>45</v>
      </c>
      <c r="J13268" s="13">
        <f>IF(G13268="Male",VLOOKUP(H13268,'Shoe size conversion table'!$B$6:$D$22,3),VLOOKUP(H13268,'Shoe size conversion table'!$J$6:$L$22,3))</f>
        <v>11.5</v>
      </c>
      <c r="K13268" s="11">
        <v>149</v>
      </c>
      <c r="L13268" s="12">
        <v>0</v>
      </c>
      <c r="M13268" s="7">
        <f t="shared" si="622"/>
        <v>2016</v>
      </c>
      <c r="N13268" s="7">
        <f t="shared" si="623"/>
        <v>9</v>
      </c>
      <c r="O13268" s="30">
        <f t="shared" si="624"/>
        <v>149</v>
      </c>
    </row>
    <row r="13269" spans="2:15" x14ac:dyDescent="0.2">
      <c r="B13269" s="13">
        <v>64237</v>
      </c>
      <c r="C13269" s="14">
        <v>42643.20611111122</v>
      </c>
      <c r="D13269" s="7" t="s">
        <v>7</v>
      </c>
      <c r="E13269" s="13">
        <v>2223</v>
      </c>
      <c r="F13269" s="7" t="s">
        <v>52</v>
      </c>
      <c r="G13269" s="7" t="s">
        <v>11</v>
      </c>
      <c r="H13269" s="13">
        <v>10.5</v>
      </c>
      <c r="I13269" s="13" t="str">
        <f>IF(G13269="Male",VLOOKUP(H13269,'Shoe size conversion table'!$B$6:$D$22,2),VLOOKUP(H13269,'Shoe size conversion table'!$J$6:$L$22,2))</f>
        <v>43-44</v>
      </c>
      <c r="J13269" s="13">
        <f>IF(G13269="Male",VLOOKUP(H13269,'Shoe size conversion table'!$B$6:$D$22,3),VLOOKUP(H13269,'Shoe size conversion table'!$J$6:$L$22,3))</f>
        <v>10</v>
      </c>
      <c r="K13269" s="11">
        <v>169</v>
      </c>
      <c r="L13269" s="12">
        <v>0.5</v>
      </c>
      <c r="M13269" s="7">
        <f t="shared" si="622"/>
        <v>2016</v>
      </c>
      <c r="N13269" s="7">
        <f t="shared" si="623"/>
        <v>9</v>
      </c>
      <c r="O13269" s="30">
        <f t="shared" si="624"/>
        <v>84.5</v>
      </c>
    </row>
    <row r="13270" spans="2:15" x14ac:dyDescent="0.2">
      <c r="B13270" s="13">
        <v>64238</v>
      </c>
      <c r="C13270" s="14">
        <v>42643.236111111109</v>
      </c>
      <c r="D13270" s="7" t="s">
        <v>7</v>
      </c>
      <c r="E13270" s="13">
        <v>2186</v>
      </c>
      <c r="F13270" s="7" t="s">
        <v>49</v>
      </c>
      <c r="G13270" s="7" t="s">
        <v>12</v>
      </c>
      <c r="H13270" s="13">
        <v>8</v>
      </c>
      <c r="I13270" s="13" t="str">
        <f>IF(G13270="Male",VLOOKUP(H13270,'Shoe size conversion table'!$B$6:$D$22,2),VLOOKUP(H13270,'Shoe size conversion table'!$J$6:$L$22,2))</f>
        <v>38-39</v>
      </c>
      <c r="J13270" s="13">
        <f>IF(G13270="Male",VLOOKUP(H13270,'Shoe size conversion table'!$B$6:$D$22,3),VLOOKUP(H13270,'Shoe size conversion table'!$J$6:$L$22,3))</f>
        <v>6</v>
      </c>
      <c r="K13270" s="11">
        <v>189</v>
      </c>
      <c r="L13270" s="12">
        <v>0.3</v>
      </c>
      <c r="M13270" s="7">
        <f t="shared" si="622"/>
        <v>2016</v>
      </c>
      <c r="N13270" s="7">
        <f t="shared" si="623"/>
        <v>9</v>
      </c>
      <c r="O13270" s="30">
        <f t="shared" si="624"/>
        <v>132.29999999999998</v>
      </c>
    </row>
    <row r="13271" spans="2:15" x14ac:dyDescent="0.2">
      <c r="B13271" s="13">
        <v>64239</v>
      </c>
      <c r="C13271" s="14">
        <v>42643.236111111109</v>
      </c>
      <c r="D13271" s="7" t="s">
        <v>10</v>
      </c>
      <c r="E13271" s="13">
        <v>2148</v>
      </c>
      <c r="F13271" s="7" t="s">
        <v>34</v>
      </c>
      <c r="G13271" s="7" t="s">
        <v>11</v>
      </c>
      <c r="H13271" s="13">
        <v>10.5</v>
      </c>
      <c r="I13271" s="13" t="str">
        <f>IF(G13271="Male",VLOOKUP(H13271,'Shoe size conversion table'!$B$6:$D$22,2),VLOOKUP(H13271,'Shoe size conversion table'!$J$6:$L$22,2))</f>
        <v>43-44</v>
      </c>
      <c r="J13271" s="13">
        <f>IF(G13271="Male",VLOOKUP(H13271,'Shoe size conversion table'!$B$6:$D$22,3),VLOOKUP(H13271,'Shoe size conversion table'!$J$6:$L$22,3))</f>
        <v>10</v>
      </c>
      <c r="K13271" s="11">
        <v>149</v>
      </c>
      <c r="L13271" s="12">
        <v>0</v>
      </c>
      <c r="M13271" s="7">
        <f t="shared" si="622"/>
        <v>2016</v>
      </c>
      <c r="N13271" s="7">
        <f t="shared" si="623"/>
        <v>9</v>
      </c>
      <c r="O13271" s="30">
        <f t="shared" si="624"/>
        <v>149</v>
      </c>
    </row>
    <row r="13272" spans="2:15" x14ac:dyDescent="0.2">
      <c r="B13272" s="13">
        <v>64240</v>
      </c>
      <c r="C13272" s="14">
        <v>42643.316111111235</v>
      </c>
      <c r="D13272" s="7" t="s">
        <v>10</v>
      </c>
      <c r="E13272" s="13">
        <v>2149</v>
      </c>
      <c r="F13272" s="7" t="s">
        <v>35</v>
      </c>
      <c r="G13272" s="7" t="s">
        <v>12</v>
      </c>
      <c r="H13272" s="13">
        <v>7.5</v>
      </c>
      <c r="I13272" s="13">
        <f>IF(G13272="Male",VLOOKUP(H13272,'Shoe size conversion table'!$B$6:$D$22,2),VLOOKUP(H13272,'Shoe size conversion table'!$J$6:$L$22,2))</f>
        <v>38</v>
      </c>
      <c r="J13272" s="13">
        <f>IF(G13272="Male",VLOOKUP(H13272,'Shoe size conversion table'!$B$6:$D$22,3),VLOOKUP(H13272,'Shoe size conversion table'!$J$6:$L$22,3))</f>
        <v>5.5</v>
      </c>
      <c r="K13272" s="11">
        <v>139</v>
      </c>
      <c r="L13272" s="12">
        <v>0.5</v>
      </c>
      <c r="M13272" s="7">
        <f t="shared" si="622"/>
        <v>2016</v>
      </c>
      <c r="N13272" s="7">
        <f t="shared" si="623"/>
        <v>9</v>
      </c>
      <c r="O13272" s="30">
        <f t="shared" si="624"/>
        <v>69.5</v>
      </c>
    </row>
    <row r="13273" spans="2:15" x14ac:dyDescent="0.2">
      <c r="B13273" s="13">
        <v>64241</v>
      </c>
      <c r="C13273" s="14">
        <v>42643.326111111084</v>
      </c>
      <c r="D13273" s="7" t="s">
        <v>10</v>
      </c>
      <c r="E13273" s="13">
        <v>2207</v>
      </c>
      <c r="F13273" s="7" t="s">
        <v>35</v>
      </c>
      <c r="G13273" s="7" t="s">
        <v>12</v>
      </c>
      <c r="H13273" s="13">
        <v>9</v>
      </c>
      <c r="I13273" s="13" t="str">
        <f>IF(G13273="Male",VLOOKUP(H13273,'Shoe size conversion table'!$B$6:$D$22,2),VLOOKUP(H13273,'Shoe size conversion table'!$J$6:$L$22,2))</f>
        <v>39-40</v>
      </c>
      <c r="J13273" s="13">
        <f>IF(G13273="Male",VLOOKUP(H13273,'Shoe size conversion table'!$B$6:$D$22,3),VLOOKUP(H13273,'Shoe size conversion table'!$J$6:$L$22,3))</f>
        <v>7</v>
      </c>
      <c r="K13273" s="11">
        <v>149</v>
      </c>
      <c r="L13273" s="12">
        <v>0.5</v>
      </c>
      <c r="M13273" s="7">
        <f t="shared" si="622"/>
        <v>2016</v>
      </c>
      <c r="N13273" s="7">
        <f t="shared" si="623"/>
        <v>9</v>
      </c>
      <c r="O13273" s="30">
        <f t="shared" si="624"/>
        <v>74.5</v>
      </c>
    </row>
    <row r="13274" spans="2:15" x14ac:dyDescent="0.2">
      <c r="B13274" s="13">
        <v>64242</v>
      </c>
      <c r="C13274" s="14">
        <v>42643.406111111115</v>
      </c>
      <c r="D13274" s="7" t="s">
        <v>10</v>
      </c>
      <c r="E13274" s="13">
        <v>2213</v>
      </c>
      <c r="F13274" s="7" t="s">
        <v>36</v>
      </c>
      <c r="G13274" s="7" t="s">
        <v>12</v>
      </c>
      <c r="H13274" s="13">
        <v>9</v>
      </c>
      <c r="I13274" s="13" t="str">
        <f>IF(G13274="Male",VLOOKUP(H13274,'Shoe size conversion table'!$B$6:$D$22,2),VLOOKUP(H13274,'Shoe size conversion table'!$J$6:$L$22,2))</f>
        <v>39-40</v>
      </c>
      <c r="J13274" s="13">
        <f>IF(G13274="Male",VLOOKUP(H13274,'Shoe size conversion table'!$B$6:$D$22,3),VLOOKUP(H13274,'Shoe size conversion table'!$J$6:$L$22,3))</f>
        <v>7</v>
      </c>
      <c r="K13274" s="11">
        <v>189</v>
      </c>
      <c r="L13274" s="12">
        <v>0</v>
      </c>
      <c r="M13274" s="7">
        <f t="shared" si="622"/>
        <v>2016</v>
      </c>
      <c r="N13274" s="7">
        <f t="shared" si="623"/>
        <v>9</v>
      </c>
      <c r="O13274" s="30">
        <f t="shared" si="624"/>
        <v>189</v>
      </c>
    </row>
    <row r="13275" spans="2:15" x14ac:dyDescent="0.2">
      <c r="B13275" s="13">
        <v>64243</v>
      </c>
      <c r="C13275" s="14">
        <v>42643.486111111335</v>
      </c>
      <c r="D13275" s="7" t="s">
        <v>8</v>
      </c>
      <c r="E13275" s="13">
        <v>2208</v>
      </c>
      <c r="F13275" s="7" t="s">
        <v>42</v>
      </c>
      <c r="G13275" s="7" t="s">
        <v>12</v>
      </c>
      <c r="H13275" s="13">
        <v>8.5</v>
      </c>
      <c r="I13275" s="13">
        <f>IF(G13275="Male",VLOOKUP(H13275,'Shoe size conversion table'!$B$6:$D$22,2),VLOOKUP(H13275,'Shoe size conversion table'!$J$6:$L$22,2))</f>
        <v>39</v>
      </c>
      <c r="J13275" s="13">
        <f>IF(G13275="Male",VLOOKUP(H13275,'Shoe size conversion table'!$B$6:$D$22,3),VLOOKUP(H13275,'Shoe size conversion table'!$J$6:$L$22,3))</f>
        <v>6.5</v>
      </c>
      <c r="K13275" s="11">
        <v>179</v>
      </c>
      <c r="L13275" s="12">
        <v>0</v>
      </c>
      <c r="M13275" s="7">
        <f t="shared" si="622"/>
        <v>2016</v>
      </c>
      <c r="N13275" s="7">
        <f t="shared" si="623"/>
        <v>9</v>
      </c>
      <c r="O13275" s="30">
        <f t="shared" si="624"/>
        <v>179</v>
      </c>
    </row>
    <row r="13276" spans="2:15" x14ac:dyDescent="0.2">
      <c r="B13276" s="13">
        <v>64244</v>
      </c>
      <c r="C13276" s="14">
        <v>42643.506111111114</v>
      </c>
      <c r="D13276" s="7" t="s">
        <v>7</v>
      </c>
      <c r="E13276" s="13">
        <v>2198</v>
      </c>
      <c r="F13276" s="7" t="s">
        <v>49</v>
      </c>
      <c r="G13276" s="7" t="s">
        <v>12</v>
      </c>
      <c r="H13276" s="13">
        <v>8.5</v>
      </c>
      <c r="I13276" s="13">
        <f>IF(G13276="Male",VLOOKUP(H13276,'Shoe size conversion table'!$B$6:$D$22,2),VLOOKUP(H13276,'Shoe size conversion table'!$J$6:$L$22,2))</f>
        <v>39</v>
      </c>
      <c r="J13276" s="13">
        <f>IF(G13276="Male",VLOOKUP(H13276,'Shoe size conversion table'!$B$6:$D$22,3),VLOOKUP(H13276,'Shoe size conversion table'!$J$6:$L$22,3))</f>
        <v>6.5</v>
      </c>
      <c r="K13276" s="11">
        <v>159</v>
      </c>
      <c r="L13276" s="12">
        <v>0.5</v>
      </c>
      <c r="M13276" s="7">
        <f t="shared" si="622"/>
        <v>2016</v>
      </c>
      <c r="N13276" s="7">
        <f t="shared" si="623"/>
        <v>9</v>
      </c>
      <c r="O13276" s="30">
        <f t="shared" si="624"/>
        <v>79.5</v>
      </c>
    </row>
    <row r="13277" spans="2:15" x14ac:dyDescent="0.2">
      <c r="B13277" s="13">
        <v>64244</v>
      </c>
      <c r="C13277" s="14">
        <v>42643.506111111114</v>
      </c>
      <c r="D13277" s="7" t="s">
        <v>7</v>
      </c>
      <c r="E13277" s="13">
        <v>2165</v>
      </c>
      <c r="F13277" s="7" t="s">
        <v>49</v>
      </c>
      <c r="G13277" s="7" t="s">
        <v>11</v>
      </c>
      <c r="H13277" s="13">
        <v>11.5</v>
      </c>
      <c r="I13277" s="13" t="str">
        <f>IF(G13277="Male",VLOOKUP(H13277,'Shoe size conversion table'!$B$6:$D$22,2),VLOOKUP(H13277,'Shoe size conversion table'!$J$6:$L$22,2))</f>
        <v>44-45</v>
      </c>
      <c r="J13277" s="13">
        <f>IF(G13277="Male",VLOOKUP(H13277,'Shoe size conversion table'!$B$6:$D$22,3),VLOOKUP(H13277,'Shoe size conversion table'!$J$6:$L$22,3))</f>
        <v>11</v>
      </c>
      <c r="K13277" s="11">
        <v>199</v>
      </c>
      <c r="L13277" s="12">
        <v>0</v>
      </c>
      <c r="M13277" s="7">
        <f t="shared" si="622"/>
        <v>2016</v>
      </c>
      <c r="N13277" s="7">
        <f t="shared" si="623"/>
        <v>9</v>
      </c>
      <c r="O13277" s="30">
        <f t="shared" si="624"/>
        <v>199</v>
      </c>
    </row>
    <row r="13278" spans="2:15" x14ac:dyDescent="0.2">
      <c r="B13278" s="13">
        <v>64245</v>
      </c>
      <c r="C13278" s="14">
        <v>42643.546111111238</v>
      </c>
      <c r="D13278" s="7" t="s">
        <v>8</v>
      </c>
      <c r="E13278" s="13">
        <v>2238</v>
      </c>
      <c r="F13278" s="7" t="s">
        <v>40</v>
      </c>
      <c r="G13278" s="7" t="s">
        <v>11</v>
      </c>
      <c r="H13278" s="13">
        <v>10</v>
      </c>
      <c r="I13278" s="13">
        <f>IF(G13278="Male",VLOOKUP(H13278,'Shoe size conversion table'!$B$6:$D$22,2),VLOOKUP(H13278,'Shoe size conversion table'!$J$6:$L$22,2))</f>
        <v>43</v>
      </c>
      <c r="J13278" s="13">
        <f>IF(G13278="Male",VLOOKUP(H13278,'Shoe size conversion table'!$B$6:$D$22,3),VLOOKUP(H13278,'Shoe size conversion table'!$J$6:$L$22,3))</f>
        <v>9.5</v>
      </c>
      <c r="K13278" s="11">
        <v>139</v>
      </c>
      <c r="L13278" s="12">
        <v>0.1</v>
      </c>
      <c r="M13278" s="7">
        <f t="shared" si="622"/>
        <v>2016</v>
      </c>
      <c r="N13278" s="7">
        <f t="shared" si="623"/>
        <v>9</v>
      </c>
      <c r="O13278" s="30">
        <f t="shared" si="624"/>
        <v>125.10000000000001</v>
      </c>
    </row>
    <row r="13279" spans="2:15" x14ac:dyDescent="0.2">
      <c r="B13279" s="13">
        <v>64246</v>
      </c>
      <c r="C13279" s="14">
        <v>42643.566111111111</v>
      </c>
      <c r="D13279" s="7" t="s">
        <v>7</v>
      </c>
      <c r="E13279" s="13">
        <v>2159</v>
      </c>
      <c r="F13279" s="7" t="s">
        <v>48</v>
      </c>
      <c r="G13279" s="7" t="s">
        <v>11</v>
      </c>
      <c r="H13279" s="13">
        <v>10.5</v>
      </c>
      <c r="I13279" s="13" t="str">
        <f>IF(G13279="Male",VLOOKUP(H13279,'Shoe size conversion table'!$B$6:$D$22,2),VLOOKUP(H13279,'Shoe size conversion table'!$J$6:$L$22,2))</f>
        <v>43-44</v>
      </c>
      <c r="J13279" s="13">
        <f>IF(G13279="Male",VLOOKUP(H13279,'Shoe size conversion table'!$B$6:$D$22,3),VLOOKUP(H13279,'Shoe size conversion table'!$J$6:$L$22,3))</f>
        <v>10</v>
      </c>
      <c r="K13279" s="11">
        <v>169</v>
      </c>
      <c r="L13279" s="12">
        <v>0.3</v>
      </c>
      <c r="M13279" s="7">
        <f t="shared" si="622"/>
        <v>2016</v>
      </c>
      <c r="N13279" s="7">
        <f t="shared" si="623"/>
        <v>9</v>
      </c>
      <c r="O13279" s="30">
        <f t="shared" si="624"/>
        <v>118.3</v>
      </c>
    </row>
    <row r="13280" spans="2:15" x14ac:dyDescent="0.2">
      <c r="B13280" s="13">
        <v>64247</v>
      </c>
      <c r="C13280" s="14">
        <v>42643.716111111113</v>
      </c>
      <c r="D13280" s="7" t="s">
        <v>9</v>
      </c>
      <c r="E13280" s="13">
        <v>2204</v>
      </c>
      <c r="F13280" s="7" t="s">
        <v>58</v>
      </c>
      <c r="G13280" s="7" t="s">
        <v>11</v>
      </c>
      <c r="H13280" s="13">
        <v>10.5</v>
      </c>
      <c r="I13280" s="13" t="str">
        <f>IF(G13280="Male",VLOOKUP(H13280,'Shoe size conversion table'!$B$6:$D$22,2),VLOOKUP(H13280,'Shoe size conversion table'!$J$6:$L$22,2))</f>
        <v>43-44</v>
      </c>
      <c r="J13280" s="13">
        <f>IF(G13280="Male",VLOOKUP(H13280,'Shoe size conversion table'!$B$6:$D$22,3),VLOOKUP(H13280,'Shoe size conversion table'!$J$6:$L$22,3))</f>
        <v>10</v>
      </c>
      <c r="K13280" s="11">
        <v>189</v>
      </c>
      <c r="L13280" s="12">
        <v>0</v>
      </c>
      <c r="M13280" s="7">
        <f t="shared" si="622"/>
        <v>2016</v>
      </c>
      <c r="N13280" s="7">
        <f t="shared" si="623"/>
        <v>9</v>
      </c>
      <c r="O13280" s="30">
        <f t="shared" si="624"/>
        <v>189</v>
      </c>
    </row>
    <row r="13281" spans="2:15" x14ac:dyDescent="0.2">
      <c r="B13281" s="13">
        <v>64248</v>
      </c>
      <c r="C13281" s="14">
        <v>42643.806111111218</v>
      </c>
      <c r="D13281" s="7" t="s">
        <v>8</v>
      </c>
      <c r="E13281" s="13">
        <v>2186</v>
      </c>
      <c r="F13281" s="7" t="s">
        <v>38</v>
      </c>
      <c r="G13281" s="7" t="s">
        <v>12</v>
      </c>
      <c r="H13281" s="13">
        <v>7</v>
      </c>
      <c r="I13281" s="13" t="str">
        <f>IF(G13281="Male",VLOOKUP(H13281,'Shoe size conversion table'!$B$6:$D$22,2),VLOOKUP(H13281,'Shoe size conversion table'!$J$6:$L$22,2))</f>
        <v>37-38</v>
      </c>
      <c r="J13281" s="13">
        <f>IF(G13281="Male",VLOOKUP(H13281,'Shoe size conversion table'!$B$6:$D$22,3),VLOOKUP(H13281,'Shoe size conversion table'!$J$6:$L$22,3))</f>
        <v>5</v>
      </c>
      <c r="K13281" s="11">
        <v>159</v>
      </c>
      <c r="L13281" s="12">
        <v>0</v>
      </c>
      <c r="M13281" s="7">
        <f t="shared" si="622"/>
        <v>2016</v>
      </c>
      <c r="N13281" s="7">
        <f t="shared" si="623"/>
        <v>9</v>
      </c>
      <c r="O13281" s="30">
        <f t="shared" si="624"/>
        <v>159</v>
      </c>
    </row>
    <row r="13282" spans="2:15" x14ac:dyDescent="0.2">
      <c r="B13282" s="13">
        <v>64249</v>
      </c>
      <c r="C13282" s="14">
        <v>42643.826111111113</v>
      </c>
      <c r="D13282" s="7" t="s">
        <v>7</v>
      </c>
      <c r="E13282" s="13">
        <v>2236</v>
      </c>
      <c r="F13282" s="7" t="s">
        <v>49</v>
      </c>
      <c r="G13282" s="7" t="s">
        <v>12</v>
      </c>
      <c r="H13282" s="13">
        <v>8</v>
      </c>
      <c r="I13282" s="13" t="str">
        <f>IF(G13282="Male",VLOOKUP(H13282,'Shoe size conversion table'!$B$6:$D$22,2),VLOOKUP(H13282,'Shoe size conversion table'!$J$6:$L$22,2))</f>
        <v>38-39</v>
      </c>
      <c r="J13282" s="13">
        <f>IF(G13282="Male",VLOOKUP(H13282,'Shoe size conversion table'!$B$6:$D$22,3),VLOOKUP(H13282,'Shoe size conversion table'!$J$6:$L$22,3))</f>
        <v>6</v>
      </c>
      <c r="K13282" s="11">
        <v>189</v>
      </c>
      <c r="L13282" s="12">
        <v>0</v>
      </c>
      <c r="M13282" s="7">
        <f t="shared" si="622"/>
        <v>2016</v>
      </c>
      <c r="N13282" s="7">
        <f t="shared" si="623"/>
        <v>9</v>
      </c>
      <c r="O13282" s="30">
        <f t="shared" si="624"/>
        <v>189</v>
      </c>
    </row>
    <row r="13283" spans="2:15" x14ac:dyDescent="0.2">
      <c r="B13283" s="13">
        <v>64249</v>
      </c>
      <c r="C13283" s="14">
        <v>42643.826111111113</v>
      </c>
      <c r="D13283" s="7" t="s">
        <v>7</v>
      </c>
      <c r="E13283" s="13">
        <v>2180</v>
      </c>
      <c r="F13283" s="7" t="s">
        <v>49</v>
      </c>
      <c r="G13283" s="7" t="s">
        <v>12</v>
      </c>
      <c r="H13283" s="13">
        <v>9</v>
      </c>
      <c r="I13283" s="13" t="str">
        <f>IF(G13283="Male",VLOOKUP(H13283,'Shoe size conversion table'!$B$6:$D$22,2),VLOOKUP(H13283,'Shoe size conversion table'!$J$6:$L$22,2))</f>
        <v>39-40</v>
      </c>
      <c r="J13283" s="13">
        <f>IF(G13283="Male",VLOOKUP(H13283,'Shoe size conversion table'!$B$6:$D$22,3),VLOOKUP(H13283,'Shoe size conversion table'!$J$6:$L$22,3))</f>
        <v>7</v>
      </c>
      <c r="K13283" s="11">
        <v>189</v>
      </c>
      <c r="L13283" s="12">
        <v>0</v>
      </c>
      <c r="M13283" s="7">
        <f t="shared" si="622"/>
        <v>2016</v>
      </c>
      <c r="N13283" s="7">
        <f t="shared" si="623"/>
        <v>9</v>
      </c>
      <c r="O13283" s="30">
        <f t="shared" si="624"/>
        <v>189</v>
      </c>
    </row>
    <row r="13284" spans="2:15" x14ac:dyDescent="0.2">
      <c r="B13284" s="13">
        <v>64250</v>
      </c>
      <c r="C13284" s="14">
        <v>42643.836111111334</v>
      </c>
      <c r="D13284" s="7" t="s">
        <v>10</v>
      </c>
      <c r="E13284" s="13">
        <v>2225</v>
      </c>
      <c r="F13284" s="7" t="s">
        <v>34</v>
      </c>
      <c r="G13284" s="7" t="s">
        <v>11</v>
      </c>
      <c r="H13284" s="13">
        <v>8.5</v>
      </c>
      <c r="I13284" s="13" t="str">
        <f>IF(G13284="Male",VLOOKUP(H13284,'Shoe size conversion table'!$B$6:$D$22,2),VLOOKUP(H13284,'Shoe size conversion table'!$J$6:$L$22,2))</f>
        <v>41-42</v>
      </c>
      <c r="J13284" s="13">
        <f>IF(G13284="Male",VLOOKUP(H13284,'Shoe size conversion table'!$B$6:$D$22,3),VLOOKUP(H13284,'Shoe size conversion table'!$J$6:$L$22,3))</f>
        <v>8</v>
      </c>
      <c r="K13284" s="11">
        <v>139</v>
      </c>
      <c r="L13284" s="12">
        <v>0</v>
      </c>
      <c r="M13284" s="7">
        <f t="shared" si="622"/>
        <v>2016</v>
      </c>
      <c r="N13284" s="7">
        <f t="shared" si="623"/>
        <v>9</v>
      </c>
      <c r="O13284" s="30">
        <f t="shared" si="624"/>
        <v>139</v>
      </c>
    </row>
    <row r="13285" spans="2:15" x14ac:dyDescent="0.2">
      <c r="B13285" s="13">
        <v>64251</v>
      </c>
      <c r="C13285" s="14">
        <v>42643.946111111087</v>
      </c>
      <c r="D13285" s="7" t="s">
        <v>8</v>
      </c>
      <c r="E13285" s="13">
        <v>2150</v>
      </c>
      <c r="F13285" s="7" t="s">
        <v>42</v>
      </c>
      <c r="G13285" s="7" t="s">
        <v>11</v>
      </c>
      <c r="H13285" s="13">
        <v>9</v>
      </c>
      <c r="I13285" s="13">
        <f>IF(G13285="Male",VLOOKUP(H13285,'Shoe size conversion table'!$B$6:$D$22,2),VLOOKUP(H13285,'Shoe size conversion table'!$J$6:$L$22,2))</f>
        <v>42</v>
      </c>
      <c r="J13285" s="13">
        <f>IF(G13285="Male",VLOOKUP(H13285,'Shoe size conversion table'!$B$6:$D$22,3),VLOOKUP(H13285,'Shoe size conversion table'!$J$6:$L$22,3))</f>
        <v>8.5</v>
      </c>
      <c r="K13285" s="11">
        <v>169</v>
      </c>
      <c r="L13285" s="12">
        <v>0.1</v>
      </c>
      <c r="M13285" s="7">
        <f t="shared" si="622"/>
        <v>2016</v>
      </c>
      <c r="N13285" s="7">
        <f t="shared" si="623"/>
        <v>9</v>
      </c>
      <c r="O13285" s="30">
        <f t="shared" si="624"/>
        <v>152.1</v>
      </c>
    </row>
    <row r="13286" spans="2:15" x14ac:dyDescent="0.2">
      <c r="B13286" s="13">
        <v>64252</v>
      </c>
      <c r="C13286" s="14">
        <v>42643.986111111117</v>
      </c>
      <c r="D13286" s="7" t="s">
        <v>8</v>
      </c>
      <c r="E13286" s="13">
        <v>2217</v>
      </c>
      <c r="F13286" s="7" t="s">
        <v>38</v>
      </c>
      <c r="G13286" s="7" t="s">
        <v>12</v>
      </c>
      <c r="H13286" s="13">
        <v>7.5</v>
      </c>
      <c r="I13286" s="13">
        <f>IF(G13286="Male",VLOOKUP(H13286,'Shoe size conversion table'!$B$6:$D$22,2),VLOOKUP(H13286,'Shoe size conversion table'!$J$6:$L$22,2))</f>
        <v>38</v>
      </c>
      <c r="J13286" s="13">
        <f>IF(G13286="Male",VLOOKUP(H13286,'Shoe size conversion table'!$B$6:$D$22,3),VLOOKUP(H13286,'Shoe size conversion table'!$J$6:$L$22,3))</f>
        <v>5.5</v>
      </c>
      <c r="K13286" s="11">
        <v>129</v>
      </c>
      <c r="L13286" s="12">
        <v>0</v>
      </c>
      <c r="M13286" s="7">
        <f t="shared" si="622"/>
        <v>2016</v>
      </c>
      <c r="N13286" s="7">
        <f t="shared" si="623"/>
        <v>9</v>
      </c>
      <c r="O13286" s="30">
        <f t="shared" si="624"/>
        <v>129</v>
      </c>
    </row>
    <row r="13287" spans="2:15" x14ac:dyDescent="0.2">
      <c r="B13287" s="13">
        <v>64253</v>
      </c>
      <c r="C13287" s="14">
        <v>42644.106111111083</v>
      </c>
      <c r="D13287" s="7" t="s">
        <v>7</v>
      </c>
      <c r="E13287" s="13">
        <v>2191</v>
      </c>
      <c r="F13287" s="7" t="s">
        <v>55</v>
      </c>
      <c r="G13287" s="7" t="s">
        <v>11</v>
      </c>
      <c r="H13287" s="13">
        <v>12</v>
      </c>
      <c r="I13287" s="13">
        <f>IF(G13287="Male",VLOOKUP(H13287,'Shoe size conversion table'!$B$6:$D$22,2),VLOOKUP(H13287,'Shoe size conversion table'!$J$6:$L$22,2))</f>
        <v>45</v>
      </c>
      <c r="J13287" s="13">
        <f>IF(G13287="Male",VLOOKUP(H13287,'Shoe size conversion table'!$B$6:$D$22,3),VLOOKUP(H13287,'Shoe size conversion table'!$J$6:$L$22,3))</f>
        <v>11.5</v>
      </c>
      <c r="K13287" s="11">
        <v>189</v>
      </c>
      <c r="L13287" s="12">
        <v>0</v>
      </c>
      <c r="M13287" s="7">
        <f t="shared" si="622"/>
        <v>2016</v>
      </c>
      <c r="N13287" s="7">
        <f t="shared" si="623"/>
        <v>10</v>
      </c>
      <c r="O13287" s="30">
        <f t="shared" si="624"/>
        <v>189</v>
      </c>
    </row>
    <row r="13288" spans="2:15" x14ac:dyDescent="0.2">
      <c r="B13288" s="13">
        <v>64253</v>
      </c>
      <c r="C13288" s="14">
        <v>42644.106111111083</v>
      </c>
      <c r="D13288" s="7" t="s">
        <v>7</v>
      </c>
      <c r="E13288" s="13">
        <v>2162</v>
      </c>
      <c r="F13288" s="7" t="s">
        <v>49</v>
      </c>
      <c r="G13288" s="7" t="s">
        <v>11</v>
      </c>
      <c r="H13288" s="13">
        <v>10</v>
      </c>
      <c r="I13288" s="13">
        <f>IF(G13288="Male",VLOOKUP(H13288,'Shoe size conversion table'!$B$6:$D$22,2),VLOOKUP(H13288,'Shoe size conversion table'!$J$6:$L$22,2))</f>
        <v>43</v>
      </c>
      <c r="J13288" s="13">
        <f>IF(G13288="Male",VLOOKUP(H13288,'Shoe size conversion table'!$B$6:$D$22,3),VLOOKUP(H13288,'Shoe size conversion table'!$J$6:$L$22,3))</f>
        <v>9.5</v>
      </c>
      <c r="K13288" s="11">
        <v>129</v>
      </c>
      <c r="L13288" s="12">
        <v>0</v>
      </c>
      <c r="M13288" s="7">
        <f t="shared" si="622"/>
        <v>2016</v>
      </c>
      <c r="N13288" s="7">
        <f t="shared" si="623"/>
        <v>10</v>
      </c>
      <c r="O13288" s="30">
        <f t="shared" si="624"/>
        <v>129</v>
      </c>
    </row>
    <row r="13289" spans="2:15" x14ac:dyDescent="0.2">
      <c r="B13289" s="13">
        <v>64254</v>
      </c>
      <c r="C13289" s="14">
        <v>42644.136111111111</v>
      </c>
      <c r="D13289" s="7" t="s">
        <v>8</v>
      </c>
      <c r="E13289" s="13">
        <v>2168</v>
      </c>
      <c r="F13289" s="7" t="s">
        <v>38</v>
      </c>
      <c r="G13289" s="7" t="s">
        <v>11</v>
      </c>
      <c r="H13289" s="13">
        <v>10.5</v>
      </c>
      <c r="I13289" s="13" t="str">
        <f>IF(G13289="Male",VLOOKUP(H13289,'Shoe size conversion table'!$B$6:$D$22,2),VLOOKUP(H13289,'Shoe size conversion table'!$J$6:$L$22,2))</f>
        <v>43-44</v>
      </c>
      <c r="J13289" s="13">
        <f>IF(G13289="Male",VLOOKUP(H13289,'Shoe size conversion table'!$B$6:$D$22,3),VLOOKUP(H13289,'Shoe size conversion table'!$J$6:$L$22,3))</f>
        <v>10</v>
      </c>
      <c r="K13289" s="11">
        <v>129</v>
      </c>
      <c r="L13289" s="12">
        <v>0.2</v>
      </c>
      <c r="M13289" s="7">
        <f t="shared" si="622"/>
        <v>2016</v>
      </c>
      <c r="N13289" s="7">
        <f t="shared" si="623"/>
        <v>10</v>
      </c>
      <c r="O13289" s="30">
        <f t="shared" si="624"/>
        <v>103.2</v>
      </c>
    </row>
    <row r="13290" spans="2:15" x14ac:dyDescent="0.2">
      <c r="B13290" s="13">
        <v>64255</v>
      </c>
      <c r="C13290" s="14">
        <v>42644.156111111086</v>
      </c>
      <c r="D13290" s="7" t="s">
        <v>10</v>
      </c>
      <c r="E13290" s="13">
        <v>2207</v>
      </c>
      <c r="F13290" s="7" t="s">
        <v>34</v>
      </c>
      <c r="G13290" s="7" t="s">
        <v>11</v>
      </c>
      <c r="H13290" s="13">
        <v>15</v>
      </c>
      <c r="I13290" s="13">
        <f>IF(G13290="Male",VLOOKUP(H13290,'Shoe size conversion table'!$B$6:$D$22,2),VLOOKUP(H13290,'Shoe size conversion table'!$J$6:$L$22,2))</f>
        <v>48</v>
      </c>
      <c r="J13290" s="13">
        <f>IF(G13290="Male",VLOOKUP(H13290,'Shoe size conversion table'!$B$6:$D$22,3),VLOOKUP(H13290,'Shoe size conversion table'!$J$6:$L$22,3))</f>
        <v>14.5</v>
      </c>
      <c r="K13290" s="11">
        <v>139</v>
      </c>
      <c r="L13290" s="12">
        <v>0</v>
      </c>
      <c r="M13290" s="7">
        <f t="shared" si="622"/>
        <v>2016</v>
      </c>
      <c r="N13290" s="7">
        <f t="shared" si="623"/>
        <v>10</v>
      </c>
      <c r="O13290" s="30">
        <f t="shared" si="624"/>
        <v>139</v>
      </c>
    </row>
    <row r="13291" spans="2:15" x14ac:dyDescent="0.2">
      <c r="B13291" s="13">
        <v>64256</v>
      </c>
      <c r="C13291" s="14">
        <v>42644.236111111109</v>
      </c>
      <c r="D13291" s="7" t="s">
        <v>10</v>
      </c>
      <c r="E13291" s="13">
        <v>2217</v>
      </c>
      <c r="F13291" s="7" t="s">
        <v>35</v>
      </c>
      <c r="G13291" s="7" t="s">
        <v>11</v>
      </c>
      <c r="H13291" s="13">
        <v>9</v>
      </c>
      <c r="I13291" s="13">
        <f>IF(G13291="Male",VLOOKUP(H13291,'Shoe size conversion table'!$B$6:$D$22,2),VLOOKUP(H13291,'Shoe size conversion table'!$J$6:$L$22,2))</f>
        <v>42</v>
      </c>
      <c r="J13291" s="13">
        <f>IF(G13291="Male",VLOOKUP(H13291,'Shoe size conversion table'!$B$6:$D$22,3),VLOOKUP(H13291,'Shoe size conversion table'!$J$6:$L$22,3))</f>
        <v>8.5</v>
      </c>
      <c r="K13291" s="11">
        <v>179</v>
      </c>
      <c r="L13291" s="12">
        <v>0</v>
      </c>
      <c r="M13291" s="7">
        <f t="shared" si="622"/>
        <v>2016</v>
      </c>
      <c r="N13291" s="7">
        <f t="shared" si="623"/>
        <v>10</v>
      </c>
      <c r="O13291" s="30">
        <f t="shared" si="624"/>
        <v>179</v>
      </c>
    </row>
    <row r="13292" spans="2:15" x14ac:dyDescent="0.2">
      <c r="B13292" s="13">
        <v>64256</v>
      </c>
      <c r="C13292" s="14">
        <v>42644.236111111109</v>
      </c>
      <c r="D13292" s="7" t="s">
        <v>10</v>
      </c>
      <c r="E13292" s="13">
        <v>2148</v>
      </c>
      <c r="F13292" s="7" t="s">
        <v>34</v>
      </c>
      <c r="G13292" s="7" t="s">
        <v>11</v>
      </c>
      <c r="H13292" s="13">
        <v>10.5</v>
      </c>
      <c r="I13292" s="13" t="str">
        <f>IF(G13292="Male",VLOOKUP(H13292,'Shoe size conversion table'!$B$6:$D$22,2),VLOOKUP(H13292,'Shoe size conversion table'!$J$6:$L$22,2))</f>
        <v>43-44</v>
      </c>
      <c r="J13292" s="13">
        <f>IF(G13292="Male",VLOOKUP(H13292,'Shoe size conversion table'!$B$6:$D$22,3),VLOOKUP(H13292,'Shoe size conversion table'!$J$6:$L$22,3))</f>
        <v>10</v>
      </c>
      <c r="K13292" s="11">
        <v>149</v>
      </c>
      <c r="L13292" s="12">
        <v>0</v>
      </c>
      <c r="M13292" s="7">
        <f t="shared" si="622"/>
        <v>2016</v>
      </c>
      <c r="N13292" s="7">
        <f t="shared" si="623"/>
        <v>10</v>
      </c>
      <c r="O13292" s="30">
        <f t="shared" si="624"/>
        <v>149</v>
      </c>
    </row>
    <row r="13293" spans="2:15" x14ac:dyDescent="0.2">
      <c r="B13293" s="13">
        <v>64257</v>
      </c>
      <c r="C13293" s="14">
        <v>42644.316111111235</v>
      </c>
      <c r="D13293" s="7" t="s">
        <v>8</v>
      </c>
      <c r="E13293" s="13">
        <v>2207</v>
      </c>
      <c r="F13293" s="7" t="s">
        <v>41</v>
      </c>
      <c r="G13293" s="7" t="s">
        <v>11</v>
      </c>
      <c r="H13293" s="13">
        <v>11</v>
      </c>
      <c r="I13293" s="13">
        <f>IF(G13293="Male",VLOOKUP(H13293,'Shoe size conversion table'!$B$6:$D$22,2),VLOOKUP(H13293,'Shoe size conversion table'!$J$6:$L$22,2))</f>
        <v>44</v>
      </c>
      <c r="J13293" s="13">
        <f>IF(G13293="Male",VLOOKUP(H13293,'Shoe size conversion table'!$B$6:$D$22,3),VLOOKUP(H13293,'Shoe size conversion table'!$J$6:$L$22,3))</f>
        <v>10.5</v>
      </c>
      <c r="K13293" s="11">
        <v>189</v>
      </c>
      <c r="L13293" s="12">
        <v>0</v>
      </c>
      <c r="M13293" s="7">
        <f t="shared" si="622"/>
        <v>2016</v>
      </c>
      <c r="N13293" s="7">
        <f t="shared" si="623"/>
        <v>10</v>
      </c>
      <c r="O13293" s="30">
        <f t="shared" si="624"/>
        <v>189</v>
      </c>
    </row>
    <row r="13294" spans="2:15" x14ac:dyDescent="0.2">
      <c r="B13294" s="13">
        <v>64258</v>
      </c>
      <c r="C13294" s="14">
        <v>42644.346111111336</v>
      </c>
      <c r="D13294" s="7" t="s">
        <v>7</v>
      </c>
      <c r="E13294" s="13">
        <v>2216</v>
      </c>
      <c r="F13294" s="7" t="s">
        <v>48</v>
      </c>
      <c r="G13294" s="7" t="s">
        <v>11</v>
      </c>
      <c r="H13294" s="13">
        <v>6</v>
      </c>
      <c r="I13294" s="13">
        <f>IF(G13294="Male",VLOOKUP(H13294,'Shoe size conversion table'!$B$6:$D$22,2),VLOOKUP(H13294,'Shoe size conversion table'!$J$6:$L$22,2))</f>
        <v>39</v>
      </c>
      <c r="J13294" s="13">
        <f>IF(G13294="Male",VLOOKUP(H13294,'Shoe size conversion table'!$B$6:$D$22,3),VLOOKUP(H13294,'Shoe size conversion table'!$J$6:$L$22,3))</f>
        <v>5.5</v>
      </c>
      <c r="K13294" s="11">
        <v>189</v>
      </c>
      <c r="L13294" s="12">
        <v>0.3</v>
      </c>
      <c r="M13294" s="7">
        <f t="shared" si="622"/>
        <v>2016</v>
      </c>
      <c r="N13294" s="7">
        <f t="shared" si="623"/>
        <v>10</v>
      </c>
      <c r="O13294" s="30">
        <f t="shared" si="624"/>
        <v>132.29999999999998</v>
      </c>
    </row>
    <row r="13295" spans="2:15" x14ac:dyDescent="0.2">
      <c r="B13295" s="13">
        <v>64259</v>
      </c>
      <c r="C13295" s="14">
        <v>42644.506111111114</v>
      </c>
      <c r="D13295" s="7" t="s">
        <v>7</v>
      </c>
      <c r="E13295" s="13">
        <v>2213</v>
      </c>
      <c r="F13295" s="7" t="s">
        <v>49</v>
      </c>
      <c r="G13295" s="7" t="s">
        <v>11</v>
      </c>
      <c r="H13295" s="13">
        <v>11</v>
      </c>
      <c r="I13295" s="13">
        <f>IF(G13295="Male",VLOOKUP(H13295,'Shoe size conversion table'!$B$6:$D$22,2),VLOOKUP(H13295,'Shoe size conversion table'!$J$6:$L$22,2))</f>
        <v>44</v>
      </c>
      <c r="J13295" s="13">
        <f>IF(G13295="Male",VLOOKUP(H13295,'Shoe size conversion table'!$B$6:$D$22,3),VLOOKUP(H13295,'Shoe size conversion table'!$J$6:$L$22,3))</f>
        <v>10.5</v>
      </c>
      <c r="K13295" s="11">
        <v>139</v>
      </c>
      <c r="L13295" s="12">
        <v>0</v>
      </c>
      <c r="M13295" s="7">
        <f t="shared" si="622"/>
        <v>2016</v>
      </c>
      <c r="N13295" s="7">
        <f t="shared" si="623"/>
        <v>10</v>
      </c>
      <c r="O13295" s="30">
        <f t="shared" si="624"/>
        <v>139</v>
      </c>
    </row>
    <row r="13296" spans="2:15" x14ac:dyDescent="0.2">
      <c r="B13296" s="13">
        <v>64259</v>
      </c>
      <c r="C13296" s="14">
        <v>42644.506111111114</v>
      </c>
      <c r="D13296" s="7" t="s">
        <v>7</v>
      </c>
      <c r="E13296" s="13">
        <v>2198</v>
      </c>
      <c r="F13296" s="7" t="s">
        <v>49</v>
      </c>
      <c r="G13296" s="7" t="s">
        <v>12</v>
      </c>
      <c r="H13296" s="13">
        <v>8.5</v>
      </c>
      <c r="I13296" s="13">
        <f>IF(G13296="Male",VLOOKUP(H13296,'Shoe size conversion table'!$B$6:$D$22,2),VLOOKUP(H13296,'Shoe size conversion table'!$J$6:$L$22,2))</f>
        <v>39</v>
      </c>
      <c r="J13296" s="13">
        <f>IF(G13296="Male",VLOOKUP(H13296,'Shoe size conversion table'!$B$6:$D$22,3),VLOOKUP(H13296,'Shoe size conversion table'!$J$6:$L$22,3))</f>
        <v>6.5</v>
      </c>
      <c r="K13296" s="11">
        <v>159</v>
      </c>
      <c r="L13296" s="12">
        <v>0.5</v>
      </c>
      <c r="M13296" s="7">
        <f t="shared" si="622"/>
        <v>2016</v>
      </c>
      <c r="N13296" s="7">
        <f t="shared" si="623"/>
        <v>10</v>
      </c>
      <c r="O13296" s="30">
        <f t="shared" si="624"/>
        <v>79.5</v>
      </c>
    </row>
    <row r="13297" spans="2:15" x14ac:dyDescent="0.2">
      <c r="B13297" s="13">
        <v>64260</v>
      </c>
      <c r="C13297" s="14">
        <v>42644.546111111085</v>
      </c>
      <c r="D13297" s="7" t="s">
        <v>7</v>
      </c>
      <c r="E13297" s="13">
        <v>2152</v>
      </c>
      <c r="F13297" s="7" t="s">
        <v>49</v>
      </c>
      <c r="G13297" s="7" t="s">
        <v>12</v>
      </c>
      <c r="H13297" s="13">
        <v>8</v>
      </c>
      <c r="I13297" s="13" t="str">
        <f>IF(G13297="Male",VLOOKUP(H13297,'Shoe size conversion table'!$B$6:$D$22,2),VLOOKUP(H13297,'Shoe size conversion table'!$J$6:$L$22,2))</f>
        <v>38-39</v>
      </c>
      <c r="J13297" s="13">
        <f>IF(G13297="Male",VLOOKUP(H13297,'Shoe size conversion table'!$B$6:$D$22,3),VLOOKUP(H13297,'Shoe size conversion table'!$J$6:$L$22,3))</f>
        <v>6</v>
      </c>
      <c r="K13297" s="11">
        <v>169</v>
      </c>
      <c r="L13297" s="12">
        <v>0.1</v>
      </c>
      <c r="M13297" s="7">
        <f t="shared" si="622"/>
        <v>2016</v>
      </c>
      <c r="N13297" s="7">
        <f t="shared" si="623"/>
        <v>10</v>
      </c>
      <c r="O13297" s="30">
        <f t="shared" si="624"/>
        <v>152.1</v>
      </c>
    </row>
    <row r="13298" spans="2:15" x14ac:dyDescent="0.2">
      <c r="B13298" s="13">
        <v>64260</v>
      </c>
      <c r="C13298" s="14">
        <v>42644.546111111085</v>
      </c>
      <c r="D13298" s="7" t="s">
        <v>7</v>
      </c>
      <c r="E13298" s="13">
        <v>2161</v>
      </c>
      <c r="F13298" s="7" t="s">
        <v>45</v>
      </c>
      <c r="G13298" s="7" t="s">
        <v>12</v>
      </c>
      <c r="H13298" s="13">
        <v>8</v>
      </c>
      <c r="I13298" s="13" t="str">
        <f>IF(G13298="Male",VLOOKUP(H13298,'Shoe size conversion table'!$B$6:$D$22,2),VLOOKUP(H13298,'Shoe size conversion table'!$J$6:$L$22,2))</f>
        <v>38-39</v>
      </c>
      <c r="J13298" s="13">
        <f>IF(G13298="Male",VLOOKUP(H13298,'Shoe size conversion table'!$B$6:$D$22,3),VLOOKUP(H13298,'Shoe size conversion table'!$J$6:$L$22,3))</f>
        <v>6</v>
      </c>
      <c r="K13298" s="11">
        <v>189</v>
      </c>
      <c r="L13298" s="12">
        <v>0</v>
      </c>
      <c r="M13298" s="7">
        <f t="shared" si="622"/>
        <v>2016</v>
      </c>
      <c r="N13298" s="7">
        <f t="shared" si="623"/>
        <v>10</v>
      </c>
      <c r="O13298" s="30">
        <f t="shared" si="624"/>
        <v>189</v>
      </c>
    </row>
    <row r="13299" spans="2:15" x14ac:dyDescent="0.2">
      <c r="B13299" s="13">
        <v>64261</v>
      </c>
      <c r="C13299" s="14">
        <v>42644.566111111111</v>
      </c>
      <c r="D13299" s="7" t="s">
        <v>7</v>
      </c>
      <c r="E13299" s="13">
        <v>2204</v>
      </c>
      <c r="F13299" s="7" t="s">
        <v>43</v>
      </c>
      <c r="G13299" s="7" t="s">
        <v>11</v>
      </c>
      <c r="H13299" s="13">
        <v>10.5</v>
      </c>
      <c r="I13299" s="13" t="str">
        <f>IF(G13299="Male",VLOOKUP(H13299,'Shoe size conversion table'!$B$6:$D$22,2),VLOOKUP(H13299,'Shoe size conversion table'!$J$6:$L$22,2))</f>
        <v>43-44</v>
      </c>
      <c r="J13299" s="13">
        <f>IF(G13299="Male",VLOOKUP(H13299,'Shoe size conversion table'!$B$6:$D$22,3),VLOOKUP(H13299,'Shoe size conversion table'!$J$6:$L$22,3))</f>
        <v>10</v>
      </c>
      <c r="K13299" s="11">
        <v>199</v>
      </c>
      <c r="L13299" s="12">
        <v>0.2</v>
      </c>
      <c r="M13299" s="7">
        <f t="shared" si="622"/>
        <v>2016</v>
      </c>
      <c r="N13299" s="7">
        <f t="shared" si="623"/>
        <v>10</v>
      </c>
      <c r="O13299" s="30">
        <f t="shared" si="624"/>
        <v>159.20000000000002</v>
      </c>
    </row>
    <row r="13300" spans="2:15" x14ac:dyDescent="0.2">
      <c r="B13300" s="13">
        <v>64262</v>
      </c>
      <c r="C13300" s="14">
        <v>42644.616111111114</v>
      </c>
      <c r="D13300" s="7" t="s">
        <v>9</v>
      </c>
      <c r="E13300" s="13">
        <v>2172</v>
      </c>
      <c r="F13300" s="7" t="s">
        <v>61</v>
      </c>
      <c r="G13300" s="7" t="s">
        <v>11</v>
      </c>
      <c r="H13300" s="13">
        <v>9</v>
      </c>
      <c r="I13300" s="13">
        <f>IF(G13300="Male",VLOOKUP(H13300,'Shoe size conversion table'!$B$6:$D$22,2),VLOOKUP(H13300,'Shoe size conversion table'!$J$6:$L$22,2))</f>
        <v>42</v>
      </c>
      <c r="J13300" s="13">
        <f>IF(G13300="Male",VLOOKUP(H13300,'Shoe size conversion table'!$B$6:$D$22,3),VLOOKUP(H13300,'Shoe size conversion table'!$J$6:$L$22,3))</f>
        <v>8.5</v>
      </c>
      <c r="K13300" s="11">
        <v>129</v>
      </c>
      <c r="L13300" s="12">
        <v>0.5</v>
      </c>
      <c r="M13300" s="7">
        <f t="shared" si="622"/>
        <v>2016</v>
      </c>
      <c r="N13300" s="7">
        <f t="shared" si="623"/>
        <v>10</v>
      </c>
      <c r="O13300" s="30">
        <f t="shared" si="624"/>
        <v>64.5</v>
      </c>
    </row>
    <row r="13301" spans="2:15" x14ac:dyDescent="0.2">
      <c r="B13301" s="13">
        <v>64263</v>
      </c>
      <c r="C13301" s="14">
        <v>42644.626111111233</v>
      </c>
      <c r="D13301" s="7" t="s">
        <v>7</v>
      </c>
      <c r="E13301" s="13">
        <v>2191</v>
      </c>
      <c r="F13301" s="7" t="s">
        <v>56</v>
      </c>
      <c r="G13301" s="7" t="s">
        <v>11</v>
      </c>
      <c r="H13301" s="13">
        <v>9</v>
      </c>
      <c r="I13301" s="13">
        <f>IF(G13301="Male",VLOOKUP(H13301,'Shoe size conversion table'!$B$6:$D$22,2),VLOOKUP(H13301,'Shoe size conversion table'!$J$6:$L$22,2))</f>
        <v>42</v>
      </c>
      <c r="J13301" s="13">
        <f>IF(G13301="Male",VLOOKUP(H13301,'Shoe size conversion table'!$B$6:$D$22,3),VLOOKUP(H13301,'Shoe size conversion table'!$J$6:$L$22,3))</f>
        <v>8.5</v>
      </c>
      <c r="K13301" s="11">
        <v>129</v>
      </c>
      <c r="L13301" s="12">
        <v>0</v>
      </c>
      <c r="M13301" s="7">
        <f t="shared" si="622"/>
        <v>2016</v>
      </c>
      <c r="N13301" s="7">
        <f t="shared" si="623"/>
        <v>10</v>
      </c>
      <c r="O13301" s="30">
        <f t="shared" si="624"/>
        <v>129</v>
      </c>
    </row>
    <row r="13302" spans="2:15" x14ac:dyDescent="0.2">
      <c r="B13302" s="13">
        <v>64264</v>
      </c>
      <c r="C13302" s="14">
        <v>42644.646111111084</v>
      </c>
      <c r="D13302" s="7" t="s">
        <v>10</v>
      </c>
      <c r="E13302" s="13">
        <v>2156</v>
      </c>
      <c r="F13302" s="7" t="s">
        <v>35</v>
      </c>
      <c r="G13302" s="7" t="s">
        <v>11</v>
      </c>
      <c r="H13302" s="13">
        <v>8.5</v>
      </c>
      <c r="I13302" s="13" t="str">
        <f>IF(G13302="Male",VLOOKUP(H13302,'Shoe size conversion table'!$B$6:$D$22,2),VLOOKUP(H13302,'Shoe size conversion table'!$J$6:$L$22,2))</f>
        <v>41-42</v>
      </c>
      <c r="J13302" s="13">
        <f>IF(G13302="Male",VLOOKUP(H13302,'Shoe size conversion table'!$B$6:$D$22,3),VLOOKUP(H13302,'Shoe size conversion table'!$J$6:$L$22,3))</f>
        <v>8</v>
      </c>
      <c r="K13302" s="11">
        <v>139</v>
      </c>
      <c r="L13302" s="12">
        <v>0</v>
      </c>
      <c r="M13302" s="7">
        <f t="shared" si="622"/>
        <v>2016</v>
      </c>
      <c r="N13302" s="7">
        <f t="shared" si="623"/>
        <v>10</v>
      </c>
      <c r="O13302" s="30">
        <f t="shared" si="624"/>
        <v>139</v>
      </c>
    </row>
    <row r="13303" spans="2:15" x14ac:dyDescent="0.2">
      <c r="B13303" s="13">
        <v>64265</v>
      </c>
      <c r="C13303" s="14">
        <v>42644.646111111084</v>
      </c>
      <c r="D13303" s="7" t="s">
        <v>7</v>
      </c>
      <c r="E13303" s="13">
        <v>2163</v>
      </c>
      <c r="F13303" s="7" t="s">
        <v>50</v>
      </c>
      <c r="G13303" s="7" t="s">
        <v>12</v>
      </c>
      <c r="H13303" s="13">
        <v>7</v>
      </c>
      <c r="I13303" s="13" t="str">
        <f>IF(G13303="Male",VLOOKUP(H13303,'Shoe size conversion table'!$B$6:$D$22,2),VLOOKUP(H13303,'Shoe size conversion table'!$J$6:$L$22,2))</f>
        <v>37-38</v>
      </c>
      <c r="J13303" s="13">
        <f>IF(G13303="Male",VLOOKUP(H13303,'Shoe size conversion table'!$B$6:$D$22,3),VLOOKUP(H13303,'Shoe size conversion table'!$J$6:$L$22,3))</f>
        <v>5</v>
      </c>
      <c r="K13303" s="11">
        <v>159</v>
      </c>
      <c r="L13303" s="12">
        <v>0</v>
      </c>
      <c r="M13303" s="7">
        <f t="shared" si="622"/>
        <v>2016</v>
      </c>
      <c r="N13303" s="7">
        <f t="shared" si="623"/>
        <v>10</v>
      </c>
      <c r="O13303" s="30">
        <f t="shared" si="624"/>
        <v>159</v>
      </c>
    </row>
    <row r="13304" spans="2:15" x14ac:dyDescent="0.2">
      <c r="B13304" s="13">
        <v>64266</v>
      </c>
      <c r="C13304" s="14">
        <v>42644.676111111083</v>
      </c>
      <c r="D13304" s="7" t="s">
        <v>7</v>
      </c>
      <c r="E13304" s="13">
        <v>2200</v>
      </c>
      <c r="F13304" s="7" t="s">
        <v>51</v>
      </c>
      <c r="G13304" s="7" t="s">
        <v>11</v>
      </c>
      <c r="H13304" s="13">
        <v>10</v>
      </c>
      <c r="I13304" s="13">
        <f>IF(G13304="Male",VLOOKUP(H13304,'Shoe size conversion table'!$B$6:$D$22,2),VLOOKUP(H13304,'Shoe size conversion table'!$J$6:$L$22,2))</f>
        <v>43</v>
      </c>
      <c r="J13304" s="13">
        <f>IF(G13304="Male",VLOOKUP(H13304,'Shoe size conversion table'!$B$6:$D$22,3),VLOOKUP(H13304,'Shoe size conversion table'!$J$6:$L$22,3))</f>
        <v>9.5</v>
      </c>
      <c r="K13304" s="11">
        <v>179</v>
      </c>
      <c r="L13304" s="12">
        <v>0.3</v>
      </c>
      <c r="M13304" s="7">
        <f t="shared" si="622"/>
        <v>2016</v>
      </c>
      <c r="N13304" s="7">
        <f t="shared" si="623"/>
        <v>10</v>
      </c>
      <c r="O13304" s="30">
        <f t="shared" si="624"/>
        <v>125.3</v>
      </c>
    </row>
    <row r="13305" spans="2:15" x14ac:dyDescent="0.2">
      <c r="B13305" s="13">
        <v>64267</v>
      </c>
      <c r="C13305" s="14">
        <v>42644.716111111113</v>
      </c>
      <c r="D13305" s="7" t="s">
        <v>9</v>
      </c>
      <c r="E13305" s="13">
        <v>2172</v>
      </c>
      <c r="F13305" s="7" t="s">
        <v>61</v>
      </c>
      <c r="G13305" s="7" t="s">
        <v>11</v>
      </c>
      <c r="H13305" s="13">
        <v>10.5</v>
      </c>
      <c r="I13305" s="13" t="str">
        <f>IF(G13305="Male",VLOOKUP(H13305,'Shoe size conversion table'!$B$6:$D$22,2),VLOOKUP(H13305,'Shoe size conversion table'!$J$6:$L$22,2))</f>
        <v>43-44</v>
      </c>
      <c r="J13305" s="13">
        <f>IF(G13305="Male",VLOOKUP(H13305,'Shoe size conversion table'!$B$6:$D$22,3),VLOOKUP(H13305,'Shoe size conversion table'!$J$6:$L$22,3))</f>
        <v>10</v>
      </c>
      <c r="K13305" s="11">
        <v>139</v>
      </c>
      <c r="L13305" s="12">
        <v>0</v>
      </c>
      <c r="M13305" s="7">
        <f t="shared" si="622"/>
        <v>2016</v>
      </c>
      <c r="N13305" s="7">
        <f t="shared" si="623"/>
        <v>10</v>
      </c>
      <c r="O13305" s="30">
        <f t="shared" si="624"/>
        <v>139</v>
      </c>
    </row>
    <row r="13306" spans="2:15" x14ac:dyDescent="0.2">
      <c r="B13306" s="13">
        <v>64268</v>
      </c>
      <c r="C13306" s="14">
        <v>42644.806111111218</v>
      </c>
      <c r="D13306" s="7" t="s">
        <v>8</v>
      </c>
      <c r="E13306" s="13">
        <v>2161</v>
      </c>
      <c r="F13306" s="7" t="s">
        <v>38</v>
      </c>
      <c r="G13306" s="7" t="s">
        <v>12</v>
      </c>
      <c r="H13306" s="13">
        <v>7</v>
      </c>
      <c r="I13306" s="13" t="str">
        <f>IF(G13306="Male",VLOOKUP(H13306,'Shoe size conversion table'!$B$6:$D$22,2),VLOOKUP(H13306,'Shoe size conversion table'!$J$6:$L$22,2))</f>
        <v>37-38</v>
      </c>
      <c r="J13306" s="13">
        <f>IF(G13306="Male",VLOOKUP(H13306,'Shoe size conversion table'!$B$6:$D$22,3),VLOOKUP(H13306,'Shoe size conversion table'!$J$6:$L$22,3))</f>
        <v>5</v>
      </c>
      <c r="K13306" s="11">
        <v>199</v>
      </c>
      <c r="L13306" s="12">
        <v>0.5</v>
      </c>
      <c r="M13306" s="7">
        <f t="shared" si="622"/>
        <v>2016</v>
      </c>
      <c r="N13306" s="7">
        <f t="shared" si="623"/>
        <v>10</v>
      </c>
      <c r="O13306" s="30">
        <f t="shared" si="624"/>
        <v>99.5</v>
      </c>
    </row>
    <row r="13307" spans="2:15" x14ac:dyDescent="0.2">
      <c r="B13307" s="13">
        <v>64269</v>
      </c>
      <c r="C13307" s="14">
        <v>42644.856111111112</v>
      </c>
      <c r="D13307" s="7" t="s">
        <v>10</v>
      </c>
      <c r="E13307" s="13">
        <v>2174</v>
      </c>
      <c r="F13307" s="7" t="s">
        <v>35</v>
      </c>
      <c r="G13307" s="7" t="s">
        <v>12</v>
      </c>
      <c r="H13307" s="13">
        <v>7.5</v>
      </c>
      <c r="I13307" s="13">
        <f>IF(G13307="Male",VLOOKUP(H13307,'Shoe size conversion table'!$B$6:$D$22,2),VLOOKUP(H13307,'Shoe size conversion table'!$J$6:$L$22,2))</f>
        <v>38</v>
      </c>
      <c r="J13307" s="13">
        <f>IF(G13307="Male",VLOOKUP(H13307,'Shoe size conversion table'!$B$6:$D$22,3),VLOOKUP(H13307,'Shoe size conversion table'!$J$6:$L$22,3))</f>
        <v>5.5</v>
      </c>
      <c r="K13307" s="11">
        <v>149</v>
      </c>
      <c r="L13307" s="12">
        <v>0.1</v>
      </c>
      <c r="M13307" s="7">
        <f t="shared" si="622"/>
        <v>2016</v>
      </c>
      <c r="N13307" s="7">
        <f t="shared" si="623"/>
        <v>10</v>
      </c>
      <c r="O13307" s="30">
        <f t="shared" si="624"/>
        <v>134.1</v>
      </c>
    </row>
    <row r="13308" spans="2:15" x14ac:dyDescent="0.2">
      <c r="B13308" s="13">
        <v>64270</v>
      </c>
      <c r="C13308" s="14">
        <v>42644.916111111233</v>
      </c>
      <c r="D13308" s="7" t="s">
        <v>7</v>
      </c>
      <c r="E13308" s="13">
        <v>2222</v>
      </c>
      <c r="F13308" s="7" t="s">
        <v>45</v>
      </c>
      <c r="G13308" s="7" t="s">
        <v>12</v>
      </c>
      <c r="H13308" s="13">
        <v>9</v>
      </c>
      <c r="I13308" s="13" t="str">
        <f>IF(G13308="Male",VLOOKUP(H13308,'Shoe size conversion table'!$B$6:$D$22,2),VLOOKUP(H13308,'Shoe size conversion table'!$J$6:$L$22,2))</f>
        <v>39-40</v>
      </c>
      <c r="J13308" s="13">
        <f>IF(G13308="Male",VLOOKUP(H13308,'Shoe size conversion table'!$B$6:$D$22,3),VLOOKUP(H13308,'Shoe size conversion table'!$J$6:$L$22,3))</f>
        <v>7</v>
      </c>
      <c r="K13308" s="11">
        <v>159</v>
      </c>
      <c r="L13308" s="12">
        <v>0.5</v>
      </c>
      <c r="M13308" s="7">
        <f t="shared" si="622"/>
        <v>2016</v>
      </c>
      <c r="N13308" s="7">
        <f t="shared" si="623"/>
        <v>10</v>
      </c>
      <c r="O13308" s="30">
        <f t="shared" si="624"/>
        <v>79.5</v>
      </c>
    </row>
    <row r="13309" spans="2:15" x14ac:dyDescent="0.2">
      <c r="B13309" s="13">
        <v>64271</v>
      </c>
      <c r="C13309" s="14">
        <v>42644.946111111087</v>
      </c>
      <c r="D13309" s="7" t="s">
        <v>8</v>
      </c>
      <c r="E13309" s="13">
        <v>2184</v>
      </c>
      <c r="F13309" s="7" t="s">
        <v>38</v>
      </c>
      <c r="G13309" s="7" t="s">
        <v>11</v>
      </c>
      <c r="H13309" s="13">
        <v>9.5</v>
      </c>
      <c r="I13309" s="13" t="str">
        <f>IF(G13309="Male",VLOOKUP(H13309,'Shoe size conversion table'!$B$6:$D$22,2),VLOOKUP(H13309,'Shoe size conversion table'!$J$6:$L$22,2))</f>
        <v>42-43</v>
      </c>
      <c r="J13309" s="13">
        <f>IF(G13309="Male",VLOOKUP(H13309,'Shoe size conversion table'!$B$6:$D$22,3),VLOOKUP(H13309,'Shoe size conversion table'!$J$6:$L$22,3))</f>
        <v>9</v>
      </c>
      <c r="K13309" s="11">
        <v>189</v>
      </c>
      <c r="L13309" s="12">
        <v>0</v>
      </c>
      <c r="M13309" s="7">
        <f t="shared" si="622"/>
        <v>2016</v>
      </c>
      <c r="N13309" s="7">
        <f t="shared" si="623"/>
        <v>10</v>
      </c>
      <c r="O13309" s="30">
        <f t="shared" si="624"/>
        <v>189</v>
      </c>
    </row>
    <row r="13310" spans="2:15" x14ac:dyDescent="0.2">
      <c r="B13310" s="13">
        <v>64272</v>
      </c>
      <c r="C13310" s="14">
        <v>42645.136111111111</v>
      </c>
      <c r="D13310" s="7" t="s">
        <v>8</v>
      </c>
      <c r="E13310" s="13">
        <v>2147</v>
      </c>
      <c r="F13310" s="7" t="s">
        <v>38</v>
      </c>
      <c r="G13310" s="7" t="s">
        <v>11</v>
      </c>
      <c r="H13310" s="13">
        <v>8.5</v>
      </c>
      <c r="I13310" s="13" t="str">
        <f>IF(G13310="Male",VLOOKUP(H13310,'Shoe size conversion table'!$B$6:$D$22,2),VLOOKUP(H13310,'Shoe size conversion table'!$J$6:$L$22,2))</f>
        <v>41-42</v>
      </c>
      <c r="J13310" s="13">
        <f>IF(G13310="Male",VLOOKUP(H13310,'Shoe size conversion table'!$B$6:$D$22,3),VLOOKUP(H13310,'Shoe size conversion table'!$J$6:$L$22,3))</f>
        <v>8</v>
      </c>
      <c r="K13310" s="11">
        <v>129</v>
      </c>
      <c r="L13310" s="12">
        <v>0</v>
      </c>
      <c r="M13310" s="7">
        <f t="shared" si="622"/>
        <v>2016</v>
      </c>
      <c r="N13310" s="7">
        <f t="shared" si="623"/>
        <v>10</v>
      </c>
      <c r="O13310" s="30">
        <f t="shared" si="624"/>
        <v>129</v>
      </c>
    </row>
    <row r="13311" spans="2:15" x14ac:dyDescent="0.2">
      <c r="B13311" s="13">
        <v>64273</v>
      </c>
      <c r="C13311" s="14">
        <v>42645.20611111122</v>
      </c>
      <c r="D13311" s="7" t="s">
        <v>10</v>
      </c>
      <c r="E13311" s="13">
        <v>2151</v>
      </c>
      <c r="F13311" s="7" t="s">
        <v>34</v>
      </c>
      <c r="G13311" s="7" t="s">
        <v>11</v>
      </c>
      <c r="H13311" s="13">
        <v>9.5</v>
      </c>
      <c r="I13311" s="13" t="str">
        <f>IF(G13311="Male",VLOOKUP(H13311,'Shoe size conversion table'!$B$6:$D$22,2),VLOOKUP(H13311,'Shoe size conversion table'!$J$6:$L$22,2))</f>
        <v>42-43</v>
      </c>
      <c r="J13311" s="13">
        <f>IF(G13311="Male",VLOOKUP(H13311,'Shoe size conversion table'!$B$6:$D$22,3),VLOOKUP(H13311,'Shoe size conversion table'!$J$6:$L$22,3))</f>
        <v>9</v>
      </c>
      <c r="K13311" s="11">
        <v>149</v>
      </c>
      <c r="L13311" s="12">
        <v>0.2</v>
      </c>
      <c r="M13311" s="7">
        <f t="shared" si="622"/>
        <v>2016</v>
      </c>
      <c r="N13311" s="7">
        <f t="shared" si="623"/>
        <v>10</v>
      </c>
      <c r="O13311" s="30">
        <f t="shared" si="624"/>
        <v>119.2</v>
      </c>
    </row>
    <row r="13312" spans="2:15" x14ac:dyDescent="0.2">
      <c r="B13312" s="13">
        <v>64274</v>
      </c>
      <c r="C13312" s="14">
        <v>42645.236111111109</v>
      </c>
      <c r="D13312" s="7" t="s">
        <v>10</v>
      </c>
      <c r="E13312" s="13">
        <v>2182</v>
      </c>
      <c r="F13312" s="7" t="s">
        <v>34</v>
      </c>
      <c r="G13312" s="7" t="s">
        <v>11</v>
      </c>
      <c r="H13312" s="13">
        <v>9.5</v>
      </c>
      <c r="I13312" s="13" t="str">
        <f>IF(G13312="Male",VLOOKUP(H13312,'Shoe size conversion table'!$B$6:$D$22,2),VLOOKUP(H13312,'Shoe size conversion table'!$J$6:$L$22,2))</f>
        <v>42-43</v>
      </c>
      <c r="J13312" s="13">
        <f>IF(G13312="Male",VLOOKUP(H13312,'Shoe size conversion table'!$B$6:$D$22,3),VLOOKUP(H13312,'Shoe size conversion table'!$J$6:$L$22,3))</f>
        <v>9</v>
      </c>
      <c r="K13312" s="11">
        <v>139</v>
      </c>
      <c r="L13312" s="12">
        <v>0.3</v>
      </c>
      <c r="M13312" s="7">
        <f t="shared" si="622"/>
        <v>2016</v>
      </c>
      <c r="N13312" s="7">
        <f t="shared" si="623"/>
        <v>10</v>
      </c>
      <c r="O13312" s="30">
        <f t="shared" si="624"/>
        <v>97.3</v>
      </c>
    </row>
    <row r="13313" spans="2:15" x14ac:dyDescent="0.2">
      <c r="B13313" s="13">
        <v>64274</v>
      </c>
      <c r="C13313" s="14">
        <v>42645.236111111109</v>
      </c>
      <c r="D13313" s="7" t="s">
        <v>10</v>
      </c>
      <c r="E13313" s="13">
        <v>2217</v>
      </c>
      <c r="F13313" s="7" t="s">
        <v>35</v>
      </c>
      <c r="G13313" s="7" t="s">
        <v>11</v>
      </c>
      <c r="H13313" s="13">
        <v>9</v>
      </c>
      <c r="I13313" s="13">
        <f>IF(G13313="Male",VLOOKUP(H13313,'Shoe size conversion table'!$B$6:$D$22,2),VLOOKUP(H13313,'Shoe size conversion table'!$J$6:$L$22,2))</f>
        <v>42</v>
      </c>
      <c r="J13313" s="13">
        <f>IF(G13313="Male",VLOOKUP(H13313,'Shoe size conversion table'!$B$6:$D$22,3),VLOOKUP(H13313,'Shoe size conversion table'!$J$6:$L$22,3))</f>
        <v>8.5</v>
      </c>
      <c r="K13313" s="11">
        <v>179</v>
      </c>
      <c r="L13313" s="12">
        <v>0</v>
      </c>
      <c r="M13313" s="7">
        <f t="shared" si="622"/>
        <v>2016</v>
      </c>
      <c r="N13313" s="7">
        <f t="shared" si="623"/>
        <v>10</v>
      </c>
      <c r="O13313" s="30">
        <f t="shared" si="624"/>
        <v>179</v>
      </c>
    </row>
    <row r="13314" spans="2:15" x14ac:dyDescent="0.2">
      <c r="B13314" s="13">
        <v>64275</v>
      </c>
      <c r="C13314" s="14">
        <v>42645.316111111111</v>
      </c>
      <c r="D13314" s="7" t="s">
        <v>7</v>
      </c>
      <c r="E13314" s="13">
        <v>2186</v>
      </c>
      <c r="F13314" s="7" t="s">
        <v>49</v>
      </c>
      <c r="G13314" s="7" t="s">
        <v>11</v>
      </c>
      <c r="H13314" s="13">
        <v>9.5</v>
      </c>
      <c r="I13314" s="13" t="str">
        <f>IF(G13314="Male",VLOOKUP(H13314,'Shoe size conversion table'!$B$6:$D$22,2),VLOOKUP(H13314,'Shoe size conversion table'!$J$6:$L$22,2))</f>
        <v>42-43</v>
      </c>
      <c r="J13314" s="13">
        <f>IF(G13314="Male",VLOOKUP(H13314,'Shoe size conversion table'!$B$6:$D$22,3),VLOOKUP(H13314,'Shoe size conversion table'!$J$6:$L$22,3))</f>
        <v>9</v>
      </c>
      <c r="K13314" s="11">
        <v>139</v>
      </c>
      <c r="L13314" s="12">
        <v>0.2</v>
      </c>
      <c r="M13314" s="7">
        <f t="shared" si="622"/>
        <v>2016</v>
      </c>
      <c r="N13314" s="7">
        <f t="shared" si="623"/>
        <v>10</v>
      </c>
      <c r="O13314" s="30">
        <f t="shared" si="624"/>
        <v>111.2</v>
      </c>
    </row>
    <row r="13315" spans="2:15" x14ac:dyDescent="0.2">
      <c r="B13315" s="13">
        <v>64276</v>
      </c>
      <c r="C13315" s="14">
        <v>42645.316111111111</v>
      </c>
      <c r="D13315" s="7" t="s">
        <v>10</v>
      </c>
      <c r="E13315" s="13">
        <v>2204</v>
      </c>
      <c r="F13315" s="7" t="s">
        <v>34</v>
      </c>
      <c r="G13315" s="7" t="s">
        <v>11</v>
      </c>
      <c r="H13315" s="13">
        <v>10.5</v>
      </c>
      <c r="I13315" s="13" t="str">
        <f>IF(G13315="Male",VLOOKUP(H13315,'Shoe size conversion table'!$B$6:$D$22,2),VLOOKUP(H13315,'Shoe size conversion table'!$J$6:$L$22,2))</f>
        <v>43-44</v>
      </c>
      <c r="J13315" s="13">
        <f>IF(G13315="Male",VLOOKUP(H13315,'Shoe size conversion table'!$B$6:$D$22,3),VLOOKUP(H13315,'Shoe size conversion table'!$J$6:$L$22,3))</f>
        <v>10</v>
      </c>
      <c r="K13315" s="11">
        <v>169</v>
      </c>
      <c r="L13315" s="12">
        <v>0</v>
      </c>
      <c r="M13315" s="7">
        <f t="shared" si="622"/>
        <v>2016</v>
      </c>
      <c r="N13315" s="7">
        <f t="shared" si="623"/>
        <v>10</v>
      </c>
      <c r="O13315" s="30">
        <f t="shared" si="624"/>
        <v>169</v>
      </c>
    </row>
    <row r="13316" spans="2:15" x14ac:dyDescent="0.2">
      <c r="B13316" s="13">
        <v>64277</v>
      </c>
      <c r="C13316" s="14">
        <v>42645.316111111235</v>
      </c>
      <c r="D13316" s="7" t="s">
        <v>10</v>
      </c>
      <c r="E13316" s="13">
        <v>2233</v>
      </c>
      <c r="F13316" s="7" t="s">
        <v>36</v>
      </c>
      <c r="G13316" s="7" t="s">
        <v>12</v>
      </c>
      <c r="H13316" s="13">
        <v>7.5</v>
      </c>
      <c r="I13316" s="13">
        <f>IF(G13316="Male",VLOOKUP(H13316,'Shoe size conversion table'!$B$6:$D$22,2),VLOOKUP(H13316,'Shoe size conversion table'!$J$6:$L$22,2))</f>
        <v>38</v>
      </c>
      <c r="J13316" s="13">
        <f>IF(G13316="Male",VLOOKUP(H13316,'Shoe size conversion table'!$B$6:$D$22,3),VLOOKUP(H13316,'Shoe size conversion table'!$J$6:$L$22,3))</f>
        <v>5.5</v>
      </c>
      <c r="K13316" s="11">
        <v>139</v>
      </c>
      <c r="L13316" s="12">
        <v>0.3</v>
      </c>
      <c r="M13316" s="7">
        <f t="shared" si="622"/>
        <v>2016</v>
      </c>
      <c r="N13316" s="7">
        <f t="shared" si="623"/>
        <v>10</v>
      </c>
      <c r="O13316" s="30">
        <f t="shared" si="624"/>
        <v>97.3</v>
      </c>
    </row>
    <row r="13317" spans="2:15" x14ac:dyDescent="0.2">
      <c r="B13317" s="13">
        <v>64278</v>
      </c>
      <c r="C13317" s="14">
        <v>42645.356111111214</v>
      </c>
      <c r="D13317" s="7" t="s">
        <v>10</v>
      </c>
      <c r="E13317" s="13">
        <v>2180</v>
      </c>
      <c r="F13317" s="7" t="s">
        <v>35</v>
      </c>
      <c r="G13317" s="7" t="s">
        <v>11</v>
      </c>
      <c r="H13317" s="13">
        <v>10</v>
      </c>
      <c r="I13317" s="13">
        <f>IF(G13317="Male",VLOOKUP(H13317,'Shoe size conversion table'!$B$6:$D$22,2),VLOOKUP(H13317,'Shoe size conversion table'!$J$6:$L$22,2))</f>
        <v>43</v>
      </c>
      <c r="J13317" s="13">
        <f>IF(G13317="Male",VLOOKUP(H13317,'Shoe size conversion table'!$B$6:$D$22,3),VLOOKUP(H13317,'Shoe size conversion table'!$J$6:$L$22,3))</f>
        <v>9.5</v>
      </c>
      <c r="K13317" s="11">
        <v>199</v>
      </c>
      <c r="L13317" s="12">
        <v>0</v>
      </c>
      <c r="M13317" s="7">
        <f t="shared" ref="M13317:M13380" si="625">YEAR(C13317)</f>
        <v>2016</v>
      </c>
      <c r="N13317" s="7">
        <f t="shared" si="623"/>
        <v>10</v>
      </c>
      <c r="O13317" s="30">
        <f t="shared" si="624"/>
        <v>199</v>
      </c>
    </row>
    <row r="13318" spans="2:15" x14ac:dyDescent="0.2">
      <c r="B13318" s="13">
        <v>64278</v>
      </c>
      <c r="C13318" s="14">
        <v>42645.356111111214</v>
      </c>
      <c r="D13318" s="7" t="s">
        <v>10</v>
      </c>
      <c r="E13318" s="13">
        <v>2198</v>
      </c>
      <c r="F13318" s="7" t="s">
        <v>36</v>
      </c>
      <c r="G13318" s="7" t="s">
        <v>11</v>
      </c>
      <c r="H13318" s="13">
        <v>10.5</v>
      </c>
      <c r="I13318" s="13" t="str">
        <f>IF(G13318="Male",VLOOKUP(H13318,'Shoe size conversion table'!$B$6:$D$22,2),VLOOKUP(H13318,'Shoe size conversion table'!$J$6:$L$22,2))</f>
        <v>43-44</v>
      </c>
      <c r="J13318" s="13">
        <f>IF(G13318="Male",VLOOKUP(H13318,'Shoe size conversion table'!$B$6:$D$22,3),VLOOKUP(H13318,'Shoe size conversion table'!$J$6:$L$22,3))</f>
        <v>10</v>
      </c>
      <c r="K13318" s="11">
        <v>139</v>
      </c>
      <c r="L13318" s="12">
        <v>0</v>
      </c>
      <c r="M13318" s="7">
        <f t="shared" si="625"/>
        <v>2016</v>
      </c>
      <c r="N13318" s="7">
        <f t="shared" ref="N13318:N13381" si="626">MONTH(C13318:C28285)</f>
        <v>10</v>
      </c>
      <c r="O13318" s="30">
        <f t="shared" ref="O13318:O13381" si="627">K13318*(1-L13318)</f>
        <v>139</v>
      </c>
    </row>
    <row r="13319" spans="2:15" x14ac:dyDescent="0.2">
      <c r="B13319" s="13">
        <v>64279</v>
      </c>
      <c r="C13319" s="14">
        <v>42645.416111111335</v>
      </c>
      <c r="D13319" s="7" t="s">
        <v>8</v>
      </c>
      <c r="E13319" s="13">
        <v>2174</v>
      </c>
      <c r="F13319" s="7" t="s">
        <v>42</v>
      </c>
      <c r="G13319" s="7" t="s">
        <v>12</v>
      </c>
      <c r="H13319" s="13">
        <v>7.5</v>
      </c>
      <c r="I13319" s="13">
        <f>IF(G13319="Male",VLOOKUP(H13319,'Shoe size conversion table'!$B$6:$D$22,2),VLOOKUP(H13319,'Shoe size conversion table'!$J$6:$L$22,2))</f>
        <v>38</v>
      </c>
      <c r="J13319" s="13">
        <f>IF(G13319="Male",VLOOKUP(H13319,'Shoe size conversion table'!$B$6:$D$22,3),VLOOKUP(H13319,'Shoe size conversion table'!$J$6:$L$22,3))</f>
        <v>5.5</v>
      </c>
      <c r="K13319" s="11">
        <v>179</v>
      </c>
      <c r="L13319" s="12">
        <v>0.5</v>
      </c>
      <c r="M13319" s="7">
        <f t="shared" si="625"/>
        <v>2016</v>
      </c>
      <c r="N13319" s="7">
        <f t="shared" si="626"/>
        <v>10</v>
      </c>
      <c r="O13319" s="30">
        <f t="shared" si="627"/>
        <v>89.5</v>
      </c>
    </row>
    <row r="13320" spans="2:15" x14ac:dyDescent="0.2">
      <c r="B13320" s="13">
        <v>64280</v>
      </c>
      <c r="C13320" s="14">
        <v>42645.55611111108</v>
      </c>
      <c r="D13320" s="7" t="s">
        <v>8</v>
      </c>
      <c r="E13320" s="13">
        <v>2223</v>
      </c>
      <c r="F13320" s="7" t="s">
        <v>39</v>
      </c>
      <c r="G13320" s="7" t="s">
        <v>11</v>
      </c>
      <c r="H13320" s="13">
        <v>8.5</v>
      </c>
      <c r="I13320" s="13" t="str">
        <f>IF(G13320="Male",VLOOKUP(H13320,'Shoe size conversion table'!$B$6:$D$22,2),VLOOKUP(H13320,'Shoe size conversion table'!$J$6:$L$22,2))</f>
        <v>41-42</v>
      </c>
      <c r="J13320" s="13">
        <f>IF(G13320="Male",VLOOKUP(H13320,'Shoe size conversion table'!$B$6:$D$22,3),VLOOKUP(H13320,'Shoe size conversion table'!$J$6:$L$22,3))</f>
        <v>8</v>
      </c>
      <c r="K13320" s="11">
        <v>169</v>
      </c>
      <c r="L13320" s="12">
        <v>0.2</v>
      </c>
      <c r="M13320" s="7">
        <f t="shared" si="625"/>
        <v>2016</v>
      </c>
      <c r="N13320" s="7">
        <f t="shared" si="626"/>
        <v>10</v>
      </c>
      <c r="O13320" s="30">
        <f t="shared" si="627"/>
        <v>135.20000000000002</v>
      </c>
    </row>
    <row r="13321" spans="2:15" x14ac:dyDescent="0.2">
      <c r="B13321" s="13">
        <v>64281</v>
      </c>
      <c r="C13321" s="14">
        <v>42645.586111111217</v>
      </c>
      <c r="D13321" s="7" t="s">
        <v>7</v>
      </c>
      <c r="E13321" s="13">
        <v>2190</v>
      </c>
      <c r="F13321" s="7" t="s">
        <v>43</v>
      </c>
      <c r="G13321" s="7" t="s">
        <v>11</v>
      </c>
      <c r="H13321" s="13">
        <v>9</v>
      </c>
      <c r="I13321" s="13">
        <f>IF(G13321="Male",VLOOKUP(H13321,'Shoe size conversion table'!$B$6:$D$22,2),VLOOKUP(H13321,'Shoe size conversion table'!$J$6:$L$22,2))</f>
        <v>42</v>
      </c>
      <c r="J13321" s="13">
        <f>IF(G13321="Male",VLOOKUP(H13321,'Shoe size conversion table'!$B$6:$D$22,3),VLOOKUP(H13321,'Shoe size conversion table'!$J$6:$L$22,3))</f>
        <v>8.5</v>
      </c>
      <c r="K13321" s="11">
        <v>189</v>
      </c>
      <c r="L13321" s="12">
        <v>0.5</v>
      </c>
      <c r="M13321" s="7">
        <f t="shared" si="625"/>
        <v>2016</v>
      </c>
      <c r="N13321" s="7">
        <f t="shared" si="626"/>
        <v>10</v>
      </c>
      <c r="O13321" s="30">
        <f t="shared" si="627"/>
        <v>94.5</v>
      </c>
    </row>
    <row r="13322" spans="2:15" x14ac:dyDescent="0.2">
      <c r="B13322" s="13">
        <v>64282</v>
      </c>
      <c r="C13322" s="14">
        <v>42645.616111111114</v>
      </c>
      <c r="D13322" s="7" t="s">
        <v>9</v>
      </c>
      <c r="E13322" s="13">
        <v>2204</v>
      </c>
      <c r="F13322" s="7" t="s">
        <v>58</v>
      </c>
      <c r="G13322" s="7" t="s">
        <v>11</v>
      </c>
      <c r="H13322" s="13">
        <v>10.5</v>
      </c>
      <c r="I13322" s="13" t="str">
        <f>IF(G13322="Male",VLOOKUP(H13322,'Shoe size conversion table'!$B$6:$D$22,2),VLOOKUP(H13322,'Shoe size conversion table'!$J$6:$L$22,2))</f>
        <v>43-44</v>
      </c>
      <c r="J13322" s="13">
        <f>IF(G13322="Male",VLOOKUP(H13322,'Shoe size conversion table'!$B$6:$D$22,3),VLOOKUP(H13322,'Shoe size conversion table'!$J$6:$L$22,3))</f>
        <v>10</v>
      </c>
      <c r="K13322" s="11">
        <v>189</v>
      </c>
      <c r="L13322" s="12">
        <v>0</v>
      </c>
      <c r="M13322" s="7">
        <f t="shared" si="625"/>
        <v>2016</v>
      </c>
      <c r="N13322" s="7">
        <f t="shared" si="626"/>
        <v>10</v>
      </c>
      <c r="O13322" s="30">
        <f t="shared" si="627"/>
        <v>189</v>
      </c>
    </row>
    <row r="13323" spans="2:15" x14ac:dyDescent="0.2">
      <c r="B13323" s="13">
        <v>64283</v>
      </c>
      <c r="C13323" s="14">
        <v>42645.626111111233</v>
      </c>
      <c r="D13323" s="7" t="s">
        <v>10</v>
      </c>
      <c r="E13323" s="13">
        <v>2151</v>
      </c>
      <c r="F13323" s="7" t="s">
        <v>35</v>
      </c>
      <c r="G13323" s="7" t="s">
        <v>12</v>
      </c>
      <c r="H13323" s="13">
        <v>10</v>
      </c>
      <c r="I13323" s="13" t="str">
        <f>IF(G13323="Male",VLOOKUP(H13323,'Shoe size conversion table'!$B$6:$D$22,2),VLOOKUP(H13323,'Shoe size conversion table'!$J$6:$L$22,2))</f>
        <v>40-41</v>
      </c>
      <c r="J13323" s="13">
        <f>IF(G13323="Male",VLOOKUP(H13323,'Shoe size conversion table'!$B$6:$D$22,3),VLOOKUP(H13323,'Shoe size conversion table'!$J$6:$L$22,3))</f>
        <v>8</v>
      </c>
      <c r="K13323" s="11">
        <v>139</v>
      </c>
      <c r="L13323" s="12">
        <v>0</v>
      </c>
      <c r="M13323" s="7">
        <f t="shared" si="625"/>
        <v>2016</v>
      </c>
      <c r="N13323" s="7">
        <f t="shared" si="626"/>
        <v>10</v>
      </c>
      <c r="O13323" s="30">
        <f t="shared" si="627"/>
        <v>139</v>
      </c>
    </row>
    <row r="13324" spans="2:15" x14ac:dyDescent="0.2">
      <c r="B13324" s="13">
        <v>64284</v>
      </c>
      <c r="C13324" s="14">
        <v>42645.646111111084</v>
      </c>
      <c r="D13324" s="7" t="s">
        <v>7</v>
      </c>
      <c r="E13324" s="13">
        <v>2232</v>
      </c>
      <c r="F13324" s="7" t="s">
        <v>51</v>
      </c>
      <c r="G13324" s="7" t="s">
        <v>12</v>
      </c>
      <c r="H13324" s="13">
        <v>7</v>
      </c>
      <c r="I13324" s="13" t="str">
        <f>IF(G13324="Male",VLOOKUP(H13324,'Shoe size conversion table'!$B$6:$D$22,2),VLOOKUP(H13324,'Shoe size conversion table'!$J$6:$L$22,2))</f>
        <v>37-38</v>
      </c>
      <c r="J13324" s="13">
        <f>IF(G13324="Male",VLOOKUP(H13324,'Shoe size conversion table'!$B$6:$D$22,3),VLOOKUP(H13324,'Shoe size conversion table'!$J$6:$L$22,3))</f>
        <v>5</v>
      </c>
      <c r="K13324" s="11">
        <v>149</v>
      </c>
      <c r="L13324" s="12">
        <v>0.5</v>
      </c>
      <c r="M13324" s="7">
        <f t="shared" si="625"/>
        <v>2016</v>
      </c>
      <c r="N13324" s="7">
        <f t="shared" si="626"/>
        <v>10</v>
      </c>
      <c r="O13324" s="30">
        <f t="shared" si="627"/>
        <v>74.5</v>
      </c>
    </row>
    <row r="13325" spans="2:15" x14ac:dyDescent="0.2">
      <c r="B13325" s="13">
        <v>64284</v>
      </c>
      <c r="C13325" s="14">
        <v>42645.646111111084</v>
      </c>
      <c r="D13325" s="7" t="s">
        <v>7</v>
      </c>
      <c r="E13325" s="13">
        <v>2228</v>
      </c>
      <c r="F13325" s="7" t="s">
        <v>49</v>
      </c>
      <c r="G13325" s="7" t="s">
        <v>12</v>
      </c>
      <c r="H13325" s="13">
        <v>8</v>
      </c>
      <c r="I13325" s="13" t="str">
        <f>IF(G13325="Male",VLOOKUP(H13325,'Shoe size conversion table'!$B$6:$D$22,2),VLOOKUP(H13325,'Shoe size conversion table'!$J$6:$L$22,2))</f>
        <v>38-39</v>
      </c>
      <c r="J13325" s="13">
        <f>IF(G13325="Male",VLOOKUP(H13325,'Shoe size conversion table'!$B$6:$D$22,3),VLOOKUP(H13325,'Shoe size conversion table'!$J$6:$L$22,3))</f>
        <v>6</v>
      </c>
      <c r="K13325" s="11">
        <v>149</v>
      </c>
      <c r="L13325" s="12">
        <v>0</v>
      </c>
      <c r="M13325" s="7">
        <f t="shared" si="625"/>
        <v>2016</v>
      </c>
      <c r="N13325" s="7">
        <f t="shared" si="626"/>
        <v>10</v>
      </c>
      <c r="O13325" s="30">
        <f t="shared" si="627"/>
        <v>149</v>
      </c>
    </row>
    <row r="13326" spans="2:15" x14ac:dyDescent="0.2">
      <c r="B13326" s="13">
        <v>64285</v>
      </c>
      <c r="C13326" s="14">
        <v>42645.676111111083</v>
      </c>
      <c r="D13326" s="7" t="s">
        <v>7</v>
      </c>
      <c r="E13326" s="13">
        <v>2193</v>
      </c>
      <c r="F13326" s="7" t="s">
        <v>54</v>
      </c>
      <c r="G13326" s="7" t="s">
        <v>11</v>
      </c>
      <c r="H13326" s="13">
        <v>10.5</v>
      </c>
      <c r="I13326" s="13" t="str">
        <f>IF(G13326="Male",VLOOKUP(H13326,'Shoe size conversion table'!$B$6:$D$22,2),VLOOKUP(H13326,'Shoe size conversion table'!$J$6:$L$22,2))</f>
        <v>43-44</v>
      </c>
      <c r="J13326" s="13">
        <f>IF(G13326="Male",VLOOKUP(H13326,'Shoe size conversion table'!$B$6:$D$22,3),VLOOKUP(H13326,'Shoe size conversion table'!$J$6:$L$22,3))</f>
        <v>10</v>
      </c>
      <c r="K13326" s="11">
        <v>169</v>
      </c>
      <c r="L13326" s="12">
        <v>0.3</v>
      </c>
      <c r="M13326" s="7">
        <f t="shared" si="625"/>
        <v>2016</v>
      </c>
      <c r="N13326" s="7">
        <f t="shared" si="626"/>
        <v>10</v>
      </c>
      <c r="O13326" s="30">
        <f t="shared" si="627"/>
        <v>118.3</v>
      </c>
    </row>
    <row r="13327" spans="2:15" x14ac:dyDescent="0.2">
      <c r="B13327" s="13">
        <v>64286</v>
      </c>
      <c r="C13327" s="14">
        <v>42645.716111111113</v>
      </c>
      <c r="D13327" s="7" t="s">
        <v>9</v>
      </c>
      <c r="E13327" s="13">
        <v>2235</v>
      </c>
      <c r="F13327" s="7" t="s">
        <v>60</v>
      </c>
      <c r="G13327" s="7" t="s">
        <v>11</v>
      </c>
      <c r="H13327" s="13">
        <v>10</v>
      </c>
      <c r="I13327" s="13">
        <f>IF(G13327="Male",VLOOKUP(H13327,'Shoe size conversion table'!$B$6:$D$22,2),VLOOKUP(H13327,'Shoe size conversion table'!$J$6:$L$22,2))</f>
        <v>43</v>
      </c>
      <c r="J13327" s="13">
        <f>IF(G13327="Male",VLOOKUP(H13327,'Shoe size conversion table'!$B$6:$D$22,3),VLOOKUP(H13327,'Shoe size conversion table'!$J$6:$L$22,3))</f>
        <v>9.5</v>
      </c>
      <c r="K13327" s="11">
        <v>149</v>
      </c>
      <c r="L13327" s="12">
        <v>0</v>
      </c>
      <c r="M13327" s="7">
        <f t="shared" si="625"/>
        <v>2016</v>
      </c>
      <c r="N13327" s="7">
        <f t="shared" si="626"/>
        <v>10</v>
      </c>
      <c r="O13327" s="30">
        <f t="shared" si="627"/>
        <v>149</v>
      </c>
    </row>
    <row r="13328" spans="2:15" x14ac:dyDescent="0.2">
      <c r="B13328" s="13">
        <v>64287</v>
      </c>
      <c r="C13328" s="14">
        <v>42645.846111111212</v>
      </c>
      <c r="D13328" s="7" t="s">
        <v>8</v>
      </c>
      <c r="E13328" s="13">
        <v>2198</v>
      </c>
      <c r="F13328" s="7" t="s">
        <v>37</v>
      </c>
      <c r="G13328" s="7" t="s">
        <v>12</v>
      </c>
      <c r="H13328" s="13">
        <v>9</v>
      </c>
      <c r="I13328" s="13" t="str">
        <f>IF(G13328="Male",VLOOKUP(H13328,'Shoe size conversion table'!$B$6:$D$22,2),VLOOKUP(H13328,'Shoe size conversion table'!$J$6:$L$22,2))</f>
        <v>39-40</v>
      </c>
      <c r="J13328" s="13">
        <f>IF(G13328="Male",VLOOKUP(H13328,'Shoe size conversion table'!$B$6:$D$22,3),VLOOKUP(H13328,'Shoe size conversion table'!$J$6:$L$22,3))</f>
        <v>7</v>
      </c>
      <c r="K13328" s="11">
        <v>139</v>
      </c>
      <c r="L13328" s="12">
        <v>0.5</v>
      </c>
      <c r="M13328" s="7">
        <f t="shared" si="625"/>
        <v>2016</v>
      </c>
      <c r="N13328" s="7">
        <f t="shared" si="626"/>
        <v>10</v>
      </c>
      <c r="O13328" s="30">
        <f t="shared" si="627"/>
        <v>69.5</v>
      </c>
    </row>
    <row r="13329" spans="2:15" x14ac:dyDescent="0.2">
      <c r="B13329" s="13">
        <v>64288</v>
      </c>
      <c r="C13329" s="14">
        <v>42645.856111111112</v>
      </c>
      <c r="D13329" s="7" t="s">
        <v>8</v>
      </c>
      <c r="E13329" s="13">
        <v>2168</v>
      </c>
      <c r="F13329" s="7" t="s">
        <v>38</v>
      </c>
      <c r="G13329" s="7" t="s">
        <v>11</v>
      </c>
      <c r="H13329" s="13">
        <v>10.5</v>
      </c>
      <c r="I13329" s="13" t="str">
        <f>IF(G13329="Male",VLOOKUP(H13329,'Shoe size conversion table'!$B$6:$D$22,2),VLOOKUP(H13329,'Shoe size conversion table'!$J$6:$L$22,2))</f>
        <v>43-44</v>
      </c>
      <c r="J13329" s="13">
        <f>IF(G13329="Male",VLOOKUP(H13329,'Shoe size conversion table'!$B$6:$D$22,3),VLOOKUP(H13329,'Shoe size conversion table'!$J$6:$L$22,3))</f>
        <v>10</v>
      </c>
      <c r="K13329" s="11">
        <v>129</v>
      </c>
      <c r="L13329" s="12">
        <v>0.2</v>
      </c>
      <c r="M13329" s="7">
        <f t="shared" si="625"/>
        <v>2016</v>
      </c>
      <c r="N13329" s="7">
        <f t="shared" si="626"/>
        <v>10</v>
      </c>
      <c r="O13329" s="30">
        <f t="shared" si="627"/>
        <v>103.2</v>
      </c>
    </row>
    <row r="13330" spans="2:15" x14ac:dyDescent="0.2">
      <c r="B13330" s="13">
        <v>64289</v>
      </c>
      <c r="C13330" s="14">
        <v>42645.916111111233</v>
      </c>
      <c r="D13330" s="7" t="s">
        <v>7</v>
      </c>
      <c r="E13330" s="13">
        <v>2212</v>
      </c>
      <c r="F13330" s="7" t="s">
        <v>54</v>
      </c>
      <c r="G13330" s="7" t="s">
        <v>11</v>
      </c>
      <c r="H13330" s="13">
        <v>9.5</v>
      </c>
      <c r="I13330" s="13" t="str">
        <f>IF(G13330="Male",VLOOKUP(H13330,'Shoe size conversion table'!$B$6:$D$22,2),VLOOKUP(H13330,'Shoe size conversion table'!$J$6:$L$22,2))</f>
        <v>42-43</v>
      </c>
      <c r="J13330" s="13">
        <f>IF(G13330="Male",VLOOKUP(H13330,'Shoe size conversion table'!$B$6:$D$22,3),VLOOKUP(H13330,'Shoe size conversion table'!$J$6:$L$22,3))</f>
        <v>9</v>
      </c>
      <c r="K13330" s="11">
        <v>139</v>
      </c>
      <c r="L13330" s="12">
        <v>0.3</v>
      </c>
      <c r="M13330" s="7">
        <f t="shared" si="625"/>
        <v>2016</v>
      </c>
      <c r="N13330" s="7">
        <f t="shared" si="626"/>
        <v>10</v>
      </c>
      <c r="O13330" s="30">
        <f t="shared" si="627"/>
        <v>97.3</v>
      </c>
    </row>
    <row r="13331" spans="2:15" x14ac:dyDescent="0.2">
      <c r="B13331" s="13">
        <v>64290</v>
      </c>
      <c r="C13331" s="14">
        <v>42646.096111111081</v>
      </c>
      <c r="D13331" s="7" t="s">
        <v>10</v>
      </c>
      <c r="E13331" s="13">
        <v>2241</v>
      </c>
      <c r="F13331" s="7" t="s">
        <v>36</v>
      </c>
      <c r="G13331" s="7" t="s">
        <v>11</v>
      </c>
      <c r="H13331" s="13">
        <v>7</v>
      </c>
      <c r="I13331" s="13">
        <f>IF(G13331="Male",VLOOKUP(H13331,'Shoe size conversion table'!$B$6:$D$22,2),VLOOKUP(H13331,'Shoe size conversion table'!$J$6:$L$22,2))</f>
        <v>40</v>
      </c>
      <c r="J13331" s="13">
        <f>IF(G13331="Male",VLOOKUP(H13331,'Shoe size conversion table'!$B$6:$D$22,3),VLOOKUP(H13331,'Shoe size conversion table'!$J$6:$L$22,3))</f>
        <v>6.5</v>
      </c>
      <c r="K13331" s="11">
        <v>199</v>
      </c>
      <c r="L13331" s="12">
        <v>0</v>
      </c>
      <c r="M13331" s="7">
        <f t="shared" si="625"/>
        <v>2016</v>
      </c>
      <c r="N13331" s="7">
        <f t="shared" si="626"/>
        <v>10</v>
      </c>
      <c r="O13331" s="30">
        <f t="shared" si="627"/>
        <v>199</v>
      </c>
    </row>
    <row r="13332" spans="2:15" x14ac:dyDescent="0.2">
      <c r="B13332" s="13">
        <v>64291</v>
      </c>
      <c r="C13332" s="14">
        <v>42646.116111111332</v>
      </c>
      <c r="D13332" s="7" t="s">
        <v>7</v>
      </c>
      <c r="E13332" s="13">
        <v>2155</v>
      </c>
      <c r="F13332" s="7" t="s">
        <v>51</v>
      </c>
      <c r="G13332" s="7" t="s">
        <v>11</v>
      </c>
      <c r="H13332" s="13">
        <v>9</v>
      </c>
      <c r="I13332" s="13">
        <f>IF(G13332="Male",VLOOKUP(H13332,'Shoe size conversion table'!$B$6:$D$22,2),VLOOKUP(H13332,'Shoe size conversion table'!$J$6:$L$22,2))</f>
        <v>42</v>
      </c>
      <c r="J13332" s="13">
        <f>IF(G13332="Male",VLOOKUP(H13332,'Shoe size conversion table'!$B$6:$D$22,3),VLOOKUP(H13332,'Shoe size conversion table'!$J$6:$L$22,3))</f>
        <v>8.5</v>
      </c>
      <c r="K13332" s="11">
        <v>179</v>
      </c>
      <c r="L13332" s="12">
        <v>0</v>
      </c>
      <c r="M13332" s="7">
        <f t="shared" si="625"/>
        <v>2016</v>
      </c>
      <c r="N13332" s="7">
        <f t="shared" si="626"/>
        <v>10</v>
      </c>
      <c r="O13332" s="30">
        <f t="shared" si="627"/>
        <v>179</v>
      </c>
    </row>
    <row r="13333" spans="2:15" x14ac:dyDescent="0.2">
      <c r="B13333" s="13">
        <v>64292</v>
      </c>
      <c r="C13333" s="14">
        <v>42646.136111111111</v>
      </c>
      <c r="D13333" s="7" t="s">
        <v>8</v>
      </c>
      <c r="E13333" s="13">
        <v>2241</v>
      </c>
      <c r="F13333" s="7" t="s">
        <v>40</v>
      </c>
      <c r="G13333" s="7" t="s">
        <v>11</v>
      </c>
      <c r="H13333" s="13">
        <v>10.5</v>
      </c>
      <c r="I13333" s="13" t="str">
        <f>IF(G13333="Male",VLOOKUP(H13333,'Shoe size conversion table'!$B$6:$D$22,2),VLOOKUP(H13333,'Shoe size conversion table'!$J$6:$L$22,2))</f>
        <v>43-44</v>
      </c>
      <c r="J13333" s="13">
        <f>IF(G13333="Male",VLOOKUP(H13333,'Shoe size conversion table'!$B$6:$D$22,3),VLOOKUP(H13333,'Shoe size conversion table'!$J$6:$L$22,3))</f>
        <v>10</v>
      </c>
      <c r="K13333" s="11">
        <v>129</v>
      </c>
      <c r="L13333" s="12">
        <v>0.3</v>
      </c>
      <c r="M13333" s="7">
        <f t="shared" si="625"/>
        <v>2016</v>
      </c>
      <c r="N13333" s="7">
        <f t="shared" si="626"/>
        <v>10</v>
      </c>
      <c r="O13333" s="30">
        <f t="shared" si="627"/>
        <v>90.3</v>
      </c>
    </row>
    <row r="13334" spans="2:15" x14ac:dyDescent="0.2">
      <c r="B13334" s="13">
        <v>64293</v>
      </c>
      <c r="C13334" s="14">
        <v>42646.146111111229</v>
      </c>
      <c r="D13334" s="7" t="s">
        <v>7</v>
      </c>
      <c r="E13334" s="13">
        <v>2226</v>
      </c>
      <c r="F13334" s="7" t="s">
        <v>43</v>
      </c>
      <c r="G13334" s="7" t="s">
        <v>12</v>
      </c>
      <c r="H13334" s="13">
        <v>8</v>
      </c>
      <c r="I13334" s="13" t="str">
        <f>IF(G13334="Male",VLOOKUP(H13334,'Shoe size conversion table'!$B$6:$D$22,2),VLOOKUP(H13334,'Shoe size conversion table'!$J$6:$L$22,2))</f>
        <v>38-39</v>
      </c>
      <c r="J13334" s="13">
        <f>IF(G13334="Male",VLOOKUP(H13334,'Shoe size conversion table'!$B$6:$D$22,3),VLOOKUP(H13334,'Shoe size conversion table'!$J$6:$L$22,3))</f>
        <v>6</v>
      </c>
      <c r="K13334" s="11">
        <v>139</v>
      </c>
      <c r="L13334" s="12">
        <v>0</v>
      </c>
      <c r="M13334" s="7">
        <f t="shared" si="625"/>
        <v>2016</v>
      </c>
      <c r="N13334" s="7">
        <f t="shared" si="626"/>
        <v>10</v>
      </c>
      <c r="O13334" s="30">
        <f t="shared" si="627"/>
        <v>139</v>
      </c>
    </row>
    <row r="13335" spans="2:15" x14ac:dyDescent="0.2">
      <c r="B13335" s="13">
        <v>64294</v>
      </c>
      <c r="C13335" s="14">
        <v>42646.296111111114</v>
      </c>
      <c r="D13335" s="7" t="s">
        <v>8</v>
      </c>
      <c r="E13335" s="13">
        <v>2215</v>
      </c>
      <c r="F13335" s="7" t="s">
        <v>40</v>
      </c>
      <c r="G13335" s="7" t="s">
        <v>11</v>
      </c>
      <c r="H13335" s="13">
        <v>8.5</v>
      </c>
      <c r="I13335" s="13" t="str">
        <f>IF(G13335="Male",VLOOKUP(H13335,'Shoe size conversion table'!$B$6:$D$22,2),VLOOKUP(H13335,'Shoe size conversion table'!$J$6:$L$22,2))</f>
        <v>41-42</v>
      </c>
      <c r="J13335" s="13">
        <f>IF(G13335="Male",VLOOKUP(H13335,'Shoe size conversion table'!$B$6:$D$22,3),VLOOKUP(H13335,'Shoe size conversion table'!$J$6:$L$22,3))</f>
        <v>8</v>
      </c>
      <c r="K13335" s="11">
        <v>169</v>
      </c>
      <c r="L13335" s="12">
        <v>0</v>
      </c>
      <c r="M13335" s="7">
        <f t="shared" si="625"/>
        <v>2016</v>
      </c>
      <c r="N13335" s="7">
        <f t="shared" si="626"/>
        <v>10</v>
      </c>
      <c r="O13335" s="30">
        <f t="shared" si="627"/>
        <v>169</v>
      </c>
    </row>
    <row r="13336" spans="2:15" x14ac:dyDescent="0.2">
      <c r="B13336" s="13">
        <v>64295</v>
      </c>
      <c r="C13336" s="14">
        <v>42646.316111111111</v>
      </c>
      <c r="D13336" s="7" t="s">
        <v>7</v>
      </c>
      <c r="E13336" s="13">
        <v>2186</v>
      </c>
      <c r="F13336" s="7" t="s">
        <v>49</v>
      </c>
      <c r="G13336" s="7" t="s">
        <v>12</v>
      </c>
      <c r="H13336" s="13">
        <v>8</v>
      </c>
      <c r="I13336" s="13" t="str">
        <f>IF(G13336="Male",VLOOKUP(H13336,'Shoe size conversion table'!$B$6:$D$22,2),VLOOKUP(H13336,'Shoe size conversion table'!$J$6:$L$22,2))</f>
        <v>38-39</v>
      </c>
      <c r="J13336" s="13">
        <f>IF(G13336="Male",VLOOKUP(H13336,'Shoe size conversion table'!$B$6:$D$22,3),VLOOKUP(H13336,'Shoe size conversion table'!$J$6:$L$22,3))</f>
        <v>6</v>
      </c>
      <c r="K13336" s="11">
        <v>189</v>
      </c>
      <c r="L13336" s="12">
        <v>0.3</v>
      </c>
      <c r="M13336" s="7">
        <f t="shared" si="625"/>
        <v>2016</v>
      </c>
      <c r="N13336" s="7">
        <f t="shared" si="626"/>
        <v>10</v>
      </c>
      <c r="O13336" s="30">
        <f t="shared" si="627"/>
        <v>132.29999999999998</v>
      </c>
    </row>
    <row r="13337" spans="2:15" x14ac:dyDescent="0.2">
      <c r="B13337" s="13">
        <v>64295</v>
      </c>
      <c r="C13337" s="14">
        <v>42646.316111111111</v>
      </c>
      <c r="D13337" s="7" t="s">
        <v>7</v>
      </c>
      <c r="E13337" s="13">
        <v>2203</v>
      </c>
      <c r="F13337" s="7" t="s">
        <v>49</v>
      </c>
      <c r="G13337" s="7" t="s">
        <v>11</v>
      </c>
      <c r="H13337" s="13">
        <v>9.5</v>
      </c>
      <c r="I13337" s="13" t="str">
        <f>IF(G13337="Male",VLOOKUP(H13337,'Shoe size conversion table'!$B$6:$D$22,2),VLOOKUP(H13337,'Shoe size conversion table'!$J$6:$L$22,2))</f>
        <v>42-43</v>
      </c>
      <c r="J13337" s="13">
        <f>IF(G13337="Male",VLOOKUP(H13337,'Shoe size conversion table'!$B$6:$D$22,3),VLOOKUP(H13337,'Shoe size conversion table'!$J$6:$L$22,3))</f>
        <v>9</v>
      </c>
      <c r="K13337" s="11">
        <v>189</v>
      </c>
      <c r="L13337" s="12">
        <v>0</v>
      </c>
      <c r="M13337" s="7">
        <f t="shared" si="625"/>
        <v>2016</v>
      </c>
      <c r="N13337" s="7">
        <f t="shared" si="626"/>
        <v>10</v>
      </c>
      <c r="O13337" s="30">
        <f t="shared" si="627"/>
        <v>189</v>
      </c>
    </row>
    <row r="13338" spans="2:15" x14ac:dyDescent="0.2">
      <c r="B13338" s="13">
        <v>64296</v>
      </c>
      <c r="C13338" s="14">
        <v>42646.356111111214</v>
      </c>
      <c r="D13338" s="7" t="s">
        <v>10</v>
      </c>
      <c r="E13338" s="13">
        <v>2205</v>
      </c>
      <c r="F13338" s="7" t="s">
        <v>34</v>
      </c>
      <c r="G13338" s="7" t="s">
        <v>11</v>
      </c>
      <c r="H13338" s="13">
        <v>9.5</v>
      </c>
      <c r="I13338" s="13" t="str">
        <f>IF(G13338="Male",VLOOKUP(H13338,'Shoe size conversion table'!$B$6:$D$22,2),VLOOKUP(H13338,'Shoe size conversion table'!$J$6:$L$22,2))</f>
        <v>42-43</v>
      </c>
      <c r="J13338" s="13">
        <f>IF(G13338="Male",VLOOKUP(H13338,'Shoe size conversion table'!$B$6:$D$22,3),VLOOKUP(H13338,'Shoe size conversion table'!$J$6:$L$22,3))</f>
        <v>9</v>
      </c>
      <c r="K13338" s="11">
        <v>139</v>
      </c>
      <c r="L13338" s="12">
        <v>0</v>
      </c>
      <c r="M13338" s="7">
        <f t="shared" si="625"/>
        <v>2016</v>
      </c>
      <c r="N13338" s="7">
        <f t="shared" si="626"/>
        <v>10</v>
      </c>
      <c r="O13338" s="30">
        <f t="shared" si="627"/>
        <v>139</v>
      </c>
    </row>
    <row r="13339" spans="2:15" x14ac:dyDescent="0.2">
      <c r="B13339" s="13">
        <v>64296</v>
      </c>
      <c r="C13339" s="14">
        <v>42646.356111111214</v>
      </c>
      <c r="D13339" s="7" t="s">
        <v>10</v>
      </c>
      <c r="E13339" s="13">
        <v>2180</v>
      </c>
      <c r="F13339" s="7" t="s">
        <v>35</v>
      </c>
      <c r="G13339" s="7" t="s">
        <v>11</v>
      </c>
      <c r="H13339" s="13">
        <v>10</v>
      </c>
      <c r="I13339" s="13">
        <f>IF(G13339="Male",VLOOKUP(H13339,'Shoe size conversion table'!$B$6:$D$22,2),VLOOKUP(H13339,'Shoe size conversion table'!$J$6:$L$22,2))</f>
        <v>43</v>
      </c>
      <c r="J13339" s="13">
        <f>IF(G13339="Male",VLOOKUP(H13339,'Shoe size conversion table'!$B$6:$D$22,3),VLOOKUP(H13339,'Shoe size conversion table'!$J$6:$L$22,3))</f>
        <v>9.5</v>
      </c>
      <c r="K13339" s="11">
        <v>199</v>
      </c>
      <c r="L13339" s="12">
        <v>0</v>
      </c>
      <c r="M13339" s="7">
        <f t="shared" si="625"/>
        <v>2016</v>
      </c>
      <c r="N13339" s="7">
        <f t="shared" si="626"/>
        <v>10</v>
      </c>
      <c r="O13339" s="30">
        <f t="shared" si="627"/>
        <v>199</v>
      </c>
    </row>
    <row r="13340" spans="2:15" x14ac:dyDescent="0.2">
      <c r="B13340" s="13">
        <v>64296</v>
      </c>
      <c r="C13340" s="14">
        <v>42646.356111111214</v>
      </c>
      <c r="D13340" s="7" t="s">
        <v>10</v>
      </c>
      <c r="E13340" s="13">
        <v>2203</v>
      </c>
      <c r="F13340" s="7" t="s">
        <v>34</v>
      </c>
      <c r="G13340" s="7" t="s">
        <v>11</v>
      </c>
      <c r="H13340" s="13">
        <v>9.5</v>
      </c>
      <c r="I13340" s="13" t="str">
        <f>IF(G13340="Male",VLOOKUP(H13340,'Shoe size conversion table'!$B$6:$D$22,2),VLOOKUP(H13340,'Shoe size conversion table'!$J$6:$L$22,2))</f>
        <v>42-43</v>
      </c>
      <c r="J13340" s="13">
        <f>IF(G13340="Male",VLOOKUP(H13340,'Shoe size conversion table'!$B$6:$D$22,3),VLOOKUP(H13340,'Shoe size conversion table'!$J$6:$L$22,3))</f>
        <v>9</v>
      </c>
      <c r="K13340" s="11">
        <v>139</v>
      </c>
      <c r="L13340" s="12">
        <v>0</v>
      </c>
      <c r="M13340" s="7">
        <f t="shared" si="625"/>
        <v>2016</v>
      </c>
      <c r="N13340" s="7">
        <f t="shared" si="626"/>
        <v>10</v>
      </c>
      <c r="O13340" s="30">
        <f t="shared" si="627"/>
        <v>139</v>
      </c>
    </row>
    <row r="13341" spans="2:15" x14ac:dyDescent="0.2">
      <c r="B13341" s="13">
        <v>64297</v>
      </c>
      <c r="C13341" s="14">
        <v>42646.44611111121</v>
      </c>
      <c r="D13341" s="7" t="s">
        <v>7</v>
      </c>
      <c r="E13341" s="13">
        <v>2186</v>
      </c>
      <c r="F13341" s="7" t="s">
        <v>49</v>
      </c>
      <c r="G13341" s="7" t="s">
        <v>12</v>
      </c>
      <c r="H13341" s="13">
        <v>7</v>
      </c>
      <c r="I13341" s="13" t="str">
        <f>IF(G13341="Male",VLOOKUP(H13341,'Shoe size conversion table'!$B$6:$D$22,2),VLOOKUP(H13341,'Shoe size conversion table'!$J$6:$L$22,2))</f>
        <v>37-38</v>
      </c>
      <c r="J13341" s="13">
        <f>IF(G13341="Male",VLOOKUP(H13341,'Shoe size conversion table'!$B$6:$D$22,3),VLOOKUP(H13341,'Shoe size conversion table'!$J$6:$L$22,3))</f>
        <v>5</v>
      </c>
      <c r="K13341" s="11">
        <v>179</v>
      </c>
      <c r="L13341" s="12">
        <v>0.1</v>
      </c>
      <c r="M13341" s="7">
        <f t="shared" si="625"/>
        <v>2016</v>
      </c>
      <c r="N13341" s="7">
        <f t="shared" si="626"/>
        <v>10</v>
      </c>
      <c r="O13341" s="30">
        <f t="shared" si="627"/>
        <v>161.1</v>
      </c>
    </row>
    <row r="13342" spans="2:15" x14ac:dyDescent="0.2">
      <c r="B13342" s="13">
        <v>64298</v>
      </c>
      <c r="C13342" s="14">
        <v>42646.576111111208</v>
      </c>
      <c r="D13342" s="7" t="s">
        <v>10</v>
      </c>
      <c r="E13342" s="13">
        <v>2238</v>
      </c>
      <c r="F13342" s="7" t="s">
        <v>35</v>
      </c>
      <c r="G13342" s="7" t="s">
        <v>12</v>
      </c>
      <c r="H13342" s="13">
        <v>8.5</v>
      </c>
      <c r="I13342" s="13">
        <f>IF(G13342="Male",VLOOKUP(H13342,'Shoe size conversion table'!$B$6:$D$22,2),VLOOKUP(H13342,'Shoe size conversion table'!$J$6:$L$22,2))</f>
        <v>39</v>
      </c>
      <c r="J13342" s="13">
        <f>IF(G13342="Male",VLOOKUP(H13342,'Shoe size conversion table'!$B$6:$D$22,3),VLOOKUP(H13342,'Shoe size conversion table'!$J$6:$L$22,3))</f>
        <v>6.5</v>
      </c>
      <c r="K13342" s="11">
        <v>189</v>
      </c>
      <c r="L13342" s="12">
        <v>0.2</v>
      </c>
      <c r="M13342" s="7">
        <f t="shared" si="625"/>
        <v>2016</v>
      </c>
      <c r="N13342" s="7">
        <f t="shared" si="626"/>
        <v>10</v>
      </c>
      <c r="O13342" s="30">
        <f t="shared" si="627"/>
        <v>151.20000000000002</v>
      </c>
    </row>
    <row r="13343" spans="2:15" x14ac:dyDescent="0.2">
      <c r="B13343" s="13">
        <v>64299</v>
      </c>
      <c r="C13343" s="14">
        <v>42646.586111111217</v>
      </c>
      <c r="D13343" s="7" t="s">
        <v>7</v>
      </c>
      <c r="E13343" s="13">
        <v>2223</v>
      </c>
      <c r="F13343" s="7" t="s">
        <v>52</v>
      </c>
      <c r="G13343" s="7" t="s">
        <v>11</v>
      </c>
      <c r="H13343" s="13">
        <v>10.5</v>
      </c>
      <c r="I13343" s="13" t="str">
        <f>IF(G13343="Male",VLOOKUP(H13343,'Shoe size conversion table'!$B$6:$D$22,2),VLOOKUP(H13343,'Shoe size conversion table'!$J$6:$L$22,2))</f>
        <v>43-44</v>
      </c>
      <c r="J13343" s="13">
        <f>IF(G13343="Male",VLOOKUP(H13343,'Shoe size conversion table'!$B$6:$D$22,3),VLOOKUP(H13343,'Shoe size conversion table'!$J$6:$L$22,3))</f>
        <v>10</v>
      </c>
      <c r="K13343" s="11">
        <v>169</v>
      </c>
      <c r="L13343" s="12">
        <v>0.5</v>
      </c>
      <c r="M13343" s="7">
        <f t="shared" si="625"/>
        <v>2016</v>
      </c>
      <c r="N13343" s="7">
        <f t="shared" si="626"/>
        <v>10</v>
      </c>
      <c r="O13343" s="30">
        <f t="shared" si="627"/>
        <v>84.5</v>
      </c>
    </row>
    <row r="13344" spans="2:15" x14ac:dyDescent="0.2">
      <c r="B13344" s="13">
        <v>64300</v>
      </c>
      <c r="C13344" s="14">
        <v>42646.616111111114</v>
      </c>
      <c r="D13344" s="7" t="s">
        <v>9</v>
      </c>
      <c r="E13344" s="13">
        <v>2172</v>
      </c>
      <c r="F13344" s="7" t="s">
        <v>61</v>
      </c>
      <c r="G13344" s="7" t="s">
        <v>11</v>
      </c>
      <c r="H13344" s="13">
        <v>10.5</v>
      </c>
      <c r="I13344" s="13" t="str">
        <f>IF(G13344="Male",VLOOKUP(H13344,'Shoe size conversion table'!$B$6:$D$22,2),VLOOKUP(H13344,'Shoe size conversion table'!$J$6:$L$22,2))</f>
        <v>43-44</v>
      </c>
      <c r="J13344" s="13">
        <f>IF(G13344="Male",VLOOKUP(H13344,'Shoe size conversion table'!$B$6:$D$22,3),VLOOKUP(H13344,'Shoe size conversion table'!$J$6:$L$22,3))</f>
        <v>10</v>
      </c>
      <c r="K13344" s="11">
        <v>139</v>
      </c>
      <c r="L13344" s="12">
        <v>0</v>
      </c>
      <c r="M13344" s="7">
        <f t="shared" si="625"/>
        <v>2016</v>
      </c>
      <c r="N13344" s="7">
        <f t="shared" si="626"/>
        <v>10</v>
      </c>
      <c r="O13344" s="30">
        <f t="shared" si="627"/>
        <v>139</v>
      </c>
    </row>
    <row r="13345" spans="2:15" x14ac:dyDescent="0.2">
      <c r="B13345" s="13">
        <v>64301</v>
      </c>
      <c r="C13345" s="14">
        <v>42646.646111111084</v>
      </c>
      <c r="D13345" s="7" t="s">
        <v>7</v>
      </c>
      <c r="E13345" s="13">
        <v>2178</v>
      </c>
      <c r="F13345" s="7" t="s">
        <v>49</v>
      </c>
      <c r="G13345" s="7" t="s">
        <v>12</v>
      </c>
      <c r="H13345" s="13">
        <v>8</v>
      </c>
      <c r="I13345" s="13" t="str">
        <f>IF(G13345="Male",VLOOKUP(H13345,'Shoe size conversion table'!$B$6:$D$22,2),VLOOKUP(H13345,'Shoe size conversion table'!$J$6:$L$22,2))</f>
        <v>38-39</v>
      </c>
      <c r="J13345" s="13">
        <f>IF(G13345="Male",VLOOKUP(H13345,'Shoe size conversion table'!$B$6:$D$22,3),VLOOKUP(H13345,'Shoe size conversion table'!$J$6:$L$22,3))</f>
        <v>6</v>
      </c>
      <c r="K13345" s="11">
        <v>139</v>
      </c>
      <c r="L13345" s="12">
        <v>0</v>
      </c>
      <c r="M13345" s="7">
        <f t="shared" si="625"/>
        <v>2016</v>
      </c>
      <c r="N13345" s="7">
        <f t="shared" si="626"/>
        <v>10</v>
      </c>
      <c r="O13345" s="30">
        <f t="shared" si="627"/>
        <v>139</v>
      </c>
    </row>
    <row r="13346" spans="2:15" x14ac:dyDescent="0.2">
      <c r="B13346" s="13">
        <v>64302</v>
      </c>
      <c r="C13346" s="14">
        <v>42646.856111111112</v>
      </c>
      <c r="D13346" s="7" t="s">
        <v>8</v>
      </c>
      <c r="E13346" s="13">
        <v>2147</v>
      </c>
      <c r="F13346" s="7" t="s">
        <v>38</v>
      </c>
      <c r="G13346" s="7" t="s">
        <v>11</v>
      </c>
      <c r="H13346" s="13">
        <v>8.5</v>
      </c>
      <c r="I13346" s="13" t="str">
        <f>IF(G13346="Male",VLOOKUP(H13346,'Shoe size conversion table'!$B$6:$D$22,2),VLOOKUP(H13346,'Shoe size conversion table'!$J$6:$L$22,2))</f>
        <v>41-42</v>
      </c>
      <c r="J13346" s="13">
        <f>IF(G13346="Male",VLOOKUP(H13346,'Shoe size conversion table'!$B$6:$D$22,3),VLOOKUP(H13346,'Shoe size conversion table'!$J$6:$L$22,3))</f>
        <v>8</v>
      </c>
      <c r="K13346" s="11">
        <v>129</v>
      </c>
      <c r="L13346" s="12">
        <v>0</v>
      </c>
      <c r="M13346" s="7">
        <f t="shared" si="625"/>
        <v>2016</v>
      </c>
      <c r="N13346" s="7">
        <f t="shared" si="626"/>
        <v>10</v>
      </c>
      <c r="O13346" s="30">
        <f t="shared" si="627"/>
        <v>129</v>
      </c>
    </row>
    <row r="13347" spans="2:15" x14ac:dyDescent="0.2">
      <c r="B13347" s="13">
        <v>64303</v>
      </c>
      <c r="C13347" s="14">
        <v>42646.956111111118</v>
      </c>
      <c r="D13347" s="7" t="s">
        <v>10</v>
      </c>
      <c r="E13347" s="13">
        <v>2165</v>
      </c>
      <c r="F13347" s="7" t="s">
        <v>35</v>
      </c>
      <c r="G13347" s="7" t="s">
        <v>11</v>
      </c>
      <c r="H13347" s="13">
        <v>6</v>
      </c>
      <c r="I13347" s="13">
        <f>IF(G13347="Male",VLOOKUP(H13347,'Shoe size conversion table'!$B$6:$D$22,2),VLOOKUP(H13347,'Shoe size conversion table'!$J$6:$L$22,2))</f>
        <v>39</v>
      </c>
      <c r="J13347" s="13">
        <f>IF(G13347="Male",VLOOKUP(H13347,'Shoe size conversion table'!$B$6:$D$22,3),VLOOKUP(H13347,'Shoe size conversion table'!$J$6:$L$22,3))</f>
        <v>5.5</v>
      </c>
      <c r="K13347" s="11">
        <v>129</v>
      </c>
      <c r="L13347" s="12">
        <v>0</v>
      </c>
      <c r="M13347" s="7">
        <f t="shared" si="625"/>
        <v>2016</v>
      </c>
      <c r="N13347" s="7">
        <f t="shared" si="626"/>
        <v>10</v>
      </c>
      <c r="O13347" s="30">
        <f t="shared" si="627"/>
        <v>129</v>
      </c>
    </row>
    <row r="13348" spans="2:15" x14ac:dyDescent="0.2">
      <c r="B13348" s="13">
        <v>64304</v>
      </c>
      <c r="C13348" s="14">
        <v>42646.986111111233</v>
      </c>
      <c r="D13348" s="7" t="s">
        <v>10</v>
      </c>
      <c r="E13348" s="13">
        <v>2212</v>
      </c>
      <c r="F13348" s="7" t="s">
        <v>34</v>
      </c>
      <c r="G13348" s="7" t="s">
        <v>11</v>
      </c>
      <c r="H13348" s="13">
        <v>10</v>
      </c>
      <c r="I13348" s="13">
        <f>IF(G13348="Male",VLOOKUP(H13348,'Shoe size conversion table'!$B$6:$D$22,2),VLOOKUP(H13348,'Shoe size conversion table'!$J$6:$L$22,2))</f>
        <v>43</v>
      </c>
      <c r="J13348" s="13">
        <f>IF(G13348="Male",VLOOKUP(H13348,'Shoe size conversion table'!$B$6:$D$22,3),VLOOKUP(H13348,'Shoe size conversion table'!$J$6:$L$22,3))</f>
        <v>9.5</v>
      </c>
      <c r="K13348" s="11">
        <v>149</v>
      </c>
      <c r="L13348" s="12">
        <v>0</v>
      </c>
      <c r="M13348" s="7">
        <f t="shared" si="625"/>
        <v>2016</v>
      </c>
      <c r="N13348" s="7">
        <f t="shared" si="626"/>
        <v>10</v>
      </c>
      <c r="O13348" s="30">
        <f t="shared" si="627"/>
        <v>149</v>
      </c>
    </row>
    <row r="13349" spans="2:15" x14ac:dyDescent="0.2">
      <c r="B13349" s="13">
        <v>64305</v>
      </c>
      <c r="C13349" s="14">
        <v>42647.096111111081</v>
      </c>
      <c r="D13349" s="7" t="s">
        <v>10</v>
      </c>
      <c r="E13349" s="13">
        <v>2156</v>
      </c>
      <c r="F13349" s="7" t="s">
        <v>35</v>
      </c>
      <c r="G13349" s="7" t="s">
        <v>11</v>
      </c>
      <c r="H13349" s="13">
        <v>8.5</v>
      </c>
      <c r="I13349" s="13" t="str">
        <f>IF(G13349="Male",VLOOKUP(H13349,'Shoe size conversion table'!$B$6:$D$22,2),VLOOKUP(H13349,'Shoe size conversion table'!$J$6:$L$22,2))</f>
        <v>41-42</v>
      </c>
      <c r="J13349" s="13">
        <f>IF(G13349="Male",VLOOKUP(H13349,'Shoe size conversion table'!$B$6:$D$22,3),VLOOKUP(H13349,'Shoe size conversion table'!$J$6:$L$22,3))</f>
        <v>8</v>
      </c>
      <c r="K13349" s="11">
        <v>139</v>
      </c>
      <c r="L13349" s="12">
        <v>0</v>
      </c>
      <c r="M13349" s="7">
        <f t="shared" si="625"/>
        <v>2016</v>
      </c>
      <c r="N13349" s="7">
        <f t="shared" si="626"/>
        <v>10</v>
      </c>
      <c r="O13349" s="30">
        <f t="shared" si="627"/>
        <v>139</v>
      </c>
    </row>
    <row r="13350" spans="2:15" x14ac:dyDescent="0.2">
      <c r="B13350" s="13">
        <v>64306</v>
      </c>
      <c r="C13350" s="14">
        <v>42647.096111111336</v>
      </c>
      <c r="D13350" s="7" t="s">
        <v>7</v>
      </c>
      <c r="E13350" s="13">
        <v>2190</v>
      </c>
      <c r="F13350" s="7" t="s">
        <v>55</v>
      </c>
      <c r="G13350" s="7" t="s">
        <v>11</v>
      </c>
      <c r="H13350" s="13">
        <v>9.5</v>
      </c>
      <c r="I13350" s="13" t="str">
        <f>IF(G13350="Male",VLOOKUP(H13350,'Shoe size conversion table'!$B$6:$D$22,2),VLOOKUP(H13350,'Shoe size conversion table'!$J$6:$L$22,2))</f>
        <v>42-43</v>
      </c>
      <c r="J13350" s="13">
        <f>IF(G13350="Male",VLOOKUP(H13350,'Shoe size conversion table'!$B$6:$D$22,3),VLOOKUP(H13350,'Shoe size conversion table'!$J$6:$L$22,3))</f>
        <v>9</v>
      </c>
      <c r="K13350" s="11">
        <v>189</v>
      </c>
      <c r="L13350" s="12">
        <v>0.2</v>
      </c>
      <c r="M13350" s="7">
        <f t="shared" si="625"/>
        <v>2016</v>
      </c>
      <c r="N13350" s="7">
        <f t="shared" si="626"/>
        <v>10</v>
      </c>
      <c r="O13350" s="30">
        <f t="shared" si="627"/>
        <v>151.20000000000002</v>
      </c>
    </row>
    <row r="13351" spans="2:15" x14ac:dyDescent="0.2">
      <c r="B13351" s="13">
        <v>64307</v>
      </c>
      <c r="C13351" s="14">
        <v>42647.206111111234</v>
      </c>
      <c r="D13351" s="7" t="s">
        <v>7</v>
      </c>
      <c r="E13351" s="13">
        <v>2222</v>
      </c>
      <c r="F13351" s="7" t="s">
        <v>49</v>
      </c>
      <c r="G13351" s="7" t="s">
        <v>11</v>
      </c>
      <c r="H13351" s="13">
        <v>9.5</v>
      </c>
      <c r="I13351" s="13" t="str">
        <f>IF(G13351="Male",VLOOKUP(H13351,'Shoe size conversion table'!$B$6:$D$22,2),VLOOKUP(H13351,'Shoe size conversion table'!$J$6:$L$22,2))</f>
        <v>42-43</v>
      </c>
      <c r="J13351" s="13">
        <f>IF(G13351="Male",VLOOKUP(H13351,'Shoe size conversion table'!$B$6:$D$22,3),VLOOKUP(H13351,'Shoe size conversion table'!$J$6:$L$22,3))</f>
        <v>9</v>
      </c>
      <c r="K13351" s="11">
        <v>179</v>
      </c>
      <c r="L13351" s="12">
        <v>0.1</v>
      </c>
      <c r="M13351" s="7">
        <f t="shared" si="625"/>
        <v>2016</v>
      </c>
      <c r="N13351" s="7">
        <f t="shared" si="626"/>
        <v>10</v>
      </c>
      <c r="O13351" s="30">
        <f t="shared" si="627"/>
        <v>161.1</v>
      </c>
    </row>
    <row r="13352" spans="2:15" x14ac:dyDescent="0.2">
      <c r="B13352" s="13">
        <v>64308</v>
      </c>
      <c r="C13352" s="14">
        <v>42647.286111111338</v>
      </c>
      <c r="D13352" s="7" t="s">
        <v>10</v>
      </c>
      <c r="E13352" s="13">
        <v>2231</v>
      </c>
      <c r="F13352" s="7" t="s">
        <v>35</v>
      </c>
      <c r="G13352" s="7" t="s">
        <v>11</v>
      </c>
      <c r="H13352" s="13">
        <v>8.5</v>
      </c>
      <c r="I13352" s="13" t="str">
        <f>IF(G13352="Male",VLOOKUP(H13352,'Shoe size conversion table'!$B$6:$D$22,2),VLOOKUP(H13352,'Shoe size conversion table'!$J$6:$L$22,2))</f>
        <v>41-42</v>
      </c>
      <c r="J13352" s="13">
        <f>IF(G13352="Male",VLOOKUP(H13352,'Shoe size conversion table'!$B$6:$D$22,3),VLOOKUP(H13352,'Shoe size conversion table'!$J$6:$L$22,3))</f>
        <v>8</v>
      </c>
      <c r="K13352" s="11">
        <v>139</v>
      </c>
      <c r="L13352" s="12">
        <v>0.5</v>
      </c>
      <c r="M13352" s="7">
        <f t="shared" si="625"/>
        <v>2016</v>
      </c>
      <c r="N13352" s="7">
        <f t="shared" si="626"/>
        <v>10</v>
      </c>
      <c r="O13352" s="30">
        <f t="shared" si="627"/>
        <v>69.5</v>
      </c>
    </row>
    <row r="13353" spans="2:15" x14ac:dyDescent="0.2">
      <c r="B13353" s="13">
        <v>64309</v>
      </c>
      <c r="C13353" s="14">
        <v>42647.296111111114</v>
      </c>
      <c r="D13353" s="7" t="s">
        <v>10</v>
      </c>
      <c r="E13353" s="13">
        <v>2174</v>
      </c>
      <c r="F13353" s="7" t="s">
        <v>35</v>
      </c>
      <c r="G13353" s="7" t="s">
        <v>12</v>
      </c>
      <c r="H13353" s="13">
        <v>7.5</v>
      </c>
      <c r="I13353" s="13">
        <f>IF(G13353="Male",VLOOKUP(H13353,'Shoe size conversion table'!$B$6:$D$22,2),VLOOKUP(H13353,'Shoe size conversion table'!$J$6:$L$22,2))</f>
        <v>38</v>
      </c>
      <c r="J13353" s="13">
        <f>IF(G13353="Male",VLOOKUP(H13353,'Shoe size conversion table'!$B$6:$D$22,3),VLOOKUP(H13353,'Shoe size conversion table'!$J$6:$L$22,3))</f>
        <v>5.5</v>
      </c>
      <c r="K13353" s="11">
        <v>149</v>
      </c>
      <c r="L13353" s="12">
        <v>0.1</v>
      </c>
      <c r="M13353" s="7">
        <f t="shared" si="625"/>
        <v>2016</v>
      </c>
      <c r="N13353" s="7">
        <f t="shared" si="626"/>
        <v>10</v>
      </c>
      <c r="O13353" s="30">
        <f t="shared" si="627"/>
        <v>134.1</v>
      </c>
    </row>
    <row r="13354" spans="2:15" x14ac:dyDescent="0.2">
      <c r="B13354" s="13">
        <v>64310</v>
      </c>
      <c r="C13354" s="14">
        <v>42647.316111111111</v>
      </c>
      <c r="D13354" s="7" t="s">
        <v>10</v>
      </c>
      <c r="E13354" s="13">
        <v>2148</v>
      </c>
      <c r="F13354" s="7" t="s">
        <v>34</v>
      </c>
      <c r="G13354" s="7" t="s">
        <v>11</v>
      </c>
      <c r="H13354" s="13">
        <v>10.5</v>
      </c>
      <c r="I13354" s="13" t="str">
        <f>IF(G13354="Male",VLOOKUP(H13354,'Shoe size conversion table'!$B$6:$D$22,2),VLOOKUP(H13354,'Shoe size conversion table'!$J$6:$L$22,2))</f>
        <v>43-44</v>
      </c>
      <c r="J13354" s="13">
        <f>IF(G13354="Male",VLOOKUP(H13354,'Shoe size conversion table'!$B$6:$D$22,3),VLOOKUP(H13354,'Shoe size conversion table'!$J$6:$L$22,3))</f>
        <v>10</v>
      </c>
      <c r="K13354" s="11">
        <v>149</v>
      </c>
      <c r="L13354" s="12">
        <v>0</v>
      </c>
      <c r="M13354" s="7">
        <f t="shared" si="625"/>
        <v>2016</v>
      </c>
      <c r="N13354" s="7">
        <f t="shared" si="626"/>
        <v>10</v>
      </c>
      <c r="O13354" s="30">
        <f t="shared" si="627"/>
        <v>149</v>
      </c>
    </row>
    <row r="13355" spans="2:15" x14ac:dyDescent="0.2">
      <c r="B13355" s="13">
        <v>64310</v>
      </c>
      <c r="C13355" s="14">
        <v>42647.316111111111</v>
      </c>
      <c r="D13355" s="7" t="s">
        <v>10</v>
      </c>
      <c r="E13355" s="13">
        <v>2212</v>
      </c>
      <c r="F13355" s="7" t="s">
        <v>35</v>
      </c>
      <c r="G13355" s="7" t="s">
        <v>12</v>
      </c>
      <c r="H13355" s="13">
        <v>8.5</v>
      </c>
      <c r="I13355" s="13">
        <f>IF(G13355="Male",VLOOKUP(H13355,'Shoe size conversion table'!$B$6:$D$22,2),VLOOKUP(H13355,'Shoe size conversion table'!$J$6:$L$22,2))</f>
        <v>39</v>
      </c>
      <c r="J13355" s="13">
        <f>IF(G13355="Male",VLOOKUP(H13355,'Shoe size conversion table'!$B$6:$D$22,3),VLOOKUP(H13355,'Shoe size conversion table'!$J$6:$L$22,3))</f>
        <v>6.5</v>
      </c>
      <c r="K13355" s="11">
        <v>129</v>
      </c>
      <c r="L13355" s="12">
        <v>0.3</v>
      </c>
      <c r="M13355" s="7">
        <f t="shared" si="625"/>
        <v>2016</v>
      </c>
      <c r="N13355" s="7">
        <f t="shared" si="626"/>
        <v>10</v>
      </c>
      <c r="O13355" s="30">
        <f t="shared" si="627"/>
        <v>90.3</v>
      </c>
    </row>
    <row r="13356" spans="2:15" x14ac:dyDescent="0.2">
      <c r="B13356" s="13">
        <v>64311</v>
      </c>
      <c r="C13356" s="14">
        <v>42647.356111111214</v>
      </c>
      <c r="D13356" s="7" t="s">
        <v>10</v>
      </c>
      <c r="E13356" s="13">
        <v>2205</v>
      </c>
      <c r="F13356" s="7" t="s">
        <v>34</v>
      </c>
      <c r="G13356" s="7" t="s">
        <v>11</v>
      </c>
      <c r="H13356" s="13">
        <v>9.5</v>
      </c>
      <c r="I13356" s="13" t="str">
        <f>IF(G13356="Male",VLOOKUP(H13356,'Shoe size conversion table'!$B$6:$D$22,2),VLOOKUP(H13356,'Shoe size conversion table'!$J$6:$L$22,2))</f>
        <v>42-43</v>
      </c>
      <c r="J13356" s="13">
        <f>IF(G13356="Male",VLOOKUP(H13356,'Shoe size conversion table'!$B$6:$D$22,3),VLOOKUP(H13356,'Shoe size conversion table'!$J$6:$L$22,3))</f>
        <v>9</v>
      </c>
      <c r="K13356" s="11">
        <v>139</v>
      </c>
      <c r="L13356" s="12">
        <v>0</v>
      </c>
      <c r="M13356" s="7">
        <f t="shared" si="625"/>
        <v>2016</v>
      </c>
      <c r="N13356" s="7">
        <f t="shared" si="626"/>
        <v>10</v>
      </c>
      <c r="O13356" s="30">
        <f t="shared" si="627"/>
        <v>139</v>
      </c>
    </row>
    <row r="13357" spans="2:15" x14ac:dyDescent="0.2">
      <c r="B13357" s="13">
        <v>64311</v>
      </c>
      <c r="C13357" s="14">
        <v>42647.356111111214</v>
      </c>
      <c r="D13357" s="7" t="s">
        <v>10</v>
      </c>
      <c r="E13357" s="13">
        <v>2180</v>
      </c>
      <c r="F13357" s="7" t="s">
        <v>35</v>
      </c>
      <c r="G13357" s="7" t="s">
        <v>11</v>
      </c>
      <c r="H13357" s="13">
        <v>10</v>
      </c>
      <c r="I13357" s="13">
        <f>IF(G13357="Male",VLOOKUP(H13357,'Shoe size conversion table'!$B$6:$D$22,2),VLOOKUP(H13357,'Shoe size conversion table'!$J$6:$L$22,2))</f>
        <v>43</v>
      </c>
      <c r="J13357" s="13">
        <f>IF(G13357="Male",VLOOKUP(H13357,'Shoe size conversion table'!$B$6:$D$22,3),VLOOKUP(H13357,'Shoe size conversion table'!$J$6:$L$22,3))</f>
        <v>9.5</v>
      </c>
      <c r="K13357" s="11">
        <v>199</v>
      </c>
      <c r="L13357" s="12">
        <v>0</v>
      </c>
      <c r="M13357" s="7">
        <f t="shared" si="625"/>
        <v>2016</v>
      </c>
      <c r="N13357" s="7">
        <f t="shared" si="626"/>
        <v>10</v>
      </c>
      <c r="O13357" s="30">
        <f t="shared" si="627"/>
        <v>199</v>
      </c>
    </row>
    <row r="13358" spans="2:15" x14ac:dyDescent="0.2">
      <c r="B13358" s="13">
        <v>64312</v>
      </c>
      <c r="C13358" s="14">
        <v>42647.426111111206</v>
      </c>
      <c r="D13358" s="7" t="s">
        <v>7</v>
      </c>
      <c r="E13358" s="13">
        <v>2239</v>
      </c>
      <c r="F13358" s="7" t="s">
        <v>43</v>
      </c>
      <c r="G13358" s="7" t="s">
        <v>11</v>
      </c>
      <c r="H13358" s="13">
        <v>8.5</v>
      </c>
      <c r="I13358" s="13" t="str">
        <f>IF(G13358="Male",VLOOKUP(H13358,'Shoe size conversion table'!$B$6:$D$22,2),VLOOKUP(H13358,'Shoe size conversion table'!$J$6:$L$22,2))</f>
        <v>41-42</v>
      </c>
      <c r="J13358" s="13">
        <f>IF(G13358="Male",VLOOKUP(H13358,'Shoe size conversion table'!$B$6:$D$22,3),VLOOKUP(H13358,'Shoe size conversion table'!$J$6:$L$22,3))</f>
        <v>8</v>
      </c>
      <c r="K13358" s="11">
        <v>189</v>
      </c>
      <c r="L13358" s="12">
        <v>0</v>
      </c>
      <c r="M13358" s="7">
        <f t="shared" si="625"/>
        <v>2016</v>
      </c>
      <c r="N13358" s="7">
        <f t="shared" si="626"/>
        <v>10</v>
      </c>
      <c r="O13358" s="30">
        <f t="shared" si="627"/>
        <v>189</v>
      </c>
    </row>
    <row r="13359" spans="2:15" x14ac:dyDescent="0.2">
      <c r="B13359" s="13">
        <v>64313</v>
      </c>
      <c r="C13359" s="14">
        <v>42647.44611111121</v>
      </c>
      <c r="D13359" s="7" t="s">
        <v>8</v>
      </c>
      <c r="E13359" s="13">
        <v>2192</v>
      </c>
      <c r="F13359" s="7" t="s">
        <v>38</v>
      </c>
      <c r="G13359" s="7" t="s">
        <v>11</v>
      </c>
      <c r="H13359" s="13">
        <v>10</v>
      </c>
      <c r="I13359" s="13">
        <f>IF(G13359="Male",VLOOKUP(H13359,'Shoe size conversion table'!$B$6:$D$22,2),VLOOKUP(H13359,'Shoe size conversion table'!$J$6:$L$22,2))</f>
        <v>43</v>
      </c>
      <c r="J13359" s="13">
        <f>IF(G13359="Male",VLOOKUP(H13359,'Shoe size conversion table'!$B$6:$D$22,3),VLOOKUP(H13359,'Shoe size conversion table'!$J$6:$L$22,3))</f>
        <v>9.5</v>
      </c>
      <c r="K13359" s="11">
        <v>189</v>
      </c>
      <c r="L13359" s="12">
        <v>0.3</v>
      </c>
      <c r="M13359" s="7">
        <f t="shared" si="625"/>
        <v>2016</v>
      </c>
      <c r="N13359" s="7">
        <f t="shared" si="626"/>
        <v>10</v>
      </c>
      <c r="O13359" s="30">
        <f t="shared" si="627"/>
        <v>132.29999999999998</v>
      </c>
    </row>
    <row r="13360" spans="2:15" x14ac:dyDescent="0.2">
      <c r="B13360" s="13">
        <v>64314</v>
      </c>
      <c r="C13360" s="14">
        <v>42647.466111111076</v>
      </c>
      <c r="D13360" s="7" t="s">
        <v>7</v>
      </c>
      <c r="E13360" s="13">
        <v>2191</v>
      </c>
      <c r="F13360" s="7" t="s">
        <v>51</v>
      </c>
      <c r="G13360" s="7" t="s">
        <v>12</v>
      </c>
      <c r="H13360" s="13">
        <v>10.5</v>
      </c>
      <c r="I13360" s="13">
        <f>IF(G13360="Male",VLOOKUP(H13360,'Shoe size conversion table'!$B$6:$D$22,2),VLOOKUP(H13360,'Shoe size conversion table'!$J$6:$L$22,2))</f>
        <v>41</v>
      </c>
      <c r="J13360" s="13">
        <f>IF(G13360="Male",VLOOKUP(H13360,'Shoe size conversion table'!$B$6:$D$22,3),VLOOKUP(H13360,'Shoe size conversion table'!$J$6:$L$22,3))</f>
        <v>8.5</v>
      </c>
      <c r="K13360" s="11">
        <v>129</v>
      </c>
      <c r="L13360" s="12">
        <v>0.3</v>
      </c>
      <c r="M13360" s="7">
        <f t="shared" si="625"/>
        <v>2016</v>
      </c>
      <c r="N13360" s="7">
        <f t="shared" si="626"/>
        <v>10</v>
      </c>
      <c r="O13360" s="30">
        <f t="shared" si="627"/>
        <v>90.3</v>
      </c>
    </row>
    <row r="13361" spans="2:15" x14ac:dyDescent="0.2">
      <c r="B13361" s="13">
        <v>64315</v>
      </c>
      <c r="C13361" s="14">
        <v>42647.55611111108</v>
      </c>
      <c r="D13361" s="7" t="s">
        <v>8</v>
      </c>
      <c r="E13361" s="13">
        <v>2150</v>
      </c>
      <c r="F13361" s="7" t="s">
        <v>42</v>
      </c>
      <c r="G13361" s="7" t="s">
        <v>11</v>
      </c>
      <c r="H13361" s="13">
        <v>9</v>
      </c>
      <c r="I13361" s="13">
        <f>IF(G13361="Male",VLOOKUP(H13361,'Shoe size conversion table'!$B$6:$D$22,2),VLOOKUP(H13361,'Shoe size conversion table'!$J$6:$L$22,2))</f>
        <v>42</v>
      </c>
      <c r="J13361" s="13">
        <f>IF(G13361="Male",VLOOKUP(H13361,'Shoe size conversion table'!$B$6:$D$22,3),VLOOKUP(H13361,'Shoe size conversion table'!$J$6:$L$22,3))</f>
        <v>8.5</v>
      </c>
      <c r="K13361" s="11">
        <v>169</v>
      </c>
      <c r="L13361" s="12">
        <v>0.1</v>
      </c>
      <c r="M13361" s="7">
        <f t="shared" si="625"/>
        <v>2016</v>
      </c>
      <c r="N13361" s="7">
        <f t="shared" si="626"/>
        <v>10</v>
      </c>
      <c r="O13361" s="30">
        <f t="shared" si="627"/>
        <v>152.1</v>
      </c>
    </row>
    <row r="13362" spans="2:15" x14ac:dyDescent="0.2">
      <c r="B13362" s="13">
        <v>64316</v>
      </c>
      <c r="C13362" s="14">
        <v>42647.686111111077</v>
      </c>
      <c r="D13362" s="7" t="s">
        <v>9</v>
      </c>
      <c r="E13362" s="13">
        <v>2212</v>
      </c>
      <c r="F13362" s="7" t="s">
        <v>62</v>
      </c>
      <c r="G13362" s="7" t="s">
        <v>11</v>
      </c>
      <c r="H13362" s="13">
        <v>8.5</v>
      </c>
      <c r="I13362" s="13" t="str">
        <f>IF(G13362="Male",VLOOKUP(H13362,'Shoe size conversion table'!$B$6:$D$22,2),VLOOKUP(H13362,'Shoe size conversion table'!$J$6:$L$22,2))</f>
        <v>41-42</v>
      </c>
      <c r="J13362" s="13">
        <f>IF(G13362="Male",VLOOKUP(H13362,'Shoe size conversion table'!$B$6:$D$22,3),VLOOKUP(H13362,'Shoe size conversion table'!$J$6:$L$22,3))</f>
        <v>8</v>
      </c>
      <c r="K13362" s="11">
        <v>199</v>
      </c>
      <c r="L13362" s="12">
        <v>0</v>
      </c>
      <c r="M13362" s="7">
        <f t="shared" si="625"/>
        <v>2016</v>
      </c>
      <c r="N13362" s="7">
        <f t="shared" si="626"/>
        <v>10</v>
      </c>
      <c r="O13362" s="30">
        <f t="shared" si="627"/>
        <v>199</v>
      </c>
    </row>
    <row r="13363" spans="2:15" x14ac:dyDescent="0.2">
      <c r="B13363" s="13">
        <v>64317</v>
      </c>
      <c r="C13363" s="14">
        <v>42647.916111111117</v>
      </c>
      <c r="D13363" s="7" t="s">
        <v>7</v>
      </c>
      <c r="E13363" s="13">
        <v>2213</v>
      </c>
      <c r="F13363" s="7" t="s">
        <v>48</v>
      </c>
      <c r="G13363" s="7" t="s">
        <v>12</v>
      </c>
      <c r="H13363" s="13">
        <v>12</v>
      </c>
      <c r="I13363" s="13" t="str">
        <f>IF(G13363="Male",VLOOKUP(H13363,'Shoe size conversion table'!$B$6:$D$22,2),VLOOKUP(H13363,'Shoe size conversion table'!$J$6:$L$22,2))</f>
        <v>42-43</v>
      </c>
      <c r="J13363" s="13">
        <f>IF(G13363="Male",VLOOKUP(H13363,'Shoe size conversion table'!$B$6:$D$22,3),VLOOKUP(H13363,'Shoe size conversion table'!$J$6:$L$22,3))</f>
        <v>10</v>
      </c>
      <c r="K13363" s="11">
        <v>189</v>
      </c>
      <c r="L13363" s="12">
        <v>0</v>
      </c>
      <c r="M13363" s="7">
        <f t="shared" si="625"/>
        <v>2016</v>
      </c>
      <c r="N13363" s="7">
        <f t="shared" si="626"/>
        <v>10</v>
      </c>
      <c r="O13363" s="30">
        <f t="shared" si="627"/>
        <v>189</v>
      </c>
    </row>
    <row r="13364" spans="2:15" x14ac:dyDescent="0.2">
      <c r="B13364" s="13">
        <v>64318</v>
      </c>
      <c r="C13364" s="14">
        <v>42647.936111111208</v>
      </c>
      <c r="D13364" s="7" t="s">
        <v>10</v>
      </c>
      <c r="E13364" s="13">
        <v>2209</v>
      </c>
      <c r="F13364" s="7" t="s">
        <v>36</v>
      </c>
      <c r="G13364" s="7" t="s">
        <v>11</v>
      </c>
      <c r="H13364" s="13">
        <v>14</v>
      </c>
      <c r="I13364" s="13">
        <f>IF(G13364="Male",VLOOKUP(H13364,'Shoe size conversion table'!$B$6:$D$22,2),VLOOKUP(H13364,'Shoe size conversion table'!$J$6:$L$22,2))</f>
        <v>47</v>
      </c>
      <c r="J13364" s="13">
        <f>IF(G13364="Male",VLOOKUP(H13364,'Shoe size conversion table'!$B$6:$D$22,3),VLOOKUP(H13364,'Shoe size conversion table'!$J$6:$L$22,3))</f>
        <v>13.5</v>
      </c>
      <c r="K13364" s="11">
        <v>199</v>
      </c>
      <c r="L13364" s="12">
        <v>0</v>
      </c>
      <c r="M13364" s="7">
        <f t="shared" si="625"/>
        <v>2016</v>
      </c>
      <c r="N13364" s="7">
        <f t="shared" si="626"/>
        <v>10</v>
      </c>
      <c r="O13364" s="30">
        <f t="shared" si="627"/>
        <v>199</v>
      </c>
    </row>
    <row r="13365" spans="2:15" x14ac:dyDescent="0.2">
      <c r="B13365" s="13">
        <v>64319</v>
      </c>
      <c r="C13365" s="14">
        <v>42647.956111111118</v>
      </c>
      <c r="D13365" s="7" t="s">
        <v>7</v>
      </c>
      <c r="E13365" s="13">
        <v>2178</v>
      </c>
      <c r="F13365" s="7" t="s">
        <v>49</v>
      </c>
      <c r="G13365" s="7" t="s">
        <v>12</v>
      </c>
      <c r="H13365" s="13">
        <v>8</v>
      </c>
      <c r="I13365" s="13" t="str">
        <f>IF(G13365="Male",VLOOKUP(H13365,'Shoe size conversion table'!$B$6:$D$22,2),VLOOKUP(H13365,'Shoe size conversion table'!$J$6:$L$22,2))</f>
        <v>38-39</v>
      </c>
      <c r="J13365" s="13">
        <f>IF(G13365="Male",VLOOKUP(H13365,'Shoe size conversion table'!$B$6:$D$22,3),VLOOKUP(H13365,'Shoe size conversion table'!$J$6:$L$22,3))</f>
        <v>6</v>
      </c>
      <c r="K13365" s="11">
        <v>149</v>
      </c>
      <c r="L13365" s="12">
        <v>0.2</v>
      </c>
      <c r="M13365" s="7">
        <f t="shared" si="625"/>
        <v>2016</v>
      </c>
      <c r="N13365" s="7">
        <f t="shared" si="626"/>
        <v>10</v>
      </c>
      <c r="O13365" s="30">
        <f t="shared" si="627"/>
        <v>119.2</v>
      </c>
    </row>
    <row r="13366" spans="2:15" x14ac:dyDescent="0.2">
      <c r="B13366" s="13">
        <v>64320</v>
      </c>
      <c r="C13366" s="14">
        <v>42647.986111111233</v>
      </c>
      <c r="D13366" s="7" t="s">
        <v>10</v>
      </c>
      <c r="E13366" s="13">
        <v>2196</v>
      </c>
      <c r="F13366" s="7" t="s">
        <v>35</v>
      </c>
      <c r="G13366" s="7" t="s">
        <v>11</v>
      </c>
      <c r="H13366" s="13">
        <v>9.5</v>
      </c>
      <c r="I13366" s="13" t="str">
        <f>IF(G13366="Male",VLOOKUP(H13366,'Shoe size conversion table'!$B$6:$D$22,2),VLOOKUP(H13366,'Shoe size conversion table'!$J$6:$L$22,2))</f>
        <v>42-43</v>
      </c>
      <c r="J13366" s="13">
        <f>IF(G13366="Male",VLOOKUP(H13366,'Shoe size conversion table'!$B$6:$D$22,3),VLOOKUP(H13366,'Shoe size conversion table'!$J$6:$L$22,3))</f>
        <v>9</v>
      </c>
      <c r="K13366" s="11">
        <v>189</v>
      </c>
      <c r="L13366" s="12">
        <v>0</v>
      </c>
      <c r="M13366" s="7">
        <f t="shared" si="625"/>
        <v>2016</v>
      </c>
      <c r="N13366" s="7">
        <f t="shared" si="626"/>
        <v>10</v>
      </c>
      <c r="O13366" s="30">
        <f t="shared" si="627"/>
        <v>189</v>
      </c>
    </row>
    <row r="13367" spans="2:15" x14ac:dyDescent="0.2">
      <c r="B13367" s="13">
        <v>64321</v>
      </c>
      <c r="C13367" s="14">
        <v>42648.026111111205</v>
      </c>
      <c r="D13367" s="7" t="s">
        <v>7</v>
      </c>
      <c r="E13367" s="13">
        <v>2240</v>
      </c>
      <c r="F13367" s="7" t="s">
        <v>56</v>
      </c>
      <c r="G13367" s="7" t="s">
        <v>11</v>
      </c>
      <c r="H13367" s="13">
        <v>13</v>
      </c>
      <c r="I13367" s="13">
        <f>IF(G13367="Male",VLOOKUP(H13367,'Shoe size conversion table'!$B$6:$D$22,2),VLOOKUP(H13367,'Shoe size conversion table'!$J$6:$L$22,2))</f>
        <v>46</v>
      </c>
      <c r="J13367" s="13">
        <f>IF(G13367="Male",VLOOKUP(H13367,'Shoe size conversion table'!$B$6:$D$22,3),VLOOKUP(H13367,'Shoe size conversion table'!$J$6:$L$22,3))</f>
        <v>12.5</v>
      </c>
      <c r="K13367" s="11">
        <v>169</v>
      </c>
      <c r="L13367" s="12">
        <v>0.5</v>
      </c>
      <c r="M13367" s="7">
        <f t="shared" si="625"/>
        <v>2016</v>
      </c>
      <c r="N13367" s="7">
        <f t="shared" si="626"/>
        <v>10</v>
      </c>
      <c r="O13367" s="30">
        <f t="shared" si="627"/>
        <v>84.5</v>
      </c>
    </row>
    <row r="13368" spans="2:15" x14ac:dyDescent="0.2">
      <c r="B13368" s="13">
        <v>64322</v>
      </c>
      <c r="C13368" s="14">
        <v>42648.066111111235</v>
      </c>
      <c r="D13368" s="7" t="s">
        <v>10</v>
      </c>
      <c r="E13368" s="13">
        <v>2216</v>
      </c>
      <c r="F13368" s="7" t="s">
        <v>36</v>
      </c>
      <c r="G13368" s="7" t="s">
        <v>12</v>
      </c>
      <c r="H13368" s="13">
        <v>7.5</v>
      </c>
      <c r="I13368" s="13">
        <f>IF(G13368="Male",VLOOKUP(H13368,'Shoe size conversion table'!$B$6:$D$22,2),VLOOKUP(H13368,'Shoe size conversion table'!$J$6:$L$22,2))</f>
        <v>38</v>
      </c>
      <c r="J13368" s="13">
        <f>IF(G13368="Male",VLOOKUP(H13368,'Shoe size conversion table'!$B$6:$D$22,3),VLOOKUP(H13368,'Shoe size conversion table'!$J$6:$L$22,3))</f>
        <v>5.5</v>
      </c>
      <c r="K13368" s="11">
        <v>189</v>
      </c>
      <c r="L13368" s="12">
        <v>0.3</v>
      </c>
      <c r="M13368" s="7">
        <f t="shared" si="625"/>
        <v>2016</v>
      </c>
      <c r="N13368" s="7">
        <f t="shared" si="626"/>
        <v>10</v>
      </c>
      <c r="O13368" s="30">
        <f t="shared" si="627"/>
        <v>132.29999999999998</v>
      </c>
    </row>
    <row r="13369" spans="2:15" x14ac:dyDescent="0.2">
      <c r="B13369" s="13">
        <v>64323</v>
      </c>
      <c r="C13369" s="14">
        <v>42648.096111111081</v>
      </c>
      <c r="D13369" s="7" t="s">
        <v>7</v>
      </c>
      <c r="E13369" s="13">
        <v>2228</v>
      </c>
      <c r="F13369" s="7" t="s">
        <v>49</v>
      </c>
      <c r="G13369" s="7" t="s">
        <v>12</v>
      </c>
      <c r="H13369" s="13">
        <v>8</v>
      </c>
      <c r="I13369" s="13" t="str">
        <f>IF(G13369="Male",VLOOKUP(H13369,'Shoe size conversion table'!$B$6:$D$22,2),VLOOKUP(H13369,'Shoe size conversion table'!$J$6:$L$22,2))</f>
        <v>38-39</v>
      </c>
      <c r="J13369" s="13">
        <f>IF(G13369="Male",VLOOKUP(H13369,'Shoe size conversion table'!$B$6:$D$22,3),VLOOKUP(H13369,'Shoe size conversion table'!$J$6:$L$22,3))</f>
        <v>6</v>
      </c>
      <c r="K13369" s="11">
        <v>149</v>
      </c>
      <c r="L13369" s="12">
        <v>0</v>
      </c>
      <c r="M13369" s="7">
        <f t="shared" si="625"/>
        <v>2016</v>
      </c>
      <c r="N13369" s="7">
        <f t="shared" si="626"/>
        <v>10</v>
      </c>
      <c r="O13369" s="30">
        <f t="shared" si="627"/>
        <v>149</v>
      </c>
    </row>
    <row r="13370" spans="2:15" x14ac:dyDescent="0.2">
      <c r="B13370" s="13">
        <v>64324</v>
      </c>
      <c r="C13370" s="14">
        <v>42648.096111111336</v>
      </c>
      <c r="D13370" s="7" t="s">
        <v>7</v>
      </c>
      <c r="E13370" s="13">
        <v>2179</v>
      </c>
      <c r="F13370" s="7" t="s">
        <v>52</v>
      </c>
      <c r="G13370" s="7" t="s">
        <v>11</v>
      </c>
      <c r="H13370" s="13">
        <v>9</v>
      </c>
      <c r="I13370" s="13">
        <f>IF(G13370="Male",VLOOKUP(H13370,'Shoe size conversion table'!$B$6:$D$22,2),VLOOKUP(H13370,'Shoe size conversion table'!$J$6:$L$22,2))</f>
        <v>42</v>
      </c>
      <c r="J13370" s="13">
        <f>IF(G13370="Male",VLOOKUP(H13370,'Shoe size conversion table'!$B$6:$D$22,3),VLOOKUP(H13370,'Shoe size conversion table'!$J$6:$L$22,3))</f>
        <v>8.5</v>
      </c>
      <c r="K13370" s="11">
        <v>149</v>
      </c>
      <c r="L13370" s="12">
        <v>0</v>
      </c>
      <c r="M13370" s="7">
        <f t="shared" si="625"/>
        <v>2016</v>
      </c>
      <c r="N13370" s="7">
        <f t="shared" si="626"/>
        <v>10</v>
      </c>
      <c r="O13370" s="30">
        <f t="shared" si="627"/>
        <v>149</v>
      </c>
    </row>
    <row r="13371" spans="2:15" x14ac:dyDescent="0.2">
      <c r="B13371" s="13">
        <v>64325</v>
      </c>
      <c r="C13371" s="14">
        <v>42648.206111111234</v>
      </c>
      <c r="D13371" s="7" t="s">
        <v>7</v>
      </c>
      <c r="E13371" s="13">
        <v>2157</v>
      </c>
      <c r="F13371" s="7" t="s">
        <v>48</v>
      </c>
      <c r="G13371" s="7" t="s">
        <v>12</v>
      </c>
      <c r="H13371" s="13">
        <v>8.5</v>
      </c>
      <c r="I13371" s="13">
        <f>IF(G13371="Male",VLOOKUP(H13371,'Shoe size conversion table'!$B$6:$D$22,2),VLOOKUP(H13371,'Shoe size conversion table'!$J$6:$L$22,2))</f>
        <v>39</v>
      </c>
      <c r="J13371" s="13">
        <f>IF(G13371="Male",VLOOKUP(H13371,'Shoe size conversion table'!$B$6:$D$22,3),VLOOKUP(H13371,'Shoe size conversion table'!$J$6:$L$22,3))</f>
        <v>6.5</v>
      </c>
      <c r="K13371" s="11">
        <v>189</v>
      </c>
      <c r="L13371" s="12">
        <v>0</v>
      </c>
      <c r="M13371" s="7">
        <f t="shared" si="625"/>
        <v>2016</v>
      </c>
      <c r="N13371" s="7">
        <f t="shared" si="626"/>
        <v>10</v>
      </c>
      <c r="O13371" s="30">
        <f t="shared" si="627"/>
        <v>189</v>
      </c>
    </row>
    <row r="13372" spans="2:15" x14ac:dyDescent="0.2">
      <c r="B13372" s="13">
        <v>64326</v>
      </c>
      <c r="C13372" s="14">
        <v>42648.236111111117</v>
      </c>
      <c r="D13372" s="7" t="s">
        <v>7</v>
      </c>
      <c r="E13372" s="13">
        <v>2223</v>
      </c>
      <c r="F13372" s="7" t="s">
        <v>49</v>
      </c>
      <c r="G13372" s="7" t="s">
        <v>11</v>
      </c>
      <c r="H13372" s="13">
        <v>7.5</v>
      </c>
      <c r="I13372" s="13" t="str">
        <f>IF(G13372="Male",VLOOKUP(H13372,'Shoe size conversion table'!$B$6:$D$22,2),VLOOKUP(H13372,'Shoe size conversion table'!$J$6:$L$22,2))</f>
        <v>40-41</v>
      </c>
      <c r="J13372" s="13">
        <f>IF(G13372="Male",VLOOKUP(H13372,'Shoe size conversion table'!$B$6:$D$22,3),VLOOKUP(H13372,'Shoe size conversion table'!$J$6:$L$22,3))</f>
        <v>7</v>
      </c>
      <c r="K13372" s="11">
        <v>169</v>
      </c>
      <c r="L13372" s="12">
        <v>0</v>
      </c>
      <c r="M13372" s="7">
        <f t="shared" si="625"/>
        <v>2016</v>
      </c>
      <c r="N13372" s="7">
        <f t="shared" si="626"/>
        <v>10</v>
      </c>
      <c r="O13372" s="30">
        <f t="shared" si="627"/>
        <v>169</v>
      </c>
    </row>
    <row r="13373" spans="2:15" x14ac:dyDescent="0.2">
      <c r="B13373" s="13">
        <v>64326</v>
      </c>
      <c r="C13373" s="14">
        <v>42648.236111111117</v>
      </c>
      <c r="D13373" s="7" t="s">
        <v>7</v>
      </c>
      <c r="E13373" s="13">
        <v>2202</v>
      </c>
      <c r="F13373" s="7" t="s">
        <v>48</v>
      </c>
      <c r="G13373" s="7" t="s">
        <v>12</v>
      </c>
      <c r="H13373" s="13">
        <v>8.5</v>
      </c>
      <c r="I13373" s="13">
        <f>IF(G13373="Male",VLOOKUP(H13373,'Shoe size conversion table'!$B$6:$D$22,2),VLOOKUP(H13373,'Shoe size conversion table'!$J$6:$L$22,2))</f>
        <v>39</v>
      </c>
      <c r="J13373" s="13">
        <f>IF(G13373="Male",VLOOKUP(H13373,'Shoe size conversion table'!$B$6:$D$22,3),VLOOKUP(H13373,'Shoe size conversion table'!$J$6:$L$22,3))</f>
        <v>6.5</v>
      </c>
      <c r="K13373" s="11">
        <v>129</v>
      </c>
      <c r="L13373" s="12">
        <v>0</v>
      </c>
      <c r="M13373" s="7">
        <f t="shared" si="625"/>
        <v>2016</v>
      </c>
      <c r="N13373" s="7">
        <f t="shared" si="626"/>
        <v>10</v>
      </c>
      <c r="O13373" s="30">
        <f t="shared" si="627"/>
        <v>129</v>
      </c>
    </row>
    <row r="13374" spans="2:15" x14ac:dyDescent="0.2">
      <c r="B13374" s="13">
        <v>64327</v>
      </c>
      <c r="C13374" s="14">
        <v>42648.276111111336</v>
      </c>
      <c r="D13374" s="7" t="s">
        <v>7</v>
      </c>
      <c r="E13374" s="13">
        <v>2191</v>
      </c>
      <c r="F13374" s="7" t="s">
        <v>48</v>
      </c>
      <c r="G13374" s="7" t="s">
        <v>11</v>
      </c>
      <c r="H13374" s="13">
        <v>12</v>
      </c>
      <c r="I13374" s="13">
        <f>IF(G13374="Male",VLOOKUP(H13374,'Shoe size conversion table'!$B$6:$D$22,2),VLOOKUP(H13374,'Shoe size conversion table'!$J$6:$L$22,2))</f>
        <v>45</v>
      </c>
      <c r="J13374" s="13">
        <f>IF(G13374="Male",VLOOKUP(H13374,'Shoe size conversion table'!$B$6:$D$22,3),VLOOKUP(H13374,'Shoe size conversion table'!$J$6:$L$22,3))</f>
        <v>11.5</v>
      </c>
      <c r="K13374" s="11">
        <v>179</v>
      </c>
      <c r="L13374" s="12">
        <v>0.2</v>
      </c>
      <c r="M13374" s="7">
        <f t="shared" si="625"/>
        <v>2016</v>
      </c>
      <c r="N13374" s="7">
        <f t="shared" si="626"/>
        <v>10</v>
      </c>
      <c r="O13374" s="30">
        <f t="shared" si="627"/>
        <v>143.20000000000002</v>
      </c>
    </row>
    <row r="13375" spans="2:15" x14ac:dyDescent="0.2">
      <c r="B13375" s="13">
        <v>64328</v>
      </c>
      <c r="C13375" s="14">
        <v>42648.286111111338</v>
      </c>
      <c r="D13375" s="7" t="s">
        <v>10</v>
      </c>
      <c r="E13375" s="13">
        <v>2177</v>
      </c>
      <c r="F13375" s="7" t="s">
        <v>34</v>
      </c>
      <c r="G13375" s="7" t="s">
        <v>11</v>
      </c>
      <c r="H13375" s="13">
        <v>10</v>
      </c>
      <c r="I13375" s="13">
        <f>IF(G13375="Male",VLOOKUP(H13375,'Shoe size conversion table'!$B$6:$D$22,2),VLOOKUP(H13375,'Shoe size conversion table'!$J$6:$L$22,2))</f>
        <v>43</v>
      </c>
      <c r="J13375" s="13">
        <f>IF(G13375="Male",VLOOKUP(H13375,'Shoe size conversion table'!$B$6:$D$22,3),VLOOKUP(H13375,'Shoe size conversion table'!$J$6:$L$22,3))</f>
        <v>9.5</v>
      </c>
      <c r="K13375" s="11">
        <v>179</v>
      </c>
      <c r="L13375" s="12">
        <v>0</v>
      </c>
      <c r="M13375" s="7">
        <f t="shared" si="625"/>
        <v>2016</v>
      </c>
      <c r="N13375" s="7">
        <f t="shared" si="626"/>
        <v>10</v>
      </c>
      <c r="O13375" s="30">
        <f t="shared" si="627"/>
        <v>179</v>
      </c>
    </row>
    <row r="13376" spans="2:15" x14ac:dyDescent="0.2">
      <c r="B13376" s="13">
        <v>64329</v>
      </c>
      <c r="C13376" s="14">
        <v>42648.296111111114</v>
      </c>
      <c r="D13376" s="7" t="s">
        <v>8</v>
      </c>
      <c r="E13376" s="13">
        <v>2168</v>
      </c>
      <c r="F13376" s="7" t="s">
        <v>38</v>
      </c>
      <c r="G13376" s="7" t="s">
        <v>11</v>
      </c>
      <c r="H13376" s="13">
        <v>10.5</v>
      </c>
      <c r="I13376" s="13" t="str">
        <f>IF(G13376="Male",VLOOKUP(H13376,'Shoe size conversion table'!$B$6:$D$22,2),VLOOKUP(H13376,'Shoe size conversion table'!$J$6:$L$22,2))</f>
        <v>43-44</v>
      </c>
      <c r="J13376" s="13">
        <f>IF(G13376="Male",VLOOKUP(H13376,'Shoe size conversion table'!$B$6:$D$22,3),VLOOKUP(H13376,'Shoe size conversion table'!$J$6:$L$22,3))</f>
        <v>10</v>
      </c>
      <c r="K13376" s="11">
        <v>129</v>
      </c>
      <c r="L13376" s="12">
        <v>0.2</v>
      </c>
      <c r="M13376" s="7">
        <f t="shared" si="625"/>
        <v>2016</v>
      </c>
      <c r="N13376" s="7">
        <f t="shared" si="626"/>
        <v>10</v>
      </c>
      <c r="O13376" s="30">
        <f t="shared" si="627"/>
        <v>103.2</v>
      </c>
    </row>
    <row r="13377" spans="2:15" x14ac:dyDescent="0.2">
      <c r="B13377" s="13">
        <v>64330</v>
      </c>
      <c r="C13377" s="14">
        <v>42648.466111111076</v>
      </c>
      <c r="D13377" s="7" t="s">
        <v>7</v>
      </c>
      <c r="E13377" s="13">
        <v>2200</v>
      </c>
      <c r="F13377" s="7" t="s">
        <v>51</v>
      </c>
      <c r="G13377" s="7" t="s">
        <v>11</v>
      </c>
      <c r="H13377" s="13">
        <v>10</v>
      </c>
      <c r="I13377" s="13">
        <f>IF(G13377="Male",VLOOKUP(H13377,'Shoe size conversion table'!$B$6:$D$22,2),VLOOKUP(H13377,'Shoe size conversion table'!$J$6:$L$22,2))</f>
        <v>43</v>
      </c>
      <c r="J13377" s="13">
        <f>IF(G13377="Male",VLOOKUP(H13377,'Shoe size conversion table'!$B$6:$D$22,3),VLOOKUP(H13377,'Shoe size conversion table'!$J$6:$L$22,3))</f>
        <v>9.5</v>
      </c>
      <c r="K13377" s="11">
        <v>179</v>
      </c>
      <c r="L13377" s="12">
        <v>0.3</v>
      </c>
      <c r="M13377" s="7">
        <f t="shared" si="625"/>
        <v>2016</v>
      </c>
      <c r="N13377" s="7">
        <f t="shared" si="626"/>
        <v>10</v>
      </c>
      <c r="O13377" s="30">
        <f t="shared" si="627"/>
        <v>125.3</v>
      </c>
    </row>
    <row r="13378" spans="2:15" x14ac:dyDescent="0.2">
      <c r="B13378" s="13">
        <v>64331</v>
      </c>
      <c r="C13378" s="14">
        <v>42648.576111111208</v>
      </c>
      <c r="D13378" s="7" t="s">
        <v>10</v>
      </c>
      <c r="E13378" s="13">
        <v>2230</v>
      </c>
      <c r="F13378" s="7" t="s">
        <v>34</v>
      </c>
      <c r="G13378" s="7" t="s">
        <v>12</v>
      </c>
      <c r="H13378" s="13">
        <v>8.5</v>
      </c>
      <c r="I13378" s="13">
        <f>IF(G13378="Male",VLOOKUP(H13378,'Shoe size conversion table'!$B$6:$D$22,2),VLOOKUP(H13378,'Shoe size conversion table'!$J$6:$L$22,2))</f>
        <v>39</v>
      </c>
      <c r="J13378" s="13">
        <f>IF(G13378="Male",VLOOKUP(H13378,'Shoe size conversion table'!$B$6:$D$22,3),VLOOKUP(H13378,'Shoe size conversion table'!$J$6:$L$22,3))</f>
        <v>6.5</v>
      </c>
      <c r="K13378" s="11">
        <v>159</v>
      </c>
      <c r="L13378" s="12">
        <v>0</v>
      </c>
      <c r="M13378" s="7">
        <f t="shared" si="625"/>
        <v>2016</v>
      </c>
      <c r="N13378" s="7">
        <f t="shared" si="626"/>
        <v>10</v>
      </c>
      <c r="O13378" s="30">
        <f t="shared" si="627"/>
        <v>159</v>
      </c>
    </row>
    <row r="13379" spans="2:15" x14ac:dyDescent="0.2">
      <c r="B13379" s="13">
        <v>64332</v>
      </c>
      <c r="C13379" s="14">
        <v>42648.636111111235</v>
      </c>
      <c r="D13379" s="7" t="s">
        <v>7</v>
      </c>
      <c r="E13379" s="13">
        <v>2184</v>
      </c>
      <c r="F13379" s="7" t="s">
        <v>56</v>
      </c>
      <c r="G13379" s="7" t="s">
        <v>11</v>
      </c>
      <c r="H13379" s="13">
        <v>9.5</v>
      </c>
      <c r="I13379" s="13" t="str">
        <f>IF(G13379="Male",VLOOKUP(H13379,'Shoe size conversion table'!$B$6:$D$22,2),VLOOKUP(H13379,'Shoe size conversion table'!$J$6:$L$22,2))</f>
        <v>42-43</v>
      </c>
      <c r="J13379" s="13">
        <f>IF(G13379="Male",VLOOKUP(H13379,'Shoe size conversion table'!$B$6:$D$22,3),VLOOKUP(H13379,'Shoe size conversion table'!$J$6:$L$22,3))</f>
        <v>9</v>
      </c>
      <c r="K13379" s="11">
        <v>189</v>
      </c>
      <c r="L13379" s="12">
        <v>0.1</v>
      </c>
      <c r="M13379" s="7">
        <f t="shared" si="625"/>
        <v>2016</v>
      </c>
      <c r="N13379" s="7">
        <f t="shared" si="626"/>
        <v>10</v>
      </c>
      <c r="O13379" s="30">
        <f t="shared" si="627"/>
        <v>170.1</v>
      </c>
    </row>
    <row r="13380" spans="2:15" x14ac:dyDescent="0.2">
      <c r="B13380" s="13">
        <v>64333</v>
      </c>
      <c r="C13380" s="14">
        <v>42648.736111111233</v>
      </c>
      <c r="D13380" s="7" t="s">
        <v>8</v>
      </c>
      <c r="E13380" s="13">
        <v>2192</v>
      </c>
      <c r="F13380" s="7" t="s">
        <v>38</v>
      </c>
      <c r="G13380" s="7" t="s">
        <v>11</v>
      </c>
      <c r="H13380" s="13">
        <v>8</v>
      </c>
      <c r="I13380" s="13">
        <f>IF(G13380="Male",VLOOKUP(H13380,'Shoe size conversion table'!$B$6:$D$22,2),VLOOKUP(H13380,'Shoe size conversion table'!$J$6:$L$22,2))</f>
        <v>41</v>
      </c>
      <c r="J13380" s="13">
        <f>IF(G13380="Male",VLOOKUP(H13380,'Shoe size conversion table'!$B$6:$D$22,3),VLOOKUP(H13380,'Shoe size conversion table'!$J$6:$L$22,3))</f>
        <v>7.5</v>
      </c>
      <c r="K13380" s="11">
        <v>159</v>
      </c>
      <c r="L13380" s="12">
        <v>0</v>
      </c>
      <c r="M13380" s="7">
        <f t="shared" si="625"/>
        <v>2016</v>
      </c>
      <c r="N13380" s="7">
        <f t="shared" si="626"/>
        <v>10</v>
      </c>
      <c r="O13380" s="30">
        <f t="shared" si="627"/>
        <v>159</v>
      </c>
    </row>
    <row r="13381" spans="2:15" x14ac:dyDescent="0.2">
      <c r="B13381" s="13">
        <v>64334</v>
      </c>
      <c r="C13381" s="14">
        <v>42648.796111111333</v>
      </c>
      <c r="D13381" s="7" t="s">
        <v>8</v>
      </c>
      <c r="E13381" s="13">
        <v>2159</v>
      </c>
      <c r="F13381" s="7" t="s">
        <v>42</v>
      </c>
      <c r="G13381" s="7" t="s">
        <v>11</v>
      </c>
      <c r="H13381" s="13">
        <v>9</v>
      </c>
      <c r="I13381" s="13">
        <f>IF(G13381="Male",VLOOKUP(H13381,'Shoe size conversion table'!$B$6:$D$22,2),VLOOKUP(H13381,'Shoe size conversion table'!$J$6:$L$22,2))</f>
        <v>42</v>
      </c>
      <c r="J13381" s="13">
        <f>IF(G13381="Male",VLOOKUP(H13381,'Shoe size conversion table'!$B$6:$D$22,3),VLOOKUP(H13381,'Shoe size conversion table'!$J$6:$L$22,3))</f>
        <v>8.5</v>
      </c>
      <c r="K13381" s="11">
        <v>169</v>
      </c>
      <c r="L13381" s="12">
        <v>0.3</v>
      </c>
      <c r="M13381" s="7">
        <f t="shared" ref="M13381:M13444" si="628">YEAR(C13381)</f>
        <v>2016</v>
      </c>
      <c r="N13381" s="7">
        <f t="shared" si="626"/>
        <v>10</v>
      </c>
      <c r="O13381" s="30">
        <f t="shared" si="627"/>
        <v>118.3</v>
      </c>
    </row>
    <row r="13382" spans="2:15" x14ac:dyDescent="0.2">
      <c r="B13382" s="13">
        <v>64335</v>
      </c>
      <c r="C13382" s="14">
        <v>42648.916111111117</v>
      </c>
      <c r="D13382" s="7" t="s">
        <v>7</v>
      </c>
      <c r="E13382" s="13">
        <v>2209</v>
      </c>
      <c r="F13382" s="7" t="s">
        <v>51</v>
      </c>
      <c r="G13382" s="7" t="s">
        <v>11</v>
      </c>
      <c r="H13382" s="13">
        <v>10</v>
      </c>
      <c r="I13382" s="13">
        <f>IF(G13382="Male",VLOOKUP(H13382,'Shoe size conversion table'!$B$6:$D$22,2),VLOOKUP(H13382,'Shoe size conversion table'!$J$6:$L$22,2))</f>
        <v>43</v>
      </c>
      <c r="J13382" s="13">
        <f>IF(G13382="Male",VLOOKUP(H13382,'Shoe size conversion table'!$B$6:$D$22,3),VLOOKUP(H13382,'Shoe size conversion table'!$J$6:$L$22,3))</f>
        <v>9.5</v>
      </c>
      <c r="K13382" s="11">
        <v>129</v>
      </c>
      <c r="L13382" s="12">
        <v>0.3</v>
      </c>
      <c r="M13382" s="7">
        <f t="shared" si="628"/>
        <v>2016</v>
      </c>
      <c r="N13382" s="7">
        <f t="shared" ref="N13382:N13445" si="629">MONTH(C13382:C28349)</f>
        <v>10</v>
      </c>
      <c r="O13382" s="30">
        <f t="shared" ref="O13382:O13445" si="630">K13382*(1-L13382)</f>
        <v>90.3</v>
      </c>
    </row>
    <row r="13383" spans="2:15" x14ac:dyDescent="0.2">
      <c r="B13383" s="13">
        <v>64336</v>
      </c>
      <c r="C13383" s="14">
        <v>42648.956111111118</v>
      </c>
      <c r="D13383" s="7" t="s">
        <v>10</v>
      </c>
      <c r="E13383" s="13">
        <v>2204</v>
      </c>
      <c r="F13383" s="7" t="s">
        <v>34</v>
      </c>
      <c r="G13383" s="7" t="s">
        <v>11</v>
      </c>
      <c r="H13383" s="13">
        <v>10.5</v>
      </c>
      <c r="I13383" s="13" t="str">
        <f>IF(G13383="Male",VLOOKUP(H13383,'Shoe size conversion table'!$B$6:$D$22,2),VLOOKUP(H13383,'Shoe size conversion table'!$J$6:$L$22,2))</f>
        <v>43-44</v>
      </c>
      <c r="J13383" s="13">
        <f>IF(G13383="Male",VLOOKUP(H13383,'Shoe size conversion table'!$B$6:$D$22,3),VLOOKUP(H13383,'Shoe size conversion table'!$J$6:$L$22,3))</f>
        <v>10</v>
      </c>
      <c r="K13383" s="11">
        <v>169</v>
      </c>
      <c r="L13383" s="12">
        <v>0</v>
      </c>
      <c r="M13383" s="7">
        <f t="shared" si="628"/>
        <v>2016</v>
      </c>
      <c r="N13383" s="7">
        <f t="shared" si="629"/>
        <v>10</v>
      </c>
      <c r="O13383" s="30">
        <f t="shared" si="630"/>
        <v>169</v>
      </c>
    </row>
    <row r="13384" spans="2:15" x14ac:dyDescent="0.2">
      <c r="B13384" s="13">
        <v>64337</v>
      </c>
      <c r="C13384" s="14">
        <v>42649.026111111205</v>
      </c>
      <c r="D13384" s="7" t="s">
        <v>7</v>
      </c>
      <c r="E13384" s="13">
        <v>2183</v>
      </c>
      <c r="F13384" s="7" t="s">
        <v>56</v>
      </c>
      <c r="G13384" s="7" t="s">
        <v>11</v>
      </c>
      <c r="H13384" s="13">
        <v>10</v>
      </c>
      <c r="I13384" s="13">
        <f>IF(G13384="Male",VLOOKUP(H13384,'Shoe size conversion table'!$B$6:$D$22,2),VLOOKUP(H13384,'Shoe size conversion table'!$J$6:$L$22,2))</f>
        <v>43</v>
      </c>
      <c r="J13384" s="13">
        <f>IF(G13384="Male",VLOOKUP(H13384,'Shoe size conversion table'!$B$6:$D$22,3),VLOOKUP(H13384,'Shoe size conversion table'!$J$6:$L$22,3))</f>
        <v>9.5</v>
      </c>
      <c r="K13384" s="11">
        <v>159</v>
      </c>
      <c r="L13384" s="12">
        <v>0</v>
      </c>
      <c r="M13384" s="7">
        <f t="shared" si="628"/>
        <v>2016</v>
      </c>
      <c r="N13384" s="7">
        <f t="shared" si="629"/>
        <v>10</v>
      </c>
      <c r="O13384" s="30">
        <f t="shared" si="630"/>
        <v>159</v>
      </c>
    </row>
    <row r="13385" spans="2:15" x14ac:dyDescent="0.2">
      <c r="B13385" s="13">
        <v>64338</v>
      </c>
      <c r="C13385" s="14">
        <v>42649.03611111112</v>
      </c>
      <c r="D13385" s="7" t="s">
        <v>9</v>
      </c>
      <c r="E13385" s="13">
        <v>2237</v>
      </c>
      <c r="F13385" s="7" t="s">
        <v>60</v>
      </c>
      <c r="G13385" s="7" t="s">
        <v>11</v>
      </c>
      <c r="H13385" s="13">
        <v>9.5</v>
      </c>
      <c r="I13385" s="13" t="str">
        <f>IF(G13385="Male",VLOOKUP(H13385,'Shoe size conversion table'!$B$6:$D$22,2),VLOOKUP(H13385,'Shoe size conversion table'!$J$6:$L$22,2))</f>
        <v>42-43</v>
      </c>
      <c r="J13385" s="13">
        <f>IF(G13385="Male",VLOOKUP(H13385,'Shoe size conversion table'!$B$6:$D$22,3),VLOOKUP(H13385,'Shoe size conversion table'!$J$6:$L$22,3))</f>
        <v>9</v>
      </c>
      <c r="K13385" s="11">
        <v>149</v>
      </c>
      <c r="L13385" s="12">
        <v>0</v>
      </c>
      <c r="M13385" s="7">
        <f t="shared" si="628"/>
        <v>2016</v>
      </c>
      <c r="N13385" s="7">
        <f t="shared" si="629"/>
        <v>10</v>
      </c>
      <c r="O13385" s="30">
        <f t="shared" si="630"/>
        <v>149</v>
      </c>
    </row>
    <row r="13386" spans="2:15" x14ac:dyDescent="0.2">
      <c r="B13386" s="13">
        <v>64339</v>
      </c>
      <c r="C13386" s="14">
        <v>42649.03611111112</v>
      </c>
      <c r="D13386" s="7" t="s">
        <v>7</v>
      </c>
      <c r="E13386" s="13">
        <v>2213</v>
      </c>
      <c r="F13386" s="7" t="s">
        <v>56</v>
      </c>
      <c r="G13386" s="7" t="s">
        <v>12</v>
      </c>
      <c r="H13386" s="13">
        <v>9</v>
      </c>
      <c r="I13386" s="13" t="str">
        <f>IF(G13386="Male",VLOOKUP(H13386,'Shoe size conversion table'!$B$6:$D$22,2),VLOOKUP(H13386,'Shoe size conversion table'!$J$6:$L$22,2))</f>
        <v>39-40</v>
      </c>
      <c r="J13386" s="13">
        <f>IF(G13386="Male",VLOOKUP(H13386,'Shoe size conversion table'!$B$6:$D$22,3),VLOOKUP(H13386,'Shoe size conversion table'!$J$6:$L$22,3))</f>
        <v>7</v>
      </c>
      <c r="K13386" s="11">
        <v>139</v>
      </c>
      <c r="L13386" s="12">
        <v>0</v>
      </c>
      <c r="M13386" s="7">
        <f t="shared" si="628"/>
        <v>2016</v>
      </c>
      <c r="N13386" s="7">
        <f t="shared" si="629"/>
        <v>10</v>
      </c>
      <c r="O13386" s="30">
        <f t="shared" si="630"/>
        <v>139</v>
      </c>
    </row>
    <row r="13387" spans="2:15" x14ac:dyDescent="0.2">
      <c r="B13387" s="13">
        <v>64340</v>
      </c>
      <c r="C13387" s="14">
        <v>42649.08611111121</v>
      </c>
      <c r="D13387" s="7" t="s">
        <v>10</v>
      </c>
      <c r="E13387" s="13">
        <v>2198</v>
      </c>
      <c r="F13387" s="7" t="s">
        <v>34</v>
      </c>
      <c r="G13387" s="7" t="s">
        <v>12</v>
      </c>
      <c r="H13387" s="13">
        <v>9</v>
      </c>
      <c r="I13387" s="13" t="str">
        <f>IF(G13387="Male",VLOOKUP(H13387,'Shoe size conversion table'!$B$6:$D$22,2),VLOOKUP(H13387,'Shoe size conversion table'!$J$6:$L$22,2))</f>
        <v>39-40</v>
      </c>
      <c r="J13387" s="13">
        <f>IF(G13387="Male",VLOOKUP(H13387,'Shoe size conversion table'!$B$6:$D$22,3),VLOOKUP(H13387,'Shoe size conversion table'!$J$6:$L$22,3))</f>
        <v>7</v>
      </c>
      <c r="K13387" s="11">
        <v>139</v>
      </c>
      <c r="L13387" s="12">
        <v>0</v>
      </c>
      <c r="M13387" s="7">
        <f t="shared" si="628"/>
        <v>2016</v>
      </c>
      <c r="N13387" s="7">
        <f t="shared" si="629"/>
        <v>10</v>
      </c>
      <c r="O13387" s="30">
        <f t="shared" si="630"/>
        <v>139</v>
      </c>
    </row>
    <row r="13388" spans="2:15" x14ac:dyDescent="0.2">
      <c r="B13388" s="13">
        <v>64341</v>
      </c>
      <c r="C13388" s="14">
        <v>42649.106111111207</v>
      </c>
      <c r="D13388" s="7" t="s">
        <v>9</v>
      </c>
      <c r="E13388" s="13">
        <v>2197</v>
      </c>
      <c r="F13388" s="7" t="s">
        <v>61</v>
      </c>
      <c r="G13388" s="7" t="s">
        <v>11</v>
      </c>
      <c r="H13388" s="13">
        <v>10</v>
      </c>
      <c r="I13388" s="13">
        <f>IF(G13388="Male",VLOOKUP(H13388,'Shoe size conversion table'!$B$6:$D$22,2),VLOOKUP(H13388,'Shoe size conversion table'!$J$6:$L$22,2))</f>
        <v>43</v>
      </c>
      <c r="J13388" s="13">
        <f>IF(G13388="Male",VLOOKUP(H13388,'Shoe size conversion table'!$B$6:$D$22,3),VLOOKUP(H13388,'Shoe size conversion table'!$J$6:$L$22,3))</f>
        <v>9.5</v>
      </c>
      <c r="K13388" s="11">
        <v>189</v>
      </c>
      <c r="L13388" s="12">
        <v>0</v>
      </c>
      <c r="M13388" s="7">
        <f t="shared" si="628"/>
        <v>2016</v>
      </c>
      <c r="N13388" s="7">
        <f t="shared" si="629"/>
        <v>10</v>
      </c>
      <c r="O13388" s="30">
        <f t="shared" si="630"/>
        <v>189</v>
      </c>
    </row>
    <row r="13389" spans="2:15" x14ac:dyDescent="0.2">
      <c r="B13389" s="13">
        <v>64342</v>
      </c>
      <c r="C13389" s="14">
        <v>42649.136111111118</v>
      </c>
      <c r="D13389" s="7" t="s">
        <v>7</v>
      </c>
      <c r="E13389" s="13">
        <v>2221</v>
      </c>
      <c r="F13389" s="7" t="s">
        <v>50</v>
      </c>
      <c r="G13389" s="7" t="s">
        <v>11</v>
      </c>
      <c r="H13389" s="13">
        <v>9.5</v>
      </c>
      <c r="I13389" s="13" t="str">
        <f>IF(G13389="Male",VLOOKUP(H13389,'Shoe size conversion table'!$B$6:$D$22,2),VLOOKUP(H13389,'Shoe size conversion table'!$J$6:$L$22,2))</f>
        <v>42-43</v>
      </c>
      <c r="J13389" s="13">
        <f>IF(G13389="Male",VLOOKUP(H13389,'Shoe size conversion table'!$B$6:$D$22,3),VLOOKUP(H13389,'Shoe size conversion table'!$J$6:$L$22,3))</f>
        <v>9</v>
      </c>
      <c r="K13389" s="11">
        <v>149</v>
      </c>
      <c r="L13389" s="12">
        <v>0.1</v>
      </c>
      <c r="M13389" s="7">
        <f t="shared" si="628"/>
        <v>2016</v>
      </c>
      <c r="N13389" s="7">
        <f t="shared" si="629"/>
        <v>10</v>
      </c>
      <c r="O13389" s="30">
        <f t="shared" si="630"/>
        <v>134.1</v>
      </c>
    </row>
    <row r="13390" spans="2:15" x14ac:dyDescent="0.2">
      <c r="B13390" s="13">
        <v>64343</v>
      </c>
      <c r="C13390" s="14">
        <v>42649.17611111133</v>
      </c>
      <c r="D13390" s="7" t="s">
        <v>10</v>
      </c>
      <c r="E13390" s="13">
        <v>2203</v>
      </c>
      <c r="F13390" s="7" t="s">
        <v>35</v>
      </c>
      <c r="G13390" s="7" t="s">
        <v>11</v>
      </c>
      <c r="H13390" s="13">
        <v>11.5</v>
      </c>
      <c r="I13390" s="13" t="str">
        <f>IF(G13390="Male",VLOOKUP(H13390,'Shoe size conversion table'!$B$6:$D$22,2),VLOOKUP(H13390,'Shoe size conversion table'!$J$6:$L$22,2))</f>
        <v>44-45</v>
      </c>
      <c r="J13390" s="13">
        <f>IF(G13390="Male",VLOOKUP(H13390,'Shoe size conversion table'!$B$6:$D$22,3),VLOOKUP(H13390,'Shoe size conversion table'!$J$6:$L$22,3))</f>
        <v>11</v>
      </c>
      <c r="K13390" s="11">
        <v>139</v>
      </c>
      <c r="L13390" s="12">
        <v>0</v>
      </c>
      <c r="M13390" s="7">
        <f t="shared" si="628"/>
        <v>2016</v>
      </c>
      <c r="N13390" s="7">
        <f t="shared" si="629"/>
        <v>10</v>
      </c>
      <c r="O13390" s="30">
        <f t="shared" si="630"/>
        <v>139</v>
      </c>
    </row>
    <row r="13391" spans="2:15" x14ac:dyDescent="0.2">
      <c r="B13391" s="13">
        <v>64344</v>
      </c>
      <c r="C13391" s="14">
        <v>42649.226111111078</v>
      </c>
      <c r="D13391" s="7" t="s">
        <v>7</v>
      </c>
      <c r="E13391" s="13">
        <v>2203</v>
      </c>
      <c r="F13391" s="7" t="s">
        <v>49</v>
      </c>
      <c r="G13391" s="7" t="s">
        <v>12</v>
      </c>
      <c r="H13391" s="13">
        <v>7.5</v>
      </c>
      <c r="I13391" s="13">
        <f>IF(G13391="Male",VLOOKUP(H13391,'Shoe size conversion table'!$B$6:$D$22,2),VLOOKUP(H13391,'Shoe size conversion table'!$J$6:$L$22,2))</f>
        <v>38</v>
      </c>
      <c r="J13391" s="13">
        <f>IF(G13391="Male",VLOOKUP(H13391,'Shoe size conversion table'!$B$6:$D$22,3),VLOOKUP(H13391,'Shoe size conversion table'!$J$6:$L$22,3))</f>
        <v>5.5</v>
      </c>
      <c r="K13391" s="11">
        <v>199</v>
      </c>
      <c r="L13391" s="12">
        <v>0.3</v>
      </c>
      <c r="M13391" s="7">
        <f t="shared" si="628"/>
        <v>2016</v>
      </c>
      <c r="N13391" s="7">
        <f t="shared" si="629"/>
        <v>10</v>
      </c>
      <c r="O13391" s="30">
        <f t="shared" si="630"/>
        <v>139.29999999999998</v>
      </c>
    </row>
    <row r="13392" spans="2:15" x14ac:dyDescent="0.2">
      <c r="B13392" s="13">
        <v>64345</v>
      </c>
      <c r="C13392" s="14">
        <v>42649.236111111117</v>
      </c>
      <c r="D13392" s="7" t="s">
        <v>7</v>
      </c>
      <c r="E13392" s="13">
        <v>2227</v>
      </c>
      <c r="F13392" s="7" t="s">
        <v>49</v>
      </c>
      <c r="G13392" s="7" t="s">
        <v>11</v>
      </c>
      <c r="H13392" s="13">
        <v>9</v>
      </c>
      <c r="I13392" s="13">
        <f>IF(G13392="Male",VLOOKUP(H13392,'Shoe size conversion table'!$B$6:$D$22,2),VLOOKUP(H13392,'Shoe size conversion table'!$J$6:$L$22,2))</f>
        <v>42</v>
      </c>
      <c r="J13392" s="13">
        <f>IF(G13392="Male",VLOOKUP(H13392,'Shoe size conversion table'!$B$6:$D$22,3),VLOOKUP(H13392,'Shoe size conversion table'!$J$6:$L$22,3))</f>
        <v>8.5</v>
      </c>
      <c r="K13392" s="11">
        <v>149</v>
      </c>
      <c r="L13392" s="12">
        <v>0.3</v>
      </c>
      <c r="M13392" s="7">
        <f t="shared" si="628"/>
        <v>2016</v>
      </c>
      <c r="N13392" s="7">
        <f t="shared" si="629"/>
        <v>10</v>
      </c>
      <c r="O13392" s="30">
        <f t="shared" si="630"/>
        <v>104.3</v>
      </c>
    </row>
    <row r="13393" spans="2:15" x14ac:dyDescent="0.2">
      <c r="B13393" s="13">
        <v>64345</v>
      </c>
      <c r="C13393" s="14">
        <v>42649.236111111117</v>
      </c>
      <c r="D13393" s="7" t="s">
        <v>7</v>
      </c>
      <c r="E13393" s="13">
        <v>2223</v>
      </c>
      <c r="F13393" s="7" t="s">
        <v>49</v>
      </c>
      <c r="G13393" s="7" t="s">
        <v>11</v>
      </c>
      <c r="H13393" s="13">
        <v>7.5</v>
      </c>
      <c r="I13393" s="13" t="str">
        <f>IF(G13393="Male",VLOOKUP(H13393,'Shoe size conversion table'!$B$6:$D$22,2),VLOOKUP(H13393,'Shoe size conversion table'!$J$6:$L$22,2))</f>
        <v>40-41</v>
      </c>
      <c r="J13393" s="13">
        <f>IF(G13393="Male",VLOOKUP(H13393,'Shoe size conversion table'!$B$6:$D$22,3),VLOOKUP(H13393,'Shoe size conversion table'!$J$6:$L$22,3))</f>
        <v>7</v>
      </c>
      <c r="K13393" s="11">
        <v>169</v>
      </c>
      <c r="L13393" s="12">
        <v>0</v>
      </c>
      <c r="M13393" s="7">
        <f t="shared" si="628"/>
        <v>2016</v>
      </c>
      <c r="N13393" s="7">
        <f t="shared" si="629"/>
        <v>10</v>
      </c>
      <c r="O13393" s="30">
        <f t="shared" si="630"/>
        <v>169</v>
      </c>
    </row>
    <row r="13394" spans="2:15" x14ac:dyDescent="0.2">
      <c r="B13394" s="13">
        <v>64346</v>
      </c>
      <c r="C13394" s="14">
        <v>42649.286111111338</v>
      </c>
      <c r="D13394" s="7" t="s">
        <v>10</v>
      </c>
      <c r="E13394" s="13">
        <v>2212</v>
      </c>
      <c r="F13394" s="7" t="s">
        <v>34</v>
      </c>
      <c r="G13394" s="7" t="s">
        <v>11</v>
      </c>
      <c r="H13394" s="13">
        <v>10.5</v>
      </c>
      <c r="I13394" s="13" t="str">
        <f>IF(G13394="Male",VLOOKUP(H13394,'Shoe size conversion table'!$B$6:$D$22,2),VLOOKUP(H13394,'Shoe size conversion table'!$J$6:$L$22,2))</f>
        <v>43-44</v>
      </c>
      <c r="J13394" s="13">
        <f>IF(G13394="Male",VLOOKUP(H13394,'Shoe size conversion table'!$B$6:$D$22,3),VLOOKUP(H13394,'Shoe size conversion table'!$J$6:$L$22,3))</f>
        <v>10</v>
      </c>
      <c r="K13394" s="11">
        <v>139</v>
      </c>
      <c r="L13394" s="12">
        <v>0</v>
      </c>
      <c r="M13394" s="7">
        <f t="shared" si="628"/>
        <v>2016</v>
      </c>
      <c r="N13394" s="7">
        <f t="shared" si="629"/>
        <v>10</v>
      </c>
      <c r="O13394" s="30">
        <f t="shared" si="630"/>
        <v>139</v>
      </c>
    </row>
    <row r="13395" spans="2:15" x14ac:dyDescent="0.2">
      <c r="B13395" s="13">
        <v>64347</v>
      </c>
      <c r="C13395" s="14">
        <v>42649.406111111231</v>
      </c>
      <c r="D13395" s="7" t="s">
        <v>8</v>
      </c>
      <c r="E13395" s="13">
        <v>2220</v>
      </c>
      <c r="F13395" s="7" t="s">
        <v>40</v>
      </c>
      <c r="G13395" s="7" t="s">
        <v>12</v>
      </c>
      <c r="H13395" s="13">
        <v>8</v>
      </c>
      <c r="I13395" s="13" t="str">
        <f>IF(G13395="Male",VLOOKUP(H13395,'Shoe size conversion table'!$B$6:$D$22,2),VLOOKUP(H13395,'Shoe size conversion table'!$J$6:$L$22,2))</f>
        <v>38-39</v>
      </c>
      <c r="J13395" s="13">
        <f>IF(G13395="Male",VLOOKUP(H13395,'Shoe size conversion table'!$B$6:$D$22,3),VLOOKUP(H13395,'Shoe size conversion table'!$J$6:$L$22,3))</f>
        <v>6</v>
      </c>
      <c r="K13395" s="11">
        <v>199</v>
      </c>
      <c r="L13395" s="12">
        <v>0.1</v>
      </c>
      <c r="M13395" s="7">
        <f t="shared" si="628"/>
        <v>2016</v>
      </c>
      <c r="N13395" s="7">
        <f t="shared" si="629"/>
        <v>10</v>
      </c>
      <c r="O13395" s="30">
        <f t="shared" si="630"/>
        <v>179.1</v>
      </c>
    </row>
    <row r="13396" spans="2:15" x14ac:dyDescent="0.2">
      <c r="B13396" s="13">
        <v>64348</v>
      </c>
      <c r="C13396" s="14">
        <v>42649.736111111211</v>
      </c>
      <c r="D13396" s="7" t="s">
        <v>8</v>
      </c>
      <c r="E13396" s="13">
        <v>2209</v>
      </c>
      <c r="F13396" s="7" t="s">
        <v>38</v>
      </c>
      <c r="G13396" s="7" t="s">
        <v>12</v>
      </c>
      <c r="H13396" s="13">
        <v>8</v>
      </c>
      <c r="I13396" s="13" t="str">
        <f>IF(G13396="Male",VLOOKUP(H13396,'Shoe size conversion table'!$B$6:$D$22,2),VLOOKUP(H13396,'Shoe size conversion table'!$J$6:$L$22,2))</f>
        <v>38-39</v>
      </c>
      <c r="J13396" s="13">
        <f>IF(G13396="Male",VLOOKUP(H13396,'Shoe size conversion table'!$B$6:$D$22,3),VLOOKUP(H13396,'Shoe size conversion table'!$J$6:$L$22,3))</f>
        <v>6</v>
      </c>
      <c r="K13396" s="11">
        <v>169</v>
      </c>
      <c r="L13396" s="12">
        <v>0</v>
      </c>
      <c r="M13396" s="7">
        <f t="shared" si="628"/>
        <v>2016</v>
      </c>
      <c r="N13396" s="7">
        <f t="shared" si="629"/>
        <v>10</v>
      </c>
      <c r="O13396" s="30">
        <f t="shared" si="630"/>
        <v>169</v>
      </c>
    </row>
    <row r="13397" spans="2:15" x14ac:dyDescent="0.2">
      <c r="B13397" s="13">
        <v>64348</v>
      </c>
      <c r="C13397" s="14">
        <v>42649.736111111233</v>
      </c>
      <c r="D13397" s="7" t="s">
        <v>8</v>
      </c>
      <c r="E13397" s="13">
        <v>2157</v>
      </c>
      <c r="F13397" s="7" t="s">
        <v>40</v>
      </c>
      <c r="G13397" s="7" t="s">
        <v>11</v>
      </c>
      <c r="H13397" s="13">
        <v>7.5</v>
      </c>
      <c r="I13397" s="13" t="str">
        <f>IF(G13397="Male",VLOOKUP(H13397,'Shoe size conversion table'!$B$6:$D$22,2),VLOOKUP(H13397,'Shoe size conversion table'!$J$6:$L$22,2))</f>
        <v>40-41</v>
      </c>
      <c r="J13397" s="13">
        <f>IF(G13397="Male",VLOOKUP(H13397,'Shoe size conversion table'!$B$6:$D$22,3),VLOOKUP(H13397,'Shoe size conversion table'!$J$6:$L$22,3))</f>
        <v>7</v>
      </c>
      <c r="K13397" s="11">
        <v>189</v>
      </c>
      <c r="L13397" s="12">
        <v>0</v>
      </c>
      <c r="M13397" s="7">
        <f t="shared" si="628"/>
        <v>2016</v>
      </c>
      <c r="N13397" s="7">
        <f t="shared" si="629"/>
        <v>10</v>
      </c>
      <c r="O13397" s="30">
        <f t="shared" si="630"/>
        <v>189</v>
      </c>
    </row>
    <row r="13398" spans="2:15" x14ac:dyDescent="0.2">
      <c r="B13398" s="13">
        <v>64349</v>
      </c>
      <c r="C13398" s="14">
        <v>42649.796111111333</v>
      </c>
      <c r="D13398" s="7" t="s">
        <v>8</v>
      </c>
      <c r="E13398" s="13">
        <v>2219</v>
      </c>
      <c r="F13398" s="7" t="s">
        <v>38</v>
      </c>
      <c r="G13398" s="7" t="s">
        <v>11</v>
      </c>
      <c r="H13398" s="13">
        <v>9</v>
      </c>
      <c r="I13398" s="13">
        <f>IF(G13398="Male",VLOOKUP(H13398,'Shoe size conversion table'!$B$6:$D$22,2),VLOOKUP(H13398,'Shoe size conversion table'!$J$6:$L$22,2))</f>
        <v>42</v>
      </c>
      <c r="J13398" s="13">
        <f>IF(G13398="Male",VLOOKUP(H13398,'Shoe size conversion table'!$B$6:$D$22,3),VLOOKUP(H13398,'Shoe size conversion table'!$J$6:$L$22,3))</f>
        <v>8.5</v>
      </c>
      <c r="K13398" s="11">
        <v>199</v>
      </c>
      <c r="L13398" s="12">
        <v>0</v>
      </c>
      <c r="M13398" s="7">
        <f t="shared" si="628"/>
        <v>2016</v>
      </c>
      <c r="N13398" s="7">
        <f t="shared" si="629"/>
        <v>10</v>
      </c>
      <c r="O13398" s="30">
        <f t="shared" si="630"/>
        <v>199</v>
      </c>
    </row>
    <row r="13399" spans="2:15" x14ac:dyDescent="0.2">
      <c r="B13399" s="13">
        <v>64350</v>
      </c>
      <c r="C13399" s="14">
        <v>42649.856111111083</v>
      </c>
      <c r="D13399" s="7" t="s">
        <v>7</v>
      </c>
      <c r="E13399" s="13">
        <v>2180</v>
      </c>
      <c r="F13399" s="7" t="s">
        <v>49</v>
      </c>
      <c r="G13399" s="7" t="s">
        <v>12</v>
      </c>
      <c r="H13399" s="13">
        <v>9</v>
      </c>
      <c r="I13399" s="13" t="str">
        <f>IF(G13399="Male",VLOOKUP(H13399,'Shoe size conversion table'!$B$6:$D$22,2),VLOOKUP(H13399,'Shoe size conversion table'!$J$6:$L$22,2))</f>
        <v>39-40</v>
      </c>
      <c r="J13399" s="13">
        <f>IF(G13399="Male",VLOOKUP(H13399,'Shoe size conversion table'!$B$6:$D$22,3),VLOOKUP(H13399,'Shoe size conversion table'!$J$6:$L$22,3))</f>
        <v>7</v>
      </c>
      <c r="K13399" s="11">
        <v>189</v>
      </c>
      <c r="L13399" s="12">
        <v>0</v>
      </c>
      <c r="M13399" s="7">
        <f t="shared" si="628"/>
        <v>2016</v>
      </c>
      <c r="N13399" s="7">
        <f t="shared" si="629"/>
        <v>10</v>
      </c>
      <c r="O13399" s="30">
        <f t="shared" si="630"/>
        <v>189</v>
      </c>
    </row>
    <row r="13400" spans="2:15" x14ac:dyDescent="0.2">
      <c r="B13400" s="13">
        <v>64350</v>
      </c>
      <c r="C13400" s="14">
        <v>42649.856111111083</v>
      </c>
      <c r="D13400" s="7" t="s">
        <v>7</v>
      </c>
      <c r="E13400" s="13">
        <v>2177</v>
      </c>
      <c r="F13400" s="7" t="s">
        <v>49</v>
      </c>
      <c r="G13400" s="7" t="s">
        <v>12</v>
      </c>
      <c r="H13400" s="13">
        <v>9</v>
      </c>
      <c r="I13400" s="13" t="str">
        <f>IF(G13400="Male",VLOOKUP(H13400,'Shoe size conversion table'!$B$6:$D$22,2),VLOOKUP(H13400,'Shoe size conversion table'!$J$6:$L$22,2))</f>
        <v>39-40</v>
      </c>
      <c r="J13400" s="13">
        <f>IF(G13400="Male",VLOOKUP(H13400,'Shoe size conversion table'!$B$6:$D$22,3),VLOOKUP(H13400,'Shoe size conversion table'!$J$6:$L$22,3))</f>
        <v>7</v>
      </c>
      <c r="K13400" s="11">
        <v>139</v>
      </c>
      <c r="L13400" s="12">
        <v>0</v>
      </c>
      <c r="M13400" s="7">
        <f t="shared" si="628"/>
        <v>2016</v>
      </c>
      <c r="N13400" s="7">
        <f t="shared" si="629"/>
        <v>10</v>
      </c>
      <c r="O13400" s="30">
        <f t="shared" si="630"/>
        <v>139</v>
      </c>
    </row>
    <row r="13401" spans="2:15" x14ac:dyDescent="0.2">
      <c r="B13401" s="13">
        <v>64351</v>
      </c>
      <c r="C13401" s="14">
        <v>42649.856111111083</v>
      </c>
      <c r="D13401" s="7" t="s">
        <v>9</v>
      </c>
      <c r="E13401" s="13">
        <v>2167</v>
      </c>
      <c r="F13401" s="7" t="s">
        <v>59</v>
      </c>
      <c r="G13401" s="7" t="s">
        <v>11</v>
      </c>
      <c r="H13401" s="13">
        <v>9.5</v>
      </c>
      <c r="I13401" s="13" t="str">
        <f>IF(G13401="Male",VLOOKUP(H13401,'Shoe size conversion table'!$B$6:$D$22,2),VLOOKUP(H13401,'Shoe size conversion table'!$J$6:$L$22,2))</f>
        <v>42-43</v>
      </c>
      <c r="J13401" s="13">
        <f>IF(G13401="Male",VLOOKUP(H13401,'Shoe size conversion table'!$B$6:$D$22,3),VLOOKUP(H13401,'Shoe size conversion table'!$J$6:$L$22,3))</f>
        <v>9</v>
      </c>
      <c r="K13401" s="11">
        <v>199</v>
      </c>
      <c r="L13401" s="12">
        <v>0.3</v>
      </c>
      <c r="M13401" s="7">
        <f t="shared" si="628"/>
        <v>2016</v>
      </c>
      <c r="N13401" s="7">
        <f t="shared" si="629"/>
        <v>10</v>
      </c>
      <c r="O13401" s="30">
        <f t="shared" si="630"/>
        <v>139.29999999999998</v>
      </c>
    </row>
    <row r="13402" spans="2:15" x14ac:dyDescent="0.2">
      <c r="B13402" s="13">
        <v>64352</v>
      </c>
      <c r="C13402" s="14">
        <v>42649.856111111083</v>
      </c>
      <c r="D13402" s="7" t="s">
        <v>8</v>
      </c>
      <c r="E13402" s="13">
        <v>2187</v>
      </c>
      <c r="F13402" s="7" t="s">
        <v>40</v>
      </c>
      <c r="G13402" s="7" t="s">
        <v>11</v>
      </c>
      <c r="H13402" s="13">
        <v>8.5</v>
      </c>
      <c r="I13402" s="13" t="str">
        <f>IF(G13402="Male",VLOOKUP(H13402,'Shoe size conversion table'!$B$6:$D$22,2),VLOOKUP(H13402,'Shoe size conversion table'!$J$6:$L$22,2))</f>
        <v>41-42</v>
      </c>
      <c r="J13402" s="13">
        <f>IF(G13402="Male",VLOOKUP(H13402,'Shoe size conversion table'!$B$6:$D$22,3),VLOOKUP(H13402,'Shoe size conversion table'!$J$6:$L$22,3))</f>
        <v>8</v>
      </c>
      <c r="K13402" s="11">
        <v>179</v>
      </c>
      <c r="L13402" s="12">
        <v>0.5</v>
      </c>
      <c r="M13402" s="7">
        <f t="shared" si="628"/>
        <v>2016</v>
      </c>
      <c r="N13402" s="7">
        <f t="shared" si="629"/>
        <v>10</v>
      </c>
      <c r="O13402" s="30">
        <f t="shared" si="630"/>
        <v>89.5</v>
      </c>
    </row>
    <row r="13403" spans="2:15" x14ac:dyDescent="0.2">
      <c r="B13403" s="13">
        <v>64353</v>
      </c>
      <c r="C13403" s="14">
        <v>42649.916111111117</v>
      </c>
      <c r="D13403" s="7" t="s">
        <v>7</v>
      </c>
      <c r="E13403" s="13">
        <v>2159</v>
      </c>
      <c r="F13403" s="7" t="s">
        <v>48</v>
      </c>
      <c r="G13403" s="7" t="s">
        <v>11</v>
      </c>
      <c r="H13403" s="13">
        <v>10.5</v>
      </c>
      <c r="I13403" s="13" t="str">
        <f>IF(G13403="Male",VLOOKUP(H13403,'Shoe size conversion table'!$B$6:$D$22,2),VLOOKUP(H13403,'Shoe size conversion table'!$J$6:$L$22,2))</f>
        <v>43-44</v>
      </c>
      <c r="J13403" s="13">
        <f>IF(G13403="Male",VLOOKUP(H13403,'Shoe size conversion table'!$B$6:$D$22,3),VLOOKUP(H13403,'Shoe size conversion table'!$J$6:$L$22,3))</f>
        <v>10</v>
      </c>
      <c r="K13403" s="11">
        <v>169</v>
      </c>
      <c r="L13403" s="12">
        <v>0.3</v>
      </c>
      <c r="M13403" s="7">
        <f t="shared" si="628"/>
        <v>2016</v>
      </c>
      <c r="N13403" s="7">
        <f t="shared" si="629"/>
        <v>10</v>
      </c>
      <c r="O13403" s="30">
        <f t="shared" si="630"/>
        <v>118.3</v>
      </c>
    </row>
    <row r="13404" spans="2:15" x14ac:dyDescent="0.2">
      <c r="B13404" s="13">
        <v>64354</v>
      </c>
      <c r="C13404" s="14">
        <v>42649.936111111208</v>
      </c>
      <c r="D13404" s="7" t="s">
        <v>10</v>
      </c>
      <c r="E13404" s="13">
        <v>2203</v>
      </c>
      <c r="F13404" s="7" t="s">
        <v>34</v>
      </c>
      <c r="G13404" s="7" t="s">
        <v>11</v>
      </c>
      <c r="H13404" s="13">
        <v>9.5</v>
      </c>
      <c r="I13404" s="13" t="str">
        <f>IF(G13404="Male",VLOOKUP(H13404,'Shoe size conversion table'!$B$6:$D$22,2),VLOOKUP(H13404,'Shoe size conversion table'!$J$6:$L$22,2))</f>
        <v>42-43</v>
      </c>
      <c r="J13404" s="13">
        <f>IF(G13404="Male",VLOOKUP(H13404,'Shoe size conversion table'!$B$6:$D$22,3),VLOOKUP(H13404,'Shoe size conversion table'!$J$6:$L$22,3))</f>
        <v>9</v>
      </c>
      <c r="K13404" s="11">
        <v>139</v>
      </c>
      <c r="L13404" s="12">
        <v>0</v>
      </c>
      <c r="M13404" s="7">
        <f t="shared" si="628"/>
        <v>2016</v>
      </c>
      <c r="N13404" s="7">
        <f t="shared" si="629"/>
        <v>10</v>
      </c>
      <c r="O13404" s="30">
        <f t="shared" si="630"/>
        <v>139</v>
      </c>
    </row>
    <row r="13405" spans="2:15" x14ac:dyDescent="0.2">
      <c r="B13405" s="13">
        <v>64355</v>
      </c>
      <c r="C13405" s="14">
        <v>42650.03611111112</v>
      </c>
      <c r="D13405" s="7" t="s">
        <v>7</v>
      </c>
      <c r="E13405" s="13">
        <v>2213</v>
      </c>
      <c r="F13405" s="7" t="s">
        <v>56</v>
      </c>
      <c r="G13405" s="7" t="s">
        <v>12</v>
      </c>
      <c r="H13405" s="13">
        <v>9</v>
      </c>
      <c r="I13405" s="13" t="str">
        <f>IF(G13405="Male",VLOOKUP(H13405,'Shoe size conversion table'!$B$6:$D$22,2),VLOOKUP(H13405,'Shoe size conversion table'!$J$6:$L$22,2))</f>
        <v>39-40</v>
      </c>
      <c r="J13405" s="13">
        <f>IF(G13405="Male",VLOOKUP(H13405,'Shoe size conversion table'!$B$6:$D$22,3),VLOOKUP(H13405,'Shoe size conversion table'!$J$6:$L$22,3))</f>
        <v>7</v>
      </c>
      <c r="K13405" s="11">
        <v>139</v>
      </c>
      <c r="L13405" s="12">
        <v>0</v>
      </c>
      <c r="M13405" s="7">
        <f t="shared" si="628"/>
        <v>2016</v>
      </c>
      <c r="N13405" s="7">
        <f t="shared" si="629"/>
        <v>10</v>
      </c>
      <c r="O13405" s="30">
        <f t="shared" si="630"/>
        <v>139</v>
      </c>
    </row>
    <row r="13406" spans="2:15" x14ac:dyDescent="0.2">
      <c r="B13406" s="13">
        <v>64356</v>
      </c>
      <c r="C13406" s="14">
        <v>42650.03611111112</v>
      </c>
      <c r="D13406" s="7" t="s">
        <v>9</v>
      </c>
      <c r="E13406" s="13">
        <v>2172</v>
      </c>
      <c r="F13406" s="7" t="s">
        <v>61</v>
      </c>
      <c r="G13406" s="7" t="s">
        <v>11</v>
      </c>
      <c r="H13406" s="13">
        <v>9</v>
      </c>
      <c r="I13406" s="13">
        <f>IF(G13406="Male",VLOOKUP(H13406,'Shoe size conversion table'!$B$6:$D$22,2),VLOOKUP(H13406,'Shoe size conversion table'!$J$6:$L$22,2))</f>
        <v>42</v>
      </c>
      <c r="J13406" s="13">
        <f>IF(G13406="Male",VLOOKUP(H13406,'Shoe size conversion table'!$B$6:$D$22,3),VLOOKUP(H13406,'Shoe size conversion table'!$J$6:$L$22,3))</f>
        <v>8.5</v>
      </c>
      <c r="K13406" s="11">
        <v>129</v>
      </c>
      <c r="L13406" s="12">
        <v>0.5</v>
      </c>
      <c r="M13406" s="7">
        <f t="shared" si="628"/>
        <v>2016</v>
      </c>
      <c r="N13406" s="7">
        <f t="shared" si="629"/>
        <v>10</v>
      </c>
      <c r="O13406" s="30">
        <f t="shared" si="630"/>
        <v>64.5</v>
      </c>
    </row>
    <row r="13407" spans="2:15" x14ac:dyDescent="0.2">
      <c r="B13407" s="13">
        <v>64357</v>
      </c>
      <c r="C13407" s="14">
        <v>42650.066111111235</v>
      </c>
      <c r="D13407" s="7" t="s">
        <v>10</v>
      </c>
      <c r="E13407" s="13">
        <v>2212</v>
      </c>
      <c r="F13407" s="7" t="s">
        <v>34</v>
      </c>
      <c r="G13407" s="7" t="s">
        <v>11</v>
      </c>
      <c r="H13407" s="13">
        <v>10</v>
      </c>
      <c r="I13407" s="13">
        <f>IF(G13407="Male",VLOOKUP(H13407,'Shoe size conversion table'!$B$6:$D$22,2),VLOOKUP(H13407,'Shoe size conversion table'!$J$6:$L$22,2))</f>
        <v>43</v>
      </c>
      <c r="J13407" s="13">
        <f>IF(G13407="Male",VLOOKUP(H13407,'Shoe size conversion table'!$B$6:$D$22,3),VLOOKUP(H13407,'Shoe size conversion table'!$J$6:$L$22,3))</f>
        <v>9.5</v>
      </c>
      <c r="K13407" s="11">
        <v>149</v>
      </c>
      <c r="L13407" s="12">
        <v>0</v>
      </c>
      <c r="M13407" s="7">
        <f t="shared" si="628"/>
        <v>2016</v>
      </c>
      <c r="N13407" s="7">
        <f t="shared" si="629"/>
        <v>10</v>
      </c>
      <c r="O13407" s="30">
        <f t="shared" si="630"/>
        <v>149</v>
      </c>
    </row>
    <row r="13408" spans="2:15" x14ac:dyDescent="0.2">
      <c r="B13408" s="13">
        <v>64358</v>
      </c>
      <c r="C13408" s="14">
        <v>42650.086111111115</v>
      </c>
      <c r="D13408" s="7" t="s">
        <v>10</v>
      </c>
      <c r="E13408" s="13">
        <v>2166</v>
      </c>
      <c r="F13408" s="7" t="s">
        <v>34</v>
      </c>
      <c r="G13408" s="7" t="s">
        <v>11</v>
      </c>
      <c r="H13408" s="13">
        <v>10.5</v>
      </c>
      <c r="I13408" s="13" t="str">
        <f>IF(G13408="Male",VLOOKUP(H13408,'Shoe size conversion table'!$B$6:$D$22,2),VLOOKUP(H13408,'Shoe size conversion table'!$J$6:$L$22,2))</f>
        <v>43-44</v>
      </c>
      <c r="J13408" s="13">
        <f>IF(G13408="Male",VLOOKUP(H13408,'Shoe size conversion table'!$B$6:$D$22,3),VLOOKUP(H13408,'Shoe size conversion table'!$J$6:$L$22,3))</f>
        <v>10</v>
      </c>
      <c r="K13408" s="11">
        <v>149</v>
      </c>
      <c r="L13408" s="12">
        <v>0.5</v>
      </c>
      <c r="M13408" s="7">
        <f t="shared" si="628"/>
        <v>2016</v>
      </c>
      <c r="N13408" s="7">
        <f t="shared" si="629"/>
        <v>10</v>
      </c>
      <c r="O13408" s="30">
        <f t="shared" si="630"/>
        <v>74.5</v>
      </c>
    </row>
    <row r="13409" spans="2:15" x14ac:dyDescent="0.2">
      <c r="B13409" s="13">
        <v>64359</v>
      </c>
      <c r="C13409" s="14">
        <v>42650.136111111118</v>
      </c>
      <c r="D13409" s="7" t="s">
        <v>7</v>
      </c>
      <c r="E13409" s="13">
        <v>2213</v>
      </c>
      <c r="F13409" s="7" t="s">
        <v>48</v>
      </c>
      <c r="G13409" s="7" t="s">
        <v>12</v>
      </c>
      <c r="H13409" s="13">
        <v>12</v>
      </c>
      <c r="I13409" s="13" t="str">
        <f>IF(G13409="Male",VLOOKUP(H13409,'Shoe size conversion table'!$B$6:$D$22,2),VLOOKUP(H13409,'Shoe size conversion table'!$J$6:$L$22,2))</f>
        <v>42-43</v>
      </c>
      <c r="J13409" s="13">
        <f>IF(G13409="Male",VLOOKUP(H13409,'Shoe size conversion table'!$B$6:$D$22,3),VLOOKUP(H13409,'Shoe size conversion table'!$J$6:$L$22,3))</f>
        <v>10</v>
      </c>
      <c r="K13409" s="11">
        <v>189</v>
      </c>
      <c r="L13409" s="12">
        <v>0</v>
      </c>
      <c r="M13409" s="7">
        <f t="shared" si="628"/>
        <v>2016</v>
      </c>
      <c r="N13409" s="7">
        <f t="shared" si="629"/>
        <v>10</v>
      </c>
      <c r="O13409" s="30">
        <f t="shared" si="630"/>
        <v>189</v>
      </c>
    </row>
    <row r="13410" spans="2:15" x14ac:dyDescent="0.2">
      <c r="B13410" s="13">
        <v>64360</v>
      </c>
      <c r="C13410" s="14">
        <v>42650.17611111133</v>
      </c>
      <c r="D13410" s="7" t="s">
        <v>10</v>
      </c>
      <c r="E13410" s="13">
        <v>2220</v>
      </c>
      <c r="F13410" s="7" t="s">
        <v>35</v>
      </c>
      <c r="G13410" s="7" t="s">
        <v>11</v>
      </c>
      <c r="H13410" s="13">
        <v>9.5</v>
      </c>
      <c r="I13410" s="13" t="str">
        <f>IF(G13410="Male",VLOOKUP(H13410,'Shoe size conversion table'!$B$6:$D$22,2),VLOOKUP(H13410,'Shoe size conversion table'!$J$6:$L$22,2))</f>
        <v>42-43</v>
      </c>
      <c r="J13410" s="13">
        <f>IF(G13410="Male",VLOOKUP(H13410,'Shoe size conversion table'!$B$6:$D$22,3),VLOOKUP(H13410,'Shoe size conversion table'!$J$6:$L$22,3))</f>
        <v>9</v>
      </c>
      <c r="K13410" s="11">
        <v>149</v>
      </c>
      <c r="L13410" s="12">
        <v>0</v>
      </c>
      <c r="M13410" s="7">
        <f t="shared" si="628"/>
        <v>2016</v>
      </c>
      <c r="N13410" s="7">
        <f t="shared" si="629"/>
        <v>10</v>
      </c>
      <c r="O13410" s="30">
        <f t="shared" si="630"/>
        <v>149</v>
      </c>
    </row>
    <row r="13411" spans="2:15" x14ac:dyDescent="0.2">
      <c r="B13411" s="13">
        <v>64361</v>
      </c>
      <c r="C13411" s="14">
        <v>42650.226111111078</v>
      </c>
      <c r="D13411" s="7" t="s">
        <v>10</v>
      </c>
      <c r="E13411" s="13">
        <v>2236</v>
      </c>
      <c r="F13411" s="7" t="s">
        <v>35</v>
      </c>
      <c r="G13411" s="7" t="s">
        <v>12</v>
      </c>
      <c r="H13411" s="13">
        <v>8.5</v>
      </c>
      <c r="I13411" s="13">
        <f>IF(G13411="Male",VLOOKUP(H13411,'Shoe size conversion table'!$B$6:$D$22,2),VLOOKUP(H13411,'Shoe size conversion table'!$J$6:$L$22,2))</f>
        <v>39</v>
      </c>
      <c r="J13411" s="13">
        <f>IF(G13411="Male",VLOOKUP(H13411,'Shoe size conversion table'!$B$6:$D$22,3),VLOOKUP(H13411,'Shoe size conversion table'!$J$6:$L$22,3))</f>
        <v>6.5</v>
      </c>
      <c r="K13411" s="11">
        <v>199</v>
      </c>
      <c r="L13411" s="12">
        <v>0</v>
      </c>
      <c r="M13411" s="7">
        <f t="shared" si="628"/>
        <v>2016</v>
      </c>
      <c r="N13411" s="7">
        <f t="shared" si="629"/>
        <v>10</v>
      </c>
      <c r="O13411" s="30">
        <f t="shared" si="630"/>
        <v>199</v>
      </c>
    </row>
    <row r="13412" spans="2:15" x14ac:dyDescent="0.2">
      <c r="B13412" s="13">
        <v>64362</v>
      </c>
      <c r="C13412" s="14">
        <v>42650.236111111117</v>
      </c>
      <c r="D13412" s="7" t="s">
        <v>7</v>
      </c>
      <c r="E13412" s="13">
        <v>2165</v>
      </c>
      <c r="F13412" s="7" t="s">
        <v>49</v>
      </c>
      <c r="G13412" s="7" t="s">
        <v>11</v>
      </c>
      <c r="H13412" s="13">
        <v>11.5</v>
      </c>
      <c r="I13412" s="13" t="str">
        <f>IF(G13412="Male",VLOOKUP(H13412,'Shoe size conversion table'!$B$6:$D$22,2),VLOOKUP(H13412,'Shoe size conversion table'!$J$6:$L$22,2))</f>
        <v>44-45</v>
      </c>
      <c r="J13412" s="13">
        <f>IF(G13412="Male",VLOOKUP(H13412,'Shoe size conversion table'!$B$6:$D$22,3),VLOOKUP(H13412,'Shoe size conversion table'!$J$6:$L$22,3))</f>
        <v>11</v>
      </c>
      <c r="K13412" s="11">
        <v>199</v>
      </c>
      <c r="L13412" s="12">
        <v>0</v>
      </c>
      <c r="M13412" s="7">
        <f t="shared" si="628"/>
        <v>2016</v>
      </c>
      <c r="N13412" s="7">
        <f t="shared" si="629"/>
        <v>10</v>
      </c>
      <c r="O13412" s="30">
        <f t="shared" si="630"/>
        <v>199</v>
      </c>
    </row>
    <row r="13413" spans="2:15" x14ac:dyDescent="0.2">
      <c r="B13413" s="13">
        <v>64362</v>
      </c>
      <c r="C13413" s="14">
        <v>42650.236111111117</v>
      </c>
      <c r="D13413" s="7" t="s">
        <v>7</v>
      </c>
      <c r="E13413" s="13">
        <v>2227</v>
      </c>
      <c r="F13413" s="7" t="s">
        <v>49</v>
      </c>
      <c r="G13413" s="7" t="s">
        <v>11</v>
      </c>
      <c r="H13413" s="13">
        <v>9</v>
      </c>
      <c r="I13413" s="13">
        <f>IF(G13413="Male",VLOOKUP(H13413,'Shoe size conversion table'!$B$6:$D$22,2),VLOOKUP(H13413,'Shoe size conversion table'!$J$6:$L$22,2))</f>
        <v>42</v>
      </c>
      <c r="J13413" s="13">
        <f>IF(G13413="Male",VLOOKUP(H13413,'Shoe size conversion table'!$B$6:$D$22,3),VLOOKUP(H13413,'Shoe size conversion table'!$J$6:$L$22,3))</f>
        <v>8.5</v>
      </c>
      <c r="K13413" s="11">
        <v>149</v>
      </c>
      <c r="L13413" s="12">
        <v>0.3</v>
      </c>
      <c r="M13413" s="7">
        <f t="shared" si="628"/>
        <v>2016</v>
      </c>
      <c r="N13413" s="7">
        <f t="shared" si="629"/>
        <v>10</v>
      </c>
      <c r="O13413" s="30">
        <f t="shared" si="630"/>
        <v>104.3</v>
      </c>
    </row>
    <row r="13414" spans="2:15" x14ac:dyDescent="0.2">
      <c r="B13414" s="13">
        <v>64363</v>
      </c>
      <c r="C13414" s="14">
        <v>42650.276111111081</v>
      </c>
      <c r="D13414" s="7" t="s">
        <v>10</v>
      </c>
      <c r="E13414" s="13">
        <v>2153</v>
      </c>
      <c r="F13414" s="7" t="s">
        <v>34</v>
      </c>
      <c r="G13414" s="7" t="s">
        <v>12</v>
      </c>
      <c r="H13414" s="13">
        <v>8</v>
      </c>
      <c r="I13414" s="13" t="str">
        <f>IF(G13414="Male",VLOOKUP(H13414,'Shoe size conversion table'!$B$6:$D$22,2),VLOOKUP(H13414,'Shoe size conversion table'!$J$6:$L$22,2))</f>
        <v>38-39</v>
      </c>
      <c r="J13414" s="13">
        <f>IF(G13414="Male",VLOOKUP(H13414,'Shoe size conversion table'!$B$6:$D$22,3),VLOOKUP(H13414,'Shoe size conversion table'!$J$6:$L$22,3))</f>
        <v>6</v>
      </c>
      <c r="K13414" s="11">
        <v>189</v>
      </c>
      <c r="L13414" s="12">
        <v>0.3</v>
      </c>
      <c r="M13414" s="7">
        <f t="shared" si="628"/>
        <v>2016</v>
      </c>
      <c r="N13414" s="7">
        <f t="shared" si="629"/>
        <v>10</v>
      </c>
      <c r="O13414" s="30">
        <f t="shared" si="630"/>
        <v>132.29999999999998</v>
      </c>
    </row>
    <row r="13415" spans="2:15" x14ac:dyDescent="0.2">
      <c r="B13415" s="13">
        <v>64364</v>
      </c>
      <c r="C13415" s="14">
        <v>42650.276111111336</v>
      </c>
      <c r="D13415" s="7" t="s">
        <v>7</v>
      </c>
      <c r="E13415" s="13">
        <v>2216</v>
      </c>
      <c r="F13415" s="7" t="s">
        <v>48</v>
      </c>
      <c r="G13415" s="7" t="s">
        <v>11</v>
      </c>
      <c r="H13415" s="13">
        <v>6</v>
      </c>
      <c r="I13415" s="13">
        <f>IF(G13415="Male",VLOOKUP(H13415,'Shoe size conversion table'!$B$6:$D$22,2),VLOOKUP(H13415,'Shoe size conversion table'!$J$6:$L$22,2))</f>
        <v>39</v>
      </c>
      <c r="J13415" s="13">
        <f>IF(G13415="Male",VLOOKUP(H13415,'Shoe size conversion table'!$B$6:$D$22,3),VLOOKUP(H13415,'Shoe size conversion table'!$J$6:$L$22,3))</f>
        <v>5.5</v>
      </c>
      <c r="K13415" s="11">
        <v>189</v>
      </c>
      <c r="L13415" s="12">
        <v>0.3</v>
      </c>
      <c r="M13415" s="7">
        <f t="shared" si="628"/>
        <v>2016</v>
      </c>
      <c r="N13415" s="7">
        <f t="shared" si="629"/>
        <v>10</v>
      </c>
      <c r="O13415" s="30">
        <f t="shared" si="630"/>
        <v>132.29999999999998</v>
      </c>
    </row>
    <row r="13416" spans="2:15" x14ac:dyDescent="0.2">
      <c r="B13416" s="13">
        <v>64365</v>
      </c>
      <c r="C13416" s="14">
        <v>42650.406111111231</v>
      </c>
      <c r="D13416" s="7" t="s">
        <v>8</v>
      </c>
      <c r="E13416" s="13">
        <v>2148</v>
      </c>
      <c r="F13416" s="7" t="s">
        <v>38</v>
      </c>
      <c r="G13416" s="7" t="s">
        <v>12</v>
      </c>
      <c r="H13416" s="13">
        <v>8</v>
      </c>
      <c r="I13416" s="13" t="str">
        <f>IF(G13416="Male",VLOOKUP(H13416,'Shoe size conversion table'!$B$6:$D$22,2),VLOOKUP(H13416,'Shoe size conversion table'!$J$6:$L$22,2))</f>
        <v>38-39</v>
      </c>
      <c r="J13416" s="13">
        <f>IF(G13416="Male",VLOOKUP(H13416,'Shoe size conversion table'!$B$6:$D$22,3),VLOOKUP(H13416,'Shoe size conversion table'!$J$6:$L$22,3))</f>
        <v>6</v>
      </c>
      <c r="K13416" s="11">
        <v>189</v>
      </c>
      <c r="L13416" s="12">
        <v>0</v>
      </c>
      <c r="M13416" s="7">
        <f t="shared" si="628"/>
        <v>2016</v>
      </c>
      <c r="N13416" s="7">
        <f t="shared" si="629"/>
        <v>10</v>
      </c>
      <c r="O13416" s="30">
        <f t="shared" si="630"/>
        <v>189</v>
      </c>
    </row>
    <row r="13417" spans="2:15" x14ac:dyDescent="0.2">
      <c r="B13417" s="13">
        <v>64366</v>
      </c>
      <c r="C13417" s="14">
        <v>42650.416111111233</v>
      </c>
      <c r="D13417" s="7" t="s">
        <v>10</v>
      </c>
      <c r="E13417" s="13">
        <v>2236</v>
      </c>
      <c r="F13417" s="7" t="s">
        <v>36</v>
      </c>
      <c r="G13417" s="7" t="s">
        <v>12</v>
      </c>
      <c r="H13417" s="13">
        <v>7.5</v>
      </c>
      <c r="I13417" s="13">
        <f>IF(G13417="Male",VLOOKUP(H13417,'Shoe size conversion table'!$B$6:$D$22,2),VLOOKUP(H13417,'Shoe size conversion table'!$J$6:$L$22,2))</f>
        <v>38</v>
      </c>
      <c r="J13417" s="13">
        <f>IF(G13417="Male",VLOOKUP(H13417,'Shoe size conversion table'!$B$6:$D$22,3),VLOOKUP(H13417,'Shoe size conversion table'!$J$6:$L$22,3))</f>
        <v>5.5</v>
      </c>
      <c r="K13417" s="11">
        <v>139</v>
      </c>
      <c r="L13417" s="12">
        <v>0.5</v>
      </c>
      <c r="M13417" s="7">
        <f t="shared" si="628"/>
        <v>2016</v>
      </c>
      <c r="N13417" s="7">
        <f t="shared" si="629"/>
        <v>10</v>
      </c>
      <c r="O13417" s="30">
        <f t="shared" si="630"/>
        <v>69.5</v>
      </c>
    </row>
    <row r="13418" spans="2:15" x14ac:dyDescent="0.2">
      <c r="B13418" s="13">
        <v>64367</v>
      </c>
      <c r="C13418" s="14">
        <v>42650.44611111108</v>
      </c>
      <c r="D13418" s="7" t="s">
        <v>9</v>
      </c>
      <c r="E13418" s="13">
        <v>2212</v>
      </c>
      <c r="F13418" s="7" t="s">
        <v>62</v>
      </c>
      <c r="G13418" s="7" t="s">
        <v>11</v>
      </c>
      <c r="H13418" s="13">
        <v>8.5</v>
      </c>
      <c r="I13418" s="13" t="str">
        <f>IF(G13418="Male",VLOOKUP(H13418,'Shoe size conversion table'!$B$6:$D$22,2),VLOOKUP(H13418,'Shoe size conversion table'!$J$6:$L$22,2))</f>
        <v>41-42</v>
      </c>
      <c r="J13418" s="13">
        <f>IF(G13418="Male",VLOOKUP(H13418,'Shoe size conversion table'!$B$6:$D$22,3),VLOOKUP(H13418,'Shoe size conversion table'!$J$6:$L$22,3))</f>
        <v>8</v>
      </c>
      <c r="K13418" s="11">
        <v>199</v>
      </c>
      <c r="L13418" s="12">
        <v>0</v>
      </c>
      <c r="M13418" s="7">
        <f t="shared" si="628"/>
        <v>2016</v>
      </c>
      <c r="N13418" s="7">
        <f t="shared" si="629"/>
        <v>10</v>
      </c>
      <c r="O13418" s="30">
        <f t="shared" si="630"/>
        <v>199</v>
      </c>
    </row>
    <row r="13419" spans="2:15" x14ac:dyDescent="0.2">
      <c r="B13419" s="13">
        <v>64368</v>
      </c>
      <c r="C13419" s="14">
        <v>42650.476111111209</v>
      </c>
      <c r="D13419" s="7" t="s">
        <v>9</v>
      </c>
      <c r="E13419" s="13">
        <v>2151</v>
      </c>
      <c r="F13419" s="7" t="s">
        <v>59</v>
      </c>
      <c r="G13419" s="7" t="s">
        <v>12</v>
      </c>
      <c r="H13419" s="13">
        <v>9.5</v>
      </c>
      <c r="I13419" s="13">
        <f>IF(G13419="Male",VLOOKUP(H13419,'Shoe size conversion table'!$B$6:$D$22,2),VLOOKUP(H13419,'Shoe size conversion table'!$J$6:$L$22,2))</f>
        <v>40</v>
      </c>
      <c r="J13419" s="13">
        <f>IF(G13419="Male",VLOOKUP(H13419,'Shoe size conversion table'!$B$6:$D$22,3),VLOOKUP(H13419,'Shoe size conversion table'!$J$6:$L$22,3))</f>
        <v>7.5</v>
      </c>
      <c r="K13419" s="11">
        <v>139</v>
      </c>
      <c r="L13419" s="12">
        <v>0</v>
      </c>
      <c r="M13419" s="7">
        <f t="shared" si="628"/>
        <v>2016</v>
      </c>
      <c r="N13419" s="7">
        <f t="shared" si="629"/>
        <v>10</v>
      </c>
      <c r="O13419" s="30">
        <f t="shared" si="630"/>
        <v>139</v>
      </c>
    </row>
    <row r="13420" spans="2:15" x14ac:dyDescent="0.2">
      <c r="B13420" s="13">
        <v>64369</v>
      </c>
      <c r="C13420" s="14">
        <v>42650.646111111208</v>
      </c>
      <c r="D13420" s="7" t="s">
        <v>8</v>
      </c>
      <c r="E13420" s="13">
        <v>2159</v>
      </c>
      <c r="F13420" s="7" t="s">
        <v>38</v>
      </c>
      <c r="G13420" s="7" t="s">
        <v>12</v>
      </c>
      <c r="H13420" s="13">
        <v>9</v>
      </c>
      <c r="I13420" s="13" t="str">
        <f>IF(G13420="Male",VLOOKUP(H13420,'Shoe size conversion table'!$B$6:$D$22,2),VLOOKUP(H13420,'Shoe size conversion table'!$J$6:$L$22,2))</f>
        <v>39-40</v>
      </c>
      <c r="J13420" s="13">
        <f>IF(G13420="Male",VLOOKUP(H13420,'Shoe size conversion table'!$B$6:$D$22,3),VLOOKUP(H13420,'Shoe size conversion table'!$J$6:$L$22,3))</f>
        <v>7</v>
      </c>
      <c r="K13420" s="11">
        <v>199</v>
      </c>
      <c r="L13420" s="12">
        <v>0.5</v>
      </c>
      <c r="M13420" s="7">
        <f t="shared" si="628"/>
        <v>2016</v>
      </c>
      <c r="N13420" s="7">
        <f t="shared" si="629"/>
        <v>10</v>
      </c>
      <c r="O13420" s="30">
        <f t="shared" si="630"/>
        <v>99.5</v>
      </c>
    </row>
    <row r="13421" spans="2:15" x14ac:dyDescent="0.2">
      <c r="B13421" s="13">
        <v>64370</v>
      </c>
      <c r="C13421" s="14">
        <v>42650.666111111117</v>
      </c>
      <c r="D13421" s="7" t="s">
        <v>7</v>
      </c>
      <c r="E13421" s="13">
        <v>2163</v>
      </c>
      <c r="F13421" s="7" t="s">
        <v>49</v>
      </c>
      <c r="G13421" s="7" t="s">
        <v>12</v>
      </c>
      <c r="H13421" s="13">
        <v>8</v>
      </c>
      <c r="I13421" s="13" t="str">
        <f>IF(G13421="Male",VLOOKUP(H13421,'Shoe size conversion table'!$B$6:$D$22,2),VLOOKUP(H13421,'Shoe size conversion table'!$J$6:$L$22,2))</f>
        <v>38-39</v>
      </c>
      <c r="J13421" s="13">
        <f>IF(G13421="Male",VLOOKUP(H13421,'Shoe size conversion table'!$B$6:$D$22,3),VLOOKUP(H13421,'Shoe size conversion table'!$J$6:$L$22,3))</f>
        <v>6</v>
      </c>
      <c r="K13421" s="11">
        <v>159</v>
      </c>
      <c r="L13421" s="12">
        <v>0.5</v>
      </c>
      <c r="M13421" s="7">
        <f t="shared" si="628"/>
        <v>2016</v>
      </c>
      <c r="N13421" s="7">
        <f t="shared" si="629"/>
        <v>10</v>
      </c>
      <c r="O13421" s="30">
        <f t="shared" si="630"/>
        <v>79.5</v>
      </c>
    </row>
    <row r="13422" spans="2:15" x14ac:dyDescent="0.2">
      <c r="B13422" s="13">
        <v>64371</v>
      </c>
      <c r="C13422" s="14">
        <v>42650.666111111117</v>
      </c>
      <c r="D13422" s="7" t="s">
        <v>10</v>
      </c>
      <c r="E13422" s="13">
        <v>2170</v>
      </c>
      <c r="F13422" s="7" t="s">
        <v>35</v>
      </c>
      <c r="G13422" s="7" t="s">
        <v>12</v>
      </c>
      <c r="H13422" s="13">
        <v>7.5</v>
      </c>
      <c r="I13422" s="13">
        <f>IF(G13422="Male",VLOOKUP(H13422,'Shoe size conversion table'!$B$6:$D$22,2),VLOOKUP(H13422,'Shoe size conversion table'!$J$6:$L$22,2))</f>
        <v>38</v>
      </c>
      <c r="J13422" s="13">
        <f>IF(G13422="Male",VLOOKUP(H13422,'Shoe size conversion table'!$B$6:$D$22,3),VLOOKUP(H13422,'Shoe size conversion table'!$J$6:$L$22,3))</f>
        <v>5.5</v>
      </c>
      <c r="K13422" s="11">
        <v>199</v>
      </c>
      <c r="L13422" s="12">
        <v>0</v>
      </c>
      <c r="M13422" s="7">
        <f t="shared" si="628"/>
        <v>2016</v>
      </c>
      <c r="N13422" s="7">
        <f t="shared" si="629"/>
        <v>10</v>
      </c>
      <c r="O13422" s="30">
        <f t="shared" si="630"/>
        <v>199</v>
      </c>
    </row>
    <row r="13423" spans="2:15" x14ac:dyDescent="0.2">
      <c r="B13423" s="13">
        <v>64372</v>
      </c>
      <c r="C13423" s="14">
        <v>42650.716111111236</v>
      </c>
      <c r="D13423" s="7" t="s">
        <v>8</v>
      </c>
      <c r="E13423" s="13">
        <v>2216</v>
      </c>
      <c r="F13423" s="7" t="s">
        <v>40</v>
      </c>
      <c r="G13423" s="7" t="s">
        <v>11</v>
      </c>
      <c r="H13423" s="13">
        <v>8.5</v>
      </c>
      <c r="I13423" s="13" t="str">
        <f>IF(G13423="Male",VLOOKUP(H13423,'Shoe size conversion table'!$B$6:$D$22,2),VLOOKUP(H13423,'Shoe size conversion table'!$J$6:$L$22,2))</f>
        <v>41-42</v>
      </c>
      <c r="J13423" s="13">
        <f>IF(G13423="Male",VLOOKUP(H13423,'Shoe size conversion table'!$B$6:$D$22,3),VLOOKUP(H13423,'Shoe size conversion table'!$J$6:$L$22,3))</f>
        <v>8</v>
      </c>
      <c r="K13423" s="11">
        <v>179</v>
      </c>
      <c r="L13423" s="12">
        <v>0.5</v>
      </c>
      <c r="M13423" s="7">
        <f t="shared" si="628"/>
        <v>2016</v>
      </c>
      <c r="N13423" s="7">
        <f t="shared" si="629"/>
        <v>10</v>
      </c>
      <c r="O13423" s="30">
        <f t="shared" si="630"/>
        <v>89.5</v>
      </c>
    </row>
    <row r="13424" spans="2:15" x14ac:dyDescent="0.2">
      <c r="B13424" s="13">
        <v>64373</v>
      </c>
      <c r="C13424" s="14">
        <v>42650.736111111233</v>
      </c>
      <c r="D13424" s="7" t="s">
        <v>7</v>
      </c>
      <c r="E13424" s="13">
        <v>2205</v>
      </c>
      <c r="F13424" s="7" t="s">
        <v>48</v>
      </c>
      <c r="G13424" s="7" t="s">
        <v>12</v>
      </c>
      <c r="H13424" s="13">
        <v>7</v>
      </c>
      <c r="I13424" s="13" t="str">
        <f>IF(G13424="Male",VLOOKUP(H13424,'Shoe size conversion table'!$B$6:$D$22,2),VLOOKUP(H13424,'Shoe size conversion table'!$J$6:$L$22,2))</f>
        <v>37-38</v>
      </c>
      <c r="J13424" s="13">
        <f>IF(G13424="Male",VLOOKUP(H13424,'Shoe size conversion table'!$B$6:$D$22,3),VLOOKUP(H13424,'Shoe size conversion table'!$J$6:$L$22,3))</f>
        <v>5</v>
      </c>
      <c r="K13424" s="11">
        <v>179</v>
      </c>
      <c r="L13424" s="12">
        <v>0</v>
      </c>
      <c r="M13424" s="7">
        <f t="shared" si="628"/>
        <v>2016</v>
      </c>
      <c r="N13424" s="7">
        <f t="shared" si="629"/>
        <v>10</v>
      </c>
      <c r="O13424" s="30">
        <f t="shared" si="630"/>
        <v>179</v>
      </c>
    </row>
    <row r="13425" spans="2:15" x14ac:dyDescent="0.2">
      <c r="B13425" s="13">
        <v>64374</v>
      </c>
      <c r="C13425" s="14">
        <v>42650.806111111327</v>
      </c>
      <c r="D13425" s="7" t="s">
        <v>7</v>
      </c>
      <c r="E13425" s="13">
        <v>2209</v>
      </c>
      <c r="F13425" s="7" t="s">
        <v>56</v>
      </c>
      <c r="G13425" s="7" t="s">
        <v>11</v>
      </c>
      <c r="H13425" s="13">
        <v>10</v>
      </c>
      <c r="I13425" s="13">
        <f>IF(G13425="Male",VLOOKUP(H13425,'Shoe size conversion table'!$B$6:$D$22,2),VLOOKUP(H13425,'Shoe size conversion table'!$J$6:$L$22,2))</f>
        <v>43</v>
      </c>
      <c r="J13425" s="13">
        <f>IF(G13425="Male",VLOOKUP(H13425,'Shoe size conversion table'!$B$6:$D$22,3),VLOOKUP(H13425,'Shoe size conversion table'!$J$6:$L$22,3))</f>
        <v>9.5</v>
      </c>
      <c r="K13425" s="11">
        <v>159</v>
      </c>
      <c r="L13425" s="12">
        <v>0.3</v>
      </c>
      <c r="M13425" s="7">
        <f t="shared" si="628"/>
        <v>2016</v>
      </c>
      <c r="N13425" s="7">
        <f t="shared" si="629"/>
        <v>10</v>
      </c>
      <c r="O13425" s="30">
        <f t="shared" si="630"/>
        <v>111.3</v>
      </c>
    </row>
    <row r="13426" spans="2:15" x14ac:dyDescent="0.2">
      <c r="B13426" s="13">
        <v>64375</v>
      </c>
      <c r="C13426" s="14">
        <v>42650.846111111117</v>
      </c>
      <c r="D13426" s="7" t="s">
        <v>7</v>
      </c>
      <c r="E13426" s="13">
        <v>2211</v>
      </c>
      <c r="F13426" s="7" t="s">
        <v>49</v>
      </c>
      <c r="G13426" s="7" t="s">
        <v>11</v>
      </c>
      <c r="H13426" s="13">
        <v>10</v>
      </c>
      <c r="I13426" s="13">
        <f>IF(G13426="Male",VLOOKUP(H13426,'Shoe size conversion table'!$B$6:$D$22,2),VLOOKUP(H13426,'Shoe size conversion table'!$J$6:$L$22,2))</f>
        <v>43</v>
      </c>
      <c r="J13426" s="13">
        <f>IF(G13426="Male",VLOOKUP(H13426,'Shoe size conversion table'!$B$6:$D$22,3),VLOOKUP(H13426,'Shoe size conversion table'!$J$6:$L$22,3))</f>
        <v>9.5</v>
      </c>
      <c r="K13426" s="11">
        <v>179</v>
      </c>
      <c r="L13426" s="12">
        <v>0</v>
      </c>
      <c r="M13426" s="7">
        <f t="shared" si="628"/>
        <v>2016</v>
      </c>
      <c r="N13426" s="7">
        <f t="shared" si="629"/>
        <v>10</v>
      </c>
      <c r="O13426" s="30">
        <f t="shared" si="630"/>
        <v>179</v>
      </c>
    </row>
    <row r="13427" spans="2:15" x14ac:dyDescent="0.2">
      <c r="B13427" s="13">
        <v>64376</v>
      </c>
      <c r="C13427" s="14">
        <v>42650.856111111083</v>
      </c>
      <c r="D13427" s="7" t="s">
        <v>7</v>
      </c>
      <c r="E13427" s="13">
        <v>2177</v>
      </c>
      <c r="F13427" s="7" t="s">
        <v>49</v>
      </c>
      <c r="G13427" s="7" t="s">
        <v>12</v>
      </c>
      <c r="H13427" s="13">
        <v>9</v>
      </c>
      <c r="I13427" s="13" t="str">
        <f>IF(G13427="Male",VLOOKUP(H13427,'Shoe size conversion table'!$B$6:$D$22,2),VLOOKUP(H13427,'Shoe size conversion table'!$J$6:$L$22,2))</f>
        <v>39-40</v>
      </c>
      <c r="J13427" s="13">
        <f>IF(G13427="Male",VLOOKUP(H13427,'Shoe size conversion table'!$B$6:$D$22,3),VLOOKUP(H13427,'Shoe size conversion table'!$J$6:$L$22,3))</f>
        <v>7</v>
      </c>
      <c r="K13427" s="11">
        <v>139</v>
      </c>
      <c r="L13427" s="12">
        <v>0</v>
      </c>
      <c r="M13427" s="7">
        <f t="shared" si="628"/>
        <v>2016</v>
      </c>
      <c r="N13427" s="7">
        <f t="shared" si="629"/>
        <v>10</v>
      </c>
      <c r="O13427" s="30">
        <f t="shared" si="630"/>
        <v>139</v>
      </c>
    </row>
    <row r="13428" spans="2:15" x14ac:dyDescent="0.2">
      <c r="B13428" s="13">
        <v>64377</v>
      </c>
      <c r="C13428" s="14">
        <v>42650.856111111083</v>
      </c>
      <c r="D13428" s="7" t="s">
        <v>9</v>
      </c>
      <c r="E13428" s="13">
        <v>2222</v>
      </c>
      <c r="F13428" s="7" t="s">
        <v>60</v>
      </c>
      <c r="G13428" s="7" t="s">
        <v>11</v>
      </c>
      <c r="H13428" s="13">
        <v>11.5</v>
      </c>
      <c r="I13428" s="13" t="str">
        <f>IF(G13428="Male",VLOOKUP(H13428,'Shoe size conversion table'!$B$6:$D$22,2),VLOOKUP(H13428,'Shoe size conversion table'!$J$6:$L$22,2))</f>
        <v>44-45</v>
      </c>
      <c r="J13428" s="13">
        <f>IF(G13428="Male",VLOOKUP(H13428,'Shoe size conversion table'!$B$6:$D$22,3),VLOOKUP(H13428,'Shoe size conversion table'!$J$6:$L$22,3))</f>
        <v>11</v>
      </c>
      <c r="K13428" s="11">
        <v>149</v>
      </c>
      <c r="L13428" s="12">
        <v>0</v>
      </c>
      <c r="M13428" s="7">
        <f t="shared" si="628"/>
        <v>2016</v>
      </c>
      <c r="N13428" s="7">
        <f t="shared" si="629"/>
        <v>10</v>
      </c>
      <c r="O13428" s="30">
        <f t="shared" si="630"/>
        <v>149</v>
      </c>
    </row>
    <row r="13429" spans="2:15" x14ac:dyDescent="0.2">
      <c r="B13429" s="13">
        <v>64377</v>
      </c>
      <c r="C13429" s="14">
        <v>42650.856111111083</v>
      </c>
      <c r="D13429" s="7" t="s">
        <v>9</v>
      </c>
      <c r="E13429" s="13">
        <v>2167</v>
      </c>
      <c r="F13429" s="7" t="s">
        <v>59</v>
      </c>
      <c r="G13429" s="7" t="s">
        <v>11</v>
      </c>
      <c r="H13429" s="13">
        <v>9.5</v>
      </c>
      <c r="I13429" s="13" t="str">
        <f>IF(G13429="Male",VLOOKUP(H13429,'Shoe size conversion table'!$B$6:$D$22,2),VLOOKUP(H13429,'Shoe size conversion table'!$J$6:$L$22,2))</f>
        <v>42-43</v>
      </c>
      <c r="J13429" s="13">
        <f>IF(G13429="Male",VLOOKUP(H13429,'Shoe size conversion table'!$B$6:$D$22,3),VLOOKUP(H13429,'Shoe size conversion table'!$J$6:$L$22,3))</f>
        <v>9</v>
      </c>
      <c r="K13429" s="11">
        <v>199</v>
      </c>
      <c r="L13429" s="12">
        <v>0.3</v>
      </c>
      <c r="M13429" s="7">
        <f t="shared" si="628"/>
        <v>2016</v>
      </c>
      <c r="N13429" s="7">
        <f t="shared" si="629"/>
        <v>10</v>
      </c>
      <c r="O13429" s="30">
        <f t="shared" si="630"/>
        <v>139.29999999999998</v>
      </c>
    </row>
    <row r="13430" spans="2:15" x14ac:dyDescent="0.2">
      <c r="B13430" s="13">
        <v>64378</v>
      </c>
      <c r="C13430" s="14">
        <v>42651.03611111112</v>
      </c>
      <c r="D13430" s="7" t="s">
        <v>9</v>
      </c>
      <c r="E13430" s="13">
        <v>2204</v>
      </c>
      <c r="F13430" s="7" t="s">
        <v>58</v>
      </c>
      <c r="G13430" s="7" t="s">
        <v>11</v>
      </c>
      <c r="H13430" s="13">
        <v>10.5</v>
      </c>
      <c r="I13430" s="13" t="str">
        <f>IF(G13430="Male",VLOOKUP(H13430,'Shoe size conversion table'!$B$6:$D$22,2),VLOOKUP(H13430,'Shoe size conversion table'!$J$6:$L$22,2))</f>
        <v>43-44</v>
      </c>
      <c r="J13430" s="13">
        <f>IF(G13430="Male",VLOOKUP(H13430,'Shoe size conversion table'!$B$6:$D$22,3),VLOOKUP(H13430,'Shoe size conversion table'!$J$6:$L$22,3))</f>
        <v>10</v>
      </c>
      <c r="K13430" s="11">
        <v>189</v>
      </c>
      <c r="L13430" s="12">
        <v>0</v>
      </c>
      <c r="M13430" s="7">
        <f t="shared" si="628"/>
        <v>2016</v>
      </c>
      <c r="N13430" s="7">
        <f t="shared" si="629"/>
        <v>10</v>
      </c>
      <c r="O13430" s="30">
        <f t="shared" si="630"/>
        <v>189</v>
      </c>
    </row>
    <row r="13431" spans="2:15" x14ac:dyDescent="0.2">
      <c r="B13431" s="13">
        <v>64378</v>
      </c>
      <c r="C13431" s="14">
        <v>42651.03611111112</v>
      </c>
      <c r="D13431" s="7" t="s">
        <v>9</v>
      </c>
      <c r="E13431" s="13">
        <v>2172</v>
      </c>
      <c r="F13431" s="7" t="s">
        <v>61</v>
      </c>
      <c r="G13431" s="7" t="s">
        <v>11</v>
      </c>
      <c r="H13431" s="13">
        <v>9</v>
      </c>
      <c r="I13431" s="13">
        <f>IF(G13431="Male",VLOOKUP(H13431,'Shoe size conversion table'!$B$6:$D$22,2),VLOOKUP(H13431,'Shoe size conversion table'!$J$6:$L$22,2))</f>
        <v>42</v>
      </c>
      <c r="J13431" s="13">
        <f>IF(G13431="Male",VLOOKUP(H13431,'Shoe size conversion table'!$B$6:$D$22,3),VLOOKUP(H13431,'Shoe size conversion table'!$J$6:$L$22,3))</f>
        <v>8.5</v>
      </c>
      <c r="K13431" s="11">
        <v>129</v>
      </c>
      <c r="L13431" s="12">
        <v>0.5</v>
      </c>
      <c r="M13431" s="7">
        <f t="shared" si="628"/>
        <v>2016</v>
      </c>
      <c r="N13431" s="7">
        <f t="shared" si="629"/>
        <v>10</v>
      </c>
      <c r="O13431" s="30">
        <f t="shared" si="630"/>
        <v>64.5</v>
      </c>
    </row>
    <row r="13432" spans="2:15" x14ac:dyDescent="0.2">
      <c r="B13432" s="13">
        <v>64379</v>
      </c>
      <c r="C13432" s="14">
        <v>42651.086111111115</v>
      </c>
      <c r="D13432" s="7" t="s">
        <v>10</v>
      </c>
      <c r="E13432" s="13">
        <v>2187</v>
      </c>
      <c r="F13432" s="7" t="s">
        <v>34</v>
      </c>
      <c r="G13432" s="7" t="s">
        <v>11</v>
      </c>
      <c r="H13432" s="13">
        <v>9.5</v>
      </c>
      <c r="I13432" s="13" t="str">
        <f>IF(G13432="Male",VLOOKUP(H13432,'Shoe size conversion table'!$B$6:$D$22,2),VLOOKUP(H13432,'Shoe size conversion table'!$J$6:$L$22,2))</f>
        <v>42-43</v>
      </c>
      <c r="J13432" s="13">
        <f>IF(G13432="Male",VLOOKUP(H13432,'Shoe size conversion table'!$B$6:$D$22,3),VLOOKUP(H13432,'Shoe size conversion table'!$J$6:$L$22,3))</f>
        <v>9</v>
      </c>
      <c r="K13432" s="11">
        <v>139</v>
      </c>
      <c r="L13432" s="12">
        <v>0.3</v>
      </c>
      <c r="M13432" s="7">
        <f t="shared" si="628"/>
        <v>2016</v>
      </c>
      <c r="N13432" s="7">
        <f t="shared" si="629"/>
        <v>10</v>
      </c>
      <c r="O13432" s="30">
        <f t="shared" si="630"/>
        <v>97.3</v>
      </c>
    </row>
    <row r="13433" spans="2:15" x14ac:dyDescent="0.2">
      <c r="B13433" s="13">
        <v>64380</v>
      </c>
      <c r="C13433" s="14">
        <v>42651.08611111121</v>
      </c>
      <c r="D13433" s="7" t="s">
        <v>10</v>
      </c>
      <c r="E13433" s="13">
        <v>2150</v>
      </c>
      <c r="F13433" s="7" t="s">
        <v>34</v>
      </c>
      <c r="G13433" s="7" t="s">
        <v>12</v>
      </c>
      <c r="H13433" s="13">
        <v>9</v>
      </c>
      <c r="I13433" s="13" t="str">
        <f>IF(G13433="Male",VLOOKUP(H13433,'Shoe size conversion table'!$B$6:$D$22,2),VLOOKUP(H13433,'Shoe size conversion table'!$J$6:$L$22,2))</f>
        <v>39-40</v>
      </c>
      <c r="J13433" s="13">
        <f>IF(G13433="Male",VLOOKUP(H13433,'Shoe size conversion table'!$B$6:$D$22,3),VLOOKUP(H13433,'Shoe size conversion table'!$J$6:$L$22,3))</f>
        <v>7</v>
      </c>
      <c r="K13433" s="11">
        <v>129</v>
      </c>
      <c r="L13433" s="12">
        <v>0.5</v>
      </c>
      <c r="M13433" s="7">
        <f t="shared" si="628"/>
        <v>2016</v>
      </c>
      <c r="N13433" s="7">
        <f t="shared" si="629"/>
        <v>10</v>
      </c>
      <c r="O13433" s="30">
        <f t="shared" si="630"/>
        <v>64.5</v>
      </c>
    </row>
    <row r="13434" spans="2:15" x14ac:dyDescent="0.2">
      <c r="B13434" s="13">
        <v>64380</v>
      </c>
      <c r="C13434" s="14">
        <v>42651.08611111121</v>
      </c>
      <c r="D13434" s="7" t="s">
        <v>10</v>
      </c>
      <c r="E13434" s="13">
        <v>2204</v>
      </c>
      <c r="F13434" s="7" t="s">
        <v>34</v>
      </c>
      <c r="G13434" s="7" t="s">
        <v>12</v>
      </c>
      <c r="H13434" s="13">
        <v>10.5</v>
      </c>
      <c r="I13434" s="13">
        <f>IF(G13434="Male",VLOOKUP(H13434,'Shoe size conversion table'!$B$6:$D$22,2),VLOOKUP(H13434,'Shoe size conversion table'!$J$6:$L$22,2))</f>
        <v>41</v>
      </c>
      <c r="J13434" s="13">
        <f>IF(G13434="Male",VLOOKUP(H13434,'Shoe size conversion table'!$B$6:$D$22,3),VLOOKUP(H13434,'Shoe size conversion table'!$J$6:$L$22,3))</f>
        <v>8.5</v>
      </c>
      <c r="K13434" s="11">
        <v>149</v>
      </c>
      <c r="L13434" s="12">
        <v>0.5</v>
      </c>
      <c r="M13434" s="7">
        <f t="shared" si="628"/>
        <v>2016</v>
      </c>
      <c r="N13434" s="7">
        <f t="shared" si="629"/>
        <v>10</v>
      </c>
      <c r="O13434" s="30">
        <f t="shared" si="630"/>
        <v>74.5</v>
      </c>
    </row>
    <row r="13435" spans="2:15" x14ac:dyDescent="0.2">
      <c r="B13435" s="13">
        <v>64381</v>
      </c>
      <c r="C13435" s="14">
        <v>42651.10611111133</v>
      </c>
      <c r="D13435" s="7" t="s">
        <v>8</v>
      </c>
      <c r="E13435" s="13">
        <v>2213</v>
      </c>
      <c r="F13435" s="7" t="s">
        <v>39</v>
      </c>
      <c r="G13435" s="7" t="s">
        <v>11</v>
      </c>
      <c r="H13435" s="13">
        <v>11.5</v>
      </c>
      <c r="I13435" s="13" t="str">
        <f>IF(G13435="Male",VLOOKUP(H13435,'Shoe size conversion table'!$B$6:$D$22,2),VLOOKUP(H13435,'Shoe size conversion table'!$J$6:$L$22,2))</f>
        <v>44-45</v>
      </c>
      <c r="J13435" s="13">
        <f>IF(G13435="Male",VLOOKUP(H13435,'Shoe size conversion table'!$B$6:$D$22,3),VLOOKUP(H13435,'Shoe size conversion table'!$J$6:$L$22,3))</f>
        <v>11</v>
      </c>
      <c r="K13435" s="11">
        <v>189</v>
      </c>
      <c r="L13435" s="12">
        <v>0.3</v>
      </c>
      <c r="M13435" s="7">
        <f t="shared" si="628"/>
        <v>2016</v>
      </c>
      <c r="N13435" s="7">
        <f t="shared" si="629"/>
        <v>10</v>
      </c>
      <c r="O13435" s="30">
        <f t="shared" si="630"/>
        <v>132.29999999999998</v>
      </c>
    </row>
    <row r="13436" spans="2:15" x14ac:dyDescent="0.2">
      <c r="B13436" s="13">
        <v>64382</v>
      </c>
      <c r="C13436" s="14">
        <v>42651.136111111118</v>
      </c>
      <c r="D13436" s="7" t="s">
        <v>7</v>
      </c>
      <c r="E13436" s="13">
        <v>2209</v>
      </c>
      <c r="F13436" s="7" t="s">
        <v>51</v>
      </c>
      <c r="G13436" s="7" t="s">
        <v>11</v>
      </c>
      <c r="H13436" s="13">
        <v>10</v>
      </c>
      <c r="I13436" s="13">
        <f>IF(G13436="Male",VLOOKUP(H13436,'Shoe size conversion table'!$B$6:$D$22,2),VLOOKUP(H13436,'Shoe size conversion table'!$J$6:$L$22,2))</f>
        <v>43</v>
      </c>
      <c r="J13436" s="13">
        <f>IF(G13436="Male",VLOOKUP(H13436,'Shoe size conversion table'!$B$6:$D$22,3),VLOOKUP(H13436,'Shoe size conversion table'!$J$6:$L$22,3))</f>
        <v>9.5</v>
      </c>
      <c r="K13436" s="11">
        <v>129</v>
      </c>
      <c r="L13436" s="12">
        <v>0.3</v>
      </c>
      <c r="M13436" s="7">
        <f t="shared" si="628"/>
        <v>2016</v>
      </c>
      <c r="N13436" s="7">
        <f t="shared" si="629"/>
        <v>10</v>
      </c>
      <c r="O13436" s="30">
        <f t="shared" si="630"/>
        <v>90.3</v>
      </c>
    </row>
    <row r="13437" spans="2:15" x14ac:dyDescent="0.2">
      <c r="B13437" s="13">
        <v>64383</v>
      </c>
      <c r="C13437" s="14">
        <v>42651.15611111121</v>
      </c>
      <c r="D13437" s="7" t="s">
        <v>8</v>
      </c>
      <c r="E13437" s="13">
        <v>2188</v>
      </c>
      <c r="F13437" s="7" t="s">
        <v>37</v>
      </c>
      <c r="G13437" s="7" t="s">
        <v>11</v>
      </c>
      <c r="H13437" s="13">
        <v>11</v>
      </c>
      <c r="I13437" s="13">
        <f>IF(G13437="Male",VLOOKUP(H13437,'Shoe size conversion table'!$B$6:$D$22,2),VLOOKUP(H13437,'Shoe size conversion table'!$J$6:$L$22,2))</f>
        <v>44</v>
      </c>
      <c r="J13437" s="13">
        <f>IF(G13437="Male",VLOOKUP(H13437,'Shoe size conversion table'!$B$6:$D$22,3),VLOOKUP(H13437,'Shoe size conversion table'!$J$6:$L$22,3))</f>
        <v>10.5</v>
      </c>
      <c r="K13437" s="11">
        <v>189</v>
      </c>
      <c r="L13437" s="12">
        <v>0</v>
      </c>
      <c r="M13437" s="7">
        <f t="shared" si="628"/>
        <v>2016</v>
      </c>
      <c r="N13437" s="7">
        <f t="shared" si="629"/>
        <v>10</v>
      </c>
      <c r="O13437" s="30">
        <f t="shared" si="630"/>
        <v>189</v>
      </c>
    </row>
    <row r="13438" spans="2:15" x14ac:dyDescent="0.2">
      <c r="B13438" s="13">
        <v>64384</v>
      </c>
      <c r="C13438" s="14">
        <v>42651.176111111083</v>
      </c>
      <c r="D13438" s="7" t="s">
        <v>7</v>
      </c>
      <c r="E13438" s="13">
        <v>2190</v>
      </c>
      <c r="F13438" s="7" t="s">
        <v>49</v>
      </c>
      <c r="G13438" s="7" t="s">
        <v>12</v>
      </c>
      <c r="H13438" s="13">
        <v>9</v>
      </c>
      <c r="I13438" s="13" t="str">
        <f>IF(G13438="Male",VLOOKUP(H13438,'Shoe size conversion table'!$B$6:$D$22,2),VLOOKUP(H13438,'Shoe size conversion table'!$J$6:$L$22,2))</f>
        <v>39-40</v>
      </c>
      <c r="J13438" s="13">
        <f>IF(G13438="Male",VLOOKUP(H13438,'Shoe size conversion table'!$B$6:$D$22,3),VLOOKUP(H13438,'Shoe size conversion table'!$J$6:$L$22,3))</f>
        <v>7</v>
      </c>
      <c r="K13438" s="11">
        <v>159</v>
      </c>
      <c r="L13438" s="12">
        <v>0</v>
      </c>
      <c r="M13438" s="7">
        <f t="shared" si="628"/>
        <v>2016</v>
      </c>
      <c r="N13438" s="7">
        <f t="shared" si="629"/>
        <v>10</v>
      </c>
      <c r="O13438" s="30">
        <f t="shared" si="630"/>
        <v>159</v>
      </c>
    </row>
    <row r="13439" spans="2:15" x14ac:dyDescent="0.2">
      <c r="B13439" s="13">
        <v>64385</v>
      </c>
      <c r="C13439" s="14">
        <v>42651.206111111329</v>
      </c>
      <c r="D13439" s="7" t="s">
        <v>7</v>
      </c>
      <c r="E13439" s="13">
        <v>2187</v>
      </c>
      <c r="F13439" s="7" t="s">
        <v>50</v>
      </c>
      <c r="G13439" s="7" t="s">
        <v>12</v>
      </c>
      <c r="H13439" s="13">
        <v>7.5</v>
      </c>
      <c r="I13439" s="13">
        <f>IF(G13439="Male",VLOOKUP(H13439,'Shoe size conversion table'!$B$6:$D$22,2),VLOOKUP(H13439,'Shoe size conversion table'!$J$6:$L$22,2))</f>
        <v>38</v>
      </c>
      <c r="J13439" s="13">
        <f>IF(G13439="Male",VLOOKUP(H13439,'Shoe size conversion table'!$B$6:$D$22,3),VLOOKUP(H13439,'Shoe size conversion table'!$J$6:$L$22,3))</f>
        <v>5.5</v>
      </c>
      <c r="K13439" s="11">
        <v>169</v>
      </c>
      <c r="L13439" s="12">
        <v>0</v>
      </c>
      <c r="M13439" s="7">
        <f t="shared" si="628"/>
        <v>2016</v>
      </c>
      <c r="N13439" s="7">
        <f t="shared" si="629"/>
        <v>10</v>
      </c>
      <c r="O13439" s="30">
        <f t="shared" si="630"/>
        <v>169</v>
      </c>
    </row>
    <row r="13440" spans="2:15" x14ac:dyDescent="0.2">
      <c r="B13440" s="13">
        <v>64386</v>
      </c>
      <c r="C13440" s="14">
        <v>42651.226111111078</v>
      </c>
      <c r="D13440" s="7" t="s">
        <v>7</v>
      </c>
      <c r="E13440" s="13">
        <v>2197</v>
      </c>
      <c r="F13440" s="7" t="s">
        <v>49</v>
      </c>
      <c r="G13440" s="7" t="s">
        <v>12</v>
      </c>
      <c r="H13440" s="13">
        <v>7.5</v>
      </c>
      <c r="I13440" s="13">
        <f>IF(G13440="Male",VLOOKUP(H13440,'Shoe size conversion table'!$B$6:$D$22,2),VLOOKUP(H13440,'Shoe size conversion table'!$J$6:$L$22,2))</f>
        <v>38</v>
      </c>
      <c r="J13440" s="13">
        <f>IF(G13440="Male",VLOOKUP(H13440,'Shoe size conversion table'!$B$6:$D$22,3),VLOOKUP(H13440,'Shoe size conversion table'!$J$6:$L$22,3))</f>
        <v>5.5</v>
      </c>
      <c r="K13440" s="11">
        <v>189</v>
      </c>
      <c r="L13440" s="12">
        <v>0.2</v>
      </c>
      <c r="M13440" s="7">
        <f t="shared" si="628"/>
        <v>2016</v>
      </c>
      <c r="N13440" s="7">
        <f t="shared" si="629"/>
        <v>10</v>
      </c>
      <c r="O13440" s="30">
        <f t="shared" si="630"/>
        <v>151.20000000000002</v>
      </c>
    </row>
    <row r="13441" spans="2:15" x14ac:dyDescent="0.2">
      <c r="B13441" s="13">
        <v>64386</v>
      </c>
      <c r="C13441" s="14">
        <v>42651.226111111078</v>
      </c>
      <c r="D13441" s="7" t="s">
        <v>7</v>
      </c>
      <c r="E13441" s="13">
        <v>2213</v>
      </c>
      <c r="F13441" s="7" t="s">
        <v>49</v>
      </c>
      <c r="G13441" s="7" t="s">
        <v>11</v>
      </c>
      <c r="H13441" s="13">
        <v>9.5</v>
      </c>
      <c r="I13441" s="13" t="str">
        <f>IF(G13441="Male",VLOOKUP(H13441,'Shoe size conversion table'!$B$6:$D$22,2),VLOOKUP(H13441,'Shoe size conversion table'!$J$6:$L$22,2))</f>
        <v>42-43</v>
      </c>
      <c r="J13441" s="13">
        <f>IF(G13441="Male",VLOOKUP(H13441,'Shoe size conversion table'!$B$6:$D$22,3),VLOOKUP(H13441,'Shoe size conversion table'!$J$6:$L$22,3))</f>
        <v>9</v>
      </c>
      <c r="K13441" s="11">
        <v>139</v>
      </c>
      <c r="L13441" s="12">
        <v>0</v>
      </c>
      <c r="M13441" s="7">
        <f t="shared" si="628"/>
        <v>2016</v>
      </c>
      <c r="N13441" s="7">
        <f t="shared" si="629"/>
        <v>10</v>
      </c>
      <c r="O13441" s="30">
        <f t="shared" si="630"/>
        <v>139</v>
      </c>
    </row>
    <row r="13442" spans="2:15" x14ac:dyDescent="0.2">
      <c r="B13442" s="13">
        <v>64387</v>
      </c>
      <c r="C13442" s="14">
        <v>42651.276111111081</v>
      </c>
      <c r="D13442" s="7" t="s">
        <v>7</v>
      </c>
      <c r="E13442" s="13">
        <v>2191</v>
      </c>
      <c r="F13442" s="7" t="s">
        <v>51</v>
      </c>
      <c r="G13442" s="7" t="s">
        <v>12</v>
      </c>
      <c r="H13442" s="13">
        <v>10.5</v>
      </c>
      <c r="I13442" s="13">
        <f>IF(G13442="Male",VLOOKUP(H13442,'Shoe size conversion table'!$B$6:$D$22,2),VLOOKUP(H13442,'Shoe size conversion table'!$J$6:$L$22,2))</f>
        <v>41</v>
      </c>
      <c r="J13442" s="13">
        <f>IF(G13442="Male",VLOOKUP(H13442,'Shoe size conversion table'!$B$6:$D$22,3),VLOOKUP(H13442,'Shoe size conversion table'!$J$6:$L$22,3))</f>
        <v>8.5</v>
      </c>
      <c r="K13442" s="11">
        <v>129</v>
      </c>
      <c r="L13442" s="12">
        <v>0.3</v>
      </c>
      <c r="M13442" s="7">
        <f t="shared" si="628"/>
        <v>2016</v>
      </c>
      <c r="N13442" s="7">
        <f t="shared" si="629"/>
        <v>10</v>
      </c>
      <c r="O13442" s="30">
        <f t="shared" si="630"/>
        <v>90.3</v>
      </c>
    </row>
    <row r="13443" spans="2:15" x14ac:dyDescent="0.2">
      <c r="B13443" s="13">
        <v>64388</v>
      </c>
      <c r="C13443" s="14">
        <v>42651.416111111233</v>
      </c>
      <c r="D13443" s="7" t="s">
        <v>10</v>
      </c>
      <c r="E13443" s="13">
        <v>2216</v>
      </c>
      <c r="F13443" s="7" t="s">
        <v>36</v>
      </c>
      <c r="G13443" s="7" t="s">
        <v>12</v>
      </c>
      <c r="H13443" s="13">
        <v>7.5</v>
      </c>
      <c r="I13443" s="13">
        <f>IF(G13443="Male",VLOOKUP(H13443,'Shoe size conversion table'!$B$6:$D$22,2),VLOOKUP(H13443,'Shoe size conversion table'!$J$6:$L$22,2))</f>
        <v>38</v>
      </c>
      <c r="J13443" s="13">
        <f>IF(G13443="Male",VLOOKUP(H13443,'Shoe size conversion table'!$B$6:$D$22,3),VLOOKUP(H13443,'Shoe size conversion table'!$J$6:$L$22,3))</f>
        <v>5.5</v>
      </c>
      <c r="K13443" s="11">
        <v>189</v>
      </c>
      <c r="L13443" s="12">
        <v>0.3</v>
      </c>
      <c r="M13443" s="7">
        <f t="shared" si="628"/>
        <v>2016</v>
      </c>
      <c r="N13443" s="7">
        <f t="shared" si="629"/>
        <v>10</v>
      </c>
      <c r="O13443" s="30">
        <f t="shared" si="630"/>
        <v>132.29999999999998</v>
      </c>
    </row>
    <row r="13444" spans="2:15" x14ac:dyDescent="0.2">
      <c r="B13444" s="13">
        <v>64389</v>
      </c>
      <c r="C13444" s="14">
        <v>42651.476111111209</v>
      </c>
      <c r="D13444" s="7" t="s">
        <v>7</v>
      </c>
      <c r="E13444" s="13">
        <v>2239</v>
      </c>
      <c r="F13444" s="7" t="s">
        <v>43</v>
      </c>
      <c r="G13444" s="7" t="s">
        <v>11</v>
      </c>
      <c r="H13444" s="13">
        <v>8.5</v>
      </c>
      <c r="I13444" s="13" t="str">
        <f>IF(G13444="Male",VLOOKUP(H13444,'Shoe size conversion table'!$B$6:$D$22,2),VLOOKUP(H13444,'Shoe size conversion table'!$J$6:$L$22,2))</f>
        <v>41-42</v>
      </c>
      <c r="J13444" s="13">
        <f>IF(G13444="Male",VLOOKUP(H13444,'Shoe size conversion table'!$B$6:$D$22,3),VLOOKUP(H13444,'Shoe size conversion table'!$J$6:$L$22,3))</f>
        <v>8</v>
      </c>
      <c r="K13444" s="11">
        <v>189</v>
      </c>
      <c r="L13444" s="12">
        <v>0</v>
      </c>
      <c r="M13444" s="7">
        <f t="shared" si="628"/>
        <v>2016</v>
      </c>
      <c r="N13444" s="7">
        <f t="shared" si="629"/>
        <v>10</v>
      </c>
      <c r="O13444" s="30">
        <f t="shared" si="630"/>
        <v>189</v>
      </c>
    </row>
    <row r="13445" spans="2:15" x14ac:dyDescent="0.2">
      <c r="B13445" s="13">
        <v>64390</v>
      </c>
      <c r="C13445" s="14">
        <v>42651.636111111118</v>
      </c>
      <c r="D13445" s="7" t="s">
        <v>7</v>
      </c>
      <c r="E13445" s="13">
        <v>2210</v>
      </c>
      <c r="F13445" s="7" t="s">
        <v>56</v>
      </c>
      <c r="G13445" s="7" t="s">
        <v>12</v>
      </c>
      <c r="H13445" s="13">
        <v>9</v>
      </c>
      <c r="I13445" s="13" t="str">
        <f>IF(G13445="Male",VLOOKUP(H13445,'Shoe size conversion table'!$B$6:$D$22,2),VLOOKUP(H13445,'Shoe size conversion table'!$J$6:$L$22,2))</f>
        <v>39-40</v>
      </c>
      <c r="J13445" s="13">
        <f>IF(G13445="Male",VLOOKUP(H13445,'Shoe size conversion table'!$B$6:$D$22,3),VLOOKUP(H13445,'Shoe size conversion table'!$J$6:$L$22,3))</f>
        <v>7</v>
      </c>
      <c r="K13445" s="11">
        <v>149</v>
      </c>
      <c r="L13445" s="12">
        <v>0</v>
      </c>
      <c r="M13445" s="7">
        <f t="shared" ref="M13445:M13508" si="631">YEAR(C13445)</f>
        <v>2016</v>
      </c>
      <c r="N13445" s="7">
        <f t="shared" si="629"/>
        <v>10</v>
      </c>
      <c r="O13445" s="30">
        <f t="shared" si="630"/>
        <v>149</v>
      </c>
    </row>
    <row r="13446" spans="2:15" x14ac:dyDescent="0.2">
      <c r="B13446" s="13">
        <v>64390</v>
      </c>
      <c r="C13446" s="14">
        <v>42651.636111111118</v>
      </c>
      <c r="D13446" s="7" t="s">
        <v>7</v>
      </c>
      <c r="E13446" s="13">
        <v>2242</v>
      </c>
      <c r="F13446" s="7" t="s">
        <v>50</v>
      </c>
      <c r="G13446" s="7" t="s">
        <v>12</v>
      </c>
      <c r="H13446" s="13">
        <v>12</v>
      </c>
      <c r="I13446" s="13" t="str">
        <f>IF(G13446="Male",VLOOKUP(H13446,'Shoe size conversion table'!$B$6:$D$22,2),VLOOKUP(H13446,'Shoe size conversion table'!$J$6:$L$22,2))</f>
        <v>42-43</v>
      </c>
      <c r="J13446" s="13">
        <f>IF(G13446="Male",VLOOKUP(H13446,'Shoe size conversion table'!$B$6:$D$22,3),VLOOKUP(H13446,'Shoe size conversion table'!$J$6:$L$22,3))</f>
        <v>10</v>
      </c>
      <c r="K13446" s="11">
        <v>179</v>
      </c>
      <c r="L13446" s="12">
        <v>0.1</v>
      </c>
      <c r="M13446" s="7">
        <f t="shared" si="631"/>
        <v>2016</v>
      </c>
      <c r="N13446" s="7">
        <f t="shared" ref="N13446:N13509" si="632">MONTH(C13446:C28413)</f>
        <v>10</v>
      </c>
      <c r="O13446" s="30">
        <f t="shared" ref="O13446:O13509" si="633">K13446*(1-L13446)</f>
        <v>161.1</v>
      </c>
    </row>
    <row r="13447" spans="2:15" x14ac:dyDescent="0.2">
      <c r="B13447" s="13">
        <v>64391</v>
      </c>
      <c r="C13447" s="14">
        <v>42651.646111111208</v>
      </c>
      <c r="D13447" s="7" t="s">
        <v>9</v>
      </c>
      <c r="E13447" s="13">
        <v>2185</v>
      </c>
      <c r="F13447" s="7" t="s">
        <v>58</v>
      </c>
      <c r="G13447" s="7" t="s">
        <v>11</v>
      </c>
      <c r="H13447" s="13">
        <v>9</v>
      </c>
      <c r="I13447" s="13">
        <f>IF(G13447="Male",VLOOKUP(H13447,'Shoe size conversion table'!$B$6:$D$22,2),VLOOKUP(H13447,'Shoe size conversion table'!$J$6:$L$22,2))</f>
        <v>42</v>
      </c>
      <c r="J13447" s="13">
        <f>IF(G13447="Male",VLOOKUP(H13447,'Shoe size conversion table'!$B$6:$D$22,3),VLOOKUP(H13447,'Shoe size conversion table'!$J$6:$L$22,3))</f>
        <v>8.5</v>
      </c>
      <c r="K13447" s="11">
        <v>199</v>
      </c>
      <c r="L13447" s="12">
        <v>0</v>
      </c>
      <c r="M13447" s="7">
        <f t="shared" si="631"/>
        <v>2016</v>
      </c>
      <c r="N13447" s="7">
        <f t="shared" si="632"/>
        <v>10</v>
      </c>
      <c r="O13447" s="30">
        <f t="shared" si="633"/>
        <v>199</v>
      </c>
    </row>
    <row r="13448" spans="2:15" x14ac:dyDescent="0.2">
      <c r="B13448" s="13">
        <v>64392</v>
      </c>
      <c r="C13448" s="14">
        <v>42651.666111111117</v>
      </c>
      <c r="D13448" s="7" t="s">
        <v>10</v>
      </c>
      <c r="E13448" s="13">
        <v>2236</v>
      </c>
      <c r="F13448" s="7" t="s">
        <v>36</v>
      </c>
      <c r="G13448" s="7" t="s">
        <v>12</v>
      </c>
      <c r="H13448" s="13">
        <v>7.5</v>
      </c>
      <c r="I13448" s="13">
        <f>IF(G13448="Male",VLOOKUP(H13448,'Shoe size conversion table'!$B$6:$D$22,2),VLOOKUP(H13448,'Shoe size conversion table'!$J$6:$L$22,2))</f>
        <v>38</v>
      </c>
      <c r="J13448" s="13">
        <f>IF(G13448="Male",VLOOKUP(H13448,'Shoe size conversion table'!$B$6:$D$22,3),VLOOKUP(H13448,'Shoe size conversion table'!$J$6:$L$22,3))</f>
        <v>5.5</v>
      </c>
      <c r="K13448" s="11">
        <v>139</v>
      </c>
      <c r="L13448" s="12">
        <v>0.5</v>
      </c>
      <c r="M13448" s="7">
        <f t="shared" si="631"/>
        <v>2016</v>
      </c>
      <c r="N13448" s="7">
        <f t="shared" si="632"/>
        <v>10</v>
      </c>
      <c r="O13448" s="30">
        <f t="shared" si="633"/>
        <v>69.5</v>
      </c>
    </row>
    <row r="13449" spans="2:15" x14ac:dyDescent="0.2">
      <c r="B13449" s="13">
        <v>64392</v>
      </c>
      <c r="C13449" s="14">
        <v>42651.666111111117</v>
      </c>
      <c r="D13449" s="7" t="s">
        <v>10</v>
      </c>
      <c r="E13449" s="13">
        <v>2158</v>
      </c>
      <c r="F13449" s="7" t="s">
        <v>36</v>
      </c>
      <c r="G13449" s="7" t="s">
        <v>11</v>
      </c>
      <c r="H13449" s="13">
        <v>9</v>
      </c>
      <c r="I13449" s="13">
        <f>IF(G13449="Male",VLOOKUP(H13449,'Shoe size conversion table'!$B$6:$D$22,2),VLOOKUP(H13449,'Shoe size conversion table'!$J$6:$L$22,2))</f>
        <v>42</v>
      </c>
      <c r="J13449" s="13">
        <f>IF(G13449="Male",VLOOKUP(H13449,'Shoe size conversion table'!$B$6:$D$22,3),VLOOKUP(H13449,'Shoe size conversion table'!$J$6:$L$22,3))</f>
        <v>8.5</v>
      </c>
      <c r="K13449" s="11">
        <v>149</v>
      </c>
      <c r="L13449" s="12">
        <v>0.1</v>
      </c>
      <c r="M13449" s="7">
        <f t="shared" si="631"/>
        <v>2016</v>
      </c>
      <c r="N13449" s="7">
        <f t="shared" si="632"/>
        <v>10</v>
      </c>
      <c r="O13449" s="30">
        <f t="shared" si="633"/>
        <v>134.1</v>
      </c>
    </row>
    <row r="13450" spans="2:15" x14ac:dyDescent="0.2">
      <c r="B13450" s="13">
        <v>64393</v>
      </c>
      <c r="C13450" s="14">
        <v>42651.67611111133</v>
      </c>
      <c r="D13450" s="7" t="s">
        <v>10</v>
      </c>
      <c r="E13450" s="13">
        <v>2231</v>
      </c>
      <c r="F13450" s="7" t="s">
        <v>35</v>
      </c>
      <c r="G13450" s="7" t="s">
        <v>11</v>
      </c>
      <c r="H13450" s="13">
        <v>8.5</v>
      </c>
      <c r="I13450" s="13" t="str">
        <f>IF(G13450="Male",VLOOKUP(H13450,'Shoe size conversion table'!$B$6:$D$22,2),VLOOKUP(H13450,'Shoe size conversion table'!$J$6:$L$22,2))</f>
        <v>41-42</v>
      </c>
      <c r="J13450" s="13">
        <f>IF(G13450="Male",VLOOKUP(H13450,'Shoe size conversion table'!$B$6:$D$22,3),VLOOKUP(H13450,'Shoe size conversion table'!$J$6:$L$22,3))</f>
        <v>8</v>
      </c>
      <c r="K13450" s="11">
        <v>139</v>
      </c>
      <c r="L13450" s="12">
        <v>0.5</v>
      </c>
      <c r="M13450" s="7">
        <f t="shared" si="631"/>
        <v>2016</v>
      </c>
      <c r="N13450" s="7">
        <f t="shared" si="632"/>
        <v>10</v>
      </c>
      <c r="O13450" s="30">
        <f t="shared" si="633"/>
        <v>69.5</v>
      </c>
    </row>
    <row r="13451" spans="2:15" x14ac:dyDescent="0.2">
      <c r="B13451" s="13">
        <v>64394</v>
      </c>
      <c r="C13451" s="14">
        <v>42651.716111111236</v>
      </c>
      <c r="D13451" s="7" t="s">
        <v>8</v>
      </c>
      <c r="E13451" s="13">
        <v>2147</v>
      </c>
      <c r="F13451" s="7" t="s">
        <v>38</v>
      </c>
      <c r="G13451" s="7" t="s">
        <v>11</v>
      </c>
      <c r="H13451" s="13">
        <v>9.5</v>
      </c>
      <c r="I13451" s="13" t="str">
        <f>IF(G13451="Male",VLOOKUP(H13451,'Shoe size conversion table'!$B$6:$D$22,2),VLOOKUP(H13451,'Shoe size conversion table'!$J$6:$L$22,2))</f>
        <v>42-43</v>
      </c>
      <c r="J13451" s="13">
        <f>IF(G13451="Male",VLOOKUP(H13451,'Shoe size conversion table'!$B$6:$D$22,3),VLOOKUP(H13451,'Shoe size conversion table'!$J$6:$L$22,3))</f>
        <v>9</v>
      </c>
      <c r="K13451" s="11">
        <v>149</v>
      </c>
      <c r="L13451" s="12">
        <v>0</v>
      </c>
      <c r="M13451" s="7">
        <f t="shared" si="631"/>
        <v>2016</v>
      </c>
      <c r="N13451" s="7">
        <f t="shared" si="632"/>
        <v>10</v>
      </c>
      <c r="O13451" s="30">
        <f t="shared" si="633"/>
        <v>149</v>
      </c>
    </row>
    <row r="13452" spans="2:15" x14ac:dyDescent="0.2">
      <c r="B13452" s="13">
        <v>64395</v>
      </c>
      <c r="C13452" s="14">
        <v>42651.81611111133</v>
      </c>
      <c r="D13452" s="7" t="s">
        <v>7</v>
      </c>
      <c r="E13452" s="13">
        <v>2191</v>
      </c>
      <c r="F13452" s="7" t="s">
        <v>48</v>
      </c>
      <c r="G13452" s="7" t="s">
        <v>11</v>
      </c>
      <c r="H13452" s="13">
        <v>12</v>
      </c>
      <c r="I13452" s="13">
        <f>IF(G13452="Male",VLOOKUP(H13452,'Shoe size conversion table'!$B$6:$D$22,2),VLOOKUP(H13452,'Shoe size conversion table'!$J$6:$L$22,2))</f>
        <v>45</v>
      </c>
      <c r="J13452" s="13">
        <f>IF(G13452="Male",VLOOKUP(H13452,'Shoe size conversion table'!$B$6:$D$22,3),VLOOKUP(H13452,'Shoe size conversion table'!$J$6:$L$22,3))</f>
        <v>11.5</v>
      </c>
      <c r="K13452" s="11">
        <v>179</v>
      </c>
      <c r="L13452" s="12">
        <v>0.2</v>
      </c>
      <c r="M13452" s="7">
        <f t="shared" si="631"/>
        <v>2016</v>
      </c>
      <c r="N13452" s="7">
        <f t="shared" si="632"/>
        <v>10</v>
      </c>
      <c r="O13452" s="30">
        <f t="shared" si="633"/>
        <v>143.20000000000002</v>
      </c>
    </row>
    <row r="13453" spans="2:15" x14ac:dyDescent="0.2">
      <c r="B13453" s="13">
        <v>64396</v>
      </c>
      <c r="C13453" s="14">
        <v>42651.846111111117</v>
      </c>
      <c r="D13453" s="7" t="s">
        <v>7</v>
      </c>
      <c r="E13453" s="13">
        <v>2202</v>
      </c>
      <c r="F13453" s="7" t="s">
        <v>48</v>
      </c>
      <c r="G13453" s="7" t="s">
        <v>12</v>
      </c>
      <c r="H13453" s="13">
        <v>8.5</v>
      </c>
      <c r="I13453" s="13">
        <f>IF(G13453="Male",VLOOKUP(H13453,'Shoe size conversion table'!$B$6:$D$22,2),VLOOKUP(H13453,'Shoe size conversion table'!$J$6:$L$22,2))</f>
        <v>39</v>
      </c>
      <c r="J13453" s="13">
        <f>IF(G13453="Male",VLOOKUP(H13453,'Shoe size conversion table'!$B$6:$D$22,3),VLOOKUP(H13453,'Shoe size conversion table'!$J$6:$L$22,3))</f>
        <v>6.5</v>
      </c>
      <c r="K13453" s="11">
        <v>129</v>
      </c>
      <c r="L13453" s="12">
        <v>0</v>
      </c>
      <c r="M13453" s="7">
        <f t="shared" si="631"/>
        <v>2016</v>
      </c>
      <c r="N13453" s="7">
        <f t="shared" si="632"/>
        <v>10</v>
      </c>
      <c r="O13453" s="30">
        <f t="shared" si="633"/>
        <v>129</v>
      </c>
    </row>
    <row r="13454" spans="2:15" x14ac:dyDescent="0.2">
      <c r="B13454" s="13">
        <v>64397</v>
      </c>
      <c r="C13454" s="14">
        <v>42651.856111111083</v>
      </c>
      <c r="D13454" s="7" t="s">
        <v>9</v>
      </c>
      <c r="E13454" s="13">
        <v>2222</v>
      </c>
      <c r="F13454" s="7" t="s">
        <v>60</v>
      </c>
      <c r="G13454" s="7" t="s">
        <v>11</v>
      </c>
      <c r="H13454" s="13">
        <v>11.5</v>
      </c>
      <c r="I13454" s="13" t="str">
        <f>IF(G13454="Male",VLOOKUP(H13454,'Shoe size conversion table'!$B$6:$D$22,2),VLOOKUP(H13454,'Shoe size conversion table'!$J$6:$L$22,2))</f>
        <v>44-45</v>
      </c>
      <c r="J13454" s="13">
        <f>IF(G13454="Male",VLOOKUP(H13454,'Shoe size conversion table'!$B$6:$D$22,3),VLOOKUP(H13454,'Shoe size conversion table'!$J$6:$L$22,3))</f>
        <v>11</v>
      </c>
      <c r="K13454" s="11">
        <v>149</v>
      </c>
      <c r="L13454" s="12">
        <v>0</v>
      </c>
      <c r="M13454" s="7">
        <f t="shared" si="631"/>
        <v>2016</v>
      </c>
      <c r="N13454" s="7">
        <f t="shared" si="632"/>
        <v>10</v>
      </c>
      <c r="O13454" s="30">
        <f t="shared" si="633"/>
        <v>149</v>
      </c>
    </row>
    <row r="13455" spans="2:15" x14ac:dyDescent="0.2">
      <c r="B13455" s="13">
        <v>64397</v>
      </c>
      <c r="C13455" s="14">
        <v>42651.856111111083</v>
      </c>
      <c r="D13455" s="7" t="s">
        <v>9</v>
      </c>
      <c r="E13455" s="13">
        <v>2167</v>
      </c>
      <c r="F13455" s="7" t="s">
        <v>59</v>
      </c>
      <c r="G13455" s="7" t="s">
        <v>11</v>
      </c>
      <c r="H13455" s="13">
        <v>9.5</v>
      </c>
      <c r="I13455" s="13" t="str">
        <f>IF(G13455="Male",VLOOKUP(H13455,'Shoe size conversion table'!$B$6:$D$22,2),VLOOKUP(H13455,'Shoe size conversion table'!$J$6:$L$22,2))</f>
        <v>42-43</v>
      </c>
      <c r="J13455" s="13">
        <f>IF(G13455="Male",VLOOKUP(H13455,'Shoe size conversion table'!$B$6:$D$22,3),VLOOKUP(H13455,'Shoe size conversion table'!$J$6:$L$22,3))</f>
        <v>9</v>
      </c>
      <c r="K13455" s="11">
        <v>199</v>
      </c>
      <c r="L13455" s="12">
        <v>0.3</v>
      </c>
      <c r="M13455" s="7">
        <f t="shared" si="631"/>
        <v>2016</v>
      </c>
      <c r="N13455" s="7">
        <f t="shared" si="632"/>
        <v>10</v>
      </c>
      <c r="O13455" s="30">
        <f t="shared" si="633"/>
        <v>139.29999999999998</v>
      </c>
    </row>
    <row r="13456" spans="2:15" x14ac:dyDescent="0.2">
      <c r="B13456" s="13">
        <v>64398</v>
      </c>
      <c r="C13456" s="14">
        <v>42651.90611111121</v>
      </c>
      <c r="D13456" s="7" t="s">
        <v>7</v>
      </c>
      <c r="E13456" s="13">
        <v>2152</v>
      </c>
      <c r="F13456" s="7" t="s">
        <v>47</v>
      </c>
      <c r="G13456" s="7" t="s">
        <v>12</v>
      </c>
      <c r="H13456" s="13">
        <v>8</v>
      </c>
      <c r="I13456" s="13" t="str">
        <f>IF(G13456="Male",VLOOKUP(H13456,'Shoe size conversion table'!$B$6:$D$22,2),VLOOKUP(H13456,'Shoe size conversion table'!$J$6:$L$22,2))</f>
        <v>38-39</v>
      </c>
      <c r="J13456" s="13">
        <f>IF(G13456="Male",VLOOKUP(H13456,'Shoe size conversion table'!$B$6:$D$22,3),VLOOKUP(H13456,'Shoe size conversion table'!$J$6:$L$22,3))</f>
        <v>6</v>
      </c>
      <c r="K13456" s="11">
        <v>169</v>
      </c>
      <c r="L13456" s="12">
        <v>0.5</v>
      </c>
      <c r="M13456" s="7">
        <f t="shared" si="631"/>
        <v>2016</v>
      </c>
      <c r="N13456" s="7">
        <f t="shared" si="632"/>
        <v>10</v>
      </c>
      <c r="O13456" s="30">
        <f t="shared" si="633"/>
        <v>84.5</v>
      </c>
    </row>
    <row r="13457" spans="2:15" x14ac:dyDescent="0.2">
      <c r="B13457" s="13">
        <v>64399</v>
      </c>
      <c r="C13457" s="14">
        <v>42652.086111111115</v>
      </c>
      <c r="D13457" s="7" t="s">
        <v>9</v>
      </c>
      <c r="E13457" s="13">
        <v>2188</v>
      </c>
      <c r="F13457" s="7" t="s">
        <v>60</v>
      </c>
      <c r="G13457" s="7" t="s">
        <v>12</v>
      </c>
      <c r="H13457" s="13">
        <v>7.5</v>
      </c>
      <c r="I13457" s="13">
        <f>IF(G13457="Male",VLOOKUP(H13457,'Shoe size conversion table'!$B$6:$D$22,2),VLOOKUP(H13457,'Shoe size conversion table'!$J$6:$L$22,2))</f>
        <v>38</v>
      </c>
      <c r="J13457" s="13">
        <f>IF(G13457="Male",VLOOKUP(H13457,'Shoe size conversion table'!$B$6:$D$22,3),VLOOKUP(H13457,'Shoe size conversion table'!$J$6:$L$22,3))</f>
        <v>5.5</v>
      </c>
      <c r="K13457" s="11">
        <v>189</v>
      </c>
      <c r="L13457" s="12">
        <v>0.1</v>
      </c>
      <c r="M13457" s="7">
        <f t="shared" si="631"/>
        <v>2016</v>
      </c>
      <c r="N13457" s="7">
        <f t="shared" si="632"/>
        <v>10</v>
      </c>
      <c r="O13457" s="30">
        <f t="shared" si="633"/>
        <v>170.1</v>
      </c>
    </row>
    <row r="13458" spans="2:15" x14ac:dyDescent="0.2">
      <c r="B13458" s="13">
        <v>64400</v>
      </c>
      <c r="C13458" s="14">
        <v>42652.10611111133</v>
      </c>
      <c r="D13458" s="7" t="s">
        <v>8</v>
      </c>
      <c r="E13458" s="13">
        <v>2159</v>
      </c>
      <c r="F13458" s="7" t="s">
        <v>42</v>
      </c>
      <c r="G13458" s="7" t="s">
        <v>11</v>
      </c>
      <c r="H13458" s="13">
        <v>9</v>
      </c>
      <c r="I13458" s="13">
        <f>IF(G13458="Male",VLOOKUP(H13458,'Shoe size conversion table'!$B$6:$D$22,2),VLOOKUP(H13458,'Shoe size conversion table'!$J$6:$L$22,2))</f>
        <v>42</v>
      </c>
      <c r="J13458" s="13">
        <f>IF(G13458="Male",VLOOKUP(H13458,'Shoe size conversion table'!$B$6:$D$22,3),VLOOKUP(H13458,'Shoe size conversion table'!$J$6:$L$22,3))</f>
        <v>8.5</v>
      </c>
      <c r="K13458" s="11">
        <v>169</v>
      </c>
      <c r="L13458" s="12">
        <v>0.3</v>
      </c>
      <c r="M13458" s="7">
        <f t="shared" si="631"/>
        <v>2016</v>
      </c>
      <c r="N13458" s="7">
        <f t="shared" si="632"/>
        <v>10</v>
      </c>
      <c r="O13458" s="30">
        <f t="shared" si="633"/>
        <v>118.3</v>
      </c>
    </row>
    <row r="13459" spans="2:15" x14ac:dyDescent="0.2">
      <c r="B13459" s="13">
        <v>64401</v>
      </c>
      <c r="C13459" s="14">
        <v>42652.156111111115</v>
      </c>
      <c r="D13459" s="7" t="s">
        <v>10</v>
      </c>
      <c r="E13459" s="13">
        <v>2208</v>
      </c>
      <c r="F13459" s="7" t="s">
        <v>34</v>
      </c>
      <c r="G13459" s="7" t="s">
        <v>11</v>
      </c>
      <c r="H13459" s="13">
        <v>10</v>
      </c>
      <c r="I13459" s="13">
        <f>IF(G13459="Male",VLOOKUP(H13459,'Shoe size conversion table'!$B$6:$D$22,2),VLOOKUP(H13459,'Shoe size conversion table'!$J$6:$L$22,2))</f>
        <v>43</v>
      </c>
      <c r="J13459" s="13">
        <f>IF(G13459="Male",VLOOKUP(H13459,'Shoe size conversion table'!$B$6:$D$22,3),VLOOKUP(H13459,'Shoe size conversion table'!$J$6:$L$22,3))</f>
        <v>9.5</v>
      </c>
      <c r="K13459" s="11">
        <v>149</v>
      </c>
      <c r="L13459" s="12">
        <v>0.3</v>
      </c>
      <c r="M13459" s="7">
        <f t="shared" si="631"/>
        <v>2016</v>
      </c>
      <c r="N13459" s="7">
        <f t="shared" si="632"/>
        <v>10</v>
      </c>
      <c r="O13459" s="30">
        <f t="shared" si="633"/>
        <v>104.3</v>
      </c>
    </row>
    <row r="13460" spans="2:15" x14ac:dyDescent="0.2">
      <c r="B13460" s="13">
        <v>64402</v>
      </c>
      <c r="C13460" s="14">
        <v>42652.206111111329</v>
      </c>
      <c r="D13460" s="7" t="s">
        <v>7</v>
      </c>
      <c r="E13460" s="13">
        <v>2168</v>
      </c>
      <c r="F13460" s="7" t="s">
        <v>50</v>
      </c>
      <c r="G13460" s="7" t="s">
        <v>12</v>
      </c>
      <c r="H13460" s="13">
        <v>7.5</v>
      </c>
      <c r="I13460" s="13">
        <f>IF(G13460="Male",VLOOKUP(H13460,'Shoe size conversion table'!$B$6:$D$22,2),VLOOKUP(H13460,'Shoe size conversion table'!$J$6:$L$22,2))</f>
        <v>38</v>
      </c>
      <c r="J13460" s="13">
        <f>IF(G13460="Male",VLOOKUP(H13460,'Shoe size conversion table'!$B$6:$D$22,3),VLOOKUP(H13460,'Shoe size conversion table'!$J$6:$L$22,3))</f>
        <v>5.5</v>
      </c>
      <c r="K13460" s="11">
        <v>189</v>
      </c>
      <c r="L13460" s="12">
        <v>0.1</v>
      </c>
      <c r="M13460" s="7">
        <f t="shared" si="631"/>
        <v>2016</v>
      </c>
      <c r="N13460" s="7">
        <f t="shared" si="632"/>
        <v>10</v>
      </c>
      <c r="O13460" s="30">
        <f t="shared" si="633"/>
        <v>170.1</v>
      </c>
    </row>
    <row r="13461" spans="2:15" x14ac:dyDescent="0.2">
      <c r="B13461" s="13">
        <v>64403</v>
      </c>
      <c r="C13461" s="14">
        <v>42652.636111111118</v>
      </c>
      <c r="D13461" s="7" t="s">
        <v>7</v>
      </c>
      <c r="E13461" s="13">
        <v>2183</v>
      </c>
      <c r="F13461" s="7" t="s">
        <v>57</v>
      </c>
      <c r="G13461" s="7" t="s">
        <v>11</v>
      </c>
      <c r="H13461" s="13">
        <v>12</v>
      </c>
      <c r="I13461" s="13">
        <f>IF(G13461="Male",VLOOKUP(H13461,'Shoe size conversion table'!$B$6:$D$22,2),VLOOKUP(H13461,'Shoe size conversion table'!$J$6:$L$22,2))</f>
        <v>45</v>
      </c>
      <c r="J13461" s="13">
        <f>IF(G13461="Male",VLOOKUP(H13461,'Shoe size conversion table'!$B$6:$D$22,3),VLOOKUP(H13461,'Shoe size conversion table'!$J$6:$L$22,3))</f>
        <v>11.5</v>
      </c>
      <c r="K13461" s="11">
        <v>179</v>
      </c>
      <c r="L13461" s="12">
        <v>0</v>
      </c>
      <c r="M13461" s="7">
        <f t="shared" si="631"/>
        <v>2016</v>
      </c>
      <c r="N13461" s="7">
        <f t="shared" si="632"/>
        <v>10</v>
      </c>
      <c r="O13461" s="30">
        <f t="shared" si="633"/>
        <v>179</v>
      </c>
    </row>
    <row r="13462" spans="2:15" x14ac:dyDescent="0.2">
      <c r="B13462" s="13">
        <v>64403</v>
      </c>
      <c r="C13462" s="14">
        <v>42652.636111111118</v>
      </c>
      <c r="D13462" s="7" t="s">
        <v>7</v>
      </c>
      <c r="E13462" s="13">
        <v>2199</v>
      </c>
      <c r="F13462" s="7" t="s">
        <v>50</v>
      </c>
      <c r="G13462" s="7" t="s">
        <v>11</v>
      </c>
      <c r="H13462" s="13">
        <v>10</v>
      </c>
      <c r="I13462" s="13">
        <f>IF(G13462="Male",VLOOKUP(H13462,'Shoe size conversion table'!$B$6:$D$22,2),VLOOKUP(H13462,'Shoe size conversion table'!$J$6:$L$22,2))</f>
        <v>43</v>
      </c>
      <c r="J13462" s="13">
        <f>IF(G13462="Male",VLOOKUP(H13462,'Shoe size conversion table'!$B$6:$D$22,3),VLOOKUP(H13462,'Shoe size conversion table'!$J$6:$L$22,3))</f>
        <v>9.5</v>
      </c>
      <c r="K13462" s="11">
        <v>179</v>
      </c>
      <c r="L13462" s="12">
        <v>0</v>
      </c>
      <c r="M13462" s="7">
        <f t="shared" si="631"/>
        <v>2016</v>
      </c>
      <c r="N13462" s="7">
        <f t="shared" si="632"/>
        <v>10</v>
      </c>
      <c r="O13462" s="30">
        <f t="shared" si="633"/>
        <v>179</v>
      </c>
    </row>
    <row r="13463" spans="2:15" x14ac:dyDescent="0.2">
      <c r="B13463" s="13">
        <v>64404</v>
      </c>
      <c r="C13463" s="14">
        <v>42652.666111111117</v>
      </c>
      <c r="D13463" s="7" t="s">
        <v>10</v>
      </c>
      <c r="E13463" s="13">
        <v>2216</v>
      </c>
      <c r="F13463" s="7" t="s">
        <v>36</v>
      </c>
      <c r="G13463" s="7" t="s">
        <v>12</v>
      </c>
      <c r="H13463" s="13">
        <v>7.5</v>
      </c>
      <c r="I13463" s="13">
        <f>IF(G13463="Male",VLOOKUP(H13463,'Shoe size conversion table'!$B$6:$D$22,2),VLOOKUP(H13463,'Shoe size conversion table'!$J$6:$L$22,2))</f>
        <v>38</v>
      </c>
      <c r="J13463" s="13">
        <f>IF(G13463="Male",VLOOKUP(H13463,'Shoe size conversion table'!$B$6:$D$22,3),VLOOKUP(H13463,'Shoe size conversion table'!$J$6:$L$22,3))</f>
        <v>5.5</v>
      </c>
      <c r="K13463" s="11">
        <v>189</v>
      </c>
      <c r="L13463" s="12">
        <v>0.3</v>
      </c>
      <c r="M13463" s="7">
        <f t="shared" si="631"/>
        <v>2016</v>
      </c>
      <c r="N13463" s="7">
        <f t="shared" si="632"/>
        <v>10</v>
      </c>
      <c r="O13463" s="30">
        <f t="shared" si="633"/>
        <v>132.29999999999998</v>
      </c>
    </row>
    <row r="13464" spans="2:15" x14ac:dyDescent="0.2">
      <c r="B13464" s="13">
        <v>64404</v>
      </c>
      <c r="C13464" s="14">
        <v>42652.666111111117</v>
      </c>
      <c r="D13464" s="7" t="s">
        <v>10</v>
      </c>
      <c r="E13464" s="13">
        <v>2165</v>
      </c>
      <c r="F13464" s="7" t="s">
        <v>35</v>
      </c>
      <c r="G13464" s="7" t="s">
        <v>11</v>
      </c>
      <c r="H13464" s="13">
        <v>6</v>
      </c>
      <c r="I13464" s="13">
        <f>IF(G13464="Male",VLOOKUP(H13464,'Shoe size conversion table'!$B$6:$D$22,2),VLOOKUP(H13464,'Shoe size conversion table'!$J$6:$L$22,2))</f>
        <v>39</v>
      </c>
      <c r="J13464" s="13">
        <f>IF(G13464="Male",VLOOKUP(H13464,'Shoe size conversion table'!$B$6:$D$22,3),VLOOKUP(H13464,'Shoe size conversion table'!$J$6:$L$22,3))</f>
        <v>5.5</v>
      </c>
      <c r="K13464" s="11">
        <v>129</v>
      </c>
      <c r="L13464" s="12">
        <v>0</v>
      </c>
      <c r="M13464" s="7">
        <f t="shared" si="631"/>
        <v>2016</v>
      </c>
      <c r="N13464" s="7">
        <f t="shared" si="632"/>
        <v>10</v>
      </c>
      <c r="O13464" s="30">
        <f t="shared" si="633"/>
        <v>129</v>
      </c>
    </row>
    <row r="13465" spans="2:15" x14ac:dyDescent="0.2">
      <c r="B13465" s="13">
        <v>64405</v>
      </c>
      <c r="C13465" s="14">
        <v>42652.676111111206</v>
      </c>
      <c r="D13465" s="7" t="s">
        <v>9</v>
      </c>
      <c r="E13465" s="13">
        <v>2155</v>
      </c>
      <c r="F13465" s="7" t="s">
        <v>60</v>
      </c>
      <c r="G13465" s="7" t="s">
        <v>11</v>
      </c>
      <c r="H13465" s="13">
        <v>9.5</v>
      </c>
      <c r="I13465" s="13" t="str">
        <f>IF(G13465="Male",VLOOKUP(H13465,'Shoe size conversion table'!$B$6:$D$22,2),VLOOKUP(H13465,'Shoe size conversion table'!$J$6:$L$22,2))</f>
        <v>42-43</v>
      </c>
      <c r="J13465" s="13">
        <f>IF(G13465="Male",VLOOKUP(H13465,'Shoe size conversion table'!$B$6:$D$22,3),VLOOKUP(H13465,'Shoe size conversion table'!$J$6:$L$22,3))</f>
        <v>9</v>
      </c>
      <c r="K13465" s="11">
        <v>189</v>
      </c>
      <c r="L13465" s="12">
        <v>0</v>
      </c>
      <c r="M13465" s="7">
        <f t="shared" si="631"/>
        <v>2016</v>
      </c>
      <c r="N13465" s="7">
        <f t="shared" si="632"/>
        <v>10</v>
      </c>
      <c r="O13465" s="30">
        <f t="shared" si="633"/>
        <v>189</v>
      </c>
    </row>
    <row r="13466" spans="2:15" x14ac:dyDescent="0.2">
      <c r="B13466" s="13">
        <v>64406</v>
      </c>
      <c r="C13466" s="14">
        <v>42652.766111111116</v>
      </c>
      <c r="D13466" s="7" t="s">
        <v>10</v>
      </c>
      <c r="E13466" s="13">
        <v>2173</v>
      </c>
      <c r="F13466" s="7" t="s">
        <v>34</v>
      </c>
      <c r="G13466" s="7" t="s">
        <v>12</v>
      </c>
      <c r="H13466" s="13">
        <v>8</v>
      </c>
      <c r="I13466" s="13" t="str">
        <f>IF(G13466="Male",VLOOKUP(H13466,'Shoe size conversion table'!$B$6:$D$22,2),VLOOKUP(H13466,'Shoe size conversion table'!$J$6:$L$22,2))</f>
        <v>38-39</v>
      </c>
      <c r="J13466" s="13">
        <f>IF(G13466="Male",VLOOKUP(H13466,'Shoe size conversion table'!$B$6:$D$22,3),VLOOKUP(H13466,'Shoe size conversion table'!$J$6:$L$22,3))</f>
        <v>6</v>
      </c>
      <c r="K13466" s="11">
        <v>129</v>
      </c>
      <c r="L13466" s="12">
        <v>0</v>
      </c>
      <c r="M13466" s="7">
        <f t="shared" si="631"/>
        <v>2016</v>
      </c>
      <c r="N13466" s="7">
        <f t="shared" si="632"/>
        <v>10</v>
      </c>
      <c r="O13466" s="30">
        <f t="shared" si="633"/>
        <v>129</v>
      </c>
    </row>
    <row r="13467" spans="2:15" x14ac:dyDescent="0.2">
      <c r="B13467" s="13">
        <v>64407</v>
      </c>
      <c r="C13467" s="14">
        <v>42652.806111111327</v>
      </c>
      <c r="D13467" s="7" t="s">
        <v>10</v>
      </c>
      <c r="E13467" s="13">
        <v>2171</v>
      </c>
      <c r="F13467" s="7" t="s">
        <v>35</v>
      </c>
      <c r="G13467" s="7" t="s">
        <v>12</v>
      </c>
      <c r="H13467" s="13">
        <v>10</v>
      </c>
      <c r="I13467" s="13" t="str">
        <f>IF(G13467="Male",VLOOKUP(H13467,'Shoe size conversion table'!$B$6:$D$22,2),VLOOKUP(H13467,'Shoe size conversion table'!$J$6:$L$22,2))</f>
        <v>40-41</v>
      </c>
      <c r="J13467" s="13">
        <f>IF(G13467="Male",VLOOKUP(H13467,'Shoe size conversion table'!$B$6:$D$22,3),VLOOKUP(H13467,'Shoe size conversion table'!$J$6:$L$22,3))</f>
        <v>8</v>
      </c>
      <c r="K13467" s="11">
        <v>169</v>
      </c>
      <c r="L13467" s="12">
        <v>0</v>
      </c>
      <c r="M13467" s="7">
        <f t="shared" si="631"/>
        <v>2016</v>
      </c>
      <c r="N13467" s="7">
        <f t="shared" si="632"/>
        <v>10</v>
      </c>
      <c r="O13467" s="30">
        <f t="shared" si="633"/>
        <v>169</v>
      </c>
    </row>
    <row r="13468" spans="2:15" x14ac:dyDescent="0.2">
      <c r="B13468" s="13">
        <v>64408</v>
      </c>
      <c r="C13468" s="14">
        <v>42652.81611111133</v>
      </c>
      <c r="D13468" s="7" t="s">
        <v>7</v>
      </c>
      <c r="E13468" s="13">
        <v>2195</v>
      </c>
      <c r="F13468" s="7" t="s">
        <v>48</v>
      </c>
      <c r="G13468" s="7" t="s">
        <v>11</v>
      </c>
      <c r="H13468" s="13">
        <v>10</v>
      </c>
      <c r="I13468" s="13">
        <f>IF(G13468="Male",VLOOKUP(H13468,'Shoe size conversion table'!$B$6:$D$22,2),VLOOKUP(H13468,'Shoe size conversion table'!$J$6:$L$22,2))</f>
        <v>43</v>
      </c>
      <c r="J13468" s="13">
        <f>IF(G13468="Male",VLOOKUP(H13468,'Shoe size conversion table'!$B$6:$D$22,3),VLOOKUP(H13468,'Shoe size conversion table'!$J$6:$L$22,3))</f>
        <v>9.5</v>
      </c>
      <c r="K13468" s="11">
        <v>179</v>
      </c>
      <c r="L13468" s="12">
        <v>0</v>
      </c>
      <c r="M13468" s="7">
        <f t="shared" si="631"/>
        <v>2016</v>
      </c>
      <c r="N13468" s="7">
        <f t="shared" si="632"/>
        <v>10</v>
      </c>
      <c r="O13468" s="30">
        <f t="shared" si="633"/>
        <v>179</v>
      </c>
    </row>
    <row r="13469" spans="2:15" x14ac:dyDescent="0.2">
      <c r="B13469" s="13">
        <v>64409</v>
      </c>
      <c r="C13469" s="14">
        <v>42652.846111111117</v>
      </c>
      <c r="D13469" s="7" t="s">
        <v>7</v>
      </c>
      <c r="E13469" s="13">
        <v>2223</v>
      </c>
      <c r="F13469" s="7" t="s">
        <v>49</v>
      </c>
      <c r="G13469" s="7" t="s">
        <v>11</v>
      </c>
      <c r="H13469" s="13">
        <v>7.5</v>
      </c>
      <c r="I13469" s="13" t="str">
        <f>IF(G13469="Male",VLOOKUP(H13469,'Shoe size conversion table'!$B$6:$D$22,2),VLOOKUP(H13469,'Shoe size conversion table'!$J$6:$L$22,2))</f>
        <v>40-41</v>
      </c>
      <c r="J13469" s="13">
        <f>IF(G13469="Male",VLOOKUP(H13469,'Shoe size conversion table'!$B$6:$D$22,3),VLOOKUP(H13469,'Shoe size conversion table'!$J$6:$L$22,3))</f>
        <v>7</v>
      </c>
      <c r="K13469" s="11">
        <v>169</v>
      </c>
      <c r="L13469" s="12">
        <v>0</v>
      </c>
      <c r="M13469" s="7">
        <f t="shared" si="631"/>
        <v>2016</v>
      </c>
      <c r="N13469" s="7">
        <f t="shared" si="632"/>
        <v>10</v>
      </c>
      <c r="O13469" s="30">
        <f t="shared" si="633"/>
        <v>169</v>
      </c>
    </row>
    <row r="13470" spans="2:15" x14ac:dyDescent="0.2">
      <c r="B13470" s="13">
        <v>64410</v>
      </c>
      <c r="C13470" s="14">
        <v>42652.866111111085</v>
      </c>
      <c r="D13470" s="7" t="s">
        <v>10</v>
      </c>
      <c r="E13470" s="13">
        <v>2179</v>
      </c>
      <c r="F13470" s="7" t="s">
        <v>35</v>
      </c>
      <c r="G13470" s="7" t="s">
        <v>12</v>
      </c>
      <c r="H13470" s="13">
        <v>9</v>
      </c>
      <c r="I13470" s="13" t="str">
        <f>IF(G13470="Male",VLOOKUP(H13470,'Shoe size conversion table'!$B$6:$D$22,2),VLOOKUP(H13470,'Shoe size conversion table'!$J$6:$L$22,2))</f>
        <v>39-40</v>
      </c>
      <c r="J13470" s="13">
        <f>IF(G13470="Male",VLOOKUP(H13470,'Shoe size conversion table'!$B$6:$D$22,3),VLOOKUP(H13470,'Shoe size conversion table'!$J$6:$L$22,3))</f>
        <v>7</v>
      </c>
      <c r="K13470" s="11">
        <v>159</v>
      </c>
      <c r="L13470" s="12">
        <v>0.1</v>
      </c>
      <c r="M13470" s="7">
        <f t="shared" si="631"/>
        <v>2016</v>
      </c>
      <c r="N13470" s="7">
        <f t="shared" si="632"/>
        <v>10</v>
      </c>
      <c r="O13470" s="30">
        <f t="shared" si="633"/>
        <v>143.1</v>
      </c>
    </row>
    <row r="13471" spans="2:15" x14ac:dyDescent="0.2">
      <c r="B13471" s="13">
        <v>64411</v>
      </c>
      <c r="C13471" s="14">
        <v>42652.90611111121</v>
      </c>
      <c r="D13471" s="7" t="s">
        <v>10</v>
      </c>
      <c r="E13471" s="13">
        <v>2200</v>
      </c>
      <c r="F13471" s="7" t="s">
        <v>35</v>
      </c>
      <c r="G13471" s="7" t="s">
        <v>11</v>
      </c>
      <c r="H13471" s="13">
        <v>9.5</v>
      </c>
      <c r="I13471" s="13" t="str">
        <f>IF(G13471="Male",VLOOKUP(H13471,'Shoe size conversion table'!$B$6:$D$22,2),VLOOKUP(H13471,'Shoe size conversion table'!$J$6:$L$22,2))</f>
        <v>42-43</v>
      </c>
      <c r="J13471" s="13">
        <f>IF(G13471="Male",VLOOKUP(H13471,'Shoe size conversion table'!$B$6:$D$22,3),VLOOKUP(H13471,'Shoe size conversion table'!$J$6:$L$22,3))</f>
        <v>9</v>
      </c>
      <c r="K13471" s="11">
        <v>179</v>
      </c>
      <c r="L13471" s="12">
        <v>0</v>
      </c>
      <c r="M13471" s="7">
        <f t="shared" si="631"/>
        <v>2016</v>
      </c>
      <c r="N13471" s="7">
        <f t="shared" si="632"/>
        <v>10</v>
      </c>
      <c r="O13471" s="30">
        <f t="shared" si="633"/>
        <v>179</v>
      </c>
    </row>
    <row r="13472" spans="2:15" x14ac:dyDescent="0.2">
      <c r="B13472" s="13">
        <v>64412</v>
      </c>
      <c r="C13472" s="14">
        <v>42652.946111111327</v>
      </c>
      <c r="D13472" s="7" t="s">
        <v>10</v>
      </c>
      <c r="E13472" s="13">
        <v>2150</v>
      </c>
      <c r="F13472" s="7" t="s">
        <v>35</v>
      </c>
      <c r="G13472" s="7" t="s">
        <v>11</v>
      </c>
      <c r="H13472" s="13">
        <v>10</v>
      </c>
      <c r="I13472" s="13">
        <f>IF(G13472="Male",VLOOKUP(H13472,'Shoe size conversion table'!$B$6:$D$22,2),VLOOKUP(H13472,'Shoe size conversion table'!$J$6:$L$22,2))</f>
        <v>43</v>
      </c>
      <c r="J13472" s="13">
        <f>IF(G13472="Male",VLOOKUP(H13472,'Shoe size conversion table'!$B$6:$D$22,3),VLOOKUP(H13472,'Shoe size conversion table'!$J$6:$L$22,3))</f>
        <v>9.5</v>
      </c>
      <c r="K13472" s="11">
        <v>179</v>
      </c>
      <c r="L13472" s="12">
        <v>0.5</v>
      </c>
      <c r="M13472" s="7">
        <f t="shared" si="631"/>
        <v>2016</v>
      </c>
      <c r="N13472" s="7">
        <f t="shared" si="632"/>
        <v>10</v>
      </c>
      <c r="O13472" s="30">
        <f t="shared" si="633"/>
        <v>89.5</v>
      </c>
    </row>
    <row r="13473" spans="2:15" x14ac:dyDescent="0.2">
      <c r="B13473" s="13">
        <v>64413</v>
      </c>
      <c r="C13473" s="14">
        <v>42653.156111111115</v>
      </c>
      <c r="D13473" s="7" t="s">
        <v>10</v>
      </c>
      <c r="E13473" s="13">
        <v>2149</v>
      </c>
      <c r="F13473" s="7" t="s">
        <v>35</v>
      </c>
      <c r="G13473" s="7" t="s">
        <v>11</v>
      </c>
      <c r="H13473" s="13">
        <v>9</v>
      </c>
      <c r="I13473" s="13">
        <f>IF(G13473="Male",VLOOKUP(H13473,'Shoe size conversion table'!$B$6:$D$22,2),VLOOKUP(H13473,'Shoe size conversion table'!$J$6:$L$22,2))</f>
        <v>42</v>
      </c>
      <c r="J13473" s="13">
        <f>IF(G13473="Male",VLOOKUP(H13473,'Shoe size conversion table'!$B$6:$D$22,3),VLOOKUP(H13473,'Shoe size conversion table'!$J$6:$L$22,3))</f>
        <v>8.5</v>
      </c>
      <c r="K13473" s="11">
        <v>179</v>
      </c>
      <c r="L13473" s="12">
        <v>0</v>
      </c>
      <c r="M13473" s="7">
        <f t="shared" si="631"/>
        <v>2016</v>
      </c>
      <c r="N13473" s="7">
        <f t="shared" si="632"/>
        <v>10</v>
      </c>
      <c r="O13473" s="30">
        <f t="shared" si="633"/>
        <v>179</v>
      </c>
    </row>
    <row r="13474" spans="2:15" x14ac:dyDescent="0.2">
      <c r="B13474" s="13">
        <v>64414</v>
      </c>
      <c r="C13474" s="14">
        <v>42653.206111111118</v>
      </c>
      <c r="D13474" s="7" t="s">
        <v>7</v>
      </c>
      <c r="E13474" s="13">
        <v>2148</v>
      </c>
      <c r="F13474" s="7" t="s">
        <v>48</v>
      </c>
      <c r="G13474" s="7" t="s">
        <v>12</v>
      </c>
      <c r="H13474" s="13">
        <v>8.5</v>
      </c>
      <c r="I13474" s="13">
        <f>IF(G13474="Male",VLOOKUP(H13474,'Shoe size conversion table'!$B$6:$D$22,2),VLOOKUP(H13474,'Shoe size conversion table'!$J$6:$L$22,2))</f>
        <v>39</v>
      </c>
      <c r="J13474" s="13">
        <f>IF(G13474="Male",VLOOKUP(H13474,'Shoe size conversion table'!$B$6:$D$22,3),VLOOKUP(H13474,'Shoe size conversion table'!$J$6:$L$22,3))</f>
        <v>6.5</v>
      </c>
      <c r="K13474" s="11">
        <v>139</v>
      </c>
      <c r="L13474" s="12">
        <v>0</v>
      </c>
      <c r="M13474" s="7">
        <f t="shared" si="631"/>
        <v>2016</v>
      </c>
      <c r="N13474" s="7">
        <f t="shared" si="632"/>
        <v>10</v>
      </c>
      <c r="O13474" s="30">
        <f t="shared" si="633"/>
        <v>139</v>
      </c>
    </row>
    <row r="13475" spans="2:15" x14ac:dyDescent="0.2">
      <c r="B13475" s="13">
        <v>64415</v>
      </c>
      <c r="C13475" s="14">
        <v>42653.206111111118</v>
      </c>
      <c r="D13475" s="7" t="s">
        <v>10</v>
      </c>
      <c r="E13475" s="13">
        <v>2166</v>
      </c>
      <c r="F13475" s="7" t="s">
        <v>35</v>
      </c>
      <c r="G13475" s="7" t="s">
        <v>11</v>
      </c>
      <c r="H13475" s="13">
        <v>8</v>
      </c>
      <c r="I13475" s="13">
        <f>IF(G13475="Male",VLOOKUP(H13475,'Shoe size conversion table'!$B$6:$D$22,2),VLOOKUP(H13475,'Shoe size conversion table'!$J$6:$L$22,2))</f>
        <v>41</v>
      </c>
      <c r="J13475" s="13">
        <f>IF(G13475="Male",VLOOKUP(H13475,'Shoe size conversion table'!$B$6:$D$22,3),VLOOKUP(H13475,'Shoe size conversion table'!$J$6:$L$22,3))</f>
        <v>7.5</v>
      </c>
      <c r="K13475" s="11">
        <v>139</v>
      </c>
      <c r="L13475" s="12">
        <v>0</v>
      </c>
      <c r="M13475" s="7">
        <f t="shared" si="631"/>
        <v>2016</v>
      </c>
      <c r="N13475" s="7">
        <f t="shared" si="632"/>
        <v>10</v>
      </c>
      <c r="O13475" s="30">
        <f t="shared" si="633"/>
        <v>139</v>
      </c>
    </row>
    <row r="13476" spans="2:15" x14ac:dyDescent="0.2">
      <c r="B13476" s="13">
        <v>64415</v>
      </c>
      <c r="C13476" s="14">
        <v>42653.206111111118</v>
      </c>
      <c r="D13476" s="7" t="s">
        <v>10</v>
      </c>
      <c r="E13476" s="13">
        <v>2207</v>
      </c>
      <c r="F13476" s="7" t="s">
        <v>34</v>
      </c>
      <c r="G13476" s="7" t="s">
        <v>11</v>
      </c>
      <c r="H13476" s="13">
        <v>10.5</v>
      </c>
      <c r="I13476" s="13" t="str">
        <f>IF(G13476="Male",VLOOKUP(H13476,'Shoe size conversion table'!$B$6:$D$22,2),VLOOKUP(H13476,'Shoe size conversion table'!$J$6:$L$22,2))</f>
        <v>43-44</v>
      </c>
      <c r="J13476" s="13">
        <f>IF(G13476="Male",VLOOKUP(H13476,'Shoe size conversion table'!$B$6:$D$22,3),VLOOKUP(H13476,'Shoe size conversion table'!$J$6:$L$22,3))</f>
        <v>10</v>
      </c>
      <c r="K13476" s="11">
        <v>169</v>
      </c>
      <c r="L13476" s="12">
        <v>0</v>
      </c>
      <c r="M13476" s="7">
        <f t="shared" si="631"/>
        <v>2016</v>
      </c>
      <c r="N13476" s="7">
        <f t="shared" si="632"/>
        <v>10</v>
      </c>
      <c r="O13476" s="30">
        <f t="shared" si="633"/>
        <v>169</v>
      </c>
    </row>
    <row r="13477" spans="2:15" x14ac:dyDescent="0.2">
      <c r="B13477" s="13">
        <v>64416</v>
      </c>
      <c r="C13477" s="14">
        <v>42653.286111111323</v>
      </c>
      <c r="D13477" s="7" t="s">
        <v>7</v>
      </c>
      <c r="E13477" s="13">
        <v>2233</v>
      </c>
      <c r="F13477" s="7" t="s">
        <v>48</v>
      </c>
      <c r="G13477" s="7" t="s">
        <v>11</v>
      </c>
      <c r="H13477" s="13">
        <v>10</v>
      </c>
      <c r="I13477" s="13">
        <f>IF(G13477="Male",VLOOKUP(H13477,'Shoe size conversion table'!$B$6:$D$22,2),VLOOKUP(H13477,'Shoe size conversion table'!$J$6:$L$22,2))</f>
        <v>43</v>
      </c>
      <c r="J13477" s="13">
        <f>IF(G13477="Male",VLOOKUP(H13477,'Shoe size conversion table'!$B$6:$D$22,3),VLOOKUP(H13477,'Shoe size conversion table'!$J$6:$L$22,3))</f>
        <v>9.5</v>
      </c>
      <c r="K13477" s="11">
        <v>159</v>
      </c>
      <c r="L13477" s="12">
        <v>0</v>
      </c>
      <c r="M13477" s="7">
        <f t="shared" si="631"/>
        <v>2016</v>
      </c>
      <c r="N13477" s="7">
        <f t="shared" si="632"/>
        <v>10</v>
      </c>
      <c r="O13477" s="30">
        <f t="shared" si="633"/>
        <v>159</v>
      </c>
    </row>
    <row r="13478" spans="2:15" x14ac:dyDescent="0.2">
      <c r="B13478" s="13">
        <v>64417</v>
      </c>
      <c r="C13478" s="14">
        <v>42653.416111111233</v>
      </c>
      <c r="D13478" s="7" t="s">
        <v>10</v>
      </c>
      <c r="E13478" s="13">
        <v>2225</v>
      </c>
      <c r="F13478" s="7" t="s">
        <v>34</v>
      </c>
      <c r="G13478" s="7" t="s">
        <v>11</v>
      </c>
      <c r="H13478" s="13">
        <v>9</v>
      </c>
      <c r="I13478" s="13">
        <f>IF(G13478="Male",VLOOKUP(H13478,'Shoe size conversion table'!$B$6:$D$22,2),VLOOKUP(H13478,'Shoe size conversion table'!$J$6:$L$22,2))</f>
        <v>42</v>
      </c>
      <c r="J13478" s="13">
        <f>IF(G13478="Male",VLOOKUP(H13478,'Shoe size conversion table'!$B$6:$D$22,3),VLOOKUP(H13478,'Shoe size conversion table'!$J$6:$L$22,3))</f>
        <v>8.5</v>
      </c>
      <c r="K13478" s="11">
        <v>139</v>
      </c>
      <c r="L13478" s="12">
        <v>0.5</v>
      </c>
      <c r="M13478" s="7">
        <f t="shared" si="631"/>
        <v>2016</v>
      </c>
      <c r="N13478" s="7">
        <f t="shared" si="632"/>
        <v>10</v>
      </c>
      <c r="O13478" s="30">
        <f t="shared" si="633"/>
        <v>69.5</v>
      </c>
    </row>
    <row r="13479" spans="2:15" x14ac:dyDescent="0.2">
      <c r="B13479" s="13">
        <v>64418</v>
      </c>
      <c r="C13479" s="14">
        <v>42653.456111111242</v>
      </c>
      <c r="D13479" s="7" t="s">
        <v>10</v>
      </c>
      <c r="E13479" s="13">
        <v>2178</v>
      </c>
      <c r="F13479" s="7" t="s">
        <v>34</v>
      </c>
      <c r="G13479" s="7" t="s">
        <v>12</v>
      </c>
      <c r="H13479" s="13">
        <v>8.5</v>
      </c>
      <c r="I13479" s="13">
        <f>IF(G13479="Male",VLOOKUP(H13479,'Shoe size conversion table'!$B$6:$D$22,2),VLOOKUP(H13479,'Shoe size conversion table'!$J$6:$L$22,2))</f>
        <v>39</v>
      </c>
      <c r="J13479" s="13">
        <f>IF(G13479="Male",VLOOKUP(H13479,'Shoe size conversion table'!$B$6:$D$22,3),VLOOKUP(H13479,'Shoe size conversion table'!$J$6:$L$22,3))</f>
        <v>6.5</v>
      </c>
      <c r="K13479" s="11">
        <v>179</v>
      </c>
      <c r="L13479" s="12">
        <v>0</v>
      </c>
      <c r="M13479" s="7">
        <f t="shared" si="631"/>
        <v>2016</v>
      </c>
      <c r="N13479" s="7">
        <f t="shared" si="632"/>
        <v>10</v>
      </c>
      <c r="O13479" s="30">
        <f t="shared" si="633"/>
        <v>179</v>
      </c>
    </row>
    <row r="13480" spans="2:15" x14ac:dyDescent="0.2">
      <c r="B13480" s="13">
        <v>64419</v>
      </c>
      <c r="C13480" s="14">
        <v>42653.516111111203</v>
      </c>
      <c r="D13480" s="7" t="s">
        <v>8</v>
      </c>
      <c r="E13480" s="13">
        <v>2193</v>
      </c>
      <c r="F13480" s="7" t="s">
        <v>40</v>
      </c>
      <c r="G13480" s="7" t="s">
        <v>11</v>
      </c>
      <c r="H13480" s="13">
        <v>10</v>
      </c>
      <c r="I13480" s="13">
        <f>IF(G13480="Male",VLOOKUP(H13480,'Shoe size conversion table'!$B$6:$D$22,2),VLOOKUP(H13480,'Shoe size conversion table'!$J$6:$L$22,2))</f>
        <v>43</v>
      </c>
      <c r="J13480" s="13">
        <f>IF(G13480="Male",VLOOKUP(H13480,'Shoe size conversion table'!$B$6:$D$22,3),VLOOKUP(H13480,'Shoe size conversion table'!$J$6:$L$22,3))</f>
        <v>9.5</v>
      </c>
      <c r="K13480" s="11">
        <v>179</v>
      </c>
      <c r="L13480" s="12">
        <v>0</v>
      </c>
      <c r="M13480" s="7">
        <f t="shared" si="631"/>
        <v>2016</v>
      </c>
      <c r="N13480" s="7">
        <f t="shared" si="632"/>
        <v>10</v>
      </c>
      <c r="O13480" s="30">
        <f t="shared" si="633"/>
        <v>179</v>
      </c>
    </row>
    <row r="13481" spans="2:15" x14ac:dyDescent="0.2">
      <c r="B13481" s="13">
        <v>64420</v>
      </c>
      <c r="C13481" s="14">
        <v>42653.566111111119</v>
      </c>
      <c r="D13481" s="7" t="s">
        <v>8</v>
      </c>
      <c r="E13481" s="13">
        <v>2156</v>
      </c>
      <c r="F13481" s="7" t="s">
        <v>41</v>
      </c>
      <c r="G13481" s="7" t="s">
        <v>11</v>
      </c>
      <c r="H13481" s="13">
        <v>11.5</v>
      </c>
      <c r="I13481" s="13" t="str">
        <f>IF(G13481="Male",VLOOKUP(H13481,'Shoe size conversion table'!$B$6:$D$22,2),VLOOKUP(H13481,'Shoe size conversion table'!$J$6:$L$22,2))</f>
        <v>44-45</v>
      </c>
      <c r="J13481" s="13">
        <f>IF(G13481="Male",VLOOKUP(H13481,'Shoe size conversion table'!$B$6:$D$22,3),VLOOKUP(H13481,'Shoe size conversion table'!$J$6:$L$22,3))</f>
        <v>11</v>
      </c>
      <c r="K13481" s="11">
        <v>189</v>
      </c>
      <c r="L13481" s="12">
        <v>0</v>
      </c>
      <c r="M13481" s="7">
        <f t="shared" si="631"/>
        <v>2016</v>
      </c>
      <c r="N13481" s="7">
        <f t="shared" si="632"/>
        <v>10</v>
      </c>
      <c r="O13481" s="30">
        <f t="shared" si="633"/>
        <v>189</v>
      </c>
    </row>
    <row r="13482" spans="2:15" x14ac:dyDescent="0.2">
      <c r="B13482" s="13">
        <v>64421</v>
      </c>
      <c r="C13482" s="14">
        <v>42653.636111111118</v>
      </c>
      <c r="D13482" s="7" t="s">
        <v>7</v>
      </c>
      <c r="E13482" s="13">
        <v>2225</v>
      </c>
      <c r="F13482" s="7" t="s">
        <v>54</v>
      </c>
      <c r="G13482" s="7" t="s">
        <v>12</v>
      </c>
      <c r="H13482" s="13">
        <v>9</v>
      </c>
      <c r="I13482" s="13" t="str">
        <f>IF(G13482="Male",VLOOKUP(H13482,'Shoe size conversion table'!$B$6:$D$22,2),VLOOKUP(H13482,'Shoe size conversion table'!$J$6:$L$22,2))</f>
        <v>39-40</v>
      </c>
      <c r="J13482" s="13">
        <f>IF(G13482="Male",VLOOKUP(H13482,'Shoe size conversion table'!$B$6:$D$22,3),VLOOKUP(H13482,'Shoe size conversion table'!$J$6:$L$22,3))</f>
        <v>7</v>
      </c>
      <c r="K13482" s="11">
        <v>159</v>
      </c>
      <c r="L13482" s="12">
        <v>0</v>
      </c>
      <c r="M13482" s="7">
        <f t="shared" si="631"/>
        <v>2016</v>
      </c>
      <c r="N13482" s="7">
        <f t="shared" si="632"/>
        <v>10</v>
      </c>
      <c r="O13482" s="30">
        <f t="shared" si="633"/>
        <v>159</v>
      </c>
    </row>
    <row r="13483" spans="2:15" x14ac:dyDescent="0.2">
      <c r="B13483" s="13">
        <v>64421</v>
      </c>
      <c r="C13483" s="14">
        <v>42653.636111111118</v>
      </c>
      <c r="D13483" s="7" t="s">
        <v>7</v>
      </c>
      <c r="E13483" s="13">
        <v>2221</v>
      </c>
      <c r="F13483" s="7" t="s">
        <v>50</v>
      </c>
      <c r="G13483" s="7" t="s">
        <v>11</v>
      </c>
      <c r="H13483" s="13">
        <v>9.5</v>
      </c>
      <c r="I13483" s="13" t="str">
        <f>IF(G13483="Male",VLOOKUP(H13483,'Shoe size conversion table'!$B$6:$D$22,2),VLOOKUP(H13483,'Shoe size conversion table'!$J$6:$L$22,2))</f>
        <v>42-43</v>
      </c>
      <c r="J13483" s="13">
        <f>IF(G13483="Male",VLOOKUP(H13483,'Shoe size conversion table'!$B$6:$D$22,3),VLOOKUP(H13483,'Shoe size conversion table'!$J$6:$L$22,3))</f>
        <v>9</v>
      </c>
      <c r="K13483" s="11">
        <v>149</v>
      </c>
      <c r="L13483" s="12">
        <v>0.1</v>
      </c>
      <c r="M13483" s="7">
        <f t="shared" si="631"/>
        <v>2016</v>
      </c>
      <c r="N13483" s="7">
        <f t="shared" si="632"/>
        <v>10</v>
      </c>
      <c r="O13483" s="30">
        <f t="shared" si="633"/>
        <v>134.1</v>
      </c>
    </row>
    <row r="13484" spans="2:15" x14ac:dyDescent="0.2">
      <c r="B13484" s="13">
        <v>64422</v>
      </c>
      <c r="C13484" s="14">
        <v>42653.646111111237</v>
      </c>
      <c r="D13484" s="7" t="s">
        <v>7</v>
      </c>
      <c r="E13484" s="13">
        <v>2182</v>
      </c>
      <c r="F13484" s="7" t="s">
        <v>54</v>
      </c>
      <c r="G13484" s="7" t="s">
        <v>11</v>
      </c>
      <c r="H13484" s="13">
        <v>8.5</v>
      </c>
      <c r="I13484" s="13" t="str">
        <f>IF(G13484="Male",VLOOKUP(H13484,'Shoe size conversion table'!$B$6:$D$22,2),VLOOKUP(H13484,'Shoe size conversion table'!$J$6:$L$22,2))</f>
        <v>41-42</v>
      </c>
      <c r="J13484" s="13">
        <f>IF(G13484="Male",VLOOKUP(H13484,'Shoe size conversion table'!$B$6:$D$22,3),VLOOKUP(H13484,'Shoe size conversion table'!$J$6:$L$22,3))</f>
        <v>8</v>
      </c>
      <c r="K13484" s="11">
        <v>159</v>
      </c>
      <c r="L13484" s="12">
        <v>0.2</v>
      </c>
      <c r="M13484" s="7">
        <f t="shared" si="631"/>
        <v>2016</v>
      </c>
      <c r="N13484" s="7">
        <f t="shared" si="632"/>
        <v>10</v>
      </c>
      <c r="O13484" s="30">
        <f t="shared" si="633"/>
        <v>127.2</v>
      </c>
    </row>
    <row r="13485" spans="2:15" x14ac:dyDescent="0.2">
      <c r="B13485" s="13">
        <v>64423</v>
      </c>
      <c r="C13485" s="14">
        <v>42653.746111111119</v>
      </c>
      <c r="D13485" s="7" t="s">
        <v>7</v>
      </c>
      <c r="E13485" s="13">
        <v>2184</v>
      </c>
      <c r="F13485" s="7" t="s">
        <v>48</v>
      </c>
      <c r="G13485" s="7" t="s">
        <v>11</v>
      </c>
      <c r="H13485" s="13">
        <v>10</v>
      </c>
      <c r="I13485" s="13">
        <f>IF(G13485="Male",VLOOKUP(H13485,'Shoe size conversion table'!$B$6:$D$22,2),VLOOKUP(H13485,'Shoe size conversion table'!$J$6:$L$22,2))</f>
        <v>43</v>
      </c>
      <c r="J13485" s="13">
        <f>IF(G13485="Male",VLOOKUP(H13485,'Shoe size conversion table'!$B$6:$D$22,3),VLOOKUP(H13485,'Shoe size conversion table'!$J$6:$L$22,3))</f>
        <v>9.5</v>
      </c>
      <c r="K13485" s="11">
        <v>129</v>
      </c>
      <c r="L13485" s="12">
        <v>0</v>
      </c>
      <c r="M13485" s="7">
        <f t="shared" si="631"/>
        <v>2016</v>
      </c>
      <c r="N13485" s="7">
        <f t="shared" si="632"/>
        <v>10</v>
      </c>
      <c r="O13485" s="30">
        <f t="shared" si="633"/>
        <v>129</v>
      </c>
    </row>
    <row r="13486" spans="2:15" x14ac:dyDescent="0.2">
      <c r="B13486" s="13">
        <v>64424</v>
      </c>
      <c r="C13486" s="14">
        <v>42653.766111111116</v>
      </c>
      <c r="D13486" s="7" t="s">
        <v>10</v>
      </c>
      <c r="E13486" s="13">
        <v>2232</v>
      </c>
      <c r="F13486" s="7" t="s">
        <v>34</v>
      </c>
      <c r="G13486" s="7" t="s">
        <v>12</v>
      </c>
      <c r="H13486" s="13">
        <v>8</v>
      </c>
      <c r="I13486" s="13" t="str">
        <f>IF(G13486="Male",VLOOKUP(H13486,'Shoe size conversion table'!$B$6:$D$22,2),VLOOKUP(H13486,'Shoe size conversion table'!$J$6:$L$22,2))</f>
        <v>38-39</v>
      </c>
      <c r="J13486" s="13">
        <f>IF(G13486="Male",VLOOKUP(H13486,'Shoe size conversion table'!$B$6:$D$22,3),VLOOKUP(H13486,'Shoe size conversion table'!$J$6:$L$22,3))</f>
        <v>6</v>
      </c>
      <c r="K13486" s="11">
        <v>159</v>
      </c>
      <c r="L13486" s="12">
        <v>0</v>
      </c>
      <c r="M13486" s="7">
        <f t="shared" si="631"/>
        <v>2016</v>
      </c>
      <c r="N13486" s="7">
        <f t="shared" si="632"/>
        <v>10</v>
      </c>
      <c r="O13486" s="30">
        <f t="shared" si="633"/>
        <v>159</v>
      </c>
    </row>
    <row r="13487" spans="2:15" x14ac:dyDescent="0.2">
      <c r="B13487" s="13">
        <v>64425</v>
      </c>
      <c r="C13487" s="14">
        <v>42653.87611111124</v>
      </c>
      <c r="D13487" s="7" t="s">
        <v>10</v>
      </c>
      <c r="E13487" s="13">
        <v>2189</v>
      </c>
      <c r="F13487" s="7" t="s">
        <v>35</v>
      </c>
      <c r="G13487" s="7" t="s">
        <v>11</v>
      </c>
      <c r="H13487" s="13">
        <v>8</v>
      </c>
      <c r="I13487" s="13">
        <f>IF(G13487="Male",VLOOKUP(H13487,'Shoe size conversion table'!$B$6:$D$22,2),VLOOKUP(H13487,'Shoe size conversion table'!$J$6:$L$22,2))</f>
        <v>41</v>
      </c>
      <c r="J13487" s="13">
        <f>IF(G13487="Male",VLOOKUP(H13487,'Shoe size conversion table'!$B$6:$D$22,3),VLOOKUP(H13487,'Shoe size conversion table'!$J$6:$L$22,3))</f>
        <v>7.5</v>
      </c>
      <c r="K13487" s="11">
        <v>159</v>
      </c>
      <c r="L13487" s="12">
        <v>0.2</v>
      </c>
      <c r="M13487" s="7">
        <f t="shared" si="631"/>
        <v>2016</v>
      </c>
      <c r="N13487" s="7">
        <f t="shared" si="632"/>
        <v>10</v>
      </c>
      <c r="O13487" s="30">
        <f t="shared" si="633"/>
        <v>127.2</v>
      </c>
    </row>
    <row r="13488" spans="2:15" x14ac:dyDescent="0.2">
      <c r="B13488" s="13">
        <v>64426</v>
      </c>
      <c r="C13488" s="14">
        <v>42653.946111111327</v>
      </c>
      <c r="D13488" s="7" t="s">
        <v>9</v>
      </c>
      <c r="E13488" s="13">
        <v>2158</v>
      </c>
      <c r="F13488" s="7" t="s">
        <v>61</v>
      </c>
      <c r="G13488" s="7" t="s">
        <v>12</v>
      </c>
      <c r="H13488" s="13">
        <v>8</v>
      </c>
      <c r="I13488" s="13" t="str">
        <f>IF(G13488="Male",VLOOKUP(H13488,'Shoe size conversion table'!$B$6:$D$22,2),VLOOKUP(H13488,'Shoe size conversion table'!$J$6:$L$22,2))</f>
        <v>38-39</v>
      </c>
      <c r="J13488" s="13">
        <f>IF(G13488="Male",VLOOKUP(H13488,'Shoe size conversion table'!$B$6:$D$22,3),VLOOKUP(H13488,'Shoe size conversion table'!$J$6:$L$22,3))</f>
        <v>6</v>
      </c>
      <c r="K13488" s="11">
        <v>159</v>
      </c>
      <c r="L13488" s="12">
        <v>0.5</v>
      </c>
      <c r="M13488" s="7">
        <f t="shared" si="631"/>
        <v>2016</v>
      </c>
      <c r="N13488" s="7">
        <f t="shared" si="632"/>
        <v>10</v>
      </c>
      <c r="O13488" s="30">
        <f t="shared" si="633"/>
        <v>79.5</v>
      </c>
    </row>
    <row r="13489" spans="2:15" x14ac:dyDescent="0.2">
      <c r="B13489" s="13">
        <v>64427</v>
      </c>
      <c r="C13489" s="14">
        <v>42653.966111111091</v>
      </c>
      <c r="D13489" s="7" t="s">
        <v>10</v>
      </c>
      <c r="E13489" s="13">
        <v>2225</v>
      </c>
      <c r="F13489" s="7" t="s">
        <v>36</v>
      </c>
      <c r="G13489" s="7" t="s">
        <v>11</v>
      </c>
      <c r="H13489" s="13">
        <v>8.5</v>
      </c>
      <c r="I13489" s="13" t="str">
        <f>IF(G13489="Male",VLOOKUP(H13489,'Shoe size conversion table'!$B$6:$D$22,2),VLOOKUP(H13489,'Shoe size conversion table'!$J$6:$L$22,2))</f>
        <v>41-42</v>
      </c>
      <c r="J13489" s="13">
        <f>IF(G13489="Male",VLOOKUP(H13489,'Shoe size conversion table'!$B$6:$D$22,3),VLOOKUP(H13489,'Shoe size conversion table'!$J$6:$L$22,3))</f>
        <v>8</v>
      </c>
      <c r="K13489" s="11">
        <v>199</v>
      </c>
      <c r="L13489" s="12">
        <v>0</v>
      </c>
      <c r="M13489" s="7">
        <f t="shared" si="631"/>
        <v>2016</v>
      </c>
      <c r="N13489" s="7">
        <f t="shared" si="632"/>
        <v>10</v>
      </c>
      <c r="O13489" s="30">
        <f t="shared" si="633"/>
        <v>199</v>
      </c>
    </row>
    <row r="13490" spans="2:15" x14ac:dyDescent="0.2">
      <c r="B13490" s="13">
        <v>64428</v>
      </c>
      <c r="C13490" s="14">
        <v>42654.026111111321</v>
      </c>
      <c r="D13490" s="7" t="s">
        <v>7</v>
      </c>
      <c r="E13490" s="13">
        <v>2159</v>
      </c>
      <c r="F13490" s="7" t="s">
        <v>44</v>
      </c>
      <c r="G13490" s="7" t="s">
        <v>11</v>
      </c>
      <c r="H13490" s="13">
        <v>9.5</v>
      </c>
      <c r="I13490" s="13" t="str">
        <f>IF(G13490="Male",VLOOKUP(H13490,'Shoe size conversion table'!$B$6:$D$22,2),VLOOKUP(H13490,'Shoe size conversion table'!$J$6:$L$22,2))</f>
        <v>42-43</v>
      </c>
      <c r="J13490" s="13">
        <f>IF(G13490="Male",VLOOKUP(H13490,'Shoe size conversion table'!$B$6:$D$22,3),VLOOKUP(H13490,'Shoe size conversion table'!$J$6:$L$22,3))</f>
        <v>9</v>
      </c>
      <c r="K13490" s="11">
        <v>159</v>
      </c>
      <c r="L13490" s="12">
        <v>0.5</v>
      </c>
      <c r="M13490" s="7">
        <f t="shared" si="631"/>
        <v>2016</v>
      </c>
      <c r="N13490" s="7">
        <f t="shared" si="632"/>
        <v>10</v>
      </c>
      <c r="O13490" s="30">
        <f t="shared" si="633"/>
        <v>79.5</v>
      </c>
    </row>
    <row r="13491" spans="2:15" x14ac:dyDescent="0.2">
      <c r="B13491" s="13">
        <v>64429</v>
      </c>
      <c r="C13491" s="14">
        <v>42654.066111111119</v>
      </c>
      <c r="D13491" s="7" t="s">
        <v>7</v>
      </c>
      <c r="E13491" s="13">
        <v>2221</v>
      </c>
      <c r="F13491" s="7" t="s">
        <v>49</v>
      </c>
      <c r="G13491" s="7" t="s">
        <v>11</v>
      </c>
      <c r="H13491" s="13">
        <v>10</v>
      </c>
      <c r="I13491" s="13">
        <f>IF(G13491="Male",VLOOKUP(H13491,'Shoe size conversion table'!$B$6:$D$22,2),VLOOKUP(H13491,'Shoe size conversion table'!$J$6:$L$22,2))</f>
        <v>43</v>
      </c>
      <c r="J13491" s="13">
        <f>IF(G13491="Male",VLOOKUP(H13491,'Shoe size conversion table'!$B$6:$D$22,3),VLOOKUP(H13491,'Shoe size conversion table'!$J$6:$L$22,3))</f>
        <v>9.5</v>
      </c>
      <c r="K13491" s="11">
        <v>129</v>
      </c>
      <c r="L13491" s="12">
        <v>0</v>
      </c>
      <c r="M13491" s="7">
        <f t="shared" si="631"/>
        <v>2016</v>
      </c>
      <c r="N13491" s="7">
        <f t="shared" si="632"/>
        <v>10</v>
      </c>
      <c r="O13491" s="30">
        <f t="shared" si="633"/>
        <v>129</v>
      </c>
    </row>
    <row r="13492" spans="2:15" x14ac:dyDescent="0.2">
      <c r="B13492" s="13">
        <v>64430</v>
      </c>
      <c r="C13492" s="14">
        <v>42654.156111111115</v>
      </c>
      <c r="D13492" s="7" t="s">
        <v>7</v>
      </c>
      <c r="E13492" s="13">
        <v>2185</v>
      </c>
      <c r="F13492" s="7" t="s">
        <v>49</v>
      </c>
      <c r="G13492" s="7" t="s">
        <v>12</v>
      </c>
      <c r="H13492" s="13">
        <v>8</v>
      </c>
      <c r="I13492" s="13" t="str">
        <f>IF(G13492="Male",VLOOKUP(H13492,'Shoe size conversion table'!$B$6:$D$22,2),VLOOKUP(H13492,'Shoe size conversion table'!$J$6:$L$22,2))</f>
        <v>38-39</v>
      </c>
      <c r="J13492" s="13">
        <f>IF(G13492="Male",VLOOKUP(H13492,'Shoe size conversion table'!$B$6:$D$22,3),VLOOKUP(H13492,'Shoe size conversion table'!$J$6:$L$22,3))</f>
        <v>6</v>
      </c>
      <c r="K13492" s="11">
        <v>189</v>
      </c>
      <c r="L13492" s="12">
        <v>0</v>
      </c>
      <c r="M13492" s="7">
        <f t="shared" si="631"/>
        <v>2016</v>
      </c>
      <c r="N13492" s="7">
        <f t="shared" si="632"/>
        <v>10</v>
      </c>
      <c r="O13492" s="30">
        <f t="shared" si="633"/>
        <v>189</v>
      </c>
    </row>
    <row r="13493" spans="2:15" x14ac:dyDescent="0.2">
      <c r="B13493" s="13">
        <v>64431</v>
      </c>
      <c r="C13493" s="14">
        <v>42654.206111111118</v>
      </c>
      <c r="D13493" s="7" t="s">
        <v>7</v>
      </c>
      <c r="E13493" s="13">
        <v>2233</v>
      </c>
      <c r="F13493" s="7" t="s">
        <v>48</v>
      </c>
      <c r="G13493" s="7" t="s">
        <v>12</v>
      </c>
      <c r="H13493" s="13">
        <v>8</v>
      </c>
      <c r="I13493" s="13" t="str">
        <f>IF(G13493="Male",VLOOKUP(H13493,'Shoe size conversion table'!$B$6:$D$22,2),VLOOKUP(H13493,'Shoe size conversion table'!$J$6:$L$22,2))</f>
        <v>38-39</v>
      </c>
      <c r="J13493" s="13">
        <f>IF(G13493="Male",VLOOKUP(H13493,'Shoe size conversion table'!$B$6:$D$22,3),VLOOKUP(H13493,'Shoe size conversion table'!$J$6:$L$22,3))</f>
        <v>6</v>
      </c>
      <c r="K13493" s="11">
        <v>179</v>
      </c>
      <c r="L13493" s="12">
        <v>0</v>
      </c>
      <c r="M13493" s="7">
        <f t="shared" si="631"/>
        <v>2016</v>
      </c>
      <c r="N13493" s="7">
        <f t="shared" si="632"/>
        <v>10</v>
      </c>
      <c r="O13493" s="30">
        <f t="shared" si="633"/>
        <v>179</v>
      </c>
    </row>
    <row r="13494" spans="2:15" x14ac:dyDescent="0.2">
      <c r="B13494" s="13">
        <v>64431</v>
      </c>
      <c r="C13494" s="14">
        <v>42654.206111111118</v>
      </c>
      <c r="D13494" s="7" t="s">
        <v>7</v>
      </c>
      <c r="E13494" s="13">
        <v>2220</v>
      </c>
      <c r="F13494" s="7" t="s">
        <v>48</v>
      </c>
      <c r="G13494" s="7" t="s">
        <v>12</v>
      </c>
      <c r="H13494" s="13">
        <v>8.5</v>
      </c>
      <c r="I13494" s="13">
        <f>IF(G13494="Male",VLOOKUP(H13494,'Shoe size conversion table'!$B$6:$D$22,2),VLOOKUP(H13494,'Shoe size conversion table'!$J$6:$L$22,2))</f>
        <v>39</v>
      </c>
      <c r="J13494" s="13">
        <f>IF(G13494="Male",VLOOKUP(H13494,'Shoe size conversion table'!$B$6:$D$22,3),VLOOKUP(H13494,'Shoe size conversion table'!$J$6:$L$22,3))</f>
        <v>6.5</v>
      </c>
      <c r="K13494" s="11">
        <v>179</v>
      </c>
      <c r="L13494" s="12">
        <v>0</v>
      </c>
      <c r="M13494" s="7">
        <f t="shared" si="631"/>
        <v>2016</v>
      </c>
      <c r="N13494" s="7">
        <f t="shared" si="632"/>
        <v>10</v>
      </c>
      <c r="O13494" s="30">
        <f t="shared" si="633"/>
        <v>179</v>
      </c>
    </row>
    <row r="13495" spans="2:15" x14ac:dyDescent="0.2">
      <c r="B13495" s="13">
        <v>64432</v>
      </c>
      <c r="C13495" s="14">
        <v>42654.206111111118</v>
      </c>
      <c r="D13495" s="7" t="s">
        <v>10</v>
      </c>
      <c r="E13495" s="13">
        <v>2226</v>
      </c>
      <c r="F13495" s="7" t="s">
        <v>35</v>
      </c>
      <c r="G13495" s="7" t="s">
        <v>11</v>
      </c>
      <c r="H13495" s="13">
        <v>9.5</v>
      </c>
      <c r="I13495" s="13" t="str">
        <f>IF(G13495="Male",VLOOKUP(H13495,'Shoe size conversion table'!$B$6:$D$22,2),VLOOKUP(H13495,'Shoe size conversion table'!$J$6:$L$22,2))</f>
        <v>42-43</v>
      </c>
      <c r="J13495" s="13">
        <f>IF(G13495="Male",VLOOKUP(H13495,'Shoe size conversion table'!$B$6:$D$22,3),VLOOKUP(H13495,'Shoe size conversion table'!$J$6:$L$22,3))</f>
        <v>9</v>
      </c>
      <c r="K13495" s="11">
        <v>149</v>
      </c>
      <c r="L13495" s="12">
        <v>0</v>
      </c>
      <c r="M13495" s="7">
        <f t="shared" si="631"/>
        <v>2016</v>
      </c>
      <c r="N13495" s="7">
        <f t="shared" si="632"/>
        <v>10</v>
      </c>
      <c r="O13495" s="30">
        <f t="shared" si="633"/>
        <v>149</v>
      </c>
    </row>
    <row r="13496" spans="2:15" x14ac:dyDescent="0.2">
      <c r="B13496" s="13">
        <v>64433</v>
      </c>
      <c r="C13496" s="14">
        <v>42654.48611111132</v>
      </c>
      <c r="D13496" s="7" t="s">
        <v>7</v>
      </c>
      <c r="E13496" s="13">
        <v>2234</v>
      </c>
      <c r="F13496" s="7" t="s">
        <v>51</v>
      </c>
      <c r="G13496" s="7" t="s">
        <v>11</v>
      </c>
      <c r="H13496" s="13">
        <v>9.5</v>
      </c>
      <c r="I13496" s="13" t="str">
        <f>IF(G13496="Male",VLOOKUP(H13496,'Shoe size conversion table'!$B$6:$D$22,2),VLOOKUP(H13496,'Shoe size conversion table'!$J$6:$L$22,2))</f>
        <v>42-43</v>
      </c>
      <c r="J13496" s="13">
        <f>IF(G13496="Male",VLOOKUP(H13496,'Shoe size conversion table'!$B$6:$D$22,3),VLOOKUP(H13496,'Shoe size conversion table'!$J$6:$L$22,3))</f>
        <v>9</v>
      </c>
      <c r="K13496" s="11">
        <v>159</v>
      </c>
      <c r="L13496" s="12">
        <v>0.5</v>
      </c>
      <c r="M13496" s="7">
        <f t="shared" si="631"/>
        <v>2016</v>
      </c>
      <c r="N13496" s="7">
        <f t="shared" si="632"/>
        <v>10</v>
      </c>
      <c r="O13496" s="30">
        <f t="shared" si="633"/>
        <v>79.5</v>
      </c>
    </row>
    <row r="13497" spans="2:15" x14ac:dyDescent="0.2">
      <c r="B13497" s="13">
        <v>64434</v>
      </c>
      <c r="C13497" s="14">
        <v>42654.566111111119</v>
      </c>
      <c r="D13497" s="7" t="s">
        <v>8</v>
      </c>
      <c r="E13497" s="13">
        <v>2192</v>
      </c>
      <c r="F13497" s="7" t="s">
        <v>39</v>
      </c>
      <c r="G13497" s="7" t="s">
        <v>11</v>
      </c>
      <c r="H13497" s="13">
        <v>10</v>
      </c>
      <c r="I13497" s="13">
        <f>IF(G13497="Male",VLOOKUP(H13497,'Shoe size conversion table'!$B$6:$D$22,2),VLOOKUP(H13497,'Shoe size conversion table'!$J$6:$L$22,2))</f>
        <v>43</v>
      </c>
      <c r="J13497" s="13">
        <f>IF(G13497="Male",VLOOKUP(H13497,'Shoe size conversion table'!$B$6:$D$22,3),VLOOKUP(H13497,'Shoe size conversion table'!$J$6:$L$22,3))</f>
        <v>9.5</v>
      </c>
      <c r="K13497" s="11">
        <v>169</v>
      </c>
      <c r="L13497" s="12">
        <v>0.5</v>
      </c>
      <c r="M13497" s="7">
        <f t="shared" si="631"/>
        <v>2016</v>
      </c>
      <c r="N13497" s="7">
        <f t="shared" si="632"/>
        <v>10</v>
      </c>
      <c r="O13497" s="30">
        <f t="shared" si="633"/>
        <v>84.5</v>
      </c>
    </row>
    <row r="13498" spans="2:15" x14ac:dyDescent="0.2">
      <c r="B13498" s="13">
        <v>64435</v>
      </c>
      <c r="C13498" s="14">
        <v>42654.746111111119</v>
      </c>
      <c r="D13498" s="7" t="s">
        <v>7</v>
      </c>
      <c r="E13498" s="13">
        <v>2242</v>
      </c>
      <c r="F13498" s="7" t="s">
        <v>50</v>
      </c>
      <c r="G13498" s="7" t="s">
        <v>12</v>
      </c>
      <c r="H13498" s="13">
        <v>12</v>
      </c>
      <c r="I13498" s="13" t="str">
        <f>IF(G13498="Male",VLOOKUP(H13498,'Shoe size conversion table'!$B$6:$D$22,2),VLOOKUP(H13498,'Shoe size conversion table'!$J$6:$L$22,2))</f>
        <v>42-43</v>
      </c>
      <c r="J13498" s="13">
        <f>IF(G13498="Male",VLOOKUP(H13498,'Shoe size conversion table'!$B$6:$D$22,3),VLOOKUP(H13498,'Shoe size conversion table'!$J$6:$L$22,3))</f>
        <v>10</v>
      </c>
      <c r="K13498" s="11">
        <v>179</v>
      </c>
      <c r="L13498" s="12">
        <v>0.1</v>
      </c>
      <c r="M13498" s="7">
        <f t="shared" si="631"/>
        <v>2016</v>
      </c>
      <c r="N13498" s="7">
        <f t="shared" si="632"/>
        <v>10</v>
      </c>
      <c r="O13498" s="30">
        <f t="shared" si="633"/>
        <v>161.1</v>
      </c>
    </row>
    <row r="13499" spans="2:15" x14ac:dyDescent="0.2">
      <c r="B13499" s="13">
        <v>64436</v>
      </c>
      <c r="C13499" s="14">
        <v>42654.766111111116</v>
      </c>
      <c r="D13499" s="7" t="s">
        <v>7</v>
      </c>
      <c r="E13499" s="13">
        <v>2227</v>
      </c>
      <c r="F13499" s="7" t="s">
        <v>53</v>
      </c>
      <c r="G13499" s="7" t="s">
        <v>11</v>
      </c>
      <c r="H13499" s="13">
        <v>11</v>
      </c>
      <c r="I13499" s="13">
        <f>IF(G13499="Male",VLOOKUP(H13499,'Shoe size conversion table'!$B$6:$D$22,2),VLOOKUP(H13499,'Shoe size conversion table'!$J$6:$L$22,2))</f>
        <v>44</v>
      </c>
      <c r="J13499" s="13">
        <f>IF(G13499="Male",VLOOKUP(H13499,'Shoe size conversion table'!$B$6:$D$22,3),VLOOKUP(H13499,'Shoe size conversion table'!$J$6:$L$22,3))</f>
        <v>10.5</v>
      </c>
      <c r="K13499" s="11">
        <v>129</v>
      </c>
      <c r="L13499" s="12">
        <v>0.2</v>
      </c>
      <c r="M13499" s="7">
        <f t="shared" si="631"/>
        <v>2016</v>
      </c>
      <c r="N13499" s="7">
        <f t="shared" si="632"/>
        <v>10</v>
      </c>
      <c r="O13499" s="30">
        <f t="shared" si="633"/>
        <v>103.2</v>
      </c>
    </row>
    <row r="13500" spans="2:15" x14ac:dyDescent="0.2">
      <c r="B13500" s="13">
        <v>64437</v>
      </c>
      <c r="C13500" s="14">
        <v>42654.766111111116</v>
      </c>
      <c r="D13500" s="7" t="s">
        <v>8</v>
      </c>
      <c r="E13500" s="13">
        <v>2152</v>
      </c>
      <c r="F13500" s="7" t="s">
        <v>42</v>
      </c>
      <c r="G13500" s="7" t="s">
        <v>12</v>
      </c>
      <c r="H13500" s="13">
        <v>8</v>
      </c>
      <c r="I13500" s="13" t="str">
        <f>IF(G13500="Male",VLOOKUP(H13500,'Shoe size conversion table'!$B$6:$D$22,2),VLOOKUP(H13500,'Shoe size conversion table'!$J$6:$L$22,2))</f>
        <v>38-39</v>
      </c>
      <c r="J13500" s="13">
        <f>IF(G13500="Male",VLOOKUP(H13500,'Shoe size conversion table'!$B$6:$D$22,3),VLOOKUP(H13500,'Shoe size conversion table'!$J$6:$L$22,3))</f>
        <v>6</v>
      </c>
      <c r="K13500" s="11">
        <v>129</v>
      </c>
      <c r="L13500" s="12">
        <v>0.5</v>
      </c>
      <c r="M13500" s="7">
        <f t="shared" si="631"/>
        <v>2016</v>
      </c>
      <c r="N13500" s="7">
        <f t="shared" si="632"/>
        <v>10</v>
      </c>
      <c r="O13500" s="30">
        <f t="shared" si="633"/>
        <v>64.5</v>
      </c>
    </row>
    <row r="13501" spans="2:15" x14ac:dyDescent="0.2">
      <c r="B13501" s="13">
        <v>64438</v>
      </c>
      <c r="C13501" s="14">
        <v>42654.776111111096</v>
      </c>
      <c r="D13501" s="7" t="s">
        <v>7</v>
      </c>
      <c r="E13501" s="13">
        <v>2180</v>
      </c>
      <c r="F13501" s="7" t="s">
        <v>55</v>
      </c>
      <c r="G13501" s="7" t="s">
        <v>11</v>
      </c>
      <c r="H13501" s="13">
        <v>10</v>
      </c>
      <c r="I13501" s="13">
        <f>IF(G13501="Male",VLOOKUP(H13501,'Shoe size conversion table'!$B$6:$D$22,2),VLOOKUP(H13501,'Shoe size conversion table'!$J$6:$L$22,2))</f>
        <v>43</v>
      </c>
      <c r="J13501" s="13">
        <f>IF(G13501="Male",VLOOKUP(H13501,'Shoe size conversion table'!$B$6:$D$22,3),VLOOKUP(H13501,'Shoe size conversion table'!$J$6:$L$22,3))</f>
        <v>9.5</v>
      </c>
      <c r="K13501" s="11">
        <v>159</v>
      </c>
      <c r="L13501" s="12">
        <v>0</v>
      </c>
      <c r="M13501" s="7">
        <f t="shared" si="631"/>
        <v>2016</v>
      </c>
      <c r="N13501" s="7">
        <f t="shared" si="632"/>
        <v>10</v>
      </c>
      <c r="O13501" s="30">
        <f t="shared" si="633"/>
        <v>159</v>
      </c>
    </row>
    <row r="13502" spans="2:15" x14ac:dyDescent="0.2">
      <c r="B13502" s="13">
        <v>64439</v>
      </c>
      <c r="C13502" s="14">
        <v>42654.906111111202</v>
      </c>
      <c r="D13502" s="7" t="s">
        <v>9</v>
      </c>
      <c r="E13502" s="13">
        <v>2241</v>
      </c>
      <c r="F13502" s="7" t="s">
        <v>58</v>
      </c>
      <c r="G13502" s="7" t="s">
        <v>11</v>
      </c>
      <c r="H13502" s="13">
        <v>6.5</v>
      </c>
      <c r="I13502" s="13">
        <f>IF(G13502="Male",VLOOKUP(H13502,'Shoe size conversion table'!$B$6:$D$22,2),VLOOKUP(H13502,'Shoe size conversion table'!$J$6:$L$22,2))</f>
        <v>39</v>
      </c>
      <c r="J13502" s="13">
        <f>IF(G13502="Male",VLOOKUP(H13502,'Shoe size conversion table'!$B$6:$D$22,3),VLOOKUP(H13502,'Shoe size conversion table'!$J$6:$L$22,3))</f>
        <v>6</v>
      </c>
      <c r="K13502" s="11">
        <v>179</v>
      </c>
      <c r="L13502" s="12">
        <v>0</v>
      </c>
      <c r="M13502" s="7">
        <f t="shared" si="631"/>
        <v>2016</v>
      </c>
      <c r="N13502" s="7">
        <f t="shared" si="632"/>
        <v>10</v>
      </c>
      <c r="O13502" s="30">
        <f t="shared" si="633"/>
        <v>179</v>
      </c>
    </row>
    <row r="13503" spans="2:15" x14ac:dyDescent="0.2">
      <c r="B13503" s="13">
        <v>64440</v>
      </c>
      <c r="C13503" s="14">
        <v>42654.926111111243</v>
      </c>
      <c r="D13503" s="7" t="s">
        <v>10</v>
      </c>
      <c r="E13503" s="13">
        <v>2209</v>
      </c>
      <c r="F13503" s="7" t="s">
        <v>35</v>
      </c>
      <c r="G13503" s="7" t="s">
        <v>12</v>
      </c>
      <c r="H13503" s="13">
        <v>8</v>
      </c>
      <c r="I13503" s="13" t="str">
        <f>IF(G13503="Male",VLOOKUP(H13503,'Shoe size conversion table'!$B$6:$D$22,2),VLOOKUP(H13503,'Shoe size conversion table'!$J$6:$L$22,2))</f>
        <v>38-39</v>
      </c>
      <c r="J13503" s="13">
        <f>IF(G13503="Male",VLOOKUP(H13503,'Shoe size conversion table'!$B$6:$D$22,3),VLOOKUP(H13503,'Shoe size conversion table'!$J$6:$L$22,3))</f>
        <v>6</v>
      </c>
      <c r="K13503" s="11">
        <v>149</v>
      </c>
      <c r="L13503" s="12">
        <v>0.1</v>
      </c>
      <c r="M13503" s="7">
        <f t="shared" si="631"/>
        <v>2016</v>
      </c>
      <c r="N13503" s="7">
        <f t="shared" si="632"/>
        <v>10</v>
      </c>
      <c r="O13503" s="30">
        <f t="shared" si="633"/>
        <v>134.1</v>
      </c>
    </row>
    <row r="13504" spans="2:15" x14ac:dyDescent="0.2">
      <c r="B13504" s="13">
        <v>64441</v>
      </c>
      <c r="C13504" s="14">
        <v>42654.946111111327</v>
      </c>
      <c r="D13504" s="7" t="s">
        <v>10</v>
      </c>
      <c r="E13504" s="13">
        <v>2231</v>
      </c>
      <c r="F13504" s="7" t="s">
        <v>35</v>
      </c>
      <c r="G13504" s="7" t="s">
        <v>11</v>
      </c>
      <c r="H13504" s="13">
        <v>8.5</v>
      </c>
      <c r="I13504" s="13" t="str">
        <f>IF(G13504="Male",VLOOKUP(H13504,'Shoe size conversion table'!$B$6:$D$22,2),VLOOKUP(H13504,'Shoe size conversion table'!$J$6:$L$22,2))</f>
        <v>41-42</v>
      </c>
      <c r="J13504" s="13">
        <f>IF(G13504="Male",VLOOKUP(H13504,'Shoe size conversion table'!$B$6:$D$22,3),VLOOKUP(H13504,'Shoe size conversion table'!$J$6:$L$22,3))</f>
        <v>8</v>
      </c>
      <c r="K13504" s="11">
        <v>139</v>
      </c>
      <c r="L13504" s="12">
        <v>0.5</v>
      </c>
      <c r="M13504" s="7">
        <f t="shared" si="631"/>
        <v>2016</v>
      </c>
      <c r="N13504" s="7">
        <f t="shared" si="632"/>
        <v>10</v>
      </c>
      <c r="O13504" s="30">
        <f t="shared" si="633"/>
        <v>69.5</v>
      </c>
    </row>
    <row r="13505" spans="2:15" x14ac:dyDescent="0.2">
      <c r="B13505" s="13">
        <v>64442</v>
      </c>
      <c r="C13505" s="14">
        <v>42655.016111111094</v>
      </c>
      <c r="D13505" s="7" t="s">
        <v>7</v>
      </c>
      <c r="E13505" s="13">
        <v>2188</v>
      </c>
      <c r="F13505" s="7" t="s">
        <v>49</v>
      </c>
      <c r="G13505" s="7" t="s">
        <v>12</v>
      </c>
      <c r="H13505" s="13">
        <v>8</v>
      </c>
      <c r="I13505" s="13" t="str">
        <f>IF(G13505="Male",VLOOKUP(H13505,'Shoe size conversion table'!$B$6:$D$22,2),VLOOKUP(H13505,'Shoe size conversion table'!$J$6:$L$22,2))</f>
        <v>38-39</v>
      </c>
      <c r="J13505" s="13">
        <f>IF(G13505="Male",VLOOKUP(H13505,'Shoe size conversion table'!$B$6:$D$22,3),VLOOKUP(H13505,'Shoe size conversion table'!$J$6:$L$22,3))</f>
        <v>6</v>
      </c>
      <c r="K13505" s="11">
        <v>199</v>
      </c>
      <c r="L13505" s="12">
        <v>0.2</v>
      </c>
      <c r="M13505" s="7">
        <f t="shared" si="631"/>
        <v>2016</v>
      </c>
      <c r="N13505" s="7">
        <f t="shared" si="632"/>
        <v>10</v>
      </c>
      <c r="O13505" s="30">
        <f t="shared" si="633"/>
        <v>159.20000000000002</v>
      </c>
    </row>
    <row r="13506" spans="2:15" x14ac:dyDescent="0.2">
      <c r="B13506" s="13">
        <v>64443</v>
      </c>
      <c r="C13506" s="14">
        <v>42655.026111111321</v>
      </c>
      <c r="D13506" s="7" t="s">
        <v>10</v>
      </c>
      <c r="E13506" s="13">
        <v>2193</v>
      </c>
      <c r="F13506" s="7" t="s">
        <v>35</v>
      </c>
      <c r="G13506" s="7" t="s">
        <v>12</v>
      </c>
      <c r="H13506" s="13">
        <v>9.5</v>
      </c>
      <c r="I13506" s="13">
        <f>IF(G13506="Male",VLOOKUP(H13506,'Shoe size conversion table'!$B$6:$D$22,2),VLOOKUP(H13506,'Shoe size conversion table'!$J$6:$L$22,2))</f>
        <v>40</v>
      </c>
      <c r="J13506" s="13">
        <f>IF(G13506="Male",VLOOKUP(H13506,'Shoe size conversion table'!$B$6:$D$22,3),VLOOKUP(H13506,'Shoe size conversion table'!$J$6:$L$22,3))</f>
        <v>7.5</v>
      </c>
      <c r="K13506" s="11">
        <v>159</v>
      </c>
      <c r="L13506" s="12">
        <v>0.2</v>
      </c>
      <c r="M13506" s="7">
        <f t="shared" si="631"/>
        <v>2016</v>
      </c>
      <c r="N13506" s="7">
        <f t="shared" si="632"/>
        <v>10</v>
      </c>
      <c r="O13506" s="30">
        <f t="shared" si="633"/>
        <v>127.2</v>
      </c>
    </row>
    <row r="13507" spans="2:15" x14ac:dyDescent="0.2">
      <c r="B13507" s="13">
        <v>64444</v>
      </c>
      <c r="C13507" s="14">
        <v>42655.066111111119</v>
      </c>
      <c r="D13507" s="7" t="s">
        <v>7</v>
      </c>
      <c r="E13507" s="13">
        <v>2154</v>
      </c>
      <c r="F13507" s="7" t="s">
        <v>48</v>
      </c>
      <c r="G13507" s="7" t="s">
        <v>12</v>
      </c>
      <c r="H13507" s="13">
        <v>8.5</v>
      </c>
      <c r="I13507" s="13">
        <f>IF(G13507="Male",VLOOKUP(H13507,'Shoe size conversion table'!$B$6:$D$22,2),VLOOKUP(H13507,'Shoe size conversion table'!$J$6:$L$22,2))</f>
        <v>39</v>
      </c>
      <c r="J13507" s="13">
        <f>IF(G13507="Male",VLOOKUP(H13507,'Shoe size conversion table'!$B$6:$D$22,3),VLOOKUP(H13507,'Shoe size conversion table'!$J$6:$L$22,3))</f>
        <v>6.5</v>
      </c>
      <c r="K13507" s="11">
        <v>179</v>
      </c>
      <c r="L13507" s="12">
        <v>0</v>
      </c>
      <c r="M13507" s="7">
        <f t="shared" si="631"/>
        <v>2016</v>
      </c>
      <c r="N13507" s="7">
        <f t="shared" si="632"/>
        <v>10</v>
      </c>
      <c r="O13507" s="30">
        <f t="shared" si="633"/>
        <v>179</v>
      </c>
    </row>
    <row r="13508" spans="2:15" x14ac:dyDescent="0.2">
      <c r="B13508" s="13">
        <v>64445</v>
      </c>
      <c r="C13508" s="14">
        <v>42655.126111111094</v>
      </c>
      <c r="D13508" s="7" t="s">
        <v>8</v>
      </c>
      <c r="E13508" s="13">
        <v>2180</v>
      </c>
      <c r="F13508" s="7" t="s">
        <v>42</v>
      </c>
      <c r="G13508" s="7" t="s">
        <v>11</v>
      </c>
      <c r="H13508" s="13">
        <v>8.5</v>
      </c>
      <c r="I13508" s="13" t="str">
        <f>IF(G13508="Male",VLOOKUP(H13508,'Shoe size conversion table'!$B$6:$D$22,2),VLOOKUP(H13508,'Shoe size conversion table'!$J$6:$L$22,2))</f>
        <v>41-42</v>
      </c>
      <c r="J13508" s="13">
        <f>IF(G13508="Male",VLOOKUP(H13508,'Shoe size conversion table'!$B$6:$D$22,3),VLOOKUP(H13508,'Shoe size conversion table'!$J$6:$L$22,3))</f>
        <v>8</v>
      </c>
      <c r="K13508" s="11">
        <v>199</v>
      </c>
      <c r="L13508" s="12">
        <v>0</v>
      </c>
      <c r="M13508" s="7">
        <f t="shared" si="631"/>
        <v>2016</v>
      </c>
      <c r="N13508" s="7">
        <f t="shared" si="632"/>
        <v>10</v>
      </c>
      <c r="O13508" s="30">
        <f t="shared" si="633"/>
        <v>199</v>
      </c>
    </row>
    <row r="13509" spans="2:15" x14ac:dyDescent="0.2">
      <c r="B13509" s="13">
        <v>64446</v>
      </c>
      <c r="C13509" s="14">
        <v>42655.186111111245</v>
      </c>
      <c r="D13509" s="7" t="s">
        <v>10</v>
      </c>
      <c r="E13509" s="13">
        <v>2234</v>
      </c>
      <c r="F13509" s="7" t="s">
        <v>34</v>
      </c>
      <c r="G13509" s="7" t="s">
        <v>11</v>
      </c>
      <c r="H13509" s="13">
        <v>9.5</v>
      </c>
      <c r="I13509" s="13" t="str">
        <f>IF(G13509="Male",VLOOKUP(H13509,'Shoe size conversion table'!$B$6:$D$22,2),VLOOKUP(H13509,'Shoe size conversion table'!$J$6:$L$22,2))</f>
        <v>42-43</v>
      </c>
      <c r="J13509" s="13">
        <f>IF(G13509="Male",VLOOKUP(H13509,'Shoe size conversion table'!$B$6:$D$22,3),VLOOKUP(H13509,'Shoe size conversion table'!$J$6:$L$22,3))</f>
        <v>9</v>
      </c>
      <c r="K13509" s="11">
        <v>149</v>
      </c>
      <c r="L13509" s="12">
        <v>0</v>
      </c>
      <c r="M13509" s="7">
        <f t="shared" ref="M13509:M13572" si="634">YEAR(C13509)</f>
        <v>2016</v>
      </c>
      <c r="N13509" s="7">
        <f t="shared" si="632"/>
        <v>10</v>
      </c>
      <c r="O13509" s="30">
        <f t="shared" si="633"/>
        <v>149</v>
      </c>
    </row>
    <row r="13510" spans="2:15" x14ac:dyDescent="0.2">
      <c r="B13510" s="13">
        <v>64447</v>
      </c>
      <c r="C13510" s="14">
        <v>42655.19611111132</v>
      </c>
      <c r="D13510" s="7" t="s">
        <v>10</v>
      </c>
      <c r="E13510" s="13">
        <v>2198</v>
      </c>
      <c r="F13510" s="7" t="s">
        <v>35</v>
      </c>
      <c r="G13510" s="7" t="s">
        <v>11</v>
      </c>
      <c r="H13510" s="13">
        <v>11.5</v>
      </c>
      <c r="I13510" s="13" t="str">
        <f>IF(G13510="Male",VLOOKUP(H13510,'Shoe size conversion table'!$B$6:$D$22,2),VLOOKUP(H13510,'Shoe size conversion table'!$J$6:$L$22,2))</f>
        <v>44-45</v>
      </c>
      <c r="J13510" s="13">
        <f>IF(G13510="Male",VLOOKUP(H13510,'Shoe size conversion table'!$B$6:$D$22,3),VLOOKUP(H13510,'Shoe size conversion table'!$J$6:$L$22,3))</f>
        <v>11</v>
      </c>
      <c r="K13510" s="11">
        <v>139</v>
      </c>
      <c r="L13510" s="12">
        <v>0.2</v>
      </c>
      <c r="M13510" s="7">
        <f t="shared" si="634"/>
        <v>2016</v>
      </c>
      <c r="N13510" s="7">
        <f t="shared" ref="N13510:N13573" si="635">MONTH(C13510:C28477)</f>
        <v>10</v>
      </c>
      <c r="O13510" s="30">
        <f t="shared" ref="O13510:O13573" si="636">K13510*(1-L13510)</f>
        <v>111.2</v>
      </c>
    </row>
    <row r="13511" spans="2:15" x14ac:dyDescent="0.2">
      <c r="B13511" s="13">
        <v>64448</v>
      </c>
      <c r="C13511" s="14">
        <v>42655.206111111118</v>
      </c>
      <c r="D13511" s="7" t="s">
        <v>7</v>
      </c>
      <c r="E13511" s="13">
        <v>2205</v>
      </c>
      <c r="F13511" s="7" t="s">
        <v>49</v>
      </c>
      <c r="G13511" s="7" t="s">
        <v>12</v>
      </c>
      <c r="H13511" s="13">
        <v>8</v>
      </c>
      <c r="I13511" s="13" t="str">
        <f>IF(G13511="Male",VLOOKUP(H13511,'Shoe size conversion table'!$B$6:$D$22,2),VLOOKUP(H13511,'Shoe size conversion table'!$J$6:$L$22,2))</f>
        <v>38-39</v>
      </c>
      <c r="J13511" s="13">
        <f>IF(G13511="Male",VLOOKUP(H13511,'Shoe size conversion table'!$B$6:$D$22,3),VLOOKUP(H13511,'Shoe size conversion table'!$J$6:$L$22,3))</f>
        <v>6</v>
      </c>
      <c r="K13511" s="11">
        <v>179</v>
      </c>
      <c r="L13511" s="12">
        <v>0.1</v>
      </c>
      <c r="M13511" s="7">
        <f t="shared" si="634"/>
        <v>2016</v>
      </c>
      <c r="N13511" s="7">
        <f t="shared" si="635"/>
        <v>10</v>
      </c>
      <c r="O13511" s="30">
        <f t="shared" si="636"/>
        <v>161.1</v>
      </c>
    </row>
    <row r="13512" spans="2:15" x14ac:dyDescent="0.2">
      <c r="B13512" s="13">
        <v>64448</v>
      </c>
      <c r="C13512" s="14">
        <v>42655.206111111118</v>
      </c>
      <c r="D13512" s="7" t="s">
        <v>7</v>
      </c>
      <c r="E13512" s="13">
        <v>2240</v>
      </c>
      <c r="F13512" s="7" t="s">
        <v>49</v>
      </c>
      <c r="G13512" s="7" t="s">
        <v>12</v>
      </c>
      <c r="H13512" s="13">
        <v>8</v>
      </c>
      <c r="I13512" s="13" t="str">
        <f>IF(G13512="Male",VLOOKUP(H13512,'Shoe size conversion table'!$B$6:$D$22,2),VLOOKUP(H13512,'Shoe size conversion table'!$J$6:$L$22,2))</f>
        <v>38-39</v>
      </c>
      <c r="J13512" s="13">
        <f>IF(G13512="Male",VLOOKUP(H13512,'Shoe size conversion table'!$B$6:$D$22,3),VLOOKUP(H13512,'Shoe size conversion table'!$J$6:$L$22,3))</f>
        <v>6</v>
      </c>
      <c r="K13512" s="11">
        <v>139</v>
      </c>
      <c r="L13512" s="12">
        <v>0.3</v>
      </c>
      <c r="M13512" s="7">
        <f t="shared" si="634"/>
        <v>2016</v>
      </c>
      <c r="N13512" s="7">
        <f t="shared" si="635"/>
        <v>10</v>
      </c>
      <c r="O13512" s="30">
        <f t="shared" si="636"/>
        <v>97.3</v>
      </c>
    </row>
    <row r="13513" spans="2:15" x14ac:dyDescent="0.2">
      <c r="B13513" s="13">
        <v>64448</v>
      </c>
      <c r="C13513" s="14">
        <v>42655.206111111118</v>
      </c>
      <c r="D13513" s="7" t="s">
        <v>7</v>
      </c>
      <c r="E13513" s="13">
        <v>2211</v>
      </c>
      <c r="F13513" s="7" t="s">
        <v>49</v>
      </c>
      <c r="G13513" s="7" t="s">
        <v>11</v>
      </c>
      <c r="H13513" s="13">
        <v>10</v>
      </c>
      <c r="I13513" s="13">
        <f>IF(G13513="Male",VLOOKUP(H13513,'Shoe size conversion table'!$B$6:$D$22,2),VLOOKUP(H13513,'Shoe size conversion table'!$J$6:$L$22,2))</f>
        <v>43</v>
      </c>
      <c r="J13513" s="13">
        <f>IF(G13513="Male",VLOOKUP(H13513,'Shoe size conversion table'!$B$6:$D$22,3),VLOOKUP(H13513,'Shoe size conversion table'!$J$6:$L$22,3))</f>
        <v>9.5</v>
      </c>
      <c r="K13513" s="11">
        <v>179</v>
      </c>
      <c r="L13513" s="12">
        <v>0</v>
      </c>
      <c r="M13513" s="7">
        <f t="shared" si="634"/>
        <v>2016</v>
      </c>
      <c r="N13513" s="7">
        <f t="shared" si="635"/>
        <v>10</v>
      </c>
      <c r="O13513" s="30">
        <f t="shared" si="636"/>
        <v>179</v>
      </c>
    </row>
    <row r="13514" spans="2:15" x14ac:dyDescent="0.2">
      <c r="B13514" s="13">
        <v>64449</v>
      </c>
      <c r="C13514" s="14">
        <v>42655.286111111323</v>
      </c>
      <c r="D13514" s="7" t="s">
        <v>7</v>
      </c>
      <c r="E13514" s="13">
        <v>2191</v>
      </c>
      <c r="F13514" s="7" t="s">
        <v>48</v>
      </c>
      <c r="G13514" s="7" t="s">
        <v>11</v>
      </c>
      <c r="H13514" s="13">
        <v>12</v>
      </c>
      <c r="I13514" s="13">
        <f>IF(G13514="Male",VLOOKUP(H13514,'Shoe size conversion table'!$B$6:$D$22,2),VLOOKUP(H13514,'Shoe size conversion table'!$J$6:$L$22,2))</f>
        <v>45</v>
      </c>
      <c r="J13514" s="13">
        <f>IF(G13514="Male",VLOOKUP(H13514,'Shoe size conversion table'!$B$6:$D$22,3),VLOOKUP(H13514,'Shoe size conversion table'!$J$6:$L$22,3))</f>
        <v>11.5</v>
      </c>
      <c r="K13514" s="11">
        <v>179</v>
      </c>
      <c r="L13514" s="12">
        <v>0.2</v>
      </c>
      <c r="M13514" s="7">
        <f t="shared" si="634"/>
        <v>2016</v>
      </c>
      <c r="N13514" s="7">
        <f t="shared" si="635"/>
        <v>10</v>
      </c>
      <c r="O13514" s="30">
        <f t="shared" si="636"/>
        <v>143.20000000000002</v>
      </c>
    </row>
    <row r="13515" spans="2:15" x14ac:dyDescent="0.2">
      <c r="B13515" s="13">
        <v>64449</v>
      </c>
      <c r="C13515" s="14">
        <v>42655.286111111323</v>
      </c>
      <c r="D13515" s="7" t="s">
        <v>7</v>
      </c>
      <c r="E13515" s="13">
        <v>2185</v>
      </c>
      <c r="F13515" s="7" t="s">
        <v>48</v>
      </c>
      <c r="G13515" s="7" t="s">
        <v>11</v>
      </c>
      <c r="H13515" s="13">
        <v>10</v>
      </c>
      <c r="I13515" s="13">
        <f>IF(G13515="Male",VLOOKUP(H13515,'Shoe size conversion table'!$B$6:$D$22,2),VLOOKUP(H13515,'Shoe size conversion table'!$J$6:$L$22,2))</f>
        <v>43</v>
      </c>
      <c r="J13515" s="13">
        <f>IF(G13515="Male",VLOOKUP(H13515,'Shoe size conversion table'!$B$6:$D$22,3),VLOOKUP(H13515,'Shoe size conversion table'!$J$6:$L$22,3))</f>
        <v>9.5</v>
      </c>
      <c r="K13515" s="11">
        <v>149</v>
      </c>
      <c r="L13515" s="12">
        <v>0</v>
      </c>
      <c r="M13515" s="7">
        <f t="shared" si="634"/>
        <v>2016</v>
      </c>
      <c r="N13515" s="7">
        <f t="shared" si="635"/>
        <v>10</v>
      </c>
      <c r="O13515" s="30">
        <f t="shared" si="636"/>
        <v>149</v>
      </c>
    </row>
    <row r="13516" spans="2:15" x14ac:dyDescent="0.2">
      <c r="B13516" s="13">
        <v>64450</v>
      </c>
      <c r="C13516" s="14">
        <v>42655.326111111317</v>
      </c>
      <c r="D13516" s="7" t="s">
        <v>7</v>
      </c>
      <c r="E13516" s="13">
        <v>2220</v>
      </c>
      <c r="F13516" s="7" t="s">
        <v>43</v>
      </c>
      <c r="G13516" s="7" t="s">
        <v>12</v>
      </c>
      <c r="H13516" s="13">
        <v>8.5</v>
      </c>
      <c r="I13516" s="13">
        <f>IF(G13516="Male",VLOOKUP(H13516,'Shoe size conversion table'!$B$6:$D$22,2),VLOOKUP(H13516,'Shoe size conversion table'!$J$6:$L$22,2))</f>
        <v>39</v>
      </c>
      <c r="J13516" s="13">
        <f>IF(G13516="Male",VLOOKUP(H13516,'Shoe size conversion table'!$B$6:$D$22,3),VLOOKUP(H13516,'Shoe size conversion table'!$J$6:$L$22,3))</f>
        <v>6.5</v>
      </c>
      <c r="K13516" s="11">
        <v>179</v>
      </c>
      <c r="L13516" s="12">
        <v>0</v>
      </c>
      <c r="M13516" s="7">
        <f t="shared" si="634"/>
        <v>2016</v>
      </c>
      <c r="N13516" s="7">
        <f t="shared" si="635"/>
        <v>10</v>
      </c>
      <c r="O13516" s="30">
        <f t="shared" si="636"/>
        <v>179</v>
      </c>
    </row>
    <row r="13517" spans="2:15" x14ac:dyDescent="0.2">
      <c r="B13517" s="13">
        <v>64450</v>
      </c>
      <c r="C13517" s="14">
        <v>42655.326111111317</v>
      </c>
      <c r="D13517" s="7" t="s">
        <v>7</v>
      </c>
      <c r="E13517" s="13">
        <v>2218</v>
      </c>
      <c r="F13517" s="7" t="s">
        <v>48</v>
      </c>
      <c r="G13517" s="7" t="s">
        <v>11</v>
      </c>
      <c r="H13517" s="13">
        <v>11.5</v>
      </c>
      <c r="I13517" s="13" t="str">
        <f>IF(G13517="Male",VLOOKUP(H13517,'Shoe size conversion table'!$B$6:$D$22,2),VLOOKUP(H13517,'Shoe size conversion table'!$J$6:$L$22,2))</f>
        <v>44-45</v>
      </c>
      <c r="J13517" s="13">
        <f>IF(G13517="Male",VLOOKUP(H13517,'Shoe size conversion table'!$B$6:$D$22,3),VLOOKUP(H13517,'Shoe size conversion table'!$J$6:$L$22,3))</f>
        <v>11</v>
      </c>
      <c r="K13517" s="11">
        <v>169</v>
      </c>
      <c r="L13517" s="12">
        <v>0</v>
      </c>
      <c r="M13517" s="7">
        <f t="shared" si="634"/>
        <v>2016</v>
      </c>
      <c r="N13517" s="7">
        <f t="shared" si="635"/>
        <v>10</v>
      </c>
      <c r="O13517" s="30">
        <f t="shared" si="636"/>
        <v>169</v>
      </c>
    </row>
    <row r="13518" spans="2:15" x14ac:dyDescent="0.2">
      <c r="B13518" s="13">
        <v>64451</v>
      </c>
      <c r="C13518" s="14">
        <v>42655.336111111246</v>
      </c>
      <c r="D13518" s="7" t="s">
        <v>9</v>
      </c>
      <c r="E13518" s="13">
        <v>2158</v>
      </c>
      <c r="F13518" s="7" t="s">
        <v>62</v>
      </c>
      <c r="G13518" s="7" t="s">
        <v>12</v>
      </c>
      <c r="H13518" s="13">
        <v>8.5</v>
      </c>
      <c r="I13518" s="13">
        <f>IF(G13518="Male",VLOOKUP(H13518,'Shoe size conversion table'!$B$6:$D$22,2),VLOOKUP(H13518,'Shoe size conversion table'!$J$6:$L$22,2))</f>
        <v>39</v>
      </c>
      <c r="J13518" s="13">
        <f>IF(G13518="Male",VLOOKUP(H13518,'Shoe size conversion table'!$B$6:$D$22,3),VLOOKUP(H13518,'Shoe size conversion table'!$J$6:$L$22,3))</f>
        <v>6.5</v>
      </c>
      <c r="K13518" s="11">
        <v>179</v>
      </c>
      <c r="L13518" s="12">
        <v>0.3</v>
      </c>
      <c r="M13518" s="7">
        <f t="shared" si="634"/>
        <v>2016</v>
      </c>
      <c r="N13518" s="7">
        <f t="shared" si="635"/>
        <v>10</v>
      </c>
      <c r="O13518" s="30">
        <f t="shared" si="636"/>
        <v>125.3</v>
      </c>
    </row>
    <row r="13519" spans="2:15" x14ac:dyDescent="0.2">
      <c r="B13519" s="13">
        <v>64452</v>
      </c>
      <c r="C13519" s="14">
        <v>42655.456111111242</v>
      </c>
      <c r="D13519" s="7" t="s">
        <v>10</v>
      </c>
      <c r="E13519" s="13">
        <v>2171</v>
      </c>
      <c r="F13519" s="7" t="s">
        <v>34</v>
      </c>
      <c r="G13519" s="7" t="s">
        <v>12</v>
      </c>
      <c r="H13519" s="13">
        <v>8.5</v>
      </c>
      <c r="I13519" s="13">
        <f>IF(G13519="Male",VLOOKUP(H13519,'Shoe size conversion table'!$B$6:$D$22,2),VLOOKUP(H13519,'Shoe size conversion table'!$J$6:$L$22,2))</f>
        <v>39</v>
      </c>
      <c r="J13519" s="13">
        <f>IF(G13519="Male",VLOOKUP(H13519,'Shoe size conversion table'!$B$6:$D$22,3),VLOOKUP(H13519,'Shoe size conversion table'!$J$6:$L$22,3))</f>
        <v>6.5</v>
      </c>
      <c r="K13519" s="11">
        <v>159</v>
      </c>
      <c r="L13519" s="12">
        <v>0</v>
      </c>
      <c r="M13519" s="7">
        <f t="shared" si="634"/>
        <v>2016</v>
      </c>
      <c r="N13519" s="7">
        <f t="shared" si="635"/>
        <v>10</v>
      </c>
      <c r="O13519" s="30">
        <f t="shared" si="636"/>
        <v>159</v>
      </c>
    </row>
    <row r="13520" spans="2:15" x14ac:dyDescent="0.2">
      <c r="B13520" s="13">
        <v>64453</v>
      </c>
      <c r="C13520" s="14">
        <v>42655.48611111132</v>
      </c>
      <c r="D13520" s="7" t="s">
        <v>7</v>
      </c>
      <c r="E13520" s="13">
        <v>2232</v>
      </c>
      <c r="F13520" s="7" t="s">
        <v>51</v>
      </c>
      <c r="G13520" s="7" t="s">
        <v>11</v>
      </c>
      <c r="H13520" s="13">
        <v>9.5</v>
      </c>
      <c r="I13520" s="13" t="str">
        <f>IF(G13520="Male",VLOOKUP(H13520,'Shoe size conversion table'!$B$6:$D$22,2),VLOOKUP(H13520,'Shoe size conversion table'!$J$6:$L$22,2))</f>
        <v>42-43</v>
      </c>
      <c r="J13520" s="13">
        <f>IF(G13520="Male",VLOOKUP(H13520,'Shoe size conversion table'!$B$6:$D$22,3),VLOOKUP(H13520,'Shoe size conversion table'!$J$6:$L$22,3))</f>
        <v>9</v>
      </c>
      <c r="K13520" s="11">
        <v>159</v>
      </c>
      <c r="L13520" s="12">
        <v>0</v>
      </c>
      <c r="M13520" s="7">
        <f t="shared" si="634"/>
        <v>2016</v>
      </c>
      <c r="N13520" s="7">
        <f t="shared" si="635"/>
        <v>10</v>
      </c>
      <c r="O13520" s="30">
        <f t="shared" si="636"/>
        <v>159</v>
      </c>
    </row>
    <row r="13521" spans="2:15" x14ac:dyDescent="0.2">
      <c r="B13521" s="13">
        <v>64454</v>
      </c>
      <c r="C13521" s="14">
        <v>42655.516111111203</v>
      </c>
      <c r="D13521" s="7" t="s">
        <v>8</v>
      </c>
      <c r="E13521" s="13">
        <v>2232</v>
      </c>
      <c r="F13521" s="7" t="s">
        <v>40</v>
      </c>
      <c r="G13521" s="7" t="s">
        <v>11</v>
      </c>
      <c r="H13521" s="13">
        <v>9</v>
      </c>
      <c r="I13521" s="13">
        <f>IF(G13521="Male",VLOOKUP(H13521,'Shoe size conversion table'!$B$6:$D$22,2),VLOOKUP(H13521,'Shoe size conversion table'!$J$6:$L$22,2))</f>
        <v>42</v>
      </c>
      <c r="J13521" s="13">
        <f>IF(G13521="Male",VLOOKUP(H13521,'Shoe size conversion table'!$B$6:$D$22,3),VLOOKUP(H13521,'Shoe size conversion table'!$J$6:$L$22,3))</f>
        <v>8.5</v>
      </c>
      <c r="K13521" s="11">
        <v>199</v>
      </c>
      <c r="L13521" s="12">
        <v>0.5</v>
      </c>
      <c r="M13521" s="7">
        <f t="shared" si="634"/>
        <v>2016</v>
      </c>
      <c r="N13521" s="7">
        <f t="shared" si="635"/>
        <v>10</v>
      </c>
      <c r="O13521" s="30">
        <f t="shared" si="636"/>
        <v>99.5</v>
      </c>
    </row>
    <row r="13522" spans="2:15" x14ac:dyDescent="0.2">
      <c r="B13522" s="13">
        <v>64455</v>
      </c>
      <c r="C13522" s="14">
        <v>42655.566111111119</v>
      </c>
      <c r="D13522" s="7" t="s">
        <v>8</v>
      </c>
      <c r="E13522" s="13">
        <v>2215</v>
      </c>
      <c r="F13522" s="7" t="s">
        <v>40</v>
      </c>
      <c r="G13522" s="7" t="s">
        <v>11</v>
      </c>
      <c r="H13522" s="13">
        <v>8.5</v>
      </c>
      <c r="I13522" s="13" t="str">
        <f>IF(G13522="Male",VLOOKUP(H13522,'Shoe size conversion table'!$B$6:$D$22,2),VLOOKUP(H13522,'Shoe size conversion table'!$J$6:$L$22,2))</f>
        <v>41-42</v>
      </c>
      <c r="J13522" s="13">
        <f>IF(G13522="Male",VLOOKUP(H13522,'Shoe size conversion table'!$B$6:$D$22,3),VLOOKUP(H13522,'Shoe size conversion table'!$J$6:$L$22,3))</f>
        <v>8</v>
      </c>
      <c r="K13522" s="11">
        <v>169</v>
      </c>
      <c r="L13522" s="12">
        <v>0</v>
      </c>
      <c r="M13522" s="7">
        <f t="shared" si="634"/>
        <v>2016</v>
      </c>
      <c r="N13522" s="7">
        <f t="shared" si="635"/>
        <v>10</v>
      </c>
      <c r="O13522" s="30">
        <f t="shared" si="636"/>
        <v>169</v>
      </c>
    </row>
    <row r="13523" spans="2:15" x14ac:dyDescent="0.2">
      <c r="B13523" s="13">
        <v>64456</v>
      </c>
      <c r="C13523" s="14">
        <v>42655.666111111248</v>
      </c>
      <c r="D13523" s="7" t="s">
        <v>8</v>
      </c>
      <c r="E13523" s="13">
        <v>2171</v>
      </c>
      <c r="F13523" s="7" t="s">
        <v>41</v>
      </c>
      <c r="G13523" s="7" t="s">
        <v>11</v>
      </c>
      <c r="H13523" s="13">
        <v>9.5</v>
      </c>
      <c r="I13523" s="13" t="str">
        <f>IF(G13523="Male",VLOOKUP(H13523,'Shoe size conversion table'!$B$6:$D$22,2),VLOOKUP(H13523,'Shoe size conversion table'!$J$6:$L$22,2))</f>
        <v>42-43</v>
      </c>
      <c r="J13523" s="13">
        <f>IF(G13523="Male",VLOOKUP(H13523,'Shoe size conversion table'!$B$6:$D$22,3),VLOOKUP(H13523,'Shoe size conversion table'!$J$6:$L$22,3))</f>
        <v>9</v>
      </c>
      <c r="K13523" s="11">
        <v>139</v>
      </c>
      <c r="L13523" s="12">
        <v>0</v>
      </c>
      <c r="M13523" s="7">
        <f t="shared" si="634"/>
        <v>2016</v>
      </c>
      <c r="N13523" s="7">
        <f t="shared" si="635"/>
        <v>10</v>
      </c>
      <c r="O13523" s="30">
        <f t="shared" si="636"/>
        <v>139</v>
      </c>
    </row>
    <row r="13524" spans="2:15" x14ac:dyDescent="0.2">
      <c r="B13524" s="13">
        <v>64457</v>
      </c>
      <c r="C13524" s="14">
        <v>42655.676111111119</v>
      </c>
      <c r="D13524" s="7" t="s">
        <v>9</v>
      </c>
      <c r="E13524" s="13">
        <v>2222</v>
      </c>
      <c r="F13524" s="7" t="s">
        <v>60</v>
      </c>
      <c r="G13524" s="7" t="s">
        <v>11</v>
      </c>
      <c r="H13524" s="13">
        <v>9</v>
      </c>
      <c r="I13524" s="13">
        <f>IF(G13524="Male",VLOOKUP(H13524,'Shoe size conversion table'!$B$6:$D$22,2),VLOOKUP(H13524,'Shoe size conversion table'!$J$6:$L$22,2))</f>
        <v>42</v>
      </c>
      <c r="J13524" s="13">
        <f>IF(G13524="Male",VLOOKUP(H13524,'Shoe size conversion table'!$B$6:$D$22,3),VLOOKUP(H13524,'Shoe size conversion table'!$J$6:$L$22,3))</f>
        <v>8.5</v>
      </c>
      <c r="K13524" s="11">
        <v>149</v>
      </c>
      <c r="L13524" s="12">
        <v>0</v>
      </c>
      <c r="M13524" s="7">
        <f t="shared" si="634"/>
        <v>2016</v>
      </c>
      <c r="N13524" s="7">
        <f t="shared" si="635"/>
        <v>10</v>
      </c>
      <c r="O13524" s="30">
        <f t="shared" si="636"/>
        <v>149</v>
      </c>
    </row>
    <row r="13525" spans="2:15" x14ac:dyDescent="0.2">
      <c r="B13525" s="13">
        <v>64458</v>
      </c>
      <c r="C13525" s="14">
        <v>42655.746111111119</v>
      </c>
      <c r="D13525" s="7" t="s">
        <v>7</v>
      </c>
      <c r="E13525" s="13">
        <v>2199</v>
      </c>
      <c r="F13525" s="7" t="s">
        <v>50</v>
      </c>
      <c r="G13525" s="7" t="s">
        <v>11</v>
      </c>
      <c r="H13525" s="13">
        <v>10</v>
      </c>
      <c r="I13525" s="13">
        <f>IF(G13525="Male",VLOOKUP(H13525,'Shoe size conversion table'!$B$6:$D$22,2),VLOOKUP(H13525,'Shoe size conversion table'!$J$6:$L$22,2))</f>
        <v>43</v>
      </c>
      <c r="J13525" s="13">
        <f>IF(G13525="Male",VLOOKUP(H13525,'Shoe size conversion table'!$B$6:$D$22,3),VLOOKUP(H13525,'Shoe size conversion table'!$J$6:$L$22,3))</f>
        <v>9.5</v>
      </c>
      <c r="K13525" s="11">
        <v>179</v>
      </c>
      <c r="L13525" s="12">
        <v>0</v>
      </c>
      <c r="M13525" s="7">
        <f t="shared" si="634"/>
        <v>2016</v>
      </c>
      <c r="N13525" s="7">
        <f t="shared" si="635"/>
        <v>10</v>
      </c>
      <c r="O13525" s="30">
        <f t="shared" si="636"/>
        <v>179</v>
      </c>
    </row>
    <row r="13526" spans="2:15" x14ac:dyDescent="0.2">
      <c r="B13526" s="13">
        <v>64459</v>
      </c>
      <c r="C13526" s="14">
        <v>42655.766111111116</v>
      </c>
      <c r="D13526" s="7" t="s">
        <v>7</v>
      </c>
      <c r="E13526" s="13">
        <v>2158</v>
      </c>
      <c r="F13526" s="7" t="s">
        <v>51</v>
      </c>
      <c r="G13526" s="7" t="s">
        <v>12</v>
      </c>
      <c r="H13526" s="13">
        <v>9</v>
      </c>
      <c r="I13526" s="13" t="str">
        <f>IF(G13526="Male",VLOOKUP(H13526,'Shoe size conversion table'!$B$6:$D$22,2),VLOOKUP(H13526,'Shoe size conversion table'!$J$6:$L$22,2))</f>
        <v>39-40</v>
      </c>
      <c r="J13526" s="13">
        <f>IF(G13526="Male",VLOOKUP(H13526,'Shoe size conversion table'!$B$6:$D$22,3),VLOOKUP(H13526,'Shoe size conversion table'!$J$6:$L$22,3))</f>
        <v>7</v>
      </c>
      <c r="K13526" s="11">
        <v>169</v>
      </c>
      <c r="L13526" s="12">
        <v>0</v>
      </c>
      <c r="M13526" s="7">
        <f t="shared" si="634"/>
        <v>2016</v>
      </c>
      <c r="N13526" s="7">
        <f t="shared" si="635"/>
        <v>10</v>
      </c>
      <c r="O13526" s="30">
        <f t="shared" si="636"/>
        <v>169</v>
      </c>
    </row>
    <row r="13527" spans="2:15" x14ac:dyDescent="0.2">
      <c r="B13527" s="13">
        <v>64460</v>
      </c>
      <c r="C13527" s="14">
        <v>42655.796111111202</v>
      </c>
      <c r="D13527" s="7" t="s">
        <v>7</v>
      </c>
      <c r="E13527" s="13">
        <v>2152</v>
      </c>
      <c r="F13527" s="7" t="s">
        <v>47</v>
      </c>
      <c r="G13527" s="7" t="s">
        <v>12</v>
      </c>
      <c r="H13527" s="13">
        <v>8</v>
      </c>
      <c r="I13527" s="13" t="str">
        <f>IF(G13527="Male",VLOOKUP(H13527,'Shoe size conversion table'!$B$6:$D$22,2),VLOOKUP(H13527,'Shoe size conversion table'!$J$6:$L$22,2))</f>
        <v>38-39</v>
      </c>
      <c r="J13527" s="13">
        <f>IF(G13527="Male",VLOOKUP(H13527,'Shoe size conversion table'!$B$6:$D$22,3),VLOOKUP(H13527,'Shoe size conversion table'!$J$6:$L$22,3))</f>
        <v>6</v>
      </c>
      <c r="K13527" s="11">
        <v>169</v>
      </c>
      <c r="L13527" s="12">
        <v>0.5</v>
      </c>
      <c r="M13527" s="7">
        <f t="shared" si="634"/>
        <v>2016</v>
      </c>
      <c r="N13527" s="7">
        <f t="shared" si="635"/>
        <v>10</v>
      </c>
      <c r="O13527" s="30">
        <f t="shared" si="636"/>
        <v>84.5</v>
      </c>
    </row>
    <row r="13528" spans="2:15" x14ac:dyDescent="0.2">
      <c r="B13528" s="13">
        <v>64461</v>
      </c>
      <c r="C13528" s="14">
        <v>42656.066111111119</v>
      </c>
      <c r="D13528" s="7" t="s">
        <v>7</v>
      </c>
      <c r="E13528" s="13">
        <v>2203</v>
      </c>
      <c r="F13528" s="7" t="s">
        <v>49</v>
      </c>
      <c r="G13528" s="7" t="s">
        <v>11</v>
      </c>
      <c r="H13528" s="13">
        <v>10</v>
      </c>
      <c r="I13528" s="13">
        <f>IF(G13528="Male",VLOOKUP(H13528,'Shoe size conversion table'!$B$6:$D$22,2),VLOOKUP(H13528,'Shoe size conversion table'!$J$6:$L$22,2))</f>
        <v>43</v>
      </c>
      <c r="J13528" s="13">
        <f>IF(G13528="Male",VLOOKUP(H13528,'Shoe size conversion table'!$B$6:$D$22,3),VLOOKUP(H13528,'Shoe size conversion table'!$J$6:$L$22,3))</f>
        <v>9.5</v>
      </c>
      <c r="K13528" s="11">
        <v>189</v>
      </c>
      <c r="L13528" s="12">
        <v>0.1</v>
      </c>
      <c r="M13528" s="7">
        <f t="shared" si="634"/>
        <v>2016</v>
      </c>
      <c r="N13528" s="7">
        <f t="shared" si="635"/>
        <v>10</v>
      </c>
      <c r="O13528" s="30">
        <f t="shared" si="636"/>
        <v>170.1</v>
      </c>
    </row>
    <row r="13529" spans="2:15" x14ac:dyDescent="0.2">
      <c r="B13529" s="13">
        <v>64462</v>
      </c>
      <c r="C13529" s="14">
        <v>42656.076111111317</v>
      </c>
      <c r="D13529" s="7" t="s">
        <v>10</v>
      </c>
      <c r="E13529" s="13">
        <v>2211</v>
      </c>
      <c r="F13529" s="7" t="s">
        <v>34</v>
      </c>
      <c r="G13529" s="7" t="s">
        <v>12</v>
      </c>
      <c r="H13529" s="13">
        <v>7.5</v>
      </c>
      <c r="I13529" s="13">
        <f>IF(G13529="Male",VLOOKUP(H13529,'Shoe size conversion table'!$B$6:$D$22,2),VLOOKUP(H13529,'Shoe size conversion table'!$J$6:$L$22,2))</f>
        <v>38</v>
      </c>
      <c r="J13529" s="13">
        <f>IF(G13529="Male",VLOOKUP(H13529,'Shoe size conversion table'!$B$6:$D$22,3),VLOOKUP(H13529,'Shoe size conversion table'!$J$6:$L$22,3))</f>
        <v>5.5</v>
      </c>
      <c r="K13529" s="11">
        <v>169</v>
      </c>
      <c r="L13529" s="12">
        <v>0</v>
      </c>
      <c r="M13529" s="7">
        <f t="shared" si="634"/>
        <v>2016</v>
      </c>
      <c r="N13529" s="7">
        <f t="shared" si="635"/>
        <v>10</v>
      </c>
      <c r="O13529" s="30">
        <f t="shared" si="636"/>
        <v>169</v>
      </c>
    </row>
    <row r="13530" spans="2:15" x14ac:dyDescent="0.2">
      <c r="B13530" s="13">
        <v>64463</v>
      </c>
      <c r="C13530" s="14">
        <v>42656.186111111245</v>
      </c>
      <c r="D13530" s="7" t="s">
        <v>7</v>
      </c>
      <c r="E13530" s="13">
        <v>2207</v>
      </c>
      <c r="F13530" s="7" t="s">
        <v>48</v>
      </c>
      <c r="G13530" s="7" t="s">
        <v>12</v>
      </c>
      <c r="H13530" s="13">
        <v>8</v>
      </c>
      <c r="I13530" s="13" t="str">
        <f>IF(G13530="Male",VLOOKUP(H13530,'Shoe size conversion table'!$B$6:$D$22,2),VLOOKUP(H13530,'Shoe size conversion table'!$J$6:$L$22,2))</f>
        <v>38-39</v>
      </c>
      <c r="J13530" s="13">
        <f>IF(G13530="Male",VLOOKUP(H13530,'Shoe size conversion table'!$B$6:$D$22,3),VLOOKUP(H13530,'Shoe size conversion table'!$J$6:$L$22,3))</f>
        <v>6</v>
      </c>
      <c r="K13530" s="11">
        <v>179</v>
      </c>
      <c r="L13530" s="12">
        <v>0.2</v>
      </c>
      <c r="M13530" s="7">
        <f t="shared" si="634"/>
        <v>2016</v>
      </c>
      <c r="N13530" s="7">
        <f t="shared" si="635"/>
        <v>10</v>
      </c>
      <c r="O13530" s="30">
        <f t="shared" si="636"/>
        <v>143.20000000000002</v>
      </c>
    </row>
    <row r="13531" spans="2:15" x14ac:dyDescent="0.2">
      <c r="B13531" s="13">
        <v>64464</v>
      </c>
      <c r="C13531" s="14">
        <v>42656.19611111132</v>
      </c>
      <c r="D13531" s="7" t="s">
        <v>10</v>
      </c>
      <c r="E13531" s="13">
        <v>2174</v>
      </c>
      <c r="F13531" s="7" t="s">
        <v>35</v>
      </c>
      <c r="G13531" s="7" t="s">
        <v>12</v>
      </c>
      <c r="H13531" s="13">
        <v>8</v>
      </c>
      <c r="I13531" s="13" t="str">
        <f>IF(G13531="Male",VLOOKUP(H13531,'Shoe size conversion table'!$B$6:$D$22,2),VLOOKUP(H13531,'Shoe size conversion table'!$J$6:$L$22,2))</f>
        <v>38-39</v>
      </c>
      <c r="J13531" s="13">
        <f>IF(G13531="Male",VLOOKUP(H13531,'Shoe size conversion table'!$B$6:$D$22,3),VLOOKUP(H13531,'Shoe size conversion table'!$J$6:$L$22,3))</f>
        <v>6</v>
      </c>
      <c r="K13531" s="11">
        <v>159</v>
      </c>
      <c r="L13531" s="12">
        <v>0</v>
      </c>
      <c r="M13531" s="7">
        <f t="shared" si="634"/>
        <v>2016</v>
      </c>
      <c r="N13531" s="7">
        <f t="shared" si="635"/>
        <v>10</v>
      </c>
      <c r="O13531" s="30">
        <f t="shared" si="636"/>
        <v>159</v>
      </c>
    </row>
    <row r="13532" spans="2:15" x14ac:dyDescent="0.2">
      <c r="B13532" s="13">
        <v>64465</v>
      </c>
      <c r="C13532" s="14">
        <v>42656.216111111316</v>
      </c>
      <c r="D13532" s="7" t="s">
        <v>10</v>
      </c>
      <c r="E13532" s="13">
        <v>2185</v>
      </c>
      <c r="F13532" s="7" t="s">
        <v>34</v>
      </c>
      <c r="G13532" s="7" t="s">
        <v>11</v>
      </c>
      <c r="H13532" s="13">
        <v>9.5</v>
      </c>
      <c r="I13532" s="13" t="str">
        <f>IF(G13532="Male",VLOOKUP(H13532,'Shoe size conversion table'!$B$6:$D$22,2),VLOOKUP(H13532,'Shoe size conversion table'!$J$6:$L$22,2))</f>
        <v>42-43</v>
      </c>
      <c r="J13532" s="13">
        <f>IF(G13532="Male",VLOOKUP(H13532,'Shoe size conversion table'!$B$6:$D$22,3),VLOOKUP(H13532,'Shoe size conversion table'!$J$6:$L$22,3))</f>
        <v>9</v>
      </c>
      <c r="K13532" s="11">
        <v>189</v>
      </c>
      <c r="L13532" s="12">
        <v>0</v>
      </c>
      <c r="M13532" s="7">
        <f t="shared" si="634"/>
        <v>2016</v>
      </c>
      <c r="N13532" s="7">
        <f t="shared" si="635"/>
        <v>10</v>
      </c>
      <c r="O13532" s="30">
        <f t="shared" si="636"/>
        <v>189</v>
      </c>
    </row>
    <row r="13533" spans="2:15" x14ac:dyDescent="0.2">
      <c r="B13533" s="13">
        <v>64466</v>
      </c>
      <c r="C13533" s="14">
        <v>42656.216111111316</v>
      </c>
      <c r="D13533" s="7" t="s">
        <v>9</v>
      </c>
      <c r="E13533" s="13">
        <v>2189</v>
      </c>
      <c r="F13533" s="7" t="s">
        <v>62</v>
      </c>
      <c r="G13533" s="7" t="s">
        <v>12</v>
      </c>
      <c r="H13533" s="13">
        <v>8</v>
      </c>
      <c r="I13533" s="13" t="str">
        <f>IF(G13533="Male",VLOOKUP(H13533,'Shoe size conversion table'!$B$6:$D$22,2),VLOOKUP(H13533,'Shoe size conversion table'!$J$6:$L$22,2))</f>
        <v>38-39</v>
      </c>
      <c r="J13533" s="13">
        <f>IF(G13533="Male",VLOOKUP(H13533,'Shoe size conversion table'!$B$6:$D$22,3),VLOOKUP(H13533,'Shoe size conversion table'!$J$6:$L$22,3))</f>
        <v>6</v>
      </c>
      <c r="K13533" s="11">
        <v>169</v>
      </c>
      <c r="L13533" s="12">
        <v>0.1</v>
      </c>
      <c r="M13533" s="7">
        <f t="shared" si="634"/>
        <v>2016</v>
      </c>
      <c r="N13533" s="7">
        <f t="shared" si="635"/>
        <v>10</v>
      </c>
      <c r="O13533" s="30">
        <f t="shared" si="636"/>
        <v>152.1</v>
      </c>
    </row>
    <row r="13534" spans="2:15" x14ac:dyDescent="0.2">
      <c r="B13534" s="13">
        <v>64467</v>
      </c>
      <c r="C13534" s="14">
        <v>42656.326111111317</v>
      </c>
      <c r="D13534" s="7" t="s">
        <v>7</v>
      </c>
      <c r="E13534" s="13">
        <v>2192</v>
      </c>
      <c r="F13534" s="7" t="s">
        <v>48</v>
      </c>
      <c r="G13534" s="7" t="s">
        <v>11</v>
      </c>
      <c r="H13534" s="13">
        <v>11.5</v>
      </c>
      <c r="I13534" s="13" t="str">
        <f>IF(G13534="Male",VLOOKUP(H13534,'Shoe size conversion table'!$B$6:$D$22,2),VLOOKUP(H13534,'Shoe size conversion table'!$J$6:$L$22,2))</f>
        <v>44-45</v>
      </c>
      <c r="J13534" s="13">
        <f>IF(G13534="Male",VLOOKUP(H13534,'Shoe size conversion table'!$B$6:$D$22,3),VLOOKUP(H13534,'Shoe size conversion table'!$J$6:$L$22,3))</f>
        <v>11</v>
      </c>
      <c r="K13534" s="11">
        <v>149</v>
      </c>
      <c r="L13534" s="12">
        <v>0</v>
      </c>
      <c r="M13534" s="7">
        <f t="shared" si="634"/>
        <v>2016</v>
      </c>
      <c r="N13534" s="7">
        <f t="shared" si="635"/>
        <v>10</v>
      </c>
      <c r="O13534" s="30">
        <f t="shared" si="636"/>
        <v>149</v>
      </c>
    </row>
    <row r="13535" spans="2:15" x14ac:dyDescent="0.2">
      <c r="B13535" s="13">
        <v>64468</v>
      </c>
      <c r="C13535" s="14">
        <v>42656.336111111123</v>
      </c>
      <c r="D13535" s="7" t="s">
        <v>10</v>
      </c>
      <c r="E13535" s="13">
        <v>2200</v>
      </c>
      <c r="F13535" s="7" t="s">
        <v>35</v>
      </c>
      <c r="G13535" s="7" t="s">
        <v>12</v>
      </c>
      <c r="H13535" s="13">
        <v>7.5</v>
      </c>
      <c r="I13535" s="13">
        <f>IF(G13535="Male",VLOOKUP(H13535,'Shoe size conversion table'!$B$6:$D$22,2),VLOOKUP(H13535,'Shoe size conversion table'!$J$6:$L$22,2))</f>
        <v>38</v>
      </c>
      <c r="J13535" s="13">
        <f>IF(G13535="Male",VLOOKUP(H13535,'Shoe size conversion table'!$B$6:$D$22,3),VLOOKUP(H13535,'Shoe size conversion table'!$J$6:$L$22,3))</f>
        <v>5.5</v>
      </c>
      <c r="K13535" s="11">
        <v>139</v>
      </c>
      <c r="L13535" s="12">
        <v>0</v>
      </c>
      <c r="M13535" s="7">
        <f t="shared" si="634"/>
        <v>2016</v>
      </c>
      <c r="N13535" s="7">
        <f t="shared" si="635"/>
        <v>10</v>
      </c>
      <c r="O13535" s="30">
        <f t="shared" si="636"/>
        <v>139</v>
      </c>
    </row>
    <row r="13536" spans="2:15" x14ac:dyDescent="0.2">
      <c r="B13536" s="13">
        <v>64469</v>
      </c>
      <c r="C13536" s="14">
        <v>42656.336111111246</v>
      </c>
      <c r="D13536" s="7" t="s">
        <v>7</v>
      </c>
      <c r="E13536" s="13">
        <v>2164</v>
      </c>
      <c r="F13536" s="7" t="s">
        <v>48</v>
      </c>
      <c r="G13536" s="7" t="s">
        <v>11</v>
      </c>
      <c r="H13536" s="13">
        <v>10</v>
      </c>
      <c r="I13536" s="13">
        <f>IF(G13536="Male",VLOOKUP(H13536,'Shoe size conversion table'!$B$6:$D$22,2),VLOOKUP(H13536,'Shoe size conversion table'!$J$6:$L$22,2))</f>
        <v>43</v>
      </c>
      <c r="J13536" s="13">
        <f>IF(G13536="Male",VLOOKUP(H13536,'Shoe size conversion table'!$B$6:$D$22,3),VLOOKUP(H13536,'Shoe size conversion table'!$J$6:$L$22,3))</f>
        <v>9.5</v>
      </c>
      <c r="K13536" s="11">
        <v>139</v>
      </c>
      <c r="L13536" s="12">
        <v>0</v>
      </c>
      <c r="M13536" s="7">
        <f t="shared" si="634"/>
        <v>2016</v>
      </c>
      <c r="N13536" s="7">
        <f t="shared" si="635"/>
        <v>10</v>
      </c>
      <c r="O13536" s="30">
        <f t="shared" si="636"/>
        <v>139</v>
      </c>
    </row>
    <row r="13537" spans="2:15" x14ac:dyDescent="0.2">
      <c r="B13537" s="13">
        <v>64469</v>
      </c>
      <c r="C13537" s="14">
        <v>42656.336111111246</v>
      </c>
      <c r="D13537" s="7" t="s">
        <v>7</v>
      </c>
      <c r="E13537" s="13">
        <v>2152</v>
      </c>
      <c r="F13537" s="7" t="s">
        <v>48</v>
      </c>
      <c r="G13537" s="7" t="s">
        <v>12</v>
      </c>
      <c r="H13537" s="13">
        <v>10.5</v>
      </c>
      <c r="I13537" s="13">
        <f>IF(G13537="Male",VLOOKUP(H13537,'Shoe size conversion table'!$B$6:$D$22,2),VLOOKUP(H13537,'Shoe size conversion table'!$J$6:$L$22,2))</f>
        <v>41</v>
      </c>
      <c r="J13537" s="13">
        <f>IF(G13537="Male",VLOOKUP(H13537,'Shoe size conversion table'!$B$6:$D$22,3),VLOOKUP(H13537,'Shoe size conversion table'!$J$6:$L$22,3))</f>
        <v>8.5</v>
      </c>
      <c r="K13537" s="11">
        <v>139</v>
      </c>
      <c r="L13537" s="12">
        <v>0.1</v>
      </c>
      <c r="M13537" s="7">
        <f t="shared" si="634"/>
        <v>2016</v>
      </c>
      <c r="N13537" s="7">
        <f t="shared" si="635"/>
        <v>10</v>
      </c>
      <c r="O13537" s="30">
        <f t="shared" si="636"/>
        <v>125.10000000000001</v>
      </c>
    </row>
    <row r="13538" spans="2:15" x14ac:dyDescent="0.2">
      <c r="B13538" s="13">
        <v>64470</v>
      </c>
      <c r="C13538" s="14">
        <v>42656.48611111132</v>
      </c>
      <c r="D13538" s="7" t="s">
        <v>10</v>
      </c>
      <c r="E13538" s="13">
        <v>2218</v>
      </c>
      <c r="F13538" s="7" t="s">
        <v>36</v>
      </c>
      <c r="G13538" s="7" t="s">
        <v>12</v>
      </c>
      <c r="H13538" s="13">
        <v>8.5</v>
      </c>
      <c r="I13538" s="13">
        <f>IF(G13538="Male",VLOOKUP(H13538,'Shoe size conversion table'!$B$6:$D$22,2),VLOOKUP(H13538,'Shoe size conversion table'!$J$6:$L$22,2))</f>
        <v>39</v>
      </c>
      <c r="J13538" s="13">
        <f>IF(G13538="Male",VLOOKUP(H13538,'Shoe size conversion table'!$B$6:$D$22,3),VLOOKUP(H13538,'Shoe size conversion table'!$J$6:$L$22,3))</f>
        <v>6.5</v>
      </c>
      <c r="K13538" s="11">
        <v>159</v>
      </c>
      <c r="L13538" s="12">
        <v>0.3</v>
      </c>
      <c r="M13538" s="7">
        <f t="shared" si="634"/>
        <v>2016</v>
      </c>
      <c r="N13538" s="7">
        <f t="shared" si="635"/>
        <v>10</v>
      </c>
      <c r="O13538" s="30">
        <f t="shared" si="636"/>
        <v>111.3</v>
      </c>
    </row>
    <row r="13539" spans="2:15" x14ac:dyDescent="0.2">
      <c r="B13539" s="13">
        <v>64471</v>
      </c>
      <c r="C13539" s="14">
        <v>42656.546111111202</v>
      </c>
      <c r="D13539" s="7" t="s">
        <v>7</v>
      </c>
      <c r="E13539" s="13">
        <v>2221</v>
      </c>
      <c r="F13539" s="7" t="s">
        <v>46</v>
      </c>
      <c r="G13539" s="7" t="s">
        <v>12</v>
      </c>
      <c r="H13539" s="13">
        <v>8</v>
      </c>
      <c r="I13539" s="13" t="str">
        <f>IF(G13539="Male",VLOOKUP(H13539,'Shoe size conversion table'!$B$6:$D$22,2),VLOOKUP(H13539,'Shoe size conversion table'!$J$6:$L$22,2))</f>
        <v>38-39</v>
      </c>
      <c r="J13539" s="13">
        <f>IF(G13539="Male",VLOOKUP(H13539,'Shoe size conversion table'!$B$6:$D$22,3),VLOOKUP(H13539,'Shoe size conversion table'!$J$6:$L$22,3))</f>
        <v>6</v>
      </c>
      <c r="K13539" s="11">
        <v>159</v>
      </c>
      <c r="L13539" s="12">
        <v>0</v>
      </c>
      <c r="M13539" s="7">
        <f t="shared" si="634"/>
        <v>2016</v>
      </c>
      <c r="N13539" s="7">
        <f t="shared" si="635"/>
        <v>10</v>
      </c>
      <c r="O13539" s="30">
        <f t="shared" si="636"/>
        <v>159</v>
      </c>
    </row>
    <row r="13540" spans="2:15" x14ac:dyDescent="0.2">
      <c r="B13540" s="13">
        <v>64472</v>
      </c>
      <c r="C13540" s="14">
        <v>42656.546111111202</v>
      </c>
      <c r="D13540" s="7" t="s">
        <v>10</v>
      </c>
      <c r="E13540" s="13">
        <v>2233</v>
      </c>
      <c r="F13540" s="7" t="s">
        <v>35</v>
      </c>
      <c r="G13540" s="7" t="s">
        <v>12</v>
      </c>
      <c r="H13540" s="13">
        <v>8</v>
      </c>
      <c r="I13540" s="13" t="str">
        <f>IF(G13540="Male",VLOOKUP(H13540,'Shoe size conversion table'!$B$6:$D$22,2),VLOOKUP(H13540,'Shoe size conversion table'!$J$6:$L$22,2))</f>
        <v>38-39</v>
      </c>
      <c r="J13540" s="13">
        <f>IF(G13540="Male",VLOOKUP(H13540,'Shoe size conversion table'!$B$6:$D$22,3),VLOOKUP(H13540,'Shoe size conversion table'!$J$6:$L$22,3))</f>
        <v>6</v>
      </c>
      <c r="K13540" s="11">
        <v>179</v>
      </c>
      <c r="L13540" s="12">
        <v>0</v>
      </c>
      <c r="M13540" s="7">
        <f t="shared" si="634"/>
        <v>2016</v>
      </c>
      <c r="N13540" s="7">
        <f t="shared" si="635"/>
        <v>10</v>
      </c>
      <c r="O13540" s="30">
        <f t="shared" si="636"/>
        <v>179</v>
      </c>
    </row>
    <row r="13541" spans="2:15" x14ac:dyDescent="0.2">
      <c r="B13541" s="13">
        <v>64473</v>
      </c>
      <c r="C13541" s="14">
        <v>42656.586111111319</v>
      </c>
      <c r="D13541" s="7" t="s">
        <v>10</v>
      </c>
      <c r="E13541" s="13">
        <v>2222</v>
      </c>
      <c r="F13541" s="7" t="s">
        <v>34</v>
      </c>
      <c r="G13541" s="7" t="s">
        <v>11</v>
      </c>
      <c r="H13541" s="13">
        <v>10.5</v>
      </c>
      <c r="I13541" s="13" t="str">
        <f>IF(G13541="Male",VLOOKUP(H13541,'Shoe size conversion table'!$B$6:$D$22,2),VLOOKUP(H13541,'Shoe size conversion table'!$J$6:$L$22,2))</f>
        <v>43-44</v>
      </c>
      <c r="J13541" s="13">
        <f>IF(G13541="Male",VLOOKUP(H13541,'Shoe size conversion table'!$B$6:$D$22,3),VLOOKUP(H13541,'Shoe size conversion table'!$J$6:$L$22,3))</f>
        <v>10</v>
      </c>
      <c r="K13541" s="11">
        <v>189</v>
      </c>
      <c r="L13541" s="12">
        <v>0.3</v>
      </c>
      <c r="M13541" s="7">
        <f t="shared" si="634"/>
        <v>2016</v>
      </c>
      <c r="N13541" s="7">
        <f t="shared" si="635"/>
        <v>10</v>
      </c>
      <c r="O13541" s="30">
        <f t="shared" si="636"/>
        <v>132.29999999999998</v>
      </c>
    </row>
    <row r="13542" spans="2:15" x14ac:dyDescent="0.2">
      <c r="B13542" s="13">
        <v>64474</v>
      </c>
      <c r="C13542" s="14">
        <v>42656.596111111248</v>
      </c>
      <c r="D13542" s="7" t="s">
        <v>7</v>
      </c>
      <c r="E13542" s="13">
        <v>2208</v>
      </c>
      <c r="F13542" s="7" t="s">
        <v>48</v>
      </c>
      <c r="G13542" s="7" t="s">
        <v>11</v>
      </c>
      <c r="H13542" s="13">
        <v>14</v>
      </c>
      <c r="I13542" s="13">
        <f>IF(G13542="Male",VLOOKUP(H13542,'Shoe size conversion table'!$B$6:$D$22,2),VLOOKUP(H13542,'Shoe size conversion table'!$J$6:$L$22,2))</f>
        <v>47</v>
      </c>
      <c r="J13542" s="13">
        <f>IF(G13542="Male",VLOOKUP(H13542,'Shoe size conversion table'!$B$6:$D$22,3),VLOOKUP(H13542,'Shoe size conversion table'!$J$6:$L$22,3))</f>
        <v>13.5</v>
      </c>
      <c r="K13542" s="11">
        <v>199</v>
      </c>
      <c r="L13542" s="12">
        <v>0</v>
      </c>
      <c r="M13542" s="7">
        <f t="shared" si="634"/>
        <v>2016</v>
      </c>
      <c r="N13542" s="7">
        <f t="shared" si="635"/>
        <v>10</v>
      </c>
      <c r="O13542" s="30">
        <f t="shared" si="636"/>
        <v>199</v>
      </c>
    </row>
    <row r="13543" spans="2:15" x14ac:dyDescent="0.2">
      <c r="B13543" s="13">
        <v>64475</v>
      </c>
      <c r="C13543" s="14">
        <v>42656.666111111248</v>
      </c>
      <c r="D13543" s="7" t="s">
        <v>8</v>
      </c>
      <c r="E13543" s="13">
        <v>2193</v>
      </c>
      <c r="F13543" s="7" t="s">
        <v>38</v>
      </c>
      <c r="G13543" s="7" t="s">
        <v>11</v>
      </c>
      <c r="H13543" s="13">
        <v>8.5</v>
      </c>
      <c r="I13543" s="13" t="str">
        <f>IF(G13543="Male",VLOOKUP(H13543,'Shoe size conversion table'!$B$6:$D$22,2),VLOOKUP(H13543,'Shoe size conversion table'!$J$6:$L$22,2))</f>
        <v>41-42</v>
      </c>
      <c r="J13543" s="13">
        <f>IF(G13543="Male",VLOOKUP(H13543,'Shoe size conversion table'!$B$6:$D$22,3),VLOOKUP(H13543,'Shoe size conversion table'!$J$6:$L$22,3))</f>
        <v>8</v>
      </c>
      <c r="K13543" s="11">
        <v>199</v>
      </c>
      <c r="L13543" s="12">
        <v>0.5</v>
      </c>
      <c r="M13543" s="7">
        <f t="shared" si="634"/>
        <v>2016</v>
      </c>
      <c r="N13543" s="7">
        <f t="shared" si="635"/>
        <v>10</v>
      </c>
      <c r="O13543" s="30">
        <f t="shared" si="636"/>
        <v>99.5</v>
      </c>
    </row>
    <row r="13544" spans="2:15" x14ac:dyDescent="0.2">
      <c r="B13544" s="13">
        <v>64476</v>
      </c>
      <c r="C13544" s="14">
        <v>42656.676111111119</v>
      </c>
      <c r="D13544" s="7" t="s">
        <v>7</v>
      </c>
      <c r="E13544" s="13">
        <v>2212</v>
      </c>
      <c r="F13544" s="7" t="s">
        <v>48</v>
      </c>
      <c r="G13544" s="7" t="s">
        <v>12</v>
      </c>
      <c r="H13544" s="13">
        <v>9</v>
      </c>
      <c r="I13544" s="13" t="str">
        <f>IF(G13544="Male",VLOOKUP(H13544,'Shoe size conversion table'!$B$6:$D$22,2),VLOOKUP(H13544,'Shoe size conversion table'!$J$6:$L$22,2))</f>
        <v>39-40</v>
      </c>
      <c r="J13544" s="13">
        <f>IF(G13544="Male",VLOOKUP(H13544,'Shoe size conversion table'!$B$6:$D$22,3),VLOOKUP(H13544,'Shoe size conversion table'!$J$6:$L$22,3))</f>
        <v>7</v>
      </c>
      <c r="K13544" s="11">
        <v>129</v>
      </c>
      <c r="L13544" s="12">
        <v>0</v>
      </c>
      <c r="M13544" s="7">
        <f t="shared" si="634"/>
        <v>2016</v>
      </c>
      <c r="N13544" s="7">
        <f t="shared" si="635"/>
        <v>10</v>
      </c>
      <c r="O13544" s="30">
        <f t="shared" si="636"/>
        <v>129</v>
      </c>
    </row>
    <row r="13545" spans="2:15" x14ac:dyDescent="0.2">
      <c r="B13545" s="13">
        <v>64477</v>
      </c>
      <c r="C13545" s="14">
        <v>42656.766111111094</v>
      </c>
      <c r="D13545" s="7" t="s">
        <v>7</v>
      </c>
      <c r="E13545" s="13">
        <v>2192</v>
      </c>
      <c r="F13545" s="7" t="s">
        <v>45</v>
      </c>
      <c r="G13545" s="7" t="s">
        <v>11</v>
      </c>
      <c r="H13545" s="13">
        <v>9.5</v>
      </c>
      <c r="I13545" s="13" t="str">
        <f>IF(G13545="Male",VLOOKUP(H13545,'Shoe size conversion table'!$B$6:$D$22,2),VLOOKUP(H13545,'Shoe size conversion table'!$J$6:$L$22,2))</f>
        <v>42-43</v>
      </c>
      <c r="J13545" s="13">
        <f>IF(G13545="Male",VLOOKUP(H13545,'Shoe size conversion table'!$B$6:$D$22,3),VLOOKUP(H13545,'Shoe size conversion table'!$J$6:$L$22,3))</f>
        <v>9</v>
      </c>
      <c r="K13545" s="11">
        <v>129</v>
      </c>
      <c r="L13545" s="12">
        <v>0.1</v>
      </c>
      <c r="M13545" s="7">
        <f t="shared" si="634"/>
        <v>2016</v>
      </c>
      <c r="N13545" s="7">
        <f t="shared" si="635"/>
        <v>10</v>
      </c>
      <c r="O13545" s="30">
        <f t="shared" si="636"/>
        <v>116.10000000000001</v>
      </c>
    </row>
    <row r="13546" spans="2:15" x14ac:dyDescent="0.2">
      <c r="B13546" s="13">
        <v>64477</v>
      </c>
      <c r="C13546" s="14">
        <v>42656.766111111116</v>
      </c>
      <c r="D13546" s="7" t="s">
        <v>7</v>
      </c>
      <c r="E13546" s="13">
        <v>2210</v>
      </c>
      <c r="F13546" s="7" t="s">
        <v>56</v>
      </c>
      <c r="G13546" s="7" t="s">
        <v>12</v>
      </c>
      <c r="H13546" s="13">
        <v>9</v>
      </c>
      <c r="I13546" s="13" t="str">
        <f>IF(G13546="Male",VLOOKUP(H13546,'Shoe size conversion table'!$B$6:$D$22,2),VLOOKUP(H13546,'Shoe size conversion table'!$J$6:$L$22,2))</f>
        <v>39-40</v>
      </c>
      <c r="J13546" s="13">
        <f>IF(G13546="Male",VLOOKUP(H13546,'Shoe size conversion table'!$B$6:$D$22,3),VLOOKUP(H13546,'Shoe size conversion table'!$J$6:$L$22,3))</f>
        <v>7</v>
      </c>
      <c r="K13546" s="11">
        <v>149</v>
      </c>
      <c r="L13546" s="12">
        <v>0</v>
      </c>
      <c r="M13546" s="7">
        <f t="shared" si="634"/>
        <v>2016</v>
      </c>
      <c r="N13546" s="7">
        <f t="shared" si="635"/>
        <v>10</v>
      </c>
      <c r="O13546" s="30">
        <f t="shared" si="636"/>
        <v>149</v>
      </c>
    </row>
    <row r="13547" spans="2:15" x14ac:dyDescent="0.2">
      <c r="B13547" s="13">
        <v>64478</v>
      </c>
      <c r="C13547" s="14">
        <v>42656.946111111094</v>
      </c>
      <c r="D13547" s="7" t="s">
        <v>10</v>
      </c>
      <c r="E13547" s="13">
        <v>2212</v>
      </c>
      <c r="F13547" s="7" t="s">
        <v>34</v>
      </c>
      <c r="G13547" s="7" t="s">
        <v>11</v>
      </c>
      <c r="H13547" s="13">
        <v>10</v>
      </c>
      <c r="I13547" s="13">
        <f>IF(G13547="Male",VLOOKUP(H13547,'Shoe size conversion table'!$B$6:$D$22,2),VLOOKUP(H13547,'Shoe size conversion table'!$J$6:$L$22,2))</f>
        <v>43</v>
      </c>
      <c r="J13547" s="13">
        <f>IF(G13547="Male",VLOOKUP(H13547,'Shoe size conversion table'!$B$6:$D$22,3),VLOOKUP(H13547,'Shoe size conversion table'!$J$6:$L$22,3))</f>
        <v>9.5</v>
      </c>
      <c r="K13547" s="11">
        <v>169</v>
      </c>
      <c r="L13547" s="12">
        <v>0</v>
      </c>
      <c r="M13547" s="7">
        <f t="shared" si="634"/>
        <v>2016</v>
      </c>
      <c r="N13547" s="7">
        <f t="shared" si="635"/>
        <v>10</v>
      </c>
      <c r="O13547" s="30">
        <f t="shared" si="636"/>
        <v>169</v>
      </c>
    </row>
    <row r="13548" spans="2:15" x14ac:dyDescent="0.2">
      <c r="B13548" s="13">
        <v>64479</v>
      </c>
      <c r="C13548" s="14">
        <v>42656.956111111198</v>
      </c>
      <c r="D13548" s="7" t="s">
        <v>9</v>
      </c>
      <c r="E13548" s="13">
        <v>2155</v>
      </c>
      <c r="F13548" s="7" t="s">
        <v>62</v>
      </c>
      <c r="G13548" s="7" t="s">
        <v>12</v>
      </c>
      <c r="H13548" s="13">
        <v>9.5</v>
      </c>
      <c r="I13548" s="13">
        <f>IF(G13548="Male",VLOOKUP(H13548,'Shoe size conversion table'!$B$6:$D$22,2),VLOOKUP(H13548,'Shoe size conversion table'!$J$6:$L$22,2))</f>
        <v>40</v>
      </c>
      <c r="J13548" s="13">
        <f>IF(G13548="Male",VLOOKUP(H13548,'Shoe size conversion table'!$B$6:$D$22,3),VLOOKUP(H13548,'Shoe size conversion table'!$J$6:$L$22,3))</f>
        <v>7.5</v>
      </c>
      <c r="K13548" s="11">
        <v>169</v>
      </c>
      <c r="L13548" s="12">
        <v>0</v>
      </c>
      <c r="M13548" s="7">
        <f t="shared" si="634"/>
        <v>2016</v>
      </c>
      <c r="N13548" s="7">
        <f t="shared" si="635"/>
        <v>10</v>
      </c>
      <c r="O13548" s="30">
        <f t="shared" si="636"/>
        <v>169</v>
      </c>
    </row>
    <row r="13549" spans="2:15" x14ac:dyDescent="0.2">
      <c r="B13549" s="13">
        <v>64480</v>
      </c>
      <c r="C13549" s="14">
        <v>42657.076111111317</v>
      </c>
      <c r="D13549" s="7" t="s">
        <v>10</v>
      </c>
      <c r="E13549" s="13">
        <v>2217</v>
      </c>
      <c r="F13549" s="7" t="s">
        <v>35</v>
      </c>
      <c r="G13549" s="7" t="s">
        <v>12</v>
      </c>
      <c r="H13549" s="13">
        <v>7.5</v>
      </c>
      <c r="I13549" s="13">
        <f>IF(G13549="Male",VLOOKUP(H13549,'Shoe size conversion table'!$B$6:$D$22,2),VLOOKUP(H13549,'Shoe size conversion table'!$J$6:$L$22,2))</f>
        <v>38</v>
      </c>
      <c r="J13549" s="13">
        <f>IF(G13549="Male",VLOOKUP(H13549,'Shoe size conversion table'!$B$6:$D$22,3),VLOOKUP(H13549,'Shoe size conversion table'!$J$6:$L$22,3))</f>
        <v>5.5</v>
      </c>
      <c r="K13549" s="11">
        <v>189</v>
      </c>
      <c r="L13549" s="12">
        <v>0</v>
      </c>
      <c r="M13549" s="7">
        <f t="shared" si="634"/>
        <v>2016</v>
      </c>
      <c r="N13549" s="7">
        <f t="shared" si="635"/>
        <v>10</v>
      </c>
      <c r="O13549" s="30">
        <f t="shared" si="636"/>
        <v>189</v>
      </c>
    </row>
    <row r="13550" spans="2:15" x14ac:dyDescent="0.2">
      <c r="B13550" s="13">
        <v>64481</v>
      </c>
      <c r="C13550" s="14">
        <v>42657.166111111095</v>
      </c>
      <c r="D13550" s="7" t="s">
        <v>7</v>
      </c>
      <c r="E13550" s="13">
        <v>2219</v>
      </c>
      <c r="F13550" s="7" t="s">
        <v>49</v>
      </c>
      <c r="G13550" s="7" t="s">
        <v>12</v>
      </c>
      <c r="H13550" s="13">
        <v>6.5</v>
      </c>
      <c r="I13550" s="13">
        <f>IF(G13550="Male",VLOOKUP(H13550,'Shoe size conversion table'!$B$6:$D$22,2),VLOOKUP(H13550,'Shoe size conversion table'!$J$6:$L$22,2))</f>
        <v>37</v>
      </c>
      <c r="J13550" s="13">
        <f>IF(G13550="Male",VLOOKUP(H13550,'Shoe size conversion table'!$B$6:$D$22,3),VLOOKUP(H13550,'Shoe size conversion table'!$J$6:$L$22,3))</f>
        <v>4.5</v>
      </c>
      <c r="K13550" s="11">
        <v>199</v>
      </c>
      <c r="L13550" s="12">
        <v>0</v>
      </c>
      <c r="M13550" s="7">
        <f t="shared" si="634"/>
        <v>2016</v>
      </c>
      <c r="N13550" s="7">
        <f t="shared" si="635"/>
        <v>10</v>
      </c>
      <c r="O13550" s="30">
        <f t="shared" si="636"/>
        <v>199</v>
      </c>
    </row>
    <row r="13551" spans="2:15" x14ac:dyDescent="0.2">
      <c r="B13551" s="13">
        <v>64482</v>
      </c>
      <c r="C13551" s="14">
        <v>42657.186111111245</v>
      </c>
      <c r="D13551" s="7" t="s">
        <v>10</v>
      </c>
      <c r="E13551" s="13">
        <v>2225</v>
      </c>
      <c r="F13551" s="7" t="s">
        <v>34</v>
      </c>
      <c r="G13551" s="7" t="s">
        <v>11</v>
      </c>
      <c r="H13551" s="13">
        <v>11</v>
      </c>
      <c r="I13551" s="13">
        <f>IF(G13551="Male",VLOOKUP(H13551,'Shoe size conversion table'!$B$6:$D$22,2),VLOOKUP(H13551,'Shoe size conversion table'!$J$6:$L$22,2))</f>
        <v>44</v>
      </c>
      <c r="J13551" s="13">
        <f>IF(G13551="Male",VLOOKUP(H13551,'Shoe size conversion table'!$B$6:$D$22,3),VLOOKUP(H13551,'Shoe size conversion table'!$J$6:$L$22,3))</f>
        <v>10.5</v>
      </c>
      <c r="K13551" s="11">
        <v>149</v>
      </c>
      <c r="L13551" s="12">
        <v>0</v>
      </c>
      <c r="M13551" s="7">
        <f t="shared" si="634"/>
        <v>2016</v>
      </c>
      <c r="N13551" s="7">
        <f t="shared" si="635"/>
        <v>10</v>
      </c>
      <c r="O13551" s="30">
        <f t="shared" si="636"/>
        <v>149</v>
      </c>
    </row>
    <row r="13552" spans="2:15" x14ac:dyDescent="0.2">
      <c r="B13552" s="13">
        <v>64483</v>
      </c>
      <c r="C13552" s="14">
        <v>42657.19611111132</v>
      </c>
      <c r="D13552" s="7" t="s">
        <v>10</v>
      </c>
      <c r="E13552" s="13">
        <v>2167</v>
      </c>
      <c r="F13552" s="7" t="s">
        <v>34</v>
      </c>
      <c r="G13552" s="7" t="s">
        <v>12</v>
      </c>
      <c r="H13552" s="13">
        <v>8</v>
      </c>
      <c r="I13552" s="13" t="str">
        <f>IF(G13552="Male",VLOOKUP(H13552,'Shoe size conversion table'!$B$6:$D$22,2),VLOOKUP(H13552,'Shoe size conversion table'!$J$6:$L$22,2))</f>
        <v>38-39</v>
      </c>
      <c r="J13552" s="13">
        <f>IF(G13552="Male",VLOOKUP(H13552,'Shoe size conversion table'!$B$6:$D$22,3),VLOOKUP(H13552,'Shoe size conversion table'!$J$6:$L$22,3))</f>
        <v>6</v>
      </c>
      <c r="K13552" s="11">
        <v>179</v>
      </c>
      <c r="L13552" s="12">
        <v>0</v>
      </c>
      <c r="M13552" s="7">
        <f t="shared" si="634"/>
        <v>2016</v>
      </c>
      <c r="N13552" s="7">
        <f t="shared" si="635"/>
        <v>10</v>
      </c>
      <c r="O13552" s="30">
        <f t="shared" si="636"/>
        <v>179</v>
      </c>
    </row>
    <row r="13553" spans="2:15" x14ac:dyDescent="0.2">
      <c r="B13553" s="13">
        <v>64484</v>
      </c>
      <c r="C13553" s="14">
        <v>42657.216111111316</v>
      </c>
      <c r="D13553" s="7" t="s">
        <v>10</v>
      </c>
      <c r="E13553" s="13">
        <v>2230</v>
      </c>
      <c r="F13553" s="7" t="s">
        <v>35</v>
      </c>
      <c r="G13553" s="7" t="s">
        <v>11</v>
      </c>
      <c r="H13553" s="13">
        <v>10.5</v>
      </c>
      <c r="I13553" s="13" t="str">
        <f>IF(G13553="Male",VLOOKUP(H13553,'Shoe size conversion table'!$B$6:$D$22,2),VLOOKUP(H13553,'Shoe size conversion table'!$J$6:$L$22,2))</f>
        <v>43-44</v>
      </c>
      <c r="J13553" s="13">
        <f>IF(G13553="Male",VLOOKUP(H13553,'Shoe size conversion table'!$B$6:$D$22,3),VLOOKUP(H13553,'Shoe size conversion table'!$J$6:$L$22,3))</f>
        <v>10</v>
      </c>
      <c r="K13553" s="11">
        <v>199</v>
      </c>
      <c r="L13553" s="12">
        <v>0.5</v>
      </c>
      <c r="M13553" s="7">
        <f t="shared" si="634"/>
        <v>2016</v>
      </c>
      <c r="N13553" s="7">
        <f t="shared" si="635"/>
        <v>10</v>
      </c>
      <c r="O13553" s="30">
        <f t="shared" si="636"/>
        <v>99.5</v>
      </c>
    </row>
    <row r="13554" spans="2:15" x14ac:dyDescent="0.2">
      <c r="B13554" s="13">
        <v>64485</v>
      </c>
      <c r="C13554" s="14">
        <v>42657.246111111126</v>
      </c>
      <c r="D13554" s="7" t="s">
        <v>7</v>
      </c>
      <c r="E13554" s="13">
        <v>2157</v>
      </c>
      <c r="F13554" s="7" t="s">
        <v>48</v>
      </c>
      <c r="G13554" s="7" t="s">
        <v>12</v>
      </c>
      <c r="H13554" s="13">
        <v>8.5</v>
      </c>
      <c r="I13554" s="13">
        <f>IF(G13554="Male",VLOOKUP(H13554,'Shoe size conversion table'!$B$6:$D$22,2),VLOOKUP(H13554,'Shoe size conversion table'!$J$6:$L$22,2))</f>
        <v>39</v>
      </c>
      <c r="J13554" s="13">
        <f>IF(G13554="Male",VLOOKUP(H13554,'Shoe size conversion table'!$B$6:$D$22,3),VLOOKUP(H13554,'Shoe size conversion table'!$J$6:$L$22,3))</f>
        <v>6.5</v>
      </c>
      <c r="K13554" s="11">
        <v>189</v>
      </c>
      <c r="L13554" s="12">
        <v>0</v>
      </c>
      <c r="M13554" s="7">
        <f t="shared" si="634"/>
        <v>2016</v>
      </c>
      <c r="N13554" s="7">
        <f t="shared" si="635"/>
        <v>10</v>
      </c>
      <c r="O13554" s="30">
        <f t="shared" si="636"/>
        <v>189</v>
      </c>
    </row>
    <row r="13555" spans="2:15" x14ac:dyDescent="0.2">
      <c r="B13555" s="13">
        <v>64486</v>
      </c>
      <c r="C13555" s="14">
        <v>42657.286111111098</v>
      </c>
      <c r="D13555" s="7" t="s">
        <v>10</v>
      </c>
      <c r="E13555" s="13">
        <v>2221</v>
      </c>
      <c r="F13555" s="7" t="s">
        <v>35</v>
      </c>
      <c r="G13555" s="7" t="s">
        <v>12</v>
      </c>
      <c r="H13555" s="13">
        <v>8</v>
      </c>
      <c r="I13555" s="13" t="str">
        <f>IF(G13555="Male",VLOOKUP(H13555,'Shoe size conversion table'!$B$6:$D$22,2),VLOOKUP(H13555,'Shoe size conversion table'!$J$6:$L$22,2))</f>
        <v>38-39</v>
      </c>
      <c r="J13555" s="13">
        <f>IF(G13555="Male",VLOOKUP(H13555,'Shoe size conversion table'!$B$6:$D$22,3),VLOOKUP(H13555,'Shoe size conversion table'!$J$6:$L$22,3))</f>
        <v>6</v>
      </c>
      <c r="K13555" s="11">
        <v>189</v>
      </c>
      <c r="L13555" s="12">
        <v>0</v>
      </c>
      <c r="M13555" s="7">
        <f t="shared" si="634"/>
        <v>2016</v>
      </c>
      <c r="N13555" s="7">
        <f t="shared" si="635"/>
        <v>10</v>
      </c>
      <c r="O13555" s="30">
        <f t="shared" si="636"/>
        <v>189</v>
      </c>
    </row>
    <row r="13556" spans="2:15" x14ac:dyDescent="0.2">
      <c r="B13556" s="13">
        <v>64487</v>
      </c>
      <c r="C13556" s="14">
        <v>42657.316111111126</v>
      </c>
      <c r="D13556" s="7" t="s">
        <v>9</v>
      </c>
      <c r="E13556" s="13">
        <v>2209</v>
      </c>
      <c r="F13556" s="7" t="s">
        <v>61</v>
      </c>
      <c r="G13556" s="7" t="s">
        <v>12</v>
      </c>
      <c r="H13556" s="13">
        <v>12</v>
      </c>
      <c r="I13556" s="13" t="str">
        <f>IF(G13556="Male",VLOOKUP(H13556,'Shoe size conversion table'!$B$6:$D$22,2),VLOOKUP(H13556,'Shoe size conversion table'!$J$6:$L$22,2))</f>
        <v>42-43</v>
      </c>
      <c r="J13556" s="13">
        <f>IF(G13556="Male",VLOOKUP(H13556,'Shoe size conversion table'!$B$6:$D$22,3),VLOOKUP(H13556,'Shoe size conversion table'!$J$6:$L$22,3))</f>
        <v>10</v>
      </c>
      <c r="K13556" s="11">
        <v>129</v>
      </c>
      <c r="L13556" s="12">
        <v>0</v>
      </c>
      <c r="M13556" s="7">
        <f t="shared" si="634"/>
        <v>2016</v>
      </c>
      <c r="N13556" s="7">
        <f t="shared" si="635"/>
        <v>10</v>
      </c>
      <c r="O13556" s="30">
        <f t="shared" si="636"/>
        <v>129</v>
      </c>
    </row>
    <row r="13557" spans="2:15" x14ac:dyDescent="0.2">
      <c r="B13557" s="13">
        <v>64488</v>
      </c>
      <c r="C13557" s="14">
        <v>42657.336111111123</v>
      </c>
      <c r="D13557" s="7" t="s">
        <v>8</v>
      </c>
      <c r="E13557" s="13">
        <v>2156</v>
      </c>
      <c r="F13557" s="7" t="s">
        <v>41</v>
      </c>
      <c r="G13557" s="7" t="s">
        <v>11</v>
      </c>
      <c r="H13557" s="13">
        <v>11.5</v>
      </c>
      <c r="I13557" s="13" t="str">
        <f>IF(G13557="Male",VLOOKUP(H13557,'Shoe size conversion table'!$B$6:$D$22,2),VLOOKUP(H13557,'Shoe size conversion table'!$J$6:$L$22,2))</f>
        <v>44-45</v>
      </c>
      <c r="J13557" s="13">
        <f>IF(G13557="Male",VLOOKUP(H13557,'Shoe size conversion table'!$B$6:$D$22,3),VLOOKUP(H13557,'Shoe size conversion table'!$J$6:$L$22,3))</f>
        <v>11</v>
      </c>
      <c r="K13557" s="11">
        <v>189</v>
      </c>
      <c r="L13557" s="12">
        <v>0</v>
      </c>
      <c r="M13557" s="7">
        <f t="shared" si="634"/>
        <v>2016</v>
      </c>
      <c r="N13557" s="7">
        <f t="shared" si="635"/>
        <v>10</v>
      </c>
      <c r="O13557" s="30">
        <f t="shared" si="636"/>
        <v>189</v>
      </c>
    </row>
    <row r="13558" spans="2:15" x14ac:dyDescent="0.2">
      <c r="B13558" s="13">
        <v>64489</v>
      </c>
      <c r="C13558" s="14">
        <v>42657.406111111319</v>
      </c>
      <c r="D13558" s="7" t="s">
        <v>9</v>
      </c>
      <c r="E13558" s="13">
        <v>2216</v>
      </c>
      <c r="F13558" s="7" t="s">
        <v>58</v>
      </c>
      <c r="G13558" s="7" t="s">
        <v>12</v>
      </c>
      <c r="H13558" s="13">
        <v>8</v>
      </c>
      <c r="I13558" s="13" t="str">
        <f>IF(G13558="Male",VLOOKUP(H13558,'Shoe size conversion table'!$B$6:$D$22,2),VLOOKUP(H13558,'Shoe size conversion table'!$J$6:$L$22,2))</f>
        <v>38-39</v>
      </c>
      <c r="J13558" s="13">
        <f>IF(G13558="Male",VLOOKUP(H13558,'Shoe size conversion table'!$B$6:$D$22,3),VLOOKUP(H13558,'Shoe size conversion table'!$J$6:$L$22,3))</f>
        <v>6</v>
      </c>
      <c r="K13558" s="11">
        <v>179</v>
      </c>
      <c r="L13558" s="12">
        <v>0</v>
      </c>
      <c r="M13558" s="7">
        <f t="shared" si="634"/>
        <v>2016</v>
      </c>
      <c r="N13558" s="7">
        <f t="shared" si="635"/>
        <v>10</v>
      </c>
      <c r="O13558" s="30">
        <f t="shared" si="636"/>
        <v>179</v>
      </c>
    </row>
    <row r="13559" spans="2:15" x14ac:dyDescent="0.2">
      <c r="B13559" s="13">
        <v>64490</v>
      </c>
      <c r="C13559" s="14">
        <v>42657.466111111316</v>
      </c>
      <c r="D13559" s="7" t="s">
        <v>7</v>
      </c>
      <c r="E13559" s="13">
        <v>2161</v>
      </c>
      <c r="F13559" s="7" t="s">
        <v>50</v>
      </c>
      <c r="G13559" s="7" t="s">
        <v>12</v>
      </c>
      <c r="H13559" s="13">
        <v>7.5</v>
      </c>
      <c r="I13559" s="13">
        <f>IF(G13559="Male",VLOOKUP(H13559,'Shoe size conversion table'!$B$6:$D$22,2),VLOOKUP(H13559,'Shoe size conversion table'!$J$6:$L$22,2))</f>
        <v>38</v>
      </c>
      <c r="J13559" s="13">
        <f>IF(G13559="Male",VLOOKUP(H13559,'Shoe size conversion table'!$B$6:$D$22,3),VLOOKUP(H13559,'Shoe size conversion table'!$J$6:$L$22,3))</f>
        <v>5.5</v>
      </c>
      <c r="K13559" s="11">
        <v>189</v>
      </c>
      <c r="L13559" s="12">
        <v>0</v>
      </c>
      <c r="M13559" s="7">
        <f t="shared" si="634"/>
        <v>2016</v>
      </c>
      <c r="N13559" s="7">
        <f t="shared" si="635"/>
        <v>10</v>
      </c>
      <c r="O13559" s="30">
        <f t="shared" si="636"/>
        <v>189</v>
      </c>
    </row>
    <row r="13560" spans="2:15" x14ac:dyDescent="0.2">
      <c r="B13560" s="13">
        <v>64491</v>
      </c>
      <c r="C13560" s="14">
        <v>42657.516111111247</v>
      </c>
      <c r="D13560" s="7" t="s">
        <v>8</v>
      </c>
      <c r="E13560" s="13">
        <v>2201</v>
      </c>
      <c r="F13560" s="7" t="s">
        <v>38</v>
      </c>
      <c r="G13560" s="7" t="s">
        <v>11</v>
      </c>
      <c r="H13560" s="13">
        <v>11.5</v>
      </c>
      <c r="I13560" s="13" t="str">
        <f>IF(G13560="Male",VLOOKUP(H13560,'Shoe size conversion table'!$B$6:$D$22,2),VLOOKUP(H13560,'Shoe size conversion table'!$J$6:$L$22,2))</f>
        <v>44-45</v>
      </c>
      <c r="J13560" s="13">
        <f>IF(G13560="Male",VLOOKUP(H13560,'Shoe size conversion table'!$B$6:$D$22,3),VLOOKUP(H13560,'Shoe size conversion table'!$J$6:$L$22,3))</f>
        <v>11</v>
      </c>
      <c r="K13560" s="11">
        <v>139</v>
      </c>
      <c r="L13560" s="12">
        <v>0</v>
      </c>
      <c r="M13560" s="7">
        <f t="shared" si="634"/>
        <v>2016</v>
      </c>
      <c r="N13560" s="7">
        <f t="shared" si="635"/>
        <v>10</v>
      </c>
      <c r="O13560" s="30">
        <f t="shared" si="636"/>
        <v>139</v>
      </c>
    </row>
    <row r="13561" spans="2:15" x14ac:dyDescent="0.2">
      <c r="B13561" s="13">
        <v>64492</v>
      </c>
      <c r="C13561" s="14">
        <v>42657.536111111316</v>
      </c>
      <c r="D13561" s="7" t="s">
        <v>10</v>
      </c>
      <c r="E13561" s="13">
        <v>2197</v>
      </c>
      <c r="F13561" s="7" t="s">
        <v>34</v>
      </c>
      <c r="G13561" s="7" t="s">
        <v>11</v>
      </c>
      <c r="H13561" s="13">
        <v>8.5</v>
      </c>
      <c r="I13561" s="13" t="str">
        <f>IF(G13561="Male",VLOOKUP(H13561,'Shoe size conversion table'!$B$6:$D$22,2),VLOOKUP(H13561,'Shoe size conversion table'!$J$6:$L$22,2))</f>
        <v>41-42</v>
      </c>
      <c r="J13561" s="13">
        <f>IF(G13561="Male",VLOOKUP(H13561,'Shoe size conversion table'!$B$6:$D$22,3),VLOOKUP(H13561,'Shoe size conversion table'!$J$6:$L$22,3))</f>
        <v>8</v>
      </c>
      <c r="K13561" s="11">
        <v>139</v>
      </c>
      <c r="L13561" s="12">
        <v>0.1</v>
      </c>
      <c r="M13561" s="7">
        <f t="shared" si="634"/>
        <v>2016</v>
      </c>
      <c r="N13561" s="7">
        <f t="shared" si="635"/>
        <v>10</v>
      </c>
      <c r="O13561" s="30">
        <f t="shared" si="636"/>
        <v>125.10000000000001</v>
      </c>
    </row>
    <row r="13562" spans="2:15" x14ac:dyDescent="0.2">
      <c r="B13562" s="13">
        <v>64493</v>
      </c>
      <c r="C13562" s="14">
        <v>42657.546111111202</v>
      </c>
      <c r="D13562" s="7" t="s">
        <v>10</v>
      </c>
      <c r="E13562" s="13">
        <v>2212</v>
      </c>
      <c r="F13562" s="7" t="s">
        <v>35</v>
      </c>
      <c r="G13562" s="7" t="s">
        <v>12</v>
      </c>
      <c r="H13562" s="13">
        <v>8</v>
      </c>
      <c r="I13562" s="13" t="str">
        <f>IF(G13562="Male",VLOOKUP(H13562,'Shoe size conversion table'!$B$6:$D$22,2),VLOOKUP(H13562,'Shoe size conversion table'!$J$6:$L$22,2))</f>
        <v>38-39</v>
      </c>
      <c r="J13562" s="13">
        <f>IF(G13562="Male",VLOOKUP(H13562,'Shoe size conversion table'!$B$6:$D$22,3),VLOOKUP(H13562,'Shoe size conversion table'!$J$6:$L$22,3))</f>
        <v>6</v>
      </c>
      <c r="K13562" s="11">
        <v>189</v>
      </c>
      <c r="L13562" s="12">
        <v>0</v>
      </c>
      <c r="M13562" s="7">
        <f t="shared" si="634"/>
        <v>2016</v>
      </c>
      <c r="N13562" s="7">
        <f t="shared" si="635"/>
        <v>10</v>
      </c>
      <c r="O13562" s="30">
        <f t="shared" si="636"/>
        <v>189</v>
      </c>
    </row>
    <row r="13563" spans="2:15" x14ac:dyDescent="0.2">
      <c r="B13563" s="13">
        <v>64493</v>
      </c>
      <c r="C13563" s="14">
        <v>42657.546111111202</v>
      </c>
      <c r="D13563" s="7" t="s">
        <v>10</v>
      </c>
      <c r="E13563" s="13">
        <v>2158</v>
      </c>
      <c r="F13563" s="7" t="s">
        <v>34</v>
      </c>
      <c r="G13563" s="7" t="s">
        <v>11</v>
      </c>
      <c r="H13563" s="13">
        <v>10</v>
      </c>
      <c r="I13563" s="13">
        <f>IF(G13563="Male",VLOOKUP(H13563,'Shoe size conversion table'!$B$6:$D$22,2),VLOOKUP(H13563,'Shoe size conversion table'!$J$6:$L$22,2))</f>
        <v>43</v>
      </c>
      <c r="J13563" s="13">
        <f>IF(G13563="Male",VLOOKUP(H13563,'Shoe size conversion table'!$B$6:$D$22,3),VLOOKUP(H13563,'Shoe size conversion table'!$J$6:$L$22,3))</f>
        <v>9.5</v>
      </c>
      <c r="K13563" s="11">
        <v>159</v>
      </c>
      <c r="L13563" s="12">
        <v>0</v>
      </c>
      <c r="M13563" s="7">
        <f t="shared" si="634"/>
        <v>2016</v>
      </c>
      <c r="N13563" s="7">
        <f t="shared" si="635"/>
        <v>10</v>
      </c>
      <c r="O13563" s="30">
        <f t="shared" si="636"/>
        <v>159</v>
      </c>
    </row>
    <row r="13564" spans="2:15" x14ac:dyDescent="0.2">
      <c r="B13564" s="13">
        <v>64494</v>
      </c>
      <c r="C13564" s="14">
        <v>42657.586111111319</v>
      </c>
      <c r="D13564" s="7" t="s">
        <v>10</v>
      </c>
      <c r="E13564" s="13">
        <v>2198</v>
      </c>
      <c r="F13564" s="7" t="s">
        <v>35</v>
      </c>
      <c r="G13564" s="7" t="s">
        <v>11</v>
      </c>
      <c r="H13564" s="13">
        <v>11.5</v>
      </c>
      <c r="I13564" s="13" t="str">
        <f>IF(G13564="Male",VLOOKUP(H13564,'Shoe size conversion table'!$B$6:$D$22,2),VLOOKUP(H13564,'Shoe size conversion table'!$J$6:$L$22,2))</f>
        <v>44-45</v>
      </c>
      <c r="J13564" s="13">
        <f>IF(G13564="Male",VLOOKUP(H13564,'Shoe size conversion table'!$B$6:$D$22,3),VLOOKUP(H13564,'Shoe size conversion table'!$J$6:$L$22,3))</f>
        <v>11</v>
      </c>
      <c r="K13564" s="11">
        <v>139</v>
      </c>
      <c r="L13564" s="12">
        <v>0.2</v>
      </c>
      <c r="M13564" s="7">
        <f t="shared" si="634"/>
        <v>2016</v>
      </c>
      <c r="N13564" s="7">
        <f t="shared" si="635"/>
        <v>10</v>
      </c>
      <c r="O13564" s="30">
        <f t="shared" si="636"/>
        <v>111.2</v>
      </c>
    </row>
    <row r="13565" spans="2:15" x14ac:dyDescent="0.2">
      <c r="B13565" s="13">
        <v>64495</v>
      </c>
      <c r="C13565" s="14">
        <v>42657.596111111248</v>
      </c>
      <c r="D13565" s="7" t="s">
        <v>7</v>
      </c>
      <c r="E13565" s="13">
        <v>2222</v>
      </c>
      <c r="F13565" s="7" t="s">
        <v>55</v>
      </c>
      <c r="G13565" s="7" t="s">
        <v>11</v>
      </c>
      <c r="H13565" s="13">
        <v>9.5</v>
      </c>
      <c r="I13565" s="13" t="str">
        <f>IF(G13565="Male",VLOOKUP(H13565,'Shoe size conversion table'!$B$6:$D$22,2),VLOOKUP(H13565,'Shoe size conversion table'!$J$6:$L$22,2))</f>
        <v>42-43</v>
      </c>
      <c r="J13565" s="13">
        <f>IF(G13565="Male",VLOOKUP(H13565,'Shoe size conversion table'!$B$6:$D$22,3),VLOOKUP(H13565,'Shoe size conversion table'!$J$6:$L$22,3))</f>
        <v>9</v>
      </c>
      <c r="K13565" s="11">
        <v>189</v>
      </c>
      <c r="L13565" s="12">
        <v>0</v>
      </c>
      <c r="M13565" s="7">
        <f t="shared" si="634"/>
        <v>2016</v>
      </c>
      <c r="N13565" s="7">
        <f t="shared" si="635"/>
        <v>10</v>
      </c>
      <c r="O13565" s="30">
        <f t="shared" si="636"/>
        <v>189</v>
      </c>
    </row>
    <row r="13566" spans="2:15" x14ac:dyDescent="0.2">
      <c r="B13566" s="13">
        <v>64496</v>
      </c>
      <c r="C13566" s="14">
        <v>42657.676111111119</v>
      </c>
      <c r="D13566" s="7" t="s">
        <v>7</v>
      </c>
      <c r="E13566" s="13">
        <v>2190</v>
      </c>
      <c r="F13566" s="7" t="s">
        <v>49</v>
      </c>
      <c r="G13566" s="7" t="s">
        <v>12</v>
      </c>
      <c r="H13566" s="13">
        <v>9</v>
      </c>
      <c r="I13566" s="13" t="str">
        <f>IF(G13566="Male",VLOOKUP(H13566,'Shoe size conversion table'!$B$6:$D$22,2),VLOOKUP(H13566,'Shoe size conversion table'!$J$6:$L$22,2))</f>
        <v>39-40</v>
      </c>
      <c r="J13566" s="13">
        <f>IF(G13566="Male",VLOOKUP(H13566,'Shoe size conversion table'!$B$6:$D$22,3),VLOOKUP(H13566,'Shoe size conversion table'!$J$6:$L$22,3))</f>
        <v>7</v>
      </c>
      <c r="K13566" s="11">
        <v>159</v>
      </c>
      <c r="L13566" s="12">
        <v>0</v>
      </c>
      <c r="M13566" s="7">
        <f t="shared" si="634"/>
        <v>2016</v>
      </c>
      <c r="N13566" s="7">
        <f t="shared" si="635"/>
        <v>10</v>
      </c>
      <c r="O13566" s="30">
        <f t="shared" si="636"/>
        <v>159</v>
      </c>
    </row>
    <row r="13567" spans="2:15" x14ac:dyDescent="0.2">
      <c r="B13567" s="13">
        <v>64497</v>
      </c>
      <c r="C13567" s="14">
        <v>42657.7161111112</v>
      </c>
      <c r="D13567" s="7" t="s">
        <v>7</v>
      </c>
      <c r="E13567" s="13">
        <v>2227</v>
      </c>
      <c r="F13567" s="7" t="s">
        <v>57</v>
      </c>
      <c r="G13567" s="7" t="s">
        <v>12</v>
      </c>
      <c r="H13567" s="13">
        <v>7.5</v>
      </c>
      <c r="I13567" s="13">
        <f>IF(G13567="Male",VLOOKUP(H13567,'Shoe size conversion table'!$B$6:$D$22,2),VLOOKUP(H13567,'Shoe size conversion table'!$J$6:$L$22,2))</f>
        <v>38</v>
      </c>
      <c r="J13567" s="13">
        <f>IF(G13567="Male",VLOOKUP(H13567,'Shoe size conversion table'!$B$6:$D$22,3),VLOOKUP(H13567,'Shoe size conversion table'!$J$6:$L$22,3))</f>
        <v>5.5</v>
      </c>
      <c r="K13567" s="11">
        <v>199</v>
      </c>
      <c r="L13567" s="12">
        <v>0</v>
      </c>
      <c r="M13567" s="7">
        <f t="shared" si="634"/>
        <v>2016</v>
      </c>
      <c r="N13567" s="7">
        <f t="shared" si="635"/>
        <v>10</v>
      </c>
      <c r="O13567" s="30">
        <f t="shared" si="636"/>
        <v>199</v>
      </c>
    </row>
    <row r="13568" spans="2:15" x14ac:dyDescent="0.2">
      <c r="B13568" s="13">
        <v>64498</v>
      </c>
      <c r="C13568" s="14">
        <v>42657.956111111198</v>
      </c>
      <c r="D13568" s="7" t="s">
        <v>9</v>
      </c>
      <c r="E13568" s="13">
        <v>2151</v>
      </c>
      <c r="F13568" s="7" t="s">
        <v>59</v>
      </c>
      <c r="G13568" s="7" t="s">
        <v>12</v>
      </c>
      <c r="H13568" s="13">
        <v>9.5</v>
      </c>
      <c r="I13568" s="13">
        <f>IF(G13568="Male",VLOOKUP(H13568,'Shoe size conversion table'!$B$6:$D$22,2),VLOOKUP(H13568,'Shoe size conversion table'!$J$6:$L$22,2))</f>
        <v>40</v>
      </c>
      <c r="J13568" s="13">
        <f>IF(G13568="Male",VLOOKUP(H13568,'Shoe size conversion table'!$B$6:$D$22,3),VLOOKUP(H13568,'Shoe size conversion table'!$J$6:$L$22,3))</f>
        <v>7.5</v>
      </c>
      <c r="K13568" s="11">
        <v>139</v>
      </c>
      <c r="L13568" s="12">
        <v>0</v>
      </c>
      <c r="M13568" s="7">
        <f t="shared" si="634"/>
        <v>2016</v>
      </c>
      <c r="N13568" s="7">
        <f t="shared" si="635"/>
        <v>10</v>
      </c>
      <c r="O13568" s="30">
        <f t="shared" si="636"/>
        <v>139</v>
      </c>
    </row>
    <row r="13569" spans="2:15" x14ac:dyDescent="0.2">
      <c r="B13569" s="13">
        <v>64499</v>
      </c>
      <c r="C13569" s="14">
        <v>42658.056111111124</v>
      </c>
      <c r="D13569" s="7" t="s">
        <v>7</v>
      </c>
      <c r="E13569" s="13">
        <v>2175</v>
      </c>
      <c r="F13569" s="7" t="s">
        <v>49</v>
      </c>
      <c r="G13569" s="7" t="s">
        <v>12</v>
      </c>
      <c r="H13569" s="13">
        <v>8</v>
      </c>
      <c r="I13569" s="13" t="str">
        <f>IF(G13569="Male",VLOOKUP(H13569,'Shoe size conversion table'!$B$6:$D$22,2),VLOOKUP(H13569,'Shoe size conversion table'!$J$6:$L$22,2))</f>
        <v>38-39</v>
      </c>
      <c r="J13569" s="13">
        <f>IF(G13569="Male",VLOOKUP(H13569,'Shoe size conversion table'!$B$6:$D$22,3),VLOOKUP(H13569,'Shoe size conversion table'!$J$6:$L$22,3))</f>
        <v>6</v>
      </c>
      <c r="K13569" s="11">
        <v>139</v>
      </c>
      <c r="L13569" s="12">
        <v>0.2</v>
      </c>
      <c r="M13569" s="7">
        <f t="shared" si="634"/>
        <v>2016</v>
      </c>
      <c r="N13569" s="7">
        <f t="shared" si="635"/>
        <v>10</v>
      </c>
      <c r="O13569" s="30">
        <f t="shared" si="636"/>
        <v>111.2</v>
      </c>
    </row>
    <row r="13570" spans="2:15" x14ac:dyDescent="0.2">
      <c r="B13570" s="13">
        <v>64500</v>
      </c>
      <c r="C13570" s="14">
        <v>42658.146111111244</v>
      </c>
      <c r="D13570" s="7" t="s">
        <v>7</v>
      </c>
      <c r="E13570" s="13">
        <v>2242</v>
      </c>
      <c r="F13570" s="7" t="s">
        <v>50</v>
      </c>
      <c r="G13570" s="7" t="s">
        <v>11</v>
      </c>
      <c r="H13570" s="13">
        <v>9.5</v>
      </c>
      <c r="I13570" s="13" t="str">
        <f>IF(G13570="Male",VLOOKUP(H13570,'Shoe size conversion table'!$B$6:$D$22,2),VLOOKUP(H13570,'Shoe size conversion table'!$J$6:$L$22,2))</f>
        <v>42-43</v>
      </c>
      <c r="J13570" s="13">
        <f>IF(G13570="Male",VLOOKUP(H13570,'Shoe size conversion table'!$B$6:$D$22,3),VLOOKUP(H13570,'Shoe size conversion table'!$J$6:$L$22,3))</f>
        <v>9</v>
      </c>
      <c r="K13570" s="11">
        <v>149</v>
      </c>
      <c r="L13570" s="12">
        <v>0.5</v>
      </c>
      <c r="M13570" s="7">
        <f t="shared" si="634"/>
        <v>2016</v>
      </c>
      <c r="N13570" s="7">
        <f t="shared" si="635"/>
        <v>10</v>
      </c>
      <c r="O13570" s="30">
        <f t="shared" si="636"/>
        <v>74.5</v>
      </c>
    </row>
    <row r="13571" spans="2:15" x14ac:dyDescent="0.2">
      <c r="B13571" s="13">
        <v>64500</v>
      </c>
      <c r="C13571" s="14">
        <v>42658.146111111244</v>
      </c>
      <c r="D13571" s="7" t="s">
        <v>7</v>
      </c>
      <c r="E13571" s="13">
        <v>2236</v>
      </c>
      <c r="F13571" s="7" t="s">
        <v>43</v>
      </c>
      <c r="G13571" s="7" t="s">
        <v>12</v>
      </c>
      <c r="H13571" s="13">
        <v>9</v>
      </c>
      <c r="I13571" s="13" t="str">
        <f>IF(G13571="Male",VLOOKUP(H13571,'Shoe size conversion table'!$B$6:$D$22,2),VLOOKUP(H13571,'Shoe size conversion table'!$J$6:$L$22,2))</f>
        <v>39-40</v>
      </c>
      <c r="J13571" s="13">
        <f>IF(G13571="Male",VLOOKUP(H13571,'Shoe size conversion table'!$B$6:$D$22,3),VLOOKUP(H13571,'Shoe size conversion table'!$J$6:$L$22,3))</f>
        <v>7</v>
      </c>
      <c r="K13571" s="11">
        <v>199</v>
      </c>
      <c r="L13571" s="12">
        <v>0</v>
      </c>
      <c r="M13571" s="7">
        <f t="shared" si="634"/>
        <v>2016</v>
      </c>
      <c r="N13571" s="7">
        <f t="shared" si="635"/>
        <v>10</v>
      </c>
      <c r="O13571" s="30">
        <f t="shared" si="636"/>
        <v>199</v>
      </c>
    </row>
    <row r="13572" spans="2:15" x14ac:dyDescent="0.2">
      <c r="B13572" s="13">
        <v>64501</v>
      </c>
      <c r="C13572" s="14">
        <v>42658.156111111246</v>
      </c>
      <c r="D13572" s="7" t="s">
        <v>10</v>
      </c>
      <c r="E13572" s="13">
        <v>2176</v>
      </c>
      <c r="F13572" s="7" t="s">
        <v>34</v>
      </c>
      <c r="G13572" s="7" t="s">
        <v>11</v>
      </c>
      <c r="H13572" s="13">
        <v>9</v>
      </c>
      <c r="I13572" s="13">
        <f>IF(G13572="Male",VLOOKUP(H13572,'Shoe size conversion table'!$B$6:$D$22,2),VLOOKUP(H13572,'Shoe size conversion table'!$J$6:$L$22,2))</f>
        <v>42</v>
      </c>
      <c r="J13572" s="13">
        <f>IF(G13572="Male",VLOOKUP(H13572,'Shoe size conversion table'!$B$6:$D$22,3),VLOOKUP(H13572,'Shoe size conversion table'!$J$6:$L$22,3))</f>
        <v>8.5</v>
      </c>
      <c r="K13572" s="11">
        <v>139</v>
      </c>
      <c r="L13572" s="12">
        <v>0</v>
      </c>
      <c r="M13572" s="7">
        <f t="shared" si="634"/>
        <v>2016</v>
      </c>
      <c r="N13572" s="7">
        <f t="shared" si="635"/>
        <v>10</v>
      </c>
      <c r="O13572" s="30">
        <f t="shared" si="636"/>
        <v>139</v>
      </c>
    </row>
    <row r="13573" spans="2:15" x14ac:dyDescent="0.2">
      <c r="B13573" s="13">
        <v>64502</v>
      </c>
      <c r="C13573" s="14">
        <v>42658.216111111316</v>
      </c>
      <c r="D13573" s="7" t="s">
        <v>10</v>
      </c>
      <c r="E13573" s="13">
        <v>2150</v>
      </c>
      <c r="F13573" s="7" t="s">
        <v>35</v>
      </c>
      <c r="G13573" s="7" t="s">
        <v>11</v>
      </c>
      <c r="H13573" s="13">
        <v>10</v>
      </c>
      <c r="I13573" s="13">
        <f>IF(G13573="Male",VLOOKUP(H13573,'Shoe size conversion table'!$B$6:$D$22,2),VLOOKUP(H13573,'Shoe size conversion table'!$J$6:$L$22,2))</f>
        <v>43</v>
      </c>
      <c r="J13573" s="13">
        <f>IF(G13573="Male",VLOOKUP(H13573,'Shoe size conversion table'!$B$6:$D$22,3),VLOOKUP(H13573,'Shoe size conversion table'!$J$6:$L$22,3))</f>
        <v>9.5</v>
      </c>
      <c r="K13573" s="11">
        <v>179</v>
      </c>
      <c r="L13573" s="12">
        <v>0.5</v>
      </c>
      <c r="M13573" s="7">
        <f t="shared" ref="M13573:M13636" si="637">YEAR(C13573)</f>
        <v>2016</v>
      </c>
      <c r="N13573" s="7">
        <f t="shared" si="635"/>
        <v>10</v>
      </c>
      <c r="O13573" s="30">
        <f t="shared" si="636"/>
        <v>89.5</v>
      </c>
    </row>
    <row r="13574" spans="2:15" x14ac:dyDescent="0.2">
      <c r="B13574" s="13">
        <v>64502</v>
      </c>
      <c r="C13574" s="14">
        <v>42658.216111111316</v>
      </c>
      <c r="D13574" s="7" t="s">
        <v>10</v>
      </c>
      <c r="E13574" s="13">
        <v>2230</v>
      </c>
      <c r="F13574" s="7" t="s">
        <v>35</v>
      </c>
      <c r="G13574" s="7" t="s">
        <v>11</v>
      </c>
      <c r="H13574" s="13">
        <v>10.5</v>
      </c>
      <c r="I13574" s="13" t="str">
        <f>IF(G13574="Male",VLOOKUP(H13574,'Shoe size conversion table'!$B$6:$D$22,2),VLOOKUP(H13574,'Shoe size conversion table'!$J$6:$L$22,2))</f>
        <v>43-44</v>
      </c>
      <c r="J13574" s="13">
        <f>IF(G13574="Male",VLOOKUP(H13574,'Shoe size conversion table'!$B$6:$D$22,3),VLOOKUP(H13574,'Shoe size conversion table'!$J$6:$L$22,3))</f>
        <v>10</v>
      </c>
      <c r="K13574" s="11">
        <v>199</v>
      </c>
      <c r="L13574" s="12">
        <v>0.5</v>
      </c>
      <c r="M13574" s="7">
        <f t="shared" si="637"/>
        <v>2016</v>
      </c>
      <c r="N13574" s="7">
        <f t="shared" ref="N13574:N13637" si="638">MONTH(C13574:C28541)</f>
        <v>10</v>
      </c>
      <c r="O13574" s="30">
        <f t="shared" ref="O13574:O13637" si="639">K13574*(1-L13574)</f>
        <v>99.5</v>
      </c>
    </row>
    <row r="13575" spans="2:15" x14ac:dyDescent="0.2">
      <c r="B13575" s="13">
        <v>64503</v>
      </c>
      <c r="C13575" s="14">
        <v>42658.246111111126</v>
      </c>
      <c r="D13575" s="7" t="s">
        <v>7</v>
      </c>
      <c r="E13575" s="13">
        <v>2221</v>
      </c>
      <c r="F13575" s="7" t="s">
        <v>48</v>
      </c>
      <c r="G13575" s="7" t="s">
        <v>12</v>
      </c>
      <c r="H13575" s="13">
        <v>8.5</v>
      </c>
      <c r="I13575" s="13">
        <f>IF(G13575="Male",VLOOKUP(H13575,'Shoe size conversion table'!$B$6:$D$22,2),VLOOKUP(H13575,'Shoe size conversion table'!$J$6:$L$22,2))</f>
        <v>39</v>
      </c>
      <c r="J13575" s="13">
        <f>IF(G13575="Male",VLOOKUP(H13575,'Shoe size conversion table'!$B$6:$D$22,3),VLOOKUP(H13575,'Shoe size conversion table'!$J$6:$L$22,3))</f>
        <v>6.5</v>
      </c>
      <c r="K13575" s="11">
        <v>179</v>
      </c>
      <c r="L13575" s="12">
        <v>0</v>
      </c>
      <c r="M13575" s="7">
        <f t="shared" si="637"/>
        <v>2016</v>
      </c>
      <c r="N13575" s="7">
        <f t="shared" si="638"/>
        <v>10</v>
      </c>
      <c r="O13575" s="30">
        <f t="shared" si="639"/>
        <v>179</v>
      </c>
    </row>
    <row r="13576" spans="2:15" x14ac:dyDescent="0.2">
      <c r="B13576" s="13">
        <v>64504</v>
      </c>
      <c r="C13576" s="14">
        <v>42658.286111111098</v>
      </c>
      <c r="D13576" s="7" t="s">
        <v>10</v>
      </c>
      <c r="E13576" s="13">
        <v>2154</v>
      </c>
      <c r="F13576" s="7" t="s">
        <v>34</v>
      </c>
      <c r="G13576" s="7" t="s">
        <v>12</v>
      </c>
      <c r="H13576" s="13">
        <v>8</v>
      </c>
      <c r="I13576" s="13" t="str">
        <f>IF(G13576="Male",VLOOKUP(H13576,'Shoe size conversion table'!$B$6:$D$22,2),VLOOKUP(H13576,'Shoe size conversion table'!$J$6:$L$22,2))</f>
        <v>38-39</v>
      </c>
      <c r="J13576" s="13">
        <f>IF(G13576="Male",VLOOKUP(H13576,'Shoe size conversion table'!$B$6:$D$22,3),VLOOKUP(H13576,'Shoe size conversion table'!$J$6:$L$22,3))</f>
        <v>6</v>
      </c>
      <c r="K13576" s="11">
        <v>169</v>
      </c>
      <c r="L13576" s="12">
        <v>0.5</v>
      </c>
      <c r="M13576" s="7">
        <f t="shared" si="637"/>
        <v>2016</v>
      </c>
      <c r="N13576" s="7">
        <f t="shared" si="638"/>
        <v>10</v>
      </c>
      <c r="O13576" s="30">
        <f t="shared" si="639"/>
        <v>84.5</v>
      </c>
    </row>
    <row r="13577" spans="2:15" x14ac:dyDescent="0.2">
      <c r="B13577" s="13">
        <v>64505</v>
      </c>
      <c r="C13577" s="14">
        <v>42658.316111111126</v>
      </c>
      <c r="D13577" s="7" t="s">
        <v>7</v>
      </c>
      <c r="E13577" s="13">
        <v>2212</v>
      </c>
      <c r="F13577" s="7" t="s">
        <v>56</v>
      </c>
      <c r="G13577" s="7" t="s">
        <v>11</v>
      </c>
      <c r="H13577" s="13">
        <v>10.5</v>
      </c>
      <c r="I13577" s="13" t="str">
        <f>IF(G13577="Male",VLOOKUP(H13577,'Shoe size conversion table'!$B$6:$D$22,2),VLOOKUP(H13577,'Shoe size conversion table'!$J$6:$L$22,2))</f>
        <v>43-44</v>
      </c>
      <c r="J13577" s="13">
        <f>IF(G13577="Male",VLOOKUP(H13577,'Shoe size conversion table'!$B$6:$D$22,3),VLOOKUP(H13577,'Shoe size conversion table'!$J$6:$L$22,3))</f>
        <v>10</v>
      </c>
      <c r="K13577" s="11">
        <v>129</v>
      </c>
      <c r="L13577" s="12">
        <v>0.5</v>
      </c>
      <c r="M13577" s="7">
        <f t="shared" si="637"/>
        <v>2016</v>
      </c>
      <c r="N13577" s="7">
        <f t="shared" si="638"/>
        <v>10</v>
      </c>
      <c r="O13577" s="30">
        <f t="shared" si="639"/>
        <v>64.5</v>
      </c>
    </row>
    <row r="13578" spans="2:15" x14ac:dyDescent="0.2">
      <c r="B13578" s="13">
        <v>64506</v>
      </c>
      <c r="C13578" s="14">
        <v>42658.336111111123</v>
      </c>
      <c r="D13578" s="7" t="s">
        <v>8</v>
      </c>
      <c r="E13578" s="13">
        <v>2192</v>
      </c>
      <c r="F13578" s="7" t="s">
        <v>39</v>
      </c>
      <c r="G13578" s="7" t="s">
        <v>11</v>
      </c>
      <c r="H13578" s="13">
        <v>10</v>
      </c>
      <c r="I13578" s="13">
        <f>IF(G13578="Male",VLOOKUP(H13578,'Shoe size conversion table'!$B$6:$D$22,2),VLOOKUP(H13578,'Shoe size conversion table'!$J$6:$L$22,2))</f>
        <v>43</v>
      </c>
      <c r="J13578" s="13">
        <f>IF(G13578="Male",VLOOKUP(H13578,'Shoe size conversion table'!$B$6:$D$22,3),VLOOKUP(H13578,'Shoe size conversion table'!$J$6:$L$22,3))</f>
        <v>9.5</v>
      </c>
      <c r="K13578" s="11">
        <v>169</v>
      </c>
      <c r="L13578" s="12">
        <v>0.5</v>
      </c>
      <c r="M13578" s="7">
        <f t="shared" si="637"/>
        <v>2016</v>
      </c>
      <c r="N13578" s="7">
        <f t="shared" si="638"/>
        <v>10</v>
      </c>
      <c r="O13578" s="30">
        <f t="shared" si="639"/>
        <v>84.5</v>
      </c>
    </row>
    <row r="13579" spans="2:15" x14ac:dyDescent="0.2">
      <c r="B13579" s="13">
        <v>64507</v>
      </c>
      <c r="C13579" s="14">
        <v>42658.336111111203</v>
      </c>
      <c r="D13579" s="7" t="s">
        <v>7</v>
      </c>
      <c r="E13579" s="13">
        <v>2151</v>
      </c>
      <c r="F13579" s="7" t="s">
        <v>46</v>
      </c>
      <c r="G13579" s="7" t="s">
        <v>12</v>
      </c>
      <c r="H13579" s="13">
        <v>9</v>
      </c>
      <c r="I13579" s="13" t="str">
        <f>IF(G13579="Male",VLOOKUP(H13579,'Shoe size conversion table'!$B$6:$D$22,2),VLOOKUP(H13579,'Shoe size conversion table'!$J$6:$L$22,2))</f>
        <v>39-40</v>
      </c>
      <c r="J13579" s="13">
        <f>IF(G13579="Male",VLOOKUP(H13579,'Shoe size conversion table'!$B$6:$D$22,3),VLOOKUP(H13579,'Shoe size conversion table'!$J$6:$L$22,3))</f>
        <v>7</v>
      </c>
      <c r="K13579" s="11">
        <v>159</v>
      </c>
      <c r="L13579" s="12">
        <v>0</v>
      </c>
      <c r="M13579" s="7">
        <f t="shared" si="637"/>
        <v>2016</v>
      </c>
      <c r="N13579" s="7">
        <f t="shared" si="638"/>
        <v>10</v>
      </c>
      <c r="O13579" s="30">
        <f t="shared" si="639"/>
        <v>159</v>
      </c>
    </row>
    <row r="13580" spans="2:15" x14ac:dyDescent="0.2">
      <c r="B13580" s="13">
        <v>64508</v>
      </c>
      <c r="C13580" s="14">
        <v>42658.336111111203</v>
      </c>
      <c r="D13580" s="7" t="s">
        <v>10</v>
      </c>
      <c r="E13580" s="13">
        <v>2192</v>
      </c>
      <c r="F13580" s="7" t="s">
        <v>34</v>
      </c>
      <c r="G13580" s="7" t="s">
        <v>11</v>
      </c>
      <c r="H13580" s="13">
        <v>9</v>
      </c>
      <c r="I13580" s="13">
        <f>IF(G13580="Male",VLOOKUP(H13580,'Shoe size conversion table'!$B$6:$D$22,2),VLOOKUP(H13580,'Shoe size conversion table'!$J$6:$L$22,2))</f>
        <v>42</v>
      </c>
      <c r="J13580" s="13">
        <f>IF(G13580="Male",VLOOKUP(H13580,'Shoe size conversion table'!$B$6:$D$22,3),VLOOKUP(H13580,'Shoe size conversion table'!$J$6:$L$22,3))</f>
        <v>8.5</v>
      </c>
      <c r="K13580" s="11">
        <v>189</v>
      </c>
      <c r="L13580" s="12">
        <v>0.5</v>
      </c>
      <c r="M13580" s="7">
        <f t="shared" si="637"/>
        <v>2016</v>
      </c>
      <c r="N13580" s="7">
        <f t="shared" si="638"/>
        <v>10</v>
      </c>
      <c r="O13580" s="30">
        <f t="shared" si="639"/>
        <v>94.5</v>
      </c>
    </row>
    <row r="13581" spans="2:15" x14ac:dyDescent="0.2">
      <c r="B13581" s="13">
        <v>64509</v>
      </c>
      <c r="C13581" s="14">
        <v>42658.406111111319</v>
      </c>
      <c r="D13581" s="7" t="s">
        <v>9</v>
      </c>
      <c r="E13581" s="13">
        <v>2183</v>
      </c>
      <c r="F13581" s="7" t="s">
        <v>62</v>
      </c>
      <c r="G13581" s="7" t="s">
        <v>12</v>
      </c>
      <c r="H13581" s="13">
        <v>8</v>
      </c>
      <c r="I13581" s="13" t="str">
        <f>IF(G13581="Male",VLOOKUP(H13581,'Shoe size conversion table'!$B$6:$D$22,2),VLOOKUP(H13581,'Shoe size conversion table'!$J$6:$L$22,2))</f>
        <v>38-39</v>
      </c>
      <c r="J13581" s="13">
        <f>IF(G13581="Male",VLOOKUP(H13581,'Shoe size conversion table'!$B$6:$D$22,3),VLOOKUP(H13581,'Shoe size conversion table'!$J$6:$L$22,3))</f>
        <v>6</v>
      </c>
      <c r="K13581" s="11">
        <v>189</v>
      </c>
      <c r="L13581" s="12">
        <v>0</v>
      </c>
      <c r="M13581" s="7">
        <f t="shared" si="637"/>
        <v>2016</v>
      </c>
      <c r="N13581" s="7">
        <f t="shared" si="638"/>
        <v>10</v>
      </c>
      <c r="O13581" s="30">
        <f t="shared" si="639"/>
        <v>189</v>
      </c>
    </row>
    <row r="13582" spans="2:15" x14ac:dyDescent="0.2">
      <c r="B13582" s="13">
        <v>64510</v>
      </c>
      <c r="C13582" s="14">
        <v>42658.466111111316</v>
      </c>
      <c r="D13582" s="7" t="s">
        <v>7</v>
      </c>
      <c r="E13582" s="13">
        <v>2236</v>
      </c>
      <c r="F13582" s="7" t="s">
        <v>50</v>
      </c>
      <c r="G13582" s="7" t="s">
        <v>12</v>
      </c>
      <c r="H13582" s="13">
        <v>7.5</v>
      </c>
      <c r="I13582" s="13">
        <f>IF(G13582="Male",VLOOKUP(H13582,'Shoe size conversion table'!$B$6:$D$22,2),VLOOKUP(H13582,'Shoe size conversion table'!$J$6:$L$22,2))</f>
        <v>38</v>
      </c>
      <c r="J13582" s="13">
        <f>IF(G13582="Male",VLOOKUP(H13582,'Shoe size conversion table'!$B$6:$D$22,3),VLOOKUP(H13582,'Shoe size conversion table'!$J$6:$L$22,3))</f>
        <v>5.5</v>
      </c>
      <c r="K13582" s="11">
        <v>129</v>
      </c>
      <c r="L13582" s="12">
        <v>0.3</v>
      </c>
      <c r="M13582" s="7">
        <f t="shared" si="637"/>
        <v>2016</v>
      </c>
      <c r="N13582" s="7">
        <f t="shared" si="638"/>
        <v>10</v>
      </c>
      <c r="O13582" s="30">
        <f t="shared" si="639"/>
        <v>90.3</v>
      </c>
    </row>
    <row r="13583" spans="2:15" x14ac:dyDescent="0.2">
      <c r="B13583" s="13">
        <v>64511</v>
      </c>
      <c r="C13583" s="14">
        <v>42658.596111111248</v>
      </c>
      <c r="D13583" s="7" t="s">
        <v>7</v>
      </c>
      <c r="E13583" s="13">
        <v>2189</v>
      </c>
      <c r="F13583" s="7" t="s">
        <v>48</v>
      </c>
      <c r="G13583" s="7" t="s">
        <v>12</v>
      </c>
      <c r="H13583" s="13">
        <v>9.5</v>
      </c>
      <c r="I13583" s="13">
        <f>IF(G13583="Male",VLOOKUP(H13583,'Shoe size conversion table'!$B$6:$D$22,2),VLOOKUP(H13583,'Shoe size conversion table'!$J$6:$L$22,2))</f>
        <v>40</v>
      </c>
      <c r="J13583" s="13">
        <f>IF(G13583="Male",VLOOKUP(H13583,'Shoe size conversion table'!$B$6:$D$22,3),VLOOKUP(H13583,'Shoe size conversion table'!$J$6:$L$22,3))</f>
        <v>7.5</v>
      </c>
      <c r="K13583" s="11">
        <v>189</v>
      </c>
      <c r="L13583" s="12">
        <v>0</v>
      </c>
      <c r="M13583" s="7">
        <f t="shared" si="637"/>
        <v>2016</v>
      </c>
      <c r="N13583" s="7">
        <f t="shared" si="638"/>
        <v>10</v>
      </c>
      <c r="O13583" s="30">
        <f t="shared" si="639"/>
        <v>189</v>
      </c>
    </row>
    <row r="13584" spans="2:15" x14ac:dyDescent="0.2">
      <c r="B13584" s="13">
        <v>64512</v>
      </c>
      <c r="C13584" s="14">
        <v>42658.596111111314</v>
      </c>
      <c r="D13584" s="7" t="s">
        <v>7</v>
      </c>
      <c r="E13584" s="13">
        <v>2221</v>
      </c>
      <c r="F13584" s="7" t="s">
        <v>50</v>
      </c>
      <c r="G13584" s="7" t="s">
        <v>11</v>
      </c>
      <c r="H13584" s="13">
        <v>9.5</v>
      </c>
      <c r="I13584" s="13" t="str">
        <f>IF(G13584="Male",VLOOKUP(H13584,'Shoe size conversion table'!$B$6:$D$22,2),VLOOKUP(H13584,'Shoe size conversion table'!$J$6:$L$22,2))</f>
        <v>42-43</v>
      </c>
      <c r="J13584" s="13">
        <f>IF(G13584="Male",VLOOKUP(H13584,'Shoe size conversion table'!$B$6:$D$22,3),VLOOKUP(H13584,'Shoe size conversion table'!$J$6:$L$22,3))</f>
        <v>9</v>
      </c>
      <c r="K13584" s="11">
        <v>149</v>
      </c>
      <c r="L13584" s="12">
        <v>0.1</v>
      </c>
      <c r="M13584" s="7">
        <f t="shared" si="637"/>
        <v>2016</v>
      </c>
      <c r="N13584" s="7">
        <f t="shared" si="638"/>
        <v>10</v>
      </c>
      <c r="O13584" s="30">
        <f t="shared" si="639"/>
        <v>134.1</v>
      </c>
    </row>
    <row r="13585" spans="2:15" x14ac:dyDescent="0.2">
      <c r="B13585" s="13">
        <v>64513</v>
      </c>
      <c r="C13585" s="14">
        <v>42658.7161111112</v>
      </c>
      <c r="D13585" s="7" t="s">
        <v>10</v>
      </c>
      <c r="E13585" s="13">
        <v>2186</v>
      </c>
      <c r="F13585" s="7" t="s">
        <v>35</v>
      </c>
      <c r="G13585" s="7" t="s">
        <v>11</v>
      </c>
      <c r="H13585" s="13">
        <v>9.5</v>
      </c>
      <c r="I13585" s="13" t="str">
        <f>IF(G13585="Male",VLOOKUP(H13585,'Shoe size conversion table'!$B$6:$D$22,2),VLOOKUP(H13585,'Shoe size conversion table'!$J$6:$L$22,2))</f>
        <v>42-43</v>
      </c>
      <c r="J13585" s="13">
        <f>IF(G13585="Male",VLOOKUP(H13585,'Shoe size conversion table'!$B$6:$D$22,3),VLOOKUP(H13585,'Shoe size conversion table'!$J$6:$L$22,3))</f>
        <v>9</v>
      </c>
      <c r="K13585" s="11">
        <v>159</v>
      </c>
      <c r="L13585" s="12">
        <v>0.2</v>
      </c>
      <c r="M13585" s="7">
        <f t="shared" si="637"/>
        <v>2016</v>
      </c>
      <c r="N13585" s="7">
        <f t="shared" si="638"/>
        <v>10</v>
      </c>
      <c r="O13585" s="30">
        <f t="shared" si="639"/>
        <v>127.2</v>
      </c>
    </row>
    <row r="13586" spans="2:15" x14ac:dyDescent="0.2">
      <c r="B13586" s="13">
        <v>64514</v>
      </c>
      <c r="C13586" s="14">
        <v>42658.816111111126</v>
      </c>
      <c r="D13586" s="7" t="s">
        <v>8</v>
      </c>
      <c r="E13586" s="13">
        <v>2169</v>
      </c>
      <c r="F13586" s="7" t="s">
        <v>38</v>
      </c>
      <c r="G13586" s="7" t="s">
        <v>11</v>
      </c>
      <c r="H13586" s="13">
        <v>10</v>
      </c>
      <c r="I13586" s="13">
        <f>IF(G13586="Male",VLOOKUP(H13586,'Shoe size conversion table'!$B$6:$D$22,2),VLOOKUP(H13586,'Shoe size conversion table'!$J$6:$L$22,2))</f>
        <v>43</v>
      </c>
      <c r="J13586" s="13">
        <f>IF(G13586="Male",VLOOKUP(H13586,'Shoe size conversion table'!$B$6:$D$22,3),VLOOKUP(H13586,'Shoe size conversion table'!$J$6:$L$22,3))</f>
        <v>9.5</v>
      </c>
      <c r="K13586" s="11">
        <v>169</v>
      </c>
      <c r="L13586" s="12">
        <v>0.5</v>
      </c>
      <c r="M13586" s="7">
        <f t="shared" si="637"/>
        <v>2016</v>
      </c>
      <c r="N13586" s="7">
        <f t="shared" si="638"/>
        <v>10</v>
      </c>
      <c r="O13586" s="30">
        <f t="shared" si="639"/>
        <v>84.5</v>
      </c>
    </row>
    <row r="13587" spans="2:15" x14ac:dyDescent="0.2">
      <c r="B13587" s="13">
        <v>64515</v>
      </c>
      <c r="C13587" s="14">
        <v>42658.876111111094</v>
      </c>
      <c r="D13587" s="7" t="s">
        <v>7</v>
      </c>
      <c r="E13587" s="13">
        <v>2159</v>
      </c>
      <c r="F13587" s="7" t="s">
        <v>45</v>
      </c>
      <c r="G13587" s="7" t="s">
        <v>11</v>
      </c>
      <c r="H13587" s="13">
        <v>9</v>
      </c>
      <c r="I13587" s="13">
        <f>IF(G13587="Male",VLOOKUP(H13587,'Shoe size conversion table'!$B$6:$D$22,2),VLOOKUP(H13587,'Shoe size conversion table'!$J$6:$L$22,2))</f>
        <v>42</v>
      </c>
      <c r="J13587" s="13">
        <f>IF(G13587="Male",VLOOKUP(H13587,'Shoe size conversion table'!$B$6:$D$22,3),VLOOKUP(H13587,'Shoe size conversion table'!$J$6:$L$22,3))</f>
        <v>8.5</v>
      </c>
      <c r="K13587" s="11">
        <v>149</v>
      </c>
      <c r="L13587" s="12">
        <v>0.2</v>
      </c>
      <c r="M13587" s="7">
        <f t="shared" si="637"/>
        <v>2016</v>
      </c>
      <c r="N13587" s="7">
        <f t="shared" si="638"/>
        <v>10</v>
      </c>
      <c r="O13587" s="30">
        <f t="shared" si="639"/>
        <v>119.2</v>
      </c>
    </row>
    <row r="13588" spans="2:15" x14ac:dyDescent="0.2">
      <c r="B13588" s="13">
        <v>64516</v>
      </c>
      <c r="C13588" s="14">
        <v>42658.976111111202</v>
      </c>
      <c r="D13588" s="7" t="s">
        <v>9</v>
      </c>
      <c r="E13588" s="13">
        <v>2225</v>
      </c>
      <c r="F13588" s="7" t="s">
        <v>61</v>
      </c>
      <c r="G13588" s="7" t="s">
        <v>12</v>
      </c>
      <c r="H13588" s="13">
        <v>9.5</v>
      </c>
      <c r="I13588" s="13">
        <f>IF(G13588="Male",VLOOKUP(H13588,'Shoe size conversion table'!$B$6:$D$22,2),VLOOKUP(H13588,'Shoe size conversion table'!$J$6:$L$22,2))</f>
        <v>40</v>
      </c>
      <c r="J13588" s="13">
        <f>IF(G13588="Male",VLOOKUP(H13588,'Shoe size conversion table'!$B$6:$D$22,3),VLOOKUP(H13588,'Shoe size conversion table'!$J$6:$L$22,3))</f>
        <v>7.5</v>
      </c>
      <c r="K13588" s="11">
        <v>149</v>
      </c>
      <c r="L13588" s="12">
        <v>0</v>
      </c>
      <c r="M13588" s="7">
        <f t="shared" si="637"/>
        <v>2016</v>
      </c>
      <c r="N13588" s="7">
        <f t="shared" si="638"/>
        <v>10</v>
      </c>
      <c r="O13588" s="30">
        <f t="shared" si="639"/>
        <v>149</v>
      </c>
    </row>
    <row r="13589" spans="2:15" x14ac:dyDescent="0.2">
      <c r="B13589" s="13">
        <v>64517</v>
      </c>
      <c r="C13589" s="14">
        <v>42659.046111111245</v>
      </c>
      <c r="D13589" s="7" t="s">
        <v>10</v>
      </c>
      <c r="E13589" s="13">
        <v>2212</v>
      </c>
      <c r="F13589" s="7" t="s">
        <v>34</v>
      </c>
      <c r="G13589" s="7" t="s">
        <v>12</v>
      </c>
      <c r="H13589" s="13">
        <v>9.5</v>
      </c>
      <c r="I13589" s="13">
        <f>IF(G13589="Male",VLOOKUP(H13589,'Shoe size conversion table'!$B$6:$D$22,2),VLOOKUP(H13589,'Shoe size conversion table'!$J$6:$L$22,2))</f>
        <v>40</v>
      </c>
      <c r="J13589" s="13">
        <f>IF(G13589="Male",VLOOKUP(H13589,'Shoe size conversion table'!$B$6:$D$22,3),VLOOKUP(H13589,'Shoe size conversion table'!$J$6:$L$22,3))</f>
        <v>7.5</v>
      </c>
      <c r="K13589" s="11">
        <v>179</v>
      </c>
      <c r="L13589" s="12">
        <v>0.3</v>
      </c>
      <c r="M13589" s="7">
        <f t="shared" si="637"/>
        <v>2016</v>
      </c>
      <c r="N13589" s="7">
        <f t="shared" si="638"/>
        <v>10</v>
      </c>
      <c r="O13589" s="30">
        <f t="shared" si="639"/>
        <v>125.3</v>
      </c>
    </row>
    <row r="13590" spans="2:15" x14ac:dyDescent="0.2">
      <c r="B13590" s="13">
        <v>64518</v>
      </c>
      <c r="C13590" s="14">
        <v>42659.056111111095</v>
      </c>
      <c r="D13590" s="7" t="s">
        <v>7</v>
      </c>
      <c r="E13590" s="13">
        <v>2183</v>
      </c>
      <c r="F13590" s="7" t="s">
        <v>49</v>
      </c>
      <c r="G13590" s="7" t="s">
        <v>11</v>
      </c>
      <c r="H13590" s="13">
        <v>6.5</v>
      </c>
      <c r="I13590" s="13">
        <f>IF(G13590="Male",VLOOKUP(H13590,'Shoe size conversion table'!$B$6:$D$22,2),VLOOKUP(H13590,'Shoe size conversion table'!$J$6:$L$22,2))</f>
        <v>39</v>
      </c>
      <c r="J13590" s="13">
        <f>IF(G13590="Male",VLOOKUP(H13590,'Shoe size conversion table'!$B$6:$D$22,3),VLOOKUP(H13590,'Shoe size conversion table'!$J$6:$L$22,3))</f>
        <v>6</v>
      </c>
      <c r="K13590" s="11">
        <v>129</v>
      </c>
      <c r="L13590" s="12">
        <v>0</v>
      </c>
      <c r="M13590" s="7">
        <f t="shared" si="637"/>
        <v>2016</v>
      </c>
      <c r="N13590" s="7">
        <f t="shared" si="638"/>
        <v>10</v>
      </c>
      <c r="O13590" s="30">
        <f t="shared" si="639"/>
        <v>129</v>
      </c>
    </row>
    <row r="13591" spans="2:15" x14ac:dyDescent="0.2">
      <c r="B13591" s="13">
        <v>64518</v>
      </c>
      <c r="C13591" s="14">
        <v>42659.056111111124</v>
      </c>
      <c r="D13591" s="7" t="s">
        <v>7</v>
      </c>
      <c r="E13591" s="13">
        <v>2163</v>
      </c>
      <c r="F13591" s="7" t="s">
        <v>49</v>
      </c>
      <c r="G13591" s="7" t="s">
        <v>12</v>
      </c>
      <c r="H13591" s="13">
        <v>8</v>
      </c>
      <c r="I13591" s="13" t="str">
        <f>IF(G13591="Male",VLOOKUP(H13591,'Shoe size conversion table'!$B$6:$D$22,2),VLOOKUP(H13591,'Shoe size conversion table'!$J$6:$L$22,2))</f>
        <v>38-39</v>
      </c>
      <c r="J13591" s="13">
        <f>IF(G13591="Male",VLOOKUP(H13591,'Shoe size conversion table'!$B$6:$D$22,3),VLOOKUP(H13591,'Shoe size conversion table'!$J$6:$L$22,3))</f>
        <v>6</v>
      </c>
      <c r="K13591" s="11">
        <v>159</v>
      </c>
      <c r="L13591" s="12">
        <v>0.5</v>
      </c>
      <c r="M13591" s="7">
        <f t="shared" si="637"/>
        <v>2016</v>
      </c>
      <c r="N13591" s="7">
        <f t="shared" si="638"/>
        <v>10</v>
      </c>
      <c r="O13591" s="30">
        <f t="shared" si="639"/>
        <v>79.5</v>
      </c>
    </row>
    <row r="13592" spans="2:15" x14ac:dyDescent="0.2">
      <c r="B13592" s="13">
        <v>64519</v>
      </c>
      <c r="C13592" s="14">
        <v>42659.146111111317</v>
      </c>
      <c r="D13592" s="7" t="s">
        <v>7</v>
      </c>
      <c r="E13592" s="13">
        <v>2229</v>
      </c>
      <c r="F13592" s="7" t="s">
        <v>48</v>
      </c>
      <c r="G13592" s="7" t="s">
        <v>11</v>
      </c>
      <c r="H13592" s="13">
        <v>9.5</v>
      </c>
      <c r="I13592" s="13" t="str">
        <f>IF(G13592="Male",VLOOKUP(H13592,'Shoe size conversion table'!$B$6:$D$22,2),VLOOKUP(H13592,'Shoe size conversion table'!$J$6:$L$22,2))</f>
        <v>42-43</v>
      </c>
      <c r="J13592" s="13">
        <f>IF(G13592="Male",VLOOKUP(H13592,'Shoe size conversion table'!$B$6:$D$22,3),VLOOKUP(H13592,'Shoe size conversion table'!$J$6:$L$22,3))</f>
        <v>9</v>
      </c>
      <c r="K13592" s="11">
        <v>189</v>
      </c>
      <c r="L13592" s="12">
        <v>0</v>
      </c>
      <c r="M13592" s="7">
        <f t="shared" si="637"/>
        <v>2016</v>
      </c>
      <c r="N13592" s="7">
        <f t="shared" si="638"/>
        <v>10</v>
      </c>
      <c r="O13592" s="30">
        <f t="shared" si="639"/>
        <v>189</v>
      </c>
    </row>
    <row r="13593" spans="2:15" x14ac:dyDescent="0.2">
      <c r="B13593" s="13">
        <v>64519</v>
      </c>
      <c r="C13593" s="14">
        <v>42659.146111111317</v>
      </c>
      <c r="D13593" s="7" t="s">
        <v>7</v>
      </c>
      <c r="E13593" s="13">
        <v>2240</v>
      </c>
      <c r="F13593" s="7" t="s">
        <v>49</v>
      </c>
      <c r="G13593" s="7" t="s">
        <v>12</v>
      </c>
      <c r="H13593" s="13">
        <v>8.5</v>
      </c>
      <c r="I13593" s="13">
        <f>IF(G13593="Male",VLOOKUP(H13593,'Shoe size conversion table'!$B$6:$D$22,2),VLOOKUP(H13593,'Shoe size conversion table'!$J$6:$L$22,2))</f>
        <v>39</v>
      </c>
      <c r="J13593" s="13">
        <f>IF(G13593="Male",VLOOKUP(H13593,'Shoe size conversion table'!$B$6:$D$22,3),VLOOKUP(H13593,'Shoe size conversion table'!$J$6:$L$22,3))</f>
        <v>6.5</v>
      </c>
      <c r="K13593" s="11">
        <v>199</v>
      </c>
      <c r="L13593" s="12">
        <v>0.2</v>
      </c>
      <c r="M13593" s="7">
        <f t="shared" si="637"/>
        <v>2016</v>
      </c>
      <c r="N13593" s="7">
        <f t="shared" si="638"/>
        <v>10</v>
      </c>
      <c r="O13593" s="30">
        <f t="shared" si="639"/>
        <v>159.20000000000002</v>
      </c>
    </row>
    <row r="13594" spans="2:15" x14ac:dyDescent="0.2">
      <c r="B13594" s="13">
        <v>64520</v>
      </c>
      <c r="C13594" s="14">
        <v>42659.156111111246</v>
      </c>
      <c r="D13594" s="7" t="s">
        <v>10</v>
      </c>
      <c r="E13594" s="13">
        <v>2218</v>
      </c>
      <c r="F13594" s="7" t="s">
        <v>34</v>
      </c>
      <c r="G13594" s="7" t="s">
        <v>12</v>
      </c>
      <c r="H13594" s="13">
        <v>8.5</v>
      </c>
      <c r="I13594" s="13">
        <f>IF(G13594="Male",VLOOKUP(H13594,'Shoe size conversion table'!$B$6:$D$22,2),VLOOKUP(H13594,'Shoe size conversion table'!$J$6:$L$22,2))</f>
        <v>39</v>
      </c>
      <c r="J13594" s="13">
        <f>IF(G13594="Male",VLOOKUP(H13594,'Shoe size conversion table'!$B$6:$D$22,3),VLOOKUP(H13594,'Shoe size conversion table'!$J$6:$L$22,3))</f>
        <v>6.5</v>
      </c>
      <c r="K13594" s="11">
        <v>199</v>
      </c>
      <c r="L13594" s="12">
        <v>0.5</v>
      </c>
      <c r="M13594" s="7">
        <f t="shared" si="637"/>
        <v>2016</v>
      </c>
      <c r="N13594" s="7">
        <f t="shared" si="638"/>
        <v>10</v>
      </c>
      <c r="O13594" s="30">
        <f t="shared" si="639"/>
        <v>99.5</v>
      </c>
    </row>
    <row r="13595" spans="2:15" x14ac:dyDescent="0.2">
      <c r="B13595" s="13">
        <v>64521</v>
      </c>
      <c r="C13595" s="14">
        <v>42659.166111111095</v>
      </c>
      <c r="D13595" s="7" t="s">
        <v>7</v>
      </c>
      <c r="E13595" s="13">
        <v>2203</v>
      </c>
      <c r="F13595" s="7" t="s">
        <v>49</v>
      </c>
      <c r="G13595" s="7" t="s">
        <v>12</v>
      </c>
      <c r="H13595" s="13">
        <v>6.5</v>
      </c>
      <c r="I13595" s="13">
        <f>IF(G13595="Male",VLOOKUP(H13595,'Shoe size conversion table'!$B$6:$D$22,2),VLOOKUP(H13595,'Shoe size conversion table'!$J$6:$L$22,2))</f>
        <v>37</v>
      </c>
      <c r="J13595" s="13">
        <f>IF(G13595="Male",VLOOKUP(H13595,'Shoe size conversion table'!$B$6:$D$22,3),VLOOKUP(H13595,'Shoe size conversion table'!$J$6:$L$22,3))</f>
        <v>4.5</v>
      </c>
      <c r="K13595" s="11">
        <v>149</v>
      </c>
      <c r="L13595" s="12">
        <v>0.5</v>
      </c>
      <c r="M13595" s="7">
        <f t="shared" si="637"/>
        <v>2016</v>
      </c>
      <c r="N13595" s="7">
        <f t="shared" si="638"/>
        <v>10</v>
      </c>
      <c r="O13595" s="30">
        <f t="shared" si="639"/>
        <v>74.5</v>
      </c>
    </row>
    <row r="13596" spans="2:15" x14ac:dyDescent="0.2">
      <c r="B13596" s="13">
        <v>64522</v>
      </c>
      <c r="C13596" s="14">
        <v>42659.246111111126</v>
      </c>
      <c r="D13596" s="7" t="s">
        <v>7</v>
      </c>
      <c r="E13596" s="13">
        <v>2221</v>
      </c>
      <c r="F13596" s="7" t="s">
        <v>49</v>
      </c>
      <c r="G13596" s="7" t="s">
        <v>11</v>
      </c>
      <c r="H13596" s="13">
        <v>10</v>
      </c>
      <c r="I13596" s="13">
        <f>IF(G13596="Male",VLOOKUP(H13596,'Shoe size conversion table'!$B$6:$D$22,2),VLOOKUP(H13596,'Shoe size conversion table'!$J$6:$L$22,2))</f>
        <v>43</v>
      </c>
      <c r="J13596" s="13">
        <f>IF(G13596="Male",VLOOKUP(H13596,'Shoe size conversion table'!$B$6:$D$22,3),VLOOKUP(H13596,'Shoe size conversion table'!$J$6:$L$22,3))</f>
        <v>9.5</v>
      </c>
      <c r="K13596" s="11">
        <v>129</v>
      </c>
      <c r="L13596" s="12">
        <v>0</v>
      </c>
      <c r="M13596" s="7">
        <f t="shared" si="637"/>
        <v>2016</v>
      </c>
      <c r="N13596" s="7">
        <f t="shared" si="638"/>
        <v>10</v>
      </c>
      <c r="O13596" s="30">
        <f t="shared" si="639"/>
        <v>129</v>
      </c>
    </row>
    <row r="13597" spans="2:15" x14ac:dyDescent="0.2">
      <c r="B13597" s="13">
        <v>64523</v>
      </c>
      <c r="C13597" s="14">
        <v>42659.286111111098</v>
      </c>
      <c r="D13597" s="7" t="s">
        <v>8</v>
      </c>
      <c r="E13597" s="13">
        <v>2232</v>
      </c>
      <c r="F13597" s="7" t="s">
        <v>37</v>
      </c>
      <c r="G13597" s="7" t="s">
        <v>11</v>
      </c>
      <c r="H13597" s="13">
        <v>6.5</v>
      </c>
      <c r="I13597" s="13">
        <f>IF(G13597="Male",VLOOKUP(H13597,'Shoe size conversion table'!$B$6:$D$22,2),VLOOKUP(H13597,'Shoe size conversion table'!$J$6:$L$22,2))</f>
        <v>39</v>
      </c>
      <c r="J13597" s="13">
        <f>IF(G13597="Male",VLOOKUP(H13597,'Shoe size conversion table'!$B$6:$D$22,3),VLOOKUP(H13597,'Shoe size conversion table'!$J$6:$L$22,3))</f>
        <v>6</v>
      </c>
      <c r="K13597" s="11">
        <v>169</v>
      </c>
      <c r="L13597" s="12">
        <v>0</v>
      </c>
      <c r="M13597" s="7">
        <f t="shared" si="637"/>
        <v>2016</v>
      </c>
      <c r="N13597" s="7">
        <f t="shared" si="638"/>
        <v>10</v>
      </c>
      <c r="O13597" s="30">
        <f t="shared" si="639"/>
        <v>169</v>
      </c>
    </row>
    <row r="13598" spans="2:15" x14ac:dyDescent="0.2">
      <c r="B13598" s="13">
        <v>64524</v>
      </c>
      <c r="C13598" s="14">
        <v>42659.286111111098</v>
      </c>
      <c r="D13598" s="7" t="s">
        <v>10</v>
      </c>
      <c r="E13598" s="13">
        <v>2174</v>
      </c>
      <c r="F13598" s="7" t="s">
        <v>34</v>
      </c>
      <c r="G13598" s="7" t="s">
        <v>12</v>
      </c>
      <c r="H13598" s="13">
        <v>12</v>
      </c>
      <c r="I13598" s="13" t="str">
        <f>IF(G13598="Male",VLOOKUP(H13598,'Shoe size conversion table'!$B$6:$D$22,2),VLOOKUP(H13598,'Shoe size conversion table'!$J$6:$L$22,2))</f>
        <v>42-43</v>
      </c>
      <c r="J13598" s="13">
        <f>IF(G13598="Male",VLOOKUP(H13598,'Shoe size conversion table'!$B$6:$D$22,3),VLOOKUP(H13598,'Shoe size conversion table'!$J$6:$L$22,3))</f>
        <v>10</v>
      </c>
      <c r="K13598" s="11">
        <v>189</v>
      </c>
      <c r="L13598" s="12">
        <v>0</v>
      </c>
      <c r="M13598" s="7">
        <f t="shared" si="637"/>
        <v>2016</v>
      </c>
      <c r="N13598" s="7">
        <f t="shared" si="638"/>
        <v>10</v>
      </c>
      <c r="O13598" s="30">
        <f t="shared" si="639"/>
        <v>189</v>
      </c>
    </row>
    <row r="13599" spans="2:15" x14ac:dyDescent="0.2">
      <c r="B13599" s="13">
        <v>64525</v>
      </c>
      <c r="C13599" s="14">
        <v>42659.316111111126</v>
      </c>
      <c r="D13599" s="7" t="s">
        <v>7</v>
      </c>
      <c r="E13599" s="13">
        <v>2184</v>
      </c>
      <c r="F13599" s="7" t="s">
        <v>48</v>
      </c>
      <c r="G13599" s="7" t="s">
        <v>11</v>
      </c>
      <c r="H13599" s="13">
        <v>10</v>
      </c>
      <c r="I13599" s="13">
        <f>IF(G13599="Male",VLOOKUP(H13599,'Shoe size conversion table'!$B$6:$D$22,2),VLOOKUP(H13599,'Shoe size conversion table'!$J$6:$L$22,2))</f>
        <v>43</v>
      </c>
      <c r="J13599" s="13">
        <f>IF(G13599="Male",VLOOKUP(H13599,'Shoe size conversion table'!$B$6:$D$22,3),VLOOKUP(H13599,'Shoe size conversion table'!$J$6:$L$22,3))</f>
        <v>9.5</v>
      </c>
      <c r="K13599" s="11">
        <v>129</v>
      </c>
      <c r="L13599" s="12">
        <v>0</v>
      </c>
      <c r="M13599" s="7">
        <f t="shared" si="637"/>
        <v>2016</v>
      </c>
      <c r="N13599" s="7">
        <f t="shared" si="638"/>
        <v>10</v>
      </c>
      <c r="O13599" s="30">
        <f t="shared" si="639"/>
        <v>129</v>
      </c>
    </row>
    <row r="13600" spans="2:15" x14ac:dyDescent="0.2">
      <c r="B13600" s="13">
        <v>64526</v>
      </c>
      <c r="C13600" s="14">
        <v>42659.336111111203</v>
      </c>
      <c r="D13600" s="7" t="s">
        <v>10</v>
      </c>
      <c r="E13600" s="13">
        <v>2156</v>
      </c>
      <c r="F13600" s="7" t="s">
        <v>35</v>
      </c>
      <c r="G13600" s="7" t="s">
        <v>11</v>
      </c>
      <c r="H13600" s="13">
        <v>9</v>
      </c>
      <c r="I13600" s="13">
        <f>IF(G13600="Male",VLOOKUP(H13600,'Shoe size conversion table'!$B$6:$D$22,2),VLOOKUP(H13600,'Shoe size conversion table'!$J$6:$L$22,2))</f>
        <v>42</v>
      </c>
      <c r="J13600" s="13">
        <f>IF(G13600="Male",VLOOKUP(H13600,'Shoe size conversion table'!$B$6:$D$22,3),VLOOKUP(H13600,'Shoe size conversion table'!$J$6:$L$22,3))</f>
        <v>8.5</v>
      </c>
      <c r="K13600" s="11">
        <v>129</v>
      </c>
      <c r="L13600" s="12">
        <v>0</v>
      </c>
      <c r="M13600" s="7">
        <f t="shared" si="637"/>
        <v>2016</v>
      </c>
      <c r="N13600" s="7">
        <f t="shared" si="638"/>
        <v>10</v>
      </c>
      <c r="O13600" s="30">
        <f t="shared" si="639"/>
        <v>129</v>
      </c>
    </row>
    <row r="13601" spans="2:15" x14ac:dyDescent="0.2">
      <c r="B13601" s="13">
        <v>64527</v>
      </c>
      <c r="C13601" s="14">
        <v>42659.356111111316</v>
      </c>
      <c r="D13601" s="7" t="s">
        <v>8</v>
      </c>
      <c r="E13601" s="13">
        <v>2198</v>
      </c>
      <c r="F13601" s="7" t="s">
        <v>37</v>
      </c>
      <c r="G13601" s="7" t="s">
        <v>11</v>
      </c>
      <c r="H13601" s="13">
        <v>13</v>
      </c>
      <c r="I13601" s="13">
        <f>IF(G13601="Male",VLOOKUP(H13601,'Shoe size conversion table'!$B$6:$D$22,2),VLOOKUP(H13601,'Shoe size conversion table'!$J$6:$L$22,2))</f>
        <v>46</v>
      </c>
      <c r="J13601" s="13">
        <f>IF(G13601="Male",VLOOKUP(H13601,'Shoe size conversion table'!$B$6:$D$22,3),VLOOKUP(H13601,'Shoe size conversion table'!$J$6:$L$22,3))</f>
        <v>12.5</v>
      </c>
      <c r="K13601" s="11">
        <v>169</v>
      </c>
      <c r="L13601" s="12">
        <v>0</v>
      </c>
      <c r="M13601" s="7">
        <f t="shared" si="637"/>
        <v>2016</v>
      </c>
      <c r="N13601" s="7">
        <f t="shared" si="638"/>
        <v>10</v>
      </c>
      <c r="O13601" s="30">
        <f t="shared" si="639"/>
        <v>169</v>
      </c>
    </row>
    <row r="13602" spans="2:15" x14ac:dyDescent="0.2">
      <c r="B13602" s="13">
        <v>64528</v>
      </c>
      <c r="C13602" s="14">
        <v>42659.406111111319</v>
      </c>
      <c r="D13602" s="7" t="s">
        <v>10</v>
      </c>
      <c r="E13602" s="13">
        <v>2185</v>
      </c>
      <c r="F13602" s="7" t="s">
        <v>34</v>
      </c>
      <c r="G13602" s="7" t="s">
        <v>11</v>
      </c>
      <c r="H13602" s="13">
        <v>9.5</v>
      </c>
      <c r="I13602" s="13" t="str">
        <f>IF(G13602="Male",VLOOKUP(H13602,'Shoe size conversion table'!$B$6:$D$22,2),VLOOKUP(H13602,'Shoe size conversion table'!$J$6:$L$22,2))</f>
        <v>42-43</v>
      </c>
      <c r="J13602" s="13">
        <f>IF(G13602="Male",VLOOKUP(H13602,'Shoe size conversion table'!$B$6:$D$22,3),VLOOKUP(H13602,'Shoe size conversion table'!$J$6:$L$22,3))</f>
        <v>9</v>
      </c>
      <c r="K13602" s="11">
        <v>189</v>
      </c>
      <c r="L13602" s="12">
        <v>0</v>
      </c>
      <c r="M13602" s="7">
        <f t="shared" si="637"/>
        <v>2016</v>
      </c>
      <c r="N13602" s="7">
        <f t="shared" si="638"/>
        <v>10</v>
      </c>
      <c r="O13602" s="30">
        <f t="shared" si="639"/>
        <v>189</v>
      </c>
    </row>
    <row r="13603" spans="2:15" x14ac:dyDescent="0.2">
      <c r="B13603" s="13">
        <v>64529</v>
      </c>
      <c r="C13603" s="14">
        <v>42659.466111111316</v>
      </c>
      <c r="D13603" s="7" t="s">
        <v>10</v>
      </c>
      <c r="E13603" s="13">
        <v>2161</v>
      </c>
      <c r="F13603" s="7" t="s">
        <v>34</v>
      </c>
      <c r="G13603" s="7" t="s">
        <v>11</v>
      </c>
      <c r="H13603" s="13">
        <v>10.5</v>
      </c>
      <c r="I13603" s="13" t="str">
        <f>IF(G13603="Male",VLOOKUP(H13603,'Shoe size conversion table'!$B$6:$D$22,2),VLOOKUP(H13603,'Shoe size conversion table'!$J$6:$L$22,2))</f>
        <v>43-44</v>
      </c>
      <c r="J13603" s="13">
        <f>IF(G13603="Male",VLOOKUP(H13603,'Shoe size conversion table'!$B$6:$D$22,3),VLOOKUP(H13603,'Shoe size conversion table'!$J$6:$L$22,3))</f>
        <v>10</v>
      </c>
      <c r="K13603" s="11">
        <v>159</v>
      </c>
      <c r="L13603" s="12">
        <v>0</v>
      </c>
      <c r="M13603" s="7">
        <f t="shared" si="637"/>
        <v>2016</v>
      </c>
      <c r="N13603" s="7">
        <f t="shared" si="638"/>
        <v>10</v>
      </c>
      <c r="O13603" s="30">
        <f t="shared" si="639"/>
        <v>159</v>
      </c>
    </row>
    <row r="13604" spans="2:15" x14ac:dyDescent="0.2">
      <c r="B13604" s="13">
        <v>64530</v>
      </c>
      <c r="C13604" s="14">
        <v>42659.476111111129</v>
      </c>
      <c r="D13604" s="7" t="s">
        <v>9</v>
      </c>
      <c r="E13604" s="13">
        <v>2236</v>
      </c>
      <c r="F13604" s="7" t="s">
        <v>61</v>
      </c>
      <c r="G13604" s="7" t="s">
        <v>11</v>
      </c>
      <c r="H13604" s="13">
        <v>7</v>
      </c>
      <c r="I13604" s="13">
        <f>IF(G13604="Male",VLOOKUP(H13604,'Shoe size conversion table'!$B$6:$D$22,2),VLOOKUP(H13604,'Shoe size conversion table'!$J$6:$L$22,2))</f>
        <v>40</v>
      </c>
      <c r="J13604" s="13">
        <f>IF(G13604="Male",VLOOKUP(H13604,'Shoe size conversion table'!$B$6:$D$22,3),VLOOKUP(H13604,'Shoe size conversion table'!$J$6:$L$22,3))</f>
        <v>6.5</v>
      </c>
      <c r="K13604" s="11">
        <v>129</v>
      </c>
      <c r="L13604" s="12">
        <v>0.3</v>
      </c>
      <c r="M13604" s="7">
        <f t="shared" si="637"/>
        <v>2016</v>
      </c>
      <c r="N13604" s="7">
        <f t="shared" si="638"/>
        <v>10</v>
      </c>
      <c r="O13604" s="30">
        <f t="shared" si="639"/>
        <v>90.3</v>
      </c>
    </row>
    <row r="13605" spans="2:15" x14ac:dyDescent="0.2">
      <c r="B13605" s="13">
        <v>64531</v>
      </c>
      <c r="C13605" s="14">
        <v>42659.476111111129</v>
      </c>
      <c r="D13605" s="7" t="s">
        <v>7</v>
      </c>
      <c r="E13605" s="13">
        <v>2174</v>
      </c>
      <c r="F13605" s="7" t="s">
        <v>57</v>
      </c>
      <c r="G13605" s="7" t="s">
        <v>12</v>
      </c>
      <c r="H13605" s="13">
        <v>9</v>
      </c>
      <c r="I13605" s="13" t="str">
        <f>IF(G13605="Male",VLOOKUP(H13605,'Shoe size conversion table'!$B$6:$D$22,2),VLOOKUP(H13605,'Shoe size conversion table'!$J$6:$L$22,2))</f>
        <v>39-40</v>
      </c>
      <c r="J13605" s="13">
        <f>IF(G13605="Male",VLOOKUP(H13605,'Shoe size conversion table'!$B$6:$D$22,3),VLOOKUP(H13605,'Shoe size conversion table'!$J$6:$L$22,3))</f>
        <v>7</v>
      </c>
      <c r="K13605" s="11">
        <v>189</v>
      </c>
      <c r="L13605" s="12">
        <v>0.1</v>
      </c>
      <c r="M13605" s="7">
        <f t="shared" si="637"/>
        <v>2016</v>
      </c>
      <c r="N13605" s="7">
        <f t="shared" si="638"/>
        <v>10</v>
      </c>
      <c r="O13605" s="30">
        <f t="shared" si="639"/>
        <v>170.1</v>
      </c>
    </row>
    <row r="13606" spans="2:15" x14ac:dyDescent="0.2">
      <c r="B13606" s="13">
        <v>64532</v>
      </c>
      <c r="C13606" s="14">
        <v>42659.476111111318</v>
      </c>
      <c r="D13606" s="7" t="s">
        <v>8</v>
      </c>
      <c r="E13606" s="13">
        <v>2230</v>
      </c>
      <c r="F13606" s="7" t="s">
        <v>38</v>
      </c>
      <c r="G13606" s="7" t="s">
        <v>11</v>
      </c>
      <c r="H13606" s="13">
        <v>9</v>
      </c>
      <c r="I13606" s="13">
        <f>IF(G13606="Male",VLOOKUP(H13606,'Shoe size conversion table'!$B$6:$D$22,2),VLOOKUP(H13606,'Shoe size conversion table'!$J$6:$L$22,2))</f>
        <v>42</v>
      </c>
      <c r="J13606" s="13">
        <f>IF(G13606="Male",VLOOKUP(H13606,'Shoe size conversion table'!$B$6:$D$22,3),VLOOKUP(H13606,'Shoe size conversion table'!$J$6:$L$22,3))</f>
        <v>8.5</v>
      </c>
      <c r="K13606" s="11">
        <v>139</v>
      </c>
      <c r="L13606" s="12">
        <v>0</v>
      </c>
      <c r="M13606" s="7">
        <f t="shared" si="637"/>
        <v>2016</v>
      </c>
      <c r="N13606" s="7">
        <f t="shared" si="638"/>
        <v>10</v>
      </c>
      <c r="O13606" s="30">
        <f t="shared" si="639"/>
        <v>139</v>
      </c>
    </row>
    <row r="13607" spans="2:15" x14ac:dyDescent="0.2">
      <c r="B13607" s="13">
        <v>64533</v>
      </c>
      <c r="C13607" s="14">
        <v>42659.506111111201</v>
      </c>
      <c r="D13607" s="7" t="s">
        <v>10</v>
      </c>
      <c r="E13607" s="13">
        <v>2173</v>
      </c>
      <c r="F13607" s="7" t="s">
        <v>34</v>
      </c>
      <c r="G13607" s="7" t="s">
        <v>11</v>
      </c>
      <c r="H13607" s="13">
        <v>9.5</v>
      </c>
      <c r="I13607" s="13" t="str">
        <f>IF(G13607="Male",VLOOKUP(H13607,'Shoe size conversion table'!$B$6:$D$22,2),VLOOKUP(H13607,'Shoe size conversion table'!$J$6:$L$22,2))</f>
        <v>42-43</v>
      </c>
      <c r="J13607" s="13">
        <f>IF(G13607="Male",VLOOKUP(H13607,'Shoe size conversion table'!$B$6:$D$22,3),VLOOKUP(H13607,'Shoe size conversion table'!$J$6:$L$22,3))</f>
        <v>9</v>
      </c>
      <c r="K13607" s="11">
        <v>149</v>
      </c>
      <c r="L13607" s="12">
        <v>0</v>
      </c>
      <c r="M13607" s="7">
        <f t="shared" si="637"/>
        <v>2016</v>
      </c>
      <c r="N13607" s="7">
        <f t="shared" si="638"/>
        <v>10</v>
      </c>
      <c r="O13607" s="30">
        <f t="shared" si="639"/>
        <v>149</v>
      </c>
    </row>
    <row r="13608" spans="2:15" x14ac:dyDescent="0.2">
      <c r="B13608" s="13">
        <v>64534</v>
      </c>
      <c r="C13608" s="14">
        <v>42659.7161111112</v>
      </c>
      <c r="D13608" s="7" t="s">
        <v>7</v>
      </c>
      <c r="E13608" s="13">
        <v>2227</v>
      </c>
      <c r="F13608" s="7" t="s">
        <v>57</v>
      </c>
      <c r="G13608" s="7" t="s">
        <v>12</v>
      </c>
      <c r="H13608" s="13">
        <v>7.5</v>
      </c>
      <c r="I13608" s="13">
        <f>IF(G13608="Male",VLOOKUP(H13608,'Shoe size conversion table'!$B$6:$D$22,2),VLOOKUP(H13608,'Shoe size conversion table'!$J$6:$L$22,2))</f>
        <v>38</v>
      </c>
      <c r="J13608" s="13">
        <f>IF(G13608="Male",VLOOKUP(H13608,'Shoe size conversion table'!$B$6:$D$22,3),VLOOKUP(H13608,'Shoe size conversion table'!$J$6:$L$22,3))</f>
        <v>5.5</v>
      </c>
      <c r="K13608" s="11">
        <v>199</v>
      </c>
      <c r="L13608" s="12">
        <v>0</v>
      </c>
      <c r="M13608" s="7">
        <f t="shared" si="637"/>
        <v>2016</v>
      </c>
      <c r="N13608" s="7">
        <f t="shared" si="638"/>
        <v>10</v>
      </c>
      <c r="O13608" s="30">
        <f t="shared" si="639"/>
        <v>199</v>
      </c>
    </row>
    <row r="13609" spans="2:15" x14ac:dyDescent="0.2">
      <c r="B13609" s="13">
        <v>64535</v>
      </c>
      <c r="C13609" s="14">
        <v>42659.776111111096</v>
      </c>
      <c r="D13609" s="7" t="s">
        <v>7</v>
      </c>
      <c r="E13609" s="13">
        <v>2236</v>
      </c>
      <c r="F13609" s="7" t="s">
        <v>48</v>
      </c>
      <c r="G13609" s="7" t="s">
        <v>11</v>
      </c>
      <c r="H13609" s="13">
        <v>10.5</v>
      </c>
      <c r="I13609" s="13" t="str">
        <f>IF(G13609="Male",VLOOKUP(H13609,'Shoe size conversion table'!$B$6:$D$22,2),VLOOKUP(H13609,'Shoe size conversion table'!$J$6:$L$22,2))</f>
        <v>43-44</v>
      </c>
      <c r="J13609" s="13">
        <f>IF(G13609="Male",VLOOKUP(H13609,'Shoe size conversion table'!$B$6:$D$22,3),VLOOKUP(H13609,'Shoe size conversion table'!$J$6:$L$22,3))</f>
        <v>10</v>
      </c>
      <c r="K13609" s="11">
        <v>139</v>
      </c>
      <c r="L13609" s="12">
        <v>0</v>
      </c>
      <c r="M13609" s="7">
        <f t="shared" si="637"/>
        <v>2016</v>
      </c>
      <c r="N13609" s="7">
        <f t="shared" si="638"/>
        <v>10</v>
      </c>
      <c r="O13609" s="30">
        <f t="shared" si="639"/>
        <v>139</v>
      </c>
    </row>
    <row r="13610" spans="2:15" x14ac:dyDescent="0.2">
      <c r="B13610" s="13">
        <v>64536</v>
      </c>
      <c r="C13610" s="14">
        <v>42659.806111111204</v>
      </c>
      <c r="D13610" s="7" t="s">
        <v>8</v>
      </c>
      <c r="E13610" s="13">
        <v>2219</v>
      </c>
      <c r="F13610" s="7" t="s">
        <v>38</v>
      </c>
      <c r="G13610" s="7" t="s">
        <v>12</v>
      </c>
      <c r="H13610" s="13">
        <v>7</v>
      </c>
      <c r="I13610" s="13" t="str">
        <f>IF(G13610="Male",VLOOKUP(H13610,'Shoe size conversion table'!$B$6:$D$22,2),VLOOKUP(H13610,'Shoe size conversion table'!$J$6:$L$22,2))</f>
        <v>37-38</v>
      </c>
      <c r="J13610" s="13">
        <f>IF(G13610="Male",VLOOKUP(H13610,'Shoe size conversion table'!$B$6:$D$22,3),VLOOKUP(H13610,'Shoe size conversion table'!$J$6:$L$22,3))</f>
        <v>5</v>
      </c>
      <c r="K13610" s="11">
        <v>159</v>
      </c>
      <c r="L13610" s="12">
        <v>0.1</v>
      </c>
      <c r="M13610" s="7">
        <f t="shared" si="637"/>
        <v>2016</v>
      </c>
      <c r="N13610" s="7">
        <f t="shared" si="638"/>
        <v>10</v>
      </c>
      <c r="O13610" s="30">
        <f t="shared" si="639"/>
        <v>143.1</v>
      </c>
    </row>
    <row r="13611" spans="2:15" x14ac:dyDescent="0.2">
      <c r="B13611" s="13">
        <v>64536</v>
      </c>
      <c r="C13611" s="14">
        <v>42659.806111111204</v>
      </c>
      <c r="D13611" s="7" t="s">
        <v>8</v>
      </c>
      <c r="E13611" s="13">
        <v>2211</v>
      </c>
      <c r="F13611" s="7" t="s">
        <v>39</v>
      </c>
      <c r="G13611" s="7" t="s">
        <v>11</v>
      </c>
      <c r="H13611" s="13">
        <v>11.5</v>
      </c>
      <c r="I13611" s="13" t="str">
        <f>IF(G13611="Male",VLOOKUP(H13611,'Shoe size conversion table'!$B$6:$D$22,2),VLOOKUP(H13611,'Shoe size conversion table'!$J$6:$L$22,2))</f>
        <v>44-45</v>
      </c>
      <c r="J13611" s="13">
        <f>IF(G13611="Male",VLOOKUP(H13611,'Shoe size conversion table'!$B$6:$D$22,3),VLOOKUP(H13611,'Shoe size conversion table'!$J$6:$L$22,3))</f>
        <v>11</v>
      </c>
      <c r="K13611" s="11">
        <v>179</v>
      </c>
      <c r="L13611" s="12">
        <v>0</v>
      </c>
      <c r="M13611" s="7">
        <f t="shared" si="637"/>
        <v>2016</v>
      </c>
      <c r="N13611" s="7">
        <f t="shared" si="638"/>
        <v>10</v>
      </c>
      <c r="O13611" s="30">
        <f t="shared" si="639"/>
        <v>179</v>
      </c>
    </row>
    <row r="13612" spans="2:15" x14ac:dyDescent="0.2">
      <c r="B13612" s="13">
        <v>64536</v>
      </c>
      <c r="C13612" s="14">
        <v>42659.806111111204</v>
      </c>
      <c r="D13612" s="7" t="s">
        <v>8</v>
      </c>
      <c r="E13612" s="13">
        <v>2161</v>
      </c>
      <c r="F13612" s="7" t="s">
        <v>39</v>
      </c>
      <c r="G13612" s="7" t="s">
        <v>11</v>
      </c>
      <c r="H13612" s="13">
        <v>9.5</v>
      </c>
      <c r="I13612" s="13" t="str">
        <f>IF(G13612="Male",VLOOKUP(H13612,'Shoe size conversion table'!$B$6:$D$22,2),VLOOKUP(H13612,'Shoe size conversion table'!$J$6:$L$22,2))</f>
        <v>42-43</v>
      </c>
      <c r="J13612" s="13">
        <f>IF(G13612="Male",VLOOKUP(H13612,'Shoe size conversion table'!$B$6:$D$22,3),VLOOKUP(H13612,'Shoe size conversion table'!$J$6:$L$22,3))</f>
        <v>9</v>
      </c>
      <c r="K13612" s="11">
        <v>189</v>
      </c>
      <c r="L13612" s="12">
        <v>0.1</v>
      </c>
      <c r="M13612" s="7">
        <f t="shared" si="637"/>
        <v>2016</v>
      </c>
      <c r="N13612" s="7">
        <f t="shared" si="638"/>
        <v>10</v>
      </c>
      <c r="O13612" s="30">
        <f t="shared" si="639"/>
        <v>170.1</v>
      </c>
    </row>
    <row r="13613" spans="2:15" x14ac:dyDescent="0.2">
      <c r="B13613" s="13">
        <v>64537</v>
      </c>
      <c r="C13613" s="14">
        <v>42659.816111111126</v>
      </c>
      <c r="D13613" s="7" t="s">
        <v>10</v>
      </c>
      <c r="E13613" s="13">
        <v>2200</v>
      </c>
      <c r="F13613" s="7" t="s">
        <v>35</v>
      </c>
      <c r="G13613" s="7" t="s">
        <v>12</v>
      </c>
      <c r="H13613" s="13">
        <v>7.5</v>
      </c>
      <c r="I13613" s="13">
        <f>IF(G13613="Male",VLOOKUP(H13613,'Shoe size conversion table'!$B$6:$D$22,2),VLOOKUP(H13613,'Shoe size conversion table'!$J$6:$L$22,2))</f>
        <v>38</v>
      </c>
      <c r="J13613" s="13">
        <f>IF(G13613="Male",VLOOKUP(H13613,'Shoe size conversion table'!$B$6:$D$22,3),VLOOKUP(H13613,'Shoe size conversion table'!$J$6:$L$22,3))</f>
        <v>5.5</v>
      </c>
      <c r="K13613" s="11">
        <v>139</v>
      </c>
      <c r="L13613" s="12">
        <v>0</v>
      </c>
      <c r="M13613" s="7">
        <f t="shared" si="637"/>
        <v>2016</v>
      </c>
      <c r="N13613" s="7">
        <f t="shared" si="638"/>
        <v>10</v>
      </c>
      <c r="O13613" s="30">
        <f t="shared" si="639"/>
        <v>139</v>
      </c>
    </row>
    <row r="13614" spans="2:15" x14ac:dyDescent="0.2">
      <c r="B13614" s="13">
        <v>64538</v>
      </c>
      <c r="C13614" s="14">
        <v>42659.826111111244</v>
      </c>
      <c r="D13614" s="7" t="s">
        <v>7</v>
      </c>
      <c r="E13614" s="13">
        <v>2219</v>
      </c>
      <c r="F13614" s="7" t="s">
        <v>48</v>
      </c>
      <c r="G13614" s="7" t="s">
        <v>11</v>
      </c>
      <c r="H13614" s="13">
        <v>10</v>
      </c>
      <c r="I13614" s="13">
        <f>IF(G13614="Male",VLOOKUP(H13614,'Shoe size conversion table'!$B$6:$D$22,2),VLOOKUP(H13614,'Shoe size conversion table'!$J$6:$L$22,2))</f>
        <v>43</v>
      </c>
      <c r="J13614" s="13">
        <f>IF(G13614="Male",VLOOKUP(H13614,'Shoe size conversion table'!$B$6:$D$22,3),VLOOKUP(H13614,'Shoe size conversion table'!$J$6:$L$22,3))</f>
        <v>9.5</v>
      </c>
      <c r="K13614" s="11">
        <v>149</v>
      </c>
      <c r="L13614" s="12">
        <v>0</v>
      </c>
      <c r="M13614" s="7">
        <f t="shared" si="637"/>
        <v>2016</v>
      </c>
      <c r="N13614" s="7">
        <f t="shared" si="638"/>
        <v>10</v>
      </c>
      <c r="O13614" s="30">
        <f t="shared" si="639"/>
        <v>149</v>
      </c>
    </row>
    <row r="13615" spans="2:15" x14ac:dyDescent="0.2">
      <c r="B13615" s="13">
        <v>64539</v>
      </c>
      <c r="C13615" s="14">
        <v>42659.826111111244</v>
      </c>
      <c r="D13615" s="7" t="s">
        <v>9</v>
      </c>
      <c r="E13615" s="13">
        <v>2213</v>
      </c>
      <c r="F13615" s="7" t="s">
        <v>60</v>
      </c>
      <c r="G13615" s="7" t="s">
        <v>12</v>
      </c>
      <c r="H13615" s="13">
        <v>8.5</v>
      </c>
      <c r="I13615" s="13">
        <f>IF(G13615="Male",VLOOKUP(H13615,'Shoe size conversion table'!$B$6:$D$22,2),VLOOKUP(H13615,'Shoe size conversion table'!$J$6:$L$22,2))</f>
        <v>39</v>
      </c>
      <c r="J13615" s="13">
        <f>IF(G13615="Male",VLOOKUP(H13615,'Shoe size conversion table'!$B$6:$D$22,3),VLOOKUP(H13615,'Shoe size conversion table'!$J$6:$L$22,3))</f>
        <v>6.5</v>
      </c>
      <c r="K13615" s="11">
        <v>169</v>
      </c>
      <c r="L13615" s="12">
        <v>0.1</v>
      </c>
      <c r="M13615" s="7">
        <f t="shared" si="637"/>
        <v>2016</v>
      </c>
      <c r="N13615" s="7">
        <f t="shared" si="638"/>
        <v>10</v>
      </c>
      <c r="O13615" s="30">
        <f t="shared" si="639"/>
        <v>152.1</v>
      </c>
    </row>
    <row r="13616" spans="2:15" x14ac:dyDescent="0.2">
      <c r="B13616" s="13">
        <v>64540</v>
      </c>
      <c r="C13616" s="14">
        <v>42659.826111111244</v>
      </c>
      <c r="D13616" s="7" t="s">
        <v>7</v>
      </c>
      <c r="E13616" s="13">
        <v>2206</v>
      </c>
      <c r="F13616" s="7" t="s">
        <v>48</v>
      </c>
      <c r="G13616" s="7" t="s">
        <v>11</v>
      </c>
      <c r="H13616" s="13">
        <v>12</v>
      </c>
      <c r="I13616" s="13">
        <f>IF(G13616="Male",VLOOKUP(H13616,'Shoe size conversion table'!$B$6:$D$22,2),VLOOKUP(H13616,'Shoe size conversion table'!$J$6:$L$22,2))</f>
        <v>45</v>
      </c>
      <c r="J13616" s="13">
        <f>IF(G13616="Male",VLOOKUP(H13616,'Shoe size conversion table'!$B$6:$D$22,3),VLOOKUP(H13616,'Shoe size conversion table'!$J$6:$L$22,3))</f>
        <v>11.5</v>
      </c>
      <c r="K13616" s="11">
        <v>149</v>
      </c>
      <c r="L13616" s="12">
        <v>0</v>
      </c>
      <c r="M13616" s="7">
        <f t="shared" si="637"/>
        <v>2016</v>
      </c>
      <c r="N13616" s="7">
        <f t="shared" si="638"/>
        <v>10</v>
      </c>
      <c r="O13616" s="30">
        <f t="shared" si="639"/>
        <v>149</v>
      </c>
    </row>
    <row r="13617" spans="2:15" x14ac:dyDescent="0.2">
      <c r="B13617" s="13">
        <v>64540</v>
      </c>
      <c r="C13617" s="14">
        <v>42659.826111111244</v>
      </c>
      <c r="D13617" s="7" t="s">
        <v>7</v>
      </c>
      <c r="E13617" s="13">
        <v>2205</v>
      </c>
      <c r="F13617" s="7" t="s">
        <v>48</v>
      </c>
      <c r="G13617" s="7" t="s">
        <v>11</v>
      </c>
      <c r="H13617" s="13">
        <v>11</v>
      </c>
      <c r="I13617" s="13">
        <f>IF(G13617="Male",VLOOKUP(H13617,'Shoe size conversion table'!$B$6:$D$22,2),VLOOKUP(H13617,'Shoe size conversion table'!$J$6:$L$22,2))</f>
        <v>44</v>
      </c>
      <c r="J13617" s="13">
        <f>IF(G13617="Male",VLOOKUP(H13617,'Shoe size conversion table'!$B$6:$D$22,3),VLOOKUP(H13617,'Shoe size conversion table'!$J$6:$L$22,3))</f>
        <v>10.5</v>
      </c>
      <c r="K13617" s="11">
        <v>139</v>
      </c>
      <c r="L13617" s="12">
        <v>0</v>
      </c>
      <c r="M13617" s="7">
        <f t="shared" si="637"/>
        <v>2016</v>
      </c>
      <c r="N13617" s="7">
        <f t="shared" si="638"/>
        <v>10</v>
      </c>
      <c r="O13617" s="30">
        <f t="shared" si="639"/>
        <v>139</v>
      </c>
    </row>
    <row r="13618" spans="2:15" x14ac:dyDescent="0.2">
      <c r="B13618" s="13">
        <v>64541</v>
      </c>
      <c r="C13618" s="14">
        <v>42659.876111111094</v>
      </c>
      <c r="D13618" s="7" t="s">
        <v>7</v>
      </c>
      <c r="E13618" s="13">
        <v>2189</v>
      </c>
      <c r="F13618" s="7" t="s">
        <v>54</v>
      </c>
      <c r="G13618" s="7" t="s">
        <v>12</v>
      </c>
      <c r="H13618" s="13">
        <v>10.5</v>
      </c>
      <c r="I13618" s="13">
        <f>IF(G13618="Male",VLOOKUP(H13618,'Shoe size conversion table'!$B$6:$D$22,2),VLOOKUP(H13618,'Shoe size conversion table'!$J$6:$L$22,2))</f>
        <v>41</v>
      </c>
      <c r="J13618" s="13">
        <f>IF(G13618="Male",VLOOKUP(H13618,'Shoe size conversion table'!$B$6:$D$22,3),VLOOKUP(H13618,'Shoe size conversion table'!$J$6:$L$22,3))</f>
        <v>8.5</v>
      </c>
      <c r="K13618" s="11">
        <v>149</v>
      </c>
      <c r="L13618" s="12">
        <v>0</v>
      </c>
      <c r="M13618" s="7">
        <f t="shared" si="637"/>
        <v>2016</v>
      </c>
      <c r="N13618" s="7">
        <f t="shared" si="638"/>
        <v>10</v>
      </c>
      <c r="O13618" s="30">
        <f t="shared" si="639"/>
        <v>149</v>
      </c>
    </row>
    <row r="13619" spans="2:15" x14ac:dyDescent="0.2">
      <c r="B13619" s="13">
        <v>64542</v>
      </c>
      <c r="C13619" s="14">
        <v>42659.956111111132</v>
      </c>
      <c r="D13619" s="7" t="s">
        <v>8</v>
      </c>
      <c r="E13619" s="13">
        <v>2150</v>
      </c>
      <c r="F13619" s="7" t="s">
        <v>40</v>
      </c>
      <c r="G13619" s="7" t="s">
        <v>11</v>
      </c>
      <c r="H13619" s="13">
        <v>10.5</v>
      </c>
      <c r="I13619" s="13" t="str">
        <f>IF(G13619="Male",VLOOKUP(H13619,'Shoe size conversion table'!$B$6:$D$22,2),VLOOKUP(H13619,'Shoe size conversion table'!$J$6:$L$22,2))</f>
        <v>43-44</v>
      </c>
      <c r="J13619" s="13">
        <f>IF(G13619="Male",VLOOKUP(H13619,'Shoe size conversion table'!$B$6:$D$22,3),VLOOKUP(H13619,'Shoe size conversion table'!$J$6:$L$22,3))</f>
        <v>10</v>
      </c>
      <c r="K13619" s="11">
        <v>179</v>
      </c>
      <c r="L13619" s="12">
        <v>0.5</v>
      </c>
      <c r="M13619" s="7">
        <f t="shared" si="637"/>
        <v>2016</v>
      </c>
      <c r="N13619" s="7">
        <f t="shared" si="638"/>
        <v>10</v>
      </c>
      <c r="O13619" s="30">
        <f t="shared" si="639"/>
        <v>89.5</v>
      </c>
    </row>
    <row r="13620" spans="2:15" x14ac:dyDescent="0.2">
      <c r="B13620" s="13">
        <v>64543</v>
      </c>
      <c r="C13620" s="14">
        <v>42660.036111111243</v>
      </c>
      <c r="D13620" s="7" t="s">
        <v>7</v>
      </c>
      <c r="E13620" s="13">
        <v>2181</v>
      </c>
      <c r="F13620" s="7" t="s">
        <v>43</v>
      </c>
      <c r="G13620" s="7" t="s">
        <v>11</v>
      </c>
      <c r="H13620" s="13">
        <v>9</v>
      </c>
      <c r="I13620" s="13">
        <f>IF(G13620="Male",VLOOKUP(H13620,'Shoe size conversion table'!$B$6:$D$22,2),VLOOKUP(H13620,'Shoe size conversion table'!$J$6:$L$22,2))</f>
        <v>42</v>
      </c>
      <c r="J13620" s="13">
        <f>IF(G13620="Male",VLOOKUP(H13620,'Shoe size conversion table'!$B$6:$D$22,3),VLOOKUP(H13620,'Shoe size conversion table'!$J$6:$L$22,3))</f>
        <v>8.5</v>
      </c>
      <c r="K13620" s="11">
        <v>199</v>
      </c>
      <c r="L13620" s="12">
        <v>0</v>
      </c>
      <c r="M13620" s="7">
        <f t="shared" si="637"/>
        <v>2016</v>
      </c>
      <c r="N13620" s="7">
        <f t="shared" si="638"/>
        <v>10</v>
      </c>
      <c r="O13620" s="30">
        <f t="shared" si="639"/>
        <v>199</v>
      </c>
    </row>
    <row r="13621" spans="2:15" x14ac:dyDescent="0.2">
      <c r="B13621" s="13">
        <v>64544</v>
      </c>
      <c r="C13621" s="14">
        <v>42660.056111111124</v>
      </c>
      <c r="D13621" s="7" t="s">
        <v>10</v>
      </c>
      <c r="E13621" s="13">
        <v>2158</v>
      </c>
      <c r="F13621" s="7" t="s">
        <v>36</v>
      </c>
      <c r="G13621" s="7" t="s">
        <v>11</v>
      </c>
      <c r="H13621" s="13">
        <v>9</v>
      </c>
      <c r="I13621" s="13">
        <f>IF(G13621="Male",VLOOKUP(H13621,'Shoe size conversion table'!$B$6:$D$22,2),VLOOKUP(H13621,'Shoe size conversion table'!$J$6:$L$22,2))</f>
        <v>42</v>
      </c>
      <c r="J13621" s="13">
        <f>IF(G13621="Male",VLOOKUP(H13621,'Shoe size conversion table'!$B$6:$D$22,3),VLOOKUP(H13621,'Shoe size conversion table'!$J$6:$L$22,3))</f>
        <v>8.5</v>
      </c>
      <c r="K13621" s="11">
        <v>149</v>
      </c>
      <c r="L13621" s="12">
        <v>0.1</v>
      </c>
      <c r="M13621" s="7">
        <f t="shared" si="637"/>
        <v>2016</v>
      </c>
      <c r="N13621" s="7">
        <f t="shared" si="638"/>
        <v>10</v>
      </c>
      <c r="O13621" s="30">
        <f t="shared" si="639"/>
        <v>134.1</v>
      </c>
    </row>
    <row r="13622" spans="2:15" x14ac:dyDescent="0.2">
      <c r="B13622" s="13">
        <v>64545</v>
      </c>
      <c r="C13622" s="14">
        <v>42660.146111111244</v>
      </c>
      <c r="D13622" s="7" t="s">
        <v>7</v>
      </c>
      <c r="E13622" s="13">
        <v>2162</v>
      </c>
      <c r="F13622" s="7" t="s">
        <v>47</v>
      </c>
      <c r="G13622" s="7" t="s">
        <v>11</v>
      </c>
      <c r="H13622" s="13">
        <v>11</v>
      </c>
      <c r="I13622" s="13">
        <f>IF(G13622="Male",VLOOKUP(H13622,'Shoe size conversion table'!$B$6:$D$22,2),VLOOKUP(H13622,'Shoe size conversion table'!$J$6:$L$22,2))</f>
        <v>44</v>
      </c>
      <c r="J13622" s="13">
        <f>IF(G13622="Male",VLOOKUP(H13622,'Shoe size conversion table'!$B$6:$D$22,3),VLOOKUP(H13622,'Shoe size conversion table'!$J$6:$L$22,3))</f>
        <v>10.5</v>
      </c>
      <c r="K13622" s="11">
        <v>199</v>
      </c>
      <c r="L13622" s="12">
        <v>0</v>
      </c>
      <c r="M13622" s="7">
        <f t="shared" si="637"/>
        <v>2016</v>
      </c>
      <c r="N13622" s="7">
        <f t="shared" si="638"/>
        <v>10</v>
      </c>
      <c r="O13622" s="30">
        <f t="shared" si="639"/>
        <v>199</v>
      </c>
    </row>
    <row r="13623" spans="2:15" x14ac:dyDescent="0.2">
      <c r="B13623" s="13">
        <v>64545</v>
      </c>
      <c r="C13623" s="14">
        <v>42660.146111111244</v>
      </c>
      <c r="D13623" s="7" t="s">
        <v>7</v>
      </c>
      <c r="E13623" s="13">
        <v>2220</v>
      </c>
      <c r="F13623" s="7" t="s">
        <v>45</v>
      </c>
      <c r="G13623" s="7" t="s">
        <v>11</v>
      </c>
      <c r="H13623" s="13">
        <v>9.5</v>
      </c>
      <c r="I13623" s="13" t="str">
        <f>IF(G13623="Male",VLOOKUP(H13623,'Shoe size conversion table'!$B$6:$D$22,2),VLOOKUP(H13623,'Shoe size conversion table'!$J$6:$L$22,2))</f>
        <v>42-43</v>
      </c>
      <c r="J13623" s="13">
        <f>IF(G13623="Male",VLOOKUP(H13623,'Shoe size conversion table'!$B$6:$D$22,3),VLOOKUP(H13623,'Shoe size conversion table'!$J$6:$L$22,3))</f>
        <v>9</v>
      </c>
      <c r="K13623" s="11">
        <v>129</v>
      </c>
      <c r="L13623" s="12">
        <v>0</v>
      </c>
      <c r="M13623" s="7">
        <f t="shared" si="637"/>
        <v>2016</v>
      </c>
      <c r="N13623" s="7">
        <f t="shared" si="638"/>
        <v>10</v>
      </c>
      <c r="O13623" s="30">
        <f t="shared" si="639"/>
        <v>129</v>
      </c>
    </row>
    <row r="13624" spans="2:15" x14ac:dyDescent="0.2">
      <c r="B13624" s="13">
        <v>64546</v>
      </c>
      <c r="C13624" s="14">
        <v>42660.146111111317</v>
      </c>
      <c r="D13624" s="7" t="s">
        <v>7</v>
      </c>
      <c r="E13624" s="13">
        <v>2187</v>
      </c>
      <c r="F13624" s="7" t="s">
        <v>48</v>
      </c>
      <c r="G13624" s="7" t="s">
        <v>11</v>
      </c>
      <c r="H13624" s="13">
        <v>11.5</v>
      </c>
      <c r="I13624" s="13" t="str">
        <f>IF(G13624="Male",VLOOKUP(H13624,'Shoe size conversion table'!$B$6:$D$22,2),VLOOKUP(H13624,'Shoe size conversion table'!$J$6:$L$22,2))</f>
        <v>44-45</v>
      </c>
      <c r="J13624" s="13">
        <f>IF(G13624="Male",VLOOKUP(H13624,'Shoe size conversion table'!$B$6:$D$22,3),VLOOKUP(H13624,'Shoe size conversion table'!$J$6:$L$22,3))</f>
        <v>11</v>
      </c>
      <c r="K13624" s="11">
        <v>179</v>
      </c>
      <c r="L13624" s="12">
        <v>0</v>
      </c>
      <c r="M13624" s="7">
        <f t="shared" si="637"/>
        <v>2016</v>
      </c>
      <c r="N13624" s="7">
        <f t="shared" si="638"/>
        <v>10</v>
      </c>
      <c r="O13624" s="30">
        <f t="shared" si="639"/>
        <v>179</v>
      </c>
    </row>
    <row r="13625" spans="2:15" x14ac:dyDescent="0.2">
      <c r="B13625" s="13">
        <v>64547</v>
      </c>
      <c r="C13625" s="14">
        <v>42660.216111111316</v>
      </c>
      <c r="D13625" s="7" t="s">
        <v>7</v>
      </c>
      <c r="E13625" s="13">
        <v>2208</v>
      </c>
      <c r="F13625" s="7" t="s">
        <v>46</v>
      </c>
      <c r="G13625" s="7" t="s">
        <v>12</v>
      </c>
      <c r="H13625" s="13">
        <v>8</v>
      </c>
      <c r="I13625" s="13" t="str">
        <f>IF(G13625="Male",VLOOKUP(H13625,'Shoe size conversion table'!$B$6:$D$22,2),VLOOKUP(H13625,'Shoe size conversion table'!$J$6:$L$22,2))</f>
        <v>38-39</v>
      </c>
      <c r="J13625" s="13">
        <f>IF(G13625="Male",VLOOKUP(H13625,'Shoe size conversion table'!$B$6:$D$22,3),VLOOKUP(H13625,'Shoe size conversion table'!$J$6:$L$22,3))</f>
        <v>6</v>
      </c>
      <c r="K13625" s="11">
        <v>129</v>
      </c>
      <c r="L13625" s="12">
        <v>0</v>
      </c>
      <c r="M13625" s="7">
        <f t="shared" si="637"/>
        <v>2016</v>
      </c>
      <c r="N13625" s="7">
        <f t="shared" si="638"/>
        <v>10</v>
      </c>
      <c r="O13625" s="30">
        <f t="shared" si="639"/>
        <v>129</v>
      </c>
    </row>
    <row r="13626" spans="2:15" x14ac:dyDescent="0.2">
      <c r="B13626" s="13">
        <v>64548</v>
      </c>
      <c r="C13626" s="14">
        <v>42660.256111111099</v>
      </c>
      <c r="D13626" s="7" t="s">
        <v>8</v>
      </c>
      <c r="E13626" s="13">
        <v>2190</v>
      </c>
      <c r="F13626" s="7" t="s">
        <v>42</v>
      </c>
      <c r="G13626" s="7" t="s">
        <v>12</v>
      </c>
      <c r="H13626" s="13">
        <v>7.5</v>
      </c>
      <c r="I13626" s="13">
        <f>IF(G13626="Male",VLOOKUP(H13626,'Shoe size conversion table'!$B$6:$D$22,2),VLOOKUP(H13626,'Shoe size conversion table'!$J$6:$L$22,2))</f>
        <v>38</v>
      </c>
      <c r="J13626" s="13">
        <f>IF(G13626="Male",VLOOKUP(H13626,'Shoe size conversion table'!$B$6:$D$22,3),VLOOKUP(H13626,'Shoe size conversion table'!$J$6:$L$22,3))</f>
        <v>5.5</v>
      </c>
      <c r="K13626" s="11">
        <v>189</v>
      </c>
      <c r="L13626" s="12">
        <v>0.2</v>
      </c>
      <c r="M13626" s="7">
        <f t="shared" si="637"/>
        <v>2016</v>
      </c>
      <c r="N13626" s="7">
        <f t="shared" si="638"/>
        <v>10</v>
      </c>
      <c r="O13626" s="30">
        <f t="shared" si="639"/>
        <v>151.20000000000002</v>
      </c>
    </row>
    <row r="13627" spans="2:15" x14ac:dyDescent="0.2">
      <c r="B13627" s="13">
        <v>64549</v>
      </c>
      <c r="C13627" s="14">
        <v>42660.26611111113</v>
      </c>
      <c r="D13627" s="7" t="s">
        <v>7</v>
      </c>
      <c r="E13627" s="13">
        <v>2231</v>
      </c>
      <c r="F13627" s="7" t="s">
        <v>44</v>
      </c>
      <c r="G13627" s="7" t="s">
        <v>11</v>
      </c>
      <c r="H13627" s="13">
        <v>9.5</v>
      </c>
      <c r="I13627" s="13" t="str">
        <f>IF(G13627="Male",VLOOKUP(H13627,'Shoe size conversion table'!$B$6:$D$22,2),VLOOKUP(H13627,'Shoe size conversion table'!$J$6:$L$22,2))</f>
        <v>42-43</v>
      </c>
      <c r="J13627" s="13">
        <f>IF(G13627="Male",VLOOKUP(H13627,'Shoe size conversion table'!$B$6:$D$22,3),VLOOKUP(H13627,'Shoe size conversion table'!$J$6:$L$22,3))</f>
        <v>9</v>
      </c>
      <c r="K13627" s="11">
        <v>149</v>
      </c>
      <c r="L13627" s="12">
        <v>0.2</v>
      </c>
      <c r="M13627" s="7">
        <f t="shared" si="637"/>
        <v>2016</v>
      </c>
      <c r="N13627" s="7">
        <f t="shared" si="638"/>
        <v>10</v>
      </c>
      <c r="O13627" s="30">
        <f t="shared" si="639"/>
        <v>119.2</v>
      </c>
    </row>
    <row r="13628" spans="2:15" x14ac:dyDescent="0.2">
      <c r="B13628" s="13">
        <v>64550</v>
      </c>
      <c r="C13628" s="14">
        <v>42660.286111111098</v>
      </c>
      <c r="D13628" s="7" t="s">
        <v>8</v>
      </c>
      <c r="E13628" s="13">
        <v>2180</v>
      </c>
      <c r="F13628" s="7" t="s">
        <v>42</v>
      </c>
      <c r="G13628" s="7" t="s">
        <v>11</v>
      </c>
      <c r="H13628" s="13">
        <v>8.5</v>
      </c>
      <c r="I13628" s="13" t="str">
        <f>IF(G13628="Male",VLOOKUP(H13628,'Shoe size conversion table'!$B$6:$D$22,2),VLOOKUP(H13628,'Shoe size conversion table'!$J$6:$L$22,2))</f>
        <v>41-42</v>
      </c>
      <c r="J13628" s="13">
        <f>IF(G13628="Male",VLOOKUP(H13628,'Shoe size conversion table'!$B$6:$D$22,3),VLOOKUP(H13628,'Shoe size conversion table'!$J$6:$L$22,3))</f>
        <v>8</v>
      </c>
      <c r="K13628" s="11">
        <v>199</v>
      </c>
      <c r="L13628" s="12">
        <v>0</v>
      </c>
      <c r="M13628" s="7">
        <f t="shared" si="637"/>
        <v>2016</v>
      </c>
      <c r="N13628" s="7">
        <f t="shared" si="638"/>
        <v>10</v>
      </c>
      <c r="O13628" s="30">
        <f t="shared" si="639"/>
        <v>199</v>
      </c>
    </row>
    <row r="13629" spans="2:15" x14ac:dyDescent="0.2">
      <c r="B13629" s="13">
        <v>64551</v>
      </c>
      <c r="C13629" s="14">
        <v>42660.336111111203</v>
      </c>
      <c r="D13629" s="7" t="s">
        <v>7</v>
      </c>
      <c r="E13629" s="13">
        <v>2231</v>
      </c>
      <c r="F13629" s="7" t="s">
        <v>51</v>
      </c>
      <c r="G13629" s="7" t="s">
        <v>12</v>
      </c>
      <c r="H13629" s="13">
        <v>8</v>
      </c>
      <c r="I13629" s="13" t="str">
        <f>IF(G13629="Male",VLOOKUP(H13629,'Shoe size conversion table'!$B$6:$D$22,2),VLOOKUP(H13629,'Shoe size conversion table'!$J$6:$L$22,2))</f>
        <v>38-39</v>
      </c>
      <c r="J13629" s="13">
        <f>IF(G13629="Male",VLOOKUP(H13629,'Shoe size conversion table'!$B$6:$D$22,3),VLOOKUP(H13629,'Shoe size conversion table'!$J$6:$L$22,3))</f>
        <v>6</v>
      </c>
      <c r="K13629" s="11">
        <v>179</v>
      </c>
      <c r="L13629" s="12">
        <v>0</v>
      </c>
      <c r="M13629" s="7">
        <f t="shared" si="637"/>
        <v>2016</v>
      </c>
      <c r="N13629" s="7">
        <f t="shared" si="638"/>
        <v>10</v>
      </c>
      <c r="O13629" s="30">
        <f t="shared" si="639"/>
        <v>179</v>
      </c>
    </row>
    <row r="13630" spans="2:15" x14ac:dyDescent="0.2">
      <c r="B13630" s="13">
        <v>64552</v>
      </c>
      <c r="C13630" s="14">
        <v>42660.476111111129</v>
      </c>
      <c r="D13630" s="7" t="s">
        <v>7</v>
      </c>
      <c r="E13630" s="13">
        <v>2174</v>
      </c>
      <c r="F13630" s="7" t="s">
        <v>57</v>
      </c>
      <c r="G13630" s="7" t="s">
        <v>12</v>
      </c>
      <c r="H13630" s="13">
        <v>9</v>
      </c>
      <c r="I13630" s="13" t="str">
        <f>IF(G13630="Male",VLOOKUP(H13630,'Shoe size conversion table'!$B$6:$D$22,2),VLOOKUP(H13630,'Shoe size conversion table'!$J$6:$L$22,2))</f>
        <v>39-40</v>
      </c>
      <c r="J13630" s="13">
        <f>IF(G13630="Male",VLOOKUP(H13630,'Shoe size conversion table'!$B$6:$D$22,3),VLOOKUP(H13630,'Shoe size conversion table'!$J$6:$L$22,3))</f>
        <v>7</v>
      </c>
      <c r="K13630" s="11">
        <v>189</v>
      </c>
      <c r="L13630" s="12">
        <v>0.1</v>
      </c>
      <c r="M13630" s="7">
        <f t="shared" si="637"/>
        <v>2016</v>
      </c>
      <c r="N13630" s="7">
        <f t="shared" si="638"/>
        <v>10</v>
      </c>
      <c r="O13630" s="30">
        <f t="shared" si="639"/>
        <v>170.1</v>
      </c>
    </row>
    <row r="13631" spans="2:15" x14ac:dyDescent="0.2">
      <c r="B13631" s="13">
        <v>64553</v>
      </c>
      <c r="C13631" s="14">
        <v>42660.476111111129</v>
      </c>
      <c r="D13631" s="7" t="s">
        <v>9</v>
      </c>
      <c r="E13631" s="13">
        <v>2170</v>
      </c>
      <c r="F13631" s="7" t="s">
        <v>58</v>
      </c>
      <c r="G13631" s="7" t="s">
        <v>11</v>
      </c>
      <c r="H13631" s="13">
        <v>8.5</v>
      </c>
      <c r="I13631" s="13" t="str">
        <f>IF(G13631="Male",VLOOKUP(H13631,'Shoe size conversion table'!$B$6:$D$22,2),VLOOKUP(H13631,'Shoe size conversion table'!$J$6:$L$22,2))</f>
        <v>41-42</v>
      </c>
      <c r="J13631" s="13">
        <f>IF(G13631="Male",VLOOKUP(H13631,'Shoe size conversion table'!$B$6:$D$22,3),VLOOKUP(H13631,'Shoe size conversion table'!$J$6:$L$22,3))</f>
        <v>8</v>
      </c>
      <c r="K13631" s="11">
        <v>179</v>
      </c>
      <c r="L13631" s="12">
        <v>0</v>
      </c>
      <c r="M13631" s="7">
        <f t="shared" si="637"/>
        <v>2016</v>
      </c>
      <c r="N13631" s="7">
        <f t="shared" si="638"/>
        <v>10</v>
      </c>
      <c r="O13631" s="30">
        <f t="shared" si="639"/>
        <v>179</v>
      </c>
    </row>
    <row r="13632" spans="2:15" x14ac:dyDescent="0.2">
      <c r="B13632" s="13">
        <v>64554</v>
      </c>
      <c r="C13632" s="14">
        <v>42660.476111111318</v>
      </c>
      <c r="D13632" s="7" t="s">
        <v>8</v>
      </c>
      <c r="E13632" s="13">
        <v>2230</v>
      </c>
      <c r="F13632" s="7" t="s">
        <v>38</v>
      </c>
      <c r="G13632" s="7" t="s">
        <v>11</v>
      </c>
      <c r="H13632" s="13">
        <v>9</v>
      </c>
      <c r="I13632" s="13">
        <f>IF(G13632="Male",VLOOKUP(H13632,'Shoe size conversion table'!$B$6:$D$22,2),VLOOKUP(H13632,'Shoe size conversion table'!$J$6:$L$22,2))</f>
        <v>42</v>
      </c>
      <c r="J13632" s="13">
        <f>IF(G13632="Male",VLOOKUP(H13632,'Shoe size conversion table'!$B$6:$D$22,3),VLOOKUP(H13632,'Shoe size conversion table'!$J$6:$L$22,3))</f>
        <v>8.5</v>
      </c>
      <c r="K13632" s="11">
        <v>139</v>
      </c>
      <c r="L13632" s="12">
        <v>0</v>
      </c>
      <c r="M13632" s="7">
        <f t="shared" si="637"/>
        <v>2016</v>
      </c>
      <c r="N13632" s="7">
        <f t="shared" si="638"/>
        <v>10</v>
      </c>
      <c r="O13632" s="30">
        <f t="shared" si="639"/>
        <v>139</v>
      </c>
    </row>
    <row r="13633" spans="2:15" x14ac:dyDescent="0.2">
      <c r="B13633" s="13">
        <v>64555</v>
      </c>
      <c r="C13633" s="14">
        <v>42660.576111111244</v>
      </c>
      <c r="D13633" s="7" t="s">
        <v>10</v>
      </c>
      <c r="E13633" s="13">
        <v>2157</v>
      </c>
      <c r="F13633" s="7" t="s">
        <v>34</v>
      </c>
      <c r="G13633" s="7" t="s">
        <v>12</v>
      </c>
      <c r="H13633" s="13">
        <v>7.5</v>
      </c>
      <c r="I13633" s="13">
        <f>IF(G13633="Male",VLOOKUP(H13633,'Shoe size conversion table'!$B$6:$D$22,2),VLOOKUP(H13633,'Shoe size conversion table'!$J$6:$L$22,2))</f>
        <v>38</v>
      </c>
      <c r="J13633" s="13">
        <f>IF(G13633="Male",VLOOKUP(H13633,'Shoe size conversion table'!$B$6:$D$22,3),VLOOKUP(H13633,'Shoe size conversion table'!$J$6:$L$22,3))</f>
        <v>5.5</v>
      </c>
      <c r="K13633" s="11">
        <v>199</v>
      </c>
      <c r="L13633" s="12">
        <v>0.3</v>
      </c>
      <c r="M13633" s="7">
        <f t="shared" si="637"/>
        <v>2016</v>
      </c>
      <c r="N13633" s="7">
        <f t="shared" si="638"/>
        <v>10</v>
      </c>
      <c r="O13633" s="30">
        <f t="shared" si="639"/>
        <v>139.29999999999998</v>
      </c>
    </row>
    <row r="13634" spans="2:15" x14ac:dyDescent="0.2">
      <c r="B13634" s="13">
        <v>64556</v>
      </c>
      <c r="C13634" s="14">
        <v>42660.606111111243</v>
      </c>
      <c r="D13634" s="7" t="s">
        <v>10</v>
      </c>
      <c r="E13634" s="13">
        <v>2191</v>
      </c>
      <c r="F13634" s="7" t="s">
        <v>35</v>
      </c>
      <c r="G13634" s="7" t="s">
        <v>12</v>
      </c>
      <c r="H13634" s="13">
        <v>8.5</v>
      </c>
      <c r="I13634" s="13">
        <f>IF(G13634="Male",VLOOKUP(H13634,'Shoe size conversion table'!$B$6:$D$22,2),VLOOKUP(H13634,'Shoe size conversion table'!$J$6:$L$22,2))</f>
        <v>39</v>
      </c>
      <c r="J13634" s="13">
        <f>IF(G13634="Male",VLOOKUP(H13634,'Shoe size conversion table'!$B$6:$D$22,3),VLOOKUP(H13634,'Shoe size conversion table'!$J$6:$L$22,3))</f>
        <v>6.5</v>
      </c>
      <c r="K13634" s="11">
        <v>169</v>
      </c>
      <c r="L13634" s="12">
        <v>0</v>
      </c>
      <c r="M13634" s="7">
        <f t="shared" si="637"/>
        <v>2016</v>
      </c>
      <c r="N13634" s="7">
        <f t="shared" si="638"/>
        <v>10</v>
      </c>
      <c r="O13634" s="30">
        <f t="shared" si="639"/>
        <v>169</v>
      </c>
    </row>
    <row r="13635" spans="2:15" x14ac:dyDescent="0.2">
      <c r="B13635" s="13">
        <v>64557</v>
      </c>
      <c r="C13635" s="14">
        <v>42660.666111111241</v>
      </c>
      <c r="D13635" s="7" t="s">
        <v>7</v>
      </c>
      <c r="E13635" s="13">
        <v>2235</v>
      </c>
      <c r="F13635" s="7" t="s">
        <v>49</v>
      </c>
      <c r="G13635" s="7" t="s">
        <v>12</v>
      </c>
      <c r="H13635" s="13">
        <v>9</v>
      </c>
      <c r="I13635" s="13" t="str">
        <f>IF(G13635="Male",VLOOKUP(H13635,'Shoe size conversion table'!$B$6:$D$22,2),VLOOKUP(H13635,'Shoe size conversion table'!$J$6:$L$22,2))</f>
        <v>39-40</v>
      </c>
      <c r="J13635" s="13">
        <f>IF(G13635="Male",VLOOKUP(H13635,'Shoe size conversion table'!$B$6:$D$22,3),VLOOKUP(H13635,'Shoe size conversion table'!$J$6:$L$22,3))</f>
        <v>7</v>
      </c>
      <c r="K13635" s="11">
        <v>139</v>
      </c>
      <c r="L13635" s="12">
        <v>0.1</v>
      </c>
      <c r="M13635" s="7">
        <f t="shared" si="637"/>
        <v>2016</v>
      </c>
      <c r="N13635" s="7">
        <f t="shared" si="638"/>
        <v>10</v>
      </c>
      <c r="O13635" s="30">
        <f t="shared" si="639"/>
        <v>125.10000000000001</v>
      </c>
    </row>
    <row r="13636" spans="2:15" x14ac:dyDescent="0.2">
      <c r="B13636" s="13">
        <v>64558</v>
      </c>
      <c r="C13636" s="14">
        <v>42660.806111111204</v>
      </c>
      <c r="D13636" s="7" t="s">
        <v>8</v>
      </c>
      <c r="E13636" s="13">
        <v>2219</v>
      </c>
      <c r="F13636" s="7" t="s">
        <v>38</v>
      </c>
      <c r="G13636" s="7" t="s">
        <v>12</v>
      </c>
      <c r="H13636" s="13">
        <v>7</v>
      </c>
      <c r="I13636" s="13" t="str">
        <f>IF(G13636="Male",VLOOKUP(H13636,'Shoe size conversion table'!$B$6:$D$22,2),VLOOKUP(H13636,'Shoe size conversion table'!$J$6:$L$22,2))</f>
        <v>37-38</v>
      </c>
      <c r="J13636" s="13">
        <f>IF(G13636="Male",VLOOKUP(H13636,'Shoe size conversion table'!$B$6:$D$22,3),VLOOKUP(H13636,'Shoe size conversion table'!$J$6:$L$22,3))</f>
        <v>5</v>
      </c>
      <c r="K13636" s="11">
        <v>159</v>
      </c>
      <c r="L13636" s="12">
        <v>0.1</v>
      </c>
      <c r="M13636" s="7">
        <f t="shared" si="637"/>
        <v>2016</v>
      </c>
      <c r="N13636" s="7">
        <f t="shared" si="638"/>
        <v>10</v>
      </c>
      <c r="O13636" s="30">
        <f t="shared" si="639"/>
        <v>143.1</v>
      </c>
    </row>
    <row r="13637" spans="2:15" x14ac:dyDescent="0.2">
      <c r="B13637" s="13">
        <v>64558</v>
      </c>
      <c r="C13637" s="14">
        <v>42660.806111111204</v>
      </c>
      <c r="D13637" s="7" t="s">
        <v>8</v>
      </c>
      <c r="E13637" s="13">
        <v>2214</v>
      </c>
      <c r="F13637" s="7" t="s">
        <v>42</v>
      </c>
      <c r="G13637" s="7" t="s">
        <v>12</v>
      </c>
      <c r="H13637" s="13">
        <v>7.5</v>
      </c>
      <c r="I13637" s="13">
        <f>IF(G13637="Male",VLOOKUP(H13637,'Shoe size conversion table'!$B$6:$D$22,2),VLOOKUP(H13637,'Shoe size conversion table'!$J$6:$L$22,2))</f>
        <v>38</v>
      </c>
      <c r="J13637" s="13">
        <f>IF(G13637="Male",VLOOKUP(H13637,'Shoe size conversion table'!$B$6:$D$22,3),VLOOKUP(H13637,'Shoe size conversion table'!$J$6:$L$22,3))</f>
        <v>5.5</v>
      </c>
      <c r="K13637" s="11">
        <v>199</v>
      </c>
      <c r="L13637" s="12">
        <v>0</v>
      </c>
      <c r="M13637" s="7">
        <f t="shared" ref="M13637:M13700" si="640">YEAR(C13637)</f>
        <v>2016</v>
      </c>
      <c r="N13637" s="7">
        <f t="shared" si="638"/>
        <v>10</v>
      </c>
      <c r="O13637" s="30">
        <f t="shared" si="639"/>
        <v>199</v>
      </c>
    </row>
    <row r="13638" spans="2:15" x14ac:dyDescent="0.2">
      <c r="B13638" s="13">
        <v>64559</v>
      </c>
      <c r="C13638" s="14">
        <v>42660.816111111126</v>
      </c>
      <c r="D13638" s="7" t="s">
        <v>8</v>
      </c>
      <c r="E13638" s="13">
        <v>2156</v>
      </c>
      <c r="F13638" s="7" t="s">
        <v>41</v>
      </c>
      <c r="G13638" s="7" t="s">
        <v>11</v>
      </c>
      <c r="H13638" s="13">
        <v>11.5</v>
      </c>
      <c r="I13638" s="13" t="str">
        <f>IF(G13638="Male",VLOOKUP(H13638,'Shoe size conversion table'!$B$6:$D$22,2),VLOOKUP(H13638,'Shoe size conversion table'!$J$6:$L$22,2))</f>
        <v>44-45</v>
      </c>
      <c r="J13638" s="13">
        <f>IF(G13638="Male",VLOOKUP(H13638,'Shoe size conversion table'!$B$6:$D$22,3),VLOOKUP(H13638,'Shoe size conversion table'!$J$6:$L$22,3))</f>
        <v>11</v>
      </c>
      <c r="K13638" s="11">
        <v>189</v>
      </c>
      <c r="L13638" s="12">
        <v>0</v>
      </c>
      <c r="M13638" s="7">
        <f t="shared" si="640"/>
        <v>2016</v>
      </c>
      <c r="N13638" s="7">
        <f t="shared" ref="N13638:N13701" si="641">MONTH(C13638:C28605)</f>
        <v>10</v>
      </c>
      <c r="O13638" s="30">
        <f t="shared" ref="O13638:O13701" si="642">K13638*(1-L13638)</f>
        <v>189</v>
      </c>
    </row>
    <row r="13639" spans="2:15" x14ac:dyDescent="0.2">
      <c r="B13639" s="13">
        <v>64560</v>
      </c>
      <c r="C13639" s="14">
        <v>42660.826111111244</v>
      </c>
      <c r="D13639" s="7" t="s">
        <v>7</v>
      </c>
      <c r="E13639" s="13">
        <v>2238</v>
      </c>
      <c r="F13639" s="7" t="s">
        <v>48</v>
      </c>
      <c r="G13639" s="7" t="s">
        <v>11</v>
      </c>
      <c r="H13639" s="13">
        <v>10.5</v>
      </c>
      <c r="I13639" s="13" t="str">
        <f>IF(G13639="Male",VLOOKUP(H13639,'Shoe size conversion table'!$B$6:$D$22,2),VLOOKUP(H13639,'Shoe size conversion table'!$J$6:$L$22,2))</f>
        <v>43-44</v>
      </c>
      <c r="J13639" s="13">
        <f>IF(G13639="Male",VLOOKUP(H13639,'Shoe size conversion table'!$B$6:$D$22,3),VLOOKUP(H13639,'Shoe size conversion table'!$J$6:$L$22,3))</f>
        <v>10</v>
      </c>
      <c r="K13639" s="11">
        <v>189</v>
      </c>
      <c r="L13639" s="12">
        <v>0</v>
      </c>
      <c r="M13639" s="7">
        <f t="shared" si="640"/>
        <v>2016</v>
      </c>
      <c r="N13639" s="7">
        <f t="shared" si="641"/>
        <v>10</v>
      </c>
      <c r="O13639" s="30">
        <f t="shared" si="642"/>
        <v>189</v>
      </c>
    </row>
    <row r="13640" spans="2:15" x14ac:dyDescent="0.2">
      <c r="B13640" s="13">
        <v>64560</v>
      </c>
      <c r="C13640" s="14">
        <v>42660.826111111244</v>
      </c>
      <c r="D13640" s="7" t="s">
        <v>7</v>
      </c>
      <c r="E13640" s="13">
        <v>2200</v>
      </c>
      <c r="F13640" s="7" t="s">
        <v>48</v>
      </c>
      <c r="G13640" s="7" t="s">
        <v>11</v>
      </c>
      <c r="H13640" s="13">
        <v>10</v>
      </c>
      <c r="I13640" s="13">
        <f>IF(G13640="Male",VLOOKUP(H13640,'Shoe size conversion table'!$B$6:$D$22,2),VLOOKUP(H13640,'Shoe size conversion table'!$J$6:$L$22,2))</f>
        <v>43</v>
      </c>
      <c r="J13640" s="13">
        <f>IF(G13640="Male",VLOOKUP(H13640,'Shoe size conversion table'!$B$6:$D$22,3),VLOOKUP(H13640,'Shoe size conversion table'!$J$6:$L$22,3))</f>
        <v>9.5</v>
      </c>
      <c r="K13640" s="11">
        <v>199</v>
      </c>
      <c r="L13640" s="12">
        <v>0</v>
      </c>
      <c r="M13640" s="7">
        <f t="shared" si="640"/>
        <v>2016</v>
      </c>
      <c r="N13640" s="7">
        <f t="shared" si="641"/>
        <v>10</v>
      </c>
      <c r="O13640" s="30">
        <f t="shared" si="642"/>
        <v>199</v>
      </c>
    </row>
    <row r="13641" spans="2:15" x14ac:dyDescent="0.2">
      <c r="B13641" s="13">
        <v>64560</v>
      </c>
      <c r="C13641" s="14">
        <v>42660.826111111244</v>
      </c>
      <c r="D13641" s="7" t="s">
        <v>7</v>
      </c>
      <c r="E13641" s="13">
        <v>2206</v>
      </c>
      <c r="F13641" s="7" t="s">
        <v>48</v>
      </c>
      <c r="G13641" s="7" t="s">
        <v>11</v>
      </c>
      <c r="H13641" s="13">
        <v>12</v>
      </c>
      <c r="I13641" s="13">
        <f>IF(G13641="Male",VLOOKUP(H13641,'Shoe size conversion table'!$B$6:$D$22,2),VLOOKUP(H13641,'Shoe size conversion table'!$J$6:$L$22,2))</f>
        <v>45</v>
      </c>
      <c r="J13641" s="13">
        <f>IF(G13641="Male",VLOOKUP(H13641,'Shoe size conversion table'!$B$6:$D$22,3),VLOOKUP(H13641,'Shoe size conversion table'!$J$6:$L$22,3))</f>
        <v>11.5</v>
      </c>
      <c r="K13641" s="11">
        <v>149</v>
      </c>
      <c r="L13641" s="12">
        <v>0</v>
      </c>
      <c r="M13641" s="7">
        <f t="shared" si="640"/>
        <v>2016</v>
      </c>
      <c r="N13641" s="7">
        <f t="shared" si="641"/>
        <v>10</v>
      </c>
      <c r="O13641" s="30">
        <f t="shared" si="642"/>
        <v>149</v>
      </c>
    </row>
    <row r="13642" spans="2:15" x14ac:dyDescent="0.2">
      <c r="B13642" s="13">
        <v>64560</v>
      </c>
      <c r="C13642" s="14">
        <v>42660.826111111244</v>
      </c>
      <c r="D13642" s="7" t="s">
        <v>7</v>
      </c>
      <c r="E13642" s="13">
        <v>2205</v>
      </c>
      <c r="F13642" s="7" t="s">
        <v>48</v>
      </c>
      <c r="G13642" s="7" t="s">
        <v>11</v>
      </c>
      <c r="H13642" s="13">
        <v>11</v>
      </c>
      <c r="I13642" s="13">
        <f>IF(G13642="Male",VLOOKUP(H13642,'Shoe size conversion table'!$B$6:$D$22,2),VLOOKUP(H13642,'Shoe size conversion table'!$J$6:$L$22,2))</f>
        <v>44</v>
      </c>
      <c r="J13642" s="13">
        <f>IF(G13642="Male",VLOOKUP(H13642,'Shoe size conversion table'!$B$6:$D$22,3),VLOOKUP(H13642,'Shoe size conversion table'!$J$6:$L$22,3))</f>
        <v>10.5</v>
      </c>
      <c r="K13642" s="11">
        <v>139</v>
      </c>
      <c r="L13642" s="12">
        <v>0</v>
      </c>
      <c r="M13642" s="7">
        <f t="shared" si="640"/>
        <v>2016</v>
      </c>
      <c r="N13642" s="7">
        <f t="shared" si="641"/>
        <v>10</v>
      </c>
      <c r="O13642" s="30">
        <f t="shared" si="642"/>
        <v>139</v>
      </c>
    </row>
    <row r="13643" spans="2:15" x14ac:dyDescent="0.2">
      <c r="B13643" s="13">
        <v>64561</v>
      </c>
      <c r="C13643" s="14">
        <v>42660.836111111101</v>
      </c>
      <c r="D13643" s="7" t="s">
        <v>9</v>
      </c>
      <c r="E13643" s="13">
        <v>2212</v>
      </c>
      <c r="F13643" s="7" t="s">
        <v>62</v>
      </c>
      <c r="G13643" s="7" t="s">
        <v>11</v>
      </c>
      <c r="H13643" s="13">
        <v>9.5</v>
      </c>
      <c r="I13643" s="13" t="str">
        <f>IF(G13643="Male",VLOOKUP(H13643,'Shoe size conversion table'!$B$6:$D$22,2),VLOOKUP(H13643,'Shoe size conversion table'!$J$6:$L$22,2))</f>
        <v>42-43</v>
      </c>
      <c r="J13643" s="13">
        <f>IF(G13643="Male",VLOOKUP(H13643,'Shoe size conversion table'!$B$6:$D$22,3),VLOOKUP(H13643,'Shoe size conversion table'!$J$6:$L$22,3))</f>
        <v>9</v>
      </c>
      <c r="K13643" s="11">
        <v>149</v>
      </c>
      <c r="L13643" s="12">
        <v>0</v>
      </c>
      <c r="M13643" s="7">
        <f t="shared" si="640"/>
        <v>2016</v>
      </c>
      <c r="N13643" s="7">
        <f t="shared" si="641"/>
        <v>10</v>
      </c>
      <c r="O13643" s="30">
        <f t="shared" si="642"/>
        <v>149</v>
      </c>
    </row>
    <row r="13644" spans="2:15" x14ac:dyDescent="0.2">
      <c r="B13644" s="13">
        <v>64562</v>
      </c>
      <c r="C13644" s="14">
        <v>42660.876111111094</v>
      </c>
      <c r="D13644" s="7" t="s">
        <v>7</v>
      </c>
      <c r="E13644" s="13">
        <v>2214</v>
      </c>
      <c r="F13644" s="7" t="s">
        <v>53</v>
      </c>
      <c r="G13644" s="7" t="s">
        <v>11</v>
      </c>
      <c r="H13644" s="13">
        <v>9.5</v>
      </c>
      <c r="I13644" s="13" t="str">
        <f>IF(G13644="Male",VLOOKUP(H13644,'Shoe size conversion table'!$B$6:$D$22,2),VLOOKUP(H13644,'Shoe size conversion table'!$J$6:$L$22,2))</f>
        <v>42-43</v>
      </c>
      <c r="J13644" s="13">
        <f>IF(G13644="Male",VLOOKUP(H13644,'Shoe size conversion table'!$B$6:$D$22,3),VLOOKUP(H13644,'Shoe size conversion table'!$J$6:$L$22,3))</f>
        <v>9</v>
      </c>
      <c r="K13644" s="11">
        <v>129</v>
      </c>
      <c r="L13644" s="12">
        <v>0.3</v>
      </c>
      <c r="M13644" s="7">
        <f t="shared" si="640"/>
        <v>2016</v>
      </c>
      <c r="N13644" s="7">
        <f t="shared" si="641"/>
        <v>10</v>
      </c>
      <c r="O13644" s="30">
        <f t="shared" si="642"/>
        <v>90.3</v>
      </c>
    </row>
    <row r="13645" spans="2:15" x14ac:dyDescent="0.2">
      <c r="B13645" s="13">
        <v>64563</v>
      </c>
      <c r="C13645" s="14">
        <v>42660.956111111132</v>
      </c>
      <c r="D13645" s="7" t="s">
        <v>8</v>
      </c>
      <c r="E13645" s="13">
        <v>2155</v>
      </c>
      <c r="F13645" s="7" t="s">
        <v>42</v>
      </c>
      <c r="G13645" s="7" t="s">
        <v>11</v>
      </c>
      <c r="H13645" s="13">
        <v>10.5</v>
      </c>
      <c r="I13645" s="13" t="str">
        <f>IF(G13645="Male",VLOOKUP(H13645,'Shoe size conversion table'!$B$6:$D$22,2),VLOOKUP(H13645,'Shoe size conversion table'!$J$6:$L$22,2))</f>
        <v>43-44</v>
      </c>
      <c r="J13645" s="13">
        <f>IF(G13645="Male",VLOOKUP(H13645,'Shoe size conversion table'!$B$6:$D$22,3),VLOOKUP(H13645,'Shoe size conversion table'!$J$6:$L$22,3))</f>
        <v>10</v>
      </c>
      <c r="K13645" s="11">
        <v>199</v>
      </c>
      <c r="L13645" s="12">
        <v>0</v>
      </c>
      <c r="M13645" s="7">
        <f t="shared" si="640"/>
        <v>2016</v>
      </c>
      <c r="N13645" s="7">
        <f t="shared" si="641"/>
        <v>10</v>
      </c>
      <c r="O13645" s="30">
        <f t="shared" si="642"/>
        <v>199</v>
      </c>
    </row>
    <row r="13646" spans="2:15" x14ac:dyDescent="0.2">
      <c r="B13646" s="13">
        <v>64564</v>
      </c>
      <c r="C13646" s="14">
        <v>42660.976111111202</v>
      </c>
      <c r="D13646" s="7" t="s">
        <v>7</v>
      </c>
      <c r="E13646" s="13">
        <v>2147</v>
      </c>
      <c r="F13646" s="7" t="s">
        <v>56</v>
      </c>
      <c r="G13646" s="7" t="s">
        <v>11</v>
      </c>
      <c r="H13646" s="13">
        <v>9.5</v>
      </c>
      <c r="I13646" s="13" t="str">
        <f>IF(G13646="Male",VLOOKUP(H13646,'Shoe size conversion table'!$B$6:$D$22,2),VLOOKUP(H13646,'Shoe size conversion table'!$J$6:$L$22,2))</f>
        <v>42-43</v>
      </c>
      <c r="J13646" s="13">
        <f>IF(G13646="Male",VLOOKUP(H13646,'Shoe size conversion table'!$B$6:$D$22,3),VLOOKUP(H13646,'Shoe size conversion table'!$J$6:$L$22,3))</f>
        <v>9</v>
      </c>
      <c r="K13646" s="11">
        <v>199</v>
      </c>
      <c r="L13646" s="12">
        <v>0</v>
      </c>
      <c r="M13646" s="7">
        <f t="shared" si="640"/>
        <v>2016</v>
      </c>
      <c r="N13646" s="7">
        <f t="shared" si="641"/>
        <v>10</v>
      </c>
      <c r="O13646" s="30">
        <f t="shared" si="642"/>
        <v>199</v>
      </c>
    </row>
    <row r="13647" spans="2:15" x14ac:dyDescent="0.2">
      <c r="B13647" s="13">
        <v>64565</v>
      </c>
      <c r="C13647" s="14">
        <v>42660.986111111313</v>
      </c>
      <c r="D13647" s="7" t="s">
        <v>7</v>
      </c>
      <c r="E13647" s="13">
        <v>2240</v>
      </c>
      <c r="F13647" s="7" t="s">
        <v>49</v>
      </c>
      <c r="G13647" s="7" t="s">
        <v>12</v>
      </c>
      <c r="H13647" s="13">
        <v>8.5</v>
      </c>
      <c r="I13647" s="13">
        <f>IF(G13647="Male",VLOOKUP(H13647,'Shoe size conversion table'!$B$6:$D$22,2),VLOOKUP(H13647,'Shoe size conversion table'!$J$6:$L$22,2))</f>
        <v>39</v>
      </c>
      <c r="J13647" s="13">
        <f>IF(G13647="Male",VLOOKUP(H13647,'Shoe size conversion table'!$B$6:$D$22,3),VLOOKUP(H13647,'Shoe size conversion table'!$J$6:$L$22,3))</f>
        <v>6.5</v>
      </c>
      <c r="K13647" s="11">
        <v>199</v>
      </c>
      <c r="L13647" s="12">
        <v>0.2</v>
      </c>
      <c r="M13647" s="7">
        <f t="shared" si="640"/>
        <v>2016</v>
      </c>
      <c r="N13647" s="7">
        <f t="shared" si="641"/>
        <v>10</v>
      </c>
      <c r="O13647" s="30">
        <f t="shared" si="642"/>
        <v>159.20000000000002</v>
      </c>
    </row>
    <row r="13648" spans="2:15" x14ac:dyDescent="0.2">
      <c r="B13648" s="13">
        <v>64566</v>
      </c>
      <c r="C13648" s="14">
        <v>42661.036111111243</v>
      </c>
      <c r="D13648" s="7" t="s">
        <v>7</v>
      </c>
      <c r="E13648" s="13">
        <v>2148</v>
      </c>
      <c r="F13648" s="7" t="s">
        <v>56</v>
      </c>
      <c r="G13648" s="7" t="s">
        <v>11</v>
      </c>
      <c r="H13648" s="13">
        <v>10</v>
      </c>
      <c r="I13648" s="13">
        <f>IF(G13648="Male",VLOOKUP(H13648,'Shoe size conversion table'!$B$6:$D$22,2),VLOOKUP(H13648,'Shoe size conversion table'!$J$6:$L$22,2))</f>
        <v>43</v>
      </c>
      <c r="J13648" s="13">
        <f>IF(G13648="Male",VLOOKUP(H13648,'Shoe size conversion table'!$B$6:$D$22,3),VLOOKUP(H13648,'Shoe size conversion table'!$J$6:$L$22,3))</f>
        <v>9.5</v>
      </c>
      <c r="K13648" s="11">
        <v>159</v>
      </c>
      <c r="L13648" s="12">
        <v>0</v>
      </c>
      <c r="M13648" s="7">
        <f t="shared" si="640"/>
        <v>2016</v>
      </c>
      <c r="N13648" s="7">
        <f t="shared" si="641"/>
        <v>10</v>
      </c>
      <c r="O13648" s="30">
        <f t="shared" si="642"/>
        <v>159</v>
      </c>
    </row>
    <row r="13649" spans="2:15" x14ac:dyDescent="0.2">
      <c r="B13649" s="13">
        <v>64567</v>
      </c>
      <c r="C13649" s="14">
        <v>42661.036111111243</v>
      </c>
      <c r="D13649" s="7" t="s">
        <v>8</v>
      </c>
      <c r="E13649" s="13">
        <v>2162</v>
      </c>
      <c r="F13649" s="7" t="s">
        <v>38</v>
      </c>
      <c r="G13649" s="7" t="s">
        <v>11</v>
      </c>
      <c r="H13649" s="13">
        <v>10</v>
      </c>
      <c r="I13649" s="13">
        <f>IF(G13649="Male",VLOOKUP(H13649,'Shoe size conversion table'!$B$6:$D$22,2),VLOOKUP(H13649,'Shoe size conversion table'!$J$6:$L$22,2))</f>
        <v>43</v>
      </c>
      <c r="J13649" s="13">
        <f>IF(G13649="Male",VLOOKUP(H13649,'Shoe size conversion table'!$B$6:$D$22,3),VLOOKUP(H13649,'Shoe size conversion table'!$J$6:$L$22,3))</f>
        <v>9.5</v>
      </c>
      <c r="K13649" s="11">
        <v>129</v>
      </c>
      <c r="L13649" s="12">
        <v>0.1</v>
      </c>
      <c r="M13649" s="7">
        <f t="shared" si="640"/>
        <v>2016</v>
      </c>
      <c r="N13649" s="7">
        <f t="shared" si="641"/>
        <v>10</v>
      </c>
      <c r="O13649" s="30">
        <f t="shared" si="642"/>
        <v>116.10000000000001</v>
      </c>
    </row>
    <row r="13650" spans="2:15" x14ac:dyDescent="0.2">
      <c r="B13650" s="13">
        <v>64568</v>
      </c>
      <c r="C13650" s="14">
        <v>42661.146111111317</v>
      </c>
      <c r="D13650" s="7" t="s">
        <v>7</v>
      </c>
      <c r="E13650" s="13">
        <v>2218</v>
      </c>
      <c r="F13650" s="7" t="s">
        <v>48</v>
      </c>
      <c r="G13650" s="7" t="s">
        <v>11</v>
      </c>
      <c r="H13650" s="13">
        <v>11.5</v>
      </c>
      <c r="I13650" s="13" t="str">
        <f>IF(G13650="Male",VLOOKUP(H13650,'Shoe size conversion table'!$B$6:$D$22,2),VLOOKUP(H13650,'Shoe size conversion table'!$J$6:$L$22,2))</f>
        <v>44-45</v>
      </c>
      <c r="J13650" s="13">
        <f>IF(G13650="Male",VLOOKUP(H13650,'Shoe size conversion table'!$B$6:$D$22,3),VLOOKUP(H13650,'Shoe size conversion table'!$J$6:$L$22,3))</f>
        <v>11</v>
      </c>
      <c r="K13650" s="11">
        <v>169</v>
      </c>
      <c r="L13650" s="12">
        <v>0</v>
      </c>
      <c r="M13650" s="7">
        <f t="shared" si="640"/>
        <v>2016</v>
      </c>
      <c r="N13650" s="7">
        <f t="shared" si="641"/>
        <v>10</v>
      </c>
      <c r="O13650" s="30">
        <f t="shared" si="642"/>
        <v>169</v>
      </c>
    </row>
    <row r="13651" spans="2:15" x14ac:dyDescent="0.2">
      <c r="B13651" s="13">
        <v>64568</v>
      </c>
      <c r="C13651" s="14">
        <v>42661.146111111317</v>
      </c>
      <c r="D13651" s="7" t="s">
        <v>7</v>
      </c>
      <c r="E13651" s="13">
        <v>2187</v>
      </c>
      <c r="F13651" s="7" t="s">
        <v>48</v>
      </c>
      <c r="G13651" s="7" t="s">
        <v>11</v>
      </c>
      <c r="H13651" s="13">
        <v>11.5</v>
      </c>
      <c r="I13651" s="13" t="str">
        <f>IF(G13651="Male",VLOOKUP(H13651,'Shoe size conversion table'!$B$6:$D$22,2),VLOOKUP(H13651,'Shoe size conversion table'!$J$6:$L$22,2))</f>
        <v>44-45</v>
      </c>
      <c r="J13651" s="13">
        <f>IF(G13651="Male",VLOOKUP(H13651,'Shoe size conversion table'!$B$6:$D$22,3),VLOOKUP(H13651,'Shoe size conversion table'!$J$6:$L$22,3))</f>
        <v>11</v>
      </c>
      <c r="K13651" s="11">
        <v>179</v>
      </c>
      <c r="L13651" s="12">
        <v>0</v>
      </c>
      <c r="M13651" s="7">
        <f t="shared" si="640"/>
        <v>2016</v>
      </c>
      <c r="N13651" s="7">
        <f t="shared" si="641"/>
        <v>10</v>
      </c>
      <c r="O13651" s="30">
        <f t="shared" si="642"/>
        <v>179</v>
      </c>
    </row>
    <row r="13652" spans="2:15" x14ac:dyDescent="0.2">
      <c r="B13652" s="13">
        <v>64568</v>
      </c>
      <c r="C13652" s="14">
        <v>42661.146111111317</v>
      </c>
      <c r="D13652" s="7" t="s">
        <v>7</v>
      </c>
      <c r="E13652" s="13">
        <v>2229</v>
      </c>
      <c r="F13652" s="7" t="s">
        <v>48</v>
      </c>
      <c r="G13652" s="7" t="s">
        <v>11</v>
      </c>
      <c r="H13652" s="13">
        <v>9.5</v>
      </c>
      <c r="I13652" s="13" t="str">
        <f>IF(G13652="Male",VLOOKUP(H13652,'Shoe size conversion table'!$B$6:$D$22,2),VLOOKUP(H13652,'Shoe size conversion table'!$J$6:$L$22,2))</f>
        <v>42-43</v>
      </c>
      <c r="J13652" s="13">
        <f>IF(G13652="Male",VLOOKUP(H13652,'Shoe size conversion table'!$B$6:$D$22,3),VLOOKUP(H13652,'Shoe size conversion table'!$J$6:$L$22,3))</f>
        <v>9</v>
      </c>
      <c r="K13652" s="11">
        <v>189</v>
      </c>
      <c r="L13652" s="12">
        <v>0</v>
      </c>
      <c r="M13652" s="7">
        <f t="shared" si="640"/>
        <v>2016</v>
      </c>
      <c r="N13652" s="7">
        <f t="shared" si="641"/>
        <v>10</v>
      </c>
      <c r="O13652" s="30">
        <f t="shared" si="642"/>
        <v>189</v>
      </c>
    </row>
    <row r="13653" spans="2:15" x14ac:dyDescent="0.2">
      <c r="B13653" s="13">
        <v>64569</v>
      </c>
      <c r="C13653" s="14">
        <v>42661.166111111314</v>
      </c>
      <c r="D13653" s="7" t="s">
        <v>7</v>
      </c>
      <c r="E13653" s="13">
        <v>2220</v>
      </c>
      <c r="F13653" s="7" t="s">
        <v>49</v>
      </c>
      <c r="G13653" s="7" t="s">
        <v>11</v>
      </c>
      <c r="H13653" s="13">
        <v>8</v>
      </c>
      <c r="I13653" s="13">
        <f>IF(G13653="Male",VLOOKUP(H13653,'Shoe size conversion table'!$B$6:$D$22,2),VLOOKUP(H13653,'Shoe size conversion table'!$J$6:$L$22,2))</f>
        <v>41</v>
      </c>
      <c r="J13653" s="13">
        <f>IF(G13653="Male",VLOOKUP(H13653,'Shoe size conversion table'!$B$6:$D$22,3),VLOOKUP(H13653,'Shoe size conversion table'!$J$6:$L$22,3))</f>
        <v>7.5</v>
      </c>
      <c r="K13653" s="11">
        <v>169</v>
      </c>
      <c r="L13653" s="12">
        <v>0</v>
      </c>
      <c r="M13653" s="7">
        <f t="shared" si="640"/>
        <v>2016</v>
      </c>
      <c r="N13653" s="7">
        <f t="shared" si="641"/>
        <v>10</v>
      </c>
      <c r="O13653" s="30">
        <f t="shared" si="642"/>
        <v>169</v>
      </c>
    </row>
    <row r="13654" spans="2:15" x14ac:dyDescent="0.2">
      <c r="B13654" s="13">
        <v>64570</v>
      </c>
      <c r="C13654" s="14">
        <v>42661.226111111202</v>
      </c>
      <c r="D13654" s="7" t="s">
        <v>8</v>
      </c>
      <c r="E13654" s="13">
        <v>2188</v>
      </c>
      <c r="F13654" s="7" t="s">
        <v>37</v>
      </c>
      <c r="G13654" s="7" t="s">
        <v>11</v>
      </c>
      <c r="H13654" s="13">
        <v>11</v>
      </c>
      <c r="I13654" s="13">
        <f>IF(G13654="Male",VLOOKUP(H13654,'Shoe size conversion table'!$B$6:$D$22,2),VLOOKUP(H13654,'Shoe size conversion table'!$J$6:$L$22,2))</f>
        <v>44</v>
      </c>
      <c r="J13654" s="13">
        <f>IF(G13654="Male",VLOOKUP(H13654,'Shoe size conversion table'!$B$6:$D$22,3),VLOOKUP(H13654,'Shoe size conversion table'!$J$6:$L$22,3))</f>
        <v>10.5</v>
      </c>
      <c r="K13654" s="11">
        <v>189</v>
      </c>
      <c r="L13654" s="12">
        <v>0</v>
      </c>
      <c r="M13654" s="7">
        <f t="shared" si="640"/>
        <v>2016</v>
      </c>
      <c r="N13654" s="7">
        <f t="shared" si="641"/>
        <v>10</v>
      </c>
      <c r="O13654" s="30">
        <f t="shared" si="642"/>
        <v>189</v>
      </c>
    </row>
    <row r="13655" spans="2:15" x14ac:dyDescent="0.2">
      <c r="B13655" s="13">
        <v>64571</v>
      </c>
      <c r="C13655" s="14">
        <v>42661.236111111131</v>
      </c>
      <c r="D13655" s="7" t="s">
        <v>7</v>
      </c>
      <c r="E13655" s="13">
        <v>2181</v>
      </c>
      <c r="F13655" s="7" t="s">
        <v>48</v>
      </c>
      <c r="G13655" s="7" t="s">
        <v>12</v>
      </c>
      <c r="H13655" s="13">
        <v>12</v>
      </c>
      <c r="I13655" s="13" t="str">
        <f>IF(G13655="Male",VLOOKUP(H13655,'Shoe size conversion table'!$B$6:$D$22,2),VLOOKUP(H13655,'Shoe size conversion table'!$J$6:$L$22,2))</f>
        <v>42-43</v>
      </c>
      <c r="J13655" s="13">
        <f>IF(G13655="Male",VLOOKUP(H13655,'Shoe size conversion table'!$B$6:$D$22,3),VLOOKUP(H13655,'Shoe size conversion table'!$J$6:$L$22,3))</f>
        <v>10</v>
      </c>
      <c r="K13655" s="11">
        <v>149</v>
      </c>
      <c r="L13655" s="12">
        <v>0</v>
      </c>
      <c r="M13655" s="7">
        <f t="shared" si="640"/>
        <v>2016</v>
      </c>
      <c r="N13655" s="7">
        <f t="shared" si="641"/>
        <v>10</v>
      </c>
      <c r="O13655" s="30">
        <f t="shared" si="642"/>
        <v>149</v>
      </c>
    </row>
    <row r="13656" spans="2:15" x14ac:dyDescent="0.2">
      <c r="B13656" s="13">
        <v>64572</v>
      </c>
      <c r="C13656" s="14">
        <v>42661.256111111099</v>
      </c>
      <c r="D13656" s="7" t="s">
        <v>8</v>
      </c>
      <c r="E13656" s="13">
        <v>2177</v>
      </c>
      <c r="F13656" s="7" t="s">
        <v>41</v>
      </c>
      <c r="G13656" s="7" t="s">
        <v>11</v>
      </c>
      <c r="H13656" s="13">
        <v>9.5</v>
      </c>
      <c r="I13656" s="13" t="str">
        <f>IF(G13656="Male",VLOOKUP(H13656,'Shoe size conversion table'!$B$6:$D$22,2),VLOOKUP(H13656,'Shoe size conversion table'!$J$6:$L$22,2))</f>
        <v>42-43</v>
      </c>
      <c r="J13656" s="13">
        <f>IF(G13656="Male",VLOOKUP(H13656,'Shoe size conversion table'!$B$6:$D$22,3),VLOOKUP(H13656,'Shoe size conversion table'!$J$6:$L$22,3))</f>
        <v>9</v>
      </c>
      <c r="K13656" s="11">
        <v>129</v>
      </c>
      <c r="L13656" s="12">
        <v>0</v>
      </c>
      <c r="M13656" s="7">
        <f t="shared" si="640"/>
        <v>2016</v>
      </c>
      <c r="N13656" s="7">
        <f t="shared" si="641"/>
        <v>10</v>
      </c>
      <c r="O13656" s="30">
        <f t="shared" si="642"/>
        <v>129</v>
      </c>
    </row>
    <row r="13657" spans="2:15" x14ac:dyDescent="0.2">
      <c r="B13657" s="13">
        <v>64572</v>
      </c>
      <c r="C13657" s="14">
        <v>42661.256111111099</v>
      </c>
      <c r="D13657" s="7" t="s">
        <v>8</v>
      </c>
      <c r="E13657" s="13">
        <v>2228</v>
      </c>
      <c r="F13657" s="7" t="s">
        <v>40</v>
      </c>
      <c r="G13657" s="7" t="s">
        <v>11</v>
      </c>
      <c r="H13657" s="13">
        <v>9.5</v>
      </c>
      <c r="I13657" s="13" t="str">
        <f>IF(G13657="Male",VLOOKUP(H13657,'Shoe size conversion table'!$B$6:$D$22,2),VLOOKUP(H13657,'Shoe size conversion table'!$J$6:$L$22,2))</f>
        <v>42-43</v>
      </c>
      <c r="J13657" s="13">
        <f>IF(G13657="Male",VLOOKUP(H13657,'Shoe size conversion table'!$B$6:$D$22,3),VLOOKUP(H13657,'Shoe size conversion table'!$J$6:$L$22,3))</f>
        <v>9</v>
      </c>
      <c r="K13657" s="11">
        <v>129</v>
      </c>
      <c r="L13657" s="12">
        <v>0.2</v>
      </c>
      <c r="M13657" s="7">
        <f t="shared" si="640"/>
        <v>2016</v>
      </c>
      <c r="N13657" s="7">
        <f t="shared" si="641"/>
        <v>10</v>
      </c>
      <c r="O13657" s="30">
        <f t="shared" si="642"/>
        <v>103.2</v>
      </c>
    </row>
    <row r="13658" spans="2:15" x14ac:dyDescent="0.2">
      <c r="B13658" s="13">
        <v>64573</v>
      </c>
      <c r="C13658" s="14">
        <v>42661.26611111113</v>
      </c>
      <c r="D13658" s="7" t="s">
        <v>9</v>
      </c>
      <c r="E13658" s="13">
        <v>2209</v>
      </c>
      <c r="F13658" s="7" t="s">
        <v>61</v>
      </c>
      <c r="G13658" s="7" t="s">
        <v>12</v>
      </c>
      <c r="H13658" s="13">
        <v>12</v>
      </c>
      <c r="I13658" s="13" t="str">
        <f>IF(G13658="Male",VLOOKUP(H13658,'Shoe size conversion table'!$B$6:$D$22,2),VLOOKUP(H13658,'Shoe size conversion table'!$J$6:$L$22,2))</f>
        <v>42-43</v>
      </c>
      <c r="J13658" s="13">
        <f>IF(G13658="Male",VLOOKUP(H13658,'Shoe size conversion table'!$B$6:$D$22,3),VLOOKUP(H13658,'Shoe size conversion table'!$J$6:$L$22,3))</f>
        <v>10</v>
      </c>
      <c r="K13658" s="11">
        <v>129</v>
      </c>
      <c r="L13658" s="12">
        <v>0</v>
      </c>
      <c r="M13658" s="7">
        <f t="shared" si="640"/>
        <v>2016</v>
      </c>
      <c r="N13658" s="7">
        <f t="shared" si="641"/>
        <v>10</v>
      </c>
      <c r="O13658" s="30">
        <f t="shared" si="642"/>
        <v>129</v>
      </c>
    </row>
    <row r="13659" spans="2:15" x14ac:dyDescent="0.2">
      <c r="B13659" s="13">
        <v>64574</v>
      </c>
      <c r="C13659" s="14">
        <v>42661.316111111206</v>
      </c>
      <c r="D13659" s="7" t="s">
        <v>10</v>
      </c>
      <c r="E13659" s="13">
        <v>2234</v>
      </c>
      <c r="F13659" s="7" t="s">
        <v>34</v>
      </c>
      <c r="G13659" s="7" t="s">
        <v>11</v>
      </c>
      <c r="H13659" s="13">
        <v>6</v>
      </c>
      <c r="I13659" s="13">
        <f>IF(G13659="Male",VLOOKUP(H13659,'Shoe size conversion table'!$B$6:$D$22,2),VLOOKUP(H13659,'Shoe size conversion table'!$J$6:$L$22,2))</f>
        <v>39</v>
      </c>
      <c r="J13659" s="13">
        <f>IF(G13659="Male",VLOOKUP(H13659,'Shoe size conversion table'!$B$6:$D$22,3),VLOOKUP(H13659,'Shoe size conversion table'!$J$6:$L$22,3))</f>
        <v>5.5</v>
      </c>
      <c r="K13659" s="11">
        <v>129</v>
      </c>
      <c r="L13659" s="12">
        <v>0.3</v>
      </c>
      <c r="M13659" s="7">
        <f t="shared" si="640"/>
        <v>2016</v>
      </c>
      <c r="N13659" s="7">
        <f t="shared" si="641"/>
        <v>10</v>
      </c>
      <c r="O13659" s="30">
        <f t="shared" si="642"/>
        <v>90.3</v>
      </c>
    </row>
    <row r="13660" spans="2:15" x14ac:dyDescent="0.2">
      <c r="B13660" s="13">
        <v>64575</v>
      </c>
      <c r="C13660" s="14">
        <v>42661.356111111316</v>
      </c>
      <c r="D13660" s="7" t="s">
        <v>10</v>
      </c>
      <c r="E13660" s="13">
        <v>2240</v>
      </c>
      <c r="F13660" s="7" t="s">
        <v>34</v>
      </c>
      <c r="G13660" s="7" t="s">
        <v>12</v>
      </c>
      <c r="H13660" s="13">
        <v>6.5</v>
      </c>
      <c r="I13660" s="13">
        <f>IF(G13660="Male",VLOOKUP(H13660,'Shoe size conversion table'!$B$6:$D$22,2),VLOOKUP(H13660,'Shoe size conversion table'!$J$6:$L$22,2))</f>
        <v>37</v>
      </c>
      <c r="J13660" s="13">
        <f>IF(G13660="Male",VLOOKUP(H13660,'Shoe size conversion table'!$B$6:$D$22,3),VLOOKUP(H13660,'Shoe size conversion table'!$J$6:$L$22,3))</f>
        <v>4.5</v>
      </c>
      <c r="K13660" s="11">
        <v>179</v>
      </c>
      <c r="L13660" s="12">
        <v>0</v>
      </c>
      <c r="M13660" s="7">
        <f t="shared" si="640"/>
        <v>2016</v>
      </c>
      <c r="N13660" s="7">
        <f t="shared" si="641"/>
        <v>10</v>
      </c>
      <c r="O13660" s="30">
        <f t="shared" si="642"/>
        <v>179</v>
      </c>
    </row>
    <row r="13661" spans="2:15" x14ac:dyDescent="0.2">
      <c r="B13661" s="13">
        <v>64576</v>
      </c>
      <c r="C13661" s="14">
        <v>42661.37611111124</v>
      </c>
      <c r="D13661" s="7" t="s">
        <v>10</v>
      </c>
      <c r="E13661" s="13">
        <v>2157</v>
      </c>
      <c r="F13661" s="7" t="s">
        <v>34</v>
      </c>
      <c r="G13661" s="7" t="s">
        <v>12</v>
      </c>
      <c r="H13661" s="13">
        <v>7.5</v>
      </c>
      <c r="I13661" s="13">
        <f>IF(G13661="Male",VLOOKUP(H13661,'Shoe size conversion table'!$B$6:$D$22,2),VLOOKUP(H13661,'Shoe size conversion table'!$J$6:$L$22,2))</f>
        <v>38</v>
      </c>
      <c r="J13661" s="13">
        <f>IF(G13661="Male",VLOOKUP(H13661,'Shoe size conversion table'!$B$6:$D$22,3),VLOOKUP(H13661,'Shoe size conversion table'!$J$6:$L$22,3))</f>
        <v>5.5</v>
      </c>
      <c r="K13661" s="11">
        <v>179</v>
      </c>
      <c r="L13661" s="12">
        <v>0.1</v>
      </c>
      <c r="M13661" s="7">
        <f t="shared" si="640"/>
        <v>2016</v>
      </c>
      <c r="N13661" s="7">
        <f t="shared" si="641"/>
        <v>10</v>
      </c>
      <c r="O13661" s="30">
        <f t="shared" si="642"/>
        <v>161.1</v>
      </c>
    </row>
    <row r="13662" spans="2:15" x14ac:dyDescent="0.2">
      <c r="B13662" s="13">
        <v>64577</v>
      </c>
      <c r="C13662" s="14">
        <v>42661.446111111203</v>
      </c>
      <c r="D13662" s="7" t="s">
        <v>7</v>
      </c>
      <c r="E13662" s="13">
        <v>2202</v>
      </c>
      <c r="F13662" s="7" t="s">
        <v>44</v>
      </c>
      <c r="G13662" s="7" t="s">
        <v>11</v>
      </c>
      <c r="H13662" s="13">
        <v>8.5</v>
      </c>
      <c r="I13662" s="13" t="str">
        <f>IF(G13662="Male",VLOOKUP(H13662,'Shoe size conversion table'!$B$6:$D$22,2),VLOOKUP(H13662,'Shoe size conversion table'!$J$6:$L$22,2))</f>
        <v>41-42</v>
      </c>
      <c r="J13662" s="13">
        <f>IF(G13662="Male",VLOOKUP(H13662,'Shoe size conversion table'!$B$6:$D$22,3),VLOOKUP(H13662,'Shoe size conversion table'!$J$6:$L$22,3))</f>
        <v>8</v>
      </c>
      <c r="K13662" s="11">
        <v>179</v>
      </c>
      <c r="L13662" s="12">
        <v>0.2</v>
      </c>
      <c r="M13662" s="7">
        <f t="shared" si="640"/>
        <v>2016</v>
      </c>
      <c r="N13662" s="7">
        <f t="shared" si="641"/>
        <v>10</v>
      </c>
      <c r="O13662" s="30">
        <f t="shared" si="642"/>
        <v>143.20000000000002</v>
      </c>
    </row>
    <row r="13663" spans="2:15" x14ac:dyDescent="0.2">
      <c r="B13663" s="13">
        <v>64578</v>
      </c>
      <c r="C13663" s="14">
        <v>42661.456111111132</v>
      </c>
      <c r="D13663" s="7" t="s">
        <v>7</v>
      </c>
      <c r="E13663" s="13">
        <v>2155</v>
      </c>
      <c r="F13663" s="7" t="s">
        <v>50</v>
      </c>
      <c r="G13663" s="7" t="s">
        <v>11</v>
      </c>
      <c r="H13663" s="13">
        <v>11.5</v>
      </c>
      <c r="I13663" s="13" t="str">
        <f>IF(G13663="Male",VLOOKUP(H13663,'Shoe size conversion table'!$B$6:$D$22,2),VLOOKUP(H13663,'Shoe size conversion table'!$J$6:$L$22,2))</f>
        <v>44-45</v>
      </c>
      <c r="J13663" s="13">
        <f>IF(G13663="Male",VLOOKUP(H13663,'Shoe size conversion table'!$B$6:$D$22,3),VLOOKUP(H13663,'Shoe size conversion table'!$J$6:$L$22,3))</f>
        <v>11</v>
      </c>
      <c r="K13663" s="11">
        <v>149</v>
      </c>
      <c r="L13663" s="12">
        <v>0</v>
      </c>
      <c r="M13663" s="7">
        <f t="shared" si="640"/>
        <v>2016</v>
      </c>
      <c r="N13663" s="7">
        <f t="shared" si="641"/>
        <v>10</v>
      </c>
      <c r="O13663" s="30">
        <f t="shared" si="642"/>
        <v>149</v>
      </c>
    </row>
    <row r="13664" spans="2:15" x14ac:dyDescent="0.2">
      <c r="B13664" s="13">
        <v>64579</v>
      </c>
      <c r="C13664" s="14">
        <v>42661.476111111129</v>
      </c>
      <c r="D13664" s="7" t="s">
        <v>9</v>
      </c>
      <c r="E13664" s="13">
        <v>2237</v>
      </c>
      <c r="F13664" s="7" t="s">
        <v>60</v>
      </c>
      <c r="G13664" s="7" t="s">
        <v>11</v>
      </c>
      <c r="H13664" s="13">
        <v>9.5</v>
      </c>
      <c r="I13664" s="13" t="str">
        <f>IF(G13664="Male",VLOOKUP(H13664,'Shoe size conversion table'!$B$6:$D$22,2),VLOOKUP(H13664,'Shoe size conversion table'!$J$6:$L$22,2))</f>
        <v>42-43</v>
      </c>
      <c r="J13664" s="13">
        <f>IF(G13664="Male",VLOOKUP(H13664,'Shoe size conversion table'!$B$6:$D$22,3),VLOOKUP(H13664,'Shoe size conversion table'!$J$6:$L$22,3))</f>
        <v>9</v>
      </c>
      <c r="K13664" s="11">
        <v>149</v>
      </c>
      <c r="L13664" s="12">
        <v>0</v>
      </c>
      <c r="M13664" s="7">
        <f t="shared" si="640"/>
        <v>2016</v>
      </c>
      <c r="N13664" s="7">
        <f t="shared" si="641"/>
        <v>10</v>
      </c>
      <c r="O13664" s="30">
        <f t="shared" si="642"/>
        <v>149</v>
      </c>
    </row>
    <row r="13665" spans="2:15" x14ac:dyDescent="0.2">
      <c r="B13665" s="13">
        <v>64579</v>
      </c>
      <c r="C13665" s="14">
        <v>42661.476111111129</v>
      </c>
      <c r="D13665" s="7" t="s">
        <v>9</v>
      </c>
      <c r="E13665" s="13">
        <v>2170</v>
      </c>
      <c r="F13665" s="7" t="s">
        <v>58</v>
      </c>
      <c r="G13665" s="7" t="s">
        <v>11</v>
      </c>
      <c r="H13665" s="13">
        <v>8.5</v>
      </c>
      <c r="I13665" s="13" t="str">
        <f>IF(G13665="Male",VLOOKUP(H13665,'Shoe size conversion table'!$B$6:$D$22,2),VLOOKUP(H13665,'Shoe size conversion table'!$J$6:$L$22,2))</f>
        <v>41-42</v>
      </c>
      <c r="J13665" s="13">
        <f>IF(G13665="Male",VLOOKUP(H13665,'Shoe size conversion table'!$B$6:$D$22,3),VLOOKUP(H13665,'Shoe size conversion table'!$J$6:$L$22,3))</f>
        <v>8</v>
      </c>
      <c r="K13665" s="11">
        <v>179</v>
      </c>
      <c r="L13665" s="12">
        <v>0</v>
      </c>
      <c r="M13665" s="7">
        <f t="shared" si="640"/>
        <v>2016</v>
      </c>
      <c r="N13665" s="7">
        <f t="shared" si="641"/>
        <v>10</v>
      </c>
      <c r="O13665" s="30">
        <f t="shared" si="642"/>
        <v>179</v>
      </c>
    </row>
    <row r="13666" spans="2:15" x14ac:dyDescent="0.2">
      <c r="B13666" s="13">
        <v>64580</v>
      </c>
      <c r="C13666" s="14">
        <v>42661.51611111113</v>
      </c>
      <c r="D13666" s="7" t="s">
        <v>10</v>
      </c>
      <c r="E13666" s="13">
        <v>2204</v>
      </c>
      <c r="F13666" s="7" t="s">
        <v>35</v>
      </c>
      <c r="G13666" s="7" t="s">
        <v>12</v>
      </c>
      <c r="H13666" s="13">
        <v>8.5</v>
      </c>
      <c r="I13666" s="13">
        <f>IF(G13666="Male",VLOOKUP(H13666,'Shoe size conversion table'!$B$6:$D$22,2),VLOOKUP(H13666,'Shoe size conversion table'!$J$6:$L$22,2))</f>
        <v>39</v>
      </c>
      <c r="J13666" s="13">
        <f>IF(G13666="Male",VLOOKUP(H13666,'Shoe size conversion table'!$B$6:$D$22,3),VLOOKUP(H13666,'Shoe size conversion table'!$J$6:$L$22,3))</f>
        <v>6.5</v>
      </c>
      <c r="K13666" s="11">
        <v>179</v>
      </c>
      <c r="L13666" s="12">
        <v>0.3</v>
      </c>
      <c r="M13666" s="7">
        <f t="shared" si="640"/>
        <v>2016</v>
      </c>
      <c r="N13666" s="7">
        <f t="shared" si="641"/>
        <v>10</v>
      </c>
      <c r="O13666" s="30">
        <f t="shared" si="642"/>
        <v>125.3</v>
      </c>
    </row>
    <row r="13667" spans="2:15" x14ac:dyDescent="0.2">
      <c r="B13667" s="13">
        <v>64581</v>
      </c>
      <c r="C13667" s="14">
        <v>42661.576111111244</v>
      </c>
      <c r="D13667" s="7" t="s">
        <v>10</v>
      </c>
      <c r="E13667" s="13">
        <v>2176</v>
      </c>
      <c r="F13667" s="7" t="s">
        <v>34</v>
      </c>
      <c r="G13667" s="7" t="s">
        <v>11</v>
      </c>
      <c r="H13667" s="13">
        <v>9</v>
      </c>
      <c r="I13667" s="13">
        <f>IF(G13667="Male",VLOOKUP(H13667,'Shoe size conversion table'!$B$6:$D$22,2),VLOOKUP(H13667,'Shoe size conversion table'!$J$6:$L$22,2))</f>
        <v>42</v>
      </c>
      <c r="J13667" s="13">
        <f>IF(G13667="Male",VLOOKUP(H13667,'Shoe size conversion table'!$B$6:$D$22,3),VLOOKUP(H13667,'Shoe size conversion table'!$J$6:$L$22,3))</f>
        <v>8.5</v>
      </c>
      <c r="K13667" s="11">
        <v>139</v>
      </c>
      <c r="L13667" s="12">
        <v>0</v>
      </c>
      <c r="M13667" s="7">
        <f t="shared" si="640"/>
        <v>2016</v>
      </c>
      <c r="N13667" s="7">
        <f t="shared" si="641"/>
        <v>10</v>
      </c>
      <c r="O13667" s="30">
        <f t="shared" si="642"/>
        <v>139</v>
      </c>
    </row>
    <row r="13668" spans="2:15" x14ac:dyDescent="0.2">
      <c r="B13668" s="13">
        <v>64582</v>
      </c>
      <c r="C13668" s="14">
        <v>42661.616111111201</v>
      </c>
      <c r="D13668" s="7" t="s">
        <v>8</v>
      </c>
      <c r="E13668" s="13">
        <v>2215</v>
      </c>
      <c r="F13668" s="7" t="s">
        <v>41</v>
      </c>
      <c r="G13668" s="7" t="s">
        <v>12</v>
      </c>
      <c r="H13668" s="13">
        <v>7</v>
      </c>
      <c r="I13668" s="13" t="str">
        <f>IF(G13668="Male",VLOOKUP(H13668,'Shoe size conversion table'!$B$6:$D$22,2),VLOOKUP(H13668,'Shoe size conversion table'!$J$6:$L$22,2))</f>
        <v>37-38</v>
      </c>
      <c r="J13668" s="13">
        <f>IF(G13668="Male",VLOOKUP(H13668,'Shoe size conversion table'!$B$6:$D$22,3),VLOOKUP(H13668,'Shoe size conversion table'!$J$6:$L$22,3))</f>
        <v>5</v>
      </c>
      <c r="K13668" s="11">
        <v>149</v>
      </c>
      <c r="L13668" s="12">
        <v>0.2</v>
      </c>
      <c r="M13668" s="7">
        <f t="shared" si="640"/>
        <v>2016</v>
      </c>
      <c r="N13668" s="7">
        <f t="shared" si="641"/>
        <v>10</v>
      </c>
      <c r="O13668" s="30">
        <f t="shared" si="642"/>
        <v>119.2</v>
      </c>
    </row>
    <row r="13669" spans="2:15" x14ac:dyDescent="0.2">
      <c r="B13669" s="13">
        <v>64583</v>
      </c>
      <c r="C13669" s="14">
        <v>42661.626111111313</v>
      </c>
      <c r="D13669" s="7" t="s">
        <v>8</v>
      </c>
      <c r="E13669" s="13">
        <v>2195</v>
      </c>
      <c r="F13669" s="7" t="s">
        <v>38</v>
      </c>
      <c r="G13669" s="7" t="s">
        <v>11</v>
      </c>
      <c r="H13669" s="13">
        <v>15</v>
      </c>
      <c r="I13669" s="13">
        <f>IF(G13669="Male",VLOOKUP(H13669,'Shoe size conversion table'!$B$6:$D$22,2),VLOOKUP(H13669,'Shoe size conversion table'!$J$6:$L$22,2))</f>
        <v>48</v>
      </c>
      <c r="J13669" s="13">
        <f>IF(G13669="Male",VLOOKUP(H13669,'Shoe size conversion table'!$B$6:$D$22,3),VLOOKUP(H13669,'Shoe size conversion table'!$J$6:$L$22,3))</f>
        <v>14.5</v>
      </c>
      <c r="K13669" s="11">
        <v>199</v>
      </c>
      <c r="L13669" s="12">
        <v>0</v>
      </c>
      <c r="M13669" s="7">
        <f t="shared" si="640"/>
        <v>2016</v>
      </c>
      <c r="N13669" s="7">
        <f t="shared" si="641"/>
        <v>10</v>
      </c>
      <c r="O13669" s="30">
        <f t="shared" si="642"/>
        <v>199</v>
      </c>
    </row>
    <row r="13670" spans="2:15" x14ac:dyDescent="0.2">
      <c r="B13670" s="13">
        <v>64584</v>
      </c>
      <c r="C13670" s="14">
        <v>42661.65611111113</v>
      </c>
      <c r="D13670" s="7" t="s">
        <v>10</v>
      </c>
      <c r="E13670" s="13">
        <v>2198</v>
      </c>
      <c r="F13670" s="7" t="s">
        <v>34</v>
      </c>
      <c r="G13670" s="7" t="s">
        <v>12</v>
      </c>
      <c r="H13670" s="13">
        <v>10.5</v>
      </c>
      <c r="I13670" s="13">
        <f>IF(G13670="Male",VLOOKUP(H13670,'Shoe size conversion table'!$B$6:$D$22,2),VLOOKUP(H13670,'Shoe size conversion table'!$J$6:$L$22,2))</f>
        <v>41</v>
      </c>
      <c r="J13670" s="13">
        <f>IF(G13670="Male",VLOOKUP(H13670,'Shoe size conversion table'!$B$6:$D$22,3),VLOOKUP(H13670,'Shoe size conversion table'!$J$6:$L$22,3))</f>
        <v>8.5</v>
      </c>
      <c r="K13670" s="11">
        <v>149</v>
      </c>
      <c r="L13670" s="12">
        <v>0</v>
      </c>
      <c r="M13670" s="7">
        <f t="shared" si="640"/>
        <v>2016</v>
      </c>
      <c r="N13670" s="7">
        <f t="shared" si="641"/>
        <v>10</v>
      </c>
      <c r="O13670" s="30">
        <f t="shared" si="642"/>
        <v>149</v>
      </c>
    </row>
    <row r="13671" spans="2:15" x14ac:dyDescent="0.2">
      <c r="B13671" s="13">
        <v>64585</v>
      </c>
      <c r="C13671" s="14">
        <v>42661.696111111312</v>
      </c>
      <c r="D13671" s="7" t="s">
        <v>7</v>
      </c>
      <c r="E13671" s="13">
        <v>2185</v>
      </c>
      <c r="F13671" s="7" t="s">
        <v>51</v>
      </c>
      <c r="G13671" s="7" t="s">
        <v>11</v>
      </c>
      <c r="H13671" s="13">
        <v>11.5</v>
      </c>
      <c r="I13671" s="13" t="str">
        <f>IF(G13671="Male",VLOOKUP(H13671,'Shoe size conversion table'!$B$6:$D$22,2),VLOOKUP(H13671,'Shoe size conversion table'!$J$6:$L$22,2))</f>
        <v>44-45</v>
      </c>
      <c r="J13671" s="13">
        <f>IF(G13671="Male",VLOOKUP(H13671,'Shoe size conversion table'!$B$6:$D$22,3),VLOOKUP(H13671,'Shoe size conversion table'!$J$6:$L$22,3))</f>
        <v>11</v>
      </c>
      <c r="K13671" s="11">
        <v>189</v>
      </c>
      <c r="L13671" s="12">
        <v>0.1</v>
      </c>
      <c r="M13671" s="7">
        <f t="shared" si="640"/>
        <v>2016</v>
      </c>
      <c r="N13671" s="7">
        <f t="shared" si="641"/>
        <v>10</v>
      </c>
      <c r="O13671" s="30">
        <f t="shared" si="642"/>
        <v>170.1</v>
      </c>
    </row>
    <row r="13672" spans="2:15" x14ac:dyDescent="0.2">
      <c r="B13672" s="13">
        <v>64586</v>
      </c>
      <c r="C13672" s="14">
        <v>42661.776111111096</v>
      </c>
      <c r="D13672" s="7" t="s">
        <v>9</v>
      </c>
      <c r="E13672" s="13">
        <v>2178</v>
      </c>
      <c r="F13672" s="7" t="s">
        <v>59</v>
      </c>
      <c r="G13672" s="7" t="s">
        <v>12</v>
      </c>
      <c r="H13672" s="13">
        <v>8.5</v>
      </c>
      <c r="I13672" s="13">
        <f>IF(G13672="Male",VLOOKUP(H13672,'Shoe size conversion table'!$B$6:$D$22,2),VLOOKUP(H13672,'Shoe size conversion table'!$J$6:$L$22,2))</f>
        <v>39</v>
      </c>
      <c r="J13672" s="13">
        <f>IF(G13672="Male",VLOOKUP(H13672,'Shoe size conversion table'!$B$6:$D$22,3),VLOOKUP(H13672,'Shoe size conversion table'!$J$6:$L$22,3))</f>
        <v>6.5</v>
      </c>
      <c r="K13672" s="11">
        <v>139</v>
      </c>
      <c r="L13672" s="12">
        <v>0</v>
      </c>
      <c r="M13672" s="7">
        <f t="shared" si="640"/>
        <v>2016</v>
      </c>
      <c r="N13672" s="7">
        <f t="shared" si="641"/>
        <v>10</v>
      </c>
      <c r="O13672" s="30">
        <f t="shared" si="642"/>
        <v>139</v>
      </c>
    </row>
    <row r="13673" spans="2:15" x14ac:dyDescent="0.2">
      <c r="B13673" s="13">
        <v>64587</v>
      </c>
      <c r="C13673" s="14">
        <v>42661.776111111103</v>
      </c>
      <c r="D13673" s="7" t="s">
        <v>7</v>
      </c>
      <c r="E13673" s="13">
        <v>2151</v>
      </c>
      <c r="F13673" s="7" t="s">
        <v>45</v>
      </c>
      <c r="G13673" s="7" t="s">
        <v>11</v>
      </c>
      <c r="H13673" s="13">
        <v>8.5</v>
      </c>
      <c r="I13673" s="13" t="str">
        <f>IF(G13673="Male",VLOOKUP(H13673,'Shoe size conversion table'!$B$6:$D$22,2),VLOOKUP(H13673,'Shoe size conversion table'!$J$6:$L$22,2))</f>
        <v>41-42</v>
      </c>
      <c r="J13673" s="13">
        <f>IF(G13673="Male",VLOOKUP(H13673,'Shoe size conversion table'!$B$6:$D$22,3),VLOOKUP(H13673,'Shoe size conversion table'!$J$6:$L$22,3))</f>
        <v>8</v>
      </c>
      <c r="K13673" s="11">
        <v>199</v>
      </c>
      <c r="L13673" s="12">
        <v>0</v>
      </c>
      <c r="M13673" s="7">
        <f t="shared" si="640"/>
        <v>2016</v>
      </c>
      <c r="N13673" s="7">
        <f t="shared" si="641"/>
        <v>10</v>
      </c>
      <c r="O13673" s="30">
        <f t="shared" si="642"/>
        <v>199</v>
      </c>
    </row>
    <row r="13674" spans="2:15" x14ac:dyDescent="0.2">
      <c r="B13674" s="13">
        <v>64588</v>
      </c>
      <c r="C13674" s="14">
        <v>42661.806111111204</v>
      </c>
      <c r="D13674" s="7" t="s">
        <v>8</v>
      </c>
      <c r="E13674" s="13">
        <v>2193</v>
      </c>
      <c r="F13674" s="7" t="s">
        <v>40</v>
      </c>
      <c r="G13674" s="7" t="s">
        <v>11</v>
      </c>
      <c r="H13674" s="13">
        <v>10</v>
      </c>
      <c r="I13674" s="13">
        <f>IF(G13674="Male",VLOOKUP(H13674,'Shoe size conversion table'!$B$6:$D$22,2),VLOOKUP(H13674,'Shoe size conversion table'!$J$6:$L$22,2))</f>
        <v>43</v>
      </c>
      <c r="J13674" s="13">
        <f>IF(G13674="Male",VLOOKUP(H13674,'Shoe size conversion table'!$B$6:$D$22,3),VLOOKUP(H13674,'Shoe size conversion table'!$J$6:$L$22,3))</f>
        <v>9.5</v>
      </c>
      <c r="K13674" s="11">
        <v>179</v>
      </c>
      <c r="L13674" s="12">
        <v>0</v>
      </c>
      <c r="M13674" s="7">
        <f t="shared" si="640"/>
        <v>2016</v>
      </c>
      <c r="N13674" s="7">
        <f t="shared" si="641"/>
        <v>10</v>
      </c>
      <c r="O13674" s="30">
        <f t="shared" si="642"/>
        <v>179</v>
      </c>
    </row>
    <row r="13675" spans="2:15" x14ac:dyDescent="0.2">
      <c r="B13675" s="13">
        <v>64589</v>
      </c>
      <c r="C13675" s="14">
        <v>42661.826111111244</v>
      </c>
      <c r="D13675" s="7" t="s">
        <v>7</v>
      </c>
      <c r="E13675" s="13">
        <v>2155</v>
      </c>
      <c r="F13675" s="7" t="s">
        <v>48</v>
      </c>
      <c r="G13675" s="7" t="s">
        <v>11</v>
      </c>
      <c r="H13675" s="13">
        <v>9.5</v>
      </c>
      <c r="I13675" s="13" t="str">
        <f>IF(G13675="Male",VLOOKUP(H13675,'Shoe size conversion table'!$B$6:$D$22,2),VLOOKUP(H13675,'Shoe size conversion table'!$J$6:$L$22,2))</f>
        <v>42-43</v>
      </c>
      <c r="J13675" s="13">
        <f>IF(G13675="Male",VLOOKUP(H13675,'Shoe size conversion table'!$B$6:$D$22,3),VLOOKUP(H13675,'Shoe size conversion table'!$J$6:$L$22,3))</f>
        <v>9</v>
      </c>
      <c r="K13675" s="11">
        <v>159</v>
      </c>
      <c r="L13675" s="12">
        <v>0.3</v>
      </c>
      <c r="M13675" s="7">
        <f t="shared" si="640"/>
        <v>2016</v>
      </c>
      <c r="N13675" s="7">
        <f t="shared" si="641"/>
        <v>10</v>
      </c>
      <c r="O13675" s="30">
        <f t="shared" si="642"/>
        <v>111.3</v>
      </c>
    </row>
    <row r="13676" spans="2:15" x14ac:dyDescent="0.2">
      <c r="B13676" s="13">
        <v>64589</v>
      </c>
      <c r="C13676" s="14">
        <v>42661.826111111244</v>
      </c>
      <c r="D13676" s="7" t="s">
        <v>7</v>
      </c>
      <c r="E13676" s="13">
        <v>2238</v>
      </c>
      <c r="F13676" s="7" t="s">
        <v>48</v>
      </c>
      <c r="G13676" s="7" t="s">
        <v>11</v>
      </c>
      <c r="H13676" s="13">
        <v>10.5</v>
      </c>
      <c r="I13676" s="13" t="str">
        <f>IF(G13676="Male",VLOOKUP(H13676,'Shoe size conversion table'!$B$6:$D$22,2),VLOOKUP(H13676,'Shoe size conversion table'!$J$6:$L$22,2))</f>
        <v>43-44</v>
      </c>
      <c r="J13676" s="13">
        <f>IF(G13676="Male",VLOOKUP(H13676,'Shoe size conversion table'!$B$6:$D$22,3),VLOOKUP(H13676,'Shoe size conversion table'!$J$6:$L$22,3))</f>
        <v>10</v>
      </c>
      <c r="K13676" s="11">
        <v>189</v>
      </c>
      <c r="L13676" s="12">
        <v>0</v>
      </c>
      <c r="M13676" s="7">
        <f t="shared" si="640"/>
        <v>2016</v>
      </c>
      <c r="N13676" s="7">
        <f t="shared" si="641"/>
        <v>10</v>
      </c>
      <c r="O13676" s="30">
        <f t="shared" si="642"/>
        <v>189</v>
      </c>
    </row>
    <row r="13677" spans="2:15" x14ac:dyDescent="0.2">
      <c r="B13677" s="13">
        <v>64589</v>
      </c>
      <c r="C13677" s="14">
        <v>42661.826111111244</v>
      </c>
      <c r="D13677" s="7" t="s">
        <v>7</v>
      </c>
      <c r="E13677" s="13">
        <v>2205</v>
      </c>
      <c r="F13677" s="7" t="s">
        <v>48</v>
      </c>
      <c r="G13677" s="7" t="s">
        <v>11</v>
      </c>
      <c r="H13677" s="13">
        <v>11</v>
      </c>
      <c r="I13677" s="13">
        <f>IF(G13677="Male",VLOOKUP(H13677,'Shoe size conversion table'!$B$6:$D$22,2),VLOOKUP(H13677,'Shoe size conversion table'!$J$6:$L$22,2))</f>
        <v>44</v>
      </c>
      <c r="J13677" s="13">
        <f>IF(G13677="Male",VLOOKUP(H13677,'Shoe size conversion table'!$B$6:$D$22,3),VLOOKUP(H13677,'Shoe size conversion table'!$J$6:$L$22,3))</f>
        <v>10.5</v>
      </c>
      <c r="K13677" s="11">
        <v>139</v>
      </c>
      <c r="L13677" s="12">
        <v>0</v>
      </c>
      <c r="M13677" s="7">
        <f t="shared" si="640"/>
        <v>2016</v>
      </c>
      <c r="N13677" s="7">
        <f t="shared" si="641"/>
        <v>10</v>
      </c>
      <c r="O13677" s="30">
        <f t="shared" si="642"/>
        <v>139</v>
      </c>
    </row>
    <row r="13678" spans="2:15" x14ac:dyDescent="0.2">
      <c r="B13678" s="13">
        <v>64590</v>
      </c>
      <c r="C13678" s="14">
        <v>42661.836111111101</v>
      </c>
      <c r="D13678" s="7" t="s">
        <v>7</v>
      </c>
      <c r="E13678" s="13">
        <v>2205</v>
      </c>
      <c r="F13678" s="7" t="s">
        <v>48</v>
      </c>
      <c r="G13678" s="7" t="s">
        <v>12</v>
      </c>
      <c r="H13678" s="13">
        <v>9</v>
      </c>
      <c r="I13678" s="13" t="str">
        <f>IF(G13678="Male",VLOOKUP(H13678,'Shoe size conversion table'!$B$6:$D$22,2),VLOOKUP(H13678,'Shoe size conversion table'!$J$6:$L$22,2))</f>
        <v>39-40</v>
      </c>
      <c r="J13678" s="13">
        <f>IF(G13678="Male",VLOOKUP(H13678,'Shoe size conversion table'!$B$6:$D$22,3),VLOOKUP(H13678,'Shoe size conversion table'!$J$6:$L$22,3))</f>
        <v>7</v>
      </c>
      <c r="K13678" s="11">
        <v>149</v>
      </c>
      <c r="L13678" s="12">
        <v>0</v>
      </c>
      <c r="M13678" s="7">
        <f t="shared" si="640"/>
        <v>2016</v>
      </c>
      <c r="N13678" s="7">
        <f t="shared" si="641"/>
        <v>10</v>
      </c>
      <c r="O13678" s="30">
        <f t="shared" si="642"/>
        <v>149</v>
      </c>
    </row>
    <row r="13679" spans="2:15" x14ac:dyDescent="0.2">
      <c r="B13679" s="13">
        <v>64591</v>
      </c>
      <c r="C13679" s="14">
        <v>42661.846111111241</v>
      </c>
      <c r="D13679" s="7" t="s">
        <v>7</v>
      </c>
      <c r="E13679" s="13">
        <v>2200</v>
      </c>
      <c r="F13679" s="7" t="s">
        <v>44</v>
      </c>
      <c r="G13679" s="7" t="s">
        <v>12</v>
      </c>
      <c r="H13679" s="13">
        <v>7.5</v>
      </c>
      <c r="I13679" s="13">
        <f>IF(G13679="Male",VLOOKUP(H13679,'Shoe size conversion table'!$B$6:$D$22,2),VLOOKUP(H13679,'Shoe size conversion table'!$J$6:$L$22,2))</f>
        <v>38</v>
      </c>
      <c r="J13679" s="13">
        <f>IF(G13679="Male",VLOOKUP(H13679,'Shoe size conversion table'!$B$6:$D$22,3),VLOOKUP(H13679,'Shoe size conversion table'!$J$6:$L$22,3))</f>
        <v>5.5</v>
      </c>
      <c r="K13679" s="11">
        <v>149</v>
      </c>
      <c r="L13679" s="12">
        <v>0</v>
      </c>
      <c r="M13679" s="7">
        <f t="shared" si="640"/>
        <v>2016</v>
      </c>
      <c r="N13679" s="7">
        <f t="shared" si="641"/>
        <v>10</v>
      </c>
      <c r="O13679" s="30">
        <f t="shared" si="642"/>
        <v>149</v>
      </c>
    </row>
    <row r="13680" spans="2:15" x14ac:dyDescent="0.2">
      <c r="B13680" s="13">
        <v>64592</v>
      </c>
      <c r="C13680" s="14">
        <v>42661.956111111132</v>
      </c>
      <c r="D13680" s="7" t="s">
        <v>8</v>
      </c>
      <c r="E13680" s="13">
        <v>2202</v>
      </c>
      <c r="F13680" s="7" t="s">
        <v>41</v>
      </c>
      <c r="G13680" s="7" t="s">
        <v>11</v>
      </c>
      <c r="H13680" s="13">
        <v>11</v>
      </c>
      <c r="I13680" s="13">
        <f>IF(G13680="Male",VLOOKUP(H13680,'Shoe size conversion table'!$B$6:$D$22,2),VLOOKUP(H13680,'Shoe size conversion table'!$J$6:$L$22,2))</f>
        <v>44</v>
      </c>
      <c r="J13680" s="13">
        <f>IF(G13680="Male",VLOOKUP(H13680,'Shoe size conversion table'!$B$6:$D$22,3),VLOOKUP(H13680,'Shoe size conversion table'!$J$6:$L$22,3))</f>
        <v>10.5</v>
      </c>
      <c r="K13680" s="11">
        <v>159</v>
      </c>
      <c r="L13680" s="12">
        <v>0.5</v>
      </c>
      <c r="M13680" s="7">
        <f t="shared" si="640"/>
        <v>2016</v>
      </c>
      <c r="N13680" s="7">
        <f t="shared" si="641"/>
        <v>10</v>
      </c>
      <c r="O13680" s="30">
        <f t="shared" si="642"/>
        <v>79.5</v>
      </c>
    </row>
    <row r="13681" spans="2:15" x14ac:dyDescent="0.2">
      <c r="B13681" s="13">
        <v>64593</v>
      </c>
      <c r="C13681" s="14">
        <v>42661.956111111132</v>
      </c>
      <c r="D13681" s="7" t="s">
        <v>10</v>
      </c>
      <c r="E13681" s="13">
        <v>2223</v>
      </c>
      <c r="F13681" s="7" t="s">
        <v>35</v>
      </c>
      <c r="G13681" s="7" t="s">
        <v>12</v>
      </c>
      <c r="H13681" s="13">
        <v>7</v>
      </c>
      <c r="I13681" s="13" t="str">
        <f>IF(G13681="Male",VLOOKUP(H13681,'Shoe size conversion table'!$B$6:$D$22,2),VLOOKUP(H13681,'Shoe size conversion table'!$J$6:$L$22,2))</f>
        <v>37-38</v>
      </c>
      <c r="J13681" s="13">
        <f>IF(G13681="Male",VLOOKUP(H13681,'Shoe size conversion table'!$B$6:$D$22,3),VLOOKUP(H13681,'Shoe size conversion table'!$J$6:$L$22,3))</f>
        <v>5</v>
      </c>
      <c r="K13681" s="11">
        <v>169</v>
      </c>
      <c r="L13681" s="12">
        <v>0.5</v>
      </c>
      <c r="M13681" s="7">
        <f t="shared" si="640"/>
        <v>2016</v>
      </c>
      <c r="N13681" s="7">
        <f t="shared" si="641"/>
        <v>10</v>
      </c>
      <c r="O13681" s="30">
        <f t="shared" si="642"/>
        <v>84.5</v>
      </c>
    </row>
    <row r="13682" spans="2:15" x14ac:dyDescent="0.2">
      <c r="B13682" s="13">
        <v>64594</v>
      </c>
      <c r="C13682" s="14">
        <v>42661.986111111313</v>
      </c>
      <c r="D13682" s="7" t="s">
        <v>7</v>
      </c>
      <c r="E13682" s="13">
        <v>2238</v>
      </c>
      <c r="F13682" s="7" t="s">
        <v>48</v>
      </c>
      <c r="G13682" s="7" t="s">
        <v>11</v>
      </c>
      <c r="H13682" s="13">
        <v>8.5</v>
      </c>
      <c r="I13682" s="13" t="str">
        <f>IF(G13682="Male",VLOOKUP(H13682,'Shoe size conversion table'!$B$6:$D$22,2),VLOOKUP(H13682,'Shoe size conversion table'!$J$6:$L$22,2))</f>
        <v>41-42</v>
      </c>
      <c r="J13682" s="13">
        <f>IF(G13682="Male",VLOOKUP(H13682,'Shoe size conversion table'!$B$6:$D$22,3),VLOOKUP(H13682,'Shoe size conversion table'!$J$6:$L$22,3))</f>
        <v>8</v>
      </c>
      <c r="K13682" s="11">
        <v>169</v>
      </c>
      <c r="L13682" s="12">
        <v>0.1</v>
      </c>
      <c r="M13682" s="7">
        <f t="shared" si="640"/>
        <v>2016</v>
      </c>
      <c r="N13682" s="7">
        <f t="shared" si="641"/>
        <v>10</v>
      </c>
      <c r="O13682" s="30">
        <f t="shared" si="642"/>
        <v>152.1</v>
      </c>
    </row>
    <row r="13683" spans="2:15" x14ac:dyDescent="0.2">
      <c r="B13683" s="13">
        <v>64595</v>
      </c>
      <c r="C13683" s="14">
        <v>42662.036111111243</v>
      </c>
      <c r="D13683" s="7" t="s">
        <v>10</v>
      </c>
      <c r="E13683" s="13">
        <v>2192</v>
      </c>
      <c r="F13683" s="7" t="s">
        <v>35</v>
      </c>
      <c r="G13683" s="7" t="s">
        <v>12</v>
      </c>
      <c r="H13683" s="13">
        <v>4.5</v>
      </c>
      <c r="I13683" s="13">
        <f>IF(G13683="Male",VLOOKUP(H13683,'Shoe size conversion table'!$B$6:$D$22,2),VLOOKUP(H13683,'Shoe size conversion table'!$J$6:$L$22,2))</f>
        <v>35</v>
      </c>
      <c r="J13683" s="13">
        <f>IF(G13683="Male",VLOOKUP(H13683,'Shoe size conversion table'!$B$6:$D$22,3),VLOOKUP(H13683,'Shoe size conversion table'!$J$6:$L$22,3))</f>
        <v>2.5</v>
      </c>
      <c r="K13683" s="11">
        <v>149</v>
      </c>
      <c r="L13683" s="12">
        <v>0</v>
      </c>
      <c r="M13683" s="7">
        <f t="shared" si="640"/>
        <v>2016</v>
      </c>
      <c r="N13683" s="7">
        <f t="shared" si="641"/>
        <v>10</v>
      </c>
      <c r="O13683" s="30">
        <f t="shared" si="642"/>
        <v>149</v>
      </c>
    </row>
    <row r="13684" spans="2:15" x14ac:dyDescent="0.2">
      <c r="B13684" s="13">
        <v>64596</v>
      </c>
      <c r="C13684" s="14">
        <v>42662.046111111311</v>
      </c>
      <c r="D13684" s="7" t="s">
        <v>10</v>
      </c>
      <c r="E13684" s="13">
        <v>2201</v>
      </c>
      <c r="F13684" s="7" t="s">
        <v>34</v>
      </c>
      <c r="G13684" s="7" t="s">
        <v>11</v>
      </c>
      <c r="H13684" s="13">
        <v>11</v>
      </c>
      <c r="I13684" s="13">
        <f>IF(G13684="Male",VLOOKUP(H13684,'Shoe size conversion table'!$B$6:$D$22,2),VLOOKUP(H13684,'Shoe size conversion table'!$J$6:$L$22,2))</f>
        <v>44</v>
      </c>
      <c r="J13684" s="13">
        <f>IF(G13684="Male",VLOOKUP(H13684,'Shoe size conversion table'!$B$6:$D$22,3),VLOOKUP(H13684,'Shoe size conversion table'!$J$6:$L$22,3))</f>
        <v>10.5</v>
      </c>
      <c r="K13684" s="11">
        <v>189</v>
      </c>
      <c r="L13684" s="12">
        <v>0</v>
      </c>
      <c r="M13684" s="7">
        <f t="shared" si="640"/>
        <v>2016</v>
      </c>
      <c r="N13684" s="7">
        <f t="shared" si="641"/>
        <v>10</v>
      </c>
      <c r="O13684" s="30">
        <f t="shared" si="642"/>
        <v>189</v>
      </c>
    </row>
    <row r="13685" spans="2:15" x14ac:dyDescent="0.2">
      <c r="B13685" s="13">
        <v>64597</v>
      </c>
      <c r="C13685" s="14">
        <v>42662.15611111113</v>
      </c>
      <c r="D13685" s="7" t="s">
        <v>7</v>
      </c>
      <c r="E13685" s="13">
        <v>2153</v>
      </c>
      <c r="F13685" s="7" t="s">
        <v>48</v>
      </c>
      <c r="G13685" s="7" t="s">
        <v>11</v>
      </c>
      <c r="H13685" s="13">
        <v>10</v>
      </c>
      <c r="I13685" s="13">
        <f>IF(G13685="Male",VLOOKUP(H13685,'Shoe size conversion table'!$B$6:$D$22,2),VLOOKUP(H13685,'Shoe size conversion table'!$J$6:$L$22,2))</f>
        <v>43</v>
      </c>
      <c r="J13685" s="13">
        <f>IF(G13685="Male",VLOOKUP(H13685,'Shoe size conversion table'!$B$6:$D$22,3),VLOOKUP(H13685,'Shoe size conversion table'!$J$6:$L$22,3))</f>
        <v>9.5</v>
      </c>
      <c r="K13685" s="11">
        <v>169</v>
      </c>
      <c r="L13685" s="12">
        <v>0</v>
      </c>
      <c r="M13685" s="7">
        <f t="shared" si="640"/>
        <v>2016</v>
      </c>
      <c r="N13685" s="7">
        <f t="shared" si="641"/>
        <v>10</v>
      </c>
      <c r="O13685" s="30">
        <f t="shared" si="642"/>
        <v>169</v>
      </c>
    </row>
    <row r="13686" spans="2:15" x14ac:dyDescent="0.2">
      <c r="B13686" s="13">
        <v>64598</v>
      </c>
      <c r="C13686" s="14">
        <v>42662.166111111314</v>
      </c>
      <c r="D13686" s="7" t="s">
        <v>10</v>
      </c>
      <c r="E13686" s="13">
        <v>2169</v>
      </c>
      <c r="F13686" s="7" t="s">
        <v>34</v>
      </c>
      <c r="G13686" s="7" t="s">
        <v>12</v>
      </c>
      <c r="H13686" s="13">
        <v>8.5</v>
      </c>
      <c r="I13686" s="13">
        <f>IF(G13686="Male",VLOOKUP(H13686,'Shoe size conversion table'!$B$6:$D$22,2),VLOOKUP(H13686,'Shoe size conversion table'!$J$6:$L$22,2))</f>
        <v>39</v>
      </c>
      <c r="J13686" s="13">
        <f>IF(G13686="Male",VLOOKUP(H13686,'Shoe size conversion table'!$B$6:$D$22,3),VLOOKUP(H13686,'Shoe size conversion table'!$J$6:$L$22,3))</f>
        <v>6.5</v>
      </c>
      <c r="K13686" s="11">
        <v>139</v>
      </c>
      <c r="L13686" s="12">
        <v>0.3</v>
      </c>
      <c r="M13686" s="7">
        <f t="shared" si="640"/>
        <v>2016</v>
      </c>
      <c r="N13686" s="7">
        <f t="shared" si="641"/>
        <v>10</v>
      </c>
      <c r="O13686" s="30">
        <f t="shared" si="642"/>
        <v>97.3</v>
      </c>
    </row>
    <row r="13687" spans="2:15" x14ac:dyDescent="0.2">
      <c r="B13687" s="13">
        <v>64599</v>
      </c>
      <c r="C13687" s="14">
        <v>42662.236111111131</v>
      </c>
      <c r="D13687" s="7" t="s">
        <v>7</v>
      </c>
      <c r="E13687" s="13">
        <v>2170</v>
      </c>
      <c r="F13687" s="7" t="s">
        <v>48</v>
      </c>
      <c r="G13687" s="7" t="s">
        <v>12</v>
      </c>
      <c r="H13687" s="13">
        <v>12</v>
      </c>
      <c r="I13687" s="13" t="str">
        <f>IF(G13687="Male",VLOOKUP(H13687,'Shoe size conversion table'!$B$6:$D$22,2),VLOOKUP(H13687,'Shoe size conversion table'!$J$6:$L$22,2))</f>
        <v>42-43</v>
      </c>
      <c r="J13687" s="13">
        <f>IF(G13687="Male",VLOOKUP(H13687,'Shoe size conversion table'!$B$6:$D$22,3),VLOOKUP(H13687,'Shoe size conversion table'!$J$6:$L$22,3))</f>
        <v>10</v>
      </c>
      <c r="K13687" s="11">
        <v>169</v>
      </c>
      <c r="L13687" s="12">
        <v>0</v>
      </c>
      <c r="M13687" s="7">
        <f t="shared" si="640"/>
        <v>2016</v>
      </c>
      <c r="N13687" s="7">
        <f t="shared" si="641"/>
        <v>10</v>
      </c>
      <c r="O13687" s="30">
        <f t="shared" si="642"/>
        <v>169</v>
      </c>
    </row>
    <row r="13688" spans="2:15" x14ac:dyDescent="0.2">
      <c r="B13688" s="13">
        <v>64600</v>
      </c>
      <c r="C13688" s="14">
        <v>42662.246111111206</v>
      </c>
      <c r="D13688" s="7" t="s">
        <v>7</v>
      </c>
      <c r="E13688" s="13">
        <v>2237</v>
      </c>
      <c r="F13688" s="7" t="s">
        <v>52</v>
      </c>
      <c r="G13688" s="7" t="s">
        <v>12</v>
      </c>
      <c r="H13688" s="13">
        <v>7.5</v>
      </c>
      <c r="I13688" s="13">
        <f>IF(G13688="Male",VLOOKUP(H13688,'Shoe size conversion table'!$B$6:$D$22,2),VLOOKUP(H13688,'Shoe size conversion table'!$J$6:$L$22,2))</f>
        <v>38</v>
      </c>
      <c r="J13688" s="13">
        <f>IF(G13688="Male",VLOOKUP(H13688,'Shoe size conversion table'!$B$6:$D$22,3),VLOOKUP(H13688,'Shoe size conversion table'!$J$6:$L$22,3))</f>
        <v>5.5</v>
      </c>
      <c r="K13688" s="11">
        <v>189</v>
      </c>
      <c r="L13688" s="12">
        <v>0.3</v>
      </c>
      <c r="M13688" s="7">
        <f t="shared" si="640"/>
        <v>2016</v>
      </c>
      <c r="N13688" s="7">
        <f t="shared" si="641"/>
        <v>10</v>
      </c>
      <c r="O13688" s="30">
        <f t="shared" si="642"/>
        <v>132.29999999999998</v>
      </c>
    </row>
    <row r="13689" spans="2:15" x14ac:dyDescent="0.2">
      <c r="B13689" s="13">
        <v>64601</v>
      </c>
      <c r="C13689" s="14">
        <v>42662.256111111099</v>
      </c>
      <c r="D13689" s="7" t="s">
        <v>8</v>
      </c>
      <c r="E13689" s="13">
        <v>2232</v>
      </c>
      <c r="F13689" s="7" t="s">
        <v>37</v>
      </c>
      <c r="G13689" s="7" t="s">
        <v>11</v>
      </c>
      <c r="H13689" s="13">
        <v>6.5</v>
      </c>
      <c r="I13689" s="13">
        <f>IF(G13689="Male",VLOOKUP(H13689,'Shoe size conversion table'!$B$6:$D$22,2),VLOOKUP(H13689,'Shoe size conversion table'!$J$6:$L$22,2))</f>
        <v>39</v>
      </c>
      <c r="J13689" s="13">
        <f>IF(G13689="Male",VLOOKUP(H13689,'Shoe size conversion table'!$B$6:$D$22,3),VLOOKUP(H13689,'Shoe size conversion table'!$J$6:$L$22,3))</f>
        <v>6</v>
      </c>
      <c r="K13689" s="11">
        <v>169</v>
      </c>
      <c r="L13689" s="12">
        <v>0</v>
      </c>
      <c r="M13689" s="7">
        <f t="shared" si="640"/>
        <v>2016</v>
      </c>
      <c r="N13689" s="7">
        <f t="shared" si="641"/>
        <v>10</v>
      </c>
      <c r="O13689" s="30">
        <f t="shared" si="642"/>
        <v>169</v>
      </c>
    </row>
    <row r="13690" spans="2:15" x14ac:dyDescent="0.2">
      <c r="B13690" s="13">
        <v>64601</v>
      </c>
      <c r="C13690" s="14">
        <v>42662.256111111099</v>
      </c>
      <c r="D13690" s="7" t="s">
        <v>8</v>
      </c>
      <c r="E13690" s="13">
        <v>2177</v>
      </c>
      <c r="F13690" s="7" t="s">
        <v>41</v>
      </c>
      <c r="G13690" s="7" t="s">
        <v>11</v>
      </c>
      <c r="H13690" s="13">
        <v>9.5</v>
      </c>
      <c r="I13690" s="13" t="str">
        <f>IF(G13690="Male",VLOOKUP(H13690,'Shoe size conversion table'!$B$6:$D$22,2),VLOOKUP(H13690,'Shoe size conversion table'!$J$6:$L$22,2))</f>
        <v>42-43</v>
      </c>
      <c r="J13690" s="13">
        <f>IF(G13690="Male",VLOOKUP(H13690,'Shoe size conversion table'!$B$6:$D$22,3),VLOOKUP(H13690,'Shoe size conversion table'!$J$6:$L$22,3))</f>
        <v>9</v>
      </c>
      <c r="K13690" s="11">
        <v>129</v>
      </c>
      <c r="L13690" s="12">
        <v>0</v>
      </c>
      <c r="M13690" s="7">
        <f t="shared" si="640"/>
        <v>2016</v>
      </c>
      <c r="N13690" s="7">
        <f t="shared" si="641"/>
        <v>10</v>
      </c>
      <c r="O13690" s="30">
        <f t="shared" si="642"/>
        <v>129</v>
      </c>
    </row>
    <row r="13691" spans="2:15" x14ac:dyDescent="0.2">
      <c r="B13691" s="13">
        <v>64602</v>
      </c>
      <c r="C13691" s="14">
        <v>42662.26611111113</v>
      </c>
      <c r="D13691" s="7" t="s">
        <v>7</v>
      </c>
      <c r="E13691" s="13">
        <v>2212</v>
      </c>
      <c r="F13691" s="7" t="s">
        <v>56</v>
      </c>
      <c r="G13691" s="7" t="s">
        <v>11</v>
      </c>
      <c r="H13691" s="13">
        <v>10.5</v>
      </c>
      <c r="I13691" s="13" t="str">
        <f>IF(G13691="Male",VLOOKUP(H13691,'Shoe size conversion table'!$B$6:$D$22,2),VLOOKUP(H13691,'Shoe size conversion table'!$J$6:$L$22,2))</f>
        <v>43-44</v>
      </c>
      <c r="J13691" s="13">
        <f>IF(G13691="Male",VLOOKUP(H13691,'Shoe size conversion table'!$B$6:$D$22,3),VLOOKUP(H13691,'Shoe size conversion table'!$J$6:$L$22,3))</f>
        <v>10</v>
      </c>
      <c r="K13691" s="11">
        <v>129</v>
      </c>
      <c r="L13691" s="12">
        <v>0.5</v>
      </c>
      <c r="M13691" s="7">
        <f t="shared" si="640"/>
        <v>2016</v>
      </c>
      <c r="N13691" s="7">
        <f t="shared" si="641"/>
        <v>10</v>
      </c>
      <c r="O13691" s="30">
        <f t="shared" si="642"/>
        <v>64.5</v>
      </c>
    </row>
    <row r="13692" spans="2:15" x14ac:dyDescent="0.2">
      <c r="B13692" s="13">
        <v>64603</v>
      </c>
      <c r="C13692" s="14">
        <v>42662.286111111127</v>
      </c>
      <c r="D13692" s="7" t="s">
        <v>10</v>
      </c>
      <c r="E13692" s="13">
        <v>2158</v>
      </c>
      <c r="F13692" s="7" t="s">
        <v>34</v>
      </c>
      <c r="G13692" s="7" t="s">
        <v>11</v>
      </c>
      <c r="H13692" s="13">
        <v>9.5</v>
      </c>
      <c r="I13692" s="13" t="str">
        <f>IF(G13692="Male",VLOOKUP(H13692,'Shoe size conversion table'!$B$6:$D$22,2),VLOOKUP(H13692,'Shoe size conversion table'!$J$6:$L$22,2))</f>
        <v>42-43</v>
      </c>
      <c r="J13692" s="13">
        <f>IF(G13692="Male",VLOOKUP(H13692,'Shoe size conversion table'!$B$6:$D$22,3),VLOOKUP(H13692,'Shoe size conversion table'!$J$6:$L$22,3))</f>
        <v>9</v>
      </c>
      <c r="K13692" s="11">
        <v>159</v>
      </c>
      <c r="L13692" s="12">
        <v>0.3</v>
      </c>
      <c r="M13692" s="7">
        <f t="shared" si="640"/>
        <v>2016</v>
      </c>
      <c r="N13692" s="7">
        <f t="shared" si="641"/>
        <v>10</v>
      </c>
      <c r="O13692" s="30">
        <f t="shared" si="642"/>
        <v>111.3</v>
      </c>
    </row>
    <row r="13693" spans="2:15" x14ac:dyDescent="0.2">
      <c r="B13693" s="13">
        <v>64604</v>
      </c>
      <c r="C13693" s="14">
        <v>42662.346111111205</v>
      </c>
      <c r="D13693" s="7" t="s">
        <v>10</v>
      </c>
      <c r="E13693" s="13">
        <v>2218</v>
      </c>
      <c r="F13693" s="7" t="s">
        <v>34</v>
      </c>
      <c r="G13693" s="7" t="s">
        <v>11</v>
      </c>
      <c r="H13693" s="13">
        <v>14</v>
      </c>
      <c r="I13693" s="13">
        <f>IF(G13693="Male",VLOOKUP(H13693,'Shoe size conversion table'!$B$6:$D$22,2),VLOOKUP(H13693,'Shoe size conversion table'!$J$6:$L$22,2))</f>
        <v>47</v>
      </c>
      <c r="J13693" s="13">
        <f>IF(G13693="Male",VLOOKUP(H13693,'Shoe size conversion table'!$B$6:$D$22,3),VLOOKUP(H13693,'Shoe size conversion table'!$J$6:$L$22,3))</f>
        <v>13.5</v>
      </c>
      <c r="K13693" s="11">
        <v>149</v>
      </c>
      <c r="L13693" s="12">
        <v>0.5</v>
      </c>
      <c r="M13693" s="7">
        <f t="shared" si="640"/>
        <v>2016</v>
      </c>
      <c r="N13693" s="7">
        <f t="shared" si="641"/>
        <v>10</v>
      </c>
      <c r="O13693" s="30">
        <f t="shared" si="642"/>
        <v>74.5</v>
      </c>
    </row>
    <row r="13694" spans="2:15" x14ac:dyDescent="0.2">
      <c r="B13694" s="13">
        <v>64605</v>
      </c>
      <c r="C13694" s="14">
        <v>42662.37611111124</v>
      </c>
      <c r="D13694" s="7" t="s">
        <v>10</v>
      </c>
      <c r="E13694" s="13">
        <v>2165</v>
      </c>
      <c r="F13694" s="7" t="s">
        <v>36</v>
      </c>
      <c r="G13694" s="7" t="s">
        <v>11</v>
      </c>
      <c r="H13694" s="13">
        <v>11.5</v>
      </c>
      <c r="I13694" s="13" t="str">
        <f>IF(G13694="Male",VLOOKUP(H13694,'Shoe size conversion table'!$B$6:$D$22,2),VLOOKUP(H13694,'Shoe size conversion table'!$J$6:$L$22,2))</f>
        <v>44-45</v>
      </c>
      <c r="J13694" s="13">
        <f>IF(G13694="Male",VLOOKUP(H13694,'Shoe size conversion table'!$B$6:$D$22,3),VLOOKUP(H13694,'Shoe size conversion table'!$J$6:$L$22,3))</f>
        <v>11</v>
      </c>
      <c r="K13694" s="11">
        <v>159</v>
      </c>
      <c r="L13694" s="12">
        <v>0</v>
      </c>
      <c r="M13694" s="7">
        <f t="shared" si="640"/>
        <v>2016</v>
      </c>
      <c r="N13694" s="7">
        <f t="shared" si="641"/>
        <v>10</v>
      </c>
      <c r="O13694" s="30">
        <f t="shared" si="642"/>
        <v>159</v>
      </c>
    </row>
    <row r="13695" spans="2:15" x14ac:dyDescent="0.2">
      <c r="B13695" s="13">
        <v>64606</v>
      </c>
      <c r="C13695" s="14">
        <v>42662.446111111203</v>
      </c>
      <c r="D13695" s="7" t="s">
        <v>9</v>
      </c>
      <c r="E13695" s="13">
        <v>2225</v>
      </c>
      <c r="F13695" s="7" t="s">
        <v>61</v>
      </c>
      <c r="G13695" s="7" t="s">
        <v>12</v>
      </c>
      <c r="H13695" s="13">
        <v>9.5</v>
      </c>
      <c r="I13695" s="13">
        <f>IF(G13695="Male",VLOOKUP(H13695,'Shoe size conversion table'!$B$6:$D$22,2),VLOOKUP(H13695,'Shoe size conversion table'!$J$6:$L$22,2))</f>
        <v>40</v>
      </c>
      <c r="J13695" s="13">
        <f>IF(G13695="Male",VLOOKUP(H13695,'Shoe size conversion table'!$B$6:$D$22,3),VLOOKUP(H13695,'Shoe size conversion table'!$J$6:$L$22,3))</f>
        <v>7.5</v>
      </c>
      <c r="K13695" s="11">
        <v>149</v>
      </c>
      <c r="L13695" s="12">
        <v>0</v>
      </c>
      <c r="M13695" s="7">
        <f t="shared" si="640"/>
        <v>2016</v>
      </c>
      <c r="N13695" s="7">
        <f t="shared" si="641"/>
        <v>10</v>
      </c>
      <c r="O13695" s="30">
        <f t="shared" si="642"/>
        <v>149</v>
      </c>
    </row>
    <row r="13696" spans="2:15" x14ac:dyDescent="0.2">
      <c r="B13696" s="13">
        <v>64607</v>
      </c>
      <c r="C13696" s="14">
        <v>42662.456111111132</v>
      </c>
      <c r="D13696" s="7" t="s">
        <v>7</v>
      </c>
      <c r="E13696" s="13">
        <v>2242</v>
      </c>
      <c r="F13696" s="7" t="s">
        <v>51</v>
      </c>
      <c r="G13696" s="7" t="s">
        <v>12</v>
      </c>
      <c r="H13696" s="13">
        <v>8.5</v>
      </c>
      <c r="I13696" s="13">
        <f>IF(G13696="Male",VLOOKUP(H13696,'Shoe size conversion table'!$B$6:$D$22,2),VLOOKUP(H13696,'Shoe size conversion table'!$J$6:$L$22,2))</f>
        <v>39</v>
      </c>
      <c r="J13696" s="13">
        <f>IF(G13696="Male",VLOOKUP(H13696,'Shoe size conversion table'!$B$6:$D$22,3),VLOOKUP(H13696,'Shoe size conversion table'!$J$6:$L$22,3))</f>
        <v>6.5</v>
      </c>
      <c r="K13696" s="11">
        <v>139</v>
      </c>
      <c r="L13696" s="12">
        <v>0.2</v>
      </c>
      <c r="M13696" s="7">
        <f t="shared" si="640"/>
        <v>2016</v>
      </c>
      <c r="N13696" s="7">
        <f t="shared" si="641"/>
        <v>10</v>
      </c>
      <c r="O13696" s="30">
        <f t="shared" si="642"/>
        <v>111.2</v>
      </c>
    </row>
    <row r="13697" spans="2:15" x14ac:dyDescent="0.2">
      <c r="B13697" s="13">
        <v>64608</v>
      </c>
      <c r="C13697" s="14">
        <v>42662.51611111113</v>
      </c>
      <c r="D13697" s="7" t="s">
        <v>7</v>
      </c>
      <c r="E13697" s="13">
        <v>2213</v>
      </c>
      <c r="F13697" s="7" t="s">
        <v>49</v>
      </c>
      <c r="G13697" s="7" t="s">
        <v>11</v>
      </c>
      <c r="H13697" s="13">
        <v>10.5</v>
      </c>
      <c r="I13697" s="13" t="str">
        <f>IF(G13697="Male",VLOOKUP(H13697,'Shoe size conversion table'!$B$6:$D$22,2),VLOOKUP(H13697,'Shoe size conversion table'!$J$6:$L$22,2))</f>
        <v>43-44</v>
      </c>
      <c r="J13697" s="13">
        <f>IF(G13697="Male",VLOOKUP(H13697,'Shoe size conversion table'!$B$6:$D$22,3),VLOOKUP(H13697,'Shoe size conversion table'!$J$6:$L$22,3))</f>
        <v>10</v>
      </c>
      <c r="K13697" s="11">
        <v>149</v>
      </c>
      <c r="L13697" s="12">
        <v>0.3</v>
      </c>
      <c r="M13697" s="7">
        <f t="shared" si="640"/>
        <v>2016</v>
      </c>
      <c r="N13697" s="7">
        <f t="shared" si="641"/>
        <v>10</v>
      </c>
      <c r="O13697" s="30">
        <f t="shared" si="642"/>
        <v>104.3</v>
      </c>
    </row>
    <row r="13698" spans="2:15" x14ac:dyDescent="0.2">
      <c r="B13698" s="13">
        <v>64609</v>
      </c>
      <c r="C13698" s="14">
        <v>42662.596111111103</v>
      </c>
      <c r="D13698" s="7" t="s">
        <v>8</v>
      </c>
      <c r="E13698" s="13">
        <v>2233</v>
      </c>
      <c r="F13698" s="7" t="s">
        <v>42</v>
      </c>
      <c r="G13698" s="7" t="s">
        <v>11</v>
      </c>
      <c r="H13698" s="13">
        <v>9</v>
      </c>
      <c r="I13698" s="13">
        <f>IF(G13698="Male",VLOOKUP(H13698,'Shoe size conversion table'!$B$6:$D$22,2),VLOOKUP(H13698,'Shoe size conversion table'!$J$6:$L$22,2))</f>
        <v>42</v>
      </c>
      <c r="J13698" s="13">
        <f>IF(G13698="Male",VLOOKUP(H13698,'Shoe size conversion table'!$B$6:$D$22,3),VLOOKUP(H13698,'Shoe size conversion table'!$J$6:$L$22,3))</f>
        <v>8.5</v>
      </c>
      <c r="K13698" s="11">
        <v>139</v>
      </c>
      <c r="L13698" s="12">
        <v>0</v>
      </c>
      <c r="M13698" s="7">
        <f t="shared" si="640"/>
        <v>2016</v>
      </c>
      <c r="N13698" s="7">
        <f t="shared" si="641"/>
        <v>10</v>
      </c>
      <c r="O13698" s="30">
        <f t="shared" si="642"/>
        <v>139</v>
      </c>
    </row>
    <row r="13699" spans="2:15" x14ac:dyDescent="0.2">
      <c r="B13699" s="13">
        <v>64610</v>
      </c>
      <c r="C13699" s="14">
        <v>42662.626111111102</v>
      </c>
      <c r="D13699" s="7" t="s">
        <v>7</v>
      </c>
      <c r="E13699" s="13">
        <v>2227</v>
      </c>
      <c r="F13699" s="7" t="s">
        <v>50</v>
      </c>
      <c r="G13699" s="7" t="s">
        <v>12</v>
      </c>
      <c r="H13699" s="13">
        <v>10.5</v>
      </c>
      <c r="I13699" s="13">
        <f>IF(G13699="Male",VLOOKUP(H13699,'Shoe size conversion table'!$B$6:$D$22,2),VLOOKUP(H13699,'Shoe size conversion table'!$J$6:$L$22,2))</f>
        <v>41</v>
      </c>
      <c r="J13699" s="13">
        <f>IF(G13699="Male",VLOOKUP(H13699,'Shoe size conversion table'!$B$6:$D$22,3),VLOOKUP(H13699,'Shoe size conversion table'!$J$6:$L$22,3))</f>
        <v>8.5</v>
      </c>
      <c r="K13699" s="11">
        <v>199</v>
      </c>
      <c r="L13699" s="12">
        <v>0.2</v>
      </c>
      <c r="M13699" s="7">
        <f t="shared" si="640"/>
        <v>2016</v>
      </c>
      <c r="N13699" s="7">
        <f t="shared" si="641"/>
        <v>10</v>
      </c>
      <c r="O13699" s="30">
        <f t="shared" si="642"/>
        <v>159.20000000000002</v>
      </c>
    </row>
    <row r="13700" spans="2:15" x14ac:dyDescent="0.2">
      <c r="B13700" s="13">
        <v>64611</v>
      </c>
      <c r="C13700" s="14">
        <v>42662.65611111113</v>
      </c>
      <c r="D13700" s="7" t="s">
        <v>10</v>
      </c>
      <c r="E13700" s="13">
        <v>2223</v>
      </c>
      <c r="F13700" s="7" t="s">
        <v>34</v>
      </c>
      <c r="G13700" s="7" t="s">
        <v>12</v>
      </c>
      <c r="H13700" s="13">
        <v>10.5</v>
      </c>
      <c r="I13700" s="13">
        <f>IF(G13700="Male",VLOOKUP(H13700,'Shoe size conversion table'!$B$6:$D$22,2),VLOOKUP(H13700,'Shoe size conversion table'!$J$6:$L$22,2))</f>
        <v>41</v>
      </c>
      <c r="J13700" s="13">
        <f>IF(G13700="Male",VLOOKUP(H13700,'Shoe size conversion table'!$B$6:$D$22,3),VLOOKUP(H13700,'Shoe size conversion table'!$J$6:$L$22,3))</f>
        <v>8.5</v>
      </c>
      <c r="K13700" s="11">
        <v>169</v>
      </c>
      <c r="L13700" s="12">
        <v>0</v>
      </c>
      <c r="M13700" s="7">
        <f t="shared" si="640"/>
        <v>2016</v>
      </c>
      <c r="N13700" s="7">
        <f t="shared" si="641"/>
        <v>10</v>
      </c>
      <c r="O13700" s="30">
        <f t="shared" si="642"/>
        <v>169</v>
      </c>
    </row>
    <row r="13701" spans="2:15" x14ac:dyDescent="0.2">
      <c r="B13701" s="13">
        <v>64612</v>
      </c>
      <c r="C13701" s="14">
        <v>42662.666111111241</v>
      </c>
      <c r="D13701" s="7" t="s">
        <v>7</v>
      </c>
      <c r="E13701" s="13">
        <v>2242</v>
      </c>
      <c r="F13701" s="7" t="s">
        <v>50</v>
      </c>
      <c r="G13701" s="7" t="s">
        <v>11</v>
      </c>
      <c r="H13701" s="13">
        <v>9.5</v>
      </c>
      <c r="I13701" s="13" t="str">
        <f>IF(G13701="Male",VLOOKUP(H13701,'Shoe size conversion table'!$B$6:$D$22,2),VLOOKUP(H13701,'Shoe size conversion table'!$J$6:$L$22,2))</f>
        <v>42-43</v>
      </c>
      <c r="J13701" s="13">
        <f>IF(G13701="Male",VLOOKUP(H13701,'Shoe size conversion table'!$B$6:$D$22,3),VLOOKUP(H13701,'Shoe size conversion table'!$J$6:$L$22,3))</f>
        <v>9</v>
      </c>
      <c r="K13701" s="11">
        <v>149</v>
      </c>
      <c r="L13701" s="12">
        <v>0.5</v>
      </c>
      <c r="M13701" s="7">
        <f t="shared" ref="M13701:M13764" si="643">YEAR(C13701)</f>
        <v>2016</v>
      </c>
      <c r="N13701" s="7">
        <f t="shared" si="641"/>
        <v>10</v>
      </c>
      <c r="O13701" s="30">
        <f t="shared" si="642"/>
        <v>74.5</v>
      </c>
    </row>
    <row r="13702" spans="2:15" x14ac:dyDescent="0.2">
      <c r="B13702" s="13">
        <v>64613</v>
      </c>
      <c r="C13702" s="14">
        <v>42662.696111111312</v>
      </c>
      <c r="D13702" s="7" t="s">
        <v>7</v>
      </c>
      <c r="E13702" s="13">
        <v>2221</v>
      </c>
      <c r="F13702" s="7" t="s">
        <v>57</v>
      </c>
      <c r="G13702" s="7" t="s">
        <v>11</v>
      </c>
      <c r="H13702" s="13">
        <v>10</v>
      </c>
      <c r="I13702" s="13">
        <f>IF(G13702="Male",VLOOKUP(H13702,'Shoe size conversion table'!$B$6:$D$22,2),VLOOKUP(H13702,'Shoe size conversion table'!$J$6:$L$22,2))</f>
        <v>43</v>
      </c>
      <c r="J13702" s="13">
        <f>IF(G13702="Male",VLOOKUP(H13702,'Shoe size conversion table'!$B$6:$D$22,3),VLOOKUP(H13702,'Shoe size conversion table'!$J$6:$L$22,3))</f>
        <v>9.5</v>
      </c>
      <c r="K13702" s="11">
        <v>189</v>
      </c>
      <c r="L13702" s="12">
        <v>0</v>
      </c>
      <c r="M13702" s="7">
        <f t="shared" si="643"/>
        <v>2016</v>
      </c>
      <c r="N13702" s="7">
        <f t="shared" ref="N13702:N13765" si="644">MONTH(C13702:C28669)</f>
        <v>10</v>
      </c>
      <c r="O13702" s="30">
        <f t="shared" ref="O13702:O13765" si="645">K13702*(1-L13702)</f>
        <v>189</v>
      </c>
    </row>
    <row r="13703" spans="2:15" x14ac:dyDescent="0.2">
      <c r="B13703" s="13">
        <v>64614</v>
      </c>
      <c r="C13703" s="14">
        <v>42662.776111111103</v>
      </c>
      <c r="D13703" s="7" t="s">
        <v>7</v>
      </c>
      <c r="E13703" s="13">
        <v>2183</v>
      </c>
      <c r="F13703" s="7" t="s">
        <v>44</v>
      </c>
      <c r="G13703" s="7" t="s">
        <v>11</v>
      </c>
      <c r="H13703" s="13">
        <v>12</v>
      </c>
      <c r="I13703" s="13">
        <f>IF(G13703="Male",VLOOKUP(H13703,'Shoe size conversion table'!$B$6:$D$22,2),VLOOKUP(H13703,'Shoe size conversion table'!$J$6:$L$22,2))</f>
        <v>45</v>
      </c>
      <c r="J13703" s="13">
        <f>IF(G13703="Male",VLOOKUP(H13703,'Shoe size conversion table'!$B$6:$D$22,3),VLOOKUP(H13703,'Shoe size conversion table'!$J$6:$L$22,3))</f>
        <v>11.5</v>
      </c>
      <c r="K13703" s="11">
        <v>159</v>
      </c>
      <c r="L13703" s="12">
        <v>0</v>
      </c>
      <c r="M13703" s="7">
        <f t="shared" si="643"/>
        <v>2016</v>
      </c>
      <c r="N13703" s="7">
        <f t="shared" si="644"/>
        <v>10</v>
      </c>
      <c r="O13703" s="30">
        <f t="shared" si="645"/>
        <v>159</v>
      </c>
    </row>
    <row r="13704" spans="2:15" x14ac:dyDescent="0.2">
      <c r="B13704" s="13">
        <v>64615</v>
      </c>
      <c r="C13704" s="14">
        <v>42662.956111111132</v>
      </c>
      <c r="D13704" s="7" t="s">
        <v>8</v>
      </c>
      <c r="E13704" s="13">
        <v>2221</v>
      </c>
      <c r="F13704" s="7" t="s">
        <v>40</v>
      </c>
      <c r="G13704" s="7" t="s">
        <v>11</v>
      </c>
      <c r="H13704" s="13">
        <v>7</v>
      </c>
      <c r="I13704" s="13">
        <f>IF(G13704="Male",VLOOKUP(H13704,'Shoe size conversion table'!$B$6:$D$22,2),VLOOKUP(H13704,'Shoe size conversion table'!$J$6:$L$22,2))</f>
        <v>40</v>
      </c>
      <c r="J13704" s="13">
        <f>IF(G13704="Male",VLOOKUP(H13704,'Shoe size conversion table'!$B$6:$D$22,3),VLOOKUP(H13704,'Shoe size conversion table'!$J$6:$L$22,3))</f>
        <v>6.5</v>
      </c>
      <c r="K13704" s="11">
        <v>159</v>
      </c>
      <c r="L13704" s="12">
        <v>0</v>
      </c>
      <c r="M13704" s="7">
        <f t="shared" si="643"/>
        <v>2016</v>
      </c>
      <c r="N13704" s="7">
        <f t="shared" si="644"/>
        <v>10</v>
      </c>
      <c r="O13704" s="30">
        <f t="shared" si="645"/>
        <v>159</v>
      </c>
    </row>
    <row r="13705" spans="2:15" x14ac:dyDescent="0.2">
      <c r="B13705" s="13">
        <v>64616</v>
      </c>
      <c r="C13705" s="14">
        <v>42663.046111111311</v>
      </c>
      <c r="D13705" s="7" t="s">
        <v>9</v>
      </c>
      <c r="E13705" s="13">
        <v>2228</v>
      </c>
      <c r="F13705" s="7" t="s">
        <v>60</v>
      </c>
      <c r="G13705" s="7" t="s">
        <v>12</v>
      </c>
      <c r="H13705" s="13">
        <v>8</v>
      </c>
      <c r="I13705" s="13" t="str">
        <f>IF(G13705="Male",VLOOKUP(H13705,'Shoe size conversion table'!$B$6:$D$22,2),VLOOKUP(H13705,'Shoe size conversion table'!$J$6:$L$22,2))</f>
        <v>38-39</v>
      </c>
      <c r="J13705" s="13">
        <f>IF(G13705="Male",VLOOKUP(H13705,'Shoe size conversion table'!$B$6:$D$22,3),VLOOKUP(H13705,'Shoe size conversion table'!$J$6:$L$22,3))</f>
        <v>6</v>
      </c>
      <c r="K13705" s="11">
        <v>189</v>
      </c>
      <c r="L13705" s="12">
        <v>0</v>
      </c>
      <c r="M13705" s="7">
        <f t="shared" si="643"/>
        <v>2016</v>
      </c>
      <c r="N13705" s="7">
        <f t="shared" si="644"/>
        <v>10</v>
      </c>
      <c r="O13705" s="30">
        <f t="shared" si="645"/>
        <v>189</v>
      </c>
    </row>
    <row r="13706" spans="2:15" x14ac:dyDescent="0.2">
      <c r="B13706" s="13">
        <v>64617</v>
      </c>
      <c r="C13706" s="14">
        <v>42663.15611111113</v>
      </c>
      <c r="D13706" s="7" t="s">
        <v>7</v>
      </c>
      <c r="E13706" s="13">
        <v>2181</v>
      </c>
      <c r="F13706" s="7" t="s">
        <v>48</v>
      </c>
      <c r="G13706" s="7" t="s">
        <v>11</v>
      </c>
      <c r="H13706" s="13">
        <v>8</v>
      </c>
      <c r="I13706" s="13">
        <f>IF(G13706="Male",VLOOKUP(H13706,'Shoe size conversion table'!$B$6:$D$22,2),VLOOKUP(H13706,'Shoe size conversion table'!$J$6:$L$22,2))</f>
        <v>41</v>
      </c>
      <c r="J13706" s="13">
        <f>IF(G13706="Male",VLOOKUP(H13706,'Shoe size conversion table'!$B$6:$D$22,3),VLOOKUP(H13706,'Shoe size conversion table'!$J$6:$L$22,3))</f>
        <v>7.5</v>
      </c>
      <c r="K13706" s="11">
        <v>139</v>
      </c>
      <c r="L13706" s="12">
        <v>0.3</v>
      </c>
      <c r="M13706" s="7">
        <f t="shared" si="643"/>
        <v>2016</v>
      </c>
      <c r="N13706" s="7">
        <f t="shared" si="644"/>
        <v>10</v>
      </c>
      <c r="O13706" s="30">
        <f t="shared" si="645"/>
        <v>97.3</v>
      </c>
    </row>
    <row r="13707" spans="2:15" x14ac:dyDescent="0.2">
      <c r="B13707" s="13">
        <v>64618</v>
      </c>
      <c r="C13707" s="14">
        <v>42663.166111111314</v>
      </c>
      <c r="D13707" s="7" t="s">
        <v>10</v>
      </c>
      <c r="E13707" s="13">
        <v>2190</v>
      </c>
      <c r="F13707" s="7" t="s">
        <v>34</v>
      </c>
      <c r="G13707" s="7" t="s">
        <v>12</v>
      </c>
      <c r="H13707" s="13">
        <v>8.5</v>
      </c>
      <c r="I13707" s="13">
        <f>IF(G13707="Male",VLOOKUP(H13707,'Shoe size conversion table'!$B$6:$D$22,2),VLOOKUP(H13707,'Shoe size conversion table'!$J$6:$L$22,2))</f>
        <v>39</v>
      </c>
      <c r="J13707" s="13">
        <f>IF(G13707="Male",VLOOKUP(H13707,'Shoe size conversion table'!$B$6:$D$22,3),VLOOKUP(H13707,'Shoe size conversion table'!$J$6:$L$22,3))</f>
        <v>6.5</v>
      </c>
      <c r="K13707" s="11">
        <v>129</v>
      </c>
      <c r="L13707" s="12">
        <v>0</v>
      </c>
      <c r="M13707" s="7">
        <f t="shared" si="643"/>
        <v>2016</v>
      </c>
      <c r="N13707" s="7">
        <f t="shared" si="644"/>
        <v>10</v>
      </c>
      <c r="O13707" s="30">
        <f t="shared" si="645"/>
        <v>129</v>
      </c>
    </row>
    <row r="13708" spans="2:15" x14ac:dyDescent="0.2">
      <c r="B13708" s="13">
        <v>64619</v>
      </c>
      <c r="C13708" s="14">
        <v>42663.186111111128</v>
      </c>
      <c r="D13708" s="7" t="s">
        <v>9</v>
      </c>
      <c r="E13708" s="13">
        <v>2237</v>
      </c>
      <c r="F13708" s="7" t="s">
        <v>59</v>
      </c>
      <c r="G13708" s="7" t="s">
        <v>12</v>
      </c>
      <c r="H13708" s="13">
        <v>12</v>
      </c>
      <c r="I13708" s="13" t="str">
        <f>IF(G13708="Male",VLOOKUP(H13708,'Shoe size conversion table'!$B$6:$D$22,2),VLOOKUP(H13708,'Shoe size conversion table'!$J$6:$L$22,2))</f>
        <v>42-43</v>
      </c>
      <c r="J13708" s="13">
        <f>IF(G13708="Male",VLOOKUP(H13708,'Shoe size conversion table'!$B$6:$D$22,3),VLOOKUP(H13708,'Shoe size conversion table'!$J$6:$L$22,3))</f>
        <v>10</v>
      </c>
      <c r="K13708" s="11">
        <v>179</v>
      </c>
      <c r="L13708" s="12">
        <v>0.2</v>
      </c>
      <c r="M13708" s="7">
        <f t="shared" si="643"/>
        <v>2016</v>
      </c>
      <c r="N13708" s="7">
        <f t="shared" si="644"/>
        <v>10</v>
      </c>
      <c r="O13708" s="30">
        <f t="shared" si="645"/>
        <v>143.20000000000002</v>
      </c>
    </row>
    <row r="13709" spans="2:15" x14ac:dyDescent="0.2">
      <c r="B13709" s="13">
        <v>64620</v>
      </c>
      <c r="C13709" s="14">
        <v>42663.236111111131</v>
      </c>
      <c r="D13709" s="7" t="s">
        <v>7</v>
      </c>
      <c r="E13709" s="13">
        <v>2154</v>
      </c>
      <c r="F13709" s="7" t="s">
        <v>49</v>
      </c>
      <c r="G13709" s="7" t="s">
        <v>12</v>
      </c>
      <c r="H13709" s="13">
        <v>12</v>
      </c>
      <c r="I13709" s="13" t="str">
        <f>IF(G13709="Male",VLOOKUP(H13709,'Shoe size conversion table'!$B$6:$D$22,2),VLOOKUP(H13709,'Shoe size conversion table'!$J$6:$L$22,2))</f>
        <v>42-43</v>
      </c>
      <c r="J13709" s="13">
        <f>IF(G13709="Male",VLOOKUP(H13709,'Shoe size conversion table'!$B$6:$D$22,3),VLOOKUP(H13709,'Shoe size conversion table'!$J$6:$L$22,3))</f>
        <v>10</v>
      </c>
      <c r="K13709" s="11">
        <v>179</v>
      </c>
      <c r="L13709" s="12">
        <v>0.1</v>
      </c>
      <c r="M13709" s="7">
        <f t="shared" si="643"/>
        <v>2016</v>
      </c>
      <c r="N13709" s="7">
        <f t="shared" si="644"/>
        <v>10</v>
      </c>
      <c r="O13709" s="30">
        <f t="shared" si="645"/>
        <v>161.1</v>
      </c>
    </row>
    <row r="13710" spans="2:15" x14ac:dyDescent="0.2">
      <c r="B13710" s="13">
        <v>64621</v>
      </c>
      <c r="C13710" s="14">
        <v>42663.246111111206</v>
      </c>
      <c r="D13710" s="7" t="s">
        <v>10</v>
      </c>
      <c r="E13710" s="13">
        <v>2186</v>
      </c>
      <c r="F13710" s="7" t="s">
        <v>35</v>
      </c>
      <c r="G13710" s="7" t="s">
        <v>11</v>
      </c>
      <c r="H13710" s="13">
        <v>9.5</v>
      </c>
      <c r="I13710" s="13" t="str">
        <f>IF(G13710="Male",VLOOKUP(H13710,'Shoe size conversion table'!$B$6:$D$22,2),VLOOKUP(H13710,'Shoe size conversion table'!$J$6:$L$22,2))</f>
        <v>42-43</v>
      </c>
      <c r="J13710" s="13">
        <f>IF(G13710="Male",VLOOKUP(H13710,'Shoe size conversion table'!$B$6:$D$22,3),VLOOKUP(H13710,'Shoe size conversion table'!$J$6:$L$22,3))</f>
        <v>9</v>
      </c>
      <c r="K13710" s="11">
        <v>159</v>
      </c>
      <c r="L13710" s="12">
        <v>0.2</v>
      </c>
      <c r="M13710" s="7">
        <f t="shared" si="643"/>
        <v>2016</v>
      </c>
      <c r="N13710" s="7">
        <f t="shared" si="644"/>
        <v>10</v>
      </c>
      <c r="O13710" s="30">
        <f t="shared" si="645"/>
        <v>127.2</v>
      </c>
    </row>
    <row r="13711" spans="2:15" x14ac:dyDescent="0.2">
      <c r="B13711" s="13">
        <v>64622</v>
      </c>
      <c r="C13711" s="14">
        <v>42663.286111111127</v>
      </c>
      <c r="D13711" s="7" t="s">
        <v>10</v>
      </c>
      <c r="E13711" s="13">
        <v>2192</v>
      </c>
      <c r="F13711" s="7" t="s">
        <v>34</v>
      </c>
      <c r="G13711" s="7" t="s">
        <v>11</v>
      </c>
      <c r="H13711" s="13">
        <v>9.5</v>
      </c>
      <c r="I13711" s="13" t="str">
        <f>IF(G13711="Male",VLOOKUP(H13711,'Shoe size conversion table'!$B$6:$D$22,2),VLOOKUP(H13711,'Shoe size conversion table'!$J$6:$L$22,2))</f>
        <v>42-43</v>
      </c>
      <c r="J13711" s="13">
        <f>IF(G13711="Male",VLOOKUP(H13711,'Shoe size conversion table'!$B$6:$D$22,3),VLOOKUP(H13711,'Shoe size conversion table'!$J$6:$L$22,3))</f>
        <v>9</v>
      </c>
      <c r="K13711" s="11">
        <v>159</v>
      </c>
      <c r="L13711" s="12">
        <v>0</v>
      </c>
      <c r="M13711" s="7">
        <f t="shared" si="643"/>
        <v>2016</v>
      </c>
      <c r="N13711" s="7">
        <f t="shared" si="644"/>
        <v>10</v>
      </c>
      <c r="O13711" s="30">
        <f t="shared" si="645"/>
        <v>159</v>
      </c>
    </row>
    <row r="13712" spans="2:15" x14ac:dyDescent="0.2">
      <c r="B13712" s="13">
        <v>64623</v>
      </c>
      <c r="C13712" s="14">
        <v>42663.306111111204</v>
      </c>
      <c r="D13712" s="7" t="s">
        <v>10</v>
      </c>
      <c r="E13712" s="13">
        <v>2177</v>
      </c>
      <c r="F13712" s="7" t="s">
        <v>34</v>
      </c>
      <c r="G13712" s="7" t="s">
        <v>12</v>
      </c>
      <c r="H13712" s="13">
        <v>8</v>
      </c>
      <c r="I13712" s="13" t="str">
        <f>IF(G13712="Male",VLOOKUP(H13712,'Shoe size conversion table'!$B$6:$D$22,2),VLOOKUP(H13712,'Shoe size conversion table'!$J$6:$L$22,2))</f>
        <v>38-39</v>
      </c>
      <c r="J13712" s="13">
        <f>IF(G13712="Male",VLOOKUP(H13712,'Shoe size conversion table'!$B$6:$D$22,3),VLOOKUP(H13712,'Shoe size conversion table'!$J$6:$L$22,3))</f>
        <v>6</v>
      </c>
      <c r="K13712" s="11">
        <v>179</v>
      </c>
      <c r="L13712" s="12">
        <v>0.1</v>
      </c>
      <c r="M13712" s="7">
        <f t="shared" si="643"/>
        <v>2016</v>
      </c>
      <c r="N13712" s="7">
        <f t="shared" si="644"/>
        <v>10</v>
      </c>
      <c r="O13712" s="30">
        <f t="shared" si="645"/>
        <v>161.1</v>
      </c>
    </row>
    <row r="13713" spans="2:15" x14ac:dyDescent="0.2">
      <c r="B13713" s="13">
        <v>64624</v>
      </c>
      <c r="C13713" s="14">
        <v>42663.386111111307</v>
      </c>
      <c r="D13713" s="7" t="s">
        <v>10</v>
      </c>
      <c r="E13713" s="13">
        <v>2160</v>
      </c>
      <c r="F13713" s="7" t="s">
        <v>34</v>
      </c>
      <c r="G13713" s="7" t="s">
        <v>12</v>
      </c>
      <c r="H13713" s="13">
        <v>8</v>
      </c>
      <c r="I13713" s="13" t="str">
        <f>IF(G13713="Male",VLOOKUP(H13713,'Shoe size conversion table'!$B$6:$D$22,2),VLOOKUP(H13713,'Shoe size conversion table'!$J$6:$L$22,2))</f>
        <v>38-39</v>
      </c>
      <c r="J13713" s="13">
        <f>IF(G13713="Male",VLOOKUP(H13713,'Shoe size conversion table'!$B$6:$D$22,3),VLOOKUP(H13713,'Shoe size conversion table'!$J$6:$L$22,3))</f>
        <v>6</v>
      </c>
      <c r="K13713" s="11">
        <v>159</v>
      </c>
      <c r="L13713" s="12">
        <v>0.3</v>
      </c>
      <c r="M13713" s="7">
        <f t="shared" si="643"/>
        <v>2016</v>
      </c>
      <c r="N13713" s="7">
        <f t="shared" si="644"/>
        <v>10</v>
      </c>
      <c r="O13713" s="30">
        <f t="shared" si="645"/>
        <v>111.3</v>
      </c>
    </row>
    <row r="13714" spans="2:15" x14ac:dyDescent="0.2">
      <c r="B13714" s="13">
        <v>64625</v>
      </c>
      <c r="C13714" s="14">
        <v>42663.416111111306</v>
      </c>
      <c r="D13714" s="7" t="s">
        <v>7</v>
      </c>
      <c r="E13714" s="13">
        <v>2230</v>
      </c>
      <c r="F13714" s="7" t="s">
        <v>50</v>
      </c>
      <c r="G13714" s="7" t="s">
        <v>12</v>
      </c>
      <c r="H13714" s="13">
        <v>9</v>
      </c>
      <c r="I13714" s="13" t="str">
        <f>IF(G13714="Male",VLOOKUP(H13714,'Shoe size conversion table'!$B$6:$D$22,2),VLOOKUP(H13714,'Shoe size conversion table'!$J$6:$L$22,2))</f>
        <v>39-40</v>
      </c>
      <c r="J13714" s="13">
        <f>IF(G13714="Male",VLOOKUP(H13714,'Shoe size conversion table'!$B$6:$D$22,3),VLOOKUP(H13714,'Shoe size conversion table'!$J$6:$L$22,3))</f>
        <v>7</v>
      </c>
      <c r="K13714" s="11">
        <v>129</v>
      </c>
      <c r="L13714" s="12">
        <v>0.2</v>
      </c>
      <c r="M13714" s="7">
        <f t="shared" si="643"/>
        <v>2016</v>
      </c>
      <c r="N13714" s="7">
        <f t="shared" si="644"/>
        <v>10</v>
      </c>
      <c r="O13714" s="30">
        <f t="shared" si="645"/>
        <v>103.2</v>
      </c>
    </row>
    <row r="13715" spans="2:15" x14ac:dyDescent="0.2">
      <c r="B13715" s="13">
        <v>64626</v>
      </c>
      <c r="C13715" s="14">
        <v>42663.446111111203</v>
      </c>
      <c r="D13715" s="7" t="s">
        <v>7</v>
      </c>
      <c r="E13715" s="13">
        <v>2225</v>
      </c>
      <c r="F13715" s="7" t="s">
        <v>44</v>
      </c>
      <c r="G13715" s="7" t="s">
        <v>11</v>
      </c>
      <c r="H13715" s="13">
        <v>7.5</v>
      </c>
      <c r="I13715" s="13" t="str">
        <f>IF(G13715="Male",VLOOKUP(H13715,'Shoe size conversion table'!$B$6:$D$22,2),VLOOKUP(H13715,'Shoe size conversion table'!$J$6:$L$22,2))</f>
        <v>40-41</v>
      </c>
      <c r="J13715" s="13">
        <f>IF(G13715="Male",VLOOKUP(H13715,'Shoe size conversion table'!$B$6:$D$22,3),VLOOKUP(H13715,'Shoe size conversion table'!$J$6:$L$22,3))</f>
        <v>7</v>
      </c>
      <c r="K13715" s="11">
        <v>159</v>
      </c>
      <c r="L13715" s="12">
        <v>0</v>
      </c>
      <c r="M13715" s="7">
        <f t="shared" si="643"/>
        <v>2016</v>
      </c>
      <c r="N13715" s="7">
        <f t="shared" si="644"/>
        <v>10</v>
      </c>
      <c r="O13715" s="30">
        <f t="shared" si="645"/>
        <v>159</v>
      </c>
    </row>
    <row r="13716" spans="2:15" x14ac:dyDescent="0.2">
      <c r="B13716" s="13">
        <v>64627</v>
      </c>
      <c r="C13716" s="14">
        <v>42663.456111111132</v>
      </c>
      <c r="D13716" s="7" t="s">
        <v>7</v>
      </c>
      <c r="E13716" s="13">
        <v>2153</v>
      </c>
      <c r="F13716" s="7" t="s">
        <v>43</v>
      </c>
      <c r="G13716" s="7" t="s">
        <v>12</v>
      </c>
      <c r="H13716" s="13">
        <v>8.5</v>
      </c>
      <c r="I13716" s="13">
        <f>IF(G13716="Male",VLOOKUP(H13716,'Shoe size conversion table'!$B$6:$D$22,2),VLOOKUP(H13716,'Shoe size conversion table'!$J$6:$L$22,2))</f>
        <v>39</v>
      </c>
      <c r="J13716" s="13">
        <f>IF(G13716="Male",VLOOKUP(H13716,'Shoe size conversion table'!$B$6:$D$22,3),VLOOKUP(H13716,'Shoe size conversion table'!$J$6:$L$22,3))</f>
        <v>6.5</v>
      </c>
      <c r="K13716" s="11">
        <v>199</v>
      </c>
      <c r="L13716" s="12">
        <v>0.5</v>
      </c>
      <c r="M13716" s="7">
        <f t="shared" si="643"/>
        <v>2016</v>
      </c>
      <c r="N13716" s="7">
        <f t="shared" si="644"/>
        <v>10</v>
      </c>
      <c r="O13716" s="30">
        <f t="shared" si="645"/>
        <v>99.5</v>
      </c>
    </row>
    <row r="13717" spans="2:15" x14ac:dyDescent="0.2">
      <c r="B13717" s="13">
        <v>64628</v>
      </c>
      <c r="C13717" s="14">
        <v>42663.51611111113</v>
      </c>
      <c r="D13717" s="7" t="s">
        <v>10</v>
      </c>
      <c r="E13717" s="13">
        <v>2187</v>
      </c>
      <c r="F13717" s="7" t="s">
        <v>34</v>
      </c>
      <c r="G13717" s="7" t="s">
        <v>12</v>
      </c>
      <c r="H13717" s="13">
        <v>8.5</v>
      </c>
      <c r="I13717" s="13">
        <f>IF(G13717="Male",VLOOKUP(H13717,'Shoe size conversion table'!$B$6:$D$22,2),VLOOKUP(H13717,'Shoe size conversion table'!$J$6:$L$22,2))</f>
        <v>39</v>
      </c>
      <c r="J13717" s="13">
        <f>IF(G13717="Male",VLOOKUP(H13717,'Shoe size conversion table'!$B$6:$D$22,3),VLOOKUP(H13717,'Shoe size conversion table'!$J$6:$L$22,3))</f>
        <v>6.5</v>
      </c>
      <c r="K13717" s="11">
        <v>149</v>
      </c>
      <c r="L13717" s="12">
        <v>0.1</v>
      </c>
      <c r="M13717" s="7">
        <f t="shared" si="643"/>
        <v>2016</v>
      </c>
      <c r="N13717" s="7">
        <f t="shared" si="644"/>
        <v>10</v>
      </c>
      <c r="O13717" s="30">
        <f t="shared" si="645"/>
        <v>134.1</v>
      </c>
    </row>
    <row r="13718" spans="2:15" x14ac:dyDescent="0.2">
      <c r="B13718" s="13">
        <v>64629</v>
      </c>
      <c r="C13718" s="14">
        <v>42663.556111111102</v>
      </c>
      <c r="D13718" s="7" t="s">
        <v>10</v>
      </c>
      <c r="E13718" s="13">
        <v>2170</v>
      </c>
      <c r="F13718" s="7" t="s">
        <v>35</v>
      </c>
      <c r="G13718" s="7" t="s">
        <v>11</v>
      </c>
      <c r="H13718" s="13">
        <v>10</v>
      </c>
      <c r="I13718" s="13">
        <f>IF(G13718="Male",VLOOKUP(H13718,'Shoe size conversion table'!$B$6:$D$22,2),VLOOKUP(H13718,'Shoe size conversion table'!$J$6:$L$22,2))</f>
        <v>43</v>
      </c>
      <c r="J13718" s="13">
        <f>IF(G13718="Male",VLOOKUP(H13718,'Shoe size conversion table'!$B$6:$D$22,3),VLOOKUP(H13718,'Shoe size conversion table'!$J$6:$L$22,3))</f>
        <v>9.5</v>
      </c>
      <c r="K13718" s="11">
        <v>129</v>
      </c>
      <c r="L13718" s="12">
        <v>0</v>
      </c>
      <c r="M13718" s="7">
        <f t="shared" si="643"/>
        <v>2016</v>
      </c>
      <c r="N13718" s="7">
        <f t="shared" si="644"/>
        <v>10</v>
      </c>
      <c r="O13718" s="30">
        <f t="shared" si="645"/>
        <v>129</v>
      </c>
    </row>
    <row r="13719" spans="2:15" x14ac:dyDescent="0.2">
      <c r="B13719" s="13">
        <v>64630</v>
      </c>
      <c r="C13719" s="14">
        <v>42663.556111111247</v>
      </c>
      <c r="D13719" s="7" t="s">
        <v>7</v>
      </c>
      <c r="E13719" s="13">
        <v>2205</v>
      </c>
      <c r="F13719" s="7" t="s">
        <v>45</v>
      </c>
      <c r="G13719" s="7" t="s">
        <v>12</v>
      </c>
      <c r="H13719" s="13">
        <v>7</v>
      </c>
      <c r="I13719" s="13" t="str">
        <f>IF(G13719="Male",VLOOKUP(H13719,'Shoe size conversion table'!$B$6:$D$22,2),VLOOKUP(H13719,'Shoe size conversion table'!$J$6:$L$22,2))</f>
        <v>37-38</v>
      </c>
      <c r="J13719" s="13">
        <f>IF(G13719="Male",VLOOKUP(H13719,'Shoe size conversion table'!$B$6:$D$22,3),VLOOKUP(H13719,'Shoe size conversion table'!$J$6:$L$22,3))</f>
        <v>5</v>
      </c>
      <c r="K13719" s="11">
        <v>169</v>
      </c>
      <c r="L13719" s="12">
        <v>0</v>
      </c>
      <c r="M13719" s="7">
        <f t="shared" si="643"/>
        <v>2016</v>
      </c>
      <c r="N13719" s="7">
        <f t="shared" si="644"/>
        <v>10</v>
      </c>
      <c r="O13719" s="30">
        <f t="shared" si="645"/>
        <v>169</v>
      </c>
    </row>
    <row r="13720" spans="2:15" x14ac:dyDescent="0.2">
      <c r="B13720" s="13">
        <v>64631</v>
      </c>
      <c r="C13720" s="14">
        <v>42663.616111111201</v>
      </c>
      <c r="D13720" s="7" t="s">
        <v>8</v>
      </c>
      <c r="E13720" s="13">
        <v>2211</v>
      </c>
      <c r="F13720" s="7" t="s">
        <v>39</v>
      </c>
      <c r="G13720" s="7" t="s">
        <v>11</v>
      </c>
      <c r="H13720" s="13">
        <v>11.5</v>
      </c>
      <c r="I13720" s="13" t="str">
        <f>IF(G13720="Male",VLOOKUP(H13720,'Shoe size conversion table'!$B$6:$D$22,2),VLOOKUP(H13720,'Shoe size conversion table'!$J$6:$L$22,2))</f>
        <v>44-45</v>
      </c>
      <c r="J13720" s="13">
        <f>IF(G13720="Male",VLOOKUP(H13720,'Shoe size conversion table'!$B$6:$D$22,3),VLOOKUP(H13720,'Shoe size conversion table'!$J$6:$L$22,3))</f>
        <v>11</v>
      </c>
      <c r="K13720" s="11">
        <v>179</v>
      </c>
      <c r="L13720" s="12">
        <v>0</v>
      </c>
      <c r="M13720" s="7">
        <f t="shared" si="643"/>
        <v>2016</v>
      </c>
      <c r="N13720" s="7">
        <f t="shared" si="644"/>
        <v>10</v>
      </c>
      <c r="O13720" s="30">
        <f t="shared" si="645"/>
        <v>179</v>
      </c>
    </row>
    <row r="13721" spans="2:15" x14ac:dyDescent="0.2">
      <c r="B13721" s="13">
        <v>64632</v>
      </c>
      <c r="C13721" s="14">
        <v>42663.626111111102</v>
      </c>
      <c r="D13721" s="7" t="s">
        <v>7</v>
      </c>
      <c r="E13721" s="13">
        <v>2151</v>
      </c>
      <c r="F13721" s="7" t="s">
        <v>45</v>
      </c>
      <c r="G13721" s="7" t="s">
        <v>11</v>
      </c>
      <c r="H13721" s="13">
        <v>8.5</v>
      </c>
      <c r="I13721" s="13" t="str">
        <f>IF(G13721="Male",VLOOKUP(H13721,'Shoe size conversion table'!$B$6:$D$22,2),VLOOKUP(H13721,'Shoe size conversion table'!$J$6:$L$22,2))</f>
        <v>41-42</v>
      </c>
      <c r="J13721" s="13">
        <f>IF(G13721="Male",VLOOKUP(H13721,'Shoe size conversion table'!$B$6:$D$22,3),VLOOKUP(H13721,'Shoe size conversion table'!$J$6:$L$22,3))</f>
        <v>8</v>
      </c>
      <c r="K13721" s="11">
        <v>199</v>
      </c>
      <c r="L13721" s="12">
        <v>0</v>
      </c>
      <c r="M13721" s="7">
        <f t="shared" si="643"/>
        <v>2016</v>
      </c>
      <c r="N13721" s="7">
        <f t="shared" si="644"/>
        <v>10</v>
      </c>
      <c r="O13721" s="30">
        <f t="shared" si="645"/>
        <v>199</v>
      </c>
    </row>
    <row r="13722" spans="2:15" x14ac:dyDescent="0.2">
      <c r="B13722" s="13">
        <v>64633</v>
      </c>
      <c r="C13722" s="14">
        <v>42663.636111111242</v>
      </c>
      <c r="D13722" s="7" t="s">
        <v>8</v>
      </c>
      <c r="E13722" s="13">
        <v>2201</v>
      </c>
      <c r="F13722" s="7" t="s">
        <v>38</v>
      </c>
      <c r="G13722" s="7" t="s">
        <v>11</v>
      </c>
      <c r="H13722" s="13">
        <v>11.5</v>
      </c>
      <c r="I13722" s="13" t="str">
        <f>IF(G13722="Male",VLOOKUP(H13722,'Shoe size conversion table'!$B$6:$D$22,2),VLOOKUP(H13722,'Shoe size conversion table'!$J$6:$L$22,2))</f>
        <v>44-45</v>
      </c>
      <c r="J13722" s="13">
        <f>IF(G13722="Male",VLOOKUP(H13722,'Shoe size conversion table'!$B$6:$D$22,3),VLOOKUP(H13722,'Shoe size conversion table'!$J$6:$L$22,3))</f>
        <v>11</v>
      </c>
      <c r="K13722" s="11">
        <v>139</v>
      </c>
      <c r="L13722" s="12">
        <v>0</v>
      </c>
      <c r="M13722" s="7">
        <f t="shared" si="643"/>
        <v>2016</v>
      </c>
      <c r="N13722" s="7">
        <f t="shared" si="644"/>
        <v>10</v>
      </c>
      <c r="O13722" s="30">
        <f t="shared" si="645"/>
        <v>139</v>
      </c>
    </row>
    <row r="13723" spans="2:15" x14ac:dyDescent="0.2">
      <c r="B13723" s="13">
        <v>64634</v>
      </c>
      <c r="C13723" s="14">
        <v>42663.65611111113</v>
      </c>
      <c r="D13723" s="7" t="s">
        <v>8</v>
      </c>
      <c r="E13723" s="13">
        <v>2231</v>
      </c>
      <c r="F13723" s="7" t="s">
        <v>37</v>
      </c>
      <c r="G13723" s="7" t="s">
        <v>12</v>
      </c>
      <c r="H13723" s="13">
        <v>10.5</v>
      </c>
      <c r="I13723" s="13">
        <f>IF(G13723="Male",VLOOKUP(H13723,'Shoe size conversion table'!$B$6:$D$22,2),VLOOKUP(H13723,'Shoe size conversion table'!$J$6:$L$22,2))</f>
        <v>41</v>
      </c>
      <c r="J13723" s="13">
        <f>IF(G13723="Male",VLOOKUP(H13723,'Shoe size conversion table'!$B$6:$D$22,3),VLOOKUP(H13723,'Shoe size conversion table'!$J$6:$L$22,3))</f>
        <v>8.5</v>
      </c>
      <c r="K13723" s="11">
        <v>169</v>
      </c>
      <c r="L13723" s="12">
        <v>0</v>
      </c>
      <c r="M13723" s="7">
        <f t="shared" si="643"/>
        <v>2016</v>
      </c>
      <c r="N13723" s="7">
        <f t="shared" si="644"/>
        <v>10</v>
      </c>
      <c r="O13723" s="30">
        <f t="shared" si="645"/>
        <v>169</v>
      </c>
    </row>
    <row r="13724" spans="2:15" x14ac:dyDescent="0.2">
      <c r="B13724" s="13">
        <v>64635</v>
      </c>
      <c r="C13724" s="14">
        <v>42663.656111111202</v>
      </c>
      <c r="D13724" s="7" t="s">
        <v>7</v>
      </c>
      <c r="E13724" s="13">
        <v>2185</v>
      </c>
      <c r="F13724" s="7" t="s">
        <v>50</v>
      </c>
      <c r="G13724" s="7" t="s">
        <v>12</v>
      </c>
      <c r="H13724" s="13">
        <v>11</v>
      </c>
      <c r="I13724" s="13" t="str">
        <f>IF(G13724="Male",VLOOKUP(H13724,'Shoe size conversion table'!$B$6:$D$22,2),VLOOKUP(H13724,'Shoe size conversion table'!$J$6:$L$22,2))</f>
        <v>41-42</v>
      </c>
      <c r="J13724" s="13">
        <f>IF(G13724="Male",VLOOKUP(H13724,'Shoe size conversion table'!$B$6:$D$22,3),VLOOKUP(H13724,'Shoe size conversion table'!$J$6:$L$22,3))</f>
        <v>9</v>
      </c>
      <c r="K13724" s="11">
        <v>169</v>
      </c>
      <c r="L13724" s="12">
        <v>0.3</v>
      </c>
      <c r="M13724" s="7">
        <f t="shared" si="643"/>
        <v>2016</v>
      </c>
      <c r="N13724" s="7">
        <f t="shared" si="644"/>
        <v>10</v>
      </c>
      <c r="O13724" s="30">
        <f t="shared" si="645"/>
        <v>118.3</v>
      </c>
    </row>
    <row r="13725" spans="2:15" x14ac:dyDescent="0.2">
      <c r="B13725" s="13">
        <v>64636</v>
      </c>
      <c r="C13725" s="14">
        <v>42663.656111111202</v>
      </c>
      <c r="D13725" s="7" t="s">
        <v>10</v>
      </c>
      <c r="E13725" s="13">
        <v>2242</v>
      </c>
      <c r="F13725" s="7" t="s">
        <v>34</v>
      </c>
      <c r="G13725" s="7" t="s">
        <v>11</v>
      </c>
      <c r="H13725" s="13">
        <v>10.5</v>
      </c>
      <c r="I13725" s="13" t="str">
        <f>IF(G13725="Male",VLOOKUP(H13725,'Shoe size conversion table'!$B$6:$D$22,2),VLOOKUP(H13725,'Shoe size conversion table'!$J$6:$L$22,2))</f>
        <v>43-44</v>
      </c>
      <c r="J13725" s="13">
        <f>IF(G13725="Male",VLOOKUP(H13725,'Shoe size conversion table'!$B$6:$D$22,3),VLOOKUP(H13725,'Shoe size conversion table'!$J$6:$L$22,3))</f>
        <v>10</v>
      </c>
      <c r="K13725" s="11">
        <v>179</v>
      </c>
      <c r="L13725" s="12">
        <v>0</v>
      </c>
      <c r="M13725" s="7">
        <f t="shared" si="643"/>
        <v>2016</v>
      </c>
      <c r="N13725" s="7">
        <f t="shared" si="644"/>
        <v>10</v>
      </c>
      <c r="O13725" s="30">
        <f t="shared" si="645"/>
        <v>179</v>
      </c>
    </row>
    <row r="13726" spans="2:15" x14ac:dyDescent="0.2">
      <c r="B13726" s="13">
        <v>64637</v>
      </c>
      <c r="C13726" s="14">
        <v>42663.676111111243</v>
      </c>
      <c r="D13726" s="7" t="s">
        <v>8</v>
      </c>
      <c r="E13726" s="13">
        <v>2180</v>
      </c>
      <c r="F13726" s="7" t="s">
        <v>38</v>
      </c>
      <c r="G13726" s="7" t="s">
        <v>11</v>
      </c>
      <c r="H13726" s="13">
        <v>11.5</v>
      </c>
      <c r="I13726" s="13" t="str">
        <f>IF(G13726="Male",VLOOKUP(H13726,'Shoe size conversion table'!$B$6:$D$22,2),VLOOKUP(H13726,'Shoe size conversion table'!$J$6:$L$22,2))</f>
        <v>44-45</v>
      </c>
      <c r="J13726" s="13">
        <f>IF(G13726="Male",VLOOKUP(H13726,'Shoe size conversion table'!$B$6:$D$22,3),VLOOKUP(H13726,'Shoe size conversion table'!$J$6:$L$22,3))</f>
        <v>11</v>
      </c>
      <c r="K13726" s="11">
        <v>179</v>
      </c>
      <c r="L13726" s="12">
        <v>0</v>
      </c>
      <c r="M13726" s="7">
        <f t="shared" si="643"/>
        <v>2016</v>
      </c>
      <c r="N13726" s="7">
        <f t="shared" si="644"/>
        <v>10</v>
      </c>
      <c r="O13726" s="30">
        <f t="shared" si="645"/>
        <v>179</v>
      </c>
    </row>
    <row r="13727" spans="2:15" x14ac:dyDescent="0.2">
      <c r="B13727" s="13">
        <v>64638</v>
      </c>
      <c r="C13727" s="14">
        <v>42663.676111111316</v>
      </c>
      <c r="D13727" s="7" t="s">
        <v>7</v>
      </c>
      <c r="E13727" s="13">
        <v>2237</v>
      </c>
      <c r="F13727" s="7" t="s">
        <v>48</v>
      </c>
      <c r="G13727" s="7" t="s">
        <v>12</v>
      </c>
      <c r="H13727" s="13">
        <v>8.5</v>
      </c>
      <c r="I13727" s="13">
        <f>IF(G13727="Male",VLOOKUP(H13727,'Shoe size conversion table'!$B$6:$D$22,2),VLOOKUP(H13727,'Shoe size conversion table'!$J$6:$L$22,2))</f>
        <v>39</v>
      </c>
      <c r="J13727" s="13">
        <f>IF(G13727="Male",VLOOKUP(H13727,'Shoe size conversion table'!$B$6:$D$22,3),VLOOKUP(H13727,'Shoe size conversion table'!$J$6:$L$22,3))</f>
        <v>6.5</v>
      </c>
      <c r="K13727" s="11">
        <v>169</v>
      </c>
      <c r="L13727" s="12">
        <v>0.5</v>
      </c>
      <c r="M13727" s="7">
        <f t="shared" si="643"/>
        <v>2016</v>
      </c>
      <c r="N13727" s="7">
        <f t="shared" si="644"/>
        <v>10</v>
      </c>
      <c r="O13727" s="30">
        <f t="shared" si="645"/>
        <v>84.5</v>
      </c>
    </row>
    <row r="13728" spans="2:15" x14ac:dyDescent="0.2">
      <c r="B13728" s="13">
        <v>64639</v>
      </c>
      <c r="C13728" s="14">
        <v>42663.846111111241</v>
      </c>
      <c r="D13728" s="7" t="s">
        <v>7</v>
      </c>
      <c r="E13728" s="13">
        <v>2213</v>
      </c>
      <c r="F13728" s="7" t="s">
        <v>52</v>
      </c>
      <c r="G13728" s="7" t="s">
        <v>12</v>
      </c>
      <c r="H13728" s="13">
        <v>7.5</v>
      </c>
      <c r="I13728" s="13">
        <f>IF(G13728="Male",VLOOKUP(H13728,'Shoe size conversion table'!$B$6:$D$22,2),VLOOKUP(H13728,'Shoe size conversion table'!$J$6:$L$22,2))</f>
        <v>38</v>
      </c>
      <c r="J13728" s="13">
        <f>IF(G13728="Male",VLOOKUP(H13728,'Shoe size conversion table'!$B$6:$D$22,3),VLOOKUP(H13728,'Shoe size conversion table'!$J$6:$L$22,3))</f>
        <v>5.5</v>
      </c>
      <c r="K13728" s="11">
        <v>129</v>
      </c>
      <c r="L13728" s="12">
        <v>0.3</v>
      </c>
      <c r="M13728" s="7">
        <f t="shared" si="643"/>
        <v>2016</v>
      </c>
      <c r="N13728" s="7">
        <f t="shared" si="644"/>
        <v>10</v>
      </c>
      <c r="O13728" s="30">
        <f t="shared" si="645"/>
        <v>90.3</v>
      </c>
    </row>
    <row r="13729" spans="2:15" x14ac:dyDescent="0.2">
      <c r="B13729" s="13">
        <v>64640</v>
      </c>
      <c r="C13729" s="14">
        <v>42663.886111111126</v>
      </c>
      <c r="D13729" s="7" t="s">
        <v>9</v>
      </c>
      <c r="E13729" s="13">
        <v>2150</v>
      </c>
      <c r="F13729" s="7" t="s">
        <v>60</v>
      </c>
      <c r="G13729" s="7" t="s">
        <v>11</v>
      </c>
      <c r="H13729" s="13">
        <v>10.5</v>
      </c>
      <c r="I13729" s="13" t="str">
        <f>IF(G13729="Male",VLOOKUP(H13729,'Shoe size conversion table'!$B$6:$D$22,2),VLOOKUP(H13729,'Shoe size conversion table'!$J$6:$L$22,2))</f>
        <v>43-44</v>
      </c>
      <c r="J13729" s="13">
        <f>IF(G13729="Male",VLOOKUP(H13729,'Shoe size conversion table'!$B$6:$D$22,3),VLOOKUP(H13729,'Shoe size conversion table'!$J$6:$L$22,3))</f>
        <v>10</v>
      </c>
      <c r="K13729" s="11">
        <v>189</v>
      </c>
      <c r="L13729" s="12">
        <v>0</v>
      </c>
      <c r="M13729" s="7">
        <f t="shared" si="643"/>
        <v>2016</v>
      </c>
      <c r="N13729" s="7">
        <f t="shared" si="644"/>
        <v>10</v>
      </c>
      <c r="O13729" s="30">
        <f t="shared" si="645"/>
        <v>189</v>
      </c>
    </row>
    <row r="13730" spans="2:15" x14ac:dyDescent="0.2">
      <c r="B13730" s="13">
        <v>64641</v>
      </c>
      <c r="C13730" s="14">
        <v>42663.926111111126</v>
      </c>
      <c r="D13730" s="7" t="s">
        <v>7</v>
      </c>
      <c r="E13730" s="13">
        <v>2211</v>
      </c>
      <c r="F13730" s="7" t="s">
        <v>43</v>
      </c>
      <c r="G13730" s="7" t="s">
        <v>11</v>
      </c>
      <c r="H13730" s="13">
        <v>13</v>
      </c>
      <c r="I13730" s="13">
        <f>IF(G13730="Male",VLOOKUP(H13730,'Shoe size conversion table'!$B$6:$D$22,2),VLOOKUP(H13730,'Shoe size conversion table'!$J$6:$L$22,2))</f>
        <v>46</v>
      </c>
      <c r="J13730" s="13">
        <f>IF(G13730="Male",VLOOKUP(H13730,'Shoe size conversion table'!$B$6:$D$22,3),VLOOKUP(H13730,'Shoe size conversion table'!$J$6:$L$22,3))</f>
        <v>12.5</v>
      </c>
      <c r="K13730" s="11">
        <v>149</v>
      </c>
      <c r="L13730" s="12">
        <v>0</v>
      </c>
      <c r="M13730" s="7">
        <f t="shared" si="643"/>
        <v>2016</v>
      </c>
      <c r="N13730" s="7">
        <f t="shared" si="644"/>
        <v>10</v>
      </c>
      <c r="O13730" s="30">
        <f t="shared" si="645"/>
        <v>149</v>
      </c>
    </row>
    <row r="13731" spans="2:15" x14ac:dyDescent="0.2">
      <c r="B13731" s="13">
        <v>64642</v>
      </c>
      <c r="C13731" s="14">
        <v>42663.956111111132</v>
      </c>
      <c r="D13731" s="7" t="s">
        <v>7</v>
      </c>
      <c r="E13731" s="13">
        <v>2192</v>
      </c>
      <c r="F13731" s="7" t="s">
        <v>49</v>
      </c>
      <c r="G13731" s="7" t="s">
        <v>12</v>
      </c>
      <c r="H13731" s="13">
        <v>6</v>
      </c>
      <c r="I13731" s="13" t="str">
        <f>IF(G13731="Male",VLOOKUP(H13731,'Shoe size conversion table'!$B$6:$D$22,2),VLOOKUP(H13731,'Shoe size conversion table'!$J$6:$L$22,2))</f>
        <v>36-37</v>
      </c>
      <c r="J13731" s="13">
        <f>IF(G13731="Male",VLOOKUP(H13731,'Shoe size conversion table'!$B$6:$D$22,3),VLOOKUP(H13731,'Shoe size conversion table'!$J$6:$L$22,3))</f>
        <v>4</v>
      </c>
      <c r="K13731" s="11">
        <v>129</v>
      </c>
      <c r="L13731" s="12">
        <v>0.2</v>
      </c>
      <c r="M13731" s="7">
        <f t="shared" si="643"/>
        <v>2016</v>
      </c>
      <c r="N13731" s="7">
        <f t="shared" si="644"/>
        <v>10</v>
      </c>
      <c r="O13731" s="30">
        <f t="shared" si="645"/>
        <v>103.2</v>
      </c>
    </row>
    <row r="13732" spans="2:15" x14ac:dyDescent="0.2">
      <c r="B13732" s="13">
        <v>64643</v>
      </c>
      <c r="C13732" s="14">
        <v>42663.9761111111</v>
      </c>
      <c r="D13732" s="7" t="s">
        <v>7</v>
      </c>
      <c r="E13732" s="13">
        <v>2179</v>
      </c>
      <c r="F13732" s="7" t="s">
        <v>49</v>
      </c>
      <c r="G13732" s="7" t="s">
        <v>12</v>
      </c>
      <c r="H13732" s="13">
        <v>9.5</v>
      </c>
      <c r="I13732" s="13">
        <f>IF(G13732="Male",VLOOKUP(H13732,'Shoe size conversion table'!$B$6:$D$22,2),VLOOKUP(H13732,'Shoe size conversion table'!$J$6:$L$22,2))</f>
        <v>40</v>
      </c>
      <c r="J13732" s="13">
        <f>IF(G13732="Male",VLOOKUP(H13732,'Shoe size conversion table'!$B$6:$D$22,3),VLOOKUP(H13732,'Shoe size conversion table'!$J$6:$L$22,3))</f>
        <v>7.5</v>
      </c>
      <c r="K13732" s="11">
        <v>179</v>
      </c>
      <c r="L13732" s="12">
        <v>0</v>
      </c>
      <c r="M13732" s="7">
        <f t="shared" si="643"/>
        <v>2016</v>
      </c>
      <c r="N13732" s="7">
        <f t="shared" si="644"/>
        <v>10</v>
      </c>
      <c r="O13732" s="30">
        <f t="shared" si="645"/>
        <v>179</v>
      </c>
    </row>
    <row r="13733" spans="2:15" x14ac:dyDescent="0.2">
      <c r="B13733" s="13">
        <v>64644</v>
      </c>
      <c r="C13733" s="14">
        <v>42664.15611111113</v>
      </c>
      <c r="D13733" s="7" t="s">
        <v>9</v>
      </c>
      <c r="E13733" s="13">
        <v>2169</v>
      </c>
      <c r="F13733" s="7" t="s">
        <v>59</v>
      </c>
      <c r="G13733" s="7" t="s">
        <v>12</v>
      </c>
      <c r="H13733" s="13">
        <v>8.5</v>
      </c>
      <c r="I13733" s="13">
        <f>IF(G13733="Male",VLOOKUP(H13733,'Shoe size conversion table'!$B$6:$D$22,2),VLOOKUP(H13733,'Shoe size conversion table'!$J$6:$L$22,2))</f>
        <v>39</v>
      </c>
      <c r="J13733" s="13">
        <f>IF(G13733="Male",VLOOKUP(H13733,'Shoe size conversion table'!$B$6:$D$22,3),VLOOKUP(H13733,'Shoe size conversion table'!$J$6:$L$22,3))</f>
        <v>6.5</v>
      </c>
      <c r="K13733" s="11">
        <v>139</v>
      </c>
      <c r="L13733" s="12">
        <v>0</v>
      </c>
      <c r="M13733" s="7">
        <f t="shared" si="643"/>
        <v>2016</v>
      </c>
      <c r="N13733" s="7">
        <f t="shared" si="644"/>
        <v>10</v>
      </c>
      <c r="O13733" s="30">
        <f t="shared" si="645"/>
        <v>139</v>
      </c>
    </row>
    <row r="13734" spans="2:15" x14ac:dyDescent="0.2">
      <c r="B13734" s="13">
        <v>64645</v>
      </c>
      <c r="C13734" s="14">
        <v>42664.186111111128</v>
      </c>
      <c r="D13734" s="7" t="s">
        <v>7</v>
      </c>
      <c r="E13734" s="13">
        <v>2230</v>
      </c>
      <c r="F13734" s="7" t="s">
        <v>49</v>
      </c>
      <c r="G13734" s="7" t="s">
        <v>11</v>
      </c>
      <c r="H13734" s="13">
        <v>10.5</v>
      </c>
      <c r="I13734" s="13" t="str">
        <f>IF(G13734="Male",VLOOKUP(H13734,'Shoe size conversion table'!$B$6:$D$22,2),VLOOKUP(H13734,'Shoe size conversion table'!$J$6:$L$22,2))</f>
        <v>43-44</v>
      </c>
      <c r="J13734" s="13">
        <f>IF(G13734="Male",VLOOKUP(H13734,'Shoe size conversion table'!$B$6:$D$22,3),VLOOKUP(H13734,'Shoe size conversion table'!$J$6:$L$22,3))</f>
        <v>10</v>
      </c>
      <c r="K13734" s="11">
        <v>199</v>
      </c>
      <c r="L13734" s="12">
        <v>0</v>
      </c>
      <c r="M13734" s="7">
        <f t="shared" si="643"/>
        <v>2016</v>
      </c>
      <c r="N13734" s="7">
        <f t="shared" si="644"/>
        <v>10</v>
      </c>
      <c r="O13734" s="30">
        <f t="shared" si="645"/>
        <v>199</v>
      </c>
    </row>
    <row r="13735" spans="2:15" x14ac:dyDescent="0.2">
      <c r="B13735" s="13">
        <v>64646</v>
      </c>
      <c r="C13735" s="14">
        <v>42664.286111111127</v>
      </c>
      <c r="D13735" s="7" t="s">
        <v>10</v>
      </c>
      <c r="E13735" s="13">
        <v>2179</v>
      </c>
      <c r="F13735" s="7" t="s">
        <v>34</v>
      </c>
      <c r="G13735" s="7" t="s">
        <v>11</v>
      </c>
      <c r="H13735" s="13">
        <v>9.5</v>
      </c>
      <c r="I13735" s="13" t="str">
        <f>IF(G13735="Male",VLOOKUP(H13735,'Shoe size conversion table'!$B$6:$D$22,2),VLOOKUP(H13735,'Shoe size conversion table'!$J$6:$L$22,2))</f>
        <v>42-43</v>
      </c>
      <c r="J13735" s="13">
        <f>IF(G13735="Male",VLOOKUP(H13735,'Shoe size conversion table'!$B$6:$D$22,3),VLOOKUP(H13735,'Shoe size conversion table'!$J$6:$L$22,3))</f>
        <v>9</v>
      </c>
      <c r="K13735" s="11">
        <v>199</v>
      </c>
      <c r="L13735" s="12">
        <v>0</v>
      </c>
      <c r="M13735" s="7">
        <f t="shared" si="643"/>
        <v>2016</v>
      </c>
      <c r="N13735" s="7">
        <f t="shared" si="644"/>
        <v>10</v>
      </c>
      <c r="O13735" s="30">
        <f t="shared" si="645"/>
        <v>199</v>
      </c>
    </row>
    <row r="13736" spans="2:15" x14ac:dyDescent="0.2">
      <c r="B13736" s="13">
        <v>64647</v>
      </c>
      <c r="C13736" s="14">
        <v>42664.296111111129</v>
      </c>
      <c r="D13736" s="7" t="s">
        <v>10</v>
      </c>
      <c r="E13736" s="13">
        <v>2183</v>
      </c>
      <c r="F13736" s="7" t="s">
        <v>34</v>
      </c>
      <c r="G13736" s="7" t="s">
        <v>12</v>
      </c>
      <c r="H13736" s="13">
        <v>7.5</v>
      </c>
      <c r="I13736" s="13">
        <f>IF(G13736="Male",VLOOKUP(H13736,'Shoe size conversion table'!$B$6:$D$22,2),VLOOKUP(H13736,'Shoe size conversion table'!$J$6:$L$22,2))</f>
        <v>38</v>
      </c>
      <c r="J13736" s="13">
        <f>IF(G13736="Male",VLOOKUP(H13736,'Shoe size conversion table'!$B$6:$D$22,3),VLOOKUP(H13736,'Shoe size conversion table'!$J$6:$L$22,3))</f>
        <v>5.5</v>
      </c>
      <c r="K13736" s="11">
        <v>139</v>
      </c>
      <c r="L13736" s="12">
        <v>0.2</v>
      </c>
      <c r="M13736" s="7">
        <f t="shared" si="643"/>
        <v>2016</v>
      </c>
      <c r="N13736" s="7">
        <f t="shared" si="644"/>
        <v>10</v>
      </c>
      <c r="O13736" s="30">
        <f t="shared" si="645"/>
        <v>111.2</v>
      </c>
    </row>
    <row r="13737" spans="2:15" x14ac:dyDescent="0.2">
      <c r="B13737" s="13">
        <v>64648</v>
      </c>
      <c r="C13737" s="14">
        <v>42664.346111111205</v>
      </c>
      <c r="D13737" s="7" t="s">
        <v>10</v>
      </c>
      <c r="E13737" s="13">
        <v>2234</v>
      </c>
      <c r="F13737" s="7" t="s">
        <v>34</v>
      </c>
      <c r="G13737" s="7" t="s">
        <v>11</v>
      </c>
      <c r="H13737" s="13">
        <v>6</v>
      </c>
      <c r="I13737" s="13">
        <f>IF(G13737="Male",VLOOKUP(H13737,'Shoe size conversion table'!$B$6:$D$22,2),VLOOKUP(H13737,'Shoe size conversion table'!$J$6:$L$22,2))</f>
        <v>39</v>
      </c>
      <c r="J13737" s="13">
        <f>IF(G13737="Male",VLOOKUP(H13737,'Shoe size conversion table'!$B$6:$D$22,3),VLOOKUP(H13737,'Shoe size conversion table'!$J$6:$L$22,3))</f>
        <v>5.5</v>
      </c>
      <c r="K13737" s="11">
        <v>129</v>
      </c>
      <c r="L13737" s="12">
        <v>0.3</v>
      </c>
      <c r="M13737" s="7">
        <f t="shared" si="643"/>
        <v>2016</v>
      </c>
      <c r="N13737" s="7">
        <f t="shared" si="644"/>
        <v>10</v>
      </c>
      <c r="O13737" s="30">
        <f t="shared" si="645"/>
        <v>90.3</v>
      </c>
    </row>
    <row r="13738" spans="2:15" x14ac:dyDescent="0.2">
      <c r="B13738" s="13">
        <v>64649</v>
      </c>
      <c r="C13738" s="14">
        <v>42664.386111111307</v>
      </c>
      <c r="D13738" s="7" t="s">
        <v>7</v>
      </c>
      <c r="E13738" s="13">
        <v>2193</v>
      </c>
      <c r="F13738" s="7" t="s">
        <v>53</v>
      </c>
      <c r="G13738" s="7" t="s">
        <v>12</v>
      </c>
      <c r="H13738" s="13">
        <v>8.5</v>
      </c>
      <c r="I13738" s="13">
        <f>IF(G13738="Male",VLOOKUP(H13738,'Shoe size conversion table'!$B$6:$D$22,2),VLOOKUP(H13738,'Shoe size conversion table'!$J$6:$L$22,2))</f>
        <v>39</v>
      </c>
      <c r="J13738" s="13">
        <f>IF(G13738="Male",VLOOKUP(H13738,'Shoe size conversion table'!$B$6:$D$22,3),VLOOKUP(H13738,'Shoe size conversion table'!$J$6:$L$22,3))</f>
        <v>6.5</v>
      </c>
      <c r="K13738" s="11">
        <v>139</v>
      </c>
      <c r="L13738" s="12">
        <v>0</v>
      </c>
      <c r="M13738" s="7">
        <f t="shared" si="643"/>
        <v>2016</v>
      </c>
      <c r="N13738" s="7">
        <f t="shared" si="644"/>
        <v>10</v>
      </c>
      <c r="O13738" s="30">
        <f t="shared" si="645"/>
        <v>139</v>
      </c>
    </row>
    <row r="13739" spans="2:15" x14ac:dyDescent="0.2">
      <c r="B13739" s="13">
        <v>64650</v>
      </c>
      <c r="C13739" s="14">
        <v>42664.386111111307</v>
      </c>
      <c r="D13739" s="7" t="s">
        <v>10</v>
      </c>
      <c r="E13739" s="13">
        <v>2163</v>
      </c>
      <c r="F13739" s="7" t="s">
        <v>34</v>
      </c>
      <c r="G13739" s="7" t="s">
        <v>12</v>
      </c>
      <c r="H13739" s="13">
        <v>8</v>
      </c>
      <c r="I13739" s="13" t="str">
        <f>IF(G13739="Male",VLOOKUP(H13739,'Shoe size conversion table'!$B$6:$D$22,2),VLOOKUP(H13739,'Shoe size conversion table'!$J$6:$L$22,2))</f>
        <v>38-39</v>
      </c>
      <c r="J13739" s="13">
        <f>IF(G13739="Male",VLOOKUP(H13739,'Shoe size conversion table'!$B$6:$D$22,3),VLOOKUP(H13739,'Shoe size conversion table'!$J$6:$L$22,3))</f>
        <v>6</v>
      </c>
      <c r="K13739" s="11">
        <v>169</v>
      </c>
      <c r="L13739" s="12">
        <v>0</v>
      </c>
      <c r="M13739" s="7">
        <f t="shared" si="643"/>
        <v>2016</v>
      </c>
      <c r="N13739" s="7">
        <f t="shared" si="644"/>
        <v>10</v>
      </c>
      <c r="O13739" s="30">
        <f t="shared" si="645"/>
        <v>169</v>
      </c>
    </row>
    <row r="13740" spans="2:15" x14ac:dyDescent="0.2">
      <c r="B13740" s="13">
        <v>64651</v>
      </c>
      <c r="C13740" s="14">
        <v>42664.416111111306</v>
      </c>
      <c r="D13740" s="7" t="s">
        <v>9</v>
      </c>
      <c r="E13740" s="13">
        <v>2162</v>
      </c>
      <c r="F13740" s="7" t="s">
        <v>60</v>
      </c>
      <c r="G13740" s="7" t="s">
        <v>11</v>
      </c>
      <c r="H13740" s="13">
        <v>10.5</v>
      </c>
      <c r="I13740" s="13" t="str">
        <f>IF(G13740="Male",VLOOKUP(H13740,'Shoe size conversion table'!$B$6:$D$22,2),VLOOKUP(H13740,'Shoe size conversion table'!$J$6:$L$22,2))</f>
        <v>43-44</v>
      </c>
      <c r="J13740" s="13">
        <f>IF(G13740="Male",VLOOKUP(H13740,'Shoe size conversion table'!$B$6:$D$22,3),VLOOKUP(H13740,'Shoe size conversion table'!$J$6:$L$22,3))</f>
        <v>10</v>
      </c>
      <c r="K13740" s="11">
        <v>189</v>
      </c>
      <c r="L13740" s="12">
        <v>0</v>
      </c>
      <c r="M13740" s="7">
        <f t="shared" si="643"/>
        <v>2016</v>
      </c>
      <c r="N13740" s="7">
        <f t="shared" si="644"/>
        <v>10</v>
      </c>
      <c r="O13740" s="30">
        <f t="shared" si="645"/>
        <v>189</v>
      </c>
    </row>
    <row r="13741" spans="2:15" x14ac:dyDescent="0.2">
      <c r="B13741" s="13">
        <v>64652</v>
      </c>
      <c r="C13741" s="14">
        <v>42664.556111111102</v>
      </c>
      <c r="D13741" s="7" t="s">
        <v>9</v>
      </c>
      <c r="E13741" s="13">
        <v>2161</v>
      </c>
      <c r="F13741" s="7" t="s">
        <v>60</v>
      </c>
      <c r="G13741" s="7" t="s">
        <v>12</v>
      </c>
      <c r="H13741" s="13">
        <v>8</v>
      </c>
      <c r="I13741" s="13" t="str">
        <f>IF(G13741="Male",VLOOKUP(H13741,'Shoe size conversion table'!$B$6:$D$22,2),VLOOKUP(H13741,'Shoe size conversion table'!$J$6:$L$22,2))</f>
        <v>38-39</v>
      </c>
      <c r="J13741" s="13">
        <f>IF(G13741="Male",VLOOKUP(H13741,'Shoe size conversion table'!$B$6:$D$22,3),VLOOKUP(H13741,'Shoe size conversion table'!$J$6:$L$22,3))</f>
        <v>6</v>
      </c>
      <c r="K13741" s="11">
        <v>149</v>
      </c>
      <c r="L13741" s="12">
        <v>0.5</v>
      </c>
      <c r="M13741" s="7">
        <f t="shared" si="643"/>
        <v>2016</v>
      </c>
      <c r="N13741" s="7">
        <f t="shared" si="644"/>
        <v>10</v>
      </c>
      <c r="O13741" s="30">
        <f t="shared" si="645"/>
        <v>74.5</v>
      </c>
    </row>
    <row r="13742" spans="2:15" x14ac:dyDescent="0.2">
      <c r="B13742" s="13">
        <v>64653</v>
      </c>
      <c r="C13742" s="14">
        <v>42664.556111111247</v>
      </c>
      <c r="D13742" s="7" t="s">
        <v>7</v>
      </c>
      <c r="E13742" s="13">
        <v>2239</v>
      </c>
      <c r="F13742" s="7" t="s">
        <v>54</v>
      </c>
      <c r="G13742" s="7" t="s">
        <v>12</v>
      </c>
      <c r="H13742" s="13">
        <v>7</v>
      </c>
      <c r="I13742" s="13" t="str">
        <f>IF(G13742="Male",VLOOKUP(H13742,'Shoe size conversion table'!$B$6:$D$22,2),VLOOKUP(H13742,'Shoe size conversion table'!$J$6:$L$22,2))</f>
        <v>37-38</v>
      </c>
      <c r="J13742" s="13">
        <f>IF(G13742="Male",VLOOKUP(H13742,'Shoe size conversion table'!$B$6:$D$22,3),VLOOKUP(H13742,'Shoe size conversion table'!$J$6:$L$22,3))</f>
        <v>5</v>
      </c>
      <c r="K13742" s="11">
        <v>189</v>
      </c>
      <c r="L13742" s="12">
        <v>0.3</v>
      </c>
      <c r="M13742" s="7">
        <f t="shared" si="643"/>
        <v>2016</v>
      </c>
      <c r="N13742" s="7">
        <f t="shared" si="644"/>
        <v>10</v>
      </c>
      <c r="O13742" s="30">
        <f t="shared" si="645"/>
        <v>132.29999999999998</v>
      </c>
    </row>
    <row r="13743" spans="2:15" x14ac:dyDescent="0.2">
      <c r="B13743" s="13">
        <v>64654</v>
      </c>
      <c r="C13743" s="14">
        <v>42664.596111111103</v>
      </c>
      <c r="D13743" s="7" t="s">
        <v>8</v>
      </c>
      <c r="E13743" s="13">
        <v>2228</v>
      </c>
      <c r="F13743" s="7" t="s">
        <v>40</v>
      </c>
      <c r="G13743" s="7" t="s">
        <v>11</v>
      </c>
      <c r="H13743" s="13">
        <v>9.5</v>
      </c>
      <c r="I13743" s="13" t="str">
        <f>IF(G13743="Male",VLOOKUP(H13743,'Shoe size conversion table'!$B$6:$D$22,2),VLOOKUP(H13743,'Shoe size conversion table'!$J$6:$L$22,2))</f>
        <v>42-43</v>
      </c>
      <c r="J13743" s="13">
        <f>IF(G13743="Male",VLOOKUP(H13743,'Shoe size conversion table'!$B$6:$D$22,3),VLOOKUP(H13743,'Shoe size conversion table'!$J$6:$L$22,3))</f>
        <v>9</v>
      </c>
      <c r="K13743" s="11">
        <v>129</v>
      </c>
      <c r="L13743" s="12">
        <v>0.2</v>
      </c>
      <c r="M13743" s="7">
        <f t="shared" si="643"/>
        <v>2016</v>
      </c>
      <c r="N13743" s="7">
        <f t="shared" si="644"/>
        <v>10</v>
      </c>
      <c r="O13743" s="30">
        <f t="shared" si="645"/>
        <v>103.2</v>
      </c>
    </row>
    <row r="13744" spans="2:15" x14ac:dyDescent="0.2">
      <c r="B13744" s="13">
        <v>64655</v>
      </c>
      <c r="C13744" s="14">
        <v>42664.616111111201</v>
      </c>
      <c r="D13744" s="7" t="s">
        <v>7</v>
      </c>
      <c r="E13744" s="13">
        <v>2187</v>
      </c>
      <c r="F13744" s="7" t="s">
        <v>50</v>
      </c>
      <c r="G13744" s="7" t="s">
        <v>11</v>
      </c>
      <c r="H13744" s="13">
        <v>9.5</v>
      </c>
      <c r="I13744" s="13" t="str">
        <f>IF(G13744="Male",VLOOKUP(H13744,'Shoe size conversion table'!$B$6:$D$22,2),VLOOKUP(H13744,'Shoe size conversion table'!$J$6:$L$22,2))</f>
        <v>42-43</v>
      </c>
      <c r="J13744" s="13">
        <f>IF(G13744="Male",VLOOKUP(H13744,'Shoe size conversion table'!$B$6:$D$22,3),VLOOKUP(H13744,'Shoe size conversion table'!$J$6:$L$22,3))</f>
        <v>9</v>
      </c>
      <c r="K13744" s="11">
        <v>199</v>
      </c>
      <c r="L13744" s="12">
        <v>0.3</v>
      </c>
      <c r="M13744" s="7">
        <f t="shared" si="643"/>
        <v>2016</v>
      </c>
      <c r="N13744" s="7">
        <f t="shared" si="644"/>
        <v>10</v>
      </c>
      <c r="O13744" s="30">
        <f t="shared" si="645"/>
        <v>139.29999999999998</v>
      </c>
    </row>
    <row r="13745" spans="2:15" x14ac:dyDescent="0.2">
      <c r="B13745" s="13">
        <v>64655</v>
      </c>
      <c r="C13745" s="14">
        <v>42664.616111111201</v>
      </c>
      <c r="D13745" s="7" t="s">
        <v>7</v>
      </c>
      <c r="E13745" s="13">
        <v>2217</v>
      </c>
      <c r="F13745" s="7" t="s">
        <v>50</v>
      </c>
      <c r="G13745" s="7" t="s">
        <v>11</v>
      </c>
      <c r="H13745" s="13">
        <v>10</v>
      </c>
      <c r="I13745" s="13">
        <f>IF(G13745="Male",VLOOKUP(H13745,'Shoe size conversion table'!$B$6:$D$22,2),VLOOKUP(H13745,'Shoe size conversion table'!$J$6:$L$22,2))</f>
        <v>43</v>
      </c>
      <c r="J13745" s="13">
        <f>IF(G13745="Male",VLOOKUP(H13745,'Shoe size conversion table'!$B$6:$D$22,3),VLOOKUP(H13745,'Shoe size conversion table'!$J$6:$L$22,3))</f>
        <v>9.5</v>
      </c>
      <c r="K13745" s="11">
        <v>129</v>
      </c>
      <c r="L13745" s="12">
        <v>0</v>
      </c>
      <c r="M13745" s="7">
        <f t="shared" si="643"/>
        <v>2016</v>
      </c>
      <c r="N13745" s="7">
        <f t="shared" si="644"/>
        <v>10</v>
      </c>
      <c r="O13745" s="30">
        <f t="shared" si="645"/>
        <v>129</v>
      </c>
    </row>
    <row r="13746" spans="2:15" x14ac:dyDescent="0.2">
      <c r="B13746" s="13">
        <v>64656</v>
      </c>
      <c r="C13746" s="14">
        <v>42664.626111111102</v>
      </c>
      <c r="D13746" s="7" t="s">
        <v>7</v>
      </c>
      <c r="E13746" s="13">
        <v>2183</v>
      </c>
      <c r="F13746" s="7" t="s">
        <v>44</v>
      </c>
      <c r="G13746" s="7" t="s">
        <v>11</v>
      </c>
      <c r="H13746" s="13">
        <v>12</v>
      </c>
      <c r="I13746" s="13">
        <f>IF(G13746="Male",VLOOKUP(H13746,'Shoe size conversion table'!$B$6:$D$22,2),VLOOKUP(H13746,'Shoe size conversion table'!$J$6:$L$22,2))</f>
        <v>45</v>
      </c>
      <c r="J13746" s="13">
        <f>IF(G13746="Male",VLOOKUP(H13746,'Shoe size conversion table'!$B$6:$D$22,3),VLOOKUP(H13746,'Shoe size conversion table'!$J$6:$L$22,3))</f>
        <v>11.5</v>
      </c>
      <c r="K13746" s="11">
        <v>159</v>
      </c>
      <c r="L13746" s="12">
        <v>0</v>
      </c>
      <c r="M13746" s="7">
        <f t="shared" si="643"/>
        <v>2016</v>
      </c>
      <c r="N13746" s="7">
        <f t="shared" si="644"/>
        <v>10</v>
      </c>
      <c r="O13746" s="30">
        <f t="shared" si="645"/>
        <v>159</v>
      </c>
    </row>
    <row r="13747" spans="2:15" x14ac:dyDescent="0.2">
      <c r="B13747" s="13">
        <v>64657</v>
      </c>
      <c r="C13747" s="14">
        <v>42664.646111111128</v>
      </c>
      <c r="D13747" s="7" t="s">
        <v>7</v>
      </c>
      <c r="E13747" s="13">
        <v>2158</v>
      </c>
      <c r="F13747" s="7" t="s">
        <v>49</v>
      </c>
      <c r="G13747" s="7" t="s">
        <v>11</v>
      </c>
      <c r="H13747" s="13">
        <v>9.5</v>
      </c>
      <c r="I13747" s="13" t="str">
        <f>IF(G13747="Male",VLOOKUP(H13747,'Shoe size conversion table'!$B$6:$D$22,2),VLOOKUP(H13747,'Shoe size conversion table'!$J$6:$L$22,2))</f>
        <v>42-43</v>
      </c>
      <c r="J13747" s="13">
        <f>IF(G13747="Male",VLOOKUP(H13747,'Shoe size conversion table'!$B$6:$D$22,3),VLOOKUP(H13747,'Shoe size conversion table'!$J$6:$L$22,3))</f>
        <v>9</v>
      </c>
      <c r="K13747" s="11">
        <v>139</v>
      </c>
      <c r="L13747" s="12">
        <v>0</v>
      </c>
      <c r="M13747" s="7">
        <f t="shared" si="643"/>
        <v>2016</v>
      </c>
      <c r="N13747" s="7">
        <f t="shared" si="644"/>
        <v>10</v>
      </c>
      <c r="O13747" s="30">
        <f t="shared" si="645"/>
        <v>139</v>
      </c>
    </row>
    <row r="13748" spans="2:15" x14ac:dyDescent="0.2">
      <c r="B13748" s="13">
        <v>64658</v>
      </c>
      <c r="C13748" s="14">
        <v>42664.656111111202</v>
      </c>
      <c r="D13748" s="7" t="s">
        <v>7</v>
      </c>
      <c r="E13748" s="13">
        <v>2209</v>
      </c>
      <c r="F13748" s="7" t="s">
        <v>55</v>
      </c>
      <c r="G13748" s="7" t="s">
        <v>11</v>
      </c>
      <c r="H13748" s="13">
        <v>9</v>
      </c>
      <c r="I13748" s="13">
        <f>IF(G13748="Male",VLOOKUP(H13748,'Shoe size conversion table'!$B$6:$D$22,2),VLOOKUP(H13748,'Shoe size conversion table'!$J$6:$L$22,2))</f>
        <v>42</v>
      </c>
      <c r="J13748" s="13">
        <f>IF(G13748="Male",VLOOKUP(H13748,'Shoe size conversion table'!$B$6:$D$22,3),VLOOKUP(H13748,'Shoe size conversion table'!$J$6:$L$22,3))</f>
        <v>8.5</v>
      </c>
      <c r="K13748" s="11">
        <v>199</v>
      </c>
      <c r="L13748" s="12">
        <v>0</v>
      </c>
      <c r="M13748" s="7">
        <f t="shared" si="643"/>
        <v>2016</v>
      </c>
      <c r="N13748" s="7">
        <f t="shared" si="644"/>
        <v>10</v>
      </c>
      <c r="O13748" s="30">
        <f t="shared" si="645"/>
        <v>199</v>
      </c>
    </row>
    <row r="13749" spans="2:15" x14ac:dyDescent="0.2">
      <c r="B13749" s="13">
        <v>64659</v>
      </c>
      <c r="C13749" s="14">
        <v>42664.676111111243</v>
      </c>
      <c r="D13749" s="7" t="s">
        <v>10</v>
      </c>
      <c r="E13749" s="13">
        <v>2165</v>
      </c>
      <c r="F13749" s="7" t="s">
        <v>36</v>
      </c>
      <c r="G13749" s="7" t="s">
        <v>11</v>
      </c>
      <c r="H13749" s="13">
        <v>11.5</v>
      </c>
      <c r="I13749" s="13" t="str">
        <f>IF(G13749="Male",VLOOKUP(H13749,'Shoe size conversion table'!$B$6:$D$22,2),VLOOKUP(H13749,'Shoe size conversion table'!$J$6:$L$22,2))</f>
        <v>44-45</v>
      </c>
      <c r="J13749" s="13">
        <f>IF(G13749="Male",VLOOKUP(H13749,'Shoe size conversion table'!$B$6:$D$22,3),VLOOKUP(H13749,'Shoe size conversion table'!$J$6:$L$22,3))</f>
        <v>11</v>
      </c>
      <c r="K13749" s="11">
        <v>159</v>
      </c>
      <c r="L13749" s="12">
        <v>0</v>
      </c>
      <c r="M13749" s="7">
        <f t="shared" si="643"/>
        <v>2016</v>
      </c>
      <c r="N13749" s="7">
        <f t="shared" si="644"/>
        <v>10</v>
      </c>
      <c r="O13749" s="30">
        <f t="shared" si="645"/>
        <v>159</v>
      </c>
    </row>
    <row r="13750" spans="2:15" x14ac:dyDescent="0.2">
      <c r="B13750" s="13">
        <v>64660</v>
      </c>
      <c r="C13750" s="14">
        <v>42664.876111111131</v>
      </c>
      <c r="D13750" s="7" t="s">
        <v>8</v>
      </c>
      <c r="E13750" s="13">
        <v>2201</v>
      </c>
      <c r="F13750" s="7" t="s">
        <v>39</v>
      </c>
      <c r="G13750" s="7" t="s">
        <v>11</v>
      </c>
      <c r="H13750" s="13">
        <v>11</v>
      </c>
      <c r="I13750" s="13">
        <f>IF(G13750="Male",VLOOKUP(H13750,'Shoe size conversion table'!$B$6:$D$22,2),VLOOKUP(H13750,'Shoe size conversion table'!$J$6:$L$22,2))</f>
        <v>44</v>
      </c>
      <c r="J13750" s="13">
        <f>IF(G13750="Male",VLOOKUP(H13750,'Shoe size conversion table'!$B$6:$D$22,3),VLOOKUP(H13750,'Shoe size conversion table'!$J$6:$L$22,3))</f>
        <v>10.5</v>
      </c>
      <c r="K13750" s="11">
        <v>129</v>
      </c>
      <c r="L13750" s="12">
        <v>0.3</v>
      </c>
      <c r="M13750" s="7">
        <f t="shared" si="643"/>
        <v>2016</v>
      </c>
      <c r="N13750" s="7">
        <f t="shared" si="644"/>
        <v>10</v>
      </c>
      <c r="O13750" s="30">
        <f t="shared" si="645"/>
        <v>90.3</v>
      </c>
    </row>
    <row r="13751" spans="2:15" x14ac:dyDescent="0.2">
      <c r="B13751" s="13">
        <v>64661</v>
      </c>
      <c r="C13751" s="14">
        <v>42664.886111111126</v>
      </c>
      <c r="D13751" s="7" t="s">
        <v>9</v>
      </c>
      <c r="E13751" s="13">
        <v>2190</v>
      </c>
      <c r="F13751" s="7" t="s">
        <v>58</v>
      </c>
      <c r="G13751" s="7" t="s">
        <v>11</v>
      </c>
      <c r="H13751" s="13">
        <v>8</v>
      </c>
      <c r="I13751" s="13">
        <f>IF(G13751="Male",VLOOKUP(H13751,'Shoe size conversion table'!$B$6:$D$22,2),VLOOKUP(H13751,'Shoe size conversion table'!$J$6:$L$22,2))</f>
        <v>41</v>
      </c>
      <c r="J13751" s="13">
        <f>IF(G13751="Male",VLOOKUP(H13751,'Shoe size conversion table'!$B$6:$D$22,3),VLOOKUP(H13751,'Shoe size conversion table'!$J$6:$L$22,3))</f>
        <v>7.5</v>
      </c>
      <c r="K13751" s="11">
        <v>189</v>
      </c>
      <c r="L13751" s="12">
        <v>0.5</v>
      </c>
      <c r="M13751" s="7">
        <f t="shared" si="643"/>
        <v>2016</v>
      </c>
      <c r="N13751" s="7">
        <f t="shared" si="644"/>
        <v>10</v>
      </c>
      <c r="O13751" s="30">
        <f t="shared" si="645"/>
        <v>94.5</v>
      </c>
    </row>
    <row r="13752" spans="2:15" x14ac:dyDescent="0.2">
      <c r="B13752" s="13">
        <v>64662</v>
      </c>
      <c r="C13752" s="14">
        <v>42664.886111111307</v>
      </c>
      <c r="D13752" s="7" t="s">
        <v>7</v>
      </c>
      <c r="E13752" s="13">
        <v>2147</v>
      </c>
      <c r="F13752" s="7" t="s">
        <v>48</v>
      </c>
      <c r="G13752" s="7" t="s">
        <v>11</v>
      </c>
      <c r="H13752" s="13">
        <v>6</v>
      </c>
      <c r="I13752" s="13">
        <f>IF(G13752="Male",VLOOKUP(H13752,'Shoe size conversion table'!$B$6:$D$22,2),VLOOKUP(H13752,'Shoe size conversion table'!$J$6:$L$22,2))</f>
        <v>39</v>
      </c>
      <c r="J13752" s="13">
        <f>IF(G13752="Male",VLOOKUP(H13752,'Shoe size conversion table'!$B$6:$D$22,3),VLOOKUP(H13752,'Shoe size conversion table'!$J$6:$L$22,3))</f>
        <v>5.5</v>
      </c>
      <c r="K13752" s="11">
        <v>189</v>
      </c>
      <c r="L13752" s="12">
        <v>0.5</v>
      </c>
      <c r="M13752" s="7">
        <f t="shared" si="643"/>
        <v>2016</v>
      </c>
      <c r="N13752" s="7">
        <f t="shared" si="644"/>
        <v>10</v>
      </c>
      <c r="O13752" s="30">
        <f t="shared" si="645"/>
        <v>94.5</v>
      </c>
    </row>
    <row r="13753" spans="2:15" x14ac:dyDescent="0.2">
      <c r="B13753" s="13">
        <v>64662</v>
      </c>
      <c r="C13753" s="14">
        <v>42664.886111111307</v>
      </c>
      <c r="D13753" s="7" t="s">
        <v>7</v>
      </c>
      <c r="E13753" s="13">
        <v>2231</v>
      </c>
      <c r="F13753" s="7" t="s">
        <v>48</v>
      </c>
      <c r="G13753" s="7" t="s">
        <v>11</v>
      </c>
      <c r="H13753" s="13">
        <v>9</v>
      </c>
      <c r="I13753" s="13">
        <f>IF(G13753="Male",VLOOKUP(H13753,'Shoe size conversion table'!$B$6:$D$22,2),VLOOKUP(H13753,'Shoe size conversion table'!$J$6:$L$22,2))</f>
        <v>42</v>
      </c>
      <c r="J13753" s="13">
        <f>IF(G13753="Male",VLOOKUP(H13753,'Shoe size conversion table'!$B$6:$D$22,3),VLOOKUP(H13753,'Shoe size conversion table'!$J$6:$L$22,3))</f>
        <v>8.5</v>
      </c>
      <c r="K13753" s="11">
        <v>129</v>
      </c>
      <c r="L13753" s="12">
        <v>0.3</v>
      </c>
      <c r="M13753" s="7">
        <f t="shared" si="643"/>
        <v>2016</v>
      </c>
      <c r="N13753" s="7">
        <f t="shared" si="644"/>
        <v>10</v>
      </c>
      <c r="O13753" s="30">
        <f t="shared" si="645"/>
        <v>90.3</v>
      </c>
    </row>
    <row r="13754" spans="2:15" x14ac:dyDescent="0.2">
      <c r="B13754" s="13">
        <v>64663</v>
      </c>
      <c r="C13754" s="14">
        <v>42664.926111111126</v>
      </c>
      <c r="D13754" s="7" t="s">
        <v>9</v>
      </c>
      <c r="E13754" s="13">
        <v>2237</v>
      </c>
      <c r="F13754" s="7" t="s">
        <v>59</v>
      </c>
      <c r="G13754" s="7" t="s">
        <v>12</v>
      </c>
      <c r="H13754" s="13">
        <v>12</v>
      </c>
      <c r="I13754" s="13" t="str">
        <f>IF(G13754="Male",VLOOKUP(H13754,'Shoe size conversion table'!$B$6:$D$22,2),VLOOKUP(H13754,'Shoe size conversion table'!$J$6:$L$22,2))</f>
        <v>42-43</v>
      </c>
      <c r="J13754" s="13">
        <f>IF(G13754="Male",VLOOKUP(H13754,'Shoe size conversion table'!$B$6:$D$22,3),VLOOKUP(H13754,'Shoe size conversion table'!$J$6:$L$22,3))</f>
        <v>10</v>
      </c>
      <c r="K13754" s="11">
        <v>179</v>
      </c>
      <c r="L13754" s="12">
        <v>0.2</v>
      </c>
      <c r="M13754" s="7">
        <f t="shared" si="643"/>
        <v>2016</v>
      </c>
      <c r="N13754" s="7">
        <f t="shared" si="644"/>
        <v>10</v>
      </c>
      <c r="O13754" s="30">
        <f t="shared" si="645"/>
        <v>143.20000000000002</v>
      </c>
    </row>
    <row r="13755" spans="2:15" x14ac:dyDescent="0.2">
      <c r="B13755" s="13">
        <v>64664</v>
      </c>
      <c r="C13755" s="14">
        <v>42664.966111111309</v>
      </c>
      <c r="D13755" s="7" t="s">
        <v>7</v>
      </c>
      <c r="E13755" s="13">
        <v>2221</v>
      </c>
      <c r="F13755" s="7" t="s">
        <v>57</v>
      </c>
      <c r="G13755" s="7" t="s">
        <v>11</v>
      </c>
      <c r="H13755" s="13">
        <v>10</v>
      </c>
      <c r="I13755" s="13">
        <f>IF(G13755="Male",VLOOKUP(H13755,'Shoe size conversion table'!$B$6:$D$22,2),VLOOKUP(H13755,'Shoe size conversion table'!$J$6:$L$22,2))</f>
        <v>43</v>
      </c>
      <c r="J13755" s="13">
        <f>IF(G13755="Male",VLOOKUP(H13755,'Shoe size conversion table'!$B$6:$D$22,3),VLOOKUP(H13755,'Shoe size conversion table'!$J$6:$L$22,3))</f>
        <v>9.5</v>
      </c>
      <c r="K13755" s="11">
        <v>189</v>
      </c>
      <c r="L13755" s="12">
        <v>0</v>
      </c>
      <c r="M13755" s="7">
        <f t="shared" si="643"/>
        <v>2016</v>
      </c>
      <c r="N13755" s="7">
        <f t="shared" si="644"/>
        <v>10</v>
      </c>
      <c r="O13755" s="30">
        <f t="shared" si="645"/>
        <v>189</v>
      </c>
    </row>
    <row r="13756" spans="2:15" x14ac:dyDescent="0.2">
      <c r="B13756" s="13">
        <v>64665</v>
      </c>
      <c r="C13756" s="14">
        <v>42665.006111111201</v>
      </c>
      <c r="D13756" s="7" t="s">
        <v>8</v>
      </c>
      <c r="E13756" s="13">
        <v>2165</v>
      </c>
      <c r="F13756" s="7" t="s">
        <v>39</v>
      </c>
      <c r="G13756" s="7" t="s">
        <v>11</v>
      </c>
      <c r="H13756" s="13">
        <v>9</v>
      </c>
      <c r="I13756" s="13">
        <f>IF(G13756="Male",VLOOKUP(H13756,'Shoe size conversion table'!$B$6:$D$22,2),VLOOKUP(H13756,'Shoe size conversion table'!$J$6:$L$22,2))</f>
        <v>42</v>
      </c>
      <c r="J13756" s="13">
        <f>IF(G13756="Male",VLOOKUP(H13756,'Shoe size conversion table'!$B$6:$D$22,3),VLOOKUP(H13756,'Shoe size conversion table'!$J$6:$L$22,3))</f>
        <v>8.5</v>
      </c>
      <c r="K13756" s="11">
        <v>149</v>
      </c>
      <c r="L13756" s="12">
        <v>0.1</v>
      </c>
      <c r="M13756" s="7">
        <f t="shared" si="643"/>
        <v>2016</v>
      </c>
      <c r="N13756" s="7">
        <f t="shared" si="644"/>
        <v>10</v>
      </c>
      <c r="O13756" s="30">
        <f t="shared" si="645"/>
        <v>134.1</v>
      </c>
    </row>
    <row r="13757" spans="2:15" x14ac:dyDescent="0.2">
      <c r="B13757" s="13">
        <v>64666</v>
      </c>
      <c r="C13757" s="14">
        <v>42665.026111111103</v>
      </c>
      <c r="D13757" s="7" t="s">
        <v>10</v>
      </c>
      <c r="E13757" s="13">
        <v>2199</v>
      </c>
      <c r="F13757" s="7" t="s">
        <v>34</v>
      </c>
      <c r="G13757" s="7" t="s">
        <v>12</v>
      </c>
      <c r="H13757" s="13">
        <v>8</v>
      </c>
      <c r="I13757" s="13" t="str">
        <f>IF(G13757="Male",VLOOKUP(H13757,'Shoe size conversion table'!$B$6:$D$22,2),VLOOKUP(H13757,'Shoe size conversion table'!$J$6:$L$22,2))</f>
        <v>38-39</v>
      </c>
      <c r="J13757" s="13">
        <f>IF(G13757="Male",VLOOKUP(H13757,'Shoe size conversion table'!$B$6:$D$22,3),VLOOKUP(H13757,'Shoe size conversion table'!$J$6:$L$22,3))</f>
        <v>6</v>
      </c>
      <c r="K13757" s="11">
        <v>149</v>
      </c>
      <c r="L13757" s="12">
        <v>0.5</v>
      </c>
      <c r="M13757" s="7">
        <f t="shared" si="643"/>
        <v>2016</v>
      </c>
      <c r="N13757" s="7">
        <f t="shared" si="644"/>
        <v>10</v>
      </c>
      <c r="O13757" s="30">
        <f t="shared" si="645"/>
        <v>74.5</v>
      </c>
    </row>
    <row r="13758" spans="2:15" x14ac:dyDescent="0.2">
      <c r="B13758" s="13">
        <v>64667</v>
      </c>
      <c r="C13758" s="14">
        <v>42665.056111111247</v>
      </c>
      <c r="D13758" s="7" t="s">
        <v>8</v>
      </c>
      <c r="E13758" s="13">
        <v>2197</v>
      </c>
      <c r="F13758" s="7" t="s">
        <v>38</v>
      </c>
      <c r="G13758" s="7" t="s">
        <v>11</v>
      </c>
      <c r="H13758" s="13">
        <v>8.5</v>
      </c>
      <c r="I13758" s="13" t="str">
        <f>IF(G13758="Male",VLOOKUP(H13758,'Shoe size conversion table'!$B$6:$D$22,2),VLOOKUP(H13758,'Shoe size conversion table'!$J$6:$L$22,2))</f>
        <v>41-42</v>
      </c>
      <c r="J13758" s="13">
        <f>IF(G13758="Male",VLOOKUP(H13758,'Shoe size conversion table'!$B$6:$D$22,3),VLOOKUP(H13758,'Shoe size conversion table'!$J$6:$L$22,3))</f>
        <v>8</v>
      </c>
      <c r="K13758" s="11">
        <v>139</v>
      </c>
      <c r="L13758" s="12">
        <v>0</v>
      </c>
      <c r="M13758" s="7">
        <f t="shared" si="643"/>
        <v>2016</v>
      </c>
      <c r="N13758" s="7">
        <f t="shared" si="644"/>
        <v>10</v>
      </c>
      <c r="O13758" s="30">
        <f t="shared" si="645"/>
        <v>139</v>
      </c>
    </row>
    <row r="13759" spans="2:15" x14ac:dyDescent="0.2">
      <c r="B13759" s="13">
        <v>64668</v>
      </c>
      <c r="C13759" s="14">
        <v>42665.186111111128</v>
      </c>
      <c r="D13759" s="7" t="s">
        <v>7</v>
      </c>
      <c r="E13759" s="13">
        <v>2231</v>
      </c>
      <c r="F13759" s="7" t="s">
        <v>44</v>
      </c>
      <c r="G13759" s="7" t="s">
        <v>11</v>
      </c>
      <c r="H13759" s="13">
        <v>9.5</v>
      </c>
      <c r="I13759" s="13" t="str">
        <f>IF(G13759="Male",VLOOKUP(H13759,'Shoe size conversion table'!$B$6:$D$22,2),VLOOKUP(H13759,'Shoe size conversion table'!$J$6:$L$22,2))</f>
        <v>42-43</v>
      </c>
      <c r="J13759" s="13">
        <f>IF(G13759="Male",VLOOKUP(H13759,'Shoe size conversion table'!$B$6:$D$22,3),VLOOKUP(H13759,'Shoe size conversion table'!$J$6:$L$22,3))</f>
        <v>9</v>
      </c>
      <c r="K13759" s="11">
        <v>149</v>
      </c>
      <c r="L13759" s="12">
        <v>0.2</v>
      </c>
      <c r="M13759" s="7">
        <f t="shared" si="643"/>
        <v>2016</v>
      </c>
      <c r="N13759" s="7">
        <f t="shared" si="644"/>
        <v>10</v>
      </c>
      <c r="O13759" s="30">
        <f t="shared" si="645"/>
        <v>119.2</v>
      </c>
    </row>
    <row r="13760" spans="2:15" x14ac:dyDescent="0.2">
      <c r="B13760" s="13">
        <v>64669</v>
      </c>
      <c r="C13760" s="14">
        <v>42665.286111111243</v>
      </c>
      <c r="D13760" s="7" t="s">
        <v>7</v>
      </c>
      <c r="E13760" s="13">
        <v>2240</v>
      </c>
      <c r="F13760" s="7" t="s">
        <v>56</v>
      </c>
      <c r="G13760" s="7" t="s">
        <v>11</v>
      </c>
      <c r="H13760" s="13">
        <v>9.5</v>
      </c>
      <c r="I13760" s="13" t="str">
        <f>IF(G13760="Male",VLOOKUP(H13760,'Shoe size conversion table'!$B$6:$D$22,2),VLOOKUP(H13760,'Shoe size conversion table'!$J$6:$L$22,2))</f>
        <v>42-43</v>
      </c>
      <c r="J13760" s="13">
        <f>IF(G13760="Male",VLOOKUP(H13760,'Shoe size conversion table'!$B$6:$D$22,3),VLOOKUP(H13760,'Shoe size conversion table'!$J$6:$L$22,3))</f>
        <v>9</v>
      </c>
      <c r="K13760" s="11">
        <v>199</v>
      </c>
      <c r="L13760" s="12">
        <v>0</v>
      </c>
      <c r="M13760" s="7">
        <f t="shared" si="643"/>
        <v>2016</v>
      </c>
      <c r="N13760" s="7">
        <f t="shared" si="644"/>
        <v>10</v>
      </c>
      <c r="O13760" s="30">
        <f t="shared" si="645"/>
        <v>199</v>
      </c>
    </row>
    <row r="13761" spans="2:15" x14ac:dyDescent="0.2">
      <c r="B13761" s="13">
        <v>64670</v>
      </c>
      <c r="C13761" s="14">
        <v>42665.296111111129</v>
      </c>
      <c r="D13761" s="7" t="s">
        <v>8</v>
      </c>
      <c r="E13761" s="13">
        <v>2192</v>
      </c>
      <c r="F13761" s="7" t="s">
        <v>41</v>
      </c>
      <c r="G13761" s="7" t="s">
        <v>11</v>
      </c>
      <c r="H13761" s="13">
        <v>7.5</v>
      </c>
      <c r="I13761" s="13" t="str">
        <f>IF(G13761="Male",VLOOKUP(H13761,'Shoe size conversion table'!$B$6:$D$22,2),VLOOKUP(H13761,'Shoe size conversion table'!$J$6:$L$22,2))</f>
        <v>40-41</v>
      </c>
      <c r="J13761" s="13">
        <f>IF(G13761="Male",VLOOKUP(H13761,'Shoe size conversion table'!$B$6:$D$22,3),VLOOKUP(H13761,'Shoe size conversion table'!$J$6:$L$22,3))</f>
        <v>7</v>
      </c>
      <c r="K13761" s="11">
        <v>139</v>
      </c>
      <c r="L13761" s="12">
        <v>0.2</v>
      </c>
      <c r="M13761" s="7">
        <f t="shared" si="643"/>
        <v>2016</v>
      </c>
      <c r="N13761" s="7">
        <f t="shared" si="644"/>
        <v>10</v>
      </c>
      <c r="O13761" s="30">
        <f t="shared" si="645"/>
        <v>111.2</v>
      </c>
    </row>
    <row r="13762" spans="2:15" x14ac:dyDescent="0.2">
      <c r="B13762" s="13">
        <v>64671</v>
      </c>
      <c r="C13762" s="14">
        <v>42665.336111111246</v>
      </c>
      <c r="D13762" s="7" t="s">
        <v>10</v>
      </c>
      <c r="E13762" s="13">
        <v>2234</v>
      </c>
      <c r="F13762" s="7" t="s">
        <v>34</v>
      </c>
      <c r="G13762" s="7" t="s">
        <v>11</v>
      </c>
      <c r="H13762" s="13">
        <v>9.5</v>
      </c>
      <c r="I13762" s="13" t="str">
        <f>IF(G13762="Male",VLOOKUP(H13762,'Shoe size conversion table'!$B$6:$D$22,2),VLOOKUP(H13762,'Shoe size conversion table'!$J$6:$L$22,2))</f>
        <v>42-43</v>
      </c>
      <c r="J13762" s="13">
        <f>IF(G13762="Male",VLOOKUP(H13762,'Shoe size conversion table'!$B$6:$D$22,3),VLOOKUP(H13762,'Shoe size conversion table'!$J$6:$L$22,3))</f>
        <v>9</v>
      </c>
      <c r="K13762" s="11">
        <v>149</v>
      </c>
      <c r="L13762" s="12">
        <v>0</v>
      </c>
      <c r="M13762" s="7">
        <f t="shared" si="643"/>
        <v>2016</v>
      </c>
      <c r="N13762" s="7">
        <f t="shared" si="644"/>
        <v>10</v>
      </c>
      <c r="O13762" s="30">
        <f t="shared" si="645"/>
        <v>149</v>
      </c>
    </row>
    <row r="13763" spans="2:15" x14ac:dyDescent="0.2">
      <c r="B13763" s="13">
        <v>64672</v>
      </c>
      <c r="C13763" s="14">
        <v>42665.386111111307</v>
      </c>
      <c r="D13763" s="7" t="s">
        <v>7</v>
      </c>
      <c r="E13763" s="13">
        <v>2170</v>
      </c>
      <c r="F13763" s="7" t="s">
        <v>48</v>
      </c>
      <c r="G13763" s="7" t="s">
        <v>11</v>
      </c>
      <c r="H13763" s="13">
        <v>9</v>
      </c>
      <c r="I13763" s="13">
        <f>IF(G13763="Male",VLOOKUP(H13763,'Shoe size conversion table'!$B$6:$D$22,2),VLOOKUP(H13763,'Shoe size conversion table'!$J$6:$L$22,2))</f>
        <v>42</v>
      </c>
      <c r="J13763" s="13">
        <f>IF(G13763="Male",VLOOKUP(H13763,'Shoe size conversion table'!$B$6:$D$22,3),VLOOKUP(H13763,'Shoe size conversion table'!$J$6:$L$22,3))</f>
        <v>8.5</v>
      </c>
      <c r="K13763" s="11">
        <v>189</v>
      </c>
      <c r="L13763" s="12">
        <v>0</v>
      </c>
      <c r="M13763" s="7">
        <f t="shared" si="643"/>
        <v>2016</v>
      </c>
      <c r="N13763" s="7">
        <f t="shared" si="644"/>
        <v>10</v>
      </c>
      <c r="O13763" s="30">
        <f t="shared" si="645"/>
        <v>189</v>
      </c>
    </row>
    <row r="13764" spans="2:15" x14ac:dyDescent="0.2">
      <c r="B13764" s="13">
        <v>64673</v>
      </c>
      <c r="C13764" s="14">
        <v>42665.456111111132</v>
      </c>
      <c r="D13764" s="7" t="s">
        <v>10</v>
      </c>
      <c r="E13764" s="13">
        <v>2181</v>
      </c>
      <c r="F13764" s="7" t="s">
        <v>36</v>
      </c>
      <c r="G13764" s="7" t="s">
        <v>11</v>
      </c>
      <c r="H13764" s="13">
        <v>9.5</v>
      </c>
      <c r="I13764" s="13" t="str">
        <f>IF(G13764="Male",VLOOKUP(H13764,'Shoe size conversion table'!$B$6:$D$22,2),VLOOKUP(H13764,'Shoe size conversion table'!$J$6:$L$22,2))</f>
        <v>42-43</v>
      </c>
      <c r="J13764" s="13">
        <f>IF(G13764="Male",VLOOKUP(H13764,'Shoe size conversion table'!$B$6:$D$22,3),VLOOKUP(H13764,'Shoe size conversion table'!$J$6:$L$22,3))</f>
        <v>9</v>
      </c>
      <c r="K13764" s="11">
        <v>199</v>
      </c>
      <c r="L13764" s="12">
        <v>0</v>
      </c>
      <c r="M13764" s="7">
        <f t="shared" si="643"/>
        <v>2016</v>
      </c>
      <c r="N13764" s="7">
        <f t="shared" si="644"/>
        <v>10</v>
      </c>
      <c r="O13764" s="30">
        <f t="shared" si="645"/>
        <v>199</v>
      </c>
    </row>
    <row r="13765" spans="2:15" x14ac:dyDescent="0.2">
      <c r="B13765" s="13">
        <v>64674</v>
      </c>
      <c r="C13765" s="14">
        <v>42665.546111111245</v>
      </c>
      <c r="D13765" s="7" t="s">
        <v>10</v>
      </c>
      <c r="E13765" s="13">
        <v>2190</v>
      </c>
      <c r="F13765" s="7" t="s">
        <v>35</v>
      </c>
      <c r="G13765" s="7" t="s">
        <v>11</v>
      </c>
      <c r="H13765" s="13">
        <v>8</v>
      </c>
      <c r="I13765" s="13">
        <f>IF(G13765="Male",VLOOKUP(H13765,'Shoe size conversion table'!$B$6:$D$22,2),VLOOKUP(H13765,'Shoe size conversion table'!$J$6:$L$22,2))</f>
        <v>41</v>
      </c>
      <c r="J13765" s="13">
        <f>IF(G13765="Male",VLOOKUP(H13765,'Shoe size conversion table'!$B$6:$D$22,3),VLOOKUP(H13765,'Shoe size conversion table'!$J$6:$L$22,3))</f>
        <v>7.5</v>
      </c>
      <c r="K13765" s="11">
        <v>149</v>
      </c>
      <c r="L13765" s="12">
        <v>0.3</v>
      </c>
      <c r="M13765" s="7">
        <f t="shared" ref="M13765:M13828" si="646">YEAR(C13765)</f>
        <v>2016</v>
      </c>
      <c r="N13765" s="7">
        <f t="shared" si="644"/>
        <v>10</v>
      </c>
      <c r="O13765" s="30">
        <f t="shared" si="645"/>
        <v>104.3</v>
      </c>
    </row>
    <row r="13766" spans="2:15" x14ac:dyDescent="0.2">
      <c r="B13766" s="13">
        <v>64675</v>
      </c>
      <c r="C13766" s="14">
        <v>42665.546111111245</v>
      </c>
      <c r="D13766" s="7" t="s">
        <v>8</v>
      </c>
      <c r="E13766" s="13">
        <v>2219</v>
      </c>
      <c r="F13766" s="7" t="s">
        <v>38</v>
      </c>
      <c r="G13766" s="7" t="s">
        <v>11</v>
      </c>
      <c r="H13766" s="13">
        <v>9</v>
      </c>
      <c r="I13766" s="13">
        <f>IF(G13766="Male",VLOOKUP(H13766,'Shoe size conversion table'!$B$6:$D$22,2),VLOOKUP(H13766,'Shoe size conversion table'!$J$6:$L$22,2))</f>
        <v>42</v>
      </c>
      <c r="J13766" s="13">
        <f>IF(G13766="Male",VLOOKUP(H13766,'Shoe size conversion table'!$B$6:$D$22,3),VLOOKUP(H13766,'Shoe size conversion table'!$J$6:$L$22,3))</f>
        <v>8.5</v>
      </c>
      <c r="K13766" s="11">
        <v>169</v>
      </c>
      <c r="L13766" s="12">
        <v>0</v>
      </c>
      <c r="M13766" s="7">
        <f t="shared" si="646"/>
        <v>2016</v>
      </c>
      <c r="N13766" s="7">
        <f t="shared" ref="N13766:N13829" si="647">MONTH(C13766:C28733)</f>
        <v>10</v>
      </c>
      <c r="O13766" s="30">
        <f t="shared" ref="O13766:O13829" si="648">K13766*(1-L13766)</f>
        <v>169</v>
      </c>
    </row>
    <row r="13767" spans="2:15" x14ac:dyDescent="0.2">
      <c r="B13767" s="13">
        <v>64676</v>
      </c>
      <c r="C13767" s="14">
        <v>42665.556111111247</v>
      </c>
      <c r="D13767" s="7" t="s">
        <v>7</v>
      </c>
      <c r="E13767" s="13">
        <v>2234</v>
      </c>
      <c r="F13767" s="7" t="s">
        <v>49</v>
      </c>
      <c r="G13767" s="7" t="s">
        <v>12</v>
      </c>
      <c r="H13767" s="13">
        <v>7</v>
      </c>
      <c r="I13767" s="13" t="str">
        <f>IF(G13767="Male",VLOOKUP(H13767,'Shoe size conversion table'!$B$6:$D$22,2),VLOOKUP(H13767,'Shoe size conversion table'!$J$6:$L$22,2))</f>
        <v>37-38</v>
      </c>
      <c r="J13767" s="13">
        <f>IF(G13767="Male",VLOOKUP(H13767,'Shoe size conversion table'!$B$6:$D$22,3),VLOOKUP(H13767,'Shoe size conversion table'!$J$6:$L$22,3))</f>
        <v>5</v>
      </c>
      <c r="K13767" s="11">
        <v>139</v>
      </c>
      <c r="L13767" s="12">
        <v>0</v>
      </c>
      <c r="M13767" s="7">
        <f t="shared" si="646"/>
        <v>2016</v>
      </c>
      <c r="N13767" s="7">
        <f t="shared" si="647"/>
        <v>10</v>
      </c>
      <c r="O13767" s="30">
        <f t="shared" si="648"/>
        <v>139</v>
      </c>
    </row>
    <row r="13768" spans="2:15" x14ac:dyDescent="0.2">
      <c r="B13768" s="13">
        <v>64677</v>
      </c>
      <c r="C13768" s="14">
        <v>42665.616111111201</v>
      </c>
      <c r="D13768" s="7" t="s">
        <v>8</v>
      </c>
      <c r="E13768" s="13">
        <v>2198</v>
      </c>
      <c r="F13768" s="7" t="s">
        <v>37</v>
      </c>
      <c r="G13768" s="7" t="s">
        <v>12</v>
      </c>
      <c r="H13768" s="13">
        <v>9</v>
      </c>
      <c r="I13768" s="13" t="str">
        <f>IF(G13768="Male",VLOOKUP(H13768,'Shoe size conversion table'!$B$6:$D$22,2),VLOOKUP(H13768,'Shoe size conversion table'!$J$6:$L$22,2))</f>
        <v>39-40</v>
      </c>
      <c r="J13768" s="13">
        <f>IF(G13768="Male",VLOOKUP(H13768,'Shoe size conversion table'!$B$6:$D$22,3),VLOOKUP(H13768,'Shoe size conversion table'!$J$6:$L$22,3))</f>
        <v>7</v>
      </c>
      <c r="K13768" s="11">
        <v>139</v>
      </c>
      <c r="L13768" s="12">
        <v>0.5</v>
      </c>
      <c r="M13768" s="7">
        <f t="shared" si="646"/>
        <v>2016</v>
      </c>
      <c r="N13768" s="7">
        <f t="shared" si="647"/>
        <v>10</v>
      </c>
      <c r="O13768" s="30">
        <f t="shared" si="648"/>
        <v>69.5</v>
      </c>
    </row>
    <row r="13769" spans="2:15" x14ac:dyDescent="0.2">
      <c r="B13769" s="13">
        <v>64678</v>
      </c>
      <c r="C13769" s="14">
        <v>42665.646111111128</v>
      </c>
      <c r="D13769" s="7" t="s">
        <v>7</v>
      </c>
      <c r="E13769" s="13">
        <v>2177</v>
      </c>
      <c r="F13769" s="7" t="s">
        <v>49</v>
      </c>
      <c r="G13769" s="7" t="s">
        <v>11</v>
      </c>
      <c r="H13769" s="13">
        <v>8</v>
      </c>
      <c r="I13769" s="13">
        <f>IF(G13769="Male",VLOOKUP(H13769,'Shoe size conversion table'!$B$6:$D$22,2),VLOOKUP(H13769,'Shoe size conversion table'!$J$6:$L$22,2))</f>
        <v>41</v>
      </c>
      <c r="J13769" s="13">
        <f>IF(G13769="Male",VLOOKUP(H13769,'Shoe size conversion table'!$B$6:$D$22,3),VLOOKUP(H13769,'Shoe size conversion table'!$J$6:$L$22,3))</f>
        <v>7.5</v>
      </c>
      <c r="K13769" s="11">
        <v>139</v>
      </c>
      <c r="L13769" s="12">
        <v>0</v>
      </c>
      <c r="M13769" s="7">
        <f t="shared" si="646"/>
        <v>2016</v>
      </c>
      <c r="N13769" s="7">
        <f t="shared" si="647"/>
        <v>10</v>
      </c>
      <c r="O13769" s="30">
        <f t="shared" si="648"/>
        <v>139</v>
      </c>
    </row>
    <row r="13770" spans="2:15" x14ac:dyDescent="0.2">
      <c r="B13770" s="13">
        <v>64679</v>
      </c>
      <c r="C13770" s="14">
        <v>42665.656111111202</v>
      </c>
      <c r="D13770" s="7" t="s">
        <v>9</v>
      </c>
      <c r="E13770" s="13">
        <v>2164</v>
      </c>
      <c r="F13770" s="7" t="s">
        <v>59</v>
      </c>
      <c r="G13770" s="7" t="s">
        <v>12</v>
      </c>
      <c r="H13770" s="13">
        <v>11</v>
      </c>
      <c r="I13770" s="13" t="str">
        <f>IF(G13770="Male",VLOOKUP(H13770,'Shoe size conversion table'!$B$6:$D$22,2),VLOOKUP(H13770,'Shoe size conversion table'!$J$6:$L$22,2))</f>
        <v>41-42</v>
      </c>
      <c r="J13770" s="13">
        <f>IF(G13770="Male",VLOOKUP(H13770,'Shoe size conversion table'!$B$6:$D$22,3),VLOOKUP(H13770,'Shoe size conversion table'!$J$6:$L$22,3))</f>
        <v>9</v>
      </c>
      <c r="K13770" s="11">
        <v>159</v>
      </c>
      <c r="L13770" s="12">
        <v>0.5</v>
      </c>
      <c r="M13770" s="7">
        <f t="shared" si="646"/>
        <v>2016</v>
      </c>
      <c r="N13770" s="7">
        <f t="shared" si="647"/>
        <v>10</v>
      </c>
      <c r="O13770" s="30">
        <f t="shared" si="648"/>
        <v>79.5</v>
      </c>
    </row>
    <row r="13771" spans="2:15" x14ac:dyDescent="0.2">
      <c r="B13771" s="13">
        <v>64680</v>
      </c>
      <c r="C13771" s="14">
        <v>42665.676111111199</v>
      </c>
      <c r="D13771" s="7" t="s">
        <v>7</v>
      </c>
      <c r="E13771" s="13">
        <v>2188</v>
      </c>
      <c r="F13771" s="7" t="s">
        <v>51</v>
      </c>
      <c r="G13771" s="7" t="s">
        <v>11</v>
      </c>
      <c r="H13771" s="13">
        <v>8.5</v>
      </c>
      <c r="I13771" s="13" t="str">
        <f>IF(G13771="Male",VLOOKUP(H13771,'Shoe size conversion table'!$B$6:$D$22,2),VLOOKUP(H13771,'Shoe size conversion table'!$J$6:$L$22,2))</f>
        <v>41-42</v>
      </c>
      <c r="J13771" s="13">
        <f>IF(G13771="Male",VLOOKUP(H13771,'Shoe size conversion table'!$B$6:$D$22,3),VLOOKUP(H13771,'Shoe size conversion table'!$J$6:$L$22,3))</f>
        <v>8</v>
      </c>
      <c r="K13771" s="11">
        <v>169</v>
      </c>
      <c r="L13771" s="12">
        <v>0.5</v>
      </c>
      <c r="M13771" s="7">
        <f t="shared" si="646"/>
        <v>2016</v>
      </c>
      <c r="N13771" s="7">
        <f t="shared" si="647"/>
        <v>10</v>
      </c>
      <c r="O13771" s="30">
        <f t="shared" si="648"/>
        <v>84.5</v>
      </c>
    </row>
    <row r="13772" spans="2:15" x14ac:dyDescent="0.2">
      <c r="B13772" s="13">
        <v>64681</v>
      </c>
      <c r="C13772" s="14">
        <v>42665.676111111199</v>
      </c>
      <c r="D13772" s="7" t="s">
        <v>10</v>
      </c>
      <c r="E13772" s="13">
        <v>2186</v>
      </c>
      <c r="F13772" s="7" t="s">
        <v>35</v>
      </c>
      <c r="G13772" s="7" t="s">
        <v>11</v>
      </c>
      <c r="H13772" s="13">
        <v>9.5</v>
      </c>
      <c r="I13772" s="13" t="str">
        <f>IF(G13772="Male",VLOOKUP(H13772,'Shoe size conversion table'!$B$6:$D$22,2),VLOOKUP(H13772,'Shoe size conversion table'!$J$6:$L$22,2))</f>
        <v>42-43</v>
      </c>
      <c r="J13772" s="13">
        <f>IF(G13772="Male",VLOOKUP(H13772,'Shoe size conversion table'!$B$6:$D$22,3),VLOOKUP(H13772,'Shoe size conversion table'!$J$6:$L$22,3))</f>
        <v>9</v>
      </c>
      <c r="K13772" s="11">
        <v>179</v>
      </c>
      <c r="L13772" s="12">
        <v>0</v>
      </c>
      <c r="M13772" s="7">
        <f t="shared" si="646"/>
        <v>2016</v>
      </c>
      <c r="N13772" s="7">
        <f t="shared" si="647"/>
        <v>10</v>
      </c>
      <c r="O13772" s="30">
        <f t="shared" si="648"/>
        <v>179</v>
      </c>
    </row>
    <row r="13773" spans="2:15" x14ac:dyDescent="0.2">
      <c r="B13773" s="13">
        <v>64682</v>
      </c>
      <c r="C13773" s="14">
        <v>42665.746111111199</v>
      </c>
      <c r="D13773" s="7" t="s">
        <v>10</v>
      </c>
      <c r="E13773" s="13">
        <v>2213</v>
      </c>
      <c r="F13773" s="7" t="s">
        <v>35</v>
      </c>
      <c r="G13773" s="7" t="s">
        <v>12</v>
      </c>
      <c r="H13773" s="13">
        <v>7</v>
      </c>
      <c r="I13773" s="13" t="str">
        <f>IF(G13773="Male",VLOOKUP(H13773,'Shoe size conversion table'!$B$6:$D$22,2),VLOOKUP(H13773,'Shoe size conversion table'!$J$6:$L$22,2))</f>
        <v>37-38</v>
      </c>
      <c r="J13773" s="13">
        <f>IF(G13773="Male",VLOOKUP(H13773,'Shoe size conversion table'!$B$6:$D$22,3),VLOOKUP(H13773,'Shoe size conversion table'!$J$6:$L$22,3))</f>
        <v>5</v>
      </c>
      <c r="K13773" s="11">
        <v>179</v>
      </c>
      <c r="L13773" s="12">
        <v>0.2</v>
      </c>
      <c r="M13773" s="7">
        <f t="shared" si="646"/>
        <v>2016</v>
      </c>
      <c r="N13773" s="7">
        <f t="shared" si="647"/>
        <v>10</v>
      </c>
      <c r="O13773" s="30">
        <f t="shared" si="648"/>
        <v>143.20000000000002</v>
      </c>
    </row>
    <row r="13774" spans="2:15" x14ac:dyDescent="0.2">
      <c r="B13774" s="13">
        <v>64683</v>
      </c>
      <c r="C13774" s="14">
        <v>42665.7861111112</v>
      </c>
      <c r="D13774" s="7" t="s">
        <v>10</v>
      </c>
      <c r="E13774" s="13">
        <v>2161</v>
      </c>
      <c r="F13774" s="7" t="s">
        <v>36</v>
      </c>
      <c r="G13774" s="7" t="s">
        <v>11</v>
      </c>
      <c r="H13774" s="13">
        <v>8</v>
      </c>
      <c r="I13774" s="13">
        <f>IF(G13774="Male",VLOOKUP(H13774,'Shoe size conversion table'!$B$6:$D$22,2),VLOOKUP(H13774,'Shoe size conversion table'!$J$6:$L$22,2))</f>
        <v>41</v>
      </c>
      <c r="J13774" s="13">
        <f>IF(G13774="Male",VLOOKUP(H13774,'Shoe size conversion table'!$B$6:$D$22,3),VLOOKUP(H13774,'Shoe size conversion table'!$J$6:$L$22,3))</f>
        <v>7.5</v>
      </c>
      <c r="K13774" s="11">
        <v>179</v>
      </c>
      <c r="L13774" s="12">
        <v>0</v>
      </c>
      <c r="M13774" s="7">
        <f t="shared" si="646"/>
        <v>2016</v>
      </c>
      <c r="N13774" s="7">
        <f t="shared" si="647"/>
        <v>10</v>
      </c>
      <c r="O13774" s="30">
        <f t="shared" si="648"/>
        <v>179</v>
      </c>
    </row>
    <row r="13775" spans="2:15" x14ac:dyDescent="0.2">
      <c r="B13775" s="13">
        <v>64684</v>
      </c>
      <c r="C13775" s="14">
        <v>42665.8661111111</v>
      </c>
      <c r="D13775" s="7" t="s">
        <v>7</v>
      </c>
      <c r="E13775" s="13">
        <v>2226</v>
      </c>
      <c r="F13775" s="7" t="s">
        <v>49</v>
      </c>
      <c r="G13775" s="7" t="s">
        <v>11</v>
      </c>
      <c r="H13775" s="13">
        <v>9.5</v>
      </c>
      <c r="I13775" s="13" t="str">
        <f>IF(G13775="Male",VLOOKUP(H13775,'Shoe size conversion table'!$B$6:$D$22,2),VLOOKUP(H13775,'Shoe size conversion table'!$J$6:$L$22,2))</f>
        <v>42-43</v>
      </c>
      <c r="J13775" s="13">
        <f>IF(G13775="Male",VLOOKUP(H13775,'Shoe size conversion table'!$B$6:$D$22,3),VLOOKUP(H13775,'Shoe size conversion table'!$J$6:$L$22,3))</f>
        <v>9</v>
      </c>
      <c r="K13775" s="11">
        <v>149</v>
      </c>
      <c r="L13775" s="12">
        <v>0</v>
      </c>
      <c r="M13775" s="7">
        <f t="shared" si="646"/>
        <v>2016</v>
      </c>
      <c r="N13775" s="7">
        <f t="shared" si="647"/>
        <v>10</v>
      </c>
      <c r="O13775" s="30">
        <f t="shared" si="648"/>
        <v>149</v>
      </c>
    </row>
    <row r="13776" spans="2:15" x14ac:dyDescent="0.2">
      <c r="B13776" s="13">
        <v>64685</v>
      </c>
      <c r="C13776" s="14">
        <v>42665.876111111131</v>
      </c>
      <c r="D13776" s="7" t="s">
        <v>10</v>
      </c>
      <c r="E13776" s="13">
        <v>2183</v>
      </c>
      <c r="F13776" s="7" t="s">
        <v>34</v>
      </c>
      <c r="G13776" s="7" t="s">
        <v>12</v>
      </c>
      <c r="H13776" s="13">
        <v>7.5</v>
      </c>
      <c r="I13776" s="13">
        <f>IF(G13776="Male",VLOOKUP(H13776,'Shoe size conversion table'!$B$6:$D$22,2),VLOOKUP(H13776,'Shoe size conversion table'!$J$6:$L$22,2))</f>
        <v>38</v>
      </c>
      <c r="J13776" s="13">
        <f>IF(G13776="Male",VLOOKUP(H13776,'Shoe size conversion table'!$B$6:$D$22,3),VLOOKUP(H13776,'Shoe size conversion table'!$J$6:$L$22,3))</f>
        <v>5.5</v>
      </c>
      <c r="K13776" s="11">
        <v>139</v>
      </c>
      <c r="L13776" s="12">
        <v>0.2</v>
      </c>
      <c r="M13776" s="7">
        <f t="shared" si="646"/>
        <v>2016</v>
      </c>
      <c r="N13776" s="7">
        <f t="shared" si="647"/>
        <v>10</v>
      </c>
      <c r="O13776" s="30">
        <f t="shared" si="648"/>
        <v>111.2</v>
      </c>
    </row>
    <row r="13777" spans="2:15" x14ac:dyDescent="0.2">
      <c r="B13777" s="13">
        <v>64686</v>
      </c>
      <c r="C13777" s="14">
        <v>42665.886111111126</v>
      </c>
      <c r="D13777" s="7" t="s">
        <v>9</v>
      </c>
      <c r="E13777" s="13">
        <v>2236</v>
      </c>
      <c r="F13777" s="7" t="s">
        <v>61</v>
      </c>
      <c r="G13777" s="7" t="s">
        <v>11</v>
      </c>
      <c r="H13777" s="13">
        <v>7</v>
      </c>
      <c r="I13777" s="13">
        <f>IF(G13777="Male",VLOOKUP(H13777,'Shoe size conversion table'!$B$6:$D$22,2),VLOOKUP(H13777,'Shoe size conversion table'!$J$6:$L$22,2))</f>
        <v>40</v>
      </c>
      <c r="J13777" s="13">
        <f>IF(G13777="Male",VLOOKUP(H13777,'Shoe size conversion table'!$B$6:$D$22,3),VLOOKUP(H13777,'Shoe size conversion table'!$J$6:$L$22,3))</f>
        <v>6.5</v>
      </c>
      <c r="K13777" s="11">
        <v>129</v>
      </c>
      <c r="L13777" s="12">
        <v>0.3</v>
      </c>
      <c r="M13777" s="7">
        <f t="shared" si="646"/>
        <v>2016</v>
      </c>
      <c r="N13777" s="7">
        <f t="shared" si="647"/>
        <v>10</v>
      </c>
      <c r="O13777" s="30">
        <f t="shared" si="648"/>
        <v>90.3</v>
      </c>
    </row>
    <row r="13778" spans="2:15" x14ac:dyDescent="0.2">
      <c r="B13778" s="13">
        <v>64687</v>
      </c>
      <c r="C13778" s="14">
        <v>42665.886111111307</v>
      </c>
      <c r="D13778" s="7" t="s">
        <v>7</v>
      </c>
      <c r="E13778" s="13">
        <v>2208</v>
      </c>
      <c r="F13778" s="7" t="s">
        <v>48</v>
      </c>
      <c r="G13778" s="7" t="s">
        <v>11</v>
      </c>
      <c r="H13778" s="13">
        <v>11.5</v>
      </c>
      <c r="I13778" s="13" t="str">
        <f>IF(G13778="Male",VLOOKUP(H13778,'Shoe size conversion table'!$B$6:$D$22,2),VLOOKUP(H13778,'Shoe size conversion table'!$J$6:$L$22,2))</f>
        <v>44-45</v>
      </c>
      <c r="J13778" s="13">
        <f>IF(G13778="Male",VLOOKUP(H13778,'Shoe size conversion table'!$B$6:$D$22,3),VLOOKUP(H13778,'Shoe size conversion table'!$J$6:$L$22,3))</f>
        <v>11</v>
      </c>
      <c r="K13778" s="11">
        <v>189</v>
      </c>
      <c r="L13778" s="12">
        <v>0</v>
      </c>
      <c r="M13778" s="7">
        <f t="shared" si="646"/>
        <v>2016</v>
      </c>
      <c r="N13778" s="7">
        <f t="shared" si="647"/>
        <v>10</v>
      </c>
      <c r="O13778" s="30">
        <f t="shared" si="648"/>
        <v>189</v>
      </c>
    </row>
    <row r="13779" spans="2:15" x14ac:dyDescent="0.2">
      <c r="B13779" s="13">
        <v>64688</v>
      </c>
      <c r="C13779" s="14">
        <v>42665.926111111126</v>
      </c>
      <c r="D13779" s="7" t="s">
        <v>7</v>
      </c>
      <c r="E13779" s="13">
        <v>2230</v>
      </c>
      <c r="F13779" s="7" t="s">
        <v>49</v>
      </c>
      <c r="G13779" s="7" t="s">
        <v>11</v>
      </c>
      <c r="H13779" s="13">
        <v>10.5</v>
      </c>
      <c r="I13779" s="13" t="str">
        <f>IF(G13779="Male",VLOOKUP(H13779,'Shoe size conversion table'!$B$6:$D$22,2),VLOOKUP(H13779,'Shoe size conversion table'!$J$6:$L$22,2))</f>
        <v>43-44</v>
      </c>
      <c r="J13779" s="13">
        <f>IF(G13779="Male",VLOOKUP(H13779,'Shoe size conversion table'!$B$6:$D$22,3),VLOOKUP(H13779,'Shoe size conversion table'!$J$6:$L$22,3))</f>
        <v>10</v>
      </c>
      <c r="K13779" s="11">
        <v>199</v>
      </c>
      <c r="L13779" s="12">
        <v>0</v>
      </c>
      <c r="M13779" s="7">
        <f t="shared" si="646"/>
        <v>2016</v>
      </c>
      <c r="N13779" s="7">
        <f t="shared" si="647"/>
        <v>10</v>
      </c>
      <c r="O13779" s="30">
        <f t="shared" si="648"/>
        <v>199</v>
      </c>
    </row>
    <row r="13780" spans="2:15" x14ac:dyDescent="0.2">
      <c r="B13780" s="13">
        <v>64689</v>
      </c>
      <c r="C13780" s="14">
        <v>42665.936111111201</v>
      </c>
      <c r="D13780" s="7" t="s">
        <v>8</v>
      </c>
      <c r="E13780" s="13">
        <v>2198</v>
      </c>
      <c r="F13780" s="7" t="s">
        <v>38</v>
      </c>
      <c r="G13780" s="7" t="s">
        <v>11</v>
      </c>
      <c r="H13780" s="13">
        <v>9.5</v>
      </c>
      <c r="I13780" s="13" t="str">
        <f>IF(G13780="Male",VLOOKUP(H13780,'Shoe size conversion table'!$B$6:$D$22,2),VLOOKUP(H13780,'Shoe size conversion table'!$J$6:$L$22,2))</f>
        <v>42-43</v>
      </c>
      <c r="J13780" s="13">
        <f>IF(G13780="Male",VLOOKUP(H13780,'Shoe size conversion table'!$B$6:$D$22,3),VLOOKUP(H13780,'Shoe size conversion table'!$J$6:$L$22,3))</f>
        <v>9</v>
      </c>
      <c r="K13780" s="11">
        <v>179</v>
      </c>
      <c r="L13780" s="12">
        <v>0.1</v>
      </c>
      <c r="M13780" s="7">
        <f t="shared" si="646"/>
        <v>2016</v>
      </c>
      <c r="N13780" s="7">
        <f t="shared" si="647"/>
        <v>10</v>
      </c>
      <c r="O13780" s="30">
        <f t="shared" si="648"/>
        <v>161.1</v>
      </c>
    </row>
    <row r="13781" spans="2:15" x14ac:dyDescent="0.2">
      <c r="B13781" s="13">
        <v>64690</v>
      </c>
      <c r="C13781" s="14">
        <v>42665.996111111097</v>
      </c>
      <c r="D13781" s="7" t="s">
        <v>7</v>
      </c>
      <c r="E13781" s="13">
        <v>2236</v>
      </c>
      <c r="F13781" s="7" t="s">
        <v>43</v>
      </c>
      <c r="G13781" s="7" t="s">
        <v>11</v>
      </c>
      <c r="H13781" s="13">
        <v>9.5</v>
      </c>
      <c r="I13781" s="13" t="str">
        <f>IF(G13781="Male",VLOOKUP(H13781,'Shoe size conversion table'!$B$6:$D$22,2),VLOOKUP(H13781,'Shoe size conversion table'!$J$6:$L$22,2))</f>
        <v>42-43</v>
      </c>
      <c r="J13781" s="13">
        <f>IF(G13781="Male",VLOOKUP(H13781,'Shoe size conversion table'!$B$6:$D$22,3),VLOOKUP(H13781,'Shoe size conversion table'!$J$6:$L$22,3))</f>
        <v>9</v>
      </c>
      <c r="K13781" s="11">
        <v>169</v>
      </c>
      <c r="L13781" s="12">
        <v>0</v>
      </c>
      <c r="M13781" s="7">
        <f t="shared" si="646"/>
        <v>2016</v>
      </c>
      <c r="N13781" s="7">
        <f t="shared" si="647"/>
        <v>10</v>
      </c>
      <c r="O13781" s="30">
        <f t="shared" si="648"/>
        <v>169</v>
      </c>
    </row>
    <row r="13782" spans="2:15" x14ac:dyDescent="0.2">
      <c r="B13782" s="13">
        <v>64691</v>
      </c>
      <c r="C13782" s="14">
        <v>42666.006111111201</v>
      </c>
      <c r="D13782" s="7" t="s">
        <v>8</v>
      </c>
      <c r="E13782" s="13">
        <v>2165</v>
      </c>
      <c r="F13782" s="7" t="s">
        <v>39</v>
      </c>
      <c r="G13782" s="7" t="s">
        <v>11</v>
      </c>
      <c r="H13782" s="13">
        <v>9</v>
      </c>
      <c r="I13782" s="13">
        <f>IF(G13782="Male",VLOOKUP(H13782,'Shoe size conversion table'!$B$6:$D$22,2),VLOOKUP(H13782,'Shoe size conversion table'!$J$6:$L$22,2))</f>
        <v>42</v>
      </c>
      <c r="J13782" s="13">
        <f>IF(G13782="Male",VLOOKUP(H13782,'Shoe size conversion table'!$B$6:$D$22,3),VLOOKUP(H13782,'Shoe size conversion table'!$J$6:$L$22,3))</f>
        <v>8.5</v>
      </c>
      <c r="K13782" s="11">
        <v>149</v>
      </c>
      <c r="L13782" s="12">
        <v>0.1</v>
      </c>
      <c r="M13782" s="7">
        <f t="shared" si="646"/>
        <v>2016</v>
      </c>
      <c r="N13782" s="7">
        <f t="shared" si="647"/>
        <v>10</v>
      </c>
      <c r="O13782" s="30">
        <f t="shared" si="648"/>
        <v>134.1</v>
      </c>
    </row>
    <row r="13783" spans="2:15" x14ac:dyDescent="0.2">
      <c r="B13783" s="13">
        <v>64692</v>
      </c>
      <c r="C13783" s="14">
        <v>42666.066111111308</v>
      </c>
      <c r="D13783" s="7" t="s">
        <v>10</v>
      </c>
      <c r="E13783" s="13">
        <v>2149</v>
      </c>
      <c r="F13783" s="7" t="s">
        <v>34</v>
      </c>
      <c r="G13783" s="7" t="s">
        <v>11</v>
      </c>
      <c r="H13783" s="13">
        <v>10</v>
      </c>
      <c r="I13783" s="13">
        <f>IF(G13783="Male",VLOOKUP(H13783,'Shoe size conversion table'!$B$6:$D$22,2),VLOOKUP(H13783,'Shoe size conversion table'!$J$6:$L$22,2))</f>
        <v>43</v>
      </c>
      <c r="J13783" s="13">
        <f>IF(G13783="Male",VLOOKUP(H13783,'Shoe size conversion table'!$B$6:$D$22,3),VLOOKUP(H13783,'Shoe size conversion table'!$J$6:$L$22,3))</f>
        <v>9.5</v>
      </c>
      <c r="K13783" s="11">
        <v>129</v>
      </c>
      <c r="L13783" s="12">
        <v>0</v>
      </c>
      <c r="M13783" s="7">
        <f t="shared" si="646"/>
        <v>2016</v>
      </c>
      <c r="N13783" s="7">
        <f t="shared" si="647"/>
        <v>10</v>
      </c>
      <c r="O13783" s="30">
        <f t="shared" si="648"/>
        <v>129</v>
      </c>
    </row>
    <row r="13784" spans="2:15" x14ac:dyDescent="0.2">
      <c r="B13784" s="13">
        <v>64693</v>
      </c>
      <c r="C13784" s="14">
        <v>42666.186111111245</v>
      </c>
      <c r="D13784" s="7" t="s">
        <v>7</v>
      </c>
      <c r="E13784" s="13">
        <v>2193</v>
      </c>
      <c r="F13784" s="7" t="s">
        <v>50</v>
      </c>
      <c r="G13784" s="7" t="s">
        <v>12</v>
      </c>
      <c r="H13784" s="13">
        <v>9.5</v>
      </c>
      <c r="I13784" s="13">
        <f>IF(G13784="Male",VLOOKUP(H13784,'Shoe size conversion table'!$B$6:$D$22,2),VLOOKUP(H13784,'Shoe size conversion table'!$J$6:$L$22,2))</f>
        <v>40</v>
      </c>
      <c r="J13784" s="13">
        <f>IF(G13784="Male",VLOOKUP(H13784,'Shoe size conversion table'!$B$6:$D$22,3),VLOOKUP(H13784,'Shoe size conversion table'!$J$6:$L$22,3))</f>
        <v>7.5</v>
      </c>
      <c r="K13784" s="11">
        <v>139</v>
      </c>
      <c r="L13784" s="12">
        <v>0</v>
      </c>
      <c r="M13784" s="7">
        <f t="shared" si="646"/>
        <v>2016</v>
      </c>
      <c r="N13784" s="7">
        <f t="shared" si="647"/>
        <v>10</v>
      </c>
      <c r="O13784" s="30">
        <f t="shared" si="648"/>
        <v>139</v>
      </c>
    </row>
    <row r="13785" spans="2:15" x14ac:dyDescent="0.2">
      <c r="B13785" s="13">
        <v>64694</v>
      </c>
      <c r="C13785" s="14">
        <v>42666.296111111129</v>
      </c>
      <c r="D13785" s="7" t="s">
        <v>8</v>
      </c>
      <c r="E13785" s="13">
        <v>2169</v>
      </c>
      <c r="F13785" s="7" t="s">
        <v>38</v>
      </c>
      <c r="G13785" s="7" t="s">
        <v>11</v>
      </c>
      <c r="H13785" s="13">
        <v>10</v>
      </c>
      <c r="I13785" s="13">
        <f>IF(G13785="Male",VLOOKUP(H13785,'Shoe size conversion table'!$B$6:$D$22,2),VLOOKUP(H13785,'Shoe size conversion table'!$J$6:$L$22,2))</f>
        <v>43</v>
      </c>
      <c r="J13785" s="13">
        <f>IF(G13785="Male",VLOOKUP(H13785,'Shoe size conversion table'!$B$6:$D$22,3),VLOOKUP(H13785,'Shoe size conversion table'!$J$6:$L$22,3))</f>
        <v>9.5</v>
      </c>
      <c r="K13785" s="11">
        <v>169</v>
      </c>
      <c r="L13785" s="12">
        <v>0.5</v>
      </c>
      <c r="M13785" s="7">
        <f t="shared" si="646"/>
        <v>2016</v>
      </c>
      <c r="N13785" s="7">
        <f t="shared" si="647"/>
        <v>10</v>
      </c>
      <c r="O13785" s="30">
        <f t="shared" si="648"/>
        <v>84.5</v>
      </c>
    </row>
    <row r="13786" spans="2:15" x14ac:dyDescent="0.2">
      <c r="B13786" s="13">
        <v>64695</v>
      </c>
      <c r="C13786" s="14">
        <v>42666.376111111131</v>
      </c>
      <c r="D13786" s="7" t="s">
        <v>7</v>
      </c>
      <c r="E13786" s="13">
        <v>2226</v>
      </c>
      <c r="F13786" s="7" t="s">
        <v>57</v>
      </c>
      <c r="G13786" s="7" t="s">
        <v>11</v>
      </c>
      <c r="H13786" s="13">
        <v>11.5</v>
      </c>
      <c r="I13786" s="13" t="str">
        <f>IF(G13786="Male",VLOOKUP(H13786,'Shoe size conversion table'!$B$6:$D$22,2),VLOOKUP(H13786,'Shoe size conversion table'!$J$6:$L$22,2))</f>
        <v>44-45</v>
      </c>
      <c r="J13786" s="13">
        <f>IF(G13786="Male",VLOOKUP(H13786,'Shoe size conversion table'!$B$6:$D$22,3),VLOOKUP(H13786,'Shoe size conversion table'!$J$6:$L$22,3))</f>
        <v>11</v>
      </c>
      <c r="K13786" s="11">
        <v>169</v>
      </c>
      <c r="L13786" s="12">
        <v>0</v>
      </c>
      <c r="M13786" s="7">
        <f t="shared" si="646"/>
        <v>2016</v>
      </c>
      <c r="N13786" s="7">
        <f t="shared" si="647"/>
        <v>10</v>
      </c>
      <c r="O13786" s="30">
        <f t="shared" si="648"/>
        <v>169</v>
      </c>
    </row>
    <row r="13787" spans="2:15" x14ac:dyDescent="0.2">
      <c r="B13787" s="13">
        <v>64696</v>
      </c>
      <c r="C13787" s="14">
        <v>42666.386111111307</v>
      </c>
      <c r="D13787" s="7" t="s">
        <v>7</v>
      </c>
      <c r="E13787" s="13">
        <v>2157</v>
      </c>
      <c r="F13787" s="7" t="s">
        <v>44</v>
      </c>
      <c r="G13787" s="7" t="s">
        <v>12</v>
      </c>
      <c r="H13787" s="13">
        <v>8.5</v>
      </c>
      <c r="I13787" s="13">
        <f>IF(G13787="Male",VLOOKUP(H13787,'Shoe size conversion table'!$B$6:$D$22,2),VLOOKUP(H13787,'Shoe size conversion table'!$J$6:$L$22,2))</f>
        <v>39</v>
      </c>
      <c r="J13787" s="13">
        <f>IF(G13787="Male",VLOOKUP(H13787,'Shoe size conversion table'!$B$6:$D$22,3),VLOOKUP(H13787,'Shoe size conversion table'!$J$6:$L$22,3))</f>
        <v>6.5</v>
      </c>
      <c r="K13787" s="11">
        <v>149</v>
      </c>
      <c r="L13787" s="12">
        <v>0</v>
      </c>
      <c r="M13787" s="7">
        <f t="shared" si="646"/>
        <v>2016</v>
      </c>
      <c r="N13787" s="7">
        <f t="shared" si="647"/>
        <v>10</v>
      </c>
      <c r="O13787" s="30">
        <f t="shared" si="648"/>
        <v>149</v>
      </c>
    </row>
    <row r="13788" spans="2:15" x14ac:dyDescent="0.2">
      <c r="B13788" s="13">
        <v>64697</v>
      </c>
      <c r="C13788" s="14">
        <v>42666.456111111132</v>
      </c>
      <c r="D13788" s="7" t="s">
        <v>10</v>
      </c>
      <c r="E13788" s="13">
        <v>2158</v>
      </c>
      <c r="F13788" s="7" t="s">
        <v>34</v>
      </c>
      <c r="G13788" s="7" t="s">
        <v>11</v>
      </c>
      <c r="H13788" s="13">
        <v>9.5</v>
      </c>
      <c r="I13788" s="13" t="str">
        <f>IF(G13788="Male",VLOOKUP(H13788,'Shoe size conversion table'!$B$6:$D$22,2),VLOOKUP(H13788,'Shoe size conversion table'!$J$6:$L$22,2))</f>
        <v>42-43</v>
      </c>
      <c r="J13788" s="13">
        <f>IF(G13788="Male",VLOOKUP(H13788,'Shoe size conversion table'!$B$6:$D$22,3),VLOOKUP(H13788,'Shoe size conversion table'!$J$6:$L$22,3))</f>
        <v>9</v>
      </c>
      <c r="K13788" s="11">
        <v>159</v>
      </c>
      <c r="L13788" s="12">
        <v>0.3</v>
      </c>
      <c r="M13788" s="7">
        <f t="shared" si="646"/>
        <v>2016</v>
      </c>
      <c r="N13788" s="7">
        <f t="shared" si="647"/>
        <v>10</v>
      </c>
      <c r="O13788" s="30">
        <f t="shared" si="648"/>
        <v>111.3</v>
      </c>
    </row>
    <row r="13789" spans="2:15" x14ac:dyDescent="0.2">
      <c r="B13789" s="13">
        <v>64698</v>
      </c>
      <c r="C13789" s="14">
        <v>42666.516111111101</v>
      </c>
      <c r="D13789" s="7" t="s">
        <v>7</v>
      </c>
      <c r="E13789" s="13">
        <v>2151</v>
      </c>
      <c r="F13789" s="7" t="s">
        <v>45</v>
      </c>
      <c r="G13789" s="7" t="s">
        <v>11</v>
      </c>
      <c r="H13789" s="13">
        <v>8.5</v>
      </c>
      <c r="I13789" s="13" t="str">
        <f>IF(G13789="Male",VLOOKUP(H13789,'Shoe size conversion table'!$B$6:$D$22,2),VLOOKUP(H13789,'Shoe size conversion table'!$J$6:$L$22,2))</f>
        <v>41-42</v>
      </c>
      <c r="J13789" s="13">
        <f>IF(G13789="Male",VLOOKUP(H13789,'Shoe size conversion table'!$B$6:$D$22,3),VLOOKUP(H13789,'Shoe size conversion table'!$J$6:$L$22,3))</f>
        <v>8</v>
      </c>
      <c r="K13789" s="11">
        <v>199</v>
      </c>
      <c r="L13789" s="12">
        <v>0</v>
      </c>
      <c r="M13789" s="7">
        <f t="shared" si="646"/>
        <v>2016</v>
      </c>
      <c r="N13789" s="7">
        <f t="shared" si="647"/>
        <v>10</v>
      </c>
      <c r="O13789" s="30">
        <f t="shared" si="648"/>
        <v>199</v>
      </c>
    </row>
    <row r="13790" spans="2:15" x14ac:dyDescent="0.2">
      <c r="B13790" s="13">
        <v>64699</v>
      </c>
      <c r="C13790" s="14">
        <v>42666.546111111245</v>
      </c>
      <c r="D13790" s="7" t="s">
        <v>10</v>
      </c>
      <c r="E13790" s="13">
        <v>2197</v>
      </c>
      <c r="F13790" s="7" t="s">
        <v>34</v>
      </c>
      <c r="G13790" s="7" t="s">
        <v>12</v>
      </c>
      <c r="H13790" s="13">
        <v>7.5</v>
      </c>
      <c r="I13790" s="13">
        <f>IF(G13790="Male",VLOOKUP(H13790,'Shoe size conversion table'!$B$6:$D$22,2),VLOOKUP(H13790,'Shoe size conversion table'!$J$6:$L$22,2))</f>
        <v>38</v>
      </c>
      <c r="J13790" s="13">
        <f>IF(G13790="Male",VLOOKUP(H13790,'Shoe size conversion table'!$B$6:$D$22,3),VLOOKUP(H13790,'Shoe size conversion table'!$J$6:$L$22,3))</f>
        <v>5.5</v>
      </c>
      <c r="K13790" s="11">
        <v>169</v>
      </c>
      <c r="L13790" s="12">
        <v>0</v>
      </c>
      <c r="M13790" s="7">
        <f t="shared" si="646"/>
        <v>2016</v>
      </c>
      <c r="N13790" s="7">
        <f t="shared" si="647"/>
        <v>10</v>
      </c>
      <c r="O13790" s="30">
        <f t="shared" si="648"/>
        <v>169</v>
      </c>
    </row>
    <row r="13791" spans="2:15" x14ac:dyDescent="0.2">
      <c r="B13791" s="13">
        <v>64700</v>
      </c>
      <c r="C13791" s="14">
        <v>42666.646111111128</v>
      </c>
      <c r="D13791" s="7" t="s">
        <v>7</v>
      </c>
      <c r="E13791" s="13">
        <v>2222</v>
      </c>
      <c r="F13791" s="7" t="s">
        <v>49</v>
      </c>
      <c r="G13791" s="7" t="s">
        <v>11</v>
      </c>
      <c r="H13791" s="13">
        <v>9.5</v>
      </c>
      <c r="I13791" s="13" t="str">
        <f>IF(G13791="Male",VLOOKUP(H13791,'Shoe size conversion table'!$B$6:$D$22,2),VLOOKUP(H13791,'Shoe size conversion table'!$J$6:$L$22,2))</f>
        <v>42-43</v>
      </c>
      <c r="J13791" s="13">
        <f>IF(G13791="Male",VLOOKUP(H13791,'Shoe size conversion table'!$B$6:$D$22,3),VLOOKUP(H13791,'Shoe size conversion table'!$J$6:$L$22,3))</f>
        <v>9</v>
      </c>
      <c r="K13791" s="11">
        <v>179</v>
      </c>
      <c r="L13791" s="12">
        <v>0.1</v>
      </c>
      <c r="M13791" s="7">
        <f t="shared" si="646"/>
        <v>2016</v>
      </c>
      <c r="N13791" s="7">
        <f t="shared" si="647"/>
        <v>10</v>
      </c>
      <c r="O13791" s="30">
        <f t="shared" si="648"/>
        <v>161.1</v>
      </c>
    </row>
    <row r="13792" spans="2:15" x14ac:dyDescent="0.2">
      <c r="B13792" s="13">
        <v>64701</v>
      </c>
      <c r="C13792" s="14">
        <v>42666.666111111132</v>
      </c>
      <c r="D13792" s="7" t="s">
        <v>7</v>
      </c>
      <c r="E13792" s="13">
        <v>2229</v>
      </c>
      <c r="F13792" s="7" t="s">
        <v>51</v>
      </c>
      <c r="G13792" s="7" t="s">
        <v>11</v>
      </c>
      <c r="H13792" s="13">
        <v>9</v>
      </c>
      <c r="I13792" s="13">
        <f>IF(G13792="Male",VLOOKUP(H13792,'Shoe size conversion table'!$B$6:$D$22,2),VLOOKUP(H13792,'Shoe size conversion table'!$J$6:$L$22,2))</f>
        <v>42</v>
      </c>
      <c r="J13792" s="13">
        <f>IF(G13792="Male",VLOOKUP(H13792,'Shoe size conversion table'!$B$6:$D$22,3),VLOOKUP(H13792,'Shoe size conversion table'!$J$6:$L$22,3))</f>
        <v>8.5</v>
      </c>
      <c r="K13792" s="11">
        <v>169</v>
      </c>
      <c r="L13792" s="12">
        <v>0.5</v>
      </c>
      <c r="M13792" s="7">
        <f t="shared" si="646"/>
        <v>2016</v>
      </c>
      <c r="N13792" s="7">
        <f t="shared" si="647"/>
        <v>10</v>
      </c>
      <c r="O13792" s="30">
        <f t="shared" si="648"/>
        <v>84.5</v>
      </c>
    </row>
    <row r="13793" spans="2:15" x14ac:dyDescent="0.2">
      <c r="B13793" s="13">
        <v>64702</v>
      </c>
      <c r="C13793" s="14">
        <v>42666.676111111199</v>
      </c>
      <c r="D13793" s="7" t="s">
        <v>7</v>
      </c>
      <c r="E13793" s="13">
        <v>2212</v>
      </c>
      <c r="F13793" s="7" t="s">
        <v>52</v>
      </c>
      <c r="G13793" s="7" t="s">
        <v>11</v>
      </c>
      <c r="H13793" s="13">
        <v>10.5</v>
      </c>
      <c r="I13793" s="13" t="str">
        <f>IF(G13793="Male",VLOOKUP(H13793,'Shoe size conversion table'!$B$6:$D$22,2),VLOOKUP(H13793,'Shoe size conversion table'!$J$6:$L$22,2))</f>
        <v>43-44</v>
      </c>
      <c r="J13793" s="13">
        <f>IF(G13793="Male",VLOOKUP(H13793,'Shoe size conversion table'!$B$6:$D$22,3),VLOOKUP(H13793,'Shoe size conversion table'!$J$6:$L$22,3))</f>
        <v>10</v>
      </c>
      <c r="K13793" s="11">
        <v>129</v>
      </c>
      <c r="L13793" s="12">
        <v>0.3</v>
      </c>
      <c r="M13793" s="7">
        <f t="shared" si="646"/>
        <v>2016</v>
      </c>
      <c r="N13793" s="7">
        <f t="shared" si="647"/>
        <v>10</v>
      </c>
      <c r="O13793" s="30">
        <f t="shared" si="648"/>
        <v>90.3</v>
      </c>
    </row>
    <row r="13794" spans="2:15" x14ac:dyDescent="0.2">
      <c r="B13794" s="13">
        <v>64703</v>
      </c>
      <c r="C13794" s="14">
        <v>42666.676111111199</v>
      </c>
      <c r="D13794" s="7" t="s">
        <v>10</v>
      </c>
      <c r="E13794" s="13">
        <v>2154</v>
      </c>
      <c r="F13794" s="7" t="s">
        <v>34</v>
      </c>
      <c r="G13794" s="7" t="s">
        <v>11</v>
      </c>
      <c r="H13794" s="13">
        <v>9.5</v>
      </c>
      <c r="I13794" s="13" t="str">
        <f>IF(G13794="Male",VLOOKUP(H13794,'Shoe size conversion table'!$B$6:$D$22,2),VLOOKUP(H13794,'Shoe size conversion table'!$J$6:$L$22,2))</f>
        <v>42-43</v>
      </c>
      <c r="J13794" s="13">
        <f>IF(G13794="Male",VLOOKUP(H13794,'Shoe size conversion table'!$B$6:$D$22,3),VLOOKUP(H13794,'Shoe size conversion table'!$J$6:$L$22,3))</f>
        <v>9</v>
      </c>
      <c r="K13794" s="11">
        <v>199</v>
      </c>
      <c r="L13794" s="12">
        <v>0.2</v>
      </c>
      <c r="M13794" s="7">
        <f t="shared" si="646"/>
        <v>2016</v>
      </c>
      <c r="N13794" s="7">
        <f t="shared" si="647"/>
        <v>10</v>
      </c>
      <c r="O13794" s="30">
        <f t="shared" si="648"/>
        <v>159.20000000000002</v>
      </c>
    </row>
    <row r="13795" spans="2:15" x14ac:dyDescent="0.2">
      <c r="B13795" s="13">
        <v>64704</v>
      </c>
      <c r="C13795" s="14">
        <v>42666.726111111202</v>
      </c>
      <c r="D13795" s="7" t="s">
        <v>7</v>
      </c>
      <c r="E13795" s="13">
        <v>2185</v>
      </c>
      <c r="F13795" s="7" t="s">
        <v>43</v>
      </c>
      <c r="G13795" s="7" t="s">
        <v>12</v>
      </c>
      <c r="H13795" s="13">
        <v>9.5</v>
      </c>
      <c r="I13795" s="13">
        <f>IF(G13795="Male",VLOOKUP(H13795,'Shoe size conversion table'!$B$6:$D$22,2),VLOOKUP(H13795,'Shoe size conversion table'!$J$6:$L$22,2))</f>
        <v>40</v>
      </c>
      <c r="J13795" s="13">
        <f>IF(G13795="Male",VLOOKUP(H13795,'Shoe size conversion table'!$B$6:$D$22,3),VLOOKUP(H13795,'Shoe size conversion table'!$J$6:$L$22,3))</f>
        <v>7.5</v>
      </c>
      <c r="K13795" s="11">
        <v>129</v>
      </c>
      <c r="L13795" s="12">
        <v>0</v>
      </c>
      <c r="M13795" s="7">
        <f t="shared" si="646"/>
        <v>2016</v>
      </c>
      <c r="N13795" s="7">
        <f t="shared" si="647"/>
        <v>10</v>
      </c>
      <c r="O13795" s="30">
        <f t="shared" si="648"/>
        <v>129</v>
      </c>
    </row>
    <row r="13796" spans="2:15" x14ac:dyDescent="0.2">
      <c r="B13796" s="13">
        <v>64705</v>
      </c>
      <c r="C13796" s="14">
        <v>42666.746111111199</v>
      </c>
      <c r="D13796" s="7" t="s">
        <v>10</v>
      </c>
      <c r="E13796" s="13">
        <v>2156</v>
      </c>
      <c r="F13796" s="7" t="s">
        <v>35</v>
      </c>
      <c r="G13796" s="7" t="s">
        <v>12</v>
      </c>
      <c r="H13796" s="13">
        <v>7</v>
      </c>
      <c r="I13796" s="13" t="str">
        <f>IF(G13796="Male",VLOOKUP(H13796,'Shoe size conversion table'!$B$6:$D$22,2),VLOOKUP(H13796,'Shoe size conversion table'!$J$6:$L$22,2))</f>
        <v>37-38</v>
      </c>
      <c r="J13796" s="13">
        <f>IF(G13796="Male",VLOOKUP(H13796,'Shoe size conversion table'!$B$6:$D$22,3),VLOOKUP(H13796,'Shoe size conversion table'!$J$6:$L$22,3))</f>
        <v>5</v>
      </c>
      <c r="K13796" s="11">
        <v>169</v>
      </c>
      <c r="L13796" s="12">
        <v>0</v>
      </c>
      <c r="M13796" s="7">
        <f t="shared" si="646"/>
        <v>2016</v>
      </c>
      <c r="N13796" s="7">
        <f t="shared" si="647"/>
        <v>10</v>
      </c>
      <c r="O13796" s="30">
        <f t="shared" si="648"/>
        <v>169</v>
      </c>
    </row>
    <row r="13797" spans="2:15" x14ac:dyDescent="0.2">
      <c r="B13797" s="13">
        <v>64706</v>
      </c>
      <c r="C13797" s="14">
        <v>42666.746111111308</v>
      </c>
      <c r="D13797" s="7" t="s">
        <v>9</v>
      </c>
      <c r="E13797" s="13">
        <v>2176</v>
      </c>
      <c r="F13797" s="7" t="s">
        <v>58</v>
      </c>
      <c r="G13797" s="7" t="s">
        <v>11</v>
      </c>
      <c r="H13797" s="13">
        <v>10.5</v>
      </c>
      <c r="I13797" s="13" t="str">
        <f>IF(G13797="Male",VLOOKUP(H13797,'Shoe size conversion table'!$B$6:$D$22,2),VLOOKUP(H13797,'Shoe size conversion table'!$J$6:$L$22,2))</f>
        <v>43-44</v>
      </c>
      <c r="J13797" s="13">
        <f>IF(G13797="Male",VLOOKUP(H13797,'Shoe size conversion table'!$B$6:$D$22,3),VLOOKUP(H13797,'Shoe size conversion table'!$J$6:$L$22,3))</f>
        <v>10</v>
      </c>
      <c r="K13797" s="11">
        <v>199</v>
      </c>
      <c r="L13797" s="12">
        <v>0</v>
      </c>
      <c r="M13797" s="7">
        <f t="shared" si="646"/>
        <v>2016</v>
      </c>
      <c r="N13797" s="7">
        <f t="shared" si="647"/>
        <v>10</v>
      </c>
      <c r="O13797" s="30">
        <f t="shared" si="648"/>
        <v>199</v>
      </c>
    </row>
    <row r="13798" spans="2:15" x14ac:dyDescent="0.2">
      <c r="B13798" s="13">
        <v>64707</v>
      </c>
      <c r="C13798" s="14">
        <v>42666.746111111308</v>
      </c>
      <c r="D13798" s="7" t="s">
        <v>10</v>
      </c>
      <c r="E13798" s="13">
        <v>2153</v>
      </c>
      <c r="F13798" s="7" t="s">
        <v>35</v>
      </c>
      <c r="G13798" s="7" t="s">
        <v>12</v>
      </c>
      <c r="H13798" s="13">
        <v>6.5</v>
      </c>
      <c r="I13798" s="13">
        <f>IF(G13798="Male",VLOOKUP(H13798,'Shoe size conversion table'!$B$6:$D$22,2),VLOOKUP(H13798,'Shoe size conversion table'!$J$6:$L$22,2))</f>
        <v>37</v>
      </c>
      <c r="J13798" s="13">
        <f>IF(G13798="Male",VLOOKUP(H13798,'Shoe size conversion table'!$B$6:$D$22,3),VLOOKUP(H13798,'Shoe size conversion table'!$J$6:$L$22,3))</f>
        <v>4.5</v>
      </c>
      <c r="K13798" s="11">
        <v>139</v>
      </c>
      <c r="L13798" s="12">
        <v>0.1</v>
      </c>
      <c r="M13798" s="7">
        <f t="shared" si="646"/>
        <v>2016</v>
      </c>
      <c r="N13798" s="7">
        <f t="shared" si="647"/>
        <v>10</v>
      </c>
      <c r="O13798" s="30">
        <f t="shared" si="648"/>
        <v>125.10000000000001</v>
      </c>
    </row>
    <row r="13799" spans="2:15" x14ac:dyDescent="0.2">
      <c r="B13799" s="13">
        <v>64708</v>
      </c>
      <c r="C13799" s="14">
        <v>42666.846111111307</v>
      </c>
      <c r="D13799" s="7" t="s">
        <v>10</v>
      </c>
      <c r="E13799" s="13">
        <v>2177</v>
      </c>
      <c r="F13799" s="7" t="s">
        <v>34</v>
      </c>
      <c r="G13799" s="7" t="s">
        <v>11</v>
      </c>
      <c r="H13799" s="13">
        <v>10.5</v>
      </c>
      <c r="I13799" s="13" t="str">
        <f>IF(G13799="Male",VLOOKUP(H13799,'Shoe size conversion table'!$B$6:$D$22,2),VLOOKUP(H13799,'Shoe size conversion table'!$J$6:$L$22,2))</f>
        <v>43-44</v>
      </c>
      <c r="J13799" s="13">
        <f>IF(G13799="Male",VLOOKUP(H13799,'Shoe size conversion table'!$B$6:$D$22,3),VLOOKUP(H13799,'Shoe size conversion table'!$J$6:$L$22,3))</f>
        <v>10</v>
      </c>
      <c r="K13799" s="11">
        <v>179</v>
      </c>
      <c r="L13799" s="12">
        <v>0</v>
      </c>
      <c r="M13799" s="7">
        <f t="shared" si="646"/>
        <v>2016</v>
      </c>
      <c r="N13799" s="7">
        <f t="shared" si="647"/>
        <v>10</v>
      </c>
      <c r="O13799" s="30">
        <f t="shared" si="648"/>
        <v>179</v>
      </c>
    </row>
    <row r="13800" spans="2:15" x14ac:dyDescent="0.2">
      <c r="B13800" s="13">
        <v>64709</v>
      </c>
      <c r="C13800" s="14">
        <v>42666.8661111111</v>
      </c>
      <c r="D13800" s="7" t="s">
        <v>7</v>
      </c>
      <c r="E13800" s="13">
        <v>2148</v>
      </c>
      <c r="F13800" s="7" t="s">
        <v>49</v>
      </c>
      <c r="G13800" s="7" t="s">
        <v>11</v>
      </c>
      <c r="H13800" s="13">
        <v>13</v>
      </c>
      <c r="I13800" s="13">
        <f>IF(G13800="Male",VLOOKUP(H13800,'Shoe size conversion table'!$B$6:$D$22,2),VLOOKUP(H13800,'Shoe size conversion table'!$J$6:$L$22,2))</f>
        <v>46</v>
      </c>
      <c r="J13800" s="13">
        <f>IF(G13800="Male",VLOOKUP(H13800,'Shoe size conversion table'!$B$6:$D$22,3),VLOOKUP(H13800,'Shoe size conversion table'!$J$6:$L$22,3))</f>
        <v>12.5</v>
      </c>
      <c r="K13800" s="11">
        <v>179</v>
      </c>
      <c r="L13800" s="12">
        <v>0</v>
      </c>
      <c r="M13800" s="7">
        <f t="shared" si="646"/>
        <v>2016</v>
      </c>
      <c r="N13800" s="7">
        <f t="shared" si="647"/>
        <v>10</v>
      </c>
      <c r="O13800" s="30">
        <f t="shared" si="648"/>
        <v>179</v>
      </c>
    </row>
    <row r="13801" spans="2:15" x14ac:dyDescent="0.2">
      <c r="B13801" s="13">
        <v>64710</v>
      </c>
      <c r="C13801" s="14">
        <v>42666.876111111131</v>
      </c>
      <c r="D13801" s="7" t="s">
        <v>8</v>
      </c>
      <c r="E13801" s="13">
        <v>2192</v>
      </c>
      <c r="F13801" s="7" t="s">
        <v>41</v>
      </c>
      <c r="G13801" s="7" t="s">
        <v>11</v>
      </c>
      <c r="H13801" s="13">
        <v>7.5</v>
      </c>
      <c r="I13801" s="13" t="str">
        <f>IF(G13801="Male",VLOOKUP(H13801,'Shoe size conversion table'!$B$6:$D$22,2),VLOOKUP(H13801,'Shoe size conversion table'!$J$6:$L$22,2))</f>
        <v>40-41</v>
      </c>
      <c r="J13801" s="13">
        <f>IF(G13801="Male",VLOOKUP(H13801,'Shoe size conversion table'!$B$6:$D$22,3),VLOOKUP(H13801,'Shoe size conversion table'!$J$6:$L$22,3))</f>
        <v>7</v>
      </c>
      <c r="K13801" s="11">
        <v>139</v>
      </c>
      <c r="L13801" s="12">
        <v>0.2</v>
      </c>
      <c r="M13801" s="7">
        <f t="shared" si="646"/>
        <v>2016</v>
      </c>
      <c r="N13801" s="7">
        <f t="shared" si="647"/>
        <v>10</v>
      </c>
      <c r="O13801" s="30">
        <f t="shared" si="648"/>
        <v>111.2</v>
      </c>
    </row>
    <row r="13802" spans="2:15" x14ac:dyDescent="0.2">
      <c r="B13802" s="13">
        <v>64711</v>
      </c>
      <c r="C13802" s="14">
        <v>42666.886111111307</v>
      </c>
      <c r="D13802" s="7" t="s">
        <v>7</v>
      </c>
      <c r="E13802" s="13">
        <v>2208</v>
      </c>
      <c r="F13802" s="7" t="s">
        <v>48</v>
      </c>
      <c r="G13802" s="7" t="s">
        <v>11</v>
      </c>
      <c r="H13802" s="13">
        <v>11.5</v>
      </c>
      <c r="I13802" s="13" t="str">
        <f>IF(G13802="Male",VLOOKUP(H13802,'Shoe size conversion table'!$B$6:$D$22,2),VLOOKUP(H13802,'Shoe size conversion table'!$J$6:$L$22,2))</f>
        <v>44-45</v>
      </c>
      <c r="J13802" s="13">
        <f>IF(G13802="Male",VLOOKUP(H13802,'Shoe size conversion table'!$B$6:$D$22,3),VLOOKUP(H13802,'Shoe size conversion table'!$J$6:$L$22,3))</f>
        <v>11</v>
      </c>
      <c r="K13802" s="11">
        <v>189</v>
      </c>
      <c r="L13802" s="12">
        <v>0</v>
      </c>
      <c r="M13802" s="7">
        <f t="shared" si="646"/>
        <v>2016</v>
      </c>
      <c r="N13802" s="7">
        <f t="shared" si="647"/>
        <v>10</v>
      </c>
      <c r="O13802" s="30">
        <f t="shared" si="648"/>
        <v>189</v>
      </c>
    </row>
    <row r="13803" spans="2:15" x14ac:dyDescent="0.2">
      <c r="B13803" s="13">
        <v>64712</v>
      </c>
      <c r="C13803" s="14">
        <v>42666.916111111132</v>
      </c>
      <c r="D13803" s="7" t="s">
        <v>7</v>
      </c>
      <c r="E13803" s="13">
        <v>2168</v>
      </c>
      <c r="F13803" s="7" t="s">
        <v>49</v>
      </c>
      <c r="G13803" s="7" t="s">
        <v>11</v>
      </c>
      <c r="H13803" s="13">
        <v>9</v>
      </c>
      <c r="I13803" s="13">
        <f>IF(G13803="Male",VLOOKUP(H13803,'Shoe size conversion table'!$B$6:$D$22,2),VLOOKUP(H13803,'Shoe size conversion table'!$J$6:$L$22,2))</f>
        <v>42</v>
      </c>
      <c r="J13803" s="13">
        <f>IF(G13803="Male",VLOOKUP(H13803,'Shoe size conversion table'!$B$6:$D$22,3),VLOOKUP(H13803,'Shoe size conversion table'!$J$6:$L$22,3))</f>
        <v>8.5</v>
      </c>
      <c r="K13803" s="11">
        <v>149</v>
      </c>
      <c r="L13803" s="12">
        <v>0</v>
      </c>
      <c r="M13803" s="7">
        <f t="shared" si="646"/>
        <v>2016</v>
      </c>
      <c r="N13803" s="7">
        <f t="shared" si="647"/>
        <v>10</v>
      </c>
      <c r="O13803" s="30">
        <f t="shared" si="648"/>
        <v>149</v>
      </c>
    </row>
    <row r="13804" spans="2:15" x14ac:dyDescent="0.2">
      <c r="B13804" s="13">
        <v>64713</v>
      </c>
      <c r="C13804" s="14">
        <v>42666.916111111248</v>
      </c>
      <c r="D13804" s="7" t="s">
        <v>10</v>
      </c>
      <c r="E13804" s="13">
        <v>2241</v>
      </c>
      <c r="F13804" s="7" t="s">
        <v>34</v>
      </c>
      <c r="G13804" s="7" t="s">
        <v>11</v>
      </c>
      <c r="H13804" s="13">
        <v>7.5</v>
      </c>
      <c r="I13804" s="13" t="str">
        <f>IF(G13804="Male",VLOOKUP(H13804,'Shoe size conversion table'!$B$6:$D$22,2),VLOOKUP(H13804,'Shoe size conversion table'!$J$6:$L$22,2))</f>
        <v>40-41</v>
      </c>
      <c r="J13804" s="13">
        <f>IF(G13804="Male",VLOOKUP(H13804,'Shoe size conversion table'!$B$6:$D$22,3),VLOOKUP(H13804,'Shoe size conversion table'!$J$6:$L$22,3))</f>
        <v>7</v>
      </c>
      <c r="K13804" s="11">
        <v>149</v>
      </c>
      <c r="L13804" s="12">
        <v>0.1</v>
      </c>
      <c r="M13804" s="7">
        <f t="shared" si="646"/>
        <v>2016</v>
      </c>
      <c r="N13804" s="7">
        <f t="shared" si="647"/>
        <v>10</v>
      </c>
      <c r="O13804" s="30">
        <f t="shared" si="648"/>
        <v>134.1</v>
      </c>
    </row>
    <row r="13805" spans="2:15" x14ac:dyDescent="0.2">
      <c r="B13805" s="13">
        <v>64714</v>
      </c>
      <c r="C13805" s="14">
        <v>42666.996111111097</v>
      </c>
      <c r="D13805" s="7" t="s">
        <v>10</v>
      </c>
      <c r="E13805" s="13">
        <v>2234</v>
      </c>
      <c r="F13805" s="7" t="s">
        <v>34</v>
      </c>
      <c r="G13805" s="7" t="s">
        <v>12</v>
      </c>
      <c r="H13805" s="13">
        <v>8</v>
      </c>
      <c r="I13805" s="13" t="str">
        <f>IF(G13805="Male",VLOOKUP(H13805,'Shoe size conversion table'!$B$6:$D$22,2),VLOOKUP(H13805,'Shoe size conversion table'!$J$6:$L$22,2))</f>
        <v>38-39</v>
      </c>
      <c r="J13805" s="13">
        <f>IF(G13805="Male",VLOOKUP(H13805,'Shoe size conversion table'!$B$6:$D$22,3),VLOOKUP(H13805,'Shoe size conversion table'!$J$6:$L$22,3))</f>
        <v>6</v>
      </c>
      <c r="K13805" s="11">
        <v>179</v>
      </c>
      <c r="L13805" s="12">
        <v>0.3</v>
      </c>
      <c r="M13805" s="7">
        <f t="shared" si="646"/>
        <v>2016</v>
      </c>
      <c r="N13805" s="7">
        <f t="shared" si="647"/>
        <v>10</v>
      </c>
      <c r="O13805" s="30">
        <f t="shared" si="648"/>
        <v>125.3</v>
      </c>
    </row>
    <row r="13806" spans="2:15" x14ac:dyDescent="0.2">
      <c r="B13806" s="13">
        <v>64715</v>
      </c>
      <c r="C13806" s="14">
        <v>42667.026111111103</v>
      </c>
      <c r="D13806" s="7" t="s">
        <v>10</v>
      </c>
      <c r="E13806" s="13">
        <v>2171</v>
      </c>
      <c r="F13806" s="7" t="s">
        <v>34</v>
      </c>
      <c r="G13806" s="7" t="s">
        <v>11</v>
      </c>
      <c r="H13806" s="13">
        <v>9</v>
      </c>
      <c r="I13806" s="13">
        <f>IF(G13806="Male",VLOOKUP(H13806,'Shoe size conversion table'!$B$6:$D$22,2),VLOOKUP(H13806,'Shoe size conversion table'!$J$6:$L$22,2))</f>
        <v>42</v>
      </c>
      <c r="J13806" s="13">
        <f>IF(G13806="Male",VLOOKUP(H13806,'Shoe size conversion table'!$B$6:$D$22,3),VLOOKUP(H13806,'Shoe size conversion table'!$J$6:$L$22,3))</f>
        <v>8.5</v>
      </c>
      <c r="K13806" s="11">
        <v>149</v>
      </c>
      <c r="L13806" s="12">
        <v>0</v>
      </c>
      <c r="M13806" s="7">
        <f t="shared" si="646"/>
        <v>2016</v>
      </c>
      <c r="N13806" s="7">
        <f t="shared" si="647"/>
        <v>10</v>
      </c>
      <c r="O13806" s="30">
        <f t="shared" si="648"/>
        <v>149</v>
      </c>
    </row>
    <row r="13807" spans="2:15" x14ac:dyDescent="0.2">
      <c r="B13807" s="13">
        <v>64716</v>
      </c>
      <c r="C13807" s="14">
        <v>42667.066111111308</v>
      </c>
      <c r="D13807" s="7" t="s">
        <v>7</v>
      </c>
      <c r="E13807" s="13">
        <v>2195</v>
      </c>
      <c r="F13807" s="7" t="s">
        <v>47</v>
      </c>
      <c r="G13807" s="7" t="s">
        <v>12</v>
      </c>
      <c r="H13807" s="13">
        <v>8</v>
      </c>
      <c r="I13807" s="13" t="str">
        <f>IF(G13807="Male",VLOOKUP(H13807,'Shoe size conversion table'!$B$6:$D$22,2),VLOOKUP(H13807,'Shoe size conversion table'!$J$6:$L$22,2))</f>
        <v>38-39</v>
      </c>
      <c r="J13807" s="13">
        <f>IF(G13807="Male",VLOOKUP(H13807,'Shoe size conversion table'!$B$6:$D$22,3),VLOOKUP(H13807,'Shoe size conversion table'!$J$6:$L$22,3))</f>
        <v>6</v>
      </c>
      <c r="K13807" s="11">
        <v>179</v>
      </c>
      <c r="L13807" s="12">
        <v>0</v>
      </c>
      <c r="M13807" s="7">
        <f t="shared" si="646"/>
        <v>2016</v>
      </c>
      <c r="N13807" s="7">
        <f t="shared" si="647"/>
        <v>10</v>
      </c>
      <c r="O13807" s="30">
        <f t="shared" si="648"/>
        <v>179</v>
      </c>
    </row>
    <row r="13808" spans="2:15" x14ac:dyDescent="0.2">
      <c r="B13808" s="13">
        <v>64717</v>
      </c>
      <c r="C13808" s="14">
        <v>42667.186111111245</v>
      </c>
      <c r="D13808" s="7" t="s">
        <v>7</v>
      </c>
      <c r="E13808" s="13">
        <v>2152</v>
      </c>
      <c r="F13808" s="7" t="s">
        <v>44</v>
      </c>
      <c r="G13808" s="7" t="s">
        <v>12</v>
      </c>
      <c r="H13808" s="13">
        <v>9.5</v>
      </c>
      <c r="I13808" s="13">
        <f>IF(G13808="Male",VLOOKUP(H13808,'Shoe size conversion table'!$B$6:$D$22,2),VLOOKUP(H13808,'Shoe size conversion table'!$J$6:$L$22,2))</f>
        <v>40</v>
      </c>
      <c r="J13808" s="13">
        <f>IF(G13808="Male",VLOOKUP(H13808,'Shoe size conversion table'!$B$6:$D$22,3),VLOOKUP(H13808,'Shoe size conversion table'!$J$6:$L$22,3))</f>
        <v>7.5</v>
      </c>
      <c r="K13808" s="11">
        <v>189</v>
      </c>
      <c r="L13808" s="12">
        <v>0.2</v>
      </c>
      <c r="M13808" s="7">
        <f t="shared" si="646"/>
        <v>2016</v>
      </c>
      <c r="N13808" s="7">
        <f t="shared" si="647"/>
        <v>10</v>
      </c>
      <c r="O13808" s="30">
        <f t="shared" si="648"/>
        <v>151.20000000000002</v>
      </c>
    </row>
    <row r="13809" spans="2:15" x14ac:dyDescent="0.2">
      <c r="B13809" s="13">
        <v>64718</v>
      </c>
      <c r="C13809" s="14">
        <v>42667.296111111304</v>
      </c>
      <c r="D13809" s="7" t="s">
        <v>8</v>
      </c>
      <c r="E13809" s="13">
        <v>2239</v>
      </c>
      <c r="F13809" s="7" t="s">
        <v>40</v>
      </c>
      <c r="G13809" s="7" t="s">
        <v>11</v>
      </c>
      <c r="H13809" s="13">
        <v>6</v>
      </c>
      <c r="I13809" s="13">
        <f>IF(G13809="Male",VLOOKUP(H13809,'Shoe size conversion table'!$B$6:$D$22,2),VLOOKUP(H13809,'Shoe size conversion table'!$J$6:$L$22,2))</f>
        <v>39</v>
      </c>
      <c r="J13809" s="13">
        <f>IF(G13809="Male",VLOOKUP(H13809,'Shoe size conversion table'!$B$6:$D$22,3),VLOOKUP(H13809,'Shoe size conversion table'!$J$6:$L$22,3))</f>
        <v>5.5</v>
      </c>
      <c r="K13809" s="11">
        <v>189</v>
      </c>
      <c r="L13809" s="12">
        <v>0.1</v>
      </c>
      <c r="M13809" s="7">
        <f t="shared" si="646"/>
        <v>2016</v>
      </c>
      <c r="N13809" s="7">
        <f t="shared" si="647"/>
        <v>10</v>
      </c>
      <c r="O13809" s="30">
        <f t="shared" si="648"/>
        <v>170.1</v>
      </c>
    </row>
    <row r="13810" spans="2:15" x14ac:dyDescent="0.2">
      <c r="B13810" s="13">
        <v>64719</v>
      </c>
      <c r="C13810" s="14">
        <v>42667.376111111131</v>
      </c>
      <c r="D13810" s="7" t="s">
        <v>7</v>
      </c>
      <c r="E13810" s="13">
        <v>2211</v>
      </c>
      <c r="F13810" s="7" t="s">
        <v>55</v>
      </c>
      <c r="G13810" s="7" t="s">
        <v>11</v>
      </c>
      <c r="H13810" s="13">
        <v>9.5</v>
      </c>
      <c r="I13810" s="13" t="str">
        <f>IF(G13810="Male",VLOOKUP(H13810,'Shoe size conversion table'!$B$6:$D$22,2),VLOOKUP(H13810,'Shoe size conversion table'!$J$6:$L$22,2))</f>
        <v>42-43</v>
      </c>
      <c r="J13810" s="13">
        <f>IF(G13810="Male",VLOOKUP(H13810,'Shoe size conversion table'!$B$6:$D$22,3),VLOOKUP(H13810,'Shoe size conversion table'!$J$6:$L$22,3))</f>
        <v>9</v>
      </c>
      <c r="K13810" s="11">
        <v>139</v>
      </c>
      <c r="L13810" s="12">
        <v>0</v>
      </c>
      <c r="M13810" s="7">
        <f t="shared" si="646"/>
        <v>2016</v>
      </c>
      <c r="N13810" s="7">
        <f t="shared" si="647"/>
        <v>10</v>
      </c>
      <c r="O13810" s="30">
        <f t="shared" si="648"/>
        <v>139</v>
      </c>
    </row>
    <row r="13811" spans="2:15" x14ac:dyDescent="0.2">
      <c r="B13811" s="13">
        <v>64720</v>
      </c>
      <c r="C13811" s="14">
        <v>42667.426111111199</v>
      </c>
      <c r="D13811" s="7" t="s">
        <v>8</v>
      </c>
      <c r="E13811" s="13">
        <v>2177</v>
      </c>
      <c r="F13811" s="7" t="s">
        <v>42</v>
      </c>
      <c r="G13811" s="7" t="s">
        <v>12</v>
      </c>
      <c r="H13811" s="13">
        <v>7</v>
      </c>
      <c r="I13811" s="13" t="str">
        <f>IF(G13811="Male",VLOOKUP(H13811,'Shoe size conversion table'!$B$6:$D$22,2),VLOOKUP(H13811,'Shoe size conversion table'!$J$6:$L$22,2))</f>
        <v>37-38</v>
      </c>
      <c r="J13811" s="13">
        <f>IF(G13811="Male",VLOOKUP(H13811,'Shoe size conversion table'!$B$6:$D$22,3),VLOOKUP(H13811,'Shoe size conversion table'!$J$6:$L$22,3))</f>
        <v>5</v>
      </c>
      <c r="K13811" s="11">
        <v>149</v>
      </c>
      <c r="L13811" s="12">
        <v>0.1</v>
      </c>
      <c r="M13811" s="7">
        <f t="shared" si="646"/>
        <v>2016</v>
      </c>
      <c r="N13811" s="7">
        <f t="shared" si="647"/>
        <v>10</v>
      </c>
      <c r="O13811" s="30">
        <f t="shared" si="648"/>
        <v>134.1</v>
      </c>
    </row>
    <row r="13812" spans="2:15" x14ac:dyDescent="0.2">
      <c r="B13812" s="13">
        <v>64721</v>
      </c>
      <c r="C13812" s="14">
        <v>42667.456111111132</v>
      </c>
      <c r="D13812" s="7" t="s">
        <v>10</v>
      </c>
      <c r="E13812" s="13">
        <v>2192</v>
      </c>
      <c r="F13812" s="7" t="s">
        <v>34</v>
      </c>
      <c r="G13812" s="7" t="s">
        <v>11</v>
      </c>
      <c r="H13812" s="13">
        <v>9.5</v>
      </c>
      <c r="I13812" s="13" t="str">
        <f>IF(G13812="Male",VLOOKUP(H13812,'Shoe size conversion table'!$B$6:$D$22,2),VLOOKUP(H13812,'Shoe size conversion table'!$J$6:$L$22,2))</f>
        <v>42-43</v>
      </c>
      <c r="J13812" s="13">
        <f>IF(G13812="Male",VLOOKUP(H13812,'Shoe size conversion table'!$B$6:$D$22,3),VLOOKUP(H13812,'Shoe size conversion table'!$J$6:$L$22,3))</f>
        <v>9</v>
      </c>
      <c r="K13812" s="11">
        <v>159</v>
      </c>
      <c r="L13812" s="12">
        <v>0</v>
      </c>
      <c r="M13812" s="7">
        <f t="shared" si="646"/>
        <v>2016</v>
      </c>
      <c r="N13812" s="7">
        <f t="shared" si="647"/>
        <v>10</v>
      </c>
      <c r="O13812" s="30">
        <f t="shared" si="648"/>
        <v>159</v>
      </c>
    </row>
    <row r="13813" spans="2:15" x14ac:dyDescent="0.2">
      <c r="B13813" s="13">
        <v>64722</v>
      </c>
      <c r="C13813" s="14">
        <v>42667.666111111132</v>
      </c>
      <c r="D13813" s="7" t="s">
        <v>7</v>
      </c>
      <c r="E13813" s="13">
        <v>2203</v>
      </c>
      <c r="F13813" s="7" t="s">
        <v>51</v>
      </c>
      <c r="G13813" s="7" t="s">
        <v>11</v>
      </c>
      <c r="H13813" s="13">
        <v>10</v>
      </c>
      <c r="I13813" s="13">
        <f>IF(G13813="Male",VLOOKUP(H13813,'Shoe size conversion table'!$B$6:$D$22,2),VLOOKUP(H13813,'Shoe size conversion table'!$J$6:$L$22,2))</f>
        <v>43</v>
      </c>
      <c r="J13813" s="13">
        <f>IF(G13813="Male",VLOOKUP(H13813,'Shoe size conversion table'!$B$6:$D$22,3),VLOOKUP(H13813,'Shoe size conversion table'!$J$6:$L$22,3))</f>
        <v>9.5</v>
      </c>
      <c r="K13813" s="11">
        <v>189</v>
      </c>
      <c r="L13813" s="12">
        <v>0</v>
      </c>
      <c r="M13813" s="7">
        <f t="shared" si="646"/>
        <v>2016</v>
      </c>
      <c r="N13813" s="7">
        <f t="shared" si="647"/>
        <v>10</v>
      </c>
      <c r="O13813" s="30">
        <f t="shared" si="648"/>
        <v>189</v>
      </c>
    </row>
    <row r="13814" spans="2:15" x14ac:dyDescent="0.2">
      <c r="B13814" s="13">
        <v>64723</v>
      </c>
      <c r="C13814" s="14">
        <v>42667.676111111199</v>
      </c>
      <c r="D13814" s="7" t="s">
        <v>7</v>
      </c>
      <c r="E13814" s="13">
        <v>2213</v>
      </c>
      <c r="F13814" s="7" t="s">
        <v>48</v>
      </c>
      <c r="G13814" s="7" t="s">
        <v>12</v>
      </c>
      <c r="H13814" s="13">
        <v>7.5</v>
      </c>
      <c r="I13814" s="13">
        <f>IF(G13814="Male",VLOOKUP(H13814,'Shoe size conversion table'!$B$6:$D$22,2),VLOOKUP(H13814,'Shoe size conversion table'!$J$6:$L$22,2))</f>
        <v>38</v>
      </c>
      <c r="J13814" s="13">
        <f>IF(G13814="Male",VLOOKUP(H13814,'Shoe size conversion table'!$B$6:$D$22,3),VLOOKUP(H13814,'Shoe size conversion table'!$J$6:$L$22,3))</f>
        <v>5.5</v>
      </c>
      <c r="K13814" s="11">
        <v>199</v>
      </c>
      <c r="L13814" s="12">
        <v>0</v>
      </c>
      <c r="M13814" s="7">
        <f t="shared" si="646"/>
        <v>2016</v>
      </c>
      <c r="N13814" s="7">
        <f t="shared" si="647"/>
        <v>10</v>
      </c>
      <c r="O13814" s="30">
        <f t="shared" si="648"/>
        <v>199</v>
      </c>
    </row>
    <row r="13815" spans="2:15" x14ac:dyDescent="0.2">
      <c r="B13815" s="13">
        <v>64723</v>
      </c>
      <c r="C13815" s="14">
        <v>42667.676111111199</v>
      </c>
      <c r="D13815" s="7" t="s">
        <v>7</v>
      </c>
      <c r="E13815" s="13">
        <v>2212</v>
      </c>
      <c r="F13815" s="7" t="s">
        <v>52</v>
      </c>
      <c r="G13815" s="7" t="s">
        <v>11</v>
      </c>
      <c r="H13815" s="13">
        <v>10.5</v>
      </c>
      <c r="I13815" s="13" t="str">
        <f>IF(G13815="Male",VLOOKUP(H13815,'Shoe size conversion table'!$B$6:$D$22,2),VLOOKUP(H13815,'Shoe size conversion table'!$J$6:$L$22,2))</f>
        <v>43-44</v>
      </c>
      <c r="J13815" s="13">
        <f>IF(G13815="Male",VLOOKUP(H13815,'Shoe size conversion table'!$B$6:$D$22,3),VLOOKUP(H13815,'Shoe size conversion table'!$J$6:$L$22,3))</f>
        <v>10</v>
      </c>
      <c r="K13815" s="11">
        <v>129</v>
      </c>
      <c r="L13815" s="12">
        <v>0.3</v>
      </c>
      <c r="M13815" s="7">
        <f t="shared" si="646"/>
        <v>2016</v>
      </c>
      <c r="N13815" s="7">
        <f t="shared" si="647"/>
        <v>10</v>
      </c>
      <c r="O13815" s="30">
        <f t="shared" si="648"/>
        <v>90.3</v>
      </c>
    </row>
    <row r="13816" spans="2:15" x14ac:dyDescent="0.2">
      <c r="B13816" s="13">
        <v>64724</v>
      </c>
      <c r="C13816" s="14">
        <v>42667.696111111101</v>
      </c>
      <c r="D13816" s="7" t="s">
        <v>7</v>
      </c>
      <c r="E13816" s="13">
        <v>2161</v>
      </c>
      <c r="F13816" s="7" t="s">
        <v>51</v>
      </c>
      <c r="G13816" s="7" t="s">
        <v>11</v>
      </c>
      <c r="H13816" s="13">
        <v>11.5</v>
      </c>
      <c r="I13816" s="13" t="str">
        <f>IF(G13816="Male",VLOOKUP(H13816,'Shoe size conversion table'!$B$6:$D$22,2),VLOOKUP(H13816,'Shoe size conversion table'!$J$6:$L$22,2))</f>
        <v>44-45</v>
      </c>
      <c r="J13816" s="13">
        <f>IF(G13816="Male",VLOOKUP(H13816,'Shoe size conversion table'!$B$6:$D$22,3),VLOOKUP(H13816,'Shoe size conversion table'!$J$6:$L$22,3))</f>
        <v>11</v>
      </c>
      <c r="K13816" s="11">
        <v>169</v>
      </c>
      <c r="L13816" s="12">
        <v>0</v>
      </c>
      <c r="M13816" s="7">
        <f t="shared" si="646"/>
        <v>2016</v>
      </c>
      <c r="N13816" s="7">
        <f t="shared" si="647"/>
        <v>10</v>
      </c>
      <c r="O13816" s="30">
        <f t="shared" si="648"/>
        <v>169</v>
      </c>
    </row>
    <row r="13817" spans="2:15" x14ac:dyDescent="0.2">
      <c r="B13817" s="13">
        <v>64724</v>
      </c>
      <c r="C13817" s="14">
        <v>42667.696111111101</v>
      </c>
      <c r="D13817" s="7" t="s">
        <v>7</v>
      </c>
      <c r="E13817" s="13">
        <v>2185</v>
      </c>
      <c r="F13817" s="7" t="s">
        <v>50</v>
      </c>
      <c r="G13817" s="7" t="s">
        <v>11</v>
      </c>
      <c r="H13817" s="13">
        <v>7.5</v>
      </c>
      <c r="I13817" s="13" t="str">
        <f>IF(G13817="Male",VLOOKUP(H13817,'Shoe size conversion table'!$B$6:$D$22,2),VLOOKUP(H13817,'Shoe size conversion table'!$J$6:$L$22,2))</f>
        <v>40-41</v>
      </c>
      <c r="J13817" s="13">
        <f>IF(G13817="Male",VLOOKUP(H13817,'Shoe size conversion table'!$B$6:$D$22,3),VLOOKUP(H13817,'Shoe size conversion table'!$J$6:$L$22,3))</f>
        <v>7</v>
      </c>
      <c r="K13817" s="11">
        <v>139</v>
      </c>
      <c r="L13817" s="12">
        <v>0</v>
      </c>
      <c r="M13817" s="7">
        <f t="shared" si="646"/>
        <v>2016</v>
      </c>
      <c r="N13817" s="7">
        <f t="shared" si="647"/>
        <v>10</v>
      </c>
      <c r="O13817" s="30">
        <f t="shared" si="648"/>
        <v>139</v>
      </c>
    </row>
    <row r="13818" spans="2:15" x14ac:dyDescent="0.2">
      <c r="B13818" s="13">
        <v>64724</v>
      </c>
      <c r="C13818" s="14">
        <v>42667.696111111101</v>
      </c>
      <c r="D13818" s="7" t="s">
        <v>7</v>
      </c>
      <c r="E13818" s="13">
        <v>2215</v>
      </c>
      <c r="F13818" s="7" t="s">
        <v>56</v>
      </c>
      <c r="G13818" s="7" t="s">
        <v>11</v>
      </c>
      <c r="H13818" s="13">
        <v>9.5</v>
      </c>
      <c r="I13818" s="13" t="str">
        <f>IF(G13818="Male",VLOOKUP(H13818,'Shoe size conversion table'!$B$6:$D$22,2),VLOOKUP(H13818,'Shoe size conversion table'!$J$6:$L$22,2))</f>
        <v>42-43</v>
      </c>
      <c r="J13818" s="13">
        <f>IF(G13818="Male",VLOOKUP(H13818,'Shoe size conversion table'!$B$6:$D$22,3),VLOOKUP(H13818,'Shoe size conversion table'!$J$6:$L$22,3))</f>
        <v>9</v>
      </c>
      <c r="K13818" s="11">
        <v>169</v>
      </c>
      <c r="L13818" s="12">
        <v>0</v>
      </c>
      <c r="M13818" s="7">
        <f t="shared" si="646"/>
        <v>2016</v>
      </c>
      <c r="N13818" s="7">
        <f t="shared" si="647"/>
        <v>10</v>
      </c>
      <c r="O13818" s="30">
        <f t="shared" si="648"/>
        <v>169</v>
      </c>
    </row>
    <row r="13819" spans="2:15" x14ac:dyDescent="0.2">
      <c r="B13819" s="13">
        <v>64724</v>
      </c>
      <c r="C13819" s="14">
        <v>42667.696111111101</v>
      </c>
      <c r="D13819" s="7" t="s">
        <v>7</v>
      </c>
      <c r="E13819" s="13">
        <v>2197</v>
      </c>
      <c r="F13819" s="7" t="s">
        <v>45</v>
      </c>
      <c r="G13819" s="7" t="s">
        <v>11</v>
      </c>
      <c r="H13819" s="13">
        <v>6</v>
      </c>
      <c r="I13819" s="13">
        <f>IF(G13819="Male",VLOOKUP(H13819,'Shoe size conversion table'!$B$6:$D$22,2),VLOOKUP(H13819,'Shoe size conversion table'!$J$6:$L$22,2))</f>
        <v>39</v>
      </c>
      <c r="J13819" s="13">
        <f>IF(G13819="Male",VLOOKUP(H13819,'Shoe size conversion table'!$B$6:$D$22,3),VLOOKUP(H13819,'Shoe size conversion table'!$J$6:$L$22,3))</f>
        <v>5.5</v>
      </c>
      <c r="K13819" s="11">
        <v>149</v>
      </c>
      <c r="L13819" s="12">
        <v>0.1</v>
      </c>
      <c r="M13819" s="7">
        <f t="shared" si="646"/>
        <v>2016</v>
      </c>
      <c r="N13819" s="7">
        <f t="shared" si="647"/>
        <v>10</v>
      </c>
      <c r="O13819" s="30">
        <f t="shared" si="648"/>
        <v>134.1</v>
      </c>
    </row>
    <row r="13820" spans="2:15" x14ac:dyDescent="0.2">
      <c r="B13820" s="13">
        <v>64725</v>
      </c>
      <c r="C13820" s="14">
        <v>42667.706111111103</v>
      </c>
      <c r="D13820" s="7" t="s">
        <v>7</v>
      </c>
      <c r="E13820" s="13">
        <v>2190</v>
      </c>
      <c r="F13820" s="7" t="s">
        <v>49</v>
      </c>
      <c r="G13820" s="7" t="s">
        <v>11</v>
      </c>
      <c r="H13820" s="13">
        <v>9.5</v>
      </c>
      <c r="I13820" s="13" t="str">
        <f>IF(G13820="Male",VLOOKUP(H13820,'Shoe size conversion table'!$B$6:$D$22,2),VLOOKUP(H13820,'Shoe size conversion table'!$J$6:$L$22,2))</f>
        <v>42-43</v>
      </c>
      <c r="J13820" s="13">
        <f>IF(G13820="Male",VLOOKUP(H13820,'Shoe size conversion table'!$B$6:$D$22,3),VLOOKUP(H13820,'Shoe size conversion table'!$J$6:$L$22,3))</f>
        <v>9</v>
      </c>
      <c r="K13820" s="11">
        <v>149</v>
      </c>
      <c r="L13820" s="12">
        <v>0.1</v>
      </c>
      <c r="M13820" s="7">
        <f t="shared" si="646"/>
        <v>2016</v>
      </c>
      <c r="N13820" s="7">
        <f t="shared" si="647"/>
        <v>10</v>
      </c>
      <c r="O13820" s="30">
        <f t="shared" si="648"/>
        <v>134.1</v>
      </c>
    </row>
    <row r="13821" spans="2:15" x14ac:dyDescent="0.2">
      <c r="B13821" s="13">
        <v>64726</v>
      </c>
      <c r="C13821" s="14">
        <v>42667.766111111247</v>
      </c>
      <c r="D13821" s="7" t="s">
        <v>10</v>
      </c>
      <c r="E13821" s="13">
        <v>2149</v>
      </c>
      <c r="F13821" s="7" t="s">
        <v>34</v>
      </c>
      <c r="G13821" s="7" t="s">
        <v>12</v>
      </c>
      <c r="H13821" s="13">
        <v>7.5</v>
      </c>
      <c r="I13821" s="13">
        <f>IF(G13821="Male",VLOOKUP(H13821,'Shoe size conversion table'!$B$6:$D$22,2),VLOOKUP(H13821,'Shoe size conversion table'!$J$6:$L$22,2))</f>
        <v>38</v>
      </c>
      <c r="J13821" s="13">
        <f>IF(G13821="Male",VLOOKUP(H13821,'Shoe size conversion table'!$B$6:$D$22,3),VLOOKUP(H13821,'Shoe size conversion table'!$J$6:$L$22,3))</f>
        <v>5.5</v>
      </c>
      <c r="K13821" s="11">
        <v>129</v>
      </c>
      <c r="L13821" s="12">
        <v>0.1</v>
      </c>
      <c r="M13821" s="7">
        <f t="shared" si="646"/>
        <v>2016</v>
      </c>
      <c r="N13821" s="7">
        <f t="shared" si="647"/>
        <v>10</v>
      </c>
      <c r="O13821" s="30">
        <f t="shared" si="648"/>
        <v>116.10000000000001</v>
      </c>
    </row>
    <row r="13822" spans="2:15" x14ac:dyDescent="0.2">
      <c r="B13822" s="13">
        <v>64727</v>
      </c>
      <c r="C13822" s="14">
        <v>42667.83611111113</v>
      </c>
      <c r="D13822" s="7" t="s">
        <v>10</v>
      </c>
      <c r="E13822" s="13">
        <v>2169</v>
      </c>
      <c r="F13822" s="7" t="s">
        <v>36</v>
      </c>
      <c r="G13822" s="7" t="s">
        <v>11</v>
      </c>
      <c r="H13822" s="13">
        <v>10.5</v>
      </c>
      <c r="I13822" s="13" t="str">
        <f>IF(G13822="Male",VLOOKUP(H13822,'Shoe size conversion table'!$B$6:$D$22,2),VLOOKUP(H13822,'Shoe size conversion table'!$J$6:$L$22,2))</f>
        <v>43-44</v>
      </c>
      <c r="J13822" s="13">
        <f>IF(G13822="Male",VLOOKUP(H13822,'Shoe size conversion table'!$B$6:$D$22,3),VLOOKUP(H13822,'Shoe size conversion table'!$J$6:$L$22,3))</f>
        <v>10</v>
      </c>
      <c r="K13822" s="11">
        <v>199</v>
      </c>
      <c r="L13822" s="12">
        <v>0.3</v>
      </c>
      <c r="M13822" s="7">
        <f t="shared" si="646"/>
        <v>2016</v>
      </c>
      <c r="N13822" s="7">
        <f t="shared" si="647"/>
        <v>10</v>
      </c>
      <c r="O13822" s="30">
        <f t="shared" si="648"/>
        <v>139.29999999999998</v>
      </c>
    </row>
    <row r="13823" spans="2:15" x14ac:dyDescent="0.2">
      <c r="B13823" s="13">
        <v>64727</v>
      </c>
      <c r="C13823" s="14">
        <v>42667.83611111113</v>
      </c>
      <c r="D13823" s="7" t="s">
        <v>10</v>
      </c>
      <c r="E13823" s="13">
        <v>2190</v>
      </c>
      <c r="F13823" s="7" t="s">
        <v>36</v>
      </c>
      <c r="G13823" s="7" t="s">
        <v>11</v>
      </c>
      <c r="H13823" s="13">
        <v>10</v>
      </c>
      <c r="I13823" s="13">
        <f>IF(G13823="Male",VLOOKUP(H13823,'Shoe size conversion table'!$B$6:$D$22,2),VLOOKUP(H13823,'Shoe size conversion table'!$J$6:$L$22,2))</f>
        <v>43</v>
      </c>
      <c r="J13823" s="13">
        <f>IF(G13823="Male",VLOOKUP(H13823,'Shoe size conversion table'!$B$6:$D$22,3),VLOOKUP(H13823,'Shoe size conversion table'!$J$6:$L$22,3))</f>
        <v>9.5</v>
      </c>
      <c r="K13823" s="11">
        <v>189</v>
      </c>
      <c r="L13823" s="12">
        <v>0</v>
      </c>
      <c r="M13823" s="7">
        <f t="shared" si="646"/>
        <v>2016</v>
      </c>
      <c r="N13823" s="7">
        <f t="shared" si="647"/>
        <v>10</v>
      </c>
      <c r="O13823" s="30">
        <f t="shared" si="648"/>
        <v>189</v>
      </c>
    </row>
    <row r="13824" spans="2:15" x14ac:dyDescent="0.2">
      <c r="B13824" s="13">
        <v>64728</v>
      </c>
      <c r="C13824" s="14">
        <v>42667.846111111307</v>
      </c>
      <c r="D13824" s="7" t="s">
        <v>10</v>
      </c>
      <c r="E13824" s="13">
        <v>2205</v>
      </c>
      <c r="F13824" s="7" t="s">
        <v>35</v>
      </c>
      <c r="G13824" s="7" t="s">
        <v>11</v>
      </c>
      <c r="H13824" s="13">
        <v>9</v>
      </c>
      <c r="I13824" s="13">
        <f>IF(G13824="Male",VLOOKUP(H13824,'Shoe size conversion table'!$B$6:$D$22,2),VLOOKUP(H13824,'Shoe size conversion table'!$J$6:$L$22,2))</f>
        <v>42</v>
      </c>
      <c r="J13824" s="13">
        <f>IF(G13824="Male",VLOOKUP(H13824,'Shoe size conversion table'!$B$6:$D$22,3),VLOOKUP(H13824,'Shoe size conversion table'!$J$6:$L$22,3))</f>
        <v>8.5</v>
      </c>
      <c r="K13824" s="11">
        <v>139</v>
      </c>
      <c r="L13824" s="12">
        <v>0.2</v>
      </c>
      <c r="M13824" s="7">
        <f t="shared" si="646"/>
        <v>2016</v>
      </c>
      <c r="N13824" s="7">
        <f t="shared" si="647"/>
        <v>10</v>
      </c>
      <c r="O13824" s="30">
        <f t="shared" si="648"/>
        <v>111.2</v>
      </c>
    </row>
    <row r="13825" spans="2:15" x14ac:dyDescent="0.2">
      <c r="B13825" s="13">
        <v>64729</v>
      </c>
      <c r="C13825" s="14">
        <v>42667.916111111132</v>
      </c>
      <c r="D13825" s="7" t="s">
        <v>7</v>
      </c>
      <c r="E13825" s="13">
        <v>2158</v>
      </c>
      <c r="F13825" s="7" t="s">
        <v>49</v>
      </c>
      <c r="G13825" s="7" t="s">
        <v>11</v>
      </c>
      <c r="H13825" s="13">
        <v>9.5</v>
      </c>
      <c r="I13825" s="13" t="str">
        <f>IF(G13825="Male",VLOOKUP(H13825,'Shoe size conversion table'!$B$6:$D$22,2),VLOOKUP(H13825,'Shoe size conversion table'!$J$6:$L$22,2))</f>
        <v>42-43</v>
      </c>
      <c r="J13825" s="13">
        <f>IF(G13825="Male",VLOOKUP(H13825,'Shoe size conversion table'!$B$6:$D$22,3),VLOOKUP(H13825,'Shoe size conversion table'!$J$6:$L$22,3))</f>
        <v>9</v>
      </c>
      <c r="K13825" s="11">
        <v>139</v>
      </c>
      <c r="L13825" s="12">
        <v>0</v>
      </c>
      <c r="M13825" s="7">
        <f t="shared" si="646"/>
        <v>2016</v>
      </c>
      <c r="N13825" s="7">
        <f t="shared" si="647"/>
        <v>10</v>
      </c>
      <c r="O13825" s="30">
        <f t="shared" si="648"/>
        <v>139</v>
      </c>
    </row>
    <row r="13826" spans="2:15" x14ac:dyDescent="0.2">
      <c r="B13826" s="13">
        <v>64730</v>
      </c>
      <c r="C13826" s="14">
        <v>42667.926111111308</v>
      </c>
      <c r="D13826" s="7" t="s">
        <v>7</v>
      </c>
      <c r="E13826" s="13">
        <v>2147</v>
      </c>
      <c r="F13826" s="7" t="s">
        <v>48</v>
      </c>
      <c r="G13826" s="7" t="s">
        <v>11</v>
      </c>
      <c r="H13826" s="13">
        <v>6</v>
      </c>
      <c r="I13826" s="13">
        <f>IF(G13826="Male",VLOOKUP(H13826,'Shoe size conversion table'!$B$6:$D$22,2),VLOOKUP(H13826,'Shoe size conversion table'!$J$6:$L$22,2))</f>
        <v>39</v>
      </c>
      <c r="J13826" s="13">
        <f>IF(G13826="Male",VLOOKUP(H13826,'Shoe size conversion table'!$B$6:$D$22,3),VLOOKUP(H13826,'Shoe size conversion table'!$J$6:$L$22,3))</f>
        <v>5.5</v>
      </c>
      <c r="K13826" s="11">
        <v>189</v>
      </c>
      <c r="L13826" s="12">
        <v>0.5</v>
      </c>
      <c r="M13826" s="7">
        <f t="shared" si="646"/>
        <v>2016</v>
      </c>
      <c r="N13826" s="7">
        <f t="shared" si="647"/>
        <v>10</v>
      </c>
      <c r="O13826" s="30">
        <f t="shared" si="648"/>
        <v>94.5</v>
      </c>
    </row>
    <row r="13827" spans="2:15" x14ac:dyDescent="0.2">
      <c r="B13827" s="13">
        <v>64731</v>
      </c>
      <c r="C13827" s="14">
        <v>42667.946111111247</v>
      </c>
      <c r="D13827" s="7" t="s">
        <v>9</v>
      </c>
      <c r="E13827" s="13">
        <v>2217</v>
      </c>
      <c r="F13827" s="7" t="s">
        <v>61</v>
      </c>
      <c r="G13827" s="7" t="s">
        <v>12</v>
      </c>
      <c r="H13827" s="13">
        <v>8.5</v>
      </c>
      <c r="I13827" s="13">
        <f>IF(G13827="Male",VLOOKUP(H13827,'Shoe size conversion table'!$B$6:$D$22,2),VLOOKUP(H13827,'Shoe size conversion table'!$J$6:$L$22,2))</f>
        <v>39</v>
      </c>
      <c r="J13827" s="13">
        <f>IF(G13827="Male",VLOOKUP(H13827,'Shoe size conversion table'!$B$6:$D$22,3),VLOOKUP(H13827,'Shoe size conversion table'!$J$6:$L$22,3))</f>
        <v>6.5</v>
      </c>
      <c r="K13827" s="11">
        <v>179</v>
      </c>
      <c r="L13827" s="12">
        <v>0.3</v>
      </c>
      <c r="M13827" s="7">
        <f t="shared" si="646"/>
        <v>2016</v>
      </c>
      <c r="N13827" s="7">
        <f t="shared" si="647"/>
        <v>10</v>
      </c>
      <c r="O13827" s="30">
        <f t="shared" si="648"/>
        <v>125.3</v>
      </c>
    </row>
    <row r="13828" spans="2:15" x14ac:dyDescent="0.2">
      <c r="B13828" s="13">
        <v>64732</v>
      </c>
      <c r="C13828" s="14">
        <v>42667.956111111307</v>
      </c>
      <c r="D13828" s="7" t="s">
        <v>10</v>
      </c>
      <c r="E13828" s="13">
        <v>2187</v>
      </c>
      <c r="F13828" s="7" t="s">
        <v>34</v>
      </c>
      <c r="G13828" s="7" t="s">
        <v>11</v>
      </c>
      <c r="H13828" s="13">
        <v>8.5</v>
      </c>
      <c r="I13828" s="13" t="str">
        <f>IF(G13828="Male",VLOOKUP(H13828,'Shoe size conversion table'!$B$6:$D$22,2),VLOOKUP(H13828,'Shoe size conversion table'!$J$6:$L$22,2))</f>
        <v>41-42</v>
      </c>
      <c r="J13828" s="13">
        <f>IF(G13828="Male",VLOOKUP(H13828,'Shoe size conversion table'!$B$6:$D$22,3),VLOOKUP(H13828,'Shoe size conversion table'!$J$6:$L$22,3))</f>
        <v>8</v>
      </c>
      <c r="K13828" s="11">
        <v>149</v>
      </c>
      <c r="L13828" s="12">
        <v>0</v>
      </c>
      <c r="M13828" s="7">
        <f t="shared" si="646"/>
        <v>2016</v>
      </c>
      <c r="N13828" s="7">
        <f t="shared" si="647"/>
        <v>10</v>
      </c>
      <c r="O13828" s="30">
        <f t="shared" si="648"/>
        <v>149</v>
      </c>
    </row>
    <row r="13829" spans="2:15" x14ac:dyDescent="0.2">
      <c r="B13829" s="13">
        <v>64733</v>
      </c>
      <c r="C13829" s="14">
        <v>42667.9761111111</v>
      </c>
      <c r="D13829" s="7" t="s">
        <v>7</v>
      </c>
      <c r="E13829" s="13">
        <v>2239</v>
      </c>
      <c r="F13829" s="7" t="s">
        <v>48</v>
      </c>
      <c r="G13829" s="7" t="s">
        <v>12</v>
      </c>
      <c r="H13829" s="13">
        <v>9</v>
      </c>
      <c r="I13829" s="13" t="str">
        <f>IF(G13829="Male",VLOOKUP(H13829,'Shoe size conversion table'!$B$6:$D$22,2),VLOOKUP(H13829,'Shoe size conversion table'!$J$6:$L$22,2))</f>
        <v>39-40</v>
      </c>
      <c r="J13829" s="13">
        <f>IF(G13829="Male",VLOOKUP(H13829,'Shoe size conversion table'!$B$6:$D$22,3),VLOOKUP(H13829,'Shoe size conversion table'!$J$6:$L$22,3))</f>
        <v>7</v>
      </c>
      <c r="K13829" s="11">
        <v>129</v>
      </c>
      <c r="L13829" s="12">
        <v>0.5</v>
      </c>
      <c r="M13829" s="7">
        <f t="shared" ref="M13829:M13892" si="649">YEAR(C13829)</f>
        <v>2016</v>
      </c>
      <c r="N13829" s="7">
        <f t="shared" si="647"/>
        <v>10</v>
      </c>
      <c r="O13829" s="30">
        <f t="shared" si="648"/>
        <v>64.5</v>
      </c>
    </row>
    <row r="13830" spans="2:15" x14ac:dyDescent="0.2">
      <c r="B13830" s="13">
        <v>64734</v>
      </c>
      <c r="C13830" s="14">
        <v>42667.996111111097</v>
      </c>
      <c r="D13830" s="7" t="s">
        <v>10</v>
      </c>
      <c r="E13830" s="13">
        <v>2184</v>
      </c>
      <c r="F13830" s="7" t="s">
        <v>35</v>
      </c>
      <c r="G13830" s="7" t="s">
        <v>12</v>
      </c>
      <c r="H13830" s="13">
        <v>8</v>
      </c>
      <c r="I13830" s="13" t="str">
        <f>IF(G13830="Male",VLOOKUP(H13830,'Shoe size conversion table'!$B$6:$D$22,2),VLOOKUP(H13830,'Shoe size conversion table'!$J$6:$L$22,2))</f>
        <v>38-39</v>
      </c>
      <c r="J13830" s="13">
        <f>IF(G13830="Male",VLOOKUP(H13830,'Shoe size conversion table'!$B$6:$D$22,3),VLOOKUP(H13830,'Shoe size conversion table'!$J$6:$L$22,3))</f>
        <v>6</v>
      </c>
      <c r="K13830" s="11">
        <v>169</v>
      </c>
      <c r="L13830" s="12">
        <v>0</v>
      </c>
      <c r="M13830" s="7">
        <f t="shared" si="649"/>
        <v>2016</v>
      </c>
      <c r="N13830" s="7">
        <f t="shared" ref="N13830:N13893" si="650">MONTH(C13830:C28797)</f>
        <v>10</v>
      </c>
      <c r="O13830" s="30">
        <f t="shared" ref="O13830:O13893" si="651">K13830*(1-L13830)</f>
        <v>169</v>
      </c>
    </row>
    <row r="13831" spans="2:15" x14ac:dyDescent="0.2">
      <c r="B13831" s="13">
        <v>64735</v>
      </c>
      <c r="C13831" s="14">
        <v>42668.126111111131</v>
      </c>
      <c r="D13831" s="7" t="s">
        <v>7</v>
      </c>
      <c r="E13831" s="13">
        <v>2195</v>
      </c>
      <c r="F13831" s="7" t="s">
        <v>49</v>
      </c>
      <c r="G13831" s="7" t="s">
        <v>11</v>
      </c>
      <c r="H13831" s="13">
        <v>9</v>
      </c>
      <c r="I13831" s="13">
        <f>IF(G13831="Male",VLOOKUP(H13831,'Shoe size conversion table'!$B$6:$D$22,2),VLOOKUP(H13831,'Shoe size conversion table'!$J$6:$L$22,2))</f>
        <v>42</v>
      </c>
      <c r="J13831" s="13">
        <f>IF(G13831="Male",VLOOKUP(H13831,'Shoe size conversion table'!$B$6:$D$22,3),VLOOKUP(H13831,'Shoe size conversion table'!$J$6:$L$22,3))</f>
        <v>8.5</v>
      </c>
      <c r="K13831" s="11">
        <v>179</v>
      </c>
      <c r="L13831" s="12">
        <v>0</v>
      </c>
      <c r="M13831" s="7">
        <f t="shared" si="649"/>
        <v>2016</v>
      </c>
      <c r="N13831" s="7">
        <f t="shared" si="650"/>
        <v>10</v>
      </c>
      <c r="O13831" s="30">
        <f t="shared" si="651"/>
        <v>179</v>
      </c>
    </row>
    <row r="13832" spans="2:15" x14ac:dyDescent="0.2">
      <c r="B13832" s="13">
        <v>64736</v>
      </c>
      <c r="C13832" s="14">
        <v>42668.2161111112</v>
      </c>
      <c r="D13832" s="7" t="s">
        <v>7</v>
      </c>
      <c r="E13832" s="13">
        <v>2194</v>
      </c>
      <c r="F13832" s="7" t="s">
        <v>51</v>
      </c>
      <c r="G13832" s="7" t="s">
        <v>12</v>
      </c>
      <c r="H13832" s="13">
        <v>7.5</v>
      </c>
      <c r="I13832" s="13">
        <f>IF(G13832="Male",VLOOKUP(H13832,'Shoe size conversion table'!$B$6:$D$22,2),VLOOKUP(H13832,'Shoe size conversion table'!$J$6:$L$22,2))</f>
        <v>38</v>
      </c>
      <c r="J13832" s="13">
        <f>IF(G13832="Male",VLOOKUP(H13832,'Shoe size conversion table'!$B$6:$D$22,3),VLOOKUP(H13832,'Shoe size conversion table'!$J$6:$L$22,3))</f>
        <v>5.5</v>
      </c>
      <c r="K13832" s="11">
        <v>129</v>
      </c>
      <c r="L13832" s="12">
        <v>0</v>
      </c>
      <c r="M13832" s="7">
        <f t="shared" si="649"/>
        <v>2016</v>
      </c>
      <c r="N13832" s="7">
        <f t="shared" si="650"/>
        <v>10</v>
      </c>
      <c r="O13832" s="30">
        <f t="shared" si="651"/>
        <v>129</v>
      </c>
    </row>
    <row r="13833" spans="2:15" x14ac:dyDescent="0.2">
      <c r="B13833" s="13">
        <v>64737</v>
      </c>
      <c r="C13833" s="14">
        <v>42668.256111111128</v>
      </c>
      <c r="D13833" s="7" t="s">
        <v>7</v>
      </c>
      <c r="E13833" s="13">
        <v>2236</v>
      </c>
      <c r="F13833" s="7" t="s">
        <v>57</v>
      </c>
      <c r="G13833" s="7" t="s">
        <v>12</v>
      </c>
      <c r="H13833" s="13">
        <v>12</v>
      </c>
      <c r="I13833" s="13" t="str">
        <f>IF(G13833="Male",VLOOKUP(H13833,'Shoe size conversion table'!$B$6:$D$22,2),VLOOKUP(H13833,'Shoe size conversion table'!$J$6:$L$22,2))</f>
        <v>42-43</v>
      </c>
      <c r="J13833" s="13">
        <f>IF(G13833="Male",VLOOKUP(H13833,'Shoe size conversion table'!$B$6:$D$22,3),VLOOKUP(H13833,'Shoe size conversion table'!$J$6:$L$22,3))</f>
        <v>10</v>
      </c>
      <c r="K13833" s="11">
        <v>159</v>
      </c>
      <c r="L13833" s="12">
        <v>0.3</v>
      </c>
      <c r="M13833" s="7">
        <f t="shared" si="649"/>
        <v>2016</v>
      </c>
      <c r="N13833" s="7">
        <f t="shared" si="650"/>
        <v>10</v>
      </c>
      <c r="O13833" s="30">
        <f t="shared" si="651"/>
        <v>111.3</v>
      </c>
    </row>
    <row r="13834" spans="2:15" x14ac:dyDescent="0.2">
      <c r="B13834" s="13">
        <v>64737</v>
      </c>
      <c r="C13834" s="14">
        <v>42668.256111111128</v>
      </c>
      <c r="D13834" s="7" t="s">
        <v>7</v>
      </c>
      <c r="E13834" s="13">
        <v>2167</v>
      </c>
      <c r="F13834" s="7" t="s">
        <v>56</v>
      </c>
      <c r="G13834" s="7" t="s">
        <v>11</v>
      </c>
      <c r="H13834" s="13">
        <v>10</v>
      </c>
      <c r="I13834" s="13">
        <f>IF(G13834="Male",VLOOKUP(H13834,'Shoe size conversion table'!$B$6:$D$22,2),VLOOKUP(H13834,'Shoe size conversion table'!$J$6:$L$22,2))</f>
        <v>43</v>
      </c>
      <c r="J13834" s="13">
        <f>IF(G13834="Male",VLOOKUP(H13834,'Shoe size conversion table'!$B$6:$D$22,3),VLOOKUP(H13834,'Shoe size conversion table'!$J$6:$L$22,3))</f>
        <v>9.5</v>
      </c>
      <c r="K13834" s="11">
        <v>169</v>
      </c>
      <c r="L13834" s="12">
        <v>0.3</v>
      </c>
      <c r="M13834" s="7">
        <f t="shared" si="649"/>
        <v>2016</v>
      </c>
      <c r="N13834" s="7">
        <f t="shared" si="650"/>
        <v>10</v>
      </c>
      <c r="O13834" s="30">
        <f t="shared" si="651"/>
        <v>118.3</v>
      </c>
    </row>
    <row r="13835" spans="2:15" x14ac:dyDescent="0.2">
      <c r="B13835" s="13">
        <v>64738</v>
      </c>
      <c r="C13835" s="14">
        <v>42668.346111111125</v>
      </c>
      <c r="D13835" s="7" t="s">
        <v>7</v>
      </c>
      <c r="E13835" s="13">
        <v>2189</v>
      </c>
      <c r="F13835" s="7" t="s">
        <v>49</v>
      </c>
      <c r="G13835" s="7" t="s">
        <v>12</v>
      </c>
      <c r="H13835" s="13">
        <v>8</v>
      </c>
      <c r="I13835" s="13" t="str">
        <f>IF(G13835="Male",VLOOKUP(H13835,'Shoe size conversion table'!$B$6:$D$22,2),VLOOKUP(H13835,'Shoe size conversion table'!$J$6:$L$22,2))</f>
        <v>38-39</v>
      </c>
      <c r="J13835" s="13">
        <f>IF(G13835="Male",VLOOKUP(H13835,'Shoe size conversion table'!$B$6:$D$22,3),VLOOKUP(H13835,'Shoe size conversion table'!$J$6:$L$22,3))</f>
        <v>6</v>
      </c>
      <c r="K13835" s="11">
        <v>139</v>
      </c>
      <c r="L13835" s="12">
        <v>0</v>
      </c>
      <c r="M13835" s="7">
        <f t="shared" si="649"/>
        <v>2016</v>
      </c>
      <c r="N13835" s="7">
        <f t="shared" si="650"/>
        <v>10</v>
      </c>
      <c r="O13835" s="30">
        <f t="shared" si="651"/>
        <v>139</v>
      </c>
    </row>
    <row r="13836" spans="2:15" x14ac:dyDescent="0.2">
      <c r="B13836" s="13">
        <v>64739</v>
      </c>
      <c r="C13836" s="14">
        <v>42668.346111111125</v>
      </c>
      <c r="D13836" s="7" t="s">
        <v>10</v>
      </c>
      <c r="E13836" s="13">
        <v>2226</v>
      </c>
      <c r="F13836" s="7" t="s">
        <v>34</v>
      </c>
      <c r="G13836" s="7" t="s">
        <v>11</v>
      </c>
      <c r="H13836" s="13">
        <v>14</v>
      </c>
      <c r="I13836" s="13">
        <f>IF(G13836="Male",VLOOKUP(H13836,'Shoe size conversion table'!$B$6:$D$22,2),VLOOKUP(H13836,'Shoe size conversion table'!$J$6:$L$22,2))</f>
        <v>47</v>
      </c>
      <c r="J13836" s="13">
        <f>IF(G13836="Male",VLOOKUP(H13836,'Shoe size conversion table'!$B$6:$D$22,3),VLOOKUP(H13836,'Shoe size conversion table'!$J$6:$L$22,3))</f>
        <v>13.5</v>
      </c>
      <c r="K13836" s="11">
        <v>129</v>
      </c>
      <c r="L13836" s="12">
        <v>0</v>
      </c>
      <c r="M13836" s="7">
        <f t="shared" si="649"/>
        <v>2016</v>
      </c>
      <c r="N13836" s="7">
        <f t="shared" si="650"/>
        <v>10</v>
      </c>
      <c r="O13836" s="30">
        <f t="shared" si="651"/>
        <v>129</v>
      </c>
    </row>
    <row r="13837" spans="2:15" x14ac:dyDescent="0.2">
      <c r="B13837" s="13">
        <v>64740</v>
      </c>
      <c r="C13837" s="14">
        <v>42668.376111111131</v>
      </c>
      <c r="D13837" s="7" t="s">
        <v>7</v>
      </c>
      <c r="E13837" s="13">
        <v>2215</v>
      </c>
      <c r="F13837" s="7" t="s">
        <v>44</v>
      </c>
      <c r="G13837" s="7" t="s">
        <v>12</v>
      </c>
      <c r="H13837" s="13">
        <v>10.5</v>
      </c>
      <c r="I13837" s="13">
        <f>IF(G13837="Male",VLOOKUP(H13837,'Shoe size conversion table'!$B$6:$D$22,2),VLOOKUP(H13837,'Shoe size conversion table'!$J$6:$L$22,2))</f>
        <v>41</v>
      </c>
      <c r="J13837" s="13">
        <f>IF(G13837="Male",VLOOKUP(H13837,'Shoe size conversion table'!$B$6:$D$22,3),VLOOKUP(H13837,'Shoe size conversion table'!$J$6:$L$22,3))</f>
        <v>8.5</v>
      </c>
      <c r="K13837" s="11">
        <v>149</v>
      </c>
      <c r="L13837" s="12">
        <v>0</v>
      </c>
      <c r="M13837" s="7">
        <f t="shared" si="649"/>
        <v>2016</v>
      </c>
      <c r="N13837" s="7">
        <f t="shared" si="650"/>
        <v>10</v>
      </c>
      <c r="O13837" s="30">
        <f t="shared" si="651"/>
        <v>149</v>
      </c>
    </row>
    <row r="13838" spans="2:15" x14ac:dyDescent="0.2">
      <c r="B13838" s="13">
        <v>64741</v>
      </c>
      <c r="C13838" s="14">
        <v>42668.426111111199</v>
      </c>
      <c r="D13838" s="7" t="s">
        <v>8</v>
      </c>
      <c r="E13838" s="13">
        <v>2184</v>
      </c>
      <c r="F13838" s="7" t="s">
        <v>38</v>
      </c>
      <c r="G13838" s="7" t="s">
        <v>11</v>
      </c>
      <c r="H13838" s="13">
        <v>9</v>
      </c>
      <c r="I13838" s="13">
        <f>IF(G13838="Male",VLOOKUP(H13838,'Shoe size conversion table'!$B$6:$D$22,2),VLOOKUP(H13838,'Shoe size conversion table'!$J$6:$L$22,2))</f>
        <v>42</v>
      </c>
      <c r="J13838" s="13">
        <f>IF(G13838="Male",VLOOKUP(H13838,'Shoe size conversion table'!$B$6:$D$22,3),VLOOKUP(H13838,'Shoe size conversion table'!$J$6:$L$22,3))</f>
        <v>8.5</v>
      </c>
      <c r="K13838" s="11">
        <v>189</v>
      </c>
      <c r="L13838" s="12">
        <v>0.5</v>
      </c>
      <c r="M13838" s="7">
        <f t="shared" si="649"/>
        <v>2016</v>
      </c>
      <c r="N13838" s="7">
        <f t="shared" si="650"/>
        <v>10</v>
      </c>
      <c r="O13838" s="30">
        <f t="shared" si="651"/>
        <v>94.5</v>
      </c>
    </row>
    <row r="13839" spans="2:15" x14ac:dyDescent="0.2">
      <c r="B13839" s="13">
        <v>64742</v>
      </c>
      <c r="C13839" s="14">
        <v>42668.566111111126</v>
      </c>
      <c r="D13839" s="7" t="s">
        <v>7</v>
      </c>
      <c r="E13839" s="13">
        <v>2148</v>
      </c>
      <c r="F13839" s="7" t="s">
        <v>48</v>
      </c>
      <c r="G13839" s="7" t="s">
        <v>12</v>
      </c>
      <c r="H13839" s="13">
        <v>8.5</v>
      </c>
      <c r="I13839" s="13">
        <f>IF(G13839="Male",VLOOKUP(H13839,'Shoe size conversion table'!$B$6:$D$22,2),VLOOKUP(H13839,'Shoe size conversion table'!$J$6:$L$22,2))</f>
        <v>39</v>
      </c>
      <c r="J13839" s="13">
        <f>IF(G13839="Male",VLOOKUP(H13839,'Shoe size conversion table'!$B$6:$D$22,3),VLOOKUP(H13839,'Shoe size conversion table'!$J$6:$L$22,3))</f>
        <v>6.5</v>
      </c>
      <c r="K13839" s="11">
        <v>169</v>
      </c>
      <c r="L13839" s="12">
        <v>0</v>
      </c>
      <c r="M13839" s="7">
        <f t="shared" si="649"/>
        <v>2016</v>
      </c>
      <c r="N13839" s="7">
        <f t="shared" si="650"/>
        <v>10</v>
      </c>
      <c r="O13839" s="30">
        <f t="shared" si="651"/>
        <v>169</v>
      </c>
    </row>
    <row r="13840" spans="2:15" x14ac:dyDescent="0.2">
      <c r="B13840" s="13">
        <v>64742</v>
      </c>
      <c r="C13840" s="14">
        <v>42668.566111111126</v>
      </c>
      <c r="D13840" s="7" t="s">
        <v>7</v>
      </c>
      <c r="E13840" s="13">
        <v>2217</v>
      </c>
      <c r="F13840" s="7" t="s">
        <v>48</v>
      </c>
      <c r="G13840" s="7" t="s">
        <v>12</v>
      </c>
      <c r="H13840" s="13">
        <v>8.5</v>
      </c>
      <c r="I13840" s="13">
        <f>IF(G13840="Male",VLOOKUP(H13840,'Shoe size conversion table'!$B$6:$D$22,2),VLOOKUP(H13840,'Shoe size conversion table'!$J$6:$L$22,2))</f>
        <v>39</v>
      </c>
      <c r="J13840" s="13">
        <f>IF(G13840="Male",VLOOKUP(H13840,'Shoe size conversion table'!$B$6:$D$22,3),VLOOKUP(H13840,'Shoe size conversion table'!$J$6:$L$22,3))</f>
        <v>6.5</v>
      </c>
      <c r="K13840" s="11">
        <v>159</v>
      </c>
      <c r="L13840" s="12">
        <v>0.5</v>
      </c>
      <c r="M13840" s="7">
        <f t="shared" si="649"/>
        <v>2016</v>
      </c>
      <c r="N13840" s="7">
        <f t="shared" si="650"/>
        <v>10</v>
      </c>
      <c r="O13840" s="30">
        <f t="shared" si="651"/>
        <v>79.5</v>
      </c>
    </row>
    <row r="13841" spans="2:15" x14ac:dyDescent="0.2">
      <c r="B13841" s="13">
        <v>64743</v>
      </c>
      <c r="C13841" s="14">
        <v>42668.666111111132</v>
      </c>
      <c r="D13841" s="7" t="s">
        <v>8</v>
      </c>
      <c r="E13841" s="13">
        <v>2213</v>
      </c>
      <c r="F13841" s="7" t="s">
        <v>38</v>
      </c>
      <c r="G13841" s="7" t="s">
        <v>12</v>
      </c>
      <c r="H13841" s="13">
        <v>8.5</v>
      </c>
      <c r="I13841" s="13">
        <f>IF(G13841="Male",VLOOKUP(H13841,'Shoe size conversion table'!$B$6:$D$22,2),VLOOKUP(H13841,'Shoe size conversion table'!$J$6:$L$22,2))</f>
        <v>39</v>
      </c>
      <c r="J13841" s="13">
        <f>IF(G13841="Male",VLOOKUP(H13841,'Shoe size conversion table'!$B$6:$D$22,3),VLOOKUP(H13841,'Shoe size conversion table'!$J$6:$L$22,3))</f>
        <v>6.5</v>
      </c>
      <c r="K13841" s="11">
        <v>149</v>
      </c>
      <c r="L13841" s="12">
        <v>0</v>
      </c>
      <c r="M13841" s="7">
        <f t="shared" si="649"/>
        <v>2016</v>
      </c>
      <c r="N13841" s="7">
        <f t="shared" si="650"/>
        <v>10</v>
      </c>
      <c r="O13841" s="30">
        <f t="shared" si="651"/>
        <v>149</v>
      </c>
    </row>
    <row r="13842" spans="2:15" x14ac:dyDescent="0.2">
      <c r="B13842" s="13">
        <v>64744</v>
      </c>
      <c r="C13842" s="14">
        <v>42668.7161111112</v>
      </c>
      <c r="D13842" s="7" t="s">
        <v>7</v>
      </c>
      <c r="E13842" s="13">
        <v>2185</v>
      </c>
      <c r="F13842" s="7" t="s">
        <v>43</v>
      </c>
      <c r="G13842" s="7" t="s">
        <v>12</v>
      </c>
      <c r="H13842" s="13">
        <v>9.5</v>
      </c>
      <c r="I13842" s="13">
        <f>IF(G13842="Male",VLOOKUP(H13842,'Shoe size conversion table'!$B$6:$D$22,2),VLOOKUP(H13842,'Shoe size conversion table'!$J$6:$L$22,2))</f>
        <v>40</v>
      </c>
      <c r="J13842" s="13">
        <f>IF(G13842="Male",VLOOKUP(H13842,'Shoe size conversion table'!$B$6:$D$22,3),VLOOKUP(H13842,'Shoe size conversion table'!$J$6:$L$22,3))</f>
        <v>7.5</v>
      </c>
      <c r="K13842" s="11">
        <v>129</v>
      </c>
      <c r="L13842" s="12">
        <v>0</v>
      </c>
      <c r="M13842" s="7">
        <f t="shared" si="649"/>
        <v>2016</v>
      </c>
      <c r="N13842" s="7">
        <f t="shared" si="650"/>
        <v>10</v>
      </c>
      <c r="O13842" s="30">
        <f t="shared" si="651"/>
        <v>129</v>
      </c>
    </row>
    <row r="13843" spans="2:15" x14ac:dyDescent="0.2">
      <c r="B13843" s="13">
        <v>64745</v>
      </c>
      <c r="C13843" s="14">
        <v>42668.796111111202</v>
      </c>
      <c r="D13843" s="7" t="s">
        <v>8</v>
      </c>
      <c r="E13843" s="13">
        <v>2170</v>
      </c>
      <c r="F13843" s="7" t="s">
        <v>41</v>
      </c>
      <c r="G13843" s="7" t="s">
        <v>12</v>
      </c>
      <c r="H13843" s="13">
        <v>7</v>
      </c>
      <c r="I13843" s="13" t="str">
        <f>IF(G13843="Male",VLOOKUP(H13843,'Shoe size conversion table'!$B$6:$D$22,2),VLOOKUP(H13843,'Shoe size conversion table'!$J$6:$L$22,2))</f>
        <v>37-38</v>
      </c>
      <c r="J13843" s="13">
        <f>IF(G13843="Male",VLOOKUP(H13843,'Shoe size conversion table'!$B$6:$D$22,3),VLOOKUP(H13843,'Shoe size conversion table'!$J$6:$L$22,3))</f>
        <v>5</v>
      </c>
      <c r="K13843" s="11">
        <v>149</v>
      </c>
      <c r="L13843" s="12">
        <v>0</v>
      </c>
      <c r="M13843" s="7">
        <f t="shared" si="649"/>
        <v>2016</v>
      </c>
      <c r="N13843" s="7">
        <f t="shared" si="650"/>
        <v>10</v>
      </c>
      <c r="O13843" s="30">
        <f t="shared" si="651"/>
        <v>149</v>
      </c>
    </row>
    <row r="13844" spans="2:15" x14ac:dyDescent="0.2">
      <c r="B13844" s="13">
        <v>64746</v>
      </c>
      <c r="C13844" s="14">
        <v>42668.83611111113</v>
      </c>
      <c r="D13844" s="7" t="s">
        <v>10</v>
      </c>
      <c r="E13844" s="13">
        <v>2181</v>
      </c>
      <c r="F13844" s="7" t="s">
        <v>36</v>
      </c>
      <c r="G13844" s="7" t="s">
        <v>11</v>
      </c>
      <c r="H13844" s="13">
        <v>9.5</v>
      </c>
      <c r="I13844" s="13" t="str">
        <f>IF(G13844="Male",VLOOKUP(H13844,'Shoe size conversion table'!$B$6:$D$22,2),VLOOKUP(H13844,'Shoe size conversion table'!$J$6:$L$22,2))</f>
        <v>42-43</v>
      </c>
      <c r="J13844" s="13">
        <f>IF(G13844="Male",VLOOKUP(H13844,'Shoe size conversion table'!$B$6:$D$22,3),VLOOKUP(H13844,'Shoe size conversion table'!$J$6:$L$22,3))</f>
        <v>9</v>
      </c>
      <c r="K13844" s="11">
        <v>199</v>
      </c>
      <c r="L13844" s="12">
        <v>0</v>
      </c>
      <c r="M13844" s="7">
        <f t="shared" si="649"/>
        <v>2016</v>
      </c>
      <c r="N13844" s="7">
        <f t="shared" si="650"/>
        <v>10</v>
      </c>
      <c r="O13844" s="30">
        <f t="shared" si="651"/>
        <v>199</v>
      </c>
    </row>
    <row r="13845" spans="2:15" x14ac:dyDescent="0.2">
      <c r="B13845" s="13">
        <v>64746</v>
      </c>
      <c r="C13845" s="14">
        <v>42668.83611111113</v>
      </c>
      <c r="D13845" s="7" t="s">
        <v>10</v>
      </c>
      <c r="E13845" s="13">
        <v>2169</v>
      </c>
      <c r="F13845" s="7" t="s">
        <v>36</v>
      </c>
      <c r="G13845" s="7" t="s">
        <v>11</v>
      </c>
      <c r="H13845" s="13">
        <v>10.5</v>
      </c>
      <c r="I13845" s="13" t="str">
        <f>IF(G13845="Male",VLOOKUP(H13845,'Shoe size conversion table'!$B$6:$D$22,2),VLOOKUP(H13845,'Shoe size conversion table'!$J$6:$L$22,2))</f>
        <v>43-44</v>
      </c>
      <c r="J13845" s="13">
        <f>IF(G13845="Male",VLOOKUP(H13845,'Shoe size conversion table'!$B$6:$D$22,3),VLOOKUP(H13845,'Shoe size conversion table'!$J$6:$L$22,3))</f>
        <v>10</v>
      </c>
      <c r="K13845" s="11">
        <v>199</v>
      </c>
      <c r="L13845" s="12">
        <v>0.3</v>
      </c>
      <c r="M13845" s="7">
        <f t="shared" si="649"/>
        <v>2016</v>
      </c>
      <c r="N13845" s="7">
        <f t="shared" si="650"/>
        <v>10</v>
      </c>
      <c r="O13845" s="30">
        <f t="shared" si="651"/>
        <v>139.29999999999998</v>
      </c>
    </row>
    <row r="13846" spans="2:15" x14ac:dyDescent="0.2">
      <c r="B13846" s="13">
        <v>64747</v>
      </c>
      <c r="C13846" s="14">
        <v>42668.916111111132</v>
      </c>
      <c r="D13846" s="7" t="s">
        <v>7</v>
      </c>
      <c r="E13846" s="13">
        <v>2177</v>
      </c>
      <c r="F13846" s="7" t="s">
        <v>49</v>
      </c>
      <c r="G13846" s="7" t="s">
        <v>11</v>
      </c>
      <c r="H13846" s="13">
        <v>8</v>
      </c>
      <c r="I13846" s="13">
        <f>IF(G13846="Male",VLOOKUP(H13846,'Shoe size conversion table'!$B$6:$D$22,2),VLOOKUP(H13846,'Shoe size conversion table'!$J$6:$L$22,2))</f>
        <v>41</v>
      </c>
      <c r="J13846" s="13">
        <f>IF(G13846="Male",VLOOKUP(H13846,'Shoe size conversion table'!$B$6:$D$22,3),VLOOKUP(H13846,'Shoe size conversion table'!$J$6:$L$22,3))</f>
        <v>7.5</v>
      </c>
      <c r="K13846" s="11">
        <v>139</v>
      </c>
      <c r="L13846" s="12">
        <v>0</v>
      </c>
      <c r="M13846" s="7">
        <f t="shared" si="649"/>
        <v>2016</v>
      </c>
      <c r="N13846" s="7">
        <f t="shared" si="650"/>
        <v>10</v>
      </c>
      <c r="O13846" s="30">
        <f t="shared" si="651"/>
        <v>139</v>
      </c>
    </row>
    <row r="13847" spans="2:15" x14ac:dyDescent="0.2">
      <c r="B13847" s="13">
        <v>64748</v>
      </c>
      <c r="C13847" s="14">
        <v>42668.9761111111</v>
      </c>
      <c r="D13847" s="7" t="s">
        <v>9</v>
      </c>
      <c r="E13847" s="13">
        <v>2212</v>
      </c>
      <c r="F13847" s="7" t="s">
        <v>62</v>
      </c>
      <c r="G13847" s="7" t="s">
        <v>11</v>
      </c>
      <c r="H13847" s="13">
        <v>9.5</v>
      </c>
      <c r="I13847" s="13" t="str">
        <f>IF(G13847="Male",VLOOKUP(H13847,'Shoe size conversion table'!$B$6:$D$22,2),VLOOKUP(H13847,'Shoe size conversion table'!$J$6:$L$22,2))</f>
        <v>42-43</v>
      </c>
      <c r="J13847" s="13">
        <f>IF(G13847="Male",VLOOKUP(H13847,'Shoe size conversion table'!$B$6:$D$22,3),VLOOKUP(H13847,'Shoe size conversion table'!$J$6:$L$22,3))</f>
        <v>9</v>
      </c>
      <c r="K13847" s="11">
        <v>149</v>
      </c>
      <c r="L13847" s="12">
        <v>0</v>
      </c>
      <c r="M13847" s="7">
        <f t="shared" si="649"/>
        <v>2016</v>
      </c>
      <c r="N13847" s="7">
        <f t="shared" si="650"/>
        <v>10</v>
      </c>
      <c r="O13847" s="30">
        <f t="shared" si="651"/>
        <v>149</v>
      </c>
    </row>
    <row r="13848" spans="2:15" x14ac:dyDescent="0.2">
      <c r="B13848" s="13">
        <v>64749</v>
      </c>
      <c r="C13848" s="14">
        <v>42669.026111111249</v>
      </c>
      <c r="D13848" s="7" t="s">
        <v>10</v>
      </c>
      <c r="E13848" s="13">
        <v>2216</v>
      </c>
      <c r="F13848" s="7" t="s">
        <v>35</v>
      </c>
      <c r="G13848" s="7" t="s">
        <v>12</v>
      </c>
      <c r="H13848" s="13">
        <v>5.5</v>
      </c>
      <c r="I13848" s="13">
        <f>IF(G13848="Male",VLOOKUP(H13848,'Shoe size conversion table'!$B$6:$D$22,2),VLOOKUP(H13848,'Shoe size conversion table'!$J$6:$L$22,2))</f>
        <v>36</v>
      </c>
      <c r="J13848" s="13">
        <f>IF(G13848="Male",VLOOKUP(H13848,'Shoe size conversion table'!$B$6:$D$22,3),VLOOKUP(H13848,'Shoe size conversion table'!$J$6:$L$22,3))</f>
        <v>3.5</v>
      </c>
      <c r="K13848" s="11">
        <v>139</v>
      </c>
      <c r="L13848" s="12">
        <v>0</v>
      </c>
      <c r="M13848" s="7">
        <f t="shared" si="649"/>
        <v>2016</v>
      </c>
      <c r="N13848" s="7">
        <f t="shared" si="650"/>
        <v>10</v>
      </c>
      <c r="O13848" s="30">
        <f t="shared" si="651"/>
        <v>139</v>
      </c>
    </row>
    <row r="13849" spans="2:15" x14ac:dyDescent="0.2">
      <c r="B13849" s="13">
        <v>64750</v>
      </c>
      <c r="C13849" s="14">
        <v>42669.126111111131</v>
      </c>
      <c r="D13849" s="7" t="s">
        <v>7</v>
      </c>
      <c r="E13849" s="13">
        <v>2168</v>
      </c>
      <c r="F13849" s="7" t="s">
        <v>49</v>
      </c>
      <c r="G13849" s="7" t="s">
        <v>11</v>
      </c>
      <c r="H13849" s="13">
        <v>9</v>
      </c>
      <c r="I13849" s="13">
        <f>IF(G13849="Male",VLOOKUP(H13849,'Shoe size conversion table'!$B$6:$D$22,2),VLOOKUP(H13849,'Shoe size conversion table'!$J$6:$L$22,2))</f>
        <v>42</v>
      </c>
      <c r="J13849" s="13">
        <f>IF(G13849="Male",VLOOKUP(H13849,'Shoe size conversion table'!$B$6:$D$22,3),VLOOKUP(H13849,'Shoe size conversion table'!$J$6:$L$22,3))</f>
        <v>8.5</v>
      </c>
      <c r="K13849" s="11">
        <v>149</v>
      </c>
      <c r="L13849" s="12">
        <v>0</v>
      </c>
      <c r="M13849" s="7">
        <f t="shared" si="649"/>
        <v>2016</v>
      </c>
      <c r="N13849" s="7">
        <f t="shared" si="650"/>
        <v>10</v>
      </c>
      <c r="O13849" s="30">
        <f t="shared" si="651"/>
        <v>149</v>
      </c>
    </row>
    <row r="13850" spans="2:15" x14ac:dyDescent="0.2">
      <c r="B13850" s="13">
        <v>64751</v>
      </c>
      <c r="C13850" s="14">
        <v>42669.256111111128</v>
      </c>
      <c r="D13850" s="7" t="s">
        <v>7</v>
      </c>
      <c r="E13850" s="13">
        <v>2152</v>
      </c>
      <c r="F13850" s="7" t="s">
        <v>50</v>
      </c>
      <c r="G13850" s="7" t="s">
        <v>11</v>
      </c>
      <c r="H13850" s="13">
        <v>6</v>
      </c>
      <c r="I13850" s="13">
        <f>IF(G13850="Male",VLOOKUP(H13850,'Shoe size conversion table'!$B$6:$D$22,2),VLOOKUP(H13850,'Shoe size conversion table'!$J$6:$L$22,2))</f>
        <v>39</v>
      </c>
      <c r="J13850" s="13">
        <f>IF(G13850="Male",VLOOKUP(H13850,'Shoe size conversion table'!$B$6:$D$22,3),VLOOKUP(H13850,'Shoe size conversion table'!$J$6:$L$22,3))</f>
        <v>5.5</v>
      </c>
      <c r="K13850" s="11">
        <v>159</v>
      </c>
      <c r="L13850" s="12">
        <v>0.3</v>
      </c>
      <c r="M13850" s="7">
        <f t="shared" si="649"/>
        <v>2016</v>
      </c>
      <c r="N13850" s="7">
        <f t="shared" si="650"/>
        <v>10</v>
      </c>
      <c r="O13850" s="30">
        <f t="shared" si="651"/>
        <v>111.3</v>
      </c>
    </row>
    <row r="13851" spans="2:15" x14ac:dyDescent="0.2">
      <c r="B13851" s="13">
        <v>64751</v>
      </c>
      <c r="C13851" s="14">
        <v>42669.256111111128</v>
      </c>
      <c r="D13851" s="7" t="s">
        <v>7</v>
      </c>
      <c r="E13851" s="13">
        <v>2236</v>
      </c>
      <c r="F13851" s="7" t="s">
        <v>57</v>
      </c>
      <c r="G13851" s="7" t="s">
        <v>12</v>
      </c>
      <c r="H13851" s="13">
        <v>12</v>
      </c>
      <c r="I13851" s="13" t="str">
        <f>IF(G13851="Male",VLOOKUP(H13851,'Shoe size conversion table'!$B$6:$D$22,2),VLOOKUP(H13851,'Shoe size conversion table'!$J$6:$L$22,2))</f>
        <v>42-43</v>
      </c>
      <c r="J13851" s="13">
        <f>IF(G13851="Male",VLOOKUP(H13851,'Shoe size conversion table'!$B$6:$D$22,3),VLOOKUP(H13851,'Shoe size conversion table'!$J$6:$L$22,3))</f>
        <v>10</v>
      </c>
      <c r="K13851" s="11">
        <v>159</v>
      </c>
      <c r="L13851" s="12">
        <v>0.3</v>
      </c>
      <c r="M13851" s="7">
        <f t="shared" si="649"/>
        <v>2016</v>
      </c>
      <c r="N13851" s="7">
        <f t="shared" si="650"/>
        <v>10</v>
      </c>
      <c r="O13851" s="30">
        <f t="shared" si="651"/>
        <v>111.3</v>
      </c>
    </row>
    <row r="13852" spans="2:15" x14ac:dyDescent="0.2">
      <c r="B13852" s="13">
        <v>64752</v>
      </c>
      <c r="C13852" s="14">
        <v>42669.296111111304</v>
      </c>
      <c r="D13852" s="7" t="s">
        <v>8</v>
      </c>
      <c r="E13852" s="13">
        <v>2174</v>
      </c>
      <c r="F13852" s="7" t="s">
        <v>42</v>
      </c>
      <c r="G13852" s="7" t="s">
        <v>12</v>
      </c>
      <c r="H13852" s="13">
        <v>7.5</v>
      </c>
      <c r="I13852" s="13">
        <f>IF(G13852="Male",VLOOKUP(H13852,'Shoe size conversion table'!$B$6:$D$22,2),VLOOKUP(H13852,'Shoe size conversion table'!$J$6:$L$22,2))</f>
        <v>38</v>
      </c>
      <c r="J13852" s="13">
        <f>IF(G13852="Male",VLOOKUP(H13852,'Shoe size conversion table'!$B$6:$D$22,3),VLOOKUP(H13852,'Shoe size conversion table'!$J$6:$L$22,3))</f>
        <v>5.5</v>
      </c>
      <c r="K13852" s="11">
        <v>179</v>
      </c>
      <c r="L13852" s="12">
        <v>0.5</v>
      </c>
      <c r="M13852" s="7">
        <f t="shared" si="649"/>
        <v>2016</v>
      </c>
      <c r="N13852" s="7">
        <f t="shared" si="650"/>
        <v>10</v>
      </c>
      <c r="O13852" s="30">
        <f t="shared" si="651"/>
        <v>89.5</v>
      </c>
    </row>
    <row r="13853" spans="2:15" x14ac:dyDescent="0.2">
      <c r="B13853" s="13">
        <v>64753</v>
      </c>
      <c r="C13853" s="14">
        <v>42669.316111111199</v>
      </c>
      <c r="D13853" s="7" t="s">
        <v>10</v>
      </c>
      <c r="E13853" s="13">
        <v>2236</v>
      </c>
      <c r="F13853" s="7" t="s">
        <v>34</v>
      </c>
      <c r="G13853" s="7" t="s">
        <v>11</v>
      </c>
      <c r="H13853" s="13">
        <v>10.5</v>
      </c>
      <c r="I13853" s="13" t="str">
        <f>IF(G13853="Male",VLOOKUP(H13853,'Shoe size conversion table'!$B$6:$D$22,2),VLOOKUP(H13853,'Shoe size conversion table'!$J$6:$L$22,2))</f>
        <v>43-44</v>
      </c>
      <c r="J13853" s="13">
        <f>IF(G13853="Male",VLOOKUP(H13853,'Shoe size conversion table'!$B$6:$D$22,3),VLOOKUP(H13853,'Shoe size conversion table'!$J$6:$L$22,3))</f>
        <v>10</v>
      </c>
      <c r="K13853" s="11">
        <v>179</v>
      </c>
      <c r="L13853" s="12">
        <v>0.5</v>
      </c>
      <c r="M13853" s="7">
        <f t="shared" si="649"/>
        <v>2016</v>
      </c>
      <c r="N13853" s="7">
        <f t="shared" si="650"/>
        <v>10</v>
      </c>
      <c r="O13853" s="30">
        <f t="shared" si="651"/>
        <v>89.5</v>
      </c>
    </row>
    <row r="13854" spans="2:15" x14ac:dyDescent="0.2">
      <c r="B13854" s="13">
        <v>64754</v>
      </c>
      <c r="C13854" s="14">
        <v>42669.316111111199</v>
      </c>
      <c r="D13854" s="7" t="s">
        <v>7</v>
      </c>
      <c r="E13854" s="13">
        <v>2152</v>
      </c>
      <c r="F13854" s="7" t="s">
        <v>51</v>
      </c>
      <c r="G13854" s="7" t="s">
        <v>12</v>
      </c>
      <c r="H13854" s="13">
        <v>8</v>
      </c>
      <c r="I13854" s="13" t="str">
        <f>IF(G13854="Male",VLOOKUP(H13854,'Shoe size conversion table'!$B$6:$D$22,2),VLOOKUP(H13854,'Shoe size conversion table'!$J$6:$L$22,2))</f>
        <v>38-39</v>
      </c>
      <c r="J13854" s="13">
        <f>IF(G13854="Male",VLOOKUP(H13854,'Shoe size conversion table'!$B$6:$D$22,3),VLOOKUP(H13854,'Shoe size conversion table'!$J$6:$L$22,3))</f>
        <v>6</v>
      </c>
      <c r="K13854" s="11">
        <v>189</v>
      </c>
      <c r="L13854" s="12">
        <v>0</v>
      </c>
      <c r="M13854" s="7">
        <f t="shared" si="649"/>
        <v>2016</v>
      </c>
      <c r="N13854" s="7">
        <f t="shared" si="650"/>
        <v>10</v>
      </c>
      <c r="O13854" s="30">
        <f t="shared" si="651"/>
        <v>189</v>
      </c>
    </row>
    <row r="13855" spans="2:15" x14ac:dyDescent="0.2">
      <c r="B13855" s="13">
        <v>64755</v>
      </c>
      <c r="C13855" s="14">
        <v>42669.32611111131</v>
      </c>
      <c r="D13855" s="7" t="s">
        <v>7</v>
      </c>
      <c r="E13855" s="13">
        <v>2186</v>
      </c>
      <c r="F13855" s="7" t="s">
        <v>48</v>
      </c>
      <c r="G13855" s="7" t="s">
        <v>12</v>
      </c>
      <c r="H13855" s="13">
        <v>8.5</v>
      </c>
      <c r="I13855" s="13">
        <f>IF(G13855="Male",VLOOKUP(H13855,'Shoe size conversion table'!$B$6:$D$22,2),VLOOKUP(H13855,'Shoe size conversion table'!$J$6:$L$22,2))</f>
        <v>39</v>
      </c>
      <c r="J13855" s="13">
        <f>IF(G13855="Male",VLOOKUP(H13855,'Shoe size conversion table'!$B$6:$D$22,3),VLOOKUP(H13855,'Shoe size conversion table'!$J$6:$L$22,3))</f>
        <v>6.5</v>
      </c>
      <c r="K13855" s="11">
        <v>159</v>
      </c>
      <c r="L13855" s="12">
        <v>0.1</v>
      </c>
      <c r="M13855" s="7">
        <f t="shared" si="649"/>
        <v>2016</v>
      </c>
      <c r="N13855" s="7">
        <f t="shared" si="650"/>
        <v>10</v>
      </c>
      <c r="O13855" s="30">
        <f t="shared" si="651"/>
        <v>143.1</v>
      </c>
    </row>
    <row r="13856" spans="2:15" x14ac:dyDescent="0.2">
      <c r="B13856" s="13">
        <v>64756</v>
      </c>
      <c r="C13856" s="14">
        <v>42669.346111111125</v>
      </c>
      <c r="D13856" s="7" t="s">
        <v>10</v>
      </c>
      <c r="E13856" s="13">
        <v>2190</v>
      </c>
      <c r="F13856" s="7" t="s">
        <v>36</v>
      </c>
      <c r="G13856" s="7" t="s">
        <v>11</v>
      </c>
      <c r="H13856" s="13">
        <v>10</v>
      </c>
      <c r="I13856" s="13">
        <f>IF(G13856="Male",VLOOKUP(H13856,'Shoe size conversion table'!$B$6:$D$22,2),VLOOKUP(H13856,'Shoe size conversion table'!$J$6:$L$22,2))</f>
        <v>43</v>
      </c>
      <c r="J13856" s="13">
        <f>IF(G13856="Male",VLOOKUP(H13856,'Shoe size conversion table'!$B$6:$D$22,3),VLOOKUP(H13856,'Shoe size conversion table'!$J$6:$L$22,3))</f>
        <v>9.5</v>
      </c>
      <c r="K13856" s="11">
        <v>189</v>
      </c>
      <c r="L13856" s="12">
        <v>0</v>
      </c>
      <c r="M13856" s="7">
        <f t="shared" si="649"/>
        <v>2016</v>
      </c>
      <c r="N13856" s="7">
        <f t="shared" si="650"/>
        <v>10</v>
      </c>
      <c r="O13856" s="30">
        <f t="shared" si="651"/>
        <v>189</v>
      </c>
    </row>
    <row r="13857" spans="2:15" x14ac:dyDescent="0.2">
      <c r="B13857" s="13">
        <v>64756</v>
      </c>
      <c r="C13857" s="14">
        <v>42669.346111111125</v>
      </c>
      <c r="D13857" s="7" t="s">
        <v>10</v>
      </c>
      <c r="E13857" s="13">
        <v>2226</v>
      </c>
      <c r="F13857" s="7" t="s">
        <v>34</v>
      </c>
      <c r="G13857" s="7" t="s">
        <v>11</v>
      </c>
      <c r="H13857" s="13">
        <v>14</v>
      </c>
      <c r="I13857" s="13">
        <f>IF(G13857="Male",VLOOKUP(H13857,'Shoe size conversion table'!$B$6:$D$22,2),VLOOKUP(H13857,'Shoe size conversion table'!$J$6:$L$22,2))</f>
        <v>47</v>
      </c>
      <c r="J13857" s="13">
        <f>IF(G13857="Male",VLOOKUP(H13857,'Shoe size conversion table'!$B$6:$D$22,3),VLOOKUP(H13857,'Shoe size conversion table'!$J$6:$L$22,3))</f>
        <v>13.5</v>
      </c>
      <c r="K13857" s="11">
        <v>129</v>
      </c>
      <c r="L13857" s="12">
        <v>0</v>
      </c>
      <c r="M13857" s="7">
        <f t="shared" si="649"/>
        <v>2016</v>
      </c>
      <c r="N13857" s="7">
        <f t="shared" si="650"/>
        <v>10</v>
      </c>
      <c r="O13857" s="30">
        <f t="shared" si="651"/>
        <v>129</v>
      </c>
    </row>
    <row r="13858" spans="2:15" x14ac:dyDescent="0.2">
      <c r="B13858" s="13">
        <v>64757</v>
      </c>
      <c r="C13858" s="14">
        <v>42669.376111111123</v>
      </c>
      <c r="D13858" s="7" t="s">
        <v>9</v>
      </c>
      <c r="E13858" s="13">
        <v>2214</v>
      </c>
      <c r="F13858" s="7" t="s">
        <v>62</v>
      </c>
      <c r="G13858" s="7" t="s">
        <v>11</v>
      </c>
      <c r="H13858" s="13">
        <v>9.5</v>
      </c>
      <c r="I13858" s="13" t="str">
        <f>IF(G13858="Male",VLOOKUP(H13858,'Shoe size conversion table'!$B$6:$D$22,2),VLOOKUP(H13858,'Shoe size conversion table'!$J$6:$L$22,2))</f>
        <v>42-43</v>
      </c>
      <c r="J13858" s="13">
        <f>IF(G13858="Male",VLOOKUP(H13858,'Shoe size conversion table'!$B$6:$D$22,3),VLOOKUP(H13858,'Shoe size conversion table'!$J$6:$L$22,3))</f>
        <v>9</v>
      </c>
      <c r="K13858" s="11">
        <v>189</v>
      </c>
      <c r="L13858" s="12">
        <v>0</v>
      </c>
      <c r="M13858" s="7">
        <f t="shared" si="649"/>
        <v>2016</v>
      </c>
      <c r="N13858" s="7">
        <f t="shared" si="650"/>
        <v>10</v>
      </c>
      <c r="O13858" s="30">
        <f t="shared" si="651"/>
        <v>189</v>
      </c>
    </row>
    <row r="13859" spans="2:15" x14ac:dyDescent="0.2">
      <c r="B13859" s="13">
        <v>64758</v>
      </c>
      <c r="C13859" s="14">
        <v>42669.426111111097</v>
      </c>
      <c r="D13859" s="7" t="s">
        <v>7</v>
      </c>
      <c r="E13859" s="13">
        <v>2216</v>
      </c>
      <c r="F13859" s="7" t="s">
        <v>48</v>
      </c>
      <c r="G13859" s="7" t="s">
        <v>11</v>
      </c>
      <c r="H13859" s="13">
        <v>10.5</v>
      </c>
      <c r="I13859" s="13" t="str">
        <f>IF(G13859="Male",VLOOKUP(H13859,'Shoe size conversion table'!$B$6:$D$22,2),VLOOKUP(H13859,'Shoe size conversion table'!$J$6:$L$22,2))</f>
        <v>43-44</v>
      </c>
      <c r="J13859" s="13">
        <f>IF(G13859="Male",VLOOKUP(H13859,'Shoe size conversion table'!$B$6:$D$22,3),VLOOKUP(H13859,'Shoe size conversion table'!$J$6:$L$22,3))</f>
        <v>10</v>
      </c>
      <c r="K13859" s="11">
        <v>129</v>
      </c>
      <c r="L13859" s="12">
        <v>0</v>
      </c>
      <c r="M13859" s="7">
        <f t="shared" si="649"/>
        <v>2016</v>
      </c>
      <c r="N13859" s="7">
        <f t="shared" si="650"/>
        <v>10</v>
      </c>
      <c r="O13859" s="30">
        <f t="shared" si="651"/>
        <v>129</v>
      </c>
    </row>
    <row r="13860" spans="2:15" x14ac:dyDescent="0.2">
      <c r="B13860" s="13">
        <v>64759</v>
      </c>
      <c r="C13860" s="14">
        <v>42669.566111111126</v>
      </c>
      <c r="D13860" s="7" t="s">
        <v>7</v>
      </c>
      <c r="E13860" s="13">
        <v>2195</v>
      </c>
      <c r="F13860" s="7" t="s">
        <v>49</v>
      </c>
      <c r="G13860" s="7" t="s">
        <v>11</v>
      </c>
      <c r="H13860" s="13">
        <v>9</v>
      </c>
      <c r="I13860" s="13">
        <f>IF(G13860="Male",VLOOKUP(H13860,'Shoe size conversion table'!$B$6:$D$22,2),VLOOKUP(H13860,'Shoe size conversion table'!$J$6:$L$22,2))</f>
        <v>42</v>
      </c>
      <c r="J13860" s="13">
        <f>IF(G13860="Male",VLOOKUP(H13860,'Shoe size conversion table'!$B$6:$D$22,3),VLOOKUP(H13860,'Shoe size conversion table'!$J$6:$L$22,3))</f>
        <v>8.5</v>
      </c>
      <c r="K13860" s="11">
        <v>179</v>
      </c>
      <c r="L13860" s="12">
        <v>0</v>
      </c>
      <c r="M13860" s="7">
        <f t="shared" si="649"/>
        <v>2016</v>
      </c>
      <c r="N13860" s="7">
        <f t="shared" si="650"/>
        <v>10</v>
      </c>
      <c r="O13860" s="30">
        <f t="shared" si="651"/>
        <v>179</v>
      </c>
    </row>
    <row r="13861" spans="2:15" x14ac:dyDescent="0.2">
      <c r="B13861" s="13">
        <v>64759</v>
      </c>
      <c r="C13861" s="14">
        <v>42669.566111111126</v>
      </c>
      <c r="D13861" s="7" t="s">
        <v>7</v>
      </c>
      <c r="E13861" s="13">
        <v>2148</v>
      </c>
      <c r="F13861" s="7" t="s">
        <v>48</v>
      </c>
      <c r="G13861" s="7" t="s">
        <v>12</v>
      </c>
      <c r="H13861" s="13">
        <v>8.5</v>
      </c>
      <c r="I13861" s="13">
        <f>IF(G13861="Male",VLOOKUP(H13861,'Shoe size conversion table'!$B$6:$D$22,2),VLOOKUP(H13861,'Shoe size conversion table'!$J$6:$L$22,2))</f>
        <v>39</v>
      </c>
      <c r="J13861" s="13">
        <f>IF(G13861="Male",VLOOKUP(H13861,'Shoe size conversion table'!$B$6:$D$22,3),VLOOKUP(H13861,'Shoe size conversion table'!$J$6:$L$22,3))</f>
        <v>6.5</v>
      </c>
      <c r="K13861" s="11">
        <v>169</v>
      </c>
      <c r="L13861" s="12">
        <v>0</v>
      </c>
      <c r="M13861" s="7">
        <f t="shared" si="649"/>
        <v>2016</v>
      </c>
      <c r="N13861" s="7">
        <f t="shared" si="650"/>
        <v>10</v>
      </c>
      <c r="O13861" s="30">
        <f t="shared" si="651"/>
        <v>169</v>
      </c>
    </row>
    <row r="13862" spans="2:15" x14ac:dyDescent="0.2">
      <c r="B13862" s="13">
        <v>64760</v>
      </c>
      <c r="C13862" s="14">
        <v>42669.696111111101</v>
      </c>
      <c r="D13862" s="7" t="s">
        <v>7</v>
      </c>
      <c r="E13862" s="13">
        <v>2181</v>
      </c>
      <c r="F13862" s="7" t="s">
        <v>44</v>
      </c>
      <c r="G13862" s="7" t="s">
        <v>12</v>
      </c>
      <c r="H13862" s="13">
        <v>8</v>
      </c>
      <c r="I13862" s="13" t="str">
        <f>IF(G13862="Male",VLOOKUP(H13862,'Shoe size conversion table'!$B$6:$D$22,2),VLOOKUP(H13862,'Shoe size conversion table'!$J$6:$L$22,2))</f>
        <v>38-39</v>
      </c>
      <c r="J13862" s="13">
        <f>IF(G13862="Male",VLOOKUP(H13862,'Shoe size conversion table'!$B$6:$D$22,3),VLOOKUP(H13862,'Shoe size conversion table'!$J$6:$L$22,3))</f>
        <v>6</v>
      </c>
      <c r="K13862" s="11">
        <v>139</v>
      </c>
      <c r="L13862" s="12">
        <v>0</v>
      </c>
      <c r="M13862" s="7">
        <f t="shared" si="649"/>
        <v>2016</v>
      </c>
      <c r="N13862" s="7">
        <f t="shared" si="650"/>
        <v>10</v>
      </c>
      <c r="O13862" s="30">
        <f t="shared" si="651"/>
        <v>139</v>
      </c>
    </row>
    <row r="13863" spans="2:15" x14ac:dyDescent="0.2">
      <c r="B13863" s="13">
        <v>64761</v>
      </c>
      <c r="C13863" s="14">
        <v>42669.706111111103</v>
      </c>
      <c r="D13863" s="7" t="s">
        <v>7</v>
      </c>
      <c r="E13863" s="13">
        <v>2226</v>
      </c>
      <c r="F13863" s="7" t="s">
        <v>49</v>
      </c>
      <c r="G13863" s="7" t="s">
        <v>11</v>
      </c>
      <c r="H13863" s="13">
        <v>9.5</v>
      </c>
      <c r="I13863" s="13" t="str">
        <f>IF(G13863="Male",VLOOKUP(H13863,'Shoe size conversion table'!$B$6:$D$22,2),VLOOKUP(H13863,'Shoe size conversion table'!$J$6:$L$22,2))</f>
        <v>42-43</v>
      </c>
      <c r="J13863" s="13">
        <f>IF(G13863="Male",VLOOKUP(H13863,'Shoe size conversion table'!$B$6:$D$22,3),VLOOKUP(H13863,'Shoe size conversion table'!$J$6:$L$22,3))</f>
        <v>9</v>
      </c>
      <c r="K13863" s="11">
        <v>149</v>
      </c>
      <c r="L13863" s="12">
        <v>0</v>
      </c>
      <c r="M13863" s="7">
        <f t="shared" si="649"/>
        <v>2016</v>
      </c>
      <c r="N13863" s="7">
        <f t="shared" si="650"/>
        <v>10</v>
      </c>
      <c r="O13863" s="30">
        <f t="shared" si="651"/>
        <v>149</v>
      </c>
    </row>
    <row r="13864" spans="2:15" x14ac:dyDescent="0.2">
      <c r="B13864" s="13">
        <v>64762</v>
      </c>
      <c r="C13864" s="14">
        <v>42669.706111111307</v>
      </c>
      <c r="D13864" s="7" t="s">
        <v>8</v>
      </c>
      <c r="E13864" s="13">
        <v>2155</v>
      </c>
      <c r="F13864" s="7" t="s">
        <v>40</v>
      </c>
      <c r="G13864" s="7" t="s">
        <v>11</v>
      </c>
      <c r="H13864" s="13">
        <v>12</v>
      </c>
      <c r="I13864" s="13">
        <f>IF(G13864="Male",VLOOKUP(H13864,'Shoe size conversion table'!$B$6:$D$22,2),VLOOKUP(H13864,'Shoe size conversion table'!$J$6:$L$22,2))</f>
        <v>45</v>
      </c>
      <c r="J13864" s="13">
        <f>IF(G13864="Male",VLOOKUP(H13864,'Shoe size conversion table'!$B$6:$D$22,3),VLOOKUP(H13864,'Shoe size conversion table'!$J$6:$L$22,3))</f>
        <v>11.5</v>
      </c>
      <c r="K13864" s="11">
        <v>199</v>
      </c>
      <c r="L13864" s="12">
        <v>0</v>
      </c>
      <c r="M13864" s="7">
        <f t="shared" si="649"/>
        <v>2016</v>
      </c>
      <c r="N13864" s="7">
        <f t="shared" si="650"/>
        <v>10</v>
      </c>
      <c r="O13864" s="30">
        <f t="shared" si="651"/>
        <v>199</v>
      </c>
    </row>
    <row r="13865" spans="2:15" x14ac:dyDescent="0.2">
      <c r="B13865" s="13">
        <v>64763</v>
      </c>
      <c r="C13865" s="14">
        <v>42669.83611111113</v>
      </c>
      <c r="D13865" s="7" t="s">
        <v>10</v>
      </c>
      <c r="E13865" s="13">
        <v>2158</v>
      </c>
      <c r="F13865" s="7" t="s">
        <v>34</v>
      </c>
      <c r="G13865" s="7" t="s">
        <v>11</v>
      </c>
      <c r="H13865" s="13">
        <v>9.5</v>
      </c>
      <c r="I13865" s="13" t="str">
        <f>IF(G13865="Male",VLOOKUP(H13865,'Shoe size conversion table'!$B$6:$D$22,2),VLOOKUP(H13865,'Shoe size conversion table'!$J$6:$L$22,2))</f>
        <v>42-43</v>
      </c>
      <c r="J13865" s="13">
        <f>IF(G13865="Male",VLOOKUP(H13865,'Shoe size conversion table'!$B$6:$D$22,3),VLOOKUP(H13865,'Shoe size conversion table'!$J$6:$L$22,3))</f>
        <v>9</v>
      </c>
      <c r="K13865" s="11">
        <v>159</v>
      </c>
      <c r="L13865" s="12">
        <v>0.3</v>
      </c>
      <c r="M13865" s="7">
        <f t="shared" si="649"/>
        <v>2016</v>
      </c>
      <c r="N13865" s="7">
        <f t="shared" si="650"/>
        <v>10</v>
      </c>
      <c r="O13865" s="30">
        <f t="shared" si="651"/>
        <v>111.3</v>
      </c>
    </row>
    <row r="13866" spans="2:15" x14ac:dyDescent="0.2">
      <c r="B13866" s="13">
        <v>64763</v>
      </c>
      <c r="C13866" s="14">
        <v>42669.83611111113</v>
      </c>
      <c r="D13866" s="7" t="s">
        <v>10</v>
      </c>
      <c r="E13866" s="13">
        <v>2181</v>
      </c>
      <c r="F13866" s="7" t="s">
        <v>36</v>
      </c>
      <c r="G13866" s="7" t="s">
        <v>11</v>
      </c>
      <c r="H13866" s="13">
        <v>9.5</v>
      </c>
      <c r="I13866" s="13" t="str">
        <f>IF(G13866="Male",VLOOKUP(H13866,'Shoe size conversion table'!$B$6:$D$22,2),VLOOKUP(H13866,'Shoe size conversion table'!$J$6:$L$22,2))</f>
        <v>42-43</v>
      </c>
      <c r="J13866" s="13">
        <f>IF(G13866="Male",VLOOKUP(H13866,'Shoe size conversion table'!$B$6:$D$22,3),VLOOKUP(H13866,'Shoe size conversion table'!$J$6:$L$22,3))</f>
        <v>9</v>
      </c>
      <c r="K13866" s="11">
        <v>199</v>
      </c>
      <c r="L13866" s="12">
        <v>0</v>
      </c>
      <c r="M13866" s="7">
        <f t="shared" si="649"/>
        <v>2016</v>
      </c>
      <c r="N13866" s="7">
        <f t="shared" si="650"/>
        <v>10</v>
      </c>
      <c r="O13866" s="30">
        <f t="shared" si="651"/>
        <v>199</v>
      </c>
    </row>
    <row r="13867" spans="2:15" x14ac:dyDescent="0.2">
      <c r="B13867" s="13">
        <v>64764</v>
      </c>
      <c r="C13867" s="14">
        <v>42669.9061111111</v>
      </c>
      <c r="D13867" s="7" t="s">
        <v>7</v>
      </c>
      <c r="E13867" s="13">
        <v>2173</v>
      </c>
      <c r="F13867" s="7" t="s">
        <v>51</v>
      </c>
      <c r="G13867" s="7" t="s">
        <v>11</v>
      </c>
      <c r="H13867" s="13">
        <v>10.5</v>
      </c>
      <c r="I13867" s="13" t="str">
        <f>IF(G13867="Male",VLOOKUP(H13867,'Shoe size conversion table'!$B$6:$D$22,2),VLOOKUP(H13867,'Shoe size conversion table'!$J$6:$L$22,2))</f>
        <v>43-44</v>
      </c>
      <c r="J13867" s="13">
        <f>IF(G13867="Male",VLOOKUP(H13867,'Shoe size conversion table'!$B$6:$D$22,3),VLOOKUP(H13867,'Shoe size conversion table'!$J$6:$L$22,3))</f>
        <v>10</v>
      </c>
      <c r="K13867" s="11">
        <v>139</v>
      </c>
      <c r="L13867" s="12">
        <v>0</v>
      </c>
      <c r="M13867" s="7">
        <f t="shared" si="649"/>
        <v>2016</v>
      </c>
      <c r="N13867" s="7">
        <f t="shared" si="650"/>
        <v>10</v>
      </c>
      <c r="O13867" s="30">
        <f t="shared" si="651"/>
        <v>139</v>
      </c>
    </row>
    <row r="13868" spans="2:15" x14ac:dyDescent="0.2">
      <c r="B13868" s="13">
        <v>64765</v>
      </c>
      <c r="C13868" s="14">
        <v>42669.946111111247</v>
      </c>
      <c r="D13868" s="7" t="s">
        <v>7</v>
      </c>
      <c r="E13868" s="13">
        <v>2167</v>
      </c>
      <c r="F13868" s="7" t="s">
        <v>48</v>
      </c>
      <c r="G13868" s="7" t="s">
        <v>11</v>
      </c>
      <c r="H13868" s="13">
        <v>9.5</v>
      </c>
      <c r="I13868" s="13" t="str">
        <f>IF(G13868="Male",VLOOKUP(H13868,'Shoe size conversion table'!$B$6:$D$22,2),VLOOKUP(H13868,'Shoe size conversion table'!$J$6:$L$22,2))</f>
        <v>42-43</v>
      </c>
      <c r="J13868" s="13">
        <f>IF(G13868="Male",VLOOKUP(H13868,'Shoe size conversion table'!$B$6:$D$22,3),VLOOKUP(H13868,'Shoe size conversion table'!$J$6:$L$22,3))</f>
        <v>9</v>
      </c>
      <c r="K13868" s="11">
        <v>189</v>
      </c>
      <c r="L13868" s="12">
        <v>0</v>
      </c>
      <c r="M13868" s="7">
        <f t="shared" si="649"/>
        <v>2016</v>
      </c>
      <c r="N13868" s="7">
        <f t="shared" si="650"/>
        <v>10</v>
      </c>
      <c r="O13868" s="30">
        <f t="shared" si="651"/>
        <v>189</v>
      </c>
    </row>
    <row r="13869" spans="2:15" x14ac:dyDescent="0.2">
      <c r="B13869" s="13">
        <v>64766</v>
      </c>
      <c r="C13869" s="14">
        <v>42669.956111111307</v>
      </c>
      <c r="D13869" s="7" t="s">
        <v>7</v>
      </c>
      <c r="E13869" s="13">
        <v>2195</v>
      </c>
      <c r="F13869" s="7" t="s">
        <v>47</v>
      </c>
      <c r="G13869" s="7" t="s">
        <v>12</v>
      </c>
      <c r="H13869" s="13">
        <v>8</v>
      </c>
      <c r="I13869" s="13" t="str">
        <f>IF(G13869="Male",VLOOKUP(H13869,'Shoe size conversion table'!$B$6:$D$22,2),VLOOKUP(H13869,'Shoe size conversion table'!$J$6:$L$22,2))</f>
        <v>38-39</v>
      </c>
      <c r="J13869" s="13">
        <f>IF(G13869="Male",VLOOKUP(H13869,'Shoe size conversion table'!$B$6:$D$22,3),VLOOKUP(H13869,'Shoe size conversion table'!$J$6:$L$22,3))</f>
        <v>6</v>
      </c>
      <c r="K13869" s="11">
        <v>179</v>
      </c>
      <c r="L13869" s="12">
        <v>0</v>
      </c>
      <c r="M13869" s="7">
        <f t="shared" si="649"/>
        <v>2016</v>
      </c>
      <c r="N13869" s="7">
        <f t="shared" si="650"/>
        <v>10</v>
      </c>
      <c r="O13869" s="30">
        <f t="shared" si="651"/>
        <v>179</v>
      </c>
    </row>
    <row r="13870" spans="2:15" x14ac:dyDescent="0.2">
      <c r="B13870" s="13">
        <v>64767</v>
      </c>
      <c r="C13870" s="14">
        <v>42669.976111111304</v>
      </c>
      <c r="D13870" s="7" t="s">
        <v>10</v>
      </c>
      <c r="E13870" s="13">
        <v>2242</v>
      </c>
      <c r="F13870" s="7" t="s">
        <v>35</v>
      </c>
      <c r="G13870" s="7" t="s">
        <v>11</v>
      </c>
      <c r="H13870" s="13">
        <v>9.5</v>
      </c>
      <c r="I13870" s="13" t="str">
        <f>IF(G13870="Male",VLOOKUP(H13870,'Shoe size conversion table'!$B$6:$D$22,2),VLOOKUP(H13870,'Shoe size conversion table'!$J$6:$L$22,2))</f>
        <v>42-43</v>
      </c>
      <c r="J13870" s="13">
        <f>IF(G13870="Male",VLOOKUP(H13870,'Shoe size conversion table'!$B$6:$D$22,3),VLOOKUP(H13870,'Shoe size conversion table'!$J$6:$L$22,3))</f>
        <v>9</v>
      </c>
      <c r="K13870" s="11">
        <v>129</v>
      </c>
      <c r="L13870" s="12">
        <v>0.3</v>
      </c>
      <c r="M13870" s="7">
        <f t="shared" si="649"/>
        <v>2016</v>
      </c>
      <c r="N13870" s="7">
        <f t="shared" si="650"/>
        <v>10</v>
      </c>
      <c r="O13870" s="30">
        <f t="shared" si="651"/>
        <v>90.3</v>
      </c>
    </row>
    <row r="13871" spans="2:15" x14ac:dyDescent="0.2">
      <c r="B13871" s="13">
        <v>64768</v>
      </c>
      <c r="C13871" s="14">
        <v>42670.066111111308</v>
      </c>
      <c r="D13871" s="7" t="s">
        <v>10</v>
      </c>
      <c r="E13871" s="13">
        <v>2177</v>
      </c>
      <c r="F13871" s="7" t="s">
        <v>34</v>
      </c>
      <c r="G13871" s="7" t="s">
        <v>11</v>
      </c>
      <c r="H13871" s="13">
        <v>10.5</v>
      </c>
      <c r="I13871" s="13" t="str">
        <f>IF(G13871="Male",VLOOKUP(H13871,'Shoe size conversion table'!$B$6:$D$22,2),VLOOKUP(H13871,'Shoe size conversion table'!$J$6:$L$22,2))</f>
        <v>43-44</v>
      </c>
      <c r="J13871" s="13">
        <f>IF(G13871="Male",VLOOKUP(H13871,'Shoe size conversion table'!$B$6:$D$22,3),VLOOKUP(H13871,'Shoe size conversion table'!$J$6:$L$22,3))</f>
        <v>10</v>
      </c>
      <c r="K13871" s="11">
        <v>179</v>
      </c>
      <c r="L13871" s="12">
        <v>0</v>
      </c>
      <c r="M13871" s="7">
        <f t="shared" si="649"/>
        <v>2016</v>
      </c>
      <c r="N13871" s="7">
        <f t="shared" si="650"/>
        <v>10</v>
      </c>
      <c r="O13871" s="30">
        <f t="shared" si="651"/>
        <v>179</v>
      </c>
    </row>
    <row r="13872" spans="2:15" x14ac:dyDescent="0.2">
      <c r="B13872" s="13">
        <v>64769</v>
      </c>
      <c r="C13872" s="14">
        <v>42670.076111111201</v>
      </c>
      <c r="D13872" s="7" t="s">
        <v>10</v>
      </c>
      <c r="E13872" s="13">
        <v>2233</v>
      </c>
      <c r="F13872" s="7" t="s">
        <v>34</v>
      </c>
      <c r="G13872" s="7" t="s">
        <v>11</v>
      </c>
      <c r="H13872" s="13">
        <v>11</v>
      </c>
      <c r="I13872" s="13">
        <f>IF(G13872="Male",VLOOKUP(H13872,'Shoe size conversion table'!$B$6:$D$22,2),VLOOKUP(H13872,'Shoe size conversion table'!$J$6:$L$22,2))</f>
        <v>44</v>
      </c>
      <c r="J13872" s="13">
        <f>IF(G13872="Male",VLOOKUP(H13872,'Shoe size conversion table'!$B$6:$D$22,3),VLOOKUP(H13872,'Shoe size conversion table'!$J$6:$L$22,3))</f>
        <v>10.5</v>
      </c>
      <c r="K13872" s="11">
        <v>139</v>
      </c>
      <c r="L13872" s="12">
        <v>0.2</v>
      </c>
      <c r="M13872" s="7">
        <f t="shared" si="649"/>
        <v>2016</v>
      </c>
      <c r="N13872" s="7">
        <f t="shared" si="650"/>
        <v>10</v>
      </c>
      <c r="O13872" s="30">
        <f t="shared" si="651"/>
        <v>111.2</v>
      </c>
    </row>
    <row r="13873" spans="2:15" x14ac:dyDescent="0.2">
      <c r="B13873" s="13">
        <v>64770</v>
      </c>
      <c r="C13873" s="14">
        <v>42670.126111111131</v>
      </c>
      <c r="D13873" s="7" t="s">
        <v>7</v>
      </c>
      <c r="E13873" s="13">
        <v>2158</v>
      </c>
      <c r="F13873" s="7" t="s">
        <v>49</v>
      </c>
      <c r="G13873" s="7" t="s">
        <v>11</v>
      </c>
      <c r="H13873" s="13">
        <v>9.5</v>
      </c>
      <c r="I13873" s="13" t="str">
        <f>IF(G13873="Male",VLOOKUP(H13873,'Shoe size conversion table'!$B$6:$D$22,2),VLOOKUP(H13873,'Shoe size conversion table'!$J$6:$L$22,2))</f>
        <v>42-43</v>
      </c>
      <c r="J13873" s="13">
        <f>IF(G13873="Male",VLOOKUP(H13873,'Shoe size conversion table'!$B$6:$D$22,3),VLOOKUP(H13873,'Shoe size conversion table'!$J$6:$L$22,3))</f>
        <v>9</v>
      </c>
      <c r="K13873" s="11">
        <v>139</v>
      </c>
      <c r="L13873" s="12">
        <v>0</v>
      </c>
      <c r="M13873" s="7">
        <f t="shared" si="649"/>
        <v>2016</v>
      </c>
      <c r="N13873" s="7">
        <f t="shared" si="650"/>
        <v>10</v>
      </c>
      <c r="O13873" s="30">
        <f t="shared" si="651"/>
        <v>139</v>
      </c>
    </row>
    <row r="13874" spans="2:15" x14ac:dyDescent="0.2">
      <c r="B13874" s="13">
        <v>64771</v>
      </c>
      <c r="C13874" s="14">
        <v>42670.136111111104</v>
      </c>
      <c r="D13874" s="7" t="s">
        <v>7</v>
      </c>
      <c r="E13874" s="13">
        <v>2223</v>
      </c>
      <c r="F13874" s="7" t="s">
        <v>49</v>
      </c>
      <c r="G13874" s="7" t="s">
        <v>11</v>
      </c>
      <c r="H13874" s="13">
        <v>10.5</v>
      </c>
      <c r="I13874" s="13" t="str">
        <f>IF(G13874="Male",VLOOKUP(H13874,'Shoe size conversion table'!$B$6:$D$22,2),VLOOKUP(H13874,'Shoe size conversion table'!$J$6:$L$22,2))</f>
        <v>43-44</v>
      </c>
      <c r="J13874" s="13">
        <f>IF(G13874="Male",VLOOKUP(H13874,'Shoe size conversion table'!$B$6:$D$22,3),VLOOKUP(H13874,'Shoe size conversion table'!$J$6:$L$22,3))</f>
        <v>10</v>
      </c>
      <c r="K13874" s="11">
        <v>129</v>
      </c>
      <c r="L13874" s="12">
        <v>0</v>
      </c>
      <c r="M13874" s="7">
        <f t="shared" si="649"/>
        <v>2016</v>
      </c>
      <c r="N13874" s="7">
        <f t="shared" si="650"/>
        <v>10</v>
      </c>
      <c r="O13874" s="30">
        <f t="shared" si="651"/>
        <v>129</v>
      </c>
    </row>
    <row r="13875" spans="2:15" x14ac:dyDescent="0.2">
      <c r="B13875" s="13">
        <v>64772</v>
      </c>
      <c r="C13875" s="14">
        <v>42670.246111111104</v>
      </c>
      <c r="D13875" s="7" t="s">
        <v>7</v>
      </c>
      <c r="E13875" s="13">
        <v>2150</v>
      </c>
      <c r="F13875" s="7" t="s">
        <v>49</v>
      </c>
      <c r="G13875" s="7" t="s">
        <v>12</v>
      </c>
      <c r="H13875" s="13">
        <v>10.5</v>
      </c>
      <c r="I13875" s="13">
        <f>IF(G13875="Male",VLOOKUP(H13875,'Shoe size conversion table'!$B$6:$D$22,2),VLOOKUP(H13875,'Shoe size conversion table'!$J$6:$L$22,2))</f>
        <v>41</v>
      </c>
      <c r="J13875" s="13">
        <f>IF(G13875="Male",VLOOKUP(H13875,'Shoe size conversion table'!$B$6:$D$22,3),VLOOKUP(H13875,'Shoe size conversion table'!$J$6:$L$22,3))</f>
        <v>8.5</v>
      </c>
      <c r="K13875" s="11">
        <v>149</v>
      </c>
      <c r="L13875" s="12">
        <v>0.5</v>
      </c>
      <c r="M13875" s="7">
        <f t="shared" si="649"/>
        <v>2016</v>
      </c>
      <c r="N13875" s="7">
        <f t="shared" si="650"/>
        <v>10</v>
      </c>
      <c r="O13875" s="30">
        <f t="shared" si="651"/>
        <v>74.5</v>
      </c>
    </row>
    <row r="13876" spans="2:15" x14ac:dyDescent="0.2">
      <c r="B13876" s="13">
        <v>64773</v>
      </c>
      <c r="C13876" s="14">
        <v>42670.256111111128</v>
      </c>
      <c r="D13876" s="7" t="s">
        <v>7</v>
      </c>
      <c r="E13876" s="13">
        <v>2211</v>
      </c>
      <c r="F13876" s="7" t="s">
        <v>43</v>
      </c>
      <c r="G13876" s="7" t="s">
        <v>11</v>
      </c>
      <c r="H13876" s="13">
        <v>13</v>
      </c>
      <c r="I13876" s="13">
        <f>IF(G13876="Male",VLOOKUP(H13876,'Shoe size conversion table'!$B$6:$D$22,2),VLOOKUP(H13876,'Shoe size conversion table'!$J$6:$L$22,2))</f>
        <v>46</v>
      </c>
      <c r="J13876" s="13">
        <f>IF(G13876="Male",VLOOKUP(H13876,'Shoe size conversion table'!$B$6:$D$22,3),VLOOKUP(H13876,'Shoe size conversion table'!$J$6:$L$22,3))</f>
        <v>12.5</v>
      </c>
      <c r="K13876" s="11">
        <v>149</v>
      </c>
      <c r="L13876" s="12">
        <v>0</v>
      </c>
      <c r="M13876" s="7">
        <f t="shared" si="649"/>
        <v>2016</v>
      </c>
      <c r="N13876" s="7">
        <f t="shared" si="650"/>
        <v>10</v>
      </c>
      <c r="O13876" s="30">
        <f t="shared" si="651"/>
        <v>149</v>
      </c>
    </row>
    <row r="13877" spans="2:15" x14ac:dyDescent="0.2">
      <c r="B13877" s="13">
        <v>64773</v>
      </c>
      <c r="C13877" s="14">
        <v>42670.256111111128</v>
      </c>
      <c r="D13877" s="7" t="s">
        <v>7</v>
      </c>
      <c r="E13877" s="13">
        <v>2152</v>
      </c>
      <c r="F13877" s="7" t="s">
        <v>50</v>
      </c>
      <c r="G13877" s="7" t="s">
        <v>11</v>
      </c>
      <c r="H13877" s="13">
        <v>6</v>
      </c>
      <c r="I13877" s="13">
        <f>IF(G13877="Male",VLOOKUP(H13877,'Shoe size conversion table'!$B$6:$D$22,2),VLOOKUP(H13877,'Shoe size conversion table'!$J$6:$L$22,2))</f>
        <v>39</v>
      </c>
      <c r="J13877" s="13">
        <f>IF(G13877="Male",VLOOKUP(H13877,'Shoe size conversion table'!$B$6:$D$22,3),VLOOKUP(H13877,'Shoe size conversion table'!$J$6:$L$22,3))</f>
        <v>5.5</v>
      </c>
      <c r="K13877" s="11">
        <v>159</v>
      </c>
      <c r="L13877" s="12">
        <v>0.3</v>
      </c>
      <c r="M13877" s="7">
        <f t="shared" si="649"/>
        <v>2016</v>
      </c>
      <c r="N13877" s="7">
        <f t="shared" si="650"/>
        <v>10</v>
      </c>
      <c r="O13877" s="30">
        <f t="shared" si="651"/>
        <v>111.3</v>
      </c>
    </row>
    <row r="13878" spans="2:15" x14ac:dyDescent="0.2">
      <c r="B13878" s="13">
        <v>64774</v>
      </c>
      <c r="C13878" s="14">
        <v>42670.296111111245</v>
      </c>
      <c r="D13878" s="7" t="s">
        <v>10</v>
      </c>
      <c r="E13878" s="13">
        <v>2158</v>
      </c>
      <c r="F13878" s="7" t="s">
        <v>36</v>
      </c>
      <c r="G13878" s="7" t="s">
        <v>11</v>
      </c>
      <c r="H13878" s="13">
        <v>11</v>
      </c>
      <c r="I13878" s="13">
        <f>IF(G13878="Male",VLOOKUP(H13878,'Shoe size conversion table'!$B$6:$D$22,2),VLOOKUP(H13878,'Shoe size conversion table'!$J$6:$L$22,2))</f>
        <v>44</v>
      </c>
      <c r="J13878" s="13">
        <f>IF(G13878="Male",VLOOKUP(H13878,'Shoe size conversion table'!$B$6:$D$22,3),VLOOKUP(H13878,'Shoe size conversion table'!$J$6:$L$22,3))</f>
        <v>10.5</v>
      </c>
      <c r="K13878" s="11">
        <v>179</v>
      </c>
      <c r="L13878" s="12">
        <v>0.1</v>
      </c>
      <c r="M13878" s="7">
        <f t="shared" si="649"/>
        <v>2016</v>
      </c>
      <c r="N13878" s="7">
        <f t="shared" si="650"/>
        <v>10</v>
      </c>
      <c r="O13878" s="30">
        <f t="shared" si="651"/>
        <v>161.1</v>
      </c>
    </row>
    <row r="13879" spans="2:15" x14ac:dyDescent="0.2">
      <c r="B13879" s="13">
        <v>64775</v>
      </c>
      <c r="C13879" s="14">
        <v>42670.32611111131</v>
      </c>
      <c r="D13879" s="7" t="s">
        <v>7</v>
      </c>
      <c r="E13879" s="13">
        <v>2184</v>
      </c>
      <c r="F13879" s="7" t="s">
        <v>48</v>
      </c>
      <c r="G13879" s="7" t="s">
        <v>11</v>
      </c>
      <c r="H13879" s="13">
        <v>9</v>
      </c>
      <c r="I13879" s="13">
        <f>IF(G13879="Male",VLOOKUP(H13879,'Shoe size conversion table'!$B$6:$D$22,2),VLOOKUP(H13879,'Shoe size conversion table'!$J$6:$L$22,2))</f>
        <v>42</v>
      </c>
      <c r="J13879" s="13">
        <f>IF(G13879="Male",VLOOKUP(H13879,'Shoe size conversion table'!$B$6:$D$22,3),VLOOKUP(H13879,'Shoe size conversion table'!$J$6:$L$22,3))</f>
        <v>8.5</v>
      </c>
      <c r="K13879" s="11">
        <v>129</v>
      </c>
      <c r="L13879" s="12">
        <v>0.3</v>
      </c>
      <c r="M13879" s="7">
        <f t="shared" si="649"/>
        <v>2016</v>
      </c>
      <c r="N13879" s="7">
        <f t="shared" si="650"/>
        <v>10</v>
      </c>
      <c r="O13879" s="30">
        <f t="shared" si="651"/>
        <v>90.3</v>
      </c>
    </row>
    <row r="13880" spans="2:15" x14ac:dyDescent="0.2">
      <c r="B13880" s="13">
        <v>64776</v>
      </c>
      <c r="C13880" s="14">
        <v>42670.336111111123</v>
      </c>
      <c r="D13880" s="7" t="s">
        <v>10</v>
      </c>
      <c r="E13880" s="13">
        <v>2229</v>
      </c>
      <c r="F13880" s="7" t="s">
        <v>35</v>
      </c>
      <c r="G13880" s="7" t="s">
        <v>11</v>
      </c>
      <c r="H13880" s="13">
        <v>10.5</v>
      </c>
      <c r="I13880" s="13" t="str">
        <f>IF(G13880="Male",VLOOKUP(H13880,'Shoe size conversion table'!$B$6:$D$22,2),VLOOKUP(H13880,'Shoe size conversion table'!$J$6:$L$22,2))</f>
        <v>43-44</v>
      </c>
      <c r="J13880" s="13">
        <f>IF(G13880="Male",VLOOKUP(H13880,'Shoe size conversion table'!$B$6:$D$22,3),VLOOKUP(H13880,'Shoe size conversion table'!$J$6:$L$22,3))</f>
        <v>10</v>
      </c>
      <c r="K13880" s="11">
        <v>129</v>
      </c>
      <c r="L13880" s="12">
        <v>0</v>
      </c>
      <c r="M13880" s="7">
        <f t="shared" si="649"/>
        <v>2016</v>
      </c>
      <c r="N13880" s="7">
        <f t="shared" si="650"/>
        <v>10</v>
      </c>
      <c r="O13880" s="30">
        <f t="shared" si="651"/>
        <v>129</v>
      </c>
    </row>
    <row r="13881" spans="2:15" x14ac:dyDescent="0.2">
      <c r="B13881" s="13">
        <v>64777</v>
      </c>
      <c r="C13881" s="14">
        <v>42670.346111111125</v>
      </c>
      <c r="D13881" s="7" t="s">
        <v>10</v>
      </c>
      <c r="E13881" s="13">
        <v>2169</v>
      </c>
      <c r="F13881" s="7" t="s">
        <v>36</v>
      </c>
      <c r="G13881" s="7" t="s">
        <v>11</v>
      </c>
      <c r="H13881" s="13">
        <v>10.5</v>
      </c>
      <c r="I13881" s="13" t="str">
        <f>IF(G13881="Male",VLOOKUP(H13881,'Shoe size conversion table'!$B$6:$D$22,2),VLOOKUP(H13881,'Shoe size conversion table'!$J$6:$L$22,2))</f>
        <v>43-44</v>
      </c>
      <c r="J13881" s="13">
        <f>IF(G13881="Male",VLOOKUP(H13881,'Shoe size conversion table'!$B$6:$D$22,3),VLOOKUP(H13881,'Shoe size conversion table'!$J$6:$L$22,3))</f>
        <v>10</v>
      </c>
      <c r="K13881" s="11">
        <v>199</v>
      </c>
      <c r="L13881" s="12">
        <v>0.3</v>
      </c>
      <c r="M13881" s="7">
        <f t="shared" si="649"/>
        <v>2016</v>
      </c>
      <c r="N13881" s="7">
        <f t="shared" si="650"/>
        <v>10</v>
      </c>
      <c r="O13881" s="30">
        <f t="shared" si="651"/>
        <v>139.29999999999998</v>
      </c>
    </row>
    <row r="13882" spans="2:15" x14ac:dyDescent="0.2">
      <c r="B13882" s="13">
        <v>64777</v>
      </c>
      <c r="C13882" s="14">
        <v>42670.346111111125</v>
      </c>
      <c r="D13882" s="7" t="s">
        <v>10</v>
      </c>
      <c r="E13882" s="13">
        <v>2190</v>
      </c>
      <c r="F13882" s="7" t="s">
        <v>36</v>
      </c>
      <c r="G13882" s="7" t="s">
        <v>11</v>
      </c>
      <c r="H13882" s="13">
        <v>10</v>
      </c>
      <c r="I13882" s="13">
        <f>IF(G13882="Male",VLOOKUP(H13882,'Shoe size conversion table'!$B$6:$D$22,2),VLOOKUP(H13882,'Shoe size conversion table'!$J$6:$L$22,2))</f>
        <v>43</v>
      </c>
      <c r="J13882" s="13">
        <f>IF(G13882="Male",VLOOKUP(H13882,'Shoe size conversion table'!$B$6:$D$22,3),VLOOKUP(H13882,'Shoe size conversion table'!$J$6:$L$22,3))</f>
        <v>9.5</v>
      </c>
      <c r="K13882" s="11">
        <v>189</v>
      </c>
      <c r="L13882" s="12">
        <v>0</v>
      </c>
      <c r="M13882" s="7">
        <f t="shared" si="649"/>
        <v>2016</v>
      </c>
      <c r="N13882" s="7">
        <f t="shared" si="650"/>
        <v>10</v>
      </c>
      <c r="O13882" s="30">
        <f t="shared" si="651"/>
        <v>189</v>
      </c>
    </row>
    <row r="13883" spans="2:15" x14ac:dyDescent="0.2">
      <c r="B13883" s="13">
        <v>64778</v>
      </c>
      <c r="C13883" s="14">
        <v>42670.376111111123</v>
      </c>
      <c r="D13883" s="7" t="s">
        <v>9</v>
      </c>
      <c r="E13883" s="13">
        <v>2150</v>
      </c>
      <c r="F13883" s="7" t="s">
        <v>60</v>
      </c>
      <c r="G13883" s="7" t="s">
        <v>11</v>
      </c>
      <c r="H13883" s="13">
        <v>10.5</v>
      </c>
      <c r="I13883" s="13" t="str">
        <f>IF(G13883="Male",VLOOKUP(H13883,'Shoe size conversion table'!$B$6:$D$22,2),VLOOKUP(H13883,'Shoe size conversion table'!$J$6:$L$22,2))</f>
        <v>43-44</v>
      </c>
      <c r="J13883" s="13">
        <f>IF(G13883="Male",VLOOKUP(H13883,'Shoe size conversion table'!$B$6:$D$22,3),VLOOKUP(H13883,'Shoe size conversion table'!$J$6:$L$22,3))</f>
        <v>10</v>
      </c>
      <c r="K13883" s="11">
        <v>189</v>
      </c>
      <c r="L13883" s="12">
        <v>0</v>
      </c>
      <c r="M13883" s="7">
        <f t="shared" si="649"/>
        <v>2016</v>
      </c>
      <c r="N13883" s="7">
        <f t="shared" si="650"/>
        <v>10</v>
      </c>
      <c r="O13883" s="30">
        <f t="shared" si="651"/>
        <v>189</v>
      </c>
    </row>
    <row r="13884" spans="2:15" x14ac:dyDescent="0.2">
      <c r="B13884" s="13">
        <v>64779</v>
      </c>
      <c r="C13884" s="14">
        <v>42670.566111111126</v>
      </c>
      <c r="D13884" s="7" t="s">
        <v>7</v>
      </c>
      <c r="E13884" s="13">
        <v>2168</v>
      </c>
      <c r="F13884" s="7" t="s">
        <v>49</v>
      </c>
      <c r="G13884" s="7" t="s">
        <v>11</v>
      </c>
      <c r="H13884" s="13">
        <v>9</v>
      </c>
      <c r="I13884" s="13">
        <f>IF(G13884="Male",VLOOKUP(H13884,'Shoe size conversion table'!$B$6:$D$22,2),VLOOKUP(H13884,'Shoe size conversion table'!$J$6:$L$22,2))</f>
        <v>42</v>
      </c>
      <c r="J13884" s="13">
        <f>IF(G13884="Male",VLOOKUP(H13884,'Shoe size conversion table'!$B$6:$D$22,3),VLOOKUP(H13884,'Shoe size conversion table'!$J$6:$L$22,3))</f>
        <v>8.5</v>
      </c>
      <c r="K13884" s="11">
        <v>149</v>
      </c>
      <c r="L13884" s="12">
        <v>0</v>
      </c>
      <c r="M13884" s="7">
        <f t="shared" si="649"/>
        <v>2016</v>
      </c>
      <c r="N13884" s="7">
        <f t="shared" si="650"/>
        <v>10</v>
      </c>
      <c r="O13884" s="30">
        <f t="shared" si="651"/>
        <v>149</v>
      </c>
    </row>
    <row r="13885" spans="2:15" x14ac:dyDescent="0.2">
      <c r="B13885" s="13">
        <v>64779</v>
      </c>
      <c r="C13885" s="14">
        <v>42670.566111111126</v>
      </c>
      <c r="D13885" s="7" t="s">
        <v>7</v>
      </c>
      <c r="E13885" s="13">
        <v>2195</v>
      </c>
      <c r="F13885" s="7" t="s">
        <v>49</v>
      </c>
      <c r="G13885" s="7" t="s">
        <v>11</v>
      </c>
      <c r="H13885" s="13">
        <v>9</v>
      </c>
      <c r="I13885" s="13">
        <f>IF(G13885="Male",VLOOKUP(H13885,'Shoe size conversion table'!$B$6:$D$22,2),VLOOKUP(H13885,'Shoe size conversion table'!$J$6:$L$22,2))</f>
        <v>42</v>
      </c>
      <c r="J13885" s="13">
        <f>IF(G13885="Male",VLOOKUP(H13885,'Shoe size conversion table'!$B$6:$D$22,3),VLOOKUP(H13885,'Shoe size conversion table'!$J$6:$L$22,3))</f>
        <v>8.5</v>
      </c>
      <c r="K13885" s="11">
        <v>179</v>
      </c>
      <c r="L13885" s="12">
        <v>0</v>
      </c>
      <c r="M13885" s="7">
        <f t="shared" si="649"/>
        <v>2016</v>
      </c>
      <c r="N13885" s="7">
        <f t="shared" si="650"/>
        <v>10</v>
      </c>
      <c r="O13885" s="30">
        <f t="shared" si="651"/>
        <v>179</v>
      </c>
    </row>
    <row r="13886" spans="2:15" x14ac:dyDescent="0.2">
      <c r="B13886" s="13">
        <v>64780</v>
      </c>
      <c r="C13886" s="14">
        <v>42670.576111111121</v>
      </c>
      <c r="D13886" s="7" t="s">
        <v>10</v>
      </c>
      <c r="E13886" s="13">
        <v>2209</v>
      </c>
      <c r="F13886" s="7" t="s">
        <v>36</v>
      </c>
      <c r="G13886" s="7" t="s">
        <v>12</v>
      </c>
      <c r="H13886" s="13">
        <v>7.5</v>
      </c>
      <c r="I13886" s="13">
        <f>IF(G13886="Male",VLOOKUP(H13886,'Shoe size conversion table'!$B$6:$D$22,2),VLOOKUP(H13886,'Shoe size conversion table'!$J$6:$L$22,2))</f>
        <v>38</v>
      </c>
      <c r="J13886" s="13">
        <f>IF(G13886="Male",VLOOKUP(H13886,'Shoe size conversion table'!$B$6:$D$22,3),VLOOKUP(H13886,'Shoe size conversion table'!$J$6:$L$22,3))</f>
        <v>5.5</v>
      </c>
      <c r="K13886" s="11">
        <v>169</v>
      </c>
      <c r="L13886" s="12">
        <v>0.2</v>
      </c>
      <c r="M13886" s="7">
        <f t="shared" si="649"/>
        <v>2016</v>
      </c>
      <c r="N13886" s="7">
        <f t="shared" si="650"/>
        <v>10</v>
      </c>
      <c r="O13886" s="30">
        <f t="shared" si="651"/>
        <v>135.20000000000002</v>
      </c>
    </row>
    <row r="13887" spans="2:15" x14ac:dyDescent="0.2">
      <c r="B13887" s="13">
        <v>64781</v>
      </c>
      <c r="C13887" s="14">
        <v>42670.68611111131</v>
      </c>
      <c r="D13887" s="7" t="s">
        <v>7</v>
      </c>
      <c r="E13887" s="13">
        <v>2198</v>
      </c>
      <c r="F13887" s="7" t="s">
        <v>43</v>
      </c>
      <c r="G13887" s="7" t="s">
        <v>11</v>
      </c>
      <c r="H13887" s="13">
        <v>9.5</v>
      </c>
      <c r="I13887" s="13" t="str">
        <f>IF(G13887="Male",VLOOKUP(H13887,'Shoe size conversion table'!$B$6:$D$22,2),VLOOKUP(H13887,'Shoe size conversion table'!$J$6:$L$22,2))</f>
        <v>42-43</v>
      </c>
      <c r="J13887" s="13">
        <f>IF(G13887="Male",VLOOKUP(H13887,'Shoe size conversion table'!$B$6:$D$22,3),VLOOKUP(H13887,'Shoe size conversion table'!$J$6:$L$22,3))</f>
        <v>9</v>
      </c>
      <c r="K13887" s="11">
        <v>199</v>
      </c>
      <c r="L13887" s="12">
        <v>0.1</v>
      </c>
      <c r="M13887" s="7">
        <f t="shared" si="649"/>
        <v>2016</v>
      </c>
      <c r="N13887" s="7">
        <f t="shared" si="650"/>
        <v>10</v>
      </c>
      <c r="O13887" s="30">
        <f t="shared" si="651"/>
        <v>179.1</v>
      </c>
    </row>
    <row r="13888" spans="2:15" x14ac:dyDescent="0.2">
      <c r="B13888" s="13">
        <v>64782</v>
      </c>
      <c r="C13888" s="14">
        <v>42670.806111111247</v>
      </c>
      <c r="D13888" s="7" t="s">
        <v>10</v>
      </c>
      <c r="E13888" s="13">
        <v>2166</v>
      </c>
      <c r="F13888" s="7" t="s">
        <v>35</v>
      </c>
      <c r="G13888" s="7" t="s">
        <v>12</v>
      </c>
      <c r="H13888" s="13">
        <v>5.5</v>
      </c>
      <c r="I13888" s="13">
        <f>IF(G13888="Male",VLOOKUP(H13888,'Shoe size conversion table'!$B$6:$D$22,2),VLOOKUP(H13888,'Shoe size conversion table'!$J$6:$L$22,2))</f>
        <v>36</v>
      </c>
      <c r="J13888" s="13">
        <f>IF(G13888="Male",VLOOKUP(H13888,'Shoe size conversion table'!$B$6:$D$22,3),VLOOKUP(H13888,'Shoe size conversion table'!$J$6:$L$22,3))</f>
        <v>3.5</v>
      </c>
      <c r="K13888" s="11">
        <v>149</v>
      </c>
      <c r="L13888" s="12">
        <v>0.1</v>
      </c>
      <c r="M13888" s="7">
        <f t="shared" si="649"/>
        <v>2016</v>
      </c>
      <c r="N13888" s="7">
        <f t="shared" si="650"/>
        <v>10</v>
      </c>
      <c r="O13888" s="30">
        <f t="shared" si="651"/>
        <v>134.1</v>
      </c>
    </row>
    <row r="13889" spans="2:15" x14ac:dyDescent="0.2">
      <c r="B13889" s="13">
        <v>64783</v>
      </c>
      <c r="C13889" s="14">
        <v>42670.866111111245</v>
      </c>
      <c r="D13889" s="7" t="s">
        <v>10</v>
      </c>
      <c r="E13889" s="13">
        <v>2241</v>
      </c>
      <c r="F13889" s="7" t="s">
        <v>34</v>
      </c>
      <c r="G13889" s="7" t="s">
        <v>11</v>
      </c>
      <c r="H13889" s="13">
        <v>7.5</v>
      </c>
      <c r="I13889" s="13" t="str">
        <f>IF(G13889="Male",VLOOKUP(H13889,'Shoe size conversion table'!$B$6:$D$22,2),VLOOKUP(H13889,'Shoe size conversion table'!$J$6:$L$22,2))</f>
        <v>40-41</v>
      </c>
      <c r="J13889" s="13">
        <f>IF(G13889="Male",VLOOKUP(H13889,'Shoe size conversion table'!$B$6:$D$22,3),VLOOKUP(H13889,'Shoe size conversion table'!$J$6:$L$22,3))</f>
        <v>7</v>
      </c>
      <c r="K13889" s="11">
        <v>149</v>
      </c>
      <c r="L13889" s="12">
        <v>0.1</v>
      </c>
      <c r="M13889" s="7">
        <f t="shared" si="649"/>
        <v>2016</v>
      </c>
      <c r="N13889" s="7">
        <f t="shared" si="650"/>
        <v>10</v>
      </c>
      <c r="O13889" s="30">
        <f t="shared" si="651"/>
        <v>134.1</v>
      </c>
    </row>
    <row r="13890" spans="2:15" x14ac:dyDescent="0.2">
      <c r="B13890" s="13">
        <v>64784</v>
      </c>
      <c r="C13890" s="14">
        <v>42670.886111111198</v>
      </c>
      <c r="D13890" s="7" t="s">
        <v>7</v>
      </c>
      <c r="E13890" s="13">
        <v>2152</v>
      </c>
      <c r="F13890" s="7" t="s">
        <v>49</v>
      </c>
      <c r="G13890" s="7" t="s">
        <v>11</v>
      </c>
      <c r="H13890" s="13">
        <v>10.5</v>
      </c>
      <c r="I13890" s="13" t="str">
        <f>IF(G13890="Male",VLOOKUP(H13890,'Shoe size conversion table'!$B$6:$D$22,2),VLOOKUP(H13890,'Shoe size conversion table'!$J$6:$L$22,2))</f>
        <v>43-44</v>
      </c>
      <c r="J13890" s="13">
        <f>IF(G13890="Male",VLOOKUP(H13890,'Shoe size conversion table'!$B$6:$D$22,3),VLOOKUP(H13890,'Shoe size conversion table'!$J$6:$L$22,3))</f>
        <v>10</v>
      </c>
      <c r="K13890" s="11">
        <v>199</v>
      </c>
      <c r="L13890" s="12">
        <v>0.3</v>
      </c>
      <c r="M13890" s="7">
        <f t="shared" si="649"/>
        <v>2016</v>
      </c>
      <c r="N13890" s="7">
        <f t="shared" si="650"/>
        <v>10</v>
      </c>
      <c r="O13890" s="30">
        <f t="shared" si="651"/>
        <v>139.29999999999998</v>
      </c>
    </row>
    <row r="13891" spans="2:15" x14ac:dyDescent="0.2">
      <c r="B13891" s="13">
        <v>64785</v>
      </c>
      <c r="C13891" s="14">
        <v>42671.076111111201</v>
      </c>
      <c r="D13891" s="7" t="s">
        <v>7</v>
      </c>
      <c r="E13891" s="13">
        <v>2156</v>
      </c>
      <c r="F13891" s="7" t="s">
        <v>50</v>
      </c>
      <c r="G13891" s="7" t="s">
        <v>11</v>
      </c>
      <c r="H13891" s="13">
        <v>9</v>
      </c>
      <c r="I13891" s="13">
        <f>IF(G13891="Male",VLOOKUP(H13891,'Shoe size conversion table'!$B$6:$D$22,2),VLOOKUP(H13891,'Shoe size conversion table'!$J$6:$L$22,2))</f>
        <v>42</v>
      </c>
      <c r="J13891" s="13">
        <f>IF(G13891="Male",VLOOKUP(H13891,'Shoe size conversion table'!$B$6:$D$22,3),VLOOKUP(H13891,'Shoe size conversion table'!$J$6:$L$22,3))</f>
        <v>8.5</v>
      </c>
      <c r="K13891" s="11">
        <v>179</v>
      </c>
      <c r="L13891" s="12">
        <v>0.2</v>
      </c>
      <c r="M13891" s="7">
        <f t="shared" si="649"/>
        <v>2016</v>
      </c>
      <c r="N13891" s="7">
        <f t="shared" si="650"/>
        <v>10</v>
      </c>
      <c r="O13891" s="30">
        <f t="shared" si="651"/>
        <v>143.20000000000002</v>
      </c>
    </row>
    <row r="13892" spans="2:15" x14ac:dyDescent="0.2">
      <c r="B13892" s="13">
        <v>64786</v>
      </c>
      <c r="C13892" s="14">
        <v>42671.076111111201</v>
      </c>
      <c r="D13892" s="7" t="s">
        <v>10</v>
      </c>
      <c r="E13892" s="13">
        <v>2231</v>
      </c>
      <c r="F13892" s="7" t="s">
        <v>34</v>
      </c>
      <c r="G13892" s="7" t="s">
        <v>11</v>
      </c>
      <c r="H13892" s="13">
        <v>6</v>
      </c>
      <c r="I13892" s="13">
        <f>IF(G13892="Male",VLOOKUP(H13892,'Shoe size conversion table'!$B$6:$D$22,2),VLOOKUP(H13892,'Shoe size conversion table'!$J$6:$L$22,2))</f>
        <v>39</v>
      </c>
      <c r="J13892" s="13">
        <f>IF(G13892="Male",VLOOKUP(H13892,'Shoe size conversion table'!$B$6:$D$22,3),VLOOKUP(H13892,'Shoe size conversion table'!$J$6:$L$22,3))</f>
        <v>5.5</v>
      </c>
      <c r="K13892" s="11">
        <v>149</v>
      </c>
      <c r="L13892" s="12">
        <v>0</v>
      </c>
      <c r="M13892" s="7">
        <f t="shared" si="649"/>
        <v>2016</v>
      </c>
      <c r="N13892" s="7">
        <f t="shared" si="650"/>
        <v>10</v>
      </c>
      <c r="O13892" s="30">
        <f t="shared" si="651"/>
        <v>149</v>
      </c>
    </row>
    <row r="13893" spans="2:15" x14ac:dyDescent="0.2">
      <c r="B13893" s="13">
        <v>64787</v>
      </c>
      <c r="C13893" s="14">
        <v>42671.096111111103</v>
      </c>
      <c r="D13893" s="7" t="s">
        <v>8</v>
      </c>
      <c r="E13893" s="13">
        <v>2208</v>
      </c>
      <c r="F13893" s="7" t="s">
        <v>38</v>
      </c>
      <c r="G13893" s="7" t="s">
        <v>12</v>
      </c>
      <c r="H13893" s="13">
        <v>7</v>
      </c>
      <c r="I13893" s="13" t="str">
        <f>IF(G13893="Male",VLOOKUP(H13893,'Shoe size conversion table'!$B$6:$D$22,2),VLOOKUP(H13893,'Shoe size conversion table'!$J$6:$L$22,2))</f>
        <v>37-38</v>
      </c>
      <c r="J13893" s="13">
        <f>IF(G13893="Male",VLOOKUP(H13893,'Shoe size conversion table'!$B$6:$D$22,3),VLOOKUP(H13893,'Shoe size conversion table'!$J$6:$L$22,3))</f>
        <v>5</v>
      </c>
      <c r="K13893" s="11">
        <v>129</v>
      </c>
      <c r="L13893" s="12">
        <v>0</v>
      </c>
      <c r="M13893" s="7">
        <f t="shared" ref="M13893:M13956" si="652">YEAR(C13893)</f>
        <v>2016</v>
      </c>
      <c r="N13893" s="7">
        <f t="shared" si="650"/>
        <v>10</v>
      </c>
      <c r="O13893" s="30">
        <f t="shared" si="651"/>
        <v>129</v>
      </c>
    </row>
    <row r="13894" spans="2:15" x14ac:dyDescent="0.2">
      <c r="B13894" s="13">
        <v>64788</v>
      </c>
      <c r="C13894" s="14">
        <v>42671.136111111104</v>
      </c>
      <c r="D13894" s="7" t="s">
        <v>7</v>
      </c>
      <c r="E13894" s="13">
        <v>2223</v>
      </c>
      <c r="F13894" s="7" t="s">
        <v>49</v>
      </c>
      <c r="G13894" s="7" t="s">
        <v>11</v>
      </c>
      <c r="H13894" s="13">
        <v>10.5</v>
      </c>
      <c r="I13894" s="13" t="str">
        <f>IF(G13894="Male",VLOOKUP(H13894,'Shoe size conversion table'!$B$6:$D$22,2),VLOOKUP(H13894,'Shoe size conversion table'!$J$6:$L$22,2))</f>
        <v>43-44</v>
      </c>
      <c r="J13894" s="13">
        <f>IF(G13894="Male",VLOOKUP(H13894,'Shoe size conversion table'!$B$6:$D$22,3),VLOOKUP(H13894,'Shoe size conversion table'!$J$6:$L$22,3))</f>
        <v>10</v>
      </c>
      <c r="K13894" s="11">
        <v>129</v>
      </c>
      <c r="L13894" s="12">
        <v>0</v>
      </c>
      <c r="M13894" s="7">
        <f t="shared" si="652"/>
        <v>2016</v>
      </c>
      <c r="N13894" s="7">
        <f t="shared" ref="N13894:N13957" si="653">MONTH(C13894:C28861)</f>
        <v>10</v>
      </c>
      <c r="O13894" s="30">
        <f t="shared" ref="O13894:O13957" si="654">K13894*(1-L13894)</f>
        <v>129</v>
      </c>
    </row>
    <row r="13895" spans="2:15" x14ac:dyDescent="0.2">
      <c r="B13895" s="13">
        <v>64789</v>
      </c>
      <c r="C13895" s="14">
        <v>42671.246111111104</v>
      </c>
      <c r="D13895" s="7" t="s">
        <v>7</v>
      </c>
      <c r="E13895" s="13">
        <v>2155</v>
      </c>
      <c r="F13895" s="7" t="s">
        <v>51</v>
      </c>
      <c r="G13895" s="7" t="s">
        <v>12</v>
      </c>
      <c r="H13895" s="13">
        <v>10.5</v>
      </c>
      <c r="I13895" s="13">
        <f>IF(G13895="Male",VLOOKUP(H13895,'Shoe size conversion table'!$B$6:$D$22,2),VLOOKUP(H13895,'Shoe size conversion table'!$J$6:$L$22,2))</f>
        <v>41</v>
      </c>
      <c r="J13895" s="13">
        <f>IF(G13895="Male",VLOOKUP(H13895,'Shoe size conversion table'!$B$6:$D$22,3),VLOOKUP(H13895,'Shoe size conversion table'!$J$6:$L$22,3))</f>
        <v>8.5</v>
      </c>
      <c r="K13895" s="11">
        <v>169</v>
      </c>
      <c r="L13895" s="12">
        <v>0</v>
      </c>
      <c r="M13895" s="7">
        <f t="shared" si="652"/>
        <v>2016</v>
      </c>
      <c r="N13895" s="7">
        <f t="shared" si="653"/>
        <v>10</v>
      </c>
      <c r="O13895" s="30">
        <f t="shared" si="654"/>
        <v>169</v>
      </c>
    </row>
    <row r="13896" spans="2:15" x14ac:dyDescent="0.2">
      <c r="B13896" s="13">
        <v>64790</v>
      </c>
      <c r="C13896" s="14">
        <v>42671.276111111307</v>
      </c>
      <c r="D13896" s="7" t="s">
        <v>7</v>
      </c>
      <c r="E13896" s="13">
        <v>2157</v>
      </c>
      <c r="F13896" s="7" t="s">
        <v>48</v>
      </c>
      <c r="G13896" s="7" t="s">
        <v>11</v>
      </c>
      <c r="H13896" s="13">
        <v>9.5</v>
      </c>
      <c r="I13896" s="13" t="str">
        <f>IF(G13896="Male",VLOOKUP(H13896,'Shoe size conversion table'!$B$6:$D$22,2),VLOOKUP(H13896,'Shoe size conversion table'!$J$6:$L$22,2))</f>
        <v>42-43</v>
      </c>
      <c r="J13896" s="13">
        <f>IF(G13896="Male",VLOOKUP(H13896,'Shoe size conversion table'!$B$6:$D$22,3),VLOOKUP(H13896,'Shoe size conversion table'!$J$6:$L$22,3))</f>
        <v>9</v>
      </c>
      <c r="K13896" s="11">
        <v>139</v>
      </c>
      <c r="L13896" s="12">
        <v>0</v>
      </c>
      <c r="M13896" s="7">
        <f t="shared" si="652"/>
        <v>2016</v>
      </c>
      <c r="N13896" s="7">
        <f t="shared" si="653"/>
        <v>10</v>
      </c>
      <c r="O13896" s="30">
        <f t="shared" si="654"/>
        <v>139</v>
      </c>
    </row>
    <row r="13897" spans="2:15" x14ac:dyDescent="0.2">
      <c r="B13897" s="13">
        <v>64791</v>
      </c>
      <c r="C13897" s="14">
        <v>42671.316111111199</v>
      </c>
      <c r="D13897" s="7" t="s">
        <v>10</v>
      </c>
      <c r="E13897" s="13">
        <v>2233</v>
      </c>
      <c r="F13897" s="7" t="s">
        <v>35</v>
      </c>
      <c r="G13897" s="7" t="s">
        <v>12</v>
      </c>
      <c r="H13897" s="13">
        <v>8</v>
      </c>
      <c r="I13897" s="13" t="str">
        <f>IF(G13897="Male",VLOOKUP(H13897,'Shoe size conversion table'!$B$6:$D$22,2),VLOOKUP(H13897,'Shoe size conversion table'!$J$6:$L$22,2))</f>
        <v>38-39</v>
      </c>
      <c r="J13897" s="13">
        <f>IF(G13897="Male",VLOOKUP(H13897,'Shoe size conversion table'!$B$6:$D$22,3),VLOOKUP(H13897,'Shoe size conversion table'!$J$6:$L$22,3))</f>
        <v>6</v>
      </c>
      <c r="K13897" s="11">
        <v>179</v>
      </c>
      <c r="L13897" s="12">
        <v>0</v>
      </c>
      <c r="M13897" s="7">
        <f t="shared" si="652"/>
        <v>2016</v>
      </c>
      <c r="N13897" s="7">
        <f t="shared" si="653"/>
        <v>10</v>
      </c>
      <c r="O13897" s="30">
        <f t="shared" si="654"/>
        <v>179</v>
      </c>
    </row>
    <row r="13898" spans="2:15" x14ac:dyDescent="0.2">
      <c r="B13898" s="13">
        <v>64792</v>
      </c>
      <c r="C13898" s="14">
        <v>42671.316111111249</v>
      </c>
      <c r="D13898" s="7" t="s">
        <v>7</v>
      </c>
      <c r="E13898" s="13">
        <v>2230</v>
      </c>
      <c r="F13898" s="7" t="s">
        <v>49</v>
      </c>
      <c r="G13898" s="7" t="s">
        <v>12</v>
      </c>
      <c r="H13898" s="13">
        <v>7.5</v>
      </c>
      <c r="I13898" s="13">
        <f>IF(G13898="Male",VLOOKUP(H13898,'Shoe size conversion table'!$B$6:$D$22,2),VLOOKUP(H13898,'Shoe size conversion table'!$J$6:$L$22,2))</f>
        <v>38</v>
      </c>
      <c r="J13898" s="13">
        <f>IF(G13898="Male",VLOOKUP(H13898,'Shoe size conversion table'!$B$6:$D$22,3),VLOOKUP(H13898,'Shoe size conversion table'!$J$6:$L$22,3))</f>
        <v>5.5</v>
      </c>
      <c r="K13898" s="11">
        <v>199</v>
      </c>
      <c r="L13898" s="12">
        <v>0.3</v>
      </c>
      <c r="M13898" s="7">
        <f t="shared" si="652"/>
        <v>2016</v>
      </c>
      <c r="N13898" s="7">
        <f t="shared" si="653"/>
        <v>10</v>
      </c>
      <c r="O13898" s="30">
        <f t="shared" si="654"/>
        <v>139.29999999999998</v>
      </c>
    </row>
    <row r="13899" spans="2:15" x14ac:dyDescent="0.2">
      <c r="B13899" s="13">
        <v>64792</v>
      </c>
      <c r="C13899" s="14">
        <v>42671.316111111249</v>
      </c>
      <c r="D13899" s="7" t="s">
        <v>7</v>
      </c>
      <c r="E13899" s="13">
        <v>2218</v>
      </c>
      <c r="F13899" s="7" t="s">
        <v>46</v>
      </c>
      <c r="G13899" s="7" t="s">
        <v>12</v>
      </c>
      <c r="H13899" s="13">
        <v>9</v>
      </c>
      <c r="I13899" s="13" t="str">
        <f>IF(G13899="Male",VLOOKUP(H13899,'Shoe size conversion table'!$B$6:$D$22,2),VLOOKUP(H13899,'Shoe size conversion table'!$J$6:$L$22,2))</f>
        <v>39-40</v>
      </c>
      <c r="J13899" s="13">
        <f>IF(G13899="Male",VLOOKUP(H13899,'Shoe size conversion table'!$B$6:$D$22,3),VLOOKUP(H13899,'Shoe size conversion table'!$J$6:$L$22,3))</f>
        <v>7</v>
      </c>
      <c r="K13899" s="11">
        <v>139</v>
      </c>
      <c r="L13899" s="12">
        <v>0</v>
      </c>
      <c r="M13899" s="7">
        <f t="shared" si="652"/>
        <v>2016</v>
      </c>
      <c r="N13899" s="7">
        <f t="shared" si="653"/>
        <v>10</v>
      </c>
      <c r="O13899" s="30">
        <f t="shared" si="654"/>
        <v>139</v>
      </c>
    </row>
    <row r="13900" spans="2:15" x14ac:dyDescent="0.2">
      <c r="B13900" s="13">
        <v>64793</v>
      </c>
      <c r="C13900" s="14">
        <v>42671.336111111123</v>
      </c>
      <c r="D13900" s="7" t="s">
        <v>7</v>
      </c>
      <c r="E13900" s="13">
        <v>2189</v>
      </c>
      <c r="F13900" s="7" t="s">
        <v>49</v>
      </c>
      <c r="G13900" s="7" t="s">
        <v>12</v>
      </c>
      <c r="H13900" s="13">
        <v>8</v>
      </c>
      <c r="I13900" s="13" t="str">
        <f>IF(G13900="Male",VLOOKUP(H13900,'Shoe size conversion table'!$B$6:$D$22,2),VLOOKUP(H13900,'Shoe size conversion table'!$J$6:$L$22,2))</f>
        <v>38-39</v>
      </c>
      <c r="J13900" s="13">
        <f>IF(G13900="Male",VLOOKUP(H13900,'Shoe size conversion table'!$B$6:$D$22,3),VLOOKUP(H13900,'Shoe size conversion table'!$J$6:$L$22,3))</f>
        <v>6</v>
      </c>
      <c r="K13900" s="11">
        <v>139</v>
      </c>
      <c r="L13900" s="12">
        <v>0</v>
      </c>
      <c r="M13900" s="7">
        <f t="shared" si="652"/>
        <v>2016</v>
      </c>
      <c r="N13900" s="7">
        <f t="shared" si="653"/>
        <v>10</v>
      </c>
      <c r="O13900" s="30">
        <f t="shared" si="654"/>
        <v>139</v>
      </c>
    </row>
    <row r="13901" spans="2:15" x14ac:dyDescent="0.2">
      <c r="B13901" s="13">
        <v>64794</v>
      </c>
      <c r="C13901" s="14">
        <v>42671.346111111117</v>
      </c>
      <c r="D13901" s="7" t="s">
        <v>7</v>
      </c>
      <c r="E13901" s="13">
        <v>2211</v>
      </c>
      <c r="F13901" s="7" t="s">
        <v>49</v>
      </c>
      <c r="G13901" s="7" t="s">
        <v>12</v>
      </c>
      <c r="H13901" s="13">
        <v>8</v>
      </c>
      <c r="I13901" s="13" t="str">
        <f>IF(G13901="Male",VLOOKUP(H13901,'Shoe size conversion table'!$B$6:$D$22,2),VLOOKUP(H13901,'Shoe size conversion table'!$J$6:$L$22,2))</f>
        <v>38-39</v>
      </c>
      <c r="J13901" s="13">
        <f>IF(G13901="Male",VLOOKUP(H13901,'Shoe size conversion table'!$B$6:$D$22,3),VLOOKUP(H13901,'Shoe size conversion table'!$J$6:$L$22,3))</f>
        <v>6</v>
      </c>
      <c r="K13901" s="11">
        <v>129</v>
      </c>
      <c r="L13901" s="12">
        <v>0</v>
      </c>
      <c r="M13901" s="7">
        <f t="shared" si="652"/>
        <v>2016</v>
      </c>
      <c r="N13901" s="7">
        <f t="shared" si="653"/>
        <v>10</v>
      </c>
      <c r="O13901" s="30">
        <f t="shared" si="654"/>
        <v>129</v>
      </c>
    </row>
    <row r="13902" spans="2:15" x14ac:dyDescent="0.2">
      <c r="B13902" s="13">
        <v>64794</v>
      </c>
      <c r="C13902" s="14">
        <v>42671.346111111117</v>
      </c>
      <c r="D13902" s="7" t="s">
        <v>7</v>
      </c>
      <c r="E13902" s="13">
        <v>2161</v>
      </c>
      <c r="F13902" s="7" t="s">
        <v>52</v>
      </c>
      <c r="G13902" s="7" t="s">
        <v>11</v>
      </c>
      <c r="H13902" s="13">
        <v>11</v>
      </c>
      <c r="I13902" s="13">
        <f>IF(G13902="Male",VLOOKUP(H13902,'Shoe size conversion table'!$B$6:$D$22,2),VLOOKUP(H13902,'Shoe size conversion table'!$J$6:$L$22,2))</f>
        <v>44</v>
      </c>
      <c r="J13902" s="13">
        <f>IF(G13902="Male",VLOOKUP(H13902,'Shoe size conversion table'!$B$6:$D$22,3),VLOOKUP(H13902,'Shoe size conversion table'!$J$6:$L$22,3))</f>
        <v>10.5</v>
      </c>
      <c r="K13902" s="11">
        <v>189</v>
      </c>
      <c r="L13902" s="12">
        <v>0</v>
      </c>
      <c r="M13902" s="7">
        <f t="shared" si="652"/>
        <v>2016</v>
      </c>
      <c r="N13902" s="7">
        <f t="shared" si="653"/>
        <v>10</v>
      </c>
      <c r="O13902" s="30">
        <f t="shared" si="654"/>
        <v>189</v>
      </c>
    </row>
    <row r="13903" spans="2:15" x14ac:dyDescent="0.2">
      <c r="B13903" s="13">
        <v>64795</v>
      </c>
      <c r="C13903" s="14">
        <v>42671.346111111117</v>
      </c>
      <c r="D13903" s="7" t="s">
        <v>10</v>
      </c>
      <c r="E13903" s="13">
        <v>2159</v>
      </c>
      <c r="F13903" s="7" t="s">
        <v>35</v>
      </c>
      <c r="G13903" s="7" t="s">
        <v>12</v>
      </c>
      <c r="H13903" s="13">
        <v>8</v>
      </c>
      <c r="I13903" s="13" t="str">
        <f>IF(G13903="Male",VLOOKUP(H13903,'Shoe size conversion table'!$B$6:$D$22,2),VLOOKUP(H13903,'Shoe size conversion table'!$J$6:$L$22,2))</f>
        <v>38-39</v>
      </c>
      <c r="J13903" s="13">
        <f>IF(G13903="Male",VLOOKUP(H13903,'Shoe size conversion table'!$B$6:$D$22,3),VLOOKUP(H13903,'Shoe size conversion table'!$J$6:$L$22,3))</f>
        <v>6</v>
      </c>
      <c r="K13903" s="11">
        <v>159</v>
      </c>
      <c r="L13903" s="12">
        <v>0</v>
      </c>
      <c r="M13903" s="7">
        <f t="shared" si="652"/>
        <v>2016</v>
      </c>
      <c r="N13903" s="7">
        <f t="shared" si="653"/>
        <v>10</v>
      </c>
      <c r="O13903" s="30">
        <f t="shared" si="654"/>
        <v>159</v>
      </c>
    </row>
    <row r="13904" spans="2:15" x14ac:dyDescent="0.2">
      <c r="B13904" s="13">
        <v>64796</v>
      </c>
      <c r="C13904" s="14">
        <v>42671.346111111117</v>
      </c>
      <c r="D13904" s="7" t="s">
        <v>10</v>
      </c>
      <c r="E13904" s="13">
        <v>2163</v>
      </c>
      <c r="F13904" s="7" t="s">
        <v>34</v>
      </c>
      <c r="G13904" s="7" t="s">
        <v>12</v>
      </c>
      <c r="H13904" s="13">
        <v>7.5</v>
      </c>
      <c r="I13904" s="13">
        <f>IF(G13904="Male",VLOOKUP(H13904,'Shoe size conversion table'!$B$6:$D$22,2),VLOOKUP(H13904,'Shoe size conversion table'!$J$6:$L$22,2))</f>
        <v>38</v>
      </c>
      <c r="J13904" s="13">
        <f>IF(G13904="Male",VLOOKUP(H13904,'Shoe size conversion table'!$B$6:$D$22,3),VLOOKUP(H13904,'Shoe size conversion table'!$J$6:$L$22,3))</f>
        <v>5.5</v>
      </c>
      <c r="K13904" s="11">
        <v>199</v>
      </c>
      <c r="L13904" s="12">
        <v>0</v>
      </c>
      <c r="M13904" s="7">
        <f t="shared" si="652"/>
        <v>2016</v>
      </c>
      <c r="N13904" s="7">
        <f t="shared" si="653"/>
        <v>10</v>
      </c>
      <c r="O13904" s="30">
        <f t="shared" si="654"/>
        <v>199</v>
      </c>
    </row>
    <row r="13905" spans="2:15" x14ac:dyDescent="0.2">
      <c r="B13905" s="13">
        <v>64797</v>
      </c>
      <c r="C13905" s="14">
        <v>42671.376111111123</v>
      </c>
      <c r="D13905" s="7" t="s">
        <v>9</v>
      </c>
      <c r="E13905" s="13">
        <v>2190</v>
      </c>
      <c r="F13905" s="7" t="s">
        <v>58</v>
      </c>
      <c r="G13905" s="7" t="s">
        <v>11</v>
      </c>
      <c r="H13905" s="13">
        <v>8</v>
      </c>
      <c r="I13905" s="13">
        <f>IF(G13905="Male",VLOOKUP(H13905,'Shoe size conversion table'!$B$6:$D$22,2),VLOOKUP(H13905,'Shoe size conversion table'!$J$6:$L$22,2))</f>
        <v>41</v>
      </c>
      <c r="J13905" s="13">
        <f>IF(G13905="Male",VLOOKUP(H13905,'Shoe size conversion table'!$B$6:$D$22,3),VLOOKUP(H13905,'Shoe size conversion table'!$J$6:$L$22,3))</f>
        <v>7.5</v>
      </c>
      <c r="K13905" s="11">
        <v>189</v>
      </c>
      <c r="L13905" s="12">
        <v>0.5</v>
      </c>
      <c r="M13905" s="7">
        <f t="shared" si="652"/>
        <v>2016</v>
      </c>
      <c r="N13905" s="7">
        <f t="shared" si="653"/>
        <v>10</v>
      </c>
      <c r="O13905" s="30">
        <f t="shared" si="654"/>
        <v>94.5</v>
      </c>
    </row>
    <row r="13906" spans="2:15" x14ac:dyDescent="0.2">
      <c r="B13906" s="13">
        <v>64798</v>
      </c>
      <c r="C13906" s="14">
        <v>42671.406111111246</v>
      </c>
      <c r="D13906" s="7" t="s">
        <v>10</v>
      </c>
      <c r="E13906" s="13">
        <v>2207</v>
      </c>
      <c r="F13906" s="7" t="s">
        <v>34</v>
      </c>
      <c r="G13906" s="7" t="s">
        <v>11</v>
      </c>
      <c r="H13906" s="13">
        <v>10.5</v>
      </c>
      <c r="I13906" s="13" t="str">
        <f>IF(G13906="Male",VLOOKUP(H13906,'Shoe size conversion table'!$B$6:$D$22,2),VLOOKUP(H13906,'Shoe size conversion table'!$J$6:$L$22,2))</f>
        <v>43-44</v>
      </c>
      <c r="J13906" s="13">
        <f>IF(G13906="Male",VLOOKUP(H13906,'Shoe size conversion table'!$B$6:$D$22,3),VLOOKUP(H13906,'Shoe size conversion table'!$J$6:$L$22,3))</f>
        <v>10</v>
      </c>
      <c r="K13906" s="11">
        <v>179</v>
      </c>
      <c r="L13906" s="12">
        <v>0</v>
      </c>
      <c r="M13906" s="7">
        <f t="shared" si="652"/>
        <v>2016</v>
      </c>
      <c r="N13906" s="7">
        <f t="shared" si="653"/>
        <v>10</v>
      </c>
      <c r="O13906" s="30">
        <f t="shared" si="654"/>
        <v>179</v>
      </c>
    </row>
    <row r="13907" spans="2:15" x14ac:dyDescent="0.2">
      <c r="B13907" s="13">
        <v>64799</v>
      </c>
      <c r="C13907" s="14">
        <v>42671.426111111097</v>
      </c>
      <c r="D13907" s="7" t="s">
        <v>9</v>
      </c>
      <c r="E13907" s="13">
        <v>2171</v>
      </c>
      <c r="F13907" s="7" t="s">
        <v>58</v>
      </c>
      <c r="G13907" s="7" t="s">
        <v>12</v>
      </c>
      <c r="H13907" s="13">
        <v>8.5</v>
      </c>
      <c r="I13907" s="13">
        <f>IF(G13907="Male",VLOOKUP(H13907,'Shoe size conversion table'!$B$6:$D$22,2),VLOOKUP(H13907,'Shoe size conversion table'!$J$6:$L$22,2))</f>
        <v>39</v>
      </c>
      <c r="J13907" s="13">
        <f>IF(G13907="Male",VLOOKUP(H13907,'Shoe size conversion table'!$B$6:$D$22,3),VLOOKUP(H13907,'Shoe size conversion table'!$J$6:$L$22,3))</f>
        <v>6.5</v>
      </c>
      <c r="K13907" s="11">
        <v>199</v>
      </c>
      <c r="L13907" s="12">
        <v>0.1</v>
      </c>
      <c r="M13907" s="7">
        <f t="shared" si="652"/>
        <v>2016</v>
      </c>
      <c r="N13907" s="7">
        <f t="shared" si="653"/>
        <v>10</v>
      </c>
      <c r="O13907" s="30">
        <f t="shared" si="654"/>
        <v>179.1</v>
      </c>
    </row>
    <row r="13908" spans="2:15" x14ac:dyDescent="0.2">
      <c r="B13908" s="13">
        <v>64800</v>
      </c>
      <c r="C13908" s="14">
        <v>42671.436111111245</v>
      </c>
      <c r="D13908" s="7" t="s">
        <v>10</v>
      </c>
      <c r="E13908" s="13">
        <v>2152</v>
      </c>
      <c r="F13908" s="7" t="s">
        <v>35</v>
      </c>
      <c r="G13908" s="7" t="s">
        <v>11</v>
      </c>
      <c r="H13908" s="13">
        <v>9.5</v>
      </c>
      <c r="I13908" s="13" t="str">
        <f>IF(G13908="Male",VLOOKUP(H13908,'Shoe size conversion table'!$B$6:$D$22,2),VLOOKUP(H13908,'Shoe size conversion table'!$J$6:$L$22,2))</f>
        <v>42-43</v>
      </c>
      <c r="J13908" s="13">
        <f>IF(G13908="Male",VLOOKUP(H13908,'Shoe size conversion table'!$B$6:$D$22,3),VLOOKUP(H13908,'Shoe size conversion table'!$J$6:$L$22,3))</f>
        <v>9</v>
      </c>
      <c r="K13908" s="11">
        <v>189</v>
      </c>
      <c r="L13908" s="12">
        <v>0</v>
      </c>
      <c r="M13908" s="7">
        <f t="shared" si="652"/>
        <v>2016</v>
      </c>
      <c r="N13908" s="7">
        <f t="shared" si="653"/>
        <v>10</v>
      </c>
      <c r="O13908" s="30">
        <f t="shared" si="654"/>
        <v>189</v>
      </c>
    </row>
    <row r="13909" spans="2:15" x14ac:dyDescent="0.2">
      <c r="B13909" s="13">
        <v>64801</v>
      </c>
      <c r="C13909" s="14">
        <v>42671.516111111101</v>
      </c>
      <c r="D13909" s="7" t="s">
        <v>10</v>
      </c>
      <c r="E13909" s="13">
        <v>2194</v>
      </c>
      <c r="F13909" s="7" t="s">
        <v>35</v>
      </c>
      <c r="G13909" s="7" t="s">
        <v>12</v>
      </c>
      <c r="H13909" s="13">
        <v>8.5</v>
      </c>
      <c r="I13909" s="13">
        <f>IF(G13909="Male",VLOOKUP(H13909,'Shoe size conversion table'!$B$6:$D$22,2),VLOOKUP(H13909,'Shoe size conversion table'!$J$6:$L$22,2))</f>
        <v>39</v>
      </c>
      <c r="J13909" s="13">
        <f>IF(G13909="Male",VLOOKUP(H13909,'Shoe size conversion table'!$B$6:$D$22,3),VLOOKUP(H13909,'Shoe size conversion table'!$J$6:$L$22,3))</f>
        <v>6.5</v>
      </c>
      <c r="K13909" s="11">
        <v>159</v>
      </c>
      <c r="L13909" s="12">
        <v>0</v>
      </c>
      <c r="M13909" s="7">
        <f t="shared" si="652"/>
        <v>2016</v>
      </c>
      <c r="N13909" s="7">
        <f t="shared" si="653"/>
        <v>10</v>
      </c>
      <c r="O13909" s="30">
        <f t="shared" si="654"/>
        <v>159</v>
      </c>
    </row>
    <row r="13910" spans="2:15" x14ac:dyDescent="0.2">
      <c r="B13910" s="13">
        <v>64802</v>
      </c>
      <c r="C13910" s="14">
        <v>42671.576111111121</v>
      </c>
      <c r="D13910" s="7" t="s">
        <v>10</v>
      </c>
      <c r="E13910" s="13">
        <v>2231</v>
      </c>
      <c r="F13910" s="7" t="s">
        <v>35</v>
      </c>
      <c r="G13910" s="7" t="s">
        <v>12</v>
      </c>
      <c r="H13910" s="13">
        <v>7.5</v>
      </c>
      <c r="I13910" s="13">
        <f>IF(G13910="Male",VLOOKUP(H13910,'Shoe size conversion table'!$B$6:$D$22,2),VLOOKUP(H13910,'Shoe size conversion table'!$J$6:$L$22,2))</f>
        <v>38</v>
      </c>
      <c r="J13910" s="13">
        <f>IF(G13910="Male",VLOOKUP(H13910,'Shoe size conversion table'!$B$6:$D$22,3),VLOOKUP(H13910,'Shoe size conversion table'!$J$6:$L$22,3))</f>
        <v>5.5</v>
      </c>
      <c r="K13910" s="11">
        <v>149</v>
      </c>
      <c r="L13910" s="12">
        <v>0.3</v>
      </c>
      <c r="M13910" s="7">
        <f t="shared" si="652"/>
        <v>2016</v>
      </c>
      <c r="N13910" s="7">
        <f t="shared" si="653"/>
        <v>10</v>
      </c>
      <c r="O13910" s="30">
        <f t="shared" si="654"/>
        <v>104.3</v>
      </c>
    </row>
    <row r="13911" spans="2:15" x14ac:dyDescent="0.2">
      <c r="B13911" s="13">
        <v>64803</v>
      </c>
      <c r="C13911" s="14">
        <v>42671.616111111201</v>
      </c>
      <c r="D13911" s="7" t="s">
        <v>10</v>
      </c>
      <c r="E13911" s="13">
        <v>2200</v>
      </c>
      <c r="F13911" s="7" t="s">
        <v>34</v>
      </c>
      <c r="G13911" s="7" t="s">
        <v>11</v>
      </c>
      <c r="H13911" s="13">
        <v>10</v>
      </c>
      <c r="I13911" s="13">
        <f>IF(G13911="Male",VLOOKUP(H13911,'Shoe size conversion table'!$B$6:$D$22,2),VLOOKUP(H13911,'Shoe size conversion table'!$J$6:$L$22,2))</f>
        <v>43</v>
      </c>
      <c r="J13911" s="13">
        <f>IF(G13911="Male",VLOOKUP(H13911,'Shoe size conversion table'!$B$6:$D$22,3),VLOOKUP(H13911,'Shoe size conversion table'!$J$6:$L$22,3))</f>
        <v>9.5</v>
      </c>
      <c r="K13911" s="11">
        <v>169</v>
      </c>
      <c r="L13911" s="12">
        <v>0.5</v>
      </c>
      <c r="M13911" s="7">
        <f t="shared" si="652"/>
        <v>2016</v>
      </c>
      <c r="N13911" s="7">
        <f t="shared" si="653"/>
        <v>10</v>
      </c>
      <c r="O13911" s="30">
        <f t="shared" si="654"/>
        <v>84.5</v>
      </c>
    </row>
    <row r="13912" spans="2:15" x14ac:dyDescent="0.2">
      <c r="B13912" s="13">
        <v>64804</v>
      </c>
      <c r="C13912" s="14">
        <v>42671.71611111112</v>
      </c>
      <c r="D13912" s="7" t="s">
        <v>8</v>
      </c>
      <c r="E13912" s="13">
        <v>2220</v>
      </c>
      <c r="F13912" s="7" t="s">
        <v>39</v>
      </c>
      <c r="G13912" s="7" t="s">
        <v>11</v>
      </c>
      <c r="H13912" s="13">
        <v>8.5</v>
      </c>
      <c r="I13912" s="13" t="str">
        <f>IF(G13912="Male",VLOOKUP(H13912,'Shoe size conversion table'!$B$6:$D$22,2),VLOOKUP(H13912,'Shoe size conversion table'!$J$6:$L$22,2))</f>
        <v>41-42</v>
      </c>
      <c r="J13912" s="13">
        <f>IF(G13912="Male",VLOOKUP(H13912,'Shoe size conversion table'!$B$6:$D$22,3),VLOOKUP(H13912,'Shoe size conversion table'!$J$6:$L$22,3))</f>
        <v>8</v>
      </c>
      <c r="K13912" s="11">
        <v>129</v>
      </c>
      <c r="L13912" s="12">
        <v>0</v>
      </c>
      <c r="M13912" s="7">
        <f t="shared" si="652"/>
        <v>2016</v>
      </c>
      <c r="N13912" s="7">
        <f t="shared" si="653"/>
        <v>10</v>
      </c>
      <c r="O13912" s="30">
        <f t="shared" si="654"/>
        <v>129</v>
      </c>
    </row>
    <row r="13913" spans="2:15" x14ac:dyDescent="0.2">
      <c r="B13913" s="13">
        <v>64805</v>
      </c>
      <c r="C13913" s="14">
        <v>42671.866111111303</v>
      </c>
      <c r="D13913" s="7" t="s">
        <v>9</v>
      </c>
      <c r="E13913" s="13">
        <v>2195</v>
      </c>
      <c r="F13913" s="7" t="s">
        <v>59</v>
      </c>
      <c r="G13913" s="7" t="s">
        <v>12</v>
      </c>
      <c r="H13913" s="13">
        <v>8</v>
      </c>
      <c r="I13913" s="13" t="str">
        <f>IF(G13913="Male",VLOOKUP(H13913,'Shoe size conversion table'!$B$6:$D$22,2),VLOOKUP(H13913,'Shoe size conversion table'!$J$6:$L$22,2))</f>
        <v>38-39</v>
      </c>
      <c r="J13913" s="13">
        <f>IF(G13913="Male",VLOOKUP(H13913,'Shoe size conversion table'!$B$6:$D$22,3),VLOOKUP(H13913,'Shoe size conversion table'!$J$6:$L$22,3))</f>
        <v>6</v>
      </c>
      <c r="K13913" s="11">
        <v>129</v>
      </c>
      <c r="L13913" s="12">
        <v>0.2</v>
      </c>
      <c r="M13913" s="7">
        <f t="shared" si="652"/>
        <v>2016</v>
      </c>
      <c r="N13913" s="7">
        <f t="shared" si="653"/>
        <v>10</v>
      </c>
      <c r="O13913" s="30">
        <f t="shared" si="654"/>
        <v>103.2</v>
      </c>
    </row>
    <row r="13914" spans="2:15" x14ac:dyDescent="0.2">
      <c r="B13914" s="13">
        <v>64806</v>
      </c>
      <c r="C13914" s="14">
        <v>42671.886111111198</v>
      </c>
      <c r="D13914" s="7" t="s">
        <v>7</v>
      </c>
      <c r="E13914" s="13">
        <v>2239</v>
      </c>
      <c r="F13914" s="7" t="s">
        <v>49</v>
      </c>
      <c r="G13914" s="7" t="s">
        <v>11</v>
      </c>
      <c r="H13914" s="13">
        <v>10</v>
      </c>
      <c r="I13914" s="13">
        <f>IF(G13914="Male",VLOOKUP(H13914,'Shoe size conversion table'!$B$6:$D$22,2),VLOOKUP(H13914,'Shoe size conversion table'!$J$6:$L$22,2))</f>
        <v>43</v>
      </c>
      <c r="J13914" s="13">
        <f>IF(G13914="Male",VLOOKUP(H13914,'Shoe size conversion table'!$B$6:$D$22,3),VLOOKUP(H13914,'Shoe size conversion table'!$J$6:$L$22,3))</f>
        <v>9.5</v>
      </c>
      <c r="K13914" s="11">
        <v>149</v>
      </c>
      <c r="L13914" s="12">
        <v>0.1</v>
      </c>
      <c r="M13914" s="7">
        <f t="shared" si="652"/>
        <v>2016</v>
      </c>
      <c r="N13914" s="7">
        <f t="shared" si="653"/>
        <v>10</v>
      </c>
      <c r="O13914" s="30">
        <f t="shared" si="654"/>
        <v>134.1</v>
      </c>
    </row>
    <row r="13915" spans="2:15" x14ac:dyDescent="0.2">
      <c r="B13915" s="13">
        <v>64807</v>
      </c>
      <c r="C13915" s="14">
        <v>42671.896111111098</v>
      </c>
      <c r="D13915" s="7" t="s">
        <v>7</v>
      </c>
      <c r="E13915" s="13">
        <v>2174</v>
      </c>
      <c r="F13915" s="7" t="s">
        <v>51</v>
      </c>
      <c r="G13915" s="7" t="s">
        <v>11</v>
      </c>
      <c r="H13915" s="13">
        <v>9.5</v>
      </c>
      <c r="I13915" s="13" t="str">
        <f>IF(G13915="Male",VLOOKUP(H13915,'Shoe size conversion table'!$B$6:$D$22,2),VLOOKUP(H13915,'Shoe size conversion table'!$J$6:$L$22,2))</f>
        <v>42-43</v>
      </c>
      <c r="J13915" s="13">
        <f>IF(G13915="Male",VLOOKUP(H13915,'Shoe size conversion table'!$B$6:$D$22,3),VLOOKUP(H13915,'Shoe size conversion table'!$J$6:$L$22,3))</f>
        <v>9</v>
      </c>
      <c r="K13915" s="11">
        <v>149</v>
      </c>
      <c r="L13915" s="12">
        <v>0.3</v>
      </c>
      <c r="M13915" s="7">
        <f t="shared" si="652"/>
        <v>2016</v>
      </c>
      <c r="N13915" s="7">
        <f t="shared" si="653"/>
        <v>10</v>
      </c>
      <c r="O13915" s="30">
        <f t="shared" si="654"/>
        <v>104.3</v>
      </c>
    </row>
    <row r="13916" spans="2:15" x14ac:dyDescent="0.2">
      <c r="B13916" s="13">
        <v>64808</v>
      </c>
      <c r="C13916" s="14">
        <v>42671.976111111304</v>
      </c>
      <c r="D13916" s="7" t="s">
        <v>10</v>
      </c>
      <c r="E13916" s="13">
        <v>2211</v>
      </c>
      <c r="F13916" s="7" t="s">
        <v>35</v>
      </c>
      <c r="G13916" s="7" t="s">
        <v>11</v>
      </c>
      <c r="H13916" s="13">
        <v>9.5</v>
      </c>
      <c r="I13916" s="13" t="str">
        <f>IF(G13916="Male",VLOOKUP(H13916,'Shoe size conversion table'!$B$6:$D$22,2),VLOOKUP(H13916,'Shoe size conversion table'!$J$6:$L$22,2))</f>
        <v>42-43</v>
      </c>
      <c r="J13916" s="13">
        <f>IF(G13916="Male",VLOOKUP(H13916,'Shoe size conversion table'!$B$6:$D$22,3),VLOOKUP(H13916,'Shoe size conversion table'!$J$6:$L$22,3))</f>
        <v>9</v>
      </c>
      <c r="K13916" s="11">
        <v>169</v>
      </c>
      <c r="L13916" s="12">
        <v>0</v>
      </c>
      <c r="M13916" s="7">
        <f t="shared" si="652"/>
        <v>2016</v>
      </c>
      <c r="N13916" s="7">
        <f t="shared" si="653"/>
        <v>10</v>
      </c>
      <c r="O13916" s="30">
        <f t="shared" si="654"/>
        <v>169</v>
      </c>
    </row>
    <row r="13917" spans="2:15" x14ac:dyDescent="0.2">
      <c r="B13917" s="13">
        <v>64809</v>
      </c>
      <c r="C13917" s="14">
        <v>42672.076111111201</v>
      </c>
      <c r="D13917" s="7" t="s">
        <v>7</v>
      </c>
      <c r="E13917" s="13">
        <v>2220</v>
      </c>
      <c r="F13917" s="7" t="s">
        <v>49</v>
      </c>
      <c r="G13917" s="7" t="s">
        <v>12</v>
      </c>
      <c r="H13917" s="13">
        <v>8</v>
      </c>
      <c r="I13917" s="13" t="str">
        <f>IF(G13917="Male",VLOOKUP(H13917,'Shoe size conversion table'!$B$6:$D$22,2),VLOOKUP(H13917,'Shoe size conversion table'!$J$6:$L$22,2))</f>
        <v>38-39</v>
      </c>
      <c r="J13917" s="13">
        <f>IF(G13917="Male",VLOOKUP(H13917,'Shoe size conversion table'!$B$6:$D$22,3),VLOOKUP(H13917,'Shoe size conversion table'!$J$6:$L$22,3))</f>
        <v>6</v>
      </c>
      <c r="K13917" s="11">
        <v>159</v>
      </c>
      <c r="L13917" s="12">
        <v>0</v>
      </c>
      <c r="M13917" s="7">
        <f t="shared" si="652"/>
        <v>2016</v>
      </c>
      <c r="N13917" s="7">
        <f t="shared" si="653"/>
        <v>10</v>
      </c>
      <c r="O13917" s="30">
        <f t="shared" si="654"/>
        <v>159</v>
      </c>
    </row>
    <row r="13918" spans="2:15" x14ac:dyDescent="0.2">
      <c r="B13918" s="13">
        <v>64810</v>
      </c>
      <c r="C13918" s="14">
        <v>42672.136111111104</v>
      </c>
      <c r="D13918" s="7" t="s">
        <v>7</v>
      </c>
      <c r="E13918" s="13">
        <v>2190</v>
      </c>
      <c r="F13918" s="7" t="s">
        <v>49</v>
      </c>
      <c r="G13918" s="7" t="s">
        <v>11</v>
      </c>
      <c r="H13918" s="13">
        <v>9.5</v>
      </c>
      <c r="I13918" s="13" t="str">
        <f>IF(G13918="Male",VLOOKUP(H13918,'Shoe size conversion table'!$B$6:$D$22,2),VLOOKUP(H13918,'Shoe size conversion table'!$J$6:$L$22,2))</f>
        <v>42-43</v>
      </c>
      <c r="J13918" s="13">
        <f>IF(G13918="Male",VLOOKUP(H13918,'Shoe size conversion table'!$B$6:$D$22,3),VLOOKUP(H13918,'Shoe size conversion table'!$J$6:$L$22,3))</f>
        <v>9</v>
      </c>
      <c r="K13918" s="11">
        <v>149</v>
      </c>
      <c r="L13918" s="12">
        <v>0.1</v>
      </c>
      <c r="M13918" s="7">
        <f t="shared" si="652"/>
        <v>2016</v>
      </c>
      <c r="N13918" s="7">
        <f t="shared" si="653"/>
        <v>10</v>
      </c>
      <c r="O13918" s="30">
        <f t="shared" si="654"/>
        <v>134.1</v>
      </c>
    </row>
    <row r="13919" spans="2:15" x14ac:dyDescent="0.2">
      <c r="B13919" s="13">
        <v>64810</v>
      </c>
      <c r="C13919" s="14">
        <v>42672.136111111104</v>
      </c>
      <c r="D13919" s="7" t="s">
        <v>7</v>
      </c>
      <c r="E13919" s="13">
        <v>2163</v>
      </c>
      <c r="F13919" s="7" t="s">
        <v>49</v>
      </c>
      <c r="G13919" s="7" t="s">
        <v>11</v>
      </c>
      <c r="H13919" s="13">
        <v>10.5</v>
      </c>
      <c r="I13919" s="13" t="str">
        <f>IF(G13919="Male",VLOOKUP(H13919,'Shoe size conversion table'!$B$6:$D$22,2),VLOOKUP(H13919,'Shoe size conversion table'!$J$6:$L$22,2))</f>
        <v>43-44</v>
      </c>
      <c r="J13919" s="13">
        <f>IF(G13919="Male",VLOOKUP(H13919,'Shoe size conversion table'!$B$6:$D$22,3),VLOOKUP(H13919,'Shoe size conversion table'!$J$6:$L$22,3))</f>
        <v>10</v>
      </c>
      <c r="K13919" s="11">
        <v>129</v>
      </c>
      <c r="L13919" s="12">
        <v>0</v>
      </c>
      <c r="M13919" s="7">
        <f t="shared" si="652"/>
        <v>2016</v>
      </c>
      <c r="N13919" s="7">
        <f t="shared" si="653"/>
        <v>10</v>
      </c>
      <c r="O13919" s="30">
        <f t="shared" si="654"/>
        <v>129</v>
      </c>
    </row>
    <row r="13920" spans="2:15" x14ac:dyDescent="0.2">
      <c r="B13920" s="13">
        <v>64811</v>
      </c>
      <c r="C13920" s="14">
        <v>42672.176111111097</v>
      </c>
      <c r="D13920" s="7" t="s">
        <v>8</v>
      </c>
      <c r="E13920" s="13">
        <v>2174</v>
      </c>
      <c r="F13920" s="7" t="s">
        <v>42</v>
      </c>
      <c r="G13920" s="7" t="s">
        <v>12</v>
      </c>
      <c r="H13920" s="13">
        <v>7.5</v>
      </c>
      <c r="I13920" s="13">
        <f>IF(G13920="Male",VLOOKUP(H13920,'Shoe size conversion table'!$B$6:$D$22,2),VLOOKUP(H13920,'Shoe size conversion table'!$J$6:$L$22,2))</f>
        <v>38</v>
      </c>
      <c r="J13920" s="13">
        <f>IF(G13920="Male",VLOOKUP(H13920,'Shoe size conversion table'!$B$6:$D$22,3),VLOOKUP(H13920,'Shoe size conversion table'!$J$6:$L$22,3))</f>
        <v>5.5</v>
      </c>
      <c r="K13920" s="11">
        <v>179</v>
      </c>
      <c r="L13920" s="12">
        <v>0.5</v>
      </c>
      <c r="M13920" s="7">
        <f t="shared" si="652"/>
        <v>2016</v>
      </c>
      <c r="N13920" s="7">
        <f t="shared" si="653"/>
        <v>10</v>
      </c>
      <c r="O13920" s="30">
        <f t="shared" si="654"/>
        <v>89.5</v>
      </c>
    </row>
    <row r="13921" spans="2:15" x14ac:dyDescent="0.2">
      <c r="B13921" s="13">
        <v>64812</v>
      </c>
      <c r="C13921" s="14">
        <v>42672.316111111249</v>
      </c>
      <c r="D13921" s="7" t="s">
        <v>7</v>
      </c>
      <c r="E13921" s="13">
        <v>2200</v>
      </c>
      <c r="F13921" s="7" t="s">
        <v>44</v>
      </c>
      <c r="G13921" s="7" t="s">
        <v>12</v>
      </c>
      <c r="H13921" s="13">
        <v>7.5</v>
      </c>
      <c r="I13921" s="13">
        <f>IF(G13921="Male",VLOOKUP(H13921,'Shoe size conversion table'!$B$6:$D$22,2),VLOOKUP(H13921,'Shoe size conversion table'!$J$6:$L$22,2))</f>
        <v>38</v>
      </c>
      <c r="J13921" s="13">
        <f>IF(G13921="Male",VLOOKUP(H13921,'Shoe size conversion table'!$B$6:$D$22,3),VLOOKUP(H13921,'Shoe size conversion table'!$J$6:$L$22,3))</f>
        <v>5.5</v>
      </c>
      <c r="K13921" s="11">
        <v>149</v>
      </c>
      <c r="L13921" s="12">
        <v>0</v>
      </c>
      <c r="M13921" s="7">
        <f t="shared" si="652"/>
        <v>2016</v>
      </c>
      <c r="N13921" s="7">
        <f t="shared" si="653"/>
        <v>10</v>
      </c>
      <c r="O13921" s="30">
        <f t="shared" si="654"/>
        <v>149</v>
      </c>
    </row>
    <row r="13922" spans="2:15" x14ac:dyDescent="0.2">
      <c r="B13922" s="13">
        <v>64812</v>
      </c>
      <c r="C13922" s="14">
        <v>42672.316111111249</v>
      </c>
      <c r="D13922" s="7" t="s">
        <v>7</v>
      </c>
      <c r="E13922" s="13">
        <v>2218</v>
      </c>
      <c r="F13922" s="7" t="s">
        <v>46</v>
      </c>
      <c r="G13922" s="7" t="s">
        <v>12</v>
      </c>
      <c r="H13922" s="13">
        <v>9</v>
      </c>
      <c r="I13922" s="13" t="str">
        <f>IF(G13922="Male",VLOOKUP(H13922,'Shoe size conversion table'!$B$6:$D$22,2),VLOOKUP(H13922,'Shoe size conversion table'!$J$6:$L$22,2))</f>
        <v>39-40</v>
      </c>
      <c r="J13922" s="13">
        <f>IF(G13922="Male",VLOOKUP(H13922,'Shoe size conversion table'!$B$6:$D$22,3),VLOOKUP(H13922,'Shoe size conversion table'!$J$6:$L$22,3))</f>
        <v>7</v>
      </c>
      <c r="K13922" s="11">
        <v>139</v>
      </c>
      <c r="L13922" s="12">
        <v>0</v>
      </c>
      <c r="M13922" s="7">
        <f t="shared" si="652"/>
        <v>2016</v>
      </c>
      <c r="N13922" s="7">
        <f t="shared" si="653"/>
        <v>10</v>
      </c>
      <c r="O13922" s="30">
        <f t="shared" si="654"/>
        <v>139</v>
      </c>
    </row>
    <row r="13923" spans="2:15" x14ac:dyDescent="0.2">
      <c r="B13923" s="13">
        <v>64813</v>
      </c>
      <c r="C13923" s="14">
        <v>42672.336111111123</v>
      </c>
      <c r="D13923" s="7" t="s">
        <v>10</v>
      </c>
      <c r="E13923" s="13">
        <v>2226</v>
      </c>
      <c r="F13923" s="7" t="s">
        <v>34</v>
      </c>
      <c r="G13923" s="7" t="s">
        <v>11</v>
      </c>
      <c r="H13923" s="13">
        <v>14</v>
      </c>
      <c r="I13923" s="13">
        <f>IF(G13923="Male",VLOOKUP(H13923,'Shoe size conversion table'!$B$6:$D$22,2),VLOOKUP(H13923,'Shoe size conversion table'!$J$6:$L$22,2))</f>
        <v>47</v>
      </c>
      <c r="J13923" s="13">
        <f>IF(G13923="Male",VLOOKUP(H13923,'Shoe size conversion table'!$B$6:$D$22,3),VLOOKUP(H13923,'Shoe size conversion table'!$J$6:$L$22,3))</f>
        <v>13.5</v>
      </c>
      <c r="K13923" s="11">
        <v>129</v>
      </c>
      <c r="L13923" s="12">
        <v>0</v>
      </c>
      <c r="M13923" s="7">
        <f t="shared" si="652"/>
        <v>2016</v>
      </c>
      <c r="N13923" s="7">
        <f t="shared" si="653"/>
        <v>10</v>
      </c>
      <c r="O13923" s="30">
        <f t="shared" si="654"/>
        <v>129</v>
      </c>
    </row>
    <row r="13924" spans="2:15" x14ac:dyDescent="0.2">
      <c r="B13924" s="13">
        <v>64814</v>
      </c>
      <c r="C13924" s="14">
        <v>42672.346111111117</v>
      </c>
      <c r="D13924" s="7" t="s">
        <v>10</v>
      </c>
      <c r="E13924" s="13">
        <v>2242</v>
      </c>
      <c r="F13924" s="7" t="s">
        <v>34</v>
      </c>
      <c r="G13924" s="7" t="s">
        <v>12</v>
      </c>
      <c r="H13924" s="13">
        <v>9.5</v>
      </c>
      <c r="I13924" s="13">
        <f>IF(G13924="Male",VLOOKUP(H13924,'Shoe size conversion table'!$B$6:$D$22,2),VLOOKUP(H13924,'Shoe size conversion table'!$J$6:$L$22,2))</f>
        <v>40</v>
      </c>
      <c r="J13924" s="13">
        <f>IF(G13924="Male",VLOOKUP(H13924,'Shoe size conversion table'!$B$6:$D$22,3),VLOOKUP(H13924,'Shoe size conversion table'!$J$6:$L$22,3))</f>
        <v>7.5</v>
      </c>
      <c r="K13924" s="11">
        <v>199</v>
      </c>
      <c r="L13924" s="12">
        <v>0.2</v>
      </c>
      <c r="M13924" s="7">
        <f t="shared" si="652"/>
        <v>2016</v>
      </c>
      <c r="N13924" s="7">
        <f t="shared" si="653"/>
        <v>10</v>
      </c>
      <c r="O13924" s="30">
        <f t="shared" si="654"/>
        <v>159.20000000000002</v>
      </c>
    </row>
    <row r="13925" spans="2:15" x14ac:dyDescent="0.2">
      <c r="B13925" s="13">
        <v>64815</v>
      </c>
      <c r="C13925" s="14">
        <v>42672.346111111117</v>
      </c>
      <c r="D13925" s="7" t="s">
        <v>7</v>
      </c>
      <c r="E13925" s="13">
        <v>2235</v>
      </c>
      <c r="F13925" s="7" t="s">
        <v>49</v>
      </c>
      <c r="G13925" s="7" t="s">
        <v>12</v>
      </c>
      <c r="H13925" s="13">
        <v>8</v>
      </c>
      <c r="I13925" s="13" t="str">
        <f>IF(G13925="Male",VLOOKUP(H13925,'Shoe size conversion table'!$B$6:$D$22,2),VLOOKUP(H13925,'Shoe size conversion table'!$J$6:$L$22,2))</f>
        <v>38-39</v>
      </c>
      <c r="J13925" s="13">
        <f>IF(G13925="Male",VLOOKUP(H13925,'Shoe size conversion table'!$B$6:$D$22,3),VLOOKUP(H13925,'Shoe size conversion table'!$J$6:$L$22,3))</f>
        <v>6</v>
      </c>
      <c r="K13925" s="11">
        <v>159</v>
      </c>
      <c r="L13925" s="12">
        <v>0.1</v>
      </c>
      <c r="M13925" s="7">
        <f t="shared" si="652"/>
        <v>2016</v>
      </c>
      <c r="N13925" s="7">
        <f t="shared" si="653"/>
        <v>10</v>
      </c>
      <c r="O13925" s="30">
        <f t="shared" si="654"/>
        <v>143.1</v>
      </c>
    </row>
    <row r="13926" spans="2:15" x14ac:dyDescent="0.2">
      <c r="B13926" s="13">
        <v>64816</v>
      </c>
      <c r="C13926" s="14">
        <v>42672.346111111117</v>
      </c>
      <c r="D13926" s="7" t="s">
        <v>10</v>
      </c>
      <c r="E13926" s="13">
        <v>2174</v>
      </c>
      <c r="F13926" s="7" t="s">
        <v>36</v>
      </c>
      <c r="G13926" s="7" t="s">
        <v>11</v>
      </c>
      <c r="H13926" s="13">
        <v>8</v>
      </c>
      <c r="I13926" s="13">
        <f>IF(G13926="Male",VLOOKUP(H13926,'Shoe size conversion table'!$B$6:$D$22,2),VLOOKUP(H13926,'Shoe size conversion table'!$J$6:$L$22,2))</f>
        <v>41</v>
      </c>
      <c r="J13926" s="13">
        <f>IF(G13926="Male",VLOOKUP(H13926,'Shoe size conversion table'!$B$6:$D$22,3),VLOOKUP(H13926,'Shoe size conversion table'!$J$6:$L$22,3))</f>
        <v>7.5</v>
      </c>
      <c r="K13926" s="11">
        <v>129</v>
      </c>
      <c r="L13926" s="12">
        <v>0</v>
      </c>
      <c r="M13926" s="7">
        <f t="shared" si="652"/>
        <v>2016</v>
      </c>
      <c r="N13926" s="7">
        <f t="shared" si="653"/>
        <v>10</v>
      </c>
      <c r="O13926" s="30">
        <f t="shared" si="654"/>
        <v>129</v>
      </c>
    </row>
    <row r="13927" spans="2:15" x14ac:dyDescent="0.2">
      <c r="B13927" s="13">
        <v>64817</v>
      </c>
      <c r="C13927" s="14">
        <v>42672.346111111117</v>
      </c>
      <c r="D13927" s="7" t="s">
        <v>10</v>
      </c>
      <c r="E13927" s="13">
        <v>2170</v>
      </c>
      <c r="F13927" s="7" t="s">
        <v>35</v>
      </c>
      <c r="G13927" s="7" t="s">
        <v>12</v>
      </c>
      <c r="H13927" s="13">
        <v>7.5</v>
      </c>
      <c r="I13927" s="13">
        <f>IF(G13927="Male",VLOOKUP(H13927,'Shoe size conversion table'!$B$6:$D$22,2),VLOOKUP(H13927,'Shoe size conversion table'!$J$6:$L$22,2))</f>
        <v>38</v>
      </c>
      <c r="J13927" s="13">
        <f>IF(G13927="Male",VLOOKUP(H13927,'Shoe size conversion table'!$B$6:$D$22,3),VLOOKUP(H13927,'Shoe size conversion table'!$J$6:$L$22,3))</f>
        <v>5.5</v>
      </c>
      <c r="K13927" s="11">
        <v>199</v>
      </c>
      <c r="L13927" s="12">
        <v>0</v>
      </c>
      <c r="M13927" s="7">
        <f t="shared" si="652"/>
        <v>2016</v>
      </c>
      <c r="N13927" s="7">
        <f t="shared" si="653"/>
        <v>10</v>
      </c>
      <c r="O13927" s="30">
        <f t="shared" si="654"/>
        <v>199</v>
      </c>
    </row>
    <row r="13928" spans="2:15" x14ac:dyDescent="0.2">
      <c r="B13928" s="13">
        <v>64818</v>
      </c>
      <c r="C13928" s="14">
        <v>42672.406111111246</v>
      </c>
      <c r="D13928" s="7" t="s">
        <v>10</v>
      </c>
      <c r="E13928" s="13">
        <v>2207</v>
      </c>
      <c r="F13928" s="7" t="s">
        <v>35</v>
      </c>
      <c r="G13928" s="7" t="s">
        <v>11</v>
      </c>
      <c r="H13928" s="13">
        <v>11</v>
      </c>
      <c r="I13928" s="13">
        <f>IF(G13928="Male",VLOOKUP(H13928,'Shoe size conversion table'!$B$6:$D$22,2),VLOOKUP(H13928,'Shoe size conversion table'!$J$6:$L$22,2))</f>
        <v>44</v>
      </c>
      <c r="J13928" s="13">
        <f>IF(G13928="Male",VLOOKUP(H13928,'Shoe size conversion table'!$B$6:$D$22,3),VLOOKUP(H13928,'Shoe size conversion table'!$J$6:$L$22,3))</f>
        <v>10.5</v>
      </c>
      <c r="K13928" s="11">
        <v>149</v>
      </c>
      <c r="L13928" s="12">
        <v>0.2</v>
      </c>
      <c r="M13928" s="7">
        <f t="shared" si="652"/>
        <v>2016</v>
      </c>
      <c r="N13928" s="7">
        <f t="shared" si="653"/>
        <v>10</v>
      </c>
      <c r="O13928" s="30">
        <f t="shared" si="654"/>
        <v>119.2</v>
      </c>
    </row>
    <row r="13929" spans="2:15" x14ac:dyDescent="0.2">
      <c r="B13929" s="13">
        <v>64819</v>
      </c>
      <c r="C13929" s="14">
        <v>42672.446111111094</v>
      </c>
      <c r="D13929" s="7" t="s">
        <v>10</v>
      </c>
      <c r="E13929" s="13">
        <v>2216</v>
      </c>
      <c r="F13929" s="7" t="s">
        <v>34</v>
      </c>
      <c r="G13929" s="7" t="s">
        <v>11</v>
      </c>
      <c r="H13929" s="13">
        <v>11.5</v>
      </c>
      <c r="I13929" s="13" t="str">
        <f>IF(G13929="Male",VLOOKUP(H13929,'Shoe size conversion table'!$B$6:$D$22,2),VLOOKUP(H13929,'Shoe size conversion table'!$J$6:$L$22,2))</f>
        <v>44-45</v>
      </c>
      <c r="J13929" s="13">
        <f>IF(G13929="Male",VLOOKUP(H13929,'Shoe size conversion table'!$B$6:$D$22,3),VLOOKUP(H13929,'Shoe size conversion table'!$J$6:$L$22,3))</f>
        <v>11</v>
      </c>
      <c r="K13929" s="11">
        <v>169</v>
      </c>
      <c r="L13929" s="12">
        <v>0</v>
      </c>
      <c r="M13929" s="7">
        <f t="shared" si="652"/>
        <v>2016</v>
      </c>
      <c r="N13929" s="7">
        <f t="shared" si="653"/>
        <v>10</v>
      </c>
      <c r="O13929" s="30">
        <f t="shared" si="654"/>
        <v>169</v>
      </c>
    </row>
    <row r="13930" spans="2:15" x14ac:dyDescent="0.2">
      <c r="B13930" s="13">
        <v>64820</v>
      </c>
      <c r="C13930" s="14">
        <v>42672.4661111112</v>
      </c>
      <c r="D13930" s="7" t="s">
        <v>10</v>
      </c>
      <c r="E13930" s="13">
        <v>2225</v>
      </c>
      <c r="F13930" s="7" t="s">
        <v>35</v>
      </c>
      <c r="G13930" s="7" t="s">
        <v>12</v>
      </c>
      <c r="H13930" s="13">
        <v>8.5</v>
      </c>
      <c r="I13930" s="13">
        <f>IF(G13930="Male",VLOOKUP(H13930,'Shoe size conversion table'!$B$6:$D$22,2),VLOOKUP(H13930,'Shoe size conversion table'!$J$6:$L$22,2))</f>
        <v>39</v>
      </c>
      <c r="J13930" s="13">
        <f>IF(G13930="Male",VLOOKUP(H13930,'Shoe size conversion table'!$B$6:$D$22,3),VLOOKUP(H13930,'Shoe size conversion table'!$J$6:$L$22,3))</f>
        <v>6.5</v>
      </c>
      <c r="K13930" s="11">
        <v>169</v>
      </c>
      <c r="L13930" s="12">
        <v>0.5</v>
      </c>
      <c r="M13930" s="7">
        <f t="shared" si="652"/>
        <v>2016</v>
      </c>
      <c r="N13930" s="7">
        <f t="shared" si="653"/>
        <v>10</v>
      </c>
      <c r="O13930" s="30">
        <f t="shared" si="654"/>
        <v>84.5</v>
      </c>
    </row>
    <row r="13931" spans="2:15" x14ac:dyDescent="0.2">
      <c r="B13931" s="13">
        <v>64821</v>
      </c>
      <c r="C13931" s="14">
        <v>42672.496111111119</v>
      </c>
      <c r="D13931" s="7" t="s">
        <v>8</v>
      </c>
      <c r="E13931" s="13">
        <v>2220</v>
      </c>
      <c r="F13931" s="7" t="s">
        <v>38</v>
      </c>
      <c r="G13931" s="7" t="s">
        <v>11</v>
      </c>
      <c r="H13931" s="13">
        <v>9</v>
      </c>
      <c r="I13931" s="13">
        <f>IF(G13931="Male",VLOOKUP(H13931,'Shoe size conversion table'!$B$6:$D$22,2),VLOOKUP(H13931,'Shoe size conversion table'!$J$6:$L$22,2))</f>
        <v>42</v>
      </c>
      <c r="J13931" s="13">
        <f>IF(G13931="Male",VLOOKUP(H13931,'Shoe size conversion table'!$B$6:$D$22,3),VLOOKUP(H13931,'Shoe size conversion table'!$J$6:$L$22,3))</f>
        <v>8.5</v>
      </c>
      <c r="K13931" s="11">
        <v>189</v>
      </c>
      <c r="L13931" s="12">
        <v>0.2</v>
      </c>
      <c r="M13931" s="7">
        <f t="shared" si="652"/>
        <v>2016</v>
      </c>
      <c r="N13931" s="7">
        <f t="shared" si="653"/>
        <v>10</v>
      </c>
      <c r="O13931" s="30">
        <f t="shared" si="654"/>
        <v>151.20000000000002</v>
      </c>
    </row>
    <row r="13932" spans="2:15" x14ac:dyDescent="0.2">
      <c r="B13932" s="13">
        <v>64822</v>
      </c>
      <c r="C13932" s="14">
        <v>42672.576111111121</v>
      </c>
      <c r="D13932" s="7" t="s">
        <v>8</v>
      </c>
      <c r="E13932" s="13">
        <v>2201</v>
      </c>
      <c r="F13932" s="7" t="s">
        <v>39</v>
      </c>
      <c r="G13932" s="7" t="s">
        <v>11</v>
      </c>
      <c r="H13932" s="13">
        <v>11</v>
      </c>
      <c r="I13932" s="13">
        <f>IF(G13932="Male",VLOOKUP(H13932,'Shoe size conversion table'!$B$6:$D$22,2),VLOOKUP(H13932,'Shoe size conversion table'!$J$6:$L$22,2))</f>
        <v>44</v>
      </c>
      <c r="J13932" s="13">
        <f>IF(G13932="Male",VLOOKUP(H13932,'Shoe size conversion table'!$B$6:$D$22,3),VLOOKUP(H13932,'Shoe size conversion table'!$J$6:$L$22,3))</f>
        <v>10.5</v>
      </c>
      <c r="K13932" s="11">
        <v>129</v>
      </c>
      <c r="L13932" s="12">
        <v>0.3</v>
      </c>
      <c r="M13932" s="7">
        <f t="shared" si="652"/>
        <v>2016</v>
      </c>
      <c r="N13932" s="7">
        <f t="shared" si="653"/>
        <v>10</v>
      </c>
      <c r="O13932" s="30">
        <f t="shared" si="654"/>
        <v>90.3</v>
      </c>
    </row>
    <row r="13933" spans="2:15" x14ac:dyDescent="0.2">
      <c r="B13933" s="13">
        <v>64823</v>
      </c>
      <c r="C13933" s="14">
        <v>42672.616111111201</v>
      </c>
      <c r="D13933" s="7" t="s">
        <v>7</v>
      </c>
      <c r="E13933" s="13">
        <v>2230</v>
      </c>
      <c r="F13933" s="7" t="s">
        <v>55</v>
      </c>
      <c r="G13933" s="7" t="s">
        <v>12</v>
      </c>
      <c r="H13933" s="13">
        <v>8</v>
      </c>
      <c r="I13933" s="13" t="str">
        <f>IF(G13933="Male",VLOOKUP(H13933,'Shoe size conversion table'!$B$6:$D$22,2),VLOOKUP(H13933,'Shoe size conversion table'!$J$6:$L$22,2))</f>
        <v>38-39</v>
      </c>
      <c r="J13933" s="13">
        <f>IF(G13933="Male",VLOOKUP(H13933,'Shoe size conversion table'!$B$6:$D$22,3),VLOOKUP(H13933,'Shoe size conversion table'!$J$6:$L$22,3))</f>
        <v>6</v>
      </c>
      <c r="K13933" s="11">
        <v>179</v>
      </c>
      <c r="L13933" s="12">
        <v>0</v>
      </c>
      <c r="M13933" s="7">
        <f t="shared" si="652"/>
        <v>2016</v>
      </c>
      <c r="N13933" s="7">
        <f t="shared" si="653"/>
        <v>10</v>
      </c>
      <c r="O13933" s="30">
        <f t="shared" si="654"/>
        <v>179</v>
      </c>
    </row>
    <row r="13934" spans="2:15" x14ac:dyDescent="0.2">
      <c r="B13934" s="13">
        <v>64824</v>
      </c>
      <c r="C13934" s="14">
        <v>42672.696111111101</v>
      </c>
      <c r="D13934" s="7" t="s">
        <v>10</v>
      </c>
      <c r="E13934" s="13">
        <v>2159</v>
      </c>
      <c r="F13934" s="7" t="s">
        <v>35</v>
      </c>
      <c r="G13934" s="7" t="s">
        <v>12</v>
      </c>
      <c r="H13934" s="13">
        <v>8</v>
      </c>
      <c r="I13934" s="13" t="str">
        <f>IF(G13934="Male",VLOOKUP(H13934,'Shoe size conversion table'!$B$6:$D$22,2),VLOOKUP(H13934,'Shoe size conversion table'!$J$6:$L$22,2))</f>
        <v>38-39</v>
      </c>
      <c r="J13934" s="13">
        <f>IF(G13934="Male",VLOOKUP(H13934,'Shoe size conversion table'!$B$6:$D$22,3),VLOOKUP(H13934,'Shoe size conversion table'!$J$6:$L$22,3))</f>
        <v>6</v>
      </c>
      <c r="K13934" s="11">
        <v>159</v>
      </c>
      <c r="L13934" s="12">
        <v>0</v>
      </c>
      <c r="M13934" s="7">
        <f t="shared" si="652"/>
        <v>2016</v>
      </c>
      <c r="N13934" s="7">
        <f t="shared" si="653"/>
        <v>10</v>
      </c>
      <c r="O13934" s="30">
        <f t="shared" si="654"/>
        <v>159</v>
      </c>
    </row>
    <row r="13935" spans="2:15" x14ac:dyDescent="0.2">
      <c r="B13935" s="13">
        <v>64825</v>
      </c>
      <c r="C13935" s="14">
        <v>42672.71611111112</v>
      </c>
      <c r="D13935" s="7" t="s">
        <v>8</v>
      </c>
      <c r="E13935" s="13">
        <v>2226</v>
      </c>
      <c r="F13935" s="7" t="s">
        <v>39</v>
      </c>
      <c r="G13935" s="7" t="s">
        <v>11</v>
      </c>
      <c r="H13935" s="13">
        <v>10</v>
      </c>
      <c r="I13935" s="13">
        <f>IF(G13935="Male",VLOOKUP(H13935,'Shoe size conversion table'!$B$6:$D$22,2),VLOOKUP(H13935,'Shoe size conversion table'!$J$6:$L$22,2))</f>
        <v>43</v>
      </c>
      <c r="J13935" s="13">
        <f>IF(G13935="Male",VLOOKUP(H13935,'Shoe size conversion table'!$B$6:$D$22,3),VLOOKUP(H13935,'Shoe size conversion table'!$J$6:$L$22,3))</f>
        <v>9.5</v>
      </c>
      <c r="K13935" s="11">
        <v>129</v>
      </c>
      <c r="L13935" s="12">
        <v>0.2</v>
      </c>
      <c r="M13935" s="7">
        <f t="shared" si="652"/>
        <v>2016</v>
      </c>
      <c r="N13935" s="7">
        <f t="shared" si="653"/>
        <v>10</v>
      </c>
      <c r="O13935" s="30">
        <f t="shared" si="654"/>
        <v>103.2</v>
      </c>
    </row>
    <row r="13936" spans="2:15" x14ac:dyDescent="0.2">
      <c r="B13936" s="13">
        <v>64826</v>
      </c>
      <c r="C13936" s="14">
        <v>42672.806111111247</v>
      </c>
      <c r="D13936" s="7" t="s">
        <v>8</v>
      </c>
      <c r="E13936" s="13">
        <v>2153</v>
      </c>
      <c r="F13936" s="7" t="s">
        <v>38</v>
      </c>
      <c r="G13936" s="7" t="s">
        <v>11</v>
      </c>
      <c r="H13936" s="13">
        <v>11</v>
      </c>
      <c r="I13936" s="13">
        <f>IF(G13936="Male",VLOOKUP(H13936,'Shoe size conversion table'!$B$6:$D$22,2),VLOOKUP(H13936,'Shoe size conversion table'!$J$6:$L$22,2))</f>
        <v>44</v>
      </c>
      <c r="J13936" s="13">
        <f>IF(G13936="Male",VLOOKUP(H13936,'Shoe size conversion table'!$B$6:$D$22,3),VLOOKUP(H13936,'Shoe size conversion table'!$J$6:$L$22,3))</f>
        <v>10.5</v>
      </c>
      <c r="K13936" s="11">
        <v>139</v>
      </c>
      <c r="L13936" s="12">
        <v>0</v>
      </c>
      <c r="M13936" s="7">
        <f t="shared" si="652"/>
        <v>2016</v>
      </c>
      <c r="N13936" s="7">
        <f t="shared" si="653"/>
        <v>10</v>
      </c>
      <c r="O13936" s="30">
        <f t="shared" si="654"/>
        <v>139</v>
      </c>
    </row>
    <row r="13937" spans="2:15" x14ac:dyDescent="0.2">
      <c r="B13937" s="13">
        <v>64827</v>
      </c>
      <c r="C13937" s="14">
        <v>42672.896111111098</v>
      </c>
      <c r="D13937" s="7" t="s">
        <v>7</v>
      </c>
      <c r="E13937" s="13">
        <v>2185</v>
      </c>
      <c r="F13937" s="7" t="s">
        <v>50</v>
      </c>
      <c r="G13937" s="7" t="s">
        <v>11</v>
      </c>
      <c r="H13937" s="13">
        <v>7.5</v>
      </c>
      <c r="I13937" s="13" t="str">
        <f>IF(G13937="Male",VLOOKUP(H13937,'Shoe size conversion table'!$B$6:$D$22,2),VLOOKUP(H13937,'Shoe size conversion table'!$J$6:$L$22,2))</f>
        <v>40-41</v>
      </c>
      <c r="J13937" s="13">
        <f>IF(G13937="Male",VLOOKUP(H13937,'Shoe size conversion table'!$B$6:$D$22,3),VLOOKUP(H13937,'Shoe size conversion table'!$J$6:$L$22,3))</f>
        <v>7</v>
      </c>
      <c r="K13937" s="11">
        <v>139</v>
      </c>
      <c r="L13937" s="12">
        <v>0</v>
      </c>
      <c r="M13937" s="7">
        <f t="shared" si="652"/>
        <v>2016</v>
      </c>
      <c r="N13937" s="7">
        <f t="shared" si="653"/>
        <v>10</v>
      </c>
      <c r="O13937" s="30">
        <f t="shared" si="654"/>
        <v>139</v>
      </c>
    </row>
    <row r="13938" spans="2:15" x14ac:dyDescent="0.2">
      <c r="B13938" s="13">
        <v>64828</v>
      </c>
      <c r="C13938" s="14">
        <v>42672.89611111112</v>
      </c>
      <c r="D13938" s="7" t="s">
        <v>8</v>
      </c>
      <c r="E13938" s="13">
        <v>2235</v>
      </c>
      <c r="F13938" s="7" t="s">
        <v>37</v>
      </c>
      <c r="G13938" s="7" t="s">
        <v>11</v>
      </c>
      <c r="H13938" s="13">
        <v>9</v>
      </c>
      <c r="I13938" s="13">
        <f>IF(G13938="Male",VLOOKUP(H13938,'Shoe size conversion table'!$B$6:$D$22,2),VLOOKUP(H13938,'Shoe size conversion table'!$J$6:$L$22,2))</f>
        <v>42</v>
      </c>
      <c r="J13938" s="13">
        <f>IF(G13938="Male",VLOOKUP(H13938,'Shoe size conversion table'!$B$6:$D$22,3),VLOOKUP(H13938,'Shoe size conversion table'!$J$6:$L$22,3))</f>
        <v>8.5</v>
      </c>
      <c r="K13938" s="11">
        <v>199</v>
      </c>
      <c r="L13938" s="12">
        <v>0</v>
      </c>
      <c r="M13938" s="7">
        <f t="shared" si="652"/>
        <v>2016</v>
      </c>
      <c r="N13938" s="7">
        <f t="shared" si="653"/>
        <v>10</v>
      </c>
      <c r="O13938" s="30">
        <f t="shared" si="654"/>
        <v>199</v>
      </c>
    </row>
    <row r="13939" spans="2:15" x14ac:dyDescent="0.2">
      <c r="B13939" s="13">
        <v>64829</v>
      </c>
      <c r="C13939" s="14">
        <v>42672.896111111302</v>
      </c>
      <c r="D13939" s="7" t="s">
        <v>10</v>
      </c>
      <c r="E13939" s="13">
        <v>2217</v>
      </c>
      <c r="F13939" s="7" t="s">
        <v>35</v>
      </c>
      <c r="G13939" s="7" t="s">
        <v>12</v>
      </c>
      <c r="H13939" s="13">
        <v>9.5</v>
      </c>
      <c r="I13939" s="13">
        <f>IF(G13939="Male",VLOOKUP(H13939,'Shoe size conversion table'!$B$6:$D$22,2),VLOOKUP(H13939,'Shoe size conversion table'!$J$6:$L$22,2))</f>
        <v>40</v>
      </c>
      <c r="J13939" s="13">
        <f>IF(G13939="Male",VLOOKUP(H13939,'Shoe size conversion table'!$B$6:$D$22,3),VLOOKUP(H13939,'Shoe size conversion table'!$J$6:$L$22,3))</f>
        <v>7.5</v>
      </c>
      <c r="K13939" s="11">
        <v>149</v>
      </c>
      <c r="L13939" s="12">
        <v>0.1</v>
      </c>
      <c r="M13939" s="7">
        <f t="shared" si="652"/>
        <v>2016</v>
      </c>
      <c r="N13939" s="7">
        <f t="shared" si="653"/>
        <v>10</v>
      </c>
      <c r="O13939" s="30">
        <f t="shared" si="654"/>
        <v>134.1</v>
      </c>
    </row>
    <row r="13940" spans="2:15" x14ac:dyDescent="0.2">
      <c r="B13940" s="13">
        <v>64830</v>
      </c>
      <c r="C13940" s="14">
        <v>42673.056111111306</v>
      </c>
      <c r="D13940" s="7" t="s">
        <v>9</v>
      </c>
      <c r="E13940" s="13">
        <v>2148</v>
      </c>
      <c r="F13940" s="7" t="s">
        <v>59</v>
      </c>
      <c r="G13940" s="7" t="s">
        <v>11</v>
      </c>
      <c r="H13940" s="13">
        <v>9.5</v>
      </c>
      <c r="I13940" s="13" t="str">
        <f>IF(G13940="Male",VLOOKUP(H13940,'Shoe size conversion table'!$B$6:$D$22,2),VLOOKUP(H13940,'Shoe size conversion table'!$J$6:$L$22,2))</f>
        <v>42-43</v>
      </c>
      <c r="J13940" s="13">
        <f>IF(G13940="Male",VLOOKUP(H13940,'Shoe size conversion table'!$B$6:$D$22,3),VLOOKUP(H13940,'Shoe size conversion table'!$J$6:$L$22,3))</f>
        <v>9</v>
      </c>
      <c r="K13940" s="11">
        <v>139</v>
      </c>
      <c r="L13940" s="12">
        <v>0</v>
      </c>
      <c r="M13940" s="7">
        <f t="shared" si="652"/>
        <v>2016</v>
      </c>
      <c r="N13940" s="7">
        <f t="shared" si="653"/>
        <v>10</v>
      </c>
      <c r="O13940" s="30">
        <f t="shared" si="654"/>
        <v>139</v>
      </c>
    </row>
    <row r="13941" spans="2:15" x14ac:dyDescent="0.2">
      <c r="B13941" s="13">
        <v>64831</v>
      </c>
      <c r="C13941" s="14">
        <v>42673.076111111201</v>
      </c>
      <c r="D13941" s="7" t="s">
        <v>7</v>
      </c>
      <c r="E13941" s="13">
        <v>2226</v>
      </c>
      <c r="F13941" s="7" t="s">
        <v>47</v>
      </c>
      <c r="G13941" s="7" t="s">
        <v>11</v>
      </c>
      <c r="H13941" s="13">
        <v>9</v>
      </c>
      <c r="I13941" s="13">
        <f>IF(G13941="Male",VLOOKUP(H13941,'Shoe size conversion table'!$B$6:$D$22,2),VLOOKUP(H13941,'Shoe size conversion table'!$J$6:$L$22,2))</f>
        <v>42</v>
      </c>
      <c r="J13941" s="13">
        <f>IF(G13941="Male",VLOOKUP(H13941,'Shoe size conversion table'!$B$6:$D$22,3),VLOOKUP(H13941,'Shoe size conversion table'!$J$6:$L$22,3))</f>
        <v>8.5</v>
      </c>
      <c r="K13941" s="11">
        <v>159</v>
      </c>
      <c r="L13941" s="12">
        <v>0</v>
      </c>
      <c r="M13941" s="7">
        <f t="shared" si="652"/>
        <v>2016</v>
      </c>
      <c r="N13941" s="7">
        <f t="shared" si="653"/>
        <v>10</v>
      </c>
      <c r="O13941" s="30">
        <f t="shared" si="654"/>
        <v>159</v>
      </c>
    </row>
    <row r="13942" spans="2:15" x14ac:dyDescent="0.2">
      <c r="B13942" s="13">
        <v>64832</v>
      </c>
      <c r="C13942" s="14">
        <v>42673.176111111097</v>
      </c>
      <c r="D13942" s="7" t="s">
        <v>8</v>
      </c>
      <c r="E13942" s="13">
        <v>2167</v>
      </c>
      <c r="F13942" s="7" t="s">
        <v>38</v>
      </c>
      <c r="G13942" s="7" t="s">
        <v>12</v>
      </c>
      <c r="H13942" s="13">
        <v>7.5</v>
      </c>
      <c r="I13942" s="13">
        <f>IF(G13942="Male",VLOOKUP(H13942,'Shoe size conversion table'!$B$6:$D$22,2),VLOOKUP(H13942,'Shoe size conversion table'!$J$6:$L$22,2))</f>
        <v>38</v>
      </c>
      <c r="J13942" s="13">
        <f>IF(G13942="Male",VLOOKUP(H13942,'Shoe size conversion table'!$B$6:$D$22,3),VLOOKUP(H13942,'Shoe size conversion table'!$J$6:$L$22,3))</f>
        <v>5.5</v>
      </c>
      <c r="K13942" s="11">
        <v>199</v>
      </c>
      <c r="L13942" s="12">
        <v>0.3</v>
      </c>
      <c r="M13942" s="7">
        <f t="shared" si="652"/>
        <v>2016</v>
      </c>
      <c r="N13942" s="7">
        <f t="shared" si="653"/>
        <v>10</v>
      </c>
      <c r="O13942" s="30">
        <f t="shared" si="654"/>
        <v>139.29999999999998</v>
      </c>
    </row>
    <row r="13943" spans="2:15" x14ac:dyDescent="0.2">
      <c r="B13943" s="13">
        <v>64833</v>
      </c>
      <c r="C13943" s="14">
        <v>42673.236111111117</v>
      </c>
      <c r="D13943" s="7" t="s">
        <v>8</v>
      </c>
      <c r="E13943" s="13">
        <v>2160</v>
      </c>
      <c r="F13943" s="7" t="s">
        <v>42</v>
      </c>
      <c r="G13943" s="7" t="s">
        <v>11</v>
      </c>
      <c r="H13943" s="13">
        <v>9</v>
      </c>
      <c r="I13943" s="13">
        <f>IF(G13943="Male",VLOOKUP(H13943,'Shoe size conversion table'!$B$6:$D$22,2),VLOOKUP(H13943,'Shoe size conversion table'!$J$6:$L$22,2))</f>
        <v>42</v>
      </c>
      <c r="J13943" s="13">
        <f>IF(G13943="Male",VLOOKUP(H13943,'Shoe size conversion table'!$B$6:$D$22,3),VLOOKUP(H13943,'Shoe size conversion table'!$J$6:$L$22,3))</f>
        <v>8.5</v>
      </c>
      <c r="K13943" s="11">
        <v>169</v>
      </c>
      <c r="L13943" s="12">
        <v>0</v>
      </c>
      <c r="M13943" s="7">
        <f t="shared" si="652"/>
        <v>2016</v>
      </c>
      <c r="N13943" s="7">
        <f t="shared" si="653"/>
        <v>10</v>
      </c>
      <c r="O13943" s="30">
        <f t="shared" si="654"/>
        <v>169</v>
      </c>
    </row>
    <row r="13944" spans="2:15" x14ac:dyDescent="0.2">
      <c r="B13944" s="13">
        <v>64834</v>
      </c>
      <c r="C13944" s="14">
        <v>42673.276111111307</v>
      </c>
      <c r="D13944" s="7" t="s">
        <v>7</v>
      </c>
      <c r="E13944" s="13">
        <v>2184</v>
      </c>
      <c r="F13944" s="7" t="s">
        <v>48</v>
      </c>
      <c r="G13944" s="7" t="s">
        <v>11</v>
      </c>
      <c r="H13944" s="13">
        <v>9</v>
      </c>
      <c r="I13944" s="13">
        <f>IF(G13944="Male",VLOOKUP(H13944,'Shoe size conversion table'!$B$6:$D$22,2),VLOOKUP(H13944,'Shoe size conversion table'!$J$6:$L$22,2))</f>
        <v>42</v>
      </c>
      <c r="J13944" s="13">
        <f>IF(G13944="Male",VLOOKUP(H13944,'Shoe size conversion table'!$B$6:$D$22,3),VLOOKUP(H13944,'Shoe size conversion table'!$J$6:$L$22,3))</f>
        <v>8.5</v>
      </c>
      <c r="K13944" s="11">
        <v>129</v>
      </c>
      <c r="L13944" s="12">
        <v>0.3</v>
      </c>
      <c r="M13944" s="7">
        <f t="shared" si="652"/>
        <v>2016</v>
      </c>
      <c r="N13944" s="7">
        <f t="shared" si="653"/>
        <v>10</v>
      </c>
      <c r="O13944" s="30">
        <f t="shared" si="654"/>
        <v>90.3</v>
      </c>
    </row>
    <row r="13945" spans="2:15" x14ac:dyDescent="0.2">
      <c r="B13945" s="13">
        <v>64835</v>
      </c>
      <c r="C13945" s="14">
        <v>42673.316111111249</v>
      </c>
      <c r="D13945" s="7" t="s">
        <v>7</v>
      </c>
      <c r="E13945" s="13">
        <v>2217</v>
      </c>
      <c r="F13945" s="7" t="s">
        <v>56</v>
      </c>
      <c r="G13945" s="7" t="s">
        <v>12</v>
      </c>
      <c r="H13945" s="13">
        <v>7.5</v>
      </c>
      <c r="I13945" s="13">
        <f>IF(G13945="Male",VLOOKUP(H13945,'Shoe size conversion table'!$B$6:$D$22,2),VLOOKUP(H13945,'Shoe size conversion table'!$J$6:$L$22,2))</f>
        <v>38</v>
      </c>
      <c r="J13945" s="13">
        <f>IF(G13945="Male",VLOOKUP(H13945,'Shoe size conversion table'!$B$6:$D$22,3),VLOOKUP(H13945,'Shoe size conversion table'!$J$6:$L$22,3))</f>
        <v>5.5</v>
      </c>
      <c r="K13945" s="11">
        <v>159</v>
      </c>
      <c r="L13945" s="12">
        <v>0</v>
      </c>
      <c r="M13945" s="7">
        <f t="shared" si="652"/>
        <v>2016</v>
      </c>
      <c r="N13945" s="7">
        <f t="shared" si="653"/>
        <v>10</v>
      </c>
      <c r="O13945" s="30">
        <f t="shared" si="654"/>
        <v>159</v>
      </c>
    </row>
    <row r="13946" spans="2:15" x14ac:dyDescent="0.2">
      <c r="B13946" s="13">
        <v>64835</v>
      </c>
      <c r="C13946" s="14">
        <v>42673.316111111249</v>
      </c>
      <c r="D13946" s="7" t="s">
        <v>7</v>
      </c>
      <c r="E13946" s="13">
        <v>2177</v>
      </c>
      <c r="F13946" s="7" t="s">
        <v>57</v>
      </c>
      <c r="G13946" s="7" t="s">
        <v>11</v>
      </c>
      <c r="H13946" s="13">
        <v>8</v>
      </c>
      <c r="I13946" s="13">
        <f>IF(G13946="Male",VLOOKUP(H13946,'Shoe size conversion table'!$B$6:$D$22,2),VLOOKUP(H13946,'Shoe size conversion table'!$J$6:$L$22,2))</f>
        <v>41</v>
      </c>
      <c r="J13946" s="13">
        <f>IF(G13946="Male",VLOOKUP(H13946,'Shoe size conversion table'!$B$6:$D$22,3),VLOOKUP(H13946,'Shoe size conversion table'!$J$6:$L$22,3))</f>
        <v>7.5</v>
      </c>
      <c r="K13946" s="11">
        <v>199</v>
      </c>
      <c r="L13946" s="12">
        <v>0</v>
      </c>
      <c r="M13946" s="7">
        <f t="shared" si="652"/>
        <v>2016</v>
      </c>
      <c r="N13946" s="7">
        <f t="shared" si="653"/>
        <v>10</v>
      </c>
      <c r="O13946" s="30">
        <f t="shared" si="654"/>
        <v>199</v>
      </c>
    </row>
    <row r="13947" spans="2:15" x14ac:dyDescent="0.2">
      <c r="B13947" s="13">
        <v>64836</v>
      </c>
      <c r="C13947" s="14">
        <v>42673.346111111117</v>
      </c>
      <c r="D13947" s="7" t="s">
        <v>10</v>
      </c>
      <c r="E13947" s="13">
        <v>2236</v>
      </c>
      <c r="F13947" s="7" t="s">
        <v>36</v>
      </c>
      <c r="G13947" s="7" t="s">
        <v>12</v>
      </c>
      <c r="H13947" s="13">
        <v>7.5</v>
      </c>
      <c r="I13947" s="13">
        <f>IF(G13947="Male",VLOOKUP(H13947,'Shoe size conversion table'!$B$6:$D$22,2),VLOOKUP(H13947,'Shoe size conversion table'!$J$6:$L$22,2))</f>
        <v>38</v>
      </c>
      <c r="J13947" s="13">
        <f>IF(G13947="Male",VLOOKUP(H13947,'Shoe size conversion table'!$B$6:$D$22,3),VLOOKUP(H13947,'Shoe size conversion table'!$J$6:$L$22,3))</f>
        <v>5.5</v>
      </c>
      <c r="K13947" s="11">
        <v>139</v>
      </c>
      <c r="L13947" s="12">
        <v>0.5</v>
      </c>
      <c r="M13947" s="7">
        <f t="shared" si="652"/>
        <v>2016</v>
      </c>
      <c r="N13947" s="7">
        <f t="shared" si="653"/>
        <v>10</v>
      </c>
      <c r="O13947" s="30">
        <f t="shared" si="654"/>
        <v>69.5</v>
      </c>
    </row>
    <row r="13948" spans="2:15" x14ac:dyDescent="0.2">
      <c r="B13948" s="13">
        <v>64836</v>
      </c>
      <c r="C13948" s="14">
        <v>42673.346111111117</v>
      </c>
      <c r="D13948" s="7" t="s">
        <v>10</v>
      </c>
      <c r="E13948" s="13">
        <v>2199</v>
      </c>
      <c r="F13948" s="7" t="s">
        <v>34</v>
      </c>
      <c r="G13948" s="7" t="s">
        <v>12</v>
      </c>
      <c r="H13948" s="13">
        <v>8</v>
      </c>
      <c r="I13948" s="13" t="str">
        <f>IF(G13948="Male",VLOOKUP(H13948,'Shoe size conversion table'!$B$6:$D$22,2),VLOOKUP(H13948,'Shoe size conversion table'!$J$6:$L$22,2))</f>
        <v>38-39</v>
      </c>
      <c r="J13948" s="13">
        <f>IF(G13948="Male",VLOOKUP(H13948,'Shoe size conversion table'!$B$6:$D$22,3),VLOOKUP(H13948,'Shoe size conversion table'!$J$6:$L$22,3))</f>
        <v>6</v>
      </c>
      <c r="K13948" s="11">
        <v>149</v>
      </c>
      <c r="L13948" s="12">
        <v>0.5</v>
      </c>
      <c r="M13948" s="7">
        <f t="shared" si="652"/>
        <v>2016</v>
      </c>
      <c r="N13948" s="7">
        <f t="shared" si="653"/>
        <v>10</v>
      </c>
      <c r="O13948" s="30">
        <f t="shared" si="654"/>
        <v>74.5</v>
      </c>
    </row>
    <row r="13949" spans="2:15" x14ac:dyDescent="0.2">
      <c r="B13949" s="13">
        <v>64836</v>
      </c>
      <c r="C13949" s="14">
        <v>42673.346111111117</v>
      </c>
      <c r="D13949" s="7" t="s">
        <v>10</v>
      </c>
      <c r="E13949" s="13">
        <v>2229</v>
      </c>
      <c r="F13949" s="7" t="s">
        <v>35</v>
      </c>
      <c r="G13949" s="7" t="s">
        <v>11</v>
      </c>
      <c r="H13949" s="13">
        <v>10.5</v>
      </c>
      <c r="I13949" s="13" t="str">
        <f>IF(G13949="Male",VLOOKUP(H13949,'Shoe size conversion table'!$B$6:$D$22,2),VLOOKUP(H13949,'Shoe size conversion table'!$J$6:$L$22,2))</f>
        <v>43-44</v>
      </c>
      <c r="J13949" s="13">
        <f>IF(G13949="Male",VLOOKUP(H13949,'Shoe size conversion table'!$B$6:$D$22,3),VLOOKUP(H13949,'Shoe size conversion table'!$J$6:$L$22,3))</f>
        <v>10</v>
      </c>
      <c r="K13949" s="11">
        <v>129</v>
      </c>
      <c r="L13949" s="12">
        <v>0</v>
      </c>
      <c r="M13949" s="7">
        <f t="shared" si="652"/>
        <v>2016</v>
      </c>
      <c r="N13949" s="7">
        <f t="shared" si="653"/>
        <v>10</v>
      </c>
      <c r="O13949" s="30">
        <f t="shared" si="654"/>
        <v>129</v>
      </c>
    </row>
    <row r="13950" spans="2:15" x14ac:dyDescent="0.2">
      <c r="B13950" s="13">
        <v>64836</v>
      </c>
      <c r="C13950" s="14">
        <v>42673.346111111117</v>
      </c>
      <c r="D13950" s="7" t="s">
        <v>10</v>
      </c>
      <c r="E13950" s="13">
        <v>2179</v>
      </c>
      <c r="F13950" s="7" t="s">
        <v>36</v>
      </c>
      <c r="G13950" s="7" t="s">
        <v>12</v>
      </c>
      <c r="H13950" s="13">
        <v>9.5</v>
      </c>
      <c r="I13950" s="13">
        <f>IF(G13950="Male",VLOOKUP(H13950,'Shoe size conversion table'!$B$6:$D$22,2),VLOOKUP(H13950,'Shoe size conversion table'!$J$6:$L$22,2))</f>
        <v>40</v>
      </c>
      <c r="J13950" s="13">
        <f>IF(G13950="Male",VLOOKUP(H13950,'Shoe size conversion table'!$B$6:$D$22,3),VLOOKUP(H13950,'Shoe size conversion table'!$J$6:$L$22,3))</f>
        <v>7.5</v>
      </c>
      <c r="K13950" s="11">
        <v>139</v>
      </c>
      <c r="L13950" s="12">
        <v>0.2</v>
      </c>
      <c r="M13950" s="7">
        <f t="shared" si="652"/>
        <v>2016</v>
      </c>
      <c r="N13950" s="7">
        <f t="shared" si="653"/>
        <v>10</v>
      </c>
      <c r="O13950" s="30">
        <f t="shared" si="654"/>
        <v>111.2</v>
      </c>
    </row>
    <row r="13951" spans="2:15" x14ac:dyDescent="0.2">
      <c r="B13951" s="13">
        <v>64837</v>
      </c>
      <c r="C13951" s="14">
        <v>42673.406111111246</v>
      </c>
      <c r="D13951" s="7" t="s">
        <v>7</v>
      </c>
      <c r="E13951" s="13">
        <v>2216</v>
      </c>
      <c r="F13951" s="7" t="s">
        <v>48</v>
      </c>
      <c r="G13951" s="7" t="s">
        <v>12</v>
      </c>
      <c r="H13951" s="13">
        <v>7.5</v>
      </c>
      <c r="I13951" s="13">
        <f>IF(G13951="Male",VLOOKUP(H13951,'Shoe size conversion table'!$B$6:$D$22,2),VLOOKUP(H13951,'Shoe size conversion table'!$J$6:$L$22,2))</f>
        <v>38</v>
      </c>
      <c r="J13951" s="13">
        <f>IF(G13951="Male",VLOOKUP(H13951,'Shoe size conversion table'!$B$6:$D$22,3),VLOOKUP(H13951,'Shoe size conversion table'!$J$6:$L$22,3))</f>
        <v>5.5</v>
      </c>
      <c r="K13951" s="11">
        <v>159</v>
      </c>
      <c r="L13951" s="12">
        <v>0</v>
      </c>
      <c r="M13951" s="7">
        <f t="shared" si="652"/>
        <v>2016</v>
      </c>
      <c r="N13951" s="7">
        <f t="shared" si="653"/>
        <v>10</v>
      </c>
      <c r="O13951" s="30">
        <f t="shared" si="654"/>
        <v>159</v>
      </c>
    </row>
    <row r="13952" spans="2:15" x14ac:dyDescent="0.2">
      <c r="B13952" s="13">
        <v>64837</v>
      </c>
      <c r="C13952" s="14">
        <v>42673.406111111246</v>
      </c>
      <c r="D13952" s="7" t="s">
        <v>7</v>
      </c>
      <c r="E13952" s="13">
        <v>2222</v>
      </c>
      <c r="F13952" s="7" t="s">
        <v>49</v>
      </c>
      <c r="G13952" s="7" t="s">
        <v>11</v>
      </c>
      <c r="H13952" s="13">
        <v>9.5</v>
      </c>
      <c r="I13952" s="13" t="str">
        <f>IF(G13952="Male",VLOOKUP(H13952,'Shoe size conversion table'!$B$6:$D$22,2),VLOOKUP(H13952,'Shoe size conversion table'!$J$6:$L$22,2))</f>
        <v>42-43</v>
      </c>
      <c r="J13952" s="13">
        <f>IF(G13952="Male",VLOOKUP(H13952,'Shoe size conversion table'!$B$6:$D$22,3),VLOOKUP(H13952,'Shoe size conversion table'!$J$6:$L$22,3))</f>
        <v>9</v>
      </c>
      <c r="K13952" s="11">
        <v>179</v>
      </c>
      <c r="L13952" s="12">
        <v>0.1</v>
      </c>
      <c r="M13952" s="7">
        <f t="shared" si="652"/>
        <v>2016</v>
      </c>
      <c r="N13952" s="7">
        <f t="shared" si="653"/>
        <v>10</v>
      </c>
      <c r="O13952" s="30">
        <f t="shared" si="654"/>
        <v>161.1</v>
      </c>
    </row>
    <row r="13953" spans="2:15" x14ac:dyDescent="0.2">
      <c r="B13953" s="13">
        <v>64838</v>
      </c>
      <c r="C13953" s="14">
        <v>42673.406111111246</v>
      </c>
      <c r="D13953" s="7" t="s">
        <v>10</v>
      </c>
      <c r="E13953" s="13">
        <v>2225</v>
      </c>
      <c r="F13953" s="7" t="s">
        <v>34</v>
      </c>
      <c r="G13953" s="7" t="s">
        <v>12</v>
      </c>
      <c r="H13953" s="13">
        <v>8</v>
      </c>
      <c r="I13953" s="13" t="str">
        <f>IF(G13953="Male",VLOOKUP(H13953,'Shoe size conversion table'!$B$6:$D$22,2),VLOOKUP(H13953,'Shoe size conversion table'!$J$6:$L$22,2))</f>
        <v>38-39</v>
      </c>
      <c r="J13953" s="13">
        <f>IF(G13953="Male",VLOOKUP(H13953,'Shoe size conversion table'!$B$6:$D$22,3),VLOOKUP(H13953,'Shoe size conversion table'!$J$6:$L$22,3))</f>
        <v>6</v>
      </c>
      <c r="K13953" s="11">
        <v>199</v>
      </c>
      <c r="L13953" s="12">
        <v>0.5</v>
      </c>
      <c r="M13953" s="7">
        <f t="shared" si="652"/>
        <v>2016</v>
      </c>
      <c r="N13953" s="7">
        <f t="shared" si="653"/>
        <v>10</v>
      </c>
      <c r="O13953" s="30">
        <f t="shared" si="654"/>
        <v>99.5</v>
      </c>
    </row>
    <row r="13954" spans="2:15" x14ac:dyDescent="0.2">
      <c r="B13954" s="13">
        <v>64839</v>
      </c>
      <c r="C13954" s="14">
        <v>42673.436111111245</v>
      </c>
      <c r="D13954" s="7" t="s">
        <v>8</v>
      </c>
      <c r="E13954" s="13">
        <v>2220</v>
      </c>
      <c r="F13954" s="7" t="s">
        <v>40</v>
      </c>
      <c r="G13954" s="7" t="s">
        <v>12</v>
      </c>
      <c r="H13954" s="13">
        <v>8</v>
      </c>
      <c r="I13954" s="13" t="str">
        <f>IF(G13954="Male",VLOOKUP(H13954,'Shoe size conversion table'!$B$6:$D$22,2),VLOOKUP(H13954,'Shoe size conversion table'!$J$6:$L$22,2))</f>
        <v>38-39</v>
      </c>
      <c r="J13954" s="13">
        <f>IF(G13954="Male",VLOOKUP(H13954,'Shoe size conversion table'!$B$6:$D$22,3),VLOOKUP(H13954,'Shoe size conversion table'!$J$6:$L$22,3))</f>
        <v>6</v>
      </c>
      <c r="K13954" s="11">
        <v>199</v>
      </c>
      <c r="L13954" s="12">
        <v>0.1</v>
      </c>
      <c r="M13954" s="7">
        <f t="shared" si="652"/>
        <v>2016</v>
      </c>
      <c r="N13954" s="7">
        <f t="shared" si="653"/>
        <v>10</v>
      </c>
      <c r="O13954" s="30">
        <f t="shared" si="654"/>
        <v>179.1</v>
      </c>
    </row>
    <row r="13955" spans="2:15" x14ac:dyDescent="0.2">
      <c r="B13955" s="13">
        <v>64840</v>
      </c>
      <c r="C13955" s="14">
        <v>42673.446111111094</v>
      </c>
      <c r="D13955" s="7" t="s">
        <v>10</v>
      </c>
      <c r="E13955" s="13">
        <v>2209</v>
      </c>
      <c r="F13955" s="7" t="s">
        <v>34</v>
      </c>
      <c r="G13955" s="7" t="s">
        <v>11</v>
      </c>
      <c r="H13955" s="13">
        <v>9</v>
      </c>
      <c r="I13955" s="13">
        <f>IF(G13955="Male",VLOOKUP(H13955,'Shoe size conversion table'!$B$6:$D$22,2),VLOOKUP(H13955,'Shoe size conversion table'!$J$6:$L$22,2))</f>
        <v>42</v>
      </c>
      <c r="J13955" s="13">
        <f>IF(G13955="Male",VLOOKUP(H13955,'Shoe size conversion table'!$B$6:$D$22,3),VLOOKUP(H13955,'Shoe size conversion table'!$J$6:$L$22,3))</f>
        <v>8.5</v>
      </c>
      <c r="K13955" s="11">
        <v>129</v>
      </c>
      <c r="L13955" s="12">
        <v>0.5</v>
      </c>
      <c r="M13955" s="7">
        <f t="shared" si="652"/>
        <v>2016</v>
      </c>
      <c r="N13955" s="7">
        <f t="shared" si="653"/>
        <v>10</v>
      </c>
      <c r="O13955" s="30">
        <f t="shared" si="654"/>
        <v>64.5</v>
      </c>
    </row>
    <row r="13956" spans="2:15" x14ac:dyDescent="0.2">
      <c r="B13956" s="13">
        <v>64841</v>
      </c>
      <c r="C13956" s="14">
        <v>42673.496111111119</v>
      </c>
      <c r="D13956" s="7" t="s">
        <v>8</v>
      </c>
      <c r="E13956" s="13">
        <v>2213</v>
      </c>
      <c r="F13956" s="7" t="s">
        <v>39</v>
      </c>
      <c r="G13956" s="7" t="s">
        <v>11</v>
      </c>
      <c r="H13956" s="13">
        <v>10</v>
      </c>
      <c r="I13956" s="13">
        <f>IF(G13956="Male",VLOOKUP(H13956,'Shoe size conversion table'!$B$6:$D$22,2),VLOOKUP(H13956,'Shoe size conversion table'!$J$6:$L$22,2))</f>
        <v>43</v>
      </c>
      <c r="J13956" s="13">
        <f>IF(G13956="Male",VLOOKUP(H13956,'Shoe size conversion table'!$B$6:$D$22,3),VLOOKUP(H13956,'Shoe size conversion table'!$J$6:$L$22,3))</f>
        <v>9.5</v>
      </c>
      <c r="K13956" s="11">
        <v>199</v>
      </c>
      <c r="L13956" s="12">
        <v>0</v>
      </c>
      <c r="M13956" s="7">
        <f t="shared" si="652"/>
        <v>2016</v>
      </c>
      <c r="N13956" s="7">
        <f t="shared" si="653"/>
        <v>10</v>
      </c>
      <c r="O13956" s="30">
        <f t="shared" si="654"/>
        <v>199</v>
      </c>
    </row>
    <row r="13957" spans="2:15" x14ac:dyDescent="0.2">
      <c r="B13957" s="13">
        <v>64842</v>
      </c>
      <c r="C13957" s="14">
        <v>42673.616111111201</v>
      </c>
      <c r="D13957" s="7" t="s">
        <v>10</v>
      </c>
      <c r="E13957" s="13">
        <v>2236</v>
      </c>
      <c r="F13957" s="7" t="s">
        <v>34</v>
      </c>
      <c r="G13957" s="7" t="s">
        <v>11</v>
      </c>
      <c r="H13957" s="13">
        <v>10.5</v>
      </c>
      <c r="I13957" s="13" t="str">
        <f>IF(G13957="Male",VLOOKUP(H13957,'Shoe size conversion table'!$B$6:$D$22,2),VLOOKUP(H13957,'Shoe size conversion table'!$J$6:$L$22,2))</f>
        <v>43-44</v>
      </c>
      <c r="J13957" s="13">
        <f>IF(G13957="Male",VLOOKUP(H13957,'Shoe size conversion table'!$B$6:$D$22,3),VLOOKUP(H13957,'Shoe size conversion table'!$J$6:$L$22,3))</f>
        <v>10</v>
      </c>
      <c r="K13957" s="11">
        <v>179</v>
      </c>
      <c r="L13957" s="12">
        <v>0.5</v>
      </c>
      <c r="M13957" s="7">
        <f t="shared" ref="M13957:M14020" si="655">YEAR(C13957)</f>
        <v>2016</v>
      </c>
      <c r="N13957" s="7">
        <f t="shared" si="653"/>
        <v>10</v>
      </c>
      <c r="O13957" s="30">
        <f t="shared" si="654"/>
        <v>89.5</v>
      </c>
    </row>
    <row r="13958" spans="2:15" x14ac:dyDescent="0.2">
      <c r="B13958" s="13">
        <v>64843</v>
      </c>
      <c r="C13958" s="14">
        <v>42673.646111111098</v>
      </c>
      <c r="D13958" s="7" t="s">
        <v>7</v>
      </c>
      <c r="E13958" s="13">
        <v>2179</v>
      </c>
      <c r="F13958" s="7" t="s">
        <v>53</v>
      </c>
      <c r="G13958" s="7" t="s">
        <v>11</v>
      </c>
      <c r="H13958" s="13">
        <v>10.5</v>
      </c>
      <c r="I13958" s="13" t="str">
        <f>IF(G13958="Male",VLOOKUP(H13958,'Shoe size conversion table'!$B$6:$D$22,2),VLOOKUP(H13958,'Shoe size conversion table'!$J$6:$L$22,2))</f>
        <v>43-44</v>
      </c>
      <c r="J13958" s="13">
        <f>IF(G13958="Male",VLOOKUP(H13958,'Shoe size conversion table'!$B$6:$D$22,3),VLOOKUP(H13958,'Shoe size conversion table'!$J$6:$L$22,3))</f>
        <v>10</v>
      </c>
      <c r="K13958" s="11">
        <v>139</v>
      </c>
      <c r="L13958" s="12">
        <v>0.5</v>
      </c>
      <c r="M13958" s="7">
        <f t="shared" si="655"/>
        <v>2016</v>
      </c>
      <c r="N13958" s="7">
        <f t="shared" ref="N13958:N14021" si="656">MONTH(C13958:C28925)</f>
        <v>10</v>
      </c>
      <c r="O13958" s="30">
        <f t="shared" ref="O13958:O14021" si="657">K13958*(1-L13958)</f>
        <v>69.5</v>
      </c>
    </row>
    <row r="13959" spans="2:15" x14ac:dyDescent="0.2">
      <c r="B13959" s="13">
        <v>64844</v>
      </c>
      <c r="C13959" s="14">
        <v>42673.696111111101</v>
      </c>
      <c r="D13959" s="7" t="s">
        <v>10</v>
      </c>
      <c r="E13959" s="13">
        <v>2174</v>
      </c>
      <c r="F13959" s="7" t="s">
        <v>36</v>
      </c>
      <c r="G13959" s="7" t="s">
        <v>11</v>
      </c>
      <c r="H13959" s="13">
        <v>8</v>
      </c>
      <c r="I13959" s="13">
        <f>IF(G13959="Male",VLOOKUP(H13959,'Shoe size conversion table'!$B$6:$D$22,2),VLOOKUP(H13959,'Shoe size conversion table'!$J$6:$L$22,2))</f>
        <v>41</v>
      </c>
      <c r="J13959" s="13">
        <f>IF(G13959="Male",VLOOKUP(H13959,'Shoe size conversion table'!$B$6:$D$22,3),VLOOKUP(H13959,'Shoe size conversion table'!$J$6:$L$22,3))</f>
        <v>7.5</v>
      </c>
      <c r="K13959" s="11">
        <v>129</v>
      </c>
      <c r="L13959" s="12">
        <v>0</v>
      </c>
      <c r="M13959" s="7">
        <f t="shared" si="655"/>
        <v>2016</v>
      </c>
      <c r="N13959" s="7">
        <f t="shared" si="656"/>
        <v>10</v>
      </c>
      <c r="O13959" s="30">
        <f t="shared" si="657"/>
        <v>129</v>
      </c>
    </row>
    <row r="13960" spans="2:15" x14ac:dyDescent="0.2">
      <c r="B13960" s="13">
        <v>64845</v>
      </c>
      <c r="C13960" s="14">
        <v>42673.71611111112</v>
      </c>
      <c r="D13960" s="7" t="s">
        <v>7</v>
      </c>
      <c r="E13960" s="13">
        <v>2200</v>
      </c>
      <c r="F13960" s="7" t="s">
        <v>49</v>
      </c>
      <c r="G13960" s="7" t="s">
        <v>12</v>
      </c>
      <c r="H13960" s="13">
        <v>6</v>
      </c>
      <c r="I13960" s="13" t="str">
        <f>IF(G13960="Male",VLOOKUP(H13960,'Shoe size conversion table'!$B$6:$D$22,2),VLOOKUP(H13960,'Shoe size conversion table'!$J$6:$L$22,2))</f>
        <v>36-37</v>
      </c>
      <c r="J13960" s="13">
        <f>IF(G13960="Male",VLOOKUP(H13960,'Shoe size conversion table'!$B$6:$D$22,3),VLOOKUP(H13960,'Shoe size conversion table'!$J$6:$L$22,3))</f>
        <v>4</v>
      </c>
      <c r="K13960" s="11">
        <v>169</v>
      </c>
      <c r="L13960" s="12">
        <v>0.1</v>
      </c>
      <c r="M13960" s="7">
        <f t="shared" si="655"/>
        <v>2016</v>
      </c>
      <c r="N13960" s="7">
        <f t="shared" si="656"/>
        <v>10</v>
      </c>
      <c r="O13960" s="30">
        <f t="shared" si="657"/>
        <v>152.1</v>
      </c>
    </row>
    <row r="13961" spans="2:15" x14ac:dyDescent="0.2">
      <c r="B13961" s="13">
        <v>64846</v>
      </c>
      <c r="C13961" s="14">
        <v>42673.846111111096</v>
      </c>
      <c r="D13961" s="7" t="s">
        <v>7</v>
      </c>
      <c r="E13961" s="13">
        <v>2239</v>
      </c>
      <c r="F13961" s="7" t="s">
        <v>55</v>
      </c>
      <c r="G13961" s="7" t="s">
        <v>11</v>
      </c>
      <c r="H13961" s="13">
        <v>9</v>
      </c>
      <c r="I13961" s="13">
        <f>IF(G13961="Male",VLOOKUP(H13961,'Shoe size conversion table'!$B$6:$D$22,2),VLOOKUP(H13961,'Shoe size conversion table'!$J$6:$L$22,2))</f>
        <v>42</v>
      </c>
      <c r="J13961" s="13">
        <f>IF(G13961="Male",VLOOKUP(H13961,'Shoe size conversion table'!$B$6:$D$22,3),VLOOKUP(H13961,'Shoe size conversion table'!$J$6:$L$22,3))</f>
        <v>8.5</v>
      </c>
      <c r="K13961" s="11">
        <v>179</v>
      </c>
      <c r="L13961" s="12">
        <v>0.1</v>
      </c>
      <c r="M13961" s="7">
        <f t="shared" si="655"/>
        <v>2016</v>
      </c>
      <c r="N13961" s="7">
        <f t="shared" si="656"/>
        <v>10</v>
      </c>
      <c r="O13961" s="30">
        <f t="shared" si="657"/>
        <v>161.1</v>
      </c>
    </row>
    <row r="13962" spans="2:15" x14ac:dyDescent="0.2">
      <c r="B13962" s="13">
        <v>64847</v>
      </c>
      <c r="C13962" s="14">
        <v>42673.846111111117</v>
      </c>
      <c r="D13962" s="7" t="s">
        <v>10</v>
      </c>
      <c r="E13962" s="13">
        <v>2211</v>
      </c>
      <c r="F13962" s="7" t="s">
        <v>34</v>
      </c>
      <c r="G13962" s="7" t="s">
        <v>11</v>
      </c>
      <c r="H13962" s="13">
        <v>9.5</v>
      </c>
      <c r="I13962" s="13" t="str">
        <f>IF(G13962="Male",VLOOKUP(H13962,'Shoe size conversion table'!$B$6:$D$22,2),VLOOKUP(H13962,'Shoe size conversion table'!$J$6:$L$22,2))</f>
        <v>42-43</v>
      </c>
      <c r="J13962" s="13">
        <f>IF(G13962="Male",VLOOKUP(H13962,'Shoe size conversion table'!$B$6:$D$22,3),VLOOKUP(H13962,'Shoe size conversion table'!$J$6:$L$22,3))</f>
        <v>9</v>
      </c>
      <c r="K13962" s="11">
        <v>149</v>
      </c>
      <c r="L13962" s="12">
        <v>0.2</v>
      </c>
      <c r="M13962" s="7">
        <f t="shared" si="655"/>
        <v>2016</v>
      </c>
      <c r="N13962" s="7">
        <f t="shared" si="656"/>
        <v>10</v>
      </c>
      <c r="O13962" s="30">
        <f t="shared" si="657"/>
        <v>119.2</v>
      </c>
    </row>
    <row r="13963" spans="2:15" x14ac:dyDescent="0.2">
      <c r="B13963" s="13">
        <v>64848</v>
      </c>
      <c r="C13963" s="14">
        <v>42673.866111111303</v>
      </c>
      <c r="D13963" s="7" t="s">
        <v>10</v>
      </c>
      <c r="E13963" s="13">
        <v>2177</v>
      </c>
      <c r="F13963" s="7" t="s">
        <v>34</v>
      </c>
      <c r="G13963" s="7" t="s">
        <v>11</v>
      </c>
      <c r="H13963" s="13">
        <v>10.5</v>
      </c>
      <c r="I13963" s="13" t="str">
        <f>IF(G13963="Male",VLOOKUP(H13963,'Shoe size conversion table'!$B$6:$D$22,2),VLOOKUP(H13963,'Shoe size conversion table'!$J$6:$L$22,2))</f>
        <v>43-44</v>
      </c>
      <c r="J13963" s="13">
        <f>IF(G13963="Male",VLOOKUP(H13963,'Shoe size conversion table'!$B$6:$D$22,3),VLOOKUP(H13963,'Shoe size conversion table'!$J$6:$L$22,3))</f>
        <v>10</v>
      </c>
      <c r="K13963" s="11">
        <v>179</v>
      </c>
      <c r="L13963" s="12">
        <v>0</v>
      </c>
      <c r="M13963" s="7">
        <f t="shared" si="655"/>
        <v>2016</v>
      </c>
      <c r="N13963" s="7">
        <f t="shared" si="656"/>
        <v>10</v>
      </c>
      <c r="O13963" s="30">
        <f t="shared" si="657"/>
        <v>179</v>
      </c>
    </row>
    <row r="13964" spans="2:15" x14ac:dyDescent="0.2">
      <c r="B13964" s="13">
        <v>64849</v>
      </c>
      <c r="C13964" s="14">
        <v>42673.896111111098</v>
      </c>
      <c r="D13964" s="7" t="s">
        <v>7</v>
      </c>
      <c r="E13964" s="13">
        <v>2182</v>
      </c>
      <c r="F13964" s="7" t="s">
        <v>51</v>
      </c>
      <c r="G13964" s="7" t="s">
        <v>12</v>
      </c>
      <c r="H13964" s="13">
        <v>8</v>
      </c>
      <c r="I13964" s="13" t="str">
        <f>IF(G13964="Male",VLOOKUP(H13964,'Shoe size conversion table'!$B$6:$D$22,2),VLOOKUP(H13964,'Shoe size conversion table'!$J$6:$L$22,2))</f>
        <v>38-39</v>
      </c>
      <c r="J13964" s="13">
        <f>IF(G13964="Male",VLOOKUP(H13964,'Shoe size conversion table'!$B$6:$D$22,3),VLOOKUP(H13964,'Shoe size conversion table'!$J$6:$L$22,3))</f>
        <v>6</v>
      </c>
      <c r="K13964" s="11">
        <v>139</v>
      </c>
      <c r="L13964" s="12">
        <v>0.1</v>
      </c>
      <c r="M13964" s="7">
        <f t="shared" si="655"/>
        <v>2016</v>
      </c>
      <c r="N13964" s="7">
        <f t="shared" si="656"/>
        <v>10</v>
      </c>
      <c r="O13964" s="30">
        <f t="shared" si="657"/>
        <v>125.10000000000001</v>
      </c>
    </row>
    <row r="13965" spans="2:15" x14ac:dyDescent="0.2">
      <c r="B13965" s="13">
        <v>64849</v>
      </c>
      <c r="C13965" s="14">
        <v>42673.896111111098</v>
      </c>
      <c r="D13965" s="7" t="s">
        <v>7</v>
      </c>
      <c r="E13965" s="13">
        <v>2171</v>
      </c>
      <c r="F13965" s="7" t="s">
        <v>50</v>
      </c>
      <c r="G13965" s="7" t="s">
        <v>12</v>
      </c>
      <c r="H13965" s="13">
        <v>8.5</v>
      </c>
      <c r="I13965" s="13">
        <f>IF(G13965="Male",VLOOKUP(H13965,'Shoe size conversion table'!$B$6:$D$22,2),VLOOKUP(H13965,'Shoe size conversion table'!$J$6:$L$22,2))</f>
        <v>39</v>
      </c>
      <c r="J13965" s="13">
        <f>IF(G13965="Male",VLOOKUP(H13965,'Shoe size conversion table'!$B$6:$D$22,3),VLOOKUP(H13965,'Shoe size conversion table'!$J$6:$L$22,3))</f>
        <v>6.5</v>
      </c>
      <c r="K13965" s="11">
        <v>179</v>
      </c>
      <c r="L13965" s="12">
        <v>0.2</v>
      </c>
      <c r="M13965" s="7">
        <f t="shared" si="655"/>
        <v>2016</v>
      </c>
      <c r="N13965" s="7">
        <f t="shared" si="656"/>
        <v>10</v>
      </c>
      <c r="O13965" s="30">
        <f t="shared" si="657"/>
        <v>143.20000000000002</v>
      </c>
    </row>
    <row r="13966" spans="2:15" x14ac:dyDescent="0.2">
      <c r="B13966" s="13">
        <v>64850</v>
      </c>
      <c r="C13966" s="14">
        <v>42673.89611111112</v>
      </c>
      <c r="D13966" s="7" t="s">
        <v>8</v>
      </c>
      <c r="E13966" s="13">
        <v>2190</v>
      </c>
      <c r="F13966" s="7" t="s">
        <v>39</v>
      </c>
      <c r="G13966" s="7" t="s">
        <v>12</v>
      </c>
      <c r="H13966" s="13">
        <v>5.5</v>
      </c>
      <c r="I13966" s="13">
        <f>IF(G13966="Male",VLOOKUP(H13966,'Shoe size conversion table'!$B$6:$D$22,2),VLOOKUP(H13966,'Shoe size conversion table'!$J$6:$L$22,2))</f>
        <v>36</v>
      </c>
      <c r="J13966" s="13">
        <f>IF(G13966="Male",VLOOKUP(H13966,'Shoe size conversion table'!$B$6:$D$22,3),VLOOKUP(H13966,'Shoe size conversion table'!$J$6:$L$22,3))</f>
        <v>3.5</v>
      </c>
      <c r="K13966" s="11">
        <v>149</v>
      </c>
      <c r="L13966" s="12">
        <v>0</v>
      </c>
      <c r="M13966" s="7">
        <f t="shared" si="655"/>
        <v>2016</v>
      </c>
      <c r="N13966" s="7">
        <f t="shared" si="656"/>
        <v>10</v>
      </c>
      <c r="O13966" s="30">
        <f t="shared" si="657"/>
        <v>149</v>
      </c>
    </row>
    <row r="13967" spans="2:15" x14ac:dyDescent="0.2">
      <c r="B13967" s="13">
        <v>64851</v>
      </c>
      <c r="C13967" s="14">
        <v>42673.896111111302</v>
      </c>
      <c r="D13967" s="7" t="s">
        <v>7</v>
      </c>
      <c r="E13967" s="13">
        <v>2186</v>
      </c>
      <c r="F13967" s="7" t="s">
        <v>57</v>
      </c>
      <c r="G13967" s="7" t="s">
        <v>11</v>
      </c>
      <c r="H13967" s="13">
        <v>9</v>
      </c>
      <c r="I13967" s="13">
        <f>IF(G13967="Male",VLOOKUP(H13967,'Shoe size conversion table'!$B$6:$D$22,2),VLOOKUP(H13967,'Shoe size conversion table'!$J$6:$L$22,2))</f>
        <v>42</v>
      </c>
      <c r="J13967" s="13">
        <f>IF(G13967="Male",VLOOKUP(H13967,'Shoe size conversion table'!$B$6:$D$22,3),VLOOKUP(H13967,'Shoe size conversion table'!$J$6:$L$22,3))</f>
        <v>8.5</v>
      </c>
      <c r="K13967" s="11">
        <v>189</v>
      </c>
      <c r="L13967" s="12">
        <v>0</v>
      </c>
      <c r="M13967" s="7">
        <f t="shared" si="655"/>
        <v>2016</v>
      </c>
      <c r="N13967" s="7">
        <f t="shared" si="656"/>
        <v>10</v>
      </c>
      <c r="O13967" s="30">
        <f t="shared" si="657"/>
        <v>189</v>
      </c>
    </row>
    <row r="13968" spans="2:15" x14ac:dyDescent="0.2">
      <c r="B13968" s="13">
        <v>64852</v>
      </c>
      <c r="C13968" s="14">
        <v>42674.056111111306</v>
      </c>
      <c r="D13968" s="7" t="s">
        <v>9</v>
      </c>
      <c r="E13968" s="13">
        <v>2176</v>
      </c>
      <c r="F13968" s="7" t="s">
        <v>59</v>
      </c>
      <c r="G13968" s="7" t="s">
        <v>11</v>
      </c>
      <c r="H13968" s="13">
        <v>10</v>
      </c>
      <c r="I13968" s="13">
        <f>IF(G13968="Male",VLOOKUP(H13968,'Shoe size conversion table'!$B$6:$D$22,2),VLOOKUP(H13968,'Shoe size conversion table'!$J$6:$L$22,2))</f>
        <v>43</v>
      </c>
      <c r="J13968" s="13">
        <f>IF(G13968="Male",VLOOKUP(H13968,'Shoe size conversion table'!$B$6:$D$22,3),VLOOKUP(H13968,'Shoe size conversion table'!$J$6:$L$22,3))</f>
        <v>9.5</v>
      </c>
      <c r="K13968" s="11">
        <v>169</v>
      </c>
      <c r="L13968" s="12">
        <v>0.3</v>
      </c>
      <c r="M13968" s="7">
        <f t="shared" si="655"/>
        <v>2016</v>
      </c>
      <c r="N13968" s="7">
        <f t="shared" si="656"/>
        <v>10</v>
      </c>
      <c r="O13968" s="30">
        <f t="shared" si="657"/>
        <v>118.3</v>
      </c>
    </row>
    <row r="13969" spans="2:15" x14ac:dyDescent="0.2">
      <c r="B13969" s="13">
        <v>64853</v>
      </c>
      <c r="C13969" s="14">
        <v>42674.126111111203</v>
      </c>
      <c r="D13969" s="7" t="s">
        <v>7</v>
      </c>
      <c r="E13969" s="13">
        <v>2179</v>
      </c>
      <c r="F13969" s="7" t="s">
        <v>56</v>
      </c>
      <c r="G13969" s="7" t="s">
        <v>11</v>
      </c>
      <c r="H13969" s="13">
        <v>9</v>
      </c>
      <c r="I13969" s="13">
        <f>IF(G13969="Male",VLOOKUP(H13969,'Shoe size conversion table'!$B$6:$D$22,2),VLOOKUP(H13969,'Shoe size conversion table'!$J$6:$L$22,2))</f>
        <v>42</v>
      </c>
      <c r="J13969" s="13">
        <f>IF(G13969="Male",VLOOKUP(H13969,'Shoe size conversion table'!$B$6:$D$22,3),VLOOKUP(H13969,'Shoe size conversion table'!$J$6:$L$22,3))</f>
        <v>8.5</v>
      </c>
      <c r="K13969" s="11">
        <v>169</v>
      </c>
      <c r="L13969" s="12">
        <v>0</v>
      </c>
      <c r="M13969" s="7">
        <f t="shared" si="655"/>
        <v>2016</v>
      </c>
      <c r="N13969" s="7">
        <f t="shared" si="656"/>
        <v>10</v>
      </c>
      <c r="O13969" s="30">
        <f t="shared" si="657"/>
        <v>169</v>
      </c>
    </row>
    <row r="13970" spans="2:15" x14ac:dyDescent="0.2">
      <c r="B13970" s="13">
        <v>64854</v>
      </c>
      <c r="C13970" s="14">
        <v>42674.176111111097</v>
      </c>
      <c r="D13970" s="7" t="s">
        <v>8</v>
      </c>
      <c r="E13970" s="13">
        <v>2173</v>
      </c>
      <c r="F13970" s="7" t="s">
        <v>39</v>
      </c>
      <c r="G13970" s="7" t="s">
        <v>11</v>
      </c>
      <c r="H13970" s="13">
        <v>11.5</v>
      </c>
      <c r="I13970" s="13" t="str">
        <f>IF(G13970="Male",VLOOKUP(H13970,'Shoe size conversion table'!$B$6:$D$22,2),VLOOKUP(H13970,'Shoe size conversion table'!$J$6:$L$22,2))</f>
        <v>44-45</v>
      </c>
      <c r="J13970" s="13">
        <f>IF(G13970="Male",VLOOKUP(H13970,'Shoe size conversion table'!$B$6:$D$22,3),VLOOKUP(H13970,'Shoe size conversion table'!$J$6:$L$22,3))</f>
        <v>11</v>
      </c>
      <c r="K13970" s="11">
        <v>159</v>
      </c>
      <c r="L13970" s="12">
        <v>0</v>
      </c>
      <c r="M13970" s="7">
        <f t="shared" si="655"/>
        <v>2016</v>
      </c>
      <c r="N13970" s="7">
        <f t="shared" si="656"/>
        <v>10</v>
      </c>
      <c r="O13970" s="30">
        <f t="shared" si="657"/>
        <v>159</v>
      </c>
    </row>
    <row r="13971" spans="2:15" x14ac:dyDescent="0.2">
      <c r="B13971" s="13">
        <v>64855</v>
      </c>
      <c r="C13971" s="14">
        <v>42674.226111111304</v>
      </c>
      <c r="D13971" s="7" t="s">
        <v>8</v>
      </c>
      <c r="E13971" s="13">
        <v>2221</v>
      </c>
      <c r="F13971" s="7" t="s">
        <v>38</v>
      </c>
      <c r="G13971" s="7" t="s">
        <v>11</v>
      </c>
      <c r="H13971" s="13">
        <v>7.5</v>
      </c>
      <c r="I13971" s="13" t="str">
        <f>IF(G13971="Male",VLOOKUP(H13971,'Shoe size conversion table'!$B$6:$D$22,2),VLOOKUP(H13971,'Shoe size conversion table'!$J$6:$L$22,2))</f>
        <v>40-41</v>
      </c>
      <c r="J13971" s="13">
        <f>IF(G13971="Male",VLOOKUP(H13971,'Shoe size conversion table'!$B$6:$D$22,3),VLOOKUP(H13971,'Shoe size conversion table'!$J$6:$L$22,3))</f>
        <v>7</v>
      </c>
      <c r="K13971" s="11">
        <v>149</v>
      </c>
      <c r="L13971" s="12">
        <v>0.2</v>
      </c>
      <c r="M13971" s="7">
        <f t="shared" si="655"/>
        <v>2016</v>
      </c>
      <c r="N13971" s="7">
        <f t="shared" si="656"/>
        <v>10</v>
      </c>
      <c r="O13971" s="30">
        <f t="shared" si="657"/>
        <v>119.2</v>
      </c>
    </row>
    <row r="13972" spans="2:15" x14ac:dyDescent="0.2">
      <c r="B13972" s="13">
        <v>64856</v>
      </c>
      <c r="C13972" s="14">
        <v>42674.236111111117</v>
      </c>
      <c r="D13972" s="7" t="s">
        <v>7</v>
      </c>
      <c r="E13972" s="13">
        <v>2148</v>
      </c>
      <c r="F13972" s="7" t="s">
        <v>48</v>
      </c>
      <c r="G13972" s="7" t="s">
        <v>12</v>
      </c>
      <c r="H13972" s="13">
        <v>7</v>
      </c>
      <c r="I13972" s="13" t="str">
        <f>IF(G13972="Male",VLOOKUP(H13972,'Shoe size conversion table'!$B$6:$D$22,2),VLOOKUP(H13972,'Shoe size conversion table'!$J$6:$L$22,2))</f>
        <v>37-38</v>
      </c>
      <c r="J13972" s="13">
        <f>IF(G13972="Male",VLOOKUP(H13972,'Shoe size conversion table'!$B$6:$D$22,3),VLOOKUP(H13972,'Shoe size conversion table'!$J$6:$L$22,3))</f>
        <v>5</v>
      </c>
      <c r="K13972" s="11">
        <v>139</v>
      </c>
      <c r="L13972" s="12">
        <v>0.5</v>
      </c>
      <c r="M13972" s="7">
        <f t="shared" si="655"/>
        <v>2016</v>
      </c>
      <c r="N13972" s="7">
        <f t="shared" si="656"/>
        <v>10</v>
      </c>
      <c r="O13972" s="30">
        <f t="shared" si="657"/>
        <v>69.5</v>
      </c>
    </row>
    <row r="13973" spans="2:15" x14ac:dyDescent="0.2">
      <c r="B13973" s="13">
        <v>64857</v>
      </c>
      <c r="C13973" s="14">
        <v>42674.336111111203</v>
      </c>
      <c r="D13973" s="7" t="s">
        <v>7</v>
      </c>
      <c r="E13973" s="13">
        <v>2155</v>
      </c>
      <c r="F13973" s="7" t="s">
        <v>50</v>
      </c>
      <c r="G13973" s="7" t="s">
        <v>11</v>
      </c>
      <c r="H13973" s="13">
        <v>9.5</v>
      </c>
      <c r="I13973" s="13" t="str">
        <f>IF(G13973="Male",VLOOKUP(H13973,'Shoe size conversion table'!$B$6:$D$22,2),VLOOKUP(H13973,'Shoe size conversion table'!$J$6:$L$22,2))</f>
        <v>42-43</v>
      </c>
      <c r="J13973" s="13">
        <f>IF(G13973="Male",VLOOKUP(H13973,'Shoe size conversion table'!$B$6:$D$22,3),VLOOKUP(H13973,'Shoe size conversion table'!$J$6:$L$22,3))</f>
        <v>9</v>
      </c>
      <c r="K13973" s="11">
        <v>159</v>
      </c>
      <c r="L13973" s="12">
        <v>0</v>
      </c>
      <c r="M13973" s="7">
        <f t="shared" si="655"/>
        <v>2016</v>
      </c>
      <c r="N13973" s="7">
        <f t="shared" si="656"/>
        <v>10</v>
      </c>
      <c r="O13973" s="30">
        <f t="shared" si="657"/>
        <v>159</v>
      </c>
    </row>
    <row r="13974" spans="2:15" x14ac:dyDescent="0.2">
      <c r="B13974" s="13">
        <v>64858</v>
      </c>
      <c r="C13974" s="14">
        <v>42674.336111111203</v>
      </c>
      <c r="D13974" s="7" t="s">
        <v>8</v>
      </c>
      <c r="E13974" s="13">
        <v>2169</v>
      </c>
      <c r="F13974" s="7" t="s">
        <v>38</v>
      </c>
      <c r="G13974" s="7" t="s">
        <v>11</v>
      </c>
      <c r="H13974" s="13">
        <v>10</v>
      </c>
      <c r="I13974" s="13">
        <f>IF(G13974="Male",VLOOKUP(H13974,'Shoe size conversion table'!$B$6:$D$22,2),VLOOKUP(H13974,'Shoe size conversion table'!$J$6:$L$22,2))</f>
        <v>43</v>
      </c>
      <c r="J13974" s="13">
        <f>IF(G13974="Male",VLOOKUP(H13974,'Shoe size conversion table'!$B$6:$D$22,3),VLOOKUP(H13974,'Shoe size conversion table'!$J$6:$L$22,3))</f>
        <v>9.5</v>
      </c>
      <c r="K13974" s="11">
        <v>169</v>
      </c>
      <c r="L13974" s="12">
        <v>0.5</v>
      </c>
      <c r="M13974" s="7">
        <f t="shared" si="655"/>
        <v>2016</v>
      </c>
      <c r="N13974" s="7">
        <f t="shared" si="656"/>
        <v>10</v>
      </c>
      <c r="O13974" s="30">
        <f t="shared" si="657"/>
        <v>84.5</v>
      </c>
    </row>
    <row r="13975" spans="2:15" x14ac:dyDescent="0.2">
      <c r="B13975" s="13">
        <v>64859</v>
      </c>
      <c r="C13975" s="14">
        <v>42674.346111111205</v>
      </c>
      <c r="D13975" s="7" t="s">
        <v>9</v>
      </c>
      <c r="E13975" s="13">
        <v>2204</v>
      </c>
      <c r="F13975" s="7" t="s">
        <v>59</v>
      </c>
      <c r="G13975" s="7" t="s">
        <v>11</v>
      </c>
      <c r="H13975" s="13">
        <v>8</v>
      </c>
      <c r="I13975" s="13">
        <f>IF(G13975="Male",VLOOKUP(H13975,'Shoe size conversion table'!$B$6:$D$22,2),VLOOKUP(H13975,'Shoe size conversion table'!$J$6:$L$22,2))</f>
        <v>41</v>
      </c>
      <c r="J13975" s="13">
        <f>IF(G13975="Male",VLOOKUP(H13975,'Shoe size conversion table'!$B$6:$D$22,3),VLOOKUP(H13975,'Shoe size conversion table'!$J$6:$L$22,3))</f>
        <v>7.5</v>
      </c>
      <c r="K13975" s="11">
        <v>129</v>
      </c>
      <c r="L13975" s="12">
        <v>0</v>
      </c>
      <c r="M13975" s="7">
        <f t="shared" si="655"/>
        <v>2016</v>
      </c>
      <c r="N13975" s="7">
        <f t="shared" si="656"/>
        <v>10</v>
      </c>
      <c r="O13975" s="30">
        <f t="shared" si="657"/>
        <v>129</v>
      </c>
    </row>
    <row r="13976" spans="2:15" x14ac:dyDescent="0.2">
      <c r="B13976" s="13">
        <v>64859</v>
      </c>
      <c r="C13976" s="14">
        <v>42674.346111111205</v>
      </c>
      <c r="D13976" s="7" t="s">
        <v>9</v>
      </c>
      <c r="E13976" s="13">
        <v>2174</v>
      </c>
      <c r="F13976" s="7" t="s">
        <v>60</v>
      </c>
      <c r="G13976" s="7" t="s">
        <v>11</v>
      </c>
      <c r="H13976" s="13">
        <v>9</v>
      </c>
      <c r="I13976" s="13">
        <f>IF(G13976="Male",VLOOKUP(H13976,'Shoe size conversion table'!$B$6:$D$22,2),VLOOKUP(H13976,'Shoe size conversion table'!$J$6:$L$22,2))</f>
        <v>42</v>
      </c>
      <c r="J13976" s="13">
        <f>IF(G13976="Male",VLOOKUP(H13976,'Shoe size conversion table'!$B$6:$D$22,3),VLOOKUP(H13976,'Shoe size conversion table'!$J$6:$L$22,3))</f>
        <v>8.5</v>
      </c>
      <c r="K13976" s="11">
        <v>189</v>
      </c>
      <c r="L13976" s="12">
        <v>0</v>
      </c>
      <c r="M13976" s="7">
        <f t="shared" si="655"/>
        <v>2016</v>
      </c>
      <c r="N13976" s="7">
        <f t="shared" si="656"/>
        <v>10</v>
      </c>
      <c r="O13976" s="30">
        <f t="shared" si="657"/>
        <v>189</v>
      </c>
    </row>
    <row r="13977" spans="2:15" x14ac:dyDescent="0.2">
      <c r="B13977" s="13">
        <v>64860</v>
      </c>
      <c r="C13977" s="14">
        <v>42674.406111111246</v>
      </c>
      <c r="D13977" s="7" t="s">
        <v>7</v>
      </c>
      <c r="E13977" s="13">
        <v>2214</v>
      </c>
      <c r="F13977" s="7" t="s">
        <v>48</v>
      </c>
      <c r="G13977" s="7" t="s">
        <v>12</v>
      </c>
      <c r="H13977" s="13">
        <v>7.5</v>
      </c>
      <c r="I13977" s="13">
        <f>IF(G13977="Male",VLOOKUP(H13977,'Shoe size conversion table'!$B$6:$D$22,2),VLOOKUP(H13977,'Shoe size conversion table'!$J$6:$L$22,2))</f>
        <v>38</v>
      </c>
      <c r="J13977" s="13">
        <f>IF(G13977="Male",VLOOKUP(H13977,'Shoe size conversion table'!$B$6:$D$22,3),VLOOKUP(H13977,'Shoe size conversion table'!$J$6:$L$22,3))</f>
        <v>5.5</v>
      </c>
      <c r="K13977" s="11">
        <v>139</v>
      </c>
      <c r="L13977" s="12">
        <v>0</v>
      </c>
      <c r="M13977" s="7">
        <f t="shared" si="655"/>
        <v>2016</v>
      </c>
      <c r="N13977" s="7">
        <f t="shared" si="656"/>
        <v>10</v>
      </c>
      <c r="O13977" s="30">
        <f t="shared" si="657"/>
        <v>139</v>
      </c>
    </row>
    <row r="13978" spans="2:15" x14ac:dyDescent="0.2">
      <c r="B13978" s="13">
        <v>64861</v>
      </c>
      <c r="C13978" s="14">
        <v>42674.446111111247</v>
      </c>
      <c r="D13978" s="7" t="s">
        <v>10</v>
      </c>
      <c r="E13978" s="13">
        <v>2212</v>
      </c>
      <c r="F13978" s="7" t="s">
        <v>34</v>
      </c>
      <c r="G13978" s="7" t="s">
        <v>11</v>
      </c>
      <c r="H13978" s="13">
        <v>6</v>
      </c>
      <c r="I13978" s="13">
        <f>IF(G13978="Male",VLOOKUP(H13978,'Shoe size conversion table'!$B$6:$D$22,2),VLOOKUP(H13978,'Shoe size conversion table'!$J$6:$L$22,2))</f>
        <v>39</v>
      </c>
      <c r="J13978" s="13">
        <f>IF(G13978="Male",VLOOKUP(H13978,'Shoe size conversion table'!$B$6:$D$22,3),VLOOKUP(H13978,'Shoe size conversion table'!$J$6:$L$22,3))</f>
        <v>5.5</v>
      </c>
      <c r="K13978" s="11">
        <v>139</v>
      </c>
      <c r="L13978" s="12">
        <v>0.3</v>
      </c>
      <c r="M13978" s="7">
        <f t="shared" si="655"/>
        <v>2016</v>
      </c>
      <c r="N13978" s="7">
        <f t="shared" si="656"/>
        <v>10</v>
      </c>
      <c r="O13978" s="30">
        <f t="shared" si="657"/>
        <v>97.3</v>
      </c>
    </row>
    <row r="13979" spans="2:15" x14ac:dyDescent="0.2">
      <c r="B13979" s="13">
        <v>64862</v>
      </c>
      <c r="C13979" s="14">
        <v>42674.4661111112</v>
      </c>
      <c r="D13979" s="7" t="s">
        <v>10</v>
      </c>
      <c r="E13979" s="13">
        <v>2220</v>
      </c>
      <c r="F13979" s="7" t="s">
        <v>36</v>
      </c>
      <c r="G13979" s="7" t="s">
        <v>11</v>
      </c>
      <c r="H13979" s="13">
        <v>8.5</v>
      </c>
      <c r="I13979" s="13" t="str">
        <f>IF(G13979="Male",VLOOKUP(H13979,'Shoe size conversion table'!$B$6:$D$22,2),VLOOKUP(H13979,'Shoe size conversion table'!$J$6:$L$22,2))</f>
        <v>41-42</v>
      </c>
      <c r="J13979" s="13">
        <f>IF(G13979="Male",VLOOKUP(H13979,'Shoe size conversion table'!$B$6:$D$22,3),VLOOKUP(H13979,'Shoe size conversion table'!$J$6:$L$22,3))</f>
        <v>8</v>
      </c>
      <c r="K13979" s="11">
        <v>139</v>
      </c>
      <c r="L13979" s="12">
        <v>0</v>
      </c>
      <c r="M13979" s="7">
        <f t="shared" si="655"/>
        <v>2016</v>
      </c>
      <c r="N13979" s="7">
        <f t="shared" si="656"/>
        <v>10</v>
      </c>
      <c r="O13979" s="30">
        <f t="shared" si="657"/>
        <v>139</v>
      </c>
    </row>
    <row r="13980" spans="2:15" x14ac:dyDescent="0.2">
      <c r="B13980" s="13">
        <v>64862</v>
      </c>
      <c r="C13980" s="14">
        <v>42674.4661111112</v>
      </c>
      <c r="D13980" s="7" t="s">
        <v>10</v>
      </c>
      <c r="E13980" s="13">
        <v>2216</v>
      </c>
      <c r="F13980" s="7" t="s">
        <v>34</v>
      </c>
      <c r="G13980" s="7" t="s">
        <v>12</v>
      </c>
      <c r="H13980" s="13">
        <v>8.5</v>
      </c>
      <c r="I13980" s="13">
        <f>IF(G13980="Male",VLOOKUP(H13980,'Shoe size conversion table'!$B$6:$D$22,2),VLOOKUP(H13980,'Shoe size conversion table'!$J$6:$L$22,2))</f>
        <v>39</v>
      </c>
      <c r="J13980" s="13">
        <f>IF(G13980="Male",VLOOKUP(H13980,'Shoe size conversion table'!$B$6:$D$22,3),VLOOKUP(H13980,'Shoe size conversion table'!$J$6:$L$22,3))</f>
        <v>6.5</v>
      </c>
      <c r="K13980" s="11">
        <v>129</v>
      </c>
      <c r="L13980" s="12">
        <v>0</v>
      </c>
      <c r="M13980" s="7">
        <f t="shared" si="655"/>
        <v>2016</v>
      </c>
      <c r="N13980" s="7">
        <f t="shared" si="656"/>
        <v>10</v>
      </c>
      <c r="O13980" s="30">
        <f t="shared" si="657"/>
        <v>129</v>
      </c>
    </row>
    <row r="13981" spans="2:15" x14ac:dyDescent="0.2">
      <c r="B13981" s="13">
        <v>64863</v>
      </c>
      <c r="C13981" s="14">
        <v>42674.496111111119</v>
      </c>
      <c r="D13981" s="7" t="s">
        <v>8</v>
      </c>
      <c r="E13981" s="13">
        <v>2240</v>
      </c>
      <c r="F13981" s="7" t="s">
        <v>39</v>
      </c>
      <c r="G13981" s="7" t="s">
        <v>12</v>
      </c>
      <c r="H13981" s="13">
        <v>7.5</v>
      </c>
      <c r="I13981" s="13">
        <f>IF(G13981="Male",VLOOKUP(H13981,'Shoe size conversion table'!$B$6:$D$22,2),VLOOKUP(H13981,'Shoe size conversion table'!$J$6:$L$22,2))</f>
        <v>38</v>
      </c>
      <c r="J13981" s="13">
        <f>IF(G13981="Male",VLOOKUP(H13981,'Shoe size conversion table'!$B$6:$D$22,3),VLOOKUP(H13981,'Shoe size conversion table'!$J$6:$L$22,3))</f>
        <v>5.5</v>
      </c>
      <c r="K13981" s="11">
        <v>169</v>
      </c>
      <c r="L13981" s="12">
        <v>0</v>
      </c>
      <c r="M13981" s="7">
        <f t="shared" si="655"/>
        <v>2016</v>
      </c>
      <c r="N13981" s="7">
        <f t="shared" si="656"/>
        <v>10</v>
      </c>
      <c r="O13981" s="30">
        <f t="shared" si="657"/>
        <v>169</v>
      </c>
    </row>
    <row r="13982" spans="2:15" x14ac:dyDescent="0.2">
      <c r="B13982" s="13">
        <v>64864</v>
      </c>
      <c r="C13982" s="14">
        <v>42674.566111111119</v>
      </c>
      <c r="D13982" s="7" t="s">
        <v>7</v>
      </c>
      <c r="E13982" s="13">
        <v>2162</v>
      </c>
      <c r="F13982" s="7" t="s">
        <v>53</v>
      </c>
      <c r="G13982" s="7" t="s">
        <v>12</v>
      </c>
      <c r="H13982" s="13">
        <v>12</v>
      </c>
      <c r="I13982" s="13" t="str">
        <f>IF(G13982="Male",VLOOKUP(H13982,'Shoe size conversion table'!$B$6:$D$22,2),VLOOKUP(H13982,'Shoe size conversion table'!$J$6:$L$22,2))</f>
        <v>42-43</v>
      </c>
      <c r="J13982" s="13">
        <f>IF(G13982="Male",VLOOKUP(H13982,'Shoe size conversion table'!$B$6:$D$22,3),VLOOKUP(H13982,'Shoe size conversion table'!$J$6:$L$22,3))</f>
        <v>10</v>
      </c>
      <c r="K13982" s="11">
        <v>139</v>
      </c>
      <c r="L13982" s="12">
        <v>0</v>
      </c>
      <c r="M13982" s="7">
        <f t="shared" si="655"/>
        <v>2016</v>
      </c>
      <c r="N13982" s="7">
        <f t="shared" si="656"/>
        <v>10</v>
      </c>
      <c r="O13982" s="30">
        <f t="shared" si="657"/>
        <v>139</v>
      </c>
    </row>
    <row r="13983" spans="2:15" x14ac:dyDescent="0.2">
      <c r="B13983" s="13">
        <v>64865</v>
      </c>
      <c r="C13983" s="14">
        <v>42674.726111111122</v>
      </c>
      <c r="D13983" s="7" t="s">
        <v>7</v>
      </c>
      <c r="E13983" s="13">
        <v>2186</v>
      </c>
      <c r="F13983" s="7" t="s">
        <v>57</v>
      </c>
      <c r="G13983" s="7" t="s">
        <v>12</v>
      </c>
      <c r="H13983" s="13">
        <v>9</v>
      </c>
      <c r="I13983" s="13" t="str">
        <f>IF(G13983="Male",VLOOKUP(H13983,'Shoe size conversion table'!$B$6:$D$22,2),VLOOKUP(H13983,'Shoe size conversion table'!$J$6:$L$22,2))</f>
        <v>39-40</v>
      </c>
      <c r="J13983" s="13">
        <f>IF(G13983="Male",VLOOKUP(H13983,'Shoe size conversion table'!$B$6:$D$22,3),VLOOKUP(H13983,'Shoe size conversion table'!$J$6:$L$22,3))</f>
        <v>7</v>
      </c>
      <c r="K13983" s="11">
        <v>179</v>
      </c>
      <c r="L13983" s="12">
        <v>0</v>
      </c>
      <c r="M13983" s="7">
        <f t="shared" si="655"/>
        <v>2016</v>
      </c>
      <c r="N13983" s="7">
        <f t="shared" si="656"/>
        <v>10</v>
      </c>
      <c r="O13983" s="30">
        <f t="shared" si="657"/>
        <v>179</v>
      </c>
    </row>
    <row r="13984" spans="2:15" x14ac:dyDescent="0.2">
      <c r="B13984" s="13">
        <v>64866</v>
      </c>
      <c r="C13984" s="14">
        <v>42674.726111111122</v>
      </c>
      <c r="D13984" s="7" t="s">
        <v>9</v>
      </c>
      <c r="E13984" s="13">
        <v>2203</v>
      </c>
      <c r="F13984" s="7" t="s">
        <v>61</v>
      </c>
      <c r="G13984" s="7" t="s">
        <v>11</v>
      </c>
      <c r="H13984" s="13">
        <v>9</v>
      </c>
      <c r="I13984" s="13">
        <f>IF(G13984="Male",VLOOKUP(H13984,'Shoe size conversion table'!$B$6:$D$22,2),VLOOKUP(H13984,'Shoe size conversion table'!$J$6:$L$22,2))</f>
        <v>42</v>
      </c>
      <c r="J13984" s="13">
        <f>IF(G13984="Male",VLOOKUP(H13984,'Shoe size conversion table'!$B$6:$D$22,3),VLOOKUP(H13984,'Shoe size conversion table'!$J$6:$L$22,3))</f>
        <v>8.5</v>
      </c>
      <c r="K13984" s="11">
        <v>179</v>
      </c>
      <c r="L13984" s="12">
        <v>0</v>
      </c>
      <c r="M13984" s="7">
        <f t="shared" si="655"/>
        <v>2016</v>
      </c>
      <c r="N13984" s="7">
        <f t="shared" si="656"/>
        <v>10</v>
      </c>
      <c r="O13984" s="30">
        <f t="shared" si="657"/>
        <v>179</v>
      </c>
    </row>
    <row r="13985" spans="2:15" x14ac:dyDescent="0.2">
      <c r="B13985" s="13">
        <v>64867</v>
      </c>
      <c r="C13985" s="14">
        <v>42674.836111111312</v>
      </c>
      <c r="D13985" s="7" t="s">
        <v>8</v>
      </c>
      <c r="E13985" s="13">
        <v>2160</v>
      </c>
      <c r="F13985" s="7" t="s">
        <v>38</v>
      </c>
      <c r="G13985" s="7" t="s">
        <v>11</v>
      </c>
      <c r="H13985" s="13">
        <v>10.5</v>
      </c>
      <c r="I13985" s="13" t="str">
        <f>IF(G13985="Male",VLOOKUP(H13985,'Shoe size conversion table'!$B$6:$D$22,2),VLOOKUP(H13985,'Shoe size conversion table'!$J$6:$L$22,2))</f>
        <v>43-44</v>
      </c>
      <c r="J13985" s="13">
        <f>IF(G13985="Male",VLOOKUP(H13985,'Shoe size conversion table'!$B$6:$D$22,3),VLOOKUP(H13985,'Shoe size conversion table'!$J$6:$L$22,3))</f>
        <v>10</v>
      </c>
      <c r="K13985" s="11">
        <v>139</v>
      </c>
      <c r="L13985" s="12">
        <v>0.5</v>
      </c>
      <c r="M13985" s="7">
        <f t="shared" si="655"/>
        <v>2016</v>
      </c>
      <c r="N13985" s="7">
        <f t="shared" si="656"/>
        <v>10</v>
      </c>
      <c r="O13985" s="30">
        <f t="shared" si="657"/>
        <v>69.5</v>
      </c>
    </row>
    <row r="13986" spans="2:15" x14ac:dyDescent="0.2">
      <c r="B13986" s="13">
        <v>64868</v>
      </c>
      <c r="C13986" s="14">
        <v>42674.846111111096</v>
      </c>
      <c r="D13986" s="7" t="s">
        <v>8</v>
      </c>
      <c r="E13986" s="13">
        <v>2242</v>
      </c>
      <c r="F13986" s="7" t="s">
        <v>40</v>
      </c>
      <c r="G13986" s="7" t="s">
        <v>12</v>
      </c>
      <c r="H13986" s="13">
        <v>9.5</v>
      </c>
      <c r="I13986" s="13">
        <f>IF(G13986="Male",VLOOKUP(H13986,'Shoe size conversion table'!$B$6:$D$22,2),VLOOKUP(H13986,'Shoe size conversion table'!$J$6:$L$22,2))</f>
        <v>40</v>
      </c>
      <c r="J13986" s="13">
        <f>IF(G13986="Male",VLOOKUP(H13986,'Shoe size conversion table'!$B$6:$D$22,3),VLOOKUP(H13986,'Shoe size conversion table'!$J$6:$L$22,3))</f>
        <v>7.5</v>
      </c>
      <c r="K13986" s="11">
        <v>159</v>
      </c>
      <c r="L13986" s="12">
        <v>0.2</v>
      </c>
      <c r="M13986" s="7">
        <f t="shared" si="655"/>
        <v>2016</v>
      </c>
      <c r="N13986" s="7">
        <f t="shared" si="656"/>
        <v>10</v>
      </c>
      <c r="O13986" s="30">
        <f t="shared" si="657"/>
        <v>127.2</v>
      </c>
    </row>
    <row r="13987" spans="2:15" x14ac:dyDescent="0.2">
      <c r="B13987" s="13">
        <v>64869</v>
      </c>
      <c r="C13987" s="14">
        <v>42674.846111111117</v>
      </c>
      <c r="D13987" s="7" t="s">
        <v>10</v>
      </c>
      <c r="E13987" s="13">
        <v>2149</v>
      </c>
      <c r="F13987" s="7" t="s">
        <v>34</v>
      </c>
      <c r="G13987" s="7" t="s">
        <v>11</v>
      </c>
      <c r="H13987" s="13">
        <v>8</v>
      </c>
      <c r="I13987" s="13">
        <f>IF(G13987="Male",VLOOKUP(H13987,'Shoe size conversion table'!$B$6:$D$22,2),VLOOKUP(H13987,'Shoe size conversion table'!$J$6:$L$22,2))</f>
        <v>41</v>
      </c>
      <c r="J13987" s="13">
        <f>IF(G13987="Male",VLOOKUP(H13987,'Shoe size conversion table'!$B$6:$D$22,3),VLOOKUP(H13987,'Shoe size conversion table'!$J$6:$L$22,3))</f>
        <v>7.5</v>
      </c>
      <c r="K13987" s="11">
        <v>149</v>
      </c>
      <c r="L13987" s="12">
        <v>0</v>
      </c>
      <c r="M13987" s="7">
        <f t="shared" si="655"/>
        <v>2016</v>
      </c>
      <c r="N13987" s="7">
        <f t="shared" si="656"/>
        <v>10</v>
      </c>
      <c r="O13987" s="30">
        <f t="shared" si="657"/>
        <v>149</v>
      </c>
    </row>
    <row r="13988" spans="2:15" x14ac:dyDescent="0.2">
      <c r="B13988" s="13">
        <v>64870</v>
      </c>
      <c r="C13988" s="14">
        <v>42674.89611111112</v>
      </c>
      <c r="D13988" s="7" t="s">
        <v>7</v>
      </c>
      <c r="E13988" s="13">
        <v>2185</v>
      </c>
      <c r="F13988" s="7" t="s">
        <v>43</v>
      </c>
      <c r="G13988" s="7" t="s">
        <v>12</v>
      </c>
      <c r="H13988" s="13">
        <v>5</v>
      </c>
      <c r="I13988" s="13" t="str">
        <f>IF(G13988="Male",VLOOKUP(H13988,'Shoe size conversion table'!$B$6:$D$22,2),VLOOKUP(H13988,'Shoe size conversion table'!$J$6:$L$22,2))</f>
        <v>35-36</v>
      </c>
      <c r="J13988" s="13">
        <f>IF(G13988="Male",VLOOKUP(H13988,'Shoe size conversion table'!$B$6:$D$22,3),VLOOKUP(H13988,'Shoe size conversion table'!$J$6:$L$22,3))</f>
        <v>3</v>
      </c>
      <c r="K13988" s="11">
        <v>129</v>
      </c>
      <c r="L13988" s="12">
        <v>0.2</v>
      </c>
      <c r="M13988" s="7">
        <f t="shared" si="655"/>
        <v>2016</v>
      </c>
      <c r="N13988" s="7">
        <f t="shared" si="656"/>
        <v>10</v>
      </c>
      <c r="O13988" s="30">
        <f t="shared" si="657"/>
        <v>103.2</v>
      </c>
    </row>
    <row r="13989" spans="2:15" x14ac:dyDescent="0.2">
      <c r="B13989" s="13">
        <v>64871</v>
      </c>
      <c r="C13989" s="14">
        <v>42674.936111111252</v>
      </c>
      <c r="D13989" s="7" t="s">
        <v>10</v>
      </c>
      <c r="E13989" s="13">
        <v>2234</v>
      </c>
      <c r="F13989" s="7" t="s">
        <v>34</v>
      </c>
      <c r="G13989" s="7" t="s">
        <v>11</v>
      </c>
      <c r="H13989" s="13">
        <v>10</v>
      </c>
      <c r="I13989" s="13">
        <f>IF(G13989="Male",VLOOKUP(H13989,'Shoe size conversion table'!$B$6:$D$22,2),VLOOKUP(H13989,'Shoe size conversion table'!$J$6:$L$22,2))</f>
        <v>43</v>
      </c>
      <c r="J13989" s="13">
        <f>IF(G13989="Male",VLOOKUP(H13989,'Shoe size conversion table'!$B$6:$D$22,3),VLOOKUP(H13989,'Shoe size conversion table'!$J$6:$L$22,3))</f>
        <v>9.5</v>
      </c>
      <c r="K13989" s="11">
        <v>179</v>
      </c>
      <c r="L13989" s="12">
        <v>0</v>
      </c>
      <c r="M13989" s="7">
        <f t="shared" si="655"/>
        <v>2016</v>
      </c>
      <c r="N13989" s="7">
        <f t="shared" si="656"/>
        <v>10</v>
      </c>
      <c r="O13989" s="30">
        <f t="shared" si="657"/>
        <v>179</v>
      </c>
    </row>
    <row r="13990" spans="2:15" x14ac:dyDescent="0.2">
      <c r="B13990" s="13">
        <v>64872</v>
      </c>
      <c r="C13990" s="14">
        <v>42675.016111111203</v>
      </c>
      <c r="D13990" s="7" t="s">
        <v>10</v>
      </c>
      <c r="E13990" s="13">
        <v>2174</v>
      </c>
      <c r="F13990" s="7" t="s">
        <v>34</v>
      </c>
      <c r="G13990" s="7" t="s">
        <v>12</v>
      </c>
      <c r="H13990" s="13">
        <v>12</v>
      </c>
      <c r="I13990" s="13" t="str">
        <f>IF(G13990="Male",VLOOKUP(H13990,'Shoe size conversion table'!$B$6:$D$22,2),VLOOKUP(H13990,'Shoe size conversion table'!$J$6:$L$22,2))</f>
        <v>42-43</v>
      </c>
      <c r="J13990" s="13">
        <f>IF(G13990="Male",VLOOKUP(H13990,'Shoe size conversion table'!$B$6:$D$22,3),VLOOKUP(H13990,'Shoe size conversion table'!$J$6:$L$22,3))</f>
        <v>10</v>
      </c>
      <c r="K13990" s="11">
        <v>189</v>
      </c>
      <c r="L13990" s="12">
        <v>0</v>
      </c>
      <c r="M13990" s="7">
        <f t="shared" si="655"/>
        <v>2016</v>
      </c>
      <c r="N13990" s="7">
        <f t="shared" si="656"/>
        <v>11</v>
      </c>
      <c r="O13990" s="30">
        <f t="shared" si="657"/>
        <v>189</v>
      </c>
    </row>
    <row r="13991" spans="2:15" x14ac:dyDescent="0.2">
      <c r="B13991" s="13">
        <v>64873</v>
      </c>
      <c r="C13991" s="14">
        <v>42675.056111111306</v>
      </c>
      <c r="D13991" s="7" t="s">
        <v>10</v>
      </c>
      <c r="E13991" s="13">
        <v>2149</v>
      </c>
      <c r="F13991" s="7" t="s">
        <v>34</v>
      </c>
      <c r="G13991" s="7" t="s">
        <v>12</v>
      </c>
      <c r="H13991" s="13">
        <v>9</v>
      </c>
      <c r="I13991" s="13" t="str">
        <f>IF(G13991="Male",VLOOKUP(H13991,'Shoe size conversion table'!$B$6:$D$22,2),VLOOKUP(H13991,'Shoe size conversion table'!$J$6:$L$22,2))</f>
        <v>39-40</v>
      </c>
      <c r="J13991" s="13">
        <f>IF(G13991="Male",VLOOKUP(H13991,'Shoe size conversion table'!$B$6:$D$22,3),VLOOKUP(H13991,'Shoe size conversion table'!$J$6:$L$22,3))</f>
        <v>7</v>
      </c>
      <c r="K13991" s="11">
        <v>179</v>
      </c>
      <c r="L13991" s="12">
        <v>0</v>
      </c>
      <c r="M13991" s="7">
        <f t="shared" si="655"/>
        <v>2016</v>
      </c>
      <c r="N13991" s="7">
        <f t="shared" si="656"/>
        <v>11</v>
      </c>
      <c r="O13991" s="30">
        <f t="shared" si="657"/>
        <v>179</v>
      </c>
    </row>
    <row r="13992" spans="2:15" x14ac:dyDescent="0.2">
      <c r="B13992" s="13">
        <v>64874</v>
      </c>
      <c r="C13992" s="14">
        <v>42675.07611111131</v>
      </c>
      <c r="D13992" s="7" t="s">
        <v>7</v>
      </c>
      <c r="E13992" s="13">
        <v>2239</v>
      </c>
      <c r="F13992" s="7" t="s">
        <v>50</v>
      </c>
      <c r="G13992" s="7" t="s">
        <v>12</v>
      </c>
      <c r="H13992" s="13">
        <v>7.5</v>
      </c>
      <c r="I13992" s="13">
        <f>IF(G13992="Male",VLOOKUP(H13992,'Shoe size conversion table'!$B$6:$D$22,2),VLOOKUP(H13992,'Shoe size conversion table'!$J$6:$L$22,2))</f>
        <v>38</v>
      </c>
      <c r="J13992" s="13">
        <f>IF(G13992="Male",VLOOKUP(H13992,'Shoe size conversion table'!$B$6:$D$22,3),VLOOKUP(H13992,'Shoe size conversion table'!$J$6:$L$22,3))</f>
        <v>5.5</v>
      </c>
      <c r="K13992" s="11">
        <v>159</v>
      </c>
      <c r="L13992" s="12">
        <v>0</v>
      </c>
      <c r="M13992" s="7">
        <f t="shared" si="655"/>
        <v>2016</v>
      </c>
      <c r="N13992" s="7">
        <f t="shared" si="656"/>
        <v>11</v>
      </c>
      <c r="O13992" s="30">
        <f t="shared" si="657"/>
        <v>159</v>
      </c>
    </row>
    <row r="13993" spans="2:15" x14ac:dyDescent="0.2">
      <c r="B13993" s="13">
        <v>64875</v>
      </c>
      <c r="C13993" s="14">
        <v>42675.106111111119</v>
      </c>
      <c r="D13993" s="7" t="s">
        <v>7</v>
      </c>
      <c r="E13993" s="13">
        <v>2156</v>
      </c>
      <c r="F13993" s="7" t="s">
        <v>45</v>
      </c>
      <c r="G13993" s="7" t="s">
        <v>11</v>
      </c>
      <c r="H13993" s="13">
        <v>8.5</v>
      </c>
      <c r="I13993" s="13" t="str">
        <f>IF(G13993="Male",VLOOKUP(H13993,'Shoe size conversion table'!$B$6:$D$22,2),VLOOKUP(H13993,'Shoe size conversion table'!$J$6:$L$22,2))</f>
        <v>41-42</v>
      </c>
      <c r="J13993" s="13">
        <f>IF(G13993="Male",VLOOKUP(H13993,'Shoe size conversion table'!$B$6:$D$22,3),VLOOKUP(H13993,'Shoe size conversion table'!$J$6:$L$22,3))</f>
        <v>8</v>
      </c>
      <c r="K13993" s="11">
        <v>159</v>
      </c>
      <c r="L13993" s="12">
        <v>0</v>
      </c>
      <c r="M13993" s="7">
        <f t="shared" si="655"/>
        <v>2016</v>
      </c>
      <c r="N13993" s="7">
        <f t="shared" si="656"/>
        <v>11</v>
      </c>
      <c r="O13993" s="30">
        <f t="shared" si="657"/>
        <v>159</v>
      </c>
    </row>
    <row r="13994" spans="2:15" x14ac:dyDescent="0.2">
      <c r="B13994" s="13">
        <v>64876</v>
      </c>
      <c r="C13994" s="14">
        <v>42675.146111111309</v>
      </c>
      <c r="D13994" s="7" t="s">
        <v>10</v>
      </c>
      <c r="E13994" s="13">
        <v>2157</v>
      </c>
      <c r="F13994" s="7" t="s">
        <v>35</v>
      </c>
      <c r="G13994" s="7" t="s">
        <v>11</v>
      </c>
      <c r="H13994" s="13">
        <v>10.5</v>
      </c>
      <c r="I13994" s="13" t="str">
        <f>IF(G13994="Male",VLOOKUP(H13994,'Shoe size conversion table'!$B$6:$D$22,2),VLOOKUP(H13994,'Shoe size conversion table'!$J$6:$L$22,2))</f>
        <v>43-44</v>
      </c>
      <c r="J13994" s="13">
        <f>IF(G13994="Male",VLOOKUP(H13994,'Shoe size conversion table'!$B$6:$D$22,3),VLOOKUP(H13994,'Shoe size conversion table'!$J$6:$L$22,3))</f>
        <v>10</v>
      </c>
      <c r="K13994" s="11">
        <v>139</v>
      </c>
      <c r="L13994" s="12">
        <v>0.1</v>
      </c>
      <c r="M13994" s="7">
        <f t="shared" si="655"/>
        <v>2016</v>
      </c>
      <c r="N13994" s="7">
        <f t="shared" si="656"/>
        <v>11</v>
      </c>
      <c r="O13994" s="30">
        <f t="shared" si="657"/>
        <v>125.10000000000001</v>
      </c>
    </row>
    <row r="13995" spans="2:15" x14ac:dyDescent="0.2">
      <c r="B13995" s="13">
        <v>64877</v>
      </c>
      <c r="C13995" s="14">
        <v>42675.236111111117</v>
      </c>
      <c r="D13995" s="7" t="s">
        <v>7</v>
      </c>
      <c r="E13995" s="13">
        <v>2181</v>
      </c>
      <c r="F13995" s="7" t="s">
        <v>49</v>
      </c>
      <c r="G13995" s="7" t="s">
        <v>12</v>
      </c>
      <c r="H13995" s="13">
        <v>7</v>
      </c>
      <c r="I13995" s="13" t="str">
        <f>IF(G13995="Male",VLOOKUP(H13995,'Shoe size conversion table'!$B$6:$D$22,2),VLOOKUP(H13995,'Shoe size conversion table'!$J$6:$L$22,2))</f>
        <v>37-38</v>
      </c>
      <c r="J13995" s="13">
        <f>IF(G13995="Male",VLOOKUP(H13995,'Shoe size conversion table'!$B$6:$D$22,3),VLOOKUP(H13995,'Shoe size conversion table'!$J$6:$L$22,3))</f>
        <v>5</v>
      </c>
      <c r="K13995" s="11">
        <v>159</v>
      </c>
      <c r="L13995" s="12">
        <v>0</v>
      </c>
      <c r="M13995" s="7">
        <f t="shared" si="655"/>
        <v>2016</v>
      </c>
      <c r="N13995" s="7">
        <f t="shared" si="656"/>
        <v>11</v>
      </c>
      <c r="O13995" s="30">
        <f t="shared" si="657"/>
        <v>159</v>
      </c>
    </row>
    <row r="13996" spans="2:15" x14ac:dyDescent="0.2">
      <c r="B13996" s="13">
        <v>64878</v>
      </c>
      <c r="C13996" s="14">
        <v>42675.326111111099</v>
      </c>
      <c r="D13996" s="7" t="s">
        <v>10</v>
      </c>
      <c r="E13996" s="13">
        <v>2149</v>
      </c>
      <c r="F13996" s="7" t="s">
        <v>35</v>
      </c>
      <c r="G13996" s="7" t="s">
        <v>12</v>
      </c>
      <c r="H13996" s="13">
        <v>8.5</v>
      </c>
      <c r="I13996" s="13">
        <f>IF(G13996="Male",VLOOKUP(H13996,'Shoe size conversion table'!$B$6:$D$22,2),VLOOKUP(H13996,'Shoe size conversion table'!$J$6:$L$22,2))</f>
        <v>39</v>
      </c>
      <c r="J13996" s="13">
        <f>IF(G13996="Male",VLOOKUP(H13996,'Shoe size conversion table'!$B$6:$D$22,3),VLOOKUP(H13996,'Shoe size conversion table'!$J$6:$L$22,3))</f>
        <v>6.5</v>
      </c>
      <c r="K13996" s="11">
        <v>139</v>
      </c>
      <c r="L13996" s="12">
        <v>0.1</v>
      </c>
      <c r="M13996" s="7">
        <f t="shared" si="655"/>
        <v>2016</v>
      </c>
      <c r="N13996" s="7">
        <f t="shared" si="656"/>
        <v>11</v>
      </c>
      <c r="O13996" s="30">
        <f t="shared" si="657"/>
        <v>125.10000000000001</v>
      </c>
    </row>
    <row r="13997" spans="2:15" x14ac:dyDescent="0.2">
      <c r="B13997" s="13">
        <v>64879</v>
      </c>
      <c r="C13997" s="14">
        <v>42675.336111111203</v>
      </c>
      <c r="D13997" s="7" t="s">
        <v>7</v>
      </c>
      <c r="E13997" s="13">
        <v>2217</v>
      </c>
      <c r="F13997" s="7" t="s">
        <v>50</v>
      </c>
      <c r="G13997" s="7" t="s">
        <v>11</v>
      </c>
      <c r="H13997" s="13">
        <v>9</v>
      </c>
      <c r="I13997" s="13">
        <f>IF(G13997="Male",VLOOKUP(H13997,'Shoe size conversion table'!$B$6:$D$22,2),VLOOKUP(H13997,'Shoe size conversion table'!$J$6:$L$22,2))</f>
        <v>42</v>
      </c>
      <c r="J13997" s="13">
        <f>IF(G13997="Male",VLOOKUP(H13997,'Shoe size conversion table'!$B$6:$D$22,3),VLOOKUP(H13997,'Shoe size conversion table'!$J$6:$L$22,3))</f>
        <v>8.5</v>
      </c>
      <c r="K13997" s="11">
        <v>129</v>
      </c>
      <c r="L13997" s="12">
        <v>0.2</v>
      </c>
      <c r="M13997" s="7">
        <f t="shared" si="655"/>
        <v>2016</v>
      </c>
      <c r="N13997" s="7">
        <f t="shared" si="656"/>
        <v>11</v>
      </c>
      <c r="O13997" s="30">
        <f t="shared" si="657"/>
        <v>103.2</v>
      </c>
    </row>
    <row r="13998" spans="2:15" x14ac:dyDescent="0.2">
      <c r="B13998" s="13">
        <v>64880</v>
      </c>
      <c r="C13998" s="14">
        <v>42675.336111111203</v>
      </c>
      <c r="D13998" s="7" t="s">
        <v>10</v>
      </c>
      <c r="E13998" s="13">
        <v>2200</v>
      </c>
      <c r="F13998" s="7" t="s">
        <v>35</v>
      </c>
      <c r="G13998" s="7" t="s">
        <v>12</v>
      </c>
      <c r="H13998" s="13">
        <v>7.5</v>
      </c>
      <c r="I13998" s="13">
        <f>IF(G13998="Male",VLOOKUP(H13998,'Shoe size conversion table'!$B$6:$D$22,2),VLOOKUP(H13998,'Shoe size conversion table'!$J$6:$L$22,2))</f>
        <v>38</v>
      </c>
      <c r="J13998" s="13">
        <f>IF(G13998="Male",VLOOKUP(H13998,'Shoe size conversion table'!$B$6:$D$22,3),VLOOKUP(H13998,'Shoe size conversion table'!$J$6:$L$22,3))</f>
        <v>5.5</v>
      </c>
      <c r="K13998" s="11">
        <v>139</v>
      </c>
      <c r="L13998" s="12">
        <v>0</v>
      </c>
      <c r="M13998" s="7">
        <f t="shared" si="655"/>
        <v>2016</v>
      </c>
      <c r="N13998" s="7">
        <f t="shared" si="656"/>
        <v>11</v>
      </c>
      <c r="O13998" s="30">
        <f t="shared" si="657"/>
        <v>139</v>
      </c>
    </row>
    <row r="13999" spans="2:15" x14ac:dyDescent="0.2">
      <c r="B13999" s="13">
        <v>64881</v>
      </c>
      <c r="C13999" s="14">
        <v>42675.346111111205</v>
      </c>
      <c r="D13999" s="7" t="s">
        <v>9</v>
      </c>
      <c r="E13999" s="13">
        <v>2214</v>
      </c>
      <c r="F13999" s="7" t="s">
        <v>58</v>
      </c>
      <c r="G13999" s="7" t="s">
        <v>11</v>
      </c>
      <c r="H13999" s="13">
        <v>10</v>
      </c>
      <c r="I13999" s="13">
        <f>IF(G13999="Male",VLOOKUP(H13999,'Shoe size conversion table'!$B$6:$D$22,2),VLOOKUP(H13999,'Shoe size conversion table'!$J$6:$L$22,2))</f>
        <v>43</v>
      </c>
      <c r="J13999" s="13">
        <f>IF(G13999="Male",VLOOKUP(H13999,'Shoe size conversion table'!$B$6:$D$22,3),VLOOKUP(H13999,'Shoe size conversion table'!$J$6:$L$22,3))</f>
        <v>9.5</v>
      </c>
      <c r="K13999" s="11">
        <v>149</v>
      </c>
      <c r="L13999" s="12">
        <v>0</v>
      </c>
      <c r="M13999" s="7">
        <f t="shared" si="655"/>
        <v>2016</v>
      </c>
      <c r="N13999" s="7">
        <f t="shared" si="656"/>
        <v>11</v>
      </c>
      <c r="O13999" s="30">
        <f t="shared" si="657"/>
        <v>149</v>
      </c>
    </row>
    <row r="14000" spans="2:15" x14ac:dyDescent="0.2">
      <c r="B14000" s="13">
        <v>64882</v>
      </c>
      <c r="C14000" s="14">
        <v>42675.35611111125</v>
      </c>
      <c r="D14000" s="7" t="s">
        <v>7</v>
      </c>
      <c r="E14000" s="13">
        <v>2223</v>
      </c>
      <c r="F14000" s="7" t="s">
        <v>48</v>
      </c>
      <c r="G14000" s="7" t="s">
        <v>11</v>
      </c>
      <c r="H14000" s="13">
        <v>13</v>
      </c>
      <c r="I14000" s="13">
        <f>IF(G14000="Male",VLOOKUP(H14000,'Shoe size conversion table'!$B$6:$D$22,2),VLOOKUP(H14000,'Shoe size conversion table'!$J$6:$L$22,2))</f>
        <v>46</v>
      </c>
      <c r="J14000" s="13">
        <f>IF(G14000="Male",VLOOKUP(H14000,'Shoe size conversion table'!$B$6:$D$22,3),VLOOKUP(H14000,'Shoe size conversion table'!$J$6:$L$22,3))</f>
        <v>12.5</v>
      </c>
      <c r="K14000" s="11">
        <v>189</v>
      </c>
      <c r="L14000" s="12">
        <v>0.3</v>
      </c>
      <c r="M14000" s="7">
        <f t="shared" si="655"/>
        <v>2016</v>
      </c>
      <c r="N14000" s="7">
        <f t="shared" si="656"/>
        <v>11</v>
      </c>
      <c r="O14000" s="30">
        <f t="shared" si="657"/>
        <v>132.29999999999998</v>
      </c>
    </row>
    <row r="14001" spans="2:15" x14ac:dyDescent="0.2">
      <c r="B14001" s="13">
        <v>64883</v>
      </c>
      <c r="C14001" s="14">
        <v>42675.436111111252</v>
      </c>
      <c r="D14001" s="7" t="s">
        <v>9</v>
      </c>
      <c r="E14001" s="13">
        <v>2178</v>
      </c>
      <c r="F14001" s="7" t="s">
        <v>59</v>
      </c>
      <c r="G14001" s="7" t="s">
        <v>12</v>
      </c>
      <c r="H14001" s="13">
        <v>8.5</v>
      </c>
      <c r="I14001" s="13">
        <f>IF(G14001="Male",VLOOKUP(H14001,'Shoe size conversion table'!$B$6:$D$22,2),VLOOKUP(H14001,'Shoe size conversion table'!$J$6:$L$22,2))</f>
        <v>39</v>
      </c>
      <c r="J14001" s="13">
        <f>IF(G14001="Male",VLOOKUP(H14001,'Shoe size conversion table'!$B$6:$D$22,3),VLOOKUP(H14001,'Shoe size conversion table'!$J$6:$L$22,3))</f>
        <v>6.5</v>
      </c>
      <c r="K14001" s="11">
        <v>139</v>
      </c>
      <c r="L14001" s="12">
        <v>0</v>
      </c>
      <c r="M14001" s="7">
        <f t="shared" si="655"/>
        <v>2016</v>
      </c>
      <c r="N14001" s="7">
        <f t="shared" si="656"/>
        <v>11</v>
      </c>
      <c r="O14001" s="30">
        <f t="shared" si="657"/>
        <v>139</v>
      </c>
    </row>
    <row r="14002" spans="2:15" x14ac:dyDescent="0.2">
      <c r="B14002" s="13">
        <v>64883</v>
      </c>
      <c r="C14002" s="14">
        <v>42675.436111111252</v>
      </c>
      <c r="D14002" s="7" t="s">
        <v>9</v>
      </c>
      <c r="E14002" s="13">
        <v>2199</v>
      </c>
      <c r="F14002" s="7" t="s">
        <v>60</v>
      </c>
      <c r="G14002" s="7" t="s">
        <v>12</v>
      </c>
      <c r="H14002" s="13">
        <v>8.5</v>
      </c>
      <c r="I14002" s="13">
        <f>IF(G14002="Male",VLOOKUP(H14002,'Shoe size conversion table'!$B$6:$D$22,2),VLOOKUP(H14002,'Shoe size conversion table'!$J$6:$L$22,2))</f>
        <v>39</v>
      </c>
      <c r="J14002" s="13">
        <f>IF(G14002="Male",VLOOKUP(H14002,'Shoe size conversion table'!$B$6:$D$22,3),VLOOKUP(H14002,'Shoe size conversion table'!$J$6:$L$22,3))</f>
        <v>6.5</v>
      </c>
      <c r="K14002" s="11">
        <v>129</v>
      </c>
      <c r="L14002" s="12">
        <v>0</v>
      </c>
      <c r="M14002" s="7">
        <f t="shared" si="655"/>
        <v>2016</v>
      </c>
      <c r="N14002" s="7">
        <f t="shared" si="656"/>
        <v>11</v>
      </c>
      <c r="O14002" s="30">
        <f t="shared" si="657"/>
        <v>129</v>
      </c>
    </row>
    <row r="14003" spans="2:15" x14ac:dyDescent="0.2">
      <c r="B14003" s="13">
        <v>64884</v>
      </c>
      <c r="C14003" s="14">
        <v>42675.436111111252</v>
      </c>
      <c r="D14003" s="7" t="s">
        <v>7</v>
      </c>
      <c r="E14003" s="13">
        <v>2227</v>
      </c>
      <c r="F14003" s="7" t="s">
        <v>48</v>
      </c>
      <c r="G14003" s="7" t="s">
        <v>11</v>
      </c>
      <c r="H14003" s="13">
        <v>9.5</v>
      </c>
      <c r="I14003" s="13" t="str">
        <f>IF(G14003="Male",VLOOKUP(H14003,'Shoe size conversion table'!$B$6:$D$22,2),VLOOKUP(H14003,'Shoe size conversion table'!$J$6:$L$22,2))</f>
        <v>42-43</v>
      </c>
      <c r="J14003" s="13">
        <f>IF(G14003="Male",VLOOKUP(H14003,'Shoe size conversion table'!$B$6:$D$22,3),VLOOKUP(H14003,'Shoe size conversion table'!$J$6:$L$22,3))</f>
        <v>9</v>
      </c>
      <c r="K14003" s="11">
        <v>139</v>
      </c>
      <c r="L14003" s="12">
        <v>0</v>
      </c>
      <c r="M14003" s="7">
        <f t="shared" si="655"/>
        <v>2016</v>
      </c>
      <c r="N14003" s="7">
        <f t="shared" si="656"/>
        <v>11</v>
      </c>
      <c r="O14003" s="30">
        <f t="shared" si="657"/>
        <v>139</v>
      </c>
    </row>
    <row r="14004" spans="2:15" x14ac:dyDescent="0.2">
      <c r="B14004" s="13">
        <v>64885</v>
      </c>
      <c r="C14004" s="14">
        <v>42675.446111111312</v>
      </c>
      <c r="D14004" s="7" t="s">
        <v>7</v>
      </c>
      <c r="E14004" s="13">
        <v>2190</v>
      </c>
      <c r="F14004" s="7" t="s">
        <v>45</v>
      </c>
      <c r="G14004" s="7" t="s">
        <v>11</v>
      </c>
      <c r="H14004" s="13">
        <v>10.5</v>
      </c>
      <c r="I14004" s="13" t="str">
        <f>IF(G14004="Male",VLOOKUP(H14004,'Shoe size conversion table'!$B$6:$D$22,2),VLOOKUP(H14004,'Shoe size conversion table'!$J$6:$L$22,2))</f>
        <v>43-44</v>
      </c>
      <c r="J14004" s="13">
        <f>IF(G14004="Male",VLOOKUP(H14004,'Shoe size conversion table'!$B$6:$D$22,3),VLOOKUP(H14004,'Shoe size conversion table'!$J$6:$L$22,3))</f>
        <v>10</v>
      </c>
      <c r="K14004" s="11">
        <v>179</v>
      </c>
      <c r="L14004" s="12">
        <v>0.1</v>
      </c>
      <c r="M14004" s="7">
        <f t="shared" si="655"/>
        <v>2016</v>
      </c>
      <c r="N14004" s="7">
        <f t="shared" si="656"/>
        <v>11</v>
      </c>
      <c r="O14004" s="30">
        <f t="shared" si="657"/>
        <v>161.1</v>
      </c>
    </row>
    <row r="14005" spans="2:15" x14ac:dyDescent="0.2">
      <c r="B14005" s="13">
        <v>64886</v>
      </c>
      <c r="C14005" s="14">
        <v>42675.476111111202</v>
      </c>
      <c r="D14005" s="7" t="s">
        <v>9</v>
      </c>
      <c r="E14005" s="13">
        <v>2205</v>
      </c>
      <c r="F14005" s="7" t="s">
        <v>61</v>
      </c>
      <c r="G14005" s="7" t="s">
        <v>11</v>
      </c>
      <c r="H14005" s="13">
        <v>9</v>
      </c>
      <c r="I14005" s="13">
        <f>IF(G14005="Male",VLOOKUP(H14005,'Shoe size conversion table'!$B$6:$D$22,2),VLOOKUP(H14005,'Shoe size conversion table'!$J$6:$L$22,2))</f>
        <v>42</v>
      </c>
      <c r="J14005" s="13">
        <f>IF(G14005="Male",VLOOKUP(H14005,'Shoe size conversion table'!$B$6:$D$22,3),VLOOKUP(H14005,'Shoe size conversion table'!$J$6:$L$22,3))</f>
        <v>8.5</v>
      </c>
      <c r="K14005" s="11">
        <v>189</v>
      </c>
      <c r="L14005" s="12">
        <v>0.3</v>
      </c>
      <c r="M14005" s="7">
        <f t="shared" si="655"/>
        <v>2016</v>
      </c>
      <c r="N14005" s="7">
        <f t="shared" si="656"/>
        <v>11</v>
      </c>
      <c r="O14005" s="30">
        <f t="shared" si="657"/>
        <v>132.29999999999998</v>
      </c>
    </row>
    <row r="14006" spans="2:15" x14ac:dyDescent="0.2">
      <c r="B14006" s="13">
        <v>64887</v>
      </c>
      <c r="C14006" s="14">
        <v>42675.566111111119</v>
      </c>
      <c r="D14006" s="7" t="s">
        <v>7</v>
      </c>
      <c r="E14006" s="13">
        <v>2233</v>
      </c>
      <c r="F14006" s="7" t="s">
        <v>55</v>
      </c>
      <c r="G14006" s="7" t="s">
        <v>11</v>
      </c>
      <c r="H14006" s="13">
        <v>10.5</v>
      </c>
      <c r="I14006" s="13" t="str">
        <f>IF(G14006="Male",VLOOKUP(H14006,'Shoe size conversion table'!$B$6:$D$22,2),VLOOKUP(H14006,'Shoe size conversion table'!$J$6:$L$22,2))</f>
        <v>43-44</v>
      </c>
      <c r="J14006" s="13">
        <f>IF(G14006="Male",VLOOKUP(H14006,'Shoe size conversion table'!$B$6:$D$22,3),VLOOKUP(H14006,'Shoe size conversion table'!$J$6:$L$22,3))</f>
        <v>10</v>
      </c>
      <c r="K14006" s="11">
        <v>129</v>
      </c>
      <c r="L14006" s="12">
        <v>0.1</v>
      </c>
      <c r="M14006" s="7">
        <f t="shared" si="655"/>
        <v>2016</v>
      </c>
      <c r="N14006" s="7">
        <f t="shared" si="656"/>
        <v>11</v>
      </c>
      <c r="O14006" s="30">
        <f t="shared" si="657"/>
        <v>116.10000000000001</v>
      </c>
    </row>
    <row r="14007" spans="2:15" x14ac:dyDescent="0.2">
      <c r="B14007" s="13">
        <v>64888</v>
      </c>
      <c r="C14007" s="14">
        <v>42675.646111111098</v>
      </c>
      <c r="D14007" s="7" t="s">
        <v>7</v>
      </c>
      <c r="E14007" s="13">
        <v>2224</v>
      </c>
      <c r="F14007" s="7" t="s">
        <v>54</v>
      </c>
      <c r="G14007" s="7" t="s">
        <v>11</v>
      </c>
      <c r="H14007" s="13">
        <v>9.5</v>
      </c>
      <c r="I14007" s="13" t="str">
        <f>IF(G14007="Male",VLOOKUP(H14007,'Shoe size conversion table'!$B$6:$D$22,2),VLOOKUP(H14007,'Shoe size conversion table'!$J$6:$L$22,2))</f>
        <v>42-43</v>
      </c>
      <c r="J14007" s="13">
        <f>IF(G14007="Male",VLOOKUP(H14007,'Shoe size conversion table'!$B$6:$D$22,3),VLOOKUP(H14007,'Shoe size conversion table'!$J$6:$L$22,3))</f>
        <v>9</v>
      </c>
      <c r="K14007" s="11">
        <v>129</v>
      </c>
      <c r="L14007" s="12">
        <v>0.2</v>
      </c>
      <c r="M14007" s="7">
        <f t="shared" si="655"/>
        <v>2016</v>
      </c>
      <c r="N14007" s="7">
        <f t="shared" si="656"/>
        <v>11</v>
      </c>
      <c r="O14007" s="30">
        <f t="shared" si="657"/>
        <v>103.2</v>
      </c>
    </row>
    <row r="14008" spans="2:15" x14ac:dyDescent="0.2">
      <c r="B14008" s="13">
        <v>64889</v>
      </c>
      <c r="C14008" s="14">
        <v>42675.666111111204</v>
      </c>
      <c r="D14008" s="7" t="s">
        <v>10</v>
      </c>
      <c r="E14008" s="13">
        <v>2208</v>
      </c>
      <c r="F14008" s="7" t="s">
        <v>35</v>
      </c>
      <c r="G14008" s="7" t="s">
        <v>11</v>
      </c>
      <c r="H14008" s="13">
        <v>9.5</v>
      </c>
      <c r="I14008" s="13" t="str">
        <f>IF(G14008="Male",VLOOKUP(H14008,'Shoe size conversion table'!$B$6:$D$22,2),VLOOKUP(H14008,'Shoe size conversion table'!$J$6:$L$22,2))</f>
        <v>42-43</v>
      </c>
      <c r="J14008" s="13">
        <f>IF(G14008="Male",VLOOKUP(H14008,'Shoe size conversion table'!$B$6:$D$22,3),VLOOKUP(H14008,'Shoe size conversion table'!$J$6:$L$22,3))</f>
        <v>9</v>
      </c>
      <c r="K14008" s="11">
        <v>199</v>
      </c>
      <c r="L14008" s="12">
        <v>0.5</v>
      </c>
      <c r="M14008" s="7">
        <f t="shared" si="655"/>
        <v>2016</v>
      </c>
      <c r="N14008" s="7">
        <f t="shared" si="656"/>
        <v>11</v>
      </c>
      <c r="O14008" s="30">
        <f t="shared" si="657"/>
        <v>99.5</v>
      </c>
    </row>
    <row r="14009" spans="2:15" x14ac:dyDescent="0.2">
      <c r="B14009" s="13">
        <v>64890</v>
      </c>
      <c r="C14009" s="14">
        <v>42675.726111111122</v>
      </c>
      <c r="D14009" s="7" t="s">
        <v>9</v>
      </c>
      <c r="E14009" s="13">
        <v>2214</v>
      </c>
      <c r="F14009" s="7" t="s">
        <v>62</v>
      </c>
      <c r="G14009" s="7" t="s">
        <v>11</v>
      </c>
      <c r="H14009" s="13">
        <v>9.5</v>
      </c>
      <c r="I14009" s="13" t="str">
        <f>IF(G14009="Male",VLOOKUP(H14009,'Shoe size conversion table'!$B$6:$D$22,2),VLOOKUP(H14009,'Shoe size conversion table'!$J$6:$L$22,2))</f>
        <v>42-43</v>
      </c>
      <c r="J14009" s="13">
        <f>IF(G14009="Male",VLOOKUP(H14009,'Shoe size conversion table'!$B$6:$D$22,3),VLOOKUP(H14009,'Shoe size conversion table'!$J$6:$L$22,3))</f>
        <v>9</v>
      </c>
      <c r="K14009" s="11">
        <v>189</v>
      </c>
      <c r="L14009" s="12">
        <v>0</v>
      </c>
      <c r="M14009" s="7">
        <f t="shared" si="655"/>
        <v>2016</v>
      </c>
      <c r="N14009" s="7">
        <f t="shared" si="656"/>
        <v>11</v>
      </c>
      <c r="O14009" s="30">
        <f t="shared" si="657"/>
        <v>189</v>
      </c>
    </row>
    <row r="14010" spans="2:15" x14ac:dyDescent="0.2">
      <c r="B14010" s="13">
        <v>64890</v>
      </c>
      <c r="C14010" s="14">
        <v>42675.726111111122</v>
      </c>
      <c r="D14010" s="7" t="s">
        <v>9</v>
      </c>
      <c r="E14010" s="13">
        <v>2203</v>
      </c>
      <c r="F14010" s="7" t="s">
        <v>61</v>
      </c>
      <c r="G14010" s="7" t="s">
        <v>11</v>
      </c>
      <c r="H14010" s="13">
        <v>9</v>
      </c>
      <c r="I14010" s="13">
        <f>IF(G14010="Male",VLOOKUP(H14010,'Shoe size conversion table'!$B$6:$D$22,2),VLOOKUP(H14010,'Shoe size conversion table'!$J$6:$L$22,2))</f>
        <v>42</v>
      </c>
      <c r="J14010" s="13">
        <f>IF(G14010="Male",VLOOKUP(H14010,'Shoe size conversion table'!$B$6:$D$22,3),VLOOKUP(H14010,'Shoe size conversion table'!$J$6:$L$22,3))</f>
        <v>8.5</v>
      </c>
      <c r="K14010" s="11">
        <v>179</v>
      </c>
      <c r="L14010" s="12">
        <v>0</v>
      </c>
      <c r="M14010" s="7">
        <f t="shared" si="655"/>
        <v>2016</v>
      </c>
      <c r="N14010" s="7">
        <f t="shared" si="656"/>
        <v>11</v>
      </c>
      <c r="O14010" s="30">
        <f t="shared" si="657"/>
        <v>179</v>
      </c>
    </row>
    <row r="14011" spans="2:15" x14ac:dyDescent="0.2">
      <c r="B14011" s="13">
        <v>64891</v>
      </c>
      <c r="C14011" s="14">
        <v>42675.816111111249</v>
      </c>
      <c r="D14011" s="7" t="s">
        <v>10</v>
      </c>
      <c r="E14011" s="13">
        <v>2192</v>
      </c>
      <c r="F14011" s="7" t="s">
        <v>36</v>
      </c>
      <c r="G14011" s="7" t="s">
        <v>11</v>
      </c>
      <c r="H14011" s="13">
        <v>10</v>
      </c>
      <c r="I14011" s="13">
        <f>IF(G14011="Male",VLOOKUP(H14011,'Shoe size conversion table'!$B$6:$D$22,2),VLOOKUP(H14011,'Shoe size conversion table'!$J$6:$L$22,2))</f>
        <v>43</v>
      </c>
      <c r="J14011" s="13">
        <f>IF(G14011="Male",VLOOKUP(H14011,'Shoe size conversion table'!$B$6:$D$22,3),VLOOKUP(H14011,'Shoe size conversion table'!$J$6:$L$22,3))</f>
        <v>9.5</v>
      </c>
      <c r="K14011" s="11">
        <v>169</v>
      </c>
      <c r="L14011" s="12">
        <v>0.5</v>
      </c>
      <c r="M14011" s="7">
        <f t="shared" si="655"/>
        <v>2016</v>
      </c>
      <c r="N14011" s="7">
        <f t="shared" si="656"/>
        <v>11</v>
      </c>
      <c r="O14011" s="30">
        <f t="shared" si="657"/>
        <v>84.5</v>
      </c>
    </row>
    <row r="14012" spans="2:15" x14ac:dyDescent="0.2">
      <c r="B14012" s="13">
        <v>64892</v>
      </c>
      <c r="C14012" s="14">
        <v>42675.846111111117</v>
      </c>
      <c r="D14012" s="7" t="s">
        <v>10</v>
      </c>
      <c r="E14012" s="13">
        <v>2159</v>
      </c>
      <c r="F14012" s="7" t="s">
        <v>35</v>
      </c>
      <c r="G14012" s="7" t="s">
        <v>12</v>
      </c>
      <c r="H14012" s="13">
        <v>8</v>
      </c>
      <c r="I14012" s="13" t="str">
        <f>IF(G14012="Male",VLOOKUP(H14012,'Shoe size conversion table'!$B$6:$D$22,2),VLOOKUP(H14012,'Shoe size conversion table'!$J$6:$L$22,2))</f>
        <v>38-39</v>
      </c>
      <c r="J14012" s="13">
        <f>IF(G14012="Male",VLOOKUP(H14012,'Shoe size conversion table'!$B$6:$D$22,3),VLOOKUP(H14012,'Shoe size conversion table'!$J$6:$L$22,3))</f>
        <v>6</v>
      </c>
      <c r="K14012" s="11">
        <v>159</v>
      </c>
      <c r="L14012" s="12">
        <v>0</v>
      </c>
      <c r="M14012" s="7">
        <f t="shared" si="655"/>
        <v>2016</v>
      </c>
      <c r="N14012" s="7">
        <f t="shared" si="656"/>
        <v>11</v>
      </c>
      <c r="O14012" s="30">
        <f t="shared" si="657"/>
        <v>159</v>
      </c>
    </row>
    <row r="14013" spans="2:15" x14ac:dyDescent="0.2">
      <c r="B14013" s="13">
        <v>64893</v>
      </c>
      <c r="C14013" s="14">
        <v>42676.006111111121</v>
      </c>
      <c r="D14013" s="7" t="s">
        <v>7</v>
      </c>
      <c r="E14013" s="13">
        <v>2242</v>
      </c>
      <c r="F14013" s="7" t="s">
        <v>44</v>
      </c>
      <c r="G14013" s="7" t="s">
        <v>12</v>
      </c>
      <c r="H14013" s="13">
        <v>8</v>
      </c>
      <c r="I14013" s="13" t="str">
        <f>IF(G14013="Male",VLOOKUP(H14013,'Shoe size conversion table'!$B$6:$D$22,2),VLOOKUP(H14013,'Shoe size conversion table'!$J$6:$L$22,2))</f>
        <v>38-39</v>
      </c>
      <c r="J14013" s="13">
        <f>IF(G14013="Male",VLOOKUP(H14013,'Shoe size conversion table'!$B$6:$D$22,3),VLOOKUP(H14013,'Shoe size conversion table'!$J$6:$L$22,3))</f>
        <v>6</v>
      </c>
      <c r="K14013" s="11">
        <v>139</v>
      </c>
      <c r="L14013" s="12">
        <v>0.2</v>
      </c>
      <c r="M14013" s="7">
        <f t="shared" si="655"/>
        <v>2016</v>
      </c>
      <c r="N14013" s="7">
        <f t="shared" si="656"/>
        <v>11</v>
      </c>
      <c r="O14013" s="30">
        <f t="shared" si="657"/>
        <v>111.2</v>
      </c>
    </row>
    <row r="14014" spans="2:15" x14ac:dyDescent="0.2">
      <c r="B14014" s="13">
        <v>64893</v>
      </c>
      <c r="C14014" s="14">
        <v>42676.006111111121</v>
      </c>
      <c r="D14014" s="7" t="s">
        <v>7</v>
      </c>
      <c r="E14014" s="13">
        <v>2188</v>
      </c>
      <c r="F14014" s="7" t="s">
        <v>50</v>
      </c>
      <c r="G14014" s="7" t="s">
        <v>12</v>
      </c>
      <c r="H14014" s="13">
        <v>9</v>
      </c>
      <c r="I14014" s="13" t="str">
        <f>IF(G14014="Male",VLOOKUP(H14014,'Shoe size conversion table'!$B$6:$D$22,2),VLOOKUP(H14014,'Shoe size conversion table'!$J$6:$L$22,2))</f>
        <v>39-40</v>
      </c>
      <c r="J14014" s="13">
        <f>IF(G14014="Male",VLOOKUP(H14014,'Shoe size conversion table'!$B$6:$D$22,3),VLOOKUP(H14014,'Shoe size conversion table'!$J$6:$L$22,3))</f>
        <v>7</v>
      </c>
      <c r="K14014" s="11">
        <v>149</v>
      </c>
      <c r="L14014" s="12">
        <v>0</v>
      </c>
      <c r="M14014" s="7">
        <f t="shared" si="655"/>
        <v>2016</v>
      </c>
      <c r="N14014" s="7">
        <f t="shared" si="656"/>
        <v>11</v>
      </c>
      <c r="O14014" s="30">
        <f t="shared" si="657"/>
        <v>149</v>
      </c>
    </row>
    <row r="14015" spans="2:15" x14ac:dyDescent="0.2">
      <c r="B14015" s="13">
        <v>64894</v>
      </c>
      <c r="C14015" s="14">
        <v>42676.016111111203</v>
      </c>
      <c r="D14015" s="7" t="s">
        <v>7</v>
      </c>
      <c r="E14015" s="13">
        <v>2194</v>
      </c>
      <c r="F14015" s="7" t="s">
        <v>57</v>
      </c>
      <c r="G14015" s="7" t="s">
        <v>11</v>
      </c>
      <c r="H14015" s="13">
        <v>6</v>
      </c>
      <c r="I14015" s="13">
        <f>IF(G14015="Male",VLOOKUP(H14015,'Shoe size conversion table'!$B$6:$D$22,2),VLOOKUP(H14015,'Shoe size conversion table'!$J$6:$L$22,2))</f>
        <v>39</v>
      </c>
      <c r="J14015" s="13">
        <f>IF(G14015="Male",VLOOKUP(H14015,'Shoe size conversion table'!$B$6:$D$22,3),VLOOKUP(H14015,'Shoe size conversion table'!$J$6:$L$22,3))</f>
        <v>5.5</v>
      </c>
      <c r="K14015" s="11">
        <v>159</v>
      </c>
      <c r="L14015" s="12">
        <v>0</v>
      </c>
      <c r="M14015" s="7">
        <f t="shared" si="655"/>
        <v>2016</v>
      </c>
      <c r="N14015" s="7">
        <f t="shared" si="656"/>
        <v>11</v>
      </c>
      <c r="O14015" s="30">
        <f t="shared" si="657"/>
        <v>159</v>
      </c>
    </row>
    <row r="14016" spans="2:15" x14ac:dyDescent="0.2">
      <c r="B14016" s="13">
        <v>64895</v>
      </c>
      <c r="C14016" s="14">
        <v>42676.106111111119</v>
      </c>
      <c r="D14016" s="7" t="s">
        <v>7</v>
      </c>
      <c r="E14016" s="13">
        <v>2162</v>
      </c>
      <c r="F14016" s="7" t="s">
        <v>53</v>
      </c>
      <c r="G14016" s="7" t="s">
        <v>12</v>
      </c>
      <c r="H14016" s="13">
        <v>12</v>
      </c>
      <c r="I14016" s="13" t="str">
        <f>IF(G14016="Male",VLOOKUP(H14016,'Shoe size conversion table'!$B$6:$D$22,2),VLOOKUP(H14016,'Shoe size conversion table'!$J$6:$L$22,2))</f>
        <v>42-43</v>
      </c>
      <c r="J14016" s="13">
        <f>IF(G14016="Male",VLOOKUP(H14016,'Shoe size conversion table'!$B$6:$D$22,3),VLOOKUP(H14016,'Shoe size conversion table'!$J$6:$L$22,3))</f>
        <v>10</v>
      </c>
      <c r="K14016" s="11">
        <v>139</v>
      </c>
      <c r="L14016" s="12">
        <v>0</v>
      </c>
      <c r="M14016" s="7">
        <f t="shared" si="655"/>
        <v>2016</v>
      </c>
      <c r="N14016" s="7">
        <f t="shared" si="656"/>
        <v>11</v>
      </c>
      <c r="O14016" s="30">
        <f t="shared" si="657"/>
        <v>139</v>
      </c>
    </row>
    <row r="14017" spans="2:15" x14ac:dyDescent="0.2">
      <c r="B14017" s="13">
        <v>64896</v>
      </c>
      <c r="C14017" s="14">
        <v>42676.216111111251</v>
      </c>
      <c r="D14017" s="7" t="s">
        <v>9</v>
      </c>
      <c r="E14017" s="13">
        <v>2220</v>
      </c>
      <c r="F14017" s="7" t="s">
        <v>60</v>
      </c>
      <c r="G14017" s="7" t="s">
        <v>11</v>
      </c>
      <c r="H14017" s="13">
        <v>8.5</v>
      </c>
      <c r="I14017" s="13" t="str">
        <f>IF(G14017="Male",VLOOKUP(H14017,'Shoe size conversion table'!$B$6:$D$22,2),VLOOKUP(H14017,'Shoe size conversion table'!$J$6:$L$22,2))</f>
        <v>41-42</v>
      </c>
      <c r="J14017" s="13">
        <f>IF(G14017="Male",VLOOKUP(H14017,'Shoe size conversion table'!$B$6:$D$22,3),VLOOKUP(H14017,'Shoe size conversion table'!$J$6:$L$22,3))</f>
        <v>8</v>
      </c>
      <c r="K14017" s="11">
        <v>129</v>
      </c>
      <c r="L14017" s="12">
        <v>0</v>
      </c>
      <c r="M14017" s="7">
        <f t="shared" si="655"/>
        <v>2016</v>
      </c>
      <c r="N14017" s="7">
        <f t="shared" si="656"/>
        <v>11</v>
      </c>
      <c r="O14017" s="30">
        <f t="shared" si="657"/>
        <v>129</v>
      </c>
    </row>
    <row r="14018" spans="2:15" x14ac:dyDescent="0.2">
      <c r="B14018" s="13">
        <v>64897</v>
      </c>
      <c r="C14018" s="14">
        <v>42676.2261111111</v>
      </c>
      <c r="D14018" s="7" t="s">
        <v>10</v>
      </c>
      <c r="E14018" s="13">
        <v>2237</v>
      </c>
      <c r="F14018" s="7" t="s">
        <v>35</v>
      </c>
      <c r="G14018" s="7" t="s">
        <v>11</v>
      </c>
      <c r="H14018" s="13">
        <v>9.5</v>
      </c>
      <c r="I14018" s="13" t="str">
        <f>IF(G14018="Male",VLOOKUP(H14018,'Shoe size conversion table'!$B$6:$D$22,2),VLOOKUP(H14018,'Shoe size conversion table'!$J$6:$L$22,2))</f>
        <v>42-43</v>
      </c>
      <c r="J14018" s="13">
        <f>IF(G14018="Male",VLOOKUP(H14018,'Shoe size conversion table'!$B$6:$D$22,3),VLOOKUP(H14018,'Shoe size conversion table'!$J$6:$L$22,3))</f>
        <v>9</v>
      </c>
      <c r="K14018" s="11">
        <v>199</v>
      </c>
      <c r="L14018" s="12">
        <v>0.2</v>
      </c>
      <c r="M14018" s="7">
        <f t="shared" si="655"/>
        <v>2016</v>
      </c>
      <c r="N14018" s="7">
        <f t="shared" si="656"/>
        <v>11</v>
      </c>
      <c r="O14018" s="30">
        <f t="shared" si="657"/>
        <v>159.20000000000002</v>
      </c>
    </row>
    <row r="14019" spans="2:15" x14ac:dyDescent="0.2">
      <c r="B14019" s="13">
        <v>64898</v>
      </c>
      <c r="C14019" s="14">
        <v>42676.24611111125</v>
      </c>
      <c r="D14019" s="7" t="s">
        <v>10</v>
      </c>
      <c r="E14019" s="13">
        <v>2200</v>
      </c>
      <c r="F14019" s="7" t="s">
        <v>36</v>
      </c>
      <c r="G14019" s="7" t="s">
        <v>11</v>
      </c>
      <c r="H14019" s="13">
        <v>10.5</v>
      </c>
      <c r="I14019" s="13" t="str">
        <f>IF(G14019="Male",VLOOKUP(H14019,'Shoe size conversion table'!$B$6:$D$22,2),VLOOKUP(H14019,'Shoe size conversion table'!$J$6:$L$22,2))</f>
        <v>43-44</v>
      </c>
      <c r="J14019" s="13">
        <f>IF(G14019="Male",VLOOKUP(H14019,'Shoe size conversion table'!$B$6:$D$22,3),VLOOKUP(H14019,'Shoe size conversion table'!$J$6:$L$22,3))</f>
        <v>10</v>
      </c>
      <c r="K14019" s="11">
        <v>169</v>
      </c>
      <c r="L14019" s="12">
        <v>0.5</v>
      </c>
      <c r="M14019" s="7">
        <f t="shared" si="655"/>
        <v>2016</v>
      </c>
      <c r="N14019" s="7">
        <f t="shared" si="656"/>
        <v>11</v>
      </c>
      <c r="O14019" s="30">
        <f t="shared" si="657"/>
        <v>84.5</v>
      </c>
    </row>
    <row r="14020" spans="2:15" x14ac:dyDescent="0.2">
      <c r="B14020" s="13">
        <v>64899</v>
      </c>
      <c r="C14020" s="14">
        <v>42676.276111111103</v>
      </c>
      <c r="D14020" s="7" t="s">
        <v>7</v>
      </c>
      <c r="E14020" s="13">
        <v>2223</v>
      </c>
      <c r="F14020" s="7" t="s">
        <v>49</v>
      </c>
      <c r="G14020" s="7" t="s">
        <v>12</v>
      </c>
      <c r="H14020" s="13">
        <v>9</v>
      </c>
      <c r="I14020" s="13" t="str">
        <f>IF(G14020="Male",VLOOKUP(H14020,'Shoe size conversion table'!$B$6:$D$22,2),VLOOKUP(H14020,'Shoe size conversion table'!$J$6:$L$22,2))</f>
        <v>39-40</v>
      </c>
      <c r="J14020" s="13">
        <f>IF(G14020="Male",VLOOKUP(H14020,'Shoe size conversion table'!$B$6:$D$22,3),VLOOKUP(H14020,'Shoe size conversion table'!$J$6:$L$22,3))</f>
        <v>7</v>
      </c>
      <c r="K14020" s="11">
        <v>139</v>
      </c>
      <c r="L14020" s="12">
        <v>0.3</v>
      </c>
      <c r="M14020" s="7">
        <f t="shared" si="655"/>
        <v>2016</v>
      </c>
      <c r="N14020" s="7">
        <f t="shared" si="656"/>
        <v>11</v>
      </c>
      <c r="O14020" s="30">
        <f t="shared" si="657"/>
        <v>97.3</v>
      </c>
    </row>
    <row r="14021" spans="2:15" x14ac:dyDescent="0.2">
      <c r="B14021" s="13">
        <v>64900</v>
      </c>
      <c r="C14021" s="14">
        <v>42676.286111111207</v>
      </c>
      <c r="D14021" s="7" t="s">
        <v>9</v>
      </c>
      <c r="E14021" s="13">
        <v>2178</v>
      </c>
      <c r="F14021" s="7" t="s">
        <v>59</v>
      </c>
      <c r="G14021" s="7" t="s">
        <v>11</v>
      </c>
      <c r="H14021" s="13">
        <v>10</v>
      </c>
      <c r="I14021" s="13">
        <f>IF(G14021="Male",VLOOKUP(H14021,'Shoe size conversion table'!$B$6:$D$22,2),VLOOKUP(H14021,'Shoe size conversion table'!$J$6:$L$22,2))</f>
        <v>43</v>
      </c>
      <c r="J14021" s="13">
        <f>IF(G14021="Male",VLOOKUP(H14021,'Shoe size conversion table'!$B$6:$D$22,3),VLOOKUP(H14021,'Shoe size conversion table'!$J$6:$L$22,3))</f>
        <v>9.5</v>
      </c>
      <c r="K14021" s="11">
        <v>129</v>
      </c>
      <c r="L14021" s="12">
        <v>0.5</v>
      </c>
      <c r="M14021" s="7">
        <f t="shared" ref="M14021:M14084" si="658">YEAR(C14021)</f>
        <v>2016</v>
      </c>
      <c r="N14021" s="7">
        <f t="shared" si="656"/>
        <v>11</v>
      </c>
      <c r="O14021" s="30">
        <f t="shared" si="657"/>
        <v>64.5</v>
      </c>
    </row>
    <row r="14022" spans="2:15" x14ac:dyDescent="0.2">
      <c r="B14022" s="13">
        <v>64901</v>
      </c>
      <c r="C14022" s="14">
        <v>42676.336111111203</v>
      </c>
      <c r="D14022" s="7" t="s">
        <v>8</v>
      </c>
      <c r="E14022" s="13">
        <v>2178</v>
      </c>
      <c r="F14022" s="7" t="s">
        <v>39</v>
      </c>
      <c r="G14022" s="7" t="s">
        <v>12</v>
      </c>
      <c r="H14022" s="13">
        <v>9</v>
      </c>
      <c r="I14022" s="13" t="str">
        <f>IF(G14022="Male",VLOOKUP(H14022,'Shoe size conversion table'!$B$6:$D$22,2),VLOOKUP(H14022,'Shoe size conversion table'!$J$6:$L$22,2))</f>
        <v>39-40</v>
      </c>
      <c r="J14022" s="13">
        <f>IF(G14022="Male",VLOOKUP(H14022,'Shoe size conversion table'!$B$6:$D$22,3),VLOOKUP(H14022,'Shoe size conversion table'!$J$6:$L$22,3))</f>
        <v>7</v>
      </c>
      <c r="K14022" s="11">
        <v>139</v>
      </c>
      <c r="L14022" s="12">
        <v>0</v>
      </c>
      <c r="M14022" s="7">
        <f t="shared" si="658"/>
        <v>2016</v>
      </c>
      <c r="N14022" s="7">
        <f t="shared" ref="N14022:N14085" si="659">MONTH(C14022:C28989)</f>
        <v>11</v>
      </c>
      <c r="O14022" s="30">
        <f t="shared" ref="O14022:O14085" si="660">K14022*(1-L14022)</f>
        <v>139</v>
      </c>
    </row>
    <row r="14023" spans="2:15" x14ac:dyDescent="0.2">
      <c r="B14023" s="13">
        <v>64901</v>
      </c>
      <c r="C14023" s="14">
        <v>42676.336111111203</v>
      </c>
      <c r="D14023" s="7" t="s">
        <v>8</v>
      </c>
      <c r="E14023" s="13">
        <v>2179</v>
      </c>
      <c r="F14023" s="7" t="s">
        <v>41</v>
      </c>
      <c r="G14023" s="7" t="s">
        <v>12</v>
      </c>
      <c r="H14023" s="13">
        <v>9</v>
      </c>
      <c r="I14023" s="13" t="str">
        <f>IF(G14023="Male",VLOOKUP(H14023,'Shoe size conversion table'!$B$6:$D$22,2),VLOOKUP(H14023,'Shoe size conversion table'!$J$6:$L$22,2))</f>
        <v>39-40</v>
      </c>
      <c r="J14023" s="13">
        <f>IF(G14023="Male",VLOOKUP(H14023,'Shoe size conversion table'!$B$6:$D$22,3),VLOOKUP(H14023,'Shoe size conversion table'!$J$6:$L$22,3))</f>
        <v>7</v>
      </c>
      <c r="K14023" s="11">
        <v>139</v>
      </c>
      <c r="L14023" s="12">
        <v>0</v>
      </c>
      <c r="M14023" s="7">
        <f t="shared" si="658"/>
        <v>2016</v>
      </c>
      <c r="N14023" s="7">
        <f t="shared" si="659"/>
        <v>11</v>
      </c>
      <c r="O14023" s="30">
        <f t="shared" si="660"/>
        <v>139</v>
      </c>
    </row>
    <row r="14024" spans="2:15" x14ac:dyDescent="0.2">
      <c r="B14024" s="13">
        <v>64902</v>
      </c>
      <c r="C14024" s="14">
        <v>42676.346111111205</v>
      </c>
      <c r="D14024" s="7" t="s">
        <v>9</v>
      </c>
      <c r="E14024" s="13">
        <v>2214</v>
      </c>
      <c r="F14024" s="7" t="s">
        <v>58</v>
      </c>
      <c r="G14024" s="7" t="s">
        <v>11</v>
      </c>
      <c r="H14024" s="13">
        <v>10</v>
      </c>
      <c r="I14024" s="13">
        <f>IF(G14024="Male",VLOOKUP(H14024,'Shoe size conversion table'!$B$6:$D$22,2),VLOOKUP(H14024,'Shoe size conversion table'!$J$6:$L$22,2))</f>
        <v>43</v>
      </c>
      <c r="J14024" s="13">
        <f>IF(G14024="Male",VLOOKUP(H14024,'Shoe size conversion table'!$B$6:$D$22,3),VLOOKUP(H14024,'Shoe size conversion table'!$J$6:$L$22,3))</f>
        <v>9.5</v>
      </c>
      <c r="K14024" s="11">
        <v>149</v>
      </c>
      <c r="L14024" s="12">
        <v>0</v>
      </c>
      <c r="M14024" s="7">
        <f t="shared" si="658"/>
        <v>2016</v>
      </c>
      <c r="N14024" s="7">
        <f t="shared" si="659"/>
        <v>11</v>
      </c>
      <c r="O14024" s="30">
        <f t="shared" si="660"/>
        <v>149</v>
      </c>
    </row>
    <row r="14025" spans="2:15" x14ac:dyDescent="0.2">
      <c r="B14025" s="13">
        <v>64903</v>
      </c>
      <c r="C14025" s="14">
        <v>42676.436111111252</v>
      </c>
      <c r="D14025" s="7" t="s">
        <v>7</v>
      </c>
      <c r="E14025" s="13">
        <v>2163</v>
      </c>
      <c r="F14025" s="7" t="s">
        <v>48</v>
      </c>
      <c r="G14025" s="7" t="s">
        <v>11</v>
      </c>
      <c r="H14025" s="13">
        <v>9.5</v>
      </c>
      <c r="I14025" s="13" t="str">
        <f>IF(G14025="Male",VLOOKUP(H14025,'Shoe size conversion table'!$B$6:$D$22,2),VLOOKUP(H14025,'Shoe size conversion table'!$J$6:$L$22,2))</f>
        <v>42-43</v>
      </c>
      <c r="J14025" s="13">
        <f>IF(G14025="Male",VLOOKUP(H14025,'Shoe size conversion table'!$B$6:$D$22,3),VLOOKUP(H14025,'Shoe size conversion table'!$J$6:$L$22,3))</f>
        <v>9</v>
      </c>
      <c r="K14025" s="11">
        <v>169</v>
      </c>
      <c r="L14025" s="12">
        <v>0</v>
      </c>
      <c r="M14025" s="7">
        <f t="shared" si="658"/>
        <v>2016</v>
      </c>
      <c r="N14025" s="7">
        <f t="shared" si="659"/>
        <v>11</v>
      </c>
      <c r="O14025" s="30">
        <f t="shared" si="660"/>
        <v>169</v>
      </c>
    </row>
    <row r="14026" spans="2:15" x14ac:dyDescent="0.2">
      <c r="B14026" s="13">
        <v>64903</v>
      </c>
      <c r="C14026" s="14">
        <v>42676.436111111252</v>
      </c>
      <c r="D14026" s="7" t="s">
        <v>7</v>
      </c>
      <c r="E14026" s="13">
        <v>2227</v>
      </c>
      <c r="F14026" s="7" t="s">
        <v>48</v>
      </c>
      <c r="G14026" s="7" t="s">
        <v>11</v>
      </c>
      <c r="H14026" s="13">
        <v>9.5</v>
      </c>
      <c r="I14026" s="13" t="str">
        <f>IF(G14026="Male",VLOOKUP(H14026,'Shoe size conversion table'!$B$6:$D$22,2),VLOOKUP(H14026,'Shoe size conversion table'!$J$6:$L$22,2))</f>
        <v>42-43</v>
      </c>
      <c r="J14026" s="13">
        <f>IF(G14026="Male",VLOOKUP(H14026,'Shoe size conversion table'!$B$6:$D$22,3),VLOOKUP(H14026,'Shoe size conversion table'!$J$6:$L$22,3))</f>
        <v>9</v>
      </c>
      <c r="K14026" s="11">
        <v>139</v>
      </c>
      <c r="L14026" s="12">
        <v>0</v>
      </c>
      <c r="M14026" s="7">
        <f t="shared" si="658"/>
        <v>2016</v>
      </c>
      <c r="N14026" s="7">
        <f t="shared" si="659"/>
        <v>11</v>
      </c>
      <c r="O14026" s="30">
        <f t="shared" si="660"/>
        <v>139</v>
      </c>
    </row>
    <row r="14027" spans="2:15" x14ac:dyDescent="0.2">
      <c r="B14027" s="13">
        <v>64904</v>
      </c>
      <c r="C14027" s="14">
        <v>42676.446111111312</v>
      </c>
      <c r="D14027" s="7" t="s">
        <v>7</v>
      </c>
      <c r="E14027" s="13">
        <v>2173</v>
      </c>
      <c r="F14027" s="7" t="s">
        <v>43</v>
      </c>
      <c r="G14027" s="7" t="s">
        <v>11</v>
      </c>
      <c r="H14027" s="13">
        <v>8.5</v>
      </c>
      <c r="I14027" s="13" t="str">
        <f>IF(G14027="Male",VLOOKUP(H14027,'Shoe size conversion table'!$B$6:$D$22,2),VLOOKUP(H14027,'Shoe size conversion table'!$J$6:$L$22,2))</f>
        <v>41-42</v>
      </c>
      <c r="J14027" s="13">
        <f>IF(G14027="Male",VLOOKUP(H14027,'Shoe size conversion table'!$B$6:$D$22,3),VLOOKUP(H14027,'Shoe size conversion table'!$J$6:$L$22,3))</f>
        <v>8</v>
      </c>
      <c r="K14027" s="11">
        <v>139</v>
      </c>
      <c r="L14027" s="12">
        <v>0.5</v>
      </c>
      <c r="M14027" s="7">
        <f t="shared" si="658"/>
        <v>2016</v>
      </c>
      <c r="N14027" s="7">
        <f t="shared" si="659"/>
        <v>11</v>
      </c>
      <c r="O14027" s="30">
        <f t="shared" si="660"/>
        <v>69.5</v>
      </c>
    </row>
    <row r="14028" spans="2:15" x14ac:dyDescent="0.2">
      <c r="B14028" s="13">
        <v>64905</v>
      </c>
      <c r="C14028" s="14">
        <v>42676.456111111205</v>
      </c>
      <c r="D14028" s="7" t="s">
        <v>7</v>
      </c>
      <c r="E14028" s="13">
        <v>2156</v>
      </c>
      <c r="F14028" s="7" t="s">
        <v>50</v>
      </c>
      <c r="G14028" s="7" t="s">
        <v>11</v>
      </c>
      <c r="H14028" s="13">
        <v>9</v>
      </c>
      <c r="I14028" s="13">
        <f>IF(G14028="Male",VLOOKUP(H14028,'Shoe size conversion table'!$B$6:$D$22,2),VLOOKUP(H14028,'Shoe size conversion table'!$J$6:$L$22,2))</f>
        <v>42</v>
      </c>
      <c r="J14028" s="13">
        <f>IF(G14028="Male",VLOOKUP(H14028,'Shoe size conversion table'!$B$6:$D$22,3),VLOOKUP(H14028,'Shoe size conversion table'!$J$6:$L$22,3))</f>
        <v>8.5</v>
      </c>
      <c r="K14028" s="11">
        <v>179</v>
      </c>
      <c r="L14028" s="12">
        <v>0.2</v>
      </c>
      <c r="M14028" s="7">
        <f t="shared" si="658"/>
        <v>2016</v>
      </c>
      <c r="N14028" s="7">
        <f t="shared" si="659"/>
        <v>11</v>
      </c>
      <c r="O14028" s="30">
        <f t="shared" si="660"/>
        <v>143.20000000000002</v>
      </c>
    </row>
    <row r="14029" spans="2:15" x14ac:dyDescent="0.2">
      <c r="B14029" s="13">
        <v>64906</v>
      </c>
      <c r="C14029" s="14">
        <v>42676.476111111202</v>
      </c>
      <c r="D14029" s="7" t="s">
        <v>9</v>
      </c>
      <c r="E14029" s="13">
        <v>2174</v>
      </c>
      <c r="F14029" s="7" t="s">
        <v>60</v>
      </c>
      <c r="G14029" s="7" t="s">
        <v>11</v>
      </c>
      <c r="H14029" s="13">
        <v>9</v>
      </c>
      <c r="I14029" s="13">
        <f>IF(G14029="Male",VLOOKUP(H14029,'Shoe size conversion table'!$B$6:$D$22,2),VLOOKUP(H14029,'Shoe size conversion table'!$J$6:$L$22,2))</f>
        <v>42</v>
      </c>
      <c r="J14029" s="13">
        <f>IF(G14029="Male",VLOOKUP(H14029,'Shoe size conversion table'!$B$6:$D$22,3),VLOOKUP(H14029,'Shoe size conversion table'!$J$6:$L$22,3))</f>
        <v>8.5</v>
      </c>
      <c r="K14029" s="11">
        <v>189</v>
      </c>
      <c r="L14029" s="12">
        <v>0</v>
      </c>
      <c r="M14029" s="7">
        <f t="shared" si="658"/>
        <v>2016</v>
      </c>
      <c r="N14029" s="7">
        <f t="shared" si="659"/>
        <v>11</v>
      </c>
      <c r="O14029" s="30">
        <f t="shared" si="660"/>
        <v>189</v>
      </c>
    </row>
    <row r="14030" spans="2:15" x14ac:dyDescent="0.2">
      <c r="B14030" s="13">
        <v>64907</v>
      </c>
      <c r="C14030" s="14">
        <v>42676.526111111118</v>
      </c>
      <c r="D14030" s="7" t="s">
        <v>8</v>
      </c>
      <c r="E14030" s="13">
        <v>2241</v>
      </c>
      <c r="F14030" s="7" t="s">
        <v>39</v>
      </c>
      <c r="G14030" s="7" t="s">
        <v>11</v>
      </c>
      <c r="H14030" s="13">
        <v>10.5</v>
      </c>
      <c r="I14030" s="13" t="str">
        <f>IF(G14030="Male",VLOOKUP(H14030,'Shoe size conversion table'!$B$6:$D$22,2),VLOOKUP(H14030,'Shoe size conversion table'!$J$6:$L$22,2))</f>
        <v>43-44</v>
      </c>
      <c r="J14030" s="13">
        <f>IF(G14030="Male",VLOOKUP(H14030,'Shoe size conversion table'!$B$6:$D$22,3),VLOOKUP(H14030,'Shoe size conversion table'!$J$6:$L$22,3))</f>
        <v>10</v>
      </c>
      <c r="K14030" s="11">
        <v>139</v>
      </c>
      <c r="L14030" s="12">
        <v>0</v>
      </c>
      <c r="M14030" s="7">
        <f t="shared" si="658"/>
        <v>2016</v>
      </c>
      <c r="N14030" s="7">
        <f t="shared" si="659"/>
        <v>11</v>
      </c>
      <c r="O14030" s="30">
        <f t="shared" si="660"/>
        <v>139</v>
      </c>
    </row>
    <row r="14031" spans="2:15" x14ac:dyDescent="0.2">
      <c r="B14031" s="13">
        <v>64908</v>
      </c>
      <c r="C14031" s="14">
        <v>42676.566111111119</v>
      </c>
      <c r="D14031" s="7" t="s">
        <v>7</v>
      </c>
      <c r="E14031" s="13">
        <v>2167</v>
      </c>
      <c r="F14031" s="7" t="s">
        <v>56</v>
      </c>
      <c r="G14031" s="7" t="s">
        <v>11</v>
      </c>
      <c r="H14031" s="13">
        <v>10</v>
      </c>
      <c r="I14031" s="13">
        <f>IF(G14031="Male",VLOOKUP(H14031,'Shoe size conversion table'!$B$6:$D$22,2),VLOOKUP(H14031,'Shoe size conversion table'!$J$6:$L$22,2))</f>
        <v>43</v>
      </c>
      <c r="J14031" s="13">
        <f>IF(G14031="Male",VLOOKUP(H14031,'Shoe size conversion table'!$B$6:$D$22,3),VLOOKUP(H14031,'Shoe size conversion table'!$J$6:$L$22,3))</f>
        <v>9.5</v>
      </c>
      <c r="K14031" s="11">
        <v>169</v>
      </c>
      <c r="L14031" s="12">
        <v>0.3</v>
      </c>
      <c r="M14031" s="7">
        <f t="shared" si="658"/>
        <v>2016</v>
      </c>
      <c r="N14031" s="7">
        <f t="shared" si="659"/>
        <v>11</v>
      </c>
      <c r="O14031" s="30">
        <f t="shared" si="660"/>
        <v>118.3</v>
      </c>
    </row>
    <row r="14032" spans="2:15" x14ac:dyDescent="0.2">
      <c r="B14032" s="13">
        <v>64909</v>
      </c>
      <c r="C14032" s="14">
        <v>42676.586111111101</v>
      </c>
      <c r="D14032" s="7" t="s">
        <v>10</v>
      </c>
      <c r="E14032" s="13">
        <v>2186</v>
      </c>
      <c r="F14032" s="7" t="s">
        <v>35</v>
      </c>
      <c r="G14032" s="7" t="s">
        <v>12</v>
      </c>
      <c r="H14032" s="13">
        <v>8</v>
      </c>
      <c r="I14032" s="13" t="str">
        <f>IF(G14032="Male",VLOOKUP(H14032,'Shoe size conversion table'!$B$6:$D$22,2),VLOOKUP(H14032,'Shoe size conversion table'!$J$6:$L$22,2))</f>
        <v>38-39</v>
      </c>
      <c r="J14032" s="13">
        <f>IF(G14032="Male",VLOOKUP(H14032,'Shoe size conversion table'!$B$6:$D$22,3),VLOOKUP(H14032,'Shoe size conversion table'!$J$6:$L$22,3))</f>
        <v>6</v>
      </c>
      <c r="K14032" s="11">
        <v>189</v>
      </c>
      <c r="L14032" s="12">
        <v>0</v>
      </c>
      <c r="M14032" s="7">
        <f t="shared" si="658"/>
        <v>2016</v>
      </c>
      <c r="N14032" s="7">
        <f t="shared" si="659"/>
        <v>11</v>
      </c>
      <c r="O14032" s="30">
        <f t="shared" si="660"/>
        <v>189</v>
      </c>
    </row>
    <row r="14033" spans="2:15" x14ac:dyDescent="0.2">
      <c r="B14033" s="13">
        <v>64910</v>
      </c>
      <c r="C14033" s="14">
        <v>42676.726111111122</v>
      </c>
      <c r="D14033" s="7" t="s">
        <v>9</v>
      </c>
      <c r="E14033" s="13">
        <v>2150</v>
      </c>
      <c r="F14033" s="7" t="s">
        <v>60</v>
      </c>
      <c r="G14033" s="7" t="s">
        <v>11</v>
      </c>
      <c r="H14033" s="13">
        <v>10.5</v>
      </c>
      <c r="I14033" s="13" t="str">
        <f>IF(G14033="Male",VLOOKUP(H14033,'Shoe size conversion table'!$B$6:$D$22,2),VLOOKUP(H14033,'Shoe size conversion table'!$J$6:$L$22,2))</f>
        <v>43-44</v>
      </c>
      <c r="J14033" s="13">
        <f>IF(G14033="Male",VLOOKUP(H14033,'Shoe size conversion table'!$B$6:$D$22,3),VLOOKUP(H14033,'Shoe size conversion table'!$J$6:$L$22,3))</f>
        <v>10</v>
      </c>
      <c r="K14033" s="11">
        <v>189</v>
      </c>
      <c r="L14033" s="12">
        <v>0</v>
      </c>
      <c r="M14033" s="7">
        <f t="shared" si="658"/>
        <v>2016</v>
      </c>
      <c r="N14033" s="7">
        <f t="shared" si="659"/>
        <v>11</v>
      </c>
      <c r="O14033" s="30">
        <f t="shared" si="660"/>
        <v>189</v>
      </c>
    </row>
    <row r="14034" spans="2:15" x14ac:dyDescent="0.2">
      <c r="B14034" s="13">
        <v>64910</v>
      </c>
      <c r="C14034" s="14">
        <v>42676.726111111122</v>
      </c>
      <c r="D14034" s="7" t="s">
        <v>9</v>
      </c>
      <c r="E14034" s="13">
        <v>2214</v>
      </c>
      <c r="F14034" s="7" t="s">
        <v>62</v>
      </c>
      <c r="G14034" s="7" t="s">
        <v>11</v>
      </c>
      <c r="H14034" s="13">
        <v>9.5</v>
      </c>
      <c r="I14034" s="13" t="str">
        <f>IF(G14034="Male",VLOOKUP(H14034,'Shoe size conversion table'!$B$6:$D$22,2),VLOOKUP(H14034,'Shoe size conversion table'!$J$6:$L$22,2))</f>
        <v>42-43</v>
      </c>
      <c r="J14034" s="13">
        <f>IF(G14034="Male",VLOOKUP(H14034,'Shoe size conversion table'!$B$6:$D$22,3),VLOOKUP(H14034,'Shoe size conversion table'!$J$6:$L$22,3))</f>
        <v>9</v>
      </c>
      <c r="K14034" s="11">
        <v>189</v>
      </c>
      <c r="L14034" s="12">
        <v>0</v>
      </c>
      <c r="M14034" s="7">
        <f t="shared" si="658"/>
        <v>2016</v>
      </c>
      <c r="N14034" s="7">
        <f t="shared" si="659"/>
        <v>11</v>
      </c>
      <c r="O14034" s="30">
        <f t="shared" si="660"/>
        <v>189</v>
      </c>
    </row>
    <row r="14035" spans="2:15" x14ac:dyDescent="0.2">
      <c r="B14035" s="13">
        <v>64911</v>
      </c>
      <c r="C14035" s="14">
        <v>42676.816111111249</v>
      </c>
      <c r="D14035" s="7" t="s">
        <v>10</v>
      </c>
      <c r="E14035" s="13">
        <v>2160</v>
      </c>
      <c r="F14035" s="7" t="s">
        <v>34</v>
      </c>
      <c r="G14035" s="7" t="s">
        <v>12</v>
      </c>
      <c r="H14035" s="13">
        <v>7.5</v>
      </c>
      <c r="I14035" s="13">
        <f>IF(G14035="Male",VLOOKUP(H14035,'Shoe size conversion table'!$B$6:$D$22,2),VLOOKUP(H14035,'Shoe size conversion table'!$J$6:$L$22,2))</f>
        <v>38</v>
      </c>
      <c r="J14035" s="13">
        <f>IF(G14035="Male",VLOOKUP(H14035,'Shoe size conversion table'!$B$6:$D$22,3),VLOOKUP(H14035,'Shoe size conversion table'!$J$6:$L$22,3))</f>
        <v>5.5</v>
      </c>
      <c r="K14035" s="11">
        <v>179</v>
      </c>
      <c r="L14035" s="12">
        <v>0</v>
      </c>
      <c r="M14035" s="7">
        <f t="shared" si="658"/>
        <v>2016</v>
      </c>
      <c r="N14035" s="7">
        <f t="shared" si="659"/>
        <v>11</v>
      </c>
      <c r="O14035" s="30">
        <f t="shared" si="660"/>
        <v>179</v>
      </c>
    </row>
    <row r="14036" spans="2:15" x14ac:dyDescent="0.2">
      <c r="B14036" s="13">
        <v>64912</v>
      </c>
      <c r="C14036" s="14">
        <v>42676.926111111308</v>
      </c>
      <c r="D14036" s="7" t="s">
        <v>8</v>
      </c>
      <c r="E14036" s="13">
        <v>2225</v>
      </c>
      <c r="F14036" s="7" t="s">
        <v>38</v>
      </c>
      <c r="G14036" s="7" t="s">
        <v>12</v>
      </c>
      <c r="H14036" s="13">
        <v>9.5</v>
      </c>
      <c r="I14036" s="13">
        <f>IF(G14036="Male",VLOOKUP(H14036,'Shoe size conversion table'!$B$6:$D$22,2),VLOOKUP(H14036,'Shoe size conversion table'!$J$6:$L$22,2))</f>
        <v>40</v>
      </c>
      <c r="J14036" s="13">
        <f>IF(G14036="Male",VLOOKUP(H14036,'Shoe size conversion table'!$B$6:$D$22,3),VLOOKUP(H14036,'Shoe size conversion table'!$J$6:$L$22,3))</f>
        <v>7.5</v>
      </c>
      <c r="K14036" s="11">
        <v>159</v>
      </c>
      <c r="L14036" s="12">
        <v>0</v>
      </c>
      <c r="M14036" s="7">
        <f t="shared" si="658"/>
        <v>2016</v>
      </c>
      <c r="N14036" s="7">
        <f t="shared" si="659"/>
        <v>11</v>
      </c>
      <c r="O14036" s="30">
        <f t="shared" si="660"/>
        <v>159</v>
      </c>
    </row>
    <row r="14037" spans="2:15" x14ac:dyDescent="0.2">
      <c r="B14037" s="13">
        <v>64913</v>
      </c>
      <c r="C14037" s="14">
        <v>42676.926111111308</v>
      </c>
      <c r="D14037" s="7" t="s">
        <v>10</v>
      </c>
      <c r="E14037" s="13">
        <v>2223</v>
      </c>
      <c r="F14037" s="7" t="s">
        <v>35</v>
      </c>
      <c r="G14037" s="7" t="s">
        <v>12</v>
      </c>
      <c r="H14037" s="13">
        <v>6.5</v>
      </c>
      <c r="I14037" s="13">
        <f>IF(G14037="Male",VLOOKUP(H14037,'Shoe size conversion table'!$B$6:$D$22,2),VLOOKUP(H14037,'Shoe size conversion table'!$J$6:$L$22,2))</f>
        <v>37</v>
      </c>
      <c r="J14037" s="13">
        <f>IF(G14037="Male",VLOOKUP(H14037,'Shoe size conversion table'!$B$6:$D$22,3),VLOOKUP(H14037,'Shoe size conversion table'!$J$6:$L$22,3))</f>
        <v>4.5</v>
      </c>
      <c r="K14037" s="11">
        <v>199</v>
      </c>
      <c r="L14037" s="12">
        <v>0.3</v>
      </c>
      <c r="M14037" s="7">
        <f t="shared" si="658"/>
        <v>2016</v>
      </c>
      <c r="N14037" s="7">
        <f t="shared" si="659"/>
        <v>11</v>
      </c>
      <c r="O14037" s="30">
        <f t="shared" si="660"/>
        <v>139.29999999999998</v>
      </c>
    </row>
    <row r="14038" spans="2:15" x14ac:dyDescent="0.2">
      <c r="B14038" s="13">
        <v>64914</v>
      </c>
      <c r="C14038" s="14">
        <v>42676.936111111252</v>
      </c>
      <c r="D14038" s="7" t="s">
        <v>10</v>
      </c>
      <c r="E14038" s="13">
        <v>2212</v>
      </c>
      <c r="F14038" s="7" t="s">
        <v>34</v>
      </c>
      <c r="G14038" s="7" t="s">
        <v>11</v>
      </c>
      <c r="H14038" s="13">
        <v>6</v>
      </c>
      <c r="I14038" s="13">
        <f>IF(G14038="Male",VLOOKUP(H14038,'Shoe size conversion table'!$B$6:$D$22,2),VLOOKUP(H14038,'Shoe size conversion table'!$J$6:$L$22,2))</f>
        <v>39</v>
      </c>
      <c r="J14038" s="13">
        <f>IF(G14038="Male",VLOOKUP(H14038,'Shoe size conversion table'!$B$6:$D$22,3),VLOOKUP(H14038,'Shoe size conversion table'!$J$6:$L$22,3))</f>
        <v>5.5</v>
      </c>
      <c r="K14038" s="11">
        <v>139</v>
      </c>
      <c r="L14038" s="12">
        <v>0.3</v>
      </c>
      <c r="M14038" s="7">
        <f t="shared" si="658"/>
        <v>2016</v>
      </c>
      <c r="N14038" s="7">
        <f t="shared" si="659"/>
        <v>11</v>
      </c>
      <c r="O14038" s="30">
        <f t="shared" si="660"/>
        <v>97.3</v>
      </c>
    </row>
    <row r="14039" spans="2:15" x14ac:dyDescent="0.2">
      <c r="B14039" s="13">
        <v>64915</v>
      </c>
      <c r="C14039" s="14">
        <v>42677.006111111121</v>
      </c>
      <c r="D14039" s="7" t="s">
        <v>7</v>
      </c>
      <c r="E14039" s="13">
        <v>2186</v>
      </c>
      <c r="F14039" s="7" t="s">
        <v>57</v>
      </c>
      <c r="G14039" s="7" t="s">
        <v>12</v>
      </c>
      <c r="H14039" s="13">
        <v>9</v>
      </c>
      <c r="I14039" s="13" t="str">
        <f>IF(G14039="Male",VLOOKUP(H14039,'Shoe size conversion table'!$B$6:$D$22,2),VLOOKUP(H14039,'Shoe size conversion table'!$J$6:$L$22,2))</f>
        <v>39-40</v>
      </c>
      <c r="J14039" s="13">
        <f>IF(G14039="Male",VLOOKUP(H14039,'Shoe size conversion table'!$B$6:$D$22,3),VLOOKUP(H14039,'Shoe size conversion table'!$J$6:$L$22,3))</f>
        <v>7</v>
      </c>
      <c r="K14039" s="11">
        <v>179</v>
      </c>
      <c r="L14039" s="12">
        <v>0</v>
      </c>
      <c r="M14039" s="7">
        <f t="shared" si="658"/>
        <v>2016</v>
      </c>
      <c r="N14039" s="7">
        <f t="shared" si="659"/>
        <v>11</v>
      </c>
      <c r="O14039" s="30">
        <f t="shared" si="660"/>
        <v>179</v>
      </c>
    </row>
    <row r="14040" spans="2:15" x14ac:dyDescent="0.2">
      <c r="B14040" s="13">
        <v>64916</v>
      </c>
      <c r="C14040" s="14">
        <v>42677.006111111121</v>
      </c>
      <c r="D14040" s="7" t="s">
        <v>9</v>
      </c>
      <c r="E14040" s="13">
        <v>2224</v>
      </c>
      <c r="F14040" s="7" t="s">
        <v>62</v>
      </c>
      <c r="G14040" s="7" t="s">
        <v>12</v>
      </c>
      <c r="H14040" s="13">
        <v>8</v>
      </c>
      <c r="I14040" s="13" t="str">
        <f>IF(G14040="Male",VLOOKUP(H14040,'Shoe size conversion table'!$B$6:$D$22,2),VLOOKUP(H14040,'Shoe size conversion table'!$J$6:$L$22,2))</f>
        <v>38-39</v>
      </c>
      <c r="J14040" s="13">
        <f>IF(G14040="Male",VLOOKUP(H14040,'Shoe size conversion table'!$B$6:$D$22,3),VLOOKUP(H14040,'Shoe size conversion table'!$J$6:$L$22,3))</f>
        <v>6</v>
      </c>
      <c r="K14040" s="11">
        <v>199</v>
      </c>
      <c r="L14040" s="12">
        <v>0</v>
      </c>
      <c r="M14040" s="7">
        <f t="shared" si="658"/>
        <v>2016</v>
      </c>
      <c r="N14040" s="7">
        <f t="shared" si="659"/>
        <v>11</v>
      </c>
      <c r="O14040" s="30">
        <f t="shared" si="660"/>
        <v>199</v>
      </c>
    </row>
    <row r="14041" spans="2:15" x14ac:dyDescent="0.2">
      <c r="B14041" s="13">
        <v>64917</v>
      </c>
      <c r="C14041" s="14">
        <v>42677.016111111203</v>
      </c>
      <c r="D14041" s="7" t="s">
        <v>10</v>
      </c>
      <c r="E14041" s="13">
        <v>2147</v>
      </c>
      <c r="F14041" s="7" t="s">
        <v>36</v>
      </c>
      <c r="G14041" s="7" t="s">
        <v>12</v>
      </c>
      <c r="H14041" s="13">
        <v>12</v>
      </c>
      <c r="I14041" s="13" t="str">
        <f>IF(G14041="Male",VLOOKUP(H14041,'Shoe size conversion table'!$B$6:$D$22,2),VLOOKUP(H14041,'Shoe size conversion table'!$J$6:$L$22,2))</f>
        <v>42-43</v>
      </c>
      <c r="J14041" s="13">
        <f>IF(G14041="Male",VLOOKUP(H14041,'Shoe size conversion table'!$B$6:$D$22,3),VLOOKUP(H14041,'Shoe size conversion table'!$J$6:$L$22,3))</f>
        <v>10</v>
      </c>
      <c r="K14041" s="11">
        <v>159</v>
      </c>
      <c r="L14041" s="12">
        <v>0</v>
      </c>
      <c r="M14041" s="7">
        <f t="shared" si="658"/>
        <v>2016</v>
      </c>
      <c r="N14041" s="7">
        <f t="shared" si="659"/>
        <v>11</v>
      </c>
      <c r="O14041" s="30">
        <f t="shared" si="660"/>
        <v>159</v>
      </c>
    </row>
    <row r="14042" spans="2:15" x14ac:dyDescent="0.2">
      <c r="B14042" s="13">
        <v>64918</v>
      </c>
      <c r="C14042" s="14">
        <v>42677.046111111311</v>
      </c>
      <c r="D14042" s="7" t="s">
        <v>7</v>
      </c>
      <c r="E14042" s="13">
        <v>2236</v>
      </c>
      <c r="F14042" s="7" t="s">
        <v>50</v>
      </c>
      <c r="G14042" s="7" t="s">
        <v>12</v>
      </c>
      <c r="H14042" s="13">
        <v>8.5</v>
      </c>
      <c r="I14042" s="13">
        <f>IF(G14042="Male",VLOOKUP(H14042,'Shoe size conversion table'!$B$6:$D$22,2),VLOOKUP(H14042,'Shoe size conversion table'!$J$6:$L$22,2))</f>
        <v>39</v>
      </c>
      <c r="J14042" s="13">
        <f>IF(G14042="Male",VLOOKUP(H14042,'Shoe size conversion table'!$B$6:$D$22,3),VLOOKUP(H14042,'Shoe size conversion table'!$J$6:$L$22,3))</f>
        <v>6.5</v>
      </c>
      <c r="K14042" s="11">
        <v>139</v>
      </c>
      <c r="L14042" s="12">
        <v>0.5</v>
      </c>
      <c r="M14042" s="7">
        <f t="shared" si="658"/>
        <v>2016</v>
      </c>
      <c r="N14042" s="7">
        <f t="shared" si="659"/>
        <v>11</v>
      </c>
      <c r="O14042" s="30">
        <f t="shared" si="660"/>
        <v>69.5</v>
      </c>
    </row>
    <row r="14043" spans="2:15" x14ac:dyDescent="0.2">
      <c r="B14043" s="13">
        <v>64919</v>
      </c>
      <c r="C14043" s="14">
        <v>42677.106111111119</v>
      </c>
      <c r="D14043" s="7" t="s">
        <v>7</v>
      </c>
      <c r="E14043" s="13">
        <v>2233</v>
      </c>
      <c r="F14043" s="7" t="s">
        <v>55</v>
      </c>
      <c r="G14043" s="7" t="s">
        <v>11</v>
      </c>
      <c r="H14043" s="13">
        <v>10.5</v>
      </c>
      <c r="I14043" s="13" t="str">
        <f>IF(G14043="Male",VLOOKUP(H14043,'Shoe size conversion table'!$B$6:$D$22,2),VLOOKUP(H14043,'Shoe size conversion table'!$J$6:$L$22,2))</f>
        <v>43-44</v>
      </c>
      <c r="J14043" s="13">
        <f>IF(G14043="Male",VLOOKUP(H14043,'Shoe size conversion table'!$B$6:$D$22,3),VLOOKUP(H14043,'Shoe size conversion table'!$J$6:$L$22,3))</f>
        <v>10</v>
      </c>
      <c r="K14043" s="11">
        <v>129</v>
      </c>
      <c r="L14043" s="12">
        <v>0.1</v>
      </c>
      <c r="M14043" s="7">
        <f t="shared" si="658"/>
        <v>2016</v>
      </c>
      <c r="N14043" s="7">
        <f t="shared" si="659"/>
        <v>11</v>
      </c>
      <c r="O14043" s="30">
        <f t="shared" si="660"/>
        <v>116.10000000000001</v>
      </c>
    </row>
    <row r="14044" spans="2:15" x14ac:dyDescent="0.2">
      <c r="B14044" s="13">
        <v>64920</v>
      </c>
      <c r="C14044" s="14">
        <v>42677.166111111248</v>
      </c>
      <c r="D14044" s="7" t="s">
        <v>7</v>
      </c>
      <c r="E14044" s="13">
        <v>2237</v>
      </c>
      <c r="F14044" s="7" t="s">
        <v>50</v>
      </c>
      <c r="G14044" s="7" t="s">
        <v>11</v>
      </c>
      <c r="H14044" s="13">
        <v>9.5</v>
      </c>
      <c r="I14044" s="13" t="str">
        <f>IF(G14044="Male",VLOOKUP(H14044,'Shoe size conversion table'!$B$6:$D$22,2),VLOOKUP(H14044,'Shoe size conversion table'!$J$6:$L$22,2))</f>
        <v>42-43</v>
      </c>
      <c r="J14044" s="13">
        <f>IF(G14044="Male",VLOOKUP(H14044,'Shoe size conversion table'!$B$6:$D$22,3),VLOOKUP(H14044,'Shoe size conversion table'!$J$6:$L$22,3))</f>
        <v>9</v>
      </c>
      <c r="K14044" s="11">
        <v>159</v>
      </c>
      <c r="L14044" s="12">
        <v>0</v>
      </c>
      <c r="M14044" s="7">
        <f t="shared" si="658"/>
        <v>2016</v>
      </c>
      <c r="N14044" s="7">
        <f t="shared" si="659"/>
        <v>11</v>
      </c>
      <c r="O14044" s="30">
        <f t="shared" si="660"/>
        <v>159</v>
      </c>
    </row>
    <row r="14045" spans="2:15" x14ac:dyDescent="0.2">
      <c r="B14045" s="13">
        <v>64921</v>
      </c>
      <c r="C14045" s="14">
        <v>42677.216111111251</v>
      </c>
      <c r="D14045" s="7" t="s">
        <v>7</v>
      </c>
      <c r="E14045" s="13">
        <v>2228</v>
      </c>
      <c r="F14045" s="7" t="s">
        <v>48</v>
      </c>
      <c r="G14045" s="7" t="s">
        <v>12</v>
      </c>
      <c r="H14045" s="13">
        <v>9</v>
      </c>
      <c r="I14045" s="13" t="str">
        <f>IF(G14045="Male",VLOOKUP(H14045,'Shoe size conversion table'!$B$6:$D$22,2),VLOOKUP(H14045,'Shoe size conversion table'!$J$6:$L$22,2))</f>
        <v>39-40</v>
      </c>
      <c r="J14045" s="13">
        <f>IF(G14045="Male",VLOOKUP(H14045,'Shoe size conversion table'!$B$6:$D$22,3),VLOOKUP(H14045,'Shoe size conversion table'!$J$6:$L$22,3))</f>
        <v>7</v>
      </c>
      <c r="K14045" s="11">
        <v>159</v>
      </c>
      <c r="L14045" s="12">
        <v>0.5</v>
      </c>
      <c r="M14045" s="7">
        <f t="shared" si="658"/>
        <v>2016</v>
      </c>
      <c r="N14045" s="7">
        <f t="shared" si="659"/>
        <v>11</v>
      </c>
      <c r="O14045" s="30">
        <f t="shared" si="660"/>
        <v>79.5</v>
      </c>
    </row>
    <row r="14046" spans="2:15" x14ac:dyDescent="0.2">
      <c r="B14046" s="13">
        <v>64922</v>
      </c>
      <c r="C14046" s="14">
        <v>42677.286111111207</v>
      </c>
      <c r="D14046" s="7" t="s">
        <v>9</v>
      </c>
      <c r="E14046" s="13">
        <v>2205</v>
      </c>
      <c r="F14046" s="7" t="s">
        <v>61</v>
      </c>
      <c r="G14046" s="7" t="s">
        <v>11</v>
      </c>
      <c r="H14046" s="13">
        <v>9</v>
      </c>
      <c r="I14046" s="13">
        <f>IF(G14046="Male",VLOOKUP(H14046,'Shoe size conversion table'!$B$6:$D$22,2),VLOOKUP(H14046,'Shoe size conversion table'!$J$6:$L$22,2))</f>
        <v>42</v>
      </c>
      <c r="J14046" s="13">
        <f>IF(G14046="Male",VLOOKUP(H14046,'Shoe size conversion table'!$B$6:$D$22,3),VLOOKUP(H14046,'Shoe size conversion table'!$J$6:$L$22,3))</f>
        <v>8.5</v>
      </c>
      <c r="K14046" s="11">
        <v>189</v>
      </c>
      <c r="L14046" s="12">
        <v>0.3</v>
      </c>
      <c r="M14046" s="7">
        <f t="shared" si="658"/>
        <v>2016</v>
      </c>
      <c r="N14046" s="7">
        <f t="shared" si="659"/>
        <v>11</v>
      </c>
      <c r="O14046" s="30">
        <f t="shared" si="660"/>
        <v>132.29999999999998</v>
      </c>
    </row>
    <row r="14047" spans="2:15" x14ac:dyDescent="0.2">
      <c r="B14047" s="13">
        <v>64923</v>
      </c>
      <c r="C14047" s="14">
        <v>42677.326111111099</v>
      </c>
      <c r="D14047" s="7" t="s">
        <v>10</v>
      </c>
      <c r="E14047" s="13">
        <v>2165</v>
      </c>
      <c r="F14047" s="7" t="s">
        <v>35</v>
      </c>
      <c r="G14047" s="7" t="s">
        <v>12</v>
      </c>
      <c r="H14047" s="13">
        <v>8.5</v>
      </c>
      <c r="I14047" s="13">
        <f>IF(G14047="Male",VLOOKUP(H14047,'Shoe size conversion table'!$B$6:$D$22,2),VLOOKUP(H14047,'Shoe size conversion table'!$J$6:$L$22,2))</f>
        <v>39</v>
      </c>
      <c r="J14047" s="13">
        <f>IF(G14047="Male",VLOOKUP(H14047,'Shoe size conversion table'!$B$6:$D$22,3),VLOOKUP(H14047,'Shoe size conversion table'!$J$6:$L$22,3))</f>
        <v>6.5</v>
      </c>
      <c r="K14047" s="11">
        <v>139</v>
      </c>
      <c r="L14047" s="12">
        <v>0.3</v>
      </c>
      <c r="M14047" s="7">
        <f t="shared" si="658"/>
        <v>2016</v>
      </c>
      <c r="N14047" s="7">
        <f t="shared" si="659"/>
        <v>11</v>
      </c>
      <c r="O14047" s="30">
        <f t="shared" si="660"/>
        <v>97.3</v>
      </c>
    </row>
    <row r="14048" spans="2:15" x14ac:dyDescent="0.2">
      <c r="B14048" s="13">
        <v>64924</v>
      </c>
      <c r="C14048" s="14">
        <v>42677.376111111305</v>
      </c>
      <c r="D14048" s="7" t="s">
        <v>7</v>
      </c>
      <c r="E14048" s="13">
        <v>2226</v>
      </c>
      <c r="F14048" s="7" t="s">
        <v>55</v>
      </c>
      <c r="G14048" s="7" t="s">
        <v>12</v>
      </c>
      <c r="H14048" s="13">
        <v>10</v>
      </c>
      <c r="I14048" s="13" t="str">
        <f>IF(G14048="Male",VLOOKUP(H14048,'Shoe size conversion table'!$B$6:$D$22,2),VLOOKUP(H14048,'Shoe size conversion table'!$J$6:$L$22,2))</f>
        <v>40-41</v>
      </c>
      <c r="J14048" s="13">
        <f>IF(G14048="Male",VLOOKUP(H14048,'Shoe size conversion table'!$B$6:$D$22,3),VLOOKUP(H14048,'Shoe size conversion table'!$J$6:$L$22,3))</f>
        <v>8</v>
      </c>
      <c r="K14048" s="11">
        <v>129</v>
      </c>
      <c r="L14048" s="12">
        <v>0.2</v>
      </c>
      <c r="M14048" s="7">
        <f t="shared" si="658"/>
        <v>2016</v>
      </c>
      <c r="N14048" s="7">
        <f t="shared" si="659"/>
        <v>11</v>
      </c>
      <c r="O14048" s="30">
        <f t="shared" si="660"/>
        <v>103.2</v>
      </c>
    </row>
    <row r="14049" spans="2:15" x14ac:dyDescent="0.2">
      <c r="B14049" s="13">
        <v>64925</v>
      </c>
      <c r="C14049" s="14">
        <v>42677.396111111251</v>
      </c>
      <c r="D14049" s="7" t="s">
        <v>7</v>
      </c>
      <c r="E14049" s="13">
        <v>2210</v>
      </c>
      <c r="F14049" s="7" t="s">
        <v>48</v>
      </c>
      <c r="G14049" s="7" t="s">
        <v>11</v>
      </c>
      <c r="H14049" s="13">
        <v>10.5</v>
      </c>
      <c r="I14049" s="13" t="str">
        <f>IF(G14049="Male",VLOOKUP(H14049,'Shoe size conversion table'!$B$6:$D$22,2),VLOOKUP(H14049,'Shoe size conversion table'!$J$6:$L$22,2))</f>
        <v>43-44</v>
      </c>
      <c r="J14049" s="13">
        <f>IF(G14049="Male",VLOOKUP(H14049,'Shoe size conversion table'!$B$6:$D$22,3),VLOOKUP(H14049,'Shoe size conversion table'!$J$6:$L$22,3))</f>
        <v>10</v>
      </c>
      <c r="K14049" s="11">
        <v>149</v>
      </c>
      <c r="L14049" s="12">
        <v>0.2</v>
      </c>
      <c r="M14049" s="7">
        <f t="shared" si="658"/>
        <v>2016</v>
      </c>
      <c r="N14049" s="7">
        <f t="shared" si="659"/>
        <v>11</v>
      </c>
      <c r="O14049" s="30">
        <f t="shared" si="660"/>
        <v>119.2</v>
      </c>
    </row>
    <row r="14050" spans="2:15" x14ac:dyDescent="0.2">
      <c r="B14050" s="13">
        <v>64925</v>
      </c>
      <c r="C14050" s="14">
        <v>42677.396111111251</v>
      </c>
      <c r="D14050" s="7" t="s">
        <v>7</v>
      </c>
      <c r="E14050" s="13">
        <v>2179</v>
      </c>
      <c r="F14050" s="7" t="s">
        <v>52</v>
      </c>
      <c r="G14050" s="7" t="s">
        <v>11</v>
      </c>
      <c r="H14050" s="13">
        <v>11.5</v>
      </c>
      <c r="I14050" s="13" t="str">
        <f>IF(G14050="Male",VLOOKUP(H14050,'Shoe size conversion table'!$B$6:$D$22,2),VLOOKUP(H14050,'Shoe size conversion table'!$J$6:$L$22,2))</f>
        <v>44-45</v>
      </c>
      <c r="J14050" s="13">
        <f>IF(G14050="Male",VLOOKUP(H14050,'Shoe size conversion table'!$B$6:$D$22,3),VLOOKUP(H14050,'Shoe size conversion table'!$J$6:$L$22,3))</f>
        <v>11</v>
      </c>
      <c r="K14050" s="11">
        <v>129</v>
      </c>
      <c r="L14050" s="12">
        <v>0.5</v>
      </c>
      <c r="M14050" s="7">
        <f t="shared" si="658"/>
        <v>2016</v>
      </c>
      <c r="N14050" s="7">
        <f t="shared" si="659"/>
        <v>11</v>
      </c>
      <c r="O14050" s="30">
        <f t="shared" si="660"/>
        <v>64.5</v>
      </c>
    </row>
    <row r="14051" spans="2:15" x14ac:dyDescent="0.2">
      <c r="B14051" s="13">
        <v>64926</v>
      </c>
      <c r="C14051" s="14">
        <v>42677.436111111252</v>
      </c>
      <c r="D14051" s="7" t="s">
        <v>7</v>
      </c>
      <c r="E14051" s="13">
        <v>2223</v>
      </c>
      <c r="F14051" s="7" t="s">
        <v>48</v>
      </c>
      <c r="G14051" s="7" t="s">
        <v>11</v>
      </c>
      <c r="H14051" s="13">
        <v>13</v>
      </c>
      <c r="I14051" s="13">
        <f>IF(G14051="Male",VLOOKUP(H14051,'Shoe size conversion table'!$B$6:$D$22,2),VLOOKUP(H14051,'Shoe size conversion table'!$J$6:$L$22,2))</f>
        <v>46</v>
      </c>
      <c r="J14051" s="13">
        <f>IF(G14051="Male",VLOOKUP(H14051,'Shoe size conversion table'!$B$6:$D$22,3),VLOOKUP(H14051,'Shoe size conversion table'!$J$6:$L$22,3))</f>
        <v>12.5</v>
      </c>
      <c r="K14051" s="11">
        <v>189</v>
      </c>
      <c r="L14051" s="12">
        <v>0.3</v>
      </c>
      <c r="M14051" s="7">
        <f t="shared" si="658"/>
        <v>2016</v>
      </c>
      <c r="N14051" s="7">
        <f t="shared" si="659"/>
        <v>11</v>
      </c>
      <c r="O14051" s="30">
        <f t="shared" si="660"/>
        <v>132.29999999999998</v>
      </c>
    </row>
    <row r="14052" spans="2:15" x14ac:dyDescent="0.2">
      <c r="B14052" s="13">
        <v>64926</v>
      </c>
      <c r="C14052" s="14">
        <v>42677.436111111252</v>
      </c>
      <c r="D14052" s="7" t="s">
        <v>7</v>
      </c>
      <c r="E14052" s="13">
        <v>2227</v>
      </c>
      <c r="F14052" s="7" t="s">
        <v>48</v>
      </c>
      <c r="G14052" s="7" t="s">
        <v>11</v>
      </c>
      <c r="H14052" s="13">
        <v>9.5</v>
      </c>
      <c r="I14052" s="13" t="str">
        <f>IF(G14052="Male",VLOOKUP(H14052,'Shoe size conversion table'!$B$6:$D$22,2),VLOOKUP(H14052,'Shoe size conversion table'!$J$6:$L$22,2))</f>
        <v>42-43</v>
      </c>
      <c r="J14052" s="13">
        <f>IF(G14052="Male",VLOOKUP(H14052,'Shoe size conversion table'!$B$6:$D$22,3),VLOOKUP(H14052,'Shoe size conversion table'!$J$6:$L$22,3))</f>
        <v>9</v>
      </c>
      <c r="K14052" s="11">
        <v>139</v>
      </c>
      <c r="L14052" s="12">
        <v>0</v>
      </c>
      <c r="M14052" s="7">
        <f t="shared" si="658"/>
        <v>2016</v>
      </c>
      <c r="N14052" s="7">
        <f t="shared" si="659"/>
        <v>11</v>
      </c>
      <c r="O14052" s="30">
        <f t="shared" si="660"/>
        <v>139</v>
      </c>
    </row>
    <row r="14053" spans="2:15" x14ac:dyDescent="0.2">
      <c r="B14053" s="13">
        <v>64927</v>
      </c>
      <c r="C14053" s="14">
        <v>42677.446111111312</v>
      </c>
      <c r="D14053" s="7" t="s">
        <v>10</v>
      </c>
      <c r="E14053" s="13">
        <v>2177</v>
      </c>
      <c r="F14053" s="7" t="s">
        <v>35</v>
      </c>
      <c r="G14053" s="7" t="s">
        <v>12</v>
      </c>
      <c r="H14053" s="13">
        <v>12</v>
      </c>
      <c r="I14053" s="13" t="str">
        <f>IF(G14053="Male",VLOOKUP(H14053,'Shoe size conversion table'!$B$6:$D$22,2),VLOOKUP(H14053,'Shoe size conversion table'!$J$6:$L$22,2))</f>
        <v>42-43</v>
      </c>
      <c r="J14053" s="13">
        <f>IF(G14053="Male",VLOOKUP(H14053,'Shoe size conversion table'!$B$6:$D$22,3),VLOOKUP(H14053,'Shoe size conversion table'!$J$6:$L$22,3))</f>
        <v>10</v>
      </c>
      <c r="K14053" s="11">
        <v>129</v>
      </c>
      <c r="L14053" s="12">
        <v>0.3</v>
      </c>
      <c r="M14053" s="7">
        <f t="shared" si="658"/>
        <v>2016</v>
      </c>
      <c r="N14053" s="7">
        <f t="shared" si="659"/>
        <v>11</v>
      </c>
      <c r="O14053" s="30">
        <f t="shared" si="660"/>
        <v>90.3</v>
      </c>
    </row>
    <row r="14054" spans="2:15" x14ac:dyDescent="0.2">
      <c r="B14054" s="13">
        <v>64928</v>
      </c>
      <c r="C14054" s="14">
        <v>42677.486111111117</v>
      </c>
      <c r="D14054" s="7" t="s">
        <v>7</v>
      </c>
      <c r="E14054" s="13">
        <v>2149</v>
      </c>
      <c r="F14054" s="7" t="s">
        <v>43</v>
      </c>
      <c r="G14054" s="7" t="s">
        <v>12</v>
      </c>
      <c r="H14054" s="13">
        <v>7.5</v>
      </c>
      <c r="I14054" s="13">
        <f>IF(G14054="Male",VLOOKUP(H14054,'Shoe size conversion table'!$B$6:$D$22,2),VLOOKUP(H14054,'Shoe size conversion table'!$J$6:$L$22,2))</f>
        <v>38</v>
      </c>
      <c r="J14054" s="13">
        <f>IF(G14054="Male",VLOOKUP(H14054,'Shoe size conversion table'!$B$6:$D$22,3),VLOOKUP(H14054,'Shoe size conversion table'!$J$6:$L$22,3))</f>
        <v>5.5</v>
      </c>
      <c r="K14054" s="11">
        <v>179</v>
      </c>
      <c r="L14054" s="12">
        <v>0</v>
      </c>
      <c r="M14054" s="7">
        <f t="shared" si="658"/>
        <v>2016</v>
      </c>
      <c r="N14054" s="7">
        <f t="shared" si="659"/>
        <v>11</v>
      </c>
      <c r="O14054" s="30">
        <f t="shared" si="660"/>
        <v>179</v>
      </c>
    </row>
    <row r="14055" spans="2:15" x14ac:dyDescent="0.2">
      <c r="B14055" s="13">
        <v>64928</v>
      </c>
      <c r="C14055" s="14">
        <v>42677.486111111117</v>
      </c>
      <c r="D14055" s="7" t="s">
        <v>7</v>
      </c>
      <c r="E14055" s="13">
        <v>2216</v>
      </c>
      <c r="F14055" s="7" t="s">
        <v>51</v>
      </c>
      <c r="G14055" s="7" t="s">
        <v>12</v>
      </c>
      <c r="H14055" s="13">
        <v>8.5</v>
      </c>
      <c r="I14055" s="13">
        <f>IF(G14055="Male",VLOOKUP(H14055,'Shoe size conversion table'!$B$6:$D$22,2),VLOOKUP(H14055,'Shoe size conversion table'!$J$6:$L$22,2))</f>
        <v>39</v>
      </c>
      <c r="J14055" s="13">
        <f>IF(G14055="Male",VLOOKUP(H14055,'Shoe size conversion table'!$B$6:$D$22,3),VLOOKUP(H14055,'Shoe size conversion table'!$J$6:$L$22,3))</f>
        <v>6.5</v>
      </c>
      <c r="K14055" s="11">
        <v>199</v>
      </c>
      <c r="L14055" s="12">
        <v>0.1</v>
      </c>
      <c r="M14055" s="7">
        <f t="shared" si="658"/>
        <v>2016</v>
      </c>
      <c r="N14055" s="7">
        <f t="shared" si="659"/>
        <v>11</v>
      </c>
      <c r="O14055" s="30">
        <f t="shared" si="660"/>
        <v>179.1</v>
      </c>
    </row>
    <row r="14056" spans="2:15" x14ac:dyDescent="0.2">
      <c r="B14056" s="13">
        <v>64929</v>
      </c>
      <c r="C14056" s="14">
        <v>42677.526111111118</v>
      </c>
      <c r="D14056" s="7" t="s">
        <v>8</v>
      </c>
      <c r="E14056" s="13">
        <v>2147</v>
      </c>
      <c r="F14056" s="7" t="s">
        <v>38</v>
      </c>
      <c r="G14056" s="7" t="s">
        <v>11</v>
      </c>
      <c r="H14056" s="13">
        <v>9.5</v>
      </c>
      <c r="I14056" s="13" t="str">
        <f>IF(G14056="Male",VLOOKUP(H14056,'Shoe size conversion table'!$B$6:$D$22,2),VLOOKUP(H14056,'Shoe size conversion table'!$J$6:$L$22,2))</f>
        <v>42-43</v>
      </c>
      <c r="J14056" s="13">
        <f>IF(G14056="Male",VLOOKUP(H14056,'Shoe size conversion table'!$B$6:$D$22,3),VLOOKUP(H14056,'Shoe size conversion table'!$J$6:$L$22,3))</f>
        <v>9</v>
      </c>
      <c r="K14056" s="11">
        <v>149</v>
      </c>
      <c r="L14056" s="12">
        <v>0</v>
      </c>
      <c r="M14056" s="7">
        <f t="shared" si="658"/>
        <v>2016</v>
      </c>
      <c r="N14056" s="7">
        <f t="shared" si="659"/>
        <v>11</v>
      </c>
      <c r="O14056" s="30">
        <f t="shared" si="660"/>
        <v>149</v>
      </c>
    </row>
    <row r="14057" spans="2:15" x14ac:dyDescent="0.2">
      <c r="B14057" s="13">
        <v>64930</v>
      </c>
      <c r="C14057" s="14">
        <v>42677.706111111249</v>
      </c>
      <c r="D14057" s="7" t="s">
        <v>7</v>
      </c>
      <c r="E14057" s="13">
        <v>2236</v>
      </c>
      <c r="F14057" s="7" t="s">
        <v>50</v>
      </c>
      <c r="G14057" s="7" t="s">
        <v>11</v>
      </c>
      <c r="H14057" s="13">
        <v>10</v>
      </c>
      <c r="I14057" s="13">
        <f>IF(G14057="Male",VLOOKUP(H14057,'Shoe size conversion table'!$B$6:$D$22,2),VLOOKUP(H14057,'Shoe size conversion table'!$J$6:$L$22,2))</f>
        <v>43</v>
      </c>
      <c r="J14057" s="13">
        <f>IF(G14057="Male",VLOOKUP(H14057,'Shoe size conversion table'!$B$6:$D$22,3),VLOOKUP(H14057,'Shoe size conversion table'!$J$6:$L$22,3))</f>
        <v>9.5</v>
      </c>
      <c r="K14057" s="11">
        <v>169</v>
      </c>
      <c r="L14057" s="12">
        <v>0</v>
      </c>
      <c r="M14057" s="7">
        <f t="shared" si="658"/>
        <v>2016</v>
      </c>
      <c r="N14057" s="7">
        <f t="shared" si="659"/>
        <v>11</v>
      </c>
      <c r="O14057" s="30">
        <f t="shared" si="660"/>
        <v>169</v>
      </c>
    </row>
    <row r="14058" spans="2:15" x14ac:dyDescent="0.2">
      <c r="B14058" s="13">
        <v>64931</v>
      </c>
      <c r="C14058" s="14">
        <v>42677.71611111112</v>
      </c>
      <c r="D14058" s="7" t="s">
        <v>10</v>
      </c>
      <c r="E14058" s="13">
        <v>2200</v>
      </c>
      <c r="F14058" s="7" t="s">
        <v>34</v>
      </c>
      <c r="G14058" s="7" t="s">
        <v>12</v>
      </c>
      <c r="H14058" s="13">
        <v>10.5</v>
      </c>
      <c r="I14058" s="13">
        <f>IF(G14058="Male",VLOOKUP(H14058,'Shoe size conversion table'!$B$6:$D$22,2),VLOOKUP(H14058,'Shoe size conversion table'!$J$6:$L$22,2))</f>
        <v>41</v>
      </c>
      <c r="J14058" s="13">
        <f>IF(G14058="Male",VLOOKUP(H14058,'Shoe size conversion table'!$B$6:$D$22,3),VLOOKUP(H14058,'Shoe size conversion table'!$J$6:$L$22,3))</f>
        <v>8.5</v>
      </c>
      <c r="K14058" s="11">
        <v>149</v>
      </c>
      <c r="L14058" s="12">
        <v>0.1</v>
      </c>
      <c r="M14058" s="7">
        <f t="shared" si="658"/>
        <v>2016</v>
      </c>
      <c r="N14058" s="7">
        <f t="shared" si="659"/>
        <v>11</v>
      </c>
      <c r="O14058" s="30">
        <f t="shared" si="660"/>
        <v>134.1</v>
      </c>
    </row>
    <row r="14059" spans="2:15" x14ac:dyDescent="0.2">
      <c r="B14059" s="13">
        <v>64932</v>
      </c>
      <c r="C14059" s="14">
        <v>42677.756111111099</v>
      </c>
      <c r="D14059" s="7" t="s">
        <v>10</v>
      </c>
      <c r="E14059" s="13">
        <v>2200</v>
      </c>
      <c r="F14059" s="7" t="s">
        <v>35</v>
      </c>
      <c r="G14059" s="7" t="s">
        <v>11</v>
      </c>
      <c r="H14059" s="13">
        <v>9.5</v>
      </c>
      <c r="I14059" s="13" t="str">
        <f>IF(G14059="Male",VLOOKUP(H14059,'Shoe size conversion table'!$B$6:$D$22,2),VLOOKUP(H14059,'Shoe size conversion table'!$J$6:$L$22,2))</f>
        <v>42-43</v>
      </c>
      <c r="J14059" s="13">
        <f>IF(G14059="Male",VLOOKUP(H14059,'Shoe size conversion table'!$B$6:$D$22,3),VLOOKUP(H14059,'Shoe size conversion table'!$J$6:$L$22,3))</f>
        <v>9</v>
      </c>
      <c r="K14059" s="11">
        <v>189</v>
      </c>
      <c r="L14059" s="12">
        <v>0</v>
      </c>
      <c r="M14059" s="7">
        <f t="shared" si="658"/>
        <v>2016</v>
      </c>
      <c r="N14059" s="7">
        <f t="shared" si="659"/>
        <v>11</v>
      </c>
      <c r="O14059" s="30">
        <f t="shared" si="660"/>
        <v>189</v>
      </c>
    </row>
    <row r="14060" spans="2:15" x14ac:dyDescent="0.2">
      <c r="B14060" s="13">
        <v>64933</v>
      </c>
      <c r="C14060" s="14">
        <v>42677.816111111249</v>
      </c>
      <c r="D14060" s="7" t="s">
        <v>10</v>
      </c>
      <c r="E14060" s="13">
        <v>2200</v>
      </c>
      <c r="F14060" s="7" t="s">
        <v>36</v>
      </c>
      <c r="G14060" s="7" t="s">
        <v>11</v>
      </c>
      <c r="H14060" s="13">
        <v>10.5</v>
      </c>
      <c r="I14060" s="13" t="str">
        <f>IF(G14060="Male",VLOOKUP(H14060,'Shoe size conversion table'!$B$6:$D$22,2),VLOOKUP(H14060,'Shoe size conversion table'!$J$6:$L$22,2))</f>
        <v>43-44</v>
      </c>
      <c r="J14060" s="13">
        <f>IF(G14060="Male",VLOOKUP(H14060,'Shoe size conversion table'!$B$6:$D$22,3),VLOOKUP(H14060,'Shoe size conversion table'!$J$6:$L$22,3))</f>
        <v>10</v>
      </c>
      <c r="K14060" s="11">
        <v>169</v>
      </c>
      <c r="L14060" s="12">
        <v>0.5</v>
      </c>
      <c r="M14060" s="7">
        <f t="shared" si="658"/>
        <v>2016</v>
      </c>
      <c r="N14060" s="7">
        <f t="shared" si="659"/>
        <v>11</v>
      </c>
      <c r="O14060" s="30">
        <f t="shared" si="660"/>
        <v>84.5</v>
      </c>
    </row>
    <row r="14061" spans="2:15" x14ac:dyDescent="0.2">
      <c r="B14061" s="13">
        <v>64934</v>
      </c>
      <c r="C14061" s="14">
        <v>42677.926111111308</v>
      </c>
      <c r="D14061" s="7" t="s">
        <v>8</v>
      </c>
      <c r="E14061" s="13">
        <v>2189</v>
      </c>
      <c r="F14061" s="7" t="s">
        <v>41</v>
      </c>
      <c r="G14061" s="7" t="s">
        <v>12</v>
      </c>
      <c r="H14061" s="13">
        <v>9.5</v>
      </c>
      <c r="I14061" s="13">
        <f>IF(G14061="Male",VLOOKUP(H14061,'Shoe size conversion table'!$B$6:$D$22,2),VLOOKUP(H14061,'Shoe size conversion table'!$J$6:$L$22,2))</f>
        <v>40</v>
      </c>
      <c r="J14061" s="13">
        <f>IF(G14061="Male",VLOOKUP(H14061,'Shoe size conversion table'!$B$6:$D$22,3),VLOOKUP(H14061,'Shoe size conversion table'!$J$6:$L$22,3))</f>
        <v>7.5</v>
      </c>
      <c r="K14061" s="11">
        <v>149</v>
      </c>
      <c r="L14061" s="12">
        <v>0</v>
      </c>
      <c r="M14061" s="7">
        <f t="shared" si="658"/>
        <v>2016</v>
      </c>
      <c r="N14061" s="7">
        <f t="shared" si="659"/>
        <v>11</v>
      </c>
      <c r="O14061" s="30">
        <f t="shared" si="660"/>
        <v>149</v>
      </c>
    </row>
    <row r="14062" spans="2:15" x14ac:dyDescent="0.2">
      <c r="B14062" s="13">
        <v>64935</v>
      </c>
      <c r="C14062" s="14">
        <v>42678.006111111121</v>
      </c>
      <c r="D14062" s="7" t="s">
        <v>9</v>
      </c>
      <c r="E14062" s="13">
        <v>2153</v>
      </c>
      <c r="F14062" s="7" t="s">
        <v>62</v>
      </c>
      <c r="G14062" s="7" t="s">
        <v>12</v>
      </c>
      <c r="H14062" s="13">
        <v>8</v>
      </c>
      <c r="I14062" s="13" t="str">
        <f>IF(G14062="Male",VLOOKUP(H14062,'Shoe size conversion table'!$B$6:$D$22,2),VLOOKUP(H14062,'Shoe size conversion table'!$J$6:$L$22,2))</f>
        <v>38-39</v>
      </c>
      <c r="J14062" s="13">
        <f>IF(G14062="Male",VLOOKUP(H14062,'Shoe size conversion table'!$B$6:$D$22,3),VLOOKUP(H14062,'Shoe size conversion table'!$J$6:$L$22,3))</f>
        <v>6</v>
      </c>
      <c r="K14062" s="11">
        <v>199</v>
      </c>
      <c r="L14062" s="12">
        <v>0</v>
      </c>
      <c r="M14062" s="7">
        <f t="shared" si="658"/>
        <v>2016</v>
      </c>
      <c r="N14062" s="7">
        <f t="shared" si="659"/>
        <v>11</v>
      </c>
      <c r="O14062" s="30">
        <f t="shared" si="660"/>
        <v>199</v>
      </c>
    </row>
    <row r="14063" spans="2:15" x14ac:dyDescent="0.2">
      <c r="B14063" s="13">
        <v>64935</v>
      </c>
      <c r="C14063" s="14">
        <v>42678.006111111121</v>
      </c>
      <c r="D14063" s="7" t="s">
        <v>9</v>
      </c>
      <c r="E14063" s="13">
        <v>2203</v>
      </c>
      <c r="F14063" s="7" t="s">
        <v>61</v>
      </c>
      <c r="G14063" s="7" t="s">
        <v>11</v>
      </c>
      <c r="H14063" s="13">
        <v>9</v>
      </c>
      <c r="I14063" s="13">
        <f>IF(G14063="Male",VLOOKUP(H14063,'Shoe size conversion table'!$B$6:$D$22,2),VLOOKUP(H14063,'Shoe size conversion table'!$J$6:$L$22,2))</f>
        <v>42</v>
      </c>
      <c r="J14063" s="13">
        <f>IF(G14063="Male",VLOOKUP(H14063,'Shoe size conversion table'!$B$6:$D$22,3),VLOOKUP(H14063,'Shoe size conversion table'!$J$6:$L$22,3))</f>
        <v>8.5</v>
      </c>
      <c r="K14063" s="11">
        <v>179</v>
      </c>
      <c r="L14063" s="12">
        <v>0</v>
      </c>
      <c r="M14063" s="7">
        <f t="shared" si="658"/>
        <v>2016</v>
      </c>
      <c r="N14063" s="7">
        <f t="shared" si="659"/>
        <v>11</v>
      </c>
      <c r="O14063" s="30">
        <f t="shared" si="660"/>
        <v>179</v>
      </c>
    </row>
    <row r="14064" spans="2:15" x14ac:dyDescent="0.2">
      <c r="B14064" s="13">
        <v>64936</v>
      </c>
      <c r="C14064" s="14">
        <v>42678.056111111204</v>
      </c>
      <c r="D14064" s="7" t="s">
        <v>10</v>
      </c>
      <c r="E14064" s="13">
        <v>2214</v>
      </c>
      <c r="F14064" s="7" t="s">
        <v>34</v>
      </c>
      <c r="G14064" s="7" t="s">
        <v>12</v>
      </c>
      <c r="H14064" s="13">
        <v>8.5</v>
      </c>
      <c r="I14064" s="13">
        <f>IF(G14064="Male",VLOOKUP(H14064,'Shoe size conversion table'!$B$6:$D$22,2),VLOOKUP(H14064,'Shoe size conversion table'!$J$6:$L$22,2))</f>
        <v>39</v>
      </c>
      <c r="J14064" s="13">
        <f>IF(G14064="Male",VLOOKUP(H14064,'Shoe size conversion table'!$B$6:$D$22,3),VLOOKUP(H14064,'Shoe size conversion table'!$J$6:$L$22,3))</f>
        <v>6.5</v>
      </c>
      <c r="K14064" s="11">
        <v>189</v>
      </c>
      <c r="L14064" s="12">
        <v>0.3</v>
      </c>
      <c r="M14064" s="7">
        <f t="shared" si="658"/>
        <v>2016</v>
      </c>
      <c r="N14064" s="7">
        <f t="shared" si="659"/>
        <v>11</v>
      </c>
      <c r="O14064" s="30">
        <f t="shared" si="660"/>
        <v>132.29999999999998</v>
      </c>
    </row>
    <row r="14065" spans="2:15" x14ac:dyDescent="0.2">
      <c r="B14065" s="13">
        <v>64937</v>
      </c>
      <c r="C14065" s="14">
        <v>42678.1161111111</v>
      </c>
      <c r="D14065" s="7" t="s">
        <v>10</v>
      </c>
      <c r="E14065" s="13">
        <v>2184</v>
      </c>
      <c r="F14065" s="7" t="s">
        <v>34</v>
      </c>
      <c r="G14065" s="7" t="s">
        <v>12</v>
      </c>
      <c r="H14065" s="13">
        <v>8.5</v>
      </c>
      <c r="I14065" s="13">
        <f>IF(G14065="Male",VLOOKUP(H14065,'Shoe size conversion table'!$B$6:$D$22,2),VLOOKUP(H14065,'Shoe size conversion table'!$J$6:$L$22,2))</f>
        <v>39</v>
      </c>
      <c r="J14065" s="13">
        <f>IF(G14065="Male",VLOOKUP(H14065,'Shoe size conversion table'!$B$6:$D$22,3),VLOOKUP(H14065,'Shoe size conversion table'!$J$6:$L$22,3))</f>
        <v>6.5</v>
      </c>
      <c r="K14065" s="11">
        <v>159</v>
      </c>
      <c r="L14065" s="12">
        <v>0.2</v>
      </c>
      <c r="M14065" s="7">
        <f t="shared" si="658"/>
        <v>2016</v>
      </c>
      <c r="N14065" s="7">
        <f t="shared" si="659"/>
        <v>11</v>
      </c>
      <c r="O14065" s="30">
        <f t="shared" si="660"/>
        <v>127.2</v>
      </c>
    </row>
    <row r="14066" spans="2:15" x14ac:dyDescent="0.2">
      <c r="B14066" s="13">
        <v>64938</v>
      </c>
      <c r="C14066" s="14">
        <v>42678.1561111111</v>
      </c>
      <c r="D14066" s="7" t="s">
        <v>9</v>
      </c>
      <c r="E14066" s="13">
        <v>2189</v>
      </c>
      <c r="F14066" s="7" t="s">
        <v>58</v>
      </c>
      <c r="G14066" s="7" t="s">
        <v>11</v>
      </c>
      <c r="H14066" s="13">
        <v>11.5</v>
      </c>
      <c r="I14066" s="13" t="str">
        <f>IF(G14066="Male",VLOOKUP(H14066,'Shoe size conversion table'!$B$6:$D$22,2),VLOOKUP(H14066,'Shoe size conversion table'!$J$6:$L$22,2))</f>
        <v>44-45</v>
      </c>
      <c r="J14066" s="13">
        <f>IF(G14066="Male",VLOOKUP(H14066,'Shoe size conversion table'!$B$6:$D$22,3),VLOOKUP(H14066,'Shoe size conversion table'!$J$6:$L$22,3))</f>
        <v>11</v>
      </c>
      <c r="K14066" s="11">
        <v>199</v>
      </c>
      <c r="L14066" s="12">
        <v>0.1</v>
      </c>
      <c r="M14066" s="7">
        <f t="shared" si="658"/>
        <v>2016</v>
      </c>
      <c r="N14066" s="7">
        <f t="shared" si="659"/>
        <v>11</v>
      </c>
      <c r="O14066" s="30">
        <f t="shared" si="660"/>
        <v>179.1</v>
      </c>
    </row>
    <row r="14067" spans="2:15" x14ac:dyDescent="0.2">
      <c r="B14067" s="13">
        <v>64939</v>
      </c>
      <c r="C14067" s="14">
        <v>42678.166111111248</v>
      </c>
      <c r="D14067" s="7" t="s">
        <v>8</v>
      </c>
      <c r="E14067" s="13">
        <v>2207</v>
      </c>
      <c r="F14067" s="7" t="s">
        <v>40</v>
      </c>
      <c r="G14067" s="7" t="s">
        <v>12</v>
      </c>
      <c r="H14067" s="13">
        <v>9.5</v>
      </c>
      <c r="I14067" s="13">
        <f>IF(G14067="Male",VLOOKUP(H14067,'Shoe size conversion table'!$B$6:$D$22,2),VLOOKUP(H14067,'Shoe size conversion table'!$J$6:$L$22,2))</f>
        <v>40</v>
      </c>
      <c r="J14067" s="13">
        <f>IF(G14067="Male",VLOOKUP(H14067,'Shoe size conversion table'!$B$6:$D$22,3),VLOOKUP(H14067,'Shoe size conversion table'!$J$6:$L$22,3))</f>
        <v>7.5</v>
      </c>
      <c r="K14067" s="11">
        <v>129</v>
      </c>
      <c r="L14067" s="12">
        <v>0.1</v>
      </c>
      <c r="M14067" s="7">
        <f t="shared" si="658"/>
        <v>2016</v>
      </c>
      <c r="N14067" s="7">
        <f t="shared" si="659"/>
        <v>11</v>
      </c>
      <c r="O14067" s="30">
        <f t="shared" si="660"/>
        <v>116.10000000000001</v>
      </c>
    </row>
    <row r="14068" spans="2:15" x14ac:dyDescent="0.2">
      <c r="B14068" s="13">
        <v>64940</v>
      </c>
      <c r="C14068" s="14">
        <v>42678.186111111303</v>
      </c>
      <c r="D14068" s="7" t="s">
        <v>7</v>
      </c>
      <c r="E14068" s="13">
        <v>2223</v>
      </c>
      <c r="F14068" s="7" t="s">
        <v>57</v>
      </c>
      <c r="G14068" s="7" t="s">
        <v>12</v>
      </c>
      <c r="H14068" s="13">
        <v>8.5</v>
      </c>
      <c r="I14068" s="13">
        <f>IF(G14068="Male",VLOOKUP(H14068,'Shoe size conversion table'!$B$6:$D$22,2),VLOOKUP(H14068,'Shoe size conversion table'!$J$6:$L$22,2))</f>
        <v>39</v>
      </c>
      <c r="J14068" s="13">
        <f>IF(G14068="Male",VLOOKUP(H14068,'Shoe size conversion table'!$B$6:$D$22,3),VLOOKUP(H14068,'Shoe size conversion table'!$J$6:$L$22,3))</f>
        <v>6.5</v>
      </c>
      <c r="K14068" s="11">
        <v>199</v>
      </c>
      <c r="L14068" s="12">
        <v>0</v>
      </c>
      <c r="M14068" s="7">
        <f t="shared" si="658"/>
        <v>2016</v>
      </c>
      <c r="N14068" s="7">
        <f t="shared" si="659"/>
        <v>11</v>
      </c>
      <c r="O14068" s="30">
        <f t="shared" si="660"/>
        <v>199</v>
      </c>
    </row>
    <row r="14069" spans="2:15" x14ac:dyDescent="0.2">
      <c r="B14069" s="13">
        <v>64941</v>
      </c>
      <c r="C14069" s="14">
        <v>42678.216111111251</v>
      </c>
      <c r="D14069" s="7" t="s">
        <v>7</v>
      </c>
      <c r="E14069" s="13">
        <v>2190</v>
      </c>
      <c r="F14069" s="7" t="s">
        <v>48</v>
      </c>
      <c r="G14069" s="7" t="s">
        <v>12</v>
      </c>
      <c r="H14069" s="13">
        <v>10.5</v>
      </c>
      <c r="I14069" s="13">
        <f>IF(G14069="Male",VLOOKUP(H14069,'Shoe size conversion table'!$B$6:$D$22,2),VLOOKUP(H14069,'Shoe size conversion table'!$J$6:$L$22,2))</f>
        <v>41</v>
      </c>
      <c r="J14069" s="13">
        <f>IF(G14069="Male",VLOOKUP(H14069,'Shoe size conversion table'!$B$6:$D$22,3),VLOOKUP(H14069,'Shoe size conversion table'!$J$6:$L$22,3))</f>
        <v>8.5</v>
      </c>
      <c r="K14069" s="11">
        <v>139</v>
      </c>
      <c r="L14069" s="12">
        <v>0</v>
      </c>
      <c r="M14069" s="7">
        <f t="shared" si="658"/>
        <v>2016</v>
      </c>
      <c r="N14069" s="7">
        <f t="shared" si="659"/>
        <v>11</v>
      </c>
      <c r="O14069" s="30">
        <f t="shared" si="660"/>
        <v>139</v>
      </c>
    </row>
    <row r="14070" spans="2:15" x14ac:dyDescent="0.2">
      <c r="B14070" s="13">
        <v>64942</v>
      </c>
      <c r="C14070" s="14">
        <v>42678.2261111111</v>
      </c>
      <c r="D14070" s="7" t="s">
        <v>9</v>
      </c>
      <c r="E14070" s="13">
        <v>2161</v>
      </c>
      <c r="F14070" s="7" t="s">
        <v>60</v>
      </c>
      <c r="G14070" s="7" t="s">
        <v>12</v>
      </c>
      <c r="H14070" s="13">
        <v>8</v>
      </c>
      <c r="I14070" s="13" t="str">
        <f>IF(G14070="Male",VLOOKUP(H14070,'Shoe size conversion table'!$B$6:$D$22,2),VLOOKUP(H14070,'Shoe size conversion table'!$J$6:$L$22,2))</f>
        <v>38-39</v>
      </c>
      <c r="J14070" s="13">
        <f>IF(G14070="Male",VLOOKUP(H14070,'Shoe size conversion table'!$B$6:$D$22,3),VLOOKUP(H14070,'Shoe size conversion table'!$J$6:$L$22,3))</f>
        <v>6</v>
      </c>
      <c r="K14070" s="11">
        <v>149</v>
      </c>
      <c r="L14070" s="12">
        <v>0.5</v>
      </c>
      <c r="M14070" s="7">
        <f t="shared" si="658"/>
        <v>2016</v>
      </c>
      <c r="N14070" s="7">
        <f t="shared" si="659"/>
        <v>11</v>
      </c>
      <c r="O14070" s="30">
        <f t="shared" si="660"/>
        <v>74.5</v>
      </c>
    </row>
    <row r="14071" spans="2:15" x14ac:dyDescent="0.2">
      <c r="B14071" s="13">
        <v>64943</v>
      </c>
      <c r="C14071" s="14">
        <v>42678.246111111119</v>
      </c>
      <c r="D14071" s="7" t="s">
        <v>8</v>
      </c>
      <c r="E14071" s="13">
        <v>2169</v>
      </c>
      <c r="F14071" s="7" t="s">
        <v>41</v>
      </c>
      <c r="G14071" s="7" t="s">
        <v>11</v>
      </c>
      <c r="H14071" s="13">
        <v>8.5</v>
      </c>
      <c r="I14071" s="13" t="str">
        <f>IF(G14071="Male",VLOOKUP(H14071,'Shoe size conversion table'!$B$6:$D$22,2),VLOOKUP(H14071,'Shoe size conversion table'!$J$6:$L$22,2))</f>
        <v>41-42</v>
      </c>
      <c r="J14071" s="13">
        <f>IF(G14071="Male",VLOOKUP(H14071,'Shoe size conversion table'!$B$6:$D$22,3),VLOOKUP(H14071,'Shoe size conversion table'!$J$6:$L$22,3))</f>
        <v>8</v>
      </c>
      <c r="K14071" s="11">
        <v>139</v>
      </c>
      <c r="L14071" s="12">
        <v>0</v>
      </c>
      <c r="M14071" s="7">
        <f t="shared" si="658"/>
        <v>2016</v>
      </c>
      <c r="N14071" s="7">
        <f t="shared" si="659"/>
        <v>11</v>
      </c>
      <c r="O14071" s="30">
        <f t="shared" si="660"/>
        <v>139</v>
      </c>
    </row>
    <row r="14072" spans="2:15" x14ac:dyDescent="0.2">
      <c r="B14072" s="13">
        <v>64944</v>
      </c>
      <c r="C14072" s="14">
        <v>42678.276111111103</v>
      </c>
      <c r="D14072" s="7" t="s">
        <v>7</v>
      </c>
      <c r="E14072" s="13">
        <v>2152</v>
      </c>
      <c r="F14072" s="7" t="s">
        <v>49</v>
      </c>
      <c r="G14072" s="7" t="s">
        <v>12</v>
      </c>
      <c r="H14072" s="13">
        <v>9</v>
      </c>
      <c r="I14072" s="13" t="str">
        <f>IF(G14072="Male",VLOOKUP(H14072,'Shoe size conversion table'!$B$6:$D$22,2),VLOOKUP(H14072,'Shoe size conversion table'!$J$6:$L$22,2))</f>
        <v>39-40</v>
      </c>
      <c r="J14072" s="13">
        <f>IF(G14072="Male",VLOOKUP(H14072,'Shoe size conversion table'!$B$6:$D$22,3),VLOOKUP(H14072,'Shoe size conversion table'!$J$6:$L$22,3))</f>
        <v>7</v>
      </c>
      <c r="K14072" s="11">
        <v>149</v>
      </c>
      <c r="L14072" s="12">
        <v>0</v>
      </c>
      <c r="M14072" s="7">
        <f t="shared" si="658"/>
        <v>2016</v>
      </c>
      <c r="N14072" s="7">
        <f t="shared" si="659"/>
        <v>11</v>
      </c>
      <c r="O14072" s="30">
        <f t="shared" si="660"/>
        <v>149</v>
      </c>
    </row>
    <row r="14073" spans="2:15" x14ac:dyDescent="0.2">
      <c r="B14073" s="13">
        <v>64945</v>
      </c>
      <c r="C14073" s="14">
        <v>42678.336111111312</v>
      </c>
      <c r="D14073" s="7" t="s">
        <v>10</v>
      </c>
      <c r="E14073" s="13">
        <v>2192</v>
      </c>
      <c r="F14073" s="7" t="s">
        <v>35</v>
      </c>
      <c r="G14073" s="7" t="s">
        <v>11</v>
      </c>
      <c r="H14073" s="13">
        <v>9</v>
      </c>
      <c r="I14073" s="13">
        <f>IF(G14073="Male",VLOOKUP(H14073,'Shoe size conversion table'!$B$6:$D$22,2),VLOOKUP(H14073,'Shoe size conversion table'!$J$6:$L$22,2))</f>
        <v>42</v>
      </c>
      <c r="J14073" s="13">
        <f>IF(G14073="Male",VLOOKUP(H14073,'Shoe size conversion table'!$B$6:$D$22,3),VLOOKUP(H14073,'Shoe size conversion table'!$J$6:$L$22,3))</f>
        <v>8.5</v>
      </c>
      <c r="K14073" s="11">
        <v>129</v>
      </c>
      <c r="L14073" s="12">
        <v>0.5</v>
      </c>
      <c r="M14073" s="7">
        <f t="shared" si="658"/>
        <v>2016</v>
      </c>
      <c r="N14073" s="7">
        <f t="shared" si="659"/>
        <v>11</v>
      </c>
      <c r="O14073" s="30">
        <f t="shared" si="660"/>
        <v>64.5</v>
      </c>
    </row>
    <row r="14074" spans="2:15" x14ac:dyDescent="0.2">
      <c r="B14074" s="13">
        <v>64946</v>
      </c>
      <c r="C14074" s="14">
        <v>42678.396111111098</v>
      </c>
      <c r="D14074" s="7" t="s">
        <v>7</v>
      </c>
      <c r="E14074" s="13">
        <v>2223</v>
      </c>
      <c r="F14074" s="7" t="s">
        <v>51</v>
      </c>
      <c r="G14074" s="7" t="s">
        <v>12</v>
      </c>
      <c r="H14074" s="13">
        <v>10.5</v>
      </c>
      <c r="I14074" s="13">
        <f>IF(G14074="Male",VLOOKUP(H14074,'Shoe size conversion table'!$B$6:$D$22,2),VLOOKUP(H14074,'Shoe size conversion table'!$J$6:$L$22,2))</f>
        <v>41</v>
      </c>
      <c r="J14074" s="13">
        <f>IF(G14074="Male",VLOOKUP(H14074,'Shoe size conversion table'!$B$6:$D$22,3),VLOOKUP(H14074,'Shoe size conversion table'!$J$6:$L$22,3))</f>
        <v>8.5</v>
      </c>
      <c r="K14074" s="11">
        <v>199</v>
      </c>
      <c r="L14074" s="12">
        <v>0</v>
      </c>
      <c r="M14074" s="7">
        <f t="shared" si="658"/>
        <v>2016</v>
      </c>
      <c r="N14074" s="7">
        <f t="shared" si="659"/>
        <v>11</v>
      </c>
      <c r="O14074" s="30">
        <f t="shared" si="660"/>
        <v>199</v>
      </c>
    </row>
    <row r="14075" spans="2:15" x14ac:dyDescent="0.2">
      <c r="B14075" s="13">
        <v>64947</v>
      </c>
      <c r="C14075" s="14">
        <v>42678.396111111251</v>
      </c>
      <c r="D14075" s="7" t="s">
        <v>7</v>
      </c>
      <c r="E14075" s="13">
        <v>2206</v>
      </c>
      <c r="F14075" s="7" t="s">
        <v>54</v>
      </c>
      <c r="G14075" s="7" t="s">
        <v>12</v>
      </c>
      <c r="H14075" s="13">
        <v>8.5</v>
      </c>
      <c r="I14075" s="13">
        <f>IF(G14075="Male",VLOOKUP(H14075,'Shoe size conversion table'!$B$6:$D$22,2),VLOOKUP(H14075,'Shoe size conversion table'!$J$6:$L$22,2))</f>
        <v>39</v>
      </c>
      <c r="J14075" s="13">
        <f>IF(G14075="Male",VLOOKUP(H14075,'Shoe size conversion table'!$B$6:$D$22,3),VLOOKUP(H14075,'Shoe size conversion table'!$J$6:$L$22,3))</f>
        <v>6.5</v>
      </c>
      <c r="K14075" s="11">
        <v>159</v>
      </c>
      <c r="L14075" s="12">
        <v>0</v>
      </c>
      <c r="M14075" s="7">
        <f t="shared" si="658"/>
        <v>2016</v>
      </c>
      <c r="N14075" s="7">
        <f t="shared" si="659"/>
        <v>11</v>
      </c>
      <c r="O14075" s="30">
        <f t="shared" si="660"/>
        <v>159</v>
      </c>
    </row>
    <row r="14076" spans="2:15" x14ac:dyDescent="0.2">
      <c r="B14076" s="13">
        <v>64948</v>
      </c>
      <c r="C14076" s="14">
        <v>42678.466111111207</v>
      </c>
      <c r="D14076" s="7" t="s">
        <v>8</v>
      </c>
      <c r="E14076" s="13">
        <v>2209</v>
      </c>
      <c r="F14076" s="7" t="s">
        <v>38</v>
      </c>
      <c r="G14076" s="7" t="s">
        <v>12</v>
      </c>
      <c r="H14076" s="13">
        <v>8</v>
      </c>
      <c r="I14076" s="13" t="str">
        <f>IF(G14076="Male",VLOOKUP(H14076,'Shoe size conversion table'!$B$6:$D$22,2),VLOOKUP(H14076,'Shoe size conversion table'!$J$6:$L$22,2))</f>
        <v>38-39</v>
      </c>
      <c r="J14076" s="13">
        <f>IF(G14076="Male",VLOOKUP(H14076,'Shoe size conversion table'!$B$6:$D$22,3),VLOOKUP(H14076,'Shoe size conversion table'!$J$6:$L$22,3))</f>
        <v>6</v>
      </c>
      <c r="K14076" s="11">
        <v>169</v>
      </c>
      <c r="L14076" s="12">
        <v>0</v>
      </c>
      <c r="M14076" s="7">
        <f t="shared" si="658"/>
        <v>2016</v>
      </c>
      <c r="N14076" s="7">
        <f t="shared" si="659"/>
        <v>11</v>
      </c>
      <c r="O14076" s="30">
        <f t="shared" si="660"/>
        <v>169</v>
      </c>
    </row>
    <row r="14077" spans="2:15" x14ac:dyDescent="0.2">
      <c r="B14077" s="13">
        <v>64949</v>
      </c>
      <c r="C14077" s="14">
        <v>42678.486111111117</v>
      </c>
      <c r="D14077" s="7" t="s">
        <v>7</v>
      </c>
      <c r="E14077" s="13">
        <v>2239</v>
      </c>
      <c r="F14077" s="7" t="s">
        <v>48</v>
      </c>
      <c r="G14077" s="7" t="s">
        <v>11</v>
      </c>
      <c r="H14077" s="13">
        <v>9.5</v>
      </c>
      <c r="I14077" s="13" t="str">
        <f>IF(G14077="Male",VLOOKUP(H14077,'Shoe size conversion table'!$B$6:$D$22,2),VLOOKUP(H14077,'Shoe size conversion table'!$J$6:$L$22,2))</f>
        <v>42-43</v>
      </c>
      <c r="J14077" s="13">
        <f>IF(G14077="Male",VLOOKUP(H14077,'Shoe size conversion table'!$B$6:$D$22,3),VLOOKUP(H14077,'Shoe size conversion table'!$J$6:$L$22,3))</f>
        <v>9</v>
      </c>
      <c r="K14077" s="11">
        <v>159</v>
      </c>
      <c r="L14077" s="12">
        <v>0</v>
      </c>
      <c r="M14077" s="7">
        <f t="shared" si="658"/>
        <v>2016</v>
      </c>
      <c r="N14077" s="7">
        <f t="shared" si="659"/>
        <v>11</v>
      </c>
      <c r="O14077" s="30">
        <f t="shared" si="660"/>
        <v>159</v>
      </c>
    </row>
    <row r="14078" spans="2:15" x14ac:dyDescent="0.2">
      <c r="B14078" s="13">
        <v>64950</v>
      </c>
      <c r="C14078" s="14">
        <v>42678.486111111117</v>
      </c>
      <c r="D14078" s="7" t="s">
        <v>10</v>
      </c>
      <c r="E14078" s="13">
        <v>2179</v>
      </c>
      <c r="F14078" s="7" t="s">
        <v>35</v>
      </c>
      <c r="G14078" s="7" t="s">
        <v>11</v>
      </c>
      <c r="H14078" s="13">
        <v>10.5</v>
      </c>
      <c r="I14078" s="13" t="str">
        <f>IF(G14078="Male",VLOOKUP(H14078,'Shoe size conversion table'!$B$6:$D$22,2),VLOOKUP(H14078,'Shoe size conversion table'!$J$6:$L$22,2))</f>
        <v>43-44</v>
      </c>
      <c r="J14078" s="13">
        <f>IF(G14078="Male",VLOOKUP(H14078,'Shoe size conversion table'!$B$6:$D$22,3),VLOOKUP(H14078,'Shoe size conversion table'!$J$6:$L$22,3))</f>
        <v>10</v>
      </c>
      <c r="K14078" s="11">
        <v>189</v>
      </c>
      <c r="L14078" s="12">
        <v>0</v>
      </c>
      <c r="M14078" s="7">
        <f t="shared" si="658"/>
        <v>2016</v>
      </c>
      <c r="N14078" s="7">
        <f t="shared" si="659"/>
        <v>11</v>
      </c>
      <c r="O14078" s="30">
        <f t="shared" si="660"/>
        <v>189</v>
      </c>
    </row>
    <row r="14079" spans="2:15" x14ac:dyDescent="0.2">
      <c r="B14079" s="13">
        <v>64951</v>
      </c>
      <c r="C14079" s="14">
        <v>42678.506111111252</v>
      </c>
      <c r="D14079" s="7" t="s">
        <v>7</v>
      </c>
      <c r="E14079" s="13">
        <v>2223</v>
      </c>
      <c r="F14079" s="7" t="s">
        <v>48</v>
      </c>
      <c r="G14079" s="7" t="s">
        <v>12</v>
      </c>
      <c r="H14079" s="13">
        <v>8</v>
      </c>
      <c r="I14079" s="13" t="str">
        <f>IF(G14079="Male",VLOOKUP(H14079,'Shoe size conversion table'!$B$6:$D$22,2),VLOOKUP(H14079,'Shoe size conversion table'!$J$6:$L$22,2))</f>
        <v>38-39</v>
      </c>
      <c r="J14079" s="13">
        <f>IF(G14079="Male",VLOOKUP(H14079,'Shoe size conversion table'!$B$6:$D$22,3),VLOOKUP(H14079,'Shoe size conversion table'!$J$6:$L$22,3))</f>
        <v>6</v>
      </c>
      <c r="K14079" s="11">
        <v>129</v>
      </c>
      <c r="L14079" s="12">
        <v>0</v>
      </c>
      <c r="M14079" s="7">
        <f t="shared" si="658"/>
        <v>2016</v>
      </c>
      <c r="N14079" s="7">
        <f t="shared" si="659"/>
        <v>11</v>
      </c>
      <c r="O14079" s="30">
        <f t="shared" si="660"/>
        <v>129</v>
      </c>
    </row>
    <row r="14080" spans="2:15" x14ac:dyDescent="0.2">
      <c r="B14080" s="13">
        <v>64952</v>
      </c>
      <c r="C14080" s="14">
        <v>42678.526111111118</v>
      </c>
      <c r="D14080" s="7" t="s">
        <v>7</v>
      </c>
      <c r="E14080" s="13">
        <v>2208</v>
      </c>
      <c r="F14080" s="7" t="s">
        <v>46</v>
      </c>
      <c r="G14080" s="7" t="s">
        <v>12</v>
      </c>
      <c r="H14080" s="13">
        <v>7</v>
      </c>
      <c r="I14080" s="13" t="str">
        <f>IF(G14080="Male",VLOOKUP(H14080,'Shoe size conversion table'!$B$6:$D$22,2),VLOOKUP(H14080,'Shoe size conversion table'!$J$6:$L$22,2))</f>
        <v>37-38</v>
      </c>
      <c r="J14080" s="13">
        <f>IF(G14080="Male",VLOOKUP(H14080,'Shoe size conversion table'!$B$6:$D$22,3),VLOOKUP(H14080,'Shoe size conversion table'!$J$6:$L$22,3))</f>
        <v>5</v>
      </c>
      <c r="K14080" s="11">
        <v>179</v>
      </c>
      <c r="L14080" s="12">
        <v>0</v>
      </c>
      <c r="M14080" s="7">
        <f t="shared" si="658"/>
        <v>2016</v>
      </c>
      <c r="N14080" s="7">
        <f t="shared" si="659"/>
        <v>11</v>
      </c>
      <c r="O14080" s="30">
        <f t="shared" si="660"/>
        <v>179</v>
      </c>
    </row>
    <row r="14081" spans="2:15" x14ac:dyDescent="0.2">
      <c r="B14081" s="13">
        <v>64953</v>
      </c>
      <c r="C14081" s="14">
        <v>42678.586111111101</v>
      </c>
      <c r="D14081" s="7" t="s">
        <v>10</v>
      </c>
      <c r="E14081" s="13">
        <v>2149</v>
      </c>
      <c r="F14081" s="7" t="s">
        <v>34</v>
      </c>
      <c r="G14081" s="7" t="s">
        <v>11</v>
      </c>
      <c r="H14081" s="13">
        <v>8</v>
      </c>
      <c r="I14081" s="13">
        <f>IF(G14081="Male",VLOOKUP(H14081,'Shoe size conversion table'!$B$6:$D$22,2),VLOOKUP(H14081,'Shoe size conversion table'!$J$6:$L$22,2))</f>
        <v>41</v>
      </c>
      <c r="J14081" s="13">
        <f>IF(G14081="Male",VLOOKUP(H14081,'Shoe size conversion table'!$B$6:$D$22,3),VLOOKUP(H14081,'Shoe size conversion table'!$J$6:$L$22,3))</f>
        <v>7.5</v>
      </c>
      <c r="K14081" s="11">
        <v>149</v>
      </c>
      <c r="L14081" s="12">
        <v>0</v>
      </c>
      <c r="M14081" s="7">
        <f t="shared" si="658"/>
        <v>2016</v>
      </c>
      <c r="N14081" s="7">
        <f t="shared" si="659"/>
        <v>11</v>
      </c>
      <c r="O14081" s="30">
        <f t="shared" si="660"/>
        <v>149</v>
      </c>
    </row>
    <row r="14082" spans="2:15" x14ac:dyDescent="0.2">
      <c r="B14082" s="13">
        <v>64954</v>
      </c>
      <c r="C14082" s="14">
        <v>42678.606111111207</v>
      </c>
      <c r="D14082" s="7" t="s">
        <v>8</v>
      </c>
      <c r="E14082" s="13">
        <v>2198</v>
      </c>
      <c r="F14082" s="7" t="s">
        <v>38</v>
      </c>
      <c r="G14082" s="7" t="s">
        <v>11</v>
      </c>
      <c r="H14082" s="13">
        <v>9.5</v>
      </c>
      <c r="I14082" s="13" t="str">
        <f>IF(G14082="Male",VLOOKUP(H14082,'Shoe size conversion table'!$B$6:$D$22,2),VLOOKUP(H14082,'Shoe size conversion table'!$J$6:$L$22,2))</f>
        <v>42-43</v>
      </c>
      <c r="J14082" s="13">
        <f>IF(G14082="Male",VLOOKUP(H14082,'Shoe size conversion table'!$B$6:$D$22,3),VLOOKUP(H14082,'Shoe size conversion table'!$J$6:$L$22,3))</f>
        <v>9</v>
      </c>
      <c r="K14082" s="11">
        <v>179</v>
      </c>
      <c r="L14082" s="12">
        <v>0.1</v>
      </c>
      <c r="M14082" s="7">
        <f t="shared" si="658"/>
        <v>2016</v>
      </c>
      <c r="N14082" s="7">
        <f t="shared" si="659"/>
        <v>11</v>
      </c>
      <c r="O14082" s="30">
        <f t="shared" si="660"/>
        <v>161.1</v>
      </c>
    </row>
    <row r="14083" spans="2:15" x14ac:dyDescent="0.2">
      <c r="B14083" s="13">
        <v>64955</v>
      </c>
      <c r="C14083" s="14">
        <v>42678.616111111209</v>
      </c>
      <c r="D14083" s="7" t="s">
        <v>7</v>
      </c>
      <c r="E14083" s="13">
        <v>2210</v>
      </c>
      <c r="F14083" s="7" t="s">
        <v>47</v>
      </c>
      <c r="G14083" s="7" t="s">
        <v>12</v>
      </c>
      <c r="H14083" s="13">
        <v>7.5</v>
      </c>
      <c r="I14083" s="13">
        <f>IF(G14083="Male",VLOOKUP(H14083,'Shoe size conversion table'!$B$6:$D$22,2),VLOOKUP(H14083,'Shoe size conversion table'!$J$6:$L$22,2))</f>
        <v>38</v>
      </c>
      <c r="J14083" s="13">
        <f>IF(G14083="Male",VLOOKUP(H14083,'Shoe size conversion table'!$B$6:$D$22,3),VLOOKUP(H14083,'Shoe size conversion table'!$J$6:$L$22,3))</f>
        <v>5.5</v>
      </c>
      <c r="K14083" s="11">
        <v>199</v>
      </c>
      <c r="L14083" s="12">
        <v>0.5</v>
      </c>
      <c r="M14083" s="7">
        <f t="shared" si="658"/>
        <v>2016</v>
      </c>
      <c r="N14083" s="7">
        <f t="shared" si="659"/>
        <v>11</v>
      </c>
      <c r="O14083" s="30">
        <f t="shared" si="660"/>
        <v>99.5</v>
      </c>
    </row>
    <row r="14084" spans="2:15" x14ac:dyDescent="0.2">
      <c r="B14084" s="13">
        <v>64956</v>
      </c>
      <c r="C14084" s="14">
        <v>42678.656111111122</v>
      </c>
      <c r="D14084" s="7" t="s">
        <v>7</v>
      </c>
      <c r="E14084" s="13">
        <v>2236</v>
      </c>
      <c r="F14084" s="7" t="s">
        <v>50</v>
      </c>
      <c r="G14084" s="7" t="s">
        <v>12</v>
      </c>
      <c r="H14084" s="13">
        <v>12</v>
      </c>
      <c r="I14084" s="13" t="str">
        <f>IF(G14084="Male",VLOOKUP(H14084,'Shoe size conversion table'!$B$6:$D$22,2),VLOOKUP(H14084,'Shoe size conversion table'!$J$6:$L$22,2))</f>
        <v>42-43</v>
      </c>
      <c r="J14084" s="13">
        <f>IF(G14084="Male",VLOOKUP(H14084,'Shoe size conversion table'!$B$6:$D$22,3),VLOOKUP(H14084,'Shoe size conversion table'!$J$6:$L$22,3))</f>
        <v>10</v>
      </c>
      <c r="K14084" s="11">
        <v>139</v>
      </c>
      <c r="L14084" s="12">
        <v>0.5</v>
      </c>
      <c r="M14084" s="7">
        <f t="shared" si="658"/>
        <v>2016</v>
      </c>
      <c r="N14084" s="7">
        <f t="shared" si="659"/>
        <v>11</v>
      </c>
      <c r="O14084" s="30">
        <f t="shared" si="660"/>
        <v>69.5</v>
      </c>
    </row>
    <row r="14085" spans="2:15" x14ac:dyDescent="0.2">
      <c r="B14085" s="13">
        <v>64957</v>
      </c>
      <c r="C14085" s="14">
        <v>42678.686111111208</v>
      </c>
      <c r="D14085" s="7" t="s">
        <v>10</v>
      </c>
      <c r="E14085" s="13">
        <v>2200</v>
      </c>
      <c r="F14085" s="7" t="s">
        <v>34</v>
      </c>
      <c r="G14085" s="7" t="s">
        <v>11</v>
      </c>
      <c r="H14085" s="13">
        <v>10</v>
      </c>
      <c r="I14085" s="13">
        <f>IF(G14085="Male",VLOOKUP(H14085,'Shoe size conversion table'!$B$6:$D$22,2),VLOOKUP(H14085,'Shoe size conversion table'!$J$6:$L$22,2))</f>
        <v>43</v>
      </c>
      <c r="J14085" s="13">
        <f>IF(G14085="Male",VLOOKUP(H14085,'Shoe size conversion table'!$B$6:$D$22,3),VLOOKUP(H14085,'Shoe size conversion table'!$J$6:$L$22,3))</f>
        <v>9.5</v>
      </c>
      <c r="K14085" s="11">
        <v>169</v>
      </c>
      <c r="L14085" s="12">
        <v>0.5</v>
      </c>
      <c r="M14085" s="7">
        <f t="shared" ref="M14085:M14148" si="661">YEAR(C14085)</f>
        <v>2016</v>
      </c>
      <c r="N14085" s="7">
        <f t="shared" si="659"/>
        <v>11</v>
      </c>
      <c r="O14085" s="30">
        <f t="shared" si="660"/>
        <v>84.5</v>
      </c>
    </row>
    <row r="14086" spans="2:15" x14ac:dyDescent="0.2">
      <c r="B14086" s="13">
        <v>64958</v>
      </c>
      <c r="C14086" s="14">
        <v>42678.706111111249</v>
      </c>
      <c r="D14086" s="7" t="s">
        <v>7</v>
      </c>
      <c r="E14086" s="13">
        <v>2174</v>
      </c>
      <c r="F14086" s="7" t="s">
        <v>51</v>
      </c>
      <c r="G14086" s="7" t="s">
        <v>11</v>
      </c>
      <c r="H14086" s="13">
        <v>8.5</v>
      </c>
      <c r="I14086" s="13" t="str">
        <f>IF(G14086="Male",VLOOKUP(H14086,'Shoe size conversion table'!$B$6:$D$22,2),VLOOKUP(H14086,'Shoe size conversion table'!$J$6:$L$22,2))</f>
        <v>41-42</v>
      </c>
      <c r="J14086" s="13">
        <f>IF(G14086="Male",VLOOKUP(H14086,'Shoe size conversion table'!$B$6:$D$22,3),VLOOKUP(H14086,'Shoe size conversion table'!$J$6:$L$22,3))</f>
        <v>8</v>
      </c>
      <c r="K14086" s="11">
        <v>159</v>
      </c>
      <c r="L14086" s="12">
        <v>0</v>
      </c>
      <c r="M14086" s="7">
        <f t="shared" si="661"/>
        <v>2016</v>
      </c>
      <c r="N14086" s="7">
        <f t="shared" ref="N14086:N14149" si="662">MONTH(C14086:C29053)</f>
        <v>11</v>
      </c>
      <c r="O14086" s="30">
        <f t="shared" ref="O14086:O14149" si="663">K14086*(1-L14086)</f>
        <v>159</v>
      </c>
    </row>
    <row r="14087" spans="2:15" x14ac:dyDescent="0.2">
      <c r="B14087" s="13">
        <v>64959</v>
      </c>
      <c r="C14087" s="14">
        <v>42678.71611111112</v>
      </c>
      <c r="D14087" s="7" t="s">
        <v>10</v>
      </c>
      <c r="E14087" s="13">
        <v>2147</v>
      </c>
      <c r="F14087" s="7" t="s">
        <v>35</v>
      </c>
      <c r="G14087" s="7" t="s">
        <v>12</v>
      </c>
      <c r="H14087" s="13">
        <v>10.5</v>
      </c>
      <c r="I14087" s="13">
        <f>IF(G14087="Male",VLOOKUP(H14087,'Shoe size conversion table'!$B$6:$D$22,2),VLOOKUP(H14087,'Shoe size conversion table'!$J$6:$L$22,2))</f>
        <v>41</v>
      </c>
      <c r="J14087" s="13">
        <f>IF(G14087="Male",VLOOKUP(H14087,'Shoe size conversion table'!$B$6:$D$22,3),VLOOKUP(H14087,'Shoe size conversion table'!$J$6:$L$22,3))</f>
        <v>8.5</v>
      </c>
      <c r="K14087" s="11">
        <v>179</v>
      </c>
      <c r="L14087" s="12">
        <v>0</v>
      </c>
      <c r="M14087" s="7">
        <f t="shared" si="661"/>
        <v>2016</v>
      </c>
      <c r="N14087" s="7">
        <f t="shared" si="662"/>
        <v>11</v>
      </c>
      <c r="O14087" s="30">
        <f t="shared" si="663"/>
        <v>179</v>
      </c>
    </row>
    <row r="14088" spans="2:15" x14ac:dyDescent="0.2">
      <c r="B14088" s="13">
        <v>64960</v>
      </c>
      <c r="C14088" s="14">
        <v>42678.756111111099</v>
      </c>
      <c r="D14088" s="7" t="s">
        <v>10</v>
      </c>
      <c r="E14088" s="13">
        <v>2186</v>
      </c>
      <c r="F14088" s="7" t="s">
        <v>35</v>
      </c>
      <c r="G14088" s="7" t="s">
        <v>12</v>
      </c>
      <c r="H14088" s="13">
        <v>8</v>
      </c>
      <c r="I14088" s="13" t="str">
        <f>IF(G14088="Male",VLOOKUP(H14088,'Shoe size conversion table'!$B$6:$D$22,2),VLOOKUP(H14088,'Shoe size conversion table'!$J$6:$L$22,2))</f>
        <v>38-39</v>
      </c>
      <c r="J14088" s="13">
        <f>IF(G14088="Male",VLOOKUP(H14088,'Shoe size conversion table'!$B$6:$D$22,3),VLOOKUP(H14088,'Shoe size conversion table'!$J$6:$L$22,3))</f>
        <v>6</v>
      </c>
      <c r="K14088" s="11">
        <v>189</v>
      </c>
      <c r="L14088" s="12">
        <v>0</v>
      </c>
      <c r="M14088" s="7">
        <f t="shared" si="661"/>
        <v>2016</v>
      </c>
      <c r="N14088" s="7">
        <f t="shared" si="662"/>
        <v>11</v>
      </c>
      <c r="O14088" s="30">
        <f t="shared" si="663"/>
        <v>189</v>
      </c>
    </row>
    <row r="14089" spans="2:15" x14ac:dyDescent="0.2">
      <c r="B14089" s="13">
        <v>64961</v>
      </c>
      <c r="C14089" s="14">
        <v>42678.896111111251</v>
      </c>
      <c r="D14089" s="7" t="s">
        <v>10</v>
      </c>
      <c r="E14089" s="13">
        <v>2198</v>
      </c>
      <c r="F14089" s="7" t="s">
        <v>35</v>
      </c>
      <c r="G14089" s="7" t="s">
        <v>11</v>
      </c>
      <c r="H14089" s="13">
        <v>9.5</v>
      </c>
      <c r="I14089" s="13" t="str">
        <f>IF(G14089="Male",VLOOKUP(H14089,'Shoe size conversion table'!$B$6:$D$22,2),VLOOKUP(H14089,'Shoe size conversion table'!$J$6:$L$22,2))</f>
        <v>42-43</v>
      </c>
      <c r="J14089" s="13">
        <f>IF(G14089="Male",VLOOKUP(H14089,'Shoe size conversion table'!$B$6:$D$22,3),VLOOKUP(H14089,'Shoe size conversion table'!$J$6:$L$22,3))</f>
        <v>9</v>
      </c>
      <c r="K14089" s="11">
        <v>149</v>
      </c>
      <c r="L14089" s="12">
        <v>0</v>
      </c>
      <c r="M14089" s="7">
        <f t="shared" si="661"/>
        <v>2016</v>
      </c>
      <c r="N14089" s="7">
        <f t="shared" si="662"/>
        <v>11</v>
      </c>
      <c r="O14089" s="30">
        <f t="shared" si="663"/>
        <v>149</v>
      </c>
    </row>
    <row r="14090" spans="2:15" x14ac:dyDescent="0.2">
      <c r="B14090" s="13">
        <v>64962</v>
      </c>
      <c r="C14090" s="14">
        <v>42678.926111111308</v>
      </c>
      <c r="D14090" s="7" t="s">
        <v>8</v>
      </c>
      <c r="E14090" s="13">
        <v>2215</v>
      </c>
      <c r="F14090" s="7" t="s">
        <v>39</v>
      </c>
      <c r="G14090" s="7" t="s">
        <v>11</v>
      </c>
      <c r="H14090" s="13">
        <v>9</v>
      </c>
      <c r="I14090" s="13">
        <f>IF(G14090="Male",VLOOKUP(H14090,'Shoe size conversion table'!$B$6:$D$22,2),VLOOKUP(H14090,'Shoe size conversion table'!$J$6:$L$22,2))</f>
        <v>42</v>
      </c>
      <c r="J14090" s="13">
        <f>IF(G14090="Male",VLOOKUP(H14090,'Shoe size conversion table'!$B$6:$D$22,3),VLOOKUP(H14090,'Shoe size conversion table'!$J$6:$L$22,3))</f>
        <v>8.5</v>
      </c>
      <c r="K14090" s="11">
        <v>159</v>
      </c>
      <c r="L14090" s="12">
        <v>0.3</v>
      </c>
      <c r="M14090" s="7">
        <f t="shared" si="661"/>
        <v>2016</v>
      </c>
      <c r="N14090" s="7">
        <f t="shared" si="662"/>
        <v>11</v>
      </c>
      <c r="O14090" s="30">
        <f t="shared" si="663"/>
        <v>111.3</v>
      </c>
    </row>
    <row r="14091" spans="2:15" x14ac:dyDescent="0.2">
      <c r="B14091" s="13">
        <v>64963</v>
      </c>
      <c r="C14091" s="14">
        <v>42679.026111111249</v>
      </c>
      <c r="D14091" s="7" t="s">
        <v>10</v>
      </c>
      <c r="E14091" s="13">
        <v>2176</v>
      </c>
      <c r="F14091" s="7" t="s">
        <v>34</v>
      </c>
      <c r="G14091" s="7" t="s">
        <v>11</v>
      </c>
      <c r="H14091" s="13">
        <v>8</v>
      </c>
      <c r="I14091" s="13">
        <f>IF(G14091="Male",VLOOKUP(H14091,'Shoe size conversion table'!$B$6:$D$22,2),VLOOKUP(H14091,'Shoe size conversion table'!$J$6:$L$22,2))</f>
        <v>41</v>
      </c>
      <c r="J14091" s="13">
        <f>IF(G14091="Male",VLOOKUP(H14091,'Shoe size conversion table'!$B$6:$D$22,3),VLOOKUP(H14091,'Shoe size conversion table'!$J$6:$L$22,3))</f>
        <v>7.5</v>
      </c>
      <c r="K14091" s="11">
        <v>139</v>
      </c>
      <c r="L14091" s="12">
        <v>0</v>
      </c>
      <c r="M14091" s="7">
        <f t="shared" si="661"/>
        <v>2016</v>
      </c>
      <c r="N14091" s="7">
        <f t="shared" si="662"/>
        <v>11</v>
      </c>
      <c r="O14091" s="30">
        <f t="shared" si="663"/>
        <v>139</v>
      </c>
    </row>
    <row r="14092" spans="2:15" x14ac:dyDescent="0.2">
      <c r="B14092" s="13">
        <v>64964</v>
      </c>
      <c r="C14092" s="14">
        <v>42679.1161111111</v>
      </c>
      <c r="D14092" s="7" t="s">
        <v>7</v>
      </c>
      <c r="E14092" s="13">
        <v>2166</v>
      </c>
      <c r="F14092" s="7" t="s">
        <v>49</v>
      </c>
      <c r="G14092" s="7" t="s">
        <v>11</v>
      </c>
      <c r="H14092" s="13">
        <v>14</v>
      </c>
      <c r="I14092" s="13">
        <f>IF(G14092="Male",VLOOKUP(H14092,'Shoe size conversion table'!$B$6:$D$22,2),VLOOKUP(H14092,'Shoe size conversion table'!$J$6:$L$22,2))</f>
        <v>47</v>
      </c>
      <c r="J14092" s="13">
        <f>IF(G14092="Male",VLOOKUP(H14092,'Shoe size conversion table'!$B$6:$D$22,3),VLOOKUP(H14092,'Shoe size conversion table'!$J$6:$L$22,3))</f>
        <v>13.5</v>
      </c>
      <c r="K14092" s="11">
        <v>189</v>
      </c>
      <c r="L14092" s="12">
        <v>0</v>
      </c>
      <c r="M14092" s="7">
        <f t="shared" si="661"/>
        <v>2016</v>
      </c>
      <c r="N14092" s="7">
        <f t="shared" si="662"/>
        <v>11</v>
      </c>
      <c r="O14092" s="30">
        <f t="shared" si="663"/>
        <v>189</v>
      </c>
    </row>
    <row r="14093" spans="2:15" x14ac:dyDescent="0.2">
      <c r="B14093" s="13">
        <v>64965</v>
      </c>
      <c r="C14093" s="14">
        <v>42679.1561111111</v>
      </c>
      <c r="D14093" s="7" t="s">
        <v>9</v>
      </c>
      <c r="E14093" s="13">
        <v>2180</v>
      </c>
      <c r="F14093" s="7" t="s">
        <v>59</v>
      </c>
      <c r="G14093" s="7" t="s">
        <v>11</v>
      </c>
      <c r="H14093" s="13">
        <v>11.5</v>
      </c>
      <c r="I14093" s="13" t="str">
        <f>IF(G14093="Male",VLOOKUP(H14093,'Shoe size conversion table'!$B$6:$D$22,2),VLOOKUP(H14093,'Shoe size conversion table'!$J$6:$L$22,2))</f>
        <v>44-45</v>
      </c>
      <c r="J14093" s="13">
        <f>IF(G14093="Male",VLOOKUP(H14093,'Shoe size conversion table'!$B$6:$D$22,3),VLOOKUP(H14093,'Shoe size conversion table'!$J$6:$L$22,3))</f>
        <v>11</v>
      </c>
      <c r="K14093" s="11">
        <v>159</v>
      </c>
      <c r="L14093" s="12">
        <v>0.1</v>
      </c>
      <c r="M14093" s="7">
        <f t="shared" si="661"/>
        <v>2016</v>
      </c>
      <c r="N14093" s="7">
        <f t="shared" si="662"/>
        <v>11</v>
      </c>
      <c r="O14093" s="30">
        <f t="shared" si="663"/>
        <v>143.1</v>
      </c>
    </row>
    <row r="14094" spans="2:15" x14ac:dyDescent="0.2">
      <c r="B14094" s="13">
        <v>64966</v>
      </c>
      <c r="C14094" s="14">
        <v>42679.166111111248</v>
      </c>
      <c r="D14094" s="7" t="s">
        <v>8</v>
      </c>
      <c r="E14094" s="13">
        <v>2214</v>
      </c>
      <c r="F14094" s="7" t="s">
        <v>38</v>
      </c>
      <c r="G14094" s="7" t="s">
        <v>12</v>
      </c>
      <c r="H14094" s="13">
        <v>9.5</v>
      </c>
      <c r="I14094" s="13">
        <f>IF(G14094="Male",VLOOKUP(H14094,'Shoe size conversion table'!$B$6:$D$22,2),VLOOKUP(H14094,'Shoe size conversion table'!$J$6:$L$22,2))</f>
        <v>40</v>
      </c>
      <c r="J14094" s="13">
        <f>IF(G14094="Male",VLOOKUP(H14094,'Shoe size conversion table'!$B$6:$D$22,3),VLOOKUP(H14094,'Shoe size conversion table'!$J$6:$L$22,3))</f>
        <v>7.5</v>
      </c>
      <c r="K14094" s="11">
        <v>149</v>
      </c>
      <c r="L14094" s="12">
        <v>0.3</v>
      </c>
      <c r="M14094" s="7">
        <f t="shared" si="661"/>
        <v>2016</v>
      </c>
      <c r="N14094" s="7">
        <f t="shared" si="662"/>
        <v>11</v>
      </c>
      <c r="O14094" s="30">
        <f t="shared" si="663"/>
        <v>104.3</v>
      </c>
    </row>
    <row r="14095" spans="2:15" x14ac:dyDescent="0.2">
      <c r="B14095" s="13">
        <v>64967</v>
      </c>
      <c r="C14095" s="14">
        <v>42679.186111111303</v>
      </c>
      <c r="D14095" s="7" t="s">
        <v>7</v>
      </c>
      <c r="E14095" s="13">
        <v>2213</v>
      </c>
      <c r="F14095" s="7" t="s">
        <v>48</v>
      </c>
      <c r="G14095" s="7" t="s">
        <v>11</v>
      </c>
      <c r="H14095" s="13">
        <v>9.5</v>
      </c>
      <c r="I14095" s="13" t="str">
        <f>IF(G14095="Male",VLOOKUP(H14095,'Shoe size conversion table'!$B$6:$D$22,2),VLOOKUP(H14095,'Shoe size conversion table'!$J$6:$L$22,2))</f>
        <v>42-43</v>
      </c>
      <c r="J14095" s="13">
        <f>IF(G14095="Male",VLOOKUP(H14095,'Shoe size conversion table'!$B$6:$D$22,3),VLOOKUP(H14095,'Shoe size conversion table'!$J$6:$L$22,3))</f>
        <v>9</v>
      </c>
      <c r="K14095" s="11">
        <v>149</v>
      </c>
      <c r="L14095" s="12">
        <v>0.5</v>
      </c>
      <c r="M14095" s="7">
        <f t="shared" si="661"/>
        <v>2016</v>
      </c>
      <c r="N14095" s="7">
        <f t="shared" si="662"/>
        <v>11</v>
      </c>
      <c r="O14095" s="30">
        <f t="shared" si="663"/>
        <v>74.5</v>
      </c>
    </row>
    <row r="14096" spans="2:15" x14ac:dyDescent="0.2">
      <c r="B14096" s="13">
        <v>64968</v>
      </c>
      <c r="C14096" s="14">
        <v>42679.246111111119</v>
      </c>
      <c r="D14096" s="7" t="s">
        <v>8</v>
      </c>
      <c r="E14096" s="13">
        <v>2181</v>
      </c>
      <c r="F14096" s="7" t="s">
        <v>42</v>
      </c>
      <c r="G14096" s="7" t="s">
        <v>11</v>
      </c>
      <c r="H14096" s="13">
        <v>9.5</v>
      </c>
      <c r="I14096" s="13" t="str">
        <f>IF(G14096="Male",VLOOKUP(H14096,'Shoe size conversion table'!$B$6:$D$22,2),VLOOKUP(H14096,'Shoe size conversion table'!$J$6:$L$22,2))</f>
        <v>42-43</v>
      </c>
      <c r="J14096" s="13">
        <f>IF(G14096="Male",VLOOKUP(H14096,'Shoe size conversion table'!$B$6:$D$22,3),VLOOKUP(H14096,'Shoe size conversion table'!$J$6:$L$22,3))</f>
        <v>9</v>
      </c>
      <c r="K14096" s="11">
        <v>159</v>
      </c>
      <c r="L14096" s="12">
        <v>0</v>
      </c>
      <c r="M14096" s="7">
        <f t="shared" si="661"/>
        <v>2016</v>
      </c>
      <c r="N14096" s="7">
        <f t="shared" si="662"/>
        <v>11</v>
      </c>
      <c r="O14096" s="30">
        <f t="shared" si="663"/>
        <v>159</v>
      </c>
    </row>
    <row r="14097" spans="2:15" x14ac:dyDescent="0.2">
      <c r="B14097" s="13">
        <v>64969</v>
      </c>
      <c r="C14097" s="14">
        <v>42679.266111111123</v>
      </c>
      <c r="D14097" s="7" t="s">
        <v>7</v>
      </c>
      <c r="E14097" s="13">
        <v>2206</v>
      </c>
      <c r="F14097" s="7" t="s">
        <v>48</v>
      </c>
      <c r="G14097" s="7" t="s">
        <v>11</v>
      </c>
      <c r="H14097" s="13">
        <v>11</v>
      </c>
      <c r="I14097" s="13">
        <f>IF(G14097="Male",VLOOKUP(H14097,'Shoe size conversion table'!$B$6:$D$22,2),VLOOKUP(H14097,'Shoe size conversion table'!$J$6:$L$22,2))</f>
        <v>44</v>
      </c>
      <c r="J14097" s="13">
        <f>IF(G14097="Male",VLOOKUP(H14097,'Shoe size conversion table'!$B$6:$D$22,3),VLOOKUP(H14097,'Shoe size conversion table'!$J$6:$L$22,3))</f>
        <v>10.5</v>
      </c>
      <c r="K14097" s="11">
        <v>199</v>
      </c>
      <c r="L14097" s="12">
        <v>0.2</v>
      </c>
      <c r="M14097" s="7">
        <f t="shared" si="661"/>
        <v>2016</v>
      </c>
      <c r="N14097" s="7">
        <f t="shared" si="662"/>
        <v>11</v>
      </c>
      <c r="O14097" s="30">
        <f t="shared" si="663"/>
        <v>159.20000000000002</v>
      </c>
    </row>
    <row r="14098" spans="2:15" x14ac:dyDescent="0.2">
      <c r="B14098" s="13">
        <v>64970</v>
      </c>
      <c r="C14098" s="14">
        <v>42679.376111111305</v>
      </c>
      <c r="D14098" s="7" t="s">
        <v>7</v>
      </c>
      <c r="E14098" s="13">
        <v>2217</v>
      </c>
      <c r="F14098" s="7" t="s">
        <v>55</v>
      </c>
      <c r="G14098" s="7" t="s">
        <v>12</v>
      </c>
      <c r="H14098" s="13">
        <v>10</v>
      </c>
      <c r="I14098" s="13" t="str">
        <f>IF(G14098="Male",VLOOKUP(H14098,'Shoe size conversion table'!$B$6:$D$22,2),VLOOKUP(H14098,'Shoe size conversion table'!$J$6:$L$22,2))</f>
        <v>40-41</v>
      </c>
      <c r="J14098" s="13">
        <f>IF(G14098="Male",VLOOKUP(H14098,'Shoe size conversion table'!$B$6:$D$22,3),VLOOKUP(H14098,'Shoe size conversion table'!$J$6:$L$22,3))</f>
        <v>8</v>
      </c>
      <c r="K14098" s="11">
        <v>179</v>
      </c>
      <c r="L14098" s="12">
        <v>0</v>
      </c>
      <c r="M14098" s="7">
        <f t="shared" si="661"/>
        <v>2016</v>
      </c>
      <c r="N14098" s="7">
        <f t="shared" si="662"/>
        <v>11</v>
      </c>
      <c r="O14098" s="30">
        <f t="shared" si="663"/>
        <v>179</v>
      </c>
    </row>
    <row r="14099" spans="2:15" x14ac:dyDescent="0.2">
      <c r="B14099" s="13">
        <v>64971</v>
      </c>
      <c r="C14099" s="14">
        <v>42679.396111111098</v>
      </c>
      <c r="D14099" s="7" t="s">
        <v>10</v>
      </c>
      <c r="E14099" s="13">
        <v>2172</v>
      </c>
      <c r="F14099" s="7" t="s">
        <v>34</v>
      </c>
      <c r="G14099" s="7" t="s">
        <v>12</v>
      </c>
      <c r="H14099" s="13">
        <v>9</v>
      </c>
      <c r="I14099" s="13" t="str">
        <f>IF(G14099="Male",VLOOKUP(H14099,'Shoe size conversion table'!$B$6:$D$22,2),VLOOKUP(H14099,'Shoe size conversion table'!$J$6:$L$22,2))</f>
        <v>39-40</v>
      </c>
      <c r="J14099" s="13">
        <f>IF(G14099="Male",VLOOKUP(H14099,'Shoe size conversion table'!$B$6:$D$22,3),VLOOKUP(H14099,'Shoe size conversion table'!$J$6:$L$22,3))</f>
        <v>7</v>
      </c>
      <c r="K14099" s="11">
        <v>149</v>
      </c>
      <c r="L14099" s="12">
        <v>0</v>
      </c>
      <c r="M14099" s="7">
        <f t="shared" si="661"/>
        <v>2016</v>
      </c>
      <c r="N14099" s="7">
        <f t="shared" si="662"/>
        <v>11</v>
      </c>
      <c r="O14099" s="30">
        <f t="shared" si="663"/>
        <v>149</v>
      </c>
    </row>
    <row r="14100" spans="2:15" x14ac:dyDescent="0.2">
      <c r="B14100" s="13">
        <v>64972</v>
      </c>
      <c r="C14100" s="14">
        <v>42679.396111111098</v>
      </c>
      <c r="D14100" s="7" t="s">
        <v>7</v>
      </c>
      <c r="E14100" s="13">
        <v>2224</v>
      </c>
      <c r="F14100" s="7" t="s">
        <v>54</v>
      </c>
      <c r="G14100" s="7" t="s">
        <v>11</v>
      </c>
      <c r="H14100" s="13">
        <v>9.5</v>
      </c>
      <c r="I14100" s="13" t="str">
        <f>IF(G14100="Male",VLOOKUP(H14100,'Shoe size conversion table'!$B$6:$D$22,2),VLOOKUP(H14100,'Shoe size conversion table'!$J$6:$L$22,2))</f>
        <v>42-43</v>
      </c>
      <c r="J14100" s="13">
        <f>IF(G14100="Male",VLOOKUP(H14100,'Shoe size conversion table'!$B$6:$D$22,3),VLOOKUP(H14100,'Shoe size conversion table'!$J$6:$L$22,3))</f>
        <v>9</v>
      </c>
      <c r="K14100" s="11">
        <v>129</v>
      </c>
      <c r="L14100" s="12">
        <v>0.2</v>
      </c>
      <c r="M14100" s="7">
        <f t="shared" si="661"/>
        <v>2016</v>
      </c>
      <c r="N14100" s="7">
        <f t="shared" si="662"/>
        <v>11</v>
      </c>
      <c r="O14100" s="30">
        <f t="shared" si="663"/>
        <v>103.2</v>
      </c>
    </row>
    <row r="14101" spans="2:15" x14ac:dyDescent="0.2">
      <c r="B14101" s="13">
        <v>64973</v>
      </c>
      <c r="C14101" s="14">
        <v>42679.46611111112</v>
      </c>
      <c r="D14101" s="7" t="s">
        <v>8</v>
      </c>
      <c r="E14101" s="13">
        <v>2211</v>
      </c>
      <c r="F14101" s="7" t="s">
        <v>41</v>
      </c>
      <c r="G14101" s="7" t="s">
        <v>11</v>
      </c>
      <c r="H14101" s="13">
        <v>9.5</v>
      </c>
      <c r="I14101" s="13" t="str">
        <f>IF(G14101="Male",VLOOKUP(H14101,'Shoe size conversion table'!$B$6:$D$22,2),VLOOKUP(H14101,'Shoe size conversion table'!$J$6:$L$22,2))</f>
        <v>42-43</v>
      </c>
      <c r="J14101" s="13">
        <f>IF(G14101="Male",VLOOKUP(H14101,'Shoe size conversion table'!$B$6:$D$22,3),VLOOKUP(H14101,'Shoe size conversion table'!$J$6:$L$22,3))</f>
        <v>9</v>
      </c>
      <c r="K14101" s="11">
        <v>199</v>
      </c>
      <c r="L14101" s="12">
        <v>0.1</v>
      </c>
      <c r="M14101" s="7">
        <f t="shared" si="661"/>
        <v>2016</v>
      </c>
      <c r="N14101" s="7">
        <f t="shared" si="662"/>
        <v>11</v>
      </c>
      <c r="O14101" s="30">
        <f t="shared" si="663"/>
        <v>179.1</v>
      </c>
    </row>
    <row r="14102" spans="2:15" x14ac:dyDescent="0.2">
      <c r="B14102" s="13">
        <v>64974</v>
      </c>
      <c r="C14102" s="14">
        <v>42679.486111111117</v>
      </c>
      <c r="D14102" s="7" t="s">
        <v>9</v>
      </c>
      <c r="E14102" s="13">
        <v>2162</v>
      </c>
      <c r="F14102" s="7" t="s">
        <v>62</v>
      </c>
      <c r="G14102" s="7" t="s">
        <v>12</v>
      </c>
      <c r="H14102" s="13">
        <v>7.5</v>
      </c>
      <c r="I14102" s="13">
        <f>IF(G14102="Male",VLOOKUP(H14102,'Shoe size conversion table'!$B$6:$D$22,2),VLOOKUP(H14102,'Shoe size conversion table'!$J$6:$L$22,2))</f>
        <v>38</v>
      </c>
      <c r="J14102" s="13">
        <f>IF(G14102="Male",VLOOKUP(H14102,'Shoe size conversion table'!$B$6:$D$22,3),VLOOKUP(H14102,'Shoe size conversion table'!$J$6:$L$22,3))</f>
        <v>5.5</v>
      </c>
      <c r="K14102" s="11">
        <v>149</v>
      </c>
      <c r="L14102" s="12">
        <v>0</v>
      </c>
      <c r="M14102" s="7">
        <f t="shared" si="661"/>
        <v>2016</v>
      </c>
      <c r="N14102" s="7">
        <f t="shared" si="662"/>
        <v>11</v>
      </c>
      <c r="O14102" s="30">
        <f t="shared" si="663"/>
        <v>149</v>
      </c>
    </row>
    <row r="14103" spans="2:15" x14ac:dyDescent="0.2">
      <c r="B14103" s="13">
        <v>64974</v>
      </c>
      <c r="C14103" s="14">
        <v>42679.486111111117</v>
      </c>
      <c r="D14103" s="7" t="s">
        <v>9</v>
      </c>
      <c r="E14103" s="13">
        <v>2231</v>
      </c>
      <c r="F14103" s="7" t="s">
        <v>60</v>
      </c>
      <c r="G14103" s="7" t="s">
        <v>12</v>
      </c>
      <c r="H14103" s="13">
        <v>8.5</v>
      </c>
      <c r="I14103" s="13">
        <f>IF(G14103="Male",VLOOKUP(H14103,'Shoe size conversion table'!$B$6:$D$22,2),VLOOKUP(H14103,'Shoe size conversion table'!$J$6:$L$22,2))</f>
        <v>39</v>
      </c>
      <c r="J14103" s="13">
        <f>IF(G14103="Male",VLOOKUP(H14103,'Shoe size conversion table'!$B$6:$D$22,3),VLOOKUP(H14103,'Shoe size conversion table'!$J$6:$L$22,3))</f>
        <v>6.5</v>
      </c>
      <c r="K14103" s="11">
        <v>169</v>
      </c>
      <c r="L14103" s="12">
        <v>0</v>
      </c>
      <c r="M14103" s="7">
        <f t="shared" si="661"/>
        <v>2016</v>
      </c>
      <c r="N14103" s="7">
        <f t="shared" si="662"/>
        <v>11</v>
      </c>
      <c r="O14103" s="30">
        <f t="shared" si="663"/>
        <v>169</v>
      </c>
    </row>
    <row r="14104" spans="2:15" x14ac:dyDescent="0.2">
      <c r="B14104" s="13">
        <v>64975</v>
      </c>
      <c r="C14104" s="14">
        <v>42679.606111111207</v>
      </c>
      <c r="D14104" s="7" t="s">
        <v>7</v>
      </c>
      <c r="E14104" s="13">
        <v>2154</v>
      </c>
      <c r="F14104" s="7" t="s">
        <v>43</v>
      </c>
      <c r="G14104" s="7" t="s">
        <v>11</v>
      </c>
      <c r="H14104" s="13">
        <v>9.5</v>
      </c>
      <c r="I14104" s="13" t="str">
        <f>IF(G14104="Male",VLOOKUP(H14104,'Shoe size conversion table'!$B$6:$D$22,2),VLOOKUP(H14104,'Shoe size conversion table'!$J$6:$L$22,2))</f>
        <v>42-43</v>
      </c>
      <c r="J14104" s="13">
        <f>IF(G14104="Male",VLOOKUP(H14104,'Shoe size conversion table'!$B$6:$D$22,3),VLOOKUP(H14104,'Shoe size conversion table'!$J$6:$L$22,3))</f>
        <v>9</v>
      </c>
      <c r="K14104" s="11">
        <v>189</v>
      </c>
      <c r="L14104" s="12">
        <v>0</v>
      </c>
      <c r="M14104" s="7">
        <f t="shared" si="661"/>
        <v>2016</v>
      </c>
      <c r="N14104" s="7">
        <f t="shared" si="662"/>
        <v>11</v>
      </c>
      <c r="O14104" s="30">
        <f t="shared" si="663"/>
        <v>189</v>
      </c>
    </row>
    <row r="14105" spans="2:15" x14ac:dyDescent="0.2">
      <c r="B14105" s="13">
        <v>64976</v>
      </c>
      <c r="C14105" s="14">
        <v>42679.656111111122</v>
      </c>
      <c r="D14105" s="7" t="s">
        <v>7</v>
      </c>
      <c r="E14105" s="13">
        <v>2162</v>
      </c>
      <c r="F14105" s="7" t="s">
        <v>54</v>
      </c>
      <c r="G14105" s="7" t="s">
        <v>11</v>
      </c>
      <c r="H14105" s="13">
        <v>9</v>
      </c>
      <c r="I14105" s="13">
        <f>IF(G14105="Male",VLOOKUP(H14105,'Shoe size conversion table'!$B$6:$D$22,2),VLOOKUP(H14105,'Shoe size conversion table'!$J$6:$L$22,2))</f>
        <v>42</v>
      </c>
      <c r="J14105" s="13">
        <f>IF(G14105="Male",VLOOKUP(H14105,'Shoe size conversion table'!$B$6:$D$22,3),VLOOKUP(H14105,'Shoe size conversion table'!$J$6:$L$22,3))</f>
        <v>8.5</v>
      </c>
      <c r="K14105" s="11">
        <v>169</v>
      </c>
      <c r="L14105" s="12">
        <v>0.5</v>
      </c>
      <c r="M14105" s="7">
        <f t="shared" si="661"/>
        <v>2016</v>
      </c>
      <c r="N14105" s="7">
        <f t="shared" si="662"/>
        <v>11</v>
      </c>
      <c r="O14105" s="30">
        <f t="shared" si="663"/>
        <v>84.5</v>
      </c>
    </row>
    <row r="14106" spans="2:15" x14ac:dyDescent="0.2">
      <c r="B14106" s="13">
        <v>64977</v>
      </c>
      <c r="C14106" s="14">
        <v>42679.706111111249</v>
      </c>
      <c r="D14106" s="7" t="s">
        <v>10</v>
      </c>
      <c r="E14106" s="13">
        <v>2192</v>
      </c>
      <c r="F14106" s="7" t="s">
        <v>36</v>
      </c>
      <c r="G14106" s="7" t="s">
        <v>12</v>
      </c>
      <c r="H14106" s="13">
        <v>9.5</v>
      </c>
      <c r="I14106" s="13">
        <f>IF(G14106="Male",VLOOKUP(H14106,'Shoe size conversion table'!$B$6:$D$22,2),VLOOKUP(H14106,'Shoe size conversion table'!$J$6:$L$22,2))</f>
        <v>40</v>
      </c>
      <c r="J14106" s="13">
        <f>IF(G14106="Male",VLOOKUP(H14106,'Shoe size conversion table'!$B$6:$D$22,3),VLOOKUP(H14106,'Shoe size conversion table'!$J$6:$L$22,3))</f>
        <v>7.5</v>
      </c>
      <c r="K14106" s="11">
        <v>179</v>
      </c>
      <c r="L14106" s="12">
        <v>0</v>
      </c>
      <c r="M14106" s="7">
        <f t="shared" si="661"/>
        <v>2016</v>
      </c>
      <c r="N14106" s="7">
        <f t="shared" si="662"/>
        <v>11</v>
      </c>
      <c r="O14106" s="30">
        <f t="shared" si="663"/>
        <v>179</v>
      </c>
    </row>
    <row r="14107" spans="2:15" x14ac:dyDescent="0.2">
      <c r="B14107" s="13">
        <v>64978</v>
      </c>
      <c r="C14107" s="14">
        <v>42679.71611111112</v>
      </c>
      <c r="D14107" s="7" t="s">
        <v>10</v>
      </c>
      <c r="E14107" s="13">
        <v>2172</v>
      </c>
      <c r="F14107" s="7" t="s">
        <v>35</v>
      </c>
      <c r="G14107" s="7" t="s">
        <v>12</v>
      </c>
      <c r="H14107" s="13">
        <v>10.5</v>
      </c>
      <c r="I14107" s="13">
        <f>IF(G14107="Male",VLOOKUP(H14107,'Shoe size conversion table'!$B$6:$D$22,2),VLOOKUP(H14107,'Shoe size conversion table'!$J$6:$L$22,2))</f>
        <v>41</v>
      </c>
      <c r="J14107" s="13">
        <f>IF(G14107="Male",VLOOKUP(H14107,'Shoe size conversion table'!$B$6:$D$22,3),VLOOKUP(H14107,'Shoe size conversion table'!$J$6:$L$22,3))</f>
        <v>8.5</v>
      </c>
      <c r="K14107" s="11">
        <v>139</v>
      </c>
      <c r="L14107" s="12">
        <v>0</v>
      </c>
      <c r="M14107" s="7">
        <f t="shared" si="661"/>
        <v>2016</v>
      </c>
      <c r="N14107" s="7">
        <f t="shared" si="662"/>
        <v>11</v>
      </c>
      <c r="O14107" s="30">
        <f t="shared" si="663"/>
        <v>139</v>
      </c>
    </row>
    <row r="14108" spans="2:15" x14ac:dyDescent="0.2">
      <c r="B14108" s="13">
        <v>64979</v>
      </c>
      <c r="C14108" s="14">
        <v>42679.726111111304</v>
      </c>
      <c r="D14108" s="7" t="s">
        <v>7</v>
      </c>
      <c r="E14108" s="13">
        <v>2237</v>
      </c>
      <c r="F14108" s="7" t="s">
        <v>57</v>
      </c>
      <c r="G14108" s="7" t="s">
        <v>11</v>
      </c>
      <c r="H14108" s="13">
        <v>9.5</v>
      </c>
      <c r="I14108" s="13" t="str">
        <f>IF(G14108="Male",VLOOKUP(H14108,'Shoe size conversion table'!$B$6:$D$22,2),VLOOKUP(H14108,'Shoe size conversion table'!$J$6:$L$22,2))</f>
        <v>42-43</v>
      </c>
      <c r="J14108" s="13">
        <f>IF(G14108="Male",VLOOKUP(H14108,'Shoe size conversion table'!$B$6:$D$22,3),VLOOKUP(H14108,'Shoe size conversion table'!$J$6:$L$22,3))</f>
        <v>9</v>
      </c>
      <c r="K14108" s="11">
        <v>199</v>
      </c>
      <c r="L14108" s="12">
        <v>0.3</v>
      </c>
      <c r="M14108" s="7">
        <f t="shared" si="661"/>
        <v>2016</v>
      </c>
      <c r="N14108" s="7">
        <f t="shared" si="662"/>
        <v>11</v>
      </c>
      <c r="O14108" s="30">
        <f t="shared" si="663"/>
        <v>139.29999999999998</v>
      </c>
    </row>
    <row r="14109" spans="2:15" x14ac:dyDescent="0.2">
      <c r="B14109" s="13">
        <v>64980</v>
      </c>
      <c r="C14109" s="14">
        <v>42679.76611111121</v>
      </c>
      <c r="D14109" s="7" t="s">
        <v>10</v>
      </c>
      <c r="E14109" s="13">
        <v>2204</v>
      </c>
      <c r="F14109" s="7" t="s">
        <v>34</v>
      </c>
      <c r="G14109" s="7" t="s">
        <v>11</v>
      </c>
      <c r="H14109" s="13">
        <v>14</v>
      </c>
      <c r="I14109" s="13">
        <f>IF(G14109="Male",VLOOKUP(H14109,'Shoe size conversion table'!$B$6:$D$22,2),VLOOKUP(H14109,'Shoe size conversion table'!$J$6:$L$22,2))</f>
        <v>47</v>
      </c>
      <c r="J14109" s="13">
        <f>IF(G14109="Male",VLOOKUP(H14109,'Shoe size conversion table'!$B$6:$D$22,3),VLOOKUP(H14109,'Shoe size conversion table'!$J$6:$L$22,3))</f>
        <v>13.5</v>
      </c>
      <c r="K14109" s="11">
        <v>139</v>
      </c>
      <c r="L14109" s="12">
        <v>0.5</v>
      </c>
      <c r="M14109" s="7">
        <f t="shared" si="661"/>
        <v>2016</v>
      </c>
      <c r="N14109" s="7">
        <f t="shared" si="662"/>
        <v>11</v>
      </c>
      <c r="O14109" s="30">
        <f t="shared" si="663"/>
        <v>69.5</v>
      </c>
    </row>
    <row r="14110" spans="2:15" x14ac:dyDescent="0.2">
      <c r="B14110" s="13">
        <v>64981</v>
      </c>
      <c r="C14110" s="14">
        <v>42679.896111111251</v>
      </c>
      <c r="D14110" s="7" t="s">
        <v>10</v>
      </c>
      <c r="E14110" s="13">
        <v>2158</v>
      </c>
      <c r="F14110" s="7" t="s">
        <v>36</v>
      </c>
      <c r="G14110" s="7" t="s">
        <v>11</v>
      </c>
      <c r="H14110" s="13">
        <v>9.5</v>
      </c>
      <c r="I14110" s="13" t="str">
        <f>IF(G14110="Male",VLOOKUP(H14110,'Shoe size conversion table'!$B$6:$D$22,2),VLOOKUP(H14110,'Shoe size conversion table'!$J$6:$L$22,2))</f>
        <v>42-43</v>
      </c>
      <c r="J14110" s="13">
        <f>IF(G14110="Male",VLOOKUP(H14110,'Shoe size conversion table'!$B$6:$D$22,3),VLOOKUP(H14110,'Shoe size conversion table'!$J$6:$L$22,3))</f>
        <v>9</v>
      </c>
      <c r="K14110" s="11">
        <v>179</v>
      </c>
      <c r="L14110" s="12">
        <v>0</v>
      </c>
      <c r="M14110" s="7">
        <f t="shared" si="661"/>
        <v>2016</v>
      </c>
      <c r="N14110" s="7">
        <f t="shared" si="662"/>
        <v>11</v>
      </c>
      <c r="O14110" s="30">
        <f t="shared" si="663"/>
        <v>179</v>
      </c>
    </row>
    <row r="14111" spans="2:15" x14ac:dyDescent="0.2">
      <c r="B14111" s="13">
        <v>64982</v>
      </c>
      <c r="C14111" s="14">
        <v>42680.026111111249</v>
      </c>
      <c r="D14111" s="7" t="s">
        <v>7</v>
      </c>
      <c r="E14111" s="13">
        <v>2223</v>
      </c>
      <c r="F14111" s="7" t="s">
        <v>48</v>
      </c>
      <c r="G14111" s="7" t="s">
        <v>12</v>
      </c>
      <c r="H14111" s="13">
        <v>8</v>
      </c>
      <c r="I14111" s="13" t="str">
        <f>IF(G14111="Male",VLOOKUP(H14111,'Shoe size conversion table'!$B$6:$D$22,2),VLOOKUP(H14111,'Shoe size conversion table'!$J$6:$L$22,2))</f>
        <v>38-39</v>
      </c>
      <c r="J14111" s="13">
        <f>IF(G14111="Male",VLOOKUP(H14111,'Shoe size conversion table'!$B$6:$D$22,3),VLOOKUP(H14111,'Shoe size conversion table'!$J$6:$L$22,3))</f>
        <v>6</v>
      </c>
      <c r="K14111" s="11">
        <v>129</v>
      </c>
      <c r="L14111" s="12">
        <v>0</v>
      </c>
      <c r="M14111" s="7">
        <f t="shared" si="661"/>
        <v>2016</v>
      </c>
      <c r="N14111" s="7">
        <f t="shared" si="662"/>
        <v>11</v>
      </c>
      <c r="O14111" s="30">
        <f t="shared" si="663"/>
        <v>129</v>
      </c>
    </row>
    <row r="14112" spans="2:15" x14ac:dyDescent="0.2">
      <c r="B14112" s="13">
        <v>64983</v>
      </c>
      <c r="C14112" s="14">
        <v>42680.066111111119</v>
      </c>
      <c r="D14112" s="7" t="s">
        <v>7</v>
      </c>
      <c r="E14112" s="13">
        <v>2174</v>
      </c>
      <c r="F14112" s="7" t="s">
        <v>48</v>
      </c>
      <c r="G14112" s="7" t="s">
        <v>12</v>
      </c>
      <c r="H14112" s="13">
        <v>12</v>
      </c>
      <c r="I14112" s="13" t="str">
        <f>IF(G14112="Male",VLOOKUP(H14112,'Shoe size conversion table'!$B$6:$D$22,2),VLOOKUP(H14112,'Shoe size conversion table'!$J$6:$L$22,2))</f>
        <v>42-43</v>
      </c>
      <c r="J14112" s="13">
        <f>IF(G14112="Male",VLOOKUP(H14112,'Shoe size conversion table'!$B$6:$D$22,3),VLOOKUP(H14112,'Shoe size conversion table'!$J$6:$L$22,3))</f>
        <v>10</v>
      </c>
      <c r="K14112" s="11">
        <v>159</v>
      </c>
      <c r="L14112" s="12">
        <v>0</v>
      </c>
      <c r="M14112" s="7">
        <f t="shared" si="661"/>
        <v>2016</v>
      </c>
      <c r="N14112" s="7">
        <f t="shared" si="662"/>
        <v>11</v>
      </c>
      <c r="O14112" s="30">
        <f t="shared" si="663"/>
        <v>159</v>
      </c>
    </row>
    <row r="14113" spans="2:15" x14ac:dyDescent="0.2">
      <c r="B14113" s="13">
        <v>64984</v>
      </c>
      <c r="C14113" s="14">
        <v>42680.1161111111</v>
      </c>
      <c r="D14113" s="7" t="s">
        <v>7</v>
      </c>
      <c r="E14113" s="13">
        <v>2172</v>
      </c>
      <c r="F14113" s="7" t="s">
        <v>49</v>
      </c>
      <c r="G14113" s="7" t="s">
        <v>11</v>
      </c>
      <c r="H14113" s="13">
        <v>10</v>
      </c>
      <c r="I14113" s="13">
        <f>IF(G14113="Male",VLOOKUP(H14113,'Shoe size conversion table'!$B$6:$D$22,2),VLOOKUP(H14113,'Shoe size conversion table'!$J$6:$L$22,2))</f>
        <v>43</v>
      </c>
      <c r="J14113" s="13">
        <f>IF(G14113="Male",VLOOKUP(H14113,'Shoe size conversion table'!$B$6:$D$22,3),VLOOKUP(H14113,'Shoe size conversion table'!$J$6:$L$22,3))</f>
        <v>9.5</v>
      </c>
      <c r="K14113" s="11">
        <v>149</v>
      </c>
      <c r="L14113" s="12">
        <v>0</v>
      </c>
      <c r="M14113" s="7">
        <f t="shared" si="661"/>
        <v>2016</v>
      </c>
      <c r="N14113" s="7">
        <f t="shared" si="662"/>
        <v>11</v>
      </c>
      <c r="O14113" s="30">
        <f t="shared" si="663"/>
        <v>149</v>
      </c>
    </row>
    <row r="14114" spans="2:15" x14ac:dyDescent="0.2">
      <c r="B14114" s="13">
        <v>64985</v>
      </c>
      <c r="C14114" s="14">
        <v>42680.186111111303</v>
      </c>
      <c r="D14114" s="7" t="s">
        <v>7</v>
      </c>
      <c r="E14114" s="13">
        <v>2157</v>
      </c>
      <c r="F14114" s="7" t="s">
        <v>48</v>
      </c>
      <c r="G14114" s="7" t="s">
        <v>11</v>
      </c>
      <c r="H14114" s="13">
        <v>9.5</v>
      </c>
      <c r="I14114" s="13" t="str">
        <f>IF(G14114="Male",VLOOKUP(H14114,'Shoe size conversion table'!$B$6:$D$22,2),VLOOKUP(H14114,'Shoe size conversion table'!$J$6:$L$22,2))</f>
        <v>42-43</v>
      </c>
      <c r="J14114" s="13">
        <f>IF(G14114="Male",VLOOKUP(H14114,'Shoe size conversion table'!$B$6:$D$22,3),VLOOKUP(H14114,'Shoe size conversion table'!$J$6:$L$22,3))</f>
        <v>9</v>
      </c>
      <c r="K14114" s="11">
        <v>139</v>
      </c>
      <c r="L14114" s="12">
        <v>0</v>
      </c>
      <c r="M14114" s="7">
        <f t="shared" si="661"/>
        <v>2016</v>
      </c>
      <c r="N14114" s="7">
        <f t="shared" si="662"/>
        <v>11</v>
      </c>
      <c r="O14114" s="30">
        <f t="shared" si="663"/>
        <v>139</v>
      </c>
    </row>
    <row r="14115" spans="2:15" x14ac:dyDescent="0.2">
      <c r="B14115" s="13">
        <v>64986</v>
      </c>
      <c r="C14115" s="14">
        <v>42680.246111111119</v>
      </c>
      <c r="D14115" s="7" t="s">
        <v>8</v>
      </c>
      <c r="E14115" s="13">
        <v>2204</v>
      </c>
      <c r="F14115" s="7" t="s">
        <v>42</v>
      </c>
      <c r="G14115" s="7" t="s">
        <v>12</v>
      </c>
      <c r="H14115" s="13">
        <v>7.5</v>
      </c>
      <c r="I14115" s="13">
        <f>IF(G14115="Male",VLOOKUP(H14115,'Shoe size conversion table'!$B$6:$D$22,2),VLOOKUP(H14115,'Shoe size conversion table'!$J$6:$L$22,2))</f>
        <v>38</v>
      </c>
      <c r="J14115" s="13">
        <f>IF(G14115="Male",VLOOKUP(H14115,'Shoe size conversion table'!$B$6:$D$22,3),VLOOKUP(H14115,'Shoe size conversion table'!$J$6:$L$22,3))</f>
        <v>5.5</v>
      </c>
      <c r="K14115" s="11">
        <v>139</v>
      </c>
      <c r="L14115" s="12">
        <v>0</v>
      </c>
      <c r="M14115" s="7">
        <f t="shared" si="661"/>
        <v>2016</v>
      </c>
      <c r="N14115" s="7">
        <f t="shared" si="662"/>
        <v>11</v>
      </c>
      <c r="O14115" s="30">
        <f t="shared" si="663"/>
        <v>139</v>
      </c>
    </row>
    <row r="14116" spans="2:15" x14ac:dyDescent="0.2">
      <c r="B14116" s="13">
        <v>64987</v>
      </c>
      <c r="C14116" s="14">
        <v>42680.266111111123</v>
      </c>
      <c r="D14116" s="7" t="s">
        <v>7</v>
      </c>
      <c r="E14116" s="13">
        <v>2181</v>
      </c>
      <c r="F14116" s="7" t="s">
        <v>49</v>
      </c>
      <c r="G14116" s="7" t="s">
        <v>11</v>
      </c>
      <c r="H14116" s="13">
        <v>9</v>
      </c>
      <c r="I14116" s="13">
        <f>IF(G14116="Male",VLOOKUP(H14116,'Shoe size conversion table'!$B$6:$D$22,2),VLOOKUP(H14116,'Shoe size conversion table'!$J$6:$L$22,2))</f>
        <v>42</v>
      </c>
      <c r="J14116" s="13">
        <f>IF(G14116="Male",VLOOKUP(H14116,'Shoe size conversion table'!$B$6:$D$22,3),VLOOKUP(H14116,'Shoe size conversion table'!$J$6:$L$22,3))</f>
        <v>8.5</v>
      </c>
      <c r="K14116" s="11">
        <v>159</v>
      </c>
      <c r="L14116" s="12">
        <v>0</v>
      </c>
      <c r="M14116" s="7">
        <f t="shared" si="661"/>
        <v>2016</v>
      </c>
      <c r="N14116" s="7">
        <f t="shared" si="662"/>
        <v>11</v>
      </c>
      <c r="O14116" s="30">
        <f t="shared" si="663"/>
        <v>159</v>
      </c>
    </row>
    <row r="14117" spans="2:15" x14ac:dyDescent="0.2">
      <c r="B14117" s="13">
        <v>64988</v>
      </c>
      <c r="C14117" s="14">
        <v>42680.386111111249</v>
      </c>
      <c r="D14117" s="7" t="s">
        <v>7</v>
      </c>
      <c r="E14117" s="13">
        <v>2219</v>
      </c>
      <c r="F14117" s="7" t="s">
        <v>48</v>
      </c>
      <c r="G14117" s="7" t="s">
        <v>11</v>
      </c>
      <c r="H14117" s="13">
        <v>10.5</v>
      </c>
      <c r="I14117" s="13" t="str">
        <f>IF(G14117="Male",VLOOKUP(H14117,'Shoe size conversion table'!$B$6:$D$22,2),VLOOKUP(H14117,'Shoe size conversion table'!$J$6:$L$22,2))</f>
        <v>43-44</v>
      </c>
      <c r="J14117" s="13">
        <f>IF(G14117="Male",VLOOKUP(H14117,'Shoe size conversion table'!$B$6:$D$22,3),VLOOKUP(H14117,'Shoe size conversion table'!$J$6:$L$22,3))</f>
        <v>10</v>
      </c>
      <c r="K14117" s="11">
        <v>169</v>
      </c>
      <c r="L14117" s="12">
        <v>0.1</v>
      </c>
      <c r="M14117" s="7">
        <f t="shared" si="661"/>
        <v>2016</v>
      </c>
      <c r="N14117" s="7">
        <f t="shared" si="662"/>
        <v>11</v>
      </c>
      <c r="O14117" s="30">
        <f t="shared" si="663"/>
        <v>152.1</v>
      </c>
    </row>
    <row r="14118" spans="2:15" x14ac:dyDescent="0.2">
      <c r="B14118" s="13">
        <v>64989</v>
      </c>
      <c r="C14118" s="14">
        <v>42680.396111111098</v>
      </c>
      <c r="D14118" s="7" t="s">
        <v>9</v>
      </c>
      <c r="E14118" s="13">
        <v>2176</v>
      </c>
      <c r="F14118" s="7" t="s">
        <v>60</v>
      </c>
      <c r="G14118" s="7" t="s">
        <v>11</v>
      </c>
      <c r="H14118" s="13">
        <v>10</v>
      </c>
      <c r="I14118" s="13">
        <f>IF(G14118="Male",VLOOKUP(H14118,'Shoe size conversion table'!$B$6:$D$22,2),VLOOKUP(H14118,'Shoe size conversion table'!$J$6:$L$22,2))</f>
        <v>43</v>
      </c>
      <c r="J14118" s="13">
        <f>IF(G14118="Male",VLOOKUP(H14118,'Shoe size conversion table'!$B$6:$D$22,3),VLOOKUP(H14118,'Shoe size conversion table'!$J$6:$L$22,3))</f>
        <v>9.5</v>
      </c>
      <c r="K14118" s="11">
        <v>159</v>
      </c>
      <c r="L14118" s="12">
        <v>0</v>
      </c>
      <c r="M14118" s="7">
        <f t="shared" si="661"/>
        <v>2016</v>
      </c>
      <c r="N14118" s="7">
        <f t="shared" si="662"/>
        <v>11</v>
      </c>
      <c r="O14118" s="30">
        <f t="shared" si="663"/>
        <v>159</v>
      </c>
    </row>
    <row r="14119" spans="2:15" x14ac:dyDescent="0.2">
      <c r="B14119" s="13">
        <v>64990</v>
      </c>
      <c r="C14119" s="14">
        <v>42680.46611111112</v>
      </c>
      <c r="D14119" s="7" t="s">
        <v>8</v>
      </c>
      <c r="E14119" s="13">
        <v>2177</v>
      </c>
      <c r="F14119" s="7" t="s">
        <v>38</v>
      </c>
      <c r="G14119" s="7" t="s">
        <v>11</v>
      </c>
      <c r="H14119" s="13">
        <v>11</v>
      </c>
      <c r="I14119" s="13">
        <f>IF(G14119="Male",VLOOKUP(H14119,'Shoe size conversion table'!$B$6:$D$22,2),VLOOKUP(H14119,'Shoe size conversion table'!$J$6:$L$22,2))</f>
        <v>44</v>
      </c>
      <c r="J14119" s="13">
        <f>IF(G14119="Male",VLOOKUP(H14119,'Shoe size conversion table'!$B$6:$D$22,3),VLOOKUP(H14119,'Shoe size conversion table'!$J$6:$L$22,3))</f>
        <v>10.5</v>
      </c>
      <c r="K14119" s="11">
        <v>169</v>
      </c>
      <c r="L14119" s="12">
        <v>0</v>
      </c>
      <c r="M14119" s="7">
        <f t="shared" si="661"/>
        <v>2016</v>
      </c>
      <c r="N14119" s="7">
        <f t="shared" si="662"/>
        <v>11</v>
      </c>
      <c r="O14119" s="30">
        <f t="shared" si="663"/>
        <v>169</v>
      </c>
    </row>
    <row r="14120" spans="2:15" x14ac:dyDescent="0.2">
      <c r="B14120" s="13">
        <v>64991</v>
      </c>
      <c r="C14120" s="14">
        <v>42680.53611111112</v>
      </c>
      <c r="D14120" s="7" t="s">
        <v>10</v>
      </c>
      <c r="E14120" s="13">
        <v>2236</v>
      </c>
      <c r="F14120" s="7" t="s">
        <v>34</v>
      </c>
      <c r="G14120" s="7" t="s">
        <v>11</v>
      </c>
      <c r="H14120" s="13">
        <v>10.5</v>
      </c>
      <c r="I14120" s="13" t="str">
        <f>IF(G14120="Male",VLOOKUP(H14120,'Shoe size conversion table'!$B$6:$D$22,2),VLOOKUP(H14120,'Shoe size conversion table'!$J$6:$L$22,2))</f>
        <v>43-44</v>
      </c>
      <c r="J14120" s="13">
        <f>IF(G14120="Male",VLOOKUP(H14120,'Shoe size conversion table'!$B$6:$D$22,3),VLOOKUP(H14120,'Shoe size conversion table'!$J$6:$L$22,3))</f>
        <v>10</v>
      </c>
      <c r="K14120" s="11">
        <v>199</v>
      </c>
      <c r="L14120" s="12">
        <v>0.3</v>
      </c>
      <c r="M14120" s="7">
        <f t="shared" si="661"/>
        <v>2016</v>
      </c>
      <c r="N14120" s="7">
        <f t="shared" si="662"/>
        <v>11</v>
      </c>
      <c r="O14120" s="30">
        <f t="shared" si="663"/>
        <v>139.29999999999998</v>
      </c>
    </row>
    <row r="14121" spans="2:15" x14ac:dyDescent="0.2">
      <c r="B14121" s="13">
        <v>64991</v>
      </c>
      <c r="C14121" s="14">
        <v>42680.53611111112</v>
      </c>
      <c r="D14121" s="7" t="s">
        <v>10</v>
      </c>
      <c r="E14121" s="13">
        <v>2184</v>
      </c>
      <c r="F14121" s="7" t="s">
        <v>35</v>
      </c>
      <c r="G14121" s="7" t="s">
        <v>11</v>
      </c>
      <c r="H14121" s="13">
        <v>10</v>
      </c>
      <c r="I14121" s="13">
        <f>IF(G14121="Male",VLOOKUP(H14121,'Shoe size conversion table'!$B$6:$D$22,2),VLOOKUP(H14121,'Shoe size conversion table'!$J$6:$L$22,2))</f>
        <v>43</v>
      </c>
      <c r="J14121" s="13">
        <f>IF(G14121="Male",VLOOKUP(H14121,'Shoe size conversion table'!$B$6:$D$22,3),VLOOKUP(H14121,'Shoe size conversion table'!$J$6:$L$22,3))</f>
        <v>9.5</v>
      </c>
      <c r="K14121" s="11">
        <v>159</v>
      </c>
      <c r="L14121" s="12">
        <v>0</v>
      </c>
      <c r="M14121" s="7">
        <f t="shared" si="661"/>
        <v>2016</v>
      </c>
      <c r="N14121" s="7">
        <f t="shared" si="662"/>
        <v>11</v>
      </c>
      <c r="O14121" s="30">
        <f t="shared" si="663"/>
        <v>159</v>
      </c>
    </row>
    <row r="14122" spans="2:15" x14ac:dyDescent="0.2">
      <c r="B14122" s="13">
        <v>64992</v>
      </c>
      <c r="C14122" s="14">
        <v>42680.53611111112</v>
      </c>
      <c r="D14122" s="7" t="s">
        <v>8</v>
      </c>
      <c r="E14122" s="13">
        <v>2193</v>
      </c>
      <c r="F14122" s="7" t="s">
        <v>41</v>
      </c>
      <c r="G14122" s="7" t="s">
        <v>11</v>
      </c>
      <c r="H14122" s="13">
        <v>15</v>
      </c>
      <c r="I14122" s="13">
        <f>IF(G14122="Male",VLOOKUP(H14122,'Shoe size conversion table'!$B$6:$D$22,2),VLOOKUP(H14122,'Shoe size conversion table'!$J$6:$L$22,2))</f>
        <v>48</v>
      </c>
      <c r="J14122" s="13">
        <f>IF(G14122="Male",VLOOKUP(H14122,'Shoe size conversion table'!$B$6:$D$22,3),VLOOKUP(H14122,'Shoe size conversion table'!$J$6:$L$22,3))</f>
        <v>14.5</v>
      </c>
      <c r="K14122" s="11">
        <v>129</v>
      </c>
      <c r="L14122" s="12">
        <v>0</v>
      </c>
      <c r="M14122" s="7">
        <f t="shared" si="661"/>
        <v>2016</v>
      </c>
      <c r="N14122" s="7">
        <f t="shared" si="662"/>
        <v>11</v>
      </c>
      <c r="O14122" s="30">
        <f t="shared" si="663"/>
        <v>129</v>
      </c>
    </row>
    <row r="14123" spans="2:15" x14ac:dyDescent="0.2">
      <c r="B14123" s="13">
        <v>64993</v>
      </c>
      <c r="C14123" s="14">
        <v>42680.606111111207</v>
      </c>
      <c r="D14123" s="7" t="s">
        <v>8</v>
      </c>
      <c r="E14123" s="13">
        <v>2191</v>
      </c>
      <c r="F14123" s="7" t="s">
        <v>38</v>
      </c>
      <c r="G14123" s="7" t="s">
        <v>12</v>
      </c>
      <c r="H14123" s="13">
        <v>7</v>
      </c>
      <c r="I14123" s="13" t="str">
        <f>IF(G14123="Male",VLOOKUP(H14123,'Shoe size conversion table'!$B$6:$D$22,2),VLOOKUP(H14123,'Shoe size conversion table'!$J$6:$L$22,2))</f>
        <v>37-38</v>
      </c>
      <c r="J14123" s="13">
        <f>IF(G14123="Male",VLOOKUP(H14123,'Shoe size conversion table'!$B$6:$D$22,3),VLOOKUP(H14123,'Shoe size conversion table'!$J$6:$L$22,3))</f>
        <v>5</v>
      </c>
      <c r="K14123" s="11">
        <v>199</v>
      </c>
      <c r="L14123" s="12">
        <v>0</v>
      </c>
      <c r="M14123" s="7">
        <f t="shared" si="661"/>
        <v>2016</v>
      </c>
      <c r="N14123" s="7">
        <f t="shared" si="662"/>
        <v>11</v>
      </c>
      <c r="O14123" s="30">
        <f t="shared" si="663"/>
        <v>199</v>
      </c>
    </row>
    <row r="14124" spans="2:15" x14ac:dyDescent="0.2">
      <c r="B14124" s="13">
        <v>64994</v>
      </c>
      <c r="C14124" s="14">
        <v>42680.626111111116</v>
      </c>
      <c r="D14124" s="7" t="s">
        <v>7</v>
      </c>
      <c r="E14124" s="13">
        <v>2190</v>
      </c>
      <c r="F14124" s="7" t="s">
        <v>50</v>
      </c>
      <c r="G14124" s="7" t="s">
        <v>11</v>
      </c>
      <c r="H14124" s="13">
        <v>10</v>
      </c>
      <c r="I14124" s="13">
        <f>IF(G14124="Male",VLOOKUP(H14124,'Shoe size conversion table'!$B$6:$D$22,2),VLOOKUP(H14124,'Shoe size conversion table'!$J$6:$L$22,2))</f>
        <v>43</v>
      </c>
      <c r="J14124" s="13">
        <f>IF(G14124="Male",VLOOKUP(H14124,'Shoe size conversion table'!$B$6:$D$22,3),VLOOKUP(H14124,'Shoe size conversion table'!$J$6:$L$22,3))</f>
        <v>9.5</v>
      </c>
      <c r="K14124" s="11">
        <v>179</v>
      </c>
      <c r="L14124" s="12">
        <v>0.3</v>
      </c>
      <c r="M14124" s="7">
        <f t="shared" si="661"/>
        <v>2016</v>
      </c>
      <c r="N14124" s="7">
        <f t="shared" si="662"/>
        <v>11</v>
      </c>
      <c r="O14124" s="30">
        <f t="shared" si="663"/>
        <v>125.3</v>
      </c>
    </row>
    <row r="14125" spans="2:15" x14ac:dyDescent="0.2">
      <c r="B14125" s="13">
        <v>64995</v>
      </c>
      <c r="C14125" s="14">
        <v>42680.656111111122</v>
      </c>
      <c r="D14125" s="7" t="s">
        <v>7</v>
      </c>
      <c r="E14125" s="13">
        <v>2156</v>
      </c>
      <c r="F14125" s="7" t="s">
        <v>45</v>
      </c>
      <c r="G14125" s="7" t="s">
        <v>11</v>
      </c>
      <c r="H14125" s="13">
        <v>8.5</v>
      </c>
      <c r="I14125" s="13" t="str">
        <f>IF(G14125="Male",VLOOKUP(H14125,'Shoe size conversion table'!$B$6:$D$22,2),VLOOKUP(H14125,'Shoe size conversion table'!$J$6:$L$22,2))</f>
        <v>41-42</v>
      </c>
      <c r="J14125" s="13">
        <f>IF(G14125="Male",VLOOKUP(H14125,'Shoe size conversion table'!$B$6:$D$22,3),VLOOKUP(H14125,'Shoe size conversion table'!$J$6:$L$22,3))</f>
        <v>8</v>
      </c>
      <c r="K14125" s="11">
        <v>159</v>
      </c>
      <c r="L14125" s="12">
        <v>0</v>
      </c>
      <c r="M14125" s="7">
        <f t="shared" si="661"/>
        <v>2016</v>
      </c>
      <c r="N14125" s="7">
        <f t="shared" si="662"/>
        <v>11</v>
      </c>
      <c r="O14125" s="30">
        <f t="shared" si="663"/>
        <v>159</v>
      </c>
    </row>
    <row r="14126" spans="2:15" x14ac:dyDescent="0.2">
      <c r="B14126" s="13">
        <v>64996</v>
      </c>
      <c r="C14126" s="14">
        <v>42680.736111111248</v>
      </c>
      <c r="D14126" s="7" t="s">
        <v>10</v>
      </c>
      <c r="E14126" s="13">
        <v>2154</v>
      </c>
      <c r="F14126" s="7" t="s">
        <v>35</v>
      </c>
      <c r="G14126" s="7" t="s">
        <v>11</v>
      </c>
      <c r="H14126" s="13">
        <v>10.5</v>
      </c>
      <c r="I14126" s="13" t="str">
        <f>IF(G14126="Male",VLOOKUP(H14126,'Shoe size conversion table'!$B$6:$D$22,2),VLOOKUP(H14126,'Shoe size conversion table'!$J$6:$L$22,2))</f>
        <v>43-44</v>
      </c>
      <c r="J14126" s="13">
        <f>IF(G14126="Male",VLOOKUP(H14126,'Shoe size conversion table'!$B$6:$D$22,3),VLOOKUP(H14126,'Shoe size conversion table'!$J$6:$L$22,3))</f>
        <v>10</v>
      </c>
      <c r="K14126" s="11">
        <v>129</v>
      </c>
      <c r="L14126" s="12">
        <v>0.3</v>
      </c>
      <c r="M14126" s="7">
        <f t="shared" si="661"/>
        <v>2016</v>
      </c>
      <c r="N14126" s="7">
        <f t="shared" si="662"/>
        <v>11</v>
      </c>
      <c r="O14126" s="30">
        <f t="shared" si="663"/>
        <v>90.3</v>
      </c>
    </row>
    <row r="14127" spans="2:15" x14ac:dyDescent="0.2">
      <c r="B14127" s="13">
        <v>64997</v>
      </c>
      <c r="C14127" s="14">
        <v>42680.756111111099</v>
      </c>
      <c r="D14127" s="7" t="s">
        <v>8</v>
      </c>
      <c r="E14127" s="13">
        <v>2241</v>
      </c>
      <c r="F14127" s="7" t="s">
        <v>38</v>
      </c>
      <c r="G14127" s="7" t="s">
        <v>11</v>
      </c>
      <c r="H14127" s="13">
        <v>7.5</v>
      </c>
      <c r="I14127" s="13" t="str">
        <f>IF(G14127="Male",VLOOKUP(H14127,'Shoe size conversion table'!$B$6:$D$22,2),VLOOKUP(H14127,'Shoe size conversion table'!$J$6:$L$22,2))</f>
        <v>40-41</v>
      </c>
      <c r="J14127" s="13">
        <f>IF(G14127="Male",VLOOKUP(H14127,'Shoe size conversion table'!$B$6:$D$22,3),VLOOKUP(H14127,'Shoe size conversion table'!$J$6:$L$22,3))</f>
        <v>7</v>
      </c>
      <c r="K14127" s="11">
        <v>159</v>
      </c>
      <c r="L14127" s="12">
        <v>0.5</v>
      </c>
      <c r="M14127" s="7">
        <f t="shared" si="661"/>
        <v>2016</v>
      </c>
      <c r="N14127" s="7">
        <f t="shared" si="662"/>
        <v>11</v>
      </c>
      <c r="O14127" s="30">
        <f t="shared" si="663"/>
        <v>79.5</v>
      </c>
    </row>
    <row r="14128" spans="2:15" x14ac:dyDescent="0.2">
      <c r="B14128" s="13">
        <v>64998</v>
      </c>
      <c r="C14128" s="14">
        <v>42680.76611111121</v>
      </c>
      <c r="D14128" s="7" t="s">
        <v>7</v>
      </c>
      <c r="E14128" s="13">
        <v>2232</v>
      </c>
      <c r="F14128" s="7" t="s">
        <v>52</v>
      </c>
      <c r="G14128" s="7" t="s">
        <v>12</v>
      </c>
      <c r="H14128" s="13">
        <v>8</v>
      </c>
      <c r="I14128" s="13" t="str">
        <f>IF(G14128="Male",VLOOKUP(H14128,'Shoe size conversion table'!$B$6:$D$22,2),VLOOKUP(H14128,'Shoe size conversion table'!$J$6:$L$22,2))</f>
        <v>38-39</v>
      </c>
      <c r="J14128" s="13">
        <f>IF(G14128="Male",VLOOKUP(H14128,'Shoe size conversion table'!$B$6:$D$22,3),VLOOKUP(H14128,'Shoe size conversion table'!$J$6:$L$22,3))</f>
        <v>6</v>
      </c>
      <c r="K14128" s="11">
        <v>129</v>
      </c>
      <c r="L14128" s="12">
        <v>0.1</v>
      </c>
      <c r="M14128" s="7">
        <f t="shared" si="661"/>
        <v>2016</v>
      </c>
      <c r="N14128" s="7">
        <f t="shared" si="662"/>
        <v>11</v>
      </c>
      <c r="O14128" s="30">
        <f t="shared" si="663"/>
        <v>116.10000000000001</v>
      </c>
    </row>
    <row r="14129" spans="2:15" x14ac:dyDescent="0.2">
      <c r="B14129" s="13">
        <v>64999</v>
      </c>
      <c r="C14129" s="14">
        <v>42680.896111111251</v>
      </c>
      <c r="D14129" s="7" t="s">
        <v>10</v>
      </c>
      <c r="E14129" s="13">
        <v>2192</v>
      </c>
      <c r="F14129" s="7" t="s">
        <v>36</v>
      </c>
      <c r="G14129" s="7" t="s">
        <v>11</v>
      </c>
      <c r="H14129" s="13">
        <v>10</v>
      </c>
      <c r="I14129" s="13">
        <f>IF(G14129="Male",VLOOKUP(H14129,'Shoe size conversion table'!$B$6:$D$22,2),VLOOKUP(H14129,'Shoe size conversion table'!$J$6:$L$22,2))</f>
        <v>43</v>
      </c>
      <c r="J14129" s="13">
        <f>IF(G14129="Male",VLOOKUP(H14129,'Shoe size conversion table'!$B$6:$D$22,3),VLOOKUP(H14129,'Shoe size conversion table'!$J$6:$L$22,3))</f>
        <v>9.5</v>
      </c>
      <c r="K14129" s="11">
        <v>169</v>
      </c>
      <c r="L14129" s="12">
        <v>0.5</v>
      </c>
      <c r="M14129" s="7">
        <f t="shared" si="661"/>
        <v>2016</v>
      </c>
      <c r="N14129" s="7">
        <f t="shared" si="662"/>
        <v>11</v>
      </c>
      <c r="O14129" s="30">
        <f t="shared" si="663"/>
        <v>84.5</v>
      </c>
    </row>
    <row r="14130" spans="2:15" x14ac:dyDescent="0.2">
      <c r="B14130" s="13">
        <v>65000</v>
      </c>
      <c r="C14130" s="14">
        <v>42680.926111111301</v>
      </c>
      <c r="D14130" s="7" t="s">
        <v>10</v>
      </c>
      <c r="E14130" s="13">
        <v>2163</v>
      </c>
      <c r="F14130" s="7" t="s">
        <v>34</v>
      </c>
      <c r="G14130" s="7" t="s">
        <v>12</v>
      </c>
      <c r="H14130" s="13">
        <v>8</v>
      </c>
      <c r="I14130" s="13" t="str">
        <f>IF(G14130="Male",VLOOKUP(H14130,'Shoe size conversion table'!$B$6:$D$22,2),VLOOKUP(H14130,'Shoe size conversion table'!$J$6:$L$22,2))</f>
        <v>38-39</v>
      </c>
      <c r="J14130" s="13">
        <f>IF(G14130="Male",VLOOKUP(H14130,'Shoe size conversion table'!$B$6:$D$22,3),VLOOKUP(H14130,'Shoe size conversion table'!$J$6:$L$22,3))</f>
        <v>6</v>
      </c>
      <c r="K14130" s="11">
        <v>169</v>
      </c>
      <c r="L14130" s="12">
        <v>0</v>
      </c>
      <c r="M14130" s="7">
        <f t="shared" si="661"/>
        <v>2016</v>
      </c>
      <c r="N14130" s="7">
        <f t="shared" si="662"/>
        <v>11</v>
      </c>
      <c r="O14130" s="30">
        <f t="shared" si="663"/>
        <v>169</v>
      </c>
    </row>
    <row r="14131" spans="2:15" x14ac:dyDescent="0.2">
      <c r="B14131" s="13">
        <v>65001</v>
      </c>
      <c r="C14131" s="14">
        <v>42681.026111111249</v>
      </c>
      <c r="D14131" s="7" t="s">
        <v>10</v>
      </c>
      <c r="E14131" s="13">
        <v>2234</v>
      </c>
      <c r="F14131" s="7" t="s">
        <v>34</v>
      </c>
      <c r="G14131" s="7" t="s">
        <v>11</v>
      </c>
      <c r="H14131" s="13">
        <v>11.5</v>
      </c>
      <c r="I14131" s="13" t="str">
        <f>IF(G14131="Male",VLOOKUP(H14131,'Shoe size conversion table'!$B$6:$D$22,2),VLOOKUP(H14131,'Shoe size conversion table'!$J$6:$L$22,2))</f>
        <v>44-45</v>
      </c>
      <c r="J14131" s="13">
        <f>IF(G14131="Male",VLOOKUP(H14131,'Shoe size conversion table'!$B$6:$D$22,3),VLOOKUP(H14131,'Shoe size conversion table'!$J$6:$L$22,3))</f>
        <v>11</v>
      </c>
      <c r="K14131" s="11">
        <v>149</v>
      </c>
      <c r="L14131" s="12">
        <v>0.3</v>
      </c>
      <c r="M14131" s="7">
        <f t="shared" si="661"/>
        <v>2016</v>
      </c>
      <c r="N14131" s="7">
        <f t="shared" si="662"/>
        <v>11</v>
      </c>
      <c r="O14131" s="30">
        <f t="shared" si="663"/>
        <v>104.3</v>
      </c>
    </row>
    <row r="14132" spans="2:15" x14ac:dyDescent="0.2">
      <c r="B14132" s="13">
        <v>65002</v>
      </c>
      <c r="C14132" s="14">
        <v>42681.066111111119</v>
      </c>
      <c r="D14132" s="7" t="s">
        <v>7</v>
      </c>
      <c r="E14132" s="13">
        <v>2236</v>
      </c>
      <c r="F14132" s="7" t="s">
        <v>50</v>
      </c>
      <c r="G14132" s="7" t="s">
        <v>12</v>
      </c>
      <c r="H14132" s="13">
        <v>12</v>
      </c>
      <c r="I14132" s="13" t="str">
        <f>IF(G14132="Male",VLOOKUP(H14132,'Shoe size conversion table'!$B$6:$D$22,2),VLOOKUP(H14132,'Shoe size conversion table'!$J$6:$L$22,2))</f>
        <v>42-43</v>
      </c>
      <c r="J14132" s="13">
        <f>IF(G14132="Male",VLOOKUP(H14132,'Shoe size conversion table'!$B$6:$D$22,3),VLOOKUP(H14132,'Shoe size conversion table'!$J$6:$L$22,3))</f>
        <v>10</v>
      </c>
      <c r="K14132" s="11">
        <v>139</v>
      </c>
      <c r="L14132" s="12">
        <v>0.5</v>
      </c>
      <c r="M14132" s="7">
        <f t="shared" si="661"/>
        <v>2016</v>
      </c>
      <c r="N14132" s="7">
        <f t="shared" si="662"/>
        <v>11</v>
      </c>
      <c r="O14132" s="30">
        <f t="shared" si="663"/>
        <v>69.5</v>
      </c>
    </row>
    <row r="14133" spans="2:15" x14ac:dyDescent="0.2">
      <c r="B14133" s="13">
        <v>65003</v>
      </c>
      <c r="C14133" s="14">
        <v>42681.266111111123</v>
      </c>
      <c r="D14133" s="7" t="s">
        <v>7</v>
      </c>
      <c r="E14133" s="13">
        <v>2230</v>
      </c>
      <c r="F14133" s="7" t="s">
        <v>49</v>
      </c>
      <c r="G14133" s="7" t="s">
        <v>11</v>
      </c>
      <c r="H14133" s="13">
        <v>11</v>
      </c>
      <c r="I14133" s="13">
        <f>IF(G14133="Male",VLOOKUP(H14133,'Shoe size conversion table'!$B$6:$D$22,2),VLOOKUP(H14133,'Shoe size conversion table'!$J$6:$L$22,2))</f>
        <v>44</v>
      </c>
      <c r="J14133" s="13">
        <f>IF(G14133="Male",VLOOKUP(H14133,'Shoe size conversion table'!$B$6:$D$22,3),VLOOKUP(H14133,'Shoe size conversion table'!$J$6:$L$22,3))</f>
        <v>10.5</v>
      </c>
      <c r="K14133" s="11">
        <v>179</v>
      </c>
      <c r="L14133" s="12">
        <v>0</v>
      </c>
      <c r="M14133" s="7">
        <f t="shared" si="661"/>
        <v>2016</v>
      </c>
      <c r="N14133" s="7">
        <f t="shared" si="662"/>
        <v>11</v>
      </c>
      <c r="O14133" s="30">
        <f t="shared" si="663"/>
        <v>179</v>
      </c>
    </row>
    <row r="14134" spans="2:15" x14ac:dyDescent="0.2">
      <c r="B14134" s="13">
        <v>65004</v>
      </c>
      <c r="C14134" s="14">
        <v>42681.346111111117</v>
      </c>
      <c r="D14134" s="7" t="s">
        <v>10</v>
      </c>
      <c r="E14134" s="13">
        <v>2178</v>
      </c>
      <c r="F14134" s="7" t="s">
        <v>35</v>
      </c>
      <c r="G14134" s="7" t="s">
        <v>11</v>
      </c>
      <c r="H14134" s="13">
        <v>10</v>
      </c>
      <c r="I14134" s="13">
        <f>IF(G14134="Male",VLOOKUP(H14134,'Shoe size conversion table'!$B$6:$D$22,2),VLOOKUP(H14134,'Shoe size conversion table'!$J$6:$L$22,2))</f>
        <v>43</v>
      </c>
      <c r="J14134" s="13">
        <f>IF(G14134="Male",VLOOKUP(H14134,'Shoe size conversion table'!$B$6:$D$22,3),VLOOKUP(H14134,'Shoe size conversion table'!$J$6:$L$22,3))</f>
        <v>9.5</v>
      </c>
      <c r="K14134" s="11">
        <v>179</v>
      </c>
      <c r="L14134" s="12">
        <v>0</v>
      </c>
      <c r="M14134" s="7">
        <f t="shared" si="661"/>
        <v>2016</v>
      </c>
      <c r="N14134" s="7">
        <f t="shared" si="662"/>
        <v>11</v>
      </c>
      <c r="O14134" s="30">
        <f t="shared" si="663"/>
        <v>179</v>
      </c>
    </row>
    <row r="14135" spans="2:15" x14ac:dyDescent="0.2">
      <c r="B14135" s="13">
        <v>65005</v>
      </c>
      <c r="C14135" s="14">
        <v>42681.46611111112</v>
      </c>
      <c r="D14135" s="7" t="s">
        <v>8</v>
      </c>
      <c r="E14135" s="13">
        <v>2241</v>
      </c>
      <c r="F14135" s="7" t="s">
        <v>42</v>
      </c>
      <c r="G14135" s="7" t="s">
        <v>11</v>
      </c>
      <c r="H14135" s="13">
        <v>9.5</v>
      </c>
      <c r="I14135" s="13" t="str">
        <f>IF(G14135="Male",VLOOKUP(H14135,'Shoe size conversion table'!$B$6:$D$22,2),VLOOKUP(H14135,'Shoe size conversion table'!$J$6:$L$22,2))</f>
        <v>42-43</v>
      </c>
      <c r="J14135" s="13">
        <f>IF(G14135="Male",VLOOKUP(H14135,'Shoe size conversion table'!$B$6:$D$22,3),VLOOKUP(H14135,'Shoe size conversion table'!$J$6:$L$22,3))</f>
        <v>9</v>
      </c>
      <c r="K14135" s="11">
        <v>139</v>
      </c>
      <c r="L14135" s="12">
        <v>0.2</v>
      </c>
      <c r="M14135" s="7">
        <f t="shared" si="661"/>
        <v>2016</v>
      </c>
      <c r="N14135" s="7">
        <f t="shared" si="662"/>
        <v>11</v>
      </c>
      <c r="O14135" s="30">
        <f t="shared" si="663"/>
        <v>111.2</v>
      </c>
    </row>
    <row r="14136" spans="2:15" x14ac:dyDescent="0.2">
      <c r="B14136" s="13">
        <v>65006</v>
      </c>
      <c r="C14136" s="14">
        <v>42681.466111111207</v>
      </c>
      <c r="D14136" s="7" t="s">
        <v>9</v>
      </c>
      <c r="E14136" s="13">
        <v>2178</v>
      </c>
      <c r="F14136" s="7" t="s">
        <v>59</v>
      </c>
      <c r="G14136" s="7" t="s">
        <v>11</v>
      </c>
      <c r="H14136" s="13">
        <v>10</v>
      </c>
      <c r="I14136" s="13">
        <f>IF(G14136="Male",VLOOKUP(H14136,'Shoe size conversion table'!$B$6:$D$22,2),VLOOKUP(H14136,'Shoe size conversion table'!$J$6:$L$22,2))</f>
        <v>43</v>
      </c>
      <c r="J14136" s="13">
        <f>IF(G14136="Male",VLOOKUP(H14136,'Shoe size conversion table'!$B$6:$D$22,3),VLOOKUP(H14136,'Shoe size conversion table'!$J$6:$L$22,3))</f>
        <v>9.5</v>
      </c>
      <c r="K14136" s="11">
        <v>129</v>
      </c>
      <c r="L14136" s="12">
        <v>0.5</v>
      </c>
      <c r="M14136" s="7">
        <f t="shared" si="661"/>
        <v>2016</v>
      </c>
      <c r="N14136" s="7">
        <f t="shared" si="662"/>
        <v>11</v>
      </c>
      <c r="O14136" s="30">
        <f t="shared" si="663"/>
        <v>64.5</v>
      </c>
    </row>
    <row r="14137" spans="2:15" x14ac:dyDescent="0.2">
      <c r="B14137" s="13">
        <v>65007</v>
      </c>
      <c r="C14137" s="14">
        <v>42681.506111111099</v>
      </c>
      <c r="D14137" s="7" t="s">
        <v>10</v>
      </c>
      <c r="E14137" s="13">
        <v>2180</v>
      </c>
      <c r="F14137" s="7" t="s">
        <v>35</v>
      </c>
      <c r="G14137" s="7" t="s">
        <v>11</v>
      </c>
      <c r="H14137" s="13">
        <v>9</v>
      </c>
      <c r="I14137" s="13">
        <f>IF(G14137="Male",VLOOKUP(H14137,'Shoe size conversion table'!$B$6:$D$22,2),VLOOKUP(H14137,'Shoe size conversion table'!$J$6:$L$22,2))</f>
        <v>42</v>
      </c>
      <c r="J14137" s="13">
        <f>IF(G14137="Male",VLOOKUP(H14137,'Shoe size conversion table'!$B$6:$D$22,3),VLOOKUP(H14137,'Shoe size conversion table'!$J$6:$L$22,3))</f>
        <v>8.5</v>
      </c>
      <c r="K14137" s="11">
        <v>139</v>
      </c>
      <c r="L14137" s="12">
        <v>0</v>
      </c>
      <c r="M14137" s="7">
        <f t="shared" si="661"/>
        <v>2016</v>
      </c>
      <c r="N14137" s="7">
        <f t="shared" si="662"/>
        <v>11</v>
      </c>
      <c r="O14137" s="30">
        <f t="shared" si="663"/>
        <v>139</v>
      </c>
    </row>
    <row r="14138" spans="2:15" x14ac:dyDescent="0.2">
      <c r="B14138" s="13">
        <v>65008</v>
      </c>
      <c r="C14138" s="14">
        <v>42681.53611111112</v>
      </c>
      <c r="D14138" s="7" t="s">
        <v>10</v>
      </c>
      <c r="E14138" s="13">
        <v>2236</v>
      </c>
      <c r="F14138" s="7" t="s">
        <v>34</v>
      </c>
      <c r="G14138" s="7" t="s">
        <v>11</v>
      </c>
      <c r="H14138" s="13">
        <v>10.5</v>
      </c>
      <c r="I14138" s="13" t="str">
        <f>IF(G14138="Male",VLOOKUP(H14138,'Shoe size conversion table'!$B$6:$D$22,2),VLOOKUP(H14138,'Shoe size conversion table'!$J$6:$L$22,2))</f>
        <v>43-44</v>
      </c>
      <c r="J14138" s="13">
        <f>IF(G14138="Male",VLOOKUP(H14138,'Shoe size conversion table'!$B$6:$D$22,3),VLOOKUP(H14138,'Shoe size conversion table'!$J$6:$L$22,3))</f>
        <v>10</v>
      </c>
      <c r="K14138" s="11">
        <v>199</v>
      </c>
      <c r="L14138" s="12">
        <v>0.3</v>
      </c>
      <c r="M14138" s="7">
        <f t="shared" si="661"/>
        <v>2016</v>
      </c>
      <c r="N14138" s="7">
        <f t="shared" si="662"/>
        <v>11</v>
      </c>
      <c r="O14138" s="30">
        <f t="shared" si="663"/>
        <v>139.29999999999998</v>
      </c>
    </row>
    <row r="14139" spans="2:15" x14ac:dyDescent="0.2">
      <c r="B14139" s="13">
        <v>65009</v>
      </c>
      <c r="C14139" s="14">
        <v>42681.53611111112</v>
      </c>
      <c r="D14139" s="7" t="s">
        <v>8</v>
      </c>
      <c r="E14139" s="13">
        <v>2211</v>
      </c>
      <c r="F14139" s="7" t="s">
        <v>41</v>
      </c>
      <c r="G14139" s="7" t="s">
        <v>11</v>
      </c>
      <c r="H14139" s="13">
        <v>9.5</v>
      </c>
      <c r="I14139" s="13" t="str">
        <f>IF(G14139="Male",VLOOKUP(H14139,'Shoe size conversion table'!$B$6:$D$22,2),VLOOKUP(H14139,'Shoe size conversion table'!$J$6:$L$22,2))</f>
        <v>42-43</v>
      </c>
      <c r="J14139" s="13">
        <f>IF(G14139="Male",VLOOKUP(H14139,'Shoe size conversion table'!$B$6:$D$22,3),VLOOKUP(H14139,'Shoe size conversion table'!$J$6:$L$22,3))</f>
        <v>9</v>
      </c>
      <c r="K14139" s="11">
        <v>199</v>
      </c>
      <c r="L14139" s="12">
        <v>0.1</v>
      </c>
      <c r="M14139" s="7">
        <f t="shared" si="661"/>
        <v>2016</v>
      </c>
      <c r="N14139" s="7">
        <f t="shared" si="662"/>
        <v>11</v>
      </c>
      <c r="O14139" s="30">
        <f t="shared" si="663"/>
        <v>179.1</v>
      </c>
    </row>
    <row r="14140" spans="2:15" x14ac:dyDescent="0.2">
      <c r="B14140" s="13">
        <v>65009</v>
      </c>
      <c r="C14140" s="14">
        <v>42681.53611111112</v>
      </c>
      <c r="D14140" s="7" t="s">
        <v>8</v>
      </c>
      <c r="E14140" s="13">
        <v>2193</v>
      </c>
      <c r="F14140" s="7" t="s">
        <v>41</v>
      </c>
      <c r="G14140" s="7" t="s">
        <v>11</v>
      </c>
      <c r="H14140" s="13">
        <v>15</v>
      </c>
      <c r="I14140" s="13">
        <f>IF(G14140="Male",VLOOKUP(H14140,'Shoe size conversion table'!$B$6:$D$22,2),VLOOKUP(H14140,'Shoe size conversion table'!$J$6:$L$22,2))</f>
        <v>48</v>
      </c>
      <c r="J14140" s="13">
        <f>IF(G14140="Male",VLOOKUP(H14140,'Shoe size conversion table'!$B$6:$D$22,3),VLOOKUP(H14140,'Shoe size conversion table'!$J$6:$L$22,3))</f>
        <v>14.5</v>
      </c>
      <c r="K14140" s="11">
        <v>129</v>
      </c>
      <c r="L14140" s="12">
        <v>0</v>
      </c>
      <c r="M14140" s="7">
        <f t="shared" si="661"/>
        <v>2016</v>
      </c>
      <c r="N14140" s="7">
        <f t="shared" si="662"/>
        <v>11</v>
      </c>
      <c r="O14140" s="30">
        <f t="shared" si="663"/>
        <v>129</v>
      </c>
    </row>
    <row r="14141" spans="2:15" x14ac:dyDescent="0.2">
      <c r="B14141" s="13">
        <v>65010</v>
      </c>
      <c r="C14141" s="14">
        <v>42681.606111111207</v>
      </c>
      <c r="D14141" s="7" t="s">
        <v>10</v>
      </c>
      <c r="E14141" s="13">
        <v>2229</v>
      </c>
      <c r="F14141" s="7" t="s">
        <v>35</v>
      </c>
      <c r="G14141" s="7" t="s">
        <v>12</v>
      </c>
      <c r="H14141" s="13">
        <v>9.5</v>
      </c>
      <c r="I14141" s="13">
        <f>IF(G14141="Male",VLOOKUP(H14141,'Shoe size conversion table'!$B$6:$D$22,2),VLOOKUP(H14141,'Shoe size conversion table'!$J$6:$L$22,2))</f>
        <v>40</v>
      </c>
      <c r="J14141" s="13">
        <f>IF(G14141="Male",VLOOKUP(H14141,'Shoe size conversion table'!$B$6:$D$22,3),VLOOKUP(H14141,'Shoe size conversion table'!$J$6:$L$22,3))</f>
        <v>7.5</v>
      </c>
      <c r="K14141" s="11">
        <v>169</v>
      </c>
      <c r="L14141" s="12">
        <v>0.2</v>
      </c>
      <c r="M14141" s="7">
        <f t="shared" si="661"/>
        <v>2016</v>
      </c>
      <c r="N14141" s="7">
        <f t="shared" si="662"/>
        <v>11</v>
      </c>
      <c r="O14141" s="30">
        <f t="shared" si="663"/>
        <v>135.20000000000002</v>
      </c>
    </row>
    <row r="14142" spans="2:15" x14ac:dyDescent="0.2">
      <c r="B14142" s="13">
        <v>65011</v>
      </c>
      <c r="C14142" s="14">
        <v>42681.626111111116</v>
      </c>
      <c r="D14142" s="7" t="s">
        <v>7</v>
      </c>
      <c r="E14142" s="13">
        <v>2155</v>
      </c>
      <c r="F14142" s="7" t="s">
        <v>50</v>
      </c>
      <c r="G14142" s="7" t="s">
        <v>11</v>
      </c>
      <c r="H14142" s="13">
        <v>11.5</v>
      </c>
      <c r="I14142" s="13" t="str">
        <f>IF(G14142="Male",VLOOKUP(H14142,'Shoe size conversion table'!$B$6:$D$22,2),VLOOKUP(H14142,'Shoe size conversion table'!$J$6:$L$22,2))</f>
        <v>44-45</v>
      </c>
      <c r="J14142" s="13">
        <f>IF(G14142="Male",VLOOKUP(H14142,'Shoe size conversion table'!$B$6:$D$22,3),VLOOKUP(H14142,'Shoe size conversion table'!$J$6:$L$22,3))</f>
        <v>11</v>
      </c>
      <c r="K14142" s="11">
        <v>149</v>
      </c>
      <c r="L14142" s="12">
        <v>0</v>
      </c>
      <c r="M14142" s="7">
        <f t="shared" si="661"/>
        <v>2016</v>
      </c>
      <c r="N14142" s="7">
        <f t="shared" si="662"/>
        <v>11</v>
      </c>
      <c r="O14142" s="30">
        <f t="shared" si="663"/>
        <v>149</v>
      </c>
    </row>
    <row r="14143" spans="2:15" x14ac:dyDescent="0.2">
      <c r="B14143" s="13">
        <v>65012</v>
      </c>
      <c r="C14143" s="14">
        <v>42681.696111111247</v>
      </c>
      <c r="D14143" s="7" t="s">
        <v>9</v>
      </c>
      <c r="E14143" s="13">
        <v>2209</v>
      </c>
      <c r="F14143" s="7" t="s">
        <v>61</v>
      </c>
      <c r="G14143" s="7" t="s">
        <v>11</v>
      </c>
      <c r="H14143" s="13">
        <v>11</v>
      </c>
      <c r="I14143" s="13">
        <f>IF(G14143="Male",VLOOKUP(H14143,'Shoe size conversion table'!$B$6:$D$22,2),VLOOKUP(H14143,'Shoe size conversion table'!$J$6:$L$22,2))</f>
        <v>44</v>
      </c>
      <c r="J14143" s="13">
        <f>IF(G14143="Male",VLOOKUP(H14143,'Shoe size conversion table'!$B$6:$D$22,3),VLOOKUP(H14143,'Shoe size conversion table'!$J$6:$L$22,3))</f>
        <v>10.5</v>
      </c>
      <c r="K14143" s="11">
        <v>169</v>
      </c>
      <c r="L14143" s="12">
        <v>0</v>
      </c>
      <c r="M14143" s="7">
        <f t="shared" si="661"/>
        <v>2016</v>
      </c>
      <c r="N14143" s="7">
        <f t="shared" si="662"/>
        <v>11</v>
      </c>
      <c r="O14143" s="30">
        <f t="shared" si="663"/>
        <v>169</v>
      </c>
    </row>
    <row r="14144" spans="2:15" x14ac:dyDescent="0.2">
      <c r="B14144" s="13">
        <v>65013</v>
      </c>
      <c r="C14144" s="14">
        <v>42681.756111111099</v>
      </c>
      <c r="D14144" s="7" t="s">
        <v>8</v>
      </c>
      <c r="E14144" s="13">
        <v>2228</v>
      </c>
      <c r="F14144" s="7" t="s">
        <v>41</v>
      </c>
      <c r="G14144" s="7" t="s">
        <v>12</v>
      </c>
      <c r="H14144" s="13">
        <v>7.5</v>
      </c>
      <c r="I14144" s="13">
        <f>IF(G14144="Male",VLOOKUP(H14144,'Shoe size conversion table'!$B$6:$D$22,2),VLOOKUP(H14144,'Shoe size conversion table'!$J$6:$L$22,2))</f>
        <v>38</v>
      </c>
      <c r="J14144" s="13">
        <f>IF(G14144="Male",VLOOKUP(H14144,'Shoe size conversion table'!$B$6:$D$22,3),VLOOKUP(H14144,'Shoe size conversion table'!$J$6:$L$22,3))</f>
        <v>5.5</v>
      </c>
      <c r="K14144" s="11">
        <v>189</v>
      </c>
      <c r="L14144" s="12">
        <v>0.1</v>
      </c>
      <c r="M14144" s="7">
        <f t="shared" si="661"/>
        <v>2016</v>
      </c>
      <c r="N14144" s="7">
        <f t="shared" si="662"/>
        <v>11</v>
      </c>
      <c r="O14144" s="30">
        <f t="shared" si="663"/>
        <v>170.1</v>
      </c>
    </row>
    <row r="14145" spans="2:15" x14ac:dyDescent="0.2">
      <c r="B14145" s="13">
        <v>65014</v>
      </c>
      <c r="C14145" s="14">
        <v>42681.76611111121</v>
      </c>
      <c r="D14145" s="7" t="s">
        <v>7</v>
      </c>
      <c r="E14145" s="13">
        <v>2234</v>
      </c>
      <c r="F14145" s="7" t="s">
        <v>47</v>
      </c>
      <c r="G14145" s="7" t="s">
        <v>12</v>
      </c>
      <c r="H14145" s="13">
        <v>8</v>
      </c>
      <c r="I14145" s="13" t="str">
        <f>IF(G14145="Male",VLOOKUP(H14145,'Shoe size conversion table'!$B$6:$D$22,2),VLOOKUP(H14145,'Shoe size conversion table'!$J$6:$L$22,2))</f>
        <v>38-39</v>
      </c>
      <c r="J14145" s="13">
        <f>IF(G14145="Male",VLOOKUP(H14145,'Shoe size conversion table'!$B$6:$D$22,3),VLOOKUP(H14145,'Shoe size conversion table'!$J$6:$L$22,3))</f>
        <v>6</v>
      </c>
      <c r="K14145" s="11">
        <v>199</v>
      </c>
      <c r="L14145" s="12">
        <v>0</v>
      </c>
      <c r="M14145" s="7">
        <f t="shared" si="661"/>
        <v>2016</v>
      </c>
      <c r="N14145" s="7">
        <f t="shared" si="662"/>
        <v>11</v>
      </c>
      <c r="O14145" s="30">
        <f t="shared" si="663"/>
        <v>199</v>
      </c>
    </row>
    <row r="14146" spans="2:15" x14ac:dyDescent="0.2">
      <c r="B14146" s="13">
        <v>65015</v>
      </c>
      <c r="C14146" s="14">
        <v>42681.826111111099</v>
      </c>
      <c r="D14146" s="7" t="s">
        <v>7</v>
      </c>
      <c r="E14146" s="13">
        <v>2235</v>
      </c>
      <c r="F14146" s="7" t="s">
        <v>51</v>
      </c>
      <c r="G14146" s="7" t="s">
        <v>11</v>
      </c>
      <c r="H14146" s="13">
        <v>10.5</v>
      </c>
      <c r="I14146" s="13" t="str">
        <f>IF(G14146="Male",VLOOKUP(H14146,'Shoe size conversion table'!$B$6:$D$22,2),VLOOKUP(H14146,'Shoe size conversion table'!$J$6:$L$22,2))</f>
        <v>43-44</v>
      </c>
      <c r="J14146" s="13">
        <f>IF(G14146="Male",VLOOKUP(H14146,'Shoe size conversion table'!$B$6:$D$22,3),VLOOKUP(H14146,'Shoe size conversion table'!$J$6:$L$22,3))</f>
        <v>10</v>
      </c>
      <c r="K14146" s="11">
        <v>179</v>
      </c>
      <c r="L14146" s="12">
        <v>0.5</v>
      </c>
      <c r="M14146" s="7">
        <f t="shared" si="661"/>
        <v>2016</v>
      </c>
      <c r="N14146" s="7">
        <f t="shared" si="662"/>
        <v>11</v>
      </c>
      <c r="O14146" s="30">
        <f t="shared" si="663"/>
        <v>89.5</v>
      </c>
    </row>
    <row r="14147" spans="2:15" x14ac:dyDescent="0.2">
      <c r="B14147" s="13">
        <v>65015</v>
      </c>
      <c r="C14147" s="14">
        <v>42681.826111111121</v>
      </c>
      <c r="D14147" s="7" t="s">
        <v>7</v>
      </c>
      <c r="E14147" s="13">
        <v>2154</v>
      </c>
      <c r="F14147" s="7" t="s">
        <v>56</v>
      </c>
      <c r="G14147" s="7" t="s">
        <v>11</v>
      </c>
      <c r="H14147" s="13">
        <v>11.5</v>
      </c>
      <c r="I14147" s="13" t="str">
        <f>IF(G14147="Male",VLOOKUP(H14147,'Shoe size conversion table'!$B$6:$D$22,2),VLOOKUP(H14147,'Shoe size conversion table'!$J$6:$L$22,2))</f>
        <v>44-45</v>
      </c>
      <c r="J14147" s="13">
        <f>IF(G14147="Male",VLOOKUP(H14147,'Shoe size conversion table'!$B$6:$D$22,3),VLOOKUP(H14147,'Shoe size conversion table'!$J$6:$L$22,3))</f>
        <v>11</v>
      </c>
      <c r="K14147" s="11">
        <v>199</v>
      </c>
      <c r="L14147" s="12">
        <v>0</v>
      </c>
      <c r="M14147" s="7">
        <f t="shared" si="661"/>
        <v>2016</v>
      </c>
      <c r="N14147" s="7">
        <f t="shared" si="662"/>
        <v>11</v>
      </c>
      <c r="O14147" s="30">
        <f t="shared" si="663"/>
        <v>199</v>
      </c>
    </row>
    <row r="14148" spans="2:15" x14ac:dyDescent="0.2">
      <c r="B14148" s="13">
        <v>65016</v>
      </c>
      <c r="C14148" s="14">
        <v>42681.826111111244</v>
      </c>
      <c r="D14148" s="7" t="s">
        <v>7</v>
      </c>
      <c r="E14148" s="13">
        <v>2167</v>
      </c>
      <c r="F14148" s="7" t="s">
        <v>48</v>
      </c>
      <c r="G14148" s="7" t="s">
        <v>11</v>
      </c>
      <c r="H14148" s="13">
        <v>10</v>
      </c>
      <c r="I14148" s="13">
        <f>IF(G14148="Male",VLOOKUP(H14148,'Shoe size conversion table'!$B$6:$D$22,2),VLOOKUP(H14148,'Shoe size conversion table'!$J$6:$L$22,2))</f>
        <v>43</v>
      </c>
      <c r="J14148" s="13">
        <f>IF(G14148="Male",VLOOKUP(H14148,'Shoe size conversion table'!$B$6:$D$22,3),VLOOKUP(H14148,'Shoe size conversion table'!$J$6:$L$22,3))</f>
        <v>9.5</v>
      </c>
      <c r="K14148" s="11">
        <v>149</v>
      </c>
      <c r="L14148" s="12">
        <v>0.5</v>
      </c>
      <c r="M14148" s="7">
        <f t="shared" si="661"/>
        <v>2016</v>
      </c>
      <c r="N14148" s="7">
        <f t="shared" si="662"/>
        <v>11</v>
      </c>
      <c r="O14148" s="30">
        <f t="shared" si="663"/>
        <v>74.5</v>
      </c>
    </row>
    <row r="14149" spans="2:15" x14ac:dyDescent="0.2">
      <c r="B14149" s="13">
        <v>65017</v>
      </c>
      <c r="C14149" s="14">
        <v>42681.916111111117</v>
      </c>
      <c r="D14149" s="7" t="s">
        <v>10</v>
      </c>
      <c r="E14149" s="13">
        <v>2207</v>
      </c>
      <c r="F14149" s="7" t="s">
        <v>35</v>
      </c>
      <c r="G14149" s="7" t="s">
        <v>12</v>
      </c>
      <c r="H14149" s="13">
        <v>8</v>
      </c>
      <c r="I14149" s="13" t="str">
        <f>IF(G14149="Male",VLOOKUP(H14149,'Shoe size conversion table'!$B$6:$D$22,2),VLOOKUP(H14149,'Shoe size conversion table'!$J$6:$L$22,2))</f>
        <v>38-39</v>
      </c>
      <c r="J14149" s="13">
        <f>IF(G14149="Male",VLOOKUP(H14149,'Shoe size conversion table'!$B$6:$D$22,3),VLOOKUP(H14149,'Shoe size conversion table'!$J$6:$L$22,3))</f>
        <v>6</v>
      </c>
      <c r="K14149" s="11">
        <v>129</v>
      </c>
      <c r="L14149" s="12">
        <v>0.1</v>
      </c>
      <c r="M14149" s="7">
        <f t="shared" ref="M14149:M14212" si="664">YEAR(C14149)</f>
        <v>2016</v>
      </c>
      <c r="N14149" s="7">
        <f t="shared" si="662"/>
        <v>11</v>
      </c>
      <c r="O14149" s="30">
        <f t="shared" si="663"/>
        <v>116.10000000000001</v>
      </c>
    </row>
    <row r="14150" spans="2:15" x14ac:dyDescent="0.2">
      <c r="B14150" s="13">
        <v>65018</v>
      </c>
      <c r="C14150" s="14">
        <v>42681.936111111303</v>
      </c>
      <c r="D14150" s="7" t="s">
        <v>10</v>
      </c>
      <c r="E14150" s="13">
        <v>2209</v>
      </c>
      <c r="F14150" s="7" t="s">
        <v>35</v>
      </c>
      <c r="G14150" s="7" t="s">
        <v>12</v>
      </c>
      <c r="H14150" s="13">
        <v>8.5</v>
      </c>
      <c r="I14150" s="13">
        <f>IF(G14150="Male",VLOOKUP(H14150,'Shoe size conversion table'!$B$6:$D$22,2),VLOOKUP(H14150,'Shoe size conversion table'!$J$6:$L$22,2))</f>
        <v>39</v>
      </c>
      <c r="J14150" s="13">
        <f>IF(G14150="Male",VLOOKUP(H14150,'Shoe size conversion table'!$B$6:$D$22,3),VLOOKUP(H14150,'Shoe size conversion table'!$J$6:$L$22,3))</f>
        <v>6.5</v>
      </c>
      <c r="K14150" s="11">
        <v>199</v>
      </c>
      <c r="L14150" s="12">
        <v>0</v>
      </c>
      <c r="M14150" s="7">
        <f t="shared" si="664"/>
        <v>2016</v>
      </c>
      <c r="N14150" s="7">
        <f t="shared" ref="N14150:N14213" si="665">MONTH(C14150:C29117)</f>
        <v>11</v>
      </c>
      <c r="O14150" s="30">
        <f t="shared" ref="O14150:O14213" si="666">K14150*(1-L14150)</f>
        <v>199</v>
      </c>
    </row>
    <row r="14151" spans="2:15" x14ac:dyDescent="0.2">
      <c r="B14151" s="13">
        <v>65019</v>
      </c>
      <c r="C14151" s="14">
        <v>42682.016111111101</v>
      </c>
      <c r="D14151" s="7" t="s">
        <v>7</v>
      </c>
      <c r="E14151" s="13">
        <v>2166</v>
      </c>
      <c r="F14151" s="7" t="s">
        <v>49</v>
      </c>
      <c r="G14151" s="7" t="s">
        <v>11</v>
      </c>
      <c r="H14151" s="13">
        <v>14</v>
      </c>
      <c r="I14151" s="13">
        <f>IF(G14151="Male",VLOOKUP(H14151,'Shoe size conversion table'!$B$6:$D$22,2),VLOOKUP(H14151,'Shoe size conversion table'!$J$6:$L$22,2))</f>
        <v>47</v>
      </c>
      <c r="J14151" s="13">
        <f>IF(G14151="Male",VLOOKUP(H14151,'Shoe size conversion table'!$B$6:$D$22,3),VLOOKUP(H14151,'Shoe size conversion table'!$J$6:$L$22,3))</f>
        <v>13.5</v>
      </c>
      <c r="K14151" s="11">
        <v>189</v>
      </c>
      <c r="L14151" s="12">
        <v>0</v>
      </c>
      <c r="M14151" s="7">
        <f t="shared" si="664"/>
        <v>2016</v>
      </c>
      <c r="N14151" s="7">
        <f t="shared" si="665"/>
        <v>11</v>
      </c>
      <c r="O14151" s="30">
        <f t="shared" si="666"/>
        <v>189</v>
      </c>
    </row>
    <row r="14152" spans="2:15" x14ac:dyDescent="0.2">
      <c r="B14152" s="13">
        <v>65020</v>
      </c>
      <c r="C14152" s="14">
        <v>42682.066111111119</v>
      </c>
      <c r="D14152" s="7" t="s">
        <v>7</v>
      </c>
      <c r="E14152" s="13">
        <v>2162</v>
      </c>
      <c r="F14152" s="7" t="s">
        <v>54</v>
      </c>
      <c r="G14152" s="7" t="s">
        <v>11</v>
      </c>
      <c r="H14152" s="13">
        <v>9</v>
      </c>
      <c r="I14152" s="13">
        <f>IF(G14152="Male",VLOOKUP(H14152,'Shoe size conversion table'!$B$6:$D$22,2),VLOOKUP(H14152,'Shoe size conversion table'!$J$6:$L$22,2))</f>
        <v>42</v>
      </c>
      <c r="J14152" s="13">
        <f>IF(G14152="Male",VLOOKUP(H14152,'Shoe size conversion table'!$B$6:$D$22,3),VLOOKUP(H14152,'Shoe size conversion table'!$J$6:$L$22,3))</f>
        <v>8.5</v>
      </c>
      <c r="K14152" s="11">
        <v>169</v>
      </c>
      <c r="L14152" s="12">
        <v>0.5</v>
      </c>
      <c r="M14152" s="7">
        <f t="shared" si="664"/>
        <v>2016</v>
      </c>
      <c r="N14152" s="7">
        <f t="shared" si="665"/>
        <v>11</v>
      </c>
      <c r="O14152" s="30">
        <f t="shared" si="666"/>
        <v>84.5</v>
      </c>
    </row>
    <row r="14153" spans="2:15" x14ac:dyDescent="0.2">
      <c r="B14153" s="13">
        <v>65021</v>
      </c>
      <c r="C14153" s="14">
        <v>42682.146111111098</v>
      </c>
      <c r="D14153" s="7" t="s">
        <v>7</v>
      </c>
      <c r="E14153" s="13">
        <v>2168</v>
      </c>
      <c r="F14153" s="7" t="s">
        <v>50</v>
      </c>
      <c r="G14153" s="7" t="s">
        <v>12</v>
      </c>
      <c r="H14153" s="13">
        <v>10.5</v>
      </c>
      <c r="I14153" s="13">
        <f>IF(G14153="Male",VLOOKUP(H14153,'Shoe size conversion table'!$B$6:$D$22,2),VLOOKUP(H14153,'Shoe size conversion table'!$J$6:$L$22,2))</f>
        <v>41</v>
      </c>
      <c r="J14153" s="13">
        <f>IF(G14153="Male",VLOOKUP(H14153,'Shoe size conversion table'!$B$6:$D$22,3),VLOOKUP(H14153,'Shoe size conversion table'!$J$6:$L$22,3))</f>
        <v>8.5</v>
      </c>
      <c r="K14153" s="11">
        <v>199</v>
      </c>
      <c r="L14153" s="12">
        <v>0</v>
      </c>
      <c r="M14153" s="7">
        <f t="shared" si="664"/>
        <v>2016</v>
      </c>
      <c r="N14153" s="7">
        <f t="shared" si="665"/>
        <v>11</v>
      </c>
      <c r="O14153" s="30">
        <f t="shared" si="666"/>
        <v>199</v>
      </c>
    </row>
    <row r="14154" spans="2:15" x14ac:dyDescent="0.2">
      <c r="B14154" s="13">
        <v>65022</v>
      </c>
      <c r="C14154" s="14">
        <v>42682.146111111302</v>
      </c>
      <c r="D14154" s="7" t="s">
        <v>8</v>
      </c>
      <c r="E14154" s="13">
        <v>2158</v>
      </c>
      <c r="F14154" s="7" t="s">
        <v>41</v>
      </c>
      <c r="G14154" s="7" t="s">
        <v>12</v>
      </c>
      <c r="H14154" s="13">
        <v>8.5</v>
      </c>
      <c r="I14154" s="13">
        <f>IF(G14154="Male",VLOOKUP(H14154,'Shoe size conversion table'!$B$6:$D$22,2),VLOOKUP(H14154,'Shoe size conversion table'!$J$6:$L$22,2))</f>
        <v>39</v>
      </c>
      <c r="J14154" s="13">
        <f>IF(G14154="Male",VLOOKUP(H14154,'Shoe size conversion table'!$B$6:$D$22,3),VLOOKUP(H14154,'Shoe size conversion table'!$J$6:$L$22,3))</f>
        <v>6.5</v>
      </c>
      <c r="K14154" s="11">
        <v>169</v>
      </c>
      <c r="L14154" s="12">
        <v>0</v>
      </c>
      <c r="M14154" s="7">
        <f t="shared" si="664"/>
        <v>2016</v>
      </c>
      <c r="N14154" s="7">
        <f t="shared" si="665"/>
        <v>11</v>
      </c>
      <c r="O14154" s="30">
        <f t="shared" si="666"/>
        <v>169</v>
      </c>
    </row>
    <row r="14155" spans="2:15" x14ac:dyDescent="0.2">
      <c r="B14155" s="13">
        <v>65023</v>
      </c>
      <c r="C14155" s="14">
        <v>42682.316111111249</v>
      </c>
      <c r="D14155" s="7" t="s">
        <v>10</v>
      </c>
      <c r="E14155" s="13">
        <v>2205</v>
      </c>
      <c r="F14155" s="7" t="s">
        <v>35</v>
      </c>
      <c r="G14155" s="7" t="s">
        <v>11</v>
      </c>
      <c r="H14155" s="13">
        <v>10</v>
      </c>
      <c r="I14155" s="13">
        <f>IF(G14155="Male",VLOOKUP(H14155,'Shoe size conversion table'!$B$6:$D$22,2),VLOOKUP(H14155,'Shoe size conversion table'!$J$6:$L$22,2))</f>
        <v>43</v>
      </c>
      <c r="J14155" s="13">
        <f>IF(G14155="Male",VLOOKUP(H14155,'Shoe size conversion table'!$B$6:$D$22,3),VLOOKUP(H14155,'Shoe size conversion table'!$J$6:$L$22,3))</f>
        <v>9.5</v>
      </c>
      <c r="K14155" s="11">
        <v>189</v>
      </c>
      <c r="L14155" s="12">
        <v>0.1</v>
      </c>
      <c r="M14155" s="7">
        <f t="shared" si="664"/>
        <v>2016</v>
      </c>
      <c r="N14155" s="7">
        <f t="shared" si="665"/>
        <v>11</v>
      </c>
      <c r="O14155" s="30">
        <f t="shared" si="666"/>
        <v>170.1</v>
      </c>
    </row>
    <row r="14156" spans="2:15" x14ac:dyDescent="0.2">
      <c r="B14156" s="13">
        <v>65024</v>
      </c>
      <c r="C14156" s="14">
        <v>42682.346111111117</v>
      </c>
      <c r="D14156" s="7" t="s">
        <v>7</v>
      </c>
      <c r="E14156" s="13">
        <v>2242</v>
      </c>
      <c r="F14156" s="7" t="s">
        <v>44</v>
      </c>
      <c r="G14156" s="7" t="s">
        <v>12</v>
      </c>
      <c r="H14156" s="13">
        <v>8</v>
      </c>
      <c r="I14156" s="13" t="str">
        <f>IF(G14156="Male",VLOOKUP(H14156,'Shoe size conversion table'!$B$6:$D$22,2),VLOOKUP(H14156,'Shoe size conversion table'!$J$6:$L$22,2))</f>
        <v>38-39</v>
      </c>
      <c r="J14156" s="13">
        <f>IF(G14156="Male",VLOOKUP(H14156,'Shoe size conversion table'!$B$6:$D$22,3),VLOOKUP(H14156,'Shoe size conversion table'!$J$6:$L$22,3))</f>
        <v>6</v>
      </c>
      <c r="K14156" s="11">
        <v>139</v>
      </c>
      <c r="L14156" s="12">
        <v>0.2</v>
      </c>
      <c r="M14156" s="7">
        <f t="shared" si="664"/>
        <v>2016</v>
      </c>
      <c r="N14156" s="7">
        <f t="shared" si="665"/>
        <v>11</v>
      </c>
      <c r="O14156" s="30">
        <f t="shared" si="666"/>
        <v>111.2</v>
      </c>
    </row>
    <row r="14157" spans="2:15" x14ac:dyDescent="0.2">
      <c r="B14157" s="13">
        <v>65025</v>
      </c>
      <c r="C14157" s="14">
        <v>42682.376111111211</v>
      </c>
      <c r="D14157" s="7" t="s">
        <v>10</v>
      </c>
      <c r="E14157" s="13">
        <v>2147</v>
      </c>
      <c r="F14157" s="7" t="s">
        <v>35</v>
      </c>
      <c r="G14157" s="7" t="s">
        <v>11</v>
      </c>
      <c r="H14157" s="13">
        <v>10.5</v>
      </c>
      <c r="I14157" s="13" t="str">
        <f>IF(G14157="Male",VLOOKUP(H14157,'Shoe size conversion table'!$B$6:$D$22,2),VLOOKUP(H14157,'Shoe size conversion table'!$J$6:$L$22,2))</f>
        <v>43-44</v>
      </c>
      <c r="J14157" s="13">
        <f>IF(G14157="Male",VLOOKUP(H14157,'Shoe size conversion table'!$B$6:$D$22,3),VLOOKUP(H14157,'Shoe size conversion table'!$J$6:$L$22,3))</f>
        <v>10</v>
      </c>
      <c r="K14157" s="11">
        <v>159</v>
      </c>
      <c r="L14157" s="12">
        <v>0.1</v>
      </c>
      <c r="M14157" s="7">
        <f t="shared" si="664"/>
        <v>2016</v>
      </c>
      <c r="N14157" s="7">
        <f t="shared" si="665"/>
        <v>11</v>
      </c>
      <c r="O14157" s="30">
        <f t="shared" si="666"/>
        <v>143.1</v>
      </c>
    </row>
    <row r="14158" spans="2:15" x14ac:dyDescent="0.2">
      <c r="B14158" s="13">
        <v>65026</v>
      </c>
      <c r="C14158" s="14">
        <v>42682.466111111207</v>
      </c>
      <c r="D14158" s="7" t="s">
        <v>9</v>
      </c>
      <c r="E14158" s="13">
        <v>2205</v>
      </c>
      <c r="F14158" s="7" t="s">
        <v>61</v>
      </c>
      <c r="G14158" s="7" t="s">
        <v>11</v>
      </c>
      <c r="H14158" s="13">
        <v>9</v>
      </c>
      <c r="I14158" s="13">
        <f>IF(G14158="Male",VLOOKUP(H14158,'Shoe size conversion table'!$B$6:$D$22,2),VLOOKUP(H14158,'Shoe size conversion table'!$J$6:$L$22,2))</f>
        <v>42</v>
      </c>
      <c r="J14158" s="13">
        <f>IF(G14158="Male",VLOOKUP(H14158,'Shoe size conversion table'!$B$6:$D$22,3),VLOOKUP(H14158,'Shoe size conversion table'!$J$6:$L$22,3))</f>
        <v>8.5</v>
      </c>
      <c r="K14158" s="11">
        <v>189</v>
      </c>
      <c r="L14158" s="12">
        <v>0.3</v>
      </c>
      <c r="M14158" s="7">
        <f t="shared" si="664"/>
        <v>2016</v>
      </c>
      <c r="N14158" s="7">
        <f t="shared" si="665"/>
        <v>11</v>
      </c>
      <c r="O14158" s="30">
        <f t="shared" si="666"/>
        <v>132.29999999999998</v>
      </c>
    </row>
    <row r="14159" spans="2:15" x14ac:dyDescent="0.2">
      <c r="B14159" s="13">
        <v>65027</v>
      </c>
      <c r="C14159" s="14">
        <v>42682.486111111102</v>
      </c>
      <c r="D14159" s="7" t="s">
        <v>9</v>
      </c>
      <c r="E14159" s="13">
        <v>2242</v>
      </c>
      <c r="F14159" s="7" t="s">
        <v>61</v>
      </c>
      <c r="G14159" s="7" t="s">
        <v>11</v>
      </c>
      <c r="H14159" s="13">
        <v>7</v>
      </c>
      <c r="I14159" s="13">
        <f>IF(G14159="Male",VLOOKUP(H14159,'Shoe size conversion table'!$B$6:$D$22,2),VLOOKUP(H14159,'Shoe size conversion table'!$J$6:$L$22,2))</f>
        <v>40</v>
      </c>
      <c r="J14159" s="13">
        <f>IF(G14159="Male",VLOOKUP(H14159,'Shoe size conversion table'!$B$6:$D$22,3),VLOOKUP(H14159,'Shoe size conversion table'!$J$6:$L$22,3))</f>
        <v>6.5</v>
      </c>
      <c r="K14159" s="11">
        <v>129</v>
      </c>
      <c r="L14159" s="12">
        <v>0.5</v>
      </c>
      <c r="M14159" s="7">
        <f t="shared" si="664"/>
        <v>2016</v>
      </c>
      <c r="N14159" s="7">
        <f t="shared" si="665"/>
        <v>11</v>
      </c>
      <c r="O14159" s="30">
        <f t="shared" si="666"/>
        <v>64.5</v>
      </c>
    </row>
    <row r="14160" spans="2:15" x14ac:dyDescent="0.2">
      <c r="B14160" s="13">
        <v>65028</v>
      </c>
      <c r="C14160" s="14">
        <v>42682.486111111102</v>
      </c>
      <c r="D14160" s="7" t="s">
        <v>7</v>
      </c>
      <c r="E14160" s="13">
        <v>2162</v>
      </c>
      <c r="F14160" s="7" t="s">
        <v>48</v>
      </c>
      <c r="G14160" s="7" t="s">
        <v>12</v>
      </c>
      <c r="H14160" s="13">
        <v>9</v>
      </c>
      <c r="I14160" s="13" t="str">
        <f>IF(G14160="Male",VLOOKUP(H14160,'Shoe size conversion table'!$B$6:$D$22,2),VLOOKUP(H14160,'Shoe size conversion table'!$J$6:$L$22,2))</f>
        <v>39-40</v>
      </c>
      <c r="J14160" s="13">
        <f>IF(G14160="Male",VLOOKUP(H14160,'Shoe size conversion table'!$B$6:$D$22,3),VLOOKUP(H14160,'Shoe size conversion table'!$J$6:$L$22,3))</f>
        <v>7</v>
      </c>
      <c r="K14160" s="11">
        <v>199</v>
      </c>
      <c r="L14160" s="12">
        <v>0</v>
      </c>
      <c r="M14160" s="7">
        <f t="shared" si="664"/>
        <v>2016</v>
      </c>
      <c r="N14160" s="7">
        <f t="shared" si="665"/>
        <v>11</v>
      </c>
      <c r="O14160" s="30">
        <f t="shared" si="666"/>
        <v>199</v>
      </c>
    </row>
    <row r="14161" spans="2:15" x14ac:dyDescent="0.2">
      <c r="B14161" s="13">
        <v>65029</v>
      </c>
      <c r="C14161" s="14">
        <v>42682.506111111099</v>
      </c>
      <c r="D14161" s="7" t="s">
        <v>10</v>
      </c>
      <c r="E14161" s="13">
        <v>2239</v>
      </c>
      <c r="F14161" s="7" t="s">
        <v>34</v>
      </c>
      <c r="G14161" s="7" t="s">
        <v>12</v>
      </c>
      <c r="H14161" s="13">
        <v>7.5</v>
      </c>
      <c r="I14161" s="13">
        <f>IF(G14161="Male",VLOOKUP(H14161,'Shoe size conversion table'!$B$6:$D$22,2),VLOOKUP(H14161,'Shoe size conversion table'!$J$6:$L$22,2))</f>
        <v>38</v>
      </c>
      <c r="J14161" s="13">
        <f>IF(G14161="Male",VLOOKUP(H14161,'Shoe size conversion table'!$B$6:$D$22,3),VLOOKUP(H14161,'Shoe size conversion table'!$J$6:$L$22,3))</f>
        <v>5.5</v>
      </c>
      <c r="K14161" s="11">
        <v>169</v>
      </c>
      <c r="L14161" s="12">
        <v>0</v>
      </c>
      <c r="M14161" s="7">
        <f t="shared" si="664"/>
        <v>2016</v>
      </c>
      <c r="N14161" s="7">
        <f t="shared" si="665"/>
        <v>11</v>
      </c>
      <c r="O14161" s="30">
        <f t="shared" si="666"/>
        <v>169</v>
      </c>
    </row>
    <row r="14162" spans="2:15" x14ac:dyDescent="0.2">
      <c r="B14162" s="13">
        <v>65030</v>
      </c>
      <c r="C14162" s="14">
        <v>42682.53611111112</v>
      </c>
      <c r="D14162" s="7" t="s">
        <v>8</v>
      </c>
      <c r="E14162" s="13">
        <v>2177</v>
      </c>
      <c r="F14162" s="7" t="s">
        <v>38</v>
      </c>
      <c r="G14162" s="7" t="s">
        <v>11</v>
      </c>
      <c r="H14162" s="13">
        <v>11</v>
      </c>
      <c r="I14162" s="13">
        <f>IF(G14162="Male",VLOOKUP(H14162,'Shoe size conversion table'!$B$6:$D$22,2),VLOOKUP(H14162,'Shoe size conversion table'!$J$6:$L$22,2))</f>
        <v>44</v>
      </c>
      <c r="J14162" s="13">
        <f>IF(G14162="Male",VLOOKUP(H14162,'Shoe size conversion table'!$B$6:$D$22,3),VLOOKUP(H14162,'Shoe size conversion table'!$J$6:$L$22,3))</f>
        <v>10.5</v>
      </c>
      <c r="K14162" s="11">
        <v>169</v>
      </c>
      <c r="L14162" s="12">
        <v>0</v>
      </c>
      <c r="M14162" s="7">
        <f t="shared" si="664"/>
        <v>2016</v>
      </c>
      <c r="N14162" s="7">
        <f t="shared" si="665"/>
        <v>11</v>
      </c>
      <c r="O14162" s="30">
        <f t="shared" si="666"/>
        <v>169</v>
      </c>
    </row>
    <row r="14163" spans="2:15" x14ac:dyDescent="0.2">
      <c r="B14163" s="13">
        <v>65030</v>
      </c>
      <c r="C14163" s="14">
        <v>42682.53611111112</v>
      </c>
      <c r="D14163" s="7" t="s">
        <v>8</v>
      </c>
      <c r="E14163" s="13">
        <v>2211</v>
      </c>
      <c r="F14163" s="7" t="s">
        <v>41</v>
      </c>
      <c r="G14163" s="7" t="s">
        <v>11</v>
      </c>
      <c r="H14163" s="13">
        <v>9.5</v>
      </c>
      <c r="I14163" s="13" t="str">
        <f>IF(G14163="Male",VLOOKUP(H14163,'Shoe size conversion table'!$B$6:$D$22,2),VLOOKUP(H14163,'Shoe size conversion table'!$J$6:$L$22,2))</f>
        <v>42-43</v>
      </c>
      <c r="J14163" s="13">
        <f>IF(G14163="Male",VLOOKUP(H14163,'Shoe size conversion table'!$B$6:$D$22,3),VLOOKUP(H14163,'Shoe size conversion table'!$J$6:$L$22,3))</f>
        <v>9</v>
      </c>
      <c r="K14163" s="11">
        <v>199</v>
      </c>
      <c r="L14163" s="12">
        <v>0.1</v>
      </c>
      <c r="M14163" s="7">
        <f t="shared" si="664"/>
        <v>2016</v>
      </c>
      <c r="N14163" s="7">
        <f t="shared" si="665"/>
        <v>11</v>
      </c>
      <c r="O14163" s="30">
        <f t="shared" si="666"/>
        <v>179.1</v>
      </c>
    </row>
    <row r="14164" spans="2:15" x14ac:dyDescent="0.2">
      <c r="B14164" s="13">
        <v>65030</v>
      </c>
      <c r="C14164" s="14">
        <v>42682.53611111112</v>
      </c>
      <c r="D14164" s="7" t="s">
        <v>8</v>
      </c>
      <c r="E14164" s="13">
        <v>2193</v>
      </c>
      <c r="F14164" s="7" t="s">
        <v>41</v>
      </c>
      <c r="G14164" s="7" t="s">
        <v>11</v>
      </c>
      <c r="H14164" s="13">
        <v>15</v>
      </c>
      <c r="I14164" s="13">
        <f>IF(G14164="Male",VLOOKUP(H14164,'Shoe size conversion table'!$B$6:$D$22,2),VLOOKUP(H14164,'Shoe size conversion table'!$J$6:$L$22,2))</f>
        <v>48</v>
      </c>
      <c r="J14164" s="13">
        <f>IF(G14164="Male",VLOOKUP(H14164,'Shoe size conversion table'!$B$6:$D$22,3),VLOOKUP(H14164,'Shoe size conversion table'!$J$6:$L$22,3))</f>
        <v>14.5</v>
      </c>
      <c r="K14164" s="11">
        <v>129</v>
      </c>
      <c r="L14164" s="12">
        <v>0</v>
      </c>
      <c r="M14164" s="7">
        <f t="shared" si="664"/>
        <v>2016</v>
      </c>
      <c r="N14164" s="7">
        <f t="shared" si="665"/>
        <v>11</v>
      </c>
      <c r="O14164" s="30">
        <f t="shared" si="666"/>
        <v>129</v>
      </c>
    </row>
    <row r="14165" spans="2:15" x14ac:dyDescent="0.2">
      <c r="B14165" s="13">
        <v>65030</v>
      </c>
      <c r="C14165" s="14">
        <v>42682.53611111112</v>
      </c>
      <c r="D14165" s="7" t="s">
        <v>8</v>
      </c>
      <c r="E14165" s="13">
        <v>2212</v>
      </c>
      <c r="F14165" s="7" t="s">
        <v>39</v>
      </c>
      <c r="G14165" s="7" t="s">
        <v>12</v>
      </c>
      <c r="H14165" s="13">
        <v>7</v>
      </c>
      <c r="I14165" s="13" t="str">
        <f>IF(G14165="Male",VLOOKUP(H14165,'Shoe size conversion table'!$B$6:$D$22,2),VLOOKUP(H14165,'Shoe size conversion table'!$J$6:$L$22,2))</f>
        <v>37-38</v>
      </c>
      <c r="J14165" s="13">
        <f>IF(G14165="Male",VLOOKUP(H14165,'Shoe size conversion table'!$B$6:$D$22,3),VLOOKUP(H14165,'Shoe size conversion table'!$J$6:$L$22,3))</f>
        <v>5</v>
      </c>
      <c r="K14165" s="11">
        <v>149</v>
      </c>
      <c r="L14165" s="12">
        <v>0</v>
      </c>
      <c r="M14165" s="7">
        <f t="shared" si="664"/>
        <v>2016</v>
      </c>
      <c r="N14165" s="7">
        <f t="shared" si="665"/>
        <v>11</v>
      </c>
      <c r="O14165" s="30">
        <f t="shared" si="666"/>
        <v>149</v>
      </c>
    </row>
    <row r="14166" spans="2:15" x14ac:dyDescent="0.2">
      <c r="B14166" s="13">
        <v>65031</v>
      </c>
      <c r="C14166" s="14">
        <v>42682.626111111116</v>
      </c>
      <c r="D14166" s="7" t="s">
        <v>7</v>
      </c>
      <c r="E14166" s="13">
        <v>2242</v>
      </c>
      <c r="F14166" s="7" t="s">
        <v>51</v>
      </c>
      <c r="G14166" s="7" t="s">
        <v>12</v>
      </c>
      <c r="H14166" s="13">
        <v>8.5</v>
      </c>
      <c r="I14166" s="13">
        <f>IF(G14166="Male",VLOOKUP(H14166,'Shoe size conversion table'!$B$6:$D$22,2),VLOOKUP(H14166,'Shoe size conversion table'!$J$6:$L$22,2))</f>
        <v>39</v>
      </c>
      <c r="J14166" s="13">
        <f>IF(G14166="Male",VLOOKUP(H14166,'Shoe size conversion table'!$B$6:$D$22,3),VLOOKUP(H14166,'Shoe size conversion table'!$J$6:$L$22,3))</f>
        <v>6.5</v>
      </c>
      <c r="K14166" s="11">
        <v>139</v>
      </c>
      <c r="L14166" s="12">
        <v>0.2</v>
      </c>
      <c r="M14166" s="7">
        <f t="shared" si="664"/>
        <v>2016</v>
      </c>
      <c r="N14166" s="7">
        <f t="shared" si="665"/>
        <v>11</v>
      </c>
      <c r="O14166" s="30">
        <f t="shared" si="666"/>
        <v>111.2</v>
      </c>
    </row>
    <row r="14167" spans="2:15" x14ac:dyDescent="0.2">
      <c r="B14167" s="13">
        <v>65032</v>
      </c>
      <c r="C14167" s="14">
        <v>42682.696111111247</v>
      </c>
      <c r="D14167" s="7" t="s">
        <v>10</v>
      </c>
      <c r="E14167" s="13">
        <v>2171</v>
      </c>
      <c r="F14167" s="7" t="s">
        <v>35</v>
      </c>
      <c r="G14167" s="7" t="s">
        <v>12</v>
      </c>
      <c r="H14167" s="13">
        <v>9</v>
      </c>
      <c r="I14167" s="13" t="str">
        <f>IF(G14167="Male",VLOOKUP(H14167,'Shoe size conversion table'!$B$6:$D$22,2),VLOOKUP(H14167,'Shoe size conversion table'!$J$6:$L$22,2))</f>
        <v>39-40</v>
      </c>
      <c r="J14167" s="13">
        <f>IF(G14167="Male",VLOOKUP(H14167,'Shoe size conversion table'!$B$6:$D$22,3),VLOOKUP(H14167,'Shoe size conversion table'!$J$6:$L$22,3))</f>
        <v>7</v>
      </c>
      <c r="K14167" s="11">
        <v>129</v>
      </c>
      <c r="L14167" s="12">
        <v>0</v>
      </c>
      <c r="M14167" s="7">
        <f t="shared" si="664"/>
        <v>2016</v>
      </c>
      <c r="N14167" s="7">
        <f t="shared" si="665"/>
        <v>11</v>
      </c>
      <c r="O14167" s="30">
        <f t="shared" si="666"/>
        <v>129</v>
      </c>
    </row>
    <row r="14168" spans="2:15" x14ac:dyDescent="0.2">
      <c r="B14168" s="13">
        <v>65033</v>
      </c>
      <c r="C14168" s="14">
        <v>42682.706111111213</v>
      </c>
      <c r="D14168" s="7" t="s">
        <v>8</v>
      </c>
      <c r="E14168" s="13">
        <v>2228</v>
      </c>
      <c r="F14168" s="7" t="s">
        <v>40</v>
      </c>
      <c r="G14168" s="7" t="s">
        <v>12</v>
      </c>
      <c r="H14168" s="13">
        <v>9</v>
      </c>
      <c r="I14168" s="13" t="str">
        <f>IF(G14168="Male",VLOOKUP(H14168,'Shoe size conversion table'!$B$6:$D$22,2),VLOOKUP(H14168,'Shoe size conversion table'!$J$6:$L$22,2))</f>
        <v>39-40</v>
      </c>
      <c r="J14168" s="13">
        <f>IF(G14168="Male",VLOOKUP(H14168,'Shoe size conversion table'!$B$6:$D$22,3),VLOOKUP(H14168,'Shoe size conversion table'!$J$6:$L$22,3))</f>
        <v>7</v>
      </c>
      <c r="K14168" s="11">
        <v>159</v>
      </c>
      <c r="L14168" s="12">
        <v>0</v>
      </c>
      <c r="M14168" s="7">
        <f t="shared" si="664"/>
        <v>2016</v>
      </c>
      <c r="N14168" s="7">
        <f t="shared" si="665"/>
        <v>11</v>
      </c>
      <c r="O14168" s="30">
        <f t="shared" si="666"/>
        <v>159</v>
      </c>
    </row>
    <row r="14169" spans="2:15" x14ac:dyDescent="0.2">
      <c r="B14169" s="13">
        <v>65034</v>
      </c>
      <c r="C14169" s="14">
        <v>42682.756111111099</v>
      </c>
      <c r="D14169" s="7" t="s">
        <v>8</v>
      </c>
      <c r="E14169" s="13">
        <v>2239</v>
      </c>
      <c r="F14169" s="7" t="s">
        <v>40</v>
      </c>
      <c r="G14169" s="7" t="s">
        <v>11</v>
      </c>
      <c r="H14169" s="13">
        <v>6</v>
      </c>
      <c r="I14169" s="13">
        <f>IF(G14169="Male",VLOOKUP(H14169,'Shoe size conversion table'!$B$6:$D$22,2),VLOOKUP(H14169,'Shoe size conversion table'!$J$6:$L$22,2))</f>
        <v>39</v>
      </c>
      <c r="J14169" s="13">
        <f>IF(G14169="Male",VLOOKUP(H14169,'Shoe size conversion table'!$B$6:$D$22,3),VLOOKUP(H14169,'Shoe size conversion table'!$J$6:$L$22,3))</f>
        <v>5.5</v>
      </c>
      <c r="K14169" s="11">
        <v>189</v>
      </c>
      <c r="L14169" s="12">
        <v>0.1</v>
      </c>
      <c r="M14169" s="7">
        <f t="shared" si="664"/>
        <v>2016</v>
      </c>
      <c r="N14169" s="7">
        <f t="shared" si="665"/>
        <v>11</v>
      </c>
      <c r="O14169" s="30">
        <f t="shared" si="666"/>
        <v>170.1</v>
      </c>
    </row>
    <row r="14170" spans="2:15" x14ac:dyDescent="0.2">
      <c r="B14170" s="13">
        <v>65035</v>
      </c>
      <c r="C14170" s="14">
        <v>42682.826111111099</v>
      </c>
      <c r="D14170" s="7" t="s">
        <v>7</v>
      </c>
      <c r="E14170" s="13">
        <v>2177</v>
      </c>
      <c r="F14170" s="7" t="s">
        <v>51</v>
      </c>
      <c r="G14170" s="7" t="s">
        <v>11</v>
      </c>
      <c r="H14170" s="13">
        <v>9</v>
      </c>
      <c r="I14170" s="13">
        <f>IF(G14170="Male",VLOOKUP(H14170,'Shoe size conversion table'!$B$6:$D$22,2),VLOOKUP(H14170,'Shoe size conversion table'!$J$6:$L$22,2))</f>
        <v>42</v>
      </c>
      <c r="J14170" s="13">
        <f>IF(G14170="Male",VLOOKUP(H14170,'Shoe size conversion table'!$B$6:$D$22,3),VLOOKUP(H14170,'Shoe size conversion table'!$J$6:$L$22,3))</f>
        <v>8.5</v>
      </c>
      <c r="K14170" s="11">
        <v>169</v>
      </c>
      <c r="L14170" s="12">
        <v>0</v>
      </c>
      <c r="M14170" s="7">
        <f t="shared" si="664"/>
        <v>2016</v>
      </c>
      <c r="N14170" s="7">
        <f t="shared" si="665"/>
        <v>11</v>
      </c>
      <c r="O14170" s="30">
        <f t="shared" si="666"/>
        <v>169</v>
      </c>
    </row>
    <row r="14171" spans="2:15" x14ac:dyDescent="0.2">
      <c r="B14171" s="13">
        <v>65035</v>
      </c>
      <c r="C14171" s="14">
        <v>42682.826111111121</v>
      </c>
      <c r="D14171" s="7" t="s">
        <v>7</v>
      </c>
      <c r="E14171" s="13">
        <v>2227</v>
      </c>
      <c r="F14171" s="7" t="s">
        <v>53</v>
      </c>
      <c r="G14171" s="7" t="s">
        <v>11</v>
      </c>
      <c r="H14171" s="13">
        <v>11</v>
      </c>
      <c r="I14171" s="13">
        <f>IF(G14171="Male",VLOOKUP(H14171,'Shoe size conversion table'!$B$6:$D$22,2),VLOOKUP(H14171,'Shoe size conversion table'!$J$6:$L$22,2))</f>
        <v>44</v>
      </c>
      <c r="J14171" s="13">
        <f>IF(G14171="Male",VLOOKUP(H14171,'Shoe size conversion table'!$B$6:$D$22,3),VLOOKUP(H14171,'Shoe size conversion table'!$J$6:$L$22,3))</f>
        <v>10.5</v>
      </c>
      <c r="K14171" s="11">
        <v>129</v>
      </c>
      <c r="L14171" s="12">
        <v>0.2</v>
      </c>
      <c r="M14171" s="7">
        <f t="shared" si="664"/>
        <v>2016</v>
      </c>
      <c r="N14171" s="7">
        <f t="shared" si="665"/>
        <v>11</v>
      </c>
      <c r="O14171" s="30">
        <f t="shared" si="666"/>
        <v>103.2</v>
      </c>
    </row>
    <row r="14172" spans="2:15" x14ac:dyDescent="0.2">
      <c r="B14172" s="13">
        <v>65036</v>
      </c>
      <c r="C14172" s="14">
        <v>42682.826111111244</v>
      </c>
      <c r="D14172" s="7" t="s">
        <v>7</v>
      </c>
      <c r="E14172" s="13">
        <v>2225</v>
      </c>
      <c r="F14172" s="7" t="s">
        <v>48</v>
      </c>
      <c r="G14172" s="7" t="s">
        <v>11</v>
      </c>
      <c r="H14172" s="13">
        <v>9.5</v>
      </c>
      <c r="I14172" s="13" t="str">
        <f>IF(G14172="Male",VLOOKUP(H14172,'Shoe size conversion table'!$B$6:$D$22,2),VLOOKUP(H14172,'Shoe size conversion table'!$J$6:$L$22,2))</f>
        <v>42-43</v>
      </c>
      <c r="J14172" s="13">
        <f>IF(G14172="Male",VLOOKUP(H14172,'Shoe size conversion table'!$B$6:$D$22,3),VLOOKUP(H14172,'Shoe size conversion table'!$J$6:$L$22,3))</f>
        <v>9</v>
      </c>
      <c r="K14172" s="11">
        <v>159</v>
      </c>
      <c r="L14172" s="12">
        <v>0.5</v>
      </c>
      <c r="M14172" s="7">
        <f t="shared" si="664"/>
        <v>2016</v>
      </c>
      <c r="N14172" s="7">
        <f t="shared" si="665"/>
        <v>11</v>
      </c>
      <c r="O14172" s="30">
        <f t="shared" si="666"/>
        <v>79.5</v>
      </c>
    </row>
    <row r="14173" spans="2:15" x14ac:dyDescent="0.2">
      <c r="B14173" s="13">
        <v>65037</v>
      </c>
      <c r="C14173" s="14">
        <v>42682.826111111244</v>
      </c>
      <c r="D14173" s="7" t="s">
        <v>10</v>
      </c>
      <c r="E14173" s="13">
        <v>2207</v>
      </c>
      <c r="F14173" s="7" t="s">
        <v>35</v>
      </c>
      <c r="G14173" s="7" t="s">
        <v>11</v>
      </c>
      <c r="H14173" s="13">
        <v>11</v>
      </c>
      <c r="I14173" s="13">
        <f>IF(G14173="Male",VLOOKUP(H14173,'Shoe size conversion table'!$B$6:$D$22,2),VLOOKUP(H14173,'Shoe size conversion table'!$J$6:$L$22,2))</f>
        <v>44</v>
      </c>
      <c r="J14173" s="13">
        <f>IF(G14173="Male",VLOOKUP(H14173,'Shoe size conversion table'!$B$6:$D$22,3),VLOOKUP(H14173,'Shoe size conversion table'!$J$6:$L$22,3))</f>
        <v>10.5</v>
      </c>
      <c r="K14173" s="11">
        <v>149</v>
      </c>
      <c r="L14173" s="12">
        <v>0.2</v>
      </c>
      <c r="M14173" s="7">
        <f t="shared" si="664"/>
        <v>2016</v>
      </c>
      <c r="N14173" s="7">
        <f t="shared" si="665"/>
        <v>11</v>
      </c>
      <c r="O14173" s="30">
        <f t="shared" si="666"/>
        <v>119.2</v>
      </c>
    </row>
    <row r="14174" spans="2:15" x14ac:dyDescent="0.2">
      <c r="B14174" s="13">
        <v>65038</v>
      </c>
      <c r="C14174" s="14">
        <v>42682.846111111307</v>
      </c>
      <c r="D14174" s="7" t="s">
        <v>10</v>
      </c>
      <c r="E14174" s="13">
        <v>2222</v>
      </c>
      <c r="F14174" s="7" t="s">
        <v>34</v>
      </c>
      <c r="G14174" s="7" t="s">
        <v>12</v>
      </c>
      <c r="H14174" s="13">
        <v>9.5</v>
      </c>
      <c r="I14174" s="13">
        <f>IF(G14174="Male",VLOOKUP(H14174,'Shoe size conversion table'!$B$6:$D$22,2),VLOOKUP(H14174,'Shoe size conversion table'!$J$6:$L$22,2))</f>
        <v>40</v>
      </c>
      <c r="J14174" s="13">
        <f>IF(G14174="Male",VLOOKUP(H14174,'Shoe size conversion table'!$B$6:$D$22,3),VLOOKUP(H14174,'Shoe size conversion table'!$J$6:$L$22,3))</f>
        <v>7.5</v>
      </c>
      <c r="K14174" s="11">
        <v>139</v>
      </c>
      <c r="L14174" s="12">
        <v>0.2</v>
      </c>
      <c r="M14174" s="7">
        <f t="shared" si="664"/>
        <v>2016</v>
      </c>
      <c r="N14174" s="7">
        <f t="shared" si="665"/>
        <v>11</v>
      </c>
      <c r="O14174" s="30">
        <f t="shared" si="666"/>
        <v>111.2</v>
      </c>
    </row>
    <row r="14175" spans="2:15" x14ac:dyDescent="0.2">
      <c r="B14175" s="13">
        <v>65039</v>
      </c>
      <c r="C14175" s="14">
        <v>42682.916111111117</v>
      </c>
      <c r="D14175" s="7" t="s">
        <v>10</v>
      </c>
      <c r="E14175" s="13">
        <v>2200</v>
      </c>
      <c r="F14175" s="7" t="s">
        <v>35</v>
      </c>
      <c r="G14175" s="7" t="s">
        <v>11</v>
      </c>
      <c r="H14175" s="13">
        <v>9.5</v>
      </c>
      <c r="I14175" s="13" t="str">
        <f>IF(G14175="Male",VLOOKUP(H14175,'Shoe size conversion table'!$B$6:$D$22,2),VLOOKUP(H14175,'Shoe size conversion table'!$J$6:$L$22,2))</f>
        <v>42-43</v>
      </c>
      <c r="J14175" s="13">
        <f>IF(G14175="Male",VLOOKUP(H14175,'Shoe size conversion table'!$B$6:$D$22,3),VLOOKUP(H14175,'Shoe size conversion table'!$J$6:$L$22,3))</f>
        <v>9</v>
      </c>
      <c r="K14175" s="11">
        <v>189</v>
      </c>
      <c r="L14175" s="12">
        <v>0</v>
      </c>
      <c r="M14175" s="7">
        <f t="shared" si="664"/>
        <v>2016</v>
      </c>
      <c r="N14175" s="7">
        <f t="shared" si="665"/>
        <v>11</v>
      </c>
      <c r="O14175" s="30">
        <f t="shared" si="666"/>
        <v>189</v>
      </c>
    </row>
    <row r="14176" spans="2:15" x14ac:dyDescent="0.2">
      <c r="B14176" s="13">
        <v>65040</v>
      </c>
      <c r="C14176" s="14">
        <v>42682.986111111306</v>
      </c>
      <c r="D14176" s="7" t="s">
        <v>10</v>
      </c>
      <c r="E14176" s="13">
        <v>2211</v>
      </c>
      <c r="F14176" s="7" t="s">
        <v>36</v>
      </c>
      <c r="G14176" s="7" t="s">
        <v>12</v>
      </c>
      <c r="H14176" s="13">
        <v>6.5</v>
      </c>
      <c r="I14176" s="13">
        <f>IF(G14176="Male",VLOOKUP(H14176,'Shoe size conversion table'!$B$6:$D$22,2),VLOOKUP(H14176,'Shoe size conversion table'!$J$6:$L$22,2))</f>
        <v>37</v>
      </c>
      <c r="J14176" s="13">
        <f>IF(G14176="Male",VLOOKUP(H14176,'Shoe size conversion table'!$B$6:$D$22,3),VLOOKUP(H14176,'Shoe size conversion table'!$J$6:$L$22,3))</f>
        <v>4.5</v>
      </c>
      <c r="K14176" s="11">
        <v>129</v>
      </c>
      <c r="L14176" s="12">
        <v>0</v>
      </c>
      <c r="M14176" s="7">
        <f t="shared" si="664"/>
        <v>2016</v>
      </c>
      <c r="N14176" s="7">
        <f t="shared" si="665"/>
        <v>11</v>
      </c>
      <c r="O14176" s="30">
        <f t="shared" si="666"/>
        <v>129</v>
      </c>
    </row>
    <row r="14177" spans="2:15" x14ac:dyDescent="0.2">
      <c r="B14177" s="13">
        <v>65040</v>
      </c>
      <c r="C14177" s="14">
        <v>42682.986111111306</v>
      </c>
      <c r="D14177" s="7" t="s">
        <v>10</v>
      </c>
      <c r="E14177" s="13">
        <v>2188</v>
      </c>
      <c r="F14177" s="7" t="s">
        <v>35</v>
      </c>
      <c r="G14177" s="7" t="s">
        <v>11</v>
      </c>
      <c r="H14177" s="13">
        <v>9.5</v>
      </c>
      <c r="I14177" s="13" t="str">
        <f>IF(G14177="Male",VLOOKUP(H14177,'Shoe size conversion table'!$B$6:$D$22,2),VLOOKUP(H14177,'Shoe size conversion table'!$J$6:$L$22,2))</f>
        <v>42-43</v>
      </c>
      <c r="J14177" s="13">
        <f>IF(G14177="Male",VLOOKUP(H14177,'Shoe size conversion table'!$B$6:$D$22,3),VLOOKUP(H14177,'Shoe size conversion table'!$J$6:$L$22,3))</f>
        <v>9</v>
      </c>
      <c r="K14177" s="11">
        <v>179</v>
      </c>
      <c r="L14177" s="12">
        <v>0</v>
      </c>
      <c r="M14177" s="7">
        <f t="shared" si="664"/>
        <v>2016</v>
      </c>
      <c r="N14177" s="7">
        <f t="shared" si="665"/>
        <v>11</v>
      </c>
      <c r="O14177" s="30">
        <f t="shared" si="666"/>
        <v>179</v>
      </c>
    </row>
    <row r="14178" spans="2:15" x14ac:dyDescent="0.2">
      <c r="B14178" s="13">
        <v>65041</v>
      </c>
      <c r="C14178" s="14">
        <v>42683.0461111111</v>
      </c>
      <c r="D14178" s="7" t="s">
        <v>10</v>
      </c>
      <c r="E14178" s="13">
        <v>2200</v>
      </c>
      <c r="F14178" s="7" t="s">
        <v>35</v>
      </c>
      <c r="G14178" s="7" t="s">
        <v>11</v>
      </c>
      <c r="H14178" s="13">
        <v>9.5</v>
      </c>
      <c r="I14178" s="13" t="str">
        <f>IF(G14178="Male",VLOOKUP(H14178,'Shoe size conversion table'!$B$6:$D$22,2),VLOOKUP(H14178,'Shoe size conversion table'!$J$6:$L$22,2))</f>
        <v>42-43</v>
      </c>
      <c r="J14178" s="13">
        <f>IF(G14178="Male",VLOOKUP(H14178,'Shoe size conversion table'!$B$6:$D$22,3),VLOOKUP(H14178,'Shoe size conversion table'!$J$6:$L$22,3))</f>
        <v>9</v>
      </c>
      <c r="K14178" s="11">
        <v>189</v>
      </c>
      <c r="L14178" s="12">
        <v>0</v>
      </c>
      <c r="M14178" s="7">
        <f t="shared" si="664"/>
        <v>2016</v>
      </c>
      <c r="N14178" s="7">
        <f t="shared" si="665"/>
        <v>11</v>
      </c>
      <c r="O14178" s="30">
        <f t="shared" si="666"/>
        <v>189</v>
      </c>
    </row>
    <row r="14179" spans="2:15" x14ac:dyDescent="0.2">
      <c r="B14179" s="13">
        <v>65042</v>
      </c>
      <c r="C14179" s="14">
        <v>42683.136111111104</v>
      </c>
      <c r="D14179" s="7" t="s">
        <v>7</v>
      </c>
      <c r="E14179" s="13">
        <v>2174</v>
      </c>
      <c r="F14179" s="7" t="s">
        <v>51</v>
      </c>
      <c r="G14179" s="7" t="s">
        <v>11</v>
      </c>
      <c r="H14179" s="13">
        <v>9.5</v>
      </c>
      <c r="I14179" s="13" t="str">
        <f>IF(G14179="Male",VLOOKUP(H14179,'Shoe size conversion table'!$B$6:$D$22,2),VLOOKUP(H14179,'Shoe size conversion table'!$J$6:$L$22,2))</f>
        <v>42-43</v>
      </c>
      <c r="J14179" s="13">
        <f>IF(G14179="Male",VLOOKUP(H14179,'Shoe size conversion table'!$B$6:$D$22,3),VLOOKUP(H14179,'Shoe size conversion table'!$J$6:$L$22,3))</f>
        <v>9</v>
      </c>
      <c r="K14179" s="11">
        <v>149</v>
      </c>
      <c r="L14179" s="12">
        <v>0</v>
      </c>
      <c r="M14179" s="7">
        <f t="shared" si="664"/>
        <v>2016</v>
      </c>
      <c r="N14179" s="7">
        <f t="shared" si="665"/>
        <v>11</v>
      </c>
      <c r="O14179" s="30">
        <f t="shared" si="666"/>
        <v>149</v>
      </c>
    </row>
    <row r="14180" spans="2:15" x14ac:dyDescent="0.2">
      <c r="B14180" s="13">
        <v>65043</v>
      </c>
      <c r="C14180" s="14">
        <v>42683.236111111117</v>
      </c>
      <c r="D14180" s="7" t="s">
        <v>10</v>
      </c>
      <c r="E14180" s="13">
        <v>2178</v>
      </c>
      <c r="F14180" s="7" t="s">
        <v>34</v>
      </c>
      <c r="G14180" s="7" t="s">
        <v>11</v>
      </c>
      <c r="H14180" s="13">
        <v>10</v>
      </c>
      <c r="I14180" s="13">
        <f>IF(G14180="Male",VLOOKUP(H14180,'Shoe size conversion table'!$B$6:$D$22,2),VLOOKUP(H14180,'Shoe size conversion table'!$J$6:$L$22,2))</f>
        <v>43</v>
      </c>
      <c r="J14180" s="13">
        <f>IF(G14180="Male",VLOOKUP(H14180,'Shoe size conversion table'!$B$6:$D$22,3),VLOOKUP(H14180,'Shoe size conversion table'!$J$6:$L$22,3))</f>
        <v>9.5</v>
      </c>
      <c r="K14180" s="11">
        <v>189</v>
      </c>
      <c r="L14180" s="12">
        <v>0</v>
      </c>
      <c r="M14180" s="7">
        <f t="shared" si="664"/>
        <v>2016</v>
      </c>
      <c r="N14180" s="7">
        <f t="shared" si="665"/>
        <v>11</v>
      </c>
      <c r="O14180" s="30">
        <f t="shared" si="666"/>
        <v>189</v>
      </c>
    </row>
    <row r="14181" spans="2:15" x14ac:dyDescent="0.2">
      <c r="B14181" s="13">
        <v>65044</v>
      </c>
      <c r="C14181" s="14">
        <v>42683.316111111249</v>
      </c>
      <c r="D14181" s="7" t="s">
        <v>7</v>
      </c>
      <c r="E14181" s="13">
        <v>2193</v>
      </c>
      <c r="F14181" s="7" t="s">
        <v>50</v>
      </c>
      <c r="G14181" s="7" t="s">
        <v>12</v>
      </c>
      <c r="H14181" s="13">
        <v>9.5</v>
      </c>
      <c r="I14181" s="13">
        <f>IF(G14181="Male",VLOOKUP(H14181,'Shoe size conversion table'!$B$6:$D$22,2),VLOOKUP(H14181,'Shoe size conversion table'!$J$6:$L$22,2))</f>
        <v>40</v>
      </c>
      <c r="J14181" s="13">
        <f>IF(G14181="Male",VLOOKUP(H14181,'Shoe size conversion table'!$B$6:$D$22,3),VLOOKUP(H14181,'Shoe size conversion table'!$J$6:$L$22,3))</f>
        <v>7.5</v>
      </c>
      <c r="K14181" s="11">
        <v>139</v>
      </c>
      <c r="L14181" s="12">
        <v>0</v>
      </c>
      <c r="M14181" s="7">
        <f t="shared" si="664"/>
        <v>2016</v>
      </c>
      <c r="N14181" s="7">
        <f t="shared" si="665"/>
        <v>11</v>
      </c>
      <c r="O14181" s="30">
        <f t="shared" si="666"/>
        <v>139</v>
      </c>
    </row>
    <row r="14182" spans="2:15" x14ac:dyDescent="0.2">
      <c r="B14182" s="13">
        <v>65045</v>
      </c>
      <c r="C14182" s="14">
        <v>42683.346111111117</v>
      </c>
      <c r="D14182" s="7" t="s">
        <v>9</v>
      </c>
      <c r="E14182" s="13">
        <v>2224</v>
      </c>
      <c r="F14182" s="7" t="s">
        <v>62</v>
      </c>
      <c r="G14182" s="7" t="s">
        <v>12</v>
      </c>
      <c r="H14182" s="13">
        <v>8</v>
      </c>
      <c r="I14182" s="13" t="str">
        <f>IF(G14182="Male",VLOOKUP(H14182,'Shoe size conversion table'!$B$6:$D$22,2),VLOOKUP(H14182,'Shoe size conversion table'!$J$6:$L$22,2))</f>
        <v>38-39</v>
      </c>
      <c r="J14182" s="13">
        <f>IF(G14182="Male",VLOOKUP(H14182,'Shoe size conversion table'!$B$6:$D$22,3),VLOOKUP(H14182,'Shoe size conversion table'!$J$6:$L$22,3))</f>
        <v>6</v>
      </c>
      <c r="K14182" s="11">
        <v>199</v>
      </c>
      <c r="L14182" s="12">
        <v>0</v>
      </c>
      <c r="M14182" s="7">
        <f t="shared" si="664"/>
        <v>2016</v>
      </c>
      <c r="N14182" s="7">
        <f t="shared" si="665"/>
        <v>11</v>
      </c>
      <c r="O14182" s="30">
        <f t="shared" si="666"/>
        <v>199</v>
      </c>
    </row>
    <row r="14183" spans="2:15" x14ac:dyDescent="0.2">
      <c r="B14183" s="13">
        <v>65046</v>
      </c>
      <c r="C14183" s="14">
        <v>42683.486111111102</v>
      </c>
      <c r="D14183" s="7" t="s">
        <v>7</v>
      </c>
      <c r="E14183" s="13">
        <v>2162</v>
      </c>
      <c r="F14183" s="7" t="s">
        <v>48</v>
      </c>
      <c r="G14183" s="7" t="s">
        <v>12</v>
      </c>
      <c r="H14183" s="13">
        <v>9</v>
      </c>
      <c r="I14183" s="13" t="str">
        <f>IF(G14183="Male",VLOOKUP(H14183,'Shoe size conversion table'!$B$6:$D$22,2),VLOOKUP(H14183,'Shoe size conversion table'!$J$6:$L$22,2))</f>
        <v>39-40</v>
      </c>
      <c r="J14183" s="13">
        <f>IF(G14183="Male",VLOOKUP(H14183,'Shoe size conversion table'!$B$6:$D$22,3),VLOOKUP(H14183,'Shoe size conversion table'!$J$6:$L$22,3))</f>
        <v>7</v>
      </c>
      <c r="K14183" s="11">
        <v>199</v>
      </c>
      <c r="L14183" s="12">
        <v>0</v>
      </c>
      <c r="M14183" s="7">
        <f t="shared" si="664"/>
        <v>2016</v>
      </c>
      <c r="N14183" s="7">
        <f t="shared" si="665"/>
        <v>11</v>
      </c>
      <c r="O14183" s="30">
        <f t="shared" si="666"/>
        <v>199</v>
      </c>
    </row>
    <row r="14184" spans="2:15" x14ac:dyDescent="0.2">
      <c r="B14184" s="13">
        <v>65047</v>
      </c>
      <c r="C14184" s="14">
        <v>42683.486111111102</v>
      </c>
      <c r="D14184" s="7" t="s">
        <v>9</v>
      </c>
      <c r="E14184" s="13">
        <v>2224</v>
      </c>
      <c r="F14184" s="7" t="s">
        <v>62</v>
      </c>
      <c r="G14184" s="7" t="s">
        <v>11</v>
      </c>
      <c r="H14184" s="13">
        <v>12</v>
      </c>
      <c r="I14184" s="13">
        <f>IF(G14184="Male",VLOOKUP(H14184,'Shoe size conversion table'!$B$6:$D$22,2),VLOOKUP(H14184,'Shoe size conversion table'!$J$6:$L$22,2))</f>
        <v>45</v>
      </c>
      <c r="J14184" s="13">
        <f>IF(G14184="Male",VLOOKUP(H14184,'Shoe size conversion table'!$B$6:$D$22,3),VLOOKUP(H14184,'Shoe size conversion table'!$J$6:$L$22,3))</f>
        <v>11.5</v>
      </c>
      <c r="K14184" s="11">
        <v>179</v>
      </c>
      <c r="L14184" s="12">
        <v>0.2</v>
      </c>
      <c r="M14184" s="7">
        <f t="shared" si="664"/>
        <v>2016</v>
      </c>
      <c r="N14184" s="7">
        <f t="shared" si="665"/>
        <v>11</v>
      </c>
      <c r="O14184" s="30">
        <f t="shared" si="666"/>
        <v>143.20000000000002</v>
      </c>
    </row>
    <row r="14185" spans="2:15" x14ac:dyDescent="0.2">
      <c r="B14185" s="13">
        <v>65048</v>
      </c>
      <c r="C14185" s="14">
        <v>42683.53611111112</v>
      </c>
      <c r="D14185" s="7" t="s">
        <v>8</v>
      </c>
      <c r="E14185" s="13">
        <v>2175</v>
      </c>
      <c r="F14185" s="7" t="s">
        <v>41</v>
      </c>
      <c r="G14185" s="7" t="s">
        <v>11</v>
      </c>
      <c r="H14185" s="13">
        <v>10.5</v>
      </c>
      <c r="I14185" s="13" t="str">
        <f>IF(G14185="Male",VLOOKUP(H14185,'Shoe size conversion table'!$B$6:$D$22,2),VLOOKUP(H14185,'Shoe size conversion table'!$J$6:$L$22,2))</f>
        <v>43-44</v>
      </c>
      <c r="J14185" s="13">
        <f>IF(G14185="Male",VLOOKUP(H14185,'Shoe size conversion table'!$B$6:$D$22,3),VLOOKUP(H14185,'Shoe size conversion table'!$J$6:$L$22,3))</f>
        <v>10</v>
      </c>
      <c r="K14185" s="11">
        <v>169</v>
      </c>
      <c r="L14185" s="12">
        <v>0</v>
      </c>
      <c r="M14185" s="7">
        <f t="shared" si="664"/>
        <v>2016</v>
      </c>
      <c r="N14185" s="7">
        <f t="shared" si="665"/>
        <v>11</v>
      </c>
      <c r="O14185" s="30">
        <f t="shared" si="666"/>
        <v>169</v>
      </c>
    </row>
    <row r="14186" spans="2:15" x14ac:dyDescent="0.2">
      <c r="B14186" s="13">
        <v>65049</v>
      </c>
      <c r="C14186" s="14">
        <v>42683.586111111217</v>
      </c>
      <c r="D14186" s="7" t="s">
        <v>7</v>
      </c>
      <c r="E14186" s="13">
        <v>2180</v>
      </c>
      <c r="F14186" s="7" t="s">
        <v>48</v>
      </c>
      <c r="G14186" s="7" t="s">
        <v>11</v>
      </c>
      <c r="H14186" s="13">
        <v>8.5</v>
      </c>
      <c r="I14186" s="13" t="str">
        <f>IF(G14186="Male",VLOOKUP(H14186,'Shoe size conversion table'!$B$6:$D$22,2),VLOOKUP(H14186,'Shoe size conversion table'!$J$6:$L$22,2))</f>
        <v>41-42</v>
      </c>
      <c r="J14186" s="13">
        <f>IF(G14186="Male",VLOOKUP(H14186,'Shoe size conversion table'!$B$6:$D$22,3),VLOOKUP(H14186,'Shoe size conversion table'!$J$6:$L$22,3))</f>
        <v>8</v>
      </c>
      <c r="K14186" s="11">
        <v>159</v>
      </c>
      <c r="L14186" s="12">
        <v>0</v>
      </c>
      <c r="M14186" s="7">
        <f t="shared" si="664"/>
        <v>2016</v>
      </c>
      <c r="N14186" s="7">
        <f t="shared" si="665"/>
        <v>11</v>
      </c>
      <c r="O14186" s="30">
        <f t="shared" si="666"/>
        <v>159</v>
      </c>
    </row>
    <row r="14187" spans="2:15" x14ac:dyDescent="0.2">
      <c r="B14187" s="13">
        <v>65050</v>
      </c>
      <c r="C14187" s="14">
        <v>42683.586111111217</v>
      </c>
      <c r="D14187" s="7" t="s">
        <v>10</v>
      </c>
      <c r="E14187" s="13">
        <v>2154</v>
      </c>
      <c r="F14187" s="7" t="s">
        <v>34</v>
      </c>
      <c r="G14187" s="7" t="s">
        <v>11</v>
      </c>
      <c r="H14187" s="13">
        <v>10</v>
      </c>
      <c r="I14187" s="13">
        <f>IF(G14187="Male",VLOOKUP(H14187,'Shoe size conversion table'!$B$6:$D$22,2),VLOOKUP(H14187,'Shoe size conversion table'!$J$6:$L$22,2))</f>
        <v>43</v>
      </c>
      <c r="J14187" s="13">
        <f>IF(G14187="Male",VLOOKUP(H14187,'Shoe size conversion table'!$B$6:$D$22,3),VLOOKUP(H14187,'Shoe size conversion table'!$J$6:$L$22,3))</f>
        <v>9.5</v>
      </c>
      <c r="K14187" s="11">
        <v>199</v>
      </c>
      <c r="L14187" s="12">
        <v>0</v>
      </c>
      <c r="M14187" s="7">
        <f t="shared" si="664"/>
        <v>2016</v>
      </c>
      <c r="N14187" s="7">
        <f t="shared" si="665"/>
        <v>11</v>
      </c>
      <c r="O14187" s="30">
        <f t="shared" si="666"/>
        <v>199</v>
      </c>
    </row>
    <row r="14188" spans="2:15" x14ac:dyDescent="0.2">
      <c r="B14188" s="13">
        <v>65051</v>
      </c>
      <c r="C14188" s="14">
        <v>42683.666111111306</v>
      </c>
      <c r="D14188" s="7" t="s">
        <v>7</v>
      </c>
      <c r="E14188" s="13">
        <v>2165</v>
      </c>
      <c r="F14188" s="7" t="s">
        <v>43</v>
      </c>
      <c r="G14188" s="7" t="s">
        <v>11</v>
      </c>
      <c r="H14188" s="13">
        <v>11.5</v>
      </c>
      <c r="I14188" s="13" t="str">
        <f>IF(G14188="Male",VLOOKUP(H14188,'Shoe size conversion table'!$B$6:$D$22,2),VLOOKUP(H14188,'Shoe size conversion table'!$J$6:$L$22,2))</f>
        <v>44-45</v>
      </c>
      <c r="J14188" s="13">
        <f>IF(G14188="Male",VLOOKUP(H14188,'Shoe size conversion table'!$B$6:$D$22,3),VLOOKUP(H14188,'Shoe size conversion table'!$J$6:$L$22,3))</f>
        <v>11</v>
      </c>
      <c r="K14188" s="11">
        <v>129</v>
      </c>
      <c r="L14188" s="12">
        <v>0</v>
      </c>
      <c r="M14188" s="7">
        <f t="shared" si="664"/>
        <v>2016</v>
      </c>
      <c r="N14188" s="7">
        <f t="shared" si="665"/>
        <v>11</v>
      </c>
      <c r="O14188" s="30">
        <f t="shared" si="666"/>
        <v>129</v>
      </c>
    </row>
    <row r="14189" spans="2:15" x14ac:dyDescent="0.2">
      <c r="B14189" s="13">
        <v>65052</v>
      </c>
      <c r="C14189" s="14">
        <v>42683.676111111214</v>
      </c>
      <c r="D14189" s="7" t="s">
        <v>7</v>
      </c>
      <c r="E14189" s="13">
        <v>2170</v>
      </c>
      <c r="F14189" s="7" t="s">
        <v>44</v>
      </c>
      <c r="G14189" s="7" t="s">
        <v>12</v>
      </c>
      <c r="H14189" s="13">
        <v>7.5</v>
      </c>
      <c r="I14189" s="13">
        <f>IF(G14189="Male",VLOOKUP(H14189,'Shoe size conversion table'!$B$6:$D$22,2),VLOOKUP(H14189,'Shoe size conversion table'!$J$6:$L$22,2))</f>
        <v>38</v>
      </c>
      <c r="J14189" s="13">
        <f>IF(G14189="Male",VLOOKUP(H14189,'Shoe size conversion table'!$B$6:$D$22,3),VLOOKUP(H14189,'Shoe size conversion table'!$J$6:$L$22,3))</f>
        <v>5.5</v>
      </c>
      <c r="K14189" s="11">
        <v>179</v>
      </c>
      <c r="L14189" s="12">
        <v>0</v>
      </c>
      <c r="M14189" s="7">
        <f t="shared" si="664"/>
        <v>2016</v>
      </c>
      <c r="N14189" s="7">
        <f t="shared" si="665"/>
        <v>11</v>
      </c>
      <c r="O14189" s="30">
        <f t="shared" si="666"/>
        <v>179</v>
      </c>
    </row>
    <row r="14190" spans="2:15" x14ac:dyDescent="0.2">
      <c r="B14190" s="13">
        <v>65053</v>
      </c>
      <c r="C14190" s="14">
        <v>42683.806111111247</v>
      </c>
      <c r="D14190" s="7" t="s">
        <v>7</v>
      </c>
      <c r="E14190" s="13">
        <v>2173</v>
      </c>
      <c r="F14190" s="7" t="s">
        <v>51</v>
      </c>
      <c r="G14190" s="7" t="s">
        <v>11</v>
      </c>
      <c r="H14190" s="13">
        <v>10.5</v>
      </c>
      <c r="I14190" s="13" t="str">
        <f>IF(G14190="Male",VLOOKUP(H14190,'Shoe size conversion table'!$B$6:$D$22,2),VLOOKUP(H14190,'Shoe size conversion table'!$J$6:$L$22,2))</f>
        <v>43-44</v>
      </c>
      <c r="J14190" s="13">
        <f>IF(G14190="Male",VLOOKUP(H14190,'Shoe size conversion table'!$B$6:$D$22,3),VLOOKUP(H14190,'Shoe size conversion table'!$J$6:$L$22,3))</f>
        <v>10</v>
      </c>
      <c r="K14190" s="11">
        <v>139</v>
      </c>
      <c r="L14190" s="12">
        <v>0</v>
      </c>
      <c r="M14190" s="7">
        <f t="shared" si="664"/>
        <v>2016</v>
      </c>
      <c r="N14190" s="7">
        <f t="shared" si="665"/>
        <v>11</v>
      </c>
      <c r="O14190" s="30">
        <f t="shared" si="666"/>
        <v>139</v>
      </c>
    </row>
    <row r="14191" spans="2:15" x14ac:dyDescent="0.2">
      <c r="B14191" s="13">
        <v>65054</v>
      </c>
      <c r="C14191" s="14">
        <v>42683.826111111121</v>
      </c>
      <c r="D14191" s="7" t="s">
        <v>7</v>
      </c>
      <c r="E14191" s="13">
        <v>2158</v>
      </c>
      <c r="F14191" s="7" t="s">
        <v>51</v>
      </c>
      <c r="G14191" s="7" t="s">
        <v>12</v>
      </c>
      <c r="H14191" s="13">
        <v>9</v>
      </c>
      <c r="I14191" s="13" t="str">
        <f>IF(G14191="Male",VLOOKUP(H14191,'Shoe size conversion table'!$B$6:$D$22,2),VLOOKUP(H14191,'Shoe size conversion table'!$J$6:$L$22,2))</f>
        <v>39-40</v>
      </c>
      <c r="J14191" s="13">
        <f>IF(G14191="Male",VLOOKUP(H14191,'Shoe size conversion table'!$B$6:$D$22,3),VLOOKUP(H14191,'Shoe size conversion table'!$J$6:$L$22,3))</f>
        <v>7</v>
      </c>
      <c r="K14191" s="11">
        <v>169</v>
      </c>
      <c r="L14191" s="12">
        <v>0</v>
      </c>
      <c r="M14191" s="7">
        <f t="shared" si="664"/>
        <v>2016</v>
      </c>
      <c r="N14191" s="7">
        <f t="shared" si="665"/>
        <v>11</v>
      </c>
      <c r="O14191" s="30">
        <f t="shared" si="666"/>
        <v>169</v>
      </c>
    </row>
    <row r="14192" spans="2:15" x14ac:dyDescent="0.2">
      <c r="B14192" s="13">
        <v>65055</v>
      </c>
      <c r="C14192" s="14">
        <v>42683.826111111244</v>
      </c>
      <c r="D14192" s="7" t="s">
        <v>7</v>
      </c>
      <c r="E14192" s="13">
        <v>2215</v>
      </c>
      <c r="F14192" s="7" t="s">
        <v>48</v>
      </c>
      <c r="G14192" s="7" t="s">
        <v>11</v>
      </c>
      <c r="H14192" s="13">
        <v>9.5</v>
      </c>
      <c r="I14192" s="13" t="str">
        <f>IF(G14192="Male",VLOOKUP(H14192,'Shoe size conversion table'!$B$6:$D$22,2),VLOOKUP(H14192,'Shoe size conversion table'!$J$6:$L$22,2))</f>
        <v>42-43</v>
      </c>
      <c r="J14192" s="13">
        <f>IF(G14192="Male",VLOOKUP(H14192,'Shoe size conversion table'!$B$6:$D$22,3),VLOOKUP(H14192,'Shoe size conversion table'!$J$6:$L$22,3))</f>
        <v>9</v>
      </c>
      <c r="K14192" s="11">
        <v>159</v>
      </c>
      <c r="L14192" s="12">
        <v>0</v>
      </c>
      <c r="M14192" s="7">
        <f t="shared" si="664"/>
        <v>2016</v>
      </c>
      <c r="N14192" s="7">
        <f t="shared" si="665"/>
        <v>11</v>
      </c>
      <c r="O14192" s="30">
        <f t="shared" si="666"/>
        <v>159</v>
      </c>
    </row>
    <row r="14193" spans="2:15" x14ac:dyDescent="0.2">
      <c r="B14193" s="13">
        <v>65056</v>
      </c>
      <c r="C14193" s="14">
        <v>42683.846111111307</v>
      </c>
      <c r="D14193" s="7" t="s">
        <v>7</v>
      </c>
      <c r="E14193" s="13">
        <v>2179</v>
      </c>
      <c r="F14193" s="7" t="s">
        <v>52</v>
      </c>
      <c r="G14193" s="7" t="s">
        <v>11</v>
      </c>
      <c r="H14193" s="13">
        <v>11.5</v>
      </c>
      <c r="I14193" s="13" t="str">
        <f>IF(G14193="Male",VLOOKUP(H14193,'Shoe size conversion table'!$B$6:$D$22,2),VLOOKUP(H14193,'Shoe size conversion table'!$J$6:$L$22,2))</f>
        <v>44-45</v>
      </c>
      <c r="J14193" s="13">
        <f>IF(G14193="Male",VLOOKUP(H14193,'Shoe size conversion table'!$B$6:$D$22,3),VLOOKUP(H14193,'Shoe size conversion table'!$J$6:$L$22,3))</f>
        <v>11</v>
      </c>
      <c r="K14193" s="11">
        <v>129</v>
      </c>
      <c r="L14193" s="12">
        <v>0.5</v>
      </c>
      <c r="M14193" s="7">
        <f t="shared" si="664"/>
        <v>2016</v>
      </c>
      <c r="N14193" s="7">
        <f t="shared" si="665"/>
        <v>11</v>
      </c>
      <c r="O14193" s="30">
        <f t="shared" si="666"/>
        <v>64.5</v>
      </c>
    </row>
    <row r="14194" spans="2:15" x14ac:dyDescent="0.2">
      <c r="B14194" s="13">
        <v>65057</v>
      </c>
      <c r="C14194" s="14">
        <v>42683.876111111305</v>
      </c>
      <c r="D14194" s="7" t="s">
        <v>8</v>
      </c>
      <c r="E14194" s="13">
        <v>2174</v>
      </c>
      <c r="F14194" s="7" t="s">
        <v>39</v>
      </c>
      <c r="G14194" s="7" t="s">
        <v>11</v>
      </c>
      <c r="H14194" s="13">
        <v>9</v>
      </c>
      <c r="I14194" s="13">
        <f>IF(G14194="Male",VLOOKUP(H14194,'Shoe size conversion table'!$B$6:$D$22,2),VLOOKUP(H14194,'Shoe size conversion table'!$J$6:$L$22,2))</f>
        <v>42</v>
      </c>
      <c r="J14194" s="13">
        <f>IF(G14194="Male",VLOOKUP(H14194,'Shoe size conversion table'!$B$6:$D$22,3),VLOOKUP(H14194,'Shoe size conversion table'!$J$6:$L$22,3))</f>
        <v>8.5</v>
      </c>
      <c r="K14194" s="11">
        <v>179</v>
      </c>
      <c r="L14194" s="12">
        <v>0.2</v>
      </c>
      <c r="M14194" s="7">
        <f t="shared" si="664"/>
        <v>2016</v>
      </c>
      <c r="N14194" s="7">
        <f t="shared" si="665"/>
        <v>11</v>
      </c>
      <c r="O14194" s="30">
        <f t="shared" si="666"/>
        <v>143.20000000000002</v>
      </c>
    </row>
    <row r="14195" spans="2:15" x14ac:dyDescent="0.2">
      <c r="B14195" s="13">
        <v>65058</v>
      </c>
      <c r="C14195" s="14">
        <v>42683.916111111117</v>
      </c>
      <c r="D14195" s="7" t="s">
        <v>10</v>
      </c>
      <c r="E14195" s="13">
        <v>2186</v>
      </c>
      <c r="F14195" s="7" t="s">
        <v>35</v>
      </c>
      <c r="G14195" s="7" t="s">
        <v>12</v>
      </c>
      <c r="H14195" s="13">
        <v>8</v>
      </c>
      <c r="I14195" s="13" t="str">
        <f>IF(G14195="Male",VLOOKUP(H14195,'Shoe size conversion table'!$B$6:$D$22,2),VLOOKUP(H14195,'Shoe size conversion table'!$J$6:$L$22,2))</f>
        <v>38-39</v>
      </c>
      <c r="J14195" s="13">
        <f>IF(G14195="Male",VLOOKUP(H14195,'Shoe size conversion table'!$B$6:$D$22,3),VLOOKUP(H14195,'Shoe size conversion table'!$J$6:$L$22,3))</f>
        <v>6</v>
      </c>
      <c r="K14195" s="11">
        <v>189</v>
      </c>
      <c r="L14195" s="12">
        <v>0</v>
      </c>
      <c r="M14195" s="7">
        <f t="shared" si="664"/>
        <v>2016</v>
      </c>
      <c r="N14195" s="7">
        <f t="shared" si="665"/>
        <v>11</v>
      </c>
      <c r="O14195" s="30">
        <f t="shared" si="666"/>
        <v>189</v>
      </c>
    </row>
    <row r="14196" spans="2:15" x14ac:dyDescent="0.2">
      <c r="B14196" s="13">
        <v>65059</v>
      </c>
      <c r="C14196" s="14">
        <v>42683.936111111303</v>
      </c>
      <c r="D14196" s="7" t="s">
        <v>10</v>
      </c>
      <c r="E14196" s="13">
        <v>2206</v>
      </c>
      <c r="F14196" s="7" t="s">
        <v>35</v>
      </c>
      <c r="G14196" s="7" t="s">
        <v>12</v>
      </c>
      <c r="H14196" s="13">
        <v>8.5</v>
      </c>
      <c r="I14196" s="13">
        <f>IF(G14196="Male",VLOOKUP(H14196,'Shoe size conversion table'!$B$6:$D$22,2),VLOOKUP(H14196,'Shoe size conversion table'!$J$6:$L$22,2))</f>
        <v>39</v>
      </c>
      <c r="J14196" s="13">
        <f>IF(G14196="Male",VLOOKUP(H14196,'Shoe size conversion table'!$B$6:$D$22,3),VLOOKUP(H14196,'Shoe size conversion table'!$J$6:$L$22,3))</f>
        <v>6.5</v>
      </c>
      <c r="K14196" s="11">
        <v>139</v>
      </c>
      <c r="L14196" s="12">
        <v>0.3</v>
      </c>
      <c r="M14196" s="7">
        <f t="shared" si="664"/>
        <v>2016</v>
      </c>
      <c r="N14196" s="7">
        <f t="shared" si="665"/>
        <v>11</v>
      </c>
      <c r="O14196" s="30">
        <f t="shared" si="666"/>
        <v>97.3</v>
      </c>
    </row>
    <row r="14197" spans="2:15" x14ac:dyDescent="0.2">
      <c r="B14197" s="13">
        <v>65060</v>
      </c>
      <c r="C14197" s="14">
        <v>42683.946111111116</v>
      </c>
      <c r="D14197" s="7" t="s">
        <v>7</v>
      </c>
      <c r="E14197" s="13">
        <v>2177</v>
      </c>
      <c r="F14197" s="7" t="s">
        <v>48</v>
      </c>
      <c r="G14197" s="7" t="s">
        <v>11</v>
      </c>
      <c r="H14197" s="13">
        <v>9</v>
      </c>
      <c r="I14197" s="13">
        <f>IF(G14197="Male",VLOOKUP(H14197,'Shoe size conversion table'!$B$6:$D$22,2),VLOOKUP(H14197,'Shoe size conversion table'!$J$6:$L$22,2))</f>
        <v>42</v>
      </c>
      <c r="J14197" s="13">
        <f>IF(G14197="Male",VLOOKUP(H14197,'Shoe size conversion table'!$B$6:$D$22,3),VLOOKUP(H14197,'Shoe size conversion table'!$J$6:$L$22,3))</f>
        <v>8.5</v>
      </c>
      <c r="K14197" s="11">
        <v>169</v>
      </c>
      <c r="L14197" s="12">
        <v>0.3</v>
      </c>
      <c r="M14197" s="7">
        <f t="shared" si="664"/>
        <v>2016</v>
      </c>
      <c r="N14197" s="7">
        <f t="shared" si="665"/>
        <v>11</v>
      </c>
      <c r="O14197" s="30">
        <f t="shared" si="666"/>
        <v>118.3</v>
      </c>
    </row>
    <row r="14198" spans="2:15" x14ac:dyDescent="0.2">
      <c r="B14198" s="13">
        <v>65061</v>
      </c>
      <c r="C14198" s="14">
        <v>42683.986111111211</v>
      </c>
      <c r="D14198" s="7" t="s">
        <v>7</v>
      </c>
      <c r="E14198" s="13">
        <v>2215</v>
      </c>
      <c r="F14198" s="7" t="s">
        <v>56</v>
      </c>
      <c r="G14198" s="7" t="s">
        <v>12</v>
      </c>
      <c r="H14198" s="13">
        <v>8</v>
      </c>
      <c r="I14198" s="13" t="str">
        <f>IF(G14198="Male",VLOOKUP(H14198,'Shoe size conversion table'!$B$6:$D$22,2),VLOOKUP(H14198,'Shoe size conversion table'!$J$6:$L$22,2))</f>
        <v>38-39</v>
      </c>
      <c r="J14198" s="13">
        <f>IF(G14198="Male",VLOOKUP(H14198,'Shoe size conversion table'!$B$6:$D$22,3),VLOOKUP(H14198,'Shoe size conversion table'!$J$6:$L$22,3))</f>
        <v>6</v>
      </c>
      <c r="K14198" s="11">
        <v>149</v>
      </c>
      <c r="L14198" s="12">
        <v>0.3</v>
      </c>
      <c r="M14198" s="7">
        <f t="shared" si="664"/>
        <v>2016</v>
      </c>
      <c r="N14198" s="7">
        <f t="shared" si="665"/>
        <v>11</v>
      </c>
      <c r="O14198" s="30">
        <f t="shared" si="666"/>
        <v>104.3</v>
      </c>
    </row>
    <row r="14199" spans="2:15" x14ac:dyDescent="0.2">
      <c r="B14199" s="13">
        <v>65062</v>
      </c>
      <c r="C14199" s="14">
        <v>42684.106111111105</v>
      </c>
      <c r="D14199" s="7" t="s">
        <v>8</v>
      </c>
      <c r="E14199" s="13">
        <v>2211</v>
      </c>
      <c r="F14199" s="7" t="s">
        <v>39</v>
      </c>
      <c r="G14199" s="7" t="s">
        <v>11</v>
      </c>
      <c r="H14199" s="13">
        <v>10</v>
      </c>
      <c r="I14199" s="13">
        <f>IF(G14199="Male",VLOOKUP(H14199,'Shoe size conversion table'!$B$6:$D$22,2),VLOOKUP(H14199,'Shoe size conversion table'!$J$6:$L$22,2))</f>
        <v>43</v>
      </c>
      <c r="J14199" s="13">
        <f>IF(G14199="Male",VLOOKUP(H14199,'Shoe size conversion table'!$B$6:$D$22,3),VLOOKUP(H14199,'Shoe size conversion table'!$J$6:$L$22,3))</f>
        <v>9.5</v>
      </c>
      <c r="K14199" s="11">
        <v>189</v>
      </c>
      <c r="L14199" s="12">
        <v>0.2</v>
      </c>
      <c r="M14199" s="7">
        <f t="shared" si="664"/>
        <v>2016</v>
      </c>
      <c r="N14199" s="7">
        <f t="shared" si="665"/>
        <v>11</v>
      </c>
      <c r="O14199" s="30">
        <f t="shared" si="666"/>
        <v>151.20000000000002</v>
      </c>
    </row>
    <row r="14200" spans="2:15" x14ac:dyDescent="0.2">
      <c r="B14200" s="13">
        <v>65063</v>
      </c>
      <c r="C14200" s="14">
        <v>42684.136111111104</v>
      </c>
      <c r="D14200" s="7" t="s">
        <v>7</v>
      </c>
      <c r="E14200" s="13">
        <v>2174</v>
      </c>
      <c r="F14200" s="7" t="s">
        <v>51</v>
      </c>
      <c r="G14200" s="7" t="s">
        <v>11</v>
      </c>
      <c r="H14200" s="13">
        <v>9.5</v>
      </c>
      <c r="I14200" s="13" t="str">
        <f>IF(G14200="Male",VLOOKUP(H14200,'Shoe size conversion table'!$B$6:$D$22,2),VLOOKUP(H14200,'Shoe size conversion table'!$J$6:$L$22,2))</f>
        <v>42-43</v>
      </c>
      <c r="J14200" s="13">
        <f>IF(G14200="Male",VLOOKUP(H14200,'Shoe size conversion table'!$B$6:$D$22,3),VLOOKUP(H14200,'Shoe size conversion table'!$J$6:$L$22,3))</f>
        <v>9</v>
      </c>
      <c r="K14200" s="11">
        <v>149</v>
      </c>
      <c r="L14200" s="12">
        <v>0.3</v>
      </c>
      <c r="M14200" s="7">
        <f t="shared" si="664"/>
        <v>2016</v>
      </c>
      <c r="N14200" s="7">
        <f t="shared" si="665"/>
        <v>11</v>
      </c>
      <c r="O14200" s="30">
        <f t="shared" si="666"/>
        <v>104.3</v>
      </c>
    </row>
    <row r="14201" spans="2:15" x14ac:dyDescent="0.2">
      <c r="B14201" s="13">
        <v>65063</v>
      </c>
      <c r="C14201" s="14">
        <v>42684.136111111104</v>
      </c>
      <c r="D14201" s="7" t="s">
        <v>7</v>
      </c>
      <c r="E14201" s="13">
        <v>2177</v>
      </c>
      <c r="F14201" s="7" t="s">
        <v>48</v>
      </c>
      <c r="G14201" s="7" t="s">
        <v>12</v>
      </c>
      <c r="H14201" s="13">
        <v>10.5</v>
      </c>
      <c r="I14201" s="13">
        <f>IF(G14201="Male",VLOOKUP(H14201,'Shoe size conversion table'!$B$6:$D$22,2),VLOOKUP(H14201,'Shoe size conversion table'!$J$6:$L$22,2))</f>
        <v>41</v>
      </c>
      <c r="J14201" s="13">
        <f>IF(G14201="Male",VLOOKUP(H14201,'Shoe size conversion table'!$B$6:$D$22,3),VLOOKUP(H14201,'Shoe size conversion table'!$J$6:$L$22,3))</f>
        <v>8.5</v>
      </c>
      <c r="K14201" s="11">
        <v>189</v>
      </c>
      <c r="L14201" s="12">
        <v>0.2</v>
      </c>
      <c r="M14201" s="7">
        <f t="shared" si="664"/>
        <v>2016</v>
      </c>
      <c r="N14201" s="7">
        <f t="shared" si="665"/>
        <v>11</v>
      </c>
      <c r="O14201" s="30">
        <f t="shared" si="666"/>
        <v>151.20000000000002</v>
      </c>
    </row>
    <row r="14202" spans="2:15" x14ac:dyDescent="0.2">
      <c r="B14202" s="13">
        <v>65064</v>
      </c>
      <c r="C14202" s="14">
        <v>42684.236111111117</v>
      </c>
      <c r="D14202" s="7" t="s">
        <v>7</v>
      </c>
      <c r="E14202" s="13">
        <v>2152</v>
      </c>
      <c r="F14202" s="7" t="s">
        <v>49</v>
      </c>
      <c r="G14202" s="7" t="s">
        <v>12</v>
      </c>
      <c r="H14202" s="13">
        <v>8</v>
      </c>
      <c r="I14202" s="13" t="str">
        <f>IF(G14202="Male",VLOOKUP(H14202,'Shoe size conversion table'!$B$6:$D$22,2),VLOOKUP(H14202,'Shoe size conversion table'!$J$6:$L$22,2))</f>
        <v>38-39</v>
      </c>
      <c r="J14202" s="13">
        <f>IF(G14202="Male",VLOOKUP(H14202,'Shoe size conversion table'!$B$6:$D$22,3),VLOOKUP(H14202,'Shoe size conversion table'!$J$6:$L$22,3))</f>
        <v>6</v>
      </c>
      <c r="K14202" s="11">
        <v>139</v>
      </c>
      <c r="L14202" s="12">
        <v>0.5</v>
      </c>
      <c r="M14202" s="7">
        <f t="shared" si="664"/>
        <v>2016</v>
      </c>
      <c r="N14202" s="7">
        <f t="shared" si="665"/>
        <v>11</v>
      </c>
      <c r="O14202" s="30">
        <f t="shared" si="666"/>
        <v>69.5</v>
      </c>
    </row>
    <row r="14203" spans="2:15" x14ac:dyDescent="0.2">
      <c r="B14203" s="13">
        <v>65065</v>
      </c>
      <c r="C14203" s="14">
        <v>42684.256111111303</v>
      </c>
      <c r="D14203" s="7" t="s">
        <v>7</v>
      </c>
      <c r="E14203" s="13">
        <v>2147</v>
      </c>
      <c r="F14203" s="7" t="s">
        <v>52</v>
      </c>
      <c r="G14203" s="7" t="s">
        <v>12</v>
      </c>
      <c r="H14203" s="13">
        <v>8.5</v>
      </c>
      <c r="I14203" s="13">
        <f>IF(G14203="Male",VLOOKUP(H14203,'Shoe size conversion table'!$B$6:$D$22,2),VLOOKUP(H14203,'Shoe size conversion table'!$J$6:$L$22,2))</f>
        <v>39</v>
      </c>
      <c r="J14203" s="13">
        <f>IF(G14203="Male",VLOOKUP(H14203,'Shoe size conversion table'!$B$6:$D$22,3),VLOOKUP(H14203,'Shoe size conversion table'!$J$6:$L$22,3))</f>
        <v>6.5</v>
      </c>
      <c r="K14203" s="11">
        <v>139</v>
      </c>
      <c r="L14203" s="12">
        <v>0.3</v>
      </c>
      <c r="M14203" s="7">
        <f t="shared" si="664"/>
        <v>2016</v>
      </c>
      <c r="N14203" s="7">
        <f t="shared" si="665"/>
        <v>11</v>
      </c>
      <c r="O14203" s="30">
        <f t="shared" si="666"/>
        <v>97.3</v>
      </c>
    </row>
    <row r="14204" spans="2:15" x14ac:dyDescent="0.2">
      <c r="B14204" s="13">
        <v>65066</v>
      </c>
      <c r="C14204" s="14">
        <v>42684.286111111214</v>
      </c>
      <c r="D14204" s="7" t="s">
        <v>10</v>
      </c>
      <c r="E14204" s="13">
        <v>2161</v>
      </c>
      <c r="F14204" s="7" t="s">
        <v>35</v>
      </c>
      <c r="G14204" s="7" t="s">
        <v>11</v>
      </c>
      <c r="H14204" s="13">
        <v>9.5</v>
      </c>
      <c r="I14204" s="13" t="str">
        <f>IF(G14204="Male",VLOOKUP(H14204,'Shoe size conversion table'!$B$6:$D$22,2),VLOOKUP(H14204,'Shoe size conversion table'!$J$6:$L$22,2))</f>
        <v>42-43</v>
      </c>
      <c r="J14204" s="13">
        <f>IF(G14204="Male",VLOOKUP(H14204,'Shoe size conversion table'!$B$6:$D$22,3),VLOOKUP(H14204,'Shoe size conversion table'!$J$6:$L$22,3))</f>
        <v>9</v>
      </c>
      <c r="K14204" s="11">
        <v>139</v>
      </c>
      <c r="L14204" s="12">
        <v>0</v>
      </c>
      <c r="M14204" s="7">
        <f t="shared" si="664"/>
        <v>2016</v>
      </c>
      <c r="N14204" s="7">
        <f t="shared" si="665"/>
        <v>11</v>
      </c>
      <c r="O14204" s="30">
        <f t="shared" si="666"/>
        <v>139</v>
      </c>
    </row>
    <row r="14205" spans="2:15" x14ac:dyDescent="0.2">
      <c r="B14205" s="13">
        <v>65067</v>
      </c>
      <c r="C14205" s="14">
        <v>42684.376111111247</v>
      </c>
      <c r="D14205" s="7" t="s">
        <v>7</v>
      </c>
      <c r="E14205" s="13">
        <v>2241</v>
      </c>
      <c r="F14205" s="7" t="s">
        <v>48</v>
      </c>
      <c r="G14205" s="7" t="s">
        <v>11</v>
      </c>
      <c r="H14205" s="13">
        <v>9.5</v>
      </c>
      <c r="I14205" s="13" t="str">
        <f>IF(G14205="Male",VLOOKUP(H14205,'Shoe size conversion table'!$B$6:$D$22,2),VLOOKUP(H14205,'Shoe size conversion table'!$J$6:$L$22,2))</f>
        <v>42-43</v>
      </c>
      <c r="J14205" s="13">
        <f>IF(G14205="Male",VLOOKUP(H14205,'Shoe size conversion table'!$B$6:$D$22,3),VLOOKUP(H14205,'Shoe size conversion table'!$J$6:$L$22,3))</f>
        <v>9</v>
      </c>
      <c r="K14205" s="11">
        <v>189</v>
      </c>
      <c r="L14205" s="12">
        <v>0</v>
      </c>
      <c r="M14205" s="7">
        <f t="shared" si="664"/>
        <v>2016</v>
      </c>
      <c r="N14205" s="7">
        <f t="shared" si="665"/>
        <v>11</v>
      </c>
      <c r="O14205" s="30">
        <f t="shared" si="666"/>
        <v>189</v>
      </c>
    </row>
    <row r="14206" spans="2:15" x14ac:dyDescent="0.2">
      <c r="B14206" s="13">
        <v>65068</v>
      </c>
      <c r="C14206" s="14">
        <v>42684.396111111244</v>
      </c>
      <c r="D14206" s="7" t="s">
        <v>8</v>
      </c>
      <c r="E14206" s="13">
        <v>2195</v>
      </c>
      <c r="F14206" s="7" t="s">
        <v>38</v>
      </c>
      <c r="G14206" s="7" t="s">
        <v>11</v>
      </c>
      <c r="H14206" s="13">
        <v>10.5</v>
      </c>
      <c r="I14206" s="13" t="str">
        <f>IF(G14206="Male",VLOOKUP(H14206,'Shoe size conversion table'!$B$6:$D$22,2),VLOOKUP(H14206,'Shoe size conversion table'!$J$6:$L$22,2))</f>
        <v>43-44</v>
      </c>
      <c r="J14206" s="13">
        <f>IF(G14206="Male",VLOOKUP(H14206,'Shoe size conversion table'!$B$6:$D$22,3),VLOOKUP(H14206,'Shoe size conversion table'!$J$6:$L$22,3))</f>
        <v>10</v>
      </c>
      <c r="K14206" s="11">
        <v>139</v>
      </c>
      <c r="L14206" s="12">
        <v>0</v>
      </c>
      <c r="M14206" s="7">
        <f t="shared" si="664"/>
        <v>2016</v>
      </c>
      <c r="N14206" s="7">
        <f t="shared" si="665"/>
        <v>11</v>
      </c>
      <c r="O14206" s="30">
        <f t="shared" si="666"/>
        <v>139</v>
      </c>
    </row>
    <row r="14207" spans="2:15" x14ac:dyDescent="0.2">
      <c r="B14207" s="13">
        <v>65069</v>
      </c>
      <c r="C14207" s="14">
        <v>42684.436111111114</v>
      </c>
      <c r="D14207" s="7" t="s">
        <v>10</v>
      </c>
      <c r="E14207" s="13">
        <v>2201</v>
      </c>
      <c r="F14207" s="7" t="s">
        <v>35</v>
      </c>
      <c r="G14207" s="7" t="s">
        <v>12</v>
      </c>
      <c r="H14207" s="13">
        <v>9</v>
      </c>
      <c r="I14207" s="13" t="str">
        <f>IF(G14207="Male",VLOOKUP(H14207,'Shoe size conversion table'!$B$6:$D$22,2),VLOOKUP(H14207,'Shoe size conversion table'!$J$6:$L$22,2))</f>
        <v>39-40</v>
      </c>
      <c r="J14207" s="13">
        <f>IF(G14207="Male",VLOOKUP(H14207,'Shoe size conversion table'!$B$6:$D$22,3),VLOOKUP(H14207,'Shoe size conversion table'!$J$6:$L$22,3))</f>
        <v>7</v>
      </c>
      <c r="K14207" s="11">
        <v>149</v>
      </c>
      <c r="L14207" s="12">
        <v>0</v>
      </c>
      <c r="M14207" s="7">
        <f t="shared" si="664"/>
        <v>2016</v>
      </c>
      <c r="N14207" s="7">
        <f t="shared" si="665"/>
        <v>11</v>
      </c>
      <c r="O14207" s="30">
        <f t="shared" si="666"/>
        <v>149</v>
      </c>
    </row>
    <row r="14208" spans="2:15" x14ac:dyDescent="0.2">
      <c r="B14208" s="13">
        <v>65070</v>
      </c>
      <c r="C14208" s="14">
        <v>42684.436111111114</v>
      </c>
      <c r="D14208" s="7" t="s">
        <v>7</v>
      </c>
      <c r="E14208" s="13">
        <v>2153</v>
      </c>
      <c r="F14208" s="7" t="s">
        <v>49</v>
      </c>
      <c r="G14208" s="7" t="s">
        <v>12</v>
      </c>
      <c r="H14208" s="13">
        <v>8</v>
      </c>
      <c r="I14208" s="13" t="str">
        <f>IF(G14208="Male",VLOOKUP(H14208,'Shoe size conversion table'!$B$6:$D$22,2),VLOOKUP(H14208,'Shoe size conversion table'!$J$6:$L$22,2))</f>
        <v>38-39</v>
      </c>
      <c r="J14208" s="13">
        <f>IF(G14208="Male",VLOOKUP(H14208,'Shoe size conversion table'!$B$6:$D$22,3),VLOOKUP(H14208,'Shoe size conversion table'!$J$6:$L$22,3))</f>
        <v>6</v>
      </c>
      <c r="K14208" s="11">
        <v>179</v>
      </c>
      <c r="L14208" s="12">
        <v>0</v>
      </c>
      <c r="M14208" s="7">
        <f t="shared" si="664"/>
        <v>2016</v>
      </c>
      <c r="N14208" s="7">
        <f t="shared" si="665"/>
        <v>11</v>
      </c>
      <c r="O14208" s="30">
        <f t="shared" si="666"/>
        <v>179</v>
      </c>
    </row>
    <row r="14209" spans="2:15" x14ac:dyDescent="0.2">
      <c r="B14209" s="13">
        <v>65071</v>
      </c>
      <c r="C14209" s="14">
        <v>42684.486111111102</v>
      </c>
      <c r="D14209" s="7" t="s">
        <v>9</v>
      </c>
      <c r="E14209" s="13">
        <v>2180</v>
      </c>
      <c r="F14209" s="7" t="s">
        <v>59</v>
      </c>
      <c r="G14209" s="7" t="s">
        <v>11</v>
      </c>
      <c r="H14209" s="13">
        <v>11.5</v>
      </c>
      <c r="I14209" s="13" t="str">
        <f>IF(G14209="Male",VLOOKUP(H14209,'Shoe size conversion table'!$B$6:$D$22,2),VLOOKUP(H14209,'Shoe size conversion table'!$J$6:$L$22,2))</f>
        <v>44-45</v>
      </c>
      <c r="J14209" s="13">
        <f>IF(G14209="Male",VLOOKUP(H14209,'Shoe size conversion table'!$B$6:$D$22,3),VLOOKUP(H14209,'Shoe size conversion table'!$J$6:$L$22,3))</f>
        <v>11</v>
      </c>
      <c r="K14209" s="11">
        <v>159</v>
      </c>
      <c r="L14209" s="12">
        <v>0.1</v>
      </c>
      <c r="M14209" s="7">
        <f t="shared" si="664"/>
        <v>2016</v>
      </c>
      <c r="N14209" s="7">
        <f t="shared" si="665"/>
        <v>11</v>
      </c>
      <c r="O14209" s="30">
        <f t="shared" si="666"/>
        <v>143.1</v>
      </c>
    </row>
    <row r="14210" spans="2:15" x14ac:dyDescent="0.2">
      <c r="B14210" s="13">
        <v>65071</v>
      </c>
      <c r="C14210" s="14">
        <v>42684.486111111102</v>
      </c>
      <c r="D14210" s="7" t="s">
        <v>9</v>
      </c>
      <c r="E14210" s="13">
        <v>2180</v>
      </c>
      <c r="F14210" s="7" t="s">
        <v>61</v>
      </c>
      <c r="G14210" s="7" t="s">
        <v>12</v>
      </c>
      <c r="H14210" s="13">
        <v>11.5</v>
      </c>
      <c r="I14210" s="13">
        <f>IF(G14210="Male",VLOOKUP(H14210,'Shoe size conversion table'!$B$6:$D$22,2),VLOOKUP(H14210,'Shoe size conversion table'!$J$6:$L$22,2))</f>
        <v>42</v>
      </c>
      <c r="J14210" s="13">
        <f>IF(G14210="Male",VLOOKUP(H14210,'Shoe size conversion table'!$B$6:$D$22,3),VLOOKUP(H14210,'Shoe size conversion table'!$J$6:$L$22,3))</f>
        <v>9.5</v>
      </c>
      <c r="K14210" s="11">
        <v>129</v>
      </c>
      <c r="L14210" s="12">
        <v>0</v>
      </c>
      <c r="M14210" s="7">
        <f t="shared" si="664"/>
        <v>2016</v>
      </c>
      <c r="N14210" s="7">
        <f t="shared" si="665"/>
        <v>11</v>
      </c>
      <c r="O14210" s="30">
        <f t="shared" si="666"/>
        <v>129</v>
      </c>
    </row>
    <row r="14211" spans="2:15" x14ac:dyDescent="0.2">
      <c r="B14211" s="13">
        <v>65072</v>
      </c>
      <c r="C14211" s="14">
        <v>42684.53611111112</v>
      </c>
      <c r="D14211" s="7" t="s">
        <v>7</v>
      </c>
      <c r="E14211" s="13">
        <v>2219</v>
      </c>
      <c r="F14211" s="7" t="s">
        <v>45</v>
      </c>
      <c r="G14211" s="7" t="s">
        <v>12</v>
      </c>
      <c r="H14211" s="13">
        <v>6.5</v>
      </c>
      <c r="I14211" s="13">
        <f>IF(G14211="Male",VLOOKUP(H14211,'Shoe size conversion table'!$B$6:$D$22,2),VLOOKUP(H14211,'Shoe size conversion table'!$J$6:$L$22,2))</f>
        <v>37</v>
      </c>
      <c r="J14211" s="13">
        <f>IF(G14211="Male",VLOOKUP(H14211,'Shoe size conversion table'!$B$6:$D$22,3),VLOOKUP(H14211,'Shoe size conversion table'!$J$6:$L$22,3))</f>
        <v>4.5</v>
      </c>
      <c r="K14211" s="11">
        <v>169</v>
      </c>
      <c r="L14211" s="12">
        <v>0</v>
      </c>
      <c r="M14211" s="7">
        <f t="shared" si="664"/>
        <v>2016</v>
      </c>
      <c r="N14211" s="7">
        <f t="shared" si="665"/>
        <v>11</v>
      </c>
      <c r="O14211" s="30">
        <f t="shared" si="666"/>
        <v>169</v>
      </c>
    </row>
    <row r="14212" spans="2:15" x14ac:dyDescent="0.2">
      <c r="B14212" s="13">
        <v>65073</v>
      </c>
      <c r="C14212" s="14">
        <v>42684.566111111213</v>
      </c>
      <c r="D14212" s="7" t="s">
        <v>8</v>
      </c>
      <c r="E14212" s="13">
        <v>2219</v>
      </c>
      <c r="F14212" s="7" t="s">
        <v>42</v>
      </c>
      <c r="G14212" s="7" t="s">
        <v>11</v>
      </c>
      <c r="H14212" s="13">
        <v>10</v>
      </c>
      <c r="I14212" s="13">
        <f>IF(G14212="Male",VLOOKUP(H14212,'Shoe size conversion table'!$B$6:$D$22,2),VLOOKUP(H14212,'Shoe size conversion table'!$J$6:$L$22,2))</f>
        <v>43</v>
      </c>
      <c r="J14212" s="13">
        <f>IF(G14212="Male",VLOOKUP(H14212,'Shoe size conversion table'!$B$6:$D$22,3),VLOOKUP(H14212,'Shoe size conversion table'!$J$6:$L$22,3))</f>
        <v>9.5</v>
      </c>
      <c r="K14212" s="11">
        <v>149</v>
      </c>
      <c r="L14212" s="12">
        <v>0.5</v>
      </c>
      <c r="M14212" s="7">
        <f t="shared" si="664"/>
        <v>2016</v>
      </c>
      <c r="N14212" s="7">
        <f t="shared" si="665"/>
        <v>11</v>
      </c>
      <c r="O14212" s="30">
        <f t="shared" si="666"/>
        <v>74.5</v>
      </c>
    </row>
    <row r="14213" spans="2:15" x14ac:dyDescent="0.2">
      <c r="B14213" s="13">
        <v>65074</v>
      </c>
      <c r="C14213" s="14">
        <v>42684.586111111217</v>
      </c>
      <c r="D14213" s="7" t="s">
        <v>9</v>
      </c>
      <c r="E14213" s="13">
        <v>2193</v>
      </c>
      <c r="F14213" s="7" t="s">
        <v>61</v>
      </c>
      <c r="G14213" s="7" t="s">
        <v>12</v>
      </c>
      <c r="H14213" s="13">
        <v>8.5</v>
      </c>
      <c r="I14213" s="13">
        <f>IF(G14213="Male",VLOOKUP(H14213,'Shoe size conversion table'!$B$6:$D$22,2),VLOOKUP(H14213,'Shoe size conversion table'!$J$6:$L$22,2))</f>
        <v>39</v>
      </c>
      <c r="J14213" s="13">
        <f>IF(G14213="Male",VLOOKUP(H14213,'Shoe size conversion table'!$B$6:$D$22,3),VLOOKUP(H14213,'Shoe size conversion table'!$J$6:$L$22,3))</f>
        <v>6.5</v>
      </c>
      <c r="K14213" s="11">
        <v>129</v>
      </c>
      <c r="L14213" s="12">
        <v>0</v>
      </c>
      <c r="M14213" s="7">
        <f t="shared" ref="M14213:M14276" si="667">YEAR(C14213)</f>
        <v>2016</v>
      </c>
      <c r="N14213" s="7">
        <f t="shared" si="665"/>
        <v>11</v>
      </c>
      <c r="O14213" s="30">
        <f t="shared" si="666"/>
        <v>129</v>
      </c>
    </row>
    <row r="14214" spans="2:15" x14ac:dyDescent="0.2">
      <c r="B14214" s="13">
        <v>65075</v>
      </c>
      <c r="C14214" s="14">
        <v>42684.636111111249</v>
      </c>
      <c r="D14214" s="7" t="s">
        <v>10</v>
      </c>
      <c r="E14214" s="13">
        <v>2223</v>
      </c>
      <c r="F14214" s="7" t="s">
        <v>35</v>
      </c>
      <c r="G14214" s="7" t="s">
        <v>12</v>
      </c>
      <c r="H14214" s="13">
        <v>7.5</v>
      </c>
      <c r="I14214" s="13">
        <f>IF(G14214="Male",VLOOKUP(H14214,'Shoe size conversion table'!$B$6:$D$22,2),VLOOKUP(H14214,'Shoe size conversion table'!$J$6:$L$22,2))</f>
        <v>38</v>
      </c>
      <c r="J14214" s="13">
        <f>IF(G14214="Male",VLOOKUP(H14214,'Shoe size conversion table'!$B$6:$D$22,3),VLOOKUP(H14214,'Shoe size conversion table'!$J$6:$L$22,3))</f>
        <v>5.5</v>
      </c>
      <c r="K14214" s="11">
        <v>129</v>
      </c>
      <c r="L14214" s="12">
        <v>0</v>
      </c>
      <c r="M14214" s="7">
        <f t="shared" si="667"/>
        <v>2016</v>
      </c>
      <c r="N14214" s="7">
        <f t="shared" ref="N14214:N14277" si="668">MONTH(C14214:C29181)</f>
        <v>11</v>
      </c>
      <c r="O14214" s="30">
        <f t="shared" ref="O14214:O14277" si="669">K14214*(1-L14214)</f>
        <v>129</v>
      </c>
    </row>
    <row r="14215" spans="2:15" x14ac:dyDescent="0.2">
      <c r="B14215" s="13">
        <v>65076</v>
      </c>
      <c r="C14215" s="14">
        <v>42684.676111111214</v>
      </c>
      <c r="D14215" s="7" t="s">
        <v>10</v>
      </c>
      <c r="E14215" s="13">
        <v>2224</v>
      </c>
      <c r="F14215" s="7" t="s">
        <v>35</v>
      </c>
      <c r="G14215" s="7" t="s">
        <v>12</v>
      </c>
      <c r="H14215" s="13">
        <v>8</v>
      </c>
      <c r="I14215" s="13" t="str">
        <f>IF(G14215="Male",VLOOKUP(H14215,'Shoe size conversion table'!$B$6:$D$22,2),VLOOKUP(H14215,'Shoe size conversion table'!$J$6:$L$22,2))</f>
        <v>38-39</v>
      </c>
      <c r="J14215" s="13">
        <f>IF(G14215="Male",VLOOKUP(H14215,'Shoe size conversion table'!$B$6:$D$22,3),VLOOKUP(H14215,'Shoe size conversion table'!$J$6:$L$22,3))</f>
        <v>6</v>
      </c>
      <c r="K14215" s="11">
        <v>159</v>
      </c>
      <c r="L14215" s="12">
        <v>0</v>
      </c>
      <c r="M14215" s="7">
        <f t="shared" si="667"/>
        <v>2016</v>
      </c>
      <c r="N14215" s="7">
        <f t="shared" si="668"/>
        <v>11</v>
      </c>
      <c r="O14215" s="30">
        <f t="shared" si="669"/>
        <v>159</v>
      </c>
    </row>
    <row r="14216" spans="2:15" x14ac:dyDescent="0.2">
      <c r="B14216" s="13">
        <v>65077</v>
      </c>
      <c r="C14216" s="14">
        <v>42684.676111111214</v>
      </c>
      <c r="D14216" s="7" t="s">
        <v>7</v>
      </c>
      <c r="E14216" s="13">
        <v>2235</v>
      </c>
      <c r="F14216" s="7" t="s">
        <v>44</v>
      </c>
      <c r="G14216" s="7" t="s">
        <v>12</v>
      </c>
      <c r="H14216" s="13">
        <v>7.5</v>
      </c>
      <c r="I14216" s="13">
        <f>IF(G14216="Male",VLOOKUP(H14216,'Shoe size conversion table'!$B$6:$D$22,2),VLOOKUP(H14216,'Shoe size conversion table'!$J$6:$L$22,2))</f>
        <v>38</v>
      </c>
      <c r="J14216" s="13">
        <f>IF(G14216="Male",VLOOKUP(H14216,'Shoe size conversion table'!$B$6:$D$22,3),VLOOKUP(H14216,'Shoe size conversion table'!$J$6:$L$22,3))</f>
        <v>5.5</v>
      </c>
      <c r="K14216" s="11">
        <v>159</v>
      </c>
      <c r="L14216" s="12">
        <v>0</v>
      </c>
      <c r="M14216" s="7">
        <f t="shared" si="667"/>
        <v>2016</v>
      </c>
      <c r="N14216" s="7">
        <f t="shared" si="668"/>
        <v>11</v>
      </c>
      <c r="O14216" s="30">
        <f t="shared" si="669"/>
        <v>159</v>
      </c>
    </row>
    <row r="14217" spans="2:15" x14ac:dyDescent="0.2">
      <c r="B14217" s="13">
        <v>65078</v>
      </c>
      <c r="C14217" s="14">
        <v>42684.716111111244</v>
      </c>
      <c r="D14217" s="7" t="s">
        <v>10</v>
      </c>
      <c r="E14217" s="13">
        <v>2154</v>
      </c>
      <c r="F14217" s="7" t="s">
        <v>35</v>
      </c>
      <c r="G14217" s="7" t="s">
        <v>11</v>
      </c>
      <c r="H14217" s="13">
        <v>10.5</v>
      </c>
      <c r="I14217" s="13" t="str">
        <f>IF(G14217="Male",VLOOKUP(H14217,'Shoe size conversion table'!$B$6:$D$22,2),VLOOKUP(H14217,'Shoe size conversion table'!$J$6:$L$22,2))</f>
        <v>43-44</v>
      </c>
      <c r="J14217" s="13">
        <f>IF(G14217="Male",VLOOKUP(H14217,'Shoe size conversion table'!$B$6:$D$22,3),VLOOKUP(H14217,'Shoe size conversion table'!$J$6:$L$22,3))</f>
        <v>10</v>
      </c>
      <c r="K14217" s="11">
        <v>129</v>
      </c>
      <c r="L14217" s="12">
        <v>0.3</v>
      </c>
      <c r="M14217" s="7">
        <f t="shared" si="667"/>
        <v>2016</v>
      </c>
      <c r="N14217" s="7">
        <f t="shared" si="668"/>
        <v>11</v>
      </c>
      <c r="O14217" s="30">
        <f t="shared" si="669"/>
        <v>90.3</v>
      </c>
    </row>
    <row r="14218" spans="2:15" x14ac:dyDescent="0.2">
      <c r="B14218" s="13">
        <v>65079</v>
      </c>
      <c r="C14218" s="14">
        <v>42684.806111111247</v>
      </c>
      <c r="D14218" s="7" t="s">
        <v>7</v>
      </c>
      <c r="E14218" s="13">
        <v>2149</v>
      </c>
      <c r="F14218" s="7" t="s">
        <v>49</v>
      </c>
      <c r="G14218" s="7" t="s">
        <v>11</v>
      </c>
      <c r="H14218" s="13">
        <v>6</v>
      </c>
      <c r="I14218" s="13">
        <f>IF(G14218="Male",VLOOKUP(H14218,'Shoe size conversion table'!$B$6:$D$22,2),VLOOKUP(H14218,'Shoe size conversion table'!$J$6:$L$22,2))</f>
        <v>39</v>
      </c>
      <c r="J14218" s="13">
        <f>IF(G14218="Male",VLOOKUP(H14218,'Shoe size conversion table'!$B$6:$D$22,3),VLOOKUP(H14218,'Shoe size conversion table'!$J$6:$L$22,3))</f>
        <v>5.5</v>
      </c>
      <c r="K14218" s="11">
        <v>139</v>
      </c>
      <c r="L14218" s="12">
        <v>0.5</v>
      </c>
      <c r="M14218" s="7">
        <f t="shared" si="667"/>
        <v>2016</v>
      </c>
      <c r="N14218" s="7">
        <f t="shared" si="668"/>
        <v>11</v>
      </c>
      <c r="O14218" s="30">
        <f t="shared" si="669"/>
        <v>69.5</v>
      </c>
    </row>
    <row r="14219" spans="2:15" x14ac:dyDescent="0.2">
      <c r="B14219" s="13">
        <v>65080</v>
      </c>
      <c r="C14219" s="14">
        <v>42684.846111111307</v>
      </c>
      <c r="D14219" s="7" t="s">
        <v>7</v>
      </c>
      <c r="E14219" s="13">
        <v>2237</v>
      </c>
      <c r="F14219" s="7" t="s">
        <v>57</v>
      </c>
      <c r="G14219" s="7" t="s">
        <v>11</v>
      </c>
      <c r="H14219" s="13">
        <v>9.5</v>
      </c>
      <c r="I14219" s="13" t="str">
        <f>IF(G14219="Male",VLOOKUP(H14219,'Shoe size conversion table'!$B$6:$D$22,2),VLOOKUP(H14219,'Shoe size conversion table'!$J$6:$L$22,2))</f>
        <v>42-43</v>
      </c>
      <c r="J14219" s="13">
        <f>IF(G14219="Male",VLOOKUP(H14219,'Shoe size conversion table'!$B$6:$D$22,3),VLOOKUP(H14219,'Shoe size conversion table'!$J$6:$L$22,3))</f>
        <v>9</v>
      </c>
      <c r="K14219" s="11">
        <v>199</v>
      </c>
      <c r="L14219" s="12">
        <v>0.3</v>
      </c>
      <c r="M14219" s="7">
        <f t="shared" si="667"/>
        <v>2016</v>
      </c>
      <c r="N14219" s="7">
        <f t="shared" si="668"/>
        <v>11</v>
      </c>
      <c r="O14219" s="30">
        <f t="shared" si="669"/>
        <v>139.29999999999998</v>
      </c>
    </row>
    <row r="14220" spans="2:15" x14ac:dyDescent="0.2">
      <c r="B14220" s="13">
        <v>65081</v>
      </c>
      <c r="C14220" s="14">
        <v>42684.876111111305</v>
      </c>
      <c r="D14220" s="7" t="s">
        <v>8</v>
      </c>
      <c r="E14220" s="13">
        <v>2186</v>
      </c>
      <c r="F14220" s="7" t="s">
        <v>38</v>
      </c>
      <c r="G14220" s="7" t="s">
        <v>12</v>
      </c>
      <c r="H14220" s="13">
        <v>7</v>
      </c>
      <c r="I14220" s="13" t="str">
        <f>IF(G14220="Male",VLOOKUP(H14220,'Shoe size conversion table'!$B$6:$D$22,2),VLOOKUP(H14220,'Shoe size conversion table'!$J$6:$L$22,2))</f>
        <v>37-38</v>
      </c>
      <c r="J14220" s="13">
        <f>IF(G14220="Male",VLOOKUP(H14220,'Shoe size conversion table'!$B$6:$D$22,3),VLOOKUP(H14220,'Shoe size conversion table'!$J$6:$L$22,3))</f>
        <v>5</v>
      </c>
      <c r="K14220" s="11">
        <v>159</v>
      </c>
      <c r="L14220" s="12">
        <v>0</v>
      </c>
      <c r="M14220" s="7">
        <f t="shared" si="667"/>
        <v>2016</v>
      </c>
      <c r="N14220" s="7">
        <f t="shared" si="668"/>
        <v>11</v>
      </c>
      <c r="O14220" s="30">
        <f t="shared" si="669"/>
        <v>159</v>
      </c>
    </row>
    <row r="14221" spans="2:15" x14ac:dyDescent="0.2">
      <c r="B14221" s="13">
        <v>65082</v>
      </c>
      <c r="C14221" s="14">
        <v>42684.916111111212</v>
      </c>
      <c r="D14221" s="7" t="s">
        <v>7</v>
      </c>
      <c r="E14221" s="13">
        <v>2176</v>
      </c>
      <c r="F14221" s="7" t="s">
        <v>51</v>
      </c>
      <c r="G14221" s="7" t="s">
        <v>11</v>
      </c>
      <c r="H14221" s="13">
        <v>10.5</v>
      </c>
      <c r="I14221" s="13" t="str">
        <f>IF(G14221="Male",VLOOKUP(H14221,'Shoe size conversion table'!$B$6:$D$22,2),VLOOKUP(H14221,'Shoe size conversion table'!$J$6:$L$22,2))</f>
        <v>43-44</v>
      </c>
      <c r="J14221" s="13">
        <f>IF(G14221="Male",VLOOKUP(H14221,'Shoe size conversion table'!$B$6:$D$22,3),VLOOKUP(H14221,'Shoe size conversion table'!$J$6:$L$22,3))</f>
        <v>10</v>
      </c>
      <c r="K14221" s="11">
        <v>139</v>
      </c>
      <c r="L14221" s="12">
        <v>0</v>
      </c>
      <c r="M14221" s="7">
        <f t="shared" si="667"/>
        <v>2016</v>
      </c>
      <c r="N14221" s="7">
        <f t="shared" si="668"/>
        <v>11</v>
      </c>
      <c r="O14221" s="30">
        <f t="shared" si="669"/>
        <v>139</v>
      </c>
    </row>
    <row r="14222" spans="2:15" x14ac:dyDescent="0.2">
      <c r="B14222" s="13">
        <v>65083</v>
      </c>
      <c r="C14222" s="14">
        <v>42684.946111111116</v>
      </c>
      <c r="D14222" s="7" t="s">
        <v>7</v>
      </c>
      <c r="E14222" s="13">
        <v>2206</v>
      </c>
      <c r="F14222" s="7" t="s">
        <v>48</v>
      </c>
      <c r="G14222" s="7" t="s">
        <v>11</v>
      </c>
      <c r="H14222" s="13">
        <v>11</v>
      </c>
      <c r="I14222" s="13">
        <f>IF(G14222="Male",VLOOKUP(H14222,'Shoe size conversion table'!$B$6:$D$22,2),VLOOKUP(H14222,'Shoe size conversion table'!$J$6:$L$22,2))</f>
        <v>44</v>
      </c>
      <c r="J14222" s="13">
        <f>IF(G14222="Male",VLOOKUP(H14222,'Shoe size conversion table'!$B$6:$D$22,3),VLOOKUP(H14222,'Shoe size conversion table'!$J$6:$L$22,3))</f>
        <v>10.5</v>
      </c>
      <c r="K14222" s="11">
        <v>199</v>
      </c>
      <c r="L14222" s="12">
        <v>0.2</v>
      </c>
      <c r="M14222" s="7">
        <f t="shared" si="667"/>
        <v>2016</v>
      </c>
      <c r="N14222" s="7">
        <f t="shared" si="668"/>
        <v>11</v>
      </c>
      <c r="O14222" s="30">
        <f t="shared" si="669"/>
        <v>159.20000000000002</v>
      </c>
    </row>
    <row r="14223" spans="2:15" x14ac:dyDescent="0.2">
      <c r="B14223" s="13">
        <v>65084</v>
      </c>
      <c r="C14223" s="14">
        <v>42684.956111111103</v>
      </c>
      <c r="D14223" s="7" t="s">
        <v>10</v>
      </c>
      <c r="E14223" s="13">
        <v>2148</v>
      </c>
      <c r="F14223" s="7" t="s">
        <v>35</v>
      </c>
      <c r="G14223" s="7" t="s">
        <v>11</v>
      </c>
      <c r="H14223" s="13">
        <v>15</v>
      </c>
      <c r="I14223" s="13">
        <f>IF(G14223="Male",VLOOKUP(H14223,'Shoe size conversion table'!$B$6:$D$22,2),VLOOKUP(H14223,'Shoe size conversion table'!$J$6:$L$22,2))</f>
        <v>48</v>
      </c>
      <c r="J14223" s="13">
        <f>IF(G14223="Male",VLOOKUP(H14223,'Shoe size conversion table'!$B$6:$D$22,3),VLOOKUP(H14223,'Shoe size conversion table'!$J$6:$L$22,3))</f>
        <v>14.5</v>
      </c>
      <c r="K14223" s="11">
        <v>129</v>
      </c>
      <c r="L14223" s="12">
        <v>0</v>
      </c>
      <c r="M14223" s="7">
        <f t="shared" si="667"/>
        <v>2016</v>
      </c>
      <c r="N14223" s="7">
        <f t="shared" si="668"/>
        <v>11</v>
      </c>
      <c r="O14223" s="30">
        <f t="shared" si="669"/>
        <v>129</v>
      </c>
    </row>
    <row r="14224" spans="2:15" x14ac:dyDescent="0.2">
      <c r="B14224" s="13">
        <v>65085</v>
      </c>
      <c r="C14224" s="14">
        <v>42684.986111111211</v>
      </c>
      <c r="D14224" s="7" t="s">
        <v>7</v>
      </c>
      <c r="E14224" s="13">
        <v>2210</v>
      </c>
      <c r="F14224" s="7" t="s">
        <v>46</v>
      </c>
      <c r="G14224" s="7" t="s">
        <v>12</v>
      </c>
      <c r="H14224" s="13">
        <v>8</v>
      </c>
      <c r="I14224" s="13" t="str">
        <f>IF(G14224="Male",VLOOKUP(H14224,'Shoe size conversion table'!$B$6:$D$22,2),VLOOKUP(H14224,'Shoe size conversion table'!$J$6:$L$22,2))</f>
        <v>38-39</v>
      </c>
      <c r="J14224" s="13">
        <f>IF(G14224="Male",VLOOKUP(H14224,'Shoe size conversion table'!$B$6:$D$22,3),VLOOKUP(H14224,'Shoe size conversion table'!$J$6:$L$22,3))</f>
        <v>6</v>
      </c>
      <c r="K14224" s="11">
        <v>199</v>
      </c>
      <c r="L14224" s="12">
        <v>0.5</v>
      </c>
      <c r="M14224" s="7">
        <f t="shared" si="667"/>
        <v>2016</v>
      </c>
      <c r="N14224" s="7">
        <f t="shared" si="668"/>
        <v>11</v>
      </c>
      <c r="O14224" s="30">
        <f t="shared" si="669"/>
        <v>99.5</v>
      </c>
    </row>
    <row r="14225" spans="2:15" x14ac:dyDescent="0.2">
      <c r="B14225" s="13">
        <v>65086</v>
      </c>
      <c r="C14225" s="14">
        <v>42684.996111111104</v>
      </c>
      <c r="D14225" s="7" t="s">
        <v>7</v>
      </c>
      <c r="E14225" s="13">
        <v>2171</v>
      </c>
      <c r="F14225" s="7" t="s">
        <v>49</v>
      </c>
      <c r="G14225" s="7" t="s">
        <v>12</v>
      </c>
      <c r="H14225" s="13">
        <v>8.5</v>
      </c>
      <c r="I14225" s="13">
        <f>IF(G14225="Male",VLOOKUP(H14225,'Shoe size conversion table'!$B$6:$D$22,2),VLOOKUP(H14225,'Shoe size conversion table'!$J$6:$L$22,2))</f>
        <v>39</v>
      </c>
      <c r="J14225" s="13">
        <f>IF(G14225="Male",VLOOKUP(H14225,'Shoe size conversion table'!$B$6:$D$22,3),VLOOKUP(H14225,'Shoe size conversion table'!$J$6:$L$22,3))</f>
        <v>6.5</v>
      </c>
      <c r="K14225" s="11">
        <v>179</v>
      </c>
      <c r="L14225" s="12">
        <v>0.1</v>
      </c>
      <c r="M14225" s="7">
        <f t="shared" si="667"/>
        <v>2016</v>
      </c>
      <c r="N14225" s="7">
        <f t="shared" si="668"/>
        <v>11</v>
      </c>
      <c r="O14225" s="30">
        <f t="shared" si="669"/>
        <v>161.1</v>
      </c>
    </row>
    <row r="14226" spans="2:15" x14ac:dyDescent="0.2">
      <c r="B14226" s="13">
        <v>65087</v>
      </c>
      <c r="C14226" s="14">
        <v>42685.036111111214</v>
      </c>
      <c r="D14226" s="7" t="s">
        <v>8</v>
      </c>
      <c r="E14226" s="13">
        <v>2226</v>
      </c>
      <c r="F14226" s="7" t="s">
        <v>38</v>
      </c>
      <c r="G14226" s="7" t="s">
        <v>12</v>
      </c>
      <c r="H14226" s="13">
        <v>8</v>
      </c>
      <c r="I14226" s="13" t="str">
        <f>IF(G14226="Male",VLOOKUP(H14226,'Shoe size conversion table'!$B$6:$D$22,2),VLOOKUP(H14226,'Shoe size conversion table'!$J$6:$L$22,2))</f>
        <v>38-39</v>
      </c>
      <c r="J14226" s="13">
        <f>IF(G14226="Male",VLOOKUP(H14226,'Shoe size conversion table'!$B$6:$D$22,3),VLOOKUP(H14226,'Shoe size conversion table'!$J$6:$L$22,3))</f>
        <v>6</v>
      </c>
      <c r="K14226" s="11">
        <v>149</v>
      </c>
      <c r="L14226" s="12">
        <v>0.1</v>
      </c>
      <c r="M14226" s="7">
        <f t="shared" si="667"/>
        <v>2016</v>
      </c>
      <c r="N14226" s="7">
        <f t="shared" si="668"/>
        <v>11</v>
      </c>
      <c r="O14226" s="30">
        <f t="shared" si="669"/>
        <v>134.1</v>
      </c>
    </row>
    <row r="14227" spans="2:15" x14ac:dyDescent="0.2">
      <c r="B14227" s="13">
        <v>65088</v>
      </c>
      <c r="C14227" s="14">
        <v>42685.056111111306</v>
      </c>
      <c r="D14227" s="7" t="s">
        <v>10</v>
      </c>
      <c r="E14227" s="13">
        <v>2188</v>
      </c>
      <c r="F14227" s="7" t="s">
        <v>35</v>
      </c>
      <c r="G14227" s="7" t="s">
        <v>11</v>
      </c>
      <c r="H14227" s="13">
        <v>9.5</v>
      </c>
      <c r="I14227" s="13" t="str">
        <f>IF(G14227="Male",VLOOKUP(H14227,'Shoe size conversion table'!$B$6:$D$22,2),VLOOKUP(H14227,'Shoe size conversion table'!$J$6:$L$22,2))</f>
        <v>42-43</v>
      </c>
      <c r="J14227" s="13">
        <f>IF(G14227="Male",VLOOKUP(H14227,'Shoe size conversion table'!$B$6:$D$22,3),VLOOKUP(H14227,'Shoe size conversion table'!$J$6:$L$22,3))</f>
        <v>9</v>
      </c>
      <c r="K14227" s="11">
        <v>179</v>
      </c>
      <c r="L14227" s="12">
        <v>0</v>
      </c>
      <c r="M14227" s="7">
        <f t="shared" si="667"/>
        <v>2016</v>
      </c>
      <c r="N14227" s="7">
        <f t="shared" si="668"/>
        <v>11</v>
      </c>
      <c r="O14227" s="30">
        <f t="shared" si="669"/>
        <v>179</v>
      </c>
    </row>
    <row r="14228" spans="2:15" x14ac:dyDescent="0.2">
      <c r="B14228" s="13">
        <v>65089</v>
      </c>
      <c r="C14228" s="14">
        <v>42685.096111111307</v>
      </c>
      <c r="D14228" s="7" t="s">
        <v>10</v>
      </c>
      <c r="E14228" s="13">
        <v>2157</v>
      </c>
      <c r="F14228" s="7" t="s">
        <v>34</v>
      </c>
      <c r="G14228" s="7" t="s">
        <v>11</v>
      </c>
      <c r="H14228" s="13">
        <v>10</v>
      </c>
      <c r="I14228" s="13">
        <f>IF(G14228="Male",VLOOKUP(H14228,'Shoe size conversion table'!$B$6:$D$22,2),VLOOKUP(H14228,'Shoe size conversion table'!$J$6:$L$22,2))</f>
        <v>43</v>
      </c>
      <c r="J14228" s="13">
        <f>IF(G14228="Male",VLOOKUP(H14228,'Shoe size conversion table'!$B$6:$D$22,3),VLOOKUP(H14228,'Shoe size conversion table'!$J$6:$L$22,3))</f>
        <v>9.5</v>
      </c>
      <c r="K14228" s="11">
        <v>169</v>
      </c>
      <c r="L14228" s="12">
        <v>0</v>
      </c>
      <c r="M14228" s="7">
        <f t="shared" si="667"/>
        <v>2016</v>
      </c>
      <c r="N14228" s="7">
        <f t="shared" si="668"/>
        <v>11</v>
      </c>
      <c r="O14228" s="30">
        <f t="shared" si="669"/>
        <v>169</v>
      </c>
    </row>
    <row r="14229" spans="2:15" x14ac:dyDescent="0.2">
      <c r="B14229" s="13">
        <v>65090</v>
      </c>
      <c r="C14229" s="14">
        <v>42685.136111111104</v>
      </c>
      <c r="D14229" s="7" t="s">
        <v>7</v>
      </c>
      <c r="E14229" s="13">
        <v>2150</v>
      </c>
      <c r="F14229" s="7" t="s">
        <v>56</v>
      </c>
      <c r="G14229" s="7" t="s">
        <v>12</v>
      </c>
      <c r="H14229" s="13">
        <v>8</v>
      </c>
      <c r="I14229" s="13" t="str">
        <f>IF(G14229="Male",VLOOKUP(H14229,'Shoe size conversion table'!$B$6:$D$22,2),VLOOKUP(H14229,'Shoe size conversion table'!$J$6:$L$22,2))</f>
        <v>38-39</v>
      </c>
      <c r="J14229" s="13">
        <f>IF(G14229="Male",VLOOKUP(H14229,'Shoe size conversion table'!$B$6:$D$22,3),VLOOKUP(H14229,'Shoe size conversion table'!$J$6:$L$22,3))</f>
        <v>6</v>
      </c>
      <c r="K14229" s="11">
        <v>179</v>
      </c>
      <c r="L14229" s="12">
        <v>0</v>
      </c>
      <c r="M14229" s="7">
        <f t="shared" si="667"/>
        <v>2016</v>
      </c>
      <c r="N14229" s="7">
        <f t="shared" si="668"/>
        <v>11</v>
      </c>
      <c r="O14229" s="30">
        <f t="shared" si="669"/>
        <v>179</v>
      </c>
    </row>
    <row r="14230" spans="2:15" x14ac:dyDescent="0.2">
      <c r="B14230" s="13">
        <v>65091</v>
      </c>
      <c r="C14230" s="14">
        <v>42685.236111111117</v>
      </c>
      <c r="D14230" s="7" t="s">
        <v>10</v>
      </c>
      <c r="E14230" s="13">
        <v>2199</v>
      </c>
      <c r="F14230" s="7" t="s">
        <v>35</v>
      </c>
      <c r="G14230" s="7" t="s">
        <v>11</v>
      </c>
      <c r="H14230" s="13">
        <v>11</v>
      </c>
      <c r="I14230" s="13">
        <f>IF(G14230="Male",VLOOKUP(H14230,'Shoe size conversion table'!$B$6:$D$22,2),VLOOKUP(H14230,'Shoe size conversion table'!$J$6:$L$22,2))</f>
        <v>44</v>
      </c>
      <c r="J14230" s="13">
        <f>IF(G14230="Male",VLOOKUP(H14230,'Shoe size conversion table'!$B$6:$D$22,3),VLOOKUP(H14230,'Shoe size conversion table'!$J$6:$L$22,3))</f>
        <v>10.5</v>
      </c>
      <c r="K14230" s="11">
        <v>139</v>
      </c>
      <c r="L14230" s="12">
        <v>0.3</v>
      </c>
      <c r="M14230" s="7">
        <f t="shared" si="667"/>
        <v>2016</v>
      </c>
      <c r="N14230" s="7">
        <f t="shared" si="668"/>
        <v>11</v>
      </c>
      <c r="O14230" s="30">
        <f t="shared" si="669"/>
        <v>97.3</v>
      </c>
    </row>
    <row r="14231" spans="2:15" x14ac:dyDescent="0.2">
      <c r="B14231" s="13">
        <v>65092</v>
      </c>
      <c r="C14231" s="14">
        <v>42685.376111111247</v>
      </c>
      <c r="D14231" s="7" t="s">
        <v>9</v>
      </c>
      <c r="E14231" s="13">
        <v>2191</v>
      </c>
      <c r="F14231" s="7" t="s">
        <v>58</v>
      </c>
      <c r="G14231" s="7" t="s">
        <v>12</v>
      </c>
      <c r="H14231" s="13">
        <v>8.5</v>
      </c>
      <c r="I14231" s="13">
        <f>IF(G14231="Male",VLOOKUP(H14231,'Shoe size conversion table'!$B$6:$D$22,2),VLOOKUP(H14231,'Shoe size conversion table'!$J$6:$L$22,2))</f>
        <v>39</v>
      </c>
      <c r="J14231" s="13">
        <f>IF(G14231="Male",VLOOKUP(H14231,'Shoe size conversion table'!$B$6:$D$22,3),VLOOKUP(H14231,'Shoe size conversion table'!$J$6:$L$22,3))</f>
        <v>6.5</v>
      </c>
      <c r="K14231" s="11">
        <v>179</v>
      </c>
      <c r="L14231" s="12">
        <v>0.3</v>
      </c>
      <c r="M14231" s="7">
        <f t="shared" si="667"/>
        <v>2016</v>
      </c>
      <c r="N14231" s="7">
        <f t="shared" si="668"/>
        <v>11</v>
      </c>
      <c r="O14231" s="30">
        <f t="shared" si="669"/>
        <v>125.3</v>
      </c>
    </row>
    <row r="14232" spans="2:15" x14ac:dyDescent="0.2">
      <c r="B14232" s="13">
        <v>65093</v>
      </c>
      <c r="C14232" s="14">
        <v>42685.436111111114</v>
      </c>
      <c r="D14232" s="7" t="s">
        <v>9</v>
      </c>
      <c r="E14232" s="13">
        <v>2238</v>
      </c>
      <c r="F14232" s="7" t="s">
        <v>58</v>
      </c>
      <c r="G14232" s="7" t="s">
        <v>11</v>
      </c>
      <c r="H14232" s="13">
        <v>10.5</v>
      </c>
      <c r="I14232" s="13" t="str">
        <f>IF(G14232="Male",VLOOKUP(H14232,'Shoe size conversion table'!$B$6:$D$22,2),VLOOKUP(H14232,'Shoe size conversion table'!$J$6:$L$22,2))</f>
        <v>43-44</v>
      </c>
      <c r="J14232" s="13">
        <f>IF(G14232="Male",VLOOKUP(H14232,'Shoe size conversion table'!$B$6:$D$22,3),VLOOKUP(H14232,'Shoe size conversion table'!$J$6:$L$22,3))</f>
        <v>10</v>
      </c>
      <c r="K14232" s="11">
        <v>139</v>
      </c>
      <c r="L14232" s="12">
        <v>0.5</v>
      </c>
      <c r="M14232" s="7">
        <f t="shared" si="667"/>
        <v>2016</v>
      </c>
      <c r="N14232" s="7">
        <f t="shared" si="668"/>
        <v>11</v>
      </c>
      <c r="O14232" s="30">
        <f t="shared" si="669"/>
        <v>69.5</v>
      </c>
    </row>
    <row r="14233" spans="2:15" x14ac:dyDescent="0.2">
      <c r="B14233" s="13">
        <v>65094</v>
      </c>
      <c r="C14233" s="14">
        <v>42685.436111111114</v>
      </c>
      <c r="D14233" s="7" t="s">
        <v>10</v>
      </c>
      <c r="E14233" s="13">
        <v>2148</v>
      </c>
      <c r="F14233" s="7" t="s">
        <v>34</v>
      </c>
      <c r="G14233" s="7" t="s">
        <v>11</v>
      </c>
      <c r="H14233" s="13">
        <v>7.5</v>
      </c>
      <c r="I14233" s="13" t="str">
        <f>IF(G14233="Male",VLOOKUP(H14233,'Shoe size conversion table'!$B$6:$D$22,2),VLOOKUP(H14233,'Shoe size conversion table'!$J$6:$L$22,2))</f>
        <v>40-41</v>
      </c>
      <c r="J14233" s="13">
        <f>IF(G14233="Male",VLOOKUP(H14233,'Shoe size conversion table'!$B$6:$D$22,3),VLOOKUP(H14233,'Shoe size conversion table'!$J$6:$L$22,3))</f>
        <v>7</v>
      </c>
      <c r="K14233" s="11">
        <v>169</v>
      </c>
      <c r="L14233" s="12">
        <v>0.3</v>
      </c>
      <c r="M14233" s="7">
        <f t="shared" si="667"/>
        <v>2016</v>
      </c>
      <c r="N14233" s="7">
        <f t="shared" si="668"/>
        <v>11</v>
      </c>
      <c r="O14233" s="30">
        <f t="shared" si="669"/>
        <v>118.3</v>
      </c>
    </row>
    <row r="14234" spans="2:15" x14ac:dyDescent="0.2">
      <c r="B14234" s="13">
        <v>65095</v>
      </c>
      <c r="C14234" s="14">
        <v>42685.446111111247</v>
      </c>
      <c r="D14234" s="7" t="s">
        <v>10</v>
      </c>
      <c r="E14234" s="13">
        <v>2199</v>
      </c>
      <c r="F14234" s="7" t="s">
        <v>34</v>
      </c>
      <c r="G14234" s="7" t="s">
        <v>12</v>
      </c>
      <c r="H14234" s="13">
        <v>5.5</v>
      </c>
      <c r="I14234" s="13">
        <f>IF(G14234="Male",VLOOKUP(H14234,'Shoe size conversion table'!$B$6:$D$22,2),VLOOKUP(H14234,'Shoe size conversion table'!$J$6:$L$22,2))</f>
        <v>36</v>
      </c>
      <c r="J14234" s="13">
        <f>IF(G14234="Male",VLOOKUP(H14234,'Shoe size conversion table'!$B$6:$D$22,3),VLOOKUP(H14234,'Shoe size conversion table'!$J$6:$L$22,3))</f>
        <v>3.5</v>
      </c>
      <c r="K14234" s="11">
        <v>189</v>
      </c>
      <c r="L14234" s="12">
        <v>0.1</v>
      </c>
      <c r="M14234" s="7">
        <f t="shared" si="667"/>
        <v>2016</v>
      </c>
      <c r="N14234" s="7">
        <f t="shared" si="668"/>
        <v>11</v>
      </c>
      <c r="O14234" s="30">
        <f t="shared" si="669"/>
        <v>170.1</v>
      </c>
    </row>
    <row r="14235" spans="2:15" x14ac:dyDescent="0.2">
      <c r="B14235" s="13">
        <v>65096</v>
      </c>
      <c r="C14235" s="14">
        <v>42685.586111111217</v>
      </c>
      <c r="D14235" s="7" t="s">
        <v>9</v>
      </c>
      <c r="E14235" s="13">
        <v>2207</v>
      </c>
      <c r="F14235" s="7" t="s">
        <v>58</v>
      </c>
      <c r="G14235" s="7" t="s">
        <v>12</v>
      </c>
      <c r="H14235" s="13">
        <v>8</v>
      </c>
      <c r="I14235" s="13" t="str">
        <f>IF(G14235="Male",VLOOKUP(H14235,'Shoe size conversion table'!$B$6:$D$22,2),VLOOKUP(H14235,'Shoe size conversion table'!$J$6:$L$22,2))</f>
        <v>38-39</v>
      </c>
      <c r="J14235" s="13">
        <f>IF(G14235="Male",VLOOKUP(H14235,'Shoe size conversion table'!$B$6:$D$22,3),VLOOKUP(H14235,'Shoe size conversion table'!$J$6:$L$22,3))</f>
        <v>6</v>
      </c>
      <c r="K14235" s="11">
        <v>169</v>
      </c>
      <c r="L14235" s="12">
        <v>0.2</v>
      </c>
      <c r="M14235" s="7">
        <f t="shared" si="667"/>
        <v>2016</v>
      </c>
      <c r="N14235" s="7">
        <f t="shared" si="668"/>
        <v>11</v>
      </c>
      <c r="O14235" s="30">
        <f t="shared" si="669"/>
        <v>135.20000000000002</v>
      </c>
    </row>
    <row r="14236" spans="2:15" x14ac:dyDescent="0.2">
      <c r="B14236" s="13">
        <v>65096</v>
      </c>
      <c r="C14236" s="14">
        <v>42685.586111111217</v>
      </c>
      <c r="D14236" s="7" t="s">
        <v>9</v>
      </c>
      <c r="E14236" s="13">
        <v>2196</v>
      </c>
      <c r="F14236" s="7" t="s">
        <v>61</v>
      </c>
      <c r="G14236" s="7" t="s">
        <v>12</v>
      </c>
      <c r="H14236" s="13">
        <v>8.5</v>
      </c>
      <c r="I14236" s="13">
        <f>IF(G14236="Male",VLOOKUP(H14236,'Shoe size conversion table'!$B$6:$D$22,2),VLOOKUP(H14236,'Shoe size conversion table'!$J$6:$L$22,2))</f>
        <v>39</v>
      </c>
      <c r="J14236" s="13">
        <f>IF(G14236="Male",VLOOKUP(H14236,'Shoe size conversion table'!$B$6:$D$22,3),VLOOKUP(H14236,'Shoe size conversion table'!$J$6:$L$22,3))</f>
        <v>6.5</v>
      </c>
      <c r="K14236" s="11">
        <v>199</v>
      </c>
      <c r="L14236" s="12">
        <v>0</v>
      </c>
      <c r="M14236" s="7">
        <f t="shared" si="667"/>
        <v>2016</v>
      </c>
      <c r="N14236" s="7">
        <f t="shared" si="668"/>
        <v>11</v>
      </c>
      <c r="O14236" s="30">
        <f t="shared" si="669"/>
        <v>199</v>
      </c>
    </row>
    <row r="14237" spans="2:15" x14ac:dyDescent="0.2">
      <c r="B14237" s="13">
        <v>65097</v>
      </c>
      <c r="C14237" s="14">
        <v>42685.636111111249</v>
      </c>
      <c r="D14237" s="7" t="s">
        <v>10</v>
      </c>
      <c r="E14237" s="13">
        <v>2167</v>
      </c>
      <c r="F14237" s="7" t="s">
        <v>35</v>
      </c>
      <c r="G14237" s="7" t="s">
        <v>12</v>
      </c>
      <c r="H14237" s="13">
        <v>7.5</v>
      </c>
      <c r="I14237" s="13">
        <f>IF(G14237="Male",VLOOKUP(H14237,'Shoe size conversion table'!$B$6:$D$22,2),VLOOKUP(H14237,'Shoe size conversion table'!$J$6:$L$22,2))</f>
        <v>38</v>
      </c>
      <c r="J14237" s="13">
        <f>IF(G14237="Male",VLOOKUP(H14237,'Shoe size conversion table'!$B$6:$D$22,3),VLOOKUP(H14237,'Shoe size conversion table'!$J$6:$L$22,3))</f>
        <v>5.5</v>
      </c>
      <c r="K14237" s="11">
        <v>139</v>
      </c>
      <c r="L14237" s="12">
        <v>0.2</v>
      </c>
      <c r="M14237" s="7">
        <f t="shared" si="667"/>
        <v>2016</v>
      </c>
      <c r="N14237" s="7">
        <f t="shared" si="668"/>
        <v>11</v>
      </c>
      <c r="O14237" s="30">
        <f t="shared" si="669"/>
        <v>111.2</v>
      </c>
    </row>
    <row r="14238" spans="2:15" x14ac:dyDescent="0.2">
      <c r="B14238" s="13">
        <v>65098</v>
      </c>
      <c r="C14238" s="14">
        <v>42685.666111111306</v>
      </c>
      <c r="D14238" s="7" t="s">
        <v>10</v>
      </c>
      <c r="E14238" s="13">
        <v>2241</v>
      </c>
      <c r="F14238" s="7" t="s">
        <v>35</v>
      </c>
      <c r="G14238" s="7" t="s">
        <v>12</v>
      </c>
      <c r="H14238" s="13">
        <v>9.5</v>
      </c>
      <c r="I14238" s="13">
        <f>IF(G14238="Male",VLOOKUP(H14238,'Shoe size conversion table'!$B$6:$D$22,2),VLOOKUP(H14238,'Shoe size conversion table'!$J$6:$L$22,2))</f>
        <v>40</v>
      </c>
      <c r="J14238" s="13">
        <f>IF(G14238="Male",VLOOKUP(H14238,'Shoe size conversion table'!$B$6:$D$22,3),VLOOKUP(H14238,'Shoe size conversion table'!$J$6:$L$22,3))</f>
        <v>7.5</v>
      </c>
      <c r="K14238" s="11">
        <v>129</v>
      </c>
      <c r="L14238" s="12">
        <v>0</v>
      </c>
      <c r="M14238" s="7">
        <f t="shared" si="667"/>
        <v>2016</v>
      </c>
      <c r="N14238" s="7">
        <f t="shared" si="668"/>
        <v>11</v>
      </c>
      <c r="O14238" s="30">
        <f t="shared" si="669"/>
        <v>129</v>
      </c>
    </row>
    <row r="14239" spans="2:15" x14ac:dyDescent="0.2">
      <c r="B14239" s="13">
        <v>65099</v>
      </c>
      <c r="C14239" s="14">
        <v>42685.676111111214</v>
      </c>
      <c r="D14239" s="7" t="s">
        <v>8</v>
      </c>
      <c r="E14239" s="13">
        <v>2192</v>
      </c>
      <c r="F14239" s="7" t="s">
        <v>37</v>
      </c>
      <c r="G14239" s="7" t="s">
        <v>11</v>
      </c>
      <c r="H14239" s="13">
        <v>6</v>
      </c>
      <c r="I14239" s="13">
        <f>IF(G14239="Male",VLOOKUP(H14239,'Shoe size conversion table'!$B$6:$D$22,2),VLOOKUP(H14239,'Shoe size conversion table'!$J$6:$L$22,2))</f>
        <v>39</v>
      </c>
      <c r="J14239" s="13">
        <f>IF(G14239="Male",VLOOKUP(H14239,'Shoe size conversion table'!$B$6:$D$22,3),VLOOKUP(H14239,'Shoe size conversion table'!$J$6:$L$22,3))</f>
        <v>5.5</v>
      </c>
      <c r="K14239" s="11">
        <v>129</v>
      </c>
      <c r="L14239" s="12">
        <v>0.1</v>
      </c>
      <c r="M14239" s="7">
        <f t="shared" si="667"/>
        <v>2016</v>
      </c>
      <c r="N14239" s="7">
        <f t="shared" si="668"/>
        <v>11</v>
      </c>
      <c r="O14239" s="30">
        <f t="shared" si="669"/>
        <v>116.10000000000001</v>
      </c>
    </row>
    <row r="14240" spans="2:15" x14ac:dyDescent="0.2">
      <c r="B14240" s="13">
        <v>65100</v>
      </c>
      <c r="C14240" s="14">
        <v>42685.716111111244</v>
      </c>
      <c r="D14240" s="7" t="s">
        <v>10</v>
      </c>
      <c r="E14240" s="13">
        <v>2154</v>
      </c>
      <c r="F14240" s="7" t="s">
        <v>36</v>
      </c>
      <c r="G14240" s="7" t="s">
        <v>11</v>
      </c>
      <c r="H14240" s="13">
        <v>7</v>
      </c>
      <c r="I14240" s="13">
        <f>IF(G14240="Male",VLOOKUP(H14240,'Shoe size conversion table'!$B$6:$D$22,2),VLOOKUP(H14240,'Shoe size conversion table'!$J$6:$L$22,2))</f>
        <v>40</v>
      </c>
      <c r="J14240" s="13">
        <f>IF(G14240="Male",VLOOKUP(H14240,'Shoe size conversion table'!$B$6:$D$22,3),VLOOKUP(H14240,'Shoe size conversion table'!$J$6:$L$22,3))</f>
        <v>6.5</v>
      </c>
      <c r="K14240" s="11">
        <v>129</v>
      </c>
      <c r="L14240" s="12">
        <v>0.2</v>
      </c>
      <c r="M14240" s="7">
        <f t="shared" si="667"/>
        <v>2016</v>
      </c>
      <c r="N14240" s="7">
        <f t="shared" si="668"/>
        <v>11</v>
      </c>
      <c r="O14240" s="30">
        <f t="shared" si="669"/>
        <v>103.2</v>
      </c>
    </row>
    <row r="14241" spans="2:15" x14ac:dyDescent="0.2">
      <c r="B14241" s="13">
        <v>65101</v>
      </c>
      <c r="C14241" s="14">
        <v>42685.886111111249</v>
      </c>
      <c r="D14241" s="7" t="s">
        <v>10</v>
      </c>
      <c r="E14241" s="13">
        <v>2188</v>
      </c>
      <c r="F14241" s="7" t="s">
        <v>35</v>
      </c>
      <c r="G14241" s="7" t="s">
        <v>12</v>
      </c>
      <c r="H14241" s="13">
        <v>8.5</v>
      </c>
      <c r="I14241" s="13">
        <f>IF(G14241="Male",VLOOKUP(H14241,'Shoe size conversion table'!$B$6:$D$22,2),VLOOKUP(H14241,'Shoe size conversion table'!$J$6:$L$22,2))</f>
        <v>39</v>
      </c>
      <c r="J14241" s="13">
        <f>IF(G14241="Male",VLOOKUP(H14241,'Shoe size conversion table'!$B$6:$D$22,3),VLOOKUP(H14241,'Shoe size conversion table'!$J$6:$L$22,3))</f>
        <v>6.5</v>
      </c>
      <c r="K14241" s="11">
        <v>159</v>
      </c>
      <c r="L14241" s="12">
        <v>0</v>
      </c>
      <c r="M14241" s="7">
        <f t="shared" si="667"/>
        <v>2016</v>
      </c>
      <c r="N14241" s="7">
        <f t="shared" si="668"/>
        <v>11</v>
      </c>
      <c r="O14241" s="30">
        <f t="shared" si="669"/>
        <v>159</v>
      </c>
    </row>
    <row r="14242" spans="2:15" x14ac:dyDescent="0.2">
      <c r="B14242" s="13">
        <v>65102</v>
      </c>
      <c r="C14242" s="14">
        <v>42685.916111111212</v>
      </c>
      <c r="D14242" s="7" t="s">
        <v>7</v>
      </c>
      <c r="E14242" s="13">
        <v>2212</v>
      </c>
      <c r="F14242" s="7" t="s">
        <v>51</v>
      </c>
      <c r="G14242" s="7" t="s">
        <v>11</v>
      </c>
      <c r="H14242" s="13">
        <v>11.5</v>
      </c>
      <c r="I14242" s="13" t="str">
        <f>IF(G14242="Male",VLOOKUP(H14242,'Shoe size conversion table'!$B$6:$D$22,2),VLOOKUP(H14242,'Shoe size conversion table'!$J$6:$L$22,2))</f>
        <v>44-45</v>
      </c>
      <c r="J14242" s="13">
        <f>IF(G14242="Male",VLOOKUP(H14242,'Shoe size conversion table'!$B$6:$D$22,3),VLOOKUP(H14242,'Shoe size conversion table'!$J$6:$L$22,3))</f>
        <v>11</v>
      </c>
      <c r="K14242" s="11">
        <v>199</v>
      </c>
      <c r="L14242" s="12">
        <v>0</v>
      </c>
      <c r="M14242" s="7">
        <f t="shared" si="667"/>
        <v>2016</v>
      </c>
      <c r="N14242" s="7">
        <f t="shared" si="668"/>
        <v>11</v>
      </c>
      <c r="O14242" s="30">
        <f t="shared" si="669"/>
        <v>199</v>
      </c>
    </row>
    <row r="14243" spans="2:15" x14ac:dyDescent="0.2">
      <c r="B14243" s="13">
        <v>65103</v>
      </c>
      <c r="C14243" s="14">
        <v>42685.916111111212</v>
      </c>
      <c r="D14243" s="7" t="s">
        <v>8</v>
      </c>
      <c r="E14243" s="13">
        <v>2147</v>
      </c>
      <c r="F14243" s="7" t="s">
        <v>42</v>
      </c>
      <c r="G14243" s="7" t="s">
        <v>11</v>
      </c>
      <c r="H14243" s="13">
        <v>9.5</v>
      </c>
      <c r="I14243" s="13" t="str">
        <f>IF(G14243="Male",VLOOKUP(H14243,'Shoe size conversion table'!$B$6:$D$22,2),VLOOKUP(H14243,'Shoe size conversion table'!$J$6:$L$22,2))</f>
        <v>42-43</v>
      </c>
      <c r="J14243" s="13">
        <f>IF(G14243="Male",VLOOKUP(H14243,'Shoe size conversion table'!$B$6:$D$22,3),VLOOKUP(H14243,'Shoe size conversion table'!$J$6:$L$22,3))</f>
        <v>9</v>
      </c>
      <c r="K14243" s="11">
        <v>149</v>
      </c>
      <c r="L14243" s="12">
        <v>0.5</v>
      </c>
      <c r="M14243" s="7">
        <f t="shared" si="667"/>
        <v>2016</v>
      </c>
      <c r="N14243" s="7">
        <f t="shared" si="668"/>
        <v>11</v>
      </c>
      <c r="O14243" s="30">
        <f t="shared" si="669"/>
        <v>74.5</v>
      </c>
    </row>
    <row r="14244" spans="2:15" x14ac:dyDescent="0.2">
      <c r="B14244" s="13">
        <v>65103</v>
      </c>
      <c r="C14244" s="14">
        <v>42685.916111111212</v>
      </c>
      <c r="D14244" s="7" t="s">
        <v>8</v>
      </c>
      <c r="E14244" s="13">
        <v>2171</v>
      </c>
      <c r="F14244" s="7" t="s">
        <v>41</v>
      </c>
      <c r="G14244" s="7" t="s">
        <v>12</v>
      </c>
      <c r="H14244" s="13">
        <v>7</v>
      </c>
      <c r="I14244" s="13" t="str">
        <f>IF(G14244="Male",VLOOKUP(H14244,'Shoe size conversion table'!$B$6:$D$22,2),VLOOKUP(H14244,'Shoe size conversion table'!$J$6:$L$22,2))</f>
        <v>37-38</v>
      </c>
      <c r="J14244" s="13">
        <f>IF(G14244="Male",VLOOKUP(H14244,'Shoe size conversion table'!$B$6:$D$22,3),VLOOKUP(H14244,'Shoe size conversion table'!$J$6:$L$22,3))</f>
        <v>5</v>
      </c>
      <c r="K14244" s="11">
        <v>159</v>
      </c>
      <c r="L14244" s="12">
        <v>0.2</v>
      </c>
      <c r="M14244" s="7">
        <f t="shared" si="667"/>
        <v>2016</v>
      </c>
      <c r="N14244" s="7">
        <f t="shared" si="668"/>
        <v>11</v>
      </c>
      <c r="O14244" s="30">
        <f t="shared" si="669"/>
        <v>127.2</v>
      </c>
    </row>
    <row r="14245" spans="2:15" x14ac:dyDescent="0.2">
      <c r="B14245" s="13">
        <v>65104</v>
      </c>
      <c r="C14245" s="14">
        <v>42685.946111111116</v>
      </c>
      <c r="D14245" s="7" t="s">
        <v>7</v>
      </c>
      <c r="E14245" s="13">
        <v>2181</v>
      </c>
      <c r="F14245" s="7" t="s">
        <v>49</v>
      </c>
      <c r="G14245" s="7" t="s">
        <v>11</v>
      </c>
      <c r="H14245" s="13">
        <v>9</v>
      </c>
      <c r="I14245" s="13">
        <f>IF(G14245="Male",VLOOKUP(H14245,'Shoe size conversion table'!$B$6:$D$22,2),VLOOKUP(H14245,'Shoe size conversion table'!$J$6:$L$22,2))</f>
        <v>42</v>
      </c>
      <c r="J14245" s="13">
        <f>IF(G14245="Male",VLOOKUP(H14245,'Shoe size conversion table'!$B$6:$D$22,3),VLOOKUP(H14245,'Shoe size conversion table'!$J$6:$L$22,3))</f>
        <v>8.5</v>
      </c>
      <c r="K14245" s="11">
        <v>159</v>
      </c>
      <c r="L14245" s="12">
        <v>0</v>
      </c>
      <c r="M14245" s="7">
        <f t="shared" si="667"/>
        <v>2016</v>
      </c>
      <c r="N14245" s="7">
        <f t="shared" si="668"/>
        <v>11</v>
      </c>
      <c r="O14245" s="30">
        <f t="shared" si="669"/>
        <v>159</v>
      </c>
    </row>
    <row r="14246" spans="2:15" x14ac:dyDescent="0.2">
      <c r="B14246" s="13">
        <v>65105</v>
      </c>
      <c r="C14246" s="14">
        <v>42685.946111111247</v>
      </c>
      <c r="D14246" s="7" t="s">
        <v>10</v>
      </c>
      <c r="E14246" s="13">
        <v>2223</v>
      </c>
      <c r="F14246" s="7" t="s">
        <v>34</v>
      </c>
      <c r="G14246" s="7" t="s">
        <v>11</v>
      </c>
      <c r="H14246" s="13">
        <v>9.5</v>
      </c>
      <c r="I14246" s="13" t="str">
        <f>IF(G14246="Male",VLOOKUP(H14246,'Shoe size conversion table'!$B$6:$D$22,2),VLOOKUP(H14246,'Shoe size conversion table'!$J$6:$L$22,2))</f>
        <v>42-43</v>
      </c>
      <c r="J14246" s="13">
        <f>IF(G14246="Male",VLOOKUP(H14246,'Shoe size conversion table'!$B$6:$D$22,3),VLOOKUP(H14246,'Shoe size conversion table'!$J$6:$L$22,3))</f>
        <v>9</v>
      </c>
      <c r="K14246" s="11">
        <v>199</v>
      </c>
      <c r="L14246" s="12">
        <v>0</v>
      </c>
      <c r="M14246" s="7">
        <f t="shared" si="667"/>
        <v>2016</v>
      </c>
      <c r="N14246" s="7">
        <f t="shared" si="668"/>
        <v>11</v>
      </c>
      <c r="O14246" s="30">
        <f t="shared" si="669"/>
        <v>199</v>
      </c>
    </row>
    <row r="14247" spans="2:15" x14ac:dyDescent="0.2">
      <c r="B14247" s="13">
        <v>65106</v>
      </c>
      <c r="C14247" s="14">
        <v>42685.966111111309</v>
      </c>
      <c r="D14247" s="7" t="s">
        <v>8</v>
      </c>
      <c r="E14247" s="13">
        <v>2152</v>
      </c>
      <c r="F14247" s="7" t="s">
        <v>42</v>
      </c>
      <c r="G14247" s="7" t="s">
        <v>11</v>
      </c>
      <c r="H14247" s="13">
        <v>11</v>
      </c>
      <c r="I14247" s="13">
        <f>IF(G14247="Male",VLOOKUP(H14247,'Shoe size conversion table'!$B$6:$D$22,2),VLOOKUP(H14247,'Shoe size conversion table'!$J$6:$L$22,2))</f>
        <v>44</v>
      </c>
      <c r="J14247" s="13">
        <f>IF(G14247="Male",VLOOKUP(H14247,'Shoe size conversion table'!$B$6:$D$22,3),VLOOKUP(H14247,'Shoe size conversion table'!$J$6:$L$22,3))</f>
        <v>10.5</v>
      </c>
      <c r="K14247" s="11">
        <v>139</v>
      </c>
      <c r="L14247" s="12">
        <v>0.5</v>
      </c>
      <c r="M14247" s="7">
        <f t="shared" si="667"/>
        <v>2016</v>
      </c>
      <c r="N14247" s="7">
        <f t="shared" si="668"/>
        <v>11</v>
      </c>
      <c r="O14247" s="30">
        <f t="shared" si="669"/>
        <v>69.5</v>
      </c>
    </row>
    <row r="14248" spans="2:15" x14ac:dyDescent="0.2">
      <c r="B14248" s="13">
        <v>65107</v>
      </c>
      <c r="C14248" s="14">
        <v>42685.996111111104</v>
      </c>
      <c r="D14248" s="7" t="s">
        <v>7</v>
      </c>
      <c r="E14248" s="13">
        <v>2179</v>
      </c>
      <c r="F14248" s="7" t="s">
        <v>57</v>
      </c>
      <c r="G14248" s="7" t="s">
        <v>11</v>
      </c>
      <c r="H14248" s="13">
        <v>11.5</v>
      </c>
      <c r="I14248" s="13" t="str">
        <f>IF(G14248="Male",VLOOKUP(H14248,'Shoe size conversion table'!$B$6:$D$22,2),VLOOKUP(H14248,'Shoe size conversion table'!$J$6:$L$22,2))</f>
        <v>44-45</v>
      </c>
      <c r="J14248" s="13">
        <f>IF(G14248="Male",VLOOKUP(H14248,'Shoe size conversion table'!$B$6:$D$22,3),VLOOKUP(H14248,'Shoe size conversion table'!$J$6:$L$22,3))</f>
        <v>11</v>
      </c>
      <c r="K14248" s="11">
        <v>189</v>
      </c>
      <c r="L14248" s="12">
        <v>0</v>
      </c>
      <c r="M14248" s="7">
        <f t="shared" si="667"/>
        <v>2016</v>
      </c>
      <c r="N14248" s="7">
        <f t="shared" si="668"/>
        <v>11</v>
      </c>
      <c r="O14248" s="30">
        <f t="shared" si="669"/>
        <v>189</v>
      </c>
    </row>
    <row r="14249" spans="2:15" x14ac:dyDescent="0.2">
      <c r="B14249" s="13">
        <v>65108</v>
      </c>
      <c r="C14249" s="14">
        <v>42686.026111111249</v>
      </c>
      <c r="D14249" s="7" t="s">
        <v>9</v>
      </c>
      <c r="E14249" s="13">
        <v>2220</v>
      </c>
      <c r="F14249" s="7" t="s">
        <v>60</v>
      </c>
      <c r="G14249" s="7" t="s">
        <v>11</v>
      </c>
      <c r="H14249" s="13">
        <v>8.5</v>
      </c>
      <c r="I14249" s="13" t="str">
        <f>IF(G14249="Male",VLOOKUP(H14249,'Shoe size conversion table'!$B$6:$D$22,2),VLOOKUP(H14249,'Shoe size conversion table'!$J$6:$L$22,2))</f>
        <v>41-42</v>
      </c>
      <c r="J14249" s="13">
        <f>IF(G14249="Male",VLOOKUP(H14249,'Shoe size conversion table'!$B$6:$D$22,3),VLOOKUP(H14249,'Shoe size conversion table'!$J$6:$L$22,3))</f>
        <v>8</v>
      </c>
      <c r="K14249" s="11">
        <v>129</v>
      </c>
      <c r="L14249" s="12">
        <v>0</v>
      </c>
      <c r="M14249" s="7">
        <f t="shared" si="667"/>
        <v>2016</v>
      </c>
      <c r="N14249" s="7">
        <f t="shared" si="668"/>
        <v>11</v>
      </c>
      <c r="O14249" s="30">
        <f t="shared" si="669"/>
        <v>129</v>
      </c>
    </row>
    <row r="14250" spans="2:15" x14ac:dyDescent="0.2">
      <c r="B14250" s="13">
        <v>65109</v>
      </c>
      <c r="C14250" s="14">
        <v>42686.026111111249</v>
      </c>
      <c r="D14250" s="7" t="s">
        <v>7</v>
      </c>
      <c r="E14250" s="13">
        <v>2184</v>
      </c>
      <c r="F14250" s="7" t="s">
        <v>48</v>
      </c>
      <c r="G14250" s="7" t="s">
        <v>11</v>
      </c>
      <c r="H14250" s="13">
        <v>9</v>
      </c>
      <c r="I14250" s="13">
        <f>IF(G14250="Male",VLOOKUP(H14250,'Shoe size conversion table'!$B$6:$D$22,2),VLOOKUP(H14250,'Shoe size conversion table'!$J$6:$L$22,2))</f>
        <v>42</v>
      </c>
      <c r="J14250" s="13">
        <f>IF(G14250="Male",VLOOKUP(H14250,'Shoe size conversion table'!$B$6:$D$22,3),VLOOKUP(H14250,'Shoe size conversion table'!$J$6:$L$22,3))</f>
        <v>8.5</v>
      </c>
      <c r="K14250" s="11">
        <v>179</v>
      </c>
      <c r="L14250" s="12">
        <v>0</v>
      </c>
      <c r="M14250" s="7">
        <f t="shared" si="667"/>
        <v>2016</v>
      </c>
      <c r="N14250" s="7">
        <f t="shared" si="668"/>
        <v>11</v>
      </c>
      <c r="O14250" s="30">
        <f t="shared" si="669"/>
        <v>179</v>
      </c>
    </row>
    <row r="14251" spans="2:15" x14ac:dyDescent="0.2">
      <c r="B14251" s="13">
        <v>65110</v>
      </c>
      <c r="C14251" s="14">
        <v>42686.056111111306</v>
      </c>
      <c r="D14251" s="7" t="s">
        <v>10</v>
      </c>
      <c r="E14251" s="13">
        <v>2201</v>
      </c>
      <c r="F14251" s="7" t="s">
        <v>34</v>
      </c>
      <c r="G14251" s="7" t="s">
        <v>11</v>
      </c>
      <c r="H14251" s="13">
        <v>10</v>
      </c>
      <c r="I14251" s="13">
        <f>IF(G14251="Male",VLOOKUP(H14251,'Shoe size conversion table'!$B$6:$D$22,2),VLOOKUP(H14251,'Shoe size conversion table'!$J$6:$L$22,2))</f>
        <v>43</v>
      </c>
      <c r="J14251" s="13">
        <f>IF(G14251="Male",VLOOKUP(H14251,'Shoe size conversion table'!$B$6:$D$22,3),VLOOKUP(H14251,'Shoe size conversion table'!$J$6:$L$22,3))</f>
        <v>9.5</v>
      </c>
      <c r="K14251" s="11">
        <v>149</v>
      </c>
      <c r="L14251" s="12">
        <v>0</v>
      </c>
      <c r="M14251" s="7">
        <f t="shared" si="667"/>
        <v>2016</v>
      </c>
      <c r="N14251" s="7">
        <f t="shared" si="668"/>
        <v>11</v>
      </c>
      <c r="O14251" s="30">
        <f t="shared" si="669"/>
        <v>149</v>
      </c>
    </row>
    <row r="14252" spans="2:15" x14ac:dyDescent="0.2">
      <c r="B14252" s="13">
        <v>65111</v>
      </c>
      <c r="C14252" s="14">
        <v>42686.096111111307</v>
      </c>
      <c r="D14252" s="7" t="s">
        <v>10</v>
      </c>
      <c r="E14252" s="13">
        <v>2178</v>
      </c>
      <c r="F14252" s="7" t="s">
        <v>34</v>
      </c>
      <c r="G14252" s="7" t="s">
        <v>11</v>
      </c>
      <c r="H14252" s="13">
        <v>8.5</v>
      </c>
      <c r="I14252" s="13" t="str">
        <f>IF(G14252="Male",VLOOKUP(H14252,'Shoe size conversion table'!$B$6:$D$22,2),VLOOKUP(H14252,'Shoe size conversion table'!$J$6:$L$22,2))</f>
        <v>41-42</v>
      </c>
      <c r="J14252" s="13">
        <f>IF(G14252="Male",VLOOKUP(H14252,'Shoe size conversion table'!$B$6:$D$22,3),VLOOKUP(H14252,'Shoe size conversion table'!$J$6:$L$22,3))</f>
        <v>8</v>
      </c>
      <c r="K14252" s="11">
        <v>139</v>
      </c>
      <c r="L14252" s="12">
        <v>0.5</v>
      </c>
      <c r="M14252" s="7">
        <f t="shared" si="667"/>
        <v>2016</v>
      </c>
      <c r="N14252" s="7">
        <f t="shared" si="668"/>
        <v>11</v>
      </c>
      <c r="O14252" s="30">
        <f t="shared" si="669"/>
        <v>69.5</v>
      </c>
    </row>
    <row r="14253" spans="2:15" x14ac:dyDescent="0.2">
      <c r="B14253" s="13">
        <v>65112</v>
      </c>
      <c r="C14253" s="14">
        <v>42686.376111111247</v>
      </c>
      <c r="D14253" s="7" t="s">
        <v>7</v>
      </c>
      <c r="E14253" s="13">
        <v>2167</v>
      </c>
      <c r="F14253" s="7" t="s">
        <v>48</v>
      </c>
      <c r="G14253" s="7" t="s">
        <v>11</v>
      </c>
      <c r="H14253" s="13">
        <v>10</v>
      </c>
      <c r="I14253" s="13">
        <f>IF(G14253="Male",VLOOKUP(H14253,'Shoe size conversion table'!$B$6:$D$22,2),VLOOKUP(H14253,'Shoe size conversion table'!$J$6:$L$22,2))</f>
        <v>43</v>
      </c>
      <c r="J14253" s="13">
        <f>IF(G14253="Male",VLOOKUP(H14253,'Shoe size conversion table'!$B$6:$D$22,3),VLOOKUP(H14253,'Shoe size conversion table'!$J$6:$L$22,3))</f>
        <v>9.5</v>
      </c>
      <c r="K14253" s="11">
        <v>149</v>
      </c>
      <c r="L14253" s="12">
        <v>0.5</v>
      </c>
      <c r="M14253" s="7">
        <f t="shared" si="667"/>
        <v>2016</v>
      </c>
      <c r="N14253" s="7">
        <f t="shared" si="668"/>
        <v>11</v>
      </c>
      <c r="O14253" s="30">
        <f t="shared" si="669"/>
        <v>74.5</v>
      </c>
    </row>
    <row r="14254" spans="2:15" x14ac:dyDescent="0.2">
      <c r="B14254" s="13">
        <v>65113</v>
      </c>
      <c r="C14254" s="14">
        <v>42686.436111111114</v>
      </c>
      <c r="D14254" s="7" t="s">
        <v>10</v>
      </c>
      <c r="E14254" s="13">
        <v>2178</v>
      </c>
      <c r="F14254" s="7" t="s">
        <v>34</v>
      </c>
      <c r="G14254" s="7" t="s">
        <v>11</v>
      </c>
      <c r="H14254" s="13">
        <v>10</v>
      </c>
      <c r="I14254" s="13">
        <f>IF(G14254="Male",VLOOKUP(H14254,'Shoe size conversion table'!$B$6:$D$22,2),VLOOKUP(H14254,'Shoe size conversion table'!$J$6:$L$22,2))</f>
        <v>43</v>
      </c>
      <c r="J14254" s="13">
        <f>IF(G14254="Male",VLOOKUP(H14254,'Shoe size conversion table'!$B$6:$D$22,3),VLOOKUP(H14254,'Shoe size conversion table'!$J$6:$L$22,3))</f>
        <v>9.5</v>
      </c>
      <c r="K14254" s="11">
        <v>189</v>
      </c>
      <c r="L14254" s="12">
        <v>0</v>
      </c>
      <c r="M14254" s="7">
        <f t="shared" si="667"/>
        <v>2016</v>
      </c>
      <c r="N14254" s="7">
        <f t="shared" si="668"/>
        <v>11</v>
      </c>
      <c r="O14254" s="30">
        <f t="shared" si="669"/>
        <v>189</v>
      </c>
    </row>
    <row r="14255" spans="2:15" x14ac:dyDescent="0.2">
      <c r="B14255" s="13">
        <v>65113</v>
      </c>
      <c r="C14255" s="14">
        <v>42686.436111111114</v>
      </c>
      <c r="D14255" s="7" t="s">
        <v>10</v>
      </c>
      <c r="E14255" s="13">
        <v>2154</v>
      </c>
      <c r="F14255" s="7" t="s">
        <v>36</v>
      </c>
      <c r="G14255" s="7" t="s">
        <v>12</v>
      </c>
      <c r="H14255" s="13">
        <v>9</v>
      </c>
      <c r="I14255" s="13" t="str">
        <f>IF(G14255="Male",VLOOKUP(H14255,'Shoe size conversion table'!$B$6:$D$22,2),VLOOKUP(H14255,'Shoe size conversion table'!$J$6:$L$22,2))</f>
        <v>39-40</v>
      </c>
      <c r="J14255" s="13">
        <f>IF(G14255="Male",VLOOKUP(H14255,'Shoe size conversion table'!$B$6:$D$22,3),VLOOKUP(H14255,'Shoe size conversion table'!$J$6:$L$22,3))</f>
        <v>7</v>
      </c>
      <c r="K14255" s="11">
        <v>129</v>
      </c>
      <c r="L14255" s="12">
        <v>0</v>
      </c>
      <c r="M14255" s="7">
        <f t="shared" si="667"/>
        <v>2016</v>
      </c>
      <c r="N14255" s="7">
        <f t="shared" si="668"/>
        <v>11</v>
      </c>
      <c r="O14255" s="30">
        <f t="shared" si="669"/>
        <v>129</v>
      </c>
    </row>
    <row r="14256" spans="2:15" x14ac:dyDescent="0.2">
      <c r="B14256" s="13">
        <v>65114</v>
      </c>
      <c r="C14256" s="14">
        <v>42686.446111111247</v>
      </c>
      <c r="D14256" s="7" t="s">
        <v>8</v>
      </c>
      <c r="E14256" s="13">
        <v>2195</v>
      </c>
      <c r="F14256" s="7" t="s">
        <v>38</v>
      </c>
      <c r="G14256" s="7" t="s">
        <v>11</v>
      </c>
      <c r="H14256" s="13">
        <v>10.5</v>
      </c>
      <c r="I14256" s="13" t="str">
        <f>IF(G14256="Male",VLOOKUP(H14256,'Shoe size conversion table'!$B$6:$D$22,2),VLOOKUP(H14256,'Shoe size conversion table'!$J$6:$L$22,2))</f>
        <v>43-44</v>
      </c>
      <c r="J14256" s="13">
        <f>IF(G14256="Male",VLOOKUP(H14256,'Shoe size conversion table'!$B$6:$D$22,3),VLOOKUP(H14256,'Shoe size conversion table'!$J$6:$L$22,3))</f>
        <v>10</v>
      </c>
      <c r="K14256" s="11">
        <v>139</v>
      </c>
      <c r="L14256" s="12">
        <v>0</v>
      </c>
      <c r="M14256" s="7">
        <f t="shared" si="667"/>
        <v>2016</v>
      </c>
      <c r="N14256" s="7">
        <f t="shared" si="668"/>
        <v>11</v>
      </c>
      <c r="O14256" s="30">
        <f t="shared" si="669"/>
        <v>139</v>
      </c>
    </row>
    <row r="14257" spans="2:15" x14ac:dyDescent="0.2">
      <c r="B14257" s="13">
        <v>65115</v>
      </c>
      <c r="C14257" s="14">
        <v>42686.636111111249</v>
      </c>
      <c r="D14257" s="7" t="s">
        <v>10</v>
      </c>
      <c r="E14257" s="13">
        <v>2154</v>
      </c>
      <c r="F14257" s="7" t="s">
        <v>35</v>
      </c>
      <c r="G14257" s="7" t="s">
        <v>11</v>
      </c>
      <c r="H14257" s="13">
        <v>10.5</v>
      </c>
      <c r="I14257" s="13" t="str">
        <f>IF(G14257="Male",VLOOKUP(H14257,'Shoe size conversion table'!$B$6:$D$22,2),VLOOKUP(H14257,'Shoe size conversion table'!$J$6:$L$22,2))</f>
        <v>43-44</v>
      </c>
      <c r="J14257" s="13">
        <f>IF(G14257="Male",VLOOKUP(H14257,'Shoe size conversion table'!$B$6:$D$22,3),VLOOKUP(H14257,'Shoe size conversion table'!$J$6:$L$22,3))</f>
        <v>10</v>
      </c>
      <c r="K14257" s="11">
        <v>129</v>
      </c>
      <c r="L14257" s="12">
        <v>0.3</v>
      </c>
      <c r="M14257" s="7">
        <f t="shared" si="667"/>
        <v>2016</v>
      </c>
      <c r="N14257" s="7">
        <f t="shared" si="668"/>
        <v>11</v>
      </c>
      <c r="O14257" s="30">
        <f t="shared" si="669"/>
        <v>90.3</v>
      </c>
    </row>
    <row r="14258" spans="2:15" x14ac:dyDescent="0.2">
      <c r="B14258" s="13">
        <v>65116</v>
      </c>
      <c r="C14258" s="14">
        <v>42686.676111111214</v>
      </c>
      <c r="D14258" s="7" t="s">
        <v>9</v>
      </c>
      <c r="E14258" s="13">
        <v>2219</v>
      </c>
      <c r="F14258" s="7" t="s">
        <v>58</v>
      </c>
      <c r="G14258" s="7" t="s">
        <v>11</v>
      </c>
      <c r="H14258" s="13">
        <v>10</v>
      </c>
      <c r="I14258" s="13">
        <f>IF(G14258="Male",VLOOKUP(H14258,'Shoe size conversion table'!$B$6:$D$22,2),VLOOKUP(H14258,'Shoe size conversion table'!$J$6:$L$22,2))</f>
        <v>43</v>
      </c>
      <c r="J14258" s="13">
        <f>IF(G14258="Male",VLOOKUP(H14258,'Shoe size conversion table'!$B$6:$D$22,3),VLOOKUP(H14258,'Shoe size conversion table'!$J$6:$L$22,3))</f>
        <v>9.5</v>
      </c>
      <c r="K14258" s="11">
        <v>159</v>
      </c>
      <c r="L14258" s="12">
        <v>0.2</v>
      </c>
      <c r="M14258" s="7">
        <f t="shared" si="667"/>
        <v>2016</v>
      </c>
      <c r="N14258" s="7">
        <f t="shared" si="668"/>
        <v>11</v>
      </c>
      <c r="O14258" s="30">
        <f t="shared" si="669"/>
        <v>127.2</v>
      </c>
    </row>
    <row r="14259" spans="2:15" x14ac:dyDescent="0.2">
      <c r="B14259" s="13">
        <v>65117</v>
      </c>
      <c r="C14259" s="14">
        <v>42686.706111111249</v>
      </c>
      <c r="D14259" s="7" t="s">
        <v>8</v>
      </c>
      <c r="E14259" s="13">
        <v>2212</v>
      </c>
      <c r="F14259" s="7" t="s">
        <v>37</v>
      </c>
      <c r="G14259" s="7" t="s">
        <v>12</v>
      </c>
      <c r="H14259" s="13">
        <v>8</v>
      </c>
      <c r="I14259" s="13" t="str">
        <f>IF(G14259="Male",VLOOKUP(H14259,'Shoe size conversion table'!$B$6:$D$22,2),VLOOKUP(H14259,'Shoe size conversion table'!$J$6:$L$22,2))</f>
        <v>38-39</v>
      </c>
      <c r="J14259" s="13">
        <f>IF(G14259="Male",VLOOKUP(H14259,'Shoe size conversion table'!$B$6:$D$22,3),VLOOKUP(H14259,'Shoe size conversion table'!$J$6:$L$22,3))</f>
        <v>6</v>
      </c>
      <c r="K14259" s="11">
        <v>129</v>
      </c>
      <c r="L14259" s="12">
        <v>0.5</v>
      </c>
      <c r="M14259" s="7">
        <f t="shared" si="667"/>
        <v>2016</v>
      </c>
      <c r="N14259" s="7">
        <f t="shared" si="668"/>
        <v>11</v>
      </c>
      <c r="O14259" s="30">
        <f t="shared" si="669"/>
        <v>64.5</v>
      </c>
    </row>
    <row r="14260" spans="2:15" x14ac:dyDescent="0.2">
      <c r="B14260" s="13">
        <v>65118</v>
      </c>
      <c r="C14260" s="14">
        <v>42686.916111111212</v>
      </c>
      <c r="D14260" s="7" t="s">
        <v>8</v>
      </c>
      <c r="E14260" s="13">
        <v>2216</v>
      </c>
      <c r="F14260" s="7" t="s">
        <v>40</v>
      </c>
      <c r="G14260" s="7" t="s">
        <v>11</v>
      </c>
      <c r="H14260" s="13">
        <v>10</v>
      </c>
      <c r="I14260" s="13">
        <f>IF(G14260="Male",VLOOKUP(H14260,'Shoe size conversion table'!$B$6:$D$22,2),VLOOKUP(H14260,'Shoe size conversion table'!$J$6:$L$22,2))</f>
        <v>43</v>
      </c>
      <c r="J14260" s="13">
        <f>IF(G14260="Male",VLOOKUP(H14260,'Shoe size conversion table'!$B$6:$D$22,3),VLOOKUP(H14260,'Shoe size conversion table'!$J$6:$L$22,3))</f>
        <v>9.5</v>
      </c>
      <c r="K14260" s="11">
        <v>179</v>
      </c>
      <c r="L14260" s="12">
        <v>0</v>
      </c>
      <c r="M14260" s="7">
        <f t="shared" si="667"/>
        <v>2016</v>
      </c>
      <c r="N14260" s="7">
        <f t="shared" si="668"/>
        <v>11</v>
      </c>
      <c r="O14260" s="30">
        <f t="shared" si="669"/>
        <v>179</v>
      </c>
    </row>
    <row r="14261" spans="2:15" x14ac:dyDescent="0.2">
      <c r="B14261" s="13">
        <v>65118</v>
      </c>
      <c r="C14261" s="14">
        <v>42686.916111111212</v>
      </c>
      <c r="D14261" s="7" t="s">
        <v>8</v>
      </c>
      <c r="E14261" s="13">
        <v>2147</v>
      </c>
      <c r="F14261" s="7" t="s">
        <v>42</v>
      </c>
      <c r="G14261" s="7" t="s">
        <v>11</v>
      </c>
      <c r="H14261" s="13">
        <v>9.5</v>
      </c>
      <c r="I14261" s="13" t="str">
        <f>IF(G14261="Male",VLOOKUP(H14261,'Shoe size conversion table'!$B$6:$D$22,2),VLOOKUP(H14261,'Shoe size conversion table'!$J$6:$L$22,2))</f>
        <v>42-43</v>
      </c>
      <c r="J14261" s="13">
        <f>IF(G14261="Male",VLOOKUP(H14261,'Shoe size conversion table'!$B$6:$D$22,3),VLOOKUP(H14261,'Shoe size conversion table'!$J$6:$L$22,3))</f>
        <v>9</v>
      </c>
      <c r="K14261" s="11">
        <v>149</v>
      </c>
      <c r="L14261" s="12">
        <v>0.5</v>
      </c>
      <c r="M14261" s="7">
        <f t="shared" si="667"/>
        <v>2016</v>
      </c>
      <c r="N14261" s="7">
        <f t="shared" si="668"/>
        <v>11</v>
      </c>
      <c r="O14261" s="30">
        <f t="shared" si="669"/>
        <v>74.5</v>
      </c>
    </row>
    <row r="14262" spans="2:15" x14ac:dyDescent="0.2">
      <c r="B14262" s="13">
        <v>65118</v>
      </c>
      <c r="C14262" s="14">
        <v>42686.916111111212</v>
      </c>
      <c r="D14262" s="7" t="s">
        <v>8</v>
      </c>
      <c r="E14262" s="13">
        <v>2202</v>
      </c>
      <c r="F14262" s="7" t="s">
        <v>37</v>
      </c>
      <c r="G14262" s="7" t="s">
        <v>12</v>
      </c>
      <c r="H14262" s="13">
        <v>8</v>
      </c>
      <c r="I14262" s="13" t="str">
        <f>IF(G14262="Male",VLOOKUP(H14262,'Shoe size conversion table'!$B$6:$D$22,2),VLOOKUP(H14262,'Shoe size conversion table'!$J$6:$L$22,2))</f>
        <v>38-39</v>
      </c>
      <c r="J14262" s="13">
        <f>IF(G14262="Male",VLOOKUP(H14262,'Shoe size conversion table'!$B$6:$D$22,3),VLOOKUP(H14262,'Shoe size conversion table'!$J$6:$L$22,3))</f>
        <v>6</v>
      </c>
      <c r="K14262" s="11">
        <v>179</v>
      </c>
      <c r="L14262" s="12">
        <v>0</v>
      </c>
      <c r="M14262" s="7">
        <f t="shared" si="667"/>
        <v>2016</v>
      </c>
      <c r="N14262" s="7">
        <f t="shared" si="668"/>
        <v>11</v>
      </c>
      <c r="O14262" s="30">
        <f t="shared" si="669"/>
        <v>179</v>
      </c>
    </row>
    <row r="14263" spans="2:15" x14ac:dyDescent="0.2">
      <c r="B14263" s="13">
        <v>65119</v>
      </c>
      <c r="C14263" s="14">
        <v>42686.946111111247</v>
      </c>
      <c r="D14263" s="7" t="s">
        <v>10</v>
      </c>
      <c r="E14263" s="13">
        <v>2199</v>
      </c>
      <c r="F14263" s="7" t="s">
        <v>35</v>
      </c>
      <c r="G14263" s="7" t="s">
        <v>11</v>
      </c>
      <c r="H14263" s="13">
        <v>13</v>
      </c>
      <c r="I14263" s="13">
        <f>IF(G14263="Male",VLOOKUP(H14263,'Shoe size conversion table'!$B$6:$D$22,2),VLOOKUP(H14263,'Shoe size conversion table'!$J$6:$L$22,2))</f>
        <v>46</v>
      </c>
      <c r="J14263" s="13">
        <f>IF(G14263="Male",VLOOKUP(H14263,'Shoe size conversion table'!$B$6:$D$22,3),VLOOKUP(H14263,'Shoe size conversion table'!$J$6:$L$22,3))</f>
        <v>12.5</v>
      </c>
      <c r="K14263" s="11">
        <v>159</v>
      </c>
      <c r="L14263" s="12">
        <v>0</v>
      </c>
      <c r="M14263" s="7">
        <f t="shared" si="667"/>
        <v>2016</v>
      </c>
      <c r="N14263" s="7">
        <f t="shared" si="668"/>
        <v>11</v>
      </c>
      <c r="O14263" s="30">
        <f t="shared" si="669"/>
        <v>159</v>
      </c>
    </row>
    <row r="14264" spans="2:15" x14ac:dyDescent="0.2">
      <c r="B14264" s="13">
        <v>65120</v>
      </c>
      <c r="C14264" s="14">
        <v>42686.956111111103</v>
      </c>
      <c r="D14264" s="7" t="s">
        <v>10</v>
      </c>
      <c r="E14264" s="13">
        <v>2231</v>
      </c>
      <c r="F14264" s="7" t="s">
        <v>35</v>
      </c>
      <c r="G14264" s="7" t="s">
        <v>11</v>
      </c>
      <c r="H14264" s="13">
        <v>10.5</v>
      </c>
      <c r="I14264" s="13" t="str">
        <f>IF(G14264="Male",VLOOKUP(H14264,'Shoe size conversion table'!$B$6:$D$22,2),VLOOKUP(H14264,'Shoe size conversion table'!$J$6:$L$22,2))</f>
        <v>43-44</v>
      </c>
      <c r="J14264" s="13">
        <f>IF(G14264="Male",VLOOKUP(H14264,'Shoe size conversion table'!$B$6:$D$22,3),VLOOKUP(H14264,'Shoe size conversion table'!$J$6:$L$22,3))</f>
        <v>10</v>
      </c>
      <c r="K14264" s="11">
        <v>189</v>
      </c>
      <c r="L14264" s="12">
        <v>0</v>
      </c>
      <c r="M14264" s="7">
        <f t="shared" si="667"/>
        <v>2016</v>
      </c>
      <c r="N14264" s="7">
        <f t="shared" si="668"/>
        <v>11</v>
      </c>
      <c r="O14264" s="30">
        <f t="shared" si="669"/>
        <v>189</v>
      </c>
    </row>
    <row r="14265" spans="2:15" x14ac:dyDescent="0.2">
      <c r="B14265" s="13">
        <v>65121</v>
      </c>
      <c r="C14265" s="14">
        <v>42686.966111111309</v>
      </c>
      <c r="D14265" s="7" t="s">
        <v>10</v>
      </c>
      <c r="E14265" s="13">
        <v>2178</v>
      </c>
      <c r="F14265" s="7" t="s">
        <v>34</v>
      </c>
      <c r="G14265" s="7" t="s">
        <v>12</v>
      </c>
      <c r="H14265" s="13">
        <v>6.5</v>
      </c>
      <c r="I14265" s="13">
        <f>IF(G14265="Male",VLOOKUP(H14265,'Shoe size conversion table'!$B$6:$D$22,2),VLOOKUP(H14265,'Shoe size conversion table'!$J$6:$L$22,2))</f>
        <v>37</v>
      </c>
      <c r="J14265" s="13">
        <f>IF(G14265="Male",VLOOKUP(H14265,'Shoe size conversion table'!$B$6:$D$22,3),VLOOKUP(H14265,'Shoe size conversion table'!$J$6:$L$22,3))</f>
        <v>4.5</v>
      </c>
      <c r="K14265" s="11">
        <v>149</v>
      </c>
      <c r="L14265" s="12">
        <v>0</v>
      </c>
      <c r="M14265" s="7">
        <f t="shared" si="667"/>
        <v>2016</v>
      </c>
      <c r="N14265" s="7">
        <f t="shared" si="668"/>
        <v>11</v>
      </c>
      <c r="O14265" s="30">
        <f t="shared" si="669"/>
        <v>149</v>
      </c>
    </row>
    <row r="14266" spans="2:15" x14ac:dyDescent="0.2">
      <c r="B14266" s="13">
        <v>65122</v>
      </c>
      <c r="C14266" s="14">
        <v>42686.996111111104</v>
      </c>
      <c r="D14266" s="7" t="s">
        <v>7</v>
      </c>
      <c r="E14266" s="13">
        <v>2167</v>
      </c>
      <c r="F14266" s="7" t="s">
        <v>49</v>
      </c>
      <c r="G14266" s="7" t="s">
        <v>12</v>
      </c>
      <c r="H14266" s="13">
        <v>8.5</v>
      </c>
      <c r="I14266" s="13">
        <f>IF(G14266="Male",VLOOKUP(H14266,'Shoe size conversion table'!$B$6:$D$22,2),VLOOKUP(H14266,'Shoe size conversion table'!$J$6:$L$22,2))</f>
        <v>39</v>
      </c>
      <c r="J14266" s="13">
        <f>IF(G14266="Male",VLOOKUP(H14266,'Shoe size conversion table'!$B$6:$D$22,3),VLOOKUP(H14266,'Shoe size conversion table'!$J$6:$L$22,3))</f>
        <v>6.5</v>
      </c>
      <c r="K14266" s="11">
        <v>189</v>
      </c>
      <c r="L14266" s="12">
        <v>0</v>
      </c>
      <c r="M14266" s="7">
        <f t="shared" si="667"/>
        <v>2016</v>
      </c>
      <c r="N14266" s="7">
        <f t="shared" si="668"/>
        <v>11</v>
      </c>
      <c r="O14266" s="30">
        <f t="shared" si="669"/>
        <v>189</v>
      </c>
    </row>
    <row r="14267" spans="2:15" x14ac:dyDescent="0.2">
      <c r="B14267" s="13">
        <v>65122</v>
      </c>
      <c r="C14267" s="14">
        <v>42686.996111111104</v>
      </c>
      <c r="D14267" s="7" t="s">
        <v>7</v>
      </c>
      <c r="E14267" s="13">
        <v>2221</v>
      </c>
      <c r="F14267" s="7" t="s">
        <v>49</v>
      </c>
      <c r="G14267" s="7" t="s">
        <v>12</v>
      </c>
      <c r="H14267" s="13">
        <v>9.5</v>
      </c>
      <c r="I14267" s="13">
        <f>IF(G14267="Male",VLOOKUP(H14267,'Shoe size conversion table'!$B$6:$D$22,2),VLOOKUP(H14267,'Shoe size conversion table'!$J$6:$L$22,2))</f>
        <v>40</v>
      </c>
      <c r="J14267" s="13">
        <f>IF(G14267="Male",VLOOKUP(H14267,'Shoe size conversion table'!$B$6:$D$22,3),VLOOKUP(H14267,'Shoe size conversion table'!$J$6:$L$22,3))</f>
        <v>7.5</v>
      </c>
      <c r="K14267" s="11">
        <v>199</v>
      </c>
      <c r="L14267" s="12">
        <v>0</v>
      </c>
      <c r="M14267" s="7">
        <f t="shared" si="667"/>
        <v>2016</v>
      </c>
      <c r="N14267" s="7">
        <f t="shared" si="668"/>
        <v>11</v>
      </c>
      <c r="O14267" s="30">
        <f t="shared" si="669"/>
        <v>199</v>
      </c>
    </row>
    <row r="14268" spans="2:15" x14ac:dyDescent="0.2">
      <c r="B14268" s="13">
        <v>65123</v>
      </c>
      <c r="C14268" s="14">
        <v>42687.026111111249</v>
      </c>
      <c r="D14268" s="7" t="s">
        <v>7</v>
      </c>
      <c r="E14268" s="13">
        <v>2241</v>
      </c>
      <c r="F14268" s="7" t="s">
        <v>48</v>
      </c>
      <c r="G14268" s="7" t="s">
        <v>11</v>
      </c>
      <c r="H14268" s="13">
        <v>9.5</v>
      </c>
      <c r="I14268" s="13" t="str">
        <f>IF(G14268="Male",VLOOKUP(H14268,'Shoe size conversion table'!$B$6:$D$22,2),VLOOKUP(H14268,'Shoe size conversion table'!$J$6:$L$22,2))</f>
        <v>42-43</v>
      </c>
      <c r="J14268" s="13">
        <f>IF(G14268="Male",VLOOKUP(H14268,'Shoe size conversion table'!$B$6:$D$22,3),VLOOKUP(H14268,'Shoe size conversion table'!$J$6:$L$22,3))</f>
        <v>9</v>
      </c>
      <c r="K14268" s="11">
        <v>189</v>
      </c>
      <c r="L14268" s="12">
        <v>0</v>
      </c>
      <c r="M14268" s="7">
        <f t="shared" si="667"/>
        <v>2016</v>
      </c>
      <c r="N14268" s="7">
        <f t="shared" si="668"/>
        <v>11</v>
      </c>
      <c r="O14268" s="30">
        <f t="shared" si="669"/>
        <v>189</v>
      </c>
    </row>
    <row r="14269" spans="2:15" x14ac:dyDescent="0.2">
      <c r="B14269" s="13">
        <v>65124</v>
      </c>
      <c r="C14269" s="14">
        <v>42687.036111111214</v>
      </c>
      <c r="D14269" s="7" t="s">
        <v>10</v>
      </c>
      <c r="E14269" s="13">
        <v>2161</v>
      </c>
      <c r="F14269" s="7" t="s">
        <v>35</v>
      </c>
      <c r="G14269" s="7" t="s">
        <v>11</v>
      </c>
      <c r="H14269" s="13">
        <v>9.5</v>
      </c>
      <c r="I14269" s="13" t="str">
        <f>IF(G14269="Male",VLOOKUP(H14269,'Shoe size conversion table'!$B$6:$D$22,2),VLOOKUP(H14269,'Shoe size conversion table'!$J$6:$L$22,2))</f>
        <v>42-43</v>
      </c>
      <c r="J14269" s="13">
        <f>IF(G14269="Male",VLOOKUP(H14269,'Shoe size conversion table'!$B$6:$D$22,3),VLOOKUP(H14269,'Shoe size conversion table'!$J$6:$L$22,3))</f>
        <v>9</v>
      </c>
      <c r="K14269" s="11">
        <v>139</v>
      </c>
      <c r="L14269" s="12">
        <v>0</v>
      </c>
      <c r="M14269" s="7">
        <f t="shared" si="667"/>
        <v>2016</v>
      </c>
      <c r="N14269" s="7">
        <f t="shared" si="668"/>
        <v>11</v>
      </c>
      <c r="O14269" s="30">
        <f t="shared" si="669"/>
        <v>139</v>
      </c>
    </row>
    <row r="14270" spans="2:15" x14ac:dyDescent="0.2">
      <c r="B14270" s="13">
        <v>65125</v>
      </c>
      <c r="C14270" s="14">
        <v>42687.096111111307</v>
      </c>
      <c r="D14270" s="7" t="s">
        <v>7</v>
      </c>
      <c r="E14270" s="13">
        <v>2158</v>
      </c>
      <c r="F14270" s="7" t="s">
        <v>50</v>
      </c>
      <c r="G14270" s="7" t="s">
        <v>12</v>
      </c>
      <c r="H14270" s="13">
        <v>7.5</v>
      </c>
      <c r="I14270" s="13">
        <f>IF(G14270="Male",VLOOKUP(H14270,'Shoe size conversion table'!$B$6:$D$22,2),VLOOKUP(H14270,'Shoe size conversion table'!$J$6:$L$22,2))</f>
        <v>38</v>
      </c>
      <c r="J14270" s="13">
        <f>IF(G14270="Male",VLOOKUP(H14270,'Shoe size conversion table'!$B$6:$D$22,3),VLOOKUP(H14270,'Shoe size conversion table'!$J$6:$L$22,3))</f>
        <v>5.5</v>
      </c>
      <c r="K14270" s="11">
        <v>179</v>
      </c>
      <c r="L14270" s="12">
        <v>0.2</v>
      </c>
      <c r="M14270" s="7">
        <f t="shared" si="667"/>
        <v>2016</v>
      </c>
      <c r="N14270" s="7">
        <f t="shared" si="668"/>
        <v>11</v>
      </c>
      <c r="O14270" s="30">
        <f t="shared" si="669"/>
        <v>143.20000000000002</v>
      </c>
    </row>
    <row r="14271" spans="2:15" x14ac:dyDescent="0.2">
      <c r="B14271" s="13">
        <v>65126</v>
      </c>
      <c r="C14271" s="14">
        <v>42687.336111111304</v>
      </c>
      <c r="D14271" s="7" t="s">
        <v>7</v>
      </c>
      <c r="E14271" s="13">
        <v>2177</v>
      </c>
      <c r="F14271" s="7" t="s">
        <v>44</v>
      </c>
      <c r="G14271" s="7" t="s">
        <v>11</v>
      </c>
      <c r="H14271" s="13">
        <v>10</v>
      </c>
      <c r="I14271" s="13">
        <f>IF(G14271="Male",VLOOKUP(H14271,'Shoe size conversion table'!$B$6:$D$22,2),VLOOKUP(H14271,'Shoe size conversion table'!$J$6:$L$22,2))</f>
        <v>43</v>
      </c>
      <c r="J14271" s="13">
        <f>IF(G14271="Male",VLOOKUP(H14271,'Shoe size conversion table'!$B$6:$D$22,3),VLOOKUP(H14271,'Shoe size conversion table'!$J$6:$L$22,3))</f>
        <v>9.5</v>
      </c>
      <c r="K14271" s="11">
        <v>129</v>
      </c>
      <c r="L14271" s="12">
        <v>0.5</v>
      </c>
      <c r="M14271" s="7">
        <f t="shared" si="667"/>
        <v>2016</v>
      </c>
      <c r="N14271" s="7">
        <f t="shared" si="668"/>
        <v>11</v>
      </c>
      <c r="O14271" s="30">
        <f t="shared" si="669"/>
        <v>64.5</v>
      </c>
    </row>
    <row r="14272" spans="2:15" x14ac:dyDescent="0.2">
      <c r="B14272" s="13">
        <v>65127</v>
      </c>
      <c r="C14272" s="14">
        <v>42687.436111111107</v>
      </c>
      <c r="D14272" s="7" t="s">
        <v>7</v>
      </c>
      <c r="E14272" s="13">
        <v>2231</v>
      </c>
      <c r="F14272" s="7" t="s">
        <v>49</v>
      </c>
      <c r="G14272" s="7" t="s">
        <v>12</v>
      </c>
      <c r="H14272" s="13">
        <v>7.5</v>
      </c>
      <c r="I14272" s="13">
        <f>IF(G14272="Male",VLOOKUP(H14272,'Shoe size conversion table'!$B$6:$D$22,2),VLOOKUP(H14272,'Shoe size conversion table'!$J$6:$L$22,2))</f>
        <v>38</v>
      </c>
      <c r="J14272" s="13">
        <f>IF(G14272="Male",VLOOKUP(H14272,'Shoe size conversion table'!$B$6:$D$22,3),VLOOKUP(H14272,'Shoe size conversion table'!$J$6:$L$22,3))</f>
        <v>5.5</v>
      </c>
      <c r="K14272" s="11">
        <v>179</v>
      </c>
      <c r="L14272" s="12">
        <v>0</v>
      </c>
      <c r="M14272" s="7">
        <f t="shared" si="667"/>
        <v>2016</v>
      </c>
      <c r="N14272" s="7">
        <f t="shared" si="668"/>
        <v>11</v>
      </c>
      <c r="O14272" s="30">
        <f t="shared" si="669"/>
        <v>179</v>
      </c>
    </row>
    <row r="14273" spans="2:15" x14ac:dyDescent="0.2">
      <c r="B14273" s="13">
        <v>65128</v>
      </c>
      <c r="C14273" s="14">
        <v>42687.436111111107</v>
      </c>
      <c r="D14273" s="7" t="s">
        <v>9</v>
      </c>
      <c r="E14273" s="13">
        <v>2242</v>
      </c>
      <c r="F14273" s="7" t="s">
        <v>61</v>
      </c>
      <c r="G14273" s="7" t="s">
        <v>11</v>
      </c>
      <c r="H14273" s="13">
        <v>7</v>
      </c>
      <c r="I14273" s="13">
        <f>IF(G14273="Male",VLOOKUP(H14273,'Shoe size conversion table'!$B$6:$D$22,2),VLOOKUP(H14273,'Shoe size conversion table'!$J$6:$L$22,2))</f>
        <v>40</v>
      </c>
      <c r="J14273" s="13">
        <f>IF(G14273="Male",VLOOKUP(H14273,'Shoe size conversion table'!$B$6:$D$22,3),VLOOKUP(H14273,'Shoe size conversion table'!$J$6:$L$22,3))</f>
        <v>6.5</v>
      </c>
      <c r="K14273" s="11">
        <v>129</v>
      </c>
      <c r="L14273" s="12">
        <v>0.5</v>
      </c>
      <c r="M14273" s="7">
        <f t="shared" si="667"/>
        <v>2016</v>
      </c>
      <c r="N14273" s="7">
        <f t="shared" si="668"/>
        <v>11</v>
      </c>
      <c r="O14273" s="30">
        <f t="shared" si="669"/>
        <v>64.5</v>
      </c>
    </row>
    <row r="14274" spans="2:15" x14ac:dyDescent="0.2">
      <c r="B14274" s="13">
        <v>65129</v>
      </c>
      <c r="C14274" s="14">
        <v>42687.58611111121</v>
      </c>
      <c r="D14274" s="7" t="s">
        <v>7</v>
      </c>
      <c r="E14274" s="13">
        <v>2216</v>
      </c>
      <c r="F14274" s="7" t="s">
        <v>50</v>
      </c>
      <c r="G14274" s="7" t="s">
        <v>11</v>
      </c>
      <c r="H14274" s="13">
        <v>8.5</v>
      </c>
      <c r="I14274" s="13" t="str">
        <f>IF(G14274="Male",VLOOKUP(H14274,'Shoe size conversion table'!$B$6:$D$22,2),VLOOKUP(H14274,'Shoe size conversion table'!$J$6:$L$22,2))</f>
        <v>41-42</v>
      </c>
      <c r="J14274" s="13">
        <f>IF(G14274="Male",VLOOKUP(H14274,'Shoe size conversion table'!$B$6:$D$22,3),VLOOKUP(H14274,'Shoe size conversion table'!$J$6:$L$22,3))</f>
        <v>8</v>
      </c>
      <c r="K14274" s="11">
        <v>169</v>
      </c>
      <c r="L14274" s="12">
        <v>0</v>
      </c>
      <c r="M14274" s="7">
        <f t="shared" si="667"/>
        <v>2016</v>
      </c>
      <c r="N14274" s="7">
        <f t="shared" si="668"/>
        <v>11</v>
      </c>
      <c r="O14274" s="30">
        <f t="shared" si="669"/>
        <v>169</v>
      </c>
    </row>
    <row r="14275" spans="2:15" x14ac:dyDescent="0.2">
      <c r="B14275" s="13">
        <v>65130</v>
      </c>
      <c r="C14275" s="14">
        <v>42687.636111111213</v>
      </c>
      <c r="D14275" s="7" t="s">
        <v>10</v>
      </c>
      <c r="E14275" s="13">
        <v>2239</v>
      </c>
      <c r="F14275" s="7" t="s">
        <v>34</v>
      </c>
      <c r="G14275" s="7" t="s">
        <v>12</v>
      </c>
      <c r="H14275" s="13">
        <v>8.5</v>
      </c>
      <c r="I14275" s="13">
        <f>IF(G14275="Male",VLOOKUP(H14275,'Shoe size conversion table'!$B$6:$D$22,2),VLOOKUP(H14275,'Shoe size conversion table'!$J$6:$L$22,2))</f>
        <v>39</v>
      </c>
      <c r="J14275" s="13">
        <f>IF(G14275="Male",VLOOKUP(H14275,'Shoe size conversion table'!$B$6:$D$22,3),VLOOKUP(H14275,'Shoe size conversion table'!$J$6:$L$22,3))</f>
        <v>6.5</v>
      </c>
      <c r="K14275" s="11">
        <v>179</v>
      </c>
      <c r="L14275" s="12">
        <v>0.2</v>
      </c>
      <c r="M14275" s="7">
        <f t="shared" si="667"/>
        <v>2016</v>
      </c>
      <c r="N14275" s="7">
        <f t="shared" si="668"/>
        <v>11</v>
      </c>
      <c r="O14275" s="30">
        <f t="shared" si="669"/>
        <v>143.20000000000002</v>
      </c>
    </row>
    <row r="14276" spans="2:15" x14ac:dyDescent="0.2">
      <c r="B14276" s="13">
        <v>65131</v>
      </c>
      <c r="C14276" s="14">
        <v>42687.706111111249</v>
      </c>
      <c r="D14276" s="7" t="s">
        <v>10</v>
      </c>
      <c r="E14276" s="13">
        <v>2153</v>
      </c>
      <c r="F14276" s="7" t="s">
        <v>36</v>
      </c>
      <c r="G14276" s="7" t="s">
        <v>11</v>
      </c>
      <c r="H14276" s="13">
        <v>9.5</v>
      </c>
      <c r="I14276" s="13" t="str">
        <f>IF(G14276="Male",VLOOKUP(H14276,'Shoe size conversion table'!$B$6:$D$22,2),VLOOKUP(H14276,'Shoe size conversion table'!$J$6:$L$22,2))</f>
        <v>42-43</v>
      </c>
      <c r="J14276" s="13">
        <f>IF(G14276="Male",VLOOKUP(H14276,'Shoe size conversion table'!$B$6:$D$22,3),VLOOKUP(H14276,'Shoe size conversion table'!$J$6:$L$22,3))</f>
        <v>9</v>
      </c>
      <c r="K14276" s="11">
        <v>189</v>
      </c>
      <c r="L14276" s="12">
        <v>0</v>
      </c>
      <c r="M14276" s="7">
        <f t="shared" si="667"/>
        <v>2016</v>
      </c>
      <c r="N14276" s="7">
        <f t="shared" si="668"/>
        <v>11</v>
      </c>
      <c r="O14276" s="30">
        <f t="shared" si="669"/>
        <v>189</v>
      </c>
    </row>
    <row r="14277" spans="2:15" x14ac:dyDescent="0.2">
      <c r="B14277" s="13">
        <v>65132</v>
      </c>
      <c r="C14277" s="14">
        <v>42687.736111111109</v>
      </c>
      <c r="D14277" s="7" t="s">
        <v>8</v>
      </c>
      <c r="E14277" s="13">
        <v>2236</v>
      </c>
      <c r="F14277" s="7" t="s">
        <v>38</v>
      </c>
      <c r="G14277" s="7" t="s">
        <v>11</v>
      </c>
      <c r="H14277" s="13">
        <v>8.5</v>
      </c>
      <c r="I14277" s="13" t="str">
        <f>IF(G14277="Male",VLOOKUP(H14277,'Shoe size conversion table'!$B$6:$D$22,2),VLOOKUP(H14277,'Shoe size conversion table'!$J$6:$L$22,2))</f>
        <v>41-42</v>
      </c>
      <c r="J14277" s="13">
        <f>IF(G14277="Male",VLOOKUP(H14277,'Shoe size conversion table'!$B$6:$D$22,3),VLOOKUP(H14277,'Shoe size conversion table'!$J$6:$L$22,3))</f>
        <v>8</v>
      </c>
      <c r="K14277" s="11">
        <v>189</v>
      </c>
      <c r="L14277" s="12">
        <v>0</v>
      </c>
      <c r="M14277" s="7">
        <f t="shared" ref="M14277:M14340" si="670">YEAR(C14277)</f>
        <v>2016</v>
      </c>
      <c r="N14277" s="7">
        <f t="shared" si="668"/>
        <v>11</v>
      </c>
      <c r="O14277" s="30">
        <f t="shared" si="669"/>
        <v>189</v>
      </c>
    </row>
    <row r="14278" spans="2:15" x14ac:dyDescent="0.2">
      <c r="B14278" s="13">
        <v>65133</v>
      </c>
      <c r="C14278" s="14">
        <v>42687.746111111104</v>
      </c>
      <c r="D14278" s="7" t="s">
        <v>8</v>
      </c>
      <c r="E14278" s="13">
        <v>2179</v>
      </c>
      <c r="F14278" s="7" t="s">
        <v>37</v>
      </c>
      <c r="G14278" s="7" t="s">
        <v>11</v>
      </c>
      <c r="H14278" s="13">
        <v>10</v>
      </c>
      <c r="I14278" s="13">
        <f>IF(G14278="Male",VLOOKUP(H14278,'Shoe size conversion table'!$B$6:$D$22,2),VLOOKUP(H14278,'Shoe size conversion table'!$J$6:$L$22,2))</f>
        <v>43</v>
      </c>
      <c r="J14278" s="13">
        <f>IF(G14278="Male",VLOOKUP(H14278,'Shoe size conversion table'!$B$6:$D$22,3),VLOOKUP(H14278,'Shoe size conversion table'!$J$6:$L$22,3))</f>
        <v>9.5</v>
      </c>
      <c r="K14278" s="11">
        <v>169</v>
      </c>
      <c r="L14278" s="12">
        <v>0</v>
      </c>
      <c r="M14278" s="7">
        <f t="shared" si="670"/>
        <v>2016</v>
      </c>
      <c r="N14278" s="7">
        <f t="shared" ref="N14278:N14341" si="671">MONTH(C14278:C29245)</f>
        <v>11</v>
      </c>
      <c r="O14278" s="30">
        <f t="shared" ref="O14278:O14341" si="672">K14278*(1-L14278)</f>
        <v>169</v>
      </c>
    </row>
    <row r="14279" spans="2:15" x14ac:dyDescent="0.2">
      <c r="B14279" s="13">
        <v>65134</v>
      </c>
      <c r="C14279" s="14">
        <v>42687.75611111131</v>
      </c>
      <c r="D14279" s="7" t="s">
        <v>10</v>
      </c>
      <c r="E14279" s="13">
        <v>2222</v>
      </c>
      <c r="F14279" s="7" t="s">
        <v>34</v>
      </c>
      <c r="G14279" s="7" t="s">
        <v>12</v>
      </c>
      <c r="H14279" s="13">
        <v>9.5</v>
      </c>
      <c r="I14279" s="13">
        <f>IF(G14279="Male",VLOOKUP(H14279,'Shoe size conversion table'!$B$6:$D$22,2),VLOOKUP(H14279,'Shoe size conversion table'!$J$6:$L$22,2))</f>
        <v>40</v>
      </c>
      <c r="J14279" s="13">
        <f>IF(G14279="Male",VLOOKUP(H14279,'Shoe size conversion table'!$B$6:$D$22,3),VLOOKUP(H14279,'Shoe size conversion table'!$J$6:$L$22,3))</f>
        <v>7.5</v>
      </c>
      <c r="K14279" s="11">
        <v>139</v>
      </c>
      <c r="L14279" s="12">
        <v>0.2</v>
      </c>
      <c r="M14279" s="7">
        <f t="shared" si="670"/>
        <v>2016</v>
      </c>
      <c r="N14279" s="7">
        <f t="shared" si="671"/>
        <v>11</v>
      </c>
      <c r="O14279" s="30">
        <f t="shared" si="672"/>
        <v>111.2</v>
      </c>
    </row>
    <row r="14280" spans="2:15" x14ac:dyDescent="0.2">
      <c r="B14280" s="13">
        <v>65135</v>
      </c>
      <c r="C14280" s="14">
        <v>42687.886111111249</v>
      </c>
      <c r="D14280" s="7" t="s">
        <v>10</v>
      </c>
      <c r="E14280" s="13">
        <v>2218</v>
      </c>
      <c r="F14280" s="7" t="s">
        <v>34</v>
      </c>
      <c r="G14280" s="7" t="s">
        <v>12</v>
      </c>
      <c r="H14280" s="13">
        <v>8.5</v>
      </c>
      <c r="I14280" s="13">
        <f>IF(G14280="Male",VLOOKUP(H14280,'Shoe size conversion table'!$B$6:$D$22,2),VLOOKUP(H14280,'Shoe size conversion table'!$J$6:$L$22,2))</f>
        <v>39</v>
      </c>
      <c r="J14280" s="13">
        <f>IF(G14280="Male",VLOOKUP(H14280,'Shoe size conversion table'!$B$6:$D$22,3),VLOOKUP(H14280,'Shoe size conversion table'!$J$6:$L$22,3))</f>
        <v>6.5</v>
      </c>
      <c r="K14280" s="11">
        <v>199</v>
      </c>
      <c r="L14280" s="12">
        <v>0.5</v>
      </c>
      <c r="M14280" s="7">
        <f t="shared" si="670"/>
        <v>2016</v>
      </c>
      <c r="N14280" s="7">
        <f t="shared" si="671"/>
        <v>11</v>
      </c>
      <c r="O14280" s="30">
        <f t="shared" si="672"/>
        <v>99.5</v>
      </c>
    </row>
    <row r="14281" spans="2:15" x14ac:dyDescent="0.2">
      <c r="B14281" s="13">
        <v>65136</v>
      </c>
      <c r="C14281" s="14">
        <v>42687.946111111247</v>
      </c>
      <c r="D14281" s="7" t="s">
        <v>10</v>
      </c>
      <c r="E14281" s="13">
        <v>2176</v>
      </c>
      <c r="F14281" s="7" t="s">
        <v>34</v>
      </c>
      <c r="G14281" s="7" t="s">
        <v>11</v>
      </c>
      <c r="H14281" s="13">
        <v>8</v>
      </c>
      <c r="I14281" s="13">
        <f>IF(G14281="Male",VLOOKUP(H14281,'Shoe size conversion table'!$B$6:$D$22,2),VLOOKUP(H14281,'Shoe size conversion table'!$J$6:$L$22,2))</f>
        <v>41</v>
      </c>
      <c r="J14281" s="13">
        <f>IF(G14281="Male",VLOOKUP(H14281,'Shoe size conversion table'!$B$6:$D$22,3),VLOOKUP(H14281,'Shoe size conversion table'!$J$6:$L$22,3))</f>
        <v>7.5</v>
      </c>
      <c r="K14281" s="11">
        <v>139</v>
      </c>
      <c r="L14281" s="12">
        <v>0</v>
      </c>
      <c r="M14281" s="7">
        <f t="shared" si="670"/>
        <v>2016</v>
      </c>
      <c r="N14281" s="7">
        <f t="shared" si="671"/>
        <v>11</v>
      </c>
      <c r="O14281" s="30">
        <f t="shared" si="672"/>
        <v>139</v>
      </c>
    </row>
    <row r="14282" spans="2:15" x14ac:dyDescent="0.2">
      <c r="B14282" s="13">
        <v>65137</v>
      </c>
      <c r="C14282" s="14">
        <v>42687.956111111103</v>
      </c>
      <c r="D14282" s="7" t="s">
        <v>10</v>
      </c>
      <c r="E14282" s="13">
        <v>2148</v>
      </c>
      <c r="F14282" s="7" t="s">
        <v>35</v>
      </c>
      <c r="G14282" s="7" t="s">
        <v>12</v>
      </c>
      <c r="H14282" s="13">
        <v>8</v>
      </c>
      <c r="I14282" s="13" t="str">
        <f>IF(G14282="Male",VLOOKUP(H14282,'Shoe size conversion table'!$B$6:$D$22,2),VLOOKUP(H14282,'Shoe size conversion table'!$J$6:$L$22,2))</f>
        <v>38-39</v>
      </c>
      <c r="J14282" s="13">
        <f>IF(G14282="Male",VLOOKUP(H14282,'Shoe size conversion table'!$B$6:$D$22,3),VLOOKUP(H14282,'Shoe size conversion table'!$J$6:$L$22,3))</f>
        <v>6</v>
      </c>
      <c r="K14282" s="11">
        <v>199</v>
      </c>
      <c r="L14282" s="12">
        <v>0</v>
      </c>
      <c r="M14282" s="7">
        <f t="shared" si="670"/>
        <v>2016</v>
      </c>
      <c r="N14282" s="7">
        <f t="shared" si="671"/>
        <v>11</v>
      </c>
      <c r="O14282" s="30">
        <f t="shared" si="672"/>
        <v>199</v>
      </c>
    </row>
    <row r="14283" spans="2:15" x14ac:dyDescent="0.2">
      <c r="B14283" s="13">
        <v>65138</v>
      </c>
      <c r="C14283" s="14">
        <v>42687.966111111309</v>
      </c>
      <c r="D14283" s="7" t="s">
        <v>8</v>
      </c>
      <c r="E14283" s="13">
        <v>2174</v>
      </c>
      <c r="F14283" s="7" t="s">
        <v>38</v>
      </c>
      <c r="G14283" s="7" t="s">
        <v>11</v>
      </c>
      <c r="H14283" s="13">
        <v>9.5</v>
      </c>
      <c r="I14283" s="13" t="str">
        <f>IF(G14283="Male",VLOOKUP(H14283,'Shoe size conversion table'!$B$6:$D$22,2),VLOOKUP(H14283,'Shoe size conversion table'!$J$6:$L$22,2))</f>
        <v>42-43</v>
      </c>
      <c r="J14283" s="13">
        <f>IF(G14283="Male",VLOOKUP(H14283,'Shoe size conversion table'!$B$6:$D$22,3),VLOOKUP(H14283,'Shoe size conversion table'!$J$6:$L$22,3))</f>
        <v>9</v>
      </c>
      <c r="K14283" s="11">
        <v>149</v>
      </c>
      <c r="L14283" s="12">
        <v>0.5</v>
      </c>
      <c r="M14283" s="7">
        <f t="shared" si="670"/>
        <v>2016</v>
      </c>
      <c r="N14283" s="7">
        <f t="shared" si="671"/>
        <v>11</v>
      </c>
      <c r="O14283" s="30">
        <f t="shared" si="672"/>
        <v>74.5</v>
      </c>
    </row>
    <row r="14284" spans="2:15" x14ac:dyDescent="0.2">
      <c r="B14284" s="13">
        <v>65139</v>
      </c>
      <c r="C14284" s="14">
        <v>42687.996111111104</v>
      </c>
      <c r="D14284" s="7" t="s">
        <v>7</v>
      </c>
      <c r="E14284" s="13">
        <v>2215</v>
      </c>
      <c r="F14284" s="7" t="s">
        <v>44</v>
      </c>
      <c r="G14284" s="7" t="s">
        <v>12</v>
      </c>
      <c r="H14284" s="13">
        <v>10.5</v>
      </c>
      <c r="I14284" s="13">
        <f>IF(G14284="Male",VLOOKUP(H14284,'Shoe size conversion table'!$B$6:$D$22,2),VLOOKUP(H14284,'Shoe size conversion table'!$J$6:$L$22,2))</f>
        <v>41</v>
      </c>
      <c r="J14284" s="13">
        <f>IF(G14284="Male",VLOOKUP(H14284,'Shoe size conversion table'!$B$6:$D$22,3),VLOOKUP(H14284,'Shoe size conversion table'!$J$6:$L$22,3))</f>
        <v>8.5</v>
      </c>
      <c r="K14284" s="11">
        <v>149</v>
      </c>
      <c r="L14284" s="12">
        <v>0</v>
      </c>
      <c r="M14284" s="7">
        <f t="shared" si="670"/>
        <v>2016</v>
      </c>
      <c r="N14284" s="7">
        <f t="shared" si="671"/>
        <v>11</v>
      </c>
      <c r="O14284" s="30">
        <f t="shared" si="672"/>
        <v>149</v>
      </c>
    </row>
    <row r="14285" spans="2:15" x14ac:dyDescent="0.2">
      <c r="B14285" s="13">
        <v>65140</v>
      </c>
      <c r="C14285" s="14">
        <v>42688.206111111307</v>
      </c>
      <c r="D14285" s="7" t="s">
        <v>9</v>
      </c>
      <c r="E14285" s="13">
        <v>2171</v>
      </c>
      <c r="F14285" s="7" t="s">
        <v>61</v>
      </c>
      <c r="G14285" s="7" t="s">
        <v>12</v>
      </c>
      <c r="H14285" s="13">
        <v>8</v>
      </c>
      <c r="I14285" s="13" t="str">
        <f>IF(G14285="Male",VLOOKUP(H14285,'Shoe size conversion table'!$B$6:$D$22,2),VLOOKUP(H14285,'Shoe size conversion table'!$J$6:$L$22,2))</f>
        <v>38-39</v>
      </c>
      <c r="J14285" s="13">
        <f>IF(G14285="Male",VLOOKUP(H14285,'Shoe size conversion table'!$B$6:$D$22,3),VLOOKUP(H14285,'Shoe size conversion table'!$J$6:$L$22,3))</f>
        <v>6</v>
      </c>
      <c r="K14285" s="11">
        <v>199</v>
      </c>
      <c r="L14285" s="12">
        <v>0</v>
      </c>
      <c r="M14285" s="7">
        <f t="shared" si="670"/>
        <v>2016</v>
      </c>
      <c r="N14285" s="7">
        <f t="shared" si="671"/>
        <v>11</v>
      </c>
      <c r="O14285" s="30">
        <f t="shared" si="672"/>
        <v>199</v>
      </c>
    </row>
    <row r="14286" spans="2:15" x14ac:dyDescent="0.2">
      <c r="B14286" s="13">
        <v>65141</v>
      </c>
      <c r="C14286" s="14">
        <v>42688.296111111107</v>
      </c>
      <c r="D14286" s="7" t="s">
        <v>10</v>
      </c>
      <c r="E14286" s="13">
        <v>2167</v>
      </c>
      <c r="F14286" s="7" t="s">
        <v>34</v>
      </c>
      <c r="G14286" s="7" t="s">
        <v>11</v>
      </c>
      <c r="H14286" s="13">
        <v>10.5</v>
      </c>
      <c r="I14286" s="13" t="str">
        <f>IF(G14286="Male",VLOOKUP(H14286,'Shoe size conversion table'!$B$6:$D$22,2),VLOOKUP(H14286,'Shoe size conversion table'!$J$6:$L$22,2))</f>
        <v>43-44</v>
      </c>
      <c r="J14286" s="13">
        <f>IF(G14286="Male",VLOOKUP(H14286,'Shoe size conversion table'!$B$6:$D$22,3),VLOOKUP(H14286,'Shoe size conversion table'!$J$6:$L$22,3))</f>
        <v>10</v>
      </c>
      <c r="K14286" s="11">
        <v>139</v>
      </c>
      <c r="L14286" s="12">
        <v>0</v>
      </c>
      <c r="M14286" s="7">
        <f t="shared" si="670"/>
        <v>2016</v>
      </c>
      <c r="N14286" s="7">
        <f t="shared" si="671"/>
        <v>11</v>
      </c>
      <c r="O14286" s="30">
        <f t="shared" si="672"/>
        <v>139</v>
      </c>
    </row>
    <row r="14287" spans="2:15" x14ac:dyDescent="0.2">
      <c r="B14287" s="13">
        <v>65142</v>
      </c>
      <c r="C14287" s="14">
        <v>42688.326111111252</v>
      </c>
      <c r="D14287" s="7" t="s">
        <v>7</v>
      </c>
      <c r="E14287" s="13">
        <v>2210</v>
      </c>
      <c r="F14287" s="7" t="s">
        <v>48</v>
      </c>
      <c r="G14287" s="7" t="s">
        <v>11</v>
      </c>
      <c r="H14287" s="13">
        <v>9.5</v>
      </c>
      <c r="I14287" s="13" t="str">
        <f>IF(G14287="Male",VLOOKUP(H14287,'Shoe size conversion table'!$B$6:$D$22,2),VLOOKUP(H14287,'Shoe size conversion table'!$J$6:$L$22,2))</f>
        <v>42-43</v>
      </c>
      <c r="J14287" s="13">
        <f>IF(G14287="Male",VLOOKUP(H14287,'Shoe size conversion table'!$B$6:$D$22,3),VLOOKUP(H14287,'Shoe size conversion table'!$J$6:$L$22,3))</f>
        <v>9</v>
      </c>
      <c r="K14287" s="11">
        <v>179</v>
      </c>
      <c r="L14287" s="12">
        <v>0.2</v>
      </c>
      <c r="M14287" s="7">
        <f t="shared" si="670"/>
        <v>2016</v>
      </c>
      <c r="N14287" s="7">
        <f t="shared" si="671"/>
        <v>11</v>
      </c>
      <c r="O14287" s="30">
        <f t="shared" si="672"/>
        <v>143.20000000000002</v>
      </c>
    </row>
    <row r="14288" spans="2:15" x14ac:dyDescent="0.2">
      <c r="B14288" s="13">
        <v>65143</v>
      </c>
      <c r="C14288" s="14">
        <v>42688.436111111107</v>
      </c>
      <c r="D14288" s="7" t="s">
        <v>7</v>
      </c>
      <c r="E14288" s="13">
        <v>2203</v>
      </c>
      <c r="F14288" s="7" t="s">
        <v>49</v>
      </c>
      <c r="G14288" s="7" t="s">
        <v>12</v>
      </c>
      <c r="H14288" s="13">
        <v>7.5</v>
      </c>
      <c r="I14288" s="13">
        <f>IF(G14288="Male",VLOOKUP(H14288,'Shoe size conversion table'!$B$6:$D$22,2),VLOOKUP(H14288,'Shoe size conversion table'!$J$6:$L$22,2))</f>
        <v>38</v>
      </c>
      <c r="J14288" s="13">
        <f>IF(G14288="Male",VLOOKUP(H14288,'Shoe size conversion table'!$B$6:$D$22,3),VLOOKUP(H14288,'Shoe size conversion table'!$J$6:$L$22,3))</f>
        <v>5.5</v>
      </c>
      <c r="K14288" s="11">
        <v>199</v>
      </c>
      <c r="L14288" s="12">
        <v>0.3</v>
      </c>
      <c r="M14288" s="7">
        <f t="shared" si="670"/>
        <v>2016</v>
      </c>
      <c r="N14288" s="7">
        <f t="shared" si="671"/>
        <v>11</v>
      </c>
      <c r="O14288" s="30">
        <f t="shared" si="672"/>
        <v>139.29999999999998</v>
      </c>
    </row>
    <row r="14289" spans="2:15" x14ac:dyDescent="0.2">
      <c r="B14289" s="13">
        <v>65144</v>
      </c>
      <c r="C14289" s="14">
        <v>42688.446111111247</v>
      </c>
      <c r="D14289" s="7" t="s">
        <v>7</v>
      </c>
      <c r="E14289" s="13">
        <v>2184</v>
      </c>
      <c r="F14289" s="7" t="s">
        <v>48</v>
      </c>
      <c r="G14289" s="7" t="s">
        <v>11</v>
      </c>
      <c r="H14289" s="13">
        <v>9</v>
      </c>
      <c r="I14289" s="13">
        <f>IF(G14289="Male",VLOOKUP(H14289,'Shoe size conversion table'!$B$6:$D$22,2),VLOOKUP(H14289,'Shoe size conversion table'!$J$6:$L$22,2))</f>
        <v>42</v>
      </c>
      <c r="J14289" s="13">
        <f>IF(G14289="Male",VLOOKUP(H14289,'Shoe size conversion table'!$B$6:$D$22,3),VLOOKUP(H14289,'Shoe size conversion table'!$J$6:$L$22,3))</f>
        <v>8.5</v>
      </c>
      <c r="K14289" s="11">
        <v>179</v>
      </c>
      <c r="L14289" s="12">
        <v>0</v>
      </c>
      <c r="M14289" s="7">
        <f t="shared" si="670"/>
        <v>2016</v>
      </c>
      <c r="N14289" s="7">
        <f t="shared" si="671"/>
        <v>11</v>
      </c>
      <c r="O14289" s="30">
        <f t="shared" si="672"/>
        <v>179</v>
      </c>
    </row>
    <row r="14290" spans="2:15" x14ac:dyDescent="0.2">
      <c r="B14290" s="13">
        <v>65145</v>
      </c>
      <c r="C14290" s="14">
        <v>42688.60611111125</v>
      </c>
      <c r="D14290" s="7" t="s">
        <v>10</v>
      </c>
      <c r="E14290" s="13">
        <v>2193</v>
      </c>
      <c r="F14290" s="7" t="s">
        <v>35</v>
      </c>
      <c r="G14290" s="7" t="s">
        <v>12</v>
      </c>
      <c r="H14290" s="13">
        <v>7.5</v>
      </c>
      <c r="I14290" s="13">
        <f>IF(G14290="Male",VLOOKUP(H14290,'Shoe size conversion table'!$B$6:$D$22,2),VLOOKUP(H14290,'Shoe size conversion table'!$J$6:$L$22,2))</f>
        <v>38</v>
      </c>
      <c r="J14290" s="13">
        <f>IF(G14290="Male",VLOOKUP(H14290,'Shoe size conversion table'!$B$6:$D$22,3),VLOOKUP(H14290,'Shoe size conversion table'!$J$6:$L$22,3))</f>
        <v>5.5</v>
      </c>
      <c r="K14290" s="11">
        <v>179</v>
      </c>
      <c r="L14290" s="12">
        <v>0</v>
      </c>
      <c r="M14290" s="7">
        <f t="shared" si="670"/>
        <v>2016</v>
      </c>
      <c r="N14290" s="7">
        <f t="shared" si="671"/>
        <v>11</v>
      </c>
      <c r="O14290" s="30">
        <f t="shared" si="672"/>
        <v>179</v>
      </c>
    </row>
    <row r="14291" spans="2:15" x14ac:dyDescent="0.2">
      <c r="B14291" s="13">
        <v>65146</v>
      </c>
      <c r="C14291" s="14">
        <v>42688.706111111249</v>
      </c>
      <c r="D14291" s="7" t="s">
        <v>8</v>
      </c>
      <c r="E14291" s="13">
        <v>2186</v>
      </c>
      <c r="F14291" s="7" t="s">
        <v>40</v>
      </c>
      <c r="G14291" s="7" t="s">
        <v>12</v>
      </c>
      <c r="H14291" s="13">
        <v>8</v>
      </c>
      <c r="I14291" s="13" t="str">
        <f>IF(G14291="Male",VLOOKUP(H14291,'Shoe size conversion table'!$B$6:$D$22,2),VLOOKUP(H14291,'Shoe size conversion table'!$J$6:$L$22,2))</f>
        <v>38-39</v>
      </c>
      <c r="J14291" s="13">
        <f>IF(G14291="Male",VLOOKUP(H14291,'Shoe size conversion table'!$B$6:$D$22,3),VLOOKUP(H14291,'Shoe size conversion table'!$J$6:$L$22,3))</f>
        <v>6</v>
      </c>
      <c r="K14291" s="11">
        <v>179</v>
      </c>
      <c r="L14291" s="12">
        <v>0.5</v>
      </c>
      <c r="M14291" s="7">
        <f t="shared" si="670"/>
        <v>2016</v>
      </c>
      <c r="N14291" s="7">
        <f t="shared" si="671"/>
        <v>11</v>
      </c>
      <c r="O14291" s="30">
        <f t="shared" si="672"/>
        <v>89.5</v>
      </c>
    </row>
    <row r="14292" spans="2:15" x14ac:dyDescent="0.2">
      <c r="B14292" s="13">
        <v>65147</v>
      </c>
      <c r="C14292" s="14">
        <v>42688.716111111105</v>
      </c>
      <c r="D14292" s="7" t="s">
        <v>7</v>
      </c>
      <c r="E14292" s="13">
        <v>2195</v>
      </c>
      <c r="F14292" s="7" t="s">
        <v>47</v>
      </c>
      <c r="G14292" s="7" t="s">
        <v>12</v>
      </c>
      <c r="H14292" s="13">
        <v>8.5</v>
      </c>
      <c r="I14292" s="13">
        <f>IF(G14292="Male",VLOOKUP(H14292,'Shoe size conversion table'!$B$6:$D$22,2),VLOOKUP(H14292,'Shoe size conversion table'!$J$6:$L$22,2))</f>
        <v>39</v>
      </c>
      <c r="J14292" s="13">
        <f>IF(G14292="Male",VLOOKUP(H14292,'Shoe size conversion table'!$B$6:$D$22,3),VLOOKUP(H14292,'Shoe size conversion table'!$J$6:$L$22,3))</f>
        <v>6.5</v>
      </c>
      <c r="K14292" s="11">
        <v>199</v>
      </c>
      <c r="L14292" s="12">
        <v>0</v>
      </c>
      <c r="M14292" s="7">
        <f t="shared" si="670"/>
        <v>2016</v>
      </c>
      <c r="N14292" s="7">
        <f t="shared" si="671"/>
        <v>11</v>
      </c>
      <c r="O14292" s="30">
        <f t="shared" si="672"/>
        <v>199</v>
      </c>
    </row>
    <row r="14293" spans="2:15" x14ac:dyDescent="0.2">
      <c r="B14293" s="13">
        <v>65148</v>
      </c>
      <c r="C14293" s="14">
        <v>42688.736111111306</v>
      </c>
      <c r="D14293" s="7" t="s">
        <v>9</v>
      </c>
      <c r="E14293" s="13">
        <v>2183</v>
      </c>
      <c r="F14293" s="7" t="s">
        <v>59</v>
      </c>
      <c r="G14293" s="7" t="s">
        <v>12</v>
      </c>
      <c r="H14293" s="13">
        <v>7.5</v>
      </c>
      <c r="I14293" s="13">
        <f>IF(G14293="Male",VLOOKUP(H14293,'Shoe size conversion table'!$B$6:$D$22,2),VLOOKUP(H14293,'Shoe size conversion table'!$J$6:$L$22,2))</f>
        <v>38</v>
      </c>
      <c r="J14293" s="13">
        <f>IF(G14293="Male",VLOOKUP(H14293,'Shoe size conversion table'!$B$6:$D$22,3),VLOOKUP(H14293,'Shoe size conversion table'!$J$6:$L$22,3))</f>
        <v>5.5</v>
      </c>
      <c r="K14293" s="11">
        <v>129</v>
      </c>
      <c r="L14293" s="12">
        <v>0</v>
      </c>
      <c r="M14293" s="7">
        <f t="shared" si="670"/>
        <v>2016</v>
      </c>
      <c r="N14293" s="7">
        <f t="shared" si="671"/>
        <v>11</v>
      </c>
      <c r="O14293" s="30">
        <f t="shared" si="672"/>
        <v>129</v>
      </c>
    </row>
    <row r="14294" spans="2:15" x14ac:dyDescent="0.2">
      <c r="B14294" s="13">
        <v>65149</v>
      </c>
      <c r="C14294" s="14">
        <v>42688.75611111131</v>
      </c>
      <c r="D14294" s="7" t="s">
        <v>7</v>
      </c>
      <c r="E14294" s="13">
        <v>2179</v>
      </c>
      <c r="F14294" s="7" t="s">
        <v>52</v>
      </c>
      <c r="G14294" s="7" t="s">
        <v>11</v>
      </c>
      <c r="H14294" s="13">
        <v>11.5</v>
      </c>
      <c r="I14294" s="13" t="str">
        <f>IF(G14294="Male",VLOOKUP(H14294,'Shoe size conversion table'!$B$6:$D$22,2),VLOOKUP(H14294,'Shoe size conversion table'!$J$6:$L$22,2))</f>
        <v>44-45</v>
      </c>
      <c r="J14294" s="13">
        <f>IF(G14294="Male",VLOOKUP(H14294,'Shoe size conversion table'!$B$6:$D$22,3),VLOOKUP(H14294,'Shoe size conversion table'!$J$6:$L$22,3))</f>
        <v>11</v>
      </c>
      <c r="K14294" s="11">
        <v>129</v>
      </c>
      <c r="L14294" s="12">
        <v>0.5</v>
      </c>
      <c r="M14294" s="7">
        <f t="shared" si="670"/>
        <v>2016</v>
      </c>
      <c r="N14294" s="7">
        <f t="shared" si="671"/>
        <v>11</v>
      </c>
      <c r="O14294" s="30">
        <f t="shared" si="672"/>
        <v>64.5</v>
      </c>
    </row>
    <row r="14295" spans="2:15" x14ac:dyDescent="0.2">
      <c r="B14295" s="13">
        <v>65150</v>
      </c>
      <c r="C14295" s="14">
        <v>42688.85611111125</v>
      </c>
      <c r="D14295" s="7" t="s">
        <v>7</v>
      </c>
      <c r="E14295" s="13">
        <v>2148</v>
      </c>
      <c r="F14295" s="7" t="s">
        <v>48</v>
      </c>
      <c r="G14295" s="7" t="s">
        <v>12</v>
      </c>
      <c r="H14295" s="13">
        <v>8</v>
      </c>
      <c r="I14295" s="13" t="str">
        <f>IF(G14295="Male",VLOOKUP(H14295,'Shoe size conversion table'!$B$6:$D$22,2),VLOOKUP(H14295,'Shoe size conversion table'!$J$6:$L$22,2))</f>
        <v>38-39</v>
      </c>
      <c r="J14295" s="13">
        <f>IF(G14295="Male",VLOOKUP(H14295,'Shoe size conversion table'!$B$6:$D$22,3),VLOOKUP(H14295,'Shoe size conversion table'!$J$6:$L$22,3))</f>
        <v>6</v>
      </c>
      <c r="K14295" s="11">
        <v>159</v>
      </c>
      <c r="L14295" s="12">
        <v>0</v>
      </c>
      <c r="M14295" s="7">
        <f t="shared" si="670"/>
        <v>2016</v>
      </c>
      <c r="N14295" s="7">
        <f t="shared" si="671"/>
        <v>11</v>
      </c>
      <c r="O14295" s="30">
        <f t="shared" si="672"/>
        <v>159</v>
      </c>
    </row>
    <row r="14296" spans="2:15" x14ac:dyDescent="0.2">
      <c r="B14296" s="13">
        <v>65151</v>
      </c>
      <c r="C14296" s="14">
        <v>42689.19611111121</v>
      </c>
      <c r="D14296" s="7" t="s">
        <v>9</v>
      </c>
      <c r="E14296" s="13">
        <v>2242</v>
      </c>
      <c r="F14296" s="7" t="s">
        <v>62</v>
      </c>
      <c r="G14296" s="7" t="s">
        <v>11</v>
      </c>
      <c r="H14296" s="13">
        <v>14</v>
      </c>
      <c r="I14296" s="13">
        <f>IF(G14296="Male",VLOOKUP(H14296,'Shoe size conversion table'!$B$6:$D$22,2),VLOOKUP(H14296,'Shoe size conversion table'!$J$6:$L$22,2))</f>
        <v>47</v>
      </c>
      <c r="J14296" s="13">
        <f>IF(G14296="Male",VLOOKUP(H14296,'Shoe size conversion table'!$B$6:$D$22,3),VLOOKUP(H14296,'Shoe size conversion table'!$J$6:$L$22,3))</f>
        <v>13.5</v>
      </c>
      <c r="K14296" s="11">
        <v>199</v>
      </c>
      <c r="L14296" s="12">
        <v>0</v>
      </c>
      <c r="M14296" s="7">
        <f t="shared" si="670"/>
        <v>2016</v>
      </c>
      <c r="N14296" s="7">
        <f t="shared" si="671"/>
        <v>11</v>
      </c>
      <c r="O14296" s="30">
        <f t="shared" si="672"/>
        <v>199</v>
      </c>
    </row>
    <row r="14297" spans="2:15" x14ac:dyDescent="0.2">
      <c r="B14297" s="13">
        <v>65152</v>
      </c>
      <c r="C14297" s="14">
        <v>42689.246111111213</v>
      </c>
      <c r="D14297" s="7" t="s">
        <v>8</v>
      </c>
      <c r="E14297" s="13">
        <v>2179</v>
      </c>
      <c r="F14297" s="7" t="s">
        <v>42</v>
      </c>
      <c r="G14297" s="7" t="s">
        <v>11</v>
      </c>
      <c r="H14297" s="13">
        <v>10.5</v>
      </c>
      <c r="I14297" s="13" t="str">
        <f>IF(G14297="Male",VLOOKUP(H14297,'Shoe size conversion table'!$B$6:$D$22,2),VLOOKUP(H14297,'Shoe size conversion table'!$J$6:$L$22,2))</f>
        <v>43-44</v>
      </c>
      <c r="J14297" s="13">
        <f>IF(G14297="Male",VLOOKUP(H14297,'Shoe size conversion table'!$B$6:$D$22,3),VLOOKUP(H14297,'Shoe size conversion table'!$J$6:$L$22,3))</f>
        <v>10</v>
      </c>
      <c r="K14297" s="11">
        <v>199</v>
      </c>
      <c r="L14297" s="12">
        <v>0.1</v>
      </c>
      <c r="M14297" s="7">
        <f t="shared" si="670"/>
        <v>2016</v>
      </c>
      <c r="N14297" s="7">
        <f t="shared" si="671"/>
        <v>11</v>
      </c>
      <c r="O14297" s="30">
        <f t="shared" si="672"/>
        <v>179.1</v>
      </c>
    </row>
    <row r="14298" spans="2:15" x14ac:dyDescent="0.2">
      <c r="B14298" s="13">
        <v>65153</v>
      </c>
      <c r="C14298" s="14">
        <v>42689.296111111107</v>
      </c>
      <c r="D14298" s="7" t="s">
        <v>10</v>
      </c>
      <c r="E14298" s="13">
        <v>2240</v>
      </c>
      <c r="F14298" s="7" t="s">
        <v>35</v>
      </c>
      <c r="G14298" s="7" t="s">
        <v>11</v>
      </c>
      <c r="H14298" s="13">
        <v>10</v>
      </c>
      <c r="I14298" s="13">
        <f>IF(G14298="Male",VLOOKUP(H14298,'Shoe size conversion table'!$B$6:$D$22,2),VLOOKUP(H14298,'Shoe size conversion table'!$J$6:$L$22,2))</f>
        <v>43</v>
      </c>
      <c r="J14298" s="13">
        <f>IF(G14298="Male",VLOOKUP(H14298,'Shoe size conversion table'!$B$6:$D$22,3),VLOOKUP(H14298,'Shoe size conversion table'!$J$6:$L$22,3))</f>
        <v>9.5</v>
      </c>
      <c r="K14298" s="11">
        <v>179</v>
      </c>
      <c r="L14298" s="12">
        <v>0.1</v>
      </c>
      <c r="M14298" s="7">
        <f t="shared" si="670"/>
        <v>2016</v>
      </c>
      <c r="N14298" s="7">
        <f t="shared" si="671"/>
        <v>11</v>
      </c>
      <c r="O14298" s="30">
        <f t="shared" si="672"/>
        <v>161.1</v>
      </c>
    </row>
    <row r="14299" spans="2:15" x14ac:dyDescent="0.2">
      <c r="B14299" s="13">
        <v>65154</v>
      </c>
      <c r="C14299" s="14">
        <v>42689.506111111106</v>
      </c>
      <c r="D14299" s="7" t="s">
        <v>7</v>
      </c>
      <c r="E14299" s="13">
        <v>2168</v>
      </c>
      <c r="F14299" s="7" t="s">
        <v>50</v>
      </c>
      <c r="G14299" s="7" t="s">
        <v>12</v>
      </c>
      <c r="H14299" s="13">
        <v>10.5</v>
      </c>
      <c r="I14299" s="13">
        <f>IF(G14299="Male",VLOOKUP(H14299,'Shoe size conversion table'!$B$6:$D$22,2),VLOOKUP(H14299,'Shoe size conversion table'!$J$6:$L$22,2))</f>
        <v>41</v>
      </c>
      <c r="J14299" s="13">
        <f>IF(G14299="Male",VLOOKUP(H14299,'Shoe size conversion table'!$B$6:$D$22,3),VLOOKUP(H14299,'Shoe size conversion table'!$J$6:$L$22,3))</f>
        <v>8.5</v>
      </c>
      <c r="K14299" s="11">
        <v>199</v>
      </c>
      <c r="L14299" s="12">
        <v>0</v>
      </c>
      <c r="M14299" s="7">
        <f t="shared" si="670"/>
        <v>2016</v>
      </c>
      <c r="N14299" s="7">
        <f t="shared" si="671"/>
        <v>11</v>
      </c>
      <c r="O14299" s="30">
        <f t="shared" si="672"/>
        <v>199</v>
      </c>
    </row>
    <row r="14300" spans="2:15" x14ac:dyDescent="0.2">
      <c r="B14300" s="13">
        <v>65155</v>
      </c>
      <c r="C14300" s="14">
        <v>42689.60611111125</v>
      </c>
      <c r="D14300" s="7" t="s">
        <v>10</v>
      </c>
      <c r="E14300" s="13">
        <v>2241</v>
      </c>
      <c r="F14300" s="7" t="s">
        <v>34</v>
      </c>
      <c r="G14300" s="7" t="s">
        <v>12</v>
      </c>
      <c r="H14300" s="13">
        <v>8</v>
      </c>
      <c r="I14300" s="13" t="str">
        <f>IF(G14300="Male",VLOOKUP(H14300,'Shoe size conversion table'!$B$6:$D$22,2),VLOOKUP(H14300,'Shoe size conversion table'!$J$6:$L$22,2))</f>
        <v>38-39</v>
      </c>
      <c r="J14300" s="13">
        <f>IF(G14300="Male",VLOOKUP(H14300,'Shoe size conversion table'!$B$6:$D$22,3),VLOOKUP(H14300,'Shoe size conversion table'!$J$6:$L$22,3))</f>
        <v>6</v>
      </c>
      <c r="K14300" s="11">
        <v>189</v>
      </c>
      <c r="L14300" s="12">
        <v>0</v>
      </c>
      <c r="M14300" s="7">
        <f t="shared" si="670"/>
        <v>2016</v>
      </c>
      <c r="N14300" s="7">
        <f t="shared" si="671"/>
        <v>11</v>
      </c>
      <c r="O14300" s="30">
        <f t="shared" si="672"/>
        <v>189</v>
      </c>
    </row>
    <row r="14301" spans="2:15" x14ac:dyDescent="0.2">
      <c r="B14301" s="13">
        <v>65156</v>
      </c>
      <c r="C14301" s="14">
        <v>42689.736111111306</v>
      </c>
      <c r="D14301" s="7" t="s">
        <v>10</v>
      </c>
      <c r="E14301" s="13">
        <v>2188</v>
      </c>
      <c r="F14301" s="7" t="s">
        <v>35</v>
      </c>
      <c r="G14301" s="7" t="s">
        <v>11</v>
      </c>
      <c r="H14301" s="13">
        <v>9.5</v>
      </c>
      <c r="I14301" s="13" t="str">
        <f>IF(G14301="Male",VLOOKUP(H14301,'Shoe size conversion table'!$B$6:$D$22,2),VLOOKUP(H14301,'Shoe size conversion table'!$J$6:$L$22,2))</f>
        <v>42-43</v>
      </c>
      <c r="J14301" s="13">
        <f>IF(G14301="Male",VLOOKUP(H14301,'Shoe size conversion table'!$B$6:$D$22,3),VLOOKUP(H14301,'Shoe size conversion table'!$J$6:$L$22,3))</f>
        <v>9</v>
      </c>
      <c r="K14301" s="11">
        <v>179</v>
      </c>
      <c r="L14301" s="12">
        <v>0</v>
      </c>
      <c r="M14301" s="7">
        <f t="shared" si="670"/>
        <v>2016</v>
      </c>
      <c r="N14301" s="7">
        <f t="shared" si="671"/>
        <v>11</v>
      </c>
      <c r="O14301" s="30">
        <f t="shared" si="672"/>
        <v>179</v>
      </c>
    </row>
    <row r="14302" spans="2:15" x14ac:dyDescent="0.2">
      <c r="B14302" s="13">
        <v>65157</v>
      </c>
      <c r="C14302" s="14">
        <v>42689.85611111125</v>
      </c>
      <c r="D14302" s="7" t="s">
        <v>10</v>
      </c>
      <c r="E14302" s="13">
        <v>2180</v>
      </c>
      <c r="F14302" s="7" t="s">
        <v>35</v>
      </c>
      <c r="G14302" s="7" t="s">
        <v>11</v>
      </c>
      <c r="H14302" s="13">
        <v>8.5</v>
      </c>
      <c r="I14302" s="13" t="str">
        <f>IF(G14302="Male",VLOOKUP(H14302,'Shoe size conversion table'!$B$6:$D$22,2),VLOOKUP(H14302,'Shoe size conversion table'!$J$6:$L$22,2))</f>
        <v>41-42</v>
      </c>
      <c r="J14302" s="13">
        <f>IF(G14302="Male",VLOOKUP(H14302,'Shoe size conversion table'!$B$6:$D$22,3),VLOOKUP(H14302,'Shoe size conversion table'!$J$6:$L$22,3))</f>
        <v>8</v>
      </c>
      <c r="K14302" s="11">
        <v>149</v>
      </c>
      <c r="L14302" s="12">
        <v>0.3</v>
      </c>
      <c r="M14302" s="7">
        <f t="shared" si="670"/>
        <v>2016</v>
      </c>
      <c r="N14302" s="7">
        <f t="shared" si="671"/>
        <v>11</v>
      </c>
      <c r="O14302" s="30">
        <f t="shared" si="672"/>
        <v>104.3</v>
      </c>
    </row>
    <row r="14303" spans="2:15" x14ac:dyDescent="0.2">
      <c r="B14303" s="13">
        <v>65158</v>
      </c>
      <c r="C14303" s="14">
        <v>42689.886111111213</v>
      </c>
      <c r="D14303" s="7" t="s">
        <v>7</v>
      </c>
      <c r="E14303" s="13">
        <v>2152</v>
      </c>
      <c r="F14303" s="7" t="s">
        <v>51</v>
      </c>
      <c r="G14303" s="7" t="s">
        <v>12</v>
      </c>
      <c r="H14303" s="13">
        <v>8</v>
      </c>
      <c r="I14303" s="13" t="str">
        <f>IF(G14303="Male",VLOOKUP(H14303,'Shoe size conversion table'!$B$6:$D$22,2),VLOOKUP(H14303,'Shoe size conversion table'!$J$6:$L$22,2))</f>
        <v>38-39</v>
      </c>
      <c r="J14303" s="13">
        <f>IF(G14303="Male",VLOOKUP(H14303,'Shoe size conversion table'!$B$6:$D$22,3),VLOOKUP(H14303,'Shoe size conversion table'!$J$6:$L$22,3))</f>
        <v>6</v>
      </c>
      <c r="K14303" s="11">
        <v>189</v>
      </c>
      <c r="L14303" s="12">
        <v>0</v>
      </c>
      <c r="M14303" s="7">
        <f t="shared" si="670"/>
        <v>2016</v>
      </c>
      <c r="N14303" s="7">
        <f t="shared" si="671"/>
        <v>11</v>
      </c>
      <c r="O14303" s="30">
        <f t="shared" si="672"/>
        <v>189</v>
      </c>
    </row>
    <row r="14304" spans="2:15" x14ac:dyDescent="0.2">
      <c r="B14304" s="13">
        <v>65159</v>
      </c>
      <c r="C14304" s="14">
        <v>42689.936111111252</v>
      </c>
      <c r="D14304" s="7" t="s">
        <v>8</v>
      </c>
      <c r="E14304" s="13">
        <v>2153</v>
      </c>
      <c r="F14304" s="7" t="s">
        <v>41</v>
      </c>
      <c r="G14304" s="7" t="s">
        <v>12</v>
      </c>
      <c r="H14304" s="13">
        <v>8.5</v>
      </c>
      <c r="I14304" s="13">
        <f>IF(G14304="Male",VLOOKUP(H14304,'Shoe size conversion table'!$B$6:$D$22,2),VLOOKUP(H14304,'Shoe size conversion table'!$J$6:$L$22,2))</f>
        <v>39</v>
      </c>
      <c r="J14304" s="13">
        <f>IF(G14304="Male",VLOOKUP(H14304,'Shoe size conversion table'!$B$6:$D$22,3),VLOOKUP(H14304,'Shoe size conversion table'!$J$6:$L$22,3))</f>
        <v>6.5</v>
      </c>
      <c r="K14304" s="11">
        <v>149</v>
      </c>
      <c r="L14304" s="12">
        <v>0</v>
      </c>
      <c r="M14304" s="7">
        <f t="shared" si="670"/>
        <v>2016</v>
      </c>
      <c r="N14304" s="7">
        <f t="shared" si="671"/>
        <v>11</v>
      </c>
      <c r="O14304" s="30">
        <f t="shared" si="672"/>
        <v>149</v>
      </c>
    </row>
    <row r="14305" spans="2:15" x14ac:dyDescent="0.2">
      <c r="B14305" s="13">
        <v>65160</v>
      </c>
      <c r="C14305" s="14">
        <v>42689.966111111105</v>
      </c>
      <c r="D14305" s="7" t="s">
        <v>9</v>
      </c>
      <c r="E14305" s="13">
        <v>2233</v>
      </c>
      <c r="F14305" s="7" t="s">
        <v>62</v>
      </c>
      <c r="G14305" s="7" t="s">
        <v>11</v>
      </c>
      <c r="H14305" s="13">
        <v>10.5</v>
      </c>
      <c r="I14305" s="13" t="str">
        <f>IF(G14305="Male",VLOOKUP(H14305,'Shoe size conversion table'!$B$6:$D$22,2),VLOOKUP(H14305,'Shoe size conversion table'!$J$6:$L$22,2))</f>
        <v>43-44</v>
      </c>
      <c r="J14305" s="13">
        <f>IF(G14305="Male",VLOOKUP(H14305,'Shoe size conversion table'!$B$6:$D$22,3),VLOOKUP(H14305,'Shoe size conversion table'!$J$6:$L$22,3))</f>
        <v>10</v>
      </c>
      <c r="K14305" s="11">
        <v>139</v>
      </c>
      <c r="L14305" s="12">
        <v>0</v>
      </c>
      <c r="M14305" s="7">
        <f t="shared" si="670"/>
        <v>2016</v>
      </c>
      <c r="N14305" s="7">
        <f t="shared" si="671"/>
        <v>11</v>
      </c>
      <c r="O14305" s="30">
        <f t="shared" si="672"/>
        <v>139</v>
      </c>
    </row>
    <row r="14306" spans="2:15" x14ac:dyDescent="0.2">
      <c r="B14306" s="13">
        <v>65161</v>
      </c>
      <c r="C14306" s="14">
        <v>42689.976111111253</v>
      </c>
      <c r="D14306" s="7" t="s">
        <v>7</v>
      </c>
      <c r="E14306" s="13">
        <v>2238</v>
      </c>
      <c r="F14306" s="7" t="s">
        <v>51</v>
      </c>
      <c r="G14306" s="7" t="s">
        <v>12</v>
      </c>
      <c r="H14306" s="13">
        <v>5.5</v>
      </c>
      <c r="I14306" s="13">
        <f>IF(G14306="Male",VLOOKUP(H14306,'Shoe size conversion table'!$B$6:$D$22,2),VLOOKUP(H14306,'Shoe size conversion table'!$J$6:$L$22,2))</f>
        <v>36</v>
      </c>
      <c r="J14306" s="13">
        <f>IF(G14306="Male",VLOOKUP(H14306,'Shoe size conversion table'!$B$6:$D$22,3),VLOOKUP(H14306,'Shoe size conversion table'!$J$6:$L$22,3))</f>
        <v>3.5</v>
      </c>
      <c r="K14306" s="11">
        <v>169</v>
      </c>
      <c r="L14306" s="12">
        <v>0.5</v>
      </c>
      <c r="M14306" s="7">
        <f t="shared" si="670"/>
        <v>2016</v>
      </c>
      <c r="N14306" s="7">
        <f t="shared" si="671"/>
        <v>11</v>
      </c>
      <c r="O14306" s="30">
        <f t="shared" si="672"/>
        <v>84.5</v>
      </c>
    </row>
    <row r="14307" spans="2:15" x14ac:dyDescent="0.2">
      <c r="B14307" s="13">
        <v>65162</v>
      </c>
      <c r="C14307" s="14">
        <v>42690.006111111215</v>
      </c>
      <c r="D14307" s="7" t="s">
        <v>8</v>
      </c>
      <c r="E14307" s="13">
        <v>2191</v>
      </c>
      <c r="F14307" s="7" t="s">
        <v>37</v>
      </c>
      <c r="G14307" s="7" t="s">
        <v>12</v>
      </c>
      <c r="H14307" s="13">
        <v>7</v>
      </c>
      <c r="I14307" s="13" t="str">
        <f>IF(G14307="Male",VLOOKUP(H14307,'Shoe size conversion table'!$B$6:$D$22,2),VLOOKUP(H14307,'Shoe size conversion table'!$J$6:$L$22,2))</f>
        <v>37-38</v>
      </c>
      <c r="J14307" s="13">
        <f>IF(G14307="Male",VLOOKUP(H14307,'Shoe size conversion table'!$B$6:$D$22,3),VLOOKUP(H14307,'Shoe size conversion table'!$J$6:$L$22,3))</f>
        <v>5</v>
      </c>
      <c r="K14307" s="11">
        <v>169</v>
      </c>
      <c r="L14307" s="12">
        <v>0.2</v>
      </c>
      <c r="M14307" s="7">
        <f t="shared" si="670"/>
        <v>2016</v>
      </c>
      <c r="N14307" s="7">
        <f t="shared" si="671"/>
        <v>11</v>
      </c>
      <c r="O14307" s="30">
        <f t="shared" si="672"/>
        <v>135.20000000000002</v>
      </c>
    </row>
    <row r="14308" spans="2:15" x14ac:dyDescent="0.2">
      <c r="B14308" s="13">
        <v>65163</v>
      </c>
      <c r="C14308" s="14">
        <v>42690.026111111307</v>
      </c>
      <c r="D14308" s="7" t="s">
        <v>7</v>
      </c>
      <c r="E14308" s="13">
        <v>2216</v>
      </c>
      <c r="F14308" s="7" t="s">
        <v>46</v>
      </c>
      <c r="G14308" s="7" t="s">
        <v>12</v>
      </c>
      <c r="H14308" s="13">
        <v>8</v>
      </c>
      <c r="I14308" s="13" t="str">
        <f>IF(G14308="Male",VLOOKUP(H14308,'Shoe size conversion table'!$B$6:$D$22,2),VLOOKUP(H14308,'Shoe size conversion table'!$J$6:$L$22,2))</f>
        <v>38-39</v>
      </c>
      <c r="J14308" s="13">
        <f>IF(G14308="Male",VLOOKUP(H14308,'Shoe size conversion table'!$B$6:$D$22,3),VLOOKUP(H14308,'Shoe size conversion table'!$J$6:$L$22,3))</f>
        <v>6</v>
      </c>
      <c r="K14308" s="11">
        <v>179</v>
      </c>
      <c r="L14308" s="12">
        <v>0</v>
      </c>
      <c r="M14308" s="7">
        <f t="shared" si="670"/>
        <v>2016</v>
      </c>
      <c r="N14308" s="7">
        <f t="shared" si="671"/>
        <v>11</v>
      </c>
      <c r="O14308" s="30">
        <f t="shared" si="672"/>
        <v>179</v>
      </c>
    </row>
    <row r="14309" spans="2:15" x14ac:dyDescent="0.2">
      <c r="B14309" s="13">
        <v>65164</v>
      </c>
      <c r="C14309" s="14">
        <v>42690.19611111121</v>
      </c>
      <c r="D14309" s="7" t="s">
        <v>9</v>
      </c>
      <c r="E14309" s="13">
        <v>2219</v>
      </c>
      <c r="F14309" s="7" t="s">
        <v>58</v>
      </c>
      <c r="G14309" s="7" t="s">
        <v>11</v>
      </c>
      <c r="H14309" s="13">
        <v>10</v>
      </c>
      <c r="I14309" s="13">
        <f>IF(G14309="Male",VLOOKUP(H14309,'Shoe size conversion table'!$B$6:$D$22,2),VLOOKUP(H14309,'Shoe size conversion table'!$J$6:$L$22,2))</f>
        <v>43</v>
      </c>
      <c r="J14309" s="13">
        <f>IF(G14309="Male",VLOOKUP(H14309,'Shoe size conversion table'!$B$6:$D$22,3),VLOOKUP(H14309,'Shoe size conversion table'!$J$6:$L$22,3))</f>
        <v>9.5</v>
      </c>
      <c r="K14309" s="11">
        <v>159</v>
      </c>
      <c r="L14309" s="12">
        <v>0.2</v>
      </c>
      <c r="M14309" s="7">
        <f t="shared" si="670"/>
        <v>2016</v>
      </c>
      <c r="N14309" s="7">
        <f t="shared" si="671"/>
        <v>11</v>
      </c>
      <c r="O14309" s="30">
        <f t="shared" si="672"/>
        <v>127.2</v>
      </c>
    </row>
    <row r="14310" spans="2:15" x14ac:dyDescent="0.2">
      <c r="B14310" s="13">
        <v>65165</v>
      </c>
      <c r="C14310" s="14">
        <v>42690.296111111107</v>
      </c>
      <c r="D14310" s="7" t="s">
        <v>10</v>
      </c>
      <c r="E14310" s="13">
        <v>2231</v>
      </c>
      <c r="F14310" s="7" t="s">
        <v>35</v>
      </c>
      <c r="G14310" s="7" t="s">
        <v>11</v>
      </c>
      <c r="H14310" s="13">
        <v>10.5</v>
      </c>
      <c r="I14310" s="13" t="str">
        <f>IF(G14310="Male",VLOOKUP(H14310,'Shoe size conversion table'!$B$6:$D$22,2),VLOOKUP(H14310,'Shoe size conversion table'!$J$6:$L$22,2))</f>
        <v>43-44</v>
      </c>
      <c r="J14310" s="13">
        <f>IF(G14310="Male",VLOOKUP(H14310,'Shoe size conversion table'!$B$6:$D$22,3),VLOOKUP(H14310,'Shoe size conversion table'!$J$6:$L$22,3))</f>
        <v>10</v>
      </c>
      <c r="K14310" s="11">
        <v>189</v>
      </c>
      <c r="L14310" s="12">
        <v>0</v>
      </c>
      <c r="M14310" s="7">
        <f t="shared" si="670"/>
        <v>2016</v>
      </c>
      <c r="N14310" s="7">
        <f t="shared" si="671"/>
        <v>11</v>
      </c>
      <c r="O14310" s="30">
        <f t="shared" si="672"/>
        <v>189</v>
      </c>
    </row>
    <row r="14311" spans="2:15" x14ac:dyDescent="0.2">
      <c r="B14311" s="13">
        <v>65166</v>
      </c>
      <c r="C14311" s="14">
        <v>42690.536111111105</v>
      </c>
      <c r="D14311" s="7" t="s">
        <v>8</v>
      </c>
      <c r="E14311" s="13">
        <v>2195</v>
      </c>
      <c r="F14311" s="7" t="s">
        <v>38</v>
      </c>
      <c r="G14311" s="7" t="s">
        <v>11</v>
      </c>
      <c r="H14311" s="13">
        <v>8.5</v>
      </c>
      <c r="I14311" s="13" t="str">
        <f>IF(G14311="Male",VLOOKUP(H14311,'Shoe size conversion table'!$B$6:$D$22,2),VLOOKUP(H14311,'Shoe size conversion table'!$J$6:$L$22,2))</f>
        <v>41-42</v>
      </c>
      <c r="J14311" s="13">
        <f>IF(G14311="Male",VLOOKUP(H14311,'Shoe size conversion table'!$B$6:$D$22,3),VLOOKUP(H14311,'Shoe size conversion table'!$J$6:$L$22,3))</f>
        <v>8</v>
      </c>
      <c r="K14311" s="11">
        <v>139</v>
      </c>
      <c r="L14311" s="12">
        <v>0</v>
      </c>
      <c r="M14311" s="7">
        <f t="shared" si="670"/>
        <v>2016</v>
      </c>
      <c r="N14311" s="7">
        <f t="shared" si="671"/>
        <v>11</v>
      </c>
      <c r="O14311" s="30">
        <f t="shared" si="672"/>
        <v>139</v>
      </c>
    </row>
    <row r="14312" spans="2:15" x14ac:dyDescent="0.2">
      <c r="B14312" s="13">
        <v>65167</v>
      </c>
      <c r="C14312" s="14">
        <v>42690.886111111213</v>
      </c>
      <c r="D14312" s="7" t="s">
        <v>10</v>
      </c>
      <c r="E14312" s="13">
        <v>2188</v>
      </c>
      <c r="F14312" s="7" t="s">
        <v>35</v>
      </c>
      <c r="G14312" s="7" t="s">
        <v>12</v>
      </c>
      <c r="H14312" s="13">
        <v>8</v>
      </c>
      <c r="I14312" s="13" t="str">
        <f>IF(G14312="Male",VLOOKUP(H14312,'Shoe size conversion table'!$B$6:$D$22,2),VLOOKUP(H14312,'Shoe size conversion table'!$J$6:$L$22,2))</f>
        <v>38-39</v>
      </c>
      <c r="J14312" s="13">
        <f>IF(G14312="Male",VLOOKUP(H14312,'Shoe size conversion table'!$B$6:$D$22,3),VLOOKUP(H14312,'Shoe size conversion table'!$J$6:$L$22,3))</f>
        <v>6</v>
      </c>
      <c r="K14312" s="11">
        <v>199</v>
      </c>
      <c r="L14312" s="12">
        <v>0</v>
      </c>
      <c r="M14312" s="7">
        <f t="shared" si="670"/>
        <v>2016</v>
      </c>
      <c r="N14312" s="7">
        <f t="shared" si="671"/>
        <v>11</v>
      </c>
      <c r="O14312" s="30">
        <f t="shared" si="672"/>
        <v>199</v>
      </c>
    </row>
    <row r="14313" spans="2:15" x14ac:dyDescent="0.2">
      <c r="B14313" s="13">
        <v>65168</v>
      </c>
      <c r="C14313" s="14">
        <v>42690.966111111105</v>
      </c>
      <c r="D14313" s="7" t="s">
        <v>7</v>
      </c>
      <c r="E14313" s="13">
        <v>2223</v>
      </c>
      <c r="F14313" s="7" t="s">
        <v>49</v>
      </c>
      <c r="G14313" s="7" t="s">
        <v>12</v>
      </c>
      <c r="H14313" s="13">
        <v>9</v>
      </c>
      <c r="I14313" s="13" t="str">
        <f>IF(G14313="Male",VLOOKUP(H14313,'Shoe size conversion table'!$B$6:$D$22,2),VLOOKUP(H14313,'Shoe size conversion table'!$J$6:$L$22,2))</f>
        <v>39-40</v>
      </c>
      <c r="J14313" s="13">
        <f>IF(G14313="Male",VLOOKUP(H14313,'Shoe size conversion table'!$B$6:$D$22,3),VLOOKUP(H14313,'Shoe size conversion table'!$J$6:$L$22,3))</f>
        <v>7</v>
      </c>
      <c r="K14313" s="11">
        <v>139</v>
      </c>
      <c r="L14313" s="12">
        <v>0.3</v>
      </c>
      <c r="M14313" s="7">
        <f t="shared" si="670"/>
        <v>2016</v>
      </c>
      <c r="N14313" s="7">
        <f t="shared" si="671"/>
        <v>11</v>
      </c>
      <c r="O14313" s="30">
        <f t="shared" si="672"/>
        <v>97.3</v>
      </c>
    </row>
    <row r="14314" spans="2:15" x14ac:dyDescent="0.2">
      <c r="B14314" s="13">
        <v>65169</v>
      </c>
      <c r="C14314" s="14">
        <v>42690.976111111253</v>
      </c>
      <c r="D14314" s="7" t="s">
        <v>7</v>
      </c>
      <c r="E14314" s="13">
        <v>2151</v>
      </c>
      <c r="F14314" s="7" t="s">
        <v>51</v>
      </c>
      <c r="G14314" s="7" t="s">
        <v>12</v>
      </c>
      <c r="H14314" s="13">
        <v>5.5</v>
      </c>
      <c r="I14314" s="13">
        <f>IF(G14314="Male",VLOOKUP(H14314,'Shoe size conversion table'!$B$6:$D$22,2),VLOOKUP(H14314,'Shoe size conversion table'!$J$6:$L$22,2))</f>
        <v>36</v>
      </c>
      <c r="J14314" s="13">
        <f>IF(G14314="Male",VLOOKUP(H14314,'Shoe size conversion table'!$B$6:$D$22,3),VLOOKUP(H14314,'Shoe size conversion table'!$J$6:$L$22,3))</f>
        <v>3.5</v>
      </c>
      <c r="K14314" s="11">
        <v>159</v>
      </c>
      <c r="L14314" s="12">
        <v>0</v>
      </c>
      <c r="M14314" s="7">
        <f t="shared" si="670"/>
        <v>2016</v>
      </c>
      <c r="N14314" s="7">
        <f t="shared" si="671"/>
        <v>11</v>
      </c>
      <c r="O14314" s="30">
        <f t="shared" si="672"/>
        <v>159</v>
      </c>
    </row>
    <row r="14315" spans="2:15" x14ac:dyDescent="0.2">
      <c r="B14315" s="13">
        <v>65170</v>
      </c>
      <c r="C14315" s="14">
        <v>42691.006111111106</v>
      </c>
      <c r="D14315" s="7" t="s">
        <v>10</v>
      </c>
      <c r="E14315" s="13">
        <v>2214</v>
      </c>
      <c r="F14315" s="7" t="s">
        <v>35</v>
      </c>
      <c r="G14315" s="7" t="s">
        <v>11</v>
      </c>
      <c r="H14315" s="13">
        <v>10</v>
      </c>
      <c r="I14315" s="13">
        <f>IF(G14315="Male",VLOOKUP(H14315,'Shoe size conversion table'!$B$6:$D$22,2),VLOOKUP(H14315,'Shoe size conversion table'!$J$6:$L$22,2))</f>
        <v>43</v>
      </c>
      <c r="J14315" s="13">
        <f>IF(G14315="Male",VLOOKUP(H14315,'Shoe size conversion table'!$B$6:$D$22,3),VLOOKUP(H14315,'Shoe size conversion table'!$J$6:$L$22,3))</f>
        <v>9.5</v>
      </c>
      <c r="K14315" s="11">
        <v>139</v>
      </c>
      <c r="L14315" s="12">
        <v>0.1</v>
      </c>
      <c r="M14315" s="7">
        <f t="shared" si="670"/>
        <v>2016</v>
      </c>
      <c r="N14315" s="7">
        <f t="shared" si="671"/>
        <v>11</v>
      </c>
      <c r="O14315" s="30">
        <f t="shared" si="672"/>
        <v>125.10000000000001</v>
      </c>
    </row>
    <row r="14316" spans="2:15" x14ac:dyDescent="0.2">
      <c r="B14316" s="13">
        <v>65171</v>
      </c>
      <c r="C14316" s="14">
        <v>42691.006111111106</v>
      </c>
      <c r="D14316" s="7" t="s">
        <v>8</v>
      </c>
      <c r="E14316" s="13">
        <v>2157</v>
      </c>
      <c r="F14316" s="7" t="s">
        <v>40</v>
      </c>
      <c r="G14316" s="7" t="s">
        <v>11</v>
      </c>
      <c r="H14316" s="13">
        <v>7</v>
      </c>
      <c r="I14316" s="13">
        <f>IF(G14316="Male",VLOOKUP(H14316,'Shoe size conversion table'!$B$6:$D$22,2),VLOOKUP(H14316,'Shoe size conversion table'!$J$6:$L$22,2))</f>
        <v>40</v>
      </c>
      <c r="J14316" s="13">
        <f>IF(G14316="Male",VLOOKUP(H14316,'Shoe size conversion table'!$B$6:$D$22,3),VLOOKUP(H14316,'Shoe size conversion table'!$J$6:$L$22,3))</f>
        <v>6.5</v>
      </c>
      <c r="K14316" s="11">
        <v>149</v>
      </c>
      <c r="L14316" s="12">
        <v>0.2</v>
      </c>
      <c r="M14316" s="7">
        <f t="shared" si="670"/>
        <v>2016</v>
      </c>
      <c r="N14316" s="7">
        <f t="shared" si="671"/>
        <v>11</v>
      </c>
      <c r="O14316" s="30">
        <f t="shared" si="672"/>
        <v>119.2</v>
      </c>
    </row>
    <row r="14317" spans="2:15" x14ac:dyDescent="0.2">
      <c r="B14317" s="13">
        <v>65172</v>
      </c>
      <c r="C14317" s="14">
        <v>42691.006111111215</v>
      </c>
      <c r="D14317" s="7" t="s">
        <v>8</v>
      </c>
      <c r="E14317" s="13">
        <v>2220</v>
      </c>
      <c r="F14317" s="7" t="s">
        <v>38</v>
      </c>
      <c r="G14317" s="7" t="s">
        <v>12</v>
      </c>
      <c r="H14317" s="13">
        <v>7</v>
      </c>
      <c r="I14317" s="13" t="str">
        <f>IF(G14317="Male",VLOOKUP(H14317,'Shoe size conversion table'!$B$6:$D$22,2),VLOOKUP(H14317,'Shoe size conversion table'!$J$6:$L$22,2))</f>
        <v>37-38</v>
      </c>
      <c r="J14317" s="13">
        <f>IF(G14317="Male",VLOOKUP(H14317,'Shoe size conversion table'!$B$6:$D$22,3),VLOOKUP(H14317,'Shoe size conversion table'!$J$6:$L$22,3))</f>
        <v>5</v>
      </c>
      <c r="K14317" s="11">
        <v>139</v>
      </c>
      <c r="L14317" s="12">
        <v>0</v>
      </c>
      <c r="M14317" s="7">
        <f t="shared" si="670"/>
        <v>2016</v>
      </c>
      <c r="N14317" s="7">
        <f t="shared" si="671"/>
        <v>11</v>
      </c>
      <c r="O14317" s="30">
        <f t="shared" si="672"/>
        <v>139</v>
      </c>
    </row>
    <row r="14318" spans="2:15" x14ac:dyDescent="0.2">
      <c r="B14318" s="13">
        <v>65173</v>
      </c>
      <c r="C14318" s="14">
        <v>42691.246111111213</v>
      </c>
      <c r="D14318" s="7" t="s">
        <v>10</v>
      </c>
      <c r="E14318" s="13">
        <v>2165</v>
      </c>
      <c r="F14318" s="7" t="s">
        <v>34</v>
      </c>
      <c r="G14318" s="7" t="s">
        <v>12</v>
      </c>
      <c r="H14318" s="13">
        <v>4.5</v>
      </c>
      <c r="I14318" s="13">
        <f>IF(G14318="Male",VLOOKUP(H14318,'Shoe size conversion table'!$B$6:$D$22,2),VLOOKUP(H14318,'Shoe size conversion table'!$J$6:$L$22,2))</f>
        <v>35</v>
      </c>
      <c r="J14318" s="13">
        <f>IF(G14318="Male",VLOOKUP(H14318,'Shoe size conversion table'!$B$6:$D$22,3),VLOOKUP(H14318,'Shoe size conversion table'!$J$6:$L$22,3))</f>
        <v>2.5</v>
      </c>
      <c r="K14318" s="11">
        <v>149</v>
      </c>
      <c r="L14318" s="12">
        <v>0</v>
      </c>
      <c r="M14318" s="7">
        <f t="shared" si="670"/>
        <v>2016</v>
      </c>
      <c r="N14318" s="7">
        <f t="shared" si="671"/>
        <v>11</v>
      </c>
      <c r="O14318" s="30">
        <f t="shared" si="672"/>
        <v>149</v>
      </c>
    </row>
    <row r="14319" spans="2:15" x14ac:dyDescent="0.2">
      <c r="B14319" s="13">
        <v>65174</v>
      </c>
      <c r="C14319" s="14">
        <v>42691.50611111131</v>
      </c>
      <c r="D14319" s="7" t="s">
        <v>10</v>
      </c>
      <c r="E14319" s="13">
        <v>2175</v>
      </c>
      <c r="F14319" s="7" t="s">
        <v>34</v>
      </c>
      <c r="G14319" s="7" t="s">
        <v>11</v>
      </c>
      <c r="H14319" s="13">
        <v>9.5</v>
      </c>
      <c r="I14319" s="13" t="str">
        <f>IF(G14319="Male",VLOOKUP(H14319,'Shoe size conversion table'!$B$6:$D$22,2),VLOOKUP(H14319,'Shoe size conversion table'!$J$6:$L$22,2))</f>
        <v>42-43</v>
      </c>
      <c r="J14319" s="13">
        <f>IF(G14319="Male",VLOOKUP(H14319,'Shoe size conversion table'!$B$6:$D$22,3),VLOOKUP(H14319,'Shoe size conversion table'!$J$6:$L$22,3))</f>
        <v>9</v>
      </c>
      <c r="K14319" s="11">
        <v>199</v>
      </c>
      <c r="L14319" s="12">
        <v>0.5</v>
      </c>
      <c r="M14319" s="7">
        <f t="shared" si="670"/>
        <v>2016</v>
      </c>
      <c r="N14319" s="7">
        <f t="shared" si="671"/>
        <v>11</v>
      </c>
      <c r="O14319" s="30">
        <f t="shared" si="672"/>
        <v>99.5</v>
      </c>
    </row>
    <row r="14320" spans="2:15" x14ac:dyDescent="0.2">
      <c r="B14320" s="13">
        <v>65175</v>
      </c>
      <c r="C14320" s="14">
        <v>42691.536111111105</v>
      </c>
      <c r="D14320" s="7" t="s">
        <v>8</v>
      </c>
      <c r="E14320" s="13">
        <v>2179</v>
      </c>
      <c r="F14320" s="7" t="s">
        <v>37</v>
      </c>
      <c r="G14320" s="7" t="s">
        <v>11</v>
      </c>
      <c r="H14320" s="13">
        <v>10</v>
      </c>
      <c r="I14320" s="13">
        <f>IF(G14320="Male",VLOOKUP(H14320,'Shoe size conversion table'!$B$6:$D$22,2),VLOOKUP(H14320,'Shoe size conversion table'!$J$6:$L$22,2))</f>
        <v>43</v>
      </c>
      <c r="J14320" s="13">
        <f>IF(G14320="Male",VLOOKUP(H14320,'Shoe size conversion table'!$B$6:$D$22,3),VLOOKUP(H14320,'Shoe size conversion table'!$J$6:$L$22,3))</f>
        <v>9.5</v>
      </c>
      <c r="K14320" s="11">
        <v>169</v>
      </c>
      <c r="L14320" s="12">
        <v>0</v>
      </c>
      <c r="M14320" s="7">
        <f t="shared" si="670"/>
        <v>2016</v>
      </c>
      <c r="N14320" s="7">
        <f t="shared" si="671"/>
        <v>11</v>
      </c>
      <c r="O14320" s="30">
        <f t="shared" si="672"/>
        <v>169</v>
      </c>
    </row>
    <row r="14321" spans="2:15" x14ac:dyDescent="0.2">
      <c r="B14321" s="13">
        <v>65176</v>
      </c>
      <c r="C14321" s="14">
        <v>42691.716111111215</v>
      </c>
      <c r="D14321" s="7" t="s">
        <v>8</v>
      </c>
      <c r="E14321" s="13">
        <v>2182</v>
      </c>
      <c r="F14321" s="7" t="s">
        <v>39</v>
      </c>
      <c r="G14321" s="7" t="s">
        <v>12</v>
      </c>
      <c r="H14321" s="13">
        <v>8</v>
      </c>
      <c r="I14321" s="13" t="str">
        <f>IF(G14321="Male",VLOOKUP(H14321,'Shoe size conversion table'!$B$6:$D$22,2),VLOOKUP(H14321,'Shoe size conversion table'!$J$6:$L$22,2))</f>
        <v>38-39</v>
      </c>
      <c r="J14321" s="13">
        <f>IF(G14321="Male",VLOOKUP(H14321,'Shoe size conversion table'!$B$6:$D$22,3),VLOOKUP(H14321,'Shoe size conversion table'!$J$6:$L$22,3))</f>
        <v>6</v>
      </c>
      <c r="K14321" s="11">
        <v>129</v>
      </c>
      <c r="L14321" s="12">
        <v>0.1</v>
      </c>
      <c r="M14321" s="7">
        <f t="shared" si="670"/>
        <v>2016</v>
      </c>
      <c r="N14321" s="7">
        <f t="shared" si="671"/>
        <v>11</v>
      </c>
      <c r="O14321" s="30">
        <f t="shared" si="672"/>
        <v>116.10000000000001</v>
      </c>
    </row>
    <row r="14322" spans="2:15" x14ac:dyDescent="0.2">
      <c r="B14322" s="13">
        <v>65176</v>
      </c>
      <c r="C14322" s="14">
        <v>42691.716111111215</v>
      </c>
      <c r="D14322" s="7" t="s">
        <v>8</v>
      </c>
      <c r="E14322" s="13">
        <v>2223</v>
      </c>
      <c r="F14322" s="7" t="s">
        <v>37</v>
      </c>
      <c r="G14322" s="7" t="s">
        <v>12</v>
      </c>
      <c r="H14322" s="13">
        <v>9.5</v>
      </c>
      <c r="I14322" s="13">
        <f>IF(G14322="Male",VLOOKUP(H14322,'Shoe size conversion table'!$B$6:$D$22,2),VLOOKUP(H14322,'Shoe size conversion table'!$J$6:$L$22,2))</f>
        <v>40</v>
      </c>
      <c r="J14322" s="13">
        <f>IF(G14322="Male",VLOOKUP(H14322,'Shoe size conversion table'!$B$6:$D$22,3),VLOOKUP(H14322,'Shoe size conversion table'!$J$6:$L$22,3))</f>
        <v>7.5</v>
      </c>
      <c r="K14322" s="11">
        <v>159</v>
      </c>
      <c r="L14322" s="12">
        <v>0.1</v>
      </c>
      <c r="M14322" s="7">
        <f t="shared" si="670"/>
        <v>2016</v>
      </c>
      <c r="N14322" s="7">
        <f t="shared" si="671"/>
        <v>11</v>
      </c>
      <c r="O14322" s="30">
        <f t="shared" si="672"/>
        <v>143.1</v>
      </c>
    </row>
    <row r="14323" spans="2:15" x14ac:dyDescent="0.2">
      <c r="B14323" s="13">
        <v>65177</v>
      </c>
      <c r="C14323" s="14">
        <v>42691.716111111215</v>
      </c>
      <c r="D14323" s="7" t="s">
        <v>9</v>
      </c>
      <c r="E14323" s="13">
        <v>2175</v>
      </c>
      <c r="F14323" s="7" t="s">
        <v>61</v>
      </c>
      <c r="G14323" s="7" t="s">
        <v>11</v>
      </c>
      <c r="H14323" s="13">
        <v>10</v>
      </c>
      <c r="I14323" s="13">
        <f>IF(G14323="Male",VLOOKUP(H14323,'Shoe size conversion table'!$B$6:$D$22,2),VLOOKUP(H14323,'Shoe size conversion table'!$J$6:$L$22,2))</f>
        <v>43</v>
      </c>
      <c r="J14323" s="13">
        <f>IF(G14323="Male",VLOOKUP(H14323,'Shoe size conversion table'!$B$6:$D$22,3),VLOOKUP(H14323,'Shoe size conversion table'!$J$6:$L$22,3))</f>
        <v>9.5</v>
      </c>
      <c r="K14323" s="11">
        <v>179</v>
      </c>
      <c r="L14323" s="12">
        <v>0.2</v>
      </c>
      <c r="M14323" s="7">
        <f t="shared" si="670"/>
        <v>2016</v>
      </c>
      <c r="N14323" s="7">
        <f t="shared" si="671"/>
        <v>11</v>
      </c>
      <c r="O14323" s="30">
        <f t="shared" si="672"/>
        <v>143.20000000000002</v>
      </c>
    </row>
    <row r="14324" spans="2:15" x14ac:dyDescent="0.2">
      <c r="B14324" s="13">
        <v>65178</v>
      </c>
      <c r="C14324" s="14">
        <v>42691.806111111109</v>
      </c>
      <c r="D14324" s="7" t="s">
        <v>10</v>
      </c>
      <c r="E14324" s="13">
        <v>2181</v>
      </c>
      <c r="F14324" s="7" t="s">
        <v>36</v>
      </c>
      <c r="G14324" s="7" t="s">
        <v>11</v>
      </c>
      <c r="H14324" s="13">
        <v>15</v>
      </c>
      <c r="I14324" s="13">
        <f>IF(G14324="Male",VLOOKUP(H14324,'Shoe size conversion table'!$B$6:$D$22,2),VLOOKUP(H14324,'Shoe size conversion table'!$J$6:$L$22,2))</f>
        <v>48</v>
      </c>
      <c r="J14324" s="13">
        <f>IF(G14324="Male",VLOOKUP(H14324,'Shoe size conversion table'!$B$6:$D$22,3),VLOOKUP(H14324,'Shoe size conversion table'!$J$6:$L$22,3))</f>
        <v>14.5</v>
      </c>
      <c r="K14324" s="11">
        <v>199</v>
      </c>
      <c r="L14324" s="12">
        <v>0</v>
      </c>
      <c r="M14324" s="7">
        <f t="shared" si="670"/>
        <v>2016</v>
      </c>
      <c r="N14324" s="7">
        <f t="shared" si="671"/>
        <v>11</v>
      </c>
      <c r="O14324" s="30">
        <f t="shared" si="672"/>
        <v>199</v>
      </c>
    </row>
    <row r="14325" spans="2:15" x14ac:dyDescent="0.2">
      <c r="B14325" s="13">
        <v>65179</v>
      </c>
      <c r="C14325" s="14">
        <v>42691.906111111253</v>
      </c>
      <c r="D14325" s="7" t="s">
        <v>8</v>
      </c>
      <c r="E14325" s="13">
        <v>2173</v>
      </c>
      <c r="F14325" s="7" t="s">
        <v>38</v>
      </c>
      <c r="G14325" s="7" t="s">
        <v>12</v>
      </c>
      <c r="H14325" s="13">
        <v>8.5</v>
      </c>
      <c r="I14325" s="13">
        <f>IF(G14325="Male",VLOOKUP(H14325,'Shoe size conversion table'!$B$6:$D$22,2),VLOOKUP(H14325,'Shoe size conversion table'!$J$6:$L$22,2))</f>
        <v>39</v>
      </c>
      <c r="J14325" s="13">
        <f>IF(G14325="Male",VLOOKUP(H14325,'Shoe size conversion table'!$B$6:$D$22,3),VLOOKUP(H14325,'Shoe size conversion table'!$J$6:$L$22,3))</f>
        <v>6.5</v>
      </c>
      <c r="K14325" s="11">
        <v>149</v>
      </c>
      <c r="L14325" s="12">
        <v>0</v>
      </c>
      <c r="M14325" s="7">
        <f t="shared" si="670"/>
        <v>2016</v>
      </c>
      <c r="N14325" s="7">
        <f t="shared" si="671"/>
        <v>11</v>
      </c>
      <c r="O14325" s="30">
        <f t="shared" si="672"/>
        <v>149</v>
      </c>
    </row>
    <row r="14326" spans="2:15" x14ac:dyDescent="0.2">
      <c r="B14326" s="13">
        <v>65180</v>
      </c>
      <c r="C14326" s="14">
        <v>42692.006111111106</v>
      </c>
      <c r="D14326" s="7" t="s">
        <v>10</v>
      </c>
      <c r="E14326" s="13">
        <v>2182</v>
      </c>
      <c r="F14326" s="7" t="s">
        <v>35</v>
      </c>
      <c r="G14326" s="7" t="s">
        <v>11</v>
      </c>
      <c r="H14326" s="13">
        <v>8.5</v>
      </c>
      <c r="I14326" s="13" t="str">
        <f>IF(G14326="Male",VLOOKUP(H14326,'Shoe size conversion table'!$B$6:$D$22,2),VLOOKUP(H14326,'Shoe size conversion table'!$J$6:$L$22,2))</f>
        <v>41-42</v>
      </c>
      <c r="J14326" s="13">
        <f>IF(G14326="Male",VLOOKUP(H14326,'Shoe size conversion table'!$B$6:$D$22,3),VLOOKUP(H14326,'Shoe size conversion table'!$J$6:$L$22,3))</f>
        <v>8</v>
      </c>
      <c r="K14326" s="11">
        <v>159</v>
      </c>
      <c r="L14326" s="12">
        <v>0.3</v>
      </c>
      <c r="M14326" s="7">
        <f t="shared" si="670"/>
        <v>2016</v>
      </c>
      <c r="N14326" s="7">
        <f t="shared" si="671"/>
        <v>11</v>
      </c>
      <c r="O14326" s="30">
        <f t="shared" si="672"/>
        <v>111.3</v>
      </c>
    </row>
    <row r="14327" spans="2:15" x14ac:dyDescent="0.2">
      <c r="B14327" s="13">
        <v>65180</v>
      </c>
      <c r="C14327" s="14">
        <v>42692.006111111106</v>
      </c>
      <c r="D14327" s="7" t="s">
        <v>10</v>
      </c>
      <c r="E14327" s="13">
        <v>2159</v>
      </c>
      <c r="F14327" s="7" t="s">
        <v>36</v>
      </c>
      <c r="G14327" s="7" t="s">
        <v>12</v>
      </c>
      <c r="H14327" s="13">
        <v>8.5</v>
      </c>
      <c r="I14327" s="13">
        <f>IF(G14327="Male",VLOOKUP(H14327,'Shoe size conversion table'!$B$6:$D$22,2),VLOOKUP(H14327,'Shoe size conversion table'!$J$6:$L$22,2))</f>
        <v>39</v>
      </c>
      <c r="J14327" s="13">
        <f>IF(G14327="Male",VLOOKUP(H14327,'Shoe size conversion table'!$B$6:$D$22,3),VLOOKUP(H14327,'Shoe size conversion table'!$J$6:$L$22,3))</f>
        <v>6.5</v>
      </c>
      <c r="K14327" s="11">
        <v>189</v>
      </c>
      <c r="L14327" s="12">
        <v>0</v>
      </c>
      <c r="M14327" s="7">
        <f t="shared" si="670"/>
        <v>2016</v>
      </c>
      <c r="N14327" s="7">
        <f t="shared" si="671"/>
        <v>11</v>
      </c>
      <c r="O14327" s="30">
        <f t="shared" si="672"/>
        <v>189</v>
      </c>
    </row>
    <row r="14328" spans="2:15" x14ac:dyDescent="0.2">
      <c r="B14328" s="13">
        <v>65181</v>
      </c>
      <c r="C14328" s="14">
        <v>42692.026111111307</v>
      </c>
      <c r="D14328" s="7" t="s">
        <v>7</v>
      </c>
      <c r="E14328" s="13">
        <v>2175</v>
      </c>
      <c r="F14328" s="7" t="s">
        <v>56</v>
      </c>
      <c r="G14328" s="7" t="s">
        <v>12</v>
      </c>
      <c r="H14328" s="13">
        <v>8</v>
      </c>
      <c r="I14328" s="13" t="str">
        <f>IF(G14328="Male",VLOOKUP(H14328,'Shoe size conversion table'!$B$6:$D$22,2),VLOOKUP(H14328,'Shoe size conversion table'!$J$6:$L$22,2))</f>
        <v>38-39</v>
      </c>
      <c r="J14328" s="13">
        <f>IF(G14328="Male",VLOOKUP(H14328,'Shoe size conversion table'!$B$6:$D$22,3),VLOOKUP(H14328,'Shoe size conversion table'!$J$6:$L$22,3))</f>
        <v>6</v>
      </c>
      <c r="K14328" s="11">
        <v>189</v>
      </c>
      <c r="L14328" s="12">
        <v>0.2</v>
      </c>
      <c r="M14328" s="7">
        <f t="shared" si="670"/>
        <v>2016</v>
      </c>
      <c r="N14328" s="7">
        <f t="shared" si="671"/>
        <v>11</v>
      </c>
      <c r="O14328" s="30">
        <f t="shared" si="672"/>
        <v>151.20000000000002</v>
      </c>
    </row>
    <row r="14329" spans="2:15" x14ac:dyDescent="0.2">
      <c r="B14329" s="13">
        <v>65182</v>
      </c>
      <c r="C14329" s="14">
        <v>42692.236111111211</v>
      </c>
      <c r="D14329" s="7" t="s">
        <v>10</v>
      </c>
      <c r="E14329" s="13">
        <v>2148</v>
      </c>
      <c r="F14329" s="7" t="s">
        <v>36</v>
      </c>
      <c r="G14329" s="7" t="s">
        <v>11</v>
      </c>
      <c r="H14329" s="13">
        <v>10</v>
      </c>
      <c r="I14329" s="13">
        <f>IF(G14329="Male",VLOOKUP(H14329,'Shoe size conversion table'!$B$6:$D$22,2),VLOOKUP(H14329,'Shoe size conversion table'!$J$6:$L$22,2))</f>
        <v>43</v>
      </c>
      <c r="J14329" s="13">
        <f>IF(G14329="Male",VLOOKUP(H14329,'Shoe size conversion table'!$B$6:$D$22,3),VLOOKUP(H14329,'Shoe size conversion table'!$J$6:$L$22,3))</f>
        <v>9.5</v>
      </c>
      <c r="K14329" s="11">
        <v>199</v>
      </c>
      <c r="L14329" s="12">
        <v>0</v>
      </c>
      <c r="M14329" s="7">
        <f t="shared" si="670"/>
        <v>2016</v>
      </c>
      <c r="N14329" s="7">
        <f t="shared" si="671"/>
        <v>11</v>
      </c>
      <c r="O14329" s="30">
        <f t="shared" si="672"/>
        <v>199</v>
      </c>
    </row>
    <row r="14330" spans="2:15" x14ac:dyDescent="0.2">
      <c r="B14330" s="13">
        <v>65183</v>
      </c>
      <c r="C14330" s="14">
        <v>42692.256111111106</v>
      </c>
      <c r="D14330" s="7" t="s">
        <v>8</v>
      </c>
      <c r="E14330" s="13">
        <v>2219</v>
      </c>
      <c r="F14330" s="7" t="s">
        <v>38</v>
      </c>
      <c r="G14330" s="7" t="s">
        <v>11</v>
      </c>
      <c r="H14330" s="13">
        <v>10</v>
      </c>
      <c r="I14330" s="13">
        <f>IF(G14330="Male",VLOOKUP(H14330,'Shoe size conversion table'!$B$6:$D$22,2),VLOOKUP(H14330,'Shoe size conversion table'!$J$6:$L$22,2))</f>
        <v>43</v>
      </c>
      <c r="J14330" s="13">
        <f>IF(G14330="Male",VLOOKUP(H14330,'Shoe size conversion table'!$B$6:$D$22,3),VLOOKUP(H14330,'Shoe size conversion table'!$J$6:$L$22,3))</f>
        <v>9.5</v>
      </c>
      <c r="K14330" s="11">
        <v>169</v>
      </c>
      <c r="L14330" s="12">
        <v>0</v>
      </c>
      <c r="M14330" s="7">
        <f t="shared" si="670"/>
        <v>2016</v>
      </c>
      <c r="N14330" s="7">
        <f t="shared" si="671"/>
        <v>11</v>
      </c>
      <c r="O14330" s="30">
        <f t="shared" si="672"/>
        <v>169</v>
      </c>
    </row>
    <row r="14331" spans="2:15" x14ac:dyDescent="0.2">
      <c r="B14331" s="13">
        <v>65184</v>
      </c>
      <c r="C14331" s="14">
        <v>42692.26611111121</v>
      </c>
      <c r="D14331" s="7" t="s">
        <v>8</v>
      </c>
      <c r="E14331" s="13">
        <v>2172</v>
      </c>
      <c r="F14331" s="7" t="s">
        <v>39</v>
      </c>
      <c r="G14331" s="7" t="s">
        <v>11</v>
      </c>
      <c r="H14331" s="13">
        <v>13</v>
      </c>
      <c r="I14331" s="13">
        <f>IF(G14331="Male",VLOOKUP(H14331,'Shoe size conversion table'!$B$6:$D$22,2),VLOOKUP(H14331,'Shoe size conversion table'!$J$6:$L$22,2))</f>
        <v>46</v>
      </c>
      <c r="J14331" s="13">
        <f>IF(G14331="Male",VLOOKUP(H14331,'Shoe size conversion table'!$B$6:$D$22,3),VLOOKUP(H14331,'Shoe size conversion table'!$J$6:$L$22,3))</f>
        <v>12.5</v>
      </c>
      <c r="K14331" s="11">
        <v>139</v>
      </c>
      <c r="L14331" s="12">
        <v>0.3</v>
      </c>
      <c r="M14331" s="7">
        <f t="shared" si="670"/>
        <v>2016</v>
      </c>
      <c r="N14331" s="7">
        <f t="shared" si="671"/>
        <v>11</v>
      </c>
      <c r="O14331" s="30">
        <f t="shared" si="672"/>
        <v>97.3</v>
      </c>
    </row>
    <row r="14332" spans="2:15" x14ac:dyDescent="0.2">
      <c r="B14332" s="13">
        <v>65185</v>
      </c>
      <c r="C14332" s="14">
        <v>42692.656111111253</v>
      </c>
      <c r="D14332" s="7" t="s">
        <v>8</v>
      </c>
      <c r="E14332" s="13">
        <v>2209</v>
      </c>
      <c r="F14332" s="7" t="s">
        <v>37</v>
      </c>
      <c r="G14332" s="7" t="s">
        <v>11</v>
      </c>
      <c r="H14332" s="13">
        <v>9</v>
      </c>
      <c r="I14332" s="13">
        <f>IF(G14332="Male",VLOOKUP(H14332,'Shoe size conversion table'!$B$6:$D$22,2),VLOOKUP(H14332,'Shoe size conversion table'!$J$6:$L$22,2))</f>
        <v>42</v>
      </c>
      <c r="J14332" s="13">
        <f>IF(G14332="Male",VLOOKUP(H14332,'Shoe size conversion table'!$B$6:$D$22,3),VLOOKUP(H14332,'Shoe size conversion table'!$J$6:$L$22,3))</f>
        <v>8.5</v>
      </c>
      <c r="K14332" s="11">
        <v>159</v>
      </c>
      <c r="L14332" s="12">
        <v>0.5</v>
      </c>
      <c r="M14332" s="7">
        <f t="shared" si="670"/>
        <v>2016</v>
      </c>
      <c r="N14332" s="7">
        <f t="shared" si="671"/>
        <v>11</v>
      </c>
      <c r="O14332" s="30">
        <f t="shared" si="672"/>
        <v>79.5</v>
      </c>
    </row>
    <row r="14333" spans="2:15" x14ac:dyDescent="0.2">
      <c r="B14333" s="13">
        <v>65186</v>
      </c>
      <c r="C14333" s="14">
        <v>42692.716111111215</v>
      </c>
      <c r="D14333" s="7" t="s">
        <v>8</v>
      </c>
      <c r="E14333" s="13">
        <v>2238</v>
      </c>
      <c r="F14333" s="7" t="s">
        <v>41</v>
      </c>
      <c r="G14333" s="7" t="s">
        <v>12</v>
      </c>
      <c r="H14333" s="13">
        <v>8</v>
      </c>
      <c r="I14333" s="13" t="str">
        <f>IF(G14333="Male",VLOOKUP(H14333,'Shoe size conversion table'!$B$6:$D$22,2),VLOOKUP(H14333,'Shoe size conversion table'!$J$6:$L$22,2))</f>
        <v>38-39</v>
      </c>
      <c r="J14333" s="13">
        <f>IF(G14333="Male",VLOOKUP(H14333,'Shoe size conversion table'!$B$6:$D$22,3),VLOOKUP(H14333,'Shoe size conversion table'!$J$6:$L$22,3))</f>
        <v>6</v>
      </c>
      <c r="K14333" s="11">
        <v>189</v>
      </c>
      <c r="L14333" s="12">
        <v>0.1</v>
      </c>
      <c r="M14333" s="7">
        <f t="shared" si="670"/>
        <v>2016</v>
      </c>
      <c r="N14333" s="7">
        <f t="shared" si="671"/>
        <v>11</v>
      </c>
      <c r="O14333" s="30">
        <f t="shared" si="672"/>
        <v>170.1</v>
      </c>
    </row>
    <row r="14334" spans="2:15" x14ac:dyDescent="0.2">
      <c r="B14334" s="13">
        <v>65187</v>
      </c>
      <c r="C14334" s="14">
        <v>42692.716111111215</v>
      </c>
      <c r="D14334" s="7" t="s">
        <v>9</v>
      </c>
      <c r="E14334" s="13">
        <v>2242</v>
      </c>
      <c r="F14334" s="7" t="s">
        <v>62</v>
      </c>
      <c r="G14334" s="7" t="s">
        <v>11</v>
      </c>
      <c r="H14334" s="13">
        <v>14</v>
      </c>
      <c r="I14334" s="13">
        <f>IF(G14334="Male",VLOOKUP(H14334,'Shoe size conversion table'!$B$6:$D$22,2),VLOOKUP(H14334,'Shoe size conversion table'!$J$6:$L$22,2))</f>
        <v>47</v>
      </c>
      <c r="J14334" s="13">
        <f>IF(G14334="Male",VLOOKUP(H14334,'Shoe size conversion table'!$B$6:$D$22,3),VLOOKUP(H14334,'Shoe size conversion table'!$J$6:$L$22,3))</f>
        <v>13.5</v>
      </c>
      <c r="K14334" s="11">
        <v>199</v>
      </c>
      <c r="L14334" s="12">
        <v>0</v>
      </c>
      <c r="M14334" s="7">
        <f t="shared" si="670"/>
        <v>2016</v>
      </c>
      <c r="N14334" s="7">
        <f t="shared" si="671"/>
        <v>11</v>
      </c>
      <c r="O14334" s="30">
        <f t="shared" si="672"/>
        <v>199</v>
      </c>
    </row>
    <row r="14335" spans="2:15" x14ac:dyDescent="0.2">
      <c r="B14335" s="13">
        <v>65188</v>
      </c>
      <c r="C14335" s="14">
        <v>42692.846111111212</v>
      </c>
      <c r="D14335" s="7" t="s">
        <v>7</v>
      </c>
      <c r="E14335" s="13">
        <v>2167</v>
      </c>
      <c r="F14335" s="7" t="s">
        <v>49</v>
      </c>
      <c r="G14335" s="7" t="s">
        <v>12</v>
      </c>
      <c r="H14335" s="13">
        <v>8</v>
      </c>
      <c r="I14335" s="13" t="str">
        <f>IF(G14335="Male",VLOOKUP(H14335,'Shoe size conversion table'!$B$6:$D$22,2),VLOOKUP(H14335,'Shoe size conversion table'!$J$6:$L$22,2))</f>
        <v>38-39</v>
      </c>
      <c r="J14335" s="13">
        <f>IF(G14335="Male",VLOOKUP(H14335,'Shoe size conversion table'!$B$6:$D$22,3),VLOOKUP(H14335,'Shoe size conversion table'!$J$6:$L$22,3))</f>
        <v>6</v>
      </c>
      <c r="K14335" s="11">
        <v>189</v>
      </c>
      <c r="L14335" s="12">
        <v>0.3</v>
      </c>
      <c r="M14335" s="7">
        <f t="shared" si="670"/>
        <v>2016</v>
      </c>
      <c r="N14335" s="7">
        <f t="shared" si="671"/>
        <v>11</v>
      </c>
      <c r="O14335" s="30">
        <f t="shared" si="672"/>
        <v>132.29999999999998</v>
      </c>
    </row>
    <row r="14336" spans="2:15" x14ac:dyDescent="0.2">
      <c r="B14336" s="13">
        <v>65189</v>
      </c>
      <c r="C14336" s="14">
        <v>42693.006111111106</v>
      </c>
      <c r="D14336" s="7" t="s">
        <v>7</v>
      </c>
      <c r="E14336" s="13">
        <v>2202</v>
      </c>
      <c r="F14336" s="7" t="s">
        <v>49</v>
      </c>
      <c r="G14336" s="7" t="s">
        <v>11</v>
      </c>
      <c r="H14336" s="13">
        <v>8.5</v>
      </c>
      <c r="I14336" s="13" t="str">
        <f>IF(G14336="Male",VLOOKUP(H14336,'Shoe size conversion table'!$B$6:$D$22,2),VLOOKUP(H14336,'Shoe size conversion table'!$J$6:$L$22,2))</f>
        <v>41-42</v>
      </c>
      <c r="J14336" s="13">
        <f>IF(G14336="Male",VLOOKUP(H14336,'Shoe size conversion table'!$B$6:$D$22,3),VLOOKUP(H14336,'Shoe size conversion table'!$J$6:$L$22,3))</f>
        <v>8</v>
      </c>
      <c r="K14336" s="11">
        <v>179</v>
      </c>
      <c r="L14336" s="12">
        <v>0</v>
      </c>
      <c r="M14336" s="7">
        <f t="shared" si="670"/>
        <v>2016</v>
      </c>
      <c r="N14336" s="7">
        <f t="shared" si="671"/>
        <v>11</v>
      </c>
      <c r="O14336" s="30">
        <f t="shared" si="672"/>
        <v>179</v>
      </c>
    </row>
    <row r="14337" spans="2:15" x14ac:dyDescent="0.2">
      <c r="B14337" s="13">
        <v>65189</v>
      </c>
      <c r="C14337" s="14">
        <v>42693.006111111106</v>
      </c>
      <c r="D14337" s="7" t="s">
        <v>7</v>
      </c>
      <c r="E14337" s="13">
        <v>2171</v>
      </c>
      <c r="F14337" s="7" t="s">
        <v>49</v>
      </c>
      <c r="G14337" s="7" t="s">
        <v>12</v>
      </c>
      <c r="H14337" s="13">
        <v>8.5</v>
      </c>
      <c r="I14337" s="13">
        <f>IF(G14337="Male",VLOOKUP(H14337,'Shoe size conversion table'!$B$6:$D$22,2),VLOOKUP(H14337,'Shoe size conversion table'!$J$6:$L$22,2))</f>
        <v>39</v>
      </c>
      <c r="J14337" s="13">
        <f>IF(G14337="Male",VLOOKUP(H14337,'Shoe size conversion table'!$B$6:$D$22,3),VLOOKUP(H14337,'Shoe size conversion table'!$J$6:$L$22,3))</f>
        <v>6.5</v>
      </c>
      <c r="K14337" s="11">
        <v>179</v>
      </c>
      <c r="L14337" s="12">
        <v>0.1</v>
      </c>
      <c r="M14337" s="7">
        <f t="shared" si="670"/>
        <v>2016</v>
      </c>
      <c r="N14337" s="7">
        <f t="shared" si="671"/>
        <v>11</v>
      </c>
      <c r="O14337" s="30">
        <f t="shared" si="672"/>
        <v>161.1</v>
      </c>
    </row>
    <row r="14338" spans="2:15" x14ac:dyDescent="0.2">
      <c r="B14338" s="13">
        <v>65190</v>
      </c>
      <c r="C14338" s="14">
        <v>42693.026111111314</v>
      </c>
      <c r="D14338" s="7" t="s">
        <v>9</v>
      </c>
      <c r="E14338" s="13">
        <v>2214</v>
      </c>
      <c r="F14338" s="7" t="s">
        <v>58</v>
      </c>
      <c r="G14338" s="7" t="s">
        <v>12</v>
      </c>
      <c r="H14338" s="13">
        <v>8</v>
      </c>
      <c r="I14338" s="13" t="str">
        <f>IF(G14338="Male",VLOOKUP(H14338,'Shoe size conversion table'!$B$6:$D$22,2),VLOOKUP(H14338,'Shoe size conversion table'!$J$6:$L$22,2))</f>
        <v>38-39</v>
      </c>
      <c r="J14338" s="13">
        <f>IF(G14338="Male",VLOOKUP(H14338,'Shoe size conversion table'!$B$6:$D$22,3),VLOOKUP(H14338,'Shoe size conversion table'!$J$6:$L$22,3))</f>
        <v>6</v>
      </c>
      <c r="K14338" s="11">
        <v>179</v>
      </c>
      <c r="L14338" s="12">
        <v>0</v>
      </c>
      <c r="M14338" s="7">
        <f t="shared" si="670"/>
        <v>2016</v>
      </c>
      <c r="N14338" s="7">
        <f t="shared" si="671"/>
        <v>11</v>
      </c>
      <c r="O14338" s="30">
        <f t="shared" si="672"/>
        <v>179</v>
      </c>
    </row>
    <row r="14339" spans="2:15" x14ac:dyDescent="0.2">
      <c r="B14339" s="13">
        <v>65191</v>
      </c>
      <c r="C14339" s="14">
        <v>42693.26611111121</v>
      </c>
      <c r="D14339" s="7" t="s">
        <v>8</v>
      </c>
      <c r="E14339" s="13">
        <v>2173</v>
      </c>
      <c r="F14339" s="7" t="s">
        <v>38</v>
      </c>
      <c r="G14339" s="7" t="s">
        <v>11</v>
      </c>
      <c r="H14339" s="13">
        <v>10</v>
      </c>
      <c r="I14339" s="13">
        <f>IF(G14339="Male",VLOOKUP(H14339,'Shoe size conversion table'!$B$6:$D$22,2),VLOOKUP(H14339,'Shoe size conversion table'!$J$6:$L$22,2))</f>
        <v>43</v>
      </c>
      <c r="J14339" s="13">
        <f>IF(G14339="Male",VLOOKUP(H14339,'Shoe size conversion table'!$B$6:$D$22,3),VLOOKUP(H14339,'Shoe size conversion table'!$J$6:$L$22,3))</f>
        <v>9.5</v>
      </c>
      <c r="K14339" s="11">
        <v>129</v>
      </c>
      <c r="L14339" s="12">
        <v>0</v>
      </c>
      <c r="M14339" s="7">
        <f t="shared" si="670"/>
        <v>2016</v>
      </c>
      <c r="N14339" s="7">
        <f t="shared" si="671"/>
        <v>11</v>
      </c>
      <c r="O14339" s="30">
        <f t="shared" si="672"/>
        <v>129</v>
      </c>
    </row>
    <row r="14340" spans="2:15" x14ac:dyDescent="0.2">
      <c r="B14340" s="13">
        <v>65191</v>
      </c>
      <c r="C14340" s="14">
        <v>42693.26611111121</v>
      </c>
      <c r="D14340" s="7" t="s">
        <v>8</v>
      </c>
      <c r="E14340" s="13">
        <v>2229</v>
      </c>
      <c r="F14340" s="7" t="s">
        <v>37</v>
      </c>
      <c r="G14340" s="7" t="s">
        <v>11</v>
      </c>
      <c r="H14340" s="13">
        <v>10</v>
      </c>
      <c r="I14340" s="13">
        <f>IF(G14340="Male",VLOOKUP(H14340,'Shoe size conversion table'!$B$6:$D$22,2),VLOOKUP(H14340,'Shoe size conversion table'!$J$6:$L$22,2))</f>
        <v>43</v>
      </c>
      <c r="J14340" s="13">
        <f>IF(G14340="Male",VLOOKUP(H14340,'Shoe size conversion table'!$B$6:$D$22,3),VLOOKUP(H14340,'Shoe size conversion table'!$J$6:$L$22,3))</f>
        <v>9.5</v>
      </c>
      <c r="K14340" s="11">
        <v>179</v>
      </c>
      <c r="L14340" s="12">
        <v>0.3</v>
      </c>
      <c r="M14340" s="7">
        <f t="shared" si="670"/>
        <v>2016</v>
      </c>
      <c r="N14340" s="7">
        <f t="shared" si="671"/>
        <v>11</v>
      </c>
      <c r="O14340" s="30">
        <f t="shared" si="672"/>
        <v>125.3</v>
      </c>
    </row>
    <row r="14341" spans="2:15" x14ac:dyDescent="0.2">
      <c r="B14341" s="13">
        <v>65192</v>
      </c>
      <c r="C14341" s="14">
        <v>42693.286111111309</v>
      </c>
      <c r="D14341" s="7" t="s">
        <v>10</v>
      </c>
      <c r="E14341" s="13">
        <v>2200</v>
      </c>
      <c r="F14341" s="7" t="s">
        <v>35</v>
      </c>
      <c r="G14341" s="7" t="s">
        <v>12</v>
      </c>
      <c r="H14341" s="13">
        <v>9</v>
      </c>
      <c r="I14341" s="13" t="str">
        <f>IF(G14341="Male",VLOOKUP(H14341,'Shoe size conversion table'!$B$6:$D$22,2),VLOOKUP(H14341,'Shoe size conversion table'!$J$6:$L$22,2))</f>
        <v>39-40</v>
      </c>
      <c r="J14341" s="13">
        <f>IF(G14341="Male",VLOOKUP(H14341,'Shoe size conversion table'!$B$6:$D$22,3),VLOOKUP(H14341,'Shoe size conversion table'!$J$6:$L$22,3))</f>
        <v>7</v>
      </c>
      <c r="K14341" s="11">
        <v>189</v>
      </c>
      <c r="L14341" s="12">
        <v>0.5</v>
      </c>
      <c r="M14341" s="7">
        <f t="shared" ref="M14341:M14404" si="673">YEAR(C14341)</f>
        <v>2016</v>
      </c>
      <c r="N14341" s="7">
        <f t="shared" si="671"/>
        <v>11</v>
      </c>
      <c r="O14341" s="30">
        <f t="shared" si="672"/>
        <v>94.5</v>
      </c>
    </row>
    <row r="14342" spans="2:15" x14ac:dyDescent="0.2">
      <c r="B14342" s="13">
        <v>65193</v>
      </c>
      <c r="C14342" s="14">
        <v>42693.42611111125</v>
      </c>
      <c r="D14342" s="7" t="s">
        <v>10</v>
      </c>
      <c r="E14342" s="13">
        <v>2192</v>
      </c>
      <c r="F14342" s="7" t="s">
        <v>35</v>
      </c>
      <c r="G14342" s="7" t="s">
        <v>11</v>
      </c>
      <c r="H14342" s="13">
        <v>10.5</v>
      </c>
      <c r="I14342" s="13" t="str">
        <f>IF(G14342="Male",VLOOKUP(H14342,'Shoe size conversion table'!$B$6:$D$22,2),VLOOKUP(H14342,'Shoe size conversion table'!$J$6:$L$22,2))</f>
        <v>43-44</v>
      </c>
      <c r="J14342" s="13">
        <f>IF(G14342="Male",VLOOKUP(H14342,'Shoe size conversion table'!$B$6:$D$22,3),VLOOKUP(H14342,'Shoe size conversion table'!$J$6:$L$22,3))</f>
        <v>10</v>
      </c>
      <c r="K14342" s="11">
        <v>139</v>
      </c>
      <c r="L14342" s="12">
        <v>0</v>
      </c>
      <c r="M14342" s="7">
        <f t="shared" si="673"/>
        <v>2016</v>
      </c>
      <c r="N14342" s="7">
        <f t="shared" ref="N14342:N14405" si="674">MONTH(C14342:C29309)</f>
        <v>11</v>
      </c>
      <c r="O14342" s="30">
        <f t="shared" ref="O14342:O14405" si="675">K14342*(1-L14342)</f>
        <v>139</v>
      </c>
    </row>
    <row r="14343" spans="2:15" x14ac:dyDescent="0.2">
      <c r="B14343" s="13">
        <v>65194</v>
      </c>
      <c r="C14343" s="14">
        <v>42693.546111111107</v>
      </c>
      <c r="D14343" s="7" t="s">
        <v>10</v>
      </c>
      <c r="E14343" s="13">
        <v>2197</v>
      </c>
      <c r="F14343" s="7" t="s">
        <v>36</v>
      </c>
      <c r="G14343" s="7" t="s">
        <v>11</v>
      </c>
      <c r="H14343" s="13">
        <v>11</v>
      </c>
      <c r="I14343" s="13">
        <f>IF(G14343="Male",VLOOKUP(H14343,'Shoe size conversion table'!$B$6:$D$22,2),VLOOKUP(H14343,'Shoe size conversion table'!$J$6:$L$22,2))</f>
        <v>44</v>
      </c>
      <c r="J14343" s="13">
        <f>IF(G14343="Male",VLOOKUP(H14343,'Shoe size conversion table'!$B$6:$D$22,3),VLOOKUP(H14343,'Shoe size conversion table'!$J$6:$L$22,3))</f>
        <v>10.5</v>
      </c>
      <c r="K14343" s="11">
        <v>159</v>
      </c>
      <c r="L14343" s="12">
        <v>0</v>
      </c>
      <c r="M14343" s="7">
        <f t="shared" si="673"/>
        <v>2016</v>
      </c>
      <c r="N14343" s="7">
        <f t="shared" si="674"/>
        <v>11</v>
      </c>
      <c r="O14343" s="30">
        <f t="shared" si="675"/>
        <v>159</v>
      </c>
    </row>
    <row r="14344" spans="2:15" x14ac:dyDescent="0.2">
      <c r="B14344" s="13">
        <v>65195</v>
      </c>
      <c r="C14344" s="14">
        <v>42693.716111111215</v>
      </c>
      <c r="D14344" s="7" t="s">
        <v>8</v>
      </c>
      <c r="E14344" s="13">
        <v>2221</v>
      </c>
      <c r="F14344" s="7" t="s">
        <v>40</v>
      </c>
      <c r="G14344" s="7" t="s">
        <v>12</v>
      </c>
      <c r="H14344" s="13">
        <v>8</v>
      </c>
      <c r="I14344" s="13" t="str">
        <f>IF(G14344="Male",VLOOKUP(H14344,'Shoe size conversion table'!$B$6:$D$22,2),VLOOKUP(H14344,'Shoe size conversion table'!$J$6:$L$22,2))</f>
        <v>38-39</v>
      </c>
      <c r="J14344" s="13">
        <f>IF(G14344="Male",VLOOKUP(H14344,'Shoe size conversion table'!$B$6:$D$22,3),VLOOKUP(H14344,'Shoe size conversion table'!$J$6:$L$22,3))</f>
        <v>6</v>
      </c>
      <c r="K14344" s="11">
        <v>149</v>
      </c>
      <c r="L14344" s="12">
        <v>0</v>
      </c>
      <c r="M14344" s="7">
        <f t="shared" si="673"/>
        <v>2016</v>
      </c>
      <c r="N14344" s="7">
        <f t="shared" si="674"/>
        <v>11</v>
      </c>
      <c r="O14344" s="30">
        <f t="shared" si="675"/>
        <v>149</v>
      </c>
    </row>
    <row r="14345" spans="2:15" x14ac:dyDescent="0.2">
      <c r="B14345" s="13">
        <v>65195</v>
      </c>
      <c r="C14345" s="14">
        <v>42693.716111111215</v>
      </c>
      <c r="D14345" s="7" t="s">
        <v>8</v>
      </c>
      <c r="E14345" s="13">
        <v>2237</v>
      </c>
      <c r="F14345" s="7" t="s">
        <v>39</v>
      </c>
      <c r="G14345" s="7" t="s">
        <v>12</v>
      </c>
      <c r="H14345" s="13">
        <v>9.5</v>
      </c>
      <c r="I14345" s="13">
        <f>IF(G14345="Male",VLOOKUP(H14345,'Shoe size conversion table'!$B$6:$D$22,2),VLOOKUP(H14345,'Shoe size conversion table'!$J$6:$L$22,2))</f>
        <v>40</v>
      </c>
      <c r="J14345" s="13">
        <f>IF(G14345="Male",VLOOKUP(H14345,'Shoe size conversion table'!$B$6:$D$22,3),VLOOKUP(H14345,'Shoe size conversion table'!$J$6:$L$22,3))</f>
        <v>7.5</v>
      </c>
      <c r="K14345" s="11">
        <v>129</v>
      </c>
      <c r="L14345" s="12">
        <v>0.3</v>
      </c>
      <c r="M14345" s="7">
        <f t="shared" si="673"/>
        <v>2016</v>
      </c>
      <c r="N14345" s="7">
        <f t="shared" si="674"/>
        <v>11</v>
      </c>
      <c r="O14345" s="30">
        <f t="shared" si="675"/>
        <v>90.3</v>
      </c>
    </row>
    <row r="14346" spans="2:15" x14ac:dyDescent="0.2">
      <c r="B14346" s="13">
        <v>65196</v>
      </c>
      <c r="C14346" s="14">
        <v>42693.846111111212</v>
      </c>
      <c r="D14346" s="7" t="s">
        <v>10</v>
      </c>
      <c r="E14346" s="13">
        <v>2196</v>
      </c>
      <c r="F14346" s="7" t="s">
        <v>35</v>
      </c>
      <c r="G14346" s="7" t="s">
        <v>11</v>
      </c>
      <c r="H14346" s="13">
        <v>9.5</v>
      </c>
      <c r="I14346" s="13" t="str">
        <f>IF(G14346="Male",VLOOKUP(H14346,'Shoe size conversion table'!$B$6:$D$22,2),VLOOKUP(H14346,'Shoe size conversion table'!$J$6:$L$22,2))</f>
        <v>42-43</v>
      </c>
      <c r="J14346" s="13">
        <f>IF(G14346="Male",VLOOKUP(H14346,'Shoe size conversion table'!$B$6:$D$22,3),VLOOKUP(H14346,'Shoe size conversion table'!$J$6:$L$22,3))</f>
        <v>9</v>
      </c>
      <c r="K14346" s="11">
        <v>149</v>
      </c>
      <c r="L14346" s="12">
        <v>0.5</v>
      </c>
      <c r="M14346" s="7">
        <f t="shared" si="673"/>
        <v>2016</v>
      </c>
      <c r="N14346" s="7">
        <f t="shared" si="674"/>
        <v>11</v>
      </c>
      <c r="O14346" s="30">
        <f t="shared" si="675"/>
        <v>74.5</v>
      </c>
    </row>
    <row r="14347" spans="2:15" x14ac:dyDescent="0.2">
      <c r="B14347" s="13">
        <v>65197</v>
      </c>
      <c r="C14347" s="14">
        <v>42693.906111111108</v>
      </c>
      <c r="D14347" s="7" t="s">
        <v>10</v>
      </c>
      <c r="E14347" s="13">
        <v>2204</v>
      </c>
      <c r="F14347" s="7" t="s">
        <v>35</v>
      </c>
      <c r="G14347" s="7" t="s">
        <v>11</v>
      </c>
      <c r="H14347" s="13">
        <v>9.5</v>
      </c>
      <c r="I14347" s="13" t="str">
        <f>IF(G14347="Male",VLOOKUP(H14347,'Shoe size conversion table'!$B$6:$D$22,2),VLOOKUP(H14347,'Shoe size conversion table'!$J$6:$L$22,2))</f>
        <v>42-43</v>
      </c>
      <c r="J14347" s="13">
        <f>IF(G14347="Male",VLOOKUP(H14347,'Shoe size conversion table'!$B$6:$D$22,3),VLOOKUP(H14347,'Shoe size conversion table'!$J$6:$L$22,3))</f>
        <v>9</v>
      </c>
      <c r="K14347" s="11">
        <v>189</v>
      </c>
      <c r="L14347" s="12">
        <v>0</v>
      </c>
      <c r="M14347" s="7">
        <f t="shared" si="673"/>
        <v>2016</v>
      </c>
      <c r="N14347" s="7">
        <f t="shared" si="674"/>
        <v>11</v>
      </c>
      <c r="O14347" s="30">
        <f t="shared" si="675"/>
        <v>189</v>
      </c>
    </row>
    <row r="14348" spans="2:15" x14ac:dyDescent="0.2">
      <c r="B14348" s="13">
        <v>65198</v>
      </c>
      <c r="C14348" s="14">
        <v>42693.906111111253</v>
      </c>
      <c r="D14348" s="7" t="s">
        <v>8</v>
      </c>
      <c r="E14348" s="13">
        <v>2206</v>
      </c>
      <c r="F14348" s="7" t="s">
        <v>38</v>
      </c>
      <c r="G14348" s="7" t="s">
        <v>12</v>
      </c>
      <c r="H14348" s="13">
        <v>8.5</v>
      </c>
      <c r="I14348" s="13">
        <f>IF(G14348="Male",VLOOKUP(H14348,'Shoe size conversion table'!$B$6:$D$22,2),VLOOKUP(H14348,'Shoe size conversion table'!$J$6:$L$22,2))</f>
        <v>39</v>
      </c>
      <c r="J14348" s="13">
        <f>IF(G14348="Male",VLOOKUP(H14348,'Shoe size conversion table'!$B$6:$D$22,3),VLOOKUP(H14348,'Shoe size conversion table'!$J$6:$L$22,3))</f>
        <v>6.5</v>
      </c>
      <c r="K14348" s="11">
        <v>159</v>
      </c>
      <c r="L14348" s="12">
        <v>0</v>
      </c>
      <c r="M14348" s="7">
        <f t="shared" si="673"/>
        <v>2016</v>
      </c>
      <c r="N14348" s="7">
        <f t="shared" si="674"/>
        <v>11</v>
      </c>
      <c r="O14348" s="30">
        <f t="shared" si="675"/>
        <v>159</v>
      </c>
    </row>
    <row r="14349" spans="2:15" x14ac:dyDescent="0.2">
      <c r="B14349" s="13">
        <v>65199</v>
      </c>
      <c r="C14349" s="14">
        <v>42694.016111111247</v>
      </c>
      <c r="D14349" s="7" t="s">
        <v>10</v>
      </c>
      <c r="E14349" s="13">
        <v>2223</v>
      </c>
      <c r="F14349" s="7" t="s">
        <v>35</v>
      </c>
      <c r="G14349" s="7" t="s">
        <v>11</v>
      </c>
      <c r="H14349" s="13">
        <v>10.5</v>
      </c>
      <c r="I14349" s="13" t="str">
        <f>IF(G14349="Male",VLOOKUP(H14349,'Shoe size conversion table'!$B$6:$D$22,2),VLOOKUP(H14349,'Shoe size conversion table'!$J$6:$L$22,2))</f>
        <v>43-44</v>
      </c>
      <c r="J14349" s="13">
        <f>IF(G14349="Male",VLOOKUP(H14349,'Shoe size conversion table'!$B$6:$D$22,3),VLOOKUP(H14349,'Shoe size conversion table'!$J$6:$L$22,3))</f>
        <v>10</v>
      </c>
      <c r="K14349" s="11">
        <v>189</v>
      </c>
      <c r="L14349" s="12">
        <v>0</v>
      </c>
      <c r="M14349" s="7">
        <f t="shared" si="673"/>
        <v>2016</v>
      </c>
      <c r="N14349" s="7">
        <f t="shared" si="674"/>
        <v>11</v>
      </c>
      <c r="O14349" s="30">
        <f t="shared" si="675"/>
        <v>189</v>
      </c>
    </row>
    <row r="14350" spans="2:15" x14ac:dyDescent="0.2">
      <c r="B14350" s="13">
        <v>65200</v>
      </c>
      <c r="C14350" s="14">
        <v>42694.236111111211</v>
      </c>
      <c r="D14350" s="7" t="s">
        <v>10</v>
      </c>
      <c r="E14350" s="13">
        <v>2203</v>
      </c>
      <c r="F14350" s="7" t="s">
        <v>35</v>
      </c>
      <c r="G14350" s="7" t="s">
        <v>11</v>
      </c>
      <c r="H14350" s="13">
        <v>9</v>
      </c>
      <c r="I14350" s="13">
        <f>IF(G14350="Male",VLOOKUP(H14350,'Shoe size conversion table'!$B$6:$D$22,2),VLOOKUP(H14350,'Shoe size conversion table'!$J$6:$L$22,2))</f>
        <v>42</v>
      </c>
      <c r="J14350" s="13">
        <f>IF(G14350="Male",VLOOKUP(H14350,'Shoe size conversion table'!$B$6:$D$22,3),VLOOKUP(H14350,'Shoe size conversion table'!$J$6:$L$22,3))</f>
        <v>8.5</v>
      </c>
      <c r="K14350" s="11">
        <v>189</v>
      </c>
      <c r="L14350" s="12">
        <v>0</v>
      </c>
      <c r="M14350" s="7">
        <f t="shared" si="673"/>
        <v>2016</v>
      </c>
      <c r="N14350" s="7">
        <f t="shared" si="674"/>
        <v>11</v>
      </c>
      <c r="O14350" s="30">
        <f t="shared" si="675"/>
        <v>189</v>
      </c>
    </row>
    <row r="14351" spans="2:15" x14ac:dyDescent="0.2">
      <c r="B14351" s="13">
        <v>65201</v>
      </c>
      <c r="C14351" s="14">
        <v>42694.26611111121</v>
      </c>
      <c r="D14351" s="7" t="s">
        <v>8</v>
      </c>
      <c r="E14351" s="13">
        <v>2173</v>
      </c>
      <c r="F14351" s="7" t="s">
        <v>38</v>
      </c>
      <c r="G14351" s="7" t="s">
        <v>11</v>
      </c>
      <c r="H14351" s="13">
        <v>10</v>
      </c>
      <c r="I14351" s="13">
        <f>IF(G14351="Male",VLOOKUP(H14351,'Shoe size conversion table'!$B$6:$D$22,2),VLOOKUP(H14351,'Shoe size conversion table'!$J$6:$L$22,2))</f>
        <v>43</v>
      </c>
      <c r="J14351" s="13">
        <f>IF(G14351="Male",VLOOKUP(H14351,'Shoe size conversion table'!$B$6:$D$22,3),VLOOKUP(H14351,'Shoe size conversion table'!$J$6:$L$22,3))</f>
        <v>9.5</v>
      </c>
      <c r="K14351" s="11">
        <v>129</v>
      </c>
      <c r="L14351" s="12">
        <v>0</v>
      </c>
      <c r="M14351" s="7">
        <f t="shared" si="673"/>
        <v>2016</v>
      </c>
      <c r="N14351" s="7">
        <f t="shared" si="674"/>
        <v>11</v>
      </c>
      <c r="O14351" s="30">
        <f t="shared" si="675"/>
        <v>129</v>
      </c>
    </row>
    <row r="14352" spans="2:15" x14ac:dyDescent="0.2">
      <c r="B14352" s="13">
        <v>65202</v>
      </c>
      <c r="C14352" s="14">
        <v>42694.266111111312</v>
      </c>
      <c r="D14352" s="7" t="s">
        <v>7</v>
      </c>
      <c r="E14352" s="13">
        <v>2230</v>
      </c>
      <c r="F14352" s="7" t="s">
        <v>50</v>
      </c>
      <c r="G14352" s="7" t="s">
        <v>12</v>
      </c>
      <c r="H14352" s="13">
        <v>9</v>
      </c>
      <c r="I14352" s="13" t="str">
        <f>IF(G14352="Male",VLOOKUP(H14352,'Shoe size conversion table'!$B$6:$D$22,2),VLOOKUP(H14352,'Shoe size conversion table'!$J$6:$L$22,2))</f>
        <v>39-40</v>
      </c>
      <c r="J14352" s="13">
        <f>IF(G14352="Male",VLOOKUP(H14352,'Shoe size conversion table'!$B$6:$D$22,3),VLOOKUP(H14352,'Shoe size conversion table'!$J$6:$L$22,3))</f>
        <v>7</v>
      </c>
      <c r="K14352" s="11">
        <v>129</v>
      </c>
      <c r="L14352" s="12">
        <v>0.2</v>
      </c>
      <c r="M14352" s="7">
        <f t="shared" si="673"/>
        <v>2016</v>
      </c>
      <c r="N14352" s="7">
        <f t="shared" si="674"/>
        <v>11</v>
      </c>
      <c r="O14352" s="30">
        <f t="shared" si="675"/>
        <v>103.2</v>
      </c>
    </row>
    <row r="14353" spans="2:15" x14ac:dyDescent="0.2">
      <c r="B14353" s="13">
        <v>65203</v>
      </c>
      <c r="C14353" s="14">
        <v>42694.276111111314</v>
      </c>
      <c r="D14353" s="7" t="s">
        <v>9</v>
      </c>
      <c r="E14353" s="13">
        <v>2165</v>
      </c>
      <c r="F14353" s="7" t="s">
        <v>58</v>
      </c>
      <c r="G14353" s="7" t="s">
        <v>12</v>
      </c>
      <c r="H14353" s="13">
        <v>7.5</v>
      </c>
      <c r="I14353" s="13">
        <f>IF(G14353="Male",VLOOKUP(H14353,'Shoe size conversion table'!$B$6:$D$22,2),VLOOKUP(H14353,'Shoe size conversion table'!$J$6:$L$22,2))</f>
        <v>38</v>
      </c>
      <c r="J14353" s="13">
        <f>IF(G14353="Male",VLOOKUP(H14353,'Shoe size conversion table'!$B$6:$D$22,3),VLOOKUP(H14353,'Shoe size conversion table'!$J$6:$L$22,3))</f>
        <v>5.5</v>
      </c>
      <c r="K14353" s="11">
        <v>149</v>
      </c>
      <c r="L14353" s="12">
        <v>0</v>
      </c>
      <c r="M14353" s="7">
        <f t="shared" si="673"/>
        <v>2016</v>
      </c>
      <c r="N14353" s="7">
        <f t="shared" si="674"/>
        <v>11</v>
      </c>
      <c r="O14353" s="30">
        <f t="shared" si="675"/>
        <v>149</v>
      </c>
    </row>
    <row r="14354" spans="2:15" x14ac:dyDescent="0.2">
      <c r="B14354" s="13">
        <v>65204</v>
      </c>
      <c r="C14354" s="14">
        <v>42694.42611111125</v>
      </c>
      <c r="D14354" s="7" t="s">
        <v>7</v>
      </c>
      <c r="E14354" s="13">
        <v>2205</v>
      </c>
      <c r="F14354" s="7" t="s">
        <v>45</v>
      </c>
      <c r="G14354" s="7" t="s">
        <v>12</v>
      </c>
      <c r="H14354" s="13">
        <v>7</v>
      </c>
      <c r="I14354" s="13" t="str">
        <f>IF(G14354="Male",VLOOKUP(H14354,'Shoe size conversion table'!$B$6:$D$22,2),VLOOKUP(H14354,'Shoe size conversion table'!$J$6:$L$22,2))</f>
        <v>37-38</v>
      </c>
      <c r="J14354" s="13">
        <f>IF(G14354="Male",VLOOKUP(H14354,'Shoe size conversion table'!$B$6:$D$22,3),VLOOKUP(H14354,'Shoe size conversion table'!$J$6:$L$22,3))</f>
        <v>5</v>
      </c>
      <c r="K14354" s="11">
        <v>169</v>
      </c>
      <c r="L14354" s="12">
        <v>0</v>
      </c>
      <c r="M14354" s="7">
        <f t="shared" si="673"/>
        <v>2016</v>
      </c>
      <c r="N14354" s="7">
        <f t="shared" si="674"/>
        <v>11</v>
      </c>
      <c r="O14354" s="30">
        <f t="shared" si="675"/>
        <v>169</v>
      </c>
    </row>
    <row r="14355" spans="2:15" x14ac:dyDescent="0.2">
      <c r="B14355" s="13">
        <v>65204</v>
      </c>
      <c r="C14355" s="14">
        <v>42694.42611111125</v>
      </c>
      <c r="D14355" s="7" t="s">
        <v>7</v>
      </c>
      <c r="E14355" s="13">
        <v>2230</v>
      </c>
      <c r="F14355" s="7" t="s">
        <v>49</v>
      </c>
      <c r="G14355" s="7" t="s">
        <v>12</v>
      </c>
      <c r="H14355" s="13">
        <v>7.5</v>
      </c>
      <c r="I14355" s="13">
        <f>IF(G14355="Male",VLOOKUP(H14355,'Shoe size conversion table'!$B$6:$D$22,2),VLOOKUP(H14355,'Shoe size conversion table'!$J$6:$L$22,2))</f>
        <v>38</v>
      </c>
      <c r="J14355" s="13">
        <f>IF(G14355="Male",VLOOKUP(H14355,'Shoe size conversion table'!$B$6:$D$22,3),VLOOKUP(H14355,'Shoe size conversion table'!$J$6:$L$22,3))</f>
        <v>5.5</v>
      </c>
      <c r="K14355" s="11">
        <v>199</v>
      </c>
      <c r="L14355" s="12">
        <v>0.3</v>
      </c>
      <c r="M14355" s="7">
        <f t="shared" si="673"/>
        <v>2016</v>
      </c>
      <c r="N14355" s="7">
        <f t="shared" si="674"/>
        <v>11</v>
      </c>
      <c r="O14355" s="30">
        <f t="shared" si="675"/>
        <v>139.29999999999998</v>
      </c>
    </row>
    <row r="14356" spans="2:15" x14ac:dyDescent="0.2">
      <c r="B14356" s="13">
        <v>65204</v>
      </c>
      <c r="C14356" s="14">
        <v>42694.426111111316</v>
      </c>
      <c r="D14356" s="7" t="s">
        <v>7</v>
      </c>
      <c r="E14356" s="13">
        <v>2204</v>
      </c>
      <c r="F14356" s="7" t="s">
        <v>47</v>
      </c>
      <c r="G14356" s="7" t="s">
        <v>11</v>
      </c>
      <c r="H14356" s="13">
        <v>9</v>
      </c>
      <c r="I14356" s="13">
        <f>IF(G14356="Male",VLOOKUP(H14356,'Shoe size conversion table'!$B$6:$D$22,2),VLOOKUP(H14356,'Shoe size conversion table'!$J$6:$L$22,2))</f>
        <v>42</v>
      </c>
      <c r="J14356" s="13">
        <f>IF(G14356="Male",VLOOKUP(H14356,'Shoe size conversion table'!$B$6:$D$22,3),VLOOKUP(H14356,'Shoe size conversion table'!$J$6:$L$22,3))</f>
        <v>8.5</v>
      </c>
      <c r="K14356" s="11">
        <v>139</v>
      </c>
      <c r="L14356" s="12">
        <v>0</v>
      </c>
      <c r="M14356" s="7">
        <f t="shared" si="673"/>
        <v>2016</v>
      </c>
      <c r="N14356" s="7">
        <f t="shared" si="674"/>
        <v>11</v>
      </c>
      <c r="O14356" s="30">
        <f t="shared" si="675"/>
        <v>139</v>
      </c>
    </row>
    <row r="14357" spans="2:15" x14ac:dyDescent="0.2">
      <c r="B14357" s="13">
        <v>65205</v>
      </c>
      <c r="C14357" s="14">
        <v>42694.456111111111</v>
      </c>
      <c r="D14357" s="7" t="s">
        <v>7</v>
      </c>
      <c r="E14357" s="13">
        <v>2152</v>
      </c>
      <c r="F14357" s="7" t="s">
        <v>50</v>
      </c>
      <c r="G14357" s="7" t="s">
        <v>11</v>
      </c>
      <c r="H14357" s="13">
        <v>6</v>
      </c>
      <c r="I14357" s="13">
        <f>IF(G14357="Male",VLOOKUP(H14357,'Shoe size conversion table'!$B$6:$D$22,2),VLOOKUP(H14357,'Shoe size conversion table'!$J$6:$L$22,2))</f>
        <v>39</v>
      </c>
      <c r="J14357" s="13">
        <f>IF(G14357="Male",VLOOKUP(H14357,'Shoe size conversion table'!$B$6:$D$22,3),VLOOKUP(H14357,'Shoe size conversion table'!$J$6:$L$22,3))</f>
        <v>5.5</v>
      </c>
      <c r="K14357" s="11">
        <v>159</v>
      </c>
      <c r="L14357" s="12">
        <v>0.3</v>
      </c>
      <c r="M14357" s="7">
        <f t="shared" si="673"/>
        <v>2016</v>
      </c>
      <c r="N14357" s="7">
        <f t="shared" si="674"/>
        <v>11</v>
      </c>
      <c r="O14357" s="30">
        <f t="shared" si="675"/>
        <v>111.3</v>
      </c>
    </row>
    <row r="14358" spans="2:15" x14ac:dyDescent="0.2">
      <c r="B14358" s="13">
        <v>65206</v>
      </c>
      <c r="C14358" s="14">
        <v>42694.456111111111</v>
      </c>
      <c r="D14358" s="7" t="s">
        <v>10</v>
      </c>
      <c r="E14358" s="13">
        <v>2172</v>
      </c>
      <c r="F14358" s="7" t="s">
        <v>34</v>
      </c>
      <c r="G14358" s="7" t="s">
        <v>11</v>
      </c>
      <c r="H14358" s="13">
        <v>8</v>
      </c>
      <c r="I14358" s="13">
        <f>IF(G14358="Male",VLOOKUP(H14358,'Shoe size conversion table'!$B$6:$D$22,2),VLOOKUP(H14358,'Shoe size conversion table'!$J$6:$L$22,2))</f>
        <v>41</v>
      </c>
      <c r="J14358" s="13">
        <f>IF(G14358="Male",VLOOKUP(H14358,'Shoe size conversion table'!$B$6:$D$22,3),VLOOKUP(H14358,'Shoe size conversion table'!$J$6:$L$22,3))</f>
        <v>7.5</v>
      </c>
      <c r="K14358" s="11">
        <v>189</v>
      </c>
      <c r="L14358" s="12">
        <v>0</v>
      </c>
      <c r="M14358" s="7">
        <f t="shared" si="673"/>
        <v>2016</v>
      </c>
      <c r="N14358" s="7">
        <f t="shared" si="674"/>
        <v>11</v>
      </c>
      <c r="O14358" s="30">
        <f t="shared" si="675"/>
        <v>189</v>
      </c>
    </row>
    <row r="14359" spans="2:15" x14ac:dyDescent="0.2">
      <c r="B14359" s="13">
        <v>65207</v>
      </c>
      <c r="C14359" s="14">
        <v>42694.616111111311</v>
      </c>
      <c r="D14359" s="7" t="s">
        <v>7</v>
      </c>
      <c r="E14359" s="13">
        <v>2161</v>
      </c>
      <c r="F14359" s="7" t="s">
        <v>53</v>
      </c>
      <c r="G14359" s="7" t="s">
        <v>11</v>
      </c>
      <c r="H14359" s="13">
        <v>9.5</v>
      </c>
      <c r="I14359" s="13" t="str">
        <f>IF(G14359="Male",VLOOKUP(H14359,'Shoe size conversion table'!$B$6:$D$22,2),VLOOKUP(H14359,'Shoe size conversion table'!$J$6:$L$22,2))</f>
        <v>42-43</v>
      </c>
      <c r="J14359" s="13">
        <f>IF(G14359="Male",VLOOKUP(H14359,'Shoe size conversion table'!$B$6:$D$22,3),VLOOKUP(H14359,'Shoe size conversion table'!$J$6:$L$22,3))</f>
        <v>9</v>
      </c>
      <c r="K14359" s="11">
        <v>189</v>
      </c>
      <c r="L14359" s="12">
        <v>0.3</v>
      </c>
      <c r="M14359" s="7">
        <f t="shared" si="673"/>
        <v>2016</v>
      </c>
      <c r="N14359" s="7">
        <f t="shared" si="674"/>
        <v>11</v>
      </c>
      <c r="O14359" s="30">
        <f t="shared" si="675"/>
        <v>132.29999999999998</v>
      </c>
    </row>
    <row r="14360" spans="2:15" x14ac:dyDescent="0.2">
      <c r="B14360" s="13">
        <v>65208</v>
      </c>
      <c r="C14360" s="14">
        <v>42694.656111111253</v>
      </c>
      <c r="D14360" s="7" t="s">
        <v>10</v>
      </c>
      <c r="E14360" s="13">
        <v>2193</v>
      </c>
      <c r="F14360" s="7" t="s">
        <v>35</v>
      </c>
      <c r="G14360" s="7" t="s">
        <v>12</v>
      </c>
      <c r="H14360" s="13">
        <v>7.5</v>
      </c>
      <c r="I14360" s="13">
        <f>IF(G14360="Male",VLOOKUP(H14360,'Shoe size conversion table'!$B$6:$D$22,2),VLOOKUP(H14360,'Shoe size conversion table'!$J$6:$L$22,2))</f>
        <v>38</v>
      </c>
      <c r="J14360" s="13">
        <f>IF(G14360="Male",VLOOKUP(H14360,'Shoe size conversion table'!$B$6:$D$22,3),VLOOKUP(H14360,'Shoe size conversion table'!$J$6:$L$22,3))</f>
        <v>5.5</v>
      </c>
      <c r="K14360" s="11">
        <v>179</v>
      </c>
      <c r="L14360" s="12">
        <v>0</v>
      </c>
      <c r="M14360" s="7">
        <f t="shared" si="673"/>
        <v>2016</v>
      </c>
      <c r="N14360" s="7">
        <f t="shared" si="674"/>
        <v>11</v>
      </c>
      <c r="O14360" s="30">
        <f t="shared" si="675"/>
        <v>179</v>
      </c>
    </row>
    <row r="14361" spans="2:15" x14ac:dyDescent="0.2">
      <c r="B14361" s="13">
        <v>65209</v>
      </c>
      <c r="C14361" s="14">
        <v>42694.716111111244</v>
      </c>
      <c r="D14361" s="7" t="s">
        <v>7</v>
      </c>
      <c r="E14361" s="13">
        <v>2148</v>
      </c>
      <c r="F14361" s="7" t="s">
        <v>48</v>
      </c>
      <c r="G14361" s="7" t="s">
        <v>11</v>
      </c>
      <c r="H14361" s="13">
        <v>9.5</v>
      </c>
      <c r="I14361" s="13" t="str">
        <f>IF(G14361="Male",VLOOKUP(H14361,'Shoe size conversion table'!$B$6:$D$22,2),VLOOKUP(H14361,'Shoe size conversion table'!$J$6:$L$22,2))</f>
        <v>42-43</v>
      </c>
      <c r="J14361" s="13">
        <f>IF(G14361="Male",VLOOKUP(H14361,'Shoe size conversion table'!$B$6:$D$22,3),VLOOKUP(H14361,'Shoe size conversion table'!$J$6:$L$22,3))</f>
        <v>9</v>
      </c>
      <c r="K14361" s="11">
        <v>129</v>
      </c>
      <c r="L14361" s="12">
        <v>0.5</v>
      </c>
      <c r="M14361" s="7">
        <f t="shared" si="673"/>
        <v>2016</v>
      </c>
      <c r="N14361" s="7">
        <f t="shared" si="674"/>
        <v>11</v>
      </c>
      <c r="O14361" s="30">
        <f t="shared" si="675"/>
        <v>64.5</v>
      </c>
    </row>
    <row r="14362" spans="2:15" x14ac:dyDescent="0.2">
      <c r="B14362" s="13">
        <v>65210</v>
      </c>
      <c r="C14362" s="14">
        <v>42694.83611111121</v>
      </c>
      <c r="D14362" s="7" t="s">
        <v>7</v>
      </c>
      <c r="E14362" s="13">
        <v>2186</v>
      </c>
      <c r="F14362" s="7" t="s">
        <v>43</v>
      </c>
      <c r="G14362" s="7" t="s">
        <v>11</v>
      </c>
      <c r="H14362" s="13">
        <v>8</v>
      </c>
      <c r="I14362" s="13">
        <f>IF(G14362="Male",VLOOKUP(H14362,'Shoe size conversion table'!$B$6:$D$22,2),VLOOKUP(H14362,'Shoe size conversion table'!$J$6:$L$22,2))</f>
        <v>41</v>
      </c>
      <c r="J14362" s="13">
        <f>IF(G14362="Male",VLOOKUP(H14362,'Shoe size conversion table'!$B$6:$D$22,3),VLOOKUP(H14362,'Shoe size conversion table'!$J$6:$L$22,3))</f>
        <v>7.5</v>
      </c>
      <c r="K14362" s="11">
        <v>189</v>
      </c>
      <c r="L14362" s="12">
        <v>0.1</v>
      </c>
      <c r="M14362" s="7">
        <f t="shared" si="673"/>
        <v>2016</v>
      </c>
      <c r="N14362" s="7">
        <f t="shared" si="674"/>
        <v>11</v>
      </c>
      <c r="O14362" s="30">
        <f t="shared" si="675"/>
        <v>170.1</v>
      </c>
    </row>
    <row r="14363" spans="2:15" x14ac:dyDescent="0.2">
      <c r="B14363" s="13">
        <v>65210</v>
      </c>
      <c r="C14363" s="14">
        <v>42694.83611111121</v>
      </c>
      <c r="D14363" s="7" t="s">
        <v>7</v>
      </c>
      <c r="E14363" s="13">
        <v>2156</v>
      </c>
      <c r="F14363" s="7" t="s">
        <v>44</v>
      </c>
      <c r="G14363" s="7" t="s">
        <v>11</v>
      </c>
      <c r="H14363" s="13">
        <v>10.5</v>
      </c>
      <c r="I14363" s="13" t="str">
        <f>IF(G14363="Male",VLOOKUP(H14363,'Shoe size conversion table'!$B$6:$D$22,2),VLOOKUP(H14363,'Shoe size conversion table'!$J$6:$L$22,2))</f>
        <v>43-44</v>
      </c>
      <c r="J14363" s="13">
        <f>IF(G14363="Male",VLOOKUP(H14363,'Shoe size conversion table'!$B$6:$D$22,3),VLOOKUP(H14363,'Shoe size conversion table'!$J$6:$L$22,3))</f>
        <v>10</v>
      </c>
      <c r="K14363" s="11">
        <v>159</v>
      </c>
      <c r="L14363" s="12">
        <v>0</v>
      </c>
      <c r="M14363" s="7">
        <f t="shared" si="673"/>
        <v>2016</v>
      </c>
      <c r="N14363" s="7">
        <f t="shared" si="674"/>
        <v>11</v>
      </c>
      <c r="O14363" s="30">
        <f t="shared" si="675"/>
        <v>159</v>
      </c>
    </row>
    <row r="14364" spans="2:15" x14ac:dyDescent="0.2">
      <c r="B14364" s="13">
        <v>65211</v>
      </c>
      <c r="C14364" s="14">
        <v>42694.906111111108</v>
      </c>
      <c r="D14364" s="7" t="s">
        <v>10</v>
      </c>
      <c r="E14364" s="13">
        <v>2234</v>
      </c>
      <c r="F14364" s="7" t="s">
        <v>34</v>
      </c>
      <c r="G14364" s="7" t="s">
        <v>12</v>
      </c>
      <c r="H14364" s="13">
        <v>8</v>
      </c>
      <c r="I14364" s="13" t="str">
        <f>IF(G14364="Male",VLOOKUP(H14364,'Shoe size conversion table'!$B$6:$D$22,2),VLOOKUP(H14364,'Shoe size conversion table'!$J$6:$L$22,2))</f>
        <v>38-39</v>
      </c>
      <c r="J14364" s="13">
        <f>IF(G14364="Male",VLOOKUP(H14364,'Shoe size conversion table'!$B$6:$D$22,3),VLOOKUP(H14364,'Shoe size conversion table'!$J$6:$L$22,3))</f>
        <v>6</v>
      </c>
      <c r="K14364" s="11">
        <v>179</v>
      </c>
      <c r="L14364" s="12">
        <v>0.3</v>
      </c>
      <c r="M14364" s="7">
        <f t="shared" si="673"/>
        <v>2016</v>
      </c>
      <c r="N14364" s="7">
        <f t="shared" si="674"/>
        <v>11</v>
      </c>
      <c r="O14364" s="30">
        <f t="shared" si="675"/>
        <v>125.3</v>
      </c>
    </row>
    <row r="14365" spans="2:15" x14ac:dyDescent="0.2">
      <c r="B14365" s="13">
        <v>65212</v>
      </c>
      <c r="C14365" s="14">
        <v>42694.90611111121</v>
      </c>
      <c r="D14365" s="7" t="s">
        <v>10</v>
      </c>
      <c r="E14365" s="13">
        <v>2211</v>
      </c>
      <c r="F14365" s="7" t="s">
        <v>35</v>
      </c>
      <c r="G14365" s="7" t="s">
        <v>12</v>
      </c>
      <c r="H14365" s="13">
        <v>9.5</v>
      </c>
      <c r="I14365" s="13">
        <f>IF(G14365="Male",VLOOKUP(H14365,'Shoe size conversion table'!$B$6:$D$22,2),VLOOKUP(H14365,'Shoe size conversion table'!$J$6:$L$22,2))</f>
        <v>40</v>
      </c>
      <c r="J14365" s="13">
        <f>IF(G14365="Male",VLOOKUP(H14365,'Shoe size conversion table'!$B$6:$D$22,3),VLOOKUP(H14365,'Shoe size conversion table'!$J$6:$L$22,3))</f>
        <v>7.5</v>
      </c>
      <c r="K14365" s="11">
        <v>159</v>
      </c>
      <c r="L14365" s="12">
        <v>0.5</v>
      </c>
      <c r="M14365" s="7">
        <f t="shared" si="673"/>
        <v>2016</v>
      </c>
      <c r="N14365" s="7">
        <f t="shared" si="674"/>
        <v>11</v>
      </c>
      <c r="O14365" s="30">
        <f t="shared" si="675"/>
        <v>79.5</v>
      </c>
    </row>
    <row r="14366" spans="2:15" x14ac:dyDescent="0.2">
      <c r="B14366" s="13">
        <v>65213</v>
      </c>
      <c r="C14366" s="14">
        <v>42695.016111111247</v>
      </c>
      <c r="D14366" s="7" t="s">
        <v>10</v>
      </c>
      <c r="E14366" s="13">
        <v>2240</v>
      </c>
      <c r="F14366" s="7" t="s">
        <v>34</v>
      </c>
      <c r="G14366" s="7" t="s">
        <v>11</v>
      </c>
      <c r="H14366" s="13">
        <v>9.5</v>
      </c>
      <c r="I14366" s="13" t="str">
        <f>IF(G14366="Male",VLOOKUP(H14366,'Shoe size conversion table'!$B$6:$D$22,2),VLOOKUP(H14366,'Shoe size conversion table'!$J$6:$L$22,2))</f>
        <v>42-43</v>
      </c>
      <c r="J14366" s="13">
        <f>IF(G14366="Male",VLOOKUP(H14366,'Shoe size conversion table'!$B$6:$D$22,3),VLOOKUP(H14366,'Shoe size conversion table'!$J$6:$L$22,3))</f>
        <v>9</v>
      </c>
      <c r="K14366" s="11">
        <v>199</v>
      </c>
      <c r="L14366" s="12">
        <v>0.2</v>
      </c>
      <c r="M14366" s="7">
        <f t="shared" si="673"/>
        <v>2016</v>
      </c>
      <c r="N14366" s="7">
        <f t="shared" si="674"/>
        <v>11</v>
      </c>
      <c r="O14366" s="30">
        <f t="shared" si="675"/>
        <v>159.20000000000002</v>
      </c>
    </row>
    <row r="14367" spans="2:15" x14ac:dyDescent="0.2">
      <c r="B14367" s="13">
        <v>65214</v>
      </c>
      <c r="C14367" s="14">
        <v>42695.026111111314</v>
      </c>
      <c r="D14367" s="7" t="s">
        <v>10</v>
      </c>
      <c r="E14367" s="13">
        <v>2201</v>
      </c>
      <c r="F14367" s="7" t="s">
        <v>35</v>
      </c>
      <c r="G14367" s="7" t="s">
        <v>11</v>
      </c>
      <c r="H14367" s="13">
        <v>10.5</v>
      </c>
      <c r="I14367" s="13" t="str">
        <f>IF(G14367="Male",VLOOKUP(H14367,'Shoe size conversion table'!$B$6:$D$22,2),VLOOKUP(H14367,'Shoe size conversion table'!$J$6:$L$22,2))</f>
        <v>43-44</v>
      </c>
      <c r="J14367" s="13">
        <f>IF(G14367="Male",VLOOKUP(H14367,'Shoe size conversion table'!$B$6:$D$22,3),VLOOKUP(H14367,'Shoe size conversion table'!$J$6:$L$22,3))</f>
        <v>10</v>
      </c>
      <c r="K14367" s="11">
        <v>199</v>
      </c>
      <c r="L14367" s="12">
        <v>0</v>
      </c>
      <c r="M14367" s="7">
        <f t="shared" si="673"/>
        <v>2016</v>
      </c>
      <c r="N14367" s="7">
        <f t="shared" si="674"/>
        <v>11</v>
      </c>
      <c r="O14367" s="30">
        <f t="shared" si="675"/>
        <v>199</v>
      </c>
    </row>
    <row r="14368" spans="2:15" x14ac:dyDescent="0.2">
      <c r="B14368" s="13">
        <v>65215</v>
      </c>
      <c r="C14368" s="14">
        <v>42695.146111111244</v>
      </c>
      <c r="D14368" s="7" t="s">
        <v>7</v>
      </c>
      <c r="E14368" s="13">
        <v>2148</v>
      </c>
      <c r="F14368" s="7" t="s">
        <v>48</v>
      </c>
      <c r="G14368" s="7" t="s">
        <v>12</v>
      </c>
      <c r="H14368" s="13">
        <v>8</v>
      </c>
      <c r="I14368" s="13" t="str">
        <f>IF(G14368="Male",VLOOKUP(H14368,'Shoe size conversion table'!$B$6:$D$22,2),VLOOKUP(H14368,'Shoe size conversion table'!$J$6:$L$22,2))</f>
        <v>38-39</v>
      </c>
      <c r="J14368" s="13">
        <f>IF(G14368="Male",VLOOKUP(H14368,'Shoe size conversion table'!$B$6:$D$22,3),VLOOKUP(H14368,'Shoe size conversion table'!$J$6:$L$22,3))</f>
        <v>6</v>
      </c>
      <c r="K14368" s="11">
        <v>159</v>
      </c>
      <c r="L14368" s="12">
        <v>0</v>
      </c>
      <c r="M14368" s="7">
        <f t="shared" si="673"/>
        <v>2016</v>
      </c>
      <c r="N14368" s="7">
        <f t="shared" si="674"/>
        <v>11</v>
      </c>
      <c r="O14368" s="30">
        <f t="shared" si="675"/>
        <v>159</v>
      </c>
    </row>
    <row r="14369" spans="2:15" x14ac:dyDescent="0.2">
      <c r="B14369" s="13">
        <v>65216</v>
      </c>
      <c r="C14369" s="14">
        <v>42695.27611111111</v>
      </c>
      <c r="D14369" s="7" t="s">
        <v>7</v>
      </c>
      <c r="E14369" s="13">
        <v>2235</v>
      </c>
      <c r="F14369" s="7" t="s">
        <v>49</v>
      </c>
      <c r="G14369" s="7" t="s">
        <v>12</v>
      </c>
      <c r="H14369" s="13">
        <v>12</v>
      </c>
      <c r="I14369" s="13" t="str">
        <f>IF(G14369="Male",VLOOKUP(H14369,'Shoe size conversion table'!$B$6:$D$22,2),VLOOKUP(H14369,'Shoe size conversion table'!$J$6:$L$22,2))</f>
        <v>42-43</v>
      </c>
      <c r="J14369" s="13">
        <f>IF(G14369="Male",VLOOKUP(H14369,'Shoe size conversion table'!$B$6:$D$22,3),VLOOKUP(H14369,'Shoe size conversion table'!$J$6:$L$22,3))</f>
        <v>10</v>
      </c>
      <c r="K14369" s="11">
        <v>139</v>
      </c>
      <c r="L14369" s="12">
        <v>0</v>
      </c>
      <c r="M14369" s="7">
        <f t="shared" si="673"/>
        <v>2016</v>
      </c>
      <c r="N14369" s="7">
        <f t="shared" si="674"/>
        <v>11</v>
      </c>
      <c r="O14369" s="30">
        <f t="shared" si="675"/>
        <v>139</v>
      </c>
    </row>
    <row r="14370" spans="2:15" x14ac:dyDescent="0.2">
      <c r="B14370" s="13">
        <v>65217</v>
      </c>
      <c r="C14370" s="14">
        <v>42695.276111111314</v>
      </c>
      <c r="D14370" s="7" t="s">
        <v>10</v>
      </c>
      <c r="E14370" s="13">
        <v>2162</v>
      </c>
      <c r="F14370" s="7" t="s">
        <v>36</v>
      </c>
      <c r="G14370" s="7" t="s">
        <v>11</v>
      </c>
      <c r="H14370" s="13">
        <v>10.5</v>
      </c>
      <c r="I14370" s="13" t="str">
        <f>IF(G14370="Male",VLOOKUP(H14370,'Shoe size conversion table'!$B$6:$D$22,2),VLOOKUP(H14370,'Shoe size conversion table'!$J$6:$L$22,2))</f>
        <v>43-44</v>
      </c>
      <c r="J14370" s="13">
        <f>IF(G14370="Male",VLOOKUP(H14370,'Shoe size conversion table'!$B$6:$D$22,3),VLOOKUP(H14370,'Shoe size conversion table'!$J$6:$L$22,3))</f>
        <v>10</v>
      </c>
      <c r="K14370" s="11">
        <v>199</v>
      </c>
      <c r="L14370" s="12">
        <v>0</v>
      </c>
      <c r="M14370" s="7">
        <f t="shared" si="673"/>
        <v>2016</v>
      </c>
      <c r="N14370" s="7">
        <f t="shared" si="674"/>
        <v>11</v>
      </c>
      <c r="O14370" s="30">
        <f t="shared" si="675"/>
        <v>199</v>
      </c>
    </row>
    <row r="14371" spans="2:15" x14ac:dyDescent="0.2">
      <c r="B14371" s="13">
        <v>65218</v>
      </c>
      <c r="C14371" s="14">
        <v>42695.416111111314</v>
      </c>
      <c r="D14371" s="7" t="s">
        <v>10</v>
      </c>
      <c r="E14371" s="13">
        <v>2208</v>
      </c>
      <c r="F14371" s="7" t="s">
        <v>35</v>
      </c>
      <c r="G14371" s="7" t="s">
        <v>11</v>
      </c>
      <c r="H14371" s="13">
        <v>11</v>
      </c>
      <c r="I14371" s="13">
        <f>IF(G14371="Male",VLOOKUP(H14371,'Shoe size conversion table'!$B$6:$D$22,2),VLOOKUP(H14371,'Shoe size conversion table'!$J$6:$L$22,2))</f>
        <v>44</v>
      </c>
      <c r="J14371" s="13">
        <f>IF(G14371="Male",VLOOKUP(H14371,'Shoe size conversion table'!$B$6:$D$22,3),VLOOKUP(H14371,'Shoe size conversion table'!$J$6:$L$22,3))</f>
        <v>10.5</v>
      </c>
      <c r="K14371" s="11">
        <v>129</v>
      </c>
      <c r="L14371" s="12">
        <v>0</v>
      </c>
      <c r="M14371" s="7">
        <f t="shared" si="673"/>
        <v>2016</v>
      </c>
      <c r="N14371" s="7">
        <f t="shared" si="674"/>
        <v>11</v>
      </c>
      <c r="O14371" s="30">
        <f t="shared" si="675"/>
        <v>129</v>
      </c>
    </row>
    <row r="14372" spans="2:15" x14ac:dyDescent="0.2">
      <c r="B14372" s="13">
        <v>65219</v>
      </c>
      <c r="C14372" s="14">
        <v>42695.42611111125</v>
      </c>
      <c r="D14372" s="7" t="s">
        <v>7</v>
      </c>
      <c r="E14372" s="13">
        <v>2239</v>
      </c>
      <c r="F14372" s="7" t="s">
        <v>54</v>
      </c>
      <c r="G14372" s="7" t="s">
        <v>12</v>
      </c>
      <c r="H14372" s="13">
        <v>7</v>
      </c>
      <c r="I14372" s="13" t="str">
        <f>IF(G14372="Male",VLOOKUP(H14372,'Shoe size conversion table'!$B$6:$D$22,2),VLOOKUP(H14372,'Shoe size conversion table'!$J$6:$L$22,2))</f>
        <v>37-38</v>
      </c>
      <c r="J14372" s="13">
        <f>IF(G14372="Male",VLOOKUP(H14372,'Shoe size conversion table'!$B$6:$D$22,3),VLOOKUP(H14372,'Shoe size conversion table'!$J$6:$L$22,3))</f>
        <v>5</v>
      </c>
      <c r="K14372" s="11">
        <v>189</v>
      </c>
      <c r="L14372" s="12">
        <v>0.3</v>
      </c>
      <c r="M14372" s="7">
        <f t="shared" si="673"/>
        <v>2016</v>
      </c>
      <c r="N14372" s="7">
        <f t="shared" si="674"/>
        <v>11</v>
      </c>
      <c r="O14372" s="30">
        <f t="shared" si="675"/>
        <v>132.29999999999998</v>
      </c>
    </row>
    <row r="14373" spans="2:15" x14ac:dyDescent="0.2">
      <c r="B14373" s="13">
        <v>65220</v>
      </c>
      <c r="C14373" s="14">
        <v>42695.426111111316</v>
      </c>
      <c r="D14373" s="7" t="s">
        <v>10</v>
      </c>
      <c r="E14373" s="13">
        <v>2169</v>
      </c>
      <c r="F14373" s="7" t="s">
        <v>34</v>
      </c>
      <c r="G14373" s="7" t="s">
        <v>12</v>
      </c>
      <c r="H14373" s="13">
        <v>9</v>
      </c>
      <c r="I14373" s="13" t="str">
        <f>IF(G14373="Male",VLOOKUP(H14373,'Shoe size conversion table'!$B$6:$D$22,2),VLOOKUP(H14373,'Shoe size conversion table'!$J$6:$L$22,2))</f>
        <v>39-40</v>
      </c>
      <c r="J14373" s="13">
        <f>IF(G14373="Male",VLOOKUP(H14373,'Shoe size conversion table'!$B$6:$D$22,3),VLOOKUP(H14373,'Shoe size conversion table'!$J$6:$L$22,3))</f>
        <v>7</v>
      </c>
      <c r="K14373" s="11">
        <v>129</v>
      </c>
      <c r="L14373" s="12">
        <v>0</v>
      </c>
      <c r="M14373" s="7">
        <f t="shared" si="673"/>
        <v>2016</v>
      </c>
      <c r="N14373" s="7">
        <f t="shared" si="674"/>
        <v>11</v>
      </c>
      <c r="O14373" s="30">
        <f t="shared" si="675"/>
        <v>129</v>
      </c>
    </row>
    <row r="14374" spans="2:15" x14ac:dyDescent="0.2">
      <c r="B14374" s="13">
        <v>65221</v>
      </c>
      <c r="C14374" s="14">
        <v>42695.456111111111</v>
      </c>
      <c r="D14374" s="7" t="s">
        <v>7</v>
      </c>
      <c r="E14374" s="13">
        <v>2211</v>
      </c>
      <c r="F14374" s="7" t="s">
        <v>43</v>
      </c>
      <c r="G14374" s="7" t="s">
        <v>11</v>
      </c>
      <c r="H14374" s="13">
        <v>13</v>
      </c>
      <c r="I14374" s="13">
        <f>IF(G14374="Male",VLOOKUP(H14374,'Shoe size conversion table'!$B$6:$D$22,2),VLOOKUP(H14374,'Shoe size conversion table'!$J$6:$L$22,2))</f>
        <v>46</v>
      </c>
      <c r="J14374" s="13">
        <f>IF(G14374="Male",VLOOKUP(H14374,'Shoe size conversion table'!$B$6:$D$22,3),VLOOKUP(H14374,'Shoe size conversion table'!$J$6:$L$22,3))</f>
        <v>12.5</v>
      </c>
      <c r="K14374" s="11">
        <v>149</v>
      </c>
      <c r="L14374" s="12">
        <v>0</v>
      </c>
      <c r="M14374" s="7">
        <f t="shared" si="673"/>
        <v>2016</v>
      </c>
      <c r="N14374" s="7">
        <f t="shared" si="674"/>
        <v>11</v>
      </c>
      <c r="O14374" s="30">
        <f t="shared" si="675"/>
        <v>149</v>
      </c>
    </row>
    <row r="14375" spans="2:15" x14ac:dyDescent="0.2">
      <c r="B14375" s="13">
        <v>65222</v>
      </c>
      <c r="C14375" s="14">
        <v>42695.456111111111</v>
      </c>
      <c r="D14375" s="7" t="s">
        <v>9</v>
      </c>
      <c r="E14375" s="13">
        <v>2166</v>
      </c>
      <c r="F14375" s="7" t="s">
        <v>58</v>
      </c>
      <c r="G14375" s="7" t="s">
        <v>12</v>
      </c>
      <c r="H14375" s="13">
        <v>8</v>
      </c>
      <c r="I14375" s="13" t="str">
        <f>IF(G14375="Male",VLOOKUP(H14375,'Shoe size conversion table'!$B$6:$D$22,2),VLOOKUP(H14375,'Shoe size conversion table'!$J$6:$L$22,2))</f>
        <v>38-39</v>
      </c>
      <c r="J14375" s="13">
        <f>IF(G14375="Male",VLOOKUP(H14375,'Shoe size conversion table'!$B$6:$D$22,3),VLOOKUP(H14375,'Shoe size conversion table'!$J$6:$L$22,3))</f>
        <v>6</v>
      </c>
      <c r="K14375" s="11">
        <v>189</v>
      </c>
      <c r="L14375" s="12">
        <v>0.1</v>
      </c>
      <c r="M14375" s="7">
        <f t="shared" si="673"/>
        <v>2016</v>
      </c>
      <c r="N14375" s="7">
        <f t="shared" si="674"/>
        <v>11</v>
      </c>
      <c r="O14375" s="30">
        <f t="shared" si="675"/>
        <v>170.1</v>
      </c>
    </row>
    <row r="14376" spans="2:15" x14ac:dyDescent="0.2">
      <c r="B14376" s="13">
        <v>65223</v>
      </c>
      <c r="C14376" s="14">
        <v>42695.456111111213</v>
      </c>
      <c r="D14376" s="7" t="s">
        <v>10</v>
      </c>
      <c r="E14376" s="13">
        <v>2209</v>
      </c>
      <c r="F14376" s="7" t="s">
        <v>34</v>
      </c>
      <c r="G14376" s="7" t="s">
        <v>12</v>
      </c>
      <c r="H14376" s="13">
        <v>8.5</v>
      </c>
      <c r="I14376" s="13">
        <f>IF(G14376="Male",VLOOKUP(H14376,'Shoe size conversion table'!$B$6:$D$22,2),VLOOKUP(H14376,'Shoe size conversion table'!$J$6:$L$22,2))</f>
        <v>39</v>
      </c>
      <c r="J14376" s="13">
        <f>IF(G14376="Male",VLOOKUP(H14376,'Shoe size conversion table'!$B$6:$D$22,3),VLOOKUP(H14376,'Shoe size conversion table'!$J$6:$L$22,3))</f>
        <v>6.5</v>
      </c>
      <c r="K14376" s="11">
        <v>159</v>
      </c>
      <c r="L14376" s="12">
        <v>0</v>
      </c>
      <c r="M14376" s="7">
        <f t="shared" si="673"/>
        <v>2016</v>
      </c>
      <c r="N14376" s="7">
        <f t="shared" si="674"/>
        <v>11</v>
      </c>
      <c r="O14376" s="30">
        <f t="shared" si="675"/>
        <v>159</v>
      </c>
    </row>
    <row r="14377" spans="2:15" x14ac:dyDescent="0.2">
      <c r="B14377" s="13">
        <v>65224</v>
      </c>
      <c r="C14377" s="14">
        <v>42695.516111111247</v>
      </c>
      <c r="D14377" s="7" t="s">
        <v>8</v>
      </c>
      <c r="E14377" s="13">
        <v>2207</v>
      </c>
      <c r="F14377" s="7" t="s">
        <v>42</v>
      </c>
      <c r="G14377" s="7" t="s">
        <v>12</v>
      </c>
      <c r="H14377" s="13">
        <v>9</v>
      </c>
      <c r="I14377" s="13" t="str">
        <f>IF(G14377="Male",VLOOKUP(H14377,'Shoe size conversion table'!$B$6:$D$22,2),VLOOKUP(H14377,'Shoe size conversion table'!$J$6:$L$22,2))</f>
        <v>39-40</v>
      </c>
      <c r="J14377" s="13">
        <f>IF(G14377="Male",VLOOKUP(H14377,'Shoe size conversion table'!$B$6:$D$22,3),VLOOKUP(H14377,'Shoe size conversion table'!$J$6:$L$22,3))</f>
        <v>7</v>
      </c>
      <c r="K14377" s="11">
        <v>149</v>
      </c>
      <c r="L14377" s="12">
        <v>0.3</v>
      </c>
      <c r="M14377" s="7">
        <f t="shared" si="673"/>
        <v>2016</v>
      </c>
      <c r="N14377" s="7">
        <f t="shared" si="674"/>
        <v>11</v>
      </c>
      <c r="O14377" s="30">
        <f t="shared" si="675"/>
        <v>104.3</v>
      </c>
    </row>
    <row r="14378" spans="2:15" x14ac:dyDescent="0.2">
      <c r="B14378" s="13">
        <v>65225</v>
      </c>
      <c r="C14378" s="14">
        <v>42695.576111111244</v>
      </c>
      <c r="D14378" s="7" t="s">
        <v>8</v>
      </c>
      <c r="E14378" s="13">
        <v>2192</v>
      </c>
      <c r="F14378" s="7" t="s">
        <v>39</v>
      </c>
      <c r="G14378" s="7" t="s">
        <v>11</v>
      </c>
      <c r="H14378" s="13">
        <v>11</v>
      </c>
      <c r="I14378" s="13">
        <f>IF(G14378="Male",VLOOKUP(H14378,'Shoe size conversion table'!$B$6:$D$22,2),VLOOKUP(H14378,'Shoe size conversion table'!$J$6:$L$22,2))</f>
        <v>44</v>
      </c>
      <c r="J14378" s="13">
        <f>IF(G14378="Male",VLOOKUP(H14378,'Shoe size conversion table'!$B$6:$D$22,3),VLOOKUP(H14378,'Shoe size conversion table'!$J$6:$L$22,3))</f>
        <v>10.5</v>
      </c>
      <c r="K14378" s="11">
        <v>179</v>
      </c>
      <c r="L14378" s="12">
        <v>0</v>
      </c>
      <c r="M14378" s="7">
        <f t="shared" si="673"/>
        <v>2016</v>
      </c>
      <c r="N14378" s="7">
        <f t="shared" si="674"/>
        <v>11</v>
      </c>
      <c r="O14378" s="30">
        <f t="shared" si="675"/>
        <v>179</v>
      </c>
    </row>
    <row r="14379" spans="2:15" x14ac:dyDescent="0.2">
      <c r="B14379" s="13">
        <v>65226</v>
      </c>
      <c r="C14379" s="14">
        <v>42695.616111111311</v>
      </c>
      <c r="D14379" s="7" t="s">
        <v>7</v>
      </c>
      <c r="E14379" s="13">
        <v>2165</v>
      </c>
      <c r="F14379" s="7" t="s">
        <v>45</v>
      </c>
      <c r="G14379" s="7" t="s">
        <v>11</v>
      </c>
      <c r="H14379" s="13">
        <v>9.5</v>
      </c>
      <c r="I14379" s="13" t="str">
        <f>IF(G14379="Male",VLOOKUP(H14379,'Shoe size conversion table'!$B$6:$D$22,2),VLOOKUP(H14379,'Shoe size conversion table'!$J$6:$L$22,2))</f>
        <v>42-43</v>
      </c>
      <c r="J14379" s="13">
        <f>IF(G14379="Male",VLOOKUP(H14379,'Shoe size conversion table'!$B$6:$D$22,3),VLOOKUP(H14379,'Shoe size conversion table'!$J$6:$L$22,3))</f>
        <v>9</v>
      </c>
      <c r="K14379" s="11">
        <v>179</v>
      </c>
      <c r="L14379" s="12">
        <v>0</v>
      </c>
      <c r="M14379" s="7">
        <f t="shared" si="673"/>
        <v>2016</v>
      </c>
      <c r="N14379" s="7">
        <f t="shared" si="674"/>
        <v>11</v>
      </c>
      <c r="O14379" s="30">
        <f t="shared" si="675"/>
        <v>179</v>
      </c>
    </row>
    <row r="14380" spans="2:15" x14ac:dyDescent="0.2">
      <c r="B14380" s="13">
        <v>65227</v>
      </c>
      <c r="C14380" s="14">
        <v>42695.83611111121</v>
      </c>
      <c r="D14380" s="7" t="s">
        <v>7</v>
      </c>
      <c r="E14380" s="13">
        <v>2224</v>
      </c>
      <c r="F14380" s="7" t="s">
        <v>51</v>
      </c>
      <c r="G14380" s="7" t="s">
        <v>12</v>
      </c>
      <c r="H14380" s="13">
        <v>9.5</v>
      </c>
      <c r="I14380" s="13">
        <f>IF(G14380="Male",VLOOKUP(H14380,'Shoe size conversion table'!$B$6:$D$22,2),VLOOKUP(H14380,'Shoe size conversion table'!$J$6:$L$22,2))</f>
        <v>40</v>
      </c>
      <c r="J14380" s="13">
        <f>IF(G14380="Male",VLOOKUP(H14380,'Shoe size conversion table'!$B$6:$D$22,3),VLOOKUP(H14380,'Shoe size conversion table'!$J$6:$L$22,3))</f>
        <v>7.5</v>
      </c>
      <c r="K14380" s="11">
        <v>129</v>
      </c>
      <c r="L14380" s="12">
        <v>0.5</v>
      </c>
      <c r="M14380" s="7">
        <f t="shared" si="673"/>
        <v>2016</v>
      </c>
      <c r="N14380" s="7">
        <f t="shared" si="674"/>
        <v>11</v>
      </c>
      <c r="O14380" s="30">
        <f t="shared" si="675"/>
        <v>64.5</v>
      </c>
    </row>
    <row r="14381" spans="2:15" x14ac:dyDescent="0.2">
      <c r="B14381" s="13">
        <v>65227</v>
      </c>
      <c r="C14381" s="14">
        <v>42695.83611111121</v>
      </c>
      <c r="D14381" s="7" t="s">
        <v>7</v>
      </c>
      <c r="E14381" s="13">
        <v>2196</v>
      </c>
      <c r="F14381" s="7" t="s">
        <v>45</v>
      </c>
      <c r="G14381" s="7" t="s">
        <v>11</v>
      </c>
      <c r="H14381" s="13">
        <v>10</v>
      </c>
      <c r="I14381" s="13">
        <f>IF(G14381="Male",VLOOKUP(H14381,'Shoe size conversion table'!$B$6:$D$22,2),VLOOKUP(H14381,'Shoe size conversion table'!$J$6:$L$22,2))</f>
        <v>43</v>
      </c>
      <c r="J14381" s="13">
        <f>IF(G14381="Male",VLOOKUP(H14381,'Shoe size conversion table'!$B$6:$D$22,3),VLOOKUP(H14381,'Shoe size conversion table'!$J$6:$L$22,3))</f>
        <v>9.5</v>
      </c>
      <c r="K14381" s="11">
        <v>189</v>
      </c>
      <c r="L14381" s="12">
        <v>0</v>
      </c>
      <c r="M14381" s="7">
        <f t="shared" si="673"/>
        <v>2016</v>
      </c>
      <c r="N14381" s="7">
        <f t="shared" si="674"/>
        <v>11</v>
      </c>
      <c r="O14381" s="30">
        <f t="shared" si="675"/>
        <v>189</v>
      </c>
    </row>
    <row r="14382" spans="2:15" x14ac:dyDescent="0.2">
      <c r="B14382" s="13">
        <v>65227</v>
      </c>
      <c r="C14382" s="14">
        <v>42695.83611111121</v>
      </c>
      <c r="D14382" s="7" t="s">
        <v>7</v>
      </c>
      <c r="E14382" s="13">
        <v>2191</v>
      </c>
      <c r="F14382" s="7" t="s">
        <v>55</v>
      </c>
      <c r="G14382" s="7" t="s">
        <v>12</v>
      </c>
      <c r="H14382" s="13">
        <v>12</v>
      </c>
      <c r="I14382" s="13" t="str">
        <f>IF(G14382="Male",VLOOKUP(H14382,'Shoe size conversion table'!$B$6:$D$22,2),VLOOKUP(H14382,'Shoe size conversion table'!$J$6:$L$22,2))</f>
        <v>42-43</v>
      </c>
      <c r="J14382" s="13">
        <f>IF(G14382="Male",VLOOKUP(H14382,'Shoe size conversion table'!$B$6:$D$22,3),VLOOKUP(H14382,'Shoe size conversion table'!$J$6:$L$22,3))</f>
        <v>10</v>
      </c>
      <c r="K14382" s="11">
        <v>179</v>
      </c>
      <c r="L14382" s="12">
        <v>0</v>
      </c>
      <c r="M14382" s="7">
        <f t="shared" si="673"/>
        <v>2016</v>
      </c>
      <c r="N14382" s="7">
        <f t="shared" si="674"/>
        <v>11</v>
      </c>
      <c r="O14382" s="30">
        <f t="shared" si="675"/>
        <v>179</v>
      </c>
    </row>
    <row r="14383" spans="2:15" x14ac:dyDescent="0.2">
      <c r="B14383" s="13">
        <v>65228</v>
      </c>
      <c r="C14383" s="14">
        <v>42695.996111111242</v>
      </c>
      <c r="D14383" s="7" t="s">
        <v>7</v>
      </c>
      <c r="E14383" s="13">
        <v>2227</v>
      </c>
      <c r="F14383" s="7" t="s">
        <v>52</v>
      </c>
      <c r="G14383" s="7" t="s">
        <v>11</v>
      </c>
      <c r="H14383" s="13">
        <v>9.5</v>
      </c>
      <c r="I14383" s="13" t="str">
        <f>IF(G14383="Male",VLOOKUP(H14383,'Shoe size conversion table'!$B$6:$D$22,2),VLOOKUP(H14383,'Shoe size conversion table'!$J$6:$L$22,2))</f>
        <v>42-43</v>
      </c>
      <c r="J14383" s="13">
        <f>IF(G14383="Male",VLOOKUP(H14383,'Shoe size conversion table'!$B$6:$D$22,3),VLOOKUP(H14383,'Shoe size conversion table'!$J$6:$L$22,3))</f>
        <v>9</v>
      </c>
      <c r="K14383" s="11">
        <v>189</v>
      </c>
      <c r="L14383" s="12">
        <v>0</v>
      </c>
      <c r="M14383" s="7">
        <f t="shared" si="673"/>
        <v>2016</v>
      </c>
      <c r="N14383" s="7">
        <f t="shared" si="674"/>
        <v>11</v>
      </c>
      <c r="O14383" s="30">
        <f t="shared" si="675"/>
        <v>189</v>
      </c>
    </row>
    <row r="14384" spans="2:15" x14ac:dyDescent="0.2">
      <c r="B14384" s="13">
        <v>65229</v>
      </c>
      <c r="C14384" s="14">
        <v>42696.106111111243</v>
      </c>
      <c r="D14384" s="7" t="s">
        <v>7</v>
      </c>
      <c r="E14384" s="13">
        <v>2181</v>
      </c>
      <c r="F14384" s="7" t="s">
        <v>49</v>
      </c>
      <c r="G14384" s="7" t="s">
        <v>11</v>
      </c>
      <c r="H14384" s="13">
        <v>10</v>
      </c>
      <c r="I14384" s="13">
        <f>IF(G14384="Male",VLOOKUP(H14384,'Shoe size conversion table'!$B$6:$D$22,2),VLOOKUP(H14384,'Shoe size conversion table'!$J$6:$L$22,2))</f>
        <v>43</v>
      </c>
      <c r="J14384" s="13">
        <f>IF(G14384="Male",VLOOKUP(H14384,'Shoe size conversion table'!$B$6:$D$22,3),VLOOKUP(H14384,'Shoe size conversion table'!$J$6:$L$22,3))</f>
        <v>9.5</v>
      </c>
      <c r="K14384" s="11">
        <v>169</v>
      </c>
      <c r="L14384" s="12">
        <v>0.5</v>
      </c>
      <c r="M14384" s="7">
        <f t="shared" si="673"/>
        <v>2016</v>
      </c>
      <c r="N14384" s="7">
        <f t="shared" si="674"/>
        <v>11</v>
      </c>
      <c r="O14384" s="30">
        <f t="shared" si="675"/>
        <v>84.5</v>
      </c>
    </row>
    <row r="14385" spans="2:15" x14ac:dyDescent="0.2">
      <c r="B14385" s="13">
        <v>65230</v>
      </c>
      <c r="C14385" s="14">
        <v>42696.126111111211</v>
      </c>
      <c r="D14385" s="7" t="s">
        <v>10</v>
      </c>
      <c r="E14385" s="13">
        <v>2197</v>
      </c>
      <c r="F14385" s="7" t="s">
        <v>34</v>
      </c>
      <c r="G14385" s="7" t="s">
        <v>11</v>
      </c>
      <c r="H14385" s="13">
        <v>9.5</v>
      </c>
      <c r="I14385" s="13" t="str">
        <f>IF(G14385="Male",VLOOKUP(H14385,'Shoe size conversion table'!$B$6:$D$22,2),VLOOKUP(H14385,'Shoe size conversion table'!$J$6:$L$22,2))</f>
        <v>42-43</v>
      </c>
      <c r="J14385" s="13">
        <f>IF(G14385="Male",VLOOKUP(H14385,'Shoe size conversion table'!$B$6:$D$22,3),VLOOKUP(H14385,'Shoe size conversion table'!$J$6:$L$22,3))</f>
        <v>9</v>
      </c>
      <c r="K14385" s="11">
        <v>189</v>
      </c>
      <c r="L14385" s="12">
        <v>0</v>
      </c>
      <c r="M14385" s="7">
        <f t="shared" si="673"/>
        <v>2016</v>
      </c>
      <c r="N14385" s="7">
        <f t="shared" si="674"/>
        <v>11</v>
      </c>
      <c r="O14385" s="30">
        <f t="shared" si="675"/>
        <v>189</v>
      </c>
    </row>
    <row r="14386" spans="2:15" x14ac:dyDescent="0.2">
      <c r="B14386" s="13">
        <v>65231</v>
      </c>
      <c r="C14386" s="14">
        <v>42696.146111111244</v>
      </c>
      <c r="D14386" s="7" t="s">
        <v>10</v>
      </c>
      <c r="E14386" s="13">
        <v>2180</v>
      </c>
      <c r="F14386" s="7" t="s">
        <v>35</v>
      </c>
      <c r="G14386" s="7" t="s">
        <v>11</v>
      </c>
      <c r="H14386" s="13">
        <v>8.5</v>
      </c>
      <c r="I14386" s="13" t="str">
        <f>IF(G14386="Male",VLOOKUP(H14386,'Shoe size conversion table'!$B$6:$D$22,2),VLOOKUP(H14386,'Shoe size conversion table'!$J$6:$L$22,2))</f>
        <v>41-42</v>
      </c>
      <c r="J14386" s="13">
        <f>IF(G14386="Male",VLOOKUP(H14386,'Shoe size conversion table'!$B$6:$D$22,3),VLOOKUP(H14386,'Shoe size conversion table'!$J$6:$L$22,3))</f>
        <v>8</v>
      </c>
      <c r="K14386" s="11">
        <v>149</v>
      </c>
      <c r="L14386" s="12">
        <v>0.3</v>
      </c>
      <c r="M14386" s="7">
        <f t="shared" si="673"/>
        <v>2016</v>
      </c>
      <c r="N14386" s="7">
        <f t="shared" si="674"/>
        <v>11</v>
      </c>
      <c r="O14386" s="30">
        <f t="shared" si="675"/>
        <v>104.3</v>
      </c>
    </row>
    <row r="14387" spans="2:15" x14ac:dyDescent="0.2">
      <c r="B14387" s="13">
        <v>65232</v>
      </c>
      <c r="C14387" s="14">
        <v>42696.416111111314</v>
      </c>
      <c r="D14387" s="7" t="s">
        <v>7</v>
      </c>
      <c r="E14387" s="13">
        <v>2155</v>
      </c>
      <c r="F14387" s="7" t="s">
        <v>54</v>
      </c>
      <c r="G14387" s="7" t="s">
        <v>11</v>
      </c>
      <c r="H14387" s="13">
        <v>9.5</v>
      </c>
      <c r="I14387" s="13" t="str">
        <f>IF(G14387="Male",VLOOKUP(H14387,'Shoe size conversion table'!$B$6:$D$22,2),VLOOKUP(H14387,'Shoe size conversion table'!$J$6:$L$22,2))</f>
        <v>42-43</v>
      </c>
      <c r="J14387" s="13">
        <f>IF(G14387="Male",VLOOKUP(H14387,'Shoe size conversion table'!$B$6:$D$22,3),VLOOKUP(H14387,'Shoe size conversion table'!$J$6:$L$22,3))</f>
        <v>9</v>
      </c>
      <c r="K14387" s="11">
        <v>179</v>
      </c>
      <c r="L14387" s="12">
        <v>0</v>
      </c>
      <c r="M14387" s="7">
        <f t="shared" si="673"/>
        <v>2016</v>
      </c>
      <c r="N14387" s="7">
        <f t="shared" si="674"/>
        <v>11</v>
      </c>
      <c r="O14387" s="30">
        <f t="shared" si="675"/>
        <v>179</v>
      </c>
    </row>
    <row r="14388" spans="2:15" x14ac:dyDescent="0.2">
      <c r="B14388" s="13">
        <v>65233</v>
      </c>
      <c r="C14388" s="14">
        <v>42696.416111111314</v>
      </c>
      <c r="D14388" s="7" t="s">
        <v>10</v>
      </c>
      <c r="E14388" s="13">
        <v>2209</v>
      </c>
      <c r="F14388" s="7" t="s">
        <v>35</v>
      </c>
      <c r="G14388" s="7" t="s">
        <v>12</v>
      </c>
      <c r="H14388" s="13">
        <v>8.5</v>
      </c>
      <c r="I14388" s="13">
        <f>IF(G14388="Male",VLOOKUP(H14388,'Shoe size conversion table'!$B$6:$D$22,2),VLOOKUP(H14388,'Shoe size conversion table'!$J$6:$L$22,2))</f>
        <v>39</v>
      </c>
      <c r="J14388" s="13">
        <f>IF(G14388="Male",VLOOKUP(H14388,'Shoe size conversion table'!$B$6:$D$22,3),VLOOKUP(H14388,'Shoe size conversion table'!$J$6:$L$22,3))</f>
        <v>6.5</v>
      </c>
      <c r="K14388" s="11">
        <v>199</v>
      </c>
      <c r="L14388" s="12">
        <v>0</v>
      </c>
      <c r="M14388" s="7">
        <f t="shared" si="673"/>
        <v>2016</v>
      </c>
      <c r="N14388" s="7">
        <f t="shared" si="674"/>
        <v>11</v>
      </c>
      <c r="O14388" s="30">
        <f t="shared" si="675"/>
        <v>199</v>
      </c>
    </row>
    <row r="14389" spans="2:15" x14ac:dyDescent="0.2">
      <c r="B14389" s="13">
        <v>65234</v>
      </c>
      <c r="C14389" s="14">
        <v>42696.416111111314</v>
      </c>
      <c r="D14389" s="7" t="s">
        <v>9</v>
      </c>
      <c r="E14389" s="13">
        <v>2207</v>
      </c>
      <c r="F14389" s="7" t="s">
        <v>58</v>
      </c>
      <c r="G14389" s="7" t="s">
        <v>12</v>
      </c>
      <c r="H14389" s="13">
        <v>7.5</v>
      </c>
      <c r="I14389" s="13">
        <f>IF(G14389="Male",VLOOKUP(H14389,'Shoe size conversion table'!$B$6:$D$22,2),VLOOKUP(H14389,'Shoe size conversion table'!$J$6:$L$22,2))</f>
        <v>38</v>
      </c>
      <c r="J14389" s="13">
        <f>IF(G14389="Male",VLOOKUP(H14389,'Shoe size conversion table'!$B$6:$D$22,3),VLOOKUP(H14389,'Shoe size conversion table'!$J$6:$L$22,3))</f>
        <v>5.5</v>
      </c>
      <c r="K14389" s="11">
        <v>179</v>
      </c>
      <c r="L14389" s="12">
        <v>0.2</v>
      </c>
      <c r="M14389" s="7">
        <f t="shared" si="673"/>
        <v>2016</v>
      </c>
      <c r="N14389" s="7">
        <f t="shared" si="674"/>
        <v>11</v>
      </c>
      <c r="O14389" s="30">
        <f t="shared" si="675"/>
        <v>143.20000000000002</v>
      </c>
    </row>
    <row r="14390" spans="2:15" x14ac:dyDescent="0.2">
      <c r="B14390" s="13">
        <v>65235</v>
      </c>
      <c r="C14390" s="14">
        <v>42696.426111111316</v>
      </c>
      <c r="D14390" s="7" t="s">
        <v>10</v>
      </c>
      <c r="E14390" s="13">
        <v>2185</v>
      </c>
      <c r="F14390" s="7" t="s">
        <v>35</v>
      </c>
      <c r="G14390" s="7" t="s">
        <v>12</v>
      </c>
      <c r="H14390" s="13">
        <v>9</v>
      </c>
      <c r="I14390" s="13" t="str">
        <f>IF(G14390="Male",VLOOKUP(H14390,'Shoe size conversion table'!$B$6:$D$22,2),VLOOKUP(H14390,'Shoe size conversion table'!$J$6:$L$22,2))</f>
        <v>39-40</v>
      </c>
      <c r="J14390" s="13">
        <f>IF(G14390="Male",VLOOKUP(H14390,'Shoe size conversion table'!$B$6:$D$22,3),VLOOKUP(H14390,'Shoe size conversion table'!$J$6:$L$22,3))</f>
        <v>7</v>
      </c>
      <c r="K14390" s="11">
        <v>159</v>
      </c>
      <c r="L14390" s="12">
        <v>0</v>
      </c>
      <c r="M14390" s="7">
        <f t="shared" si="673"/>
        <v>2016</v>
      </c>
      <c r="N14390" s="7">
        <f t="shared" si="674"/>
        <v>11</v>
      </c>
      <c r="O14390" s="30">
        <f t="shared" si="675"/>
        <v>159</v>
      </c>
    </row>
    <row r="14391" spans="2:15" x14ac:dyDescent="0.2">
      <c r="B14391" s="13">
        <v>65236</v>
      </c>
      <c r="C14391" s="14">
        <v>42696.456111111111</v>
      </c>
      <c r="D14391" s="7" t="s">
        <v>9</v>
      </c>
      <c r="E14391" s="13">
        <v>2149</v>
      </c>
      <c r="F14391" s="7" t="s">
        <v>59</v>
      </c>
      <c r="G14391" s="7" t="s">
        <v>12</v>
      </c>
      <c r="H14391" s="13">
        <v>8</v>
      </c>
      <c r="I14391" s="13" t="str">
        <f>IF(G14391="Male",VLOOKUP(H14391,'Shoe size conversion table'!$B$6:$D$22,2),VLOOKUP(H14391,'Shoe size conversion table'!$J$6:$L$22,2))</f>
        <v>38-39</v>
      </c>
      <c r="J14391" s="13">
        <f>IF(G14391="Male",VLOOKUP(H14391,'Shoe size conversion table'!$B$6:$D$22,3),VLOOKUP(H14391,'Shoe size conversion table'!$J$6:$L$22,3))</f>
        <v>6</v>
      </c>
      <c r="K14391" s="11">
        <v>159</v>
      </c>
      <c r="L14391" s="12">
        <v>0</v>
      </c>
      <c r="M14391" s="7">
        <f t="shared" si="673"/>
        <v>2016</v>
      </c>
      <c r="N14391" s="7">
        <f t="shared" si="674"/>
        <v>11</v>
      </c>
      <c r="O14391" s="30">
        <f t="shared" si="675"/>
        <v>159</v>
      </c>
    </row>
    <row r="14392" spans="2:15" x14ac:dyDescent="0.2">
      <c r="B14392" s="13">
        <v>65237</v>
      </c>
      <c r="C14392" s="14">
        <v>42696.466111111244</v>
      </c>
      <c r="D14392" s="7" t="s">
        <v>10</v>
      </c>
      <c r="E14392" s="13">
        <v>2218</v>
      </c>
      <c r="F14392" s="7" t="s">
        <v>34</v>
      </c>
      <c r="G14392" s="7" t="s">
        <v>11</v>
      </c>
      <c r="H14392" s="13">
        <v>10</v>
      </c>
      <c r="I14392" s="13">
        <f>IF(G14392="Male",VLOOKUP(H14392,'Shoe size conversion table'!$B$6:$D$22,2),VLOOKUP(H14392,'Shoe size conversion table'!$J$6:$L$22,2))</f>
        <v>43</v>
      </c>
      <c r="J14392" s="13">
        <f>IF(G14392="Male",VLOOKUP(H14392,'Shoe size conversion table'!$B$6:$D$22,3),VLOOKUP(H14392,'Shoe size conversion table'!$J$6:$L$22,3))</f>
        <v>9.5</v>
      </c>
      <c r="K14392" s="11">
        <v>159</v>
      </c>
      <c r="L14392" s="12">
        <v>0.1</v>
      </c>
      <c r="M14392" s="7">
        <f t="shared" si="673"/>
        <v>2016</v>
      </c>
      <c r="N14392" s="7">
        <f t="shared" si="674"/>
        <v>11</v>
      </c>
      <c r="O14392" s="30">
        <f t="shared" si="675"/>
        <v>143.1</v>
      </c>
    </row>
    <row r="14393" spans="2:15" x14ac:dyDescent="0.2">
      <c r="B14393" s="13">
        <v>65238</v>
      </c>
      <c r="C14393" s="14">
        <v>42696.576111111244</v>
      </c>
      <c r="D14393" s="7" t="s">
        <v>10</v>
      </c>
      <c r="E14393" s="13">
        <v>2168</v>
      </c>
      <c r="F14393" s="7" t="s">
        <v>34</v>
      </c>
      <c r="G14393" s="7" t="s">
        <v>12</v>
      </c>
      <c r="H14393" s="13">
        <v>6.5</v>
      </c>
      <c r="I14393" s="13">
        <f>IF(G14393="Male",VLOOKUP(H14393,'Shoe size conversion table'!$B$6:$D$22,2),VLOOKUP(H14393,'Shoe size conversion table'!$J$6:$L$22,2))</f>
        <v>37</v>
      </c>
      <c r="J14393" s="13">
        <f>IF(G14393="Male",VLOOKUP(H14393,'Shoe size conversion table'!$B$6:$D$22,3),VLOOKUP(H14393,'Shoe size conversion table'!$J$6:$L$22,3))</f>
        <v>4.5</v>
      </c>
      <c r="K14393" s="11">
        <v>159</v>
      </c>
      <c r="L14393" s="12">
        <v>0</v>
      </c>
      <c r="M14393" s="7">
        <f t="shared" si="673"/>
        <v>2016</v>
      </c>
      <c r="N14393" s="7">
        <f t="shared" si="674"/>
        <v>11</v>
      </c>
      <c r="O14393" s="30">
        <f t="shared" si="675"/>
        <v>159</v>
      </c>
    </row>
    <row r="14394" spans="2:15" x14ac:dyDescent="0.2">
      <c r="B14394" s="13">
        <v>65239</v>
      </c>
      <c r="C14394" s="14">
        <v>42696.626111111211</v>
      </c>
      <c r="D14394" s="7" t="s">
        <v>10</v>
      </c>
      <c r="E14394" s="13">
        <v>2183</v>
      </c>
      <c r="F14394" s="7" t="s">
        <v>34</v>
      </c>
      <c r="G14394" s="7" t="s">
        <v>11</v>
      </c>
      <c r="H14394" s="13">
        <v>8.5</v>
      </c>
      <c r="I14394" s="13" t="str">
        <f>IF(G14394="Male",VLOOKUP(H14394,'Shoe size conversion table'!$B$6:$D$22,2),VLOOKUP(H14394,'Shoe size conversion table'!$J$6:$L$22,2))</f>
        <v>41-42</v>
      </c>
      <c r="J14394" s="13">
        <f>IF(G14394="Male",VLOOKUP(H14394,'Shoe size conversion table'!$B$6:$D$22,3),VLOOKUP(H14394,'Shoe size conversion table'!$J$6:$L$22,3))</f>
        <v>8</v>
      </c>
      <c r="K14394" s="11">
        <v>139</v>
      </c>
      <c r="L14394" s="12">
        <v>0</v>
      </c>
      <c r="M14394" s="7">
        <f t="shared" si="673"/>
        <v>2016</v>
      </c>
      <c r="N14394" s="7">
        <f t="shared" si="674"/>
        <v>11</v>
      </c>
      <c r="O14394" s="30">
        <f t="shared" si="675"/>
        <v>139</v>
      </c>
    </row>
    <row r="14395" spans="2:15" x14ac:dyDescent="0.2">
      <c r="B14395" s="13">
        <v>65240</v>
      </c>
      <c r="C14395" s="14">
        <v>42696.83611111121</v>
      </c>
      <c r="D14395" s="7" t="s">
        <v>7</v>
      </c>
      <c r="E14395" s="13">
        <v>2151</v>
      </c>
      <c r="F14395" s="7" t="s">
        <v>51</v>
      </c>
      <c r="G14395" s="7" t="s">
        <v>11</v>
      </c>
      <c r="H14395" s="13">
        <v>9</v>
      </c>
      <c r="I14395" s="13">
        <f>IF(G14395="Male",VLOOKUP(H14395,'Shoe size conversion table'!$B$6:$D$22,2),VLOOKUP(H14395,'Shoe size conversion table'!$J$6:$L$22,2))</f>
        <v>42</v>
      </c>
      <c r="J14395" s="13">
        <f>IF(G14395="Male",VLOOKUP(H14395,'Shoe size conversion table'!$B$6:$D$22,3),VLOOKUP(H14395,'Shoe size conversion table'!$J$6:$L$22,3))</f>
        <v>8.5</v>
      </c>
      <c r="K14395" s="11">
        <v>169</v>
      </c>
      <c r="L14395" s="12">
        <v>0</v>
      </c>
      <c r="M14395" s="7">
        <f t="shared" si="673"/>
        <v>2016</v>
      </c>
      <c r="N14395" s="7">
        <f t="shared" si="674"/>
        <v>11</v>
      </c>
      <c r="O14395" s="30">
        <f t="shared" si="675"/>
        <v>169</v>
      </c>
    </row>
    <row r="14396" spans="2:15" x14ac:dyDescent="0.2">
      <c r="B14396" s="13">
        <v>65241</v>
      </c>
      <c r="C14396" s="14">
        <v>42696.866111111311</v>
      </c>
      <c r="D14396" s="7" t="s">
        <v>10</v>
      </c>
      <c r="E14396" s="13">
        <v>2147</v>
      </c>
      <c r="F14396" s="7" t="s">
        <v>35</v>
      </c>
      <c r="G14396" s="7" t="s">
        <v>12</v>
      </c>
      <c r="H14396" s="13">
        <v>6.5</v>
      </c>
      <c r="I14396" s="13">
        <f>IF(G14396="Male",VLOOKUP(H14396,'Shoe size conversion table'!$B$6:$D$22,2),VLOOKUP(H14396,'Shoe size conversion table'!$J$6:$L$22,2))</f>
        <v>37</v>
      </c>
      <c r="J14396" s="13">
        <f>IF(G14396="Male",VLOOKUP(H14396,'Shoe size conversion table'!$B$6:$D$22,3),VLOOKUP(H14396,'Shoe size conversion table'!$J$6:$L$22,3))</f>
        <v>4.5</v>
      </c>
      <c r="K14396" s="11">
        <v>189</v>
      </c>
      <c r="L14396" s="12">
        <v>0</v>
      </c>
      <c r="M14396" s="7">
        <f t="shared" si="673"/>
        <v>2016</v>
      </c>
      <c r="N14396" s="7">
        <f t="shared" si="674"/>
        <v>11</v>
      </c>
      <c r="O14396" s="30">
        <f t="shared" si="675"/>
        <v>189</v>
      </c>
    </row>
    <row r="14397" spans="2:15" x14ac:dyDescent="0.2">
      <c r="B14397" s="13">
        <v>65242</v>
      </c>
      <c r="C14397" s="14">
        <v>42697.056111111211</v>
      </c>
      <c r="D14397" s="7" t="s">
        <v>7</v>
      </c>
      <c r="E14397" s="13">
        <v>2156</v>
      </c>
      <c r="F14397" s="7" t="s">
        <v>44</v>
      </c>
      <c r="G14397" s="7" t="s">
        <v>11</v>
      </c>
      <c r="H14397" s="13">
        <v>10.5</v>
      </c>
      <c r="I14397" s="13" t="str">
        <f>IF(G14397="Male",VLOOKUP(H14397,'Shoe size conversion table'!$B$6:$D$22,2),VLOOKUP(H14397,'Shoe size conversion table'!$J$6:$L$22,2))</f>
        <v>43-44</v>
      </c>
      <c r="J14397" s="13">
        <f>IF(G14397="Male",VLOOKUP(H14397,'Shoe size conversion table'!$B$6:$D$22,3),VLOOKUP(H14397,'Shoe size conversion table'!$J$6:$L$22,3))</f>
        <v>10</v>
      </c>
      <c r="K14397" s="11">
        <v>159</v>
      </c>
      <c r="L14397" s="12">
        <v>0</v>
      </c>
      <c r="M14397" s="7">
        <f t="shared" si="673"/>
        <v>2016</v>
      </c>
      <c r="N14397" s="7">
        <f t="shared" si="674"/>
        <v>11</v>
      </c>
      <c r="O14397" s="30">
        <f t="shared" si="675"/>
        <v>159</v>
      </c>
    </row>
    <row r="14398" spans="2:15" x14ac:dyDescent="0.2">
      <c r="B14398" s="13">
        <v>65243</v>
      </c>
      <c r="C14398" s="14">
        <v>42697.126111111211</v>
      </c>
      <c r="D14398" s="7" t="s">
        <v>10</v>
      </c>
      <c r="E14398" s="13">
        <v>2148</v>
      </c>
      <c r="F14398" s="7" t="s">
        <v>36</v>
      </c>
      <c r="G14398" s="7" t="s">
        <v>11</v>
      </c>
      <c r="H14398" s="13">
        <v>10</v>
      </c>
      <c r="I14398" s="13">
        <f>IF(G14398="Male",VLOOKUP(H14398,'Shoe size conversion table'!$B$6:$D$22,2),VLOOKUP(H14398,'Shoe size conversion table'!$J$6:$L$22,2))</f>
        <v>43</v>
      </c>
      <c r="J14398" s="13">
        <f>IF(G14398="Male",VLOOKUP(H14398,'Shoe size conversion table'!$B$6:$D$22,3),VLOOKUP(H14398,'Shoe size conversion table'!$J$6:$L$22,3))</f>
        <v>9.5</v>
      </c>
      <c r="K14398" s="11">
        <v>199</v>
      </c>
      <c r="L14398" s="12">
        <v>0</v>
      </c>
      <c r="M14398" s="7">
        <f t="shared" si="673"/>
        <v>2016</v>
      </c>
      <c r="N14398" s="7">
        <f t="shared" si="674"/>
        <v>11</v>
      </c>
      <c r="O14398" s="30">
        <f t="shared" si="675"/>
        <v>199</v>
      </c>
    </row>
    <row r="14399" spans="2:15" x14ac:dyDescent="0.2">
      <c r="B14399" s="13">
        <v>65244</v>
      </c>
      <c r="C14399" s="14">
        <v>42697.196111111109</v>
      </c>
      <c r="D14399" s="7" t="s">
        <v>7</v>
      </c>
      <c r="E14399" s="13">
        <v>2156</v>
      </c>
      <c r="F14399" s="7" t="s">
        <v>49</v>
      </c>
      <c r="G14399" s="7" t="s">
        <v>11</v>
      </c>
      <c r="H14399" s="13">
        <v>11.5</v>
      </c>
      <c r="I14399" s="13" t="str">
        <f>IF(G14399="Male",VLOOKUP(H14399,'Shoe size conversion table'!$B$6:$D$22,2),VLOOKUP(H14399,'Shoe size conversion table'!$J$6:$L$22,2))</f>
        <v>44-45</v>
      </c>
      <c r="J14399" s="13">
        <f>IF(G14399="Male",VLOOKUP(H14399,'Shoe size conversion table'!$B$6:$D$22,3),VLOOKUP(H14399,'Shoe size conversion table'!$J$6:$L$22,3))</f>
        <v>11</v>
      </c>
      <c r="K14399" s="11">
        <v>189</v>
      </c>
      <c r="L14399" s="12">
        <v>0</v>
      </c>
      <c r="M14399" s="7">
        <f t="shared" si="673"/>
        <v>2016</v>
      </c>
      <c r="N14399" s="7">
        <f t="shared" si="674"/>
        <v>11</v>
      </c>
      <c r="O14399" s="30">
        <f t="shared" si="675"/>
        <v>189</v>
      </c>
    </row>
    <row r="14400" spans="2:15" x14ac:dyDescent="0.2">
      <c r="B14400" s="13">
        <v>65245</v>
      </c>
      <c r="C14400" s="14">
        <v>42697.226111111311</v>
      </c>
      <c r="D14400" s="7" t="s">
        <v>10</v>
      </c>
      <c r="E14400" s="13">
        <v>2209</v>
      </c>
      <c r="F14400" s="7" t="s">
        <v>35</v>
      </c>
      <c r="G14400" s="7" t="s">
        <v>11</v>
      </c>
      <c r="H14400" s="13">
        <v>11</v>
      </c>
      <c r="I14400" s="13">
        <f>IF(G14400="Male",VLOOKUP(H14400,'Shoe size conversion table'!$B$6:$D$22,2),VLOOKUP(H14400,'Shoe size conversion table'!$J$6:$L$22,2))</f>
        <v>44</v>
      </c>
      <c r="J14400" s="13">
        <f>IF(G14400="Male",VLOOKUP(H14400,'Shoe size conversion table'!$B$6:$D$22,3),VLOOKUP(H14400,'Shoe size conversion table'!$J$6:$L$22,3))</f>
        <v>10.5</v>
      </c>
      <c r="K14400" s="11">
        <v>169</v>
      </c>
      <c r="L14400" s="12">
        <v>0</v>
      </c>
      <c r="M14400" s="7">
        <f t="shared" si="673"/>
        <v>2016</v>
      </c>
      <c r="N14400" s="7">
        <f t="shared" si="674"/>
        <v>11</v>
      </c>
      <c r="O14400" s="30">
        <f t="shared" si="675"/>
        <v>169</v>
      </c>
    </row>
    <row r="14401" spans="2:15" x14ac:dyDescent="0.2">
      <c r="B14401" s="13">
        <v>65246</v>
      </c>
      <c r="C14401" s="14">
        <v>42697.276111111212</v>
      </c>
      <c r="D14401" s="7" t="s">
        <v>9</v>
      </c>
      <c r="E14401" s="13">
        <v>2172</v>
      </c>
      <c r="F14401" s="7" t="s">
        <v>61</v>
      </c>
      <c r="G14401" s="7" t="s">
        <v>11</v>
      </c>
      <c r="H14401" s="13">
        <v>8</v>
      </c>
      <c r="I14401" s="13">
        <f>IF(G14401="Male",VLOOKUP(H14401,'Shoe size conversion table'!$B$6:$D$22,2),VLOOKUP(H14401,'Shoe size conversion table'!$J$6:$L$22,2))</f>
        <v>41</v>
      </c>
      <c r="J14401" s="13">
        <f>IF(G14401="Male",VLOOKUP(H14401,'Shoe size conversion table'!$B$6:$D$22,3),VLOOKUP(H14401,'Shoe size conversion table'!$J$6:$L$22,3))</f>
        <v>7.5</v>
      </c>
      <c r="K14401" s="11">
        <v>149</v>
      </c>
      <c r="L14401" s="12">
        <v>0.3</v>
      </c>
      <c r="M14401" s="7">
        <f t="shared" si="673"/>
        <v>2016</v>
      </c>
      <c r="N14401" s="7">
        <f t="shared" si="674"/>
        <v>11</v>
      </c>
      <c r="O14401" s="30">
        <f t="shared" si="675"/>
        <v>104.3</v>
      </c>
    </row>
    <row r="14402" spans="2:15" x14ac:dyDescent="0.2">
      <c r="B14402" s="13">
        <v>65247</v>
      </c>
      <c r="C14402" s="14">
        <v>42697.326111111106</v>
      </c>
      <c r="D14402" s="7" t="s">
        <v>10</v>
      </c>
      <c r="E14402" s="13">
        <v>2175</v>
      </c>
      <c r="F14402" s="7" t="s">
        <v>34</v>
      </c>
      <c r="G14402" s="7" t="s">
        <v>11</v>
      </c>
      <c r="H14402" s="13">
        <v>9</v>
      </c>
      <c r="I14402" s="13">
        <f>IF(G14402="Male",VLOOKUP(H14402,'Shoe size conversion table'!$B$6:$D$22,2),VLOOKUP(H14402,'Shoe size conversion table'!$J$6:$L$22,2))</f>
        <v>42</v>
      </c>
      <c r="J14402" s="13">
        <f>IF(G14402="Male",VLOOKUP(H14402,'Shoe size conversion table'!$B$6:$D$22,3),VLOOKUP(H14402,'Shoe size conversion table'!$J$6:$L$22,3))</f>
        <v>8.5</v>
      </c>
      <c r="K14402" s="11">
        <v>159</v>
      </c>
      <c r="L14402" s="12">
        <v>0</v>
      </c>
      <c r="M14402" s="7">
        <f t="shared" si="673"/>
        <v>2016</v>
      </c>
      <c r="N14402" s="7">
        <f t="shared" si="674"/>
        <v>11</v>
      </c>
      <c r="O14402" s="30">
        <f t="shared" si="675"/>
        <v>159</v>
      </c>
    </row>
    <row r="14403" spans="2:15" x14ac:dyDescent="0.2">
      <c r="B14403" s="13">
        <v>65248</v>
      </c>
      <c r="C14403" s="14">
        <v>42697.356111111243</v>
      </c>
      <c r="D14403" s="7" t="s">
        <v>8</v>
      </c>
      <c r="E14403" s="13">
        <v>2218</v>
      </c>
      <c r="F14403" s="7" t="s">
        <v>39</v>
      </c>
      <c r="G14403" s="7" t="s">
        <v>11</v>
      </c>
      <c r="H14403" s="13">
        <v>12</v>
      </c>
      <c r="I14403" s="13">
        <f>IF(G14403="Male",VLOOKUP(H14403,'Shoe size conversion table'!$B$6:$D$22,2),VLOOKUP(H14403,'Shoe size conversion table'!$J$6:$L$22,2))</f>
        <v>45</v>
      </c>
      <c r="J14403" s="13">
        <f>IF(G14403="Male",VLOOKUP(H14403,'Shoe size conversion table'!$B$6:$D$22,3),VLOOKUP(H14403,'Shoe size conversion table'!$J$6:$L$22,3))</f>
        <v>11.5</v>
      </c>
      <c r="K14403" s="11">
        <v>149</v>
      </c>
      <c r="L14403" s="12">
        <v>0.3</v>
      </c>
      <c r="M14403" s="7">
        <f t="shared" si="673"/>
        <v>2016</v>
      </c>
      <c r="N14403" s="7">
        <f t="shared" si="674"/>
        <v>11</v>
      </c>
      <c r="O14403" s="30">
        <f t="shared" si="675"/>
        <v>104.3</v>
      </c>
    </row>
    <row r="14404" spans="2:15" x14ac:dyDescent="0.2">
      <c r="B14404" s="13">
        <v>65249</v>
      </c>
      <c r="C14404" s="14">
        <v>42697.416111111314</v>
      </c>
      <c r="D14404" s="7" t="s">
        <v>10</v>
      </c>
      <c r="E14404" s="13">
        <v>2237</v>
      </c>
      <c r="F14404" s="7" t="s">
        <v>34</v>
      </c>
      <c r="G14404" s="7" t="s">
        <v>12</v>
      </c>
      <c r="H14404" s="13">
        <v>8.5</v>
      </c>
      <c r="I14404" s="13">
        <f>IF(G14404="Male",VLOOKUP(H14404,'Shoe size conversion table'!$B$6:$D$22,2),VLOOKUP(H14404,'Shoe size conversion table'!$J$6:$L$22,2))</f>
        <v>39</v>
      </c>
      <c r="J14404" s="13">
        <f>IF(G14404="Male",VLOOKUP(H14404,'Shoe size conversion table'!$B$6:$D$22,3),VLOOKUP(H14404,'Shoe size conversion table'!$J$6:$L$22,3))</f>
        <v>6.5</v>
      </c>
      <c r="K14404" s="11">
        <v>159</v>
      </c>
      <c r="L14404" s="12">
        <v>0</v>
      </c>
      <c r="M14404" s="7">
        <f t="shared" si="673"/>
        <v>2016</v>
      </c>
      <c r="N14404" s="7">
        <f t="shared" si="674"/>
        <v>11</v>
      </c>
      <c r="O14404" s="30">
        <f t="shared" si="675"/>
        <v>159</v>
      </c>
    </row>
    <row r="14405" spans="2:15" x14ac:dyDescent="0.2">
      <c r="B14405" s="13">
        <v>65250</v>
      </c>
      <c r="C14405" s="14">
        <v>42697.506111111215</v>
      </c>
      <c r="D14405" s="7" t="s">
        <v>10</v>
      </c>
      <c r="E14405" s="13">
        <v>2216</v>
      </c>
      <c r="F14405" s="7" t="s">
        <v>34</v>
      </c>
      <c r="G14405" s="7" t="s">
        <v>11</v>
      </c>
      <c r="H14405" s="13">
        <v>9</v>
      </c>
      <c r="I14405" s="13">
        <f>IF(G14405="Male",VLOOKUP(H14405,'Shoe size conversion table'!$B$6:$D$22,2),VLOOKUP(H14405,'Shoe size conversion table'!$J$6:$L$22,2))</f>
        <v>42</v>
      </c>
      <c r="J14405" s="13">
        <f>IF(G14405="Male",VLOOKUP(H14405,'Shoe size conversion table'!$B$6:$D$22,3),VLOOKUP(H14405,'Shoe size conversion table'!$J$6:$L$22,3))</f>
        <v>8.5</v>
      </c>
      <c r="K14405" s="11">
        <v>189</v>
      </c>
      <c r="L14405" s="12">
        <v>0</v>
      </c>
      <c r="M14405" s="7">
        <f t="shared" ref="M14405:M14468" si="676">YEAR(C14405)</f>
        <v>2016</v>
      </c>
      <c r="N14405" s="7">
        <f t="shared" si="674"/>
        <v>11</v>
      </c>
      <c r="O14405" s="30">
        <f t="shared" si="675"/>
        <v>189</v>
      </c>
    </row>
    <row r="14406" spans="2:15" x14ac:dyDescent="0.2">
      <c r="B14406" s="13">
        <v>65251</v>
      </c>
      <c r="C14406" s="14">
        <v>42697.576111111244</v>
      </c>
      <c r="D14406" s="7" t="s">
        <v>10</v>
      </c>
      <c r="E14406" s="13">
        <v>2228</v>
      </c>
      <c r="F14406" s="7" t="s">
        <v>36</v>
      </c>
      <c r="G14406" s="7" t="s">
        <v>12</v>
      </c>
      <c r="H14406" s="13">
        <v>6.5</v>
      </c>
      <c r="I14406" s="13">
        <f>IF(G14406="Male",VLOOKUP(H14406,'Shoe size conversion table'!$B$6:$D$22,2),VLOOKUP(H14406,'Shoe size conversion table'!$J$6:$L$22,2))</f>
        <v>37</v>
      </c>
      <c r="J14406" s="13">
        <f>IF(G14406="Male",VLOOKUP(H14406,'Shoe size conversion table'!$B$6:$D$22,3),VLOOKUP(H14406,'Shoe size conversion table'!$J$6:$L$22,3))</f>
        <v>4.5</v>
      </c>
      <c r="K14406" s="11">
        <v>169</v>
      </c>
      <c r="L14406" s="12">
        <v>0.5</v>
      </c>
      <c r="M14406" s="7">
        <f t="shared" si="676"/>
        <v>2016</v>
      </c>
      <c r="N14406" s="7">
        <f t="shared" ref="N14406:N14469" si="677">MONTH(C14406:C29373)</f>
        <v>11</v>
      </c>
      <c r="O14406" s="30">
        <f t="shared" ref="O14406:O14469" si="678">K14406*(1-L14406)</f>
        <v>84.5</v>
      </c>
    </row>
    <row r="14407" spans="2:15" x14ac:dyDescent="0.2">
      <c r="B14407" s="13">
        <v>65252</v>
      </c>
      <c r="C14407" s="14">
        <v>42697.616111111245</v>
      </c>
      <c r="D14407" s="7" t="s">
        <v>7</v>
      </c>
      <c r="E14407" s="13">
        <v>2167</v>
      </c>
      <c r="F14407" s="7" t="s">
        <v>46</v>
      </c>
      <c r="G14407" s="7" t="s">
        <v>11</v>
      </c>
      <c r="H14407" s="13">
        <v>11.5</v>
      </c>
      <c r="I14407" s="13" t="str">
        <f>IF(G14407="Male",VLOOKUP(H14407,'Shoe size conversion table'!$B$6:$D$22,2),VLOOKUP(H14407,'Shoe size conversion table'!$J$6:$L$22,2))</f>
        <v>44-45</v>
      </c>
      <c r="J14407" s="13">
        <f>IF(G14407="Male",VLOOKUP(H14407,'Shoe size conversion table'!$B$6:$D$22,3),VLOOKUP(H14407,'Shoe size conversion table'!$J$6:$L$22,3))</f>
        <v>11</v>
      </c>
      <c r="K14407" s="11">
        <v>139</v>
      </c>
      <c r="L14407" s="12">
        <v>0.1</v>
      </c>
      <c r="M14407" s="7">
        <f t="shared" si="676"/>
        <v>2016</v>
      </c>
      <c r="N14407" s="7">
        <f t="shared" si="677"/>
        <v>11</v>
      </c>
      <c r="O14407" s="30">
        <f t="shared" si="678"/>
        <v>125.10000000000001</v>
      </c>
    </row>
    <row r="14408" spans="2:15" x14ac:dyDescent="0.2">
      <c r="B14408" s="13">
        <v>65253</v>
      </c>
      <c r="C14408" s="14">
        <v>42697.626111111211</v>
      </c>
      <c r="D14408" s="7" t="s">
        <v>7</v>
      </c>
      <c r="E14408" s="13">
        <v>2232</v>
      </c>
      <c r="F14408" s="7" t="s">
        <v>51</v>
      </c>
      <c r="G14408" s="7" t="s">
        <v>12</v>
      </c>
      <c r="H14408" s="13">
        <v>9</v>
      </c>
      <c r="I14408" s="13" t="str">
        <f>IF(G14408="Male",VLOOKUP(H14408,'Shoe size conversion table'!$B$6:$D$22,2),VLOOKUP(H14408,'Shoe size conversion table'!$J$6:$L$22,2))</f>
        <v>39-40</v>
      </c>
      <c r="J14408" s="13">
        <f>IF(G14408="Male",VLOOKUP(H14408,'Shoe size conversion table'!$B$6:$D$22,3),VLOOKUP(H14408,'Shoe size conversion table'!$J$6:$L$22,3))</f>
        <v>7</v>
      </c>
      <c r="K14408" s="11">
        <v>179</v>
      </c>
      <c r="L14408" s="12">
        <v>0</v>
      </c>
      <c r="M14408" s="7">
        <f t="shared" si="676"/>
        <v>2016</v>
      </c>
      <c r="N14408" s="7">
        <f t="shared" si="677"/>
        <v>11</v>
      </c>
      <c r="O14408" s="30">
        <f t="shared" si="678"/>
        <v>179</v>
      </c>
    </row>
    <row r="14409" spans="2:15" x14ac:dyDescent="0.2">
      <c r="B14409" s="13">
        <v>65254</v>
      </c>
      <c r="C14409" s="14">
        <v>42697.666111111314</v>
      </c>
      <c r="D14409" s="7" t="s">
        <v>7</v>
      </c>
      <c r="E14409" s="13">
        <v>2173</v>
      </c>
      <c r="F14409" s="7" t="s">
        <v>51</v>
      </c>
      <c r="G14409" s="7" t="s">
        <v>11</v>
      </c>
      <c r="H14409" s="13">
        <v>10.5</v>
      </c>
      <c r="I14409" s="13" t="str">
        <f>IF(G14409="Male",VLOOKUP(H14409,'Shoe size conversion table'!$B$6:$D$22,2),VLOOKUP(H14409,'Shoe size conversion table'!$J$6:$L$22,2))</f>
        <v>43-44</v>
      </c>
      <c r="J14409" s="13">
        <f>IF(G14409="Male",VLOOKUP(H14409,'Shoe size conversion table'!$B$6:$D$22,3),VLOOKUP(H14409,'Shoe size conversion table'!$J$6:$L$22,3))</f>
        <v>10</v>
      </c>
      <c r="K14409" s="11">
        <v>149</v>
      </c>
      <c r="L14409" s="12">
        <v>0</v>
      </c>
      <c r="M14409" s="7">
        <f t="shared" si="676"/>
        <v>2016</v>
      </c>
      <c r="N14409" s="7">
        <f t="shared" si="677"/>
        <v>11</v>
      </c>
      <c r="O14409" s="30">
        <f t="shared" si="678"/>
        <v>149</v>
      </c>
    </row>
    <row r="14410" spans="2:15" x14ac:dyDescent="0.2">
      <c r="B14410" s="13">
        <v>65255</v>
      </c>
      <c r="C14410" s="14">
        <v>42697.786111111105</v>
      </c>
      <c r="D14410" s="7" t="s">
        <v>7</v>
      </c>
      <c r="E14410" s="13">
        <v>2226</v>
      </c>
      <c r="F14410" s="7" t="s">
        <v>57</v>
      </c>
      <c r="G14410" s="7" t="s">
        <v>11</v>
      </c>
      <c r="H14410" s="13">
        <v>11.5</v>
      </c>
      <c r="I14410" s="13" t="str">
        <f>IF(G14410="Male",VLOOKUP(H14410,'Shoe size conversion table'!$B$6:$D$22,2),VLOOKUP(H14410,'Shoe size conversion table'!$J$6:$L$22,2))</f>
        <v>44-45</v>
      </c>
      <c r="J14410" s="13">
        <f>IF(G14410="Male",VLOOKUP(H14410,'Shoe size conversion table'!$B$6:$D$22,3),VLOOKUP(H14410,'Shoe size conversion table'!$J$6:$L$22,3))</f>
        <v>11</v>
      </c>
      <c r="K14410" s="11">
        <v>169</v>
      </c>
      <c r="L14410" s="12">
        <v>0</v>
      </c>
      <c r="M14410" s="7">
        <f t="shared" si="676"/>
        <v>2016</v>
      </c>
      <c r="N14410" s="7">
        <f t="shared" si="677"/>
        <v>11</v>
      </c>
      <c r="O14410" s="30">
        <f t="shared" si="678"/>
        <v>169</v>
      </c>
    </row>
    <row r="14411" spans="2:15" x14ac:dyDescent="0.2">
      <c r="B14411" s="13">
        <v>65256</v>
      </c>
      <c r="C14411" s="14">
        <v>42697.866111111311</v>
      </c>
      <c r="D14411" s="7" t="s">
        <v>10</v>
      </c>
      <c r="E14411" s="13">
        <v>2147</v>
      </c>
      <c r="F14411" s="7" t="s">
        <v>35</v>
      </c>
      <c r="G14411" s="7" t="s">
        <v>12</v>
      </c>
      <c r="H14411" s="13">
        <v>6.5</v>
      </c>
      <c r="I14411" s="13">
        <f>IF(G14411="Male",VLOOKUP(H14411,'Shoe size conversion table'!$B$6:$D$22,2),VLOOKUP(H14411,'Shoe size conversion table'!$J$6:$L$22,2))</f>
        <v>37</v>
      </c>
      <c r="J14411" s="13">
        <f>IF(G14411="Male",VLOOKUP(H14411,'Shoe size conversion table'!$B$6:$D$22,3),VLOOKUP(H14411,'Shoe size conversion table'!$J$6:$L$22,3))</f>
        <v>4.5</v>
      </c>
      <c r="K14411" s="11">
        <v>189</v>
      </c>
      <c r="L14411" s="12">
        <v>0</v>
      </c>
      <c r="M14411" s="7">
        <f t="shared" si="676"/>
        <v>2016</v>
      </c>
      <c r="N14411" s="7">
        <f t="shared" si="677"/>
        <v>11</v>
      </c>
      <c r="O14411" s="30">
        <f t="shared" si="678"/>
        <v>189</v>
      </c>
    </row>
    <row r="14412" spans="2:15" x14ac:dyDescent="0.2">
      <c r="B14412" s="13">
        <v>65257</v>
      </c>
      <c r="C14412" s="14">
        <v>42697.866111111311</v>
      </c>
      <c r="D14412" s="7" t="s">
        <v>8</v>
      </c>
      <c r="E14412" s="13">
        <v>2207</v>
      </c>
      <c r="F14412" s="7" t="s">
        <v>38</v>
      </c>
      <c r="G14412" s="7" t="s">
        <v>11</v>
      </c>
      <c r="H14412" s="13">
        <v>10.5</v>
      </c>
      <c r="I14412" s="13" t="str">
        <f>IF(G14412="Male",VLOOKUP(H14412,'Shoe size conversion table'!$B$6:$D$22,2),VLOOKUP(H14412,'Shoe size conversion table'!$J$6:$L$22,2))</f>
        <v>43-44</v>
      </c>
      <c r="J14412" s="13">
        <f>IF(G14412="Male",VLOOKUP(H14412,'Shoe size conversion table'!$B$6:$D$22,3),VLOOKUP(H14412,'Shoe size conversion table'!$J$6:$L$22,3))</f>
        <v>10</v>
      </c>
      <c r="K14412" s="11">
        <v>129</v>
      </c>
      <c r="L14412" s="12">
        <v>0</v>
      </c>
      <c r="M14412" s="7">
        <f t="shared" si="676"/>
        <v>2016</v>
      </c>
      <c r="N14412" s="7">
        <f t="shared" si="677"/>
        <v>11</v>
      </c>
      <c r="O14412" s="30">
        <f t="shared" si="678"/>
        <v>129</v>
      </c>
    </row>
    <row r="14413" spans="2:15" x14ac:dyDescent="0.2">
      <c r="B14413" s="13">
        <v>65258</v>
      </c>
      <c r="C14413" s="14">
        <v>42697.996111111242</v>
      </c>
      <c r="D14413" s="7" t="s">
        <v>7</v>
      </c>
      <c r="E14413" s="13">
        <v>2158</v>
      </c>
      <c r="F14413" s="7" t="s">
        <v>56</v>
      </c>
      <c r="G14413" s="7" t="s">
        <v>11</v>
      </c>
      <c r="H14413" s="13">
        <v>10.5</v>
      </c>
      <c r="I14413" s="13" t="str">
        <f>IF(G14413="Male",VLOOKUP(H14413,'Shoe size conversion table'!$B$6:$D$22,2),VLOOKUP(H14413,'Shoe size conversion table'!$J$6:$L$22,2))</f>
        <v>43-44</v>
      </c>
      <c r="J14413" s="13">
        <f>IF(G14413="Male",VLOOKUP(H14413,'Shoe size conversion table'!$B$6:$D$22,3),VLOOKUP(H14413,'Shoe size conversion table'!$J$6:$L$22,3))</f>
        <v>10</v>
      </c>
      <c r="K14413" s="11">
        <v>129</v>
      </c>
      <c r="L14413" s="12">
        <v>0</v>
      </c>
      <c r="M14413" s="7">
        <f t="shared" si="676"/>
        <v>2016</v>
      </c>
      <c r="N14413" s="7">
        <f t="shared" si="677"/>
        <v>11</v>
      </c>
      <c r="O14413" s="30">
        <f t="shared" si="678"/>
        <v>129</v>
      </c>
    </row>
    <row r="14414" spans="2:15" x14ac:dyDescent="0.2">
      <c r="B14414" s="13">
        <v>65259</v>
      </c>
      <c r="C14414" s="14">
        <v>42698.056111111211</v>
      </c>
      <c r="D14414" s="7" t="s">
        <v>7</v>
      </c>
      <c r="E14414" s="13">
        <v>2196</v>
      </c>
      <c r="F14414" s="7" t="s">
        <v>45</v>
      </c>
      <c r="G14414" s="7" t="s">
        <v>11</v>
      </c>
      <c r="H14414" s="13">
        <v>10</v>
      </c>
      <c r="I14414" s="13">
        <f>IF(G14414="Male",VLOOKUP(H14414,'Shoe size conversion table'!$B$6:$D$22,2),VLOOKUP(H14414,'Shoe size conversion table'!$J$6:$L$22,2))</f>
        <v>43</v>
      </c>
      <c r="J14414" s="13">
        <f>IF(G14414="Male",VLOOKUP(H14414,'Shoe size conversion table'!$B$6:$D$22,3),VLOOKUP(H14414,'Shoe size conversion table'!$J$6:$L$22,3))</f>
        <v>9.5</v>
      </c>
      <c r="K14414" s="11">
        <v>189</v>
      </c>
      <c r="L14414" s="12">
        <v>0</v>
      </c>
      <c r="M14414" s="7">
        <f t="shared" si="676"/>
        <v>2016</v>
      </c>
      <c r="N14414" s="7">
        <f t="shared" si="677"/>
        <v>11</v>
      </c>
      <c r="O14414" s="30">
        <f t="shared" si="678"/>
        <v>189</v>
      </c>
    </row>
    <row r="14415" spans="2:15" x14ac:dyDescent="0.2">
      <c r="B14415" s="13">
        <v>65260</v>
      </c>
      <c r="C14415" s="14">
        <v>42698.296111111245</v>
      </c>
      <c r="D14415" s="7" t="s">
        <v>7</v>
      </c>
      <c r="E14415" s="13">
        <v>2229</v>
      </c>
      <c r="F14415" s="7" t="s">
        <v>48</v>
      </c>
      <c r="G14415" s="7" t="s">
        <v>11</v>
      </c>
      <c r="H14415" s="13">
        <v>9.5</v>
      </c>
      <c r="I14415" s="13" t="str">
        <f>IF(G14415="Male",VLOOKUP(H14415,'Shoe size conversion table'!$B$6:$D$22,2),VLOOKUP(H14415,'Shoe size conversion table'!$J$6:$L$22,2))</f>
        <v>42-43</v>
      </c>
      <c r="J14415" s="13">
        <f>IF(G14415="Male",VLOOKUP(H14415,'Shoe size conversion table'!$B$6:$D$22,3),VLOOKUP(H14415,'Shoe size conversion table'!$J$6:$L$22,3))</f>
        <v>9</v>
      </c>
      <c r="K14415" s="11">
        <v>199</v>
      </c>
      <c r="L14415" s="12">
        <v>0.3</v>
      </c>
      <c r="M14415" s="7">
        <f t="shared" si="676"/>
        <v>2016</v>
      </c>
      <c r="N14415" s="7">
        <f t="shared" si="677"/>
        <v>11</v>
      </c>
      <c r="O14415" s="30">
        <f t="shared" si="678"/>
        <v>139.29999999999998</v>
      </c>
    </row>
    <row r="14416" spans="2:15" x14ac:dyDescent="0.2">
      <c r="B14416" s="13">
        <v>65261</v>
      </c>
      <c r="C14416" s="14">
        <v>42698.446111111247</v>
      </c>
      <c r="D14416" s="7" t="s">
        <v>7</v>
      </c>
      <c r="E14416" s="13">
        <v>2168</v>
      </c>
      <c r="F14416" s="7" t="s">
        <v>50</v>
      </c>
      <c r="G14416" s="7" t="s">
        <v>11</v>
      </c>
      <c r="H14416" s="13">
        <v>10</v>
      </c>
      <c r="I14416" s="13">
        <f>IF(G14416="Male",VLOOKUP(H14416,'Shoe size conversion table'!$B$6:$D$22,2),VLOOKUP(H14416,'Shoe size conversion table'!$J$6:$L$22,2))</f>
        <v>43</v>
      </c>
      <c r="J14416" s="13">
        <f>IF(G14416="Male",VLOOKUP(H14416,'Shoe size conversion table'!$B$6:$D$22,3),VLOOKUP(H14416,'Shoe size conversion table'!$J$6:$L$22,3))</f>
        <v>9.5</v>
      </c>
      <c r="K14416" s="11">
        <v>139</v>
      </c>
      <c r="L14416" s="12">
        <v>0.3</v>
      </c>
      <c r="M14416" s="7">
        <f t="shared" si="676"/>
        <v>2016</v>
      </c>
      <c r="N14416" s="7">
        <f t="shared" si="677"/>
        <v>11</v>
      </c>
      <c r="O14416" s="30">
        <f t="shared" si="678"/>
        <v>97.3</v>
      </c>
    </row>
    <row r="14417" spans="2:15" x14ac:dyDescent="0.2">
      <c r="B14417" s="13">
        <v>65262</v>
      </c>
      <c r="C14417" s="14">
        <v>42698.466111111244</v>
      </c>
      <c r="D14417" s="7" t="s">
        <v>7</v>
      </c>
      <c r="E14417" s="13">
        <v>2233</v>
      </c>
      <c r="F14417" s="7" t="s">
        <v>50</v>
      </c>
      <c r="G14417" s="7" t="s">
        <v>12</v>
      </c>
      <c r="H14417" s="13">
        <v>8</v>
      </c>
      <c r="I14417" s="13" t="str">
        <f>IF(G14417="Male",VLOOKUP(H14417,'Shoe size conversion table'!$B$6:$D$22,2),VLOOKUP(H14417,'Shoe size conversion table'!$J$6:$L$22,2))</f>
        <v>38-39</v>
      </c>
      <c r="J14417" s="13">
        <f>IF(G14417="Male",VLOOKUP(H14417,'Shoe size conversion table'!$B$6:$D$22,3),VLOOKUP(H14417,'Shoe size conversion table'!$J$6:$L$22,3))</f>
        <v>6</v>
      </c>
      <c r="K14417" s="11">
        <v>149</v>
      </c>
      <c r="L14417" s="12">
        <v>0</v>
      </c>
      <c r="M14417" s="7">
        <f t="shared" si="676"/>
        <v>2016</v>
      </c>
      <c r="N14417" s="7">
        <f t="shared" si="677"/>
        <v>11</v>
      </c>
      <c r="O14417" s="30">
        <f t="shared" si="678"/>
        <v>149</v>
      </c>
    </row>
    <row r="14418" spans="2:15" x14ac:dyDescent="0.2">
      <c r="B14418" s="13">
        <v>65263</v>
      </c>
      <c r="C14418" s="14">
        <v>42698.616111111245</v>
      </c>
      <c r="D14418" s="7" t="s">
        <v>7</v>
      </c>
      <c r="E14418" s="13">
        <v>2224</v>
      </c>
      <c r="F14418" s="7" t="s">
        <v>53</v>
      </c>
      <c r="G14418" s="7" t="s">
        <v>12</v>
      </c>
      <c r="H14418" s="13">
        <v>9</v>
      </c>
      <c r="I14418" s="13" t="str">
        <f>IF(G14418="Male",VLOOKUP(H14418,'Shoe size conversion table'!$B$6:$D$22,2),VLOOKUP(H14418,'Shoe size conversion table'!$J$6:$L$22,2))</f>
        <v>39-40</v>
      </c>
      <c r="J14418" s="13">
        <f>IF(G14418="Male",VLOOKUP(H14418,'Shoe size conversion table'!$B$6:$D$22,3),VLOOKUP(H14418,'Shoe size conversion table'!$J$6:$L$22,3))</f>
        <v>7</v>
      </c>
      <c r="K14418" s="11">
        <v>179</v>
      </c>
      <c r="L14418" s="12">
        <v>0</v>
      </c>
      <c r="M14418" s="7">
        <f t="shared" si="676"/>
        <v>2016</v>
      </c>
      <c r="N14418" s="7">
        <f t="shared" si="677"/>
        <v>11</v>
      </c>
      <c r="O14418" s="30">
        <f t="shared" si="678"/>
        <v>179</v>
      </c>
    </row>
    <row r="14419" spans="2:15" x14ac:dyDescent="0.2">
      <c r="B14419" s="13">
        <v>65264</v>
      </c>
      <c r="C14419" s="14">
        <v>42698.626111111109</v>
      </c>
      <c r="D14419" s="7" t="s">
        <v>7</v>
      </c>
      <c r="E14419" s="13">
        <v>2241</v>
      </c>
      <c r="F14419" s="7" t="s">
        <v>49</v>
      </c>
      <c r="G14419" s="7" t="s">
        <v>11</v>
      </c>
      <c r="H14419" s="13">
        <v>7.5</v>
      </c>
      <c r="I14419" s="13" t="str">
        <f>IF(G14419="Male",VLOOKUP(H14419,'Shoe size conversion table'!$B$6:$D$22,2),VLOOKUP(H14419,'Shoe size conversion table'!$J$6:$L$22,2))</f>
        <v>40-41</v>
      </c>
      <c r="J14419" s="13">
        <f>IF(G14419="Male",VLOOKUP(H14419,'Shoe size conversion table'!$B$6:$D$22,3),VLOOKUP(H14419,'Shoe size conversion table'!$J$6:$L$22,3))</f>
        <v>7</v>
      </c>
      <c r="K14419" s="11">
        <v>169</v>
      </c>
      <c r="L14419" s="12">
        <v>0</v>
      </c>
      <c r="M14419" s="7">
        <f t="shared" si="676"/>
        <v>2016</v>
      </c>
      <c r="N14419" s="7">
        <f t="shared" si="677"/>
        <v>11</v>
      </c>
      <c r="O14419" s="30">
        <f t="shared" si="678"/>
        <v>169</v>
      </c>
    </row>
    <row r="14420" spans="2:15" x14ac:dyDescent="0.2">
      <c r="B14420" s="13">
        <v>65265</v>
      </c>
      <c r="C14420" s="14">
        <v>42698.626111111211</v>
      </c>
      <c r="D14420" s="7" t="s">
        <v>10</v>
      </c>
      <c r="E14420" s="13">
        <v>2198</v>
      </c>
      <c r="F14420" s="7" t="s">
        <v>34</v>
      </c>
      <c r="G14420" s="7" t="s">
        <v>12</v>
      </c>
      <c r="H14420" s="13">
        <v>9</v>
      </c>
      <c r="I14420" s="13" t="str">
        <f>IF(G14420="Male",VLOOKUP(H14420,'Shoe size conversion table'!$B$6:$D$22,2),VLOOKUP(H14420,'Shoe size conversion table'!$J$6:$L$22,2))</f>
        <v>39-40</v>
      </c>
      <c r="J14420" s="13">
        <f>IF(G14420="Male",VLOOKUP(H14420,'Shoe size conversion table'!$B$6:$D$22,3),VLOOKUP(H14420,'Shoe size conversion table'!$J$6:$L$22,3))</f>
        <v>7</v>
      </c>
      <c r="K14420" s="11">
        <v>139</v>
      </c>
      <c r="L14420" s="12">
        <v>0</v>
      </c>
      <c r="M14420" s="7">
        <f t="shared" si="676"/>
        <v>2016</v>
      </c>
      <c r="N14420" s="7">
        <f t="shared" si="677"/>
        <v>11</v>
      </c>
      <c r="O14420" s="30">
        <f t="shared" si="678"/>
        <v>139</v>
      </c>
    </row>
    <row r="14421" spans="2:15" x14ac:dyDescent="0.2">
      <c r="B14421" s="13">
        <v>65266</v>
      </c>
      <c r="C14421" s="14">
        <v>42698.626111111218</v>
      </c>
      <c r="D14421" s="7" t="s">
        <v>7</v>
      </c>
      <c r="E14421" s="13">
        <v>2233</v>
      </c>
      <c r="F14421" s="7" t="s">
        <v>56</v>
      </c>
      <c r="G14421" s="7" t="s">
        <v>11</v>
      </c>
      <c r="H14421" s="13">
        <v>10</v>
      </c>
      <c r="I14421" s="13">
        <f>IF(G14421="Male",VLOOKUP(H14421,'Shoe size conversion table'!$B$6:$D$22,2),VLOOKUP(H14421,'Shoe size conversion table'!$J$6:$L$22,2))</f>
        <v>43</v>
      </c>
      <c r="J14421" s="13">
        <f>IF(G14421="Male",VLOOKUP(H14421,'Shoe size conversion table'!$B$6:$D$22,3),VLOOKUP(H14421,'Shoe size conversion table'!$J$6:$L$22,3))</f>
        <v>9.5</v>
      </c>
      <c r="K14421" s="11">
        <v>169</v>
      </c>
      <c r="L14421" s="12">
        <v>0.1</v>
      </c>
      <c r="M14421" s="7">
        <f t="shared" si="676"/>
        <v>2016</v>
      </c>
      <c r="N14421" s="7">
        <f t="shared" si="677"/>
        <v>11</v>
      </c>
      <c r="O14421" s="30">
        <f t="shared" si="678"/>
        <v>152.1</v>
      </c>
    </row>
    <row r="14422" spans="2:15" x14ac:dyDescent="0.2">
      <c r="B14422" s="13">
        <v>65267</v>
      </c>
      <c r="C14422" s="14">
        <v>42698.866111111311</v>
      </c>
      <c r="D14422" s="7" t="s">
        <v>8</v>
      </c>
      <c r="E14422" s="13">
        <v>2207</v>
      </c>
      <c r="F14422" s="7" t="s">
        <v>38</v>
      </c>
      <c r="G14422" s="7" t="s">
        <v>11</v>
      </c>
      <c r="H14422" s="13">
        <v>10.5</v>
      </c>
      <c r="I14422" s="13" t="str">
        <f>IF(G14422="Male",VLOOKUP(H14422,'Shoe size conversion table'!$B$6:$D$22,2),VLOOKUP(H14422,'Shoe size conversion table'!$J$6:$L$22,2))</f>
        <v>43-44</v>
      </c>
      <c r="J14422" s="13">
        <f>IF(G14422="Male",VLOOKUP(H14422,'Shoe size conversion table'!$B$6:$D$22,3),VLOOKUP(H14422,'Shoe size conversion table'!$J$6:$L$22,3))</f>
        <v>10</v>
      </c>
      <c r="K14422" s="11">
        <v>129</v>
      </c>
      <c r="L14422" s="12">
        <v>0</v>
      </c>
      <c r="M14422" s="7">
        <f t="shared" si="676"/>
        <v>2016</v>
      </c>
      <c r="N14422" s="7">
        <f t="shared" si="677"/>
        <v>11</v>
      </c>
      <c r="O14422" s="30">
        <f t="shared" si="678"/>
        <v>129</v>
      </c>
    </row>
    <row r="14423" spans="2:15" x14ac:dyDescent="0.2">
      <c r="B14423" s="13">
        <v>65268</v>
      </c>
      <c r="C14423" s="14">
        <v>42698.876111111109</v>
      </c>
      <c r="D14423" s="7" t="s">
        <v>10</v>
      </c>
      <c r="E14423" s="13">
        <v>2211</v>
      </c>
      <c r="F14423" s="7" t="s">
        <v>35</v>
      </c>
      <c r="G14423" s="7" t="s">
        <v>11</v>
      </c>
      <c r="H14423" s="13">
        <v>10.5</v>
      </c>
      <c r="I14423" s="13" t="str">
        <f>IF(G14423="Male",VLOOKUP(H14423,'Shoe size conversion table'!$B$6:$D$22,2),VLOOKUP(H14423,'Shoe size conversion table'!$J$6:$L$22,2))</f>
        <v>43-44</v>
      </c>
      <c r="J14423" s="13">
        <f>IF(G14423="Male",VLOOKUP(H14423,'Shoe size conversion table'!$B$6:$D$22,3),VLOOKUP(H14423,'Shoe size conversion table'!$J$6:$L$22,3))</f>
        <v>10</v>
      </c>
      <c r="K14423" s="11">
        <v>199</v>
      </c>
      <c r="L14423" s="12">
        <v>0</v>
      </c>
      <c r="M14423" s="7">
        <f t="shared" si="676"/>
        <v>2016</v>
      </c>
      <c r="N14423" s="7">
        <f t="shared" si="677"/>
        <v>11</v>
      </c>
      <c r="O14423" s="30">
        <f t="shared" si="678"/>
        <v>199</v>
      </c>
    </row>
    <row r="14424" spans="2:15" x14ac:dyDescent="0.2">
      <c r="B14424" s="13">
        <v>65269</v>
      </c>
      <c r="C14424" s="14">
        <v>42698.87611111132</v>
      </c>
      <c r="D14424" s="7" t="s">
        <v>7</v>
      </c>
      <c r="E14424" s="13">
        <v>2161</v>
      </c>
      <c r="F14424" s="7" t="s">
        <v>50</v>
      </c>
      <c r="G14424" s="7" t="s">
        <v>11</v>
      </c>
      <c r="H14424" s="13">
        <v>9.5</v>
      </c>
      <c r="I14424" s="13" t="str">
        <f>IF(G14424="Male",VLOOKUP(H14424,'Shoe size conversion table'!$B$6:$D$22,2),VLOOKUP(H14424,'Shoe size conversion table'!$J$6:$L$22,2))</f>
        <v>42-43</v>
      </c>
      <c r="J14424" s="13">
        <f>IF(G14424="Male",VLOOKUP(H14424,'Shoe size conversion table'!$B$6:$D$22,3),VLOOKUP(H14424,'Shoe size conversion table'!$J$6:$L$22,3))</f>
        <v>9</v>
      </c>
      <c r="K14424" s="11">
        <v>129</v>
      </c>
      <c r="L14424" s="12">
        <v>0</v>
      </c>
      <c r="M14424" s="7">
        <f t="shared" si="676"/>
        <v>2016</v>
      </c>
      <c r="N14424" s="7">
        <f t="shared" si="677"/>
        <v>11</v>
      </c>
      <c r="O14424" s="30">
        <f t="shared" si="678"/>
        <v>129</v>
      </c>
    </row>
    <row r="14425" spans="2:15" x14ac:dyDescent="0.2">
      <c r="B14425" s="13">
        <v>65270</v>
      </c>
      <c r="C14425" s="14">
        <v>42699.226111111311</v>
      </c>
      <c r="D14425" s="7" t="s">
        <v>7</v>
      </c>
      <c r="E14425" s="13">
        <v>2241</v>
      </c>
      <c r="F14425" s="7" t="s">
        <v>51</v>
      </c>
      <c r="G14425" s="7" t="s">
        <v>12</v>
      </c>
      <c r="H14425" s="13">
        <v>8</v>
      </c>
      <c r="I14425" s="13" t="str">
        <f>IF(G14425="Male",VLOOKUP(H14425,'Shoe size conversion table'!$B$6:$D$22,2),VLOOKUP(H14425,'Shoe size conversion table'!$J$6:$L$22,2))</f>
        <v>38-39</v>
      </c>
      <c r="J14425" s="13">
        <f>IF(G14425="Male",VLOOKUP(H14425,'Shoe size conversion table'!$B$6:$D$22,3),VLOOKUP(H14425,'Shoe size conversion table'!$J$6:$L$22,3))</f>
        <v>6</v>
      </c>
      <c r="K14425" s="11">
        <v>179</v>
      </c>
      <c r="L14425" s="12">
        <v>0.1</v>
      </c>
      <c r="M14425" s="7">
        <f t="shared" si="676"/>
        <v>2016</v>
      </c>
      <c r="N14425" s="7">
        <f t="shared" si="677"/>
        <v>11</v>
      </c>
      <c r="O14425" s="30">
        <f t="shared" si="678"/>
        <v>161.1</v>
      </c>
    </row>
    <row r="14426" spans="2:15" x14ac:dyDescent="0.2">
      <c r="B14426" s="13">
        <v>65271</v>
      </c>
      <c r="C14426" s="14">
        <v>42699.276111111212</v>
      </c>
      <c r="D14426" s="7" t="s">
        <v>9</v>
      </c>
      <c r="E14426" s="13">
        <v>2175</v>
      </c>
      <c r="F14426" s="7" t="s">
        <v>61</v>
      </c>
      <c r="G14426" s="7" t="s">
        <v>11</v>
      </c>
      <c r="H14426" s="13">
        <v>10</v>
      </c>
      <c r="I14426" s="13">
        <f>IF(G14426="Male",VLOOKUP(H14426,'Shoe size conversion table'!$B$6:$D$22,2),VLOOKUP(H14426,'Shoe size conversion table'!$J$6:$L$22,2))</f>
        <v>43</v>
      </c>
      <c r="J14426" s="13">
        <f>IF(G14426="Male",VLOOKUP(H14426,'Shoe size conversion table'!$B$6:$D$22,3),VLOOKUP(H14426,'Shoe size conversion table'!$J$6:$L$22,3))</f>
        <v>9.5</v>
      </c>
      <c r="K14426" s="11">
        <v>179</v>
      </c>
      <c r="L14426" s="12">
        <v>0.2</v>
      </c>
      <c r="M14426" s="7">
        <f t="shared" si="676"/>
        <v>2016</v>
      </c>
      <c r="N14426" s="7">
        <f t="shared" si="677"/>
        <v>11</v>
      </c>
      <c r="O14426" s="30">
        <f t="shared" si="678"/>
        <v>143.20000000000002</v>
      </c>
    </row>
    <row r="14427" spans="2:15" x14ac:dyDescent="0.2">
      <c r="B14427" s="13">
        <v>65272</v>
      </c>
      <c r="C14427" s="14">
        <v>42699.296111111245</v>
      </c>
      <c r="D14427" s="7" t="s">
        <v>7</v>
      </c>
      <c r="E14427" s="13">
        <v>2148</v>
      </c>
      <c r="F14427" s="7" t="s">
        <v>48</v>
      </c>
      <c r="G14427" s="7" t="s">
        <v>11</v>
      </c>
      <c r="H14427" s="13">
        <v>9.5</v>
      </c>
      <c r="I14427" s="13" t="str">
        <f>IF(G14427="Male",VLOOKUP(H14427,'Shoe size conversion table'!$B$6:$D$22,2),VLOOKUP(H14427,'Shoe size conversion table'!$J$6:$L$22,2))</f>
        <v>42-43</v>
      </c>
      <c r="J14427" s="13">
        <f>IF(G14427="Male",VLOOKUP(H14427,'Shoe size conversion table'!$B$6:$D$22,3),VLOOKUP(H14427,'Shoe size conversion table'!$J$6:$L$22,3))</f>
        <v>9</v>
      </c>
      <c r="K14427" s="11">
        <v>129</v>
      </c>
      <c r="L14427" s="12">
        <v>0.5</v>
      </c>
      <c r="M14427" s="7">
        <f t="shared" si="676"/>
        <v>2016</v>
      </c>
      <c r="N14427" s="7">
        <f t="shared" si="677"/>
        <v>11</v>
      </c>
      <c r="O14427" s="30">
        <f t="shared" si="678"/>
        <v>64.5</v>
      </c>
    </row>
    <row r="14428" spans="2:15" x14ac:dyDescent="0.2">
      <c r="B14428" s="13">
        <v>65273</v>
      </c>
      <c r="C14428" s="14">
        <v>42699.326111111106</v>
      </c>
      <c r="D14428" s="7" t="s">
        <v>9</v>
      </c>
      <c r="E14428" s="13">
        <v>2215</v>
      </c>
      <c r="F14428" s="7" t="s">
        <v>58</v>
      </c>
      <c r="G14428" s="7" t="s">
        <v>12</v>
      </c>
      <c r="H14428" s="13">
        <v>7.5</v>
      </c>
      <c r="I14428" s="13">
        <f>IF(G14428="Male",VLOOKUP(H14428,'Shoe size conversion table'!$B$6:$D$22,2),VLOOKUP(H14428,'Shoe size conversion table'!$J$6:$L$22,2))</f>
        <v>38</v>
      </c>
      <c r="J14428" s="13">
        <f>IF(G14428="Male",VLOOKUP(H14428,'Shoe size conversion table'!$B$6:$D$22,3),VLOOKUP(H14428,'Shoe size conversion table'!$J$6:$L$22,3))</f>
        <v>5.5</v>
      </c>
      <c r="K14428" s="11">
        <v>179</v>
      </c>
      <c r="L14428" s="12">
        <v>0.5</v>
      </c>
      <c r="M14428" s="7">
        <f t="shared" si="676"/>
        <v>2016</v>
      </c>
      <c r="N14428" s="7">
        <f t="shared" si="677"/>
        <v>11</v>
      </c>
      <c r="O14428" s="30">
        <f t="shared" si="678"/>
        <v>89.5</v>
      </c>
    </row>
    <row r="14429" spans="2:15" x14ac:dyDescent="0.2">
      <c r="B14429" s="13">
        <v>65274</v>
      </c>
      <c r="C14429" s="14">
        <v>42699.506111111215</v>
      </c>
      <c r="D14429" s="7" t="s">
        <v>8</v>
      </c>
      <c r="E14429" s="13">
        <v>2172</v>
      </c>
      <c r="F14429" s="7" t="s">
        <v>39</v>
      </c>
      <c r="G14429" s="7" t="s">
        <v>11</v>
      </c>
      <c r="H14429" s="13">
        <v>13</v>
      </c>
      <c r="I14429" s="13">
        <f>IF(G14429="Male",VLOOKUP(H14429,'Shoe size conversion table'!$B$6:$D$22,2),VLOOKUP(H14429,'Shoe size conversion table'!$J$6:$L$22,2))</f>
        <v>46</v>
      </c>
      <c r="J14429" s="13">
        <f>IF(G14429="Male",VLOOKUP(H14429,'Shoe size conversion table'!$B$6:$D$22,3),VLOOKUP(H14429,'Shoe size conversion table'!$J$6:$L$22,3))</f>
        <v>12.5</v>
      </c>
      <c r="K14429" s="11">
        <v>139</v>
      </c>
      <c r="L14429" s="12">
        <v>0.3</v>
      </c>
      <c r="M14429" s="7">
        <f t="shared" si="676"/>
        <v>2016</v>
      </c>
      <c r="N14429" s="7">
        <f t="shared" si="677"/>
        <v>11</v>
      </c>
      <c r="O14429" s="30">
        <f t="shared" si="678"/>
        <v>97.3</v>
      </c>
    </row>
    <row r="14430" spans="2:15" x14ac:dyDescent="0.2">
      <c r="B14430" s="13">
        <v>65275</v>
      </c>
      <c r="C14430" s="14">
        <v>42699.616111111245</v>
      </c>
      <c r="D14430" s="7" t="s">
        <v>7</v>
      </c>
      <c r="E14430" s="13">
        <v>2151</v>
      </c>
      <c r="F14430" s="7" t="s">
        <v>45</v>
      </c>
      <c r="G14430" s="7" t="s">
        <v>11</v>
      </c>
      <c r="H14430" s="13">
        <v>10.5</v>
      </c>
      <c r="I14430" s="13" t="str">
        <f>IF(G14430="Male",VLOOKUP(H14430,'Shoe size conversion table'!$B$6:$D$22,2),VLOOKUP(H14430,'Shoe size conversion table'!$J$6:$L$22,2))</f>
        <v>43-44</v>
      </c>
      <c r="J14430" s="13">
        <f>IF(G14430="Male",VLOOKUP(H14430,'Shoe size conversion table'!$B$6:$D$22,3),VLOOKUP(H14430,'Shoe size conversion table'!$J$6:$L$22,3))</f>
        <v>10</v>
      </c>
      <c r="K14430" s="11">
        <v>199</v>
      </c>
      <c r="L14430" s="12">
        <v>0.1</v>
      </c>
      <c r="M14430" s="7">
        <f t="shared" si="676"/>
        <v>2016</v>
      </c>
      <c r="N14430" s="7">
        <f t="shared" si="677"/>
        <v>11</v>
      </c>
      <c r="O14430" s="30">
        <f t="shared" si="678"/>
        <v>179.1</v>
      </c>
    </row>
    <row r="14431" spans="2:15" x14ac:dyDescent="0.2">
      <c r="B14431" s="13">
        <v>65276</v>
      </c>
      <c r="C14431" s="14">
        <v>42699.666111111314</v>
      </c>
      <c r="D14431" s="7" t="s">
        <v>10</v>
      </c>
      <c r="E14431" s="13">
        <v>2209</v>
      </c>
      <c r="F14431" s="7" t="s">
        <v>35</v>
      </c>
      <c r="G14431" s="7" t="s">
        <v>12</v>
      </c>
      <c r="H14431" s="13">
        <v>8.5</v>
      </c>
      <c r="I14431" s="13">
        <f>IF(G14431="Male",VLOOKUP(H14431,'Shoe size conversion table'!$B$6:$D$22,2),VLOOKUP(H14431,'Shoe size conversion table'!$J$6:$L$22,2))</f>
        <v>39</v>
      </c>
      <c r="J14431" s="13">
        <f>IF(G14431="Male",VLOOKUP(H14431,'Shoe size conversion table'!$B$6:$D$22,3),VLOOKUP(H14431,'Shoe size conversion table'!$J$6:$L$22,3))</f>
        <v>6.5</v>
      </c>
      <c r="K14431" s="11">
        <v>199</v>
      </c>
      <c r="L14431" s="12">
        <v>0</v>
      </c>
      <c r="M14431" s="7">
        <f t="shared" si="676"/>
        <v>2016</v>
      </c>
      <c r="N14431" s="7">
        <f t="shared" si="677"/>
        <v>11</v>
      </c>
      <c r="O14431" s="30">
        <f t="shared" si="678"/>
        <v>199</v>
      </c>
    </row>
    <row r="14432" spans="2:15" x14ac:dyDescent="0.2">
      <c r="B14432" s="13">
        <v>65277</v>
      </c>
      <c r="C14432" s="14">
        <v>42699.776111111249</v>
      </c>
      <c r="D14432" s="7" t="s">
        <v>7</v>
      </c>
      <c r="E14432" s="13">
        <v>2234</v>
      </c>
      <c r="F14432" s="7" t="s">
        <v>48</v>
      </c>
      <c r="G14432" s="7" t="s">
        <v>11</v>
      </c>
      <c r="H14432" s="13">
        <v>9.5</v>
      </c>
      <c r="I14432" s="13" t="str">
        <f>IF(G14432="Male",VLOOKUP(H14432,'Shoe size conversion table'!$B$6:$D$22,2),VLOOKUP(H14432,'Shoe size conversion table'!$J$6:$L$22,2))</f>
        <v>42-43</v>
      </c>
      <c r="J14432" s="13">
        <f>IF(G14432="Male",VLOOKUP(H14432,'Shoe size conversion table'!$B$6:$D$22,3),VLOOKUP(H14432,'Shoe size conversion table'!$J$6:$L$22,3))</f>
        <v>9</v>
      </c>
      <c r="K14432" s="11">
        <v>179</v>
      </c>
      <c r="L14432" s="12">
        <v>0</v>
      </c>
      <c r="M14432" s="7">
        <f t="shared" si="676"/>
        <v>2016</v>
      </c>
      <c r="N14432" s="7">
        <f t="shared" si="677"/>
        <v>11</v>
      </c>
      <c r="O14432" s="30">
        <f t="shared" si="678"/>
        <v>179</v>
      </c>
    </row>
    <row r="14433" spans="2:15" x14ac:dyDescent="0.2">
      <c r="B14433" s="13">
        <v>65278</v>
      </c>
      <c r="C14433" s="14">
        <v>42699.816111111249</v>
      </c>
      <c r="D14433" s="7" t="s">
        <v>7</v>
      </c>
      <c r="E14433" s="13">
        <v>2179</v>
      </c>
      <c r="F14433" s="7" t="s">
        <v>51</v>
      </c>
      <c r="G14433" s="7" t="s">
        <v>11</v>
      </c>
      <c r="H14433" s="13">
        <v>8.5</v>
      </c>
      <c r="I14433" s="13" t="str">
        <f>IF(G14433="Male",VLOOKUP(H14433,'Shoe size conversion table'!$B$6:$D$22,2),VLOOKUP(H14433,'Shoe size conversion table'!$J$6:$L$22,2))</f>
        <v>41-42</v>
      </c>
      <c r="J14433" s="13">
        <f>IF(G14433="Male",VLOOKUP(H14433,'Shoe size conversion table'!$B$6:$D$22,3),VLOOKUP(H14433,'Shoe size conversion table'!$J$6:$L$22,3))</f>
        <v>8</v>
      </c>
      <c r="K14433" s="11">
        <v>139</v>
      </c>
      <c r="L14433" s="12">
        <v>0</v>
      </c>
      <c r="M14433" s="7">
        <f t="shared" si="676"/>
        <v>2016</v>
      </c>
      <c r="N14433" s="7">
        <f t="shared" si="677"/>
        <v>11</v>
      </c>
      <c r="O14433" s="30">
        <f t="shared" si="678"/>
        <v>139</v>
      </c>
    </row>
    <row r="14434" spans="2:15" x14ac:dyDescent="0.2">
      <c r="B14434" s="13">
        <v>65279</v>
      </c>
      <c r="C14434" s="14">
        <v>42699.876111111109</v>
      </c>
      <c r="D14434" s="7" t="s">
        <v>10</v>
      </c>
      <c r="E14434" s="13">
        <v>2197</v>
      </c>
      <c r="F14434" s="7" t="s">
        <v>36</v>
      </c>
      <c r="G14434" s="7" t="s">
        <v>11</v>
      </c>
      <c r="H14434" s="13">
        <v>11</v>
      </c>
      <c r="I14434" s="13">
        <f>IF(G14434="Male",VLOOKUP(H14434,'Shoe size conversion table'!$B$6:$D$22,2),VLOOKUP(H14434,'Shoe size conversion table'!$J$6:$L$22,2))</f>
        <v>44</v>
      </c>
      <c r="J14434" s="13">
        <f>IF(G14434="Male",VLOOKUP(H14434,'Shoe size conversion table'!$B$6:$D$22,3),VLOOKUP(H14434,'Shoe size conversion table'!$J$6:$L$22,3))</f>
        <v>10.5</v>
      </c>
      <c r="K14434" s="11">
        <v>159</v>
      </c>
      <c r="L14434" s="12">
        <v>0</v>
      </c>
      <c r="M14434" s="7">
        <f t="shared" si="676"/>
        <v>2016</v>
      </c>
      <c r="N14434" s="7">
        <f t="shared" si="677"/>
        <v>11</v>
      </c>
      <c r="O14434" s="30">
        <f t="shared" si="678"/>
        <v>159</v>
      </c>
    </row>
    <row r="14435" spans="2:15" x14ac:dyDescent="0.2">
      <c r="B14435" s="13">
        <v>65280</v>
      </c>
      <c r="C14435" s="14">
        <v>42699.946111111101</v>
      </c>
      <c r="D14435" s="7" t="s">
        <v>9</v>
      </c>
      <c r="E14435" s="13">
        <v>2154</v>
      </c>
      <c r="F14435" s="7" t="s">
        <v>62</v>
      </c>
      <c r="G14435" s="7" t="s">
        <v>11</v>
      </c>
      <c r="H14435" s="13">
        <v>9.5</v>
      </c>
      <c r="I14435" s="13" t="str">
        <f>IF(G14435="Male",VLOOKUP(H14435,'Shoe size conversion table'!$B$6:$D$22,2),VLOOKUP(H14435,'Shoe size conversion table'!$J$6:$L$22,2))</f>
        <v>42-43</v>
      </c>
      <c r="J14435" s="13">
        <f>IF(G14435="Male",VLOOKUP(H14435,'Shoe size conversion table'!$B$6:$D$22,3),VLOOKUP(H14435,'Shoe size conversion table'!$J$6:$L$22,3))</f>
        <v>9</v>
      </c>
      <c r="K14435" s="11">
        <v>169</v>
      </c>
      <c r="L14435" s="12">
        <v>0</v>
      </c>
      <c r="M14435" s="7">
        <f t="shared" si="676"/>
        <v>2016</v>
      </c>
      <c r="N14435" s="7">
        <f t="shared" si="677"/>
        <v>11</v>
      </c>
      <c r="O14435" s="30">
        <f t="shared" si="678"/>
        <v>169</v>
      </c>
    </row>
    <row r="14436" spans="2:15" x14ac:dyDescent="0.2">
      <c r="B14436" s="13">
        <v>65281</v>
      </c>
      <c r="C14436" s="14">
        <v>42699.966111111316</v>
      </c>
      <c r="D14436" s="7" t="s">
        <v>10</v>
      </c>
      <c r="E14436" s="13">
        <v>2229</v>
      </c>
      <c r="F14436" s="7" t="s">
        <v>34</v>
      </c>
      <c r="G14436" s="7" t="s">
        <v>12</v>
      </c>
      <c r="H14436" s="13">
        <v>6.5</v>
      </c>
      <c r="I14436" s="13">
        <f>IF(G14436="Male",VLOOKUP(H14436,'Shoe size conversion table'!$B$6:$D$22,2),VLOOKUP(H14436,'Shoe size conversion table'!$J$6:$L$22,2))</f>
        <v>37</v>
      </c>
      <c r="J14436" s="13">
        <f>IF(G14436="Male",VLOOKUP(H14436,'Shoe size conversion table'!$B$6:$D$22,3),VLOOKUP(H14436,'Shoe size conversion table'!$J$6:$L$22,3))</f>
        <v>4.5</v>
      </c>
      <c r="K14436" s="11">
        <v>149</v>
      </c>
      <c r="L14436" s="12">
        <v>0.5</v>
      </c>
      <c r="M14436" s="7">
        <f t="shared" si="676"/>
        <v>2016</v>
      </c>
      <c r="N14436" s="7">
        <f t="shared" si="677"/>
        <v>11</v>
      </c>
      <c r="O14436" s="30">
        <f t="shared" si="678"/>
        <v>74.5</v>
      </c>
    </row>
    <row r="14437" spans="2:15" x14ac:dyDescent="0.2">
      <c r="B14437" s="13">
        <v>65282</v>
      </c>
      <c r="C14437" s="14">
        <v>42700.006111111252</v>
      </c>
      <c r="D14437" s="7" t="s">
        <v>9</v>
      </c>
      <c r="E14437" s="13">
        <v>2184</v>
      </c>
      <c r="F14437" s="7" t="s">
        <v>61</v>
      </c>
      <c r="G14437" s="7" t="s">
        <v>12</v>
      </c>
      <c r="H14437" s="13">
        <v>8.5</v>
      </c>
      <c r="I14437" s="13">
        <f>IF(G14437="Male",VLOOKUP(H14437,'Shoe size conversion table'!$B$6:$D$22,2),VLOOKUP(H14437,'Shoe size conversion table'!$J$6:$L$22,2))</f>
        <v>39</v>
      </c>
      <c r="J14437" s="13">
        <f>IF(G14437="Male",VLOOKUP(H14437,'Shoe size conversion table'!$B$6:$D$22,3),VLOOKUP(H14437,'Shoe size conversion table'!$J$6:$L$22,3))</f>
        <v>6.5</v>
      </c>
      <c r="K14437" s="11">
        <v>169</v>
      </c>
      <c r="L14437" s="12">
        <v>0</v>
      </c>
      <c r="M14437" s="7">
        <f t="shared" si="676"/>
        <v>2016</v>
      </c>
      <c r="N14437" s="7">
        <f t="shared" si="677"/>
        <v>11</v>
      </c>
      <c r="O14437" s="30">
        <f t="shared" si="678"/>
        <v>169</v>
      </c>
    </row>
    <row r="14438" spans="2:15" x14ac:dyDescent="0.2">
      <c r="B14438" s="13">
        <v>65283</v>
      </c>
      <c r="C14438" s="14">
        <v>42700.066111111111</v>
      </c>
      <c r="D14438" s="7" t="s">
        <v>7</v>
      </c>
      <c r="E14438" s="13">
        <v>2241</v>
      </c>
      <c r="F14438" s="7" t="s">
        <v>49</v>
      </c>
      <c r="G14438" s="7" t="s">
        <v>11</v>
      </c>
      <c r="H14438" s="13">
        <v>10.5</v>
      </c>
      <c r="I14438" s="13" t="str">
        <f>IF(G14438="Male",VLOOKUP(H14438,'Shoe size conversion table'!$B$6:$D$22,2),VLOOKUP(H14438,'Shoe size conversion table'!$J$6:$L$22,2))</f>
        <v>43-44</v>
      </c>
      <c r="J14438" s="13">
        <f>IF(G14438="Male",VLOOKUP(H14438,'Shoe size conversion table'!$B$6:$D$22,3),VLOOKUP(H14438,'Shoe size conversion table'!$J$6:$L$22,3))</f>
        <v>10</v>
      </c>
      <c r="K14438" s="11">
        <v>149</v>
      </c>
      <c r="L14438" s="12">
        <v>0</v>
      </c>
      <c r="M14438" s="7">
        <f t="shared" si="676"/>
        <v>2016</v>
      </c>
      <c r="N14438" s="7">
        <f t="shared" si="677"/>
        <v>11</v>
      </c>
      <c r="O14438" s="30">
        <f t="shared" si="678"/>
        <v>149</v>
      </c>
    </row>
    <row r="14439" spans="2:15" x14ac:dyDescent="0.2">
      <c r="B14439" s="13">
        <v>65284</v>
      </c>
      <c r="C14439" s="14">
        <v>42700.096111111248</v>
      </c>
      <c r="D14439" s="7" t="s">
        <v>7</v>
      </c>
      <c r="E14439" s="13">
        <v>2205</v>
      </c>
      <c r="F14439" s="7" t="s">
        <v>49</v>
      </c>
      <c r="G14439" s="7" t="s">
        <v>12</v>
      </c>
      <c r="H14439" s="13">
        <v>8</v>
      </c>
      <c r="I14439" s="13" t="str">
        <f>IF(G14439="Male",VLOOKUP(H14439,'Shoe size conversion table'!$B$6:$D$22,2),VLOOKUP(H14439,'Shoe size conversion table'!$J$6:$L$22,2))</f>
        <v>38-39</v>
      </c>
      <c r="J14439" s="13">
        <f>IF(G14439="Male",VLOOKUP(H14439,'Shoe size conversion table'!$B$6:$D$22,3),VLOOKUP(H14439,'Shoe size conversion table'!$J$6:$L$22,3))</f>
        <v>6</v>
      </c>
      <c r="K14439" s="11">
        <v>169</v>
      </c>
      <c r="L14439" s="12">
        <v>0</v>
      </c>
      <c r="M14439" s="7">
        <f t="shared" si="676"/>
        <v>2016</v>
      </c>
      <c r="N14439" s="7">
        <f t="shared" si="677"/>
        <v>11</v>
      </c>
      <c r="O14439" s="30">
        <f t="shared" si="678"/>
        <v>169</v>
      </c>
    </row>
    <row r="14440" spans="2:15" x14ac:dyDescent="0.2">
      <c r="B14440" s="13">
        <v>65285</v>
      </c>
      <c r="C14440" s="14">
        <v>42700.506111111215</v>
      </c>
      <c r="D14440" s="7" t="s">
        <v>10</v>
      </c>
      <c r="E14440" s="13">
        <v>2216</v>
      </c>
      <c r="F14440" s="7" t="s">
        <v>34</v>
      </c>
      <c r="G14440" s="7" t="s">
        <v>11</v>
      </c>
      <c r="H14440" s="13">
        <v>9</v>
      </c>
      <c r="I14440" s="13">
        <f>IF(G14440="Male",VLOOKUP(H14440,'Shoe size conversion table'!$B$6:$D$22,2),VLOOKUP(H14440,'Shoe size conversion table'!$J$6:$L$22,2))</f>
        <v>42</v>
      </c>
      <c r="J14440" s="13">
        <f>IF(G14440="Male",VLOOKUP(H14440,'Shoe size conversion table'!$B$6:$D$22,3),VLOOKUP(H14440,'Shoe size conversion table'!$J$6:$L$22,3))</f>
        <v>8.5</v>
      </c>
      <c r="K14440" s="11">
        <v>189</v>
      </c>
      <c r="L14440" s="12">
        <v>0</v>
      </c>
      <c r="M14440" s="7">
        <f t="shared" si="676"/>
        <v>2016</v>
      </c>
      <c r="N14440" s="7">
        <f t="shared" si="677"/>
        <v>11</v>
      </c>
      <c r="O14440" s="30">
        <f t="shared" si="678"/>
        <v>189</v>
      </c>
    </row>
    <row r="14441" spans="2:15" x14ac:dyDescent="0.2">
      <c r="B14441" s="13">
        <v>65286</v>
      </c>
      <c r="C14441" s="14">
        <v>42700.516111111101</v>
      </c>
      <c r="D14441" s="7" t="s">
        <v>7</v>
      </c>
      <c r="E14441" s="13">
        <v>2242</v>
      </c>
      <c r="F14441" s="7" t="s">
        <v>48</v>
      </c>
      <c r="G14441" s="7" t="s">
        <v>11</v>
      </c>
      <c r="H14441" s="13">
        <v>9.5</v>
      </c>
      <c r="I14441" s="13" t="str">
        <f>IF(G14441="Male",VLOOKUP(H14441,'Shoe size conversion table'!$B$6:$D$22,2),VLOOKUP(H14441,'Shoe size conversion table'!$J$6:$L$22,2))</f>
        <v>42-43</v>
      </c>
      <c r="J14441" s="13">
        <f>IF(G14441="Male",VLOOKUP(H14441,'Shoe size conversion table'!$B$6:$D$22,3),VLOOKUP(H14441,'Shoe size conversion table'!$J$6:$L$22,3))</f>
        <v>9</v>
      </c>
      <c r="K14441" s="11">
        <v>169</v>
      </c>
      <c r="L14441" s="12">
        <v>0.5</v>
      </c>
      <c r="M14441" s="7">
        <f t="shared" si="676"/>
        <v>2016</v>
      </c>
      <c r="N14441" s="7">
        <f t="shared" si="677"/>
        <v>11</v>
      </c>
      <c r="O14441" s="30">
        <f t="shared" si="678"/>
        <v>84.5</v>
      </c>
    </row>
    <row r="14442" spans="2:15" x14ac:dyDescent="0.2">
      <c r="B14442" s="13">
        <v>65287</v>
      </c>
      <c r="C14442" s="14">
        <v>42700.546111111318</v>
      </c>
      <c r="D14442" s="7" t="s">
        <v>10</v>
      </c>
      <c r="E14442" s="13">
        <v>2173</v>
      </c>
      <c r="F14442" s="7" t="s">
        <v>35</v>
      </c>
      <c r="G14442" s="7" t="s">
        <v>11</v>
      </c>
      <c r="H14442" s="13">
        <v>9</v>
      </c>
      <c r="I14442" s="13">
        <f>IF(G14442="Male",VLOOKUP(H14442,'Shoe size conversion table'!$B$6:$D$22,2),VLOOKUP(H14442,'Shoe size conversion table'!$J$6:$L$22,2))</f>
        <v>42</v>
      </c>
      <c r="J14442" s="13">
        <f>IF(G14442="Male",VLOOKUP(H14442,'Shoe size conversion table'!$B$6:$D$22,3),VLOOKUP(H14442,'Shoe size conversion table'!$J$6:$L$22,3))</f>
        <v>8.5</v>
      </c>
      <c r="K14442" s="11">
        <v>139</v>
      </c>
      <c r="L14442" s="12">
        <v>0.3</v>
      </c>
      <c r="M14442" s="7">
        <f t="shared" si="676"/>
        <v>2016</v>
      </c>
      <c r="N14442" s="7">
        <f t="shared" si="677"/>
        <v>11</v>
      </c>
      <c r="O14442" s="30">
        <f t="shared" si="678"/>
        <v>97.3</v>
      </c>
    </row>
    <row r="14443" spans="2:15" x14ac:dyDescent="0.2">
      <c r="B14443" s="13">
        <v>65288</v>
      </c>
      <c r="C14443" s="14">
        <v>42700.756111111215</v>
      </c>
      <c r="D14443" s="7" t="s">
        <v>7</v>
      </c>
      <c r="E14443" s="13">
        <v>2175</v>
      </c>
      <c r="F14443" s="7" t="s">
        <v>49</v>
      </c>
      <c r="G14443" s="7" t="s">
        <v>11</v>
      </c>
      <c r="H14443" s="13">
        <v>10.5</v>
      </c>
      <c r="I14443" s="13" t="str">
        <f>IF(G14443="Male",VLOOKUP(H14443,'Shoe size conversion table'!$B$6:$D$22,2),VLOOKUP(H14443,'Shoe size conversion table'!$J$6:$L$22,2))</f>
        <v>43-44</v>
      </c>
      <c r="J14443" s="13">
        <f>IF(G14443="Male",VLOOKUP(H14443,'Shoe size conversion table'!$B$6:$D$22,3),VLOOKUP(H14443,'Shoe size conversion table'!$J$6:$L$22,3))</f>
        <v>10</v>
      </c>
      <c r="K14443" s="11">
        <v>129</v>
      </c>
      <c r="L14443" s="12">
        <v>0.3</v>
      </c>
      <c r="M14443" s="7">
        <f t="shared" si="676"/>
        <v>2016</v>
      </c>
      <c r="N14443" s="7">
        <f t="shared" si="677"/>
        <v>11</v>
      </c>
      <c r="O14443" s="30">
        <f t="shared" si="678"/>
        <v>90.3</v>
      </c>
    </row>
    <row r="14444" spans="2:15" x14ac:dyDescent="0.2">
      <c r="B14444" s="13">
        <v>65289</v>
      </c>
      <c r="C14444" s="14">
        <v>42700.836111111254</v>
      </c>
      <c r="D14444" s="7" t="s">
        <v>9</v>
      </c>
      <c r="E14444" s="13">
        <v>2172</v>
      </c>
      <c r="F14444" s="7" t="s">
        <v>58</v>
      </c>
      <c r="G14444" s="7" t="s">
        <v>12</v>
      </c>
      <c r="H14444" s="13">
        <v>8.5</v>
      </c>
      <c r="I14444" s="13">
        <f>IF(G14444="Male",VLOOKUP(H14444,'Shoe size conversion table'!$B$6:$D$22,2),VLOOKUP(H14444,'Shoe size conversion table'!$J$6:$L$22,2))</f>
        <v>39</v>
      </c>
      <c r="J14444" s="13">
        <f>IF(G14444="Male",VLOOKUP(H14444,'Shoe size conversion table'!$B$6:$D$22,3),VLOOKUP(H14444,'Shoe size conversion table'!$J$6:$L$22,3))</f>
        <v>6.5</v>
      </c>
      <c r="K14444" s="11">
        <v>149</v>
      </c>
      <c r="L14444" s="12">
        <v>0.1</v>
      </c>
      <c r="M14444" s="7">
        <f t="shared" si="676"/>
        <v>2016</v>
      </c>
      <c r="N14444" s="7">
        <f t="shared" si="677"/>
        <v>11</v>
      </c>
      <c r="O14444" s="30">
        <f t="shared" si="678"/>
        <v>134.1</v>
      </c>
    </row>
    <row r="14445" spans="2:15" x14ac:dyDescent="0.2">
      <c r="B14445" s="13">
        <v>65290</v>
      </c>
      <c r="C14445" s="14">
        <v>42700.876111111109</v>
      </c>
      <c r="D14445" s="7" t="s">
        <v>10</v>
      </c>
      <c r="E14445" s="13">
        <v>2197</v>
      </c>
      <c r="F14445" s="7" t="s">
        <v>34</v>
      </c>
      <c r="G14445" s="7" t="s">
        <v>11</v>
      </c>
      <c r="H14445" s="13">
        <v>8</v>
      </c>
      <c r="I14445" s="13">
        <f>IF(G14445="Male",VLOOKUP(H14445,'Shoe size conversion table'!$B$6:$D$22,2),VLOOKUP(H14445,'Shoe size conversion table'!$J$6:$L$22,2))</f>
        <v>41</v>
      </c>
      <c r="J14445" s="13">
        <f>IF(G14445="Male",VLOOKUP(H14445,'Shoe size conversion table'!$B$6:$D$22,3),VLOOKUP(H14445,'Shoe size conversion table'!$J$6:$L$22,3))</f>
        <v>7.5</v>
      </c>
      <c r="K14445" s="11">
        <v>169</v>
      </c>
      <c r="L14445" s="12">
        <v>0</v>
      </c>
      <c r="M14445" s="7">
        <f t="shared" si="676"/>
        <v>2016</v>
      </c>
      <c r="N14445" s="7">
        <f t="shared" si="677"/>
        <v>11</v>
      </c>
      <c r="O14445" s="30">
        <f t="shared" si="678"/>
        <v>169</v>
      </c>
    </row>
    <row r="14446" spans="2:15" x14ac:dyDescent="0.2">
      <c r="B14446" s="13">
        <v>65291</v>
      </c>
      <c r="C14446" s="14">
        <v>42700.87611111132</v>
      </c>
      <c r="D14446" s="7" t="s">
        <v>7</v>
      </c>
      <c r="E14446" s="13">
        <v>2153</v>
      </c>
      <c r="F14446" s="7" t="s">
        <v>50</v>
      </c>
      <c r="G14446" s="7" t="s">
        <v>11</v>
      </c>
      <c r="H14446" s="13">
        <v>9</v>
      </c>
      <c r="I14446" s="13">
        <f>IF(G14446="Male",VLOOKUP(H14446,'Shoe size conversion table'!$B$6:$D$22,2),VLOOKUP(H14446,'Shoe size conversion table'!$J$6:$L$22,2))</f>
        <v>42</v>
      </c>
      <c r="J14446" s="13">
        <f>IF(G14446="Male",VLOOKUP(H14446,'Shoe size conversion table'!$B$6:$D$22,3),VLOOKUP(H14446,'Shoe size conversion table'!$J$6:$L$22,3))</f>
        <v>8.5</v>
      </c>
      <c r="K14446" s="11">
        <v>199</v>
      </c>
      <c r="L14446" s="12">
        <v>0.5</v>
      </c>
      <c r="M14446" s="7">
        <f t="shared" si="676"/>
        <v>2016</v>
      </c>
      <c r="N14446" s="7">
        <f t="shared" si="677"/>
        <v>11</v>
      </c>
      <c r="O14446" s="30">
        <f t="shared" si="678"/>
        <v>99.5</v>
      </c>
    </row>
    <row r="14447" spans="2:15" x14ac:dyDescent="0.2">
      <c r="B14447" s="13">
        <v>65292</v>
      </c>
      <c r="C14447" s="14">
        <v>42700.906111111108</v>
      </c>
      <c r="D14447" s="7" t="s">
        <v>9</v>
      </c>
      <c r="E14447" s="13">
        <v>2203</v>
      </c>
      <c r="F14447" s="7" t="s">
        <v>58</v>
      </c>
      <c r="G14447" s="7" t="s">
        <v>12</v>
      </c>
      <c r="H14447" s="13">
        <v>8.5</v>
      </c>
      <c r="I14447" s="13">
        <f>IF(G14447="Male",VLOOKUP(H14447,'Shoe size conversion table'!$B$6:$D$22,2),VLOOKUP(H14447,'Shoe size conversion table'!$J$6:$L$22,2))</f>
        <v>39</v>
      </c>
      <c r="J14447" s="13">
        <f>IF(G14447="Male",VLOOKUP(H14447,'Shoe size conversion table'!$B$6:$D$22,3),VLOOKUP(H14447,'Shoe size conversion table'!$J$6:$L$22,3))</f>
        <v>6.5</v>
      </c>
      <c r="K14447" s="11">
        <v>189</v>
      </c>
      <c r="L14447" s="12">
        <v>0</v>
      </c>
      <c r="M14447" s="7">
        <f t="shared" si="676"/>
        <v>2016</v>
      </c>
      <c r="N14447" s="7">
        <f t="shared" si="677"/>
        <v>11</v>
      </c>
      <c r="O14447" s="30">
        <f t="shared" si="678"/>
        <v>189</v>
      </c>
    </row>
    <row r="14448" spans="2:15" x14ac:dyDescent="0.2">
      <c r="B14448" s="13">
        <v>65293</v>
      </c>
      <c r="C14448" s="14">
        <v>42701.006111111252</v>
      </c>
      <c r="D14448" s="7" t="s">
        <v>7</v>
      </c>
      <c r="E14448" s="13">
        <v>2196</v>
      </c>
      <c r="F14448" s="7" t="s">
        <v>48</v>
      </c>
      <c r="G14448" s="7" t="s">
        <v>11</v>
      </c>
      <c r="H14448" s="13">
        <v>12</v>
      </c>
      <c r="I14448" s="13">
        <f>IF(G14448="Male",VLOOKUP(H14448,'Shoe size conversion table'!$B$6:$D$22,2),VLOOKUP(H14448,'Shoe size conversion table'!$J$6:$L$22,2))</f>
        <v>45</v>
      </c>
      <c r="J14448" s="13">
        <f>IF(G14448="Male",VLOOKUP(H14448,'Shoe size conversion table'!$B$6:$D$22,3),VLOOKUP(H14448,'Shoe size conversion table'!$J$6:$L$22,3))</f>
        <v>11.5</v>
      </c>
      <c r="K14448" s="11">
        <v>159</v>
      </c>
      <c r="L14448" s="12">
        <v>0</v>
      </c>
      <c r="M14448" s="7">
        <f t="shared" si="676"/>
        <v>2016</v>
      </c>
      <c r="N14448" s="7">
        <f t="shared" si="677"/>
        <v>11</v>
      </c>
      <c r="O14448" s="30">
        <f t="shared" si="678"/>
        <v>159</v>
      </c>
    </row>
    <row r="14449" spans="2:15" x14ac:dyDescent="0.2">
      <c r="B14449" s="13">
        <v>65294</v>
      </c>
      <c r="C14449" s="14">
        <v>42701.076111111215</v>
      </c>
      <c r="D14449" s="7" t="s">
        <v>8</v>
      </c>
      <c r="E14449" s="13">
        <v>2149</v>
      </c>
      <c r="F14449" s="7" t="s">
        <v>42</v>
      </c>
      <c r="G14449" s="7" t="s">
        <v>12</v>
      </c>
      <c r="H14449" s="13">
        <v>7</v>
      </c>
      <c r="I14449" s="13" t="str">
        <f>IF(G14449="Male",VLOOKUP(H14449,'Shoe size conversion table'!$B$6:$D$22,2),VLOOKUP(H14449,'Shoe size conversion table'!$J$6:$L$22,2))</f>
        <v>37-38</v>
      </c>
      <c r="J14449" s="13">
        <f>IF(G14449="Male",VLOOKUP(H14449,'Shoe size conversion table'!$B$6:$D$22,3),VLOOKUP(H14449,'Shoe size conversion table'!$J$6:$L$22,3))</f>
        <v>5</v>
      </c>
      <c r="K14449" s="11">
        <v>199</v>
      </c>
      <c r="L14449" s="12">
        <v>0.1</v>
      </c>
      <c r="M14449" s="7">
        <f t="shared" si="676"/>
        <v>2016</v>
      </c>
      <c r="N14449" s="7">
        <f t="shared" si="677"/>
        <v>11</v>
      </c>
      <c r="O14449" s="30">
        <f t="shared" si="678"/>
        <v>179.1</v>
      </c>
    </row>
    <row r="14450" spans="2:15" x14ac:dyDescent="0.2">
      <c r="B14450" s="13">
        <v>65295</v>
      </c>
      <c r="C14450" s="14">
        <v>42701.096111111248</v>
      </c>
      <c r="D14450" s="7" t="s">
        <v>7</v>
      </c>
      <c r="E14450" s="13">
        <v>2209</v>
      </c>
      <c r="F14450" s="7" t="s">
        <v>56</v>
      </c>
      <c r="G14450" s="7" t="s">
        <v>12</v>
      </c>
      <c r="H14450" s="13">
        <v>8</v>
      </c>
      <c r="I14450" s="13" t="str">
        <f>IF(G14450="Male",VLOOKUP(H14450,'Shoe size conversion table'!$B$6:$D$22,2),VLOOKUP(H14450,'Shoe size conversion table'!$J$6:$L$22,2))</f>
        <v>38-39</v>
      </c>
      <c r="J14450" s="13">
        <f>IF(G14450="Male",VLOOKUP(H14450,'Shoe size conversion table'!$B$6:$D$22,3),VLOOKUP(H14450,'Shoe size conversion table'!$J$6:$L$22,3))</f>
        <v>6</v>
      </c>
      <c r="K14450" s="11">
        <v>139</v>
      </c>
      <c r="L14450" s="12">
        <v>0.2</v>
      </c>
      <c r="M14450" s="7">
        <f t="shared" si="676"/>
        <v>2016</v>
      </c>
      <c r="N14450" s="7">
        <f t="shared" si="677"/>
        <v>11</v>
      </c>
      <c r="O14450" s="30">
        <f t="shared" si="678"/>
        <v>111.2</v>
      </c>
    </row>
    <row r="14451" spans="2:15" x14ac:dyDescent="0.2">
      <c r="B14451" s="13">
        <v>65296</v>
      </c>
      <c r="C14451" s="14">
        <v>42701.456111111314</v>
      </c>
      <c r="D14451" s="7" t="s">
        <v>7</v>
      </c>
      <c r="E14451" s="13">
        <v>2212</v>
      </c>
      <c r="F14451" s="7" t="s">
        <v>44</v>
      </c>
      <c r="G14451" s="7" t="s">
        <v>11</v>
      </c>
      <c r="H14451" s="13">
        <v>8.5</v>
      </c>
      <c r="I14451" s="13" t="str">
        <f>IF(G14451="Male",VLOOKUP(H14451,'Shoe size conversion table'!$B$6:$D$22,2),VLOOKUP(H14451,'Shoe size conversion table'!$J$6:$L$22,2))</f>
        <v>41-42</v>
      </c>
      <c r="J14451" s="13">
        <f>IF(G14451="Male",VLOOKUP(H14451,'Shoe size conversion table'!$B$6:$D$22,3),VLOOKUP(H14451,'Shoe size conversion table'!$J$6:$L$22,3))</f>
        <v>8</v>
      </c>
      <c r="K14451" s="11">
        <v>179</v>
      </c>
      <c r="L14451" s="12">
        <v>0.5</v>
      </c>
      <c r="M14451" s="7">
        <f t="shared" si="676"/>
        <v>2016</v>
      </c>
      <c r="N14451" s="7">
        <f t="shared" si="677"/>
        <v>11</v>
      </c>
      <c r="O14451" s="30">
        <f t="shared" si="678"/>
        <v>89.5</v>
      </c>
    </row>
    <row r="14452" spans="2:15" x14ac:dyDescent="0.2">
      <c r="B14452" s="13">
        <v>65297</v>
      </c>
      <c r="C14452" s="14">
        <v>42701.486111111102</v>
      </c>
      <c r="D14452" s="7" t="s">
        <v>7</v>
      </c>
      <c r="E14452" s="13">
        <v>2185</v>
      </c>
      <c r="F14452" s="7" t="s">
        <v>48</v>
      </c>
      <c r="G14452" s="7" t="s">
        <v>12</v>
      </c>
      <c r="H14452" s="13">
        <v>9</v>
      </c>
      <c r="I14452" s="13" t="str">
        <f>IF(G14452="Male",VLOOKUP(H14452,'Shoe size conversion table'!$B$6:$D$22,2),VLOOKUP(H14452,'Shoe size conversion table'!$J$6:$L$22,2))</f>
        <v>39-40</v>
      </c>
      <c r="J14452" s="13">
        <f>IF(G14452="Male",VLOOKUP(H14452,'Shoe size conversion table'!$B$6:$D$22,3),VLOOKUP(H14452,'Shoe size conversion table'!$J$6:$L$22,3))</f>
        <v>7</v>
      </c>
      <c r="K14452" s="11">
        <v>169</v>
      </c>
      <c r="L14452" s="12">
        <v>0.2</v>
      </c>
      <c r="M14452" s="7">
        <f t="shared" si="676"/>
        <v>2016</v>
      </c>
      <c r="N14452" s="7">
        <f t="shared" si="677"/>
        <v>11</v>
      </c>
      <c r="O14452" s="30">
        <f t="shared" si="678"/>
        <v>135.20000000000002</v>
      </c>
    </row>
    <row r="14453" spans="2:15" x14ac:dyDescent="0.2">
      <c r="B14453" s="13">
        <v>65298</v>
      </c>
      <c r="C14453" s="14">
        <v>42701.676111111214</v>
      </c>
      <c r="D14453" s="7" t="s">
        <v>7</v>
      </c>
      <c r="E14453" s="13">
        <v>2149</v>
      </c>
      <c r="F14453" s="7" t="s">
        <v>57</v>
      </c>
      <c r="G14453" s="7" t="s">
        <v>12</v>
      </c>
      <c r="H14453" s="13">
        <v>8</v>
      </c>
      <c r="I14453" s="13" t="str">
        <f>IF(G14453="Male",VLOOKUP(H14453,'Shoe size conversion table'!$B$6:$D$22,2),VLOOKUP(H14453,'Shoe size conversion table'!$J$6:$L$22,2))</f>
        <v>38-39</v>
      </c>
      <c r="J14453" s="13">
        <f>IF(G14453="Male",VLOOKUP(H14453,'Shoe size conversion table'!$B$6:$D$22,3),VLOOKUP(H14453,'Shoe size conversion table'!$J$6:$L$22,3))</f>
        <v>6</v>
      </c>
      <c r="K14453" s="11">
        <v>199</v>
      </c>
      <c r="L14453" s="12">
        <v>0</v>
      </c>
      <c r="M14453" s="7">
        <f t="shared" si="676"/>
        <v>2016</v>
      </c>
      <c r="N14453" s="7">
        <f t="shared" si="677"/>
        <v>11</v>
      </c>
      <c r="O14453" s="30">
        <f t="shared" si="678"/>
        <v>199</v>
      </c>
    </row>
    <row r="14454" spans="2:15" x14ac:dyDescent="0.2">
      <c r="B14454" s="13">
        <v>65299</v>
      </c>
      <c r="C14454" s="14">
        <v>42701.676111111316</v>
      </c>
      <c r="D14454" s="7" t="s">
        <v>10</v>
      </c>
      <c r="E14454" s="13">
        <v>2176</v>
      </c>
      <c r="F14454" s="7" t="s">
        <v>35</v>
      </c>
      <c r="G14454" s="7" t="s">
        <v>11</v>
      </c>
      <c r="H14454" s="13">
        <v>8.5</v>
      </c>
      <c r="I14454" s="13" t="str">
        <f>IF(G14454="Male",VLOOKUP(H14454,'Shoe size conversion table'!$B$6:$D$22,2),VLOOKUP(H14454,'Shoe size conversion table'!$J$6:$L$22,2))</f>
        <v>41-42</v>
      </c>
      <c r="J14454" s="13">
        <f>IF(G14454="Male",VLOOKUP(H14454,'Shoe size conversion table'!$B$6:$D$22,3),VLOOKUP(H14454,'Shoe size conversion table'!$J$6:$L$22,3))</f>
        <v>8</v>
      </c>
      <c r="K14454" s="11">
        <v>179</v>
      </c>
      <c r="L14454" s="12">
        <v>0</v>
      </c>
      <c r="M14454" s="7">
        <f t="shared" si="676"/>
        <v>2016</v>
      </c>
      <c r="N14454" s="7">
        <f t="shared" si="677"/>
        <v>11</v>
      </c>
      <c r="O14454" s="30">
        <f t="shared" si="678"/>
        <v>179</v>
      </c>
    </row>
    <row r="14455" spans="2:15" x14ac:dyDescent="0.2">
      <c r="B14455" s="13">
        <v>65300</v>
      </c>
      <c r="C14455" s="14">
        <v>42701.716111111316</v>
      </c>
      <c r="D14455" s="7" t="s">
        <v>10</v>
      </c>
      <c r="E14455" s="13">
        <v>2208</v>
      </c>
      <c r="F14455" s="7" t="s">
        <v>35</v>
      </c>
      <c r="G14455" s="7" t="s">
        <v>11</v>
      </c>
      <c r="H14455" s="13">
        <v>11</v>
      </c>
      <c r="I14455" s="13">
        <f>IF(G14455="Male",VLOOKUP(H14455,'Shoe size conversion table'!$B$6:$D$22,2),VLOOKUP(H14455,'Shoe size conversion table'!$J$6:$L$22,2))</f>
        <v>44</v>
      </c>
      <c r="J14455" s="13">
        <f>IF(G14455="Male",VLOOKUP(H14455,'Shoe size conversion table'!$B$6:$D$22,3),VLOOKUP(H14455,'Shoe size conversion table'!$J$6:$L$22,3))</f>
        <v>10.5</v>
      </c>
      <c r="K14455" s="11">
        <v>129</v>
      </c>
      <c r="L14455" s="12">
        <v>0</v>
      </c>
      <c r="M14455" s="7">
        <f t="shared" si="676"/>
        <v>2016</v>
      </c>
      <c r="N14455" s="7">
        <f t="shared" si="677"/>
        <v>11</v>
      </c>
      <c r="O14455" s="30">
        <f t="shared" si="678"/>
        <v>129</v>
      </c>
    </row>
    <row r="14456" spans="2:15" x14ac:dyDescent="0.2">
      <c r="B14456" s="13">
        <v>65301</v>
      </c>
      <c r="C14456" s="14">
        <v>42701.766111111312</v>
      </c>
      <c r="D14456" s="7" t="s">
        <v>7</v>
      </c>
      <c r="E14456" s="13">
        <v>2157</v>
      </c>
      <c r="F14456" s="7" t="s">
        <v>50</v>
      </c>
      <c r="G14456" s="7" t="s">
        <v>11</v>
      </c>
      <c r="H14456" s="13">
        <v>9.5</v>
      </c>
      <c r="I14456" s="13" t="str">
        <f>IF(G14456="Male",VLOOKUP(H14456,'Shoe size conversion table'!$B$6:$D$22,2),VLOOKUP(H14456,'Shoe size conversion table'!$J$6:$L$22,2))</f>
        <v>42-43</v>
      </c>
      <c r="J14456" s="13">
        <f>IF(G14456="Male",VLOOKUP(H14456,'Shoe size conversion table'!$B$6:$D$22,3),VLOOKUP(H14456,'Shoe size conversion table'!$J$6:$L$22,3))</f>
        <v>9</v>
      </c>
      <c r="K14456" s="11">
        <v>129</v>
      </c>
      <c r="L14456" s="12">
        <v>0.2</v>
      </c>
      <c r="M14456" s="7">
        <f t="shared" si="676"/>
        <v>2016</v>
      </c>
      <c r="N14456" s="7">
        <f t="shared" si="677"/>
        <v>11</v>
      </c>
      <c r="O14456" s="30">
        <f t="shared" si="678"/>
        <v>103.2</v>
      </c>
    </row>
    <row r="14457" spans="2:15" x14ac:dyDescent="0.2">
      <c r="B14457" s="13">
        <v>65302</v>
      </c>
      <c r="C14457" s="14">
        <v>42701.836111111254</v>
      </c>
      <c r="D14457" s="7" t="s">
        <v>9</v>
      </c>
      <c r="E14457" s="13">
        <v>2184</v>
      </c>
      <c r="F14457" s="7" t="s">
        <v>61</v>
      </c>
      <c r="G14457" s="7" t="s">
        <v>12</v>
      </c>
      <c r="H14457" s="13">
        <v>8.5</v>
      </c>
      <c r="I14457" s="13">
        <f>IF(G14457="Male",VLOOKUP(H14457,'Shoe size conversion table'!$B$6:$D$22,2),VLOOKUP(H14457,'Shoe size conversion table'!$J$6:$L$22,2))</f>
        <v>39</v>
      </c>
      <c r="J14457" s="13">
        <f>IF(G14457="Male",VLOOKUP(H14457,'Shoe size conversion table'!$B$6:$D$22,3),VLOOKUP(H14457,'Shoe size conversion table'!$J$6:$L$22,3))</f>
        <v>6.5</v>
      </c>
      <c r="K14457" s="11">
        <v>169</v>
      </c>
      <c r="L14457" s="12">
        <v>0</v>
      </c>
      <c r="M14457" s="7">
        <f t="shared" si="676"/>
        <v>2016</v>
      </c>
      <c r="N14457" s="7">
        <f t="shared" si="677"/>
        <v>11</v>
      </c>
      <c r="O14457" s="30">
        <f t="shared" si="678"/>
        <v>169</v>
      </c>
    </row>
    <row r="14458" spans="2:15" x14ac:dyDescent="0.2">
      <c r="B14458" s="13">
        <v>65303</v>
      </c>
      <c r="C14458" s="14">
        <v>42701.956111111213</v>
      </c>
      <c r="D14458" s="7" t="s">
        <v>8</v>
      </c>
      <c r="E14458" s="13">
        <v>2175</v>
      </c>
      <c r="F14458" s="7" t="s">
        <v>39</v>
      </c>
      <c r="G14458" s="7" t="s">
        <v>12</v>
      </c>
      <c r="H14458" s="13">
        <v>7.5</v>
      </c>
      <c r="I14458" s="13">
        <f>IF(G14458="Male",VLOOKUP(H14458,'Shoe size conversion table'!$B$6:$D$22,2),VLOOKUP(H14458,'Shoe size conversion table'!$J$6:$L$22,2))</f>
        <v>38</v>
      </c>
      <c r="J14458" s="13">
        <f>IF(G14458="Male",VLOOKUP(H14458,'Shoe size conversion table'!$B$6:$D$22,3),VLOOKUP(H14458,'Shoe size conversion table'!$J$6:$L$22,3))</f>
        <v>5.5</v>
      </c>
      <c r="K14458" s="11">
        <v>179</v>
      </c>
      <c r="L14458" s="12">
        <v>0</v>
      </c>
      <c r="M14458" s="7">
        <f t="shared" si="676"/>
        <v>2016</v>
      </c>
      <c r="N14458" s="7">
        <f t="shared" si="677"/>
        <v>11</v>
      </c>
      <c r="O14458" s="30">
        <f t="shared" si="678"/>
        <v>179</v>
      </c>
    </row>
    <row r="14459" spans="2:15" x14ac:dyDescent="0.2">
      <c r="B14459" s="13">
        <v>65304</v>
      </c>
      <c r="C14459" s="14">
        <v>42702.036111111251</v>
      </c>
      <c r="D14459" s="7" t="s">
        <v>10</v>
      </c>
      <c r="E14459" s="13">
        <v>2170</v>
      </c>
      <c r="F14459" s="7" t="s">
        <v>35</v>
      </c>
      <c r="G14459" s="7" t="s">
        <v>12</v>
      </c>
      <c r="H14459" s="13">
        <v>7</v>
      </c>
      <c r="I14459" s="13" t="str">
        <f>IF(G14459="Male",VLOOKUP(H14459,'Shoe size conversion table'!$B$6:$D$22,2),VLOOKUP(H14459,'Shoe size conversion table'!$J$6:$L$22,2))</f>
        <v>37-38</v>
      </c>
      <c r="J14459" s="13">
        <f>IF(G14459="Male",VLOOKUP(H14459,'Shoe size conversion table'!$B$6:$D$22,3),VLOOKUP(H14459,'Shoe size conversion table'!$J$6:$L$22,3))</f>
        <v>5</v>
      </c>
      <c r="K14459" s="11">
        <v>139</v>
      </c>
      <c r="L14459" s="12">
        <v>0</v>
      </c>
      <c r="M14459" s="7">
        <f t="shared" si="676"/>
        <v>2016</v>
      </c>
      <c r="N14459" s="7">
        <f t="shared" si="677"/>
        <v>11</v>
      </c>
      <c r="O14459" s="30">
        <f t="shared" si="678"/>
        <v>139</v>
      </c>
    </row>
    <row r="14460" spans="2:15" x14ac:dyDescent="0.2">
      <c r="B14460" s="13">
        <v>65305</v>
      </c>
      <c r="C14460" s="14">
        <v>42702.076111111215</v>
      </c>
      <c r="D14460" s="7" t="s">
        <v>8</v>
      </c>
      <c r="E14460" s="13">
        <v>2172</v>
      </c>
      <c r="F14460" s="7" t="s">
        <v>39</v>
      </c>
      <c r="G14460" s="7" t="s">
        <v>11</v>
      </c>
      <c r="H14460" s="13">
        <v>13</v>
      </c>
      <c r="I14460" s="13">
        <f>IF(G14460="Male",VLOOKUP(H14460,'Shoe size conversion table'!$B$6:$D$22,2),VLOOKUP(H14460,'Shoe size conversion table'!$J$6:$L$22,2))</f>
        <v>46</v>
      </c>
      <c r="J14460" s="13">
        <f>IF(G14460="Male",VLOOKUP(H14460,'Shoe size conversion table'!$B$6:$D$22,3),VLOOKUP(H14460,'Shoe size conversion table'!$J$6:$L$22,3))</f>
        <v>12.5</v>
      </c>
      <c r="K14460" s="11">
        <v>139</v>
      </c>
      <c r="L14460" s="12">
        <v>0.3</v>
      </c>
      <c r="M14460" s="7">
        <f t="shared" si="676"/>
        <v>2016</v>
      </c>
      <c r="N14460" s="7">
        <f t="shared" si="677"/>
        <v>11</v>
      </c>
      <c r="O14460" s="30">
        <f t="shared" si="678"/>
        <v>97.3</v>
      </c>
    </row>
    <row r="14461" spans="2:15" x14ac:dyDescent="0.2">
      <c r="B14461" s="13">
        <v>65306</v>
      </c>
      <c r="C14461" s="14">
        <v>42702.306111111255</v>
      </c>
      <c r="D14461" s="7" t="s">
        <v>7</v>
      </c>
      <c r="E14461" s="13">
        <v>2167</v>
      </c>
      <c r="F14461" s="7" t="s">
        <v>46</v>
      </c>
      <c r="G14461" s="7" t="s">
        <v>11</v>
      </c>
      <c r="H14461" s="13">
        <v>11.5</v>
      </c>
      <c r="I14461" s="13" t="str">
        <f>IF(G14461="Male",VLOOKUP(H14461,'Shoe size conversion table'!$B$6:$D$22,2),VLOOKUP(H14461,'Shoe size conversion table'!$J$6:$L$22,2))</f>
        <v>44-45</v>
      </c>
      <c r="J14461" s="13">
        <f>IF(G14461="Male",VLOOKUP(H14461,'Shoe size conversion table'!$B$6:$D$22,3),VLOOKUP(H14461,'Shoe size conversion table'!$J$6:$L$22,3))</f>
        <v>11</v>
      </c>
      <c r="K14461" s="11">
        <v>139</v>
      </c>
      <c r="L14461" s="12">
        <v>0.1</v>
      </c>
      <c r="M14461" s="7">
        <f t="shared" si="676"/>
        <v>2016</v>
      </c>
      <c r="N14461" s="7">
        <f t="shared" si="677"/>
        <v>11</v>
      </c>
      <c r="O14461" s="30">
        <f t="shared" si="678"/>
        <v>125.10000000000001</v>
      </c>
    </row>
    <row r="14462" spans="2:15" x14ac:dyDescent="0.2">
      <c r="B14462" s="13">
        <v>65307</v>
      </c>
      <c r="C14462" s="14">
        <v>42702.456111111314</v>
      </c>
      <c r="D14462" s="7" t="s">
        <v>7</v>
      </c>
      <c r="E14462" s="13">
        <v>2230</v>
      </c>
      <c r="F14462" s="7" t="s">
        <v>55</v>
      </c>
      <c r="G14462" s="7" t="s">
        <v>11</v>
      </c>
      <c r="H14462" s="13">
        <v>11</v>
      </c>
      <c r="I14462" s="13">
        <f>IF(G14462="Male",VLOOKUP(H14462,'Shoe size conversion table'!$B$6:$D$22,2),VLOOKUP(H14462,'Shoe size conversion table'!$J$6:$L$22,2))</f>
        <v>44</v>
      </c>
      <c r="J14462" s="13">
        <f>IF(G14462="Male",VLOOKUP(H14462,'Shoe size conversion table'!$B$6:$D$22,3),VLOOKUP(H14462,'Shoe size conversion table'!$J$6:$L$22,3))</f>
        <v>10.5</v>
      </c>
      <c r="K14462" s="11">
        <v>139</v>
      </c>
      <c r="L14462" s="12">
        <v>0</v>
      </c>
      <c r="M14462" s="7">
        <f t="shared" si="676"/>
        <v>2016</v>
      </c>
      <c r="N14462" s="7">
        <f t="shared" si="677"/>
        <v>11</v>
      </c>
      <c r="O14462" s="30">
        <f t="shared" si="678"/>
        <v>139</v>
      </c>
    </row>
    <row r="14463" spans="2:15" x14ac:dyDescent="0.2">
      <c r="B14463" s="13">
        <v>65308</v>
      </c>
      <c r="C14463" s="14">
        <v>42702.466111111105</v>
      </c>
      <c r="D14463" s="7" t="s">
        <v>7</v>
      </c>
      <c r="E14463" s="13">
        <v>2232</v>
      </c>
      <c r="F14463" s="7" t="s">
        <v>51</v>
      </c>
      <c r="G14463" s="7" t="s">
        <v>11</v>
      </c>
      <c r="H14463" s="13">
        <v>10.5</v>
      </c>
      <c r="I14463" s="13" t="str">
        <f>IF(G14463="Male",VLOOKUP(H14463,'Shoe size conversion table'!$B$6:$D$22,2),VLOOKUP(H14463,'Shoe size conversion table'!$J$6:$L$22,2))</f>
        <v>43-44</v>
      </c>
      <c r="J14463" s="13">
        <f>IF(G14463="Male",VLOOKUP(H14463,'Shoe size conversion table'!$B$6:$D$22,3),VLOOKUP(H14463,'Shoe size conversion table'!$J$6:$L$22,3))</f>
        <v>10</v>
      </c>
      <c r="K14463" s="11">
        <v>169</v>
      </c>
      <c r="L14463" s="12">
        <v>0.5</v>
      </c>
      <c r="M14463" s="7">
        <f t="shared" si="676"/>
        <v>2016</v>
      </c>
      <c r="N14463" s="7">
        <f t="shared" si="677"/>
        <v>11</v>
      </c>
      <c r="O14463" s="30">
        <f t="shared" si="678"/>
        <v>84.5</v>
      </c>
    </row>
    <row r="14464" spans="2:15" x14ac:dyDescent="0.2">
      <c r="B14464" s="13">
        <v>65309</v>
      </c>
      <c r="C14464" s="14">
        <v>42702.466111111105</v>
      </c>
      <c r="D14464" s="7" t="s">
        <v>8</v>
      </c>
      <c r="E14464" s="13">
        <v>2233</v>
      </c>
      <c r="F14464" s="7" t="s">
        <v>41</v>
      </c>
      <c r="G14464" s="7" t="s">
        <v>12</v>
      </c>
      <c r="H14464" s="13">
        <v>11</v>
      </c>
      <c r="I14464" s="13" t="str">
        <f>IF(G14464="Male",VLOOKUP(H14464,'Shoe size conversion table'!$B$6:$D$22,2),VLOOKUP(H14464,'Shoe size conversion table'!$J$6:$L$22,2))</f>
        <v>41-42</v>
      </c>
      <c r="J14464" s="13">
        <f>IF(G14464="Male",VLOOKUP(H14464,'Shoe size conversion table'!$B$6:$D$22,3),VLOOKUP(H14464,'Shoe size conversion table'!$J$6:$L$22,3))</f>
        <v>9</v>
      </c>
      <c r="K14464" s="11">
        <v>159</v>
      </c>
      <c r="L14464" s="12">
        <v>0.3</v>
      </c>
      <c r="M14464" s="7">
        <f t="shared" si="676"/>
        <v>2016</v>
      </c>
      <c r="N14464" s="7">
        <f t="shared" si="677"/>
        <v>11</v>
      </c>
      <c r="O14464" s="30">
        <f t="shared" si="678"/>
        <v>111.3</v>
      </c>
    </row>
    <row r="14465" spans="2:15" x14ac:dyDescent="0.2">
      <c r="B14465" s="13">
        <v>65310</v>
      </c>
      <c r="C14465" s="14">
        <v>42702.486111111102</v>
      </c>
      <c r="D14465" s="7" t="s">
        <v>9</v>
      </c>
      <c r="E14465" s="13">
        <v>2154</v>
      </c>
      <c r="F14465" s="7" t="s">
        <v>62</v>
      </c>
      <c r="G14465" s="7" t="s">
        <v>11</v>
      </c>
      <c r="H14465" s="13">
        <v>9.5</v>
      </c>
      <c r="I14465" s="13" t="str">
        <f>IF(G14465="Male",VLOOKUP(H14465,'Shoe size conversion table'!$B$6:$D$22,2),VLOOKUP(H14465,'Shoe size conversion table'!$J$6:$L$22,2))</f>
        <v>42-43</v>
      </c>
      <c r="J14465" s="13">
        <f>IF(G14465="Male",VLOOKUP(H14465,'Shoe size conversion table'!$B$6:$D$22,3),VLOOKUP(H14465,'Shoe size conversion table'!$J$6:$L$22,3))</f>
        <v>9</v>
      </c>
      <c r="K14465" s="11">
        <v>169</v>
      </c>
      <c r="L14465" s="12">
        <v>0</v>
      </c>
      <c r="M14465" s="7">
        <f t="shared" si="676"/>
        <v>2016</v>
      </c>
      <c r="N14465" s="7">
        <f t="shared" si="677"/>
        <v>11</v>
      </c>
      <c r="O14465" s="30">
        <f t="shared" si="678"/>
        <v>169</v>
      </c>
    </row>
    <row r="14466" spans="2:15" x14ac:dyDescent="0.2">
      <c r="B14466" s="13">
        <v>65311</v>
      </c>
      <c r="C14466" s="14">
        <v>42702.596111111314</v>
      </c>
      <c r="D14466" s="7" t="s">
        <v>9</v>
      </c>
      <c r="E14466" s="13">
        <v>2239</v>
      </c>
      <c r="F14466" s="7" t="s">
        <v>60</v>
      </c>
      <c r="G14466" s="7" t="s">
        <v>12</v>
      </c>
      <c r="H14466" s="13">
        <v>7.5</v>
      </c>
      <c r="I14466" s="13">
        <f>IF(G14466="Male",VLOOKUP(H14466,'Shoe size conversion table'!$B$6:$D$22,2),VLOOKUP(H14466,'Shoe size conversion table'!$J$6:$L$22,2))</f>
        <v>38</v>
      </c>
      <c r="J14466" s="13">
        <f>IF(G14466="Male",VLOOKUP(H14466,'Shoe size conversion table'!$B$6:$D$22,3),VLOOKUP(H14466,'Shoe size conversion table'!$J$6:$L$22,3))</f>
        <v>5.5</v>
      </c>
      <c r="K14466" s="11">
        <v>199</v>
      </c>
      <c r="L14466" s="12">
        <v>0.1</v>
      </c>
      <c r="M14466" s="7">
        <f t="shared" si="676"/>
        <v>2016</v>
      </c>
      <c r="N14466" s="7">
        <f t="shared" si="677"/>
        <v>11</v>
      </c>
      <c r="O14466" s="30">
        <f t="shared" si="678"/>
        <v>179.1</v>
      </c>
    </row>
    <row r="14467" spans="2:15" x14ac:dyDescent="0.2">
      <c r="B14467" s="13">
        <v>65312</v>
      </c>
      <c r="C14467" s="14">
        <v>42702.616111111311</v>
      </c>
      <c r="D14467" s="7" t="s">
        <v>7</v>
      </c>
      <c r="E14467" s="13">
        <v>2236</v>
      </c>
      <c r="F14467" s="7" t="s">
        <v>48</v>
      </c>
      <c r="G14467" s="7" t="s">
        <v>11</v>
      </c>
      <c r="H14467" s="13">
        <v>10</v>
      </c>
      <c r="I14467" s="13">
        <f>IF(G14467="Male",VLOOKUP(H14467,'Shoe size conversion table'!$B$6:$D$22,2),VLOOKUP(H14467,'Shoe size conversion table'!$J$6:$L$22,2))</f>
        <v>43</v>
      </c>
      <c r="J14467" s="13">
        <f>IF(G14467="Male",VLOOKUP(H14467,'Shoe size conversion table'!$B$6:$D$22,3),VLOOKUP(H14467,'Shoe size conversion table'!$J$6:$L$22,3))</f>
        <v>9.5</v>
      </c>
      <c r="K14467" s="11">
        <v>129</v>
      </c>
      <c r="L14467" s="12">
        <v>0.1</v>
      </c>
      <c r="M14467" s="7">
        <f t="shared" si="676"/>
        <v>2016</v>
      </c>
      <c r="N14467" s="7">
        <f t="shared" si="677"/>
        <v>11</v>
      </c>
      <c r="O14467" s="30">
        <f t="shared" si="678"/>
        <v>116.10000000000001</v>
      </c>
    </row>
    <row r="14468" spans="2:15" x14ac:dyDescent="0.2">
      <c r="B14468" s="13">
        <v>65313</v>
      </c>
      <c r="C14468" s="14">
        <v>42702.676111111316</v>
      </c>
      <c r="D14468" s="7" t="s">
        <v>10</v>
      </c>
      <c r="E14468" s="13">
        <v>2173</v>
      </c>
      <c r="F14468" s="7" t="s">
        <v>35</v>
      </c>
      <c r="G14468" s="7" t="s">
        <v>11</v>
      </c>
      <c r="H14468" s="13">
        <v>9</v>
      </c>
      <c r="I14468" s="13">
        <f>IF(G14468="Male",VLOOKUP(H14468,'Shoe size conversion table'!$B$6:$D$22,2),VLOOKUP(H14468,'Shoe size conversion table'!$J$6:$L$22,2))</f>
        <v>42</v>
      </c>
      <c r="J14468" s="13">
        <f>IF(G14468="Male",VLOOKUP(H14468,'Shoe size conversion table'!$B$6:$D$22,3),VLOOKUP(H14468,'Shoe size conversion table'!$J$6:$L$22,3))</f>
        <v>8.5</v>
      </c>
      <c r="K14468" s="11">
        <v>139</v>
      </c>
      <c r="L14468" s="12">
        <v>0.3</v>
      </c>
      <c r="M14468" s="7">
        <f t="shared" si="676"/>
        <v>2016</v>
      </c>
      <c r="N14468" s="7">
        <f t="shared" si="677"/>
        <v>11</v>
      </c>
      <c r="O14468" s="30">
        <f t="shared" si="678"/>
        <v>97.3</v>
      </c>
    </row>
    <row r="14469" spans="2:15" x14ac:dyDescent="0.2">
      <c r="B14469" s="13">
        <v>65314</v>
      </c>
      <c r="C14469" s="14">
        <v>42702.74611111125</v>
      </c>
      <c r="D14469" s="7" t="s">
        <v>7</v>
      </c>
      <c r="E14469" s="13">
        <v>2228</v>
      </c>
      <c r="F14469" s="7" t="s">
        <v>52</v>
      </c>
      <c r="G14469" s="7" t="s">
        <v>11</v>
      </c>
      <c r="H14469" s="13">
        <v>10</v>
      </c>
      <c r="I14469" s="13">
        <f>IF(G14469="Male",VLOOKUP(H14469,'Shoe size conversion table'!$B$6:$D$22,2),VLOOKUP(H14469,'Shoe size conversion table'!$J$6:$L$22,2))</f>
        <v>43</v>
      </c>
      <c r="J14469" s="13">
        <f>IF(G14469="Male",VLOOKUP(H14469,'Shoe size conversion table'!$B$6:$D$22,3),VLOOKUP(H14469,'Shoe size conversion table'!$J$6:$L$22,3))</f>
        <v>9.5</v>
      </c>
      <c r="K14469" s="11">
        <v>179</v>
      </c>
      <c r="L14469" s="12">
        <v>0</v>
      </c>
      <c r="M14469" s="7">
        <f t="shared" ref="M14469:M14532" si="679">YEAR(C14469)</f>
        <v>2016</v>
      </c>
      <c r="N14469" s="7">
        <f t="shared" si="677"/>
        <v>11</v>
      </c>
      <c r="O14469" s="30">
        <f t="shared" si="678"/>
        <v>179</v>
      </c>
    </row>
    <row r="14470" spans="2:15" x14ac:dyDescent="0.2">
      <c r="B14470" s="13">
        <v>65315</v>
      </c>
      <c r="C14470" s="14">
        <v>42702.756111111215</v>
      </c>
      <c r="D14470" s="7" t="s">
        <v>10</v>
      </c>
      <c r="E14470" s="13">
        <v>2238</v>
      </c>
      <c r="F14470" s="7" t="s">
        <v>35</v>
      </c>
      <c r="G14470" s="7" t="s">
        <v>12</v>
      </c>
      <c r="H14470" s="13">
        <v>8.5</v>
      </c>
      <c r="I14470" s="13">
        <f>IF(G14470="Male",VLOOKUP(H14470,'Shoe size conversion table'!$B$6:$D$22,2),VLOOKUP(H14470,'Shoe size conversion table'!$J$6:$L$22,2))</f>
        <v>39</v>
      </c>
      <c r="J14470" s="13">
        <f>IF(G14470="Male",VLOOKUP(H14470,'Shoe size conversion table'!$B$6:$D$22,3),VLOOKUP(H14470,'Shoe size conversion table'!$J$6:$L$22,3))</f>
        <v>6.5</v>
      </c>
      <c r="K14470" s="11">
        <v>189</v>
      </c>
      <c r="L14470" s="12">
        <v>0.2</v>
      </c>
      <c r="M14470" s="7">
        <f t="shared" si="679"/>
        <v>2016</v>
      </c>
      <c r="N14470" s="7">
        <f t="shared" ref="N14470:N14533" si="680">MONTH(C14470:C29437)</f>
        <v>11</v>
      </c>
      <c r="O14470" s="30">
        <f t="shared" ref="O14470:O14533" si="681">K14470*(1-L14470)</f>
        <v>151.20000000000002</v>
      </c>
    </row>
    <row r="14471" spans="2:15" x14ac:dyDescent="0.2">
      <c r="B14471" s="13">
        <v>65316</v>
      </c>
      <c r="C14471" s="14">
        <v>42702.816111111213</v>
      </c>
      <c r="D14471" s="7" t="s">
        <v>7</v>
      </c>
      <c r="E14471" s="13">
        <v>2233</v>
      </c>
      <c r="F14471" s="7" t="s">
        <v>56</v>
      </c>
      <c r="G14471" s="7" t="s">
        <v>11</v>
      </c>
      <c r="H14471" s="13">
        <v>10</v>
      </c>
      <c r="I14471" s="13">
        <f>IF(G14471="Male",VLOOKUP(H14471,'Shoe size conversion table'!$B$6:$D$22,2),VLOOKUP(H14471,'Shoe size conversion table'!$J$6:$L$22,2))</f>
        <v>43</v>
      </c>
      <c r="J14471" s="13">
        <f>IF(G14471="Male",VLOOKUP(H14471,'Shoe size conversion table'!$B$6:$D$22,3),VLOOKUP(H14471,'Shoe size conversion table'!$J$6:$L$22,3))</f>
        <v>9.5</v>
      </c>
      <c r="K14471" s="11">
        <v>169</v>
      </c>
      <c r="L14471" s="12">
        <v>0.1</v>
      </c>
      <c r="M14471" s="7">
        <f t="shared" si="679"/>
        <v>2016</v>
      </c>
      <c r="N14471" s="7">
        <f t="shared" si="680"/>
        <v>11</v>
      </c>
      <c r="O14471" s="30">
        <f t="shared" si="681"/>
        <v>152.1</v>
      </c>
    </row>
    <row r="14472" spans="2:15" x14ac:dyDescent="0.2">
      <c r="B14472" s="13">
        <v>65317</v>
      </c>
      <c r="C14472" s="14">
        <v>42702.836111111254</v>
      </c>
      <c r="D14472" s="7" t="s">
        <v>7</v>
      </c>
      <c r="E14472" s="13">
        <v>2196</v>
      </c>
      <c r="F14472" s="7" t="s">
        <v>48</v>
      </c>
      <c r="G14472" s="7" t="s">
        <v>11</v>
      </c>
      <c r="H14472" s="13">
        <v>12</v>
      </c>
      <c r="I14472" s="13">
        <f>IF(G14472="Male",VLOOKUP(H14472,'Shoe size conversion table'!$B$6:$D$22,2),VLOOKUP(H14472,'Shoe size conversion table'!$J$6:$L$22,2))</f>
        <v>45</v>
      </c>
      <c r="J14472" s="13">
        <f>IF(G14472="Male",VLOOKUP(H14472,'Shoe size conversion table'!$B$6:$D$22,3),VLOOKUP(H14472,'Shoe size conversion table'!$J$6:$L$22,3))</f>
        <v>11.5</v>
      </c>
      <c r="K14472" s="11">
        <v>159</v>
      </c>
      <c r="L14472" s="12">
        <v>0</v>
      </c>
      <c r="M14472" s="7">
        <f t="shared" si="679"/>
        <v>2016</v>
      </c>
      <c r="N14472" s="7">
        <f t="shared" si="680"/>
        <v>11</v>
      </c>
      <c r="O14472" s="30">
        <f t="shared" si="681"/>
        <v>159</v>
      </c>
    </row>
    <row r="14473" spans="2:15" x14ac:dyDescent="0.2">
      <c r="B14473" s="13">
        <v>65318</v>
      </c>
      <c r="C14473" s="14">
        <v>42702.886111111249</v>
      </c>
      <c r="D14473" s="7" t="s">
        <v>7</v>
      </c>
      <c r="E14473" s="13">
        <v>2184</v>
      </c>
      <c r="F14473" s="7" t="s">
        <v>48</v>
      </c>
      <c r="G14473" s="7" t="s">
        <v>12</v>
      </c>
      <c r="H14473" s="13">
        <v>9</v>
      </c>
      <c r="I14473" s="13" t="str">
        <f>IF(G14473="Male",VLOOKUP(H14473,'Shoe size conversion table'!$B$6:$D$22,2),VLOOKUP(H14473,'Shoe size conversion table'!$J$6:$L$22,2))</f>
        <v>39-40</v>
      </c>
      <c r="J14473" s="13">
        <f>IF(G14473="Male",VLOOKUP(H14473,'Shoe size conversion table'!$B$6:$D$22,3),VLOOKUP(H14473,'Shoe size conversion table'!$J$6:$L$22,3))</f>
        <v>7</v>
      </c>
      <c r="K14473" s="11">
        <v>189</v>
      </c>
      <c r="L14473" s="12">
        <v>0</v>
      </c>
      <c r="M14473" s="7">
        <f t="shared" si="679"/>
        <v>2016</v>
      </c>
      <c r="N14473" s="7">
        <f t="shared" si="680"/>
        <v>11</v>
      </c>
      <c r="O14473" s="30">
        <f t="shared" si="681"/>
        <v>189</v>
      </c>
    </row>
    <row r="14474" spans="2:15" x14ac:dyDescent="0.2">
      <c r="B14474" s="13">
        <v>65319</v>
      </c>
      <c r="C14474" s="14">
        <v>42702.956111111213</v>
      </c>
      <c r="D14474" s="7" t="s">
        <v>8</v>
      </c>
      <c r="E14474" s="13">
        <v>2147</v>
      </c>
      <c r="F14474" s="7" t="s">
        <v>39</v>
      </c>
      <c r="G14474" s="7" t="s">
        <v>12</v>
      </c>
      <c r="H14474" s="13">
        <v>7.5</v>
      </c>
      <c r="I14474" s="13">
        <f>IF(G14474="Male",VLOOKUP(H14474,'Shoe size conversion table'!$B$6:$D$22,2),VLOOKUP(H14474,'Shoe size conversion table'!$J$6:$L$22,2))</f>
        <v>38</v>
      </c>
      <c r="J14474" s="13">
        <f>IF(G14474="Male",VLOOKUP(H14474,'Shoe size conversion table'!$B$6:$D$22,3),VLOOKUP(H14474,'Shoe size conversion table'!$J$6:$L$22,3))</f>
        <v>5.5</v>
      </c>
      <c r="K14474" s="11">
        <v>159</v>
      </c>
      <c r="L14474" s="12">
        <v>0</v>
      </c>
      <c r="M14474" s="7">
        <f t="shared" si="679"/>
        <v>2016</v>
      </c>
      <c r="N14474" s="7">
        <f t="shared" si="680"/>
        <v>11</v>
      </c>
      <c r="O14474" s="30">
        <f t="shared" si="681"/>
        <v>159</v>
      </c>
    </row>
    <row r="14475" spans="2:15" x14ac:dyDescent="0.2">
      <c r="B14475" s="13">
        <v>65320</v>
      </c>
      <c r="C14475" s="14">
        <v>42703.036111111251</v>
      </c>
      <c r="D14475" s="7" t="s">
        <v>10</v>
      </c>
      <c r="E14475" s="13">
        <v>2173</v>
      </c>
      <c r="F14475" s="7" t="s">
        <v>35</v>
      </c>
      <c r="G14475" s="7" t="s">
        <v>12</v>
      </c>
      <c r="H14475" s="13">
        <v>7.5</v>
      </c>
      <c r="I14475" s="13">
        <f>IF(G14475="Male",VLOOKUP(H14475,'Shoe size conversion table'!$B$6:$D$22,2),VLOOKUP(H14475,'Shoe size conversion table'!$J$6:$L$22,2))</f>
        <v>38</v>
      </c>
      <c r="J14475" s="13">
        <f>IF(G14475="Male",VLOOKUP(H14475,'Shoe size conversion table'!$B$6:$D$22,3),VLOOKUP(H14475,'Shoe size conversion table'!$J$6:$L$22,3))</f>
        <v>5.5</v>
      </c>
      <c r="K14475" s="11">
        <v>169</v>
      </c>
      <c r="L14475" s="12">
        <v>0.3</v>
      </c>
      <c r="M14475" s="7">
        <f t="shared" si="679"/>
        <v>2016</v>
      </c>
      <c r="N14475" s="7">
        <f t="shared" si="680"/>
        <v>11</v>
      </c>
      <c r="O14475" s="30">
        <f t="shared" si="681"/>
        <v>118.3</v>
      </c>
    </row>
    <row r="14476" spans="2:15" x14ac:dyDescent="0.2">
      <c r="B14476" s="13">
        <v>65320</v>
      </c>
      <c r="C14476" s="14">
        <v>42703.036111111251</v>
      </c>
      <c r="D14476" s="7" t="s">
        <v>10</v>
      </c>
      <c r="E14476" s="13">
        <v>2163</v>
      </c>
      <c r="F14476" s="7" t="s">
        <v>35</v>
      </c>
      <c r="G14476" s="7" t="s">
        <v>12</v>
      </c>
      <c r="H14476" s="13">
        <v>8.5</v>
      </c>
      <c r="I14476" s="13">
        <f>IF(G14476="Male",VLOOKUP(H14476,'Shoe size conversion table'!$B$6:$D$22,2),VLOOKUP(H14476,'Shoe size conversion table'!$J$6:$L$22,2))</f>
        <v>39</v>
      </c>
      <c r="J14476" s="13">
        <f>IF(G14476="Male",VLOOKUP(H14476,'Shoe size conversion table'!$B$6:$D$22,3),VLOOKUP(H14476,'Shoe size conversion table'!$J$6:$L$22,3))</f>
        <v>6.5</v>
      </c>
      <c r="K14476" s="11">
        <v>139</v>
      </c>
      <c r="L14476" s="12">
        <v>0.3</v>
      </c>
      <c r="M14476" s="7">
        <f t="shared" si="679"/>
        <v>2016</v>
      </c>
      <c r="N14476" s="7">
        <f t="shared" si="680"/>
        <v>11</v>
      </c>
      <c r="O14476" s="30">
        <f t="shared" si="681"/>
        <v>97.3</v>
      </c>
    </row>
    <row r="14477" spans="2:15" x14ac:dyDescent="0.2">
      <c r="B14477" s="13">
        <v>65321</v>
      </c>
      <c r="C14477" s="14">
        <v>42703.086111111312</v>
      </c>
      <c r="D14477" s="7" t="s">
        <v>7</v>
      </c>
      <c r="E14477" s="13">
        <v>2207</v>
      </c>
      <c r="F14477" s="7" t="s">
        <v>53</v>
      </c>
      <c r="G14477" s="7" t="s">
        <v>12</v>
      </c>
      <c r="H14477" s="13">
        <v>8.5</v>
      </c>
      <c r="I14477" s="13">
        <f>IF(G14477="Male",VLOOKUP(H14477,'Shoe size conversion table'!$B$6:$D$22,2),VLOOKUP(H14477,'Shoe size conversion table'!$J$6:$L$22,2))</f>
        <v>39</v>
      </c>
      <c r="J14477" s="13">
        <f>IF(G14477="Male",VLOOKUP(H14477,'Shoe size conversion table'!$B$6:$D$22,3),VLOOKUP(H14477,'Shoe size conversion table'!$J$6:$L$22,3))</f>
        <v>6.5</v>
      </c>
      <c r="K14477" s="11">
        <v>199</v>
      </c>
      <c r="L14477" s="12">
        <v>0.3</v>
      </c>
      <c r="M14477" s="7">
        <f t="shared" si="679"/>
        <v>2016</v>
      </c>
      <c r="N14477" s="7">
        <f t="shared" si="680"/>
        <v>11</v>
      </c>
      <c r="O14477" s="30">
        <f t="shared" si="681"/>
        <v>139.29999999999998</v>
      </c>
    </row>
    <row r="14478" spans="2:15" x14ac:dyDescent="0.2">
      <c r="B14478" s="13">
        <v>65322</v>
      </c>
      <c r="C14478" s="14">
        <v>42703.206111111314</v>
      </c>
      <c r="D14478" s="7" t="s">
        <v>7</v>
      </c>
      <c r="E14478" s="13">
        <v>2192</v>
      </c>
      <c r="F14478" s="7" t="s">
        <v>52</v>
      </c>
      <c r="G14478" s="7" t="s">
        <v>12</v>
      </c>
      <c r="H14478" s="13">
        <v>8.5</v>
      </c>
      <c r="I14478" s="13">
        <f>IF(G14478="Male",VLOOKUP(H14478,'Shoe size conversion table'!$B$6:$D$22,2),VLOOKUP(H14478,'Shoe size conversion table'!$J$6:$L$22,2))</f>
        <v>39</v>
      </c>
      <c r="J14478" s="13">
        <f>IF(G14478="Male",VLOOKUP(H14478,'Shoe size conversion table'!$B$6:$D$22,3),VLOOKUP(H14478,'Shoe size conversion table'!$J$6:$L$22,3))</f>
        <v>6.5</v>
      </c>
      <c r="K14478" s="11">
        <v>169</v>
      </c>
      <c r="L14478" s="12">
        <v>0</v>
      </c>
      <c r="M14478" s="7">
        <f t="shared" si="679"/>
        <v>2016</v>
      </c>
      <c r="N14478" s="7">
        <f t="shared" si="680"/>
        <v>11</v>
      </c>
      <c r="O14478" s="30">
        <f t="shared" si="681"/>
        <v>169</v>
      </c>
    </row>
    <row r="14479" spans="2:15" x14ac:dyDescent="0.2">
      <c r="B14479" s="13">
        <v>65323</v>
      </c>
      <c r="C14479" s="14">
        <v>42703.396111111215</v>
      </c>
      <c r="D14479" s="7" t="s">
        <v>7</v>
      </c>
      <c r="E14479" s="13">
        <v>2222</v>
      </c>
      <c r="F14479" s="7" t="s">
        <v>55</v>
      </c>
      <c r="G14479" s="7" t="s">
        <v>11</v>
      </c>
      <c r="H14479" s="13">
        <v>6.5</v>
      </c>
      <c r="I14479" s="13">
        <f>IF(G14479="Male",VLOOKUP(H14479,'Shoe size conversion table'!$B$6:$D$22,2),VLOOKUP(H14479,'Shoe size conversion table'!$J$6:$L$22,2))</f>
        <v>39</v>
      </c>
      <c r="J14479" s="13">
        <f>IF(G14479="Male",VLOOKUP(H14479,'Shoe size conversion table'!$B$6:$D$22,3),VLOOKUP(H14479,'Shoe size conversion table'!$J$6:$L$22,3))</f>
        <v>6</v>
      </c>
      <c r="K14479" s="11">
        <v>189</v>
      </c>
      <c r="L14479" s="12">
        <v>0</v>
      </c>
      <c r="M14479" s="7">
        <f t="shared" si="679"/>
        <v>2016</v>
      </c>
      <c r="N14479" s="7">
        <f t="shared" si="680"/>
        <v>11</v>
      </c>
      <c r="O14479" s="30">
        <f t="shared" si="681"/>
        <v>189</v>
      </c>
    </row>
    <row r="14480" spans="2:15" x14ac:dyDescent="0.2">
      <c r="B14480" s="13">
        <v>65324</v>
      </c>
      <c r="C14480" s="14">
        <v>42703.426111111214</v>
      </c>
      <c r="D14480" s="7" t="s">
        <v>7</v>
      </c>
      <c r="E14480" s="13">
        <v>2193</v>
      </c>
      <c r="F14480" s="7" t="s">
        <v>50</v>
      </c>
      <c r="G14480" s="7" t="s">
        <v>11</v>
      </c>
      <c r="H14480" s="13">
        <v>9.5</v>
      </c>
      <c r="I14480" s="13" t="str">
        <f>IF(G14480="Male",VLOOKUP(H14480,'Shoe size conversion table'!$B$6:$D$22,2),VLOOKUP(H14480,'Shoe size conversion table'!$J$6:$L$22,2))</f>
        <v>42-43</v>
      </c>
      <c r="J14480" s="13">
        <f>IF(G14480="Male",VLOOKUP(H14480,'Shoe size conversion table'!$B$6:$D$22,3),VLOOKUP(H14480,'Shoe size conversion table'!$J$6:$L$22,3))</f>
        <v>9</v>
      </c>
      <c r="K14480" s="11">
        <v>189</v>
      </c>
      <c r="L14480" s="12">
        <v>0</v>
      </c>
      <c r="M14480" s="7">
        <f t="shared" si="679"/>
        <v>2016</v>
      </c>
      <c r="N14480" s="7">
        <f t="shared" si="680"/>
        <v>11</v>
      </c>
      <c r="O14480" s="30">
        <f t="shared" si="681"/>
        <v>189</v>
      </c>
    </row>
    <row r="14481" spans="2:15" x14ac:dyDescent="0.2">
      <c r="B14481" s="13">
        <v>65325</v>
      </c>
      <c r="C14481" s="14">
        <v>42703.466111111105</v>
      </c>
      <c r="D14481" s="7" t="s">
        <v>8</v>
      </c>
      <c r="E14481" s="13">
        <v>2233</v>
      </c>
      <c r="F14481" s="7" t="s">
        <v>41</v>
      </c>
      <c r="G14481" s="7" t="s">
        <v>12</v>
      </c>
      <c r="H14481" s="13">
        <v>11</v>
      </c>
      <c r="I14481" s="13" t="str">
        <f>IF(G14481="Male",VLOOKUP(H14481,'Shoe size conversion table'!$B$6:$D$22,2),VLOOKUP(H14481,'Shoe size conversion table'!$J$6:$L$22,2))</f>
        <v>41-42</v>
      </c>
      <c r="J14481" s="13">
        <f>IF(G14481="Male",VLOOKUP(H14481,'Shoe size conversion table'!$B$6:$D$22,3),VLOOKUP(H14481,'Shoe size conversion table'!$J$6:$L$22,3))</f>
        <v>9</v>
      </c>
      <c r="K14481" s="11">
        <v>159</v>
      </c>
      <c r="L14481" s="12">
        <v>0.3</v>
      </c>
      <c r="M14481" s="7">
        <f t="shared" si="679"/>
        <v>2016</v>
      </c>
      <c r="N14481" s="7">
        <f t="shared" si="680"/>
        <v>11</v>
      </c>
      <c r="O14481" s="30">
        <f t="shared" si="681"/>
        <v>111.3</v>
      </c>
    </row>
    <row r="14482" spans="2:15" x14ac:dyDescent="0.2">
      <c r="B14482" s="13">
        <v>65326</v>
      </c>
      <c r="C14482" s="14">
        <v>42703.466111111105</v>
      </c>
      <c r="D14482" s="7" t="s">
        <v>7</v>
      </c>
      <c r="E14482" s="13">
        <v>2242</v>
      </c>
      <c r="F14482" s="7" t="s">
        <v>48</v>
      </c>
      <c r="G14482" s="7" t="s">
        <v>11</v>
      </c>
      <c r="H14482" s="13">
        <v>9.5</v>
      </c>
      <c r="I14482" s="13" t="str">
        <f>IF(G14482="Male",VLOOKUP(H14482,'Shoe size conversion table'!$B$6:$D$22,2),VLOOKUP(H14482,'Shoe size conversion table'!$J$6:$L$22,2))</f>
        <v>42-43</v>
      </c>
      <c r="J14482" s="13">
        <f>IF(G14482="Male",VLOOKUP(H14482,'Shoe size conversion table'!$B$6:$D$22,3),VLOOKUP(H14482,'Shoe size conversion table'!$J$6:$L$22,3))</f>
        <v>9</v>
      </c>
      <c r="K14482" s="11">
        <v>169</v>
      </c>
      <c r="L14482" s="12">
        <v>0.5</v>
      </c>
      <c r="M14482" s="7">
        <f t="shared" si="679"/>
        <v>2016</v>
      </c>
      <c r="N14482" s="7">
        <f t="shared" si="680"/>
        <v>11</v>
      </c>
      <c r="O14482" s="30">
        <f t="shared" si="681"/>
        <v>84.5</v>
      </c>
    </row>
    <row r="14483" spans="2:15" x14ac:dyDescent="0.2">
      <c r="B14483" s="13">
        <v>65327</v>
      </c>
      <c r="C14483" s="14">
        <v>42703.536111111251</v>
      </c>
      <c r="D14483" s="7" t="s">
        <v>10</v>
      </c>
      <c r="E14483" s="13">
        <v>2190</v>
      </c>
      <c r="F14483" s="7" t="s">
        <v>34</v>
      </c>
      <c r="G14483" s="7" t="s">
        <v>11</v>
      </c>
      <c r="H14483" s="13">
        <v>9</v>
      </c>
      <c r="I14483" s="13">
        <f>IF(G14483="Male",VLOOKUP(H14483,'Shoe size conversion table'!$B$6:$D$22,2),VLOOKUP(H14483,'Shoe size conversion table'!$J$6:$L$22,2))</f>
        <v>42</v>
      </c>
      <c r="J14483" s="13">
        <f>IF(G14483="Male",VLOOKUP(H14483,'Shoe size conversion table'!$B$6:$D$22,3),VLOOKUP(H14483,'Shoe size conversion table'!$J$6:$L$22,3))</f>
        <v>8.5</v>
      </c>
      <c r="K14483" s="11">
        <v>199</v>
      </c>
      <c r="L14483" s="12">
        <v>0</v>
      </c>
      <c r="M14483" s="7">
        <f t="shared" si="679"/>
        <v>2016</v>
      </c>
      <c r="N14483" s="7">
        <f t="shared" si="680"/>
        <v>11</v>
      </c>
      <c r="O14483" s="30">
        <f t="shared" si="681"/>
        <v>199</v>
      </c>
    </row>
    <row r="14484" spans="2:15" x14ac:dyDescent="0.2">
      <c r="B14484" s="13">
        <v>65328</v>
      </c>
      <c r="C14484" s="14">
        <v>42703.616111111107</v>
      </c>
      <c r="D14484" s="7" t="s">
        <v>9</v>
      </c>
      <c r="E14484" s="13">
        <v>2227</v>
      </c>
      <c r="F14484" s="7" t="s">
        <v>61</v>
      </c>
      <c r="G14484" s="7" t="s">
        <v>11</v>
      </c>
      <c r="H14484" s="13">
        <v>9</v>
      </c>
      <c r="I14484" s="13">
        <f>IF(G14484="Male",VLOOKUP(H14484,'Shoe size conversion table'!$B$6:$D$22,2),VLOOKUP(H14484,'Shoe size conversion table'!$J$6:$L$22,2))</f>
        <v>42</v>
      </c>
      <c r="J14484" s="13">
        <f>IF(G14484="Male",VLOOKUP(H14484,'Shoe size conversion table'!$B$6:$D$22,3),VLOOKUP(H14484,'Shoe size conversion table'!$J$6:$L$22,3))</f>
        <v>8.5</v>
      </c>
      <c r="K14484" s="11">
        <v>159</v>
      </c>
      <c r="L14484" s="12">
        <v>0.2</v>
      </c>
      <c r="M14484" s="7">
        <f t="shared" si="679"/>
        <v>2016</v>
      </c>
      <c r="N14484" s="7">
        <f t="shared" si="680"/>
        <v>11</v>
      </c>
      <c r="O14484" s="30">
        <f t="shared" si="681"/>
        <v>127.2</v>
      </c>
    </row>
    <row r="14485" spans="2:15" x14ac:dyDescent="0.2">
      <c r="B14485" s="13">
        <v>65329</v>
      </c>
      <c r="C14485" s="14">
        <v>42703.616111111311</v>
      </c>
      <c r="D14485" s="7" t="s">
        <v>10</v>
      </c>
      <c r="E14485" s="13">
        <v>2164</v>
      </c>
      <c r="F14485" s="7" t="s">
        <v>34</v>
      </c>
      <c r="G14485" s="7" t="s">
        <v>12</v>
      </c>
      <c r="H14485" s="13">
        <v>9.5</v>
      </c>
      <c r="I14485" s="13">
        <f>IF(G14485="Male",VLOOKUP(H14485,'Shoe size conversion table'!$B$6:$D$22,2),VLOOKUP(H14485,'Shoe size conversion table'!$J$6:$L$22,2))</f>
        <v>40</v>
      </c>
      <c r="J14485" s="13">
        <f>IF(G14485="Male",VLOOKUP(H14485,'Shoe size conversion table'!$B$6:$D$22,3),VLOOKUP(H14485,'Shoe size conversion table'!$J$6:$L$22,3))</f>
        <v>7.5</v>
      </c>
      <c r="K14485" s="11">
        <v>169</v>
      </c>
      <c r="L14485" s="12">
        <v>0</v>
      </c>
      <c r="M14485" s="7">
        <f t="shared" si="679"/>
        <v>2016</v>
      </c>
      <c r="N14485" s="7">
        <f t="shared" si="680"/>
        <v>11</v>
      </c>
      <c r="O14485" s="30">
        <f t="shared" si="681"/>
        <v>169</v>
      </c>
    </row>
    <row r="14486" spans="2:15" x14ac:dyDescent="0.2">
      <c r="B14486" s="13">
        <v>65330</v>
      </c>
      <c r="C14486" s="14">
        <v>42703.616111111311</v>
      </c>
      <c r="D14486" s="7" t="s">
        <v>7</v>
      </c>
      <c r="E14486" s="13">
        <v>2212</v>
      </c>
      <c r="F14486" s="7" t="s">
        <v>44</v>
      </c>
      <c r="G14486" s="7" t="s">
        <v>11</v>
      </c>
      <c r="H14486" s="13">
        <v>8.5</v>
      </c>
      <c r="I14486" s="13" t="str">
        <f>IF(G14486="Male",VLOOKUP(H14486,'Shoe size conversion table'!$B$6:$D$22,2),VLOOKUP(H14486,'Shoe size conversion table'!$J$6:$L$22,2))</f>
        <v>41-42</v>
      </c>
      <c r="J14486" s="13">
        <f>IF(G14486="Male",VLOOKUP(H14486,'Shoe size conversion table'!$B$6:$D$22,3),VLOOKUP(H14486,'Shoe size conversion table'!$J$6:$L$22,3))</f>
        <v>8</v>
      </c>
      <c r="K14486" s="11">
        <v>179</v>
      </c>
      <c r="L14486" s="12">
        <v>0.5</v>
      </c>
      <c r="M14486" s="7">
        <f t="shared" si="679"/>
        <v>2016</v>
      </c>
      <c r="N14486" s="7">
        <f t="shared" si="680"/>
        <v>11</v>
      </c>
      <c r="O14486" s="30">
        <f t="shared" si="681"/>
        <v>89.5</v>
      </c>
    </row>
    <row r="14487" spans="2:15" x14ac:dyDescent="0.2">
      <c r="B14487" s="13">
        <v>65330</v>
      </c>
      <c r="C14487" s="14">
        <v>42703.616111111311</v>
      </c>
      <c r="D14487" s="7" t="s">
        <v>7</v>
      </c>
      <c r="E14487" s="13">
        <v>2224</v>
      </c>
      <c r="F14487" s="7" t="s">
        <v>51</v>
      </c>
      <c r="G14487" s="7" t="s">
        <v>11</v>
      </c>
      <c r="H14487" s="13">
        <v>6.5</v>
      </c>
      <c r="I14487" s="13">
        <f>IF(G14487="Male",VLOOKUP(H14487,'Shoe size conversion table'!$B$6:$D$22,2),VLOOKUP(H14487,'Shoe size conversion table'!$J$6:$L$22,2))</f>
        <v>39</v>
      </c>
      <c r="J14487" s="13">
        <f>IF(G14487="Male",VLOOKUP(H14487,'Shoe size conversion table'!$B$6:$D$22,3),VLOOKUP(H14487,'Shoe size conversion table'!$J$6:$L$22,3))</f>
        <v>6</v>
      </c>
      <c r="K14487" s="11">
        <v>149</v>
      </c>
      <c r="L14487" s="12">
        <v>0.2</v>
      </c>
      <c r="M14487" s="7">
        <f t="shared" si="679"/>
        <v>2016</v>
      </c>
      <c r="N14487" s="7">
        <f t="shared" si="680"/>
        <v>11</v>
      </c>
      <c r="O14487" s="30">
        <f t="shared" si="681"/>
        <v>119.2</v>
      </c>
    </row>
    <row r="14488" spans="2:15" x14ac:dyDescent="0.2">
      <c r="B14488" s="13">
        <v>65331</v>
      </c>
      <c r="C14488" s="14">
        <v>42703.646111111106</v>
      </c>
      <c r="D14488" s="7" t="s">
        <v>7</v>
      </c>
      <c r="E14488" s="13">
        <v>2208</v>
      </c>
      <c r="F14488" s="7" t="s">
        <v>49</v>
      </c>
      <c r="G14488" s="7" t="s">
        <v>11</v>
      </c>
      <c r="H14488" s="13">
        <v>8</v>
      </c>
      <c r="I14488" s="13">
        <f>IF(G14488="Male",VLOOKUP(H14488,'Shoe size conversion table'!$B$6:$D$22,2),VLOOKUP(H14488,'Shoe size conversion table'!$J$6:$L$22,2))</f>
        <v>41</v>
      </c>
      <c r="J14488" s="13">
        <f>IF(G14488="Male",VLOOKUP(H14488,'Shoe size conversion table'!$B$6:$D$22,3),VLOOKUP(H14488,'Shoe size conversion table'!$J$6:$L$22,3))</f>
        <v>7.5</v>
      </c>
      <c r="K14488" s="11">
        <v>179</v>
      </c>
      <c r="L14488" s="12">
        <v>0</v>
      </c>
      <c r="M14488" s="7">
        <f t="shared" si="679"/>
        <v>2016</v>
      </c>
      <c r="N14488" s="7">
        <f t="shared" si="680"/>
        <v>11</v>
      </c>
      <c r="O14488" s="30">
        <f t="shared" si="681"/>
        <v>179</v>
      </c>
    </row>
    <row r="14489" spans="2:15" x14ac:dyDescent="0.2">
      <c r="B14489" s="13">
        <v>65332</v>
      </c>
      <c r="C14489" s="14">
        <v>42703.676111111214</v>
      </c>
      <c r="D14489" s="7" t="s">
        <v>10</v>
      </c>
      <c r="E14489" s="13">
        <v>2183</v>
      </c>
      <c r="F14489" s="7" t="s">
        <v>34</v>
      </c>
      <c r="G14489" s="7" t="s">
        <v>11</v>
      </c>
      <c r="H14489" s="13">
        <v>8.5</v>
      </c>
      <c r="I14489" s="13" t="str">
        <f>IF(G14489="Male",VLOOKUP(H14489,'Shoe size conversion table'!$B$6:$D$22,2),VLOOKUP(H14489,'Shoe size conversion table'!$J$6:$L$22,2))</f>
        <v>41-42</v>
      </c>
      <c r="J14489" s="13">
        <f>IF(G14489="Male",VLOOKUP(H14489,'Shoe size conversion table'!$B$6:$D$22,3),VLOOKUP(H14489,'Shoe size conversion table'!$J$6:$L$22,3))</f>
        <v>8</v>
      </c>
      <c r="K14489" s="11">
        <v>139</v>
      </c>
      <c r="L14489" s="12">
        <v>0</v>
      </c>
      <c r="M14489" s="7">
        <f t="shared" si="679"/>
        <v>2016</v>
      </c>
      <c r="N14489" s="7">
        <f t="shared" si="680"/>
        <v>11</v>
      </c>
      <c r="O14489" s="30">
        <f t="shared" si="681"/>
        <v>139</v>
      </c>
    </row>
    <row r="14490" spans="2:15" x14ac:dyDescent="0.2">
      <c r="B14490" s="13">
        <v>65333</v>
      </c>
      <c r="C14490" s="14">
        <v>42703.816111111213</v>
      </c>
      <c r="D14490" s="7" t="s">
        <v>7</v>
      </c>
      <c r="E14490" s="13">
        <v>2213</v>
      </c>
      <c r="F14490" s="7" t="s">
        <v>53</v>
      </c>
      <c r="G14490" s="7" t="s">
        <v>11</v>
      </c>
      <c r="H14490" s="13">
        <v>11.5</v>
      </c>
      <c r="I14490" s="13" t="str">
        <f>IF(G14490="Male",VLOOKUP(H14490,'Shoe size conversion table'!$B$6:$D$22,2),VLOOKUP(H14490,'Shoe size conversion table'!$J$6:$L$22,2))</f>
        <v>44-45</v>
      </c>
      <c r="J14490" s="13">
        <f>IF(G14490="Male",VLOOKUP(H14490,'Shoe size conversion table'!$B$6:$D$22,3),VLOOKUP(H14490,'Shoe size conversion table'!$J$6:$L$22,3))</f>
        <v>11</v>
      </c>
      <c r="K14490" s="11">
        <v>139</v>
      </c>
      <c r="L14490" s="12">
        <v>0.5</v>
      </c>
      <c r="M14490" s="7">
        <f t="shared" si="679"/>
        <v>2016</v>
      </c>
      <c r="N14490" s="7">
        <f t="shared" si="680"/>
        <v>11</v>
      </c>
      <c r="O14490" s="30">
        <f t="shared" si="681"/>
        <v>69.5</v>
      </c>
    </row>
    <row r="14491" spans="2:15" x14ac:dyDescent="0.2">
      <c r="B14491" s="13">
        <v>65334</v>
      </c>
      <c r="C14491" s="14">
        <v>42703.946111111312</v>
      </c>
      <c r="D14491" s="7" t="s">
        <v>10</v>
      </c>
      <c r="E14491" s="13">
        <v>2177</v>
      </c>
      <c r="F14491" s="7" t="s">
        <v>35</v>
      </c>
      <c r="G14491" s="7" t="s">
        <v>11</v>
      </c>
      <c r="H14491" s="13">
        <v>15</v>
      </c>
      <c r="I14491" s="13">
        <f>IF(G14491="Male",VLOOKUP(H14491,'Shoe size conversion table'!$B$6:$D$22,2),VLOOKUP(H14491,'Shoe size conversion table'!$J$6:$L$22,2))</f>
        <v>48</v>
      </c>
      <c r="J14491" s="13">
        <f>IF(G14491="Male",VLOOKUP(H14491,'Shoe size conversion table'!$B$6:$D$22,3),VLOOKUP(H14491,'Shoe size conversion table'!$J$6:$L$22,3))</f>
        <v>14.5</v>
      </c>
      <c r="K14491" s="11">
        <v>129</v>
      </c>
      <c r="L14491" s="12">
        <v>0</v>
      </c>
      <c r="M14491" s="7">
        <f t="shared" si="679"/>
        <v>2016</v>
      </c>
      <c r="N14491" s="7">
        <f t="shared" si="680"/>
        <v>11</v>
      </c>
      <c r="O14491" s="30">
        <f t="shared" si="681"/>
        <v>129</v>
      </c>
    </row>
    <row r="14492" spans="2:15" x14ac:dyDescent="0.2">
      <c r="B14492" s="13">
        <v>65335</v>
      </c>
      <c r="C14492" s="14">
        <v>42704.026111111212</v>
      </c>
      <c r="D14492" s="7" t="s">
        <v>8</v>
      </c>
      <c r="E14492" s="13">
        <v>2204</v>
      </c>
      <c r="F14492" s="7" t="s">
        <v>41</v>
      </c>
      <c r="G14492" s="7" t="s">
        <v>12</v>
      </c>
      <c r="H14492" s="13">
        <v>8</v>
      </c>
      <c r="I14492" s="13" t="str">
        <f>IF(G14492="Male",VLOOKUP(H14492,'Shoe size conversion table'!$B$6:$D$22,2),VLOOKUP(H14492,'Shoe size conversion table'!$J$6:$L$22,2))</f>
        <v>38-39</v>
      </c>
      <c r="J14492" s="13">
        <f>IF(G14492="Male",VLOOKUP(H14492,'Shoe size conversion table'!$B$6:$D$22,3),VLOOKUP(H14492,'Shoe size conversion table'!$J$6:$L$22,3))</f>
        <v>6</v>
      </c>
      <c r="K14492" s="11">
        <v>189</v>
      </c>
      <c r="L14492" s="12">
        <v>0.5</v>
      </c>
      <c r="M14492" s="7">
        <f t="shared" si="679"/>
        <v>2016</v>
      </c>
      <c r="N14492" s="7">
        <f t="shared" si="680"/>
        <v>11</v>
      </c>
      <c r="O14492" s="30">
        <f t="shared" si="681"/>
        <v>94.5</v>
      </c>
    </row>
    <row r="14493" spans="2:15" x14ac:dyDescent="0.2">
      <c r="B14493" s="13">
        <v>65336</v>
      </c>
      <c r="C14493" s="14">
        <v>42704.086111111312</v>
      </c>
      <c r="D14493" s="7" t="s">
        <v>7</v>
      </c>
      <c r="E14493" s="13">
        <v>2157</v>
      </c>
      <c r="F14493" s="7" t="s">
        <v>50</v>
      </c>
      <c r="G14493" s="7" t="s">
        <v>11</v>
      </c>
      <c r="H14493" s="13">
        <v>9.5</v>
      </c>
      <c r="I14493" s="13" t="str">
        <f>IF(G14493="Male",VLOOKUP(H14493,'Shoe size conversion table'!$B$6:$D$22,2),VLOOKUP(H14493,'Shoe size conversion table'!$J$6:$L$22,2))</f>
        <v>42-43</v>
      </c>
      <c r="J14493" s="13">
        <f>IF(G14493="Male",VLOOKUP(H14493,'Shoe size conversion table'!$B$6:$D$22,3),VLOOKUP(H14493,'Shoe size conversion table'!$J$6:$L$22,3))</f>
        <v>9</v>
      </c>
      <c r="K14493" s="11">
        <v>129</v>
      </c>
      <c r="L14493" s="12">
        <v>0.2</v>
      </c>
      <c r="M14493" s="7">
        <f t="shared" si="679"/>
        <v>2016</v>
      </c>
      <c r="N14493" s="7">
        <f t="shared" si="680"/>
        <v>11</v>
      </c>
      <c r="O14493" s="30">
        <f t="shared" si="681"/>
        <v>103.2</v>
      </c>
    </row>
    <row r="14494" spans="2:15" x14ac:dyDescent="0.2">
      <c r="B14494" s="13">
        <v>65337</v>
      </c>
      <c r="C14494" s="14">
        <v>42704.106111111316</v>
      </c>
      <c r="D14494" s="7" t="s">
        <v>10</v>
      </c>
      <c r="E14494" s="13">
        <v>2162</v>
      </c>
      <c r="F14494" s="7" t="s">
        <v>35</v>
      </c>
      <c r="G14494" s="7" t="s">
        <v>11</v>
      </c>
      <c r="H14494" s="13">
        <v>10</v>
      </c>
      <c r="I14494" s="13">
        <f>IF(G14494="Male",VLOOKUP(H14494,'Shoe size conversion table'!$B$6:$D$22,2),VLOOKUP(H14494,'Shoe size conversion table'!$J$6:$L$22,2))</f>
        <v>43</v>
      </c>
      <c r="J14494" s="13">
        <f>IF(G14494="Male",VLOOKUP(H14494,'Shoe size conversion table'!$B$6:$D$22,3),VLOOKUP(H14494,'Shoe size conversion table'!$J$6:$L$22,3))</f>
        <v>9.5</v>
      </c>
      <c r="K14494" s="11">
        <v>189</v>
      </c>
      <c r="L14494" s="12">
        <v>0</v>
      </c>
      <c r="M14494" s="7">
        <f t="shared" si="679"/>
        <v>2016</v>
      </c>
      <c r="N14494" s="7">
        <f t="shared" si="680"/>
        <v>11</v>
      </c>
      <c r="O14494" s="30">
        <f t="shared" si="681"/>
        <v>189</v>
      </c>
    </row>
    <row r="14495" spans="2:15" x14ac:dyDescent="0.2">
      <c r="B14495" s="13">
        <v>65338</v>
      </c>
      <c r="C14495" s="14">
        <v>42704.106111111316</v>
      </c>
      <c r="D14495" s="7" t="s">
        <v>8</v>
      </c>
      <c r="E14495" s="13">
        <v>2176</v>
      </c>
      <c r="F14495" s="7" t="s">
        <v>41</v>
      </c>
      <c r="G14495" s="7" t="s">
        <v>11</v>
      </c>
      <c r="H14495" s="13">
        <v>9.5</v>
      </c>
      <c r="I14495" s="13" t="str">
        <f>IF(G14495="Male",VLOOKUP(H14495,'Shoe size conversion table'!$B$6:$D$22,2),VLOOKUP(H14495,'Shoe size conversion table'!$J$6:$L$22,2))</f>
        <v>42-43</v>
      </c>
      <c r="J14495" s="13">
        <f>IF(G14495="Male",VLOOKUP(H14495,'Shoe size conversion table'!$B$6:$D$22,3),VLOOKUP(H14495,'Shoe size conversion table'!$J$6:$L$22,3))</f>
        <v>9</v>
      </c>
      <c r="K14495" s="11">
        <v>189</v>
      </c>
      <c r="L14495" s="12">
        <v>0.2</v>
      </c>
      <c r="M14495" s="7">
        <f t="shared" si="679"/>
        <v>2016</v>
      </c>
      <c r="N14495" s="7">
        <f t="shared" si="680"/>
        <v>11</v>
      </c>
      <c r="O14495" s="30">
        <f t="shared" si="681"/>
        <v>151.20000000000002</v>
      </c>
    </row>
    <row r="14496" spans="2:15" x14ac:dyDescent="0.2">
      <c r="B14496" s="13">
        <v>65339</v>
      </c>
      <c r="C14496" s="14">
        <v>42704.166111111248</v>
      </c>
      <c r="D14496" s="7" t="s">
        <v>10</v>
      </c>
      <c r="E14496" s="13">
        <v>2168</v>
      </c>
      <c r="F14496" s="7" t="s">
        <v>34</v>
      </c>
      <c r="G14496" s="7" t="s">
        <v>11</v>
      </c>
      <c r="H14496" s="13">
        <v>9.5</v>
      </c>
      <c r="I14496" s="13" t="str">
        <f>IF(G14496="Male",VLOOKUP(H14496,'Shoe size conversion table'!$B$6:$D$22,2),VLOOKUP(H14496,'Shoe size conversion table'!$J$6:$L$22,2))</f>
        <v>42-43</v>
      </c>
      <c r="J14496" s="13">
        <f>IF(G14496="Male",VLOOKUP(H14496,'Shoe size conversion table'!$B$6:$D$22,3),VLOOKUP(H14496,'Shoe size conversion table'!$J$6:$L$22,3))</f>
        <v>9</v>
      </c>
      <c r="K14496" s="11">
        <v>139</v>
      </c>
      <c r="L14496" s="12">
        <v>0.5</v>
      </c>
      <c r="M14496" s="7">
        <f t="shared" si="679"/>
        <v>2016</v>
      </c>
      <c r="N14496" s="7">
        <f t="shared" si="680"/>
        <v>11</v>
      </c>
      <c r="O14496" s="30">
        <f t="shared" si="681"/>
        <v>69.5</v>
      </c>
    </row>
    <row r="14497" spans="2:15" x14ac:dyDescent="0.2">
      <c r="B14497" s="13">
        <v>65340</v>
      </c>
      <c r="C14497" s="14">
        <v>42704.426111111214</v>
      </c>
      <c r="D14497" s="7" t="s">
        <v>8</v>
      </c>
      <c r="E14497" s="13">
        <v>2210</v>
      </c>
      <c r="F14497" s="7" t="s">
        <v>40</v>
      </c>
      <c r="G14497" s="7" t="s">
        <v>12</v>
      </c>
      <c r="H14497" s="13">
        <v>9</v>
      </c>
      <c r="I14497" s="13" t="str">
        <f>IF(G14497="Male",VLOOKUP(H14497,'Shoe size conversion table'!$B$6:$D$22,2),VLOOKUP(H14497,'Shoe size conversion table'!$J$6:$L$22,2))</f>
        <v>39-40</v>
      </c>
      <c r="J14497" s="13">
        <f>IF(G14497="Male",VLOOKUP(H14497,'Shoe size conversion table'!$B$6:$D$22,3),VLOOKUP(H14497,'Shoe size conversion table'!$J$6:$L$22,3))</f>
        <v>7</v>
      </c>
      <c r="K14497" s="11">
        <v>129</v>
      </c>
      <c r="L14497" s="12">
        <v>0</v>
      </c>
      <c r="M14497" s="7">
        <f t="shared" si="679"/>
        <v>2016</v>
      </c>
      <c r="N14497" s="7">
        <f t="shared" si="680"/>
        <v>11</v>
      </c>
      <c r="O14497" s="30">
        <f t="shared" si="681"/>
        <v>129</v>
      </c>
    </row>
    <row r="14498" spans="2:15" x14ac:dyDescent="0.2">
      <c r="B14498" s="13">
        <v>65341</v>
      </c>
      <c r="C14498" s="14">
        <v>42704.446111111247</v>
      </c>
      <c r="D14498" s="7" t="s">
        <v>7</v>
      </c>
      <c r="E14498" s="13">
        <v>2179</v>
      </c>
      <c r="F14498" s="7" t="s">
        <v>49</v>
      </c>
      <c r="G14498" s="7" t="s">
        <v>12</v>
      </c>
      <c r="H14498" s="13">
        <v>5.5</v>
      </c>
      <c r="I14498" s="13">
        <f>IF(G14498="Male",VLOOKUP(H14498,'Shoe size conversion table'!$B$6:$D$22,2),VLOOKUP(H14498,'Shoe size conversion table'!$J$6:$L$22,2))</f>
        <v>36</v>
      </c>
      <c r="J14498" s="13">
        <f>IF(G14498="Male",VLOOKUP(H14498,'Shoe size conversion table'!$B$6:$D$22,3),VLOOKUP(H14498,'Shoe size conversion table'!$J$6:$L$22,3))</f>
        <v>3.5</v>
      </c>
      <c r="K14498" s="11">
        <v>189</v>
      </c>
      <c r="L14498" s="12">
        <v>0</v>
      </c>
      <c r="M14498" s="7">
        <f t="shared" si="679"/>
        <v>2016</v>
      </c>
      <c r="N14498" s="7">
        <f t="shared" si="680"/>
        <v>11</v>
      </c>
      <c r="O14498" s="30">
        <f t="shared" si="681"/>
        <v>189</v>
      </c>
    </row>
    <row r="14499" spans="2:15" x14ac:dyDescent="0.2">
      <c r="B14499" s="13">
        <v>65342</v>
      </c>
      <c r="C14499" s="14">
        <v>42704.466111111105</v>
      </c>
      <c r="D14499" s="7" t="s">
        <v>7</v>
      </c>
      <c r="E14499" s="13">
        <v>2191</v>
      </c>
      <c r="F14499" s="7" t="s">
        <v>46</v>
      </c>
      <c r="G14499" s="7" t="s">
        <v>11</v>
      </c>
      <c r="H14499" s="13">
        <v>9.5</v>
      </c>
      <c r="I14499" s="13" t="str">
        <f>IF(G14499="Male",VLOOKUP(H14499,'Shoe size conversion table'!$B$6:$D$22,2),VLOOKUP(H14499,'Shoe size conversion table'!$J$6:$L$22,2))</f>
        <v>42-43</v>
      </c>
      <c r="J14499" s="13">
        <f>IF(G14499="Male",VLOOKUP(H14499,'Shoe size conversion table'!$B$6:$D$22,3),VLOOKUP(H14499,'Shoe size conversion table'!$J$6:$L$22,3))</f>
        <v>9</v>
      </c>
      <c r="K14499" s="11">
        <v>139</v>
      </c>
      <c r="L14499" s="12">
        <v>0.1</v>
      </c>
      <c r="M14499" s="7">
        <f t="shared" si="679"/>
        <v>2016</v>
      </c>
      <c r="N14499" s="7">
        <f t="shared" si="680"/>
        <v>11</v>
      </c>
      <c r="O14499" s="30">
        <f t="shared" si="681"/>
        <v>125.10000000000001</v>
      </c>
    </row>
    <row r="14500" spans="2:15" x14ac:dyDescent="0.2">
      <c r="B14500" s="13">
        <v>65342</v>
      </c>
      <c r="C14500" s="14">
        <v>42704.466111111105</v>
      </c>
      <c r="D14500" s="7" t="s">
        <v>7</v>
      </c>
      <c r="E14500" s="13">
        <v>2242</v>
      </c>
      <c r="F14500" s="7" t="s">
        <v>48</v>
      </c>
      <c r="G14500" s="7" t="s">
        <v>11</v>
      </c>
      <c r="H14500" s="13">
        <v>9.5</v>
      </c>
      <c r="I14500" s="13" t="str">
        <f>IF(G14500="Male",VLOOKUP(H14500,'Shoe size conversion table'!$B$6:$D$22,2),VLOOKUP(H14500,'Shoe size conversion table'!$J$6:$L$22,2))</f>
        <v>42-43</v>
      </c>
      <c r="J14500" s="13">
        <f>IF(G14500="Male",VLOOKUP(H14500,'Shoe size conversion table'!$B$6:$D$22,3),VLOOKUP(H14500,'Shoe size conversion table'!$J$6:$L$22,3))</f>
        <v>9</v>
      </c>
      <c r="K14500" s="11">
        <v>169</v>
      </c>
      <c r="L14500" s="12">
        <v>0.5</v>
      </c>
      <c r="M14500" s="7">
        <f t="shared" si="679"/>
        <v>2016</v>
      </c>
      <c r="N14500" s="7">
        <f t="shared" si="680"/>
        <v>11</v>
      </c>
      <c r="O14500" s="30">
        <f t="shared" si="681"/>
        <v>84.5</v>
      </c>
    </row>
    <row r="14501" spans="2:15" x14ac:dyDescent="0.2">
      <c r="B14501" s="13">
        <v>65343</v>
      </c>
      <c r="C14501" s="14">
        <v>42704.536111111251</v>
      </c>
      <c r="D14501" s="7" t="s">
        <v>10</v>
      </c>
      <c r="E14501" s="13">
        <v>2201</v>
      </c>
      <c r="F14501" s="7" t="s">
        <v>34</v>
      </c>
      <c r="G14501" s="7" t="s">
        <v>11</v>
      </c>
      <c r="H14501" s="13">
        <v>10.5</v>
      </c>
      <c r="I14501" s="13" t="str">
        <f>IF(G14501="Male",VLOOKUP(H14501,'Shoe size conversion table'!$B$6:$D$22,2),VLOOKUP(H14501,'Shoe size conversion table'!$J$6:$L$22,2))</f>
        <v>43-44</v>
      </c>
      <c r="J14501" s="13">
        <f>IF(G14501="Male",VLOOKUP(H14501,'Shoe size conversion table'!$B$6:$D$22,3),VLOOKUP(H14501,'Shoe size conversion table'!$J$6:$L$22,3))</f>
        <v>10</v>
      </c>
      <c r="K14501" s="11">
        <v>159</v>
      </c>
      <c r="L14501" s="12">
        <v>0.1</v>
      </c>
      <c r="M14501" s="7">
        <f t="shared" si="679"/>
        <v>2016</v>
      </c>
      <c r="N14501" s="7">
        <f t="shared" si="680"/>
        <v>11</v>
      </c>
      <c r="O14501" s="30">
        <f t="shared" si="681"/>
        <v>143.1</v>
      </c>
    </row>
    <row r="14502" spans="2:15" x14ac:dyDescent="0.2">
      <c r="B14502" s="13">
        <v>65344</v>
      </c>
      <c r="C14502" s="14">
        <v>42704.586111111319</v>
      </c>
      <c r="D14502" s="7" t="s">
        <v>10</v>
      </c>
      <c r="E14502" s="13">
        <v>2241</v>
      </c>
      <c r="F14502" s="7" t="s">
        <v>35</v>
      </c>
      <c r="G14502" s="7" t="s">
        <v>12</v>
      </c>
      <c r="H14502" s="13">
        <v>9.5</v>
      </c>
      <c r="I14502" s="13">
        <f>IF(G14502="Male",VLOOKUP(H14502,'Shoe size conversion table'!$B$6:$D$22,2),VLOOKUP(H14502,'Shoe size conversion table'!$J$6:$L$22,2))</f>
        <v>40</v>
      </c>
      <c r="J14502" s="13">
        <f>IF(G14502="Male",VLOOKUP(H14502,'Shoe size conversion table'!$B$6:$D$22,3),VLOOKUP(H14502,'Shoe size conversion table'!$J$6:$L$22,3))</f>
        <v>7.5</v>
      </c>
      <c r="K14502" s="11">
        <v>129</v>
      </c>
      <c r="L14502" s="12">
        <v>0</v>
      </c>
      <c r="M14502" s="7">
        <f t="shared" si="679"/>
        <v>2016</v>
      </c>
      <c r="N14502" s="7">
        <f t="shared" si="680"/>
        <v>11</v>
      </c>
      <c r="O14502" s="30">
        <f t="shared" si="681"/>
        <v>129</v>
      </c>
    </row>
    <row r="14503" spans="2:15" x14ac:dyDescent="0.2">
      <c r="B14503" s="13">
        <v>65345</v>
      </c>
      <c r="C14503" s="14">
        <v>42704.616111111311</v>
      </c>
      <c r="D14503" s="7" t="s">
        <v>7</v>
      </c>
      <c r="E14503" s="13">
        <v>2230</v>
      </c>
      <c r="F14503" s="7" t="s">
        <v>55</v>
      </c>
      <c r="G14503" s="7" t="s">
        <v>11</v>
      </c>
      <c r="H14503" s="13">
        <v>11</v>
      </c>
      <c r="I14503" s="13">
        <f>IF(G14503="Male",VLOOKUP(H14503,'Shoe size conversion table'!$B$6:$D$22,2),VLOOKUP(H14503,'Shoe size conversion table'!$J$6:$L$22,2))</f>
        <v>44</v>
      </c>
      <c r="J14503" s="13">
        <f>IF(G14503="Male",VLOOKUP(H14503,'Shoe size conversion table'!$B$6:$D$22,3),VLOOKUP(H14503,'Shoe size conversion table'!$J$6:$L$22,3))</f>
        <v>10.5</v>
      </c>
      <c r="K14503" s="11">
        <v>139</v>
      </c>
      <c r="L14503" s="12">
        <v>0</v>
      </c>
      <c r="M14503" s="7">
        <f t="shared" si="679"/>
        <v>2016</v>
      </c>
      <c r="N14503" s="7">
        <f t="shared" si="680"/>
        <v>11</v>
      </c>
      <c r="O14503" s="30">
        <f t="shared" si="681"/>
        <v>139</v>
      </c>
    </row>
    <row r="14504" spans="2:15" x14ac:dyDescent="0.2">
      <c r="B14504" s="13">
        <v>65346</v>
      </c>
      <c r="C14504" s="14">
        <v>42704.646111111106</v>
      </c>
      <c r="D14504" s="7" t="s">
        <v>7</v>
      </c>
      <c r="E14504" s="13">
        <v>2180</v>
      </c>
      <c r="F14504" s="7" t="s">
        <v>49</v>
      </c>
      <c r="G14504" s="7" t="s">
        <v>11</v>
      </c>
      <c r="H14504" s="13">
        <v>9.5</v>
      </c>
      <c r="I14504" s="13" t="str">
        <f>IF(G14504="Male",VLOOKUP(H14504,'Shoe size conversion table'!$B$6:$D$22,2),VLOOKUP(H14504,'Shoe size conversion table'!$J$6:$L$22,2))</f>
        <v>42-43</v>
      </c>
      <c r="J14504" s="13">
        <f>IF(G14504="Male",VLOOKUP(H14504,'Shoe size conversion table'!$B$6:$D$22,3),VLOOKUP(H14504,'Shoe size conversion table'!$J$6:$L$22,3))</f>
        <v>9</v>
      </c>
      <c r="K14504" s="11">
        <v>139</v>
      </c>
      <c r="L14504" s="12">
        <v>0</v>
      </c>
      <c r="M14504" s="7">
        <f t="shared" si="679"/>
        <v>2016</v>
      </c>
      <c r="N14504" s="7">
        <f t="shared" si="680"/>
        <v>11</v>
      </c>
      <c r="O14504" s="30">
        <f t="shared" si="681"/>
        <v>139</v>
      </c>
    </row>
    <row r="14505" spans="2:15" x14ac:dyDescent="0.2">
      <c r="B14505" s="13">
        <v>65347</v>
      </c>
      <c r="C14505" s="14">
        <v>42704.66611111111</v>
      </c>
      <c r="D14505" s="7" t="s">
        <v>10</v>
      </c>
      <c r="E14505" s="13">
        <v>2148</v>
      </c>
      <c r="F14505" s="7" t="s">
        <v>35</v>
      </c>
      <c r="G14505" s="7" t="s">
        <v>11</v>
      </c>
      <c r="H14505" s="13">
        <v>9.5</v>
      </c>
      <c r="I14505" s="13" t="str">
        <f>IF(G14505="Male",VLOOKUP(H14505,'Shoe size conversion table'!$B$6:$D$22,2),VLOOKUP(H14505,'Shoe size conversion table'!$J$6:$L$22,2))</f>
        <v>42-43</v>
      </c>
      <c r="J14505" s="13">
        <f>IF(G14505="Male",VLOOKUP(H14505,'Shoe size conversion table'!$B$6:$D$22,3),VLOOKUP(H14505,'Shoe size conversion table'!$J$6:$L$22,3))</f>
        <v>9</v>
      </c>
      <c r="K14505" s="11">
        <v>189</v>
      </c>
      <c r="L14505" s="12">
        <v>0.1</v>
      </c>
      <c r="M14505" s="7">
        <f t="shared" si="679"/>
        <v>2016</v>
      </c>
      <c r="N14505" s="7">
        <f t="shared" si="680"/>
        <v>11</v>
      </c>
      <c r="O14505" s="30">
        <f t="shared" si="681"/>
        <v>170.1</v>
      </c>
    </row>
    <row r="14506" spans="2:15" x14ac:dyDescent="0.2">
      <c r="B14506" s="13">
        <v>65348</v>
      </c>
      <c r="C14506" s="14">
        <v>42704.74611111125</v>
      </c>
      <c r="D14506" s="7" t="s">
        <v>7</v>
      </c>
      <c r="E14506" s="13">
        <v>2205</v>
      </c>
      <c r="F14506" s="7" t="s">
        <v>49</v>
      </c>
      <c r="G14506" s="7" t="s">
        <v>12</v>
      </c>
      <c r="H14506" s="13">
        <v>8</v>
      </c>
      <c r="I14506" s="13" t="str">
        <f>IF(G14506="Male",VLOOKUP(H14506,'Shoe size conversion table'!$B$6:$D$22,2),VLOOKUP(H14506,'Shoe size conversion table'!$J$6:$L$22,2))</f>
        <v>38-39</v>
      </c>
      <c r="J14506" s="13">
        <f>IF(G14506="Male",VLOOKUP(H14506,'Shoe size conversion table'!$B$6:$D$22,3),VLOOKUP(H14506,'Shoe size conversion table'!$J$6:$L$22,3))</f>
        <v>6</v>
      </c>
      <c r="K14506" s="11">
        <v>169</v>
      </c>
      <c r="L14506" s="12">
        <v>0</v>
      </c>
      <c r="M14506" s="7">
        <f t="shared" si="679"/>
        <v>2016</v>
      </c>
      <c r="N14506" s="7">
        <f t="shared" si="680"/>
        <v>11</v>
      </c>
      <c r="O14506" s="30">
        <f t="shared" si="681"/>
        <v>169</v>
      </c>
    </row>
    <row r="14507" spans="2:15" x14ac:dyDescent="0.2">
      <c r="B14507" s="13">
        <v>65349</v>
      </c>
      <c r="C14507" s="14">
        <v>42704.756111111317</v>
      </c>
      <c r="D14507" s="7" t="s">
        <v>10</v>
      </c>
      <c r="E14507" s="13">
        <v>2195</v>
      </c>
      <c r="F14507" s="7" t="s">
        <v>34</v>
      </c>
      <c r="G14507" s="7" t="s">
        <v>12</v>
      </c>
      <c r="H14507" s="13">
        <v>8.5</v>
      </c>
      <c r="I14507" s="13">
        <f>IF(G14507="Male",VLOOKUP(H14507,'Shoe size conversion table'!$B$6:$D$22,2),VLOOKUP(H14507,'Shoe size conversion table'!$J$6:$L$22,2))</f>
        <v>39</v>
      </c>
      <c r="J14507" s="13">
        <f>IF(G14507="Male",VLOOKUP(H14507,'Shoe size conversion table'!$B$6:$D$22,3),VLOOKUP(H14507,'Shoe size conversion table'!$J$6:$L$22,3))</f>
        <v>6.5</v>
      </c>
      <c r="K14507" s="11">
        <v>179</v>
      </c>
      <c r="L14507" s="12">
        <v>0</v>
      </c>
      <c r="M14507" s="7">
        <f t="shared" si="679"/>
        <v>2016</v>
      </c>
      <c r="N14507" s="7">
        <f t="shared" si="680"/>
        <v>11</v>
      </c>
      <c r="O14507" s="30">
        <f t="shared" si="681"/>
        <v>179</v>
      </c>
    </row>
    <row r="14508" spans="2:15" x14ac:dyDescent="0.2">
      <c r="B14508" s="13">
        <v>65350</v>
      </c>
      <c r="C14508" s="14">
        <v>42704.976111111209</v>
      </c>
      <c r="D14508" s="7" t="s">
        <v>7</v>
      </c>
      <c r="E14508" s="13">
        <v>2180</v>
      </c>
      <c r="F14508" s="7" t="s">
        <v>43</v>
      </c>
      <c r="G14508" s="7" t="s">
        <v>12</v>
      </c>
      <c r="H14508" s="13">
        <v>9.5</v>
      </c>
      <c r="I14508" s="13">
        <f>IF(G14508="Male",VLOOKUP(H14508,'Shoe size conversion table'!$B$6:$D$22,2),VLOOKUP(H14508,'Shoe size conversion table'!$J$6:$L$22,2))</f>
        <v>40</v>
      </c>
      <c r="J14508" s="13">
        <f>IF(G14508="Male",VLOOKUP(H14508,'Shoe size conversion table'!$B$6:$D$22,3),VLOOKUP(H14508,'Shoe size conversion table'!$J$6:$L$22,3))</f>
        <v>7.5</v>
      </c>
      <c r="K14508" s="11">
        <v>149</v>
      </c>
      <c r="L14508" s="12">
        <v>0</v>
      </c>
      <c r="M14508" s="7">
        <f t="shared" si="679"/>
        <v>2016</v>
      </c>
      <c r="N14508" s="7">
        <f t="shared" si="680"/>
        <v>11</v>
      </c>
      <c r="O14508" s="30">
        <f t="shared" si="681"/>
        <v>149</v>
      </c>
    </row>
    <row r="14509" spans="2:15" x14ac:dyDescent="0.2">
      <c r="B14509" s="13">
        <v>65351</v>
      </c>
      <c r="C14509" s="14">
        <v>42705.086111111312</v>
      </c>
      <c r="D14509" s="7" t="s">
        <v>7</v>
      </c>
      <c r="E14509" s="13">
        <v>2161</v>
      </c>
      <c r="F14509" s="7" t="s">
        <v>50</v>
      </c>
      <c r="G14509" s="7" t="s">
        <v>11</v>
      </c>
      <c r="H14509" s="13">
        <v>9.5</v>
      </c>
      <c r="I14509" s="13" t="str">
        <f>IF(G14509="Male",VLOOKUP(H14509,'Shoe size conversion table'!$B$6:$D$22,2),VLOOKUP(H14509,'Shoe size conversion table'!$J$6:$L$22,2))</f>
        <v>42-43</v>
      </c>
      <c r="J14509" s="13">
        <f>IF(G14509="Male",VLOOKUP(H14509,'Shoe size conversion table'!$B$6:$D$22,3),VLOOKUP(H14509,'Shoe size conversion table'!$J$6:$L$22,3))</f>
        <v>9</v>
      </c>
      <c r="K14509" s="11">
        <v>129</v>
      </c>
      <c r="L14509" s="12">
        <v>0</v>
      </c>
      <c r="M14509" s="7">
        <f t="shared" si="679"/>
        <v>2016</v>
      </c>
      <c r="N14509" s="7">
        <f t="shared" si="680"/>
        <v>12</v>
      </c>
      <c r="O14509" s="30">
        <f t="shared" si="681"/>
        <v>129</v>
      </c>
    </row>
    <row r="14510" spans="2:15" x14ac:dyDescent="0.2">
      <c r="B14510" s="13">
        <v>65352</v>
      </c>
      <c r="C14510" s="14">
        <v>42705.096111111248</v>
      </c>
      <c r="D14510" s="7" t="s">
        <v>8</v>
      </c>
      <c r="E14510" s="13">
        <v>2162</v>
      </c>
      <c r="F14510" s="7" t="s">
        <v>37</v>
      </c>
      <c r="G14510" s="7" t="s">
        <v>11</v>
      </c>
      <c r="H14510" s="13">
        <v>7</v>
      </c>
      <c r="I14510" s="13">
        <f>IF(G14510="Male",VLOOKUP(H14510,'Shoe size conversion table'!$B$6:$D$22,2),VLOOKUP(H14510,'Shoe size conversion table'!$J$6:$L$22,2))</f>
        <v>40</v>
      </c>
      <c r="J14510" s="13">
        <f>IF(G14510="Male",VLOOKUP(H14510,'Shoe size conversion table'!$B$6:$D$22,3),VLOOKUP(H14510,'Shoe size conversion table'!$J$6:$L$22,3))</f>
        <v>6.5</v>
      </c>
      <c r="K14510" s="11">
        <v>149</v>
      </c>
      <c r="L14510" s="12">
        <v>0.1</v>
      </c>
      <c r="M14510" s="7">
        <f t="shared" si="679"/>
        <v>2016</v>
      </c>
      <c r="N14510" s="7">
        <f t="shared" si="680"/>
        <v>12</v>
      </c>
      <c r="O14510" s="30">
        <f t="shared" si="681"/>
        <v>134.1</v>
      </c>
    </row>
    <row r="14511" spans="2:15" x14ac:dyDescent="0.2">
      <c r="B14511" s="13">
        <v>65353</v>
      </c>
      <c r="C14511" s="14">
        <v>42705.106111111316</v>
      </c>
      <c r="D14511" s="7" t="s">
        <v>8</v>
      </c>
      <c r="E14511" s="13">
        <v>2207</v>
      </c>
      <c r="F14511" s="7" t="s">
        <v>39</v>
      </c>
      <c r="G14511" s="7" t="s">
        <v>11</v>
      </c>
      <c r="H14511" s="13">
        <v>9</v>
      </c>
      <c r="I14511" s="13">
        <f>IF(G14511="Male",VLOOKUP(H14511,'Shoe size conversion table'!$B$6:$D$22,2),VLOOKUP(H14511,'Shoe size conversion table'!$J$6:$L$22,2))</f>
        <v>42</v>
      </c>
      <c r="J14511" s="13">
        <f>IF(G14511="Male",VLOOKUP(H14511,'Shoe size conversion table'!$B$6:$D$22,3),VLOOKUP(H14511,'Shoe size conversion table'!$J$6:$L$22,3))</f>
        <v>8.5</v>
      </c>
      <c r="K14511" s="11">
        <v>169</v>
      </c>
      <c r="L14511" s="12">
        <v>0</v>
      </c>
      <c r="M14511" s="7">
        <f t="shared" si="679"/>
        <v>2016</v>
      </c>
      <c r="N14511" s="7">
        <f t="shared" si="680"/>
        <v>12</v>
      </c>
      <c r="O14511" s="30">
        <f t="shared" si="681"/>
        <v>169</v>
      </c>
    </row>
    <row r="14512" spans="2:15" x14ac:dyDescent="0.2">
      <c r="B14512" s="13">
        <v>65354</v>
      </c>
      <c r="C14512" s="14">
        <v>42705.126111111313</v>
      </c>
      <c r="D14512" s="7" t="s">
        <v>7</v>
      </c>
      <c r="E14512" s="13">
        <v>2231</v>
      </c>
      <c r="F14512" s="7" t="s">
        <v>46</v>
      </c>
      <c r="G14512" s="7" t="s">
        <v>12</v>
      </c>
      <c r="H14512" s="13">
        <v>9</v>
      </c>
      <c r="I14512" s="13" t="str">
        <f>IF(G14512="Male",VLOOKUP(H14512,'Shoe size conversion table'!$B$6:$D$22,2),VLOOKUP(H14512,'Shoe size conversion table'!$J$6:$L$22,2))</f>
        <v>39-40</v>
      </c>
      <c r="J14512" s="13">
        <f>IF(G14512="Male",VLOOKUP(H14512,'Shoe size conversion table'!$B$6:$D$22,3),VLOOKUP(H14512,'Shoe size conversion table'!$J$6:$L$22,3))</f>
        <v>7</v>
      </c>
      <c r="K14512" s="11">
        <v>169</v>
      </c>
      <c r="L14512" s="12">
        <v>0.3</v>
      </c>
      <c r="M14512" s="7">
        <f t="shared" si="679"/>
        <v>2016</v>
      </c>
      <c r="N14512" s="7">
        <f t="shared" si="680"/>
        <v>12</v>
      </c>
      <c r="O14512" s="30">
        <f t="shared" si="681"/>
        <v>118.3</v>
      </c>
    </row>
    <row r="14513" spans="2:15" x14ac:dyDescent="0.2">
      <c r="B14513" s="13">
        <v>65355</v>
      </c>
      <c r="C14513" s="14">
        <v>42705.206111111314</v>
      </c>
      <c r="D14513" s="7" t="s">
        <v>7</v>
      </c>
      <c r="E14513" s="13">
        <v>2157</v>
      </c>
      <c r="F14513" s="7" t="s">
        <v>50</v>
      </c>
      <c r="G14513" s="7" t="s">
        <v>11</v>
      </c>
      <c r="H14513" s="13">
        <v>9.5</v>
      </c>
      <c r="I14513" s="13" t="str">
        <f>IF(G14513="Male",VLOOKUP(H14513,'Shoe size conversion table'!$B$6:$D$22,2),VLOOKUP(H14513,'Shoe size conversion table'!$J$6:$L$22,2))</f>
        <v>42-43</v>
      </c>
      <c r="J14513" s="13">
        <f>IF(G14513="Male",VLOOKUP(H14513,'Shoe size conversion table'!$B$6:$D$22,3),VLOOKUP(H14513,'Shoe size conversion table'!$J$6:$L$22,3))</f>
        <v>9</v>
      </c>
      <c r="K14513" s="11">
        <v>129</v>
      </c>
      <c r="L14513" s="12">
        <v>0.2</v>
      </c>
      <c r="M14513" s="7">
        <f t="shared" si="679"/>
        <v>2016</v>
      </c>
      <c r="N14513" s="7">
        <f t="shared" si="680"/>
        <v>12</v>
      </c>
      <c r="O14513" s="30">
        <f t="shared" si="681"/>
        <v>103.2</v>
      </c>
    </row>
    <row r="14514" spans="2:15" x14ac:dyDescent="0.2">
      <c r="B14514" s="13">
        <v>65356</v>
      </c>
      <c r="C14514" s="14">
        <v>42705.536111111251</v>
      </c>
      <c r="D14514" s="7" t="s">
        <v>10</v>
      </c>
      <c r="E14514" s="13">
        <v>2200</v>
      </c>
      <c r="F14514" s="7" t="s">
        <v>35</v>
      </c>
      <c r="G14514" s="7" t="s">
        <v>11</v>
      </c>
      <c r="H14514" s="13">
        <v>8</v>
      </c>
      <c r="I14514" s="13">
        <f>IF(G14514="Male",VLOOKUP(H14514,'Shoe size conversion table'!$B$6:$D$22,2),VLOOKUP(H14514,'Shoe size conversion table'!$J$6:$L$22,2))</f>
        <v>41</v>
      </c>
      <c r="J14514" s="13">
        <f>IF(G14514="Male",VLOOKUP(H14514,'Shoe size conversion table'!$B$6:$D$22,3),VLOOKUP(H14514,'Shoe size conversion table'!$J$6:$L$22,3))</f>
        <v>7.5</v>
      </c>
      <c r="K14514" s="11">
        <v>139</v>
      </c>
      <c r="L14514" s="12">
        <v>0.5</v>
      </c>
      <c r="M14514" s="7">
        <f t="shared" si="679"/>
        <v>2016</v>
      </c>
      <c r="N14514" s="7">
        <f t="shared" si="680"/>
        <v>12</v>
      </c>
      <c r="O14514" s="30">
        <f t="shared" si="681"/>
        <v>69.5</v>
      </c>
    </row>
    <row r="14515" spans="2:15" x14ac:dyDescent="0.2">
      <c r="B14515" s="13">
        <v>65357</v>
      </c>
      <c r="C14515" s="14">
        <v>42705.566111111111</v>
      </c>
      <c r="D14515" s="7" t="s">
        <v>8</v>
      </c>
      <c r="E14515" s="13">
        <v>2168</v>
      </c>
      <c r="F14515" s="7" t="s">
        <v>39</v>
      </c>
      <c r="G14515" s="7" t="s">
        <v>11</v>
      </c>
      <c r="H14515" s="13">
        <v>9.5</v>
      </c>
      <c r="I14515" s="13" t="str">
        <f>IF(G14515="Male",VLOOKUP(H14515,'Shoe size conversion table'!$B$6:$D$22,2),VLOOKUP(H14515,'Shoe size conversion table'!$J$6:$L$22,2))</f>
        <v>42-43</v>
      </c>
      <c r="J14515" s="13">
        <f>IF(G14515="Male",VLOOKUP(H14515,'Shoe size conversion table'!$B$6:$D$22,3),VLOOKUP(H14515,'Shoe size conversion table'!$J$6:$L$22,3))</f>
        <v>9</v>
      </c>
      <c r="K14515" s="11">
        <v>189</v>
      </c>
      <c r="L14515" s="12">
        <v>0</v>
      </c>
      <c r="M14515" s="7">
        <f t="shared" si="679"/>
        <v>2016</v>
      </c>
      <c r="N14515" s="7">
        <f t="shared" si="680"/>
        <v>12</v>
      </c>
      <c r="O14515" s="30">
        <f t="shared" si="681"/>
        <v>189</v>
      </c>
    </row>
    <row r="14516" spans="2:15" x14ac:dyDescent="0.2">
      <c r="B14516" s="13">
        <v>65358</v>
      </c>
      <c r="C14516" s="14">
        <v>42705.586111111319</v>
      </c>
      <c r="D14516" s="7" t="s">
        <v>10</v>
      </c>
      <c r="E14516" s="13">
        <v>2241</v>
      </c>
      <c r="F14516" s="7" t="s">
        <v>35</v>
      </c>
      <c r="G14516" s="7" t="s">
        <v>12</v>
      </c>
      <c r="H14516" s="13">
        <v>9.5</v>
      </c>
      <c r="I14516" s="13">
        <f>IF(G14516="Male",VLOOKUP(H14516,'Shoe size conversion table'!$B$6:$D$22,2),VLOOKUP(H14516,'Shoe size conversion table'!$J$6:$L$22,2))</f>
        <v>40</v>
      </c>
      <c r="J14516" s="13">
        <f>IF(G14516="Male",VLOOKUP(H14516,'Shoe size conversion table'!$B$6:$D$22,3),VLOOKUP(H14516,'Shoe size conversion table'!$J$6:$L$22,3))</f>
        <v>7.5</v>
      </c>
      <c r="K14516" s="11">
        <v>129</v>
      </c>
      <c r="L14516" s="12">
        <v>0</v>
      </c>
      <c r="M14516" s="7">
        <f t="shared" si="679"/>
        <v>2016</v>
      </c>
      <c r="N14516" s="7">
        <f t="shared" si="680"/>
        <v>12</v>
      </c>
      <c r="O14516" s="30">
        <f t="shared" si="681"/>
        <v>129</v>
      </c>
    </row>
    <row r="14517" spans="2:15" x14ac:dyDescent="0.2">
      <c r="B14517" s="13">
        <v>65359</v>
      </c>
      <c r="C14517" s="14">
        <v>42705.586111111319</v>
      </c>
      <c r="D14517" s="7" t="s">
        <v>7</v>
      </c>
      <c r="E14517" s="13">
        <v>2236</v>
      </c>
      <c r="F14517" s="7" t="s">
        <v>52</v>
      </c>
      <c r="G14517" s="7" t="s">
        <v>11</v>
      </c>
      <c r="H14517" s="13">
        <v>8.5</v>
      </c>
      <c r="I14517" s="13" t="str">
        <f>IF(G14517="Male",VLOOKUP(H14517,'Shoe size conversion table'!$B$6:$D$22,2),VLOOKUP(H14517,'Shoe size conversion table'!$J$6:$L$22,2))</f>
        <v>41-42</v>
      </c>
      <c r="J14517" s="13">
        <f>IF(G14517="Male",VLOOKUP(H14517,'Shoe size conversion table'!$B$6:$D$22,3),VLOOKUP(H14517,'Shoe size conversion table'!$J$6:$L$22,3))</f>
        <v>8</v>
      </c>
      <c r="K14517" s="11">
        <v>179</v>
      </c>
      <c r="L14517" s="12">
        <v>0</v>
      </c>
      <c r="M14517" s="7">
        <f t="shared" si="679"/>
        <v>2016</v>
      </c>
      <c r="N14517" s="7">
        <f t="shared" si="680"/>
        <v>12</v>
      </c>
      <c r="O14517" s="30">
        <f t="shared" si="681"/>
        <v>179</v>
      </c>
    </row>
    <row r="14518" spans="2:15" x14ac:dyDescent="0.2">
      <c r="B14518" s="13">
        <v>65360</v>
      </c>
      <c r="C14518" s="14">
        <v>42705.616111111107</v>
      </c>
      <c r="D14518" s="7" t="s">
        <v>9</v>
      </c>
      <c r="E14518" s="13">
        <v>2154</v>
      </c>
      <c r="F14518" s="7" t="s">
        <v>62</v>
      </c>
      <c r="G14518" s="7" t="s">
        <v>11</v>
      </c>
      <c r="H14518" s="13">
        <v>9.5</v>
      </c>
      <c r="I14518" s="13" t="str">
        <f>IF(G14518="Male",VLOOKUP(H14518,'Shoe size conversion table'!$B$6:$D$22,2),VLOOKUP(H14518,'Shoe size conversion table'!$J$6:$L$22,2))</f>
        <v>42-43</v>
      </c>
      <c r="J14518" s="13">
        <f>IF(G14518="Male",VLOOKUP(H14518,'Shoe size conversion table'!$B$6:$D$22,3),VLOOKUP(H14518,'Shoe size conversion table'!$J$6:$L$22,3))</f>
        <v>9</v>
      </c>
      <c r="K14518" s="11">
        <v>169</v>
      </c>
      <c r="L14518" s="12">
        <v>0</v>
      </c>
      <c r="M14518" s="7">
        <f t="shared" si="679"/>
        <v>2016</v>
      </c>
      <c r="N14518" s="7">
        <f t="shared" si="680"/>
        <v>12</v>
      </c>
      <c r="O14518" s="30">
        <f t="shared" si="681"/>
        <v>169</v>
      </c>
    </row>
    <row r="14519" spans="2:15" x14ac:dyDescent="0.2">
      <c r="B14519" s="13">
        <v>65361</v>
      </c>
      <c r="C14519" s="14">
        <v>42705.66611111111</v>
      </c>
      <c r="D14519" s="7" t="s">
        <v>10</v>
      </c>
      <c r="E14519" s="13">
        <v>2184</v>
      </c>
      <c r="F14519" s="7" t="s">
        <v>34</v>
      </c>
      <c r="G14519" s="7" t="s">
        <v>12</v>
      </c>
      <c r="H14519" s="13">
        <v>8</v>
      </c>
      <c r="I14519" s="13" t="str">
        <f>IF(G14519="Male",VLOOKUP(H14519,'Shoe size conversion table'!$B$6:$D$22,2),VLOOKUP(H14519,'Shoe size conversion table'!$J$6:$L$22,2))</f>
        <v>38-39</v>
      </c>
      <c r="J14519" s="13">
        <f>IF(G14519="Male",VLOOKUP(H14519,'Shoe size conversion table'!$B$6:$D$22,3),VLOOKUP(H14519,'Shoe size conversion table'!$J$6:$L$22,3))</f>
        <v>6</v>
      </c>
      <c r="K14519" s="11">
        <v>189</v>
      </c>
      <c r="L14519" s="12">
        <v>0.5</v>
      </c>
      <c r="M14519" s="7">
        <f t="shared" si="679"/>
        <v>2016</v>
      </c>
      <c r="N14519" s="7">
        <f t="shared" si="680"/>
        <v>12</v>
      </c>
      <c r="O14519" s="30">
        <f t="shared" si="681"/>
        <v>94.5</v>
      </c>
    </row>
    <row r="14520" spans="2:15" x14ac:dyDescent="0.2">
      <c r="B14520" s="13">
        <v>65362</v>
      </c>
      <c r="C14520" s="14">
        <v>42705.69611111132</v>
      </c>
      <c r="D14520" s="7" t="s">
        <v>7</v>
      </c>
      <c r="E14520" s="13">
        <v>2226</v>
      </c>
      <c r="F14520" s="7" t="s">
        <v>48</v>
      </c>
      <c r="G14520" s="7" t="s">
        <v>11</v>
      </c>
      <c r="H14520" s="13">
        <v>9</v>
      </c>
      <c r="I14520" s="13">
        <f>IF(G14520="Male",VLOOKUP(H14520,'Shoe size conversion table'!$B$6:$D$22,2),VLOOKUP(H14520,'Shoe size conversion table'!$J$6:$L$22,2))</f>
        <v>42</v>
      </c>
      <c r="J14520" s="13">
        <f>IF(G14520="Male",VLOOKUP(H14520,'Shoe size conversion table'!$B$6:$D$22,3),VLOOKUP(H14520,'Shoe size conversion table'!$J$6:$L$22,3))</f>
        <v>8.5</v>
      </c>
      <c r="K14520" s="11">
        <v>159</v>
      </c>
      <c r="L14520" s="12">
        <v>0.5</v>
      </c>
      <c r="M14520" s="7">
        <f t="shared" si="679"/>
        <v>2016</v>
      </c>
      <c r="N14520" s="7">
        <f t="shared" si="680"/>
        <v>12</v>
      </c>
      <c r="O14520" s="30">
        <f t="shared" si="681"/>
        <v>79.5</v>
      </c>
    </row>
    <row r="14521" spans="2:15" x14ac:dyDescent="0.2">
      <c r="B14521" s="13">
        <v>65363</v>
      </c>
      <c r="C14521" s="14">
        <v>42705.796111111107</v>
      </c>
      <c r="D14521" s="7" t="s">
        <v>7</v>
      </c>
      <c r="E14521" s="13">
        <v>2194</v>
      </c>
      <c r="F14521" s="7" t="s">
        <v>49</v>
      </c>
      <c r="G14521" s="7" t="s">
        <v>12</v>
      </c>
      <c r="H14521" s="13">
        <v>8.5</v>
      </c>
      <c r="I14521" s="13">
        <f>IF(G14521="Male",VLOOKUP(H14521,'Shoe size conversion table'!$B$6:$D$22,2),VLOOKUP(H14521,'Shoe size conversion table'!$J$6:$L$22,2))</f>
        <v>39</v>
      </c>
      <c r="J14521" s="13">
        <f>IF(G14521="Male",VLOOKUP(H14521,'Shoe size conversion table'!$B$6:$D$22,3),VLOOKUP(H14521,'Shoe size conversion table'!$J$6:$L$22,3))</f>
        <v>6.5</v>
      </c>
      <c r="K14521" s="11">
        <v>159</v>
      </c>
      <c r="L14521" s="12">
        <v>0.3</v>
      </c>
      <c r="M14521" s="7">
        <f t="shared" si="679"/>
        <v>2016</v>
      </c>
      <c r="N14521" s="7">
        <f t="shared" si="680"/>
        <v>12</v>
      </c>
      <c r="O14521" s="30">
        <f t="shared" si="681"/>
        <v>111.3</v>
      </c>
    </row>
    <row r="14522" spans="2:15" x14ac:dyDescent="0.2">
      <c r="B14522" s="13">
        <v>65364</v>
      </c>
      <c r="C14522" s="14">
        <v>42706.026111111212</v>
      </c>
      <c r="D14522" s="7" t="s">
        <v>10</v>
      </c>
      <c r="E14522" s="13">
        <v>2216</v>
      </c>
      <c r="F14522" s="7" t="s">
        <v>34</v>
      </c>
      <c r="G14522" s="7" t="s">
        <v>11</v>
      </c>
      <c r="H14522" s="13">
        <v>9</v>
      </c>
      <c r="I14522" s="13">
        <f>IF(G14522="Male",VLOOKUP(H14522,'Shoe size conversion table'!$B$6:$D$22,2),VLOOKUP(H14522,'Shoe size conversion table'!$J$6:$L$22,2))</f>
        <v>42</v>
      </c>
      <c r="J14522" s="13">
        <f>IF(G14522="Male",VLOOKUP(H14522,'Shoe size conversion table'!$B$6:$D$22,3),VLOOKUP(H14522,'Shoe size conversion table'!$J$6:$L$22,3))</f>
        <v>8.5</v>
      </c>
      <c r="K14522" s="11">
        <v>189</v>
      </c>
      <c r="L14522" s="12">
        <v>0</v>
      </c>
      <c r="M14522" s="7">
        <f t="shared" si="679"/>
        <v>2016</v>
      </c>
      <c r="N14522" s="7">
        <f t="shared" si="680"/>
        <v>12</v>
      </c>
      <c r="O14522" s="30">
        <f t="shared" si="681"/>
        <v>189</v>
      </c>
    </row>
    <row r="14523" spans="2:15" x14ac:dyDescent="0.2">
      <c r="B14523" s="13">
        <v>65365</v>
      </c>
      <c r="C14523" s="14">
        <v>42706.12611111132</v>
      </c>
      <c r="D14523" s="7" t="s">
        <v>9</v>
      </c>
      <c r="E14523" s="13">
        <v>2170</v>
      </c>
      <c r="F14523" s="7" t="s">
        <v>61</v>
      </c>
      <c r="G14523" s="7" t="s">
        <v>11</v>
      </c>
      <c r="H14523" s="13">
        <v>9</v>
      </c>
      <c r="I14523" s="13">
        <f>IF(G14523="Male",VLOOKUP(H14523,'Shoe size conversion table'!$B$6:$D$22,2),VLOOKUP(H14523,'Shoe size conversion table'!$J$6:$L$22,2))</f>
        <v>42</v>
      </c>
      <c r="J14523" s="13">
        <f>IF(G14523="Male",VLOOKUP(H14523,'Shoe size conversion table'!$B$6:$D$22,3),VLOOKUP(H14523,'Shoe size conversion table'!$J$6:$L$22,3))</f>
        <v>8.5</v>
      </c>
      <c r="K14523" s="11">
        <v>169</v>
      </c>
      <c r="L14523" s="12">
        <v>0</v>
      </c>
      <c r="M14523" s="7">
        <f t="shared" si="679"/>
        <v>2016</v>
      </c>
      <c r="N14523" s="7">
        <f t="shared" si="680"/>
        <v>12</v>
      </c>
      <c r="O14523" s="30">
        <f t="shared" si="681"/>
        <v>169</v>
      </c>
    </row>
    <row r="14524" spans="2:15" x14ac:dyDescent="0.2">
      <c r="B14524" s="13">
        <v>65366</v>
      </c>
      <c r="C14524" s="14">
        <v>42706.206111111249</v>
      </c>
      <c r="D14524" s="7" t="s">
        <v>7</v>
      </c>
      <c r="E14524" s="13">
        <v>2232</v>
      </c>
      <c r="F14524" s="7" t="s">
        <v>50</v>
      </c>
      <c r="G14524" s="7" t="s">
        <v>11</v>
      </c>
      <c r="H14524" s="13">
        <v>9.5</v>
      </c>
      <c r="I14524" s="13" t="str">
        <f>IF(G14524="Male",VLOOKUP(H14524,'Shoe size conversion table'!$B$6:$D$22,2),VLOOKUP(H14524,'Shoe size conversion table'!$J$6:$L$22,2))</f>
        <v>42-43</v>
      </c>
      <c r="J14524" s="13">
        <f>IF(G14524="Male",VLOOKUP(H14524,'Shoe size conversion table'!$B$6:$D$22,3),VLOOKUP(H14524,'Shoe size conversion table'!$J$6:$L$22,3))</f>
        <v>9</v>
      </c>
      <c r="K14524" s="11">
        <v>139</v>
      </c>
      <c r="L14524" s="12">
        <v>0</v>
      </c>
      <c r="M14524" s="7">
        <f t="shared" si="679"/>
        <v>2016</v>
      </c>
      <c r="N14524" s="7">
        <f t="shared" si="680"/>
        <v>12</v>
      </c>
      <c r="O14524" s="30">
        <f t="shared" si="681"/>
        <v>139</v>
      </c>
    </row>
    <row r="14525" spans="2:15" x14ac:dyDescent="0.2">
      <c r="B14525" s="13">
        <v>65367</v>
      </c>
      <c r="C14525" s="14">
        <v>42706.376111111109</v>
      </c>
      <c r="D14525" s="7" t="s">
        <v>10</v>
      </c>
      <c r="E14525" s="13">
        <v>2225</v>
      </c>
      <c r="F14525" s="7" t="s">
        <v>35</v>
      </c>
      <c r="G14525" s="7" t="s">
        <v>12</v>
      </c>
      <c r="H14525" s="13">
        <v>8.5</v>
      </c>
      <c r="I14525" s="13">
        <f>IF(G14525="Male",VLOOKUP(H14525,'Shoe size conversion table'!$B$6:$D$22,2),VLOOKUP(H14525,'Shoe size conversion table'!$J$6:$L$22,2))</f>
        <v>39</v>
      </c>
      <c r="J14525" s="13">
        <f>IF(G14525="Male",VLOOKUP(H14525,'Shoe size conversion table'!$B$6:$D$22,3),VLOOKUP(H14525,'Shoe size conversion table'!$J$6:$L$22,3))</f>
        <v>6.5</v>
      </c>
      <c r="K14525" s="11">
        <v>159</v>
      </c>
      <c r="L14525" s="12">
        <v>0</v>
      </c>
      <c r="M14525" s="7">
        <f t="shared" si="679"/>
        <v>2016</v>
      </c>
      <c r="N14525" s="7">
        <f t="shared" si="680"/>
        <v>12</v>
      </c>
      <c r="O14525" s="30">
        <f t="shared" si="681"/>
        <v>159</v>
      </c>
    </row>
    <row r="14526" spans="2:15" x14ac:dyDescent="0.2">
      <c r="B14526" s="13">
        <v>65368</v>
      </c>
      <c r="C14526" s="14">
        <v>42706.466111111251</v>
      </c>
      <c r="D14526" s="7" t="s">
        <v>10</v>
      </c>
      <c r="E14526" s="13">
        <v>2190</v>
      </c>
      <c r="F14526" s="7" t="s">
        <v>34</v>
      </c>
      <c r="G14526" s="7" t="s">
        <v>11</v>
      </c>
      <c r="H14526" s="13">
        <v>9</v>
      </c>
      <c r="I14526" s="13">
        <f>IF(G14526="Male",VLOOKUP(H14526,'Shoe size conversion table'!$B$6:$D$22,2),VLOOKUP(H14526,'Shoe size conversion table'!$J$6:$L$22,2))</f>
        <v>42</v>
      </c>
      <c r="J14526" s="13">
        <f>IF(G14526="Male",VLOOKUP(H14526,'Shoe size conversion table'!$B$6:$D$22,3),VLOOKUP(H14526,'Shoe size conversion table'!$J$6:$L$22,3))</f>
        <v>8.5</v>
      </c>
      <c r="K14526" s="11">
        <v>199</v>
      </c>
      <c r="L14526" s="12">
        <v>0</v>
      </c>
      <c r="M14526" s="7">
        <f t="shared" si="679"/>
        <v>2016</v>
      </c>
      <c r="N14526" s="7">
        <f t="shared" si="680"/>
        <v>12</v>
      </c>
      <c r="O14526" s="30">
        <f t="shared" si="681"/>
        <v>199</v>
      </c>
    </row>
    <row r="14527" spans="2:15" x14ac:dyDescent="0.2">
      <c r="B14527" s="13">
        <v>65369</v>
      </c>
      <c r="C14527" s="14">
        <v>42706.586111111319</v>
      </c>
      <c r="D14527" s="7" t="s">
        <v>7</v>
      </c>
      <c r="E14527" s="13">
        <v>2236</v>
      </c>
      <c r="F14527" s="7" t="s">
        <v>48</v>
      </c>
      <c r="G14527" s="7" t="s">
        <v>11</v>
      </c>
      <c r="H14527" s="13">
        <v>10</v>
      </c>
      <c r="I14527" s="13">
        <f>IF(G14527="Male",VLOOKUP(H14527,'Shoe size conversion table'!$B$6:$D$22,2),VLOOKUP(H14527,'Shoe size conversion table'!$J$6:$L$22,2))</f>
        <v>43</v>
      </c>
      <c r="J14527" s="13">
        <f>IF(G14527="Male",VLOOKUP(H14527,'Shoe size conversion table'!$B$6:$D$22,3),VLOOKUP(H14527,'Shoe size conversion table'!$J$6:$L$22,3))</f>
        <v>9.5</v>
      </c>
      <c r="K14527" s="11">
        <v>129</v>
      </c>
      <c r="L14527" s="12">
        <v>0.1</v>
      </c>
      <c r="M14527" s="7">
        <f t="shared" si="679"/>
        <v>2016</v>
      </c>
      <c r="N14527" s="7">
        <f t="shared" si="680"/>
        <v>12</v>
      </c>
      <c r="O14527" s="30">
        <f t="shared" si="681"/>
        <v>116.10000000000001</v>
      </c>
    </row>
    <row r="14528" spans="2:15" x14ac:dyDescent="0.2">
      <c r="B14528" s="13">
        <v>65369</v>
      </c>
      <c r="C14528" s="14">
        <v>42706.586111111319</v>
      </c>
      <c r="D14528" s="7" t="s">
        <v>7</v>
      </c>
      <c r="E14528" s="13">
        <v>2236</v>
      </c>
      <c r="F14528" s="7" t="s">
        <v>52</v>
      </c>
      <c r="G14528" s="7" t="s">
        <v>11</v>
      </c>
      <c r="H14528" s="13">
        <v>8.5</v>
      </c>
      <c r="I14528" s="13" t="str">
        <f>IF(G14528="Male",VLOOKUP(H14528,'Shoe size conversion table'!$B$6:$D$22,2),VLOOKUP(H14528,'Shoe size conversion table'!$J$6:$L$22,2))</f>
        <v>41-42</v>
      </c>
      <c r="J14528" s="13">
        <f>IF(G14528="Male",VLOOKUP(H14528,'Shoe size conversion table'!$B$6:$D$22,3),VLOOKUP(H14528,'Shoe size conversion table'!$J$6:$L$22,3))</f>
        <v>8</v>
      </c>
      <c r="K14528" s="11">
        <v>179</v>
      </c>
      <c r="L14528" s="12">
        <v>0</v>
      </c>
      <c r="M14528" s="7">
        <f t="shared" si="679"/>
        <v>2016</v>
      </c>
      <c r="N14528" s="7">
        <f t="shared" si="680"/>
        <v>12</v>
      </c>
      <c r="O14528" s="30">
        <f t="shared" si="681"/>
        <v>179</v>
      </c>
    </row>
    <row r="14529" spans="2:15" x14ac:dyDescent="0.2">
      <c r="B14529" s="13">
        <v>65370</v>
      </c>
      <c r="C14529" s="14">
        <v>42706.66611111111</v>
      </c>
      <c r="D14529" s="7" t="s">
        <v>10</v>
      </c>
      <c r="E14529" s="13">
        <v>2197</v>
      </c>
      <c r="F14529" s="7" t="s">
        <v>36</v>
      </c>
      <c r="G14529" s="7" t="s">
        <v>11</v>
      </c>
      <c r="H14529" s="13">
        <v>11</v>
      </c>
      <c r="I14529" s="13">
        <f>IF(G14529="Male",VLOOKUP(H14529,'Shoe size conversion table'!$B$6:$D$22,2),VLOOKUP(H14529,'Shoe size conversion table'!$J$6:$L$22,2))</f>
        <v>44</v>
      </c>
      <c r="J14529" s="13">
        <f>IF(G14529="Male",VLOOKUP(H14529,'Shoe size conversion table'!$B$6:$D$22,3),VLOOKUP(H14529,'Shoe size conversion table'!$J$6:$L$22,3))</f>
        <v>10.5</v>
      </c>
      <c r="K14529" s="11">
        <v>159</v>
      </c>
      <c r="L14529" s="12">
        <v>0</v>
      </c>
      <c r="M14529" s="7">
        <f t="shared" si="679"/>
        <v>2016</v>
      </c>
      <c r="N14529" s="7">
        <f t="shared" si="680"/>
        <v>12</v>
      </c>
      <c r="O14529" s="30">
        <f t="shared" si="681"/>
        <v>159</v>
      </c>
    </row>
    <row r="14530" spans="2:15" x14ac:dyDescent="0.2">
      <c r="B14530" s="13">
        <v>65371</v>
      </c>
      <c r="C14530" s="14">
        <v>42706.696111111247</v>
      </c>
      <c r="D14530" s="7" t="s">
        <v>10</v>
      </c>
      <c r="E14530" s="13">
        <v>2226</v>
      </c>
      <c r="F14530" s="7" t="s">
        <v>35</v>
      </c>
      <c r="G14530" s="7" t="s">
        <v>11</v>
      </c>
      <c r="H14530" s="13">
        <v>8.5</v>
      </c>
      <c r="I14530" s="13" t="str">
        <f>IF(G14530="Male",VLOOKUP(H14530,'Shoe size conversion table'!$B$6:$D$22,2),VLOOKUP(H14530,'Shoe size conversion table'!$J$6:$L$22,2))</f>
        <v>41-42</v>
      </c>
      <c r="J14530" s="13">
        <f>IF(G14530="Male",VLOOKUP(H14530,'Shoe size conversion table'!$B$6:$D$22,3),VLOOKUP(H14530,'Shoe size conversion table'!$J$6:$L$22,3))</f>
        <v>8</v>
      </c>
      <c r="K14530" s="11">
        <v>149</v>
      </c>
      <c r="L14530" s="12">
        <v>0</v>
      </c>
      <c r="M14530" s="7">
        <f t="shared" si="679"/>
        <v>2016</v>
      </c>
      <c r="N14530" s="7">
        <f t="shared" si="680"/>
        <v>12</v>
      </c>
      <c r="O14530" s="30">
        <f t="shared" si="681"/>
        <v>149</v>
      </c>
    </row>
    <row r="14531" spans="2:15" x14ac:dyDescent="0.2">
      <c r="B14531" s="13">
        <v>65372</v>
      </c>
      <c r="C14531" s="14">
        <v>42706.696111111254</v>
      </c>
      <c r="D14531" s="7" t="s">
        <v>7</v>
      </c>
      <c r="E14531" s="13">
        <v>2200</v>
      </c>
      <c r="F14531" s="7" t="s">
        <v>48</v>
      </c>
      <c r="G14531" s="7" t="s">
        <v>12</v>
      </c>
      <c r="H14531" s="13">
        <v>10.5</v>
      </c>
      <c r="I14531" s="13">
        <f>IF(G14531="Male",VLOOKUP(H14531,'Shoe size conversion table'!$B$6:$D$22,2),VLOOKUP(H14531,'Shoe size conversion table'!$J$6:$L$22,2))</f>
        <v>41</v>
      </c>
      <c r="J14531" s="13">
        <f>IF(G14531="Male",VLOOKUP(H14531,'Shoe size conversion table'!$B$6:$D$22,3),VLOOKUP(H14531,'Shoe size conversion table'!$J$6:$L$22,3))</f>
        <v>8.5</v>
      </c>
      <c r="K14531" s="11">
        <v>189</v>
      </c>
      <c r="L14531" s="12">
        <v>0</v>
      </c>
      <c r="M14531" s="7">
        <f t="shared" si="679"/>
        <v>2016</v>
      </c>
      <c r="N14531" s="7">
        <f t="shared" si="680"/>
        <v>12</v>
      </c>
      <c r="O14531" s="30">
        <f t="shared" si="681"/>
        <v>189</v>
      </c>
    </row>
    <row r="14532" spans="2:15" x14ac:dyDescent="0.2">
      <c r="B14532" s="13">
        <v>65372</v>
      </c>
      <c r="C14532" s="14">
        <v>42706.69611111132</v>
      </c>
      <c r="D14532" s="7" t="s">
        <v>7</v>
      </c>
      <c r="E14532" s="13">
        <v>2190</v>
      </c>
      <c r="F14532" s="7" t="s">
        <v>48</v>
      </c>
      <c r="G14532" s="7" t="s">
        <v>11</v>
      </c>
      <c r="H14532" s="13">
        <v>10</v>
      </c>
      <c r="I14532" s="13">
        <f>IF(G14532="Male",VLOOKUP(H14532,'Shoe size conversion table'!$B$6:$D$22,2),VLOOKUP(H14532,'Shoe size conversion table'!$J$6:$L$22,2))</f>
        <v>43</v>
      </c>
      <c r="J14532" s="13">
        <f>IF(G14532="Male",VLOOKUP(H14532,'Shoe size conversion table'!$B$6:$D$22,3),VLOOKUP(H14532,'Shoe size conversion table'!$J$6:$L$22,3))</f>
        <v>9.5</v>
      </c>
      <c r="K14532" s="11">
        <v>159</v>
      </c>
      <c r="L14532" s="12">
        <v>0</v>
      </c>
      <c r="M14532" s="7">
        <f t="shared" si="679"/>
        <v>2016</v>
      </c>
      <c r="N14532" s="7">
        <f t="shared" si="680"/>
        <v>12</v>
      </c>
      <c r="O14532" s="30">
        <f t="shared" si="681"/>
        <v>159</v>
      </c>
    </row>
    <row r="14533" spans="2:15" x14ac:dyDescent="0.2">
      <c r="B14533" s="13">
        <v>65373</v>
      </c>
      <c r="C14533" s="14">
        <v>42706.736111111204</v>
      </c>
      <c r="D14533" s="7" t="s">
        <v>8</v>
      </c>
      <c r="E14533" s="13">
        <v>2155</v>
      </c>
      <c r="F14533" s="7" t="s">
        <v>37</v>
      </c>
      <c r="G14533" s="7" t="s">
        <v>11</v>
      </c>
      <c r="H14533" s="13">
        <v>9</v>
      </c>
      <c r="I14533" s="13">
        <f>IF(G14533="Male",VLOOKUP(H14533,'Shoe size conversion table'!$B$6:$D$22,2),VLOOKUP(H14533,'Shoe size conversion table'!$J$6:$L$22,2))</f>
        <v>42</v>
      </c>
      <c r="J14533" s="13">
        <f>IF(G14533="Male",VLOOKUP(H14533,'Shoe size conversion table'!$B$6:$D$22,3),VLOOKUP(H14533,'Shoe size conversion table'!$J$6:$L$22,3))</f>
        <v>8.5</v>
      </c>
      <c r="K14533" s="11">
        <v>159</v>
      </c>
      <c r="L14533" s="12">
        <v>0</v>
      </c>
      <c r="M14533" s="7">
        <f t="shared" ref="M14533:M14596" si="682">YEAR(C14533)</f>
        <v>2016</v>
      </c>
      <c r="N14533" s="7">
        <f t="shared" si="680"/>
        <v>12</v>
      </c>
      <c r="O14533" s="30">
        <f t="shared" si="681"/>
        <v>159</v>
      </c>
    </row>
    <row r="14534" spans="2:15" x14ac:dyDescent="0.2">
      <c r="B14534" s="13">
        <v>65374</v>
      </c>
      <c r="C14534" s="14">
        <v>42706.926111111206</v>
      </c>
      <c r="D14534" s="7" t="s">
        <v>7</v>
      </c>
      <c r="E14534" s="13">
        <v>2151</v>
      </c>
      <c r="F14534" s="7" t="s">
        <v>44</v>
      </c>
      <c r="G14534" s="7" t="s">
        <v>11</v>
      </c>
      <c r="H14534" s="13">
        <v>9</v>
      </c>
      <c r="I14534" s="13">
        <f>IF(G14534="Male",VLOOKUP(H14534,'Shoe size conversion table'!$B$6:$D$22,2),VLOOKUP(H14534,'Shoe size conversion table'!$J$6:$L$22,2))</f>
        <v>42</v>
      </c>
      <c r="J14534" s="13">
        <f>IF(G14534="Male",VLOOKUP(H14534,'Shoe size conversion table'!$B$6:$D$22,3),VLOOKUP(H14534,'Shoe size conversion table'!$J$6:$L$22,3))</f>
        <v>8.5</v>
      </c>
      <c r="K14534" s="11">
        <v>189</v>
      </c>
      <c r="L14534" s="12">
        <v>0.3</v>
      </c>
      <c r="M14534" s="7">
        <f t="shared" si="682"/>
        <v>2016</v>
      </c>
      <c r="N14534" s="7">
        <f t="shared" ref="N14534:N14597" si="683">MONTH(C14534:C29501)</f>
        <v>12</v>
      </c>
      <c r="O14534" s="30">
        <f t="shared" ref="O14534:O14597" si="684">K14534*(1-L14534)</f>
        <v>132.29999999999998</v>
      </c>
    </row>
    <row r="14535" spans="2:15" x14ac:dyDescent="0.2">
      <c r="B14535" s="13">
        <v>65375</v>
      </c>
      <c r="C14535" s="14">
        <v>42706.926111111206</v>
      </c>
      <c r="D14535" s="7" t="s">
        <v>8</v>
      </c>
      <c r="E14535" s="13">
        <v>2202</v>
      </c>
      <c r="F14535" s="7" t="s">
        <v>40</v>
      </c>
      <c r="G14535" s="7" t="s">
        <v>11</v>
      </c>
      <c r="H14535" s="13">
        <v>8.5</v>
      </c>
      <c r="I14535" s="13" t="str">
        <f>IF(G14535="Male",VLOOKUP(H14535,'Shoe size conversion table'!$B$6:$D$22,2),VLOOKUP(H14535,'Shoe size conversion table'!$J$6:$L$22,2))</f>
        <v>41-42</v>
      </c>
      <c r="J14535" s="13">
        <f>IF(G14535="Male",VLOOKUP(H14535,'Shoe size conversion table'!$B$6:$D$22,3),VLOOKUP(H14535,'Shoe size conversion table'!$J$6:$L$22,3))</f>
        <v>8</v>
      </c>
      <c r="K14535" s="11">
        <v>139</v>
      </c>
      <c r="L14535" s="12">
        <v>0</v>
      </c>
      <c r="M14535" s="7">
        <f t="shared" si="682"/>
        <v>2016</v>
      </c>
      <c r="N14535" s="7">
        <f t="shared" si="683"/>
        <v>12</v>
      </c>
      <c r="O14535" s="30">
        <f t="shared" si="684"/>
        <v>139</v>
      </c>
    </row>
    <row r="14536" spans="2:15" x14ac:dyDescent="0.2">
      <c r="B14536" s="13">
        <v>65376</v>
      </c>
      <c r="C14536" s="14">
        <v>42706.976111111253</v>
      </c>
      <c r="D14536" s="7" t="s">
        <v>8</v>
      </c>
      <c r="E14536" s="13">
        <v>2214</v>
      </c>
      <c r="F14536" s="7" t="s">
        <v>41</v>
      </c>
      <c r="G14536" s="7" t="s">
        <v>12</v>
      </c>
      <c r="H14536" s="13">
        <v>6.5</v>
      </c>
      <c r="I14536" s="13">
        <f>IF(G14536="Male",VLOOKUP(H14536,'Shoe size conversion table'!$B$6:$D$22,2),VLOOKUP(H14536,'Shoe size conversion table'!$J$6:$L$22,2))</f>
        <v>37</v>
      </c>
      <c r="J14536" s="13">
        <f>IF(G14536="Male",VLOOKUP(H14536,'Shoe size conversion table'!$B$6:$D$22,3),VLOOKUP(H14536,'Shoe size conversion table'!$J$6:$L$22,3))</f>
        <v>4.5</v>
      </c>
      <c r="K14536" s="11">
        <v>199</v>
      </c>
      <c r="L14536" s="12">
        <v>0</v>
      </c>
      <c r="M14536" s="7">
        <f t="shared" si="682"/>
        <v>2016</v>
      </c>
      <c r="N14536" s="7">
        <f t="shared" si="683"/>
        <v>12</v>
      </c>
      <c r="O14536" s="30">
        <f t="shared" si="684"/>
        <v>199</v>
      </c>
    </row>
    <row r="14537" spans="2:15" x14ac:dyDescent="0.2">
      <c r="B14537" s="13">
        <v>65377</v>
      </c>
      <c r="C14537" s="14">
        <v>42707.206111111111</v>
      </c>
      <c r="D14537" s="7" t="s">
        <v>7</v>
      </c>
      <c r="E14537" s="13">
        <v>2228</v>
      </c>
      <c r="F14537" s="7" t="s">
        <v>48</v>
      </c>
      <c r="G14537" s="7" t="s">
        <v>12</v>
      </c>
      <c r="H14537" s="13">
        <v>9</v>
      </c>
      <c r="I14537" s="13" t="str">
        <f>IF(G14537="Male",VLOOKUP(H14537,'Shoe size conversion table'!$B$6:$D$22,2),VLOOKUP(H14537,'Shoe size conversion table'!$J$6:$L$22,2))</f>
        <v>39-40</v>
      </c>
      <c r="J14537" s="13">
        <f>IF(G14537="Male",VLOOKUP(H14537,'Shoe size conversion table'!$B$6:$D$22,3),VLOOKUP(H14537,'Shoe size conversion table'!$J$6:$L$22,3))</f>
        <v>7</v>
      </c>
      <c r="K14537" s="11">
        <v>159</v>
      </c>
      <c r="L14537" s="12">
        <v>0.5</v>
      </c>
      <c r="M14537" s="7">
        <f t="shared" si="682"/>
        <v>2016</v>
      </c>
      <c r="N14537" s="7">
        <f t="shared" si="683"/>
        <v>12</v>
      </c>
      <c r="O14537" s="30">
        <f t="shared" si="684"/>
        <v>79.5</v>
      </c>
    </row>
    <row r="14538" spans="2:15" x14ac:dyDescent="0.2">
      <c r="B14538" s="13">
        <v>65378</v>
      </c>
      <c r="C14538" s="14">
        <v>42707.206111111249</v>
      </c>
      <c r="D14538" s="7" t="s">
        <v>7</v>
      </c>
      <c r="E14538" s="13">
        <v>2228</v>
      </c>
      <c r="F14538" s="7" t="s">
        <v>52</v>
      </c>
      <c r="G14538" s="7" t="s">
        <v>11</v>
      </c>
      <c r="H14538" s="13">
        <v>10</v>
      </c>
      <c r="I14538" s="13">
        <f>IF(G14538="Male",VLOOKUP(H14538,'Shoe size conversion table'!$B$6:$D$22,2),VLOOKUP(H14538,'Shoe size conversion table'!$J$6:$L$22,2))</f>
        <v>43</v>
      </c>
      <c r="J14538" s="13">
        <f>IF(G14538="Male",VLOOKUP(H14538,'Shoe size conversion table'!$B$6:$D$22,3),VLOOKUP(H14538,'Shoe size conversion table'!$J$6:$L$22,3))</f>
        <v>9.5</v>
      </c>
      <c r="K14538" s="11">
        <v>179</v>
      </c>
      <c r="L14538" s="12">
        <v>0</v>
      </c>
      <c r="M14538" s="7">
        <f t="shared" si="682"/>
        <v>2016</v>
      </c>
      <c r="N14538" s="7">
        <f t="shared" si="683"/>
        <v>12</v>
      </c>
      <c r="O14538" s="30">
        <f t="shared" si="684"/>
        <v>179</v>
      </c>
    </row>
    <row r="14539" spans="2:15" x14ac:dyDescent="0.2">
      <c r="B14539" s="13">
        <v>65379</v>
      </c>
      <c r="C14539" s="14">
        <v>42707.376111111109</v>
      </c>
      <c r="D14539" s="7" t="s">
        <v>10</v>
      </c>
      <c r="E14539" s="13">
        <v>2217</v>
      </c>
      <c r="F14539" s="7" t="s">
        <v>35</v>
      </c>
      <c r="G14539" s="7" t="s">
        <v>12</v>
      </c>
      <c r="H14539" s="13">
        <v>8.5</v>
      </c>
      <c r="I14539" s="13">
        <f>IF(G14539="Male",VLOOKUP(H14539,'Shoe size conversion table'!$B$6:$D$22,2),VLOOKUP(H14539,'Shoe size conversion table'!$J$6:$L$22,2))</f>
        <v>39</v>
      </c>
      <c r="J14539" s="13">
        <f>IF(G14539="Male",VLOOKUP(H14539,'Shoe size conversion table'!$B$6:$D$22,3),VLOOKUP(H14539,'Shoe size conversion table'!$J$6:$L$22,3))</f>
        <v>6.5</v>
      </c>
      <c r="K14539" s="11">
        <v>169</v>
      </c>
      <c r="L14539" s="12">
        <v>0</v>
      </c>
      <c r="M14539" s="7">
        <f t="shared" si="682"/>
        <v>2016</v>
      </c>
      <c r="N14539" s="7">
        <f t="shared" si="683"/>
        <v>12</v>
      </c>
      <c r="O14539" s="30">
        <f t="shared" si="684"/>
        <v>169</v>
      </c>
    </row>
    <row r="14540" spans="2:15" x14ac:dyDescent="0.2">
      <c r="B14540" s="13">
        <v>65380</v>
      </c>
      <c r="C14540" s="14">
        <v>42707.466111111251</v>
      </c>
      <c r="D14540" s="7" t="s">
        <v>10</v>
      </c>
      <c r="E14540" s="13">
        <v>2201</v>
      </c>
      <c r="F14540" s="7" t="s">
        <v>34</v>
      </c>
      <c r="G14540" s="7" t="s">
        <v>11</v>
      </c>
      <c r="H14540" s="13">
        <v>10.5</v>
      </c>
      <c r="I14540" s="13" t="str">
        <f>IF(G14540="Male",VLOOKUP(H14540,'Shoe size conversion table'!$B$6:$D$22,2),VLOOKUP(H14540,'Shoe size conversion table'!$J$6:$L$22,2))</f>
        <v>43-44</v>
      </c>
      <c r="J14540" s="13">
        <f>IF(G14540="Male",VLOOKUP(H14540,'Shoe size conversion table'!$B$6:$D$22,3),VLOOKUP(H14540,'Shoe size conversion table'!$J$6:$L$22,3))</f>
        <v>10</v>
      </c>
      <c r="K14540" s="11">
        <v>159</v>
      </c>
      <c r="L14540" s="12">
        <v>0.1</v>
      </c>
      <c r="M14540" s="7">
        <f t="shared" si="682"/>
        <v>2016</v>
      </c>
      <c r="N14540" s="7">
        <f t="shared" si="683"/>
        <v>12</v>
      </c>
      <c r="O14540" s="30">
        <f t="shared" si="684"/>
        <v>143.1</v>
      </c>
    </row>
    <row r="14541" spans="2:15" x14ac:dyDescent="0.2">
      <c r="B14541" s="13">
        <v>65381</v>
      </c>
      <c r="C14541" s="14">
        <v>42707.496111111206</v>
      </c>
      <c r="D14541" s="7" t="s">
        <v>8</v>
      </c>
      <c r="E14541" s="13">
        <v>2211</v>
      </c>
      <c r="F14541" s="7" t="s">
        <v>41</v>
      </c>
      <c r="G14541" s="7" t="s">
        <v>11</v>
      </c>
      <c r="H14541" s="13">
        <v>7.5</v>
      </c>
      <c r="I14541" s="13" t="str">
        <f>IF(G14541="Male",VLOOKUP(H14541,'Shoe size conversion table'!$B$6:$D$22,2),VLOOKUP(H14541,'Shoe size conversion table'!$J$6:$L$22,2))</f>
        <v>40-41</v>
      </c>
      <c r="J14541" s="13">
        <f>IF(G14541="Male",VLOOKUP(H14541,'Shoe size conversion table'!$B$6:$D$22,3),VLOOKUP(H14541,'Shoe size conversion table'!$J$6:$L$22,3))</f>
        <v>7</v>
      </c>
      <c r="K14541" s="11">
        <v>139</v>
      </c>
      <c r="L14541" s="12">
        <v>0.1</v>
      </c>
      <c r="M14541" s="7">
        <f t="shared" si="682"/>
        <v>2016</v>
      </c>
      <c r="N14541" s="7">
        <f t="shared" si="683"/>
        <v>12</v>
      </c>
      <c r="O14541" s="30">
        <f t="shared" si="684"/>
        <v>125.10000000000001</v>
      </c>
    </row>
    <row r="14542" spans="2:15" x14ac:dyDescent="0.2">
      <c r="B14542" s="13">
        <v>65382</v>
      </c>
      <c r="C14542" s="14">
        <v>42707.696111111254</v>
      </c>
      <c r="D14542" s="7" t="s">
        <v>7</v>
      </c>
      <c r="E14542" s="13">
        <v>2175</v>
      </c>
      <c r="F14542" s="7" t="s">
        <v>48</v>
      </c>
      <c r="G14542" s="7" t="s">
        <v>12</v>
      </c>
      <c r="H14542" s="13">
        <v>10.5</v>
      </c>
      <c r="I14542" s="13">
        <f>IF(G14542="Male",VLOOKUP(H14542,'Shoe size conversion table'!$B$6:$D$22,2),VLOOKUP(H14542,'Shoe size conversion table'!$J$6:$L$22,2))</f>
        <v>41</v>
      </c>
      <c r="J14542" s="13">
        <f>IF(G14542="Male",VLOOKUP(H14542,'Shoe size conversion table'!$B$6:$D$22,3),VLOOKUP(H14542,'Shoe size conversion table'!$J$6:$L$22,3))</f>
        <v>8.5</v>
      </c>
      <c r="K14542" s="11">
        <v>189</v>
      </c>
      <c r="L14542" s="12">
        <v>0</v>
      </c>
      <c r="M14542" s="7">
        <f t="shared" si="682"/>
        <v>2016</v>
      </c>
      <c r="N14542" s="7">
        <f t="shared" si="683"/>
        <v>12</v>
      </c>
      <c r="O14542" s="30">
        <f t="shared" si="684"/>
        <v>189</v>
      </c>
    </row>
    <row r="14543" spans="2:15" x14ac:dyDescent="0.2">
      <c r="B14543" s="13">
        <v>65382</v>
      </c>
      <c r="C14543" s="14">
        <v>42707.69611111132</v>
      </c>
      <c r="D14543" s="7" t="s">
        <v>7</v>
      </c>
      <c r="E14543" s="13">
        <v>2193</v>
      </c>
      <c r="F14543" s="7" t="s">
        <v>53</v>
      </c>
      <c r="G14543" s="7" t="s">
        <v>12</v>
      </c>
      <c r="H14543" s="13">
        <v>8.5</v>
      </c>
      <c r="I14543" s="13">
        <f>IF(G14543="Male",VLOOKUP(H14543,'Shoe size conversion table'!$B$6:$D$22,2),VLOOKUP(H14543,'Shoe size conversion table'!$J$6:$L$22,2))</f>
        <v>39</v>
      </c>
      <c r="J14543" s="13">
        <f>IF(G14543="Male",VLOOKUP(H14543,'Shoe size conversion table'!$B$6:$D$22,3),VLOOKUP(H14543,'Shoe size conversion table'!$J$6:$L$22,3))</f>
        <v>6.5</v>
      </c>
      <c r="K14543" s="11">
        <v>139</v>
      </c>
      <c r="L14543" s="12">
        <v>0</v>
      </c>
      <c r="M14543" s="7">
        <f t="shared" si="682"/>
        <v>2016</v>
      </c>
      <c r="N14543" s="7">
        <f t="shared" si="683"/>
        <v>12</v>
      </c>
      <c r="O14543" s="30">
        <f t="shared" si="684"/>
        <v>139</v>
      </c>
    </row>
    <row r="14544" spans="2:15" x14ac:dyDescent="0.2">
      <c r="B14544" s="13">
        <v>65382</v>
      </c>
      <c r="C14544" s="14">
        <v>42707.69611111132</v>
      </c>
      <c r="D14544" s="7" t="s">
        <v>7</v>
      </c>
      <c r="E14544" s="13">
        <v>2205</v>
      </c>
      <c r="F14544" s="7" t="s">
        <v>56</v>
      </c>
      <c r="G14544" s="7" t="s">
        <v>12</v>
      </c>
      <c r="H14544" s="13">
        <v>9.5</v>
      </c>
      <c r="I14544" s="13">
        <f>IF(G14544="Male",VLOOKUP(H14544,'Shoe size conversion table'!$B$6:$D$22,2),VLOOKUP(H14544,'Shoe size conversion table'!$J$6:$L$22,2))</f>
        <v>40</v>
      </c>
      <c r="J14544" s="13">
        <f>IF(G14544="Male",VLOOKUP(H14544,'Shoe size conversion table'!$B$6:$D$22,3),VLOOKUP(H14544,'Shoe size conversion table'!$J$6:$L$22,3))</f>
        <v>7.5</v>
      </c>
      <c r="K14544" s="11">
        <v>159</v>
      </c>
      <c r="L14544" s="12">
        <v>0.5</v>
      </c>
      <c r="M14544" s="7">
        <f t="shared" si="682"/>
        <v>2016</v>
      </c>
      <c r="N14544" s="7">
        <f t="shared" si="683"/>
        <v>12</v>
      </c>
      <c r="O14544" s="30">
        <f t="shared" si="684"/>
        <v>79.5</v>
      </c>
    </row>
    <row r="14545" spans="2:15" x14ac:dyDescent="0.2">
      <c r="B14545" s="13">
        <v>65383</v>
      </c>
      <c r="C14545" s="14">
        <v>42707.736111111204</v>
      </c>
      <c r="D14545" s="7" t="s">
        <v>8</v>
      </c>
      <c r="E14545" s="13">
        <v>2223</v>
      </c>
      <c r="F14545" s="7" t="s">
        <v>40</v>
      </c>
      <c r="G14545" s="7" t="s">
        <v>11</v>
      </c>
      <c r="H14545" s="13">
        <v>9</v>
      </c>
      <c r="I14545" s="13">
        <f>IF(G14545="Male",VLOOKUP(H14545,'Shoe size conversion table'!$B$6:$D$22,2),VLOOKUP(H14545,'Shoe size conversion table'!$J$6:$L$22,2))</f>
        <v>42</v>
      </c>
      <c r="J14545" s="13">
        <f>IF(G14545="Male",VLOOKUP(H14545,'Shoe size conversion table'!$B$6:$D$22,3),VLOOKUP(H14545,'Shoe size conversion table'!$J$6:$L$22,3))</f>
        <v>8.5</v>
      </c>
      <c r="K14545" s="11">
        <v>169</v>
      </c>
      <c r="L14545" s="12">
        <v>0.3</v>
      </c>
      <c r="M14545" s="7">
        <f t="shared" si="682"/>
        <v>2016</v>
      </c>
      <c r="N14545" s="7">
        <f t="shared" si="683"/>
        <v>12</v>
      </c>
      <c r="O14545" s="30">
        <f t="shared" si="684"/>
        <v>118.3</v>
      </c>
    </row>
    <row r="14546" spans="2:15" x14ac:dyDescent="0.2">
      <c r="B14546" s="13">
        <v>65383</v>
      </c>
      <c r="C14546" s="14">
        <v>42707.736111111204</v>
      </c>
      <c r="D14546" s="7" t="s">
        <v>8</v>
      </c>
      <c r="E14546" s="13">
        <v>2232</v>
      </c>
      <c r="F14546" s="7" t="s">
        <v>41</v>
      </c>
      <c r="G14546" s="7" t="s">
        <v>11</v>
      </c>
      <c r="H14546" s="13">
        <v>8.5</v>
      </c>
      <c r="I14546" s="13" t="str">
        <f>IF(G14546="Male",VLOOKUP(H14546,'Shoe size conversion table'!$B$6:$D$22,2),VLOOKUP(H14546,'Shoe size conversion table'!$J$6:$L$22,2))</f>
        <v>41-42</v>
      </c>
      <c r="J14546" s="13">
        <f>IF(G14546="Male",VLOOKUP(H14546,'Shoe size conversion table'!$B$6:$D$22,3),VLOOKUP(H14546,'Shoe size conversion table'!$J$6:$L$22,3))</f>
        <v>8</v>
      </c>
      <c r="K14546" s="11">
        <v>169</v>
      </c>
      <c r="L14546" s="12">
        <v>0.2</v>
      </c>
      <c r="M14546" s="7">
        <f t="shared" si="682"/>
        <v>2016</v>
      </c>
      <c r="N14546" s="7">
        <f t="shared" si="683"/>
        <v>12</v>
      </c>
      <c r="O14546" s="30">
        <f t="shared" si="684"/>
        <v>135.20000000000002</v>
      </c>
    </row>
    <row r="14547" spans="2:15" x14ac:dyDescent="0.2">
      <c r="B14547" s="13">
        <v>65384</v>
      </c>
      <c r="C14547" s="14">
        <v>42707.926111111206</v>
      </c>
      <c r="D14547" s="7" t="s">
        <v>8</v>
      </c>
      <c r="E14547" s="13">
        <v>2238</v>
      </c>
      <c r="F14547" s="7" t="s">
        <v>38</v>
      </c>
      <c r="G14547" s="7" t="s">
        <v>11</v>
      </c>
      <c r="H14547" s="13">
        <v>10.5</v>
      </c>
      <c r="I14547" s="13" t="str">
        <f>IF(G14547="Male",VLOOKUP(H14547,'Shoe size conversion table'!$B$6:$D$22,2),VLOOKUP(H14547,'Shoe size conversion table'!$J$6:$L$22,2))</f>
        <v>43-44</v>
      </c>
      <c r="J14547" s="13">
        <f>IF(G14547="Male",VLOOKUP(H14547,'Shoe size conversion table'!$B$6:$D$22,3),VLOOKUP(H14547,'Shoe size conversion table'!$J$6:$L$22,3))</f>
        <v>10</v>
      </c>
      <c r="K14547" s="11">
        <v>169</v>
      </c>
      <c r="L14547" s="12">
        <v>0</v>
      </c>
      <c r="M14547" s="7">
        <f t="shared" si="682"/>
        <v>2016</v>
      </c>
      <c r="N14547" s="7">
        <f t="shared" si="683"/>
        <v>12</v>
      </c>
      <c r="O14547" s="30">
        <f t="shared" si="684"/>
        <v>169</v>
      </c>
    </row>
    <row r="14548" spans="2:15" x14ac:dyDescent="0.2">
      <c r="B14548" s="13">
        <v>65385</v>
      </c>
      <c r="C14548" s="14">
        <v>42707.966111111113</v>
      </c>
      <c r="D14548" s="7" t="s">
        <v>7</v>
      </c>
      <c r="E14548" s="13">
        <v>2184</v>
      </c>
      <c r="F14548" s="7" t="s">
        <v>45</v>
      </c>
      <c r="G14548" s="7" t="s">
        <v>11</v>
      </c>
      <c r="H14548" s="13">
        <v>9.5</v>
      </c>
      <c r="I14548" s="13" t="str">
        <f>IF(G14548="Male",VLOOKUP(H14548,'Shoe size conversion table'!$B$6:$D$22,2),VLOOKUP(H14548,'Shoe size conversion table'!$J$6:$L$22,2))</f>
        <v>42-43</v>
      </c>
      <c r="J14548" s="13">
        <f>IF(G14548="Male",VLOOKUP(H14548,'Shoe size conversion table'!$B$6:$D$22,3),VLOOKUP(H14548,'Shoe size conversion table'!$J$6:$L$22,3))</f>
        <v>9</v>
      </c>
      <c r="K14548" s="11">
        <v>199</v>
      </c>
      <c r="L14548" s="12">
        <v>0</v>
      </c>
      <c r="M14548" s="7">
        <f t="shared" si="682"/>
        <v>2016</v>
      </c>
      <c r="N14548" s="7">
        <f t="shared" si="683"/>
        <v>12</v>
      </c>
      <c r="O14548" s="30">
        <f t="shared" si="684"/>
        <v>199</v>
      </c>
    </row>
    <row r="14549" spans="2:15" x14ac:dyDescent="0.2">
      <c r="B14549" s="13">
        <v>65386</v>
      </c>
      <c r="C14549" s="14">
        <v>42707.976111111253</v>
      </c>
      <c r="D14549" s="7" t="s">
        <v>8</v>
      </c>
      <c r="E14549" s="13">
        <v>2207</v>
      </c>
      <c r="F14549" s="7" t="s">
        <v>38</v>
      </c>
      <c r="G14549" s="7" t="s">
        <v>12</v>
      </c>
      <c r="H14549" s="13">
        <v>6.5</v>
      </c>
      <c r="I14549" s="13">
        <f>IF(G14549="Male",VLOOKUP(H14549,'Shoe size conversion table'!$B$6:$D$22,2),VLOOKUP(H14549,'Shoe size conversion table'!$J$6:$L$22,2))</f>
        <v>37</v>
      </c>
      <c r="J14549" s="13">
        <f>IF(G14549="Male",VLOOKUP(H14549,'Shoe size conversion table'!$B$6:$D$22,3),VLOOKUP(H14549,'Shoe size conversion table'!$J$6:$L$22,3))</f>
        <v>4.5</v>
      </c>
      <c r="K14549" s="11">
        <v>199</v>
      </c>
      <c r="L14549" s="12">
        <v>0</v>
      </c>
      <c r="M14549" s="7">
        <f t="shared" si="682"/>
        <v>2016</v>
      </c>
      <c r="N14549" s="7">
        <f t="shared" si="683"/>
        <v>12</v>
      </c>
      <c r="O14549" s="30">
        <f t="shared" si="684"/>
        <v>199</v>
      </c>
    </row>
    <row r="14550" spans="2:15" x14ac:dyDescent="0.2">
      <c r="B14550" s="13">
        <v>65387</v>
      </c>
      <c r="C14550" s="14">
        <v>42708.096111111205</v>
      </c>
      <c r="D14550" s="7" t="s">
        <v>8</v>
      </c>
      <c r="E14550" s="13">
        <v>2172</v>
      </c>
      <c r="F14550" s="7" t="s">
        <v>38</v>
      </c>
      <c r="G14550" s="7" t="s">
        <v>11</v>
      </c>
      <c r="H14550" s="13">
        <v>10.5</v>
      </c>
      <c r="I14550" s="13" t="str">
        <f>IF(G14550="Male",VLOOKUP(H14550,'Shoe size conversion table'!$B$6:$D$22,2),VLOOKUP(H14550,'Shoe size conversion table'!$J$6:$L$22,2))</f>
        <v>43-44</v>
      </c>
      <c r="J14550" s="13">
        <f>IF(G14550="Male",VLOOKUP(H14550,'Shoe size conversion table'!$B$6:$D$22,3),VLOOKUP(H14550,'Shoe size conversion table'!$J$6:$L$22,3))</f>
        <v>10</v>
      </c>
      <c r="K14550" s="11">
        <v>129</v>
      </c>
      <c r="L14550" s="12">
        <v>0</v>
      </c>
      <c r="M14550" s="7">
        <f t="shared" si="682"/>
        <v>2016</v>
      </c>
      <c r="N14550" s="7">
        <f t="shared" si="683"/>
        <v>12</v>
      </c>
      <c r="O14550" s="30">
        <f t="shared" si="684"/>
        <v>129</v>
      </c>
    </row>
    <row r="14551" spans="2:15" x14ac:dyDescent="0.2">
      <c r="B14551" s="13">
        <v>65388</v>
      </c>
      <c r="C14551" s="14">
        <v>42708.12611111132</v>
      </c>
      <c r="D14551" s="7" t="s">
        <v>7</v>
      </c>
      <c r="E14551" s="13">
        <v>2239</v>
      </c>
      <c r="F14551" s="7" t="s">
        <v>50</v>
      </c>
      <c r="G14551" s="7" t="s">
        <v>12</v>
      </c>
      <c r="H14551" s="13">
        <v>9</v>
      </c>
      <c r="I14551" s="13" t="str">
        <f>IF(G14551="Male",VLOOKUP(H14551,'Shoe size conversion table'!$B$6:$D$22,2),VLOOKUP(H14551,'Shoe size conversion table'!$J$6:$L$22,2))</f>
        <v>39-40</v>
      </c>
      <c r="J14551" s="13">
        <f>IF(G14551="Male",VLOOKUP(H14551,'Shoe size conversion table'!$B$6:$D$22,3),VLOOKUP(H14551,'Shoe size conversion table'!$J$6:$L$22,3))</f>
        <v>7</v>
      </c>
      <c r="K14551" s="11">
        <v>129</v>
      </c>
      <c r="L14551" s="12">
        <v>0</v>
      </c>
      <c r="M14551" s="7">
        <f t="shared" si="682"/>
        <v>2016</v>
      </c>
      <c r="N14551" s="7">
        <f t="shared" si="683"/>
        <v>12</v>
      </c>
      <c r="O14551" s="30">
        <f t="shared" si="684"/>
        <v>129</v>
      </c>
    </row>
    <row r="14552" spans="2:15" x14ac:dyDescent="0.2">
      <c r="B14552" s="13">
        <v>65389</v>
      </c>
      <c r="C14552" s="14">
        <v>42708.206111111111</v>
      </c>
      <c r="D14552" s="7" t="s">
        <v>7</v>
      </c>
      <c r="E14552" s="13">
        <v>2190</v>
      </c>
      <c r="F14552" s="7" t="s">
        <v>48</v>
      </c>
      <c r="G14552" s="7" t="s">
        <v>12</v>
      </c>
      <c r="H14552" s="13">
        <v>9</v>
      </c>
      <c r="I14552" s="13" t="str">
        <f>IF(G14552="Male",VLOOKUP(H14552,'Shoe size conversion table'!$B$6:$D$22,2),VLOOKUP(H14552,'Shoe size conversion table'!$J$6:$L$22,2))</f>
        <v>39-40</v>
      </c>
      <c r="J14552" s="13">
        <f>IF(G14552="Male",VLOOKUP(H14552,'Shoe size conversion table'!$B$6:$D$22,3),VLOOKUP(H14552,'Shoe size conversion table'!$J$6:$L$22,3))</f>
        <v>7</v>
      </c>
      <c r="K14552" s="11">
        <v>169</v>
      </c>
      <c r="L14552" s="12">
        <v>0</v>
      </c>
      <c r="M14552" s="7">
        <f t="shared" si="682"/>
        <v>2016</v>
      </c>
      <c r="N14552" s="7">
        <f t="shared" si="683"/>
        <v>12</v>
      </c>
      <c r="O14552" s="30">
        <f t="shared" si="684"/>
        <v>169</v>
      </c>
    </row>
    <row r="14553" spans="2:15" x14ac:dyDescent="0.2">
      <c r="B14553" s="13">
        <v>65390</v>
      </c>
      <c r="C14553" s="14">
        <v>42708.376111111109</v>
      </c>
      <c r="D14553" s="7" t="s">
        <v>7</v>
      </c>
      <c r="E14553" s="13">
        <v>2208</v>
      </c>
      <c r="F14553" s="7" t="s">
        <v>49</v>
      </c>
      <c r="G14553" s="7" t="s">
        <v>11</v>
      </c>
      <c r="H14553" s="13">
        <v>8</v>
      </c>
      <c r="I14553" s="13">
        <f>IF(G14553="Male",VLOOKUP(H14553,'Shoe size conversion table'!$B$6:$D$22,2),VLOOKUP(H14553,'Shoe size conversion table'!$J$6:$L$22,2))</f>
        <v>41</v>
      </c>
      <c r="J14553" s="13">
        <f>IF(G14553="Male",VLOOKUP(H14553,'Shoe size conversion table'!$B$6:$D$22,3),VLOOKUP(H14553,'Shoe size conversion table'!$J$6:$L$22,3))</f>
        <v>7.5</v>
      </c>
      <c r="K14553" s="11">
        <v>179</v>
      </c>
      <c r="L14553" s="12">
        <v>0</v>
      </c>
      <c r="M14553" s="7">
        <f t="shared" si="682"/>
        <v>2016</v>
      </c>
      <c r="N14553" s="7">
        <f t="shared" si="683"/>
        <v>12</v>
      </c>
      <c r="O14553" s="30">
        <f t="shared" si="684"/>
        <v>179</v>
      </c>
    </row>
    <row r="14554" spans="2:15" x14ac:dyDescent="0.2">
      <c r="B14554" s="13">
        <v>65391</v>
      </c>
      <c r="C14554" s="14">
        <v>42708.426111111112</v>
      </c>
      <c r="D14554" s="7" t="s">
        <v>8</v>
      </c>
      <c r="E14554" s="13">
        <v>2196</v>
      </c>
      <c r="F14554" s="7" t="s">
        <v>40</v>
      </c>
      <c r="G14554" s="7" t="s">
        <v>11</v>
      </c>
      <c r="H14554" s="13">
        <v>9</v>
      </c>
      <c r="I14554" s="13">
        <f>IF(G14554="Male",VLOOKUP(H14554,'Shoe size conversion table'!$B$6:$D$22,2),VLOOKUP(H14554,'Shoe size conversion table'!$J$6:$L$22,2))</f>
        <v>42</v>
      </c>
      <c r="J14554" s="13">
        <f>IF(G14554="Male",VLOOKUP(H14554,'Shoe size conversion table'!$B$6:$D$22,3),VLOOKUP(H14554,'Shoe size conversion table'!$J$6:$L$22,3))</f>
        <v>8.5</v>
      </c>
      <c r="K14554" s="11">
        <v>139</v>
      </c>
      <c r="L14554" s="12">
        <v>0.3</v>
      </c>
      <c r="M14554" s="7">
        <f t="shared" si="682"/>
        <v>2016</v>
      </c>
      <c r="N14554" s="7">
        <f t="shared" si="683"/>
        <v>12</v>
      </c>
      <c r="O14554" s="30">
        <f t="shared" si="684"/>
        <v>97.3</v>
      </c>
    </row>
    <row r="14555" spans="2:15" x14ac:dyDescent="0.2">
      <c r="B14555" s="13">
        <v>65392</v>
      </c>
      <c r="C14555" s="14">
        <v>42708.496111111206</v>
      </c>
      <c r="D14555" s="7" t="s">
        <v>7</v>
      </c>
      <c r="E14555" s="13">
        <v>2232</v>
      </c>
      <c r="F14555" s="7" t="s">
        <v>45</v>
      </c>
      <c r="G14555" s="7" t="s">
        <v>12</v>
      </c>
      <c r="H14555" s="13">
        <v>5.5</v>
      </c>
      <c r="I14555" s="13">
        <f>IF(G14555="Male",VLOOKUP(H14555,'Shoe size conversion table'!$B$6:$D$22,2),VLOOKUP(H14555,'Shoe size conversion table'!$J$6:$L$22,2))</f>
        <v>36</v>
      </c>
      <c r="J14555" s="13">
        <f>IF(G14555="Male",VLOOKUP(H14555,'Shoe size conversion table'!$B$6:$D$22,3),VLOOKUP(H14555,'Shoe size conversion table'!$J$6:$L$22,3))</f>
        <v>3.5</v>
      </c>
      <c r="K14555" s="11">
        <v>179</v>
      </c>
      <c r="L14555" s="12">
        <v>0</v>
      </c>
      <c r="M14555" s="7">
        <f t="shared" si="682"/>
        <v>2016</v>
      </c>
      <c r="N14555" s="7">
        <f t="shared" si="683"/>
        <v>12</v>
      </c>
      <c r="O14555" s="30">
        <f t="shared" si="684"/>
        <v>179</v>
      </c>
    </row>
    <row r="14556" spans="2:15" x14ac:dyDescent="0.2">
      <c r="B14556" s="13">
        <v>65392</v>
      </c>
      <c r="C14556" s="14">
        <v>42708.496111111206</v>
      </c>
      <c r="D14556" s="7" t="s">
        <v>7</v>
      </c>
      <c r="E14556" s="13">
        <v>2236</v>
      </c>
      <c r="F14556" s="7" t="s">
        <v>43</v>
      </c>
      <c r="G14556" s="7" t="s">
        <v>12</v>
      </c>
      <c r="H14556" s="13">
        <v>9.5</v>
      </c>
      <c r="I14556" s="13">
        <f>IF(G14556="Male",VLOOKUP(H14556,'Shoe size conversion table'!$B$6:$D$22,2),VLOOKUP(H14556,'Shoe size conversion table'!$J$6:$L$22,2))</f>
        <v>40</v>
      </c>
      <c r="J14556" s="13">
        <f>IF(G14556="Male",VLOOKUP(H14556,'Shoe size conversion table'!$B$6:$D$22,3),VLOOKUP(H14556,'Shoe size conversion table'!$J$6:$L$22,3))</f>
        <v>7.5</v>
      </c>
      <c r="K14556" s="11">
        <v>189</v>
      </c>
      <c r="L14556" s="12">
        <v>0.3</v>
      </c>
      <c r="M14556" s="7">
        <f t="shared" si="682"/>
        <v>2016</v>
      </c>
      <c r="N14556" s="7">
        <f t="shared" si="683"/>
        <v>12</v>
      </c>
      <c r="O14556" s="30">
        <f t="shared" si="684"/>
        <v>132.29999999999998</v>
      </c>
    </row>
    <row r="14557" spans="2:15" x14ac:dyDescent="0.2">
      <c r="B14557" s="13">
        <v>65393</v>
      </c>
      <c r="C14557" s="14">
        <v>42708.616111111201</v>
      </c>
      <c r="D14557" s="7" t="s">
        <v>9</v>
      </c>
      <c r="E14557" s="13">
        <v>2200</v>
      </c>
      <c r="F14557" s="7" t="s">
        <v>58</v>
      </c>
      <c r="G14557" s="7" t="s">
        <v>11</v>
      </c>
      <c r="H14557" s="13">
        <v>9.5</v>
      </c>
      <c r="I14557" s="13" t="str">
        <f>IF(G14557="Male",VLOOKUP(H14557,'Shoe size conversion table'!$B$6:$D$22,2),VLOOKUP(H14557,'Shoe size conversion table'!$J$6:$L$22,2))</f>
        <v>42-43</v>
      </c>
      <c r="J14557" s="13">
        <f>IF(G14557="Male",VLOOKUP(H14557,'Shoe size conversion table'!$B$6:$D$22,3),VLOOKUP(H14557,'Shoe size conversion table'!$J$6:$L$22,3))</f>
        <v>9</v>
      </c>
      <c r="K14557" s="11">
        <v>199</v>
      </c>
      <c r="L14557" s="12">
        <v>0.2</v>
      </c>
      <c r="M14557" s="7">
        <f t="shared" si="682"/>
        <v>2016</v>
      </c>
      <c r="N14557" s="7">
        <f t="shared" si="683"/>
        <v>12</v>
      </c>
      <c r="O14557" s="30">
        <f t="shared" si="684"/>
        <v>159.20000000000002</v>
      </c>
    </row>
    <row r="14558" spans="2:15" x14ac:dyDescent="0.2">
      <c r="B14558" s="13">
        <v>65394</v>
      </c>
      <c r="C14558" s="14">
        <v>42708.636111111206</v>
      </c>
      <c r="D14558" s="7" t="s">
        <v>7</v>
      </c>
      <c r="E14558" s="13">
        <v>2222</v>
      </c>
      <c r="F14558" s="7" t="s">
        <v>55</v>
      </c>
      <c r="G14558" s="7" t="s">
        <v>11</v>
      </c>
      <c r="H14558" s="13">
        <v>6.5</v>
      </c>
      <c r="I14558" s="13">
        <f>IF(G14558="Male",VLOOKUP(H14558,'Shoe size conversion table'!$B$6:$D$22,2),VLOOKUP(H14558,'Shoe size conversion table'!$J$6:$L$22,2))</f>
        <v>39</v>
      </c>
      <c r="J14558" s="13">
        <f>IF(G14558="Male",VLOOKUP(H14558,'Shoe size conversion table'!$B$6:$D$22,3),VLOOKUP(H14558,'Shoe size conversion table'!$J$6:$L$22,3))</f>
        <v>6</v>
      </c>
      <c r="K14558" s="11">
        <v>189</v>
      </c>
      <c r="L14558" s="12">
        <v>0</v>
      </c>
      <c r="M14558" s="7">
        <f t="shared" si="682"/>
        <v>2016</v>
      </c>
      <c r="N14558" s="7">
        <f t="shared" si="683"/>
        <v>12</v>
      </c>
      <c r="O14558" s="30">
        <f t="shared" si="684"/>
        <v>189</v>
      </c>
    </row>
    <row r="14559" spans="2:15" x14ac:dyDescent="0.2">
      <c r="B14559" s="13">
        <v>65395</v>
      </c>
      <c r="C14559" s="14">
        <v>42708.706111111111</v>
      </c>
      <c r="D14559" s="7" t="s">
        <v>7</v>
      </c>
      <c r="E14559" s="13">
        <v>2148</v>
      </c>
      <c r="F14559" s="7" t="s">
        <v>53</v>
      </c>
      <c r="G14559" s="7" t="s">
        <v>12</v>
      </c>
      <c r="H14559" s="13">
        <v>8.5</v>
      </c>
      <c r="I14559" s="13">
        <f>IF(G14559="Male",VLOOKUP(H14559,'Shoe size conversion table'!$B$6:$D$22,2),VLOOKUP(H14559,'Shoe size conversion table'!$J$6:$L$22,2))</f>
        <v>39</v>
      </c>
      <c r="J14559" s="13">
        <f>IF(G14559="Male",VLOOKUP(H14559,'Shoe size conversion table'!$B$6:$D$22,3),VLOOKUP(H14559,'Shoe size conversion table'!$J$6:$L$22,3))</f>
        <v>6.5</v>
      </c>
      <c r="K14559" s="11">
        <v>159</v>
      </c>
      <c r="L14559" s="12">
        <v>0.3</v>
      </c>
      <c r="M14559" s="7">
        <f t="shared" si="682"/>
        <v>2016</v>
      </c>
      <c r="N14559" s="7">
        <f t="shared" si="683"/>
        <v>12</v>
      </c>
      <c r="O14559" s="30">
        <f t="shared" si="684"/>
        <v>111.3</v>
      </c>
    </row>
    <row r="14560" spans="2:15" x14ac:dyDescent="0.2">
      <c r="B14560" s="13">
        <v>65396</v>
      </c>
      <c r="C14560" s="14">
        <v>42708.706111111322</v>
      </c>
      <c r="D14560" s="7" t="s">
        <v>9</v>
      </c>
      <c r="E14560" s="13">
        <v>2166</v>
      </c>
      <c r="F14560" s="7" t="s">
        <v>58</v>
      </c>
      <c r="G14560" s="7" t="s">
        <v>11</v>
      </c>
      <c r="H14560" s="13">
        <v>8.5</v>
      </c>
      <c r="I14560" s="13" t="str">
        <f>IF(G14560="Male",VLOOKUP(H14560,'Shoe size conversion table'!$B$6:$D$22,2),VLOOKUP(H14560,'Shoe size conversion table'!$J$6:$L$22,2))</f>
        <v>41-42</v>
      </c>
      <c r="J14560" s="13">
        <f>IF(G14560="Male",VLOOKUP(H14560,'Shoe size conversion table'!$B$6:$D$22,3),VLOOKUP(H14560,'Shoe size conversion table'!$J$6:$L$22,3))</f>
        <v>8</v>
      </c>
      <c r="K14560" s="11">
        <v>179</v>
      </c>
      <c r="L14560" s="12">
        <v>0</v>
      </c>
      <c r="M14560" s="7">
        <f t="shared" si="682"/>
        <v>2016</v>
      </c>
      <c r="N14560" s="7">
        <f t="shared" si="683"/>
        <v>12</v>
      </c>
      <c r="O14560" s="30">
        <f t="shared" si="684"/>
        <v>179</v>
      </c>
    </row>
    <row r="14561" spans="2:15" x14ac:dyDescent="0.2">
      <c r="B14561" s="13">
        <v>65397</v>
      </c>
      <c r="C14561" s="14">
        <v>42708.736111111204</v>
      </c>
      <c r="D14561" s="7" t="s">
        <v>7</v>
      </c>
      <c r="E14561" s="13">
        <v>2168</v>
      </c>
      <c r="F14561" s="7" t="s">
        <v>51</v>
      </c>
      <c r="G14561" s="7" t="s">
        <v>12</v>
      </c>
      <c r="H14561" s="13">
        <v>6</v>
      </c>
      <c r="I14561" s="13" t="str">
        <f>IF(G14561="Male",VLOOKUP(H14561,'Shoe size conversion table'!$B$6:$D$22,2),VLOOKUP(H14561,'Shoe size conversion table'!$J$6:$L$22,2))</f>
        <v>36-37</v>
      </c>
      <c r="J14561" s="13">
        <f>IF(G14561="Male",VLOOKUP(H14561,'Shoe size conversion table'!$B$6:$D$22,3),VLOOKUP(H14561,'Shoe size conversion table'!$J$6:$L$22,3))</f>
        <v>4</v>
      </c>
      <c r="K14561" s="11">
        <v>159</v>
      </c>
      <c r="L14561" s="12">
        <v>0.5</v>
      </c>
      <c r="M14561" s="7">
        <f t="shared" si="682"/>
        <v>2016</v>
      </c>
      <c r="N14561" s="7">
        <f t="shared" si="683"/>
        <v>12</v>
      </c>
      <c r="O14561" s="30">
        <f t="shared" si="684"/>
        <v>79.5</v>
      </c>
    </row>
    <row r="14562" spans="2:15" x14ac:dyDescent="0.2">
      <c r="B14562" s="13">
        <v>65398</v>
      </c>
      <c r="C14562" s="14">
        <v>42708.73611111132</v>
      </c>
      <c r="D14562" s="7" t="s">
        <v>10</v>
      </c>
      <c r="E14562" s="13">
        <v>2156</v>
      </c>
      <c r="F14562" s="7" t="s">
        <v>34</v>
      </c>
      <c r="G14562" s="7" t="s">
        <v>12</v>
      </c>
      <c r="H14562" s="13">
        <v>6.5</v>
      </c>
      <c r="I14562" s="13">
        <f>IF(G14562="Male",VLOOKUP(H14562,'Shoe size conversion table'!$B$6:$D$22,2),VLOOKUP(H14562,'Shoe size conversion table'!$J$6:$L$22,2))</f>
        <v>37</v>
      </c>
      <c r="J14562" s="13">
        <f>IF(G14562="Male",VLOOKUP(H14562,'Shoe size conversion table'!$B$6:$D$22,3),VLOOKUP(H14562,'Shoe size conversion table'!$J$6:$L$22,3))</f>
        <v>4.5</v>
      </c>
      <c r="K14562" s="11">
        <v>139</v>
      </c>
      <c r="L14562" s="12">
        <v>0.1</v>
      </c>
      <c r="M14562" s="7">
        <f t="shared" si="682"/>
        <v>2016</v>
      </c>
      <c r="N14562" s="7">
        <f t="shared" si="683"/>
        <v>12</v>
      </c>
      <c r="O14562" s="30">
        <f t="shared" si="684"/>
        <v>125.10000000000001</v>
      </c>
    </row>
    <row r="14563" spans="2:15" x14ac:dyDescent="0.2">
      <c r="B14563" s="13">
        <v>65399</v>
      </c>
      <c r="C14563" s="14">
        <v>42708.74611111125</v>
      </c>
      <c r="D14563" s="7" t="s">
        <v>7</v>
      </c>
      <c r="E14563" s="13">
        <v>2161</v>
      </c>
      <c r="F14563" s="7" t="s">
        <v>48</v>
      </c>
      <c r="G14563" s="7" t="s">
        <v>12</v>
      </c>
      <c r="H14563" s="13">
        <v>8</v>
      </c>
      <c r="I14563" s="13" t="str">
        <f>IF(G14563="Male",VLOOKUP(H14563,'Shoe size conversion table'!$B$6:$D$22,2),VLOOKUP(H14563,'Shoe size conversion table'!$J$6:$L$22,2))</f>
        <v>38-39</v>
      </c>
      <c r="J14563" s="13">
        <f>IF(G14563="Male",VLOOKUP(H14563,'Shoe size conversion table'!$B$6:$D$22,3),VLOOKUP(H14563,'Shoe size conversion table'!$J$6:$L$22,3))</f>
        <v>6</v>
      </c>
      <c r="K14563" s="11">
        <v>159</v>
      </c>
      <c r="L14563" s="12">
        <v>0.2</v>
      </c>
      <c r="M14563" s="7">
        <f t="shared" si="682"/>
        <v>2016</v>
      </c>
      <c r="N14563" s="7">
        <f t="shared" si="683"/>
        <v>12</v>
      </c>
      <c r="O14563" s="30">
        <f t="shared" si="684"/>
        <v>127.2</v>
      </c>
    </row>
    <row r="14564" spans="2:15" x14ac:dyDescent="0.2">
      <c r="B14564" s="13">
        <v>65400</v>
      </c>
      <c r="C14564" s="14">
        <v>42708.816111111322</v>
      </c>
      <c r="D14564" s="7" t="s">
        <v>10</v>
      </c>
      <c r="E14564" s="13">
        <v>2179</v>
      </c>
      <c r="F14564" s="7" t="s">
        <v>35</v>
      </c>
      <c r="G14564" s="7" t="s">
        <v>11</v>
      </c>
      <c r="H14564" s="13">
        <v>9</v>
      </c>
      <c r="I14564" s="13">
        <f>IF(G14564="Male",VLOOKUP(H14564,'Shoe size conversion table'!$B$6:$D$22,2),VLOOKUP(H14564,'Shoe size conversion table'!$J$6:$L$22,2))</f>
        <v>42</v>
      </c>
      <c r="J14564" s="13">
        <f>IF(G14564="Male",VLOOKUP(H14564,'Shoe size conversion table'!$B$6:$D$22,3),VLOOKUP(H14564,'Shoe size conversion table'!$J$6:$L$22,3))</f>
        <v>8.5</v>
      </c>
      <c r="K14564" s="11">
        <v>199</v>
      </c>
      <c r="L14564" s="12">
        <v>0.5</v>
      </c>
      <c r="M14564" s="7">
        <f t="shared" si="682"/>
        <v>2016</v>
      </c>
      <c r="N14564" s="7">
        <f t="shared" si="683"/>
        <v>12</v>
      </c>
      <c r="O14564" s="30">
        <f t="shared" si="684"/>
        <v>99.5</v>
      </c>
    </row>
    <row r="14565" spans="2:15" x14ac:dyDescent="0.2">
      <c r="B14565" s="13">
        <v>65401</v>
      </c>
      <c r="C14565" s="14">
        <v>42708.966111111113</v>
      </c>
      <c r="D14565" s="7" t="s">
        <v>8</v>
      </c>
      <c r="E14565" s="13">
        <v>2216</v>
      </c>
      <c r="F14565" s="7" t="s">
        <v>38</v>
      </c>
      <c r="G14565" s="7" t="s">
        <v>12</v>
      </c>
      <c r="H14565" s="13">
        <v>11</v>
      </c>
      <c r="I14565" s="13" t="str">
        <f>IF(G14565="Male",VLOOKUP(H14565,'Shoe size conversion table'!$B$6:$D$22,2),VLOOKUP(H14565,'Shoe size conversion table'!$J$6:$L$22,2))</f>
        <v>41-42</v>
      </c>
      <c r="J14565" s="13">
        <f>IF(G14565="Male",VLOOKUP(H14565,'Shoe size conversion table'!$B$6:$D$22,3),VLOOKUP(H14565,'Shoe size conversion table'!$J$6:$L$22,3))</f>
        <v>9</v>
      </c>
      <c r="K14565" s="11">
        <v>149</v>
      </c>
      <c r="L14565" s="12">
        <v>0.5</v>
      </c>
      <c r="M14565" s="7">
        <f t="shared" si="682"/>
        <v>2016</v>
      </c>
      <c r="N14565" s="7">
        <f t="shared" si="683"/>
        <v>12</v>
      </c>
      <c r="O14565" s="30">
        <f t="shared" si="684"/>
        <v>74.5</v>
      </c>
    </row>
    <row r="14566" spans="2:15" x14ac:dyDescent="0.2">
      <c r="B14566" s="13">
        <v>65402</v>
      </c>
      <c r="C14566" s="14">
        <v>42709.016111111319</v>
      </c>
      <c r="D14566" s="7" t="s">
        <v>7</v>
      </c>
      <c r="E14566" s="13">
        <v>2165</v>
      </c>
      <c r="F14566" s="7" t="s">
        <v>43</v>
      </c>
      <c r="G14566" s="7" t="s">
        <v>11</v>
      </c>
      <c r="H14566" s="13">
        <v>11.5</v>
      </c>
      <c r="I14566" s="13" t="str">
        <f>IF(G14566="Male",VLOOKUP(H14566,'Shoe size conversion table'!$B$6:$D$22,2),VLOOKUP(H14566,'Shoe size conversion table'!$J$6:$L$22,2))</f>
        <v>44-45</v>
      </c>
      <c r="J14566" s="13">
        <f>IF(G14566="Male",VLOOKUP(H14566,'Shoe size conversion table'!$B$6:$D$22,3),VLOOKUP(H14566,'Shoe size conversion table'!$J$6:$L$22,3))</f>
        <v>11</v>
      </c>
      <c r="K14566" s="11">
        <v>129</v>
      </c>
      <c r="L14566" s="12">
        <v>0</v>
      </c>
      <c r="M14566" s="7">
        <f t="shared" si="682"/>
        <v>2016</v>
      </c>
      <c r="N14566" s="7">
        <f t="shared" si="683"/>
        <v>12</v>
      </c>
      <c r="O14566" s="30">
        <f t="shared" si="684"/>
        <v>129</v>
      </c>
    </row>
    <row r="14567" spans="2:15" x14ac:dyDescent="0.2">
      <c r="B14567" s="13">
        <v>65403</v>
      </c>
      <c r="C14567" s="14">
        <v>42709.096111111205</v>
      </c>
      <c r="D14567" s="7" t="s">
        <v>8</v>
      </c>
      <c r="E14567" s="13">
        <v>2167</v>
      </c>
      <c r="F14567" s="7" t="s">
        <v>37</v>
      </c>
      <c r="G14567" s="7" t="s">
        <v>11</v>
      </c>
      <c r="H14567" s="13">
        <v>9.5</v>
      </c>
      <c r="I14567" s="13" t="str">
        <f>IF(G14567="Male",VLOOKUP(H14567,'Shoe size conversion table'!$B$6:$D$22,2),VLOOKUP(H14567,'Shoe size conversion table'!$J$6:$L$22,2))</f>
        <v>42-43</v>
      </c>
      <c r="J14567" s="13">
        <f>IF(G14567="Male",VLOOKUP(H14567,'Shoe size conversion table'!$B$6:$D$22,3),VLOOKUP(H14567,'Shoe size conversion table'!$J$6:$L$22,3))</f>
        <v>9</v>
      </c>
      <c r="K14567" s="11">
        <v>179</v>
      </c>
      <c r="L14567" s="12">
        <v>0</v>
      </c>
      <c r="M14567" s="7">
        <f t="shared" si="682"/>
        <v>2016</v>
      </c>
      <c r="N14567" s="7">
        <f t="shared" si="683"/>
        <v>12</v>
      </c>
      <c r="O14567" s="30">
        <f t="shared" si="684"/>
        <v>179</v>
      </c>
    </row>
    <row r="14568" spans="2:15" x14ac:dyDescent="0.2">
      <c r="B14568" s="13">
        <v>65404</v>
      </c>
      <c r="C14568" s="14">
        <v>42709.496111111206</v>
      </c>
      <c r="D14568" s="7" t="s">
        <v>7</v>
      </c>
      <c r="E14568" s="13">
        <v>2157</v>
      </c>
      <c r="F14568" s="7" t="s">
        <v>43</v>
      </c>
      <c r="G14568" s="7" t="s">
        <v>11</v>
      </c>
      <c r="H14568" s="13">
        <v>8.5</v>
      </c>
      <c r="I14568" s="13" t="str">
        <f>IF(G14568="Male",VLOOKUP(H14568,'Shoe size conversion table'!$B$6:$D$22,2),VLOOKUP(H14568,'Shoe size conversion table'!$J$6:$L$22,2))</f>
        <v>41-42</v>
      </c>
      <c r="J14568" s="13">
        <f>IF(G14568="Male",VLOOKUP(H14568,'Shoe size conversion table'!$B$6:$D$22,3),VLOOKUP(H14568,'Shoe size conversion table'!$J$6:$L$22,3))</f>
        <v>8</v>
      </c>
      <c r="K14568" s="11">
        <v>159</v>
      </c>
      <c r="L14568" s="12">
        <v>0.2</v>
      </c>
      <c r="M14568" s="7">
        <f t="shared" si="682"/>
        <v>2016</v>
      </c>
      <c r="N14568" s="7">
        <f t="shared" si="683"/>
        <v>12</v>
      </c>
      <c r="O14568" s="30">
        <f t="shared" si="684"/>
        <v>127.2</v>
      </c>
    </row>
    <row r="14569" spans="2:15" x14ac:dyDescent="0.2">
      <c r="B14569" s="13">
        <v>65405</v>
      </c>
      <c r="C14569" s="14">
        <v>42709.616111111114</v>
      </c>
      <c r="D14569" s="7" t="s">
        <v>10</v>
      </c>
      <c r="E14569" s="13">
        <v>2226</v>
      </c>
      <c r="F14569" s="7" t="s">
        <v>35</v>
      </c>
      <c r="G14569" s="7" t="s">
        <v>11</v>
      </c>
      <c r="H14569" s="13">
        <v>7.5</v>
      </c>
      <c r="I14569" s="13" t="str">
        <f>IF(G14569="Male",VLOOKUP(H14569,'Shoe size conversion table'!$B$6:$D$22,2),VLOOKUP(H14569,'Shoe size conversion table'!$J$6:$L$22,2))</f>
        <v>40-41</v>
      </c>
      <c r="J14569" s="13">
        <f>IF(G14569="Male",VLOOKUP(H14569,'Shoe size conversion table'!$B$6:$D$22,3),VLOOKUP(H14569,'Shoe size conversion table'!$J$6:$L$22,3))</f>
        <v>7</v>
      </c>
      <c r="K14569" s="11">
        <v>199</v>
      </c>
      <c r="L14569" s="12">
        <v>0</v>
      </c>
      <c r="M14569" s="7">
        <f t="shared" si="682"/>
        <v>2016</v>
      </c>
      <c r="N14569" s="7">
        <f t="shared" si="683"/>
        <v>12</v>
      </c>
      <c r="O14569" s="30">
        <f t="shared" si="684"/>
        <v>199</v>
      </c>
    </row>
    <row r="14570" spans="2:15" x14ac:dyDescent="0.2">
      <c r="B14570" s="13">
        <v>65406</v>
      </c>
      <c r="C14570" s="14">
        <v>42709.69611111132</v>
      </c>
      <c r="D14570" s="7" t="s">
        <v>7</v>
      </c>
      <c r="E14570" s="13">
        <v>2205</v>
      </c>
      <c r="F14570" s="7" t="s">
        <v>46</v>
      </c>
      <c r="G14570" s="7" t="s">
        <v>11</v>
      </c>
      <c r="H14570" s="13">
        <v>9</v>
      </c>
      <c r="I14570" s="13">
        <f>IF(G14570="Male",VLOOKUP(H14570,'Shoe size conversion table'!$B$6:$D$22,2),VLOOKUP(H14570,'Shoe size conversion table'!$J$6:$L$22,2))</f>
        <v>42</v>
      </c>
      <c r="J14570" s="13">
        <f>IF(G14570="Male",VLOOKUP(H14570,'Shoe size conversion table'!$B$6:$D$22,3),VLOOKUP(H14570,'Shoe size conversion table'!$J$6:$L$22,3))</f>
        <v>8.5</v>
      </c>
      <c r="K14570" s="11">
        <v>169</v>
      </c>
      <c r="L14570" s="12">
        <v>0</v>
      </c>
      <c r="M14570" s="7">
        <f t="shared" si="682"/>
        <v>2016</v>
      </c>
      <c r="N14570" s="7">
        <f t="shared" si="683"/>
        <v>12</v>
      </c>
      <c r="O14570" s="30">
        <f t="shared" si="684"/>
        <v>169</v>
      </c>
    </row>
    <row r="14571" spans="2:15" x14ac:dyDescent="0.2">
      <c r="B14571" s="13">
        <v>65407</v>
      </c>
      <c r="C14571" s="14">
        <v>42709.706111111111</v>
      </c>
      <c r="D14571" s="7" t="s">
        <v>7</v>
      </c>
      <c r="E14571" s="13">
        <v>2149</v>
      </c>
      <c r="F14571" s="7" t="s">
        <v>50</v>
      </c>
      <c r="G14571" s="7" t="s">
        <v>11</v>
      </c>
      <c r="H14571" s="13">
        <v>9.5</v>
      </c>
      <c r="I14571" s="13" t="str">
        <f>IF(G14571="Male",VLOOKUP(H14571,'Shoe size conversion table'!$B$6:$D$22,2),VLOOKUP(H14571,'Shoe size conversion table'!$J$6:$L$22,2))</f>
        <v>42-43</v>
      </c>
      <c r="J14571" s="13">
        <f>IF(G14571="Male",VLOOKUP(H14571,'Shoe size conversion table'!$B$6:$D$22,3),VLOOKUP(H14571,'Shoe size conversion table'!$J$6:$L$22,3))</f>
        <v>9</v>
      </c>
      <c r="K14571" s="11">
        <v>159</v>
      </c>
      <c r="L14571" s="12">
        <v>0.2</v>
      </c>
      <c r="M14571" s="7">
        <f t="shared" si="682"/>
        <v>2016</v>
      </c>
      <c r="N14571" s="7">
        <f t="shared" si="683"/>
        <v>12</v>
      </c>
      <c r="O14571" s="30">
        <f t="shared" si="684"/>
        <v>127.2</v>
      </c>
    </row>
    <row r="14572" spans="2:15" x14ac:dyDescent="0.2">
      <c r="B14572" s="13">
        <v>65408</v>
      </c>
      <c r="C14572" s="14">
        <v>42709.706111111322</v>
      </c>
      <c r="D14572" s="7" t="s">
        <v>9</v>
      </c>
      <c r="E14572" s="13">
        <v>2226</v>
      </c>
      <c r="F14572" s="7" t="s">
        <v>59</v>
      </c>
      <c r="G14572" s="7" t="s">
        <v>11</v>
      </c>
      <c r="H14572" s="13">
        <v>11.5</v>
      </c>
      <c r="I14572" s="13" t="str">
        <f>IF(G14572="Male",VLOOKUP(H14572,'Shoe size conversion table'!$B$6:$D$22,2),VLOOKUP(H14572,'Shoe size conversion table'!$J$6:$L$22,2))</f>
        <v>44-45</v>
      </c>
      <c r="J14572" s="13">
        <f>IF(G14572="Male",VLOOKUP(H14572,'Shoe size conversion table'!$B$6:$D$22,3),VLOOKUP(H14572,'Shoe size conversion table'!$J$6:$L$22,3))</f>
        <v>11</v>
      </c>
      <c r="K14572" s="11">
        <v>199</v>
      </c>
      <c r="L14572" s="12">
        <v>0</v>
      </c>
      <c r="M14572" s="7">
        <f t="shared" si="682"/>
        <v>2016</v>
      </c>
      <c r="N14572" s="7">
        <f t="shared" si="683"/>
        <v>12</v>
      </c>
      <c r="O14572" s="30">
        <f t="shared" si="684"/>
        <v>199</v>
      </c>
    </row>
    <row r="14573" spans="2:15" x14ac:dyDescent="0.2">
      <c r="B14573" s="13">
        <v>65409</v>
      </c>
      <c r="C14573" s="14">
        <v>42709.706111111322</v>
      </c>
      <c r="D14573" s="7" t="s">
        <v>10</v>
      </c>
      <c r="E14573" s="13">
        <v>2178</v>
      </c>
      <c r="F14573" s="7" t="s">
        <v>35</v>
      </c>
      <c r="G14573" s="7" t="s">
        <v>11</v>
      </c>
      <c r="H14573" s="13">
        <v>7.5</v>
      </c>
      <c r="I14573" s="13" t="str">
        <f>IF(G14573="Male",VLOOKUP(H14573,'Shoe size conversion table'!$B$6:$D$22,2),VLOOKUP(H14573,'Shoe size conversion table'!$J$6:$L$22,2))</f>
        <v>40-41</v>
      </c>
      <c r="J14573" s="13">
        <f>IF(G14573="Male",VLOOKUP(H14573,'Shoe size conversion table'!$B$6:$D$22,3),VLOOKUP(H14573,'Shoe size conversion table'!$J$6:$L$22,3))</f>
        <v>7</v>
      </c>
      <c r="K14573" s="11">
        <v>129</v>
      </c>
      <c r="L14573" s="12">
        <v>0</v>
      </c>
      <c r="M14573" s="7">
        <f t="shared" si="682"/>
        <v>2016</v>
      </c>
      <c r="N14573" s="7">
        <f t="shared" si="683"/>
        <v>12</v>
      </c>
      <c r="O14573" s="30">
        <f t="shared" si="684"/>
        <v>129</v>
      </c>
    </row>
    <row r="14574" spans="2:15" x14ac:dyDescent="0.2">
      <c r="B14574" s="13">
        <v>65410</v>
      </c>
      <c r="C14574" s="14">
        <v>42709.816111111322</v>
      </c>
      <c r="D14574" s="7" t="s">
        <v>10</v>
      </c>
      <c r="E14574" s="13">
        <v>2162</v>
      </c>
      <c r="F14574" s="7" t="s">
        <v>35</v>
      </c>
      <c r="G14574" s="7" t="s">
        <v>11</v>
      </c>
      <c r="H14574" s="13">
        <v>10</v>
      </c>
      <c r="I14574" s="13">
        <f>IF(G14574="Male",VLOOKUP(H14574,'Shoe size conversion table'!$B$6:$D$22,2),VLOOKUP(H14574,'Shoe size conversion table'!$J$6:$L$22,2))</f>
        <v>43</v>
      </c>
      <c r="J14574" s="13">
        <f>IF(G14574="Male",VLOOKUP(H14574,'Shoe size conversion table'!$B$6:$D$22,3),VLOOKUP(H14574,'Shoe size conversion table'!$J$6:$L$22,3))</f>
        <v>9.5</v>
      </c>
      <c r="K14574" s="11">
        <v>189</v>
      </c>
      <c r="L14574" s="12">
        <v>0</v>
      </c>
      <c r="M14574" s="7">
        <f t="shared" si="682"/>
        <v>2016</v>
      </c>
      <c r="N14574" s="7">
        <f t="shared" si="683"/>
        <v>12</v>
      </c>
      <c r="O14574" s="30">
        <f t="shared" si="684"/>
        <v>189</v>
      </c>
    </row>
    <row r="14575" spans="2:15" x14ac:dyDescent="0.2">
      <c r="B14575" s="13">
        <v>65410</v>
      </c>
      <c r="C14575" s="14">
        <v>42709.816111111322</v>
      </c>
      <c r="D14575" s="7" t="s">
        <v>10</v>
      </c>
      <c r="E14575" s="13">
        <v>2187</v>
      </c>
      <c r="F14575" s="7" t="s">
        <v>34</v>
      </c>
      <c r="G14575" s="7" t="s">
        <v>11</v>
      </c>
      <c r="H14575" s="13">
        <v>8</v>
      </c>
      <c r="I14575" s="13">
        <f>IF(G14575="Male",VLOOKUP(H14575,'Shoe size conversion table'!$B$6:$D$22,2),VLOOKUP(H14575,'Shoe size conversion table'!$J$6:$L$22,2))</f>
        <v>41</v>
      </c>
      <c r="J14575" s="13">
        <f>IF(G14575="Male",VLOOKUP(H14575,'Shoe size conversion table'!$B$6:$D$22,3),VLOOKUP(H14575,'Shoe size conversion table'!$J$6:$L$22,3))</f>
        <v>7.5</v>
      </c>
      <c r="K14575" s="11">
        <v>169</v>
      </c>
      <c r="L14575" s="12">
        <v>0</v>
      </c>
      <c r="M14575" s="7">
        <f t="shared" si="682"/>
        <v>2016</v>
      </c>
      <c r="N14575" s="7">
        <f t="shared" si="683"/>
        <v>12</v>
      </c>
      <c r="O14575" s="30">
        <f t="shared" si="684"/>
        <v>169</v>
      </c>
    </row>
    <row r="14576" spans="2:15" x14ac:dyDescent="0.2">
      <c r="B14576" s="13">
        <v>65411</v>
      </c>
      <c r="C14576" s="14">
        <v>42709.92611111125</v>
      </c>
      <c r="D14576" s="7" t="s">
        <v>10</v>
      </c>
      <c r="E14576" s="13">
        <v>2168</v>
      </c>
      <c r="F14576" s="7" t="s">
        <v>34</v>
      </c>
      <c r="G14576" s="7" t="s">
        <v>11</v>
      </c>
      <c r="H14576" s="13">
        <v>9.5</v>
      </c>
      <c r="I14576" s="13" t="str">
        <f>IF(G14576="Male",VLOOKUP(H14576,'Shoe size conversion table'!$B$6:$D$22,2),VLOOKUP(H14576,'Shoe size conversion table'!$J$6:$L$22,2))</f>
        <v>42-43</v>
      </c>
      <c r="J14576" s="13">
        <f>IF(G14576="Male",VLOOKUP(H14576,'Shoe size conversion table'!$B$6:$D$22,3),VLOOKUP(H14576,'Shoe size conversion table'!$J$6:$L$22,3))</f>
        <v>9</v>
      </c>
      <c r="K14576" s="11">
        <v>139</v>
      </c>
      <c r="L14576" s="12">
        <v>0.5</v>
      </c>
      <c r="M14576" s="7">
        <f t="shared" si="682"/>
        <v>2016</v>
      </c>
      <c r="N14576" s="7">
        <f t="shared" si="683"/>
        <v>12</v>
      </c>
      <c r="O14576" s="30">
        <f t="shared" si="684"/>
        <v>69.5</v>
      </c>
    </row>
    <row r="14577" spans="2:15" x14ac:dyDescent="0.2">
      <c r="B14577" s="13">
        <v>65412</v>
      </c>
      <c r="C14577" s="14">
        <v>42710.066111111199</v>
      </c>
      <c r="D14577" s="7" t="s">
        <v>10</v>
      </c>
      <c r="E14577" s="13">
        <v>2210</v>
      </c>
      <c r="F14577" s="7" t="s">
        <v>34</v>
      </c>
      <c r="G14577" s="7" t="s">
        <v>11</v>
      </c>
      <c r="H14577" s="13">
        <v>9.5</v>
      </c>
      <c r="I14577" s="13" t="str">
        <f>IF(G14577="Male",VLOOKUP(H14577,'Shoe size conversion table'!$B$6:$D$22,2),VLOOKUP(H14577,'Shoe size conversion table'!$J$6:$L$22,2))</f>
        <v>42-43</v>
      </c>
      <c r="J14577" s="13">
        <f>IF(G14577="Male",VLOOKUP(H14577,'Shoe size conversion table'!$B$6:$D$22,3),VLOOKUP(H14577,'Shoe size conversion table'!$J$6:$L$22,3))</f>
        <v>9</v>
      </c>
      <c r="K14577" s="11">
        <v>199</v>
      </c>
      <c r="L14577" s="12">
        <v>0.5</v>
      </c>
      <c r="M14577" s="7">
        <f t="shared" si="682"/>
        <v>2016</v>
      </c>
      <c r="N14577" s="7">
        <f t="shared" si="683"/>
        <v>12</v>
      </c>
      <c r="O14577" s="30">
        <f t="shared" si="684"/>
        <v>99.5</v>
      </c>
    </row>
    <row r="14578" spans="2:15" x14ac:dyDescent="0.2">
      <c r="B14578" s="13">
        <v>65412</v>
      </c>
      <c r="C14578" s="14">
        <v>42710.066111111199</v>
      </c>
      <c r="D14578" s="7" t="s">
        <v>10</v>
      </c>
      <c r="E14578" s="13">
        <v>2238</v>
      </c>
      <c r="F14578" s="7" t="s">
        <v>35</v>
      </c>
      <c r="G14578" s="7" t="s">
        <v>12</v>
      </c>
      <c r="H14578" s="13">
        <v>9.5</v>
      </c>
      <c r="I14578" s="13">
        <f>IF(G14578="Male",VLOOKUP(H14578,'Shoe size conversion table'!$B$6:$D$22,2),VLOOKUP(H14578,'Shoe size conversion table'!$J$6:$L$22,2))</f>
        <v>40</v>
      </c>
      <c r="J14578" s="13">
        <f>IF(G14578="Male",VLOOKUP(H14578,'Shoe size conversion table'!$B$6:$D$22,3),VLOOKUP(H14578,'Shoe size conversion table'!$J$6:$L$22,3))</f>
        <v>7.5</v>
      </c>
      <c r="K14578" s="11">
        <v>189</v>
      </c>
      <c r="L14578" s="12">
        <v>0</v>
      </c>
      <c r="M14578" s="7">
        <f t="shared" si="682"/>
        <v>2016</v>
      </c>
      <c r="N14578" s="7">
        <f t="shared" si="683"/>
        <v>12</v>
      </c>
      <c r="O14578" s="30">
        <f t="shared" si="684"/>
        <v>189</v>
      </c>
    </row>
    <row r="14579" spans="2:15" x14ac:dyDescent="0.2">
      <c r="B14579" s="13">
        <v>65413</v>
      </c>
      <c r="C14579" s="14">
        <v>42710.076111111113</v>
      </c>
      <c r="D14579" s="7" t="s">
        <v>7</v>
      </c>
      <c r="E14579" s="13">
        <v>2239</v>
      </c>
      <c r="F14579" s="7" t="s">
        <v>48</v>
      </c>
      <c r="G14579" s="7" t="s">
        <v>12</v>
      </c>
      <c r="H14579" s="13">
        <v>9</v>
      </c>
      <c r="I14579" s="13" t="str">
        <f>IF(G14579="Male",VLOOKUP(H14579,'Shoe size conversion table'!$B$6:$D$22,2),VLOOKUP(H14579,'Shoe size conversion table'!$J$6:$L$22,2))</f>
        <v>39-40</v>
      </c>
      <c r="J14579" s="13">
        <f>IF(G14579="Male",VLOOKUP(H14579,'Shoe size conversion table'!$B$6:$D$22,3),VLOOKUP(H14579,'Shoe size conversion table'!$J$6:$L$22,3))</f>
        <v>7</v>
      </c>
      <c r="K14579" s="11">
        <v>169</v>
      </c>
      <c r="L14579" s="12">
        <v>0</v>
      </c>
      <c r="M14579" s="7">
        <f t="shared" si="682"/>
        <v>2016</v>
      </c>
      <c r="N14579" s="7">
        <f t="shared" si="683"/>
        <v>12</v>
      </c>
      <c r="O14579" s="30">
        <f t="shared" si="684"/>
        <v>169</v>
      </c>
    </row>
    <row r="14580" spans="2:15" x14ac:dyDescent="0.2">
      <c r="B14580" s="13">
        <v>65414</v>
      </c>
      <c r="C14580" s="14">
        <v>42710.376111111247</v>
      </c>
      <c r="D14580" s="7" t="s">
        <v>8</v>
      </c>
      <c r="E14580" s="13">
        <v>2162</v>
      </c>
      <c r="F14580" s="7" t="s">
        <v>37</v>
      </c>
      <c r="G14580" s="7" t="s">
        <v>11</v>
      </c>
      <c r="H14580" s="13">
        <v>7</v>
      </c>
      <c r="I14580" s="13">
        <f>IF(G14580="Male",VLOOKUP(H14580,'Shoe size conversion table'!$B$6:$D$22,2),VLOOKUP(H14580,'Shoe size conversion table'!$J$6:$L$22,2))</f>
        <v>40</v>
      </c>
      <c r="J14580" s="13">
        <f>IF(G14580="Male",VLOOKUP(H14580,'Shoe size conversion table'!$B$6:$D$22,3),VLOOKUP(H14580,'Shoe size conversion table'!$J$6:$L$22,3))</f>
        <v>6.5</v>
      </c>
      <c r="K14580" s="11">
        <v>149</v>
      </c>
      <c r="L14580" s="12">
        <v>0.1</v>
      </c>
      <c r="M14580" s="7">
        <f t="shared" si="682"/>
        <v>2016</v>
      </c>
      <c r="N14580" s="7">
        <f t="shared" si="683"/>
        <v>12</v>
      </c>
      <c r="O14580" s="30">
        <f t="shared" si="684"/>
        <v>134.1</v>
      </c>
    </row>
    <row r="14581" spans="2:15" x14ac:dyDescent="0.2">
      <c r="B14581" s="13">
        <v>65415</v>
      </c>
      <c r="C14581" s="14">
        <v>42710.426111111112</v>
      </c>
      <c r="D14581" s="7" t="s">
        <v>9</v>
      </c>
      <c r="E14581" s="13">
        <v>2190</v>
      </c>
      <c r="F14581" s="7" t="s">
        <v>58</v>
      </c>
      <c r="G14581" s="7" t="s">
        <v>12</v>
      </c>
      <c r="H14581" s="13">
        <v>7</v>
      </c>
      <c r="I14581" s="13" t="str">
        <f>IF(G14581="Male",VLOOKUP(H14581,'Shoe size conversion table'!$B$6:$D$22,2),VLOOKUP(H14581,'Shoe size conversion table'!$J$6:$L$22,2))</f>
        <v>37-38</v>
      </c>
      <c r="J14581" s="13">
        <f>IF(G14581="Male",VLOOKUP(H14581,'Shoe size conversion table'!$B$6:$D$22,3),VLOOKUP(H14581,'Shoe size conversion table'!$J$6:$L$22,3))</f>
        <v>5</v>
      </c>
      <c r="K14581" s="11">
        <v>189</v>
      </c>
      <c r="L14581" s="12">
        <v>0</v>
      </c>
      <c r="M14581" s="7">
        <f t="shared" si="682"/>
        <v>2016</v>
      </c>
      <c r="N14581" s="7">
        <f t="shared" si="683"/>
        <v>12</v>
      </c>
      <c r="O14581" s="30">
        <f t="shared" si="684"/>
        <v>189</v>
      </c>
    </row>
    <row r="14582" spans="2:15" x14ac:dyDescent="0.2">
      <c r="B14582" s="13">
        <v>65416</v>
      </c>
      <c r="C14582" s="14">
        <v>42710.516111111203</v>
      </c>
      <c r="D14582" s="7" t="s">
        <v>8</v>
      </c>
      <c r="E14582" s="13">
        <v>2172</v>
      </c>
      <c r="F14582" s="7" t="s">
        <v>38</v>
      </c>
      <c r="G14582" s="7" t="s">
        <v>11</v>
      </c>
      <c r="H14582" s="13">
        <v>10.5</v>
      </c>
      <c r="I14582" s="13" t="str">
        <f>IF(G14582="Male",VLOOKUP(H14582,'Shoe size conversion table'!$B$6:$D$22,2),VLOOKUP(H14582,'Shoe size conversion table'!$J$6:$L$22,2))</f>
        <v>43-44</v>
      </c>
      <c r="J14582" s="13">
        <f>IF(G14582="Male",VLOOKUP(H14582,'Shoe size conversion table'!$B$6:$D$22,3),VLOOKUP(H14582,'Shoe size conversion table'!$J$6:$L$22,3))</f>
        <v>10</v>
      </c>
      <c r="K14582" s="11">
        <v>129</v>
      </c>
      <c r="L14582" s="12">
        <v>0</v>
      </c>
      <c r="M14582" s="7">
        <f t="shared" si="682"/>
        <v>2016</v>
      </c>
      <c r="N14582" s="7">
        <f t="shared" si="683"/>
        <v>12</v>
      </c>
      <c r="O14582" s="30">
        <f t="shared" si="684"/>
        <v>129</v>
      </c>
    </row>
    <row r="14583" spans="2:15" x14ac:dyDescent="0.2">
      <c r="B14583" s="13">
        <v>65417</v>
      </c>
      <c r="C14583" s="14">
        <v>42710.586111111254</v>
      </c>
      <c r="D14583" s="7" t="s">
        <v>7</v>
      </c>
      <c r="E14583" s="13">
        <v>2189</v>
      </c>
      <c r="F14583" s="7" t="s">
        <v>49</v>
      </c>
      <c r="G14583" s="7" t="s">
        <v>12</v>
      </c>
      <c r="H14583" s="13">
        <v>8.5</v>
      </c>
      <c r="I14583" s="13">
        <f>IF(G14583="Male",VLOOKUP(H14583,'Shoe size conversion table'!$B$6:$D$22,2),VLOOKUP(H14583,'Shoe size conversion table'!$J$6:$L$22,2))</f>
        <v>39</v>
      </c>
      <c r="J14583" s="13">
        <f>IF(G14583="Male",VLOOKUP(H14583,'Shoe size conversion table'!$B$6:$D$22,3),VLOOKUP(H14583,'Shoe size conversion table'!$J$6:$L$22,3))</f>
        <v>6.5</v>
      </c>
      <c r="K14583" s="11">
        <v>199</v>
      </c>
      <c r="L14583" s="12">
        <v>0</v>
      </c>
      <c r="M14583" s="7">
        <f t="shared" si="682"/>
        <v>2016</v>
      </c>
      <c r="N14583" s="7">
        <f t="shared" si="683"/>
        <v>12</v>
      </c>
      <c r="O14583" s="30">
        <f t="shared" si="684"/>
        <v>199</v>
      </c>
    </row>
    <row r="14584" spans="2:15" x14ac:dyDescent="0.2">
      <c r="B14584" s="13">
        <v>65418</v>
      </c>
      <c r="C14584" s="14">
        <v>42710.616111111114</v>
      </c>
      <c r="D14584" s="7" t="s">
        <v>10</v>
      </c>
      <c r="E14584" s="13">
        <v>2152</v>
      </c>
      <c r="F14584" s="7" t="s">
        <v>35</v>
      </c>
      <c r="G14584" s="7" t="s">
        <v>11</v>
      </c>
      <c r="H14584" s="13">
        <v>9</v>
      </c>
      <c r="I14584" s="13">
        <f>IF(G14584="Male",VLOOKUP(H14584,'Shoe size conversion table'!$B$6:$D$22,2),VLOOKUP(H14584,'Shoe size conversion table'!$J$6:$L$22,2))</f>
        <v>42</v>
      </c>
      <c r="J14584" s="13">
        <f>IF(G14584="Male",VLOOKUP(H14584,'Shoe size conversion table'!$B$6:$D$22,3),VLOOKUP(H14584,'Shoe size conversion table'!$J$6:$L$22,3))</f>
        <v>8.5</v>
      </c>
      <c r="K14584" s="11">
        <v>189</v>
      </c>
      <c r="L14584" s="12">
        <v>0</v>
      </c>
      <c r="M14584" s="7">
        <f t="shared" si="682"/>
        <v>2016</v>
      </c>
      <c r="N14584" s="7">
        <f t="shared" si="683"/>
        <v>12</v>
      </c>
      <c r="O14584" s="30">
        <f t="shared" si="684"/>
        <v>189</v>
      </c>
    </row>
    <row r="14585" spans="2:15" x14ac:dyDescent="0.2">
      <c r="B14585" s="13">
        <v>65419</v>
      </c>
      <c r="C14585" s="14">
        <v>42710.6461111112</v>
      </c>
      <c r="D14585" s="7" t="s">
        <v>7</v>
      </c>
      <c r="E14585" s="13">
        <v>2152</v>
      </c>
      <c r="F14585" s="7" t="s">
        <v>51</v>
      </c>
      <c r="G14585" s="7" t="s">
        <v>12</v>
      </c>
      <c r="H14585" s="13">
        <v>8</v>
      </c>
      <c r="I14585" s="13" t="str">
        <f>IF(G14585="Male",VLOOKUP(H14585,'Shoe size conversion table'!$B$6:$D$22,2),VLOOKUP(H14585,'Shoe size conversion table'!$J$6:$L$22,2))</f>
        <v>38-39</v>
      </c>
      <c r="J14585" s="13">
        <f>IF(G14585="Male",VLOOKUP(H14585,'Shoe size conversion table'!$B$6:$D$22,3),VLOOKUP(H14585,'Shoe size conversion table'!$J$6:$L$22,3))</f>
        <v>6</v>
      </c>
      <c r="K14585" s="11">
        <v>189</v>
      </c>
      <c r="L14585" s="12">
        <v>0</v>
      </c>
      <c r="M14585" s="7">
        <f t="shared" si="682"/>
        <v>2016</v>
      </c>
      <c r="N14585" s="7">
        <f t="shared" si="683"/>
        <v>12</v>
      </c>
      <c r="O14585" s="30">
        <f t="shared" si="684"/>
        <v>189</v>
      </c>
    </row>
    <row r="14586" spans="2:15" x14ac:dyDescent="0.2">
      <c r="B14586" s="13">
        <v>65420</v>
      </c>
      <c r="C14586" s="14">
        <v>42710.69611111132</v>
      </c>
      <c r="D14586" s="7" t="s">
        <v>7</v>
      </c>
      <c r="E14586" s="13">
        <v>2233</v>
      </c>
      <c r="F14586" s="7" t="s">
        <v>51</v>
      </c>
      <c r="G14586" s="7" t="s">
        <v>11</v>
      </c>
      <c r="H14586" s="13">
        <v>10</v>
      </c>
      <c r="I14586" s="13">
        <f>IF(G14586="Male",VLOOKUP(H14586,'Shoe size conversion table'!$B$6:$D$22,2),VLOOKUP(H14586,'Shoe size conversion table'!$J$6:$L$22,2))</f>
        <v>43</v>
      </c>
      <c r="J14586" s="13">
        <f>IF(G14586="Male",VLOOKUP(H14586,'Shoe size conversion table'!$B$6:$D$22,3),VLOOKUP(H14586,'Shoe size conversion table'!$J$6:$L$22,3))</f>
        <v>9.5</v>
      </c>
      <c r="K14586" s="11">
        <v>179</v>
      </c>
      <c r="L14586" s="12">
        <v>0</v>
      </c>
      <c r="M14586" s="7">
        <f t="shared" si="682"/>
        <v>2016</v>
      </c>
      <c r="N14586" s="7">
        <f t="shared" si="683"/>
        <v>12</v>
      </c>
      <c r="O14586" s="30">
        <f t="shared" si="684"/>
        <v>179</v>
      </c>
    </row>
    <row r="14587" spans="2:15" x14ac:dyDescent="0.2">
      <c r="B14587" s="13">
        <v>65421</v>
      </c>
      <c r="C14587" s="14">
        <v>42710.706111111322</v>
      </c>
      <c r="D14587" s="7" t="s">
        <v>7</v>
      </c>
      <c r="E14587" s="13">
        <v>2239</v>
      </c>
      <c r="F14587" s="7" t="s">
        <v>50</v>
      </c>
      <c r="G14587" s="7" t="s">
        <v>12</v>
      </c>
      <c r="H14587" s="13">
        <v>9</v>
      </c>
      <c r="I14587" s="13" t="str">
        <f>IF(G14587="Male",VLOOKUP(H14587,'Shoe size conversion table'!$B$6:$D$22,2),VLOOKUP(H14587,'Shoe size conversion table'!$J$6:$L$22,2))</f>
        <v>39-40</v>
      </c>
      <c r="J14587" s="13">
        <f>IF(G14587="Male",VLOOKUP(H14587,'Shoe size conversion table'!$B$6:$D$22,3),VLOOKUP(H14587,'Shoe size conversion table'!$J$6:$L$22,3))</f>
        <v>7</v>
      </c>
      <c r="K14587" s="11">
        <v>159</v>
      </c>
      <c r="L14587" s="12">
        <v>0</v>
      </c>
      <c r="M14587" s="7">
        <f t="shared" si="682"/>
        <v>2016</v>
      </c>
      <c r="N14587" s="7">
        <f t="shared" si="683"/>
        <v>12</v>
      </c>
      <c r="O14587" s="30">
        <f t="shared" si="684"/>
        <v>159</v>
      </c>
    </row>
    <row r="14588" spans="2:15" x14ac:dyDescent="0.2">
      <c r="B14588" s="13">
        <v>65422</v>
      </c>
      <c r="C14588" s="14">
        <v>42710.74611111125</v>
      </c>
      <c r="D14588" s="7" t="s">
        <v>10</v>
      </c>
      <c r="E14588" s="13">
        <v>2190</v>
      </c>
      <c r="F14588" s="7" t="s">
        <v>34</v>
      </c>
      <c r="G14588" s="7" t="s">
        <v>11</v>
      </c>
      <c r="H14588" s="13">
        <v>9</v>
      </c>
      <c r="I14588" s="13">
        <f>IF(G14588="Male",VLOOKUP(H14588,'Shoe size conversion table'!$B$6:$D$22,2),VLOOKUP(H14588,'Shoe size conversion table'!$J$6:$L$22,2))</f>
        <v>42</v>
      </c>
      <c r="J14588" s="13">
        <f>IF(G14588="Male",VLOOKUP(H14588,'Shoe size conversion table'!$B$6:$D$22,3),VLOOKUP(H14588,'Shoe size conversion table'!$J$6:$L$22,3))</f>
        <v>8.5</v>
      </c>
      <c r="K14588" s="11">
        <v>199</v>
      </c>
      <c r="L14588" s="12">
        <v>0</v>
      </c>
      <c r="M14588" s="7">
        <f t="shared" si="682"/>
        <v>2016</v>
      </c>
      <c r="N14588" s="7">
        <f t="shared" si="683"/>
        <v>12</v>
      </c>
      <c r="O14588" s="30">
        <f t="shared" si="684"/>
        <v>199</v>
      </c>
    </row>
    <row r="14589" spans="2:15" x14ac:dyDescent="0.2">
      <c r="B14589" s="13">
        <v>65423</v>
      </c>
      <c r="C14589" s="14">
        <v>42711.006111111201</v>
      </c>
      <c r="D14589" s="7" t="s">
        <v>10</v>
      </c>
      <c r="E14589" s="13">
        <v>2175</v>
      </c>
      <c r="F14589" s="7" t="s">
        <v>35</v>
      </c>
      <c r="G14589" s="7" t="s">
        <v>11</v>
      </c>
      <c r="H14589" s="13">
        <v>9</v>
      </c>
      <c r="I14589" s="13">
        <f>IF(G14589="Male",VLOOKUP(H14589,'Shoe size conversion table'!$B$6:$D$22,2),VLOOKUP(H14589,'Shoe size conversion table'!$J$6:$L$22,2))</f>
        <v>42</v>
      </c>
      <c r="J14589" s="13">
        <f>IF(G14589="Male",VLOOKUP(H14589,'Shoe size conversion table'!$B$6:$D$22,3),VLOOKUP(H14589,'Shoe size conversion table'!$J$6:$L$22,3))</f>
        <v>8.5</v>
      </c>
      <c r="K14589" s="11">
        <v>129</v>
      </c>
      <c r="L14589" s="12">
        <v>0</v>
      </c>
      <c r="M14589" s="7">
        <f t="shared" si="682"/>
        <v>2016</v>
      </c>
      <c r="N14589" s="7">
        <f t="shared" si="683"/>
        <v>12</v>
      </c>
      <c r="O14589" s="30">
        <f t="shared" si="684"/>
        <v>129</v>
      </c>
    </row>
    <row r="14590" spans="2:15" x14ac:dyDescent="0.2">
      <c r="B14590" s="13">
        <v>65424</v>
      </c>
      <c r="C14590" s="14">
        <v>42711.046111111114</v>
      </c>
      <c r="D14590" s="7" t="s">
        <v>9</v>
      </c>
      <c r="E14590" s="13">
        <v>2235</v>
      </c>
      <c r="F14590" s="7" t="s">
        <v>61</v>
      </c>
      <c r="G14590" s="7" t="s">
        <v>11</v>
      </c>
      <c r="H14590" s="13">
        <v>10.5</v>
      </c>
      <c r="I14590" s="13" t="str">
        <f>IF(G14590="Male",VLOOKUP(H14590,'Shoe size conversion table'!$B$6:$D$22,2),VLOOKUP(H14590,'Shoe size conversion table'!$J$6:$L$22,2))</f>
        <v>43-44</v>
      </c>
      <c r="J14590" s="13">
        <f>IF(G14590="Male",VLOOKUP(H14590,'Shoe size conversion table'!$B$6:$D$22,3),VLOOKUP(H14590,'Shoe size conversion table'!$J$6:$L$22,3))</f>
        <v>10</v>
      </c>
      <c r="K14590" s="11">
        <v>199</v>
      </c>
      <c r="L14590" s="12">
        <v>0</v>
      </c>
      <c r="M14590" s="7">
        <f t="shared" si="682"/>
        <v>2016</v>
      </c>
      <c r="N14590" s="7">
        <f t="shared" si="683"/>
        <v>12</v>
      </c>
      <c r="O14590" s="30">
        <f t="shared" si="684"/>
        <v>199</v>
      </c>
    </row>
    <row r="14591" spans="2:15" x14ac:dyDescent="0.2">
      <c r="B14591" s="13">
        <v>65425</v>
      </c>
      <c r="C14591" s="14">
        <v>42711.066111111199</v>
      </c>
      <c r="D14591" s="7" t="s">
        <v>10</v>
      </c>
      <c r="E14591" s="13">
        <v>2183</v>
      </c>
      <c r="F14591" s="7" t="s">
        <v>34</v>
      </c>
      <c r="G14591" s="7" t="s">
        <v>11</v>
      </c>
      <c r="H14591" s="13">
        <v>9.5</v>
      </c>
      <c r="I14591" s="13" t="str">
        <f>IF(G14591="Male",VLOOKUP(H14591,'Shoe size conversion table'!$B$6:$D$22,2),VLOOKUP(H14591,'Shoe size conversion table'!$J$6:$L$22,2))</f>
        <v>42-43</v>
      </c>
      <c r="J14591" s="13">
        <f>IF(G14591="Male",VLOOKUP(H14591,'Shoe size conversion table'!$B$6:$D$22,3),VLOOKUP(H14591,'Shoe size conversion table'!$J$6:$L$22,3))</f>
        <v>9</v>
      </c>
      <c r="K14591" s="11">
        <v>149</v>
      </c>
      <c r="L14591" s="12">
        <v>0.5</v>
      </c>
      <c r="M14591" s="7">
        <f t="shared" si="682"/>
        <v>2016</v>
      </c>
      <c r="N14591" s="7">
        <f t="shared" si="683"/>
        <v>12</v>
      </c>
      <c r="O14591" s="30">
        <f t="shared" si="684"/>
        <v>74.5</v>
      </c>
    </row>
    <row r="14592" spans="2:15" x14ac:dyDescent="0.2">
      <c r="B14592" s="13">
        <v>65426</v>
      </c>
      <c r="C14592" s="14">
        <v>42711.066111111199</v>
      </c>
      <c r="D14592" s="7" t="s">
        <v>8</v>
      </c>
      <c r="E14592" s="13">
        <v>2204</v>
      </c>
      <c r="F14592" s="7" t="s">
        <v>41</v>
      </c>
      <c r="G14592" s="7" t="s">
        <v>12</v>
      </c>
      <c r="H14592" s="13">
        <v>8</v>
      </c>
      <c r="I14592" s="13" t="str">
        <f>IF(G14592="Male",VLOOKUP(H14592,'Shoe size conversion table'!$B$6:$D$22,2),VLOOKUP(H14592,'Shoe size conversion table'!$J$6:$L$22,2))</f>
        <v>38-39</v>
      </c>
      <c r="J14592" s="13">
        <f>IF(G14592="Male",VLOOKUP(H14592,'Shoe size conversion table'!$B$6:$D$22,3),VLOOKUP(H14592,'Shoe size conversion table'!$J$6:$L$22,3))</f>
        <v>6</v>
      </c>
      <c r="K14592" s="11">
        <v>189</v>
      </c>
      <c r="L14592" s="12">
        <v>0.5</v>
      </c>
      <c r="M14592" s="7">
        <f t="shared" si="682"/>
        <v>2016</v>
      </c>
      <c r="N14592" s="7">
        <f t="shared" si="683"/>
        <v>12</v>
      </c>
      <c r="O14592" s="30">
        <f t="shared" si="684"/>
        <v>94.5</v>
      </c>
    </row>
    <row r="14593" spans="2:15" x14ac:dyDescent="0.2">
      <c r="B14593" s="13">
        <v>65427</v>
      </c>
      <c r="C14593" s="14">
        <v>42711.076111111113</v>
      </c>
      <c r="D14593" s="7" t="s">
        <v>9</v>
      </c>
      <c r="E14593" s="13">
        <v>2198</v>
      </c>
      <c r="F14593" s="7" t="s">
        <v>60</v>
      </c>
      <c r="G14593" s="7" t="s">
        <v>11</v>
      </c>
      <c r="H14593" s="13">
        <v>15</v>
      </c>
      <c r="I14593" s="13">
        <f>IF(G14593="Male",VLOOKUP(H14593,'Shoe size conversion table'!$B$6:$D$22,2),VLOOKUP(H14593,'Shoe size conversion table'!$J$6:$L$22,2))</f>
        <v>48</v>
      </c>
      <c r="J14593" s="13">
        <f>IF(G14593="Male",VLOOKUP(H14593,'Shoe size conversion table'!$B$6:$D$22,3),VLOOKUP(H14593,'Shoe size conversion table'!$J$6:$L$22,3))</f>
        <v>14.5</v>
      </c>
      <c r="K14593" s="11">
        <v>159</v>
      </c>
      <c r="L14593" s="12">
        <v>0</v>
      </c>
      <c r="M14593" s="7">
        <f t="shared" si="682"/>
        <v>2016</v>
      </c>
      <c r="N14593" s="7">
        <f t="shared" si="683"/>
        <v>12</v>
      </c>
      <c r="O14593" s="30">
        <f t="shared" si="684"/>
        <v>159</v>
      </c>
    </row>
    <row r="14594" spans="2:15" x14ac:dyDescent="0.2">
      <c r="B14594" s="13">
        <v>65428</v>
      </c>
      <c r="C14594" s="14">
        <v>42711.116111111194</v>
      </c>
      <c r="D14594" s="7" t="s">
        <v>7</v>
      </c>
      <c r="E14594" s="13">
        <v>2150</v>
      </c>
      <c r="F14594" s="7" t="s">
        <v>51</v>
      </c>
      <c r="G14594" s="7" t="s">
        <v>11</v>
      </c>
      <c r="H14594" s="13">
        <v>9.5</v>
      </c>
      <c r="I14594" s="13" t="str">
        <f>IF(G14594="Male",VLOOKUP(H14594,'Shoe size conversion table'!$B$6:$D$22,2),VLOOKUP(H14594,'Shoe size conversion table'!$J$6:$L$22,2))</f>
        <v>42-43</v>
      </c>
      <c r="J14594" s="13">
        <f>IF(G14594="Male",VLOOKUP(H14594,'Shoe size conversion table'!$B$6:$D$22,3),VLOOKUP(H14594,'Shoe size conversion table'!$J$6:$L$22,3))</f>
        <v>9</v>
      </c>
      <c r="K14594" s="11">
        <v>149</v>
      </c>
      <c r="L14594" s="12">
        <v>0.2</v>
      </c>
      <c r="M14594" s="7">
        <f t="shared" si="682"/>
        <v>2016</v>
      </c>
      <c r="N14594" s="7">
        <f t="shared" si="683"/>
        <v>12</v>
      </c>
      <c r="O14594" s="30">
        <f t="shared" si="684"/>
        <v>119.2</v>
      </c>
    </row>
    <row r="14595" spans="2:15" x14ac:dyDescent="0.2">
      <c r="B14595" s="13">
        <v>65429</v>
      </c>
      <c r="C14595" s="14">
        <v>42711.136111111111</v>
      </c>
      <c r="D14595" s="7" t="s">
        <v>8</v>
      </c>
      <c r="E14595" s="13">
        <v>2189</v>
      </c>
      <c r="F14595" s="7" t="s">
        <v>40</v>
      </c>
      <c r="G14595" s="7" t="s">
        <v>11</v>
      </c>
      <c r="H14595" s="13">
        <v>8.5</v>
      </c>
      <c r="I14595" s="13" t="str">
        <f>IF(G14595="Male",VLOOKUP(H14595,'Shoe size conversion table'!$B$6:$D$22,2),VLOOKUP(H14595,'Shoe size conversion table'!$J$6:$L$22,2))</f>
        <v>41-42</v>
      </c>
      <c r="J14595" s="13">
        <f>IF(G14595="Male",VLOOKUP(H14595,'Shoe size conversion table'!$B$6:$D$22,3),VLOOKUP(H14595,'Shoe size conversion table'!$J$6:$L$22,3))</f>
        <v>8</v>
      </c>
      <c r="K14595" s="11">
        <v>199</v>
      </c>
      <c r="L14595" s="12">
        <v>0</v>
      </c>
      <c r="M14595" s="7">
        <f t="shared" si="682"/>
        <v>2016</v>
      </c>
      <c r="N14595" s="7">
        <f t="shared" si="683"/>
        <v>12</v>
      </c>
      <c r="O14595" s="30">
        <f t="shared" si="684"/>
        <v>199</v>
      </c>
    </row>
    <row r="14596" spans="2:15" x14ac:dyDescent="0.2">
      <c r="B14596" s="13">
        <v>65430</v>
      </c>
      <c r="C14596" s="14">
        <v>42711.276111111249</v>
      </c>
      <c r="D14596" s="7" t="s">
        <v>10</v>
      </c>
      <c r="E14596" s="13">
        <v>2225</v>
      </c>
      <c r="F14596" s="7" t="s">
        <v>34</v>
      </c>
      <c r="G14596" s="7" t="s">
        <v>11</v>
      </c>
      <c r="H14596" s="13">
        <v>9</v>
      </c>
      <c r="I14596" s="13">
        <f>IF(G14596="Male",VLOOKUP(H14596,'Shoe size conversion table'!$B$6:$D$22,2),VLOOKUP(H14596,'Shoe size conversion table'!$J$6:$L$22,2))</f>
        <v>42</v>
      </c>
      <c r="J14596" s="13">
        <f>IF(G14596="Male",VLOOKUP(H14596,'Shoe size conversion table'!$B$6:$D$22,3),VLOOKUP(H14596,'Shoe size conversion table'!$J$6:$L$22,3))</f>
        <v>8.5</v>
      </c>
      <c r="K14596" s="11">
        <v>159</v>
      </c>
      <c r="L14596" s="12">
        <v>0</v>
      </c>
      <c r="M14596" s="7">
        <f t="shared" si="682"/>
        <v>2016</v>
      </c>
      <c r="N14596" s="7">
        <f t="shared" si="683"/>
        <v>12</v>
      </c>
      <c r="O14596" s="30">
        <f t="shared" si="684"/>
        <v>159</v>
      </c>
    </row>
    <row r="14597" spans="2:15" x14ac:dyDescent="0.2">
      <c r="B14597" s="13">
        <v>65431</v>
      </c>
      <c r="C14597" s="14">
        <v>42711.356111111316</v>
      </c>
      <c r="D14597" s="7" t="s">
        <v>9</v>
      </c>
      <c r="E14597" s="13">
        <v>2224</v>
      </c>
      <c r="F14597" s="7" t="s">
        <v>62</v>
      </c>
      <c r="G14597" s="7" t="s">
        <v>12</v>
      </c>
      <c r="H14597" s="13">
        <v>8</v>
      </c>
      <c r="I14597" s="13" t="str">
        <f>IF(G14597="Male",VLOOKUP(H14597,'Shoe size conversion table'!$B$6:$D$22,2),VLOOKUP(H14597,'Shoe size conversion table'!$J$6:$L$22,2))</f>
        <v>38-39</v>
      </c>
      <c r="J14597" s="13">
        <f>IF(G14597="Male",VLOOKUP(H14597,'Shoe size conversion table'!$B$6:$D$22,3),VLOOKUP(H14597,'Shoe size conversion table'!$J$6:$L$22,3))</f>
        <v>6</v>
      </c>
      <c r="K14597" s="11">
        <v>199</v>
      </c>
      <c r="L14597" s="12">
        <v>0</v>
      </c>
      <c r="M14597" s="7">
        <f t="shared" ref="M14597:M14660" si="685">YEAR(C14597)</f>
        <v>2016</v>
      </c>
      <c r="N14597" s="7">
        <f t="shared" si="683"/>
        <v>12</v>
      </c>
      <c r="O14597" s="30">
        <f t="shared" si="684"/>
        <v>199</v>
      </c>
    </row>
    <row r="14598" spans="2:15" x14ac:dyDescent="0.2">
      <c r="B14598" s="13">
        <v>65432</v>
      </c>
      <c r="C14598" s="14">
        <v>42711.536111111316</v>
      </c>
      <c r="D14598" s="7" t="s">
        <v>10</v>
      </c>
      <c r="E14598" s="13">
        <v>2165</v>
      </c>
      <c r="F14598" s="7" t="s">
        <v>34</v>
      </c>
      <c r="G14598" s="7" t="s">
        <v>11</v>
      </c>
      <c r="H14598" s="13">
        <v>10</v>
      </c>
      <c r="I14598" s="13">
        <f>IF(G14598="Male",VLOOKUP(H14598,'Shoe size conversion table'!$B$6:$D$22,2),VLOOKUP(H14598,'Shoe size conversion table'!$J$6:$L$22,2))</f>
        <v>43</v>
      </c>
      <c r="J14598" s="13">
        <f>IF(G14598="Male",VLOOKUP(H14598,'Shoe size conversion table'!$B$6:$D$22,3),VLOOKUP(H14598,'Shoe size conversion table'!$J$6:$L$22,3))</f>
        <v>9.5</v>
      </c>
      <c r="K14598" s="11">
        <v>189</v>
      </c>
      <c r="L14598" s="12">
        <v>0.5</v>
      </c>
      <c r="M14598" s="7">
        <f t="shared" si="685"/>
        <v>2016</v>
      </c>
      <c r="N14598" s="7">
        <f t="shared" ref="N14598:N14661" si="686">MONTH(C14598:C29565)</f>
        <v>12</v>
      </c>
      <c r="O14598" s="30">
        <f t="shared" ref="O14598:O14661" si="687">K14598*(1-L14598)</f>
        <v>94.5</v>
      </c>
    </row>
    <row r="14599" spans="2:15" x14ac:dyDescent="0.2">
      <c r="B14599" s="13">
        <v>65433</v>
      </c>
      <c r="C14599" s="14">
        <v>42711.546111111318</v>
      </c>
      <c r="D14599" s="7" t="s">
        <v>10</v>
      </c>
      <c r="E14599" s="13">
        <v>2233</v>
      </c>
      <c r="F14599" s="7" t="s">
        <v>36</v>
      </c>
      <c r="G14599" s="7" t="s">
        <v>11</v>
      </c>
      <c r="H14599" s="13">
        <v>9.5</v>
      </c>
      <c r="I14599" s="13" t="str">
        <f>IF(G14599="Male",VLOOKUP(H14599,'Shoe size conversion table'!$B$6:$D$22,2),VLOOKUP(H14599,'Shoe size conversion table'!$J$6:$L$22,2))</f>
        <v>42-43</v>
      </c>
      <c r="J14599" s="13">
        <f>IF(G14599="Male",VLOOKUP(H14599,'Shoe size conversion table'!$B$6:$D$22,3),VLOOKUP(H14599,'Shoe size conversion table'!$J$6:$L$22,3))</f>
        <v>9</v>
      </c>
      <c r="K14599" s="11">
        <v>149</v>
      </c>
      <c r="L14599" s="12">
        <v>0</v>
      </c>
      <c r="M14599" s="7">
        <f t="shared" si="685"/>
        <v>2016</v>
      </c>
      <c r="N14599" s="7">
        <f t="shared" si="686"/>
        <v>12</v>
      </c>
      <c r="O14599" s="30">
        <f t="shared" si="687"/>
        <v>149</v>
      </c>
    </row>
    <row r="14600" spans="2:15" x14ac:dyDescent="0.2">
      <c r="B14600" s="13">
        <v>65434</v>
      </c>
      <c r="C14600" s="14">
        <v>42711.616111111114</v>
      </c>
      <c r="D14600" s="7" t="s">
        <v>10</v>
      </c>
      <c r="E14600" s="13">
        <v>2179</v>
      </c>
      <c r="F14600" s="7" t="s">
        <v>35</v>
      </c>
      <c r="G14600" s="7" t="s">
        <v>12</v>
      </c>
      <c r="H14600" s="13">
        <v>8</v>
      </c>
      <c r="I14600" s="13" t="str">
        <f>IF(G14600="Male",VLOOKUP(H14600,'Shoe size conversion table'!$B$6:$D$22,2),VLOOKUP(H14600,'Shoe size conversion table'!$J$6:$L$22,2))</f>
        <v>38-39</v>
      </c>
      <c r="J14600" s="13">
        <f>IF(G14600="Male",VLOOKUP(H14600,'Shoe size conversion table'!$B$6:$D$22,3),VLOOKUP(H14600,'Shoe size conversion table'!$J$6:$L$22,3))</f>
        <v>6</v>
      </c>
      <c r="K14600" s="11">
        <v>179</v>
      </c>
      <c r="L14600" s="12">
        <v>0</v>
      </c>
      <c r="M14600" s="7">
        <f t="shared" si="685"/>
        <v>2016</v>
      </c>
      <c r="N14600" s="7">
        <f t="shared" si="686"/>
        <v>12</v>
      </c>
      <c r="O14600" s="30">
        <f t="shared" si="687"/>
        <v>179</v>
      </c>
    </row>
    <row r="14601" spans="2:15" x14ac:dyDescent="0.2">
      <c r="B14601" s="13">
        <v>65434</v>
      </c>
      <c r="C14601" s="14">
        <v>42711.616111111114</v>
      </c>
      <c r="D14601" s="7" t="s">
        <v>10</v>
      </c>
      <c r="E14601" s="13">
        <v>2148</v>
      </c>
      <c r="F14601" s="7" t="s">
        <v>35</v>
      </c>
      <c r="G14601" s="7" t="s">
        <v>11</v>
      </c>
      <c r="H14601" s="13">
        <v>9.5</v>
      </c>
      <c r="I14601" s="13" t="str">
        <f>IF(G14601="Male",VLOOKUP(H14601,'Shoe size conversion table'!$B$6:$D$22,2),VLOOKUP(H14601,'Shoe size conversion table'!$J$6:$L$22,2))</f>
        <v>42-43</v>
      </c>
      <c r="J14601" s="13">
        <f>IF(G14601="Male",VLOOKUP(H14601,'Shoe size conversion table'!$B$6:$D$22,3),VLOOKUP(H14601,'Shoe size conversion table'!$J$6:$L$22,3))</f>
        <v>9</v>
      </c>
      <c r="K14601" s="11">
        <v>189</v>
      </c>
      <c r="L14601" s="12">
        <v>0.1</v>
      </c>
      <c r="M14601" s="7">
        <f t="shared" si="685"/>
        <v>2016</v>
      </c>
      <c r="N14601" s="7">
        <f t="shared" si="686"/>
        <v>12</v>
      </c>
      <c r="O14601" s="30">
        <f t="shared" si="687"/>
        <v>170.1</v>
      </c>
    </row>
    <row r="14602" spans="2:15" x14ac:dyDescent="0.2">
      <c r="B14602" s="13">
        <v>65435</v>
      </c>
      <c r="C14602" s="14">
        <v>42711.906111111253</v>
      </c>
      <c r="D14602" s="7" t="s">
        <v>7</v>
      </c>
      <c r="E14602" s="13">
        <v>2220</v>
      </c>
      <c r="F14602" s="7" t="s">
        <v>47</v>
      </c>
      <c r="G14602" s="7" t="s">
        <v>12</v>
      </c>
      <c r="H14602" s="13">
        <v>9</v>
      </c>
      <c r="I14602" s="13" t="str">
        <f>IF(G14602="Male",VLOOKUP(H14602,'Shoe size conversion table'!$B$6:$D$22,2),VLOOKUP(H14602,'Shoe size conversion table'!$J$6:$L$22,2))</f>
        <v>39-40</v>
      </c>
      <c r="J14602" s="13">
        <f>IF(G14602="Male",VLOOKUP(H14602,'Shoe size conversion table'!$B$6:$D$22,3),VLOOKUP(H14602,'Shoe size conversion table'!$J$6:$L$22,3))</f>
        <v>7</v>
      </c>
      <c r="K14602" s="11">
        <v>159</v>
      </c>
      <c r="L14602" s="12">
        <v>0</v>
      </c>
      <c r="M14602" s="7">
        <f t="shared" si="685"/>
        <v>2016</v>
      </c>
      <c r="N14602" s="7">
        <f t="shared" si="686"/>
        <v>12</v>
      </c>
      <c r="O14602" s="30">
        <f t="shared" si="687"/>
        <v>159</v>
      </c>
    </row>
    <row r="14603" spans="2:15" x14ac:dyDescent="0.2">
      <c r="B14603" s="13">
        <v>65436</v>
      </c>
      <c r="C14603" s="14">
        <v>42711.976111111107</v>
      </c>
      <c r="D14603" s="7" t="s">
        <v>8</v>
      </c>
      <c r="E14603" s="13">
        <v>2209</v>
      </c>
      <c r="F14603" s="7" t="s">
        <v>40</v>
      </c>
      <c r="G14603" s="7" t="s">
        <v>12</v>
      </c>
      <c r="H14603" s="13">
        <v>11</v>
      </c>
      <c r="I14603" s="13" t="str">
        <f>IF(G14603="Male",VLOOKUP(H14603,'Shoe size conversion table'!$B$6:$D$22,2),VLOOKUP(H14603,'Shoe size conversion table'!$J$6:$L$22,2))</f>
        <v>41-42</v>
      </c>
      <c r="J14603" s="13">
        <f>IF(G14603="Male",VLOOKUP(H14603,'Shoe size conversion table'!$B$6:$D$22,3),VLOOKUP(H14603,'Shoe size conversion table'!$J$6:$L$22,3))</f>
        <v>9</v>
      </c>
      <c r="K14603" s="11">
        <v>179</v>
      </c>
      <c r="L14603" s="12">
        <v>0</v>
      </c>
      <c r="M14603" s="7">
        <f t="shared" si="685"/>
        <v>2016</v>
      </c>
      <c r="N14603" s="7">
        <f t="shared" si="686"/>
        <v>12</v>
      </c>
      <c r="O14603" s="30">
        <f t="shared" si="687"/>
        <v>179</v>
      </c>
    </row>
    <row r="14604" spans="2:15" x14ac:dyDescent="0.2">
      <c r="B14604" s="13">
        <v>65437</v>
      </c>
      <c r="C14604" s="14">
        <v>42712.016111111196</v>
      </c>
      <c r="D14604" s="7" t="s">
        <v>10</v>
      </c>
      <c r="E14604" s="13">
        <v>2176</v>
      </c>
      <c r="F14604" s="7" t="s">
        <v>35</v>
      </c>
      <c r="G14604" s="7" t="s">
        <v>11</v>
      </c>
      <c r="H14604" s="13">
        <v>9.5</v>
      </c>
      <c r="I14604" s="13" t="str">
        <f>IF(G14604="Male",VLOOKUP(H14604,'Shoe size conversion table'!$B$6:$D$22,2),VLOOKUP(H14604,'Shoe size conversion table'!$J$6:$L$22,2))</f>
        <v>42-43</v>
      </c>
      <c r="J14604" s="13">
        <f>IF(G14604="Male",VLOOKUP(H14604,'Shoe size conversion table'!$B$6:$D$22,3),VLOOKUP(H14604,'Shoe size conversion table'!$J$6:$L$22,3))</f>
        <v>9</v>
      </c>
      <c r="K14604" s="11">
        <v>139</v>
      </c>
      <c r="L14604" s="12">
        <v>0.2</v>
      </c>
      <c r="M14604" s="7">
        <f t="shared" si="685"/>
        <v>2016</v>
      </c>
      <c r="N14604" s="7">
        <f t="shared" si="686"/>
        <v>12</v>
      </c>
      <c r="O14604" s="30">
        <f t="shared" si="687"/>
        <v>111.2</v>
      </c>
    </row>
    <row r="14605" spans="2:15" x14ac:dyDescent="0.2">
      <c r="B14605" s="13">
        <v>65438</v>
      </c>
      <c r="C14605" s="14">
        <v>42712.046111111114</v>
      </c>
      <c r="D14605" s="7" t="s">
        <v>9</v>
      </c>
      <c r="E14605" s="13">
        <v>2233</v>
      </c>
      <c r="F14605" s="7" t="s">
        <v>60</v>
      </c>
      <c r="G14605" s="7" t="s">
        <v>11</v>
      </c>
      <c r="H14605" s="13">
        <v>9</v>
      </c>
      <c r="I14605" s="13">
        <f>IF(G14605="Male",VLOOKUP(H14605,'Shoe size conversion table'!$B$6:$D$22,2),VLOOKUP(H14605,'Shoe size conversion table'!$J$6:$L$22,2))</f>
        <v>42</v>
      </c>
      <c r="J14605" s="13">
        <f>IF(G14605="Male",VLOOKUP(H14605,'Shoe size conversion table'!$B$6:$D$22,3),VLOOKUP(H14605,'Shoe size conversion table'!$J$6:$L$22,3))</f>
        <v>8.5</v>
      </c>
      <c r="K14605" s="11">
        <v>199</v>
      </c>
      <c r="L14605" s="12">
        <v>0</v>
      </c>
      <c r="M14605" s="7">
        <f t="shared" si="685"/>
        <v>2016</v>
      </c>
      <c r="N14605" s="7">
        <f t="shared" si="686"/>
        <v>12</v>
      </c>
      <c r="O14605" s="30">
        <f t="shared" si="687"/>
        <v>199</v>
      </c>
    </row>
    <row r="14606" spans="2:15" x14ac:dyDescent="0.2">
      <c r="B14606" s="13">
        <v>65439</v>
      </c>
      <c r="C14606" s="14">
        <v>42712.066111111199</v>
      </c>
      <c r="D14606" s="7" t="s">
        <v>10</v>
      </c>
      <c r="E14606" s="13">
        <v>2206</v>
      </c>
      <c r="F14606" s="7" t="s">
        <v>35</v>
      </c>
      <c r="G14606" s="7" t="s">
        <v>11</v>
      </c>
      <c r="H14606" s="13">
        <v>11.5</v>
      </c>
      <c r="I14606" s="13" t="str">
        <f>IF(G14606="Male",VLOOKUP(H14606,'Shoe size conversion table'!$B$6:$D$22,2),VLOOKUP(H14606,'Shoe size conversion table'!$J$6:$L$22,2))</f>
        <v>44-45</v>
      </c>
      <c r="J14606" s="13">
        <f>IF(G14606="Male",VLOOKUP(H14606,'Shoe size conversion table'!$B$6:$D$22,3),VLOOKUP(H14606,'Shoe size conversion table'!$J$6:$L$22,3))</f>
        <v>11</v>
      </c>
      <c r="K14606" s="11">
        <v>129</v>
      </c>
      <c r="L14606" s="12">
        <v>0</v>
      </c>
      <c r="M14606" s="7">
        <f t="shared" si="685"/>
        <v>2016</v>
      </c>
      <c r="N14606" s="7">
        <f t="shared" si="686"/>
        <v>12</v>
      </c>
      <c r="O14606" s="30">
        <f t="shared" si="687"/>
        <v>129</v>
      </c>
    </row>
    <row r="14607" spans="2:15" x14ac:dyDescent="0.2">
      <c r="B14607" s="13">
        <v>65440</v>
      </c>
      <c r="C14607" s="14">
        <v>42712.076111111113</v>
      </c>
      <c r="D14607" s="7" t="s">
        <v>9</v>
      </c>
      <c r="E14607" s="13">
        <v>2220</v>
      </c>
      <c r="F14607" s="7" t="s">
        <v>60</v>
      </c>
      <c r="G14607" s="7" t="s">
        <v>11</v>
      </c>
      <c r="H14607" s="13">
        <v>8.5</v>
      </c>
      <c r="I14607" s="13" t="str">
        <f>IF(G14607="Male",VLOOKUP(H14607,'Shoe size conversion table'!$B$6:$D$22,2),VLOOKUP(H14607,'Shoe size conversion table'!$J$6:$L$22,2))</f>
        <v>41-42</v>
      </c>
      <c r="J14607" s="13">
        <f>IF(G14607="Male",VLOOKUP(H14607,'Shoe size conversion table'!$B$6:$D$22,3),VLOOKUP(H14607,'Shoe size conversion table'!$J$6:$L$22,3))</f>
        <v>8</v>
      </c>
      <c r="K14607" s="11">
        <v>129</v>
      </c>
      <c r="L14607" s="12">
        <v>0</v>
      </c>
      <c r="M14607" s="7">
        <f t="shared" si="685"/>
        <v>2016</v>
      </c>
      <c r="N14607" s="7">
        <f t="shared" si="686"/>
        <v>12</v>
      </c>
      <c r="O14607" s="30">
        <f t="shared" si="687"/>
        <v>129</v>
      </c>
    </row>
    <row r="14608" spans="2:15" x14ac:dyDescent="0.2">
      <c r="B14608" s="13">
        <v>65441</v>
      </c>
      <c r="C14608" s="14">
        <v>42712.116111111194</v>
      </c>
      <c r="D14608" s="7" t="s">
        <v>7</v>
      </c>
      <c r="E14608" s="13">
        <v>2234</v>
      </c>
      <c r="F14608" s="7" t="s">
        <v>51</v>
      </c>
      <c r="G14608" s="7" t="s">
        <v>11</v>
      </c>
      <c r="H14608" s="13">
        <v>13</v>
      </c>
      <c r="I14608" s="13">
        <f>IF(G14608="Male",VLOOKUP(H14608,'Shoe size conversion table'!$B$6:$D$22,2),VLOOKUP(H14608,'Shoe size conversion table'!$J$6:$L$22,2))</f>
        <v>46</v>
      </c>
      <c r="J14608" s="13">
        <f>IF(G14608="Male",VLOOKUP(H14608,'Shoe size conversion table'!$B$6:$D$22,3),VLOOKUP(H14608,'Shoe size conversion table'!$J$6:$L$22,3))</f>
        <v>12.5</v>
      </c>
      <c r="K14608" s="11">
        <v>189</v>
      </c>
      <c r="L14608" s="12">
        <v>0</v>
      </c>
      <c r="M14608" s="7">
        <f t="shared" si="685"/>
        <v>2016</v>
      </c>
      <c r="N14608" s="7">
        <f t="shared" si="686"/>
        <v>12</v>
      </c>
      <c r="O14608" s="30">
        <f t="shared" si="687"/>
        <v>189</v>
      </c>
    </row>
    <row r="14609" spans="2:15" x14ac:dyDescent="0.2">
      <c r="B14609" s="13">
        <v>65442</v>
      </c>
      <c r="C14609" s="14">
        <v>42712.136111111111</v>
      </c>
      <c r="D14609" s="7" t="s">
        <v>8</v>
      </c>
      <c r="E14609" s="13">
        <v>2217</v>
      </c>
      <c r="F14609" s="7" t="s">
        <v>37</v>
      </c>
      <c r="G14609" s="7" t="s">
        <v>11</v>
      </c>
      <c r="H14609" s="13">
        <v>9.5</v>
      </c>
      <c r="I14609" s="13" t="str">
        <f>IF(G14609="Male",VLOOKUP(H14609,'Shoe size conversion table'!$B$6:$D$22,2),VLOOKUP(H14609,'Shoe size conversion table'!$J$6:$L$22,2))</f>
        <v>42-43</v>
      </c>
      <c r="J14609" s="13">
        <f>IF(G14609="Male",VLOOKUP(H14609,'Shoe size conversion table'!$B$6:$D$22,3),VLOOKUP(H14609,'Shoe size conversion table'!$J$6:$L$22,3))</f>
        <v>9</v>
      </c>
      <c r="K14609" s="11">
        <v>139</v>
      </c>
      <c r="L14609" s="12">
        <v>0.1</v>
      </c>
      <c r="M14609" s="7">
        <f t="shared" si="685"/>
        <v>2016</v>
      </c>
      <c r="N14609" s="7">
        <f t="shared" si="686"/>
        <v>12</v>
      </c>
      <c r="O14609" s="30">
        <f t="shared" si="687"/>
        <v>125.10000000000001</v>
      </c>
    </row>
    <row r="14610" spans="2:15" x14ac:dyDescent="0.2">
      <c r="B14610" s="13">
        <v>65443</v>
      </c>
      <c r="C14610" s="14">
        <v>42712.276111111249</v>
      </c>
      <c r="D14610" s="7" t="s">
        <v>10</v>
      </c>
      <c r="E14610" s="13">
        <v>2195</v>
      </c>
      <c r="F14610" s="7" t="s">
        <v>34</v>
      </c>
      <c r="G14610" s="7" t="s">
        <v>11</v>
      </c>
      <c r="H14610" s="13">
        <v>9.5</v>
      </c>
      <c r="I14610" s="13" t="str">
        <f>IF(G14610="Male",VLOOKUP(H14610,'Shoe size conversion table'!$B$6:$D$22,2),VLOOKUP(H14610,'Shoe size conversion table'!$J$6:$L$22,2))</f>
        <v>42-43</v>
      </c>
      <c r="J14610" s="13">
        <f>IF(G14610="Male",VLOOKUP(H14610,'Shoe size conversion table'!$B$6:$D$22,3),VLOOKUP(H14610,'Shoe size conversion table'!$J$6:$L$22,3))</f>
        <v>9</v>
      </c>
      <c r="K14610" s="11">
        <v>179</v>
      </c>
      <c r="L14610" s="12">
        <v>0.1</v>
      </c>
      <c r="M14610" s="7">
        <f t="shared" si="685"/>
        <v>2016</v>
      </c>
      <c r="N14610" s="7">
        <f t="shared" si="686"/>
        <v>12</v>
      </c>
      <c r="O14610" s="30">
        <f t="shared" si="687"/>
        <v>161.1</v>
      </c>
    </row>
    <row r="14611" spans="2:15" x14ac:dyDescent="0.2">
      <c r="B14611" s="13">
        <v>65444</v>
      </c>
      <c r="C14611" s="14">
        <v>42712.356111111316</v>
      </c>
      <c r="D14611" s="7" t="s">
        <v>7</v>
      </c>
      <c r="E14611" s="13">
        <v>2208</v>
      </c>
      <c r="F14611" s="7" t="s">
        <v>52</v>
      </c>
      <c r="G14611" s="7" t="s">
        <v>11</v>
      </c>
      <c r="H14611" s="13">
        <v>10</v>
      </c>
      <c r="I14611" s="13">
        <f>IF(G14611="Male",VLOOKUP(H14611,'Shoe size conversion table'!$B$6:$D$22,2),VLOOKUP(H14611,'Shoe size conversion table'!$J$6:$L$22,2))</f>
        <v>43</v>
      </c>
      <c r="J14611" s="13">
        <f>IF(G14611="Male",VLOOKUP(H14611,'Shoe size conversion table'!$B$6:$D$22,3),VLOOKUP(H14611,'Shoe size conversion table'!$J$6:$L$22,3))</f>
        <v>9.5</v>
      </c>
      <c r="K14611" s="11">
        <v>179</v>
      </c>
      <c r="L14611" s="12">
        <v>0.1</v>
      </c>
      <c r="M14611" s="7">
        <f t="shared" si="685"/>
        <v>2016</v>
      </c>
      <c r="N14611" s="7">
        <f t="shared" si="686"/>
        <v>12</v>
      </c>
      <c r="O14611" s="30">
        <f t="shared" si="687"/>
        <v>161.1</v>
      </c>
    </row>
    <row r="14612" spans="2:15" x14ac:dyDescent="0.2">
      <c r="B14612" s="13">
        <v>65445</v>
      </c>
      <c r="C14612" s="14">
        <v>42712.356111111316</v>
      </c>
      <c r="D14612" s="7" t="s">
        <v>9</v>
      </c>
      <c r="E14612" s="13">
        <v>2153</v>
      </c>
      <c r="F14612" s="7" t="s">
        <v>62</v>
      </c>
      <c r="G14612" s="7" t="s">
        <v>12</v>
      </c>
      <c r="H14612" s="13">
        <v>8</v>
      </c>
      <c r="I14612" s="13" t="str">
        <f>IF(G14612="Male",VLOOKUP(H14612,'Shoe size conversion table'!$B$6:$D$22,2),VLOOKUP(H14612,'Shoe size conversion table'!$J$6:$L$22,2))</f>
        <v>38-39</v>
      </c>
      <c r="J14612" s="13">
        <f>IF(G14612="Male",VLOOKUP(H14612,'Shoe size conversion table'!$B$6:$D$22,3),VLOOKUP(H14612,'Shoe size conversion table'!$J$6:$L$22,3))</f>
        <v>6</v>
      </c>
      <c r="K14612" s="11">
        <v>199</v>
      </c>
      <c r="L14612" s="12">
        <v>0</v>
      </c>
      <c r="M14612" s="7">
        <f t="shared" si="685"/>
        <v>2016</v>
      </c>
      <c r="N14612" s="7">
        <f t="shared" si="686"/>
        <v>12</v>
      </c>
      <c r="O14612" s="30">
        <f t="shared" si="687"/>
        <v>199</v>
      </c>
    </row>
    <row r="14613" spans="2:15" x14ac:dyDescent="0.2">
      <c r="B14613" s="13">
        <v>65446</v>
      </c>
      <c r="C14613" s="14">
        <v>42712.356111111316</v>
      </c>
      <c r="D14613" s="7" t="s">
        <v>10</v>
      </c>
      <c r="E14613" s="13">
        <v>2240</v>
      </c>
      <c r="F14613" s="7" t="s">
        <v>35</v>
      </c>
      <c r="G14613" s="7" t="s">
        <v>11</v>
      </c>
      <c r="H14613" s="13">
        <v>6</v>
      </c>
      <c r="I14613" s="13">
        <f>IF(G14613="Male",VLOOKUP(H14613,'Shoe size conversion table'!$B$6:$D$22,2),VLOOKUP(H14613,'Shoe size conversion table'!$J$6:$L$22,2))</f>
        <v>39</v>
      </c>
      <c r="J14613" s="13">
        <f>IF(G14613="Male",VLOOKUP(H14613,'Shoe size conversion table'!$B$6:$D$22,3),VLOOKUP(H14613,'Shoe size conversion table'!$J$6:$L$22,3))</f>
        <v>5.5</v>
      </c>
      <c r="K14613" s="11">
        <v>179</v>
      </c>
      <c r="L14613" s="12">
        <v>0</v>
      </c>
      <c r="M14613" s="7">
        <f t="shared" si="685"/>
        <v>2016</v>
      </c>
      <c r="N14613" s="7">
        <f t="shared" si="686"/>
        <v>12</v>
      </c>
      <c r="O14613" s="30">
        <f t="shared" si="687"/>
        <v>179</v>
      </c>
    </row>
    <row r="14614" spans="2:15" x14ac:dyDescent="0.2">
      <c r="B14614" s="13">
        <v>65446</v>
      </c>
      <c r="C14614" s="14">
        <v>42712.356111111316</v>
      </c>
      <c r="D14614" s="7" t="s">
        <v>10</v>
      </c>
      <c r="E14614" s="13">
        <v>2148</v>
      </c>
      <c r="F14614" s="7" t="s">
        <v>36</v>
      </c>
      <c r="G14614" s="7" t="s">
        <v>11</v>
      </c>
      <c r="H14614" s="13">
        <v>10</v>
      </c>
      <c r="I14614" s="13">
        <f>IF(G14614="Male",VLOOKUP(H14614,'Shoe size conversion table'!$B$6:$D$22,2),VLOOKUP(H14614,'Shoe size conversion table'!$J$6:$L$22,2))</f>
        <v>43</v>
      </c>
      <c r="J14614" s="13">
        <f>IF(G14614="Male",VLOOKUP(H14614,'Shoe size conversion table'!$B$6:$D$22,3),VLOOKUP(H14614,'Shoe size conversion table'!$J$6:$L$22,3))</f>
        <v>9.5</v>
      </c>
      <c r="K14614" s="11">
        <v>139</v>
      </c>
      <c r="L14614" s="12">
        <v>0</v>
      </c>
      <c r="M14614" s="7">
        <f t="shared" si="685"/>
        <v>2016</v>
      </c>
      <c r="N14614" s="7">
        <f t="shared" si="686"/>
        <v>12</v>
      </c>
      <c r="O14614" s="30">
        <f t="shared" si="687"/>
        <v>139</v>
      </c>
    </row>
    <row r="14615" spans="2:15" x14ac:dyDescent="0.2">
      <c r="B14615" s="13">
        <v>65447</v>
      </c>
      <c r="C14615" s="14">
        <v>42712.396111111251</v>
      </c>
      <c r="D14615" s="7" t="s">
        <v>8</v>
      </c>
      <c r="E14615" s="13">
        <v>2171</v>
      </c>
      <c r="F14615" s="7" t="s">
        <v>37</v>
      </c>
      <c r="G14615" s="7" t="s">
        <v>11</v>
      </c>
      <c r="H14615" s="13">
        <v>9</v>
      </c>
      <c r="I14615" s="13">
        <f>IF(G14615="Male",VLOOKUP(H14615,'Shoe size conversion table'!$B$6:$D$22,2),VLOOKUP(H14615,'Shoe size conversion table'!$J$6:$L$22,2))</f>
        <v>42</v>
      </c>
      <c r="J14615" s="13">
        <f>IF(G14615="Male",VLOOKUP(H14615,'Shoe size conversion table'!$B$6:$D$22,3),VLOOKUP(H14615,'Shoe size conversion table'!$J$6:$L$22,3))</f>
        <v>8.5</v>
      </c>
      <c r="K14615" s="11">
        <v>149</v>
      </c>
      <c r="L14615" s="12">
        <v>0</v>
      </c>
      <c r="M14615" s="7">
        <f t="shared" si="685"/>
        <v>2016</v>
      </c>
      <c r="N14615" s="7">
        <f t="shared" si="686"/>
        <v>12</v>
      </c>
      <c r="O14615" s="30">
        <f t="shared" si="687"/>
        <v>149</v>
      </c>
    </row>
    <row r="14616" spans="2:15" x14ac:dyDescent="0.2">
      <c r="B14616" s="13">
        <v>65448</v>
      </c>
      <c r="C14616" s="14">
        <v>42712.416111111197</v>
      </c>
      <c r="D14616" s="7" t="s">
        <v>9</v>
      </c>
      <c r="E14616" s="13">
        <v>2194</v>
      </c>
      <c r="F14616" s="7" t="s">
        <v>58</v>
      </c>
      <c r="G14616" s="7" t="s">
        <v>11</v>
      </c>
      <c r="H14616" s="13">
        <v>10.5</v>
      </c>
      <c r="I14616" s="13" t="str">
        <f>IF(G14616="Male",VLOOKUP(H14616,'Shoe size conversion table'!$B$6:$D$22,2),VLOOKUP(H14616,'Shoe size conversion table'!$J$6:$L$22,2))</f>
        <v>43-44</v>
      </c>
      <c r="J14616" s="13">
        <f>IF(G14616="Male",VLOOKUP(H14616,'Shoe size conversion table'!$B$6:$D$22,3),VLOOKUP(H14616,'Shoe size conversion table'!$J$6:$L$22,3))</f>
        <v>10</v>
      </c>
      <c r="K14616" s="11">
        <v>199</v>
      </c>
      <c r="L14616" s="12">
        <v>0.2</v>
      </c>
      <c r="M14616" s="7">
        <f t="shared" si="685"/>
        <v>2016</v>
      </c>
      <c r="N14616" s="7">
        <f t="shared" si="686"/>
        <v>12</v>
      </c>
      <c r="O14616" s="30">
        <f t="shared" si="687"/>
        <v>159.20000000000002</v>
      </c>
    </row>
    <row r="14617" spans="2:15" x14ac:dyDescent="0.2">
      <c r="B14617" s="13">
        <v>65449</v>
      </c>
      <c r="C14617" s="14">
        <v>42712.536111111316</v>
      </c>
      <c r="D14617" s="7" t="s">
        <v>9</v>
      </c>
      <c r="E14617" s="13">
        <v>2187</v>
      </c>
      <c r="F14617" s="7" t="s">
        <v>60</v>
      </c>
      <c r="G14617" s="7" t="s">
        <v>12</v>
      </c>
      <c r="H14617" s="13">
        <v>7.5</v>
      </c>
      <c r="I14617" s="13">
        <f>IF(G14617="Male",VLOOKUP(H14617,'Shoe size conversion table'!$B$6:$D$22,2),VLOOKUP(H14617,'Shoe size conversion table'!$J$6:$L$22,2))</f>
        <v>38</v>
      </c>
      <c r="J14617" s="13">
        <f>IF(G14617="Male",VLOOKUP(H14617,'Shoe size conversion table'!$B$6:$D$22,3),VLOOKUP(H14617,'Shoe size conversion table'!$J$6:$L$22,3))</f>
        <v>5.5</v>
      </c>
      <c r="K14617" s="11">
        <v>199</v>
      </c>
      <c r="L14617" s="12">
        <v>0</v>
      </c>
      <c r="M14617" s="7">
        <f t="shared" si="685"/>
        <v>2016</v>
      </c>
      <c r="N14617" s="7">
        <f t="shared" si="686"/>
        <v>12</v>
      </c>
      <c r="O14617" s="30">
        <f t="shared" si="687"/>
        <v>199</v>
      </c>
    </row>
    <row r="14618" spans="2:15" x14ac:dyDescent="0.2">
      <c r="B14618" s="13">
        <v>65450</v>
      </c>
      <c r="C14618" s="14">
        <v>42712.726111111318</v>
      </c>
      <c r="D14618" s="7" t="s">
        <v>10</v>
      </c>
      <c r="E14618" s="13">
        <v>2204</v>
      </c>
      <c r="F14618" s="7" t="s">
        <v>34</v>
      </c>
      <c r="G14618" s="7" t="s">
        <v>11</v>
      </c>
      <c r="H14618" s="13">
        <v>9.5</v>
      </c>
      <c r="I14618" s="13" t="str">
        <f>IF(G14618="Male",VLOOKUP(H14618,'Shoe size conversion table'!$B$6:$D$22,2),VLOOKUP(H14618,'Shoe size conversion table'!$J$6:$L$22,2))</f>
        <v>42-43</v>
      </c>
      <c r="J14618" s="13">
        <f>IF(G14618="Male",VLOOKUP(H14618,'Shoe size conversion table'!$B$6:$D$22,3),VLOOKUP(H14618,'Shoe size conversion table'!$J$6:$L$22,3))</f>
        <v>9</v>
      </c>
      <c r="K14618" s="11">
        <v>139</v>
      </c>
      <c r="L14618" s="12">
        <v>0</v>
      </c>
      <c r="M14618" s="7">
        <f t="shared" si="685"/>
        <v>2016</v>
      </c>
      <c r="N14618" s="7">
        <f t="shared" si="686"/>
        <v>12</v>
      </c>
      <c r="O14618" s="30">
        <f t="shared" si="687"/>
        <v>139</v>
      </c>
    </row>
    <row r="14619" spans="2:15" x14ac:dyDescent="0.2">
      <c r="B14619" s="13">
        <v>65451</v>
      </c>
      <c r="C14619" s="14">
        <v>42712.746111111315</v>
      </c>
      <c r="D14619" s="7" t="s">
        <v>10</v>
      </c>
      <c r="E14619" s="13">
        <v>2156</v>
      </c>
      <c r="F14619" s="7" t="s">
        <v>34</v>
      </c>
      <c r="G14619" s="7" t="s">
        <v>12</v>
      </c>
      <c r="H14619" s="13">
        <v>6.5</v>
      </c>
      <c r="I14619" s="13">
        <f>IF(G14619="Male",VLOOKUP(H14619,'Shoe size conversion table'!$B$6:$D$22,2),VLOOKUP(H14619,'Shoe size conversion table'!$J$6:$L$22,2))</f>
        <v>37</v>
      </c>
      <c r="J14619" s="13">
        <f>IF(G14619="Male",VLOOKUP(H14619,'Shoe size conversion table'!$B$6:$D$22,3),VLOOKUP(H14619,'Shoe size conversion table'!$J$6:$L$22,3))</f>
        <v>4.5</v>
      </c>
      <c r="K14619" s="11">
        <v>139</v>
      </c>
      <c r="L14619" s="12">
        <v>0.1</v>
      </c>
      <c r="M14619" s="7">
        <f t="shared" si="685"/>
        <v>2016</v>
      </c>
      <c r="N14619" s="7">
        <f t="shared" si="686"/>
        <v>12</v>
      </c>
      <c r="O14619" s="30">
        <f t="shared" si="687"/>
        <v>125.10000000000001</v>
      </c>
    </row>
    <row r="14620" spans="2:15" x14ac:dyDescent="0.2">
      <c r="B14620" s="13">
        <v>65452</v>
      </c>
      <c r="C14620" s="14">
        <v>42712.806111111116</v>
      </c>
      <c r="D14620" s="7" t="s">
        <v>7</v>
      </c>
      <c r="E14620" s="13">
        <v>2184</v>
      </c>
      <c r="F14620" s="7" t="s">
        <v>45</v>
      </c>
      <c r="G14620" s="7" t="s">
        <v>11</v>
      </c>
      <c r="H14620" s="13">
        <v>9.5</v>
      </c>
      <c r="I14620" s="13" t="str">
        <f>IF(G14620="Male",VLOOKUP(H14620,'Shoe size conversion table'!$B$6:$D$22,2),VLOOKUP(H14620,'Shoe size conversion table'!$J$6:$L$22,2))</f>
        <v>42-43</v>
      </c>
      <c r="J14620" s="13">
        <f>IF(G14620="Male",VLOOKUP(H14620,'Shoe size conversion table'!$B$6:$D$22,3),VLOOKUP(H14620,'Shoe size conversion table'!$J$6:$L$22,3))</f>
        <v>9</v>
      </c>
      <c r="K14620" s="11">
        <v>199</v>
      </c>
      <c r="L14620" s="12">
        <v>0</v>
      </c>
      <c r="M14620" s="7">
        <f t="shared" si="685"/>
        <v>2016</v>
      </c>
      <c r="N14620" s="7">
        <f t="shared" si="686"/>
        <v>12</v>
      </c>
      <c r="O14620" s="30">
        <f t="shared" si="687"/>
        <v>199</v>
      </c>
    </row>
    <row r="14621" spans="2:15" x14ac:dyDescent="0.2">
      <c r="B14621" s="13">
        <v>65453</v>
      </c>
      <c r="C14621" s="14">
        <v>42712.906111111253</v>
      </c>
      <c r="D14621" s="7" t="s">
        <v>7</v>
      </c>
      <c r="E14621" s="13">
        <v>2178</v>
      </c>
      <c r="F14621" s="7" t="s">
        <v>43</v>
      </c>
      <c r="G14621" s="7" t="s">
        <v>12</v>
      </c>
      <c r="H14621" s="13">
        <v>9</v>
      </c>
      <c r="I14621" s="13" t="str">
        <f>IF(G14621="Male",VLOOKUP(H14621,'Shoe size conversion table'!$B$6:$D$22,2),VLOOKUP(H14621,'Shoe size conversion table'!$J$6:$L$22,2))</f>
        <v>39-40</v>
      </c>
      <c r="J14621" s="13">
        <f>IF(G14621="Male",VLOOKUP(H14621,'Shoe size conversion table'!$B$6:$D$22,3),VLOOKUP(H14621,'Shoe size conversion table'!$J$6:$L$22,3))</f>
        <v>7</v>
      </c>
      <c r="K14621" s="11">
        <v>169</v>
      </c>
      <c r="L14621" s="12">
        <v>0</v>
      </c>
      <c r="M14621" s="7">
        <f t="shared" si="685"/>
        <v>2016</v>
      </c>
      <c r="N14621" s="7">
        <f t="shared" si="686"/>
        <v>12</v>
      </c>
      <c r="O14621" s="30">
        <f t="shared" si="687"/>
        <v>169</v>
      </c>
    </row>
    <row r="14622" spans="2:15" x14ac:dyDescent="0.2">
      <c r="B14622" s="13">
        <v>65454</v>
      </c>
      <c r="C14622" s="14">
        <v>42712.926111111105</v>
      </c>
      <c r="D14622" s="7" t="s">
        <v>10</v>
      </c>
      <c r="E14622" s="13">
        <v>2151</v>
      </c>
      <c r="F14622" s="7" t="s">
        <v>34</v>
      </c>
      <c r="G14622" s="7" t="s">
        <v>12</v>
      </c>
      <c r="H14622" s="13">
        <v>8.5</v>
      </c>
      <c r="I14622" s="13">
        <f>IF(G14622="Male",VLOOKUP(H14622,'Shoe size conversion table'!$B$6:$D$22,2),VLOOKUP(H14622,'Shoe size conversion table'!$J$6:$L$22,2))</f>
        <v>39</v>
      </c>
      <c r="J14622" s="13">
        <f>IF(G14622="Male",VLOOKUP(H14622,'Shoe size conversion table'!$B$6:$D$22,3),VLOOKUP(H14622,'Shoe size conversion table'!$J$6:$L$22,3))</f>
        <v>6.5</v>
      </c>
      <c r="K14622" s="11">
        <v>159</v>
      </c>
      <c r="L14622" s="12">
        <v>0</v>
      </c>
      <c r="M14622" s="7">
        <f t="shared" si="685"/>
        <v>2016</v>
      </c>
      <c r="N14622" s="7">
        <f t="shared" si="686"/>
        <v>12</v>
      </c>
      <c r="O14622" s="30">
        <f t="shared" si="687"/>
        <v>159</v>
      </c>
    </row>
    <row r="14623" spans="2:15" x14ac:dyDescent="0.2">
      <c r="B14623" s="13">
        <v>65455</v>
      </c>
      <c r="C14623" s="14">
        <v>42712.946111111196</v>
      </c>
      <c r="D14623" s="7" t="s">
        <v>7</v>
      </c>
      <c r="E14623" s="13">
        <v>2150</v>
      </c>
      <c r="F14623" s="7" t="s">
        <v>51</v>
      </c>
      <c r="G14623" s="7" t="s">
        <v>11</v>
      </c>
      <c r="H14623" s="13">
        <v>9.5</v>
      </c>
      <c r="I14623" s="13" t="str">
        <f>IF(G14623="Male",VLOOKUP(H14623,'Shoe size conversion table'!$B$6:$D$22,2),VLOOKUP(H14623,'Shoe size conversion table'!$J$6:$L$22,2))</f>
        <v>42-43</v>
      </c>
      <c r="J14623" s="13">
        <f>IF(G14623="Male",VLOOKUP(H14623,'Shoe size conversion table'!$B$6:$D$22,3),VLOOKUP(H14623,'Shoe size conversion table'!$J$6:$L$22,3))</f>
        <v>9</v>
      </c>
      <c r="K14623" s="11">
        <v>149</v>
      </c>
      <c r="L14623" s="12">
        <v>0.2</v>
      </c>
      <c r="M14623" s="7">
        <f t="shared" si="685"/>
        <v>2016</v>
      </c>
      <c r="N14623" s="7">
        <f t="shared" si="686"/>
        <v>12</v>
      </c>
      <c r="O14623" s="30">
        <f t="shared" si="687"/>
        <v>119.2</v>
      </c>
    </row>
    <row r="14624" spans="2:15" x14ac:dyDescent="0.2">
      <c r="B14624" s="13">
        <v>65455</v>
      </c>
      <c r="C14624" s="14">
        <v>42712.946111111196</v>
      </c>
      <c r="D14624" s="7" t="s">
        <v>7</v>
      </c>
      <c r="E14624" s="13">
        <v>2182</v>
      </c>
      <c r="F14624" s="7" t="s">
        <v>49</v>
      </c>
      <c r="G14624" s="7" t="s">
        <v>12</v>
      </c>
      <c r="H14624" s="13">
        <v>8</v>
      </c>
      <c r="I14624" s="13" t="str">
        <f>IF(G14624="Male",VLOOKUP(H14624,'Shoe size conversion table'!$B$6:$D$22,2),VLOOKUP(H14624,'Shoe size conversion table'!$J$6:$L$22,2))</f>
        <v>38-39</v>
      </c>
      <c r="J14624" s="13">
        <f>IF(G14624="Male",VLOOKUP(H14624,'Shoe size conversion table'!$B$6:$D$22,3),VLOOKUP(H14624,'Shoe size conversion table'!$J$6:$L$22,3))</f>
        <v>6</v>
      </c>
      <c r="K14624" s="11">
        <v>139</v>
      </c>
      <c r="L14624" s="12">
        <v>0.3</v>
      </c>
      <c r="M14624" s="7">
        <f t="shared" si="685"/>
        <v>2016</v>
      </c>
      <c r="N14624" s="7">
        <f t="shared" si="686"/>
        <v>12</v>
      </c>
      <c r="O14624" s="30">
        <f t="shared" si="687"/>
        <v>97.3</v>
      </c>
    </row>
    <row r="14625" spans="2:15" x14ac:dyDescent="0.2">
      <c r="B14625" s="13">
        <v>65456</v>
      </c>
      <c r="C14625" s="14">
        <v>42713.016111111116</v>
      </c>
      <c r="D14625" s="7" t="s">
        <v>9</v>
      </c>
      <c r="E14625" s="13">
        <v>2198</v>
      </c>
      <c r="F14625" s="7" t="s">
        <v>60</v>
      </c>
      <c r="G14625" s="7" t="s">
        <v>11</v>
      </c>
      <c r="H14625" s="13">
        <v>15</v>
      </c>
      <c r="I14625" s="13">
        <f>IF(G14625="Male",VLOOKUP(H14625,'Shoe size conversion table'!$B$6:$D$22,2),VLOOKUP(H14625,'Shoe size conversion table'!$J$6:$L$22,2))</f>
        <v>48</v>
      </c>
      <c r="J14625" s="13">
        <f>IF(G14625="Male",VLOOKUP(H14625,'Shoe size conversion table'!$B$6:$D$22,3),VLOOKUP(H14625,'Shoe size conversion table'!$J$6:$L$22,3))</f>
        <v>14.5</v>
      </c>
      <c r="K14625" s="11">
        <v>159</v>
      </c>
      <c r="L14625" s="12">
        <v>0</v>
      </c>
      <c r="M14625" s="7">
        <f t="shared" si="685"/>
        <v>2016</v>
      </c>
      <c r="N14625" s="7">
        <f t="shared" si="686"/>
        <v>12</v>
      </c>
      <c r="O14625" s="30">
        <f t="shared" si="687"/>
        <v>159</v>
      </c>
    </row>
    <row r="14626" spans="2:15" x14ac:dyDescent="0.2">
      <c r="B14626" s="13">
        <v>65457</v>
      </c>
      <c r="C14626" s="14">
        <v>42713.016111111196</v>
      </c>
      <c r="D14626" s="7" t="s">
        <v>10</v>
      </c>
      <c r="E14626" s="13">
        <v>2210</v>
      </c>
      <c r="F14626" s="7" t="s">
        <v>34</v>
      </c>
      <c r="G14626" s="7" t="s">
        <v>11</v>
      </c>
      <c r="H14626" s="13">
        <v>9.5</v>
      </c>
      <c r="I14626" s="13" t="str">
        <f>IF(G14626="Male",VLOOKUP(H14626,'Shoe size conversion table'!$B$6:$D$22,2),VLOOKUP(H14626,'Shoe size conversion table'!$J$6:$L$22,2))</f>
        <v>42-43</v>
      </c>
      <c r="J14626" s="13">
        <f>IF(G14626="Male",VLOOKUP(H14626,'Shoe size conversion table'!$B$6:$D$22,3),VLOOKUP(H14626,'Shoe size conversion table'!$J$6:$L$22,3))</f>
        <v>9</v>
      </c>
      <c r="K14626" s="11">
        <v>199</v>
      </c>
      <c r="L14626" s="12">
        <v>0.5</v>
      </c>
      <c r="M14626" s="7">
        <f t="shared" si="685"/>
        <v>2016</v>
      </c>
      <c r="N14626" s="7">
        <f t="shared" si="686"/>
        <v>12</v>
      </c>
      <c r="O14626" s="30">
        <f t="shared" si="687"/>
        <v>99.5</v>
      </c>
    </row>
    <row r="14627" spans="2:15" x14ac:dyDescent="0.2">
      <c r="B14627" s="13">
        <v>65458</v>
      </c>
      <c r="C14627" s="14">
        <v>42713.026111111256</v>
      </c>
      <c r="D14627" s="7" t="s">
        <v>10</v>
      </c>
      <c r="E14627" s="13">
        <v>2211</v>
      </c>
      <c r="F14627" s="7" t="s">
        <v>35</v>
      </c>
      <c r="G14627" s="7" t="s">
        <v>12</v>
      </c>
      <c r="H14627" s="13">
        <v>7.5</v>
      </c>
      <c r="I14627" s="13">
        <f>IF(G14627="Male",VLOOKUP(H14627,'Shoe size conversion table'!$B$6:$D$22,2),VLOOKUP(H14627,'Shoe size conversion table'!$J$6:$L$22,2))</f>
        <v>38</v>
      </c>
      <c r="J14627" s="13">
        <f>IF(G14627="Male",VLOOKUP(H14627,'Shoe size conversion table'!$B$6:$D$22,3),VLOOKUP(H14627,'Shoe size conversion table'!$J$6:$L$22,3))</f>
        <v>5.5</v>
      </c>
      <c r="K14627" s="11">
        <v>159</v>
      </c>
      <c r="L14627" s="12">
        <v>0.5</v>
      </c>
      <c r="M14627" s="7">
        <f t="shared" si="685"/>
        <v>2016</v>
      </c>
      <c r="N14627" s="7">
        <f t="shared" si="686"/>
        <v>12</v>
      </c>
      <c r="O14627" s="30">
        <f t="shared" si="687"/>
        <v>79.5</v>
      </c>
    </row>
    <row r="14628" spans="2:15" x14ac:dyDescent="0.2">
      <c r="B14628" s="13">
        <v>65459</v>
      </c>
      <c r="C14628" s="14">
        <v>42713.046111111114</v>
      </c>
      <c r="D14628" s="7" t="s">
        <v>7</v>
      </c>
      <c r="E14628" s="13">
        <v>2200</v>
      </c>
      <c r="F14628" s="7" t="s">
        <v>49</v>
      </c>
      <c r="G14628" s="7" t="s">
        <v>12</v>
      </c>
      <c r="H14628" s="13">
        <v>9</v>
      </c>
      <c r="I14628" s="13" t="str">
        <f>IF(G14628="Male",VLOOKUP(H14628,'Shoe size conversion table'!$B$6:$D$22,2),VLOOKUP(H14628,'Shoe size conversion table'!$J$6:$L$22,2))</f>
        <v>39-40</v>
      </c>
      <c r="J14628" s="13">
        <f>IF(G14628="Male",VLOOKUP(H14628,'Shoe size conversion table'!$B$6:$D$22,3),VLOOKUP(H14628,'Shoe size conversion table'!$J$6:$L$22,3))</f>
        <v>7</v>
      </c>
      <c r="K14628" s="11">
        <v>129</v>
      </c>
      <c r="L14628" s="12">
        <v>0</v>
      </c>
      <c r="M14628" s="7">
        <f t="shared" si="685"/>
        <v>2016</v>
      </c>
      <c r="N14628" s="7">
        <f t="shared" si="686"/>
        <v>12</v>
      </c>
      <c r="O14628" s="30">
        <f t="shared" si="687"/>
        <v>129</v>
      </c>
    </row>
    <row r="14629" spans="2:15" x14ac:dyDescent="0.2">
      <c r="B14629" s="13">
        <v>65460</v>
      </c>
      <c r="C14629" s="14">
        <v>42713.056111111197</v>
      </c>
      <c r="D14629" s="7" t="s">
        <v>8</v>
      </c>
      <c r="E14629" s="13">
        <v>2172</v>
      </c>
      <c r="F14629" s="7" t="s">
        <v>38</v>
      </c>
      <c r="G14629" s="7" t="s">
        <v>11</v>
      </c>
      <c r="H14629" s="13">
        <v>10.5</v>
      </c>
      <c r="I14629" s="13" t="str">
        <f>IF(G14629="Male",VLOOKUP(H14629,'Shoe size conversion table'!$B$6:$D$22,2),VLOOKUP(H14629,'Shoe size conversion table'!$J$6:$L$22,2))</f>
        <v>43-44</v>
      </c>
      <c r="J14629" s="13">
        <f>IF(G14629="Male",VLOOKUP(H14629,'Shoe size conversion table'!$B$6:$D$22,3),VLOOKUP(H14629,'Shoe size conversion table'!$J$6:$L$22,3))</f>
        <v>10</v>
      </c>
      <c r="K14629" s="11">
        <v>129</v>
      </c>
      <c r="L14629" s="12">
        <v>0</v>
      </c>
      <c r="M14629" s="7">
        <f t="shared" si="685"/>
        <v>2016</v>
      </c>
      <c r="N14629" s="7">
        <f t="shared" si="686"/>
        <v>12</v>
      </c>
      <c r="O14629" s="30">
        <f t="shared" si="687"/>
        <v>129</v>
      </c>
    </row>
    <row r="14630" spans="2:15" x14ac:dyDescent="0.2">
      <c r="B14630" s="13">
        <v>65461</v>
      </c>
      <c r="C14630" s="14">
        <v>42713.136111111111</v>
      </c>
      <c r="D14630" s="7" t="s">
        <v>8</v>
      </c>
      <c r="E14630" s="13">
        <v>2229</v>
      </c>
      <c r="F14630" s="7" t="s">
        <v>38</v>
      </c>
      <c r="G14630" s="7" t="s">
        <v>12</v>
      </c>
      <c r="H14630" s="13">
        <v>7.5</v>
      </c>
      <c r="I14630" s="13">
        <f>IF(G14630="Male",VLOOKUP(H14630,'Shoe size conversion table'!$B$6:$D$22,2),VLOOKUP(H14630,'Shoe size conversion table'!$J$6:$L$22,2))</f>
        <v>38</v>
      </c>
      <c r="J14630" s="13">
        <f>IF(G14630="Male",VLOOKUP(H14630,'Shoe size conversion table'!$B$6:$D$22,3),VLOOKUP(H14630,'Shoe size conversion table'!$J$6:$L$22,3))</f>
        <v>5.5</v>
      </c>
      <c r="K14630" s="11">
        <v>189</v>
      </c>
      <c r="L14630" s="12">
        <v>0</v>
      </c>
      <c r="M14630" s="7">
        <f t="shared" si="685"/>
        <v>2016</v>
      </c>
      <c r="N14630" s="7">
        <f t="shared" si="686"/>
        <v>12</v>
      </c>
      <c r="O14630" s="30">
        <f t="shared" si="687"/>
        <v>189</v>
      </c>
    </row>
    <row r="14631" spans="2:15" x14ac:dyDescent="0.2">
      <c r="B14631" s="13">
        <v>65462</v>
      </c>
      <c r="C14631" s="14">
        <v>42713.136111111256</v>
      </c>
      <c r="D14631" s="7" t="s">
        <v>7</v>
      </c>
      <c r="E14631" s="13">
        <v>2208</v>
      </c>
      <c r="F14631" s="7" t="s">
        <v>49</v>
      </c>
      <c r="G14631" s="7" t="s">
        <v>12</v>
      </c>
      <c r="H14631" s="13">
        <v>5.5</v>
      </c>
      <c r="I14631" s="13">
        <f>IF(G14631="Male",VLOOKUP(H14631,'Shoe size conversion table'!$B$6:$D$22,2),VLOOKUP(H14631,'Shoe size conversion table'!$J$6:$L$22,2))</f>
        <v>36</v>
      </c>
      <c r="J14631" s="13">
        <f>IF(G14631="Male",VLOOKUP(H14631,'Shoe size conversion table'!$B$6:$D$22,3),VLOOKUP(H14631,'Shoe size conversion table'!$J$6:$L$22,3))</f>
        <v>3.5</v>
      </c>
      <c r="K14631" s="11">
        <v>149</v>
      </c>
      <c r="L14631" s="12">
        <v>0</v>
      </c>
      <c r="M14631" s="7">
        <f t="shared" si="685"/>
        <v>2016</v>
      </c>
      <c r="N14631" s="7">
        <f t="shared" si="686"/>
        <v>12</v>
      </c>
      <c r="O14631" s="30">
        <f t="shared" si="687"/>
        <v>149</v>
      </c>
    </row>
    <row r="14632" spans="2:15" x14ac:dyDescent="0.2">
      <c r="B14632" s="13">
        <v>65463</v>
      </c>
      <c r="C14632" s="14">
        <v>42713.356111111316</v>
      </c>
      <c r="D14632" s="7" t="s">
        <v>10</v>
      </c>
      <c r="E14632" s="13">
        <v>2160</v>
      </c>
      <c r="F14632" s="7" t="s">
        <v>34</v>
      </c>
      <c r="G14632" s="7" t="s">
        <v>12</v>
      </c>
      <c r="H14632" s="13">
        <v>8</v>
      </c>
      <c r="I14632" s="13" t="str">
        <f>IF(G14632="Male",VLOOKUP(H14632,'Shoe size conversion table'!$B$6:$D$22,2),VLOOKUP(H14632,'Shoe size conversion table'!$J$6:$L$22,2))</f>
        <v>38-39</v>
      </c>
      <c r="J14632" s="13">
        <f>IF(G14632="Male",VLOOKUP(H14632,'Shoe size conversion table'!$B$6:$D$22,3),VLOOKUP(H14632,'Shoe size conversion table'!$J$6:$L$22,3))</f>
        <v>6</v>
      </c>
      <c r="K14632" s="11">
        <v>159</v>
      </c>
      <c r="L14632" s="12">
        <v>0.3</v>
      </c>
      <c r="M14632" s="7">
        <f t="shared" si="685"/>
        <v>2016</v>
      </c>
      <c r="N14632" s="7">
        <f t="shared" si="686"/>
        <v>12</v>
      </c>
      <c r="O14632" s="30">
        <f t="shared" si="687"/>
        <v>111.3</v>
      </c>
    </row>
    <row r="14633" spans="2:15" x14ac:dyDescent="0.2">
      <c r="B14633" s="13">
        <v>65463</v>
      </c>
      <c r="C14633" s="14">
        <v>42713.356111111316</v>
      </c>
      <c r="D14633" s="7" t="s">
        <v>10</v>
      </c>
      <c r="E14633" s="13">
        <v>2224</v>
      </c>
      <c r="F14633" s="7" t="s">
        <v>34</v>
      </c>
      <c r="G14633" s="7" t="s">
        <v>12</v>
      </c>
      <c r="H14633" s="13">
        <v>8</v>
      </c>
      <c r="I14633" s="13" t="str">
        <f>IF(G14633="Male",VLOOKUP(H14633,'Shoe size conversion table'!$B$6:$D$22,2),VLOOKUP(H14633,'Shoe size conversion table'!$J$6:$L$22,2))</f>
        <v>38-39</v>
      </c>
      <c r="J14633" s="13">
        <f>IF(G14633="Male",VLOOKUP(H14633,'Shoe size conversion table'!$B$6:$D$22,3),VLOOKUP(H14633,'Shoe size conversion table'!$J$6:$L$22,3))</f>
        <v>6</v>
      </c>
      <c r="K14633" s="11">
        <v>169</v>
      </c>
      <c r="L14633" s="12">
        <v>0.3</v>
      </c>
      <c r="M14633" s="7">
        <f t="shared" si="685"/>
        <v>2016</v>
      </c>
      <c r="N14633" s="7">
        <f t="shared" si="686"/>
        <v>12</v>
      </c>
      <c r="O14633" s="30">
        <f t="shared" si="687"/>
        <v>118.3</v>
      </c>
    </row>
    <row r="14634" spans="2:15" x14ac:dyDescent="0.2">
      <c r="B14634" s="13">
        <v>65463</v>
      </c>
      <c r="C14634" s="14">
        <v>42713.356111111316</v>
      </c>
      <c r="D14634" s="7" t="s">
        <v>10</v>
      </c>
      <c r="E14634" s="13">
        <v>2177</v>
      </c>
      <c r="F14634" s="7" t="s">
        <v>35</v>
      </c>
      <c r="G14634" s="7" t="s">
        <v>11</v>
      </c>
      <c r="H14634" s="13">
        <v>15</v>
      </c>
      <c r="I14634" s="13">
        <f>IF(G14634="Male",VLOOKUP(H14634,'Shoe size conversion table'!$B$6:$D$22,2),VLOOKUP(H14634,'Shoe size conversion table'!$J$6:$L$22,2))</f>
        <v>48</v>
      </c>
      <c r="J14634" s="13">
        <f>IF(G14634="Male",VLOOKUP(H14634,'Shoe size conversion table'!$B$6:$D$22,3),VLOOKUP(H14634,'Shoe size conversion table'!$J$6:$L$22,3))</f>
        <v>14.5</v>
      </c>
      <c r="K14634" s="11">
        <v>129</v>
      </c>
      <c r="L14634" s="12">
        <v>0</v>
      </c>
      <c r="M14634" s="7">
        <f t="shared" si="685"/>
        <v>2016</v>
      </c>
      <c r="N14634" s="7">
        <f t="shared" si="686"/>
        <v>12</v>
      </c>
      <c r="O14634" s="30">
        <f t="shared" si="687"/>
        <v>129</v>
      </c>
    </row>
    <row r="14635" spans="2:15" x14ac:dyDescent="0.2">
      <c r="B14635" s="13">
        <v>65463</v>
      </c>
      <c r="C14635" s="14">
        <v>42713.356111111316</v>
      </c>
      <c r="D14635" s="7" t="s">
        <v>10</v>
      </c>
      <c r="E14635" s="13">
        <v>2224</v>
      </c>
      <c r="F14635" s="7" t="s">
        <v>34</v>
      </c>
      <c r="G14635" s="7" t="s">
        <v>12</v>
      </c>
      <c r="H14635" s="13">
        <v>10</v>
      </c>
      <c r="I14635" s="13" t="str">
        <f>IF(G14635="Male",VLOOKUP(H14635,'Shoe size conversion table'!$B$6:$D$22,2),VLOOKUP(H14635,'Shoe size conversion table'!$J$6:$L$22,2))</f>
        <v>40-41</v>
      </c>
      <c r="J14635" s="13">
        <f>IF(G14635="Male",VLOOKUP(H14635,'Shoe size conversion table'!$B$6:$D$22,3),VLOOKUP(H14635,'Shoe size conversion table'!$J$6:$L$22,3))</f>
        <v>8</v>
      </c>
      <c r="K14635" s="11">
        <v>189</v>
      </c>
      <c r="L14635" s="12">
        <v>0.2</v>
      </c>
      <c r="M14635" s="7">
        <f t="shared" si="685"/>
        <v>2016</v>
      </c>
      <c r="N14635" s="7">
        <f t="shared" si="686"/>
        <v>12</v>
      </c>
      <c r="O14635" s="30">
        <f t="shared" si="687"/>
        <v>151.20000000000002</v>
      </c>
    </row>
    <row r="14636" spans="2:15" x14ac:dyDescent="0.2">
      <c r="B14636" s="13">
        <v>65464</v>
      </c>
      <c r="C14636" s="14">
        <v>42713.406111111319</v>
      </c>
      <c r="D14636" s="7" t="s">
        <v>7</v>
      </c>
      <c r="E14636" s="13">
        <v>2213</v>
      </c>
      <c r="F14636" s="7" t="s">
        <v>51</v>
      </c>
      <c r="G14636" s="7" t="s">
        <v>11</v>
      </c>
      <c r="H14636" s="13">
        <v>10</v>
      </c>
      <c r="I14636" s="13">
        <f>IF(G14636="Male",VLOOKUP(H14636,'Shoe size conversion table'!$B$6:$D$22,2),VLOOKUP(H14636,'Shoe size conversion table'!$J$6:$L$22,2))</f>
        <v>43</v>
      </c>
      <c r="J14636" s="13">
        <f>IF(G14636="Male",VLOOKUP(H14636,'Shoe size conversion table'!$B$6:$D$22,3),VLOOKUP(H14636,'Shoe size conversion table'!$J$6:$L$22,3))</f>
        <v>9.5</v>
      </c>
      <c r="K14636" s="11">
        <v>169</v>
      </c>
      <c r="L14636" s="12">
        <v>0</v>
      </c>
      <c r="M14636" s="7">
        <f t="shared" si="685"/>
        <v>2016</v>
      </c>
      <c r="N14636" s="7">
        <f t="shared" si="686"/>
        <v>12</v>
      </c>
      <c r="O14636" s="30">
        <f t="shared" si="687"/>
        <v>169</v>
      </c>
    </row>
    <row r="14637" spans="2:15" x14ac:dyDescent="0.2">
      <c r="B14637" s="13">
        <v>65465</v>
      </c>
      <c r="C14637" s="14">
        <v>42713.406111111319</v>
      </c>
      <c r="D14637" s="7" t="s">
        <v>10</v>
      </c>
      <c r="E14637" s="13">
        <v>2208</v>
      </c>
      <c r="F14637" s="7" t="s">
        <v>34</v>
      </c>
      <c r="G14637" s="7" t="s">
        <v>11</v>
      </c>
      <c r="H14637" s="13">
        <v>11.5</v>
      </c>
      <c r="I14637" s="13" t="str">
        <f>IF(G14637="Male",VLOOKUP(H14637,'Shoe size conversion table'!$B$6:$D$22,2),VLOOKUP(H14637,'Shoe size conversion table'!$J$6:$L$22,2))</f>
        <v>44-45</v>
      </c>
      <c r="J14637" s="13">
        <f>IF(G14637="Male",VLOOKUP(H14637,'Shoe size conversion table'!$B$6:$D$22,3),VLOOKUP(H14637,'Shoe size conversion table'!$J$6:$L$22,3))</f>
        <v>11</v>
      </c>
      <c r="K14637" s="11">
        <v>199</v>
      </c>
      <c r="L14637" s="12">
        <v>0</v>
      </c>
      <c r="M14637" s="7">
        <f t="shared" si="685"/>
        <v>2016</v>
      </c>
      <c r="N14637" s="7">
        <f t="shared" si="686"/>
        <v>12</v>
      </c>
      <c r="O14637" s="30">
        <f t="shared" si="687"/>
        <v>199</v>
      </c>
    </row>
    <row r="14638" spans="2:15" x14ac:dyDescent="0.2">
      <c r="B14638" s="13">
        <v>65466</v>
      </c>
      <c r="C14638" s="14">
        <v>42713.536111111316</v>
      </c>
      <c r="D14638" s="7" t="s">
        <v>10</v>
      </c>
      <c r="E14638" s="13">
        <v>2233</v>
      </c>
      <c r="F14638" s="7" t="s">
        <v>36</v>
      </c>
      <c r="G14638" s="7" t="s">
        <v>11</v>
      </c>
      <c r="H14638" s="13">
        <v>9.5</v>
      </c>
      <c r="I14638" s="13" t="str">
        <f>IF(G14638="Male",VLOOKUP(H14638,'Shoe size conversion table'!$B$6:$D$22,2),VLOOKUP(H14638,'Shoe size conversion table'!$J$6:$L$22,2))</f>
        <v>42-43</v>
      </c>
      <c r="J14638" s="13">
        <f>IF(G14638="Male",VLOOKUP(H14638,'Shoe size conversion table'!$B$6:$D$22,3),VLOOKUP(H14638,'Shoe size conversion table'!$J$6:$L$22,3))</f>
        <v>9</v>
      </c>
      <c r="K14638" s="11">
        <v>149</v>
      </c>
      <c r="L14638" s="12">
        <v>0</v>
      </c>
      <c r="M14638" s="7">
        <f t="shared" si="685"/>
        <v>2016</v>
      </c>
      <c r="N14638" s="7">
        <f t="shared" si="686"/>
        <v>12</v>
      </c>
      <c r="O14638" s="30">
        <f t="shared" si="687"/>
        <v>149</v>
      </c>
    </row>
    <row r="14639" spans="2:15" x14ac:dyDescent="0.2">
      <c r="B14639" s="13">
        <v>65467</v>
      </c>
      <c r="C14639" s="14">
        <v>42713.616111111194</v>
      </c>
      <c r="D14639" s="7" t="s">
        <v>8</v>
      </c>
      <c r="E14639" s="13">
        <v>2198</v>
      </c>
      <c r="F14639" s="7" t="s">
        <v>39</v>
      </c>
      <c r="G14639" s="7" t="s">
        <v>11</v>
      </c>
      <c r="H14639" s="13">
        <v>11</v>
      </c>
      <c r="I14639" s="13">
        <f>IF(G14639="Male",VLOOKUP(H14639,'Shoe size conversion table'!$B$6:$D$22,2),VLOOKUP(H14639,'Shoe size conversion table'!$J$6:$L$22,2))</f>
        <v>44</v>
      </c>
      <c r="J14639" s="13">
        <f>IF(G14639="Male",VLOOKUP(H14639,'Shoe size conversion table'!$B$6:$D$22,3),VLOOKUP(H14639,'Shoe size conversion table'!$J$6:$L$22,3))</f>
        <v>10.5</v>
      </c>
      <c r="K14639" s="11">
        <v>159</v>
      </c>
      <c r="L14639" s="12">
        <v>0</v>
      </c>
      <c r="M14639" s="7">
        <f t="shared" si="685"/>
        <v>2016</v>
      </c>
      <c r="N14639" s="7">
        <f t="shared" si="686"/>
        <v>12</v>
      </c>
      <c r="O14639" s="30">
        <f t="shared" si="687"/>
        <v>159</v>
      </c>
    </row>
    <row r="14640" spans="2:15" x14ac:dyDescent="0.2">
      <c r="B14640" s="13">
        <v>65468</v>
      </c>
      <c r="C14640" s="14">
        <v>42713.666111111255</v>
      </c>
      <c r="D14640" s="7" t="s">
        <v>9</v>
      </c>
      <c r="E14640" s="13">
        <v>2226</v>
      </c>
      <c r="F14640" s="7" t="s">
        <v>61</v>
      </c>
      <c r="G14640" s="7" t="s">
        <v>11</v>
      </c>
      <c r="H14640" s="13">
        <v>8.5</v>
      </c>
      <c r="I14640" s="13" t="str">
        <f>IF(G14640="Male",VLOOKUP(H14640,'Shoe size conversion table'!$B$6:$D$22,2),VLOOKUP(H14640,'Shoe size conversion table'!$J$6:$L$22,2))</f>
        <v>41-42</v>
      </c>
      <c r="J14640" s="13">
        <f>IF(G14640="Male",VLOOKUP(H14640,'Shoe size conversion table'!$B$6:$D$22,3),VLOOKUP(H14640,'Shoe size conversion table'!$J$6:$L$22,3))</f>
        <v>8</v>
      </c>
      <c r="K14640" s="11">
        <v>129</v>
      </c>
      <c r="L14640" s="12">
        <v>0</v>
      </c>
      <c r="M14640" s="7">
        <f t="shared" si="685"/>
        <v>2016</v>
      </c>
      <c r="N14640" s="7">
        <f t="shared" si="686"/>
        <v>12</v>
      </c>
      <c r="O14640" s="30">
        <f t="shared" si="687"/>
        <v>129</v>
      </c>
    </row>
    <row r="14641" spans="2:15" x14ac:dyDescent="0.2">
      <c r="B14641" s="13">
        <v>65469</v>
      </c>
      <c r="C14641" s="14">
        <v>42713.706111111198</v>
      </c>
      <c r="D14641" s="7" t="s">
        <v>7</v>
      </c>
      <c r="E14641" s="13">
        <v>2214</v>
      </c>
      <c r="F14641" s="7" t="s">
        <v>51</v>
      </c>
      <c r="G14641" s="7" t="s">
        <v>12</v>
      </c>
      <c r="H14641" s="13">
        <v>9.5</v>
      </c>
      <c r="I14641" s="13">
        <f>IF(G14641="Male",VLOOKUP(H14641,'Shoe size conversion table'!$B$6:$D$22,2),VLOOKUP(H14641,'Shoe size conversion table'!$J$6:$L$22,2))</f>
        <v>40</v>
      </c>
      <c r="J14641" s="13">
        <f>IF(G14641="Male",VLOOKUP(H14641,'Shoe size conversion table'!$B$6:$D$22,3),VLOOKUP(H14641,'Shoe size conversion table'!$J$6:$L$22,3))</f>
        <v>7.5</v>
      </c>
      <c r="K14641" s="11">
        <v>149</v>
      </c>
      <c r="L14641" s="12">
        <v>0.5</v>
      </c>
      <c r="M14641" s="7">
        <f t="shared" si="685"/>
        <v>2016</v>
      </c>
      <c r="N14641" s="7">
        <f t="shared" si="686"/>
        <v>12</v>
      </c>
      <c r="O14641" s="30">
        <f t="shared" si="687"/>
        <v>74.5</v>
      </c>
    </row>
    <row r="14642" spans="2:15" x14ac:dyDescent="0.2">
      <c r="B14642" s="13">
        <v>65470</v>
      </c>
      <c r="C14642" s="14">
        <v>42713.726111111318</v>
      </c>
      <c r="D14642" s="7" t="s">
        <v>10</v>
      </c>
      <c r="E14642" s="13">
        <v>2153</v>
      </c>
      <c r="F14642" s="7" t="s">
        <v>34</v>
      </c>
      <c r="G14642" s="7" t="s">
        <v>11</v>
      </c>
      <c r="H14642" s="13">
        <v>9</v>
      </c>
      <c r="I14642" s="13">
        <f>IF(G14642="Male",VLOOKUP(H14642,'Shoe size conversion table'!$B$6:$D$22,2),VLOOKUP(H14642,'Shoe size conversion table'!$J$6:$L$22,2))</f>
        <v>42</v>
      </c>
      <c r="J14642" s="13">
        <f>IF(G14642="Male",VLOOKUP(H14642,'Shoe size conversion table'!$B$6:$D$22,3),VLOOKUP(H14642,'Shoe size conversion table'!$J$6:$L$22,3))</f>
        <v>8.5</v>
      </c>
      <c r="K14642" s="11">
        <v>169</v>
      </c>
      <c r="L14642" s="12">
        <v>0.5</v>
      </c>
      <c r="M14642" s="7">
        <f t="shared" si="685"/>
        <v>2016</v>
      </c>
      <c r="N14642" s="7">
        <f t="shared" si="686"/>
        <v>12</v>
      </c>
      <c r="O14642" s="30">
        <f t="shared" si="687"/>
        <v>84.5</v>
      </c>
    </row>
    <row r="14643" spans="2:15" x14ac:dyDescent="0.2">
      <c r="B14643" s="13">
        <v>65470</v>
      </c>
      <c r="C14643" s="14">
        <v>42713.726111111318</v>
      </c>
      <c r="D14643" s="7" t="s">
        <v>10</v>
      </c>
      <c r="E14643" s="13">
        <v>2204</v>
      </c>
      <c r="F14643" s="7" t="s">
        <v>34</v>
      </c>
      <c r="G14643" s="7" t="s">
        <v>11</v>
      </c>
      <c r="H14643" s="13">
        <v>9.5</v>
      </c>
      <c r="I14643" s="13" t="str">
        <f>IF(G14643="Male",VLOOKUP(H14643,'Shoe size conversion table'!$B$6:$D$22,2),VLOOKUP(H14643,'Shoe size conversion table'!$J$6:$L$22,2))</f>
        <v>42-43</v>
      </c>
      <c r="J14643" s="13">
        <f>IF(G14643="Male",VLOOKUP(H14643,'Shoe size conversion table'!$B$6:$D$22,3),VLOOKUP(H14643,'Shoe size conversion table'!$J$6:$L$22,3))</f>
        <v>9</v>
      </c>
      <c r="K14643" s="11">
        <v>139</v>
      </c>
      <c r="L14643" s="12">
        <v>0</v>
      </c>
      <c r="M14643" s="7">
        <f t="shared" si="685"/>
        <v>2016</v>
      </c>
      <c r="N14643" s="7">
        <f t="shared" si="686"/>
        <v>12</v>
      </c>
      <c r="O14643" s="30">
        <f t="shared" si="687"/>
        <v>139</v>
      </c>
    </row>
    <row r="14644" spans="2:15" x14ac:dyDescent="0.2">
      <c r="B14644" s="13">
        <v>65471</v>
      </c>
      <c r="C14644" s="14">
        <v>42713.776111111256</v>
      </c>
      <c r="D14644" s="7" t="s">
        <v>10</v>
      </c>
      <c r="E14644" s="13">
        <v>2227</v>
      </c>
      <c r="F14644" s="7" t="s">
        <v>36</v>
      </c>
      <c r="G14644" s="7" t="s">
        <v>12</v>
      </c>
      <c r="H14644" s="13">
        <v>9</v>
      </c>
      <c r="I14644" s="13" t="str">
        <f>IF(G14644="Male",VLOOKUP(H14644,'Shoe size conversion table'!$B$6:$D$22,2),VLOOKUP(H14644,'Shoe size conversion table'!$J$6:$L$22,2))</f>
        <v>39-40</v>
      </c>
      <c r="J14644" s="13">
        <f>IF(G14644="Male",VLOOKUP(H14644,'Shoe size conversion table'!$B$6:$D$22,3),VLOOKUP(H14644,'Shoe size conversion table'!$J$6:$L$22,3))</f>
        <v>7</v>
      </c>
      <c r="K14644" s="11">
        <v>169</v>
      </c>
      <c r="L14644" s="12">
        <v>0</v>
      </c>
      <c r="M14644" s="7">
        <f t="shared" si="685"/>
        <v>2016</v>
      </c>
      <c r="N14644" s="7">
        <f t="shared" si="686"/>
        <v>12</v>
      </c>
      <c r="O14644" s="30">
        <f t="shared" si="687"/>
        <v>169</v>
      </c>
    </row>
    <row r="14645" spans="2:15" x14ac:dyDescent="0.2">
      <c r="B14645" s="13">
        <v>65472</v>
      </c>
      <c r="C14645" s="14">
        <v>42713.816111111199</v>
      </c>
      <c r="D14645" s="7" t="s">
        <v>10</v>
      </c>
      <c r="E14645" s="13">
        <v>2239</v>
      </c>
      <c r="F14645" s="7" t="s">
        <v>35</v>
      </c>
      <c r="G14645" s="7" t="s">
        <v>11</v>
      </c>
      <c r="H14645" s="13">
        <v>10</v>
      </c>
      <c r="I14645" s="13">
        <f>IF(G14645="Male",VLOOKUP(H14645,'Shoe size conversion table'!$B$6:$D$22,2),VLOOKUP(H14645,'Shoe size conversion table'!$J$6:$L$22,2))</f>
        <v>43</v>
      </c>
      <c r="J14645" s="13">
        <f>IF(G14645="Male",VLOOKUP(H14645,'Shoe size conversion table'!$B$6:$D$22,3),VLOOKUP(H14645,'Shoe size conversion table'!$J$6:$L$22,3))</f>
        <v>9.5</v>
      </c>
      <c r="K14645" s="11">
        <v>139</v>
      </c>
      <c r="L14645" s="12">
        <v>0.1</v>
      </c>
      <c r="M14645" s="7">
        <f t="shared" si="685"/>
        <v>2016</v>
      </c>
      <c r="N14645" s="7">
        <f t="shared" si="686"/>
        <v>12</v>
      </c>
      <c r="O14645" s="30">
        <f t="shared" si="687"/>
        <v>125.10000000000001</v>
      </c>
    </row>
    <row r="14646" spans="2:15" x14ac:dyDescent="0.2">
      <c r="B14646" s="13">
        <v>65473</v>
      </c>
      <c r="C14646" s="14">
        <v>42713.926111111105</v>
      </c>
      <c r="D14646" s="7" t="s">
        <v>7</v>
      </c>
      <c r="E14646" s="13">
        <v>2204</v>
      </c>
      <c r="F14646" s="7" t="s">
        <v>49</v>
      </c>
      <c r="G14646" s="7" t="s">
        <v>11</v>
      </c>
      <c r="H14646" s="13">
        <v>9.5</v>
      </c>
      <c r="I14646" s="13" t="str">
        <f>IF(G14646="Male",VLOOKUP(H14646,'Shoe size conversion table'!$B$6:$D$22,2),VLOOKUP(H14646,'Shoe size conversion table'!$J$6:$L$22,2))</f>
        <v>42-43</v>
      </c>
      <c r="J14646" s="13">
        <f>IF(G14646="Male",VLOOKUP(H14646,'Shoe size conversion table'!$B$6:$D$22,3),VLOOKUP(H14646,'Shoe size conversion table'!$J$6:$L$22,3))</f>
        <v>9</v>
      </c>
      <c r="K14646" s="11">
        <v>179</v>
      </c>
      <c r="L14646" s="12">
        <v>0</v>
      </c>
      <c r="M14646" s="7">
        <f t="shared" si="685"/>
        <v>2016</v>
      </c>
      <c r="N14646" s="7">
        <f t="shared" si="686"/>
        <v>12</v>
      </c>
      <c r="O14646" s="30">
        <f t="shared" si="687"/>
        <v>179</v>
      </c>
    </row>
    <row r="14647" spans="2:15" x14ac:dyDescent="0.2">
      <c r="B14647" s="13">
        <v>65474</v>
      </c>
      <c r="C14647" s="14">
        <v>42713.926111111199</v>
      </c>
      <c r="D14647" s="7" t="s">
        <v>8</v>
      </c>
      <c r="E14647" s="13">
        <v>2204</v>
      </c>
      <c r="F14647" s="7" t="s">
        <v>39</v>
      </c>
      <c r="G14647" s="7" t="s">
        <v>11</v>
      </c>
      <c r="H14647" s="13">
        <v>9</v>
      </c>
      <c r="I14647" s="13">
        <f>IF(G14647="Male",VLOOKUP(H14647,'Shoe size conversion table'!$B$6:$D$22,2),VLOOKUP(H14647,'Shoe size conversion table'!$J$6:$L$22,2))</f>
        <v>42</v>
      </c>
      <c r="J14647" s="13">
        <f>IF(G14647="Male",VLOOKUP(H14647,'Shoe size conversion table'!$B$6:$D$22,3),VLOOKUP(H14647,'Shoe size conversion table'!$J$6:$L$22,3))</f>
        <v>8.5</v>
      </c>
      <c r="K14647" s="11">
        <v>189</v>
      </c>
      <c r="L14647" s="12">
        <v>0</v>
      </c>
      <c r="M14647" s="7">
        <f t="shared" si="685"/>
        <v>2016</v>
      </c>
      <c r="N14647" s="7">
        <f t="shared" si="686"/>
        <v>12</v>
      </c>
      <c r="O14647" s="30">
        <f t="shared" si="687"/>
        <v>189</v>
      </c>
    </row>
    <row r="14648" spans="2:15" x14ac:dyDescent="0.2">
      <c r="B14648" s="13">
        <v>65474</v>
      </c>
      <c r="C14648" s="14">
        <v>42713.926111111199</v>
      </c>
      <c r="D14648" s="7" t="s">
        <v>8</v>
      </c>
      <c r="E14648" s="13">
        <v>2162</v>
      </c>
      <c r="F14648" s="7" t="s">
        <v>38</v>
      </c>
      <c r="G14648" s="7" t="s">
        <v>11</v>
      </c>
      <c r="H14648" s="13">
        <v>10.5</v>
      </c>
      <c r="I14648" s="13" t="str">
        <f>IF(G14648="Male",VLOOKUP(H14648,'Shoe size conversion table'!$B$6:$D$22,2),VLOOKUP(H14648,'Shoe size conversion table'!$J$6:$L$22,2))</f>
        <v>43-44</v>
      </c>
      <c r="J14648" s="13">
        <f>IF(G14648="Male",VLOOKUP(H14648,'Shoe size conversion table'!$B$6:$D$22,3),VLOOKUP(H14648,'Shoe size conversion table'!$J$6:$L$22,3))</f>
        <v>10</v>
      </c>
      <c r="K14648" s="11">
        <v>129</v>
      </c>
      <c r="L14648" s="12">
        <v>0.2</v>
      </c>
      <c r="M14648" s="7">
        <f t="shared" si="685"/>
        <v>2016</v>
      </c>
      <c r="N14648" s="7">
        <f t="shared" si="686"/>
        <v>12</v>
      </c>
      <c r="O14648" s="30">
        <f t="shared" si="687"/>
        <v>103.2</v>
      </c>
    </row>
    <row r="14649" spans="2:15" x14ac:dyDescent="0.2">
      <c r="B14649" s="13">
        <v>65475</v>
      </c>
      <c r="C14649" s="14">
        <v>42713.946111111196</v>
      </c>
      <c r="D14649" s="7" t="s">
        <v>7</v>
      </c>
      <c r="E14649" s="13">
        <v>2150</v>
      </c>
      <c r="F14649" s="7" t="s">
        <v>51</v>
      </c>
      <c r="G14649" s="7" t="s">
        <v>11</v>
      </c>
      <c r="H14649" s="13">
        <v>9.5</v>
      </c>
      <c r="I14649" s="13" t="str">
        <f>IF(G14649="Male",VLOOKUP(H14649,'Shoe size conversion table'!$B$6:$D$22,2),VLOOKUP(H14649,'Shoe size conversion table'!$J$6:$L$22,2))</f>
        <v>42-43</v>
      </c>
      <c r="J14649" s="13">
        <f>IF(G14649="Male",VLOOKUP(H14649,'Shoe size conversion table'!$B$6:$D$22,3),VLOOKUP(H14649,'Shoe size conversion table'!$J$6:$L$22,3))</f>
        <v>9</v>
      </c>
      <c r="K14649" s="11">
        <v>149</v>
      </c>
      <c r="L14649" s="12">
        <v>0.2</v>
      </c>
      <c r="M14649" s="7">
        <f t="shared" si="685"/>
        <v>2016</v>
      </c>
      <c r="N14649" s="7">
        <f t="shared" si="686"/>
        <v>12</v>
      </c>
      <c r="O14649" s="30">
        <f t="shared" si="687"/>
        <v>119.2</v>
      </c>
    </row>
    <row r="14650" spans="2:15" x14ac:dyDescent="0.2">
      <c r="B14650" s="13">
        <v>65476</v>
      </c>
      <c r="C14650" s="14">
        <v>42713.956111111198</v>
      </c>
      <c r="D14650" s="7" t="s">
        <v>7</v>
      </c>
      <c r="E14650" s="13">
        <v>2159</v>
      </c>
      <c r="F14650" s="7" t="s">
        <v>51</v>
      </c>
      <c r="G14650" s="7" t="s">
        <v>12</v>
      </c>
      <c r="H14650" s="13">
        <v>8</v>
      </c>
      <c r="I14650" s="13" t="str">
        <f>IF(G14650="Male",VLOOKUP(H14650,'Shoe size conversion table'!$B$6:$D$22,2),VLOOKUP(H14650,'Shoe size conversion table'!$J$6:$L$22,2))</f>
        <v>38-39</v>
      </c>
      <c r="J14650" s="13">
        <f>IF(G14650="Male",VLOOKUP(H14650,'Shoe size conversion table'!$B$6:$D$22,3),VLOOKUP(H14650,'Shoe size conversion table'!$J$6:$L$22,3))</f>
        <v>6</v>
      </c>
      <c r="K14650" s="11">
        <v>179</v>
      </c>
      <c r="L14650" s="12">
        <v>0.5</v>
      </c>
      <c r="M14650" s="7">
        <f t="shared" si="685"/>
        <v>2016</v>
      </c>
      <c r="N14650" s="7">
        <f t="shared" si="686"/>
        <v>12</v>
      </c>
      <c r="O14650" s="30">
        <f t="shared" si="687"/>
        <v>89.5</v>
      </c>
    </row>
    <row r="14651" spans="2:15" x14ac:dyDescent="0.2">
      <c r="B14651" s="13">
        <v>65477</v>
      </c>
      <c r="C14651" s="14">
        <v>42713.976111111107</v>
      </c>
      <c r="D14651" s="7" t="s">
        <v>7</v>
      </c>
      <c r="E14651" s="13">
        <v>2149</v>
      </c>
      <c r="F14651" s="7" t="s">
        <v>46</v>
      </c>
      <c r="G14651" s="7" t="s">
        <v>11</v>
      </c>
      <c r="H14651" s="13">
        <v>10</v>
      </c>
      <c r="I14651" s="13">
        <f>IF(G14651="Male",VLOOKUP(H14651,'Shoe size conversion table'!$B$6:$D$22,2),VLOOKUP(H14651,'Shoe size conversion table'!$J$6:$L$22,2))</f>
        <v>43</v>
      </c>
      <c r="J14651" s="13">
        <f>IF(G14651="Male",VLOOKUP(H14651,'Shoe size conversion table'!$B$6:$D$22,3),VLOOKUP(H14651,'Shoe size conversion table'!$J$6:$L$22,3))</f>
        <v>9.5</v>
      </c>
      <c r="K14651" s="11">
        <v>159</v>
      </c>
      <c r="L14651" s="12">
        <v>0</v>
      </c>
      <c r="M14651" s="7">
        <f t="shared" si="685"/>
        <v>2016</v>
      </c>
      <c r="N14651" s="7">
        <f t="shared" si="686"/>
        <v>12</v>
      </c>
      <c r="O14651" s="30">
        <f t="shared" si="687"/>
        <v>159</v>
      </c>
    </row>
    <row r="14652" spans="2:15" x14ac:dyDescent="0.2">
      <c r="B14652" s="13">
        <v>65478</v>
      </c>
      <c r="C14652" s="14">
        <v>42714.136111111256</v>
      </c>
      <c r="D14652" s="7" t="s">
        <v>8</v>
      </c>
      <c r="E14652" s="13">
        <v>2193</v>
      </c>
      <c r="F14652" s="7" t="s">
        <v>38</v>
      </c>
      <c r="G14652" s="7" t="s">
        <v>11</v>
      </c>
      <c r="H14652" s="13">
        <v>10.5</v>
      </c>
      <c r="I14652" s="13" t="str">
        <f>IF(G14652="Male",VLOOKUP(H14652,'Shoe size conversion table'!$B$6:$D$22,2),VLOOKUP(H14652,'Shoe size conversion table'!$J$6:$L$22,2))</f>
        <v>43-44</v>
      </c>
      <c r="J14652" s="13">
        <f>IF(G14652="Male",VLOOKUP(H14652,'Shoe size conversion table'!$B$6:$D$22,3),VLOOKUP(H14652,'Shoe size conversion table'!$J$6:$L$22,3))</f>
        <v>10</v>
      </c>
      <c r="K14652" s="11">
        <v>149</v>
      </c>
      <c r="L14652" s="12">
        <v>0</v>
      </c>
      <c r="M14652" s="7">
        <f t="shared" si="685"/>
        <v>2016</v>
      </c>
      <c r="N14652" s="7">
        <f t="shared" si="686"/>
        <v>12</v>
      </c>
      <c r="O14652" s="30">
        <f t="shared" si="687"/>
        <v>149</v>
      </c>
    </row>
    <row r="14653" spans="2:15" x14ac:dyDescent="0.2">
      <c r="B14653" s="13">
        <v>65479</v>
      </c>
      <c r="C14653" s="14">
        <v>42714.156111111108</v>
      </c>
      <c r="D14653" s="7" t="s">
        <v>7</v>
      </c>
      <c r="E14653" s="13">
        <v>2154</v>
      </c>
      <c r="F14653" s="7" t="s">
        <v>49</v>
      </c>
      <c r="G14653" s="7" t="s">
        <v>11</v>
      </c>
      <c r="H14653" s="13">
        <v>9.5</v>
      </c>
      <c r="I14653" s="13" t="str">
        <f>IF(G14653="Male",VLOOKUP(H14653,'Shoe size conversion table'!$B$6:$D$22,2),VLOOKUP(H14653,'Shoe size conversion table'!$J$6:$L$22,2))</f>
        <v>42-43</v>
      </c>
      <c r="J14653" s="13">
        <f>IF(G14653="Male",VLOOKUP(H14653,'Shoe size conversion table'!$B$6:$D$22,3),VLOOKUP(H14653,'Shoe size conversion table'!$J$6:$L$22,3))</f>
        <v>9</v>
      </c>
      <c r="K14653" s="11">
        <v>149</v>
      </c>
      <c r="L14653" s="12">
        <v>0.5</v>
      </c>
      <c r="M14653" s="7">
        <f t="shared" si="685"/>
        <v>2016</v>
      </c>
      <c r="N14653" s="7">
        <f t="shared" si="686"/>
        <v>12</v>
      </c>
      <c r="O14653" s="30">
        <f t="shared" si="687"/>
        <v>74.5</v>
      </c>
    </row>
    <row r="14654" spans="2:15" x14ac:dyDescent="0.2">
      <c r="B14654" s="13">
        <v>65480</v>
      </c>
      <c r="C14654" s="14">
        <v>42714.48611111132</v>
      </c>
      <c r="D14654" s="7" t="s">
        <v>8</v>
      </c>
      <c r="E14654" s="13">
        <v>2214</v>
      </c>
      <c r="F14654" s="7" t="s">
        <v>41</v>
      </c>
      <c r="G14654" s="7" t="s">
        <v>12</v>
      </c>
      <c r="H14654" s="13">
        <v>6.5</v>
      </c>
      <c r="I14654" s="13">
        <f>IF(G14654="Male",VLOOKUP(H14654,'Shoe size conversion table'!$B$6:$D$22,2),VLOOKUP(H14654,'Shoe size conversion table'!$J$6:$L$22,2))</f>
        <v>37</v>
      </c>
      <c r="J14654" s="13">
        <f>IF(G14654="Male",VLOOKUP(H14654,'Shoe size conversion table'!$B$6:$D$22,3),VLOOKUP(H14654,'Shoe size conversion table'!$J$6:$L$22,3))</f>
        <v>4.5</v>
      </c>
      <c r="K14654" s="11">
        <v>199</v>
      </c>
      <c r="L14654" s="12">
        <v>0</v>
      </c>
      <c r="M14654" s="7">
        <f t="shared" si="685"/>
        <v>2016</v>
      </c>
      <c r="N14654" s="7">
        <f t="shared" si="686"/>
        <v>12</v>
      </c>
      <c r="O14654" s="30">
        <f t="shared" si="687"/>
        <v>199</v>
      </c>
    </row>
    <row r="14655" spans="2:15" x14ac:dyDescent="0.2">
      <c r="B14655" s="13">
        <v>65481</v>
      </c>
      <c r="C14655" s="14">
        <v>42714.666111111255</v>
      </c>
      <c r="D14655" s="7" t="s">
        <v>9</v>
      </c>
      <c r="E14655" s="13">
        <v>2209</v>
      </c>
      <c r="F14655" s="7" t="s">
        <v>61</v>
      </c>
      <c r="G14655" s="7" t="s">
        <v>11</v>
      </c>
      <c r="H14655" s="13">
        <v>11</v>
      </c>
      <c r="I14655" s="13">
        <f>IF(G14655="Male",VLOOKUP(H14655,'Shoe size conversion table'!$B$6:$D$22,2),VLOOKUP(H14655,'Shoe size conversion table'!$J$6:$L$22,2))</f>
        <v>44</v>
      </c>
      <c r="J14655" s="13">
        <f>IF(G14655="Male",VLOOKUP(H14655,'Shoe size conversion table'!$B$6:$D$22,3),VLOOKUP(H14655,'Shoe size conversion table'!$J$6:$L$22,3))</f>
        <v>10.5</v>
      </c>
      <c r="K14655" s="11">
        <v>169</v>
      </c>
      <c r="L14655" s="12">
        <v>0</v>
      </c>
      <c r="M14655" s="7">
        <f t="shared" si="685"/>
        <v>2016</v>
      </c>
      <c r="N14655" s="7">
        <f t="shared" si="686"/>
        <v>12</v>
      </c>
      <c r="O14655" s="30">
        <f t="shared" si="687"/>
        <v>169</v>
      </c>
    </row>
    <row r="14656" spans="2:15" x14ac:dyDescent="0.2">
      <c r="B14656" s="13">
        <v>65482</v>
      </c>
      <c r="C14656" s="14">
        <v>42714.706111111198</v>
      </c>
      <c r="D14656" s="7" t="s">
        <v>7</v>
      </c>
      <c r="E14656" s="13">
        <v>2237</v>
      </c>
      <c r="F14656" s="7" t="s">
        <v>51</v>
      </c>
      <c r="G14656" s="7" t="s">
        <v>12</v>
      </c>
      <c r="H14656" s="13">
        <v>9</v>
      </c>
      <c r="I14656" s="13" t="str">
        <f>IF(G14656="Male",VLOOKUP(H14656,'Shoe size conversion table'!$B$6:$D$22,2),VLOOKUP(H14656,'Shoe size conversion table'!$J$6:$L$22,2))</f>
        <v>39-40</v>
      </c>
      <c r="J14656" s="13">
        <f>IF(G14656="Male",VLOOKUP(H14656,'Shoe size conversion table'!$B$6:$D$22,3),VLOOKUP(H14656,'Shoe size conversion table'!$J$6:$L$22,3))</f>
        <v>7</v>
      </c>
      <c r="K14656" s="11">
        <v>139</v>
      </c>
      <c r="L14656" s="12">
        <v>0.3</v>
      </c>
      <c r="M14656" s="7">
        <f t="shared" si="685"/>
        <v>2016</v>
      </c>
      <c r="N14656" s="7">
        <f t="shared" si="686"/>
        <v>12</v>
      </c>
      <c r="O14656" s="30">
        <f t="shared" si="687"/>
        <v>97.3</v>
      </c>
    </row>
    <row r="14657" spans="2:15" x14ac:dyDescent="0.2">
      <c r="B14657" s="13">
        <v>65483</v>
      </c>
      <c r="C14657" s="14">
        <v>42714.726111111318</v>
      </c>
      <c r="D14657" s="7" t="s">
        <v>10</v>
      </c>
      <c r="E14657" s="13">
        <v>2153</v>
      </c>
      <c r="F14657" s="7" t="s">
        <v>34</v>
      </c>
      <c r="G14657" s="7" t="s">
        <v>11</v>
      </c>
      <c r="H14657" s="13">
        <v>9</v>
      </c>
      <c r="I14657" s="13">
        <f>IF(G14657="Male",VLOOKUP(H14657,'Shoe size conversion table'!$B$6:$D$22,2),VLOOKUP(H14657,'Shoe size conversion table'!$J$6:$L$22,2))</f>
        <v>42</v>
      </c>
      <c r="J14657" s="13">
        <f>IF(G14657="Male",VLOOKUP(H14657,'Shoe size conversion table'!$B$6:$D$22,3),VLOOKUP(H14657,'Shoe size conversion table'!$J$6:$L$22,3))</f>
        <v>8.5</v>
      </c>
      <c r="K14657" s="11">
        <v>169</v>
      </c>
      <c r="L14657" s="12">
        <v>0.5</v>
      </c>
      <c r="M14657" s="7">
        <f t="shared" si="685"/>
        <v>2016</v>
      </c>
      <c r="N14657" s="7">
        <f t="shared" si="686"/>
        <v>12</v>
      </c>
      <c r="O14657" s="30">
        <f t="shared" si="687"/>
        <v>84.5</v>
      </c>
    </row>
    <row r="14658" spans="2:15" x14ac:dyDescent="0.2">
      <c r="B14658" s="13">
        <v>65484</v>
      </c>
      <c r="C14658" s="14">
        <v>42714.736111111109</v>
      </c>
      <c r="D14658" s="7" t="s">
        <v>9</v>
      </c>
      <c r="E14658" s="13">
        <v>2157</v>
      </c>
      <c r="F14658" s="7" t="s">
        <v>58</v>
      </c>
      <c r="G14658" s="7" t="s">
        <v>12</v>
      </c>
      <c r="H14658" s="13">
        <v>7</v>
      </c>
      <c r="I14658" s="13" t="str">
        <f>IF(G14658="Male",VLOOKUP(H14658,'Shoe size conversion table'!$B$6:$D$22,2),VLOOKUP(H14658,'Shoe size conversion table'!$J$6:$L$22,2))</f>
        <v>37-38</v>
      </c>
      <c r="J14658" s="13">
        <f>IF(G14658="Male",VLOOKUP(H14658,'Shoe size conversion table'!$B$6:$D$22,3),VLOOKUP(H14658,'Shoe size conversion table'!$J$6:$L$22,3))</f>
        <v>5</v>
      </c>
      <c r="K14658" s="11">
        <v>149</v>
      </c>
      <c r="L14658" s="12">
        <v>0</v>
      </c>
      <c r="M14658" s="7">
        <f t="shared" si="685"/>
        <v>2016</v>
      </c>
      <c r="N14658" s="7">
        <f t="shared" si="686"/>
        <v>12</v>
      </c>
      <c r="O14658" s="30">
        <f t="shared" si="687"/>
        <v>149</v>
      </c>
    </row>
    <row r="14659" spans="2:15" x14ac:dyDescent="0.2">
      <c r="B14659" s="13">
        <v>65485</v>
      </c>
      <c r="C14659" s="14">
        <v>42714.756111111106</v>
      </c>
      <c r="D14659" s="7" t="s">
        <v>7</v>
      </c>
      <c r="E14659" s="13">
        <v>2201</v>
      </c>
      <c r="F14659" s="7" t="s">
        <v>48</v>
      </c>
      <c r="G14659" s="7" t="s">
        <v>11</v>
      </c>
      <c r="H14659" s="13">
        <v>10.5</v>
      </c>
      <c r="I14659" s="13" t="str">
        <f>IF(G14659="Male",VLOOKUP(H14659,'Shoe size conversion table'!$B$6:$D$22,2),VLOOKUP(H14659,'Shoe size conversion table'!$J$6:$L$22,2))</f>
        <v>43-44</v>
      </c>
      <c r="J14659" s="13">
        <f>IF(G14659="Male",VLOOKUP(H14659,'Shoe size conversion table'!$B$6:$D$22,3),VLOOKUP(H14659,'Shoe size conversion table'!$J$6:$L$22,3))</f>
        <v>10</v>
      </c>
      <c r="K14659" s="11">
        <v>199</v>
      </c>
      <c r="L14659" s="12">
        <v>0</v>
      </c>
      <c r="M14659" s="7">
        <f t="shared" si="685"/>
        <v>2016</v>
      </c>
      <c r="N14659" s="7">
        <f t="shared" si="686"/>
        <v>12</v>
      </c>
      <c r="O14659" s="30">
        <f t="shared" si="687"/>
        <v>199</v>
      </c>
    </row>
    <row r="14660" spans="2:15" x14ac:dyDescent="0.2">
      <c r="B14660" s="13">
        <v>65486</v>
      </c>
      <c r="C14660" s="14">
        <v>42714.756111111106</v>
      </c>
      <c r="D14660" s="7" t="s">
        <v>10</v>
      </c>
      <c r="E14660" s="13">
        <v>2220</v>
      </c>
      <c r="F14660" s="7" t="s">
        <v>36</v>
      </c>
      <c r="G14660" s="7" t="s">
        <v>11</v>
      </c>
      <c r="H14660" s="13">
        <v>8.5</v>
      </c>
      <c r="I14660" s="13" t="str">
        <f>IF(G14660="Male",VLOOKUP(H14660,'Shoe size conversion table'!$B$6:$D$22,2),VLOOKUP(H14660,'Shoe size conversion table'!$J$6:$L$22,2))</f>
        <v>41-42</v>
      </c>
      <c r="J14660" s="13">
        <f>IF(G14660="Male",VLOOKUP(H14660,'Shoe size conversion table'!$B$6:$D$22,3),VLOOKUP(H14660,'Shoe size conversion table'!$J$6:$L$22,3))</f>
        <v>8</v>
      </c>
      <c r="K14660" s="11">
        <v>139</v>
      </c>
      <c r="L14660" s="12">
        <v>0</v>
      </c>
      <c r="M14660" s="7">
        <f t="shared" si="685"/>
        <v>2016</v>
      </c>
      <c r="N14660" s="7">
        <f t="shared" si="686"/>
        <v>12</v>
      </c>
      <c r="O14660" s="30">
        <f t="shared" si="687"/>
        <v>139</v>
      </c>
    </row>
    <row r="14661" spans="2:15" x14ac:dyDescent="0.2">
      <c r="B14661" s="13">
        <v>65487</v>
      </c>
      <c r="C14661" s="14">
        <v>42714.776111111256</v>
      </c>
      <c r="D14661" s="7" t="s">
        <v>9</v>
      </c>
      <c r="E14661" s="13">
        <v>2176</v>
      </c>
      <c r="F14661" s="7" t="s">
        <v>60</v>
      </c>
      <c r="G14661" s="7" t="s">
        <v>11</v>
      </c>
      <c r="H14661" s="13">
        <v>9.5</v>
      </c>
      <c r="I14661" s="13" t="str">
        <f>IF(G14661="Male",VLOOKUP(H14661,'Shoe size conversion table'!$B$6:$D$22,2),VLOOKUP(H14661,'Shoe size conversion table'!$J$6:$L$22,2))</f>
        <v>42-43</v>
      </c>
      <c r="J14661" s="13">
        <f>IF(G14661="Male",VLOOKUP(H14661,'Shoe size conversion table'!$B$6:$D$22,3),VLOOKUP(H14661,'Shoe size conversion table'!$J$6:$L$22,3))</f>
        <v>9</v>
      </c>
      <c r="K14661" s="11">
        <v>199</v>
      </c>
      <c r="L14661" s="12">
        <v>0</v>
      </c>
      <c r="M14661" s="7">
        <f t="shared" ref="M14661:M14724" si="688">YEAR(C14661)</f>
        <v>2016</v>
      </c>
      <c r="N14661" s="7">
        <f t="shared" si="686"/>
        <v>12</v>
      </c>
      <c r="O14661" s="30">
        <f t="shared" si="687"/>
        <v>199</v>
      </c>
    </row>
    <row r="14662" spans="2:15" x14ac:dyDescent="0.2">
      <c r="B14662" s="13">
        <v>65488</v>
      </c>
      <c r="C14662" s="14">
        <v>42714.816111111199</v>
      </c>
      <c r="D14662" s="7" t="s">
        <v>10</v>
      </c>
      <c r="E14662" s="13">
        <v>2183</v>
      </c>
      <c r="F14662" s="7" t="s">
        <v>35</v>
      </c>
      <c r="G14662" s="7" t="s">
        <v>11</v>
      </c>
      <c r="H14662" s="13">
        <v>10.5</v>
      </c>
      <c r="I14662" s="13" t="str">
        <f>IF(G14662="Male",VLOOKUP(H14662,'Shoe size conversion table'!$B$6:$D$22,2),VLOOKUP(H14662,'Shoe size conversion table'!$J$6:$L$22,2))</f>
        <v>43-44</v>
      </c>
      <c r="J14662" s="13">
        <f>IF(G14662="Male",VLOOKUP(H14662,'Shoe size conversion table'!$B$6:$D$22,3),VLOOKUP(H14662,'Shoe size conversion table'!$J$6:$L$22,3))</f>
        <v>10</v>
      </c>
      <c r="K14662" s="11">
        <v>159</v>
      </c>
      <c r="L14662" s="12">
        <v>0</v>
      </c>
      <c r="M14662" s="7">
        <f t="shared" si="688"/>
        <v>2016</v>
      </c>
      <c r="N14662" s="7">
        <f t="shared" ref="N14662:N14725" si="689">MONTH(C14662:C29629)</f>
        <v>12</v>
      </c>
      <c r="O14662" s="30">
        <f t="shared" ref="O14662:O14725" si="690">K14662*(1-L14662)</f>
        <v>159</v>
      </c>
    </row>
    <row r="14663" spans="2:15" x14ac:dyDescent="0.2">
      <c r="B14663" s="13">
        <v>65488</v>
      </c>
      <c r="C14663" s="14">
        <v>42714.816111111199</v>
      </c>
      <c r="D14663" s="7" t="s">
        <v>10</v>
      </c>
      <c r="E14663" s="13">
        <v>2239</v>
      </c>
      <c r="F14663" s="7" t="s">
        <v>35</v>
      </c>
      <c r="G14663" s="7" t="s">
        <v>11</v>
      </c>
      <c r="H14663" s="13">
        <v>10</v>
      </c>
      <c r="I14663" s="13">
        <f>IF(G14663="Male",VLOOKUP(H14663,'Shoe size conversion table'!$B$6:$D$22,2),VLOOKUP(H14663,'Shoe size conversion table'!$J$6:$L$22,2))</f>
        <v>43</v>
      </c>
      <c r="J14663" s="13">
        <f>IF(G14663="Male",VLOOKUP(H14663,'Shoe size conversion table'!$B$6:$D$22,3),VLOOKUP(H14663,'Shoe size conversion table'!$J$6:$L$22,3))</f>
        <v>9.5</v>
      </c>
      <c r="K14663" s="11">
        <v>139</v>
      </c>
      <c r="L14663" s="12">
        <v>0.1</v>
      </c>
      <c r="M14663" s="7">
        <f t="shared" si="688"/>
        <v>2016</v>
      </c>
      <c r="N14663" s="7">
        <f t="shared" si="689"/>
        <v>12</v>
      </c>
      <c r="O14663" s="30">
        <f t="shared" si="690"/>
        <v>125.10000000000001</v>
      </c>
    </row>
    <row r="14664" spans="2:15" x14ac:dyDescent="0.2">
      <c r="B14664" s="13">
        <v>65489</v>
      </c>
      <c r="C14664" s="14">
        <v>42714.886111111315</v>
      </c>
      <c r="D14664" s="7" t="s">
        <v>7</v>
      </c>
      <c r="E14664" s="13">
        <v>2191</v>
      </c>
      <c r="F14664" s="7" t="s">
        <v>44</v>
      </c>
      <c r="G14664" s="7" t="s">
        <v>11</v>
      </c>
      <c r="H14664" s="13">
        <v>11</v>
      </c>
      <c r="I14664" s="13">
        <f>IF(G14664="Male",VLOOKUP(H14664,'Shoe size conversion table'!$B$6:$D$22,2),VLOOKUP(H14664,'Shoe size conversion table'!$J$6:$L$22,2))</f>
        <v>44</v>
      </c>
      <c r="J14664" s="13">
        <f>IF(G14664="Male",VLOOKUP(H14664,'Shoe size conversion table'!$B$6:$D$22,3),VLOOKUP(H14664,'Shoe size conversion table'!$J$6:$L$22,3))</f>
        <v>10.5</v>
      </c>
      <c r="K14664" s="11">
        <v>179</v>
      </c>
      <c r="L14664" s="12">
        <v>0.5</v>
      </c>
      <c r="M14664" s="7">
        <f t="shared" si="688"/>
        <v>2016</v>
      </c>
      <c r="N14664" s="7">
        <f t="shared" si="689"/>
        <v>12</v>
      </c>
      <c r="O14664" s="30">
        <f t="shared" si="690"/>
        <v>89.5</v>
      </c>
    </row>
    <row r="14665" spans="2:15" x14ac:dyDescent="0.2">
      <c r="B14665" s="13">
        <v>65490</v>
      </c>
      <c r="C14665" s="14">
        <v>42714.926111111199</v>
      </c>
      <c r="D14665" s="7" t="s">
        <v>8</v>
      </c>
      <c r="E14665" s="13">
        <v>2204</v>
      </c>
      <c r="F14665" s="7" t="s">
        <v>39</v>
      </c>
      <c r="G14665" s="7" t="s">
        <v>11</v>
      </c>
      <c r="H14665" s="13">
        <v>9</v>
      </c>
      <c r="I14665" s="13">
        <f>IF(G14665="Male",VLOOKUP(H14665,'Shoe size conversion table'!$B$6:$D$22,2),VLOOKUP(H14665,'Shoe size conversion table'!$J$6:$L$22,2))</f>
        <v>42</v>
      </c>
      <c r="J14665" s="13">
        <f>IF(G14665="Male",VLOOKUP(H14665,'Shoe size conversion table'!$B$6:$D$22,3),VLOOKUP(H14665,'Shoe size conversion table'!$J$6:$L$22,3))</f>
        <v>8.5</v>
      </c>
      <c r="K14665" s="11">
        <v>189</v>
      </c>
      <c r="L14665" s="12">
        <v>0</v>
      </c>
      <c r="M14665" s="7">
        <f t="shared" si="688"/>
        <v>2016</v>
      </c>
      <c r="N14665" s="7">
        <f t="shared" si="689"/>
        <v>12</v>
      </c>
      <c r="O14665" s="30">
        <f t="shared" si="690"/>
        <v>189</v>
      </c>
    </row>
    <row r="14666" spans="2:15" x14ac:dyDescent="0.2">
      <c r="B14666" s="13">
        <v>65491</v>
      </c>
      <c r="C14666" s="14">
        <v>42714.986111111255</v>
      </c>
      <c r="D14666" s="7" t="s">
        <v>7</v>
      </c>
      <c r="E14666" s="13">
        <v>2177</v>
      </c>
      <c r="F14666" s="7" t="s">
        <v>48</v>
      </c>
      <c r="G14666" s="7" t="s">
        <v>11</v>
      </c>
      <c r="H14666" s="13">
        <v>9</v>
      </c>
      <c r="I14666" s="13">
        <f>IF(G14666="Male",VLOOKUP(H14666,'Shoe size conversion table'!$B$6:$D$22,2),VLOOKUP(H14666,'Shoe size conversion table'!$J$6:$L$22,2))</f>
        <v>42</v>
      </c>
      <c r="J14666" s="13">
        <f>IF(G14666="Male",VLOOKUP(H14666,'Shoe size conversion table'!$B$6:$D$22,3),VLOOKUP(H14666,'Shoe size conversion table'!$J$6:$L$22,3))</f>
        <v>8.5</v>
      </c>
      <c r="K14666" s="11">
        <v>199</v>
      </c>
      <c r="L14666" s="12">
        <v>0.1</v>
      </c>
      <c r="M14666" s="7">
        <f t="shared" si="688"/>
        <v>2016</v>
      </c>
      <c r="N14666" s="7">
        <f t="shared" si="689"/>
        <v>12</v>
      </c>
      <c r="O14666" s="30">
        <f t="shared" si="690"/>
        <v>179.1</v>
      </c>
    </row>
    <row r="14667" spans="2:15" x14ac:dyDescent="0.2">
      <c r="B14667" s="13">
        <v>65492</v>
      </c>
      <c r="C14667" s="14">
        <v>42715.026111111256</v>
      </c>
      <c r="D14667" s="7" t="s">
        <v>10</v>
      </c>
      <c r="E14667" s="13">
        <v>2164</v>
      </c>
      <c r="F14667" s="7" t="s">
        <v>35</v>
      </c>
      <c r="G14667" s="7" t="s">
        <v>11</v>
      </c>
      <c r="H14667" s="13">
        <v>12</v>
      </c>
      <c r="I14667" s="13">
        <f>IF(G14667="Male",VLOOKUP(H14667,'Shoe size conversion table'!$B$6:$D$22,2),VLOOKUP(H14667,'Shoe size conversion table'!$J$6:$L$22,2))</f>
        <v>45</v>
      </c>
      <c r="J14667" s="13">
        <f>IF(G14667="Male",VLOOKUP(H14667,'Shoe size conversion table'!$B$6:$D$22,3),VLOOKUP(H14667,'Shoe size conversion table'!$J$6:$L$22,3))</f>
        <v>11.5</v>
      </c>
      <c r="K14667" s="11">
        <v>139</v>
      </c>
      <c r="L14667" s="12">
        <v>0.2</v>
      </c>
      <c r="M14667" s="7">
        <f t="shared" si="688"/>
        <v>2016</v>
      </c>
      <c r="N14667" s="7">
        <f t="shared" si="689"/>
        <v>12</v>
      </c>
      <c r="O14667" s="30">
        <f t="shared" si="690"/>
        <v>111.2</v>
      </c>
    </row>
    <row r="14668" spans="2:15" x14ac:dyDescent="0.2">
      <c r="B14668" s="13">
        <v>65493</v>
      </c>
      <c r="C14668" s="14">
        <v>42715.116111111318</v>
      </c>
      <c r="D14668" s="7" t="s">
        <v>7</v>
      </c>
      <c r="E14668" s="13">
        <v>2195</v>
      </c>
      <c r="F14668" s="7" t="s">
        <v>48</v>
      </c>
      <c r="G14668" s="7" t="s">
        <v>12</v>
      </c>
      <c r="H14668" s="13">
        <v>8</v>
      </c>
      <c r="I14668" s="13" t="str">
        <f>IF(G14668="Male",VLOOKUP(H14668,'Shoe size conversion table'!$B$6:$D$22,2),VLOOKUP(H14668,'Shoe size conversion table'!$J$6:$L$22,2))</f>
        <v>38-39</v>
      </c>
      <c r="J14668" s="13">
        <f>IF(G14668="Male",VLOOKUP(H14668,'Shoe size conversion table'!$B$6:$D$22,3),VLOOKUP(H14668,'Shoe size conversion table'!$J$6:$L$22,3))</f>
        <v>6</v>
      </c>
      <c r="K14668" s="11">
        <v>159</v>
      </c>
      <c r="L14668" s="12">
        <v>0.2</v>
      </c>
      <c r="M14668" s="7">
        <f t="shared" si="688"/>
        <v>2016</v>
      </c>
      <c r="N14668" s="7">
        <f t="shared" si="689"/>
        <v>12</v>
      </c>
      <c r="O14668" s="30">
        <f t="shared" si="690"/>
        <v>127.2</v>
      </c>
    </row>
    <row r="14669" spans="2:15" x14ac:dyDescent="0.2">
      <c r="B14669" s="13">
        <v>65494</v>
      </c>
      <c r="C14669" s="14">
        <v>42715.186111111107</v>
      </c>
      <c r="D14669" s="7" t="s">
        <v>10</v>
      </c>
      <c r="E14669" s="13">
        <v>2203</v>
      </c>
      <c r="F14669" s="7" t="s">
        <v>34</v>
      </c>
      <c r="G14669" s="7" t="s">
        <v>12</v>
      </c>
      <c r="H14669" s="13">
        <v>8.5</v>
      </c>
      <c r="I14669" s="13">
        <f>IF(G14669="Male",VLOOKUP(H14669,'Shoe size conversion table'!$B$6:$D$22,2),VLOOKUP(H14669,'Shoe size conversion table'!$J$6:$L$22,2))</f>
        <v>39</v>
      </c>
      <c r="J14669" s="13">
        <f>IF(G14669="Male",VLOOKUP(H14669,'Shoe size conversion table'!$B$6:$D$22,3),VLOOKUP(H14669,'Shoe size conversion table'!$J$6:$L$22,3))</f>
        <v>6.5</v>
      </c>
      <c r="K14669" s="11">
        <v>179</v>
      </c>
      <c r="L14669" s="12">
        <v>0.3</v>
      </c>
      <c r="M14669" s="7">
        <f t="shared" si="688"/>
        <v>2016</v>
      </c>
      <c r="N14669" s="7">
        <f t="shared" si="689"/>
        <v>12</v>
      </c>
      <c r="O14669" s="30">
        <f t="shared" si="690"/>
        <v>125.3</v>
      </c>
    </row>
    <row r="14670" spans="2:15" x14ac:dyDescent="0.2">
      <c r="B14670" s="13">
        <v>65495</v>
      </c>
      <c r="C14670" s="14">
        <v>42715.226111111107</v>
      </c>
      <c r="D14670" s="7" t="s">
        <v>9</v>
      </c>
      <c r="E14670" s="13">
        <v>2179</v>
      </c>
      <c r="F14670" s="7" t="s">
        <v>60</v>
      </c>
      <c r="G14670" s="7" t="s">
        <v>12</v>
      </c>
      <c r="H14670" s="13">
        <v>8</v>
      </c>
      <c r="I14670" s="13" t="str">
        <f>IF(G14670="Male",VLOOKUP(H14670,'Shoe size conversion table'!$B$6:$D$22,2),VLOOKUP(H14670,'Shoe size conversion table'!$J$6:$L$22,2))</f>
        <v>38-39</v>
      </c>
      <c r="J14670" s="13">
        <f>IF(G14670="Male",VLOOKUP(H14670,'Shoe size conversion table'!$B$6:$D$22,3),VLOOKUP(H14670,'Shoe size conversion table'!$J$6:$L$22,3))</f>
        <v>6</v>
      </c>
      <c r="K14670" s="11">
        <v>159</v>
      </c>
      <c r="L14670" s="12">
        <v>0</v>
      </c>
      <c r="M14670" s="7">
        <f t="shared" si="688"/>
        <v>2016</v>
      </c>
      <c r="N14670" s="7">
        <f t="shared" si="689"/>
        <v>12</v>
      </c>
      <c r="O14670" s="30">
        <f t="shared" si="690"/>
        <v>159</v>
      </c>
    </row>
    <row r="14671" spans="2:15" x14ac:dyDescent="0.2">
      <c r="B14671" s="13">
        <v>65496</v>
      </c>
      <c r="C14671" s="14">
        <v>42715.286111111258</v>
      </c>
      <c r="D14671" s="7" t="s">
        <v>7</v>
      </c>
      <c r="E14671" s="13">
        <v>2225</v>
      </c>
      <c r="F14671" s="7" t="s">
        <v>50</v>
      </c>
      <c r="G14671" s="7" t="s">
        <v>11</v>
      </c>
      <c r="H14671" s="13">
        <v>10.5</v>
      </c>
      <c r="I14671" s="13" t="str">
        <f>IF(G14671="Male",VLOOKUP(H14671,'Shoe size conversion table'!$B$6:$D$22,2),VLOOKUP(H14671,'Shoe size conversion table'!$J$6:$L$22,2))</f>
        <v>43-44</v>
      </c>
      <c r="J14671" s="13">
        <f>IF(G14671="Male",VLOOKUP(H14671,'Shoe size conversion table'!$B$6:$D$22,3),VLOOKUP(H14671,'Shoe size conversion table'!$J$6:$L$22,3))</f>
        <v>10</v>
      </c>
      <c r="K14671" s="11">
        <v>139</v>
      </c>
      <c r="L14671" s="12">
        <v>0.2</v>
      </c>
      <c r="M14671" s="7">
        <f t="shared" si="688"/>
        <v>2016</v>
      </c>
      <c r="N14671" s="7">
        <f t="shared" si="689"/>
        <v>12</v>
      </c>
      <c r="O14671" s="30">
        <f t="shared" si="690"/>
        <v>111.2</v>
      </c>
    </row>
    <row r="14672" spans="2:15" x14ac:dyDescent="0.2">
      <c r="B14672" s="13">
        <v>65497</v>
      </c>
      <c r="C14672" s="14">
        <v>42715.386111111198</v>
      </c>
      <c r="D14672" s="7" t="s">
        <v>10</v>
      </c>
      <c r="E14672" s="13">
        <v>2210</v>
      </c>
      <c r="F14672" s="7" t="s">
        <v>34</v>
      </c>
      <c r="G14672" s="7" t="s">
        <v>11</v>
      </c>
      <c r="H14672" s="13">
        <v>9.5</v>
      </c>
      <c r="I14672" s="13" t="str">
        <f>IF(G14672="Male",VLOOKUP(H14672,'Shoe size conversion table'!$B$6:$D$22,2),VLOOKUP(H14672,'Shoe size conversion table'!$J$6:$L$22,2))</f>
        <v>42-43</v>
      </c>
      <c r="J14672" s="13">
        <f>IF(G14672="Male",VLOOKUP(H14672,'Shoe size conversion table'!$B$6:$D$22,3),VLOOKUP(H14672,'Shoe size conversion table'!$J$6:$L$22,3))</f>
        <v>9</v>
      </c>
      <c r="K14672" s="11">
        <v>199</v>
      </c>
      <c r="L14672" s="12">
        <v>0.5</v>
      </c>
      <c r="M14672" s="7">
        <f t="shared" si="688"/>
        <v>2016</v>
      </c>
      <c r="N14672" s="7">
        <f t="shared" si="689"/>
        <v>12</v>
      </c>
      <c r="O14672" s="30">
        <f t="shared" si="690"/>
        <v>99.5</v>
      </c>
    </row>
    <row r="14673" spans="2:15" x14ac:dyDescent="0.2">
      <c r="B14673" s="13">
        <v>65498</v>
      </c>
      <c r="C14673" s="14">
        <v>42715.406111111202</v>
      </c>
      <c r="D14673" s="7" t="s">
        <v>10</v>
      </c>
      <c r="E14673" s="13">
        <v>2161</v>
      </c>
      <c r="F14673" s="7" t="s">
        <v>34</v>
      </c>
      <c r="G14673" s="7" t="s">
        <v>11</v>
      </c>
      <c r="H14673" s="13">
        <v>13</v>
      </c>
      <c r="I14673" s="13">
        <f>IF(G14673="Male",VLOOKUP(H14673,'Shoe size conversion table'!$B$6:$D$22,2),VLOOKUP(H14673,'Shoe size conversion table'!$J$6:$L$22,2))</f>
        <v>46</v>
      </c>
      <c r="J14673" s="13">
        <f>IF(G14673="Male",VLOOKUP(H14673,'Shoe size conversion table'!$B$6:$D$22,3),VLOOKUP(H14673,'Shoe size conversion table'!$J$6:$L$22,3))</f>
        <v>12.5</v>
      </c>
      <c r="K14673" s="11">
        <v>159</v>
      </c>
      <c r="L14673" s="12">
        <v>0.1</v>
      </c>
      <c r="M14673" s="7">
        <f t="shared" si="688"/>
        <v>2016</v>
      </c>
      <c r="N14673" s="7">
        <f t="shared" si="689"/>
        <v>12</v>
      </c>
      <c r="O14673" s="30">
        <f t="shared" si="690"/>
        <v>143.1</v>
      </c>
    </row>
    <row r="14674" spans="2:15" x14ac:dyDescent="0.2">
      <c r="B14674" s="13">
        <v>65499</v>
      </c>
      <c r="C14674" s="14">
        <v>42715.406111111319</v>
      </c>
      <c r="D14674" s="7" t="s">
        <v>10</v>
      </c>
      <c r="E14674" s="13">
        <v>2165</v>
      </c>
      <c r="F14674" s="7" t="s">
        <v>34</v>
      </c>
      <c r="G14674" s="7" t="s">
        <v>11</v>
      </c>
      <c r="H14674" s="13">
        <v>10</v>
      </c>
      <c r="I14674" s="13">
        <f>IF(G14674="Male",VLOOKUP(H14674,'Shoe size conversion table'!$B$6:$D$22,2),VLOOKUP(H14674,'Shoe size conversion table'!$J$6:$L$22,2))</f>
        <v>43</v>
      </c>
      <c r="J14674" s="13">
        <f>IF(G14674="Male",VLOOKUP(H14674,'Shoe size conversion table'!$B$6:$D$22,3),VLOOKUP(H14674,'Shoe size conversion table'!$J$6:$L$22,3))</f>
        <v>9.5</v>
      </c>
      <c r="K14674" s="11">
        <v>189</v>
      </c>
      <c r="L14674" s="12">
        <v>0.5</v>
      </c>
      <c r="M14674" s="7">
        <f t="shared" si="688"/>
        <v>2016</v>
      </c>
      <c r="N14674" s="7">
        <f t="shared" si="689"/>
        <v>12</v>
      </c>
      <c r="O14674" s="30">
        <f t="shared" si="690"/>
        <v>94.5</v>
      </c>
    </row>
    <row r="14675" spans="2:15" x14ac:dyDescent="0.2">
      <c r="B14675" s="13">
        <v>65499</v>
      </c>
      <c r="C14675" s="14">
        <v>42715.406111111319</v>
      </c>
      <c r="D14675" s="7" t="s">
        <v>10</v>
      </c>
      <c r="E14675" s="13">
        <v>2149</v>
      </c>
      <c r="F14675" s="7" t="s">
        <v>35</v>
      </c>
      <c r="G14675" s="7" t="s">
        <v>12</v>
      </c>
      <c r="H14675" s="13">
        <v>8.5</v>
      </c>
      <c r="I14675" s="13">
        <f>IF(G14675="Male",VLOOKUP(H14675,'Shoe size conversion table'!$B$6:$D$22,2),VLOOKUP(H14675,'Shoe size conversion table'!$J$6:$L$22,2))</f>
        <v>39</v>
      </c>
      <c r="J14675" s="13">
        <f>IF(G14675="Male",VLOOKUP(H14675,'Shoe size conversion table'!$B$6:$D$22,3),VLOOKUP(H14675,'Shoe size conversion table'!$J$6:$L$22,3))</f>
        <v>6.5</v>
      </c>
      <c r="K14675" s="11">
        <v>159</v>
      </c>
      <c r="L14675" s="12">
        <v>0.5</v>
      </c>
      <c r="M14675" s="7">
        <f t="shared" si="688"/>
        <v>2016</v>
      </c>
      <c r="N14675" s="7">
        <f t="shared" si="689"/>
        <v>12</v>
      </c>
      <c r="O14675" s="30">
        <f t="shared" si="690"/>
        <v>79.5</v>
      </c>
    </row>
    <row r="14676" spans="2:15" x14ac:dyDescent="0.2">
      <c r="B14676" s="13">
        <v>65500</v>
      </c>
      <c r="C14676" s="14">
        <v>42715.586111111312</v>
      </c>
      <c r="D14676" s="7" t="s">
        <v>10</v>
      </c>
      <c r="E14676" s="13">
        <v>2239</v>
      </c>
      <c r="F14676" s="7" t="s">
        <v>35</v>
      </c>
      <c r="G14676" s="7" t="s">
        <v>12</v>
      </c>
      <c r="H14676" s="13">
        <v>7.5</v>
      </c>
      <c r="I14676" s="13">
        <f>IF(G14676="Male",VLOOKUP(H14676,'Shoe size conversion table'!$B$6:$D$22,2),VLOOKUP(H14676,'Shoe size conversion table'!$J$6:$L$22,2))</f>
        <v>38</v>
      </c>
      <c r="J14676" s="13">
        <f>IF(G14676="Male",VLOOKUP(H14676,'Shoe size conversion table'!$B$6:$D$22,3),VLOOKUP(H14676,'Shoe size conversion table'!$J$6:$L$22,3))</f>
        <v>5.5</v>
      </c>
      <c r="K14676" s="11">
        <v>129</v>
      </c>
      <c r="L14676" s="12">
        <v>0.5</v>
      </c>
      <c r="M14676" s="7">
        <f t="shared" si="688"/>
        <v>2016</v>
      </c>
      <c r="N14676" s="7">
        <f t="shared" si="689"/>
        <v>12</v>
      </c>
      <c r="O14676" s="30">
        <f t="shared" si="690"/>
        <v>64.5</v>
      </c>
    </row>
    <row r="14677" spans="2:15" x14ac:dyDescent="0.2">
      <c r="B14677" s="13">
        <v>65501</v>
      </c>
      <c r="C14677" s="14">
        <v>42715.6461111112</v>
      </c>
      <c r="D14677" s="7" t="s">
        <v>8</v>
      </c>
      <c r="E14677" s="13">
        <v>2239</v>
      </c>
      <c r="F14677" s="7" t="s">
        <v>39</v>
      </c>
      <c r="G14677" s="7" t="s">
        <v>12</v>
      </c>
      <c r="H14677" s="13">
        <v>9</v>
      </c>
      <c r="I14677" s="13" t="str">
        <f>IF(G14677="Male",VLOOKUP(H14677,'Shoe size conversion table'!$B$6:$D$22,2),VLOOKUP(H14677,'Shoe size conversion table'!$J$6:$L$22,2))</f>
        <v>39-40</v>
      </c>
      <c r="J14677" s="13">
        <f>IF(G14677="Male",VLOOKUP(H14677,'Shoe size conversion table'!$B$6:$D$22,3),VLOOKUP(H14677,'Shoe size conversion table'!$J$6:$L$22,3))</f>
        <v>7</v>
      </c>
      <c r="K14677" s="11">
        <v>199</v>
      </c>
      <c r="L14677" s="12">
        <v>0.3</v>
      </c>
      <c r="M14677" s="7">
        <f t="shared" si="688"/>
        <v>2016</v>
      </c>
      <c r="N14677" s="7">
        <f t="shared" si="689"/>
        <v>12</v>
      </c>
      <c r="O14677" s="30">
        <f t="shared" si="690"/>
        <v>139.29999999999998</v>
      </c>
    </row>
    <row r="14678" spans="2:15" x14ac:dyDescent="0.2">
      <c r="B14678" s="13">
        <v>65502</v>
      </c>
      <c r="C14678" s="14">
        <v>42715.706111111198</v>
      </c>
      <c r="D14678" s="7" t="s">
        <v>7</v>
      </c>
      <c r="E14678" s="13">
        <v>2160</v>
      </c>
      <c r="F14678" s="7" t="s">
        <v>51</v>
      </c>
      <c r="G14678" s="7" t="s">
        <v>12</v>
      </c>
      <c r="H14678" s="13">
        <v>9.5</v>
      </c>
      <c r="I14678" s="13">
        <f>IF(G14678="Male",VLOOKUP(H14678,'Shoe size conversion table'!$B$6:$D$22,2),VLOOKUP(H14678,'Shoe size conversion table'!$J$6:$L$22,2))</f>
        <v>40</v>
      </c>
      <c r="J14678" s="13">
        <f>IF(G14678="Male",VLOOKUP(H14678,'Shoe size conversion table'!$B$6:$D$22,3),VLOOKUP(H14678,'Shoe size conversion table'!$J$6:$L$22,3))</f>
        <v>7.5</v>
      </c>
      <c r="K14678" s="11">
        <v>149</v>
      </c>
      <c r="L14678" s="12">
        <v>0</v>
      </c>
      <c r="M14678" s="7">
        <f t="shared" si="688"/>
        <v>2016</v>
      </c>
      <c r="N14678" s="7">
        <f t="shared" si="689"/>
        <v>12</v>
      </c>
      <c r="O14678" s="30">
        <f t="shared" si="690"/>
        <v>149</v>
      </c>
    </row>
    <row r="14679" spans="2:15" x14ac:dyDescent="0.2">
      <c r="B14679" s="13">
        <v>65503</v>
      </c>
      <c r="C14679" s="14">
        <v>42715.746111111257</v>
      </c>
      <c r="D14679" s="7" t="s">
        <v>8</v>
      </c>
      <c r="E14679" s="13">
        <v>2218</v>
      </c>
      <c r="F14679" s="7" t="s">
        <v>41</v>
      </c>
      <c r="G14679" s="7" t="s">
        <v>12</v>
      </c>
      <c r="H14679" s="13">
        <v>8</v>
      </c>
      <c r="I14679" s="13" t="str">
        <f>IF(G14679="Male",VLOOKUP(H14679,'Shoe size conversion table'!$B$6:$D$22,2),VLOOKUP(H14679,'Shoe size conversion table'!$J$6:$L$22,2))</f>
        <v>38-39</v>
      </c>
      <c r="J14679" s="13">
        <f>IF(G14679="Male",VLOOKUP(H14679,'Shoe size conversion table'!$B$6:$D$22,3),VLOOKUP(H14679,'Shoe size conversion table'!$J$6:$L$22,3))</f>
        <v>6</v>
      </c>
      <c r="K14679" s="11">
        <v>189</v>
      </c>
      <c r="L14679" s="12">
        <v>0.1</v>
      </c>
      <c r="M14679" s="7">
        <f t="shared" si="688"/>
        <v>2016</v>
      </c>
      <c r="N14679" s="7">
        <f t="shared" si="689"/>
        <v>12</v>
      </c>
      <c r="O14679" s="30">
        <f t="shared" si="690"/>
        <v>170.1</v>
      </c>
    </row>
    <row r="14680" spans="2:15" x14ac:dyDescent="0.2">
      <c r="B14680" s="13">
        <v>65504</v>
      </c>
      <c r="C14680" s="14">
        <v>42715.756111111106</v>
      </c>
      <c r="D14680" s="7" t="s">
        <v>7</v>
      </c>
      <c r="E14680" s="13">
        <v>2193</v>
      </c>
      <c r="F14680" s="7" t="s">
        <v>49</v>
      </c>
      <c r="G14680" s="7" t="s">
        <v>12</v>
      </c>
      <c r="H14680" s="13">
        <v>7.5</v>
      </c>
      <c r="I14680" s="13">
        <f>IF(G14680="Male",VLOOKUP(H14680,'Shoe size conversion table'!$B$6:$D$22,2),VLOOKUP(H14680,'Shoe size conversion table'!$J$6:$L$22,2))</f>
        <v>38</v>
      </c>
      <c r="J14680" s="13">
        <f>IF(G14680="Male",VLOOKUP(H14680,'Shoe size conversion table'!$B$6:$D$22,3),VLOOKUP(H14680,'Shoe size conversion table'!$J$6:$L$22,3))</f>
        <v>5.5</v>
      </c>
      <c r="K14680" s="11">
        <v>179</v>
      </c>
      <c r="L14680" s="12">
        <v>0</v>
      </c>
      <c r="M14680" s="7">
        <f t="shared" si="688"/>
        <v>2016</v>
      </c>
      <c r="N14680" s="7">
        <f t="shared" si="689"/>
        <v>12</v>
      </c>
      <c r="O14680" s="30">
        <f t="shared" si="690"/>
        <v>179</v>
      </c>
    </row>
    <row r="14681" spans="2:15" x14ac:dyDescent="0.2">
      <c r="B14681" s="13">
        <v>65504</v>
      </c>
      <c r="C14681" s="14">
        <v>42715.756111111106</v>
      </c>
      <c r="D14681" s="7" t="s">
        <v>7</v>
      </c>
      <c r="E14681" s="13">
        <v>2222</v>
      </c>
      <c r="F14681" s="7" t="s">
        <v>55</v>
      </c>
      <c r="G14681" s="7" t="s">
        <v>12</v>
      </c>
      <c r="H14681" s="13">
        <v>9</v>
      </c>
      <c r="I14681" s="13" t="str">
        <f>IF(G14681="Male",VLOOKUP(H14681,'Shoe size conversion table'!$B$6:$D$22,2),VLOOKUP(H14681,'Shoe size conversion table'!$J$6:$L$22,2))</f>
        <v>39-40</v>
      </c>
      <c r="J14681" s="13">
        <f>IF(G14681="Male",VLOOKUP(H14681,'Shoe size conversion table'!$B$6:$D$22,3),VLOOKUP(H14681,'Shoe size conversion table'!$J$6:$L$22,3))</f>
        <v>7</v>
      </c>
      <c r="K14681" s="11">
        <v>199</v>
      </c>
      <c r="L14681" s="12">
        <v>0</v>
      </c>
      <c r="M14681" s="7">
        <f t="shared" si="688"/>
        <v>2016</v>
      </c>
      <c r="N14681" s="7">
        <f t="shared" si="689"/>
        <v>12</v>
      </c>
      <c r="O14681" s="30">
        <f t="shared" si="690"/>
        <v>199</v>
      </c>
    </row>
    <row r="14682" spans="2:15" x14ac:dyDescent="0.2">
      <c r="B14682" s="13">
        <v>65505</v>
      </c>
      <c r="C14682" s="14">
        <v>42715.816111111199</v>
      </c>
      <c r="D14682" s="7" t="s">
        <v>10</v>
      </c>
      <c r="E14682" s="13">
        <v>2183</v>
      </c>
      <c r="F14682" s="7" t="s">
        <v>35</v>
      </c>
      <c r="G14682" s="7" t="s">
        <v>11</v>
      </c>
      <c r="H14682" s="13">
        <v>10.5</v>
      </c>
      <c r="I14682" s="13" t="str">
        <f>IF(G14682="Male",VLOOKUP(H14682,'Shoe size conversion table'!$B$6:$D$22,2),VLOOKUP(H14682,'Shoe size conversion table'!$J$6:$L$22,2))</f>
        <v>43-44</v>
      </c>
      <c r="J14682" s="13">
        <f>IF(G14682="Male",VLOOKUP(H14682,'Shoe size conversion table'!$B$6:$D$22,3),VLOOKUP(H14682,'Shoe size conversion table'!$J$6:$L$22,3))</f>
        <v>10</v>
      </c>
      <c r="K14682" s="11">
        <v>159</v>
      </c>
      <c r="L14682" s="12">
        <v>0</v>
      </c>
      <c r="M14682" s="7">
        <f t="shared" si="688"/>
        <v>2016</v>
      </c>
      <c r="N14682" s="7">
        <f t="shared" si="689"/>
        <v>12</v>
      </c>
      <c r="O14682" s="30">
        <f t="shared" si="690"/>
        <v>159</v>
      </c>
    </row>
    <row r="14683" spans="2:15" x14ac:dyDescent="0.2">
      <c r="B14683" s="13">
        <v>65506</v>
      </c>
      <c r="C14683" s="14">
        <v>42715.886111111315</v>
      </c>
      <c r="D14683" s="7" t="s">
        <v>7</v>
      </c>
      <c r="E14683" s="13">
        <v>2205</v>
      </c>
      <c r="F14683" s="7" t="s">
        <v>46</v>
      </c>
      <c r="G14683" s="7" t="s">
        <v>11</v>
      </c>
      <c r="H14683" s="13">
        <v>9</v>
      </c>
      <c r="I14683" s="13">
        <f>IF(G14683="Male",VLOOKUP(H14683,'Shoe size conversion table'!$B$6:$D$22,2),VLOOKUP(H14683,'Shoe size conversion table'!$J$6:$L$22,2))</f>
        <v>42</v>
      </c>
      <c r="J14683" s="13">
        <f>IF(G14683="Male",VLOOKUP(H14683,'Shoe size conversion table'!$B$6:$D$22,3),VLOOKUP(H14683,'Shoe size conversion table'!$J$6:$L$22,3))</f>
        <v>8.5</v>
      </c>
      <c r="K14683" s="11">
        <v>169</v>
      </c>
      <c r="L14683" s="12">
        <v>0</v>
      </c>
      <c r="M14683" s="7">
        <f t="shared" si="688"/>
        <v>2016</v>
      </c>
      <c r="N14683" s="7">
        <f t="shared" si="689"/>
        <v>12</v>
      </c>
      <c r="O14683" s="30">
        <f t="shared" si="690"/>
        <v>169</v>
      </c>
    </row>
    <row r="14684" spans="2:15" x14ac:dyDescent="0.2">
      <c r="B14684" s="13">
        <v>65507</v>
      </c>
      <c r="C14684" s="14">
        <v>42715.926111111199</v>
      </c>
      <c r="D14684" s="7" t="s">
        <v>8</v>
      </c>
      <c r="E14684" s="13">
        <v>2221</v>
      </c>
      <c r="F14684" s="7" t="s">
        <v>39</v>
      </c>
      <c r="G14684" s="7" t="s">
        <v>11</v>
      </c>
      <c r="H14684" s="13">
        <v>9.5</v>
      </c>
      <c r="I14684" s="13" t="str">
        <f>IF(G14684="Male",VLOOKUP(H14684,'Shoe size conversion table'!$B$6:$D$22,2),VLOOKUP(H14684,'Shoe size conversion table'!$J$6:$L$22,2))</f>
        <v>42-43</v>
      </c>
      <c r="J14684" s="13">
        <f>IF(G14684="Male",VLOOKUP(H14684,'Shoe size conversion table'!$B$6:$D$22,3),VLOOKUP(H14684,'Shoe size conversion table'!$J$6:$L$22,3))</f>
        <v>9</v>
      </c>
      <c r="K14684" s="11">
        <v>189</v>
      </c>
      <c r="L14684" s="12">
        <v>0</v>
      </c>
      <c r="M14684" s="7">
        <f t="shared" si="688"/>
        <v>2016</v>
      </c>
      <c r="N14684" s="7">
        <f t="shared" si="689"/>
        <v>12</v>
      </c>
      <c r="O14684" s="30">
        <f t="shared" si="690"/>
        <v>189</v>
      </c>
    </row>
    <row r="14685" spans="2:15" x14ac:dyDescent="0.2">
      <c r="B14685" s="13">
        <v>65507</v>
      </c>
      <c r="C14685" s="14">
        <v>42715.926111111199</v>
      </c>
      <c r="D14685" s="7" t="s">
        <v>8</v>
      </c>
      <c r="E14685" s="13">
        <v>2168</v>
      </c>
      <c r="F14685" s="7" t="s">
        <v>38</v>
      </c>
      <c r="G14685" s="7" t="s">
        <v>11</v>
      </c>
      <c r="H14685" s="13">
        <v>10</v>
      </c>
      <c r="I14685" s="13">
        <f>IF(G14685="Male",VLOOKUP(H14685,'Shoe size conversion table'!$B$6:$D$22,2),VLOOKUP(H14685,'Shoe size conversion table'!$J$6:$L$22,2))</f>
        <v>43</v>
      </c>
      <c r="J14685" s="13">
        <f>IF(G14685="Male",VLOOKUP(H14685,'Shoe size conversion table'!$B$6:$D$22,3),VLOOKUP(H14685,'Shoe size conversion table'!$J$6:$L$22,3))</f>
        <v>9.5</v>
      </c>
      <c r="K14685" s="11">
        <v>189</v>
      </c>
      <c r="L14685" s="12">
        <v>0.1</v>
      </c>
      <c r="M14685" s="7">
        <f t="shared" si="688"/>
        <v>2016</v>
      </c>
      <c r="N14685" s="7">
        <f t="shared" si="689"/>
        <v>12</v>
      </c>
      <c r="O14685" s="30">
        <f t="shared" si="690"/>
        <v>170.1</v>
      </c>
    </row>
    <row r="14686" spans="2:15" x14ac:dyDescent="0.2">
      <c r="B14686" s="13">
        <v>65508</v>
      </c>
      <c r="C14686" s="14">
        <v>42715.946111111312</v>
      </c>
      <c r="D14686" s="7" t="s">
        <v>7</v>
      </c>
      <c r="E14686" s="13">
        <v>2177</v>
      </c>
      <c r="F14686" s="7" t="s">
        <v>45</v>
      </c>
      <c r="G14686" s="7" t="s">
        <v>11</v>
      </c>
      <c r="H14686" s="13">
        <v>11</v>
      </c>
      <c r="I14686" s="13">
        <f>IF(G14686="Male",VLOOKUP(H14686,'Shoe size conversion table'!$B$6:$D$22,2),VLOOKUP(H14686,'Shoe size conversion table'!$J$6:$L$22,2))</f>
        <v>44</v>
      </c>
      <c r="J14686" s="13">
        <f>IF(G14686="Male",VLOOKUP(H14686,'Shoe size conversion table'!$B$6:$D$22,3),VLOOKUP(H14686,'Shoe size conversion table'!$J$6:$L$22,3))</f>
        <v>10.5</v>
      </c>
      <c r="K14686" s="11">
        <v>189</v>
      </c>
      <c r="L14686" s="12">
        <v>0.3</v>
      </c>
      <c r="M14686" s="7">
        <f t="shared" si="688"/>
        <v>2016</v>
      </c>
      <c r="N14686" s="7">
        <f t="shared" si="689"/>
        <v>12</v>
      </c>
      <c r="O14686" s="30">
        <f t="shared" si="690"/>
        <v>132.29999999999998</v>
      </c>
    </row>
    <row r="14687" spans="2:15" x14ac:dyDescent="0.2">
      <c r="B14687" s="13">
        <v>65509</v>
      </c>
      <c r="C14687" s="14">
        <v>42715.956111111111</v>
      </c>
      <c r="D14687" s="7" t="s">
        <v>10</v>
      </c>
      <c r="E14687" s="13">
        <v>2193</v>
      </c>
      <c r="F14687" s="7" t="s">
        <v>35</v>
      </c>
      <c r="G14687" s="7" t="s">
        <v>11</v>
      </c>
      <c r="H14687" s="13">
        <v>9.5</v>
      </c>
      <c r="I14687" s="13" t="str">
        <f>IF(G14687="Male",VLOOKUP(H14687,'Shoe size conversion table'!$B$6:$D$22,2),VLOOKUP(H14687,'Shoe size conversion table'!$J$6:$L$22,2))</f>
        <v>42-43</v>
      </c>
      <c r="J14687" s="13">
        <f>IF(G14687="Male",VLOOKUP(H14687,'Shoe size conversion table'!$B$6:$D$22,3),VLOOKUP(H14687,'Shoe size conversion table'!$J$6:$L$22,3))</f>
        <v>9</v>
      </c>
      <c r="K14687" s="11">
        <v>139</v>
      </c>
      <c r="L14687" s="12">
        <v>0</v>
      </c>
      <c r="M14687" s="7">
        <f t="shared" si="688"/>
        <v>2016</v>
      </c>
      <c r="N14687" s="7">
        <f t="shared" si="689"/>
        <v>12</v>
      </c>
      <c r="O14687" s="30">
        <f t="shared" si="690"/>
        <v>139</v>
      </c>
    </row>
    <row r="14688" spans="2:15" x14ac:dyDescent="0.2">
      <c r="B14688" s="13">
        <v>65510</v>
      </c>
      <c r="C14688" s="14">
        <v>42716.116111111318</v>
      </c>
      <c r="D14688" s="7" t="s">
        <v>10</v>
      </c>
      <c r="E14688" s="13">
        <v>2170</v>
      </c>
      <c r="F14688" s="7" t="s">
        <v>35</v>
      </c>
      <c r="G14688" s="7" t="s">
        <v>12</v>
      </c>
      <c r="H14688" s="13">
        <v>7</v>
      </c>
      <c r="I14688" s="13" t="str">
        <f>IF(G14688="Male",VLOOKUP(H14688,'Shoe size conversion table'!$B$6:$D$22,2),VLOOKUP(H14688,'Shoe size conversion table'!$J$6:$L$22,2))</f>
        <v>37-38</v>
      </c>
      <c r="J14688" s="13">
        <f>IF(G14688="Male",VLOOKUP(H14688,'Shoe size conversion table'!$B$6:$D$22,3),VLOOKUP(H14688,'Shoe size conversion table'!$J$6:$L$22,3))</f>
        <v>5</v>
      </c>
      <c r="K14688" s="11">
        <v>129</v>
      </c>
      <c r="L14688" s="12">
        <v>0</v>
      </c>
      <c r="M14688" s="7">
        <f t="shared" si="688"/>
        <v>2016</v>
      </c>
      <c r="N14688" s="7">
        <f t="shared" si="689"/>
        <v>12</v>
      </c>
      <c r="O14688" s="30">
        <f t="shared" si="690"/>
        <v>129</v>
      </c>
    </row>
    <row r="14689" spans="2:15" x14ac:dyDescent="0.2">
      <c r="B14689" s="13">
        <v>65511</v>
      </c>
      <c r="C14689" s="14">
        <v>42716.186111111107</v>
      </c>
      <c r="D14689" s="7" t="s">
        <v>10</v>
      </c>
      <c r="E14689" s="13">
        <v>2151</v>
      </c>
      <c r="F14689" s="7" t="s">
        <v>34</v>
      </c>
      <c r="G14689" s="7" t="s">
        <v>12</v>
      </c>
      <c r="H14689" s="13">
        <v>8.5</v>
      </c>
      <c r="I14689" s="13">
        <f>IF(G14689="Male",VLOOKUP(H14689,'Shoe size conversion table'!$B$6:$D$22,2),VLOOKUP(H14689,'Shoe size conversion table'!$J$6:$L$22,2))</f>
        <v>39</v>
      </c>
      <c r="J14689" s="13">
        <f>IF(G14689="Male",VLOOKUP(H14689,'Shoe size conversion table'!$B$6:$D$22,3),VLOOKUP(H14689,'Shoe size conversion table'!$J$6:$L$22,3))</f>
        <v>6.5</v>
      </c>
      <c r="K14689" s="11">
        <v>159</v>
      </c>
      <c r="L14689" s="12">
        <v>0</v>
      </c>
      <c r="M14689" s="7">
        <f t="shared" si="688"/>
        <v>2016</v>
      </c>
      <c r="N14689" s="7">
        <f t="shared" si="689"/>
        <v>12</v>
      </c>
      <c r="O14689" s="30">
        <f t="shared" si="690"/>
        <v>159</v>
      </c>
    </row>
    <row r="14690" spans="2:15" x14ac:dyDescent="0.2">
      <c r="B14690" s="13">
        <v>65512</v>
      </c>
      <c r="C14690" s="14">
        <v>42716.186111111201</v>
      </c>
      <c r="D14690" s="7" t="s">
        <v>9</v>
      </c>
      <c r="E14690" s="13">
        <v>2206</v>
      </c>
      <c r="F14690" s="7" t="s">
        <v>59</v>
      </c>
      <c r="G14690" s="7" t="s">
        <v>12</v>
      </c>
      <c r="H14690" s="13">
        <v>9.5</v>
      </c>
      <c r="I14690" s="13">
        <f>IF(G14690="Male",VLOOKUP(H14690,'Shoe size conversion table'!$B$6:$D$22,2),VLOOKUP(H14690,'Shoe size conversion table'!$J$6:$L$22,2))</f>
        <v>40</v>
      </c>
      <c r="J14690" s="13">
        <f>IF(G14690="Male",VLOOKUP(H14690,'Shoe size conversion table'!$B$6:$D$22,3),VLOOKUP(H14690,'Shoe size conversion table'!$J$6:$L$22,3))</f>
        <v>7.5</v>
      </c>
      <c r="K14690" s="11">
        <v>149</v>
      </c>
      <c r="L14690" s="12">
        <v>0.5</v>
      </c>
      <c r="M14690" s="7">
        <f t="shared" si="688"/>
        <v>2016</v>
      </c>
      <c r="N14690" s="7">
        <f t="shared" si="689"/>
        <v>12</v>
      </c>
      <c r="O14690" s="30">
        <f t="shared" si="690"/>
        <v>74.5</v>
      </c>
    </row>
    <row r="14691" spans="2:15" x14ac:dyDescent="0.2">
      <c r="B14691" s="13">
        <v>65513</v>
      </c>
      <c r="C14691" s="14">
        <v>42716.226111111107</v>
      </c>
      <c r="D14691" s="7" t="s">
        <v>10</v>
      </c>
      <c r="E14691" s="13">
        <v>2172</v>
      </c>
      <c r="F14691" s="7" t="s">
        <v>34</v>
      </c>
      <c r="G14691" s="7" t="s">
        <v>11</v>
      </c>
      <c r="H14691" s="13">
        <v>8</v>
      </c>
      <c r="I14691" s="13">
        <f>IF(G14691="Male",VLOOKUP(H14691,'Shoe size conversion table'!$B$6:$D$22,2),VLOOKUP(H14691,'Shoe size conversion table'!$J$6:$L$22,2))</f>
        <v>41</v>
      </c>
      <c r="J14691" s="13">
        <f>IF(G14691="Male",VLOOKUP(H14691,'Shoe size conversion table'!$B$6:$D$22,3),VLOOKUP(H14691,'Shoe size conversion table'!$J$6:$L$22,3))</f>
        <v>7.5</v>
      </c>
      <c r="K14691" s="11">
        <v>189</v>
      </c>
      <c r="L14691" s="12">
        <v>0</v>
      </c>
      <c r="M14691" s="7">
        <f t="shared" si="688"/>
        <v>2016</v>
      </c>
      <c r="N14691" s="7">
        <f t="shared" si="689"/>
        <v>12</v>
      </c>
      <c r="O14691" s="30">
        <f t="shared" si="690"/>
        <v>189</v>
      </c>
    </row>
    <row r="14692" spans="2:15" x14ac:dyDescent="0.2">
      <c r="B14692" s="13">
        <v>65514</v>
      </c>
      <c r="C14692" s="14">
        <v>42716.406111111202</v>
      </c>
      <c r="D14692" s="7" t="s">
        <v>8</v>
      </c>
      <c r="E14692" s="13">
        <v>2234</v>
      </c>
      <c r="F14692" s="7" t="s">
        <v>39</v>
      </c>
      <c r="G14692" s="7" t="s">
        <v>12</v>
      </c>
      <c r="H14692" s="13">
        <v>8</v>
      </c>
      <c r="I14692" s="13" t="str">
        <f>IF(G14692="Male",VLOOKUP(H14692,'Shoe size conversion table'!$B$6:$D$22,2),VLOOKUP(H14692,'Shoe size conversion table'!$J$6:$L$22,2))</f>
        <v>38-39</v>
      </c>
      <c r="J14692" s="13">
        <f>IF(G14692="Male",VLOOKUP(H14692,'Shoe size conversion table'!$B$6:$D$22,3),VLOOKUP(H14692,'Shoe size conversion table'!$J$6:$L$22,3))</f>
        <v>6</v>
      </c>
      <c r="K14692" s="11">
        <v>199</v>
      </c>
      <c r="L14692" s="12">
        <v>0</v>
      </c>
      <c r="M14692" s="7">
        <f t="shared" si="688"/>
        <v>2016</v>
      </c>
      <c r="N14692" s="7">
        <f t="shared" si="689"/>
        <v>12</v>
      </c>
      <c r="O14692" s="30">
        <f t="shared" si="690"/>
        <v>199</v>
      </c>
    </row>
    <row r="14693" spans="2:15" x14ac:dyDescent="0.2">
      <c r="B14693" s="13">
        <v>65515</v>
      </c>
      <c r="C14693" s="14">
        <v>42716.436111111259</v>
      </c>
      <c r="D14693" s="7" t="s">
        <v>10</v>
      </c>
      <c r="E14693" s="13">
        <v>2236</v>
      </c>
      <c r="F14693" s="7" t="s">
        <v>34</v>
      </c>
      <c r="G14693" s="7" t="s">
        <v>11</v>
      </c>
      <c r="H14693" s="13">
        <v>9</v>
      </c>
      <c r="I14693" s="13">
        <f>IF(G14693="Male",VLOOKUP(H14693,'Shoe size conversion table'!$B$6:$D$22,2),VLOOKUP(H14693,'Shoe size conversion table'!$J$6:$L$22,2))</f>
        <v>42</v>
      </c>
      <c r="J14693" s="13">
        <f>IF(G14693="Male",VLOOKUP(H14693,'Shoe size conversion table'!$B$6:$D$22,3),VLOOKUP(H14693,'Shoe size conversion table'!$J$6:$L$22,3))</f>
        <v>8.5</v>
      </c>
      <c r="K14693" s="11">
        <v>179</v>
      </c>
      <c r="L14693" s="12">
        <v>0</v>
      </c>
      <c r="M14693" s="7">
        <f t="shared" si="688"/>
        <v>2016</v>
      </c>
      <c r="N14693" s="7">
        <f t="shared" si="689"/>
        <v>12</v>
      </c>
      <c r="O14693" s="30">
        <f t="shared" si="690"/>
        <v>179</v>
      </c>
    </row>
    <row r="14694" spans="2:15" x14ac:dyDescent="0.2">
      <c r="B14694" s="13">
        <v>65516</v>
      </c>
      <c r="C14694" s="14">
        <v>42716.476111111202</v>
      </c>
      <c r="D14694" s="7" t="s">
        <v>8</v>
      </c>
      <c r="E14694" s="13">
        <v>2219</v>
      </c>
      <c r="F14694" s="7" t="s">
        <v>38</v>
      </c>
      <c r="G14694" s="7" t="s">
        <v>11</v>
      </c>
      <c r="H14694" s="13">
        <v>9</v>
      </c>
      <c r="I14694" s="13">
        <f>IF(G14694="Male",VLOOKUP(H14694,'Shoe size conversion table'!$B$6:$D$22,2),VLOOKUP(H14694,'Shoe size conversion table'!$J$6:$L$22,2))</f>
        <v>42</v>
      </c>
      <c r="J14694" s="13">
        <f>IF(G14694="Male",VLOOKUP(H14694,'Shoe size conversion table'!$B$6:$D$22,3),VLOOKUP(H14694,'Shoe size conversion table'!$J$6:$L$22,3))</f>
        <v>8.5</v>
      </c>
      <c r="K14694" s="11">
        <v>199</v>
      </c>
      <c r="L14694" s="12">
        <v>0</v>
      </c>
      <c r="M14694" s="7">
        <f t="shared" si="688"/>
        <v>2016</v>
      </c>
      <c r="N14694" s="7">
        <f t="shared" si="689"/>
        <v>12</v>
      </c>
      <c r="O14694" s="30">
        <f t="shared" si="690"/>
        <v>199</v>
      </c>
    </row>
    <row r="14695" spans="2:15" x14ac:dyDescent="0.2">
      <c r="B14695" s="13">
        <v>65517</v>
      </c>
      <c r="C14695" s="14">
        <v>42716.586111111312</v>
      </c>
      <c r="D14695" s="7" t="s">
        <v>10</v>
      </c>
      <c r="E14695" s="13">
        <v>2152</v>
      </c>
      <c r="F14695" s="7" t="s">
        <v>35</v>
      </c>
      <c r="G14695" s="7" t="s">
        <v>11</v>
      </c>
      <c r="H14695" s="13">
        <v>9.5</v>
      </c>
      <c r="I14695" s="13" t="str">
        <f>IF(G14695="Male",VLOOKUP(H14695,'Shoe size conversion table'!$B$6:$D$22,2),VLOOKUP(H14695,'Shoe size conversion table'!$J$6:$L$22,2))</f>
        <v>42-43</v>
      </c>
      <c r="J14695" s="13">
        <f>IF(G14695="Male",VLOOKUP(H14695,'Shoe size conversion table'!$B$6:$D$22,3),VLOOKUP(H14695,'Shoe size conversion table'!$J$6:$L$22,3))</f>
        <v>9</v>
      </c>
      <c r="K14695" s="11">
        <v>179</v>
      </c>
      <c r="L14695" s="12">
        <v>0.5</v>
      </c>
      <c r="M14695" s="7">
        <f t="shared" si="688"/>
        <v>2016</v>
      </c>
      <c r="N14695" s="7">
        <f t="shared" si="689"/>
        <v>12</v>
      </c>
      <c r="O14695" s="30">
        <f t="shared" si="690"/>
        <v>89.5</v>
      </c>
    </row>
    <row r="14696" spans="2:15" x14ac:dyDescent="0.2">
      <c r="B14696" s="13">
        <v>65518</v>
      </c>
      <c r="C14696" s="14">
        <v>42716.756111111106</v>
      </c>
      <c r="D14696" s="7" t="s">
        <v>7</v>
      </c>
      <c r="E14696" s="13">
        <v>2205</v>
      </c>
      <c r="F14696" s="7" t="s">
        <v>50</v>
      </c>
      <c r="G14696" s="7" t="s">
        <v>12</v>
      </c>
      <c r="H14696" s="13">
        <v>7.5</v>
      </c>
      <c r="I14696" s="13">
        <f>IF(G14696="Male",VLOOKUP(H14696,'Shoe size conversion table'!$B$6:$D$22,2),VLOOKUP(H14696,'Shoe size conversion table'!$J$6:$L$22,2))</f>
        <v>38</v>
      </c>
      <c r="J14696" s="13">
        <f>IF(G14696="Male",VLOOKUP(H14696,'Shoe size conversion table'!$B$6:$D$22,3),VLOOKUP(H14696,'Shoe size conversion table'!$J$6:$L$22,3))</f>
        <v>5.5</v>
      </c>
      <c r="K14696" s="11">
        <v>149</v>
      </c>
      <c r="L14696" s="12">
        <v>0.2</v>
      </c>
      <c r="M14696" s="7">
        <f t="shared" si="688"/>
        <v>2016</v>
      </c>
      <c r="N14696" s="7">
        <f t="shared" si="689"/>
        <v>12</v>
      </c>
      <c r="O14696" s="30">
        <f t="shared" si="690"/>
        <v>119.2</v>
      </c>
    </row>
    <row r="14697" spans="2:15" x14ac:dyDescent="0.2">
      <c r="B14697" s="13">
        <v>65518</v>
      </c>
      <c r="C14697" s="14">
        <v>42716.756111111106</v>
      </c>
      <c r="D14697" s="7" t="s">
        <v>7</v>
      </c>
      <c r="E14697" s="13">
        <v>2223</v>
      </c>
      <c r="F14697" s="7" t="s">
        <v>51</v>
      </c>
      <c r="G14697" s="7" t="s">
        <v>12</v>
      </c>
      <c r="H14697" s="13">
        <v>9</v>
      </c>
      <c r="I14697" s="13" t="str">
        <f>IF(G14697="Male",VLOOKUP(H14697,'Shoe size conversion table'!$B$6:$D$22,2),VLOOKUP(H14697,'Shoe size conversion table'!$J$6:$L$22,2))</f>
        <v>39-40</v>
      </c>
      <c r="J14697" s="13">
        <f>IF(G14697="Male",VLOOKUP(H14697,'Shoe size conversion table'!$B$6:$D$22,3),VLOOKUP(H14697,'Shoe size conversion table'!$J$6:$L$22,3))</f>
        <v>7</v>
      </c>
      <c r="K14697" s="11">
        <v>129</v>
      </c>
      <c r="L14697" s="12">
        <v>0.3</v>
      </c>
      <c r="M14697" s="7">
        <f t="shared" si="688"/>
        <v>2016</v>
      </c>
      <c r="N14697" s="7">
        <f t="shared" si="689"/>
        <v>12</v>
      </c>
      <c r="O14697" s="30">
        <f t="shared" si="690"/>
        <v>90.3</v>
      </c>
    </row>
    <row r="14698" spans="2:15" x14ac:dyDescent="0.2">
      <c r="B14698" s="13">
        <v>65519</v>
      </c>
      <c r="C14698" s="14">
        <v>42716.886111111315</v>
      </c>
      <c r="D14698" s="7" t="s">
        <v>7</v>
      </c>
      <c r="E14698" s="13">
        <v>2233</v>
      </c>
      <c r="F14698" s="7" t="s">
        <v>51</v>
      </c>
      <c r="G14698" s="7" t="s">
        <v>11</v>
      </c>
      <c r="H14698" s="13">
        <v>10</v>
      </c>
      <c r="I14698" s="13">
        <f>IF(G14698="Male",VLOOKUP(H14698,'Shoe size conversion table'!$B$6:$D$22,2),VLOOKUP(H14698,'Shoe size conversion table'!$J$6:$L$22,2))</f>
        <v>43</v>
      </c>
      <c r="J14698" s="13">
        <f>IF(G14698="Male",VLOOKUP(H14698,'Shoe size conversion table'!$B$6:$D$22,3),VLOOKUP(H14698,'Shoe size conversion table'!$J$6:$L$22,3))</f>
        <v>9.5</v>
      </c>
      <c r="K14698" s="11">
        <v>179</v>
      </c>
      <c r="L14698" s="12">
        <v>0</v>
      </c>
      <c r="M14698" s="7">
        <f t="shared" si="688"/>
        <v>2016</v>
      </c>
      <c r="N14698" s="7">
        <f t="shared" si="689"/>
        <v>12</v>
      </c>
      <c r="O14698" s="30">
        <f t="shared" si="690"/>
        <v>179</v>
      </c>
    </row>
    <row r="14699" spans="2:15" x14ac:dyDescent="0.2">
      <c r="B14699" s="13">
        <v>65520</v>
      </c>
      <c r="C14699" s="14">
        <v>42716.956111111111</v>
      </c>
      <c r="D14699" s="7" t="s">
        <v>10</v>
      </c>
      <c r="E14699" s="13">
        <v>2148</v>
      </c>
      <c r="F14699" s="7" t="s">
        <v>35</v>
      </c>
      <c r="G14699" s="7" t="s">
        <v>12</v>
      </c>
      <c r="H14699" s="13">
        <v>8</v>
      </c>
      <c r="I14699" s="13" t="str">
        <f>IF(G14699="Male",VLOOKUP(H14699,'Shoe size conversion table'!$B$6:$D$22,2),VLOOKUP(H14699,'Shoe size conversion table'!$J$6:$L$22,2))</f>
        <v>38-39</v>
      </c>
      <c r="J14699" s="13">
        <f>IF(G14699="Male",VLOOKUP(H14699,'Shoe size conversion table'!$B$6:$D$22,3),VLOOKUP(H14699,'Shoe size conversion table'!$J$6:$L$22,3))</f>
        <v>6</v>
      </c>
      <c r="K14699" s="11">
        <v>169</v>
      </c>
      <c r="L14699" s="12">
        <v>0</v>
      </c>
      <c r="M14699" s="7">
        <f t="shared" si="688"/>
        <v>2016</v>
      </c>
      <c r="N14699" s="7">
        <f t="shared" si="689"/>
        <v>12</v>
      </c>
      <c r="O14699" s="30">
        <f t="shared" si="690"/>
        <v>169</v>
      </c>
    </row>
    <row r="14700" spans="2:15" x14ac:dyDescent="0.2">
      <c r="B14700" s="13">
        <v>65521</v>
      </c>
      <c r="C14700" s="14">
        <v>42717.016111111108</v>
      </c>
      <c r="D14700" s="7" t="s">
        <v>7</v>
      </c>
      <c r="E14700" s="13">
        <v>2203</v>
      </c>
      <c r="F14700" s="7" t="s">
        <v>48</v>
      </c>
      <c r="G14700" s="7" t="s">
        <v>12</v>
      </c>
      <c r="H14700" s="13">
        <v>9</v>
      </c>
      <c r="I14700" s="13" t="str">
        <f>IF(G14700="Male",VLOOKUP(H14700,'Shoe size conversion table'!$B$6:$D$22,2),VLOOKUP(H14700,'Shoe size conversion table'!$J$6:$L$22,2))</f>
        <v>39-40</v>
      </c>
      <c r="J14700" s="13">
        <f>IF(G14700="Male",VLOOKUP(H14700,'Shoe size conversion table'!$B$6:$D$22,3),VLOOKUP(H14700,'Shoe size conversion table'!$J$6:$L$22,3))</f>
        <v>7</v>
      </c>
      <c r="K14700" s="11">
        <v>199</v>
      </c>
      <c r="L14700" s="12">
        <v>0.3</v>
      </c>
      <c r="M14700" s="7">
        <f t="shared" si="688"/>
        <v>2016</v>
      </c>
      <c r="N14700" s="7">
        <f t="shared" si="689"/>
        <v>12</v>
      </c>
      <c r="O14700" s="30">
        <f t="shared" si="690"/>
        <v>139.29999999999998</v>
      </c>
    </row>
    <row r="14701" spans="2:15" x14ac:dyDescent="0.2">
      <c r="B14701" s="13">
        <v>65522</v>
      </c>
      <c r="C14701" s="14">
        <v>42717.026111111256</v>
      </c>
      <c r="D14701" s="7" t="s">
        <v>8</v>
      </c>
      <c r="E14701" s="13">
        <v>2173</v>
      </c>
      <c r="F14701" s="7" t="s">
        <v>38</v>
      </c>
      <c r="G14701" s="7" t="s">
        <v>12</v>
      </c>
      <c r="H14701" s="13">
        <v>8.5</v>
      </c>
      <c r="I14701" s="13">
        <f>IF(G14701="Male",VLOOKUP(H14701,'Shoe size conversion table'!$B$6:$D$22,2),VLOOKUP(H14701,'Shoe size conversion table'!$J$6:$L$22,2))</f>
        <v>39</v>
      </c>
      <c r="J14701" s="13">
        <f>IF(G14701="Male",VLOOKUP(H14701,'Shoe size conversion table'!$B$6:$D$22,3),VLOOKUP(H14701,'Shoe size conversion table'!$J$6:$L$22,3))</f>
        <v>6.5</v>
      </c>
      <c r="K14701" s="11">
        <v>149</v>
      </c>
      <c r="L14701" s="12">
        <v>0</v>
      </c>
      <c r="M14701" s="7">
        <f t="shared" si="688"/>
        <v>2016</v>
      </c>
      <c r="N14701" s="7">
        <f t="shared" si="689"/>
        <v>12</v>
      </c>
      <c r="O14701" s="30">
        <f t="shared" si="690"/>
        <v>149</v>
      </c>
    </row>
    <row r="14702" spans="2:15" x14ac:dyDescent="0.2">
      <c r="B14702" s="13">
        <v>65523</v>
      </c>
      <c r="C14702" s="14">
        <v>42717.036111111105</v>
      </c>
      <c r="D14702" s="7" t="s">
        <v>8</v>
      </c>
      <c r="E14702" s="13">
        <v>2239</v>
      </c>
      <c r="F14702" s="7" t="s">
        <v>42</v>
      </c>
      <c r="G14702" s="7" t="s">
        <v>11</v>
      </c>
      <c r="H14702" s="13">
        <v>11.5</v>
      </c>
      <c r="I14702" s="13" t="str">
        <f>IF(G14702="Male",VLOOKUP(H14702,'Shoe size conversion table'!$B$6:$D$22,2),VLOOKUP(H14702,'Shoe size conversion table'!$J$6:$L$22,2))</f>
        <v>44-45</v>
      </c>
      <c r="J14702" s="13">
        <f>IF(G14702="Male",VLOOKUP(H14702,'Shoe size conversion table'!$B$6:$D$22,3),VLOOKUP(H14702,'Shoe size conversion table'!$J$6:$L$22,3))</f>
        <v>11</v>
      </c>
      <c r="K14702" s="11">
        <v>139</v>
      </c>
      <c r="L14702" s="12">
        <v>0.5</v>
      </c>
      <c r="M14702" s="7">
        <f t="shared" si="688"/>
        <v>2016</v>
      </c>
      <c r="N14702" s="7">
        <f t="shared" si="689"/>
        <v>12</v>
      </c>
      <c r="O14702" s="30">
        <f t="shared" si="690"/>
        <v>69.5</v>
      </c>
    </row>
    <row r="14703" spans="2:15" x14ac:dyDescent="0.2">
      <c r="B14703" s="13">
        <v>65524</v>
      </c>
      <c r="C14703" s="14">
        <v>42717.046111111107</v>
      </c>
      <c r="D14703" s="7" t="s">
        <v>10</v>
      </c>
      <c r="E14703" s="13">
        <v>2234</v>
      </c>
      <c r="F14703" s="7" t="s">
        <v>34</v>
      </c>
      <c r="G14703" s="7" t="s">
        <v>12</v>
      </c>
      <c r="H14703" s="13">
        <v>8.5</v>
      </c>
      <c r="I14703" s="13">
        <f>IF(G14703="Male",VLOOKUP(H14703,'Shoe size conversion table'!$B$6:$D$22,2),VLOOKUP(H14703,'Shoe size conversion table'!$J$6:$L$22,2))</f>
        <v>39</v>
      </c>
      <c r="J14703" s="13">
        <f>IF(G14703="Male",VLOOKUP(H14703,'Shoe size conversion table'!$B$6:$D$22,3),VLOOKUP(H14703,'Shoe size conversion table'!$J$6:$L$22,3))</f>
        <v>6.5</v>
      </c>
      <c r="K14703" s="11">
        <v>139</v>
      </c>
      <c r="L14703" s="12">
        <v>0</v>
      </c>
      <c r="M14703" s="7">
        <f t="shared" si="688"/>
        <v>2016</v>
      </c>
      <c r="N14703" s="7">
        <f t="shared" si="689"/>
        <v>12</v>
      </c>
      <c r="O14703" s="30">
        <f t="shared" si="690"/>
        <v>139</v>
      </c>
    </row>
    <row r="14704" spans="2:15" x14ac:dyDescent="0.2">
      <c r="B14704" s="13">
        <v>65525</v>
      </c>
      <c r="C14704" s="14">
        <v>42717.096111111314</v>
      </c>
      <c r="D14704" s="7" t="s">
        <v>8</v>
      </c>
      <c r="E14704" s="13">
        <v>2241</v>
      </c>
      <c r="F14704" s="7" t="s">
        <v>38</v>
      </c>
      <c r="G14704" s="7" t="s">
        <v>11</v>
      </c>
      <c r="H14704" s="13">
        <v>7.5</v>
      </c>
      <c r="I14704" s="13" t="str">
        <f>IF(G14704="Male",VLOOKUP(H14704,'Shoe size conversion table'!$B$6:$D$22,2),VLOOKUP(H14704,'Shoe size conversion table'!$J$6:$L$22,2))</f>
        <v>40-41</v>
      </c>
      <c r="J14704" s="13">
        <f>IF(G14704="Male",VLOOKUP(H14704,'Shoe size conversion table'!$B$6:$D$22,3),VLOOKUP(H14704,'Shoe size conversion table'!$J$6:$L$22,3))</f>
        <v>7</v>
      </c>
      <c r="K14704" s="11">
        <v>159</v>
      </c>
      <c r="L14704" s="12">
        <v>0.5</v>
      </c>
      <c r="M14704" s="7">
        <f t="shared" si="688"/>
        <v>2016</v>
      </c>
      <c r="N14704" s="7">
        <f t="shared" si="689"/>
        <v>12</v>
      </c>
      <c r="O14704" s="30">
        <f t="shared" si="690"/>
        <v>79.5</v>
      </c>
    </row>
    <row r="14705" spans="2:15" x14ac:dyDescent="0.2">
      <c r="B14705" s="13">
        <v>65526</v>
      </c>
      <c r="C14705" s="14">
        <v>42717.156111111202</v>
      </c>
      <c r="D14705" s="7" t="s">
        <v>7</v>
      </c>
      <c r="E14705" s="13">
        <v>2202</v>
      </c>
      <c r="F14705" s="7" t="s">
        <v>51</v>
      </c>
      <c r="G14705" s="7" t="s">
        <v>11</v>
      </c>
      <c r="H14705" s="13">
        <v>9.5</v>
      </c>
      <c r="I14705" s="13" t="str">
        <f>IF(G14705="Male",VLOOKUP(H14705,'Shoe size conversion table'!$B$6:$D$22,2),VLOOKUP(H14705,'Shoe size conversion table'!$J$6:$L$22,2))</f>
        <v>42-43</v>
      </c>
      <c r="J14705" s="13">
        <f>IF(G14705="Male",VLOOKUP(H14705,'Shoe size conversion table'!$B$6:$D$22,3),VLOOKUP(H14705,'Shoe size conversion table'!$J$6:$L$22,3))</f>
        <v>9</v>
      </c>
      <c r="K14705" s="11">
        <v>169</v>
      </c>
      <c r="L14705" s="12">
        <v>0</v>
      </c>
      <c r="M14705" s="7">
        <f t="shared" si="688"/>
        <v>2016</v>
      </c>
      <c r="N14705" s="7">
        <f t="shared" si="689"/>
        <v>12</v>
      </c>
      <c r="O14705" s="30">
        <f t="shared" si="690"/>
        <v>169</v>
      </c>
    </row>
    <row r="14706" spans="2:15" x14ac:dyDescent="0.2">
      <c r="B14706" s="13">
        <v>65527</v>
      </c>
      <c r="C14706" s="14">
        <v>42717.186111111201</v>
      </c>
      <c r="D14706" s="7" t="s">
        <v>7</v>
      </c>
      <c r="E14706" s="13">
        <v>2162</v>
      </c>
      <c r="F14706" s="7" t="s">
        <v>52</v>
      </c>
      <c r="G14706" s="7" t="s">
        <v>11</v>
      </c>
      <c r="H14706" s="13">
        <v>11</v>
      </c>
      <c r="I14706" s="13">
        <f>IF(G14706="Male",VLOOKUP(H14706,'Shoe size conversion table'!$B$6:$D$22,2),VLOOKUP(H14706,'Shoe size conversion table'!$J$6:$L$22,2))</f>
        <v>44</v>
      </c>
      <c r="J14706" s="13">
        <f>IF(G14706="Male",VLOOKUP(H14706,'Shoe size conversion table'!$B$6:$D$22,3),VLOOKUP(H14706,'Shoe size conversion table'!$J$6:$L$22,3))</f>
        <v>10.5</v>
      </c>
      <c r="K14706" s="11">
        <v>179</v>
      </c>
      <c r="L14706" s="12">
        <v>0.2</v>
      </c>
      <c r="M14706" s="7">
        <f t="shared" si="688"/>
        <v>2016</v>
      </c>
      <c r="N14706" s="7">
        <f t="shared" si="689"/>
        <v>12</v>
      </c>
      <c r="O14706" s="30">
        <f t="shared" si="690"/>
        <v>143.20000000000002</v>
      </c>
    </row>
    <row r="14707" spans="2:15" x14ac:dyDescent="0.2">
      <c r="B14707" s="13">
        <v>65528</v>
      </c>
      <c r="C14707" s="14">
        <v>42717.226111111107</v>
      </c>
      <c r="D14707" s="7" t="s">
        <v>9</v>
      </c>
      <c r="E14707" s="13">
        <v>2166</v>
      </c>
      <c r="F14707" s="7" t="s">
        <v>58</v>
      </c>
      <c r="G14707" s="7" t="s">
        <v>12</v>
      </c>
      <c r="H14707" s="13">
        <v>8</v>
      </c>
      <c r="I14707" s="13" t="str">
        <f>IF(G14707="Male",VLOOKUP(H14707,'Shoe size conversion table'!$B$6:$D$22,2),VLOOKUP(H14707,'Shoe size conversion table'!$J$6:$L$22,2))</f>
        <v>38-39</v>
      </c>
      <c r="J14707" s="13">
        <f>IF(G14707="Male",VLOOKUP(H14707,'Shoe size conversion table'!$B$6:$D$22,3),VLOOKUP(H14707,'Shoe size conversion table'!$J$6:$L$22,3))</f>
        <v>6</v>
      </c>
      <c r="K14707" s="11">
        <v>189</v>
      </c>
      <c r="L14707" s="12">
        <v>0.1</v>
      </c>
      <c r="M14707" s="7">
        <f t="shared" si="688"/>
        <v>2016</v>
      </c>
      <c r="N14707" s="7">
        <f t="shared" si="689"/>
        <v>12</v>
      </c>
      <c r="O14707" s="30">
        <f t="shared" si="690"/>
        <v>170.1</v>
      </c>
    </row>
    <row r="14708" spans="2:15" x14ac:dyDescent="0.2">
      <c r="B14708" s="13">
        <v>65528</v>
      </c>
      <c r="C14708" s="14">
        <v>42717.226111111107</v>
      </c>
      <c r="D14708" s="7" t="s">
        <v>9</v>
      </c>
      <c r="E14708" s="13">
        <v>2202</v>
      </c>
      <c r="F14708" s="7" t="s">
        <v>58</v>
      </c>
      <c r="G14708" s="7" t="s">
        <v>12</v>
      </c>
      <c r="H14708" s="13">
        <v>8.5</v>
      </c>
      <c r="I14708" s="13">
        <f>IF(G14708="Male",VLOOKUP(H14708,'Shoe size conversion table'!$B$6:$D$22,2),VLOOKUP(H14708,'Shoe size conversion table'!$J$6:$L$22,2))</f>
        <v>39</v>
      </c>
      <c r="J14708" s="13">
        <f>IF(G14708="Male",VLOOKUP(H14708,'Shoe size conversion table'!$B$6:$D$22,3),VLOOKUP(H14708,'Shoe size conversion table'!$J$6:$L$22,3))</f>
        <v>6.5</v>
      </c>
      <c r="K14708" s="11">
        <v>139</v>
      </c>
      <c r="L14708" s="12">
        <v>0</v>
      </c>
      <c r="M14708" s="7">
        <f t="shared" si="688"/>
        <v>2016</v>
      </c>
      <c r="N14708" s="7">
        <f t="shared" si="689"/>
        <v>12</v>
      </c>
      <c r="O14708" s="30">
        <f t="shared" si="690"/>
        <v>139</v>
      </c>
    </row>
    <row r="14709" spans="2:15" x14ac:dyDescent="0.2">
      <c r="B14709" s="13">
        <v>65529</v>
      </c>
      <c r="C14709" s="14">
        <v>42717.376111111262</v>
      </c>
      <c r="D14709" s="7" t="s">
        <v>10</v>
      </c>
      <c r="E14709" s="13">
        <v>2210</v>
      </c>
      <c r="F14709" s="7" t="s">
        <v>35</v>
      </c>
      <c r="G14709" s="7" t="s">
        <v>12</v>
      </c>
      <c r="H14709" s="13">
        <v>9</v>
      </c>
      <c r="I14709" s="13" t="str">
        <f>IF(G14709="Male",VLOOKUP(H14709,'Shoe size conversion table'!$B$6:$D$22,2),VLOOKUP(H14709,'Shoe size conversion table'!$J$6:$L$22,2))</f>
        <v>39-40</v>
      </c>
      <c r="J14709" s="13">
        <f>IF(G14709="Male",VLOOKUP(H14709,'Shoe size conversion table'!$B$6:$D$22,3),VLOOKUP(H14709,'Shoe size conversion table'!$J$6:$L$22,3))</f>
        <v>7</v>
      </c>
      <c r="K14709" s="11">
        <v>149</v>
      </c>
      <c r="L14709" s="12">
        <v>0</v>
      </c>
      <c r="M14709" s="7">
        <f t="shared" si="688"/>
        <v>2016</v>
      </c>
      <c r="N14709" s="7">
        <f t="shared" si="689"/>
        <v>12</v>
      </c>
      <c r="O14709" s="30">
        <f t="shared" si="690"/>
        <v>149</v>
      </c>
    </row>
    <row r="14710" spans="2:15" x14ac:dyDescent="0.2">
      <c r="B14710" s="13">
        <v>65530</v>
      </c>
      <c r="C14710" s="14">
        <v>42717.406111111202</v>
      </c>
      <c r="D14710" s="7" t="s">
        <v>10</v>
      </c>
      <c r="E14710" s="13">
        <v>2239</v>
      </c>
      <c r="F14710" s="7" t="s">
        <v>35</v>
      </c>
      <c r="G14710" s="7" t="s">
        <v>11</v>
      </c>
      <c r="H14710" s="13">
        <v>10</v>
      </c>
      <c r="I14710" s="13">
        <f>IF(G14710="Male",VLOOKUP(H14710,'Shoe size conversion table'!$B$6:$D$22,2),VLOOKUP(H14710,'Shoe size conversion table'!$J$6:$L$22,2))</f>
        <v>43</v>
      </c>
      <c r="J14710" s="13">
        <f>IF(G14710="Male",VLOOKUP(H14710,'Shoe size conversion table'!$B$6:$D$22,3),VLOOKUP(H14710,'Shoe size conversion table'!$J$6:$L$22,3))</f>
        <v>9.5</v>
      </c>
      <c r="K14710" s="11">
        <v>139</v>
      </c>
      <c r="L14710" s="12">
        <v>0.1</v>
      </c>
      <c r="M14710" s="7">
        <f t="shared" si="688"/>
        <v>2016</v>
      </c>
      <c r="N14710" s="7">
        <f t="shared" si="689"/>
        <v>12</v>
      </c>
      <c r="O14710" s="30">
        <f t="shared" si="690"/>
        <v>125.10000000000001</v>
      </c>
    </row>
    <row r="14711" spans="2:15" x14ac:dyDescent="0.2">
      <c r="B14711" s="13">
        <v>65531</v>
      </c>
      <c r="C14711" s="14">
        <v>42717.476111111202</v>
      </c>
      <c r="D14711" s="7" t="s">
        <v>9</v>
      </c>
      <c r="E14711" s="13">
        <v>2198</v>
      </c>
      <c r="F14711" s="7" t="s">
        <v>60</v>
      </c>
      <c r="G14711" s="7" t="s">
        <v>11</v>
      </c>
      <c r="H14711" s="13">
        <v>9.5</v>
      </c>
      <c r="I14711" s="13" t="str">
        <f>IF(G14711="Male",VLOOKUP(H14711,'Shoe size conversion table'!$B$6:$D$22,2),VLOOKUP(H14711,'Shoe size conversion table'!$J$6:$L$22,2))</f>
        <v>42-43</v>
      </c>
      <c r="J14711" s="13">
        <f>IF(G14711="Male",VLOOKUP(H14711,'Shoe size conversion table'!$B$6:$D$22,3),VLOOKUP(H14711,'Shoe size conversion table'!$J$6:$L$22,3))</f>
        <v>9</v>
      </c>
      <c r="K14711" s="11">
        <v>129</v>
      </c>
      <c r="L14711" s="12">
        <v>0.3</v>
      </c>
      <c r="M14711" s="7">
        <f t="shared" si="688"/>
        <v>2016</v>
      </c>
      <c r="N14711" s="7">
        <f t="shared" si="689"/>
        <v>12</v>
      </c>
      <c r="O14711" s="30">
        <f t="shared" si="690"/>
        <v>90.3</v>
      </c>
    </row>
    <row r="14712" spans="2:15" x14ac:dyDescent="0.2">
      <c r="B14712" s="13">
        <v>65532</v>
      </c>
      <c r="C14712" s="14">
        <v>42717.476111111202</v>
      </c>
      <c r="D14712" s="7" t="s">
        <v>8</v>
      </c>
      <c r="E14712" s="13">
        <v>2148</v>
      </c>
      <c r="F14712" s="7" t="s">
        <v>38</v>
      </c>
      <c r="G14712" s="7" t="s">
        <v>12</v>
      </c>
      <c r="H14712" s="13">
        <v>8</v>
      </c>
      <c r="I14712" s="13" t="str">
        <f>IF(G14712="Male",VLOOKUP(H14712,'Shoe size conversion table'!$B$6:$D$22,2),VLOOKUP(H14712,'Shoe size conversion table'!$J$6:$L$22,2))</f>
        <v>38-39</v>
      </c>
      <c r="J14712" s="13">
        <f>IF(G14712="Male",VLOOKUP(H14712,'Shoe size conversion table'!$B$6:$D$22,3),VLOOKUP(H14712,'Shoe size conversion table'!$J$6:$L$22,3))</f>
        <v>6</v>
      </c>
      <c r="K14712" s="11">
        <v>189</v>
      </c>
      <c r="L14712" s="12">
        <v>0</v>
      </c>
      <c r="M14712" s="7">
        <f t="shared" si="688"/>
        <v>2016</v>
      </c>
      <c r="N14712" s="7">
        <f t="shared" si="689"/>
        <v>12</v>
      </c>
      <c r="O14712" s="30">
        <f t="shared" si="690"/>
        <v>189</v>
      </c>
    </row>
    <row r="14713" spans="2:15" x14ac:dyDescent="0.2">
      <c r="B14713" s="13">
        <v>65533</v>
      </c>
      <c r="C14713" s="14">
        <v>42717.476111111318</v>
      </c>
      <c r="D14713" s="7" t="s">
        <v>7</v>
      </c>
      <c r="E14713" s="13">
        <v>2183</v>
      </c>
      <c r="F14713" s="7" t="s">
        <v>50</v>
      </c>
      <c r="G14713" s="7" t="s">
        <v>12</v>
      </c>
      <c r="H14713" s="13">
        <v>8.5</v>
      </c>
      <c r="I14713" s="13">
        <f>IF(G14713="Male",VLOOKUP(H14713,'Shoe size conversion table'!$B$6:$D$22,2),VLOOKUP(H14713,'Shoe size conversion table'!$J$6:$L$22,2))</f>
        <v>39</v>
      </c>
      <c r="J14713" s="13">
        <f>IF(G14713="Male",VLOOKUP(H14713,'Shoe size conversion table'!$B$6:$D$22,3),VLOOKUP(H14713,'Shoe size conversion table'!$J$6:$L$22,3))</f>
        <v>6.5</v>
      </c>
      <c r="K14713" s="11">
        <v>139</v>
      </c>
      <c r="L14713" s="12">
        <v>0.1</v>
      </c>
      <c r="M14713" s="7">
        <f t="shared" si="688"/>
        <v>2016</v>
      </c>
      <c r="N14713" s="7">
        <f t="shared" si="689"/>
        <v>12</v>
      </c>
      <c r="O14713" s="30">
        <f t="shared" si="690"/>
        <v>125.10000000000001</v>
      </c>
    </row>
    <row r="14714" spans="2:15" x14ac:dyDescent="0.2">
      <c r="B14714" s="13">
        <v>65534</v>
      </c>
      <c r="C14714" s="14">
        <v>42717.626111111203</v>
      </c>
      <c r="D14714" s="7" t="s">
        <v>10</v>
      </c>
      <c r="E14714" s="13">
        <v>2160</v>
      </c>
      <c r="F14714" s="7" t="s">
        <v>36</v>
      </c>
      <c r="G14714" s="7" t="s">
        <v>12</v>
      </c>
      <c r="H14714" s="13">
        <v>7</v>
      </c>
      <c r="I14714" s="13" t="str">
        <f>IF(G14714="Male",VLOOKUP(H14714,'Shoe size conversion table'!$B$6:$D$22,2),VLOOKUP(H14714,'Shoe size conversion table'!$J$6:$L$22,2))</f>
        <v>37-38</v>
      </c>
      <c r="J14714" s="13">
        <f>IF(G14714="Male",VLOOKUP(H14714,'Shoe size conversion table'!$B$6:$D$22,3),VLOOKUP(H14714,'Shoe size conversion table'!$J$6:$L$22,3))</f>
        <v>5</v>
      </c>
      <c r="K14714" s="11">
        <v>149</v>
      </c>
      <c r="L14714" s="12">
        <v>0</v>
      </c>
      <c r="M14714" s="7">
        <f t="shared" si="688"/>
        <v>2016</v>
      </c>
      <c r="N14714" s="7">
        <f t="shared" si="689"/>
        <v>12</v>
      </c>
      <c r="O14714" s="30">
        <f t="shared" si="690"/>
        <v>149</v>
      </c>
    </row>
    <row r="14715" spans="2:15" x14ac:dyDescent="0.2">
      <c r="B14715" s="13">
        <v>65535</v>
      </c>
      <c r="C14715" s="14">
        <v>42717.706111111111</v>
      </c>
      <c r="D14715" s="7" t="s">
        <v>8</v>
      </c>
      <c r="E14715" s="13">
        <v>2212</v>
      </c>
      <c r="F14715" s="7" t="s">
        <v>40</v>
      </c>
      <c r="G14715" s="7" t="s">
        <v>12</v>
      </c>
      <c r="H14715" s="13">
        <v>7.5</v>
      </c>
      <c r="I14715" s="13">
        <f>IF(G14715="Male",VLOOKUP(H14715,'Shoe size conversion table'!$B$6:$D$22,2),VLOOKUP(H14715,'Shoe size conversion table'!$J$6:$L$22,2))</f>
        <v>38</v>
      </c>
      <c r="J14715" s="13">
        <f>IF(G14715="Male",VLOOKUP(H14715,'Shoe size conversion table'!$B$6:$D$22,3),VLOOKUP(H14715,'Shoe size conversion table'!$J$6:$L$22,3))</f>
        <v>5.5</v>
      </c>
      <c r="K14715" s="11">
        <v>149</v>
      </c>
      <c r="L14715" s="12">
        <v>0</v>
      </c>
      <c r="M14715" s="7">
        <f t="shared" si="688"/>
        <v>2016</v>
      </c>
      <c r="N14715" s="7">
        <f t="shared" si="689"/>
        <v>12</v>
      </c>
      <c r="O14715" s="30">
        <f t="shared" si="690"/>
        <v>149</v>
      </c>
    </row>
    <row r="14716" spans="2:15" x14ac:dyDescent="0.2">
      <c r="B14716" s="13">
        <v>65536</v>
      </c>
      <c r="C14716" s="14">
        <v>42717.906111111319</v>
      </c>
      <c r="D14716" s="7" t="s">
        <v>7</v>
      </c>
      <c r="E14716" s="13">
        <v>2196</v>
      </c>
      <c r="F14716" s="7" t="s">
        <v>53</v>
      </c>
      <c r="G14716" s="7" t="s">
        <v>12</v>
      </c>
      <c r="H14716" s="13">
        <v>8</v>
      </c>
      <c r="I14716" s="13" t="str">
        <f>IF(G14716="Male",VLOOKUP(H14716,'Shoe size conversion table'!$B$6:$D$22,2),VLOOKUP(H14716,'Shoe size conversion table'!$J$6:$L$22,2))</f>
        <v>38-39</v>
      </c>
      <c r="J14716" s="13">
        <f>IF(G14716="Male",VLOOKUP(H14716,'Shoe size conversion table'!$B$6:$D$22,3),VLOOKUP(H14716,'Shoe size conversion table'!$J$6:$L$22,3))</f>
        <v>6</v>
      </c>
      <c r="K14716" s="11">
        <v>179</v>
      </c>
      <c r="L14716" s="12">
        <v>0</v>
      </c>
      <c r="M14716" s="7">
        <f t="shared" si="688"/>
        <v>2016</v>
      </c>
      <c r="N14716" s="7">
        <f t="shared" si="689"/>
        <v>12</v>
      </c>
      <c r="O14716" s="30">
        <f t="shared" si="690"/>
        <v>179</v>
      </c>
    </row>
    <row r="14717" spans="2:15" x14ac:dyDescent="0.2">
      <c r="B14717" s="13">
        <v>65537</v>
      </c>
      <c r="C14717" s="14">
        <v>42717.956111111111</v>
      </c>
      <c r="D14717" s="7" t="s">
        <v>10</v>
      </c>
      <c r="E14717" s="13">
        <v>2203</v>
      </c>
      <c r="F14717" s="7" t="s">
        <v>34</v>
      </c>
      <c r="G14717" s="7" t="s">
        <v>12</v>
      </c>
      <c r="H14717" s="13">
        <v>8</v>
      </c>
      <c r="I14717" s="13" t="str">
        <f>IF(G14717="Male",VLOOKUP(H14717,'Shoe size conversion table'!$B$6:$D$22,2),VLOOKUP(H14717,'Shoe size conversion table'!$J$6:$L$22,2))</f>
        <v>38-39</v>
      </c>
      <c r="J14717" s="13">
        <f>IF(G14717="Male",VLOOKUP(H14717,'Shoe size conversion table'!$B$6:$D$22,3),VLOOKUP(H14717,'Shoe size conversion table'!$J$6:$L$22,3))</f>
        <v>6</v>
      </c>
      <c r="K14717" s="11">
        <v>179</v>
      </c>
      <c r="L14717" s="12">
        <v>0.5</v>
      </c>
      <c r="M14717" s="7">
        <f t="shared" si="688"/>
        <v>2016</v>
      </c>
      <c r="N14717" s="7">
        <f t="shared" si="689"/>
        <v>12</v>
      </c>
      <c r="O14717" s="30">
        <f t="shared" si="690"/>
        <v>89.5</v>
      </c>
    </row>
    <row r="14718" spans="2:15" x14ac:dyDescent="0.2">
      <c r="B14718" s="13">
        <v>65538</v>
      </c>
      <c r="C14718" s="14">
        <v>42717.966111111316</v>
      </c>
      <c r="D14718" s="7" t="s">
        <v>9</v>
      </c>
      <c r="E14718" s="13">
        <v>2188</v>
      </c>
      <c r="F14718" s="7" t="s">
        <v>60</v>
      </c>
      <c r="G14718" s="7" t="s">
        <v>12</v>
      </c>
      <c r="H14718" s="13">
        <v>7.5</v>
      </c>
      <c r="I14718" s="13">
        <f>IF(G14718="Male",VLOOKUP(H14718,'Shoe size conversion table'!$B$6:$D$22,2),VLOOKUP(H14718,'Shoe size conversion table'!$J$6:$L$22,2))</f>
        <v>38</v>
      </c>
      <c r="J14718" s="13">
        <f>IF(G14718="Male",VLOOKUP(H14718,'Shoe size conversion table'!$B$6:$D$22,3),VLOOKUP(H14718,'Shoe size conversion table'!$J$6:$L$22,3))</f>
        <v>5.5</v>
      </c>
      <c r="K14718" s="11">
        <v>199</v>
      </c>
      <c r="L14718" s="12">
        <v>0</v>
      </c>
      <c r="M14718" s="7">
        <f t="shared" si="688"/>
        <v>2016</v>
      </c>
      <c r="N14718" s="7">
        <f t="shared" si="689"/>
        <v>12</v>
      </c>
      <c r="O14718" s="30">
        <f t="shared" si="690"/>
        <v>199</v>
      </c>
    </row>
    <row r="14719" spans="2:15" x14ac:dyDescent="0.2">
      <c r="B14719" s="13">
        <v>65539</v>
      </c>
      <c r="C14719" s="14">
        <v>42718.026111111256</v>
      </c>
      <c r="D14719" s="7" t="s">
        <v>8</v>
      </c>
      <c r="E14719" s="13">
        <v>2191</v>
      </c>
      <c r="F14719" s="7" t="s">
        <v>38</v>
      </c>
      <c r="G14719" s="7" t="s">
        <v>12</v>
      </c>
      <c r="H14719" s="13">
        <v>8.5</v>
      </c>
      <c r="I14719" s="13">
        <f>IF(G14719="Male",VLOOKUP(H14719,'Shoe size conversion table'!$B$6:$D$22,2),VLOOKUP(H14719,'Shoe size conversion table'!$J$6:$L$22,2))</f>
        <v>39</v>
      </c>
      <c r="J14719" s="13">
        <f>IF(G14719="Male",VLOOKUP(H14719,'Shoe size conversion table'!$B$6:$D$22,3),VLOOKUP(H14719,'Shoe size conversion table'!$J$6:$L$22,3))</f>
        <v>6.5</v>
      </c>
      <c r="K14719" s="11">
        <v>139</v>
      </c>
      <c r="L14719" s="12">
        <v>0</v>
      </c>
      <c r="M14719" s="7">
        <f t="shared" si="688"/>
        <v>2016</v>
      </c>
      <c r="N14719" s="7">
        <f t="shared" si="689"/>
        <v>12</v>
      </c>
      <c r="O14719" s="30">
        <f t="shared" si="690"/>
        <v>139</v>
      </c>
    </row>
    <row r="14720" spans="2:15" x14ac:dyDescent="0.2">
      <c r="B14720" s="13">
        <v>65540</v>
      </c>
      <c r="C14720" s="14">
        <v>42718.056111111204</v>
      </c>
      <c r="D14720" s="7" t="s">
        <v>7</v>
      </c>
      <c r="E14720" s="13">
        <v>2186</v>
      </c>
      <c r="F14720" s="7" t="s">
        <v>51</v>
      </c>
      <c r="G14720" s="7" t="s">
        <v>12</v>
      </c>
      <c r="H14720" s="13">
        <v>7</v>
      </c>
      <c r="I14720" s="13" t="str">
        <f>IF(G14720="Male",VLOOKUP(H14720,'Shoe size conversion table'!$B$6:$D$22,2),VLOOKUP(H14720,'Shoe size conversion table'!$J$6:$L$22,2))</f>
        <v>37-38</v>
      </c>
      <c r="J14720" s="13">
        <f>IF(G14720="Male",VLOOKUP(H14720,'Shoe size conversion table'!$B$6:$D$22,3),VLOOKUP(H14720,'Shoe size conversion table'!$J$6:$L$22,3))</f>
        <v>5</v>
      </c>
      <c r="K14720" s="11">
        <v>179</v>
      </c>
      <c r="L14720" s="12">
        <v>0.1</v>
      </c>
      <c r="M14720" s="7">
        <f t="shared" si="688"/>
        <v>2016</v>
      </c>
      <c r="N14720" s="7">
        <f t="shared" si="689"/>
        <v>12</v>
      </c>
      <c r="O14720" s="30">
        <f t="shared" si="690"/>
        <v>161.1</v>
      </c>
    </row>
    <row r="14721" spans="2:15" x14ac:dyDescent="0.2">
      <c r="B14721" s="13">
        <v>65541</v>
      </c>
      <c r="C14721" s="14">
        <v>42718.16611111111</v>
      </c>
      <c r="D14721" s="7" t="s">
        <v>7</v>
      </c>
      <c r="E14721" s="13">
        <v>2158</v>
      </c>
      <c r="F14721" s="7" t="s">
        <v>56</v>
      </c>
      <c r="G14721" s="7" t="s">
        <v>11</v>
      </c>
      <c r="H14721" s="13">
        <v>10.5</v>
      </c>
      <c r="I14721" s="13" t="str">
        <f>IF(G14721="Male",VLOOKUP(H14721,'Shoe size conversion table'!$B$6:$D$22,2),VLOOKUP(H14721,'Shoe size conversion table'!$J$6:$L$22,2))</f>
        <v>43-44</v>
      </c>
      <c r="J14721" s="13">
        <f>IF(G14721="Male",VLOOKUP(H14721,'Shoe size conversion table'!$B$6:$D$22,3),VLOOKUP(H14721,'Shoe size conversion table'!$J$6:$L$22,3))</f>
        <v>10</v>
      </c>
      <c r="K14721" s="11">
        <v>129</v>
      </c>
      <c r="L14721" s="12">
        <v>0</v>
      </c>
      <c r="M14721" s="7">
        <f t="shared" si="688"/>
        <v>2016</v>
      </c>
      <c r="N14721" s="7">
        <f t="shared" si="689"/>
        <v>12</v>
      </c>
      <c r="O14721" s="30">
        <f t="shared" si="690"/>
        <v>129</v>
      </c>
    </row>
    <row r="14722" spans="2:15" x14ac:dyDescent="0.2">
      <c r="B14722" s="13">
        <v>65541</v>
      </c>
      <c r="C14722" s="14">
        <v>42718.16611111111</v>
      </c>
      <c r="D14722" s="7" t="s">
        <v>7</v>
      </c>
      <c r="E14722" s="13">
        <v>2242</v>
      </c>
      <c r="F14722" s="7" t="s">
        <v>47</v>
      </c>
      <c r="G14722" s="7" t="s">
        <v>11</v>
      </c>
      <c r="H14722" s="13">
        <v>9.5</v>
      </c>
      <c r="I14722" s="13" t="str">
        <f>IF(G14722="Male",VLOOKUP(H14722,'Shoe size conversion table'!$B$6:$D$22,2),VLOOKUP(H14722,'Shoe size conversion table'!$J$6:$L$22,2))</f>
        <v>42-43</v>
      </c>
      <c r="J14722" s="13">
        <f>IF(G14722="Male",VLOOKUP(H14722,'Shoe size conversion table'!$B$6:$D$22,3),VLOOKUP(H14722,'Shoe size conversion table'!$J$6:$L$22,3))</f>
        <v>9</v>
      </c>
      <c r="K14722" s="11">
        <v>189</v>
      </c>
      <c r="L14722" s="12">
        <v>0</v>
      </c>
      <c r="M14722" s="7">
        <f t="shared" si="688"/>
        <v>2016</v>
      </c>
      <c r="N14722" s="7">
        <f t="shared" si="689"/>
        <v>12</v>
      </c>
      <c r="O14722" s="30">
        <f t="shared" si="690"/>
        <v>189</v>
      </c>
    </row>
    <row r="14723" spans="2:15" x14ac:dyDescent="0.2">
      <c r="B14723" s="13">
        <v>65542</v>
      </c>
      <c r="C14723" s="14">
        <v>42718.176111111206</v>
      </c>
      <c r="D14723" s="7" t="s">
        <v>7</v>
      </c>
      <c r="E14723" s="13">
        <v>2200</v>
      </c>
      <c r="F14723" s="7" t="s">
        <v>47</v>
      </c>
      <c r="G14723" s="7" t="s">
        <v>12</v>
      </c>
      <c r="H14723" s="13">
        <v>9</v>
      </c>
      <c r="I14723" s="13" t="str">
        <f>IF(G14723="Male",VLOOKUP(H14723,'Shoe size conversion table'!$B$6:$D$22,2),VLOOKUP(H14723,'Shoe size conversion table'!$J$6:$L$22,2))</f>
        <v>39-40</v>
      </c>
      <c r="J14723" s="13">
        <f>IF(G14723="Male",VLOOKUP(H14723,'Shoe size conversion table'!$B$6:$D$22,3),VLOOKUP(H14723,'Shoe size conversion table'!$J$6:$L$22,3))</f>
        <v>7</v>
      </c>
      <c r="K14723" s="11">
        <v>129</v>
      </c>
      <c r="L14723" s="12">
        <v>0.2</v>
      </c>
      <c r="M14723" s="7">
        <f t="shared" si="688"/>
        <v>2016</v>
      </c>
      <c r="N14723" s="7">
        <f t="shared" si="689"/>
        <v>12</v>
      </c>
      <c r="O14723" s="30">
        <f t="shared" si="690"/>
        <v>103.2</v>
      </c>
    </row>
    <row r="14724" spans="2:15" x14ac:dyDescent="0.2">
      <c r="B14724" s="13">
        <v>65543</v>
      </c>
      <c r="C14724" s="14">
        <v>42718.186111111201</v>
      </c>
      <c r="D14724" s="7" t="s">
        <v>9</v>
      </c>
      <c r="E14724" s="13">
        <v>2187</v>
      </c>
      <c r="F14724" s="7" t="s">
        <v>59</v>
      </c>
      <c r="G14724" s="7" t="s">
        <v>12</v>
      </c>
      <c r="H14724" s="13">
        <v>9.5</v>
      </c>
      <c r="I14724" s="13">
        <f>IF(G14724="Male",VLOOKUP(H14724,'Shoe size conversion table'!$B$6:$D$22,2),VLOOKUP(H14724,'Shoe size conversion table'!$J$6:$L$22,2))</f>
        <v>40</v>
      </c>
      <c r="J14724" s="13">
        <f>IF(G14724="Male",VLOOKUP(H14724,'Shoe size conversion table'!$B$6:$D$22,3),VLOOKUP(H14724,'Shoe size conversion table'!$J$6:$L$22,3))</f>
        <v>7.5</v>
      </c>
      <c r="K14724" s="11">
        <v>139</v>
      </c>
      <c r="L14724" s="12">
        <v>0.1</v>
      </c>
      <c r="M14724" s="7">
        <f t="shared" si="688"/>
        <v>2016</v>
      </c>
      <c r="N14724" s="7">
        <f t="shared" si="689"/>
        <v>12</v>
      </c>
      <c r="O14724" s="30">
        <f t="shared" si="690"/>
        <v>125.10000000000001</v>
      </c>
    </row>
    <row r="14725" spans="2:15" x14ac:dyDescent="0.2">
      <c r="B14725" s="13">
        <v>65544</v>
      </c>
      <c r="C14725" s="14">
        <v>42718.236111111262</v>
      </c>
      <c r="D14725" s="7" t="s">
        <v>7</v>
      </c>
      <c r="E14725" s="13">
        <v>2210</v>
      </c>
      <c r="F14725" s="7" t="s">
        <v>48</v>
      </c>
      <c r="G14725" s="7" t="s">
        <v>12</v>
      </c>
      <c r="H14725" s="13">
        <v>5.5</v>
      </c>
      <c r="I14725" s="13">
        <f>IF(G14725="Male",VLOOKUP(H14725,'Shoe size conversion table'!$B$6:$D$22,2),VLOOKUP(H14725,'Shoe size conversion table'!$J$6:$L$22,2))</f>
        <v>36</v>
      </c>
      <c r="J14725" s="13">
        <f>IF(G14725="Male",VLOOKUP(H14725,'Shoe size conversion table'!$B$6:$D$22,3),VLOOKUP(H14725,'Shoe size conversion table'!$J$6:$L$22,3))</f>
        <v>3.5</v>
      </c>
      <c r="K14725" s="11">
        <v>129</v>
      </c>
      <c r="L14725" s="12">
        <v>0.5</v>
      </c>
      <c r="M14725" s="7">
        <f t="shared" ref="M14725:M14788" si="691">YEAR(C14725)</f>
        <v>2016</v>
      </c>
      <c r="N14725" s="7">
        <f t="shared" si="689"/>
        <v>12</v>
      </c>
      <c r="O14725" s="30">
        <f t="shared" si="690"/>
        <v>64.5</v>
      </c>
    </row>
    <row r="14726" spans="2:15" x14ac:dyDescent="0.2">
      <c r="B14726" s="13">
        <v>65545</v>
      </c>
      <c r="C14726" s="14">
        <v>42718.376111111262</v>
      </c>
      <c r="D14726" s="7" t="s">
        <v>10</v>
      </c>
      <c r="E14726" s="13">
        <v>2182</v>
      </c>
      <c r="F14726" s="7" t="s">
        <v>34</v>
      </c>
      <c r="G14726" s="7" t="s">
        <v>12</v>
      </c>
      <c r="H14726" s="13">
        <v>9</v>
      </c>
      <c r="I14726" s="13" t="str">
        <f>IF(G14726="Male",VLOOKUP(H14726,'Shoe size conversion table'!$B$6:$D$22,2),VLOOKUP(H14726,'Shoe size conversion table'!$J$6:$L$22,2))</f>
        <v>39-40</v>
      </c>
      <c r="J14726" s="13">
        <f>IF(G14726="Male",VLOOKUP(H14726,'Shoe size conversion table'!$B$6:$D$22,3),VLOOKUP(H14726,'Shoe size conversion table'!$J$6:$L$22,3))</f>
        <v>7</v>
      </c>
      <c r="K14726" s="11">
        <v>159</v>
      </c>
      <c r="L14726" s="12">
        <v>0.5</v>
      </c>
      <c r="M14726" s="7">
        <f t="shared" si="691"/>
        <v>2016</v>
      </c>
      <c r="N14726" s="7">
        <f t="shared" ref="N14726:N14789" si="692">MONTH(C14726:C29693)</f>
        <v>12</v>
      </c>
      <c r="O14726" s="30">
        <f t="shared" ref="O14726:O14789" si="693">K14726*(1-L14726)</f>
        <v>79.5</v>
      </c>
    </row>
    <row r="14727" spans="2:15" x14ac:dyDescent="0.2">
      <c r="B14727" s="13">
        <v>65546</v>
      </c>
      <c r="C14727" s="14">
        <v>42718.436111111259</v>
      </c>
      <c r="D14727" s="7" t="s">
        <v>10</v>
      </c>
      <c r="E14727" s="13">
        <v>2213</v>
      </c>
      <c r="F14727" s="7" t="s">
        <v>34</v>
      </c>
      <c r="G14727" s="7" t="s">
        <v>12</v>
      </c>
      <c r="H14727" s="13">
        <v>8</v>
      </c>
      <c r="I14727" s="13" t="str">
        <f>IF(G14727="Male",VLOOKUP(H14727,'Shoe size conversion table'!$B$6:$D$22,2),VLOOKUP(H14727,'Shoe size conversion table'!$J$6:$L$22,2))</f>
        <v>38-39</v>
      </c>
      <c r="J14727" s="13">
        <f>IF(G14727="Male",VLOOKUP(H14727,'Shoe size conversion table'!$B$6:$D$22,3),VLOOKUP(H14727,'Shoe size conversion table'!$J$6:$L$22,3))</f>
        <v>6</v>
      </c>
      <c r="K14727" s="11">
        <v>199</v>
      </c>
      <c r="L14727" s="12">
        <v>0.3</v>
      </c>
      <c r="M14727" s="7">
        <f t="shared" si="691"/>
        <v>2016</v>
      </c>
      <c r="N14727" s="7">
        <f t="shared" si="692"/>
        <v>12</v>
      </c>
      <c r="O14727" s="30">
        <f t="shared" si="693"/>
        <v>139.29999999999998</v>
      </c>
    </row>
    <row r="14728" spans="2:15" x14ac:dyDescent="0.2">
      <c r="B14728" s="13">
        <v>65547</v>
      </c>
      <c r="C14728" s="14">
        <v>42718.476111111202</v>
      </c>
      <c r="D14728" s="7" t="s">
        <v>10</v>
      </c>
      <c r="E14728" s="13">
        <v>2194</v>
      </c>
      <c r="F14728" s="7" t="s">
        <v>35</v>
      </c>
      <c r="G14728" s="7" t="s">
        <v>12</v>
      </c>
      <c r="H14728" s="13">
        <v>9</v>
      </c>
      <c r="I14728" s="13" t="str">
        <f>IF(G14728="Male",VLOOKUP(H14728,'Shoe size conversion table'!$B$6:$D$22,2),VLOOKUP(H14728,'Shoe size conversion table'!$J$6:$L$22,2))</f>
        <v>39-40</v>
      </c>
      <c r="J14728" s="13">
        <f>IF(G14728="Male",VLOOKUP(H14728,'Shoe size conversion table'!$B$6:$D$22,3),VLOOKUP(H14728,'Shoe size conversion table'!$J$6:$L$22,3))</f>
        <v>7</v>
      </c>
      <c r="K14728" s="11">
        <v>179</v>
      </c>
      <c r="L14728" s="12">
        <v>0</v>
      </c>
      <c r="M14728" s="7">
        <f t="shared" si="691"/>
        <v>2016</v>
      </c>
      <c r="N14728" s="7">
        <f t="shared" si="692"/>
        <v>12</v>
      </c>
      <c r="O14728" s="30">
        <f t="shared" si="693"/>
        <v>179</v>
      </c>
    </row>
    <row r="14729" spans="2:15" x14ac:dyDescent="0.2">
      <c r="B14729" s="13">
        <v>65548</v>
      </c>
      <c r="C14729" s="14">
        <v>42718.476111111318</v>
      </c>
      <c r="D14729" s="7" t="s">
        <v>7</v>
      </c>
      <c r="E14729" s="13">
        <v>2226</v>
      </c>
      <c r="F14729" s="7" t="s">
        <v>50</v>
      </c>
      <c r="G14729" s="7" t="s">
        <v>12</v>
      </c>
      <c r="H14729" s="13">
        <v>8.5</v>
      </c>
      <c r="I14729" s="13">
        <f>IF(G14729="Male",VLOOKUP(H14729,'Shoe size conversion table'!$B$6:$D$22,2),VLOOKUP(H14729,'Shoe size conversion table'!$J$6:$L$22,2))</f>
        <v>39</v>
      </c>
      <c r="J14729" s="13">
        <f>IF(G14729="Male",VLOOKUP(H14729,'Shoe size conversion table'!$B$6:$D$22,3),VLOOKUP(H14729,'Shoe size conversion table'!$J$6:$L$22,3))</f>
        <v>6.5</v>
      </c>
      <c r="K14729" s="11">
        <v>139</v>
      </c>
      <c r="L14729" s="12">
        <v>0.1</v>
      </c>
      <c r="M14729" s="7">
        <f t="shared" si="691"/>
        <v>2016</v>
      </c>
      <c r="N14729" s="7">
        <f t="shared" si="692"/>
        <v>12</v>
      </c>
      <c r="O14729" s="30">
        <f t="shared" si="693"/>
        <v>125.10000000000001</v>
      </c>
    </row>
    <row r="14730" spans="2:15" x14ac:dyDescent="0.2">
      <c r="B14730" s="13">
        <v>65549</v>
      </c>
      <c r="C14730" s="14">
        <v>42718.606111111316</v>
      </c>
      <c r="D14730" s="7" t="s">
        <v>7</v>
      </c>
      <c r="E14730" s="13">
        <v>2204</v>
      </c>
      <c r="F14730" s="7" t="s">
        <v>56</v>
      </c>
      <c r="G14730" s="7" t="s">
        <v>11</v>
      </c>
      <c r="H14730" s="13">
        <v>10.5</v>
      </c>
      <c r="I14730" s="13" t="str">
        <f>IF(G14730="Male",VLOOKUP(H14730,'Shoe size conversion table'!$B$6:$D$22,2),VLOOKUP(H14730,'Shoe size conversion table'!$J$6:$L$22,2))</f>
        <v>43-44</v>
      </c>
      <c r="J14730" s="13">
        <f>IF(G14730="Male",VLOOKUP(H14730,'Shoe size conversion table'!$B$6:$D$22,3),VLOOKUP(H14730,'Shoe size conversion table'!$J$6:$L$22,3))</f>
        <v>10</v>
      </c>
      <c r="K14730" s="11">
        <v>149</v>
      </c>
      <c r="L14730" s="12">
        <v>0.1</v>
      </c>
      <c r="M14730" s="7">
        <f t="shared" si="691"/>
        <v>2016</v>
      </c>
      <c r="N14730" s="7">
        <f t="shared" si="692"/>
        <v>12</v>
      </c>
      <c r="O14730" s="30">
        <f t="shared" si="693"/>
        <v>134.1</v>
      </c>
    </row>
    <row r="14731" spans="2:15" x14ac:dyDescent="0.2">
      <c r="B14731" s="13">
        <v>65550</v>
      </c>
      <c r="C14731" s="14">
        <v>42718.646111111106</v>
      </c>
      <c r="D14731" s="7" t="s">
        <v>7</v>
      </c>
      <c r="E14731" s="13">
        <v>2176</v>
      </c>
      <c r="F14731" s="7" t="s">
        <v>54</v>
      </c>
      <c r="G14731" s="7" t="s">
        <v>11</v>
      </c>
      <c r="H14731" s="13">
        <v>9</v>
      </c>
      <c r="I14731" s="13">
        <f>IF(G14731="Male",VLOOKUP(H14731,'Shoe size conversion table'!$B$6:$D$22,2),VLOOKUP(H14731,'Shoe size conversion table'!$J$6:$L$22,2))</f>
        <v>42</v>
      </c>
      <c r="J14731" s="13">
        <f>IF(G14731="Male",VLOOKUP(H14731,'Shoe size conversion table'!$B$6:$D$22,3),VLOOKUP(H14731,'Shoe size conversion table'!$J$6:$L$22,3))</f>
        <v>8.5</v>
      </c>
      <c r="K14731" s="11">
        <v>139</v>
      </c>
      <c r="L14731" s="12">
        <v>0.3</v>
      </c>
      <c r="M14731" s="7">
        <f t="shared" si="691"/>
        <v>2016</v>
      </c>
      <c r="N14731" s="7">
        <f t="shared" si="692"/>
        <v>12</v>
      </c>
      <c r="O14731" s="30">
        <f t="shared" si="693"/>
        <v>97.3</v>
      </c>
    </row>
    <row r="14732" spans="2:15" x14ac:dyDescent="0.2">
      <c r="B14732" s="13">
        <v>65551</v>
      </c>
      <c r="C14732" s="14">
        <v>42718.706111111111</v>
      </c>
      <c r="D14732" s="7" t="s">
        <v>8</v>
      </c>
      <c r="E14732" s="13">
        <v>2239</v>
      </c>
      <c r="F14732" s="7" t="s">
        <v>42</v>
      </c>
      <c r="G14732" s="7" t="s">
        <v>11</v>
      </c>
      <c r="H14732" s="13">
        <v>11.5</v>
      </c>
      <c r="I14732" s="13" t="str">
        <f>IF(G14732="Male",VLOOKUP(H14732,'Shoe size conversion table'!$B$6:$D$22,2),VLOOKUP(H14732,'Shoe size conversion table'!$J$6:$L$22,2))</f>
        <v>44-45</v>
      </c>
      <c r="J14732" s="13">
        <f>IF(G14732="Male",VLOOKUP(H14732,'Shoe size conversion table'!$B$6:$D$22,3),VLOOKUP(H14732,'Shoe size conversion table'!$J$6:$L$22,3))</f>
        <v>11</v>
      </c>
      <c r="K14732" s="11">
        <v>139</v>
      </c>
      <c r="L14732" s="12">
        <v>0.5</v>
      </c>
      <c r="M14732" s="7">
        <f t="shared" si="691"/>
        <v>2016</v>
      </c>
      <c r="N14732" s="7">
        <f t="shared" si="692"/>
        <v>12</v>
      </c>
      <c r="O14732" s="30">
        <f t="shared" si="693"/>
        <v>69.5</v>
      </c>
    </row>
    <row r="14733" spans="2:15" x14ac:dyDescent="0.2">
      <c r="B14733" s="13">
        <v>65552</v>
      </c>
      <c r="C14733" s="14">
        <v>42718.716111111207</v>
      </c>
      <c r="D14733" s="7" t="s">
        <v>7</v>
      </c>
      <c r="E14733" s="13">
        <v>2199</v>
      </c>
      <c r="F14733" s="7" t="s">
        <v>51</v>
      </c>
      <c r="G14733" s="7" t="s">
        <v>11</v>
      </c>
      <c r="H14733" s="13">
        <v>10.5</v>
      </c>
      <c r="I14733" s="13" t="str">
        <f>IF(G14733="Male",VLOOKUP(H14733,'Shoe size conversion table'!$B$6:$D$22,2),VLOOKUP(H14733,'Shoe size conversion table'!$J$6:$L$22,2))</f>
        <v>43-44</v>
      </c>
      <c r="J14733" s="13">
        <f>IF(G14733="Male",VLOOKUP(H14733,'Shoe size conversion table'!$B$6:$D$22,3),VLOOKUP(H14733,'Shoe size conversion table'!$J$6:$L$22,3))</f>
        <v>10</v>
      </c>
      <c r="K14733" s="11">
        <v>139</v>
      </c>
      <c r="L14733" s="12">
        <v>0</v>
      </c>
      <c r="M14733" s="7">
        <f t="shared" si="691"/>
        <v>2016</v>
      </c>
      <c r="N14733" s="7">
        <f t="shared" si="692"/>
        <v>12</v>
      </c>
      <c r="O14733" s="30">
        <f t="shared" si="693"/>
        <v>139</v>
      </c>
    </row>
    <row r="14734" spans="2:15" x14ac:dyDescent="0.2">
      <c r="B14734" s="13">
        <v>65553</v>
      </c>
      <c r="C14734" s="14">
        <v>42718.86611111126</v>
      </c>
      <c r="D14734" s="7" t="s">
        <v>7</v>
      </c>
      <c r="E14734" s="13">
        <v>2227</v>
      </c>
      <c r="F14734" s="7" t="s">
        <v>48</v>
      </c>
      <c r="G14734" s="7" t="s">
        <v>11</v>
      </c>
      <c r="H14734" s="13">
        <v>10.5</v>
      </c>
      <c r="I14734" s="13" t="str">
        <f>IF(G14734="Male",VLOOKUP(H14734,'Shoe size conversion table'!$B$6:$D$22,2),VLOOKUP(H14734,'Shoe size conversion table'!$J$6:$L$22,2))</f>
        <v>43-44</v>
      </c>
      <c r="J14734" s="13">
        <f>IF(G14734="Male",VLOOKUP(H14734,'Shoe size conversion table'!$B$6:$D$22,3),VLOOKUP(H14734,'Shoe size conversion table'!$J$6:$L$22,3))</f>
        <v>10</v>
      </c>
      <c r="K14734" s="11">
        <v>159</v>
      </c>
      <c r="L14734" s="12">
        <v>0.3</v>
      </c>
      <c r="M14734" s="7">
        <f t="shared" si="691"/>
        <v>2016</v>
      </c>
      <c r="N14734" s="7">
        <f t="shared" si="692"/>
        <v>12</v>
      </c>
      <c r="O14734" s="30">
        <f t="shared" si="693"/>
        <v>111.3</v>
      </c>
    </row>
    <row r="14735" spans="2:15" x14ac:dyDescent="0.2">
      <c r="B14735" s="13">
        <v>65554</v>
      </c>
      <c r="C14735" s="14">
        <v>42718.906111111319</v>
      </c>
      <c r="D14735" s="7" t="s">
        <v>10</v>
      </c>
      <c r="E14735" s="13">
        <v>2189</v>
      </c>
      <c r="F14735" s="7" t="s">
        <v>35</v>
      </c>
      <c r="G14735" s="7" t="s">
        <v>11</v>
      </c>
      <c r="H14735" s="13">
        <v>9.5</v>
      </c>
      <c r="I14735" s="13" t="str">
        <f>IF(G14735="Male",VLOOKUP(H14735,'Shoe size conversion table'!$B$6:$D$22,2),VLOOKUP(H14735,'Shoe size conversion table'!$J$6:$L$22,2))</f>
        <v>42-43</v>
      </c>
      <c r="J14735" s="13">
        <f>IF(G14735="Male",VLOOKUP(H14735,'Shoe size conversion table'!$B$6:$D$22,3),VLOOKUP(H14735,'Shoe size conversion table'!$J$6:$L$22,3))</f>
        <v>9</v>
      </c>
      <c r="K14735" s="11">
        <v>179</v>
      </c>
      <c r="L14735" s="12">
        <v>0</v>
      </c>
      <c r="M14735" s="7">
        <f t="shared" si="691"/>
        <v>2016</v>
      </c>
      <c r="N14735" s="7">
        <f t="shared" si="692"/>
        <v>12</v>
      </c>
      <c r="O14735" s="30">
        <f t="shared" si="693"/>
        <v>179</v>
      </c>
    </row>
    <row r="14736" spans="2:15" x14ac:dyDescent="0.2">
      <c r="B14736" s="13">
        <v>65555</v>
      </c>
      <c r="C14736" s="14">
        <v>42719.056111111204</v>
      </c>
      <c r="D14736" s="7" t="s">
        <v>8</v>
      </c>
      <c r="E14736" s="13">
        <v>2228</v>
      </c>
      <c r="F14736" s="7" t="s">
        <v>38</v>
      </c>
      <c r="G14736" s="7" t="s">
        <v>11</v>
      </c>
      <c r="H14736" s="13">
        <v>8.5</v>
      </c>
      <c r="I14736" s="13" t="str">
        <f>IF(G14736="Male",VLOOKUP(H14736,'Shoe size conversion table'!$B$6:$D$22,2),VLOOKUP(H14736,'Shoe size conversion table'!$J$6:$L$22,2))</f>
        <v>41-42</v>
      </c>
      <c r="J14736" s="13">
        <f>IF(G14736="Male",VLOOKUP(H14736,'Shoe size conversion table'!$B$6:$D$22,3),VLOOKUP(H14736,'Shoe size conversion table'!$J$6:$L$22,3))</f>
        <v>8</v>
      </c>
      <c r="K14736" s="11">
        <v>159</v>
      </c>
      <c r="L14736" s="12">
        <v>0</v>
      </c>
      <c r="M14736" s="7">
        <f t="shared" si="691"/>
        <v>2016</v>
      </c>
      <c r="N14736" s="7">
        <f t="shared" si="692"/>
        <v>12</v>
      </c>
      <c r="O14736" s="30">
        <f t="shared" si="693"/>
        <v>159</v>
      </c>
    </row>
    <row r="14737" spans="2:15" x14ac:dyDescent="0.2">
      <c r="B14737" s="13">
        <v>65556</v>
      </c>
      <c r="C14737" s="14">
        <v>42719.086111111319</v>
      </c>
      <c r="D14737" s="7" t="s">
        <v>7</v>
      </c>
      <c r="E14737" s="13">
        <v>2177</v>
      </c>
      <c r="F14737" s="7" t="s">
        <v>45</v>
      </c>
      <c r="G14737" s="7" t="s">
        <v>11</v>
      </c>
      <c r="H14737" s="13">
        <v>11</v>
      </c>
      <c r="I14737" s="13">
        <f>IF(G14737="Male",VLOOKUP(H14737,'Shoe size conversion table'!$B$6:$D$22,2),VLOOKUP(H14737,'Shoe size conversion table'!$J$6:$L$22,2))</f>
        <v>44</v>
      </c>
      <c r="J14737" s="13">
        <f>IF(G14737="Male",VLOOKUP(H14737,'Shoe size conversion table'!$B$6:$D$22,3),VLOOKUP(H14737,'Shoe size conversion table'!$J$6:$L$22,3))</f>
        <v>10.5</v>
      </c>
      <c r="K14737" s="11">
        <v>189</v>
      </c>
      <c r="L14737" s="12">
        <v>0.3</v>
      </c>
      <c r="M14737" s="7">
        <f t="shared" si="691"/>
        <v>2016</v>
      </c>
      <c r="N14737" s="7">
        <f t="shared" si="692"/>
        <v>12</v>
      </c>
      <c r="O14737" s="30">
        <f t="shared" si="693"/>
        <v>132.29999999999998</v>
      </c>
    </row>
    <row r="14738" spans="2:15" x14ac:dyDescent="0.2">
      <c r="B14738" s="13">
        <v>65557</v>
      </c>
      <c r="C14738" s="14">
        <v>42719.126111111211</v>
      </c>
      <c r="D14738" s="7" t="s">
        <v>7</v>
      </c>
      <c r="E14738" s="13">
        <v>2216</v>
      </c>
      <c r="F14738" s="7" t="s">
        <v>51</v>
      </c>
      <c r="G14738" s="7" t="s">
        <v>11</v>
      </c>
      <c r="H14738" s="13">
        <v>13</v>
      </c>
      <c r="I14738" s="13">
        <f>IF(G14738="Male",VLOOKUP(H14738,'Shoe size conversion table'!$B$6:$D$22,2),VLOOKUP(H14738,'Shoe size conversion table'!$J$6:$L$22,2))</f>
        <v>46</v>
      </c>
      <c r="J14738" s="13">
        <f>IF(G14738="Male",VLOOKUP(H14738,'Shoe size conversion table'!$B$6:$D$22,3),VLOOKUP(H14738,'Shoe size conversion table'!$J$6:$L$22,3))</f>
        <v>12.5</v>
      </c>
      <c r="K14738" s="11">
        <v>179</v>
      </c>
      <c r="L14738" s="12">
        <v>0.1</v>
      </c>
      <c r="M14738" s="7">
        <f t="shared" si="691"/>
        <v>2016</v>
      </c>
      <c r="N14738" s="7">
        <f t="shared" si="692"/>
        <v>12</v>
      </c>
      <c r="O14738" s="30">
        <f t="shared" si="693"/>
        <v>161.1</v>
      </c>
    </row>
    <row r="14739" spans="2:15" x14ac:dyDescent="0.2">
      <c r="B14739" s="13">
        <v>65558</v>
      </c>
      <c r="C14739" s="14">
        <v>42719.156111111202</v>
      </c>
      <c r="D14739" s="7" t="s">
        <v>7</v>
      </c>
      <c r="E14739" s="13">
        <v>2175</v>
      </c>
      <c r="F14739" s="7" t="s">
        <v>51</v>
      </c>
      <c r="G14739" s="7" t="s">
        <v>11</v>
      </c>
      <c r="H14739" s="13">
        <v>10</v>
      </c>
      <c r="I14739" s="13">
        <f>IF(G14739="Male",VLOOKUP(H14739,'Shoe size conversion table'!$B$6:$D$22,2),VLOOKUP(H14739,'Shoe size conversion table'!$J$6:$L$22,2))</f>
        <v>43</v>
      </c>
      <c r="J14739" s="13">
        <f>IF(G14739="Male",VLOOKUP(H14739,'Shoe size conversion table'!$B$6:$D$22,3),VLOOKUP(H14739,'Shoe size conversion table'!$J$6:$L$22,3))</f>
        <v>9.5</v>
      </c>
      <c r="K14739" s="11">
        <v>199</v>
      </c>
      <c r="L14739" s="12">
        <v>0</v>
      </c>
      <c r="M14739" s="7">
        <f t="shared" si="691"/>
        <v>2016</v>
      </c>
      <c r="N14739" s="7">
        <f t="shared" si="692"/>
        <v>12</v>
      </c>
      <c r="O14739" s="30">
        <f t="shared" si="693"/>
        <v>199</v>
      </c>
    </row>
    <row r="14740" spans="2:15" x14ac:dyDescent="0.2">
      <c r="B14740" s="13">
        <v>65559</v>
      </c>
      <c r="C14740" s="14">
        <v>42719.16611111111</v>
      </c>
      <c r="D14740" s="7" t="s">
        <v>7</v>
      </c>
      <c r="E14740" s="13">
        <v>2201</v>
      </c>
      <c r="F14740" s="7" t="s">
        <v>48</v>
      </c>
      <c r="G14740" s="7" t="s">
        <v>11</v>
      </c>
      <c r="H14740" s="13">
        <v>10.5</v>
      </c>
      <c r="I14740" s="13" t="str">
        <f>IF(G14740="Male",VLOOKUP(H14740,'Shoe size conversion table'!$B$6:$D$22,2),VLOOKUP(H14740,'Shoe size conversion table'!$J$6:$L$22,2))</f>
        <v>43-44</v>
      </c>
      <c r="J14740" s="13">
        <f>IF(G14740="Male",VLOOKUP(H14740,'Shoe size conversion table'!$B$6:$D$22,3),VLOOKUP(H14740,'Shoe size conversion table'!$J$6:$L$22,3))</f>
        <v>10</v>
      </c>
      <c r="K14740" s="11">
        <v>199</v>
      </c>
      <c r="L14740" s="12">
        <v>0</v>
      </c>
      <c r="M14740" s="7">
        <f t="shared" si="691"/>
        <v>2016</v>
      </c>
      <c r="N14740" s="7">
        <f t="shared" si="692"/>
        <v>12</v>
      </c>
      <c r="O14740" s="30">
        <f t="shared" si="693"/>
        <v>199</v>
      </c>
    </row>
    <row r="14741" spans="2:15" x14ac:dyDescent="0.2">
      <c r="B14741" s="13">
        <v>65560</v>
      </c>
      <c r="C14741" s="14">
        <v>42719.176111111206</v>
      </c>
      <c r="D14741" s="7" t="s">
        <v>7</v>
      </c>
      <c r="E14741" s="13">
        <v>2205</v>
      </c>
      <c r="F14741" s="7" t="s">
        <v>56</v>
      </c>
      <c r="G14741" s="7" t="s">
        <v>12</v>
      </c>
      <c r="H14741" s="13">
        <v>9.5</v>
      </c>
      <c r="I14741" s="13">
        <f>IF(G14741="Male",VLOOKUP(H14741,'Shoe size conversion table'!$B$6:$D$22,2),VLOOKUP(H14741,'Shoe size conversion table'!$J$6:$L$22,2))</f>
        <v>40</v>
      </c>
      <c r="J14741" s="13">
        <f>IF(G14741="Male",VLOOKUP(H14741,'Shoe size conversion table'!$B$6:$D$22,3),VLOOKUP(H14741,'Shoe size conversion table'!$J$6:$L$22,3))</f>
        <v>7.5</v>
      </c>
      <c r="K14741" s="11">
        <v>159</v>
      </c>
      <c r="L14741" s="12">
        <v>0.5</v>
      </c>
      <c r="M14741" s="7">
        <f t="shared" si="691"/>
        <v>2016</v>
      </c>
      <c r="N14741" s="7">
        <f t="shared" si="692"/>
        <v>12</v>
      </c>
      <c r="O14741" s="30">
        <f t="shared" si="693"/>
        <v>79.5</v>
      </c>
    </row>
    <row r="14742" spans="2:15" x14ac:dyDescent="0.2">
      <c r="B14742" s="13">
        <v>65561</v>
      </c>
      <c r="C14742" s="14">
        <v>42719.196111111312</v>
      </c>
      <c r="D14742" s="7" t="s">
        <v>10</v>
      </c>
      <c r="E14742" s="13">
        <v>2158</v>
      </c>
      <c r="F14742" s="7" t="s">
        <v>34</v>
      </c>
      <c r="G14742" s="7" t="s">
        <v>11</v>
      </c>
      <c r="H14742" s="13">
        <v>10</v>
      </c>
      <c r="I14742" s="13">
        <f>IF(G14742="Male",VLOOKUP(H14742,'Shoe size conversion table'!$B$6:$D$22,2),VLOOKUP(H14742,'Shoe size conversion table'!$J$6:$L$22,2))</f>
        <v>43</v>
      </c>
      <c r="J14742" s="13">
        <f>IF(G14742="Male",VLOOKUP(H14742,'Shoe size conversion table'!$B$6:$D$22,3),VLOOKUP(H14742,'Shoe size conversion table'!$J$6:$L$22,3))</f>
        <v>9.5</v>
      </c>
      <c r="K14742" s="11">
        <v>149</v>
      </c>
      <c r="L14742" s="12">
        <v>0</v>
      </c>
      <c r="M14742" s="7">
        <f t="shared" si="691"/>
        <v>2016</v>
      </c>
      <c r="N14742" s="7">
        <f t="shared" si="692"/>
        <v>12</v>
      </c>
      <c r="O14742" s="30">
        <f t="shared" si="693"/>
        <v>149</v>
      </c>
    </row>
    <row r="14743" spans="2:15" x14ac:dyDescent="0.2">
      <c r="B14743" s="13">
        <v>65562</v>
      </c>
      <c r="C14743" s="14">
        <v>42719.196111111312</v>
      </c>
      <c r="D14743" s="7" t="s">
        <v>10</v>
      </c>
      <c r="E14743" s="13">
        <v>2234</v>
      </c>
      <c r="F14743" s="7" t="s">
        <v>35</v>
      </c>
      <c r="G14743" s="7" t="s">
        <v>11</v>
      </c>
      <c r="H14743" s="13">
        <v>8</v>
      </c>
      <c r="I14743" s="13">
        <f>IF(G14743="Male",VLOOKUP(H14743,'Shoe size conversion table'!$B$6:$D$22,2),VLOOKUP(H14743,'Shoe size conversion table'!$J$6:$L$22,2))</f>
        <v>41</v>
      </c>
      <c r="J14743" s="13">
        <f>IF(G14743="Male",VLOOKUP(H14743,'Shoe size conversion table'!$B$6:$D$22,3),VLOOKUP(H14743,'Shoe size conversion table'!$J$6:$L$22,3))</f>
        <v>7.5</v>
      </c>
      <c r="K14743" s="11">
        <v>189</v>
      </c>
      <c r="L14743" s="12">
        <v>0</v>
      </c>
      <c r="M14743" s="7">
        <f t="shared" si="691"/>
        <v>2016</v>
      </c>
      <c r="N14743" s="7">
        <f t="shared" si="692"/>
        <v>12</v>
      </c>
      <c r="O14743" s="30">
        <f t="shared" si="693"/>
        <v>189</v>
      </c>
    </row>
    <row r="14744" spans="2:15" x14ac:dyDescent="0.2">
      <c r="B14744" s="13">
        <v>65563</v>
      </c>
      <c r="C14744" s="14">
        <v>42719.376111111262</v>
      </c>
      <c r="D14744" s="7" t="s">
        <v>10</v>
      </c>
      <c r="E14744" s="13">
        <v>2231</v>
      </c>
      <c r="F14744" s="7" t="s">
        <v>34</v>
      </c>
      <c r="G14744" s="7" t="s">
        <v>12</v>
      </c>
      <c r="H14744" s="13">
        <v>9</v>
      </c>
      <c r="I14744" s="13" t="str">
        <f>IF(G14744="Male",VLOOKUP(H14744,'Shoe size conversion table'!$B$6:$D$22,2),VLOOKUP(H14744,'Shoe size conversion table'!$J$6:$L$22,2))</f>
        <v>39-40</v>
      </c>
      <c r="J14744" s="13">
        <f>IF(G14744="Male",VLOOKUP(H14744,'Shoe size conversion table'!$B$6:$D$22,3),VLOOKUP(H14744,'Shoe size conversion table'!$J$6:$L$22,3))</f>
        <v>7</v>
      </c>
      <c r="K14744" s="11">
        <v>159</v>
      </c>
      <c r="L14744" s="12">
        <v>0</v>
      </c>
      <c r="M14744" s="7">
        <f t="shared" si="691"/>
        <v>2016</v>
      </c>
      <c r="N14744" s="7">
        <f t="shared" si="692"/>
        <v>12</v>
      </c>
      <c r="O14744" s="30">
        <f t="shared" si="693"/>
        <v>159</v>
      </c>
    </row>
    <row r="14745" spans="2:15" x14ac:dyDescent="0.2">
      <c r="B14745" s="13">
        <v>65564</v>
      </c>
      <c r="C14745" s="14">
        <v>42719.496111111315</v>
      </c>
      <c r="D14745" s="7" t="s">
        <v>10</v>
      </c>
      <c r="E14745" s="13">
        <v>2194</v>
      </c>
      <c r="F14745" s="7" t="s">
        <v>35</v>
      </c>
      <c r="G14745" s="7" t="s">
        <v>12</v>
      </c>
      <c r="H14745" s="13">
        <v>8.5</v>
      </c>
      <c r="I14745" s="13">
        <f>IF(G14745="Male",VLOOKUP(H14745,'Shoe size conversion table'!$B$6:$D$22,2),VLOOKUP(H14745,'Shoe size conversion table'!$J$6:$L$22,2))</f>
        <v>39</v>
      </c>
      <c r="J14745" s="13">
        <f>IF(G14745="Male",VLOOKUP(H14745,'Shoe size conversion table'!$B$6:$D$22,3),VLOOKUP(H14745,'Shoe size conversion table'!$J$6:$L$22,3))</f>
        <v>6.5</v>
      </c>
      <c r="K14745" s="11">
        <v>169</v>
      </c>
      <c r="L14745" s="12">
        <v>0.3</v>
      </c>
      <c r="M14745" s="7">
        <f t="shared" si="691"/>
        <v>2016</v>
      </c>
      <c r="N14745" s="7">
        <f t="shared" si="692"/>
        <v>12</v>
      </c>
      <c r="O14745" s="30">
        <f t="shared" si="693"/>
        <v>118.3</v>
      </c>
    </row>
    <row r="14746" spans="2:15" x14ac:dyDescent="0.2">
      <c r="B14746" s="13">
        <v>65565</v>
      </c>
      <c r="C14746" s="14">
        <v>42719.716111111207</v>
      </c>
      <c r="D14746" s="7" t="s">
        <v>7</v>
      </c>
      <c r="E14746" s="13">
        <v>2188</v>
      </c>
      <c r="F14746" s="7" t="s">
        <v>51</v>
      </c>
      <c r="G14746" s="7" t="s">
        <v>11</v>
      </c>
      <c r="H14746" s="13">
        <v>10</v>
      </c>
      <c r="I14746" s="13">
        <f>IF(G14746="Male",VLOOKUP(H14746,'Shoe size conversion table'!$B$6:$D$22,2),VLOOKUP(H14746,'Shoe size conversion table'!$J$6:$L$22,2))</f>
        <v>43</v>
      </c>
      <c r="J14746" s="13">
        <f>IF(G14746="Male",VLOOKUP(H14746,'Shoe size conversion table'!$B$6:$D$22,3),VLOOKUP(H14746,'Shoe size conversion table'!$J$6:$L$22,3))</f>
        <v>9.5</v>
      </c>
      <c r="K14746" s="11">
        <v>189</v>
      </c>
      <c r="L14746" s="12">
        <v>0</v>
      </c>
      <c r="M14746" s="7">
        <f t="shared" si="691"/>
        <v>2016</v>
      </c>
      <c r="N14746" s="7">
        <f t="shared" si="692"/>
        <v>12</v>
      </c>
      <c r="O14746" s="30">
        <f t="shared" si="693"/>
        <v>189</v>
      </c>
    </row>
    <row r="14747" spans="2:15" x14ac:dyDescent="0.2">
      <c r="B14747" s="13">
        <v>65566</v>
      </c>
      <c r="C14747" s="14">
        <v>42719.866111111209</v>
      </c>
      <c r="D14747" s="7" t="s">
        <v>7</v>
      </c>
      <c r="E14747" s="13">
        <v>2203</v>
      </c>
      <c r="F14747" s="7" t="s">
        <v>53</v>
      </c>
      <c r="G14747" s="7" t="s">
        <v>11</v>
      </c>
      <c r="H14747" s="13">
        <v>11</v>
      </c>
      <c r="I14747" s="13">
        <f>IF(G14747="Male",VLOOKUP(H14747,'Shoe size conversion table'!$B$6:$D$22,2),VLOOKUP(H14747,'Shoe size conversion table'!$J$6:$L$22,2))</f>
        <v>44</v>
      </c>
      <c r="J14747" s="13">
        <f>IF(G14747="Male",VLOOKUP(H14747,'Shoe size conversion table'!$B$6:$D$22,3),VLOOKUP(H14747,'Shoe size conversion table'!$J$6:$L$22,3))</f>
        <v>10.5</v>
      </c>
      <c r="K14747" s="11">
        <v>179</v>
      </c>
      <c r="L14747" s="12">
        <v>0.5</v>
      </c>
      <c r="M14747" s="7">
        <f t="shared" si="691"/>
        <v>2016</v>
      </c>
      <c r="N14747" s="7">
        <f t="shared" si="692"/>
        <v>12</v>
      </c>
      <c r="O14747" s="30">
        <f t="shared" si="693"/>
        <v>89.5</v>
      </c>
    </row>
    <row r="14748" spans="2:15" x14ac:dyDescent="0.2">
      <c r="B14748" s="13">
        <v>65567</v>
      </c>
      <c r="C14748" s="14">
        <v>42720.056111111204</v>
      </c>
      <c r="D14748" s="7" t="s">
        <v>7</v>
      </c>
      <c r="E14748" s="13">
        <v>2173</v>
      </c>
      <c r="F14748" s="7" t="s">
        <v>51</v>
      </c>
      <c r="G14748" s="7" t="s">
        <v>12</v>
      </c>
      <c r="H14748" s="13">
        <v>7</v>
      </c>
      <c r="I14748" s="13" t="str">
        <f>IF(G14748="Male",VLOOKUP(H14748,'Shoe size conversion table'!$B$6:$D$22,2),VLOOKUP(H14748,'Shoe size conversion table'!$J$6:$L$22,2))</f>
        <v>37-38</v>
      </c>
      <c r="J14748" s="13">
        <f>IF(G14748="Male",VLOOKUP(H14748,'Shoe size conversion table'!$B$6:$D$22,3),VLOOKUP(H14748,'Shoe size conversion table'!$J$6:$L$22,3))</f>
        <v>5</v>
      </c>
      <c r="K14748" s="11">
        <v>129</v>
      </c>
      <c r="L14748" s="12">
        <v>0.1</v>
      </c>
      <c r="M14748" s="7">
        <f t="shared" si="691"/>
        <v>2016</v>
      </c>
      <c r="N14748" s="7">
        <f t="shared" si="692"/>
        <v>12</v>
      </c>
      <c r="O14748" s="30">
        <f t="shared" si="693"/>
        <v>116.10000000000001</v>
      </c>
    </row>
    <row r="14749" spans="2:15" x14ac:dyDescent="0.2">
      <c r="B14749" s="13">
        <v>65568</v>
      </c>
      <c r="C14749" s="14">
        <v>42720.106111111112</v>
      </c>
      <c r="D14749" s="7" t="s">
        <v>9</v>
      </c>
      <c r="E14749" s="13">
        <v>2230</v>
      </c>
      <c r="F14749" s="7" t="s">
        <v>62</v>
      </c>
      <c r="G14749" s="7" t="s">
        <v>12</v>
      </c>
      <c r="H14749" s="13">
        <v>9.5</v>
      </c>
      <c r="I14749" s="13">
        <f>IF(G14749="Male",VLOOKUP(H14749,'Shoe size conversion table'!$B$6:$D$22,2),VLOOKUP(H14749,'Shoe size conversion table'!$J$6:$L$22,2))</f>
        <v>40</v>
      </c>
      <c r="J14749" s="13">
        <f>IF(G14749="Male",VLOOKUP(H14749,'Shoe size conversion table'!$B$6:$D$22,3),VLOOKUP(H14749,'Shoe size conversion table'!$J$6:$L$22,3))</f>
        <v>7.5</v>
      </c>
      <c r="K14749" s="11">
        <v>189</v>
      </c>
      <c r="L14749" s="12">
        <v>0.3</v>
      </c>
      <c r="M14749" s="7">
        <f t="shared" si="691"/>
        <v>2016</v>
      </c>
      <c r="N14749" s="7">
        <f t="shared" si="692"/>
        <v>12</v>
      </c>
      <c r="O14749" s="30">
        <f t="shared" si="693"/>
        <v>132.29999999999998</v>
      </c>
    </row>
    <row r="14750" spans="2:15" x14ac:dyDescent="0.2">
      <c r="B14750" s="13">
        <v>65569</v>
      </c>
      <c r="C14750" s="14">
        <v>42720.176111111206</v>
      </c>
      <c r="D14750" s="7" t="s">
        <v>7</v>
      </c>
      <c r="E14750" s="13">
        <v>2151</v>
      </c>
      <c r="F14750" s="7" t="s">
        <v>46</v>
      </c>
      <c r="G14750" s="7" t="s">
        <v>12</v>
      </c>
      <c r="H14750" s="13">
        <v>9</v>
      </c>
      <c r="I14750" s="13" t="str">
        <f>IF(G14750="Male",VLOOKUP(H14750,'Shoe size conversion table'!$B$6:$D$22,2),VLOOKUP(H14750,'Shoe size conversion table'!$J$6:$L$22,2))</f>
        <v>39-40</v>
      </c>
      <c r="J14750" s="13">
        <f>IF(G14750="Male",VLOOKUP(H14750,'Shoe size conversion table'!$B$6:$D$22,3),VLOOKUP(H14750,'Shoe size conversion table'!$J$6:$L$22,3))</f>
        <v>7</v>
      </c>
      <c r="K14750" s="11">
        <v>159</v>
      </c>
      <c r="L14750" s="12">
        <v>0</v>
      </c>
      <c r="M14750" s="7">
        <f t="shared" si="691"/>
        <v>2016</v>
      </c>
      <c r="N14750" s="7">
        <f t="shared" si="692"/>
        <v>12</v>
      </c>
      <c r="O14750" s="30">
        <f t="shared" si="693"/>
        <v>159</v>
      </c>
    </row>
    <row r="14751" spans="2:15" x14ac:dyDescent="0.2">
      <c r="B14751" s="13">
        <v>65570</v>
      </c>
      <c r="C14751" s="14">
        <v>42720.196111111312</v>
      </c>
      <c r="D14751" s="7" t="s">
        <v>7</v>
      </c>
      <c r="E14751" s="13">
        <v>2214</v>
      </c>
      <c r="F14751" s="7" t="s">
        <v>50</v>
      </c>
      <c r="G14751" s="7" t="s">
        <v>11</v>
      </c>
      <c r="H14751" s="13">
        <v>12</v>
      </c>
      <c r="I14751" s="13">
        <f>IF(G14751="Male",VLOOKUP(H14751,'Shoe size conversion table'!$B$6:$D$22,2),VLOOKUP(H14751,'Shoe size conversion table'!$J$6:$L$22,2))</f>
        <v>45</v>
      </c>
      <c r="J14751" s="13">
        <f>IF(G14751="Male",VLOOKUP(H14751,'Shoe size conversion table'!$B$6:$D$22,3),VLOOKUP(H14751,'Shoe size conversion table'!$J$6:$L$22,3))</f>
        <v>11.5</v>
      </c>
      <c r="K14751" s="11">
        <v>159</v>
      </c>
      <c r="L14751" s="12">
        <v>0.2</v>
      </c>
      <c r="M14751" s="7">
        <f t="shared" si="691"/>
        <v>2016</v>
      </c>
      <c r="N14751" s="7">
        <f t="shared" si="692"/>
        <v>12</v>
      </c>
      <c r="O14751" s="30">
        <f t="shared" si="693"/>
        <v>127.2</v>
      </c>
    </row>
    <row r="14752" spans="2:15" x14ac:dyDescent="0.2">
      <c r="B14752" s="13">
        <v>65571</v>
      </c>
      <c r="C14752" s="14">
        <v>42720.346111111314</v>
      </c>
      <c r="D14752" s="7" t="s">
        <v>7</v>
      </c>
      <c r="E14752" s="13">
        <v>2177</v>
      </c>
      <c r="F14752" s="7" t="s">
        <v>44</v>
      </c>
      <c r="G14752" s="7" t="s">
        <v>11</v>
      </c>
      <c r="H14752" s="13">
        <v>10</v>
      </c>
      <c r="I14752" s="13">
        <f>IF(G14752="Male",VLOOKUP(H14752,'Shoe size conversion table'!$B$6:$D$22,2),VLOOKUP(H14752,'Shoe size conversion table'!$J$6:$L$22,2))</f>
        <v>43</v>
      </c>
      <c r="J14752" s="13">
        <f>IF(G14752="Male",VLOOKUP(H14752,'Shoe size conversion table'!$B$6:$D$22,3),VLOOKUP(H14752,'Shoe size conversion table'!$J$6:$L$22,3))</f>
        <v>9.5</v>
      </c>
      <c r="K14752" s="11">
        <v>129</v>
      </c>
      <c r="L14752" s="12">
        <v>0.5</v>
      </c>
      <c r="M14752" s="7">
        <f t="shared" si="691"/>
        <v>2016</v>
      </c>
      <c r="N14752" s="7">
        <f t="shared" si="692"/>
        <v>12</v>
      </c>
      <c r="O14752" s="30">
        <f t="shared" si="693"/>
        <v>64.5</v>
      </c>
    </row>
    <row r="14753" spans="2:15" x14ac:dyDescent="0.2">
      <c r="B14753" s="13">
        <v>65572</v>
      </c>
      <c r="C14753" s="14">
        <v>42720.366111111107</v>
      </c>
      <c r="D14753" s="7" t="s">
        <v>7</v>
      </c>
      <c r="E14753" s="13">
        <v>2179</v>
      </c>
      <c r="F14753" s="7" t="s">
        <v>44</v>
      </c>
      <c r="G14753" s="7" t="s">
        <v>12</v>
      </c>
      <c r="H14753" s="13">
        <v>7</v>
      </c>
      <c r="I14753" s="13" t="str">
        <f>IF(G14753="Male",VLOOKUP(H14753,'Shoe size conversion table'!$B$6:$D$22,2),VLOOKUP(H14753,'Shoe size conversion table'!$J$6:$L$22,2))</f>
        <v>37-38</v>
      </c>
      <c r="J14753" s="13">
        <f>IF(G14753="Male",VLOOKUP(H14753,'Shoe size conversion table'!$B$6:$D$22,3),VLOOKUP(H14753,'Shoe size conversion table'!$J$6:$L$22,3))</f>
        <v>5</v>
      </c>
      <c r="K14753" s="11">
        <v>159</v>
      </c>
      <c r="L14753" s="12">
        <v>0.5</v>
      </c>
      <c r="M14753" s="7">
        <f t="shared" si="691"/>
        <v>2016</v>
      </c>
      <c r="N14753" s="7">
        <f t="shared" si="692"/>
        <v>12</v>
      </c>
      <c r="O14753" s="30">
        <f t="shared" si="693"/>
        <v>79.5</v>
      </c>
    </row>
    <row r="14754" spans="2:15" x14ac:dyDescent="0.2">
      <c r="B14754" s="13">
        <v>65572</v>
      </c>
      <c r="C14754" s="14">
        <v>42720.366111111107</v>
      </c>
      <c r="D14754" s="7" t="s">
        <v>7</v>
      </c>
      <c r="E14754" s="13">
        <v>2152</v>
      </c>
      <c r="F14754" s="7" t="s">
        <v>51</v>
      </c>
      <c r="G14754" s="7" t="s">
        <v>11</v>
      </c>
      <c r="H14754" s="13">
        <v>11.5</v>
      </c>
      <c r="I14754" s="13" t="str">
        <f>IF(G14754="Male",VLOOKUP(H14754,'Shoe size conversion table'!$B$6:$D$22,2),VLOOKUP(H14754,'Shoe size conversion table'!$J$6:$L$22,2))</f>
        <v>44-45</v>
      </c>
      <c r="J14754" s="13">
        <f>IF(G14754="Male",VLOOKUP(H14754,'Shoe size conversion table'!$B$6:$D$22,3),VLOOKUP(H14754,'Shoe size conversion table'!$J$6:$L$22,3))</f>
        <v>11</v>
      </c>
      <c r="K14754" s="11">
        <v>149</v>
      </c>
      <c r="L14754" s="12">
        <v>0.5</v>
      </c>
      <c r="M14754" s="7">
        <f t="shared" si="691"/>
        <v>2016</v>
      </c>
      <c r="N14754" s="7">
        <f t="shared" si="692"/>
        <v>12</v>
      </c>
      <c r="O14754" s="30">
        <f t="shared" si="693"/>
        <v>74.5</v>
      </c>
    </row>
    <row r="14755" spans="2:15" x14ac:dyDescent="0.2">
      <c r="B14755" s="13">
        <v>65572</v>
      </c>
      <c r="C14755" s="14">
        <v>42720.366111111107</v>
      </c>
      <c r="D14755" s="7" t="s">
        <v>7</v>
      </c>
      <c r="E14755" s="13">
        <v>2178</v>
      </c>
      <c r="F14755" s="7" t="s">
        <v>54</v>
      </c>
      <c r="G14755" s="7" t="s">
        <v>12</v>
      </c>
      <c r="H14755" s="13">
        <v>8.5</v>
      </c>
      <c r="I14755" s="13">
        <f>IF(G14755="Male",VLOOKUP(H14755,'Shoe size conversion table'!$B$6:$D$22,2),VLOOKUP(H14755,'Shoe size conversion table'!$J$6:$L$22,2))</f>
        <v>39</v>
      </c>
      <c r="J14755" s="13">
        <f>IF(G14755="Male",VLOOKUP(H14755,'Shoe size conversion table'!$B$6:$D$22,3),VLOOKUP(H14755,'Shoe size conversion table'!$J$6:$L$22,3))</f>
        <v>6.5</v>
      </c>
      <c r="K14755" s="11">
        <v>189</v>
      </c>
      <c r="L14755" s="12">
        <v>0.1</v>
      </c>
      <c r="M14755" s="7">
        <f t="shared" si="691"/>
        <v>2016</v>
      </c>
      <c r="N14755" s="7">
        <f t="shared" si="692"/>
        <v>12</v>
      </c>
      <c r="O14755" s="30">
        <f t="shared" si="693"/>
        <v>170.1</v>
      </c>
    </row>
    <row r="14756" spans="2:15" x14ac:dyDescent="0.2">
      <c r="B14756" s="13">
        <v>65573</v>
      </c>
      <c r="C14756" s="14">
        <v>42720.466111111207</v>
      </c>
      <c r="D14756" s="7" t="s">
        <v>8</v>
      </c>
      <c r="E14756" s="13">
        <v>2162</v>
      </c>
      <c r="F14756" s="7" t="s">
        <v>38</v>
      </c>
      <c r="G14756" s="7" t="s">
        <v>11</v>
      </c>
      <c r="H14756" s="13">
        <v>10.5</v>
      </c>
      <c r="I14756" s="13" t="str">
        <f>IF(G14756="Male",VLOOKUP(H14756,'Shoe size conversion table'!$B$6:$D$22,2),VLOOKUP(H14756,'Shoe size conversion table'!$J$6:$L$22,2))</f>
        <v>43-44</v>
      </c>
      <c r="J14756" s="13">
        <f>IF(G14756="Male",VLOOKUP(H14756,'Shoe size conversion table'!$B$6:$D$22,3),VLOOKUP(H14756,'Shoe size conversion table'!$J$6:$L$22,3))</f>
        <v>10</v>
      </c>
      <c r="K14756" s="11">
        <v>129</v>
      </c>
      <c r="L14756" s="12">
        <v>0.2</v>
      </c>
      <c r="M14756" s="7">
        <f t="shared" si="691"/>
        <v>2016</v>
      </c>
      <c r="N14756" s="7">
        <f t="shared" si="692"/>
        <v>12</v>
      </c>
      <c r="O14756" s="30">
        <f t="shared" si="693"/>
        <v>103.2</v>
      </c>
    </row>
    <row r="14757" spans="2:15" x14ac:dyDescent="0.2">
      <c r="B14757" s="13">
        <v>65574</v>
      </c>
      <c r="C14757" s="14">
        <v>42720.546111111311</v>
      </c>
      <c r="D14757" s="7" t="s">
        <v>9</v>
      </c>
      <c r="E14757" s="13">
        <v>2221</v>
      </c>
      <c r="F14757" s="7" t="s">
        <v>62</v>
      </c>
      <c r="G14757" s="7" t="s">
        <v>12</v>
      </c>
      <c r="H14757" s="13">
        <v>7.5</v>
      </c>
      <c r="I14757" s="13">
        <f>IF(G14757="Male",VLOOKUP(H14757,'Shoe size conversion table'!$B$6:$D$22,2),VLOOKUP(H14757,'Shoe size conversion table'!$J$6:$L$22,2))</f>
        <v>38</v>
      </c>
      <c r="J14757" s="13">
        <f>IF(G14757="Male",VLOOKUP(H14757,'Shoe size conversion table'!$B$6:$D$22,3),VLOOKUP(H14757,'Shoe size conversion table'!$J$6:$L$22,3))</f>
        <v>5.5</v>
      </c>
      <c r="K14757" s="11">
        <v>149</v>
      </c>
      <c r="L14757" s="12">
        <v>0.2</v>
      </c>
      <c r="M14757" s="7">
        <f t="shared" si="691"/>
        <v>2016</v>
      </c>
      <c r="N14757" s="7">
        <f t="shared" si="692"/>
        <v>12</v>
      </c>
      <c r="O14757" s="30">
        <f t="shared" si="693"/>
        <v>119.2</v>
      </c>
    </row>
    <row r="14758" spans="2:15" x14ac:dyDescent="0.2">
      <c r="B14758" s="13">
        <v>65575</v>
      </c>
      <c r="C14758" s="14">
        <v>42720.576111111208</v>
      </c>
      <c r="D14758" s="7" t="s">
        <v>8</v>
      </c>
      <c r="E14758" s="13">
        <v>2202</v>
      </c>
      <c r="F14758" s="7" t="s">
        <v>41</v>
      </c>
      <c r="G14758" s="7" t="s">
        <v>12</v>
      </c>
      <c r="H14758" s="13">
        <v>10.5</v>
      </c>
      <c r="I14758" s="13">
        <f>IF(G14758="Male",VLOOKUP(H14758,'Shoe size conversion table'!$B$6:$D$22,2),VLOOKUP(H14758,'Shoe size conversion table'!$J$6:$L$22,2))</f>
        <v>41</v>
      </c>
      <c r="J14758" s="13">
        <f>IF(G14758="Male",VLOOKUP(H14758,'Shoe size conversion table'!$B$6:$D$22,3),VLOOKUP(H14758,'Shoe size conversion table'!$J$6:$L$22,3))</f>
        <v>8.5</v>
      </c>
      <c r="K14758" s="11">
        <v>159</v>
      </c>
      <c r="L14758" s="12">
        <v>0.1</v>
      </c>
      <c r="M14758" s="7">
        <f t="shared" si="691"/>
        <v>2016</v>
      </c>
      <c r="N14758" s="7">
        <f t="shared" si="692"/>
        <v>12</v>
      </c>
      <c r="O14758" s="30">
        <f t="shared" si="693"/>
        <v>143.1</v>
      </c>
    </row>
    <row r="14759" spans="2:15" x14ac:dyDescent="0.2">
      <c r="B14759" s="13">
        <v>65576</v>
      </c>
      <c r="C14759" s="14">
        <v>42720.676111111206</v>
      </c>
      <c r="D14759" s="7" t="s">
        <v>9</v>
      </c>
      <c r="E14759" s="13">
        <v>2228</v>
      </c>
      <c r="F14759" s="7" t="s">
        <v>61</v>
      </c>
      <c r="G14759" s="7" t="s">
        <v>11</v>
      </c>
      <c r="H14759" s="13">
        <v>8</v>
      </c>
      <c r="I14759" s="13">
        <f>IF(G14759="Male",VLOOKUP(H14759,'Shoe size conversion table'!$B$6:$D$22,2),VLOOKUP(H14759,'Shoe size conversion table'!$J$6:$L$22,2))</f>
        <v>41</v>
      </c>
      <c r="J14759" s="13">
        <f>IF(G14759="Male",VLOOKUP(H14759,'Shoe size conversion table'!$B$6:$D$22,3),VLOOKUP(H14759,'Shoe size conversion table'!$J$6:$L$22,3))</f>
        <v>7.5</v>
      </c>
      <c r="K14759" s="11">
        <v>149</v>
      </c>
      <c r="L14759" s="12">
        <v>0.2</v>
      </c>
      <c r="M14759" s="7">
        <f t="shared" si="691"/>
        <v>2016</v>
      </c>
      <c r="N14759" s="7">
        <f t="shared" si="692"/>
        <v>12</v>
      </c>
      <c r="O14759" s="30">
        <f t="shared" si="693"/>
        <v>119.2</v>
      </c>
    </row>
    <row r="14760" spans="2:15" x14ac:dyDescent="0.2">
      <c r="B14760" s="13">
        <v>65577</v>
      </c>
      <c r="C14760" s="14">
        <v>42720.716111111207</v>
      </c>
      <c r="D14760" s="7" t="s">
        <v>7</v>
      </c>
      <c r="E14760" s="13">
        <v>2202</v>
      </c>
      <c r="F14760" s="7" t="s">
        <v>51</v>
      </c>
      <c r="G14760" s="7" t="s">
        <v>11</v>
      </c>
      <c r="H14760" s="13">
        <v>9.5</v>
      </c>
      <c r="I14760" s="13" t="str">
        <f>IF(G14760="Male",VLOOKUP(H14760,'Shoe size conversion table'!$B$6:$D$22,2),VLOOKUP(H14760,'Shoe size conversion table'!$J$6:$L$22,2))</f>
        <v>42-43</v>
      </c>
      <c r="J14760" s="13">
        <f>IF(G14760="Male",VLOOKUP(H14760,'Shoe size conversion table'!$B$6:$D$22,3),VLOOKUP(H14760,'Shoe size conversion table'!$J$6:$L$22,3))</f>
        <v>9</v>
      </c>
      <c r="K14760" s="11">
        <v>169</v>
      </c>
      <c r="L14760" s="12">
        <v>0</v>
      </c>
      <c r="M14760" s="7">
        <f t="shared" si="691"/>
        <v>2016</v>
      </c>
      <c r="N14760" s="7">
        <f t="shared" si="692"/>
        <v>12</v>
      </c>
      <c r="O14760" s="30">
        <f t="shared" si="693"/>
        <v>169</v>
      </c>
    </row>
    <row r="14761" spans="2:15" x14ac:dyDescent="0.2">
      <c r="B14761" s="13">
        <v>65577</v>
      </c>
      <c r="C14761" s="14">
        <v>42720.716111111207</v>
      </c>
      <c r="D14761" s="7" t="s">
        <v>7</v>
      </c>
      <c r="E14761" s="13">
        <v>2213</v>
      </c>
      <c r="F14761" s="7" t="s">
        <v>51</v>
      </c>
      <c r="G14761" s="7" t="s">
        <v>11</v>
      </c>
      <c r="H14761" s="13">
        <v>10</v>
      </c>
      <c r="I14761" s="13">
        <f>IF(G14761="Male",VLOOKUP(H14761,'Shoe size conversion table'!$B$6:$D$22,2),VLOOKUP(H14761,'Shoe size conversion table'!$J$6:$L$22,2))</f>
        <v>43</v>
      </c>
      <c r="J14761" s="13">
        <f>IF(G14761="Male",VLOOKUP(H14761,'Shoe size conversion table'!$B$6:$D$22,3),VLOOKUP(H14761,'Shoe size conversion table'!$J$6:$L$22,3))</f>
        <v>9.5</v>
      </c>
      <c r="K14761" s="11">
        <v>129</v>
      </c>
      <c r="L14761" s="12">
        <v>0</v>
      </c>
      <c r="M14761" s="7">
        <f t="shared" si="691"/>
        <v>2016</v>
      </c>
      <c r="N14761" s="7">
        <f t="shared" si="692"/>
        <v>12</v>
      </c>
      <c r="O14761" s="30">
        <f t="shared" si="693"/>
        <v>129</v>
      </c>
    </row>
    <row r="14762" spans="2:15" x14ac:dyDescent="0.2">
      <c r="B14762" s="13">
        <v>65578</v>
      </c>
      <c r="C14762" s="14">
        <v>42720.716111111258</v>
      </c>
      <c r="D14762" s="7" t="s">
        <v>7</v>
      </c>
      <c r="E14762" s="13">
        <v>2194</v>
      </c>
      <c r="F14762" s="7" t="s">
        <v>48</v>
      </c>
      <c r="G14762" s="7" t="s">
        <v>12</v>
      </c>
      <c r="H14762" s="13">
        <v>8</v>
      </c>
      <c r="I14762" s="13" t="str">
        <f>IF(G14762="Male",VLOOKUP(H14762,'Shoe size conversion table'!$B$6:$D$22,2),VLOOKUP(H14762,'Shoe size conversion table'!$J$6:$L$22,2))</f>
        <v>38-39</v>
      </c>
      <c r="J14762" s="13">
        <f>IF(G14762="Male",VLOOKUP(H14762,'Shoe size conversion table'!$B$6:$D$22,3),VLOOKUP(H14762,'Shoe size conversion table'!$J$6:$L$22,3))</f>
        <v>6</v>
      </c>
      <c r="K14762" s="11">
        <v>139</v>
      </c>
      <c r="L14762" s="12">
        <v>0.2</v>
      </c>
      <c r="M14762" s="7">
        <f t="shared" si="691"/>
        <v>2016</v>
      </c>
      <c r="N14762" s="7">
        <f t="shared" si="692"/>
        <v>12</v>
      </c>
      <c r="O14762" s="30">
        <f t="shared" si="693"/>
        <v>111.2</v>
      </c>
    </row>
    <row r="14763" spans="2:15" x14ac:dyDescent="0.2">
      <c r="B14763" s="13">
        <v>65579</v>
      </c>
      <c r="C14763" s="14">
        <v>42720.716111111258</v>
      </c>
      <c r="D14763" s="7" t="s">
        <v>10</v>
      </c>
      <c r="E14763" s="13">
        <v>2240</v>
      </c>
      <c r="F14763" s="7" t="s">
        <v>35</v>
      </c>
      <c r="G14763" s="7" t="s">
        <v>11</v>
      </c>
      <c r="H14763" s="13">
        <v>9.5</v>
      </c>
      <c r="I14763" s="13" t="str">
        <f>IF(G14763="Male",VLOOKUP(H14763,'Shoe size conversion table'!$B$6:$D$22,2),VLOOKUP(H14763,'Shoe size conversion table'!$J$6:$L$22,2))</f>
        <v>42-43</v>
      </c>
      <c r="J14763" s="13">
        <f>IF(G14763="Male",VLOOKUP(H14763,'Shoe size conversion table'!$B$6:$D$22,3),VLOOKUP(H14763,'Shoe size conversion table'!$J$6:$L$22,3))</f>
        <v>9</v>
      </c>
      <c r="K14763" s="11">
        <v>129</v>
      </c>
      <c r="L14763" s="12">
        <v>0</v>
      </c>
      <c r="M14763" s="7">
        <f t="shared" si="691"/>
        <v>2016</v>
      </c>
      <c r="N14763" s="7">
        <f t="shared" si="692"/>
        <v>12</v>
      </c>
      <c r="O14763" s="30">
        <f t="shared" si="693"/>
        <v>129</v>
      </c>
    </row>
    <row r="14764" spans="2:15" x14ac:dyDescent="0.2">
      <c r="B14764" s="13">
        <v>65580</v>
      </c>
      <c r="C14764" s="14">
        <v>42721.006111111106</v>
      </c>
      <c r="D14764" s="7" t="s">
        <v>10</v>
      </c>
      <c r="E14764" s="13">
        <v>2200</v>
      </c>
      <c r="F14764" s="7" t="s">
        <v>34</v>
      </c>
      <c r="G14764" s="7" t="s">
        <v>11</v>
      </c>
      <c r="H14764" s="13">
        <v>10.5</v>
      </c>
      <c r="I14764" s="13" t="str">
        <f>IF(G14764="Male",VLOOKUP(H14764,'Shoe size conversion table'!$B$6:$D$22,2),VLOOKUP(H14764,'Shoe size conversion table'!$J$6:$L$22,2))</f>
        <v>43-44</v>
      </c>
      <c r="J14764" s="13">
        <f>IF(G14764="Male",VLOOKUP(H14764,'Shoe size conversion table'!$B$6:$D$22,3),VLOOKUP(H14764,'Shoe size conversion table'!$J$6:$L$22,3))</f>
        <v>10</v>
      </c>
      <c r="K14764" s="11">
        <v>199</v>
      </c>
      <c r="L14764" s="12">
        <v>0</v>
      </c>
      <c r="M14764" s="7">
        <f t="shared" si="691"/>
        <v>2016</v>
      </c>
      <c r="N14764" s="7">
        <f t="shared" si="692"/>
        <v>12</v>
      </c>
      <c r="O14764" s="30">
        <f t="shared" si="693"/>
        <v>199</v>
      </c>
    </row>
    <row r="14765" spans="2:15" x14ac:dyDescent="0.2">
      <c r="B14765" s="13">
        <v>65581</v>
      </c>
      <c r="C14765" s="14">
        <v>42721.026111111314</v>
      </c>
      <c r="D14765" s="7" t="s">
        <v>10</v>
      </c>
      <c r="E14765" s="13">
        <v>2215</v>
      </c>
      <c r="F14765" s="7" t="s">
        <v>34</v>
      </c>
      <c r="G14765" s="7" t="s">
        <v>11</v>
      </c>
      <c r="H14765" s="13">
        <v>9.5</v>
      </c>
      <c r="I14765" s="13" t="str">
        <f>IF(G14765="Male",VLOOKUP(H14765,'Shoe size conversion table'!$B$6:$D$22,2),VLOOKUP(H14765,'Shoe size conversion table'!$J$6:$L$22,2))</f>
        <v>42-43</v>
      </c>
      <c r="J14765" s="13">
        <f>IF(G14765="Male",VLOOKUP(H14765,'Shoe size conversion table'!$B$6:$D$22,3),VLOOKUP(H14765,'Shoe size conversion table'!$J$6:$L$22,3))</f>
        <v>9</v>
      </c>
      <c r="K14765" s="11">
        <v>139</v>
      </c>
      <c r="L14765" s="12">
        <v>0</v>
      </c>
      <c r="M14765" s="7">
        <f t="shared" si="691"/>
        <v>2016</v>
      </c>
      <c r="N14765" s="7">
        <f t="shared" si="692"/>
        <v>12</v>
      </c>
      <c r="O14765" s="30">
        <f t="shared" si="693"/>
        <v>139</v>
      </c>
    </row>
    <row r="14766" spans="2:15" x14ac:dyDescent="0.2">
      <c r="B14766" s="13">
        <v>65582</v>
      </c>
      <c r="C14766" s="14">
        <v>42721.126111111211</v>
      </c>
      <c r="D14766" s="7" t="s">
        <v>8</v>
      </c>
      <c r="E14766" s="13">
        <v>2182</v>
      </c>
      <c r="F14766" s="7" t="s">
        <v>38</v>
      </c>
      <c r="G14766" s="7" t="s">
        <v>12</v>
      </c>
      <c r="H14766" s="13">
        <v>8.5</v>
      </c>
      <c r="I14766" s="13">
        <f>IF(G14766="Male",VLOOKUP(H14766,'Shoe size conversion table'!$B$6:$D$22,2),VLOOKUP(H14766,'Shoe size conversion table'!$J$6:$L$22,2))</f>
        <v>39</v>
      </c>
      <c r="J14766" s="13">
        <f>IF(G14766="Male",VLOOKUP(H14766,'Shoe size conversion table'!$B$6:$D$22,3),VLOOKUP(H14766,'Shoe size conversion table'!$J$6:$L$22,3))</f>
        <v>6.5</v>
      </c>
      <c r="K14766" s="11">
        <v>179</v>
      </c>
      <c r="L14766" s="12">
        <v>0.1</v>
      </c>
      <c r="M14766" s="7">
        <f t="shared" si="691"/>
        <v>2016</v>
      </c>
      <c r="N14766" s="7">
        <f t="shared" si="692"/>
        <v>12</v>
      </c>
      <c r="O14766" s="30">
        <f t="shared" si="693"/>
        <v>161.1</v>
      </c>
    </row>
    <row r="14767" spans="2:15" x14ac:dyDescent="0.2">
      <c r="B14767" s="13">
        <v>65583</v>
      </c>
      <c r="C14767" s="14">
        <v>42721.156111111108</v>
      </c>
      <c r="D14767" s="7" t="s">
        <v>10</v>
      </c>
      <c r="E14767" s="13">
        <v>2233</v>
      </c>
      <c r="F14767" s="7" t="s">
        <v>34</v>
      </c>
      <c r="G14767" s="7" t="s">
        <v>12</v>
      </c>
      <c r="H14767" s="13">
        <v>8.5</v>
      </c>
      <c r="I14767" s="13">
        <f>IF(G14767="Male",VLOOKUP(H14767,'Shoe size conversion table'!$B$6:$D$22,2),VLOOKUP(H14767,'Shoe size conversion table'!$J$6:$L$22,2))</f>
        <v>39</v>
      </c>
      <c r="J14767" s="13">
        <f>IF(G14767="Male",VLOOKUP(H14767,'Shoe size conversion table'!$B$6:$D$22,3),VLOOKUP(H14767,'Shoe size conversion table'!$J$6:$L$22,3))</f>
        <v>6.5</v>
      </c>
      <c r="K14767" s="11">
        <v>149</v>
      </c>
      <c r="L14767" s="12">
        <v>0.5</v>
      </c>
      <c r="M14767" s="7">
        <f t="shared" si="691"/>
        <v>2016</v>
      </c>
      <c r="N14767" s="7">
        <f t="shared" si="692"/>
        <v>12</v>
      </c>
      <c r="O14767" s="30">
        <f t="shared" si="693"/>
        <v>74.5</v>
      </c>
    </row>
    <row r="14768" spans="2:15" x14ac:dyDescent="0.2">
      <c r="B14768" s="13">
        <v>65584</v>
      </c>
      <c r="C14768" s="14">
        <v>42721.296111111209</v>
      </c>
      <c r="D14768" s="7" t="s">
        <v>10</v>
      </c>
      <c r="E14768" s="13">
        <v>2164</v>
      </c>
      <c r="F14768" s="7" t="s">
        <v>34</v>
      </c>
      <c r="G14768" s="7" t="s">
        <v>11</v>
      </c>
      <c r="H14768" s="13">
        <v>14</v>
      </c>
      <c r="I14768" s="13">
        <f>IF(G14768="Male",VLOOKUP(H14768,'Shoe size conversion table'!$B$6:$D$22,2),VLOOKUP(H14768,'Shoe size conversion table'!$J$6:$L$22,2))</f>
        <v>47</v>
      </c>
      <c r="J14768" s="13">
        <f>IF(G14768="Male",VLOOKUP(H14768,'Shoe size conversion table'!$B$6:$D$22,3),VLOOKUP(H14768,'Shoe size conversion table'!$J$6:$L$22,3))</f>
        <v>13.5</v>
      </c>
      <c r="K14768" s="11">
        <v>189</v>
      </c>
      <c r="L14768" s="12">
        <v>0.1</v>
      </c>
      <c r="M14768" s="7">
        <f t="shared" si="691"/>
        <v>2016</v>
      </c>
      <c r="N14768" s="7">
        <f t="shared" si="692"/>
        <v>12</v>
      </c>
      <c r="O14768" s="30">
        <f t="shared" si="693"/>
        <v>170.1</v>
      </c>
    </row>
    <row r="14769" spans="2:15" x14ac:dyDescent="0.2">
      <c r="B14769" s="13">
        <v>65585</v>
      </c>
      <c r="C14769" s="14">
        <v>42721.346111111314</v>
      </c>
      <c r="D14769" s="7" t="s">
        <v>8</v>
      </c>
      <c r="E14769" s="13">
        <v>2225</v>
      </c>
      <c r="F14769" s="7" t="s">
        <v>38</v>
      </c>
      <c r="G14769" s="7" t="s">
        <v>12</v>
      </c>
      <c r="H14769" s="13">
        <v>9.5</v>
      </c>
      <c r="I14769" s="13">
        <f>IF(G14769="Male",VLOOKUP(H14769,'Shoe size conversion table'!$B$6:$D$22,2),VLOOKUP(H14769,'Shoe size conversion table'!$J$6:$L$22,2))</f>
        <v>40</v>
      </c>
      <c r="J14769" s="13">
        <f>IF(G14769="Male",VLOOKUP(H14769,'Shoe size conversion table'!$B$6:$D$22,3),VLOOKUP(H14769,'Shoe size conversion table'!$J$6:$L$22,3))</f>
        <v>7.5</v>
      </c>
      <c r="K14769" s="11">
        <v>159</v>
      </c>
      <c r="L14769" s="12">
        <v>0</v>
      </c>
      <c r="M14769" s="7">
        <f t="shared" si="691"/>
        <v>2016</v>
      </c>
      <c r="N14769" s="7">
        <f t="shared" si="692"/>
        <v>12</v>
      </c>
      <c r="O14769" s="30">
        <f t="shared" si="693"/>
        <v>159</v>
      </c>
    </row>
    <row r="14770" spans="2:15" x14ac:dyDescent="0.2">
      <c r="B14770" s="13">
        <v>65586</v>
      </c>
      <c r="C14770" s="14">
        <v>42721.366111111107</v>
      </c>
      <c r="D14770" s="7" t="s">
        <v>7</v>
      </c>
      <c r="E14770" s="13">
        <v>2186</v>
      </c>
      <c r="F14770" s="7" t="s">
        <v>45</v>
      </c>
      <c r="G14770" s="7" t="s">
        <v>12</v>
      </c>
      <c r="H14770" s="13">
        <v>8.5</v>
      </c>
      <c r="I14770" s="13">
        <f>IF(G14770="Male",VLOOKUP(H14770,'Shoe size conversion table'!$B$6:$D$22,2),VLOOKUP(H14770,'Shoe size conversion table'!$J$6:$L$22,2))</f>
        <v>39</v>
      </c>
      <c r="J14770" s="13">
        <f>IF(G14770="Male",VLOOKUP(H14770,'Shoe size conversion table'!$B$6:$D$22,3),VLOOKUP(H14770,'Shoe size conversion table'!$J$6:$L$22,3))</f>
        <v>6.5</v>
      </c>
      <c r="K14770" s="11">
        <v>169</v>
      </c>
      <c r="L14770" s="12">
        <v>0.5</v>
      </c>
      <c r="M14770" s="7">
        <f t="shared" si="691"/>
        <v>2016</v>
      </c>
      <c r="N14770" s="7">
        <f t="shared" si="692"/>
        <v>12</v>
      </c>
      <c r="O14770" s="30">
        <f t="shared" si="693"/>
        <v>84.5</v>
      </c>
    </row>
    <row r="14771" spans="2:15" x14ac:dyDescent="0.2">
      <c r="B14771" s="13">
        <v>65587</v>
      </c>
      <c r="C14771" s="14">
        <v>42721.366111111107</v>
      </c>
      <c r="D14771" s="7" t="s">
        <v>8</v>
      </c>
      <c r="E14771" s="13">
        <v>2191</v>
      </c>
      <c r="F14771" s="7" t="s">
        <v>40</v>
      </c>
      <c r="G14771" s="7" t="s">
        <v>11</v>
      </c>
      <c r="H14771" s="13">
        <v>9.5</v>
      </c>
      <c r="I14771" s="13" t="str">
        <f>IF(G14771="Male",VLOOKUP(H14771,'Shoe size conversion table'!$B$6:$D$22,2),VLOOKUP(H14771,'Shoe size conversion table'!$J$6:$L$22,2))</f>
        <v>42-43</v>
      </c>
      <c r="J14771" s="13">
        <f>IF(G14771="Male",VLOOKUP(H14771,'Shoe size conversion table'!$B$6:$D$22,3),VLOOKUP(H14771,'Shoe size conversion table'!$J$6:$L$22,3))</f>
        <v>9</v>
      </c>
      <c r="K14771" s="11">
        <v>199</v>
      </c>
      <c r="L14771" s="12">
        <v>0.3</v>
      </c>
      <c r="M14771" s="7">
        <f t="shared" si="691"/>
        <v>2016</v>
      </c>
      <c r="N14771" s="7">
        <f t="shared" si="692"/>
        <v>12</v>
      </c>
      <c r="O14771" s="30">
        <f t="shared" si="693"/>
        <v>139.29999999999998</v>
      </c>
    </row>
    <row r="14772" spans="2:15" x14ac:dyDescent="0.2">
      <c r="B14772" s="13">
        <v>65588</v>
      </c>
      <c r="C14772" s="14">
        <v>42721.456111111111</v>
      </c>
      <c r="D14772" s="7" t="s">
        <v>10</v>
      </c>
      <c r="E14772" s="13">
        <v>2213</v>
      </c>
      <c r="F14772" s="7" t="s">
        <v>34</v>
      </c>
      <c r="G14772" s="7" t="s">
        <v>12</v>
      </c>
      <c r="H14772" s="13">
        <v>8</v>
      </c>
      <c r="I14772" s="13" t="str">
        <f>IF(G14772="Male",VLOOKUP(H14772,'Shoe size conversion table'!$B$6:$D$22,2),VLOOKUP(H14772,'Shoe size conversion table'!$J$6:$L$22,2))</f>
        <v>38-39</v>
      </c>
      <c r="J14772" s="13">
        <f>IF(G14772="Male",VLOOKUP(H14772,'Shoe size conversion table'!$B$6:$D$22,3),VLOOKUP(H14772,'Shoe size conversion table'!$J$6:$L$22,3))</f>
        <v>6</v>
      </c>
      <c r="K14772" s="11">
        <v>149</v>
      </c>
      <c r="L14772" s="12">
        <v>0</v>
      </c>
      <c r="M14772" s="7">
        <f t="shared" si="691"/>
        <v>2016</v>
      </c>
      <c r="N14772" s="7">
        <f t="shared" si="692"/>
        <v>12</v>
      </c>
      <c r="O14772" s="30">
        <f t="shared" si="693"/>
        <v>149</v>
      </c>
    </row>
    <row r="14773" spans="2:15" x14ac:dyDescent="0.2">
      <c r="B14773" s="13">
        <v>65589</v>
      </c>
      <c r="C14773" s="14">
        <v>42721.576111111208</v>
      </c>
      <c r="D14773" s="7" t="s">
        <v>8</v>
      </c>
      <c r="E14773" s="13">
        <v>2205</v>
      </c>
      <c r="F14773" s="7" t="s">
        <v>38</v>
      </c>
      <c r="G14773" s="7" t="s">
        <v>12</v>
      </c>
      <c r="H14773" s="13">
        <v>10.5</v>
      </c>
      <c r="I14773" s="13">
        <f>IF(G14773="Male",VLOOKUP(H14773,'Shoe size conversion table'!$B$6:$D$22,2),VLOOKUP(H14773,'Shoe size conversion table'!$J$6:$L$22,2))</f>
        <v>41</v>
      </c>
      <c r="J14773" s="13">
        <f>IF(G14773="Male",VLOOKUP(H14773,'Shoe size conversion table'!$B$6:$D$22,3),VLOOKUP(H14773,'Shoe size conversion table'!$J$6:$L$22,3))</f>
        <v>8.5</v>
      </c>
      <c r="K14773" s="11">
        <v>169</v>
      </c>
      <c r="L14773" s="12">
        <v>0</v>
      </c>
      <c r="M14773" s="7">
        <f t="shared" si="691"/>
        <v>2016</v>
      </c>
      <c r="N14773" s="7">
        <f t="shared" si="692"/>
        <v>12</v>
      </c>
      <c r="O14773" s="30">
        <f t="shared" si="693"/>
        <v>169</v>
      </c>
    </row>
    <row r="14774" spans="2:15" x14ac:dyDescent="0.2">
      <c r="B14774" s="13">
        <v>65590</v>
      </c>
      <c r="C14774" s="14">
        <v>42721.586111111203</v>
      </c>
      <c r="D14774" s="7" t="s">
        <v>9</v>
      </c>
      <c r="E14774" s="13">
        <v>2174</v>
      </c>
      <c r="F14774" s="7" t="s">
        <v>60</v>
      </c>
      <c r="G14774" s="7" t="s">
        <v>11</v>
      </c>
      <c r="H14774" s="13">
        <v>9</v>
      </c>
      <c r="I14774" s="13">
        <f>IF(G14774="Male",VLOOKUP(H14774,'Shoe size conversion table'!$B$6:$D$22,2),VLOOKUP(H14774,'Shoe size conversion table'!$J$6:$L$22,2))</f>
        <v>42</v>
      </c>
      <c r="J14774" s="13">
        <f>IF(G14774="Male",VLOOKUP(H14774,'Shoe size conversion table'!$B$6:$D$22,3),VLOOKUP(H14774,'Shoe size conversion table'!$J$6:$L$22,3))</f>
        <v>8.5</v>
      </c>
      <c r="K14774" s="11">
        <v>189</v>
      </c>
      <c r="L14774" s="12">
        <v>0</v>
      </c>
      <c r="M14774" s="7">
        <f t="shared" si="691"/>
        <v>2016</v>
      </c>
      <c r="N14774" s="7">
        <f t="shared" si="692"/>
        <v>12</v>
      </c>
      <c r="O14774" s="30">
        <f t="shared" si="693"/>
        <v>189</v>
      </c>
    </row>
    <row r="14775" spans="2:15" x14ac:dyDescent="0.2">
      <c r="B14775" s="13">
        <v>65591</v>
      </c>
      <c r="C14775" s="14">
        <v>42721.626111111203</v>
      </c>
      <c r="D14775" s="7" t="s">
        <v>7</v>
      </c>
      <c r="E14775" s="13">
        <v>2207</v>
      </c>
      <c r="F14775" s="7" t="s">
        <v>51</v>
      </c>
      <c r="G14775" s="7" t="s">
        <v>11</v>
      </c>
      <c r="H14775" s="13">
        <v>15</v>
      </c>
      <c r="I14775" s="13">
        <f>IF(G14775="Male",VLOOKUP(H14775,'Shoe size conversion table'!$B$6:$D$22,2),VLOOKUP(H14775,'Shoe size conversion table'!$J$6:$L$22,2))</f>
        <v>48</v>
      </c>
      <c r="J14775" s="13">
        <f>IF(G14775="Male",VLOOKUP(H14775,'Shoe size conversion table'!$B$6:$D$22,3),VLOOKUP(H14775,'Shoe size conversion table'!$J$6:$L$22,3))</f>
        <v>14.5</v>
      </c>
      <c r="K14775" s="11">
        <v>149</v>
      </c>
      <c r="L14775" s="12">
        <v>0.3</v>
      </c>
      <c r="M14775" s="7">
        <f t="shared" si="691"/>
        <v>2016</v>
      </c>
      <c r="N14775" s="7">
        <f t="shared" si="692"/>
        <v>12</v>
      </c>
      <c r="O14775" s="30">
        <f t="shared" si="693"/>
        <v>104.3</v>
      </c>
    </row>
    <row r="14776" spans="2:15" x14ac:dyDescent="0.2">
      <c r="B14776" s="13">
        <v>65592</v>
      </c>
      <c r="C14776" s="14">
        <v>42721.716111111258</v>
      </c>
      <c r="D14776" s="7" t="s">
        <v>10</v>
      </c>
      <c r="E14776" s="13">
        <v>2222</v>
      </c>
      <c r="F14776" s="7" t="s">
        <v>34</v>
      </c>
      <c r="G14776" s="7" t="s">
        <v>11</v>
      </c>
      <c r="H14776" s="13">
        <v>9</v>
      </c>
      <c r="I14776" s="13">
        <f>IF(G14776="Male",VLOOKUP(H14776,'Shoe size conversion table'!$B$6:$D$22,2),VLOOKUP(H14776,'Shoe size conversion table'!$J$6:$L$22,2))</f>
        <v>42</v>
      </c>
      <c r="J14776" s="13">
        <f>IF(G14776="Male",VLOOKUP(H14776,'Shoe size conversion table'!$B$6:$D$22,3),VLOOKUP(H14776,'Shoe size conversion table'!$J$6:$L$22,3))</f>
        <v>8.5</v>
      </c>
      <c r="K14776" s="11">
        <v>149</v>
      </c>
      <c r="L14776" s="12">
        <v>0</v>
      </c>
      <c r="M14776" s="7">
        <f t="shared" si="691"/>
        <v>2016</v>
      </c>
      <c r="N14776" s="7">
        <f t="shared" si="692"/>
        <v>12</v>
      </c>
      <c r="O14776" s="30">
        <f t="shared" si="693"/>
        <v>149</v>
      </c>
    </row>
    <row r="14777" spans="2:15" x14ac:dyDescent="0.2">
      <c r="B14777" s="13">
        <v>65592</v>
      </c>
      <c r="C14777" s="14">
        <v>42721.716111111258</v>
      </c>
      <c r="D14777" s="7" t="s">
        <v>10</v>
      </c>
      <c r="E14777" s="13">
        <v>2226</v>
      </c>
      <c r="F14777" s="7" t="s">
        <v>35</v>
      </c>
      <c r="G14777" s="7" t="s">
        <v>11</v>
      </c>
      <c r="H14777" s="13">
        <v>9</v>
      </c>
      <c r="I14777" s="13">
        <f>IF(G14777="Male",VLOOKUP(H14777,'Shoe size conversion table'!$B$6:$D$22,2),VLOOKUP(H14777,'Shoe size conversion table'!$J$6:$L$22,2))</f>
        <v>42</v>
      </c>
      <c r="J14777" s="13">
        <f>IF(G14777="Male",VLOOKUP(H14777,'Shoe size conversion table'!$B$6:$D$22,3),VLOOKUP(H14777,'Shoe size conversion table'!$J$6:$L$22,3))</f>
        <v>8.5</v>
      </c>
      <c r="K14777" s="11">
        <v>129</v>
      </c>
      <c r="L14777" s="12">
        <v>0.2</v>
      </c>
      <c r="M14777" s="7">
        <f t="shared" si="691"/>
        <v>2016</v>
      </c>
      <c r="N14777" s="7">
        <f t="shared" si="692"/>
        <v>12</v>
      </c>
      <c r="O14777" s="30">
        <f t="shared" si="693"/>
        <v>103.2</v>
      </c>
    </row>
    <row r="14778" spans="2:15" x14ac:dyDescent="0.2">
      <c r="B14778" s="13">
        <v>65593</v>
      </c>
      <c r="C14778" s="14">
        <v>42721.79611111126</v>
      </c>
      <c r="D14778" s="7" t="s">
        <v>10</v>
      </c>
      <c r="E14778" s="13">
        <v>2157</v>
      </c>
      <c r="F14778" s="7" t="s">
        <v>34</v>
      </c>
      <c r="G14778" s="7" t="s">
        <v>11</v>
      </c>
      <c r="H14778" s="13">
        <v>9.5</v>
      </c>
      <c r="I14778" s="13" t="str">
        <f>IF(G14778="Male",VLOOKUP(H14778,'Shoe size conversion table'!$B$6:$D$22,2),VLOOKUP(H14778,'Shoe size conversion table'!$J$6:$L$22,2))</f>
        <v>42-43</v>
      </c>
      <c r="J14778" s="13">
        <f>IF(G14778="Male",VLOOKUP(H14778,'Shoe size conversion table'!$B$6:$D$22,3),VLOOKUP(H14778,'Shoe size conversion table'!$J$6:$L$22,3))</f>
        <v>9</v>
      </c>
      <c r="K14778" s="11">
        <v>149</v>
      </c>
      <c r="L14778" s="12">
        <v>0.3</v>
      </c>
      <c r="M14778" s="7">
        <f t="shared" si="691"/>
        <v>2016</v>
      </c>
      <c r="N14778" s="7">
        <f t="shared" si="692"/>
        <v>12</v>
      </c>
      <c r="O14778" s="30">
        <f t="shared" si="693"/>
        <v>104.3</v>
      </c>
    </row>
    <row r="14779" spans="2:15" x14ac:dyDescent="0.2">
      <c r="B14779" s="13">
        <v>65594</v>
      </c>
      <c r="C14779" s="14">
        <v>42721.866111111209</v>
      </c>
      <c r="D14779" s="7" t="s">
        <v>9</v>
      </c>
      <c r="E14779" s="13">
        <v>2206</v>
      </c>
      <c r="F14779" s="7" t="s">
        <v>59</v>
      </c>
      <c r="G14779" s="7" t="s">
        <v>12</v>
      </c>
      <c r="H14779" s="13">
        <v>9.5</v>
      </c>
      <c r="I14779" s="13">
        <f>IF(G14779="Male",VLOOKUP(H14779,'Shoe size conversion table'!$B$6:$D$22,2),VLOOKUP(H14779,'Shoe size conversion table'!$J$6:$L$22,2))</f>
        <v>40</v>
      </c>
      <c r="J14779" s="13">
        <f>IF(G14779="Male",VLOOKUP(H14779,'Shoe size conversion table'!$B$6:$D$22,3),VLOOKUP(H14779,'Shoe size conversion table'!$J$6:$L$22,3))</f>
        <v>7.5</v>
      </c>
      <c r="K14779" s="11">
        <v>149</v>
      </c>
      <c r="L14779" s="12">
        <v>0.5</v>
      </c>
      <c r="M14779" s="7">
        <f t="shared" si="691"/>
        <v>2016</v>
      </c>
      <c r="N14779" s="7">
        <f t="shared" si="692"/>
        <v>12</v>
      </c>
      <c r="O14779" s="30">
        <f t="shared" si="693"/>
        <v>74.5</v>
      </c>
    </row>
    <row r="14780" spans="2:15" x14ac:dyDescent="0.2">
      <c r="B14780" s="13">
        <v>65595</v>
      </c>
      <c r="C14780" s="14">
        <v>42722.006111111106</v>
      </c>
      <c r="D14780" s="7" t="s">
        <v>10</v>
      </c>
      <c r="E14780" s="13">
        <v>2176</v>
      </c>
      <c r="F14780" s="7" t="s">
        <v>34</v>
      </c>
      <c r="G14780" s="7" t="s">
        <v>11</v>
      </c>
      <c r="H14780" s="13">
        <v>10</v>
      </c>
      <c r="I14780" s="13">
        <f>IF(G14780="Male",VLOOKUP(H14780,'Shoe size conversion table'!$B$6:$D$22,2),VLOOKUP(H14780,'Shoe size conversion table'!$J$6:$L$22,2))</f>
        <v>43</v>
      </c>
      <c r="J14780" s="13">
        <f>IF(G14780="Male",VLOOKUP(H14780,'Shoe size conversion table'!$B$6:$D$22,3),VLOOKUP(H14780,'Shoe size conversion table'!$J$6:$L$22,3))</f>
        <v>9.5</v>
      </c>
      <c r="K14780" s="11">
        <v>129</v>
      </c>
      <c r="L14780" s="12">
        <v>0.1</v>
      </c>
      <c r="M14780" s="7">
        <f t="shared" si="691"/>
        <v>2016</v>
      </c>
      <c r="N14780" s="7">
        <f t="shared" si="692"/>
        <v>12</v>
      </c>
      <c r="O14780" s="30">
        <f t="shared" si="693"/>
        <v>116.10000000000001</v>
      </c>
    </row>
    <row r="14781" spans="2:15" x14ac:dyDescent="0.2">
      <c r="B14781" s="13">
        <v>65596</v>
      </c>
      <c r="C14781" s="14">
        <v>42722.146111111113</v>
      </c>
      <c r="D14781" s="7" t="s">
        <v>7</v>
      </c>
      <c r="E14781" s="13">
        <v>2211</v>
      </c>
      <c r="F14781" s="7" t="s">
        <v>45</v>
      </c>
      <c r="G14781" s="7" t="s">
        <v>11</v>
      </c>
      <c r="H14781" s="13">
        <v>14</v>
      </c>
      <c r="I14781" s="13">
        <f>IF(G14781="Male",VLOOKUP(H14781,'Shoe size conversion table'!$B$6:$D$22,2),VLOOKUP(H14781,'Shoe size conversion table'!$J$6:$L$22,2))</f>
        <v>47</v>
      </c>
      <c r="J14781" s="13">
        <f>IF(G14781="Male",VLOOKUP(H14781,'Shoe size conversion table'!$B$6:$D$22,3),VLOOKUP(H14781,'Shoe size conversion table'!$J$6:$L$22,3))</f>
        <v>13.5</v>
      </c>
      <c r="K14781" s="11">
        <v>169</v>
      </c>
      <c r="L14781" s="12">
        <v>0.3</v>
      </c>
      <c r="M14781" s="7">
        <f t="shared" si="691"/>
        <v>2016</v>
      </c>
      <c r="N14781" s="7">
        <f t="shared" si="692"/>
        <v>12</v>
      </c>
      <c r="O14781" s="30">
        <f t="shared" si="693"/>
        <v>118.3</v>
      </c>
    </row>
    <row r="14782" spans="2:15" x14ac:dyDescent="0.2">
      <c r="B14782" s="13">
        <v>65597</v>
      </c>
      <c r="C14782" s="14">
        <v>42722.196111111312</v>
      </c>
      <c r="D14782" s="7" t="s">
        <v>7</v>
      </c>
      <c r="E14782" s="13">
        <v>2185</v>
      </c>
      <c r="F14782" s="7" t="s">
        <v>50</v>
      </c>
      <c r="G14782" s="7" t="s">
        <v>11</v>
      </c>
      <c r="H14782" s="13">
        <v>7.5</v>
      </c>
      <c r="I14782" s="13" t="str">
        <f>IF(G14782="Male",VLOOKUP(H14782,'Shoe size conversion table'!$B$6:$D$22,2),VLOOKUP(H14782,'Shoe size conversion table'!$J$6:$L$22,2))</f>
        <v>40-41</v>
      </c>
      <c r="J14782" s="13">
        <f>IF(G14782="Male",VLOOKUP(H14782,'Shoe size conversion table'!$B$6:$D$22,3),VLOOKUP(H14782,'Shoe size conversion table'!$J$6:$L$22,3))</f>
        <v>7</v>
      </c>
      <c r="K14782" s="11">
        <v>139</v>
      </c>
      <c r="L14782" s="12">
        <v>0</v>
      </c>
      <c r="M14782" s="7">
        <f t="shared" si="691"/>
        <v>2016</v>
      </c>
      <c r="N14782" s="7">
        <f t="shared" si="692"/>
        <v>12</v>
      </c>
      <c r="O14782" s="30">
        <f t="shared" si="693"/>
        <v>139</v>
      </c>
    </row>
    <row r="14783" spans="2:15" x14ac:dyDescent="0.2">
      <c r="B14783" s="13">
        <v>65597</v>
      </c>
      <c r="C14783" s="14">
        <v>42722.196111111312</v>
      </c>
      <c r="D14783" s="7" t="s">
        <v>7</v>
      </c>
      <c r="E14783" s="13">
        <v>2221</v>
      </c>
      <c r="F14783" s="7" t="s">
        <v>50</v>
      </c>
      <c r="G14783" s="7" t="s">
        <v>11</v>
      </c>
      <c r="H14783" s="13">
        <v>9.5</v>
      </c>
      <c r="I14783" s="13" t="str">
        <f>IF(G14783="Male",VLOOKUP(H14783,'Shoe size conversion table'!$B$6:$D$22,2),VLOOKUP(H14783,'Shoe size conversion table'!$J$6:$L$22,2))</f>
        <v>42-43</v>
      </c>
      <c r="J14783" s="13">
        <f>IF(G14783="Male",VLOOKUP(H14783,'Shoe size conversion table'!$B$6:$D$22,3),VLOOKUP(H14783,'Shoe size conversion table'!$J$6:$L$22,3))</f>
        <v>9</v>
      </c>
      <c r="K14783" s="11">
        <v>189</v>
      </c>
      <c r="L14783" s="12">
        <v>0.1</v>
      </c>
      <c r="M14783" s="7">
        <f t="shared" si="691"/>
        <v>2016</v>
      </c>
      <c r="N14783" s="7">
        <f t="shared" si="692"/>
        <v>12</v>
      </c>
      <c r="O14783" s="30">
        <f t="shared" si="693"/>
        <v>170.1</v>
      </c>
    </row>
    <row r="14784" spans="2:15" x14ac:dyDescent="0.2">
      <c r="B14784" s="13">
        <v>65598</v>
      </c>
      <c r="C14784" s="14">
        <v>42722.296111111209</v>
      </c>
      <c r="D14784" s="7" t="s">
        <v>10</v>
      </c>
      <c r="E14784" s="13">
        <v>2152</v>
      </c>
      <c r="F14784" s="7" t="s">
        <v>35</v>
      </c>
      <c r="G14784" s="7" t="s">
        <v>11</v>
      </c>
      <c r="H14784" s="13">
        <v>9.5</v>
      </c>
      <c r="I14784" s="13" t="str">
        <f>IF(G14784="Male",VLOOKUP(H14784,'Shoe size conversion table'!$B$6:$D$22,2),VLOOKUP(H14784,'Shoe size conversion table'!$J$6:$L$22,2))</f>
        <v>42-43</v>
      </c>
      <c r="J14784" s="13">
        <f>IF(G14784="Male",VLOOKUP(H14784,'Shoe size conversion table'!$B$6:$D$22,3),VLOOKUP(H14784,'Shoe size conversion table'!$J$6:$L$22,3))</f>
        <v>9</v>
      </c>
      <c r="K14784" s="11">
        <v>189</v>
      </c>
      <c r="L14784" s="12">
        <v>0</v>
      </c>
      <c r="M14784" s="7">
        <f t="shared" si="691"/>
        <v>2016</v>
      </c>
      <c r="N14784" s="7">
        <f t="shared" si="692"/>
        <v>12</v>
      </c>
      <c r="O14784" s="30">
        <f t="shared" si="693"/>
        <v>189</v>
      </c>
    </row>
    <row r="14785" spans="2:15" x14ac:dyDescent="0.2">
      <c r="B14785" s="13">
        <v>65599</v>
      </c>
      <c r="C14785" s="14">
        <v>42722.366111111107</v>
      </c>
      <c r="D14785" s="7" t="s">
        <v>7</v>
      </c>
      <c r="E14785" s="13">
        <v>2148</v>
      </c>
      <c r="F14785" s="7" t="s">
        <v>53</v>
      </c>
      <c r="G14785" s="7" t="s">
        <v>12</v>
      </c>
      <c r="H14785" s="13">
        <v>8.5</v>
      </c>
      <c r="I14785" s="13">
        <f>IF(G14785="Male",VLOOKUP(H14785,'Shoe size conversion table'!$B$6:$D$22,2),VLOOKUP(H14785,'Shoe size conversion table'!$J$6:$L$22,2))</f>
        <v>39</v>
      </c>
      <c r="J14785" s="13">
        <f>IF(G14785="Male",VLOOKUP(H14785,'Shoe size conversion table'!$B$6:$D$22,3),VLOOKUP(H14785,'Shoe size conversion table'!$J$6:$L$22,3))</f>
        <v>6.5</v>
      </c>
      <c r="K14785" s="11">
        <v>159</v>
      </c>
      <c r="L14785" s="12">
        <v>0.3</v>
      </c>
      <c r="M14785" s="7">
        <f t="shared" si="691"/>
        <v>2016</v>
      </c>
      <c r="N14785" s="7">
        <f t="shared" si="692"/>
        <v>12</v>
      </c>
      <c r="O14785" s="30">
        <f t="shared" si="693"/>
        <v>111.3</v>
      </c>
    </row>
    <row r="14786" spans="2:15" x14ac:dyDescent="0.2">
      <c r="B14786" s="13">
        <v>65600</v>
      </c>
      <c r="C14786" s="14">
        <v>42722.386111111206</v>
      </c>
      <c r="D14786" s="7" t="s">
        <v>8</v>
      </c>
      <c r="E14786" s="13">
        <v>2181</v>
      </c>
      <c r="F14786" s="7" t="s">
        <v>37</v>
      </c>
      <c r="G14786" s="7" t="s">
        <v>11</v>
      </c>
      <c r="H14786" s="13">
        <v>10.5</v>
      </c>
      <c r="I14786" s="13" t="str">
        <f>IF(G14786="Male",VLOOKUP(H14786,'Shoe size conversion table'!$B$6:$D$22,2),VLOOKUP(H14786,'Shoe size conversion table'!$J$6:$L$22,2))</f>
        <v>43-44</v>
      </c>
      <c r="J14786" s="13">
        <f>IF(G14786="Male",VLOOKUP(H14786,'Shoe size conversion table'!$B$6:$D$22,3),VLOOKUP(H14786,'Shoe size conversion table'!$J$6:$L$22,3))</f>
        <v>10</v>
      </c>
      <c r="K14786" s="11">
        <v>169</v>
      </c>
      <c r="L14786" s="12">
        <v>0.5</v>
      </c>
      <c r="M14786" s="7">
        <f t="shared" si="691"/>
        <v>2016</v>
      </c>
      <c r="N14786" s="7">
        <f t="shared" si="692"/>
        <v>12</v>
      </c>
      <c r="O14786" s="30">
        <f t="shared" si="693"/>
        <v>84.5</v>
      </c>
    </row>
    <row r="14787" spans="2:15" x14ac:dyDescent="0.2">
      <c r="B14787" s="13">
        <v>65601</v>
      </c>
      <c r="C14787" s="14">
        <v>42722.456111111111</v>
      </c>
      <c r="D14787" s="7" t="s">
        <v>10</v>
      </c>
      <c r="E14787" s="13">
        <v>2213</v>
      </c>
      <c r="F14787" s="7" t="s">
        <v>34</v>
      </c>
      <c r="G14787" s="7" t="s">
        <v>12</v>
      </c>
      <c r="H14787" s="13">
        <v>8</v>
      </c>
      <c r="I14787" s="13" t="str">
        <f>IF(G14787="Male",VLOOKUP(H14787,'Shoe size conversion table'!$B$6:$D$22,2),VLOOKUP(H14787,'Shoe size conversion table'!$J$6:$L$22,2))</f>
        <v>38-39</v>
      </c>
      <c r="J14787" s="13">
        <f>IF(G14787="Male",VLOOKUP(H14787,'Shoe size conversion table'!$B$6:$D$22,3),VLOOKUP(H14787,'Shoe size conversion table'!$J$6:$L$22,3))</f>
        <v>6</v>
      </c>
      <c r="K14787" s="11">
        <v>149</v>
      </c>
      <c r="L14787" s="12">
        <v>0</v>
      </c>
      <c r="M14787" s="7">
        <f t="shared" si="691"/>
        <v>2016</v>
      </c>
      <c r="N14787" s="7">
        <f t="shared" si="692"/>
        <v>12</v>
      </c>
      <c r="O14787" s="30">
        <f t="shared" si="693"/>
        <v>149</v>
      </c>
    </row>
    <row r="14788" spans="2:15" x14ac:dyDescent="0.2">
      <c r="B14788" s="13">
        <v>65602</v>
      </c>
      <c r="C14788" s="14">
        <v>42722.576111111201</v>
      </c>
      <c r="D14788" s="7" t="s">
        <v>10</v>
      </c>
      <c r="E14788" s="13">
        <v>2179</v>
      </c>
      <c r="F14788" s="7" t="s">
        <v>35</v>
      </c>
      <c r="G14788" s="7" t="s">
        <v>12</v>
      </c>
      <c r="H14788" s="13">
        <v>7</v>
      </c>
      <c r="I14788" s="13" t="str">
        <f>IF(G14788="Male",VLOOKUP(H14788,'Shoe size conversion table'!$B$6:$D$22,2),VLOOKUP(H14788,'Shoe size conversion table'!$J$6:$L$22,2))</f>
        <v>37-38</v>
      </c>
      <c r="J14788" s="13">
        <f>IF(G14788="Male",VLOOKUP(H14788,'Shoe size conversion table'!$B$6:$D$22,3),VLOOKUP(H14788,'Shoe size conversion table'!$J$6:$L$22,3))</f>
        <v>5</v>
      </c>
      <c r="K14788" s="11">
        <v>149</v>
      </c>
      <c r="L14788" s="12">
        <v>0</v>
      </c>
      <c r="M14788" s="7">
        <f t="shared" si="691"/>
        <v>2016</v>
      </c>
      <c r="N14788" s="7">
        <f t="shared" si="692"/>
        <v>12</v>
      </c>
      <c r="O14788" s="30">
        <f t="shared" si="693"/>
        <v>149</v>
      </c>
    </row>
    <row r="14789" spans="2:15" x14ac:dyDescent="0.2">
      <c r="B14789" s="13">
        <v>65603</v>
      </c>
      <c r="C14789" s="14">
        <v>42722.576111111208</v>
      </c>
      <c r="D14789" s="7" t="s">
        <v>8</v>
      </c>
      <c r="E14789" s="13">
        <v>2166</v>
      </c>
      <c r="F14789" s="7" t="s">
        <v>38</v>
      </c>
      <c r="G14789" s="7" t="s">
        <v>12</v>
      </c>
      <c r="H14789" s="13">
        <v>10.5</v>
      </c>
      <c r="I14789" s="13">
        <f>IF(G14789="Male",VLOOKUP(H14789,'Shoe size conversion table'!$B$6:$D$22,2),VLOOKUP(H14789,'Shoe size conversion table'!$J$6:$L$22,2))</f>
        <v>41</v>
      </c>
      <c r="J14789" s="13">
        <f>IF(G14789="Male",VLOOKUP(H14789,'Shoe size conversion table'!$B$6:$D$22,3),VLOOKUP(H14789,'Shoe size conversion table'!$J$6:$L$22,3))</f>
        <v>8.5</v>
      </c>
      <c r="K14789" s="11">
        <v>129</v>
      </c>
      <c r="L14789" s="12">
        <v>0.5</v>
      </c>
      <c r="M14789" s="7">
        <f t="shared" ref="M14789:M14852" si="694">YEAR(C14789)</f>
        <v>2016</v>
      </c>
      <c r="N14789" s="7">
        <f t="shared" si="692"/>
        <v>12</v>
      </c>
      <c r="O14789" s="30">
        <f t="shared" si="693"/>
        <v>64.5</v>
      </c>
    </row>
    <row r="14790" spans="2:15" x14ac:dyDescent="0.2">
      <c r="B14790" s="13">
        <v>65604</v>
      </c>
      <c r="C14790" s="14">
        <v>42722.57611111131</v>
      </c>
      <c r="D14790" s="7" t="s">
        <v>7</v>
      </c>
      <c r="E14790" s="13">
        <v>2169</v>
      </c>
      <c r="F14790" s="7" t="s">
        <v>50</v>
      </c>
      <c r="G14790" s="7" t="s">
        <v>12</v>
      </c>
      <c r="H14790" s="13">
        <v>9.5</v>
      </c>
      <c r="I14790" s="13">
        <f>IF(G14790="Male",VLOOKUP(H14790,'Shoe size conversion table'!$B$6:$D$22,2),VLOOKUP(H14790,'Shoe size conversion table'!$J$6:$L$22,2))</f>
        <v>40</v>
      </c>
      <c r="J14790" s="13">
        <f>IF(G14790="Male",VLOOKUP(H14790,'Shoe size conversion table'!$B$6:$D$22,3),VLOOKUP(H14790,'Shoe size conversion table'!$J$6:$L$22,3))</f>
        <v>7.5</v>
      </c>
      <c r="K14790" s="11">
        <v>149</v>
      </c>
      <c r="L14790" s="12">
        <v>0.5</v>
      </c>
      <c r="M14790" s="7">
        <f t="shared" si="694"/>
        <v>2016</v>
      </c>
      <c r="N14790" s="7">
        <f t="shared" ref="N14790:N14853" si="695">MONTH(C14790:C29757)</f>
        <v>12</v>
      </c>
      <c r="O14790" s="30">
        <f t="shared" ref="O14790:O14853" si="696">K14790*(1-L14790)</f>
        <v>74.5</v>
      </c>
    </row>
    <row r="14791" spans="2:15" x14ac:dyDescent="0.2">
      <c r="B14791" s="13">
        <v>65605</v>
      </c>
      <c r="C14791" s="14">
        <v>42722.586111111203</v>
      </c>
      <c r="D14791" s="7" t="s">
        <v>9</v>
      </c>
      <c r="E14791" s="13">
        <v>2228</v>
      </c>
      <c r="F14791" s="7" t="s">
        <v>61</v>
      </c>
      <c r="G14791" s="7" t="s">
        <v>11</v>
      </c>
      <c r="H14791" s="13">
        <v>8</v>
      </c>
      <c r="I14791" s="13">
        <f>IF(G14791="Male",VLOOKUP(H14791,'Shoe size conversion table'!$B$6:$D$22,2),VLOOKUP(H14791,'Shoe size conversion table'!$J$6:$L$22,2))</f>
        <v>41</v>
      </c>
      <c r="J14791" s="13">
        <f>IF(G14791="Male",VLOOKUP(H14791,'Shoe size conversion table'!$B$6:$D$22,3),VLOOKUP(H14791,'Shoe size conversion table'!$J$6:$L$22,3))</f>
        <v>7.5</v>
      </c>
      <c r="K14791" s="11">
        <v>149</v>
      </c>
      <c r="L14791" s="12">
        <v>0.2</v>
      </c>
      <c r="M14791" s="7">
        <f t="shared" si="694"/>
        <v>2016</v>
      </c>
      <c r="N14791" s="7">
        <f t="shared" si="695"/>
        <v>12</v>
      </c>
      <c r="O14791" s="30">
        <f t="shared" si="696"/>
        <v>119.2</v>
      </c>
    </row>
    <row r="14792" spans="2:15" x14ac:dyDescent="0.2">
      <c r="B14792" s="13">
        <v>65606</v>
      </c>
      <c r="C14792" s="14">
        <v>42722.626111111203</v>
      </c>
      <c r="D14792" s="7" t="s">
        <v>7</v>
      </c>
      <c r="E14792" s="13">
        <v>2199</v>
      </c>
      <c r="F14792" s="7" t="s">
        <v>51</v>
      </c>
      <c r="G14792" s="7" t="s">
        <v>11</v>
      </c>
      <c r="H14792" s="13">
        <v>10.5</v>
      </c>
      <c r="I14792" s="13" t="str">
        <f>IF(G14792="Male",VLOOKUP(H14792,'Shoe size conversion table'!$B$6:$D$22,2),VLOOKUP(H14792,'Shoe size conversion table'!$J$6:$L$22,2))</f>
        <v>43-44</v>
      </c>
      <c r="J14792" s="13">
        <f>IF(G14792="Male",VLOOKUP(H14792,'Shoe size conversion table'!$B$6:$D$22,3),VLOOKUP(H14792,'Shoe size conversion table'!$J$6:$L$22,3))</f>
        <v>10</v>
      </c>
      <c r="K14792" s="11">
        <v>139</v>
      </c>
      <c r="L14792" s="12">
        <v>0</v>
      </c>
      <c r="M14792" s="7">
        <f t="shared" si="694"/>
        <v>2016</v>
      </c>
      <c r="N14792" s="7">
        <f t="shared" si="695"/>
        <v>12</v>
      </c>
      <c r="O14792" s="30">
        <f t="shared" si="696"/>
        <v>139</v>
      </c>
    </row>
    <row r="14793" spans="2:15" x14ac:dyDescent="0.2">
      <c r="B14793" s="13">
        <v>65607</v>
      </c>
      <c r="C14793" s="14">
        <v>42722.636111111256</v>
      </c>
      <c r="D14793" s="7" t="s">
        <v>8</v>
      </c>
      <c r="E14793" s="13">
        <v>2192</v>
      </c>
      <c r="F14793" s="7" t="s">
        <v>40</v>
      </c>
      <c r="G14793" s="7" t="s">
        <v>12</v>
      </c>
      <c r="H14793" s="13">
        <v>7.5</v>
      </c>
      <c r="I14793" s="13">
        <f>IF(G14793="Male",VLOOKUP(H14793,'Shoe size conversion table'!$B$6:$D$22,2),VLOOKUP(H14793,'Shoe size conversion table'!$J$6:$L$22,2))</f>
        <v>38</v>
      </c>
      <c r="J14793" s="13">
        <f>IF(G14793="Male",VLOOKUP(H14793,'Shoe size conversion table'!$B$6:$D$22,3),VLOOKUP(H14793,'Shoe size conversion table'!$J$6:$L$22,3))</f>
        <v>5.5</v>
      </c>
      <c r="K14793" s="11">
        <v>159</v>
      </c>
      <c r="L14793" s="12">
        <v>0.3</v>
      </c>
      <c r="M14793" s="7">
        <f t="shared" si="694"/>
        <v>2016</v>
      </c>
      <c r="N14793" s="7">
        <f t="shared" si="695"/>
        <v>12</v>
      </c>
      <c r="O14793" s="30">
        <f t="shared" si="696"/>
        <v>111.3</v>
      </c>
    </row>
    <row r="14794" spans="2:15" x14ac:dyDescent="0.2">
      <c r="B14794" s="13">
        <v>65608</v>
      </c>
      <c r="C14794" s="14">
        <v>42722.716111111258</v>
      </c>
      <c r="D14794" s="7" t="s">
        <v>10</v>
      </c>
      <c r="E14794" s="13">
        <v>2222</v>
      </c>
      <c r="F14794" s="7" t="s">
        <v>34</v>
      </c>
      <c r="G14794" s="7" t="s">
        <v>11</v>
      </c>
      <c r="H14794" s="13">
        <v>9</v>
      </c>
      <c r="I14794" s="13">
        <f>IF(G14794="Male",VLOOKUP(H14794,'Shoe size conversion table'!$B$6:$D$22,2),VLOOKUP(H14794,'Shoe size conversion table'!$J$6:$L$22,2))</f>
        <v>42</v>
      </c>
      <c r="J14794" s="13">
        <f>IF(G14794="Male",VLOOKUP(H14794,'Shoe size conversion table'!$B$6:$D$22,3),VLOOKUP(H14794,'Shoe size conversion table'!$J$6:$L$22,3))</f>
        <v>8.5</v>
      </c>
      <c r="K14794" s="11">
        <v>149</v>
      </c>
      <c r="L14794" s="12">
        <v>0</v>
      </c>
      <c r="M14794" s="7">
        <f t="shared" si="694"/>
        <v>2016</v>
      </c>
      <c r="N14794" s="7">
        <f t="shared" si="695"/>
        <v>12</v>
      </c>
      <c r="O14794" s="30">
        <f t="shared" si="696"/>
        <v>149</v>
      </c>
    </row>
    <row r="14795" spans="2:15" x14ac:dyDescent="0.2">
      <c r="B14795" s="13">
        <v>65608</v>
      </c>
      <c r="C14795" s="14">
        <v>42722.716111111258</v>
      </c>
      <c r="D14795" s="7" t="s">
        <v>10</v>
      </c>
      <c r="E14795" s="13">
        <v>2240</v>
      </c>
      <c r="F14795" s="7" t="s">
        <v>35</v>
      </c>
      <c r="G14795" s="7" t="s">
        <v>11</v>
      </c>
      <c r="H14795" s="13">
        <v>9.5</v>
      </c>
      <c r="I14795" s="13" t="str">
        <f>IF(G14795="Male",VLOOKUP(H14795,'Shoe size conversion table'!$B$6:$D$22,2),VLOOKUP(H14795,'Shoe size conversion table'!$J$6:$L$22,2))</f>
        <v>42-43</v>
      </c>
      <c r="J14795" s="13">
        <f>IF(G14795="Male",VLOOKUP(H14795,'Shoe size conversion table'!$B$6:$D$22,3),VLOOKUP(H14795,'Shoe size conversion table'!$J$6:$L$22,3))</f>
        <v>9</v>
      </c>
      <c r="K14795" s="11">
        <v>129</v>
      </c>
      <c r="L14795" s="12">
        <v>0</v>
      </c>
      <c r="M14795" s="7">
        <f t="shared" si="694"/>
        <v>2016</v>
      </c>
      <c r="N14795" s="7">
        <f t="shared" si="695"/>
        <v>12</v>
      </c>
      <c r="O14795" s="30">
        <f t="shared" si="696"/>
        <v>129</v>
      </c>
    </row>
    <row r="14796" spans="2:15" x14ac:dyDescent="0.2">
      <c r="B14796" s="13">
        <v>65609</v>
      </c>
      <c r="C14796" s="14">
        <v>42722.786111111258</v>
      </c>
      <c r="D14796" s="7" t="s">
        <v>7</v>
      </c>
      <c r="E14796" s="13">
        <v>2190</v>
      </c>
      <c r="F14796" s="7" t="s">
        <v>49</v>
      </c>
      <c r="G14796" s="7" t="s">
        <v>11</v>
      </c>
      <c r="H14796" s="13">
        <v>8.5</v>
      </c>
      <c r="I14796" s="13" t="str">
        <f>IF(G14796="Male",VLOOKUP(H14796,'Shoe size conversion table'!$B$6:$D$22,2),VLOOKUP(H14796,'Shoe size conversion table'!$J$6:$L$22,2))</f>
        <v>41-42</v>
      </c>
      <c r="J14796" s="13">
        <f>IF(G14796="Male",VLOOKUP(H14796,'Shoe size conversion table'!$B$6:$D$22,3),VLOOKUP(H14796,'Shoe size conversion table'!$J$6:$L$22,3))</f>
        <v>8</v>
      </c>
      <c r="K14796" s="11">
        <v>159</v>
      </c>
      <c r="L14796" s="12">
        <v>0</v>
      </c>
      <c r="M14796" s="7">
        <f t="shared" si="694"/>
        <v>2016</v>
      </c>
      <c r="N14796" s="7">
        <f t="shared" si="695"/>
        <v>12</v>
      </c>
      <c r="O14796" s="30">
        <f t="shared" si="696"/>
        <v>159</v>
      </c>
    </row>
    <row r="14797" spans="2:15" x14ac:dyDescent="0.2">
      <c r="B14797" s="13">
        <v>65610</v>
      </c>
      <c r="C14797" s="14">
        <v>42722.916111111255</v>
      </c>
      <c r="D14797" s="7" t="s">
        <v>9</v>
      </c>
      <c r="E14797" s="13">
        <v>2170</v>
      </c>
      <c r="F14797" s="7" t="s">
        <v>61</v>
      </c>
      <c r="G14797" s="7" t="s">
        <v>11</v>
      </c>
      <c r="H14797" s="13">
        <v>8</v>
      </c>
      <c r="I14797" s="13">
        <f>IF(G14797="Male",VLOOKUP(H14797,'Shoe size conversion table'!$B$6:$D$22,2),VLOOKUP(H14797,'Shoe size conversion table'!$J$6:$L$22,2))</f>
        <v>41</v>
      </c>
      <c r="J14797" s="13">
        <f>IF(G14797="Male",VLOOKUP(H14797,'Shoe size conversion table'!$B$6:$D$22,3),VLOOKUP(H14797,'Shoe size conversion table'!$J$6:$L$22,3))</f>
        <v>7.5</v>
      </c>
      <c r="K14797" s="11">
        <v>159</v>
      </c>
      <c r="L14797" s="12">
        <v>0.1</v>
      </c>
      <c r="M14797" s="7">
        <f t="shared" si="694"/>
        <v>2016</v>
      </c>
      <c r="N14797" s="7">
        <f t="shared" si="695"/>
        <v>12</v>
      </c>
      <c r="O14797" s="30">
        <f t="shared" si="696"/>
        <v>143.1</v>
      </c>
    </row>
    <row r="14798" spans="2:15" x14ac:dyDescent="0.2">
      <c r="B14798" s="13">
        <v>65611</v>
      </c>
      <c r="C14798" s="14">
        <v>42722.976111111115</v>
      </c>
      <c r="D14798" s="7" t="s">
        <v>7</v>
      </c>
      <c r="E14798" s="13">
        <v>2169</v>
      </c>
      <c r="F14798" s="7" t="s">
        <v>48</v>
      </c>
      <c r="G14798" s="7" t="s">
        <v>12</v>
      </c>
      <c r="H14798" s="13">
        <v>5.5</v>
      </c>
      <c r="I14798" s="13">
        <f>IF(G14798="Male",VLOOKUP(H14798,'Shoe size conversion table'!$B$6:$D$22,2),VLOOKUP(H14798,'Shoe size conversion table'!$J$6:$L$22,2))</f>
        <v>36</v>
      </c>
      <c r="J14798" s="13">
        <f>IF(G14798="Male",VLOOKUP(H14798,'Shoe size conversion table'!$B$6:$D$22,3),VLOOKUP(H14798,'Shoe size conversion table'!$J$6:$L$22,3))</f>
        <v>3.5</v>
      </c>
      <c r="K14798" s="11">
        <v>139</v>
      </c>
      <c r="L14798" s="12">
        <v>0.2</v>
      </c>
      <c r="M14798" s="7">
        <f t="shared" si="694"/>
        <v>2016</v>
      </c>
      <c r="N14798" s="7">
        <f t="shared" si="695"/>
        <v>12</v>
      </c>
      <c r="O14798" s="30">
        <f t="shared" si="696"/>
        <v>111.2</v>
      </c>
    </row>
    <row r="14799" spans="2:15" x14ac:dyDescent="0.2">
      <c r="B14799" s="13">
        <v>65612</v>
      </c>
      <c r="C14799" s="14">
        <v>42723.106111111258</v>
      </c>
      <c r="D14799" s="7" t="s">
        <v>8</v>
      </c>
      <c r="E14799" s="13">
        <v>2218</v>
      </c>
      <c r="F14799" s="7" t="s">
        <v>42</v>
      </c>
      <c r="G14799" s="7" t="s">
        <v>12</v>
      </c>
      <c r="H14799" s="13">
        <v>6</v>
      </c>
      <c r="I14799" s="13" t="str">
        <f>IF(G14799="Male",VLOOKUP(H14799,'Shoe size conversion table'!$B$6:$D$22,2),VLOOKUP(H14799,'Shoe size conversion table'!$J$6:$L$22,2))</f>
        <v>36-37</v>
      </c>
      <c r="J14799" s="13">
        <f>IF(G14799="Male",VLOOKUP(H14799,'Shoe size conversion table'!$B$6:$D$22,3),VLOOKUP(H14799,'Shoe size conversion table'!$J$6:$L$22,3))</f>
        <v>4</v>
      </c>
      <c r="K14799" s="11">
        <v>179</v>
      </c>
      <c r="L14799" s="12">
        <v>0</v>
      </c>
      <c r="M14799" s="7">
        <f t="shared" si="694"/>
        <v>2016</v>
      </c>
      <c r="N14799" s="7">
        <f t="shared" si="695"/>
        <v>12</v>
      </c>
      <c r="O14799" s="30">
        <f t="shared" si="696"/>
        <v>179</v>
      </c>
    </row>
    <row r="14800" spans="2:15" x14ac:dyDescent="0.2">
      <c r="B14800" s="13">
        <v>65613</v>
      </c>
      <c r="C14800" s="14">
        <v>42723.146111111113</v>
      </c>
      <c r="D14800" s="7" t="s">
        <v>10</v>
      </c>
      <c r="E14800" s="13">
        <v>2182</v>
      </c>
      <c r="F14800" s="7" t="s">
        <v>35</v>
      </c>
      <c r="G14800" s="7" t="s">
        <v>12</v>
      </c>
      <c r="H14800" s="13">
        <v>11</v>
      </c>
      <c r="I14800" s="13" t="str">
        <f>IF(G14800="Male",VLOOKUP(H14800,'Shoe size conversion table'!$B$6:$D$22,2),VLOOKUP(H14800,'Shoe size conversion table'!$J$6:$L$22,2))</f>
        <v>41-42</v>
      </c>
      <c r="J14800" s="13">
        <f>IF(G14800="Male",VLOOKUP(H14800,'Shoe size conversion table'!$B$6:$D$22,3),VLOOKUP(H14800,'Shoe size conversion table'!$J$6:$L$22,3))</f>
        <v>9</v>
      </c>
      <c r="K14800" s="11">
        <v>179</v>
      </c>
      <c r="L14800" s="12">
        <v>0</v>
      </c>
      <c r="M14800" s="7">
        <f t="shared" si="694"/>
        <v>2016</v>
      </c>
      <c r="N14800" s="7">
        <f t="shared" si="695"/>
        <v>12</v>
      </c>
      <c r="O14800" s="30">
        <f t="shared" si="696"/>
        <v>179</v>
      </c>
    </row>
    <row r="14801" spans="2:15" x14ac:dyDescent="0.2">
      <c r="B14801" s="13">
        <v>65614</v>
      </c>
      <c r="C14801" s="14">
        <v>42723.156111111108</v>
      </c>
      <c r="D14801" s="7" t="s">
        <v>7</v>
      </c>
      <c r="E14801" s="13">
        <v>2227</v>
      </c>
      <c r="F14801" s="7" t="s">
        <v>49</v>
      </c>
      <c r="G14801" s="7" t="s">
        <v>11</v>
      </c>
      <c r="H14801" s="13">
        <v>10</v>
      </c>
      <c r="I14801" s="13">
        <f>IF(G14801="Male",VLOOKUP(H14801,'Shoe size conversion table'!$B$6:$D$22,2),VLOOKUP(H14801,'Shoe size conversion table'!$J$6:$L$22,2))</f>
        <v>43</v>
      </c>
      <c r="J14801" s="13">
        <f>IF(G14801="Male",VLOOKUP(H14801,'Shoe size conversion table'!$B$6:$D$22,3),VLOOKUP(H14801,'Shoe size conversion table'!$J$6:$L$22,3))</f>
        <v>9.5</v>
      </c>
      <c r="K14801" s="11">
        <v>129</v>
      </c>
      <c r="L14801" s="12">
        <v>0</v>
      </c>
      <c r="M14801" s="7">
        <f t="shared" si="694"/>
        <v>2016</v>
      </c>
      <c r="N14801" s="7">
        <f t="shared" si="695"/>
        <v>12</v>
      </c>
      <c r="O14801" s="30">
        <f t="shared" si="696"/>
        <v>129</v>
      </c>
    </row>
    <row r="14802" spans="2:15" x14ac:dyDescent="0.2">
      <c r="B14802" s="13">
        <v>65615</v>
      </c>
      <c r="C14802" s="14">
        <v>42723.196111111254</v>
      </c>
      <c r="D14802" s="7" t="s">
        <v>10</v>
      </c>
      <c r="E14802" s="13">
        <v>2215</v>
      </c>
      <c r="F14802" s="7" t="s">
        <v>35</v>
      </c>
      <c r="G14802" s="7" t="s">
        <v>12</v>
      </c>
      <c r="H14802" s="13">
        <v>8.5</v>
      </c>
      <c r="I14802" s="13">
        <f>IF(G14802="Male",VLOOKUP(H14802,'Shoe size conversion table'!$B$6:$D$22,2),VLOOKUP(H14802,'Shoe size conversion table'!$J$6:$L$22,2))</f>
        <v>39</v>
      </c>
      <c r="J14802" s="13">
        <f>IF(G14802="Male",VLOOKUP(H14802,'Shoe size conversion table'!$B$6:$D$22,3),VLOOKUP(H14802,'Shoe size conversion table'!$J$6:$L$22,3))</f>
        <v>6.5</v>
      </c>
      <c r="K14802" s="11">
        <v>199</v>
      </c>
      <c r="L14802" s="12">
        <v>0.2</v>
      </c>
      <c r="M14802" s="7">
        <f t="shared" si="694"/>
        <v>2016</v>
      </c>
      <c r="N14802" s="7">
        <f t="shared" si="695"/>
        <v>12</v>
      </c>
      <c r="O14802" s="30">
        <f t="shared" si="696"/>
        <v>159.20000000000002</v>
      </c>
    </row>
    <row r="14803" spans="2:15" x14ac:dyDescent="0.2">
      <c r="B14803" s="13">
        <v>65616</v>
      </c>
      <c r="C14803" s="14">
        <v>42723.296111111209</v>
      </c>
      <c r="D14803" s="7" t="s">
        <v>10</v>
      </c>
      <c r="E14803" s="13">
        <v>2212</v>
      </c>
      <c r="F14803" s="7" t="s">
        <v>34</v>
      </c>
      <c r="G14803" s="7" t="s">
        <v>11</v>
      </c>
      <c r="H14803" s="13">
        <v>11</v>
      </c>
      <c r="I14803" s="13">
        <f>IF(G14803="Male",VLOOKUP(H14803,'Shoe size conversion table'!$B$6:$D$22,2),VLOOKUP(H14803,'Shoe size conversion table'!$J$6:$L$22,2))</f>
        <v>44</v>
      </c>
      <c r="J14803" s="13">
        <f>IF(G14803="Male",VLOOKUP(H14803,'Shoe size conversion table'!$B$6:$D$22,3),VLOOKUP(H14803,'Shoe size conversion table'!$J$6:$L$22,3))</f>
        <v>10.5</v>
      </c>
      <c r="K14803" s="11">
        <v>199</v>
      </c>
      <c r="L14803" s="12">
        <v>0</v>
      </c>
      <c r="M14803" s="7">
        <f t="shared" si="694"/>
        <v>2016</v>
      </c>
      <c r="N14803" s="7">
        <f t="shared" si="695"/>
        <v>12</v>
      </c>
      <c r="O14803" s="30">
        <f t="shared" si="696"/>
        <v>199</v>
      </c>
    </row>
    <row r="14804" spans="2:15" x14ac:dyDescent="0.2">
      <c r="B14804" s="13">
        <v>65617</v>
      </c>
      <c r="C14804" s="14">
        <v>42723.406111111311</v>
      </c>
      <c r="D14804" s="7" t="s">
        <v>8</v>
      </c>
      <c r="E14804" s="13">
        <v>2204</v>
      </c>
      <c r="F14804" s="7" t="s">
        <v>38</v>
      </c>
      <c r="G14804" s="7" t="s">
        <v>12</v>
      </c>
      <c r="H14804" s="13">
        <v>10</v>
      </c>
      <c r="I14804" s="13" t="str">
        <f>IF(G14804="Male",VLOOKUP(H14804,'Shoe size conversion table'!$B$6:$D$22,2),VLOOKUP(H14804,'Shoe size conversion table'!$J$6:$L$22,2))</f>
        <v>40-41</v>
      </c>
      <c r="J14804" s="13">
        <f>IF(G14804="Male",VLOOKUP(H14804,'Shoe size conversion table'!$B$6:$D$22,3),VLOOKUP(H14804,'Shoe size conversion table'!$J$6:$L$22,3))</f>
        <v>8</v>
      </c>
      <c r="K14804" s="11">
        <v>159</v>
      </c>
      <c r="L14804" s="12">
        <v>0</v>
      </c>
      <c r="M14804" s="7">
        <f t="shared" si="694"/>
        <v>2016</v>
      </c>
      <c r="N14804" s="7">
        <f t="shared" si="695"/>
        <v>12</v>
      </c>
      <c r="O14804" s="30">
        <f t="shared" si="696"/>
        <v>159</v>
      </c>
    </row>
    <row r="14805" spans="2:15" x14ac:dyDescent="0.2">
      <c r="B14805" s="13">
        <v>65618</v>
      </c>
      <c r="C14805" s="14">
        <v>42723.456111111111</v>
      </c>
      <c r="D14805" s="7" t="s">
        <v>10</v>
      </c>
      <c r="E14805" s="13">
        <v>2200</v>
      </c>
      <c r="F14805" s="7" t="s">
        <v>34</v>
      </c>
      <c r="G14805" s="7" t="s">
        <v>11</v>
      </c>
      <c r="H14805" s="13">
        <v>10.5</v>
      </c>
      <c r="I14805" s="13" t="str">
        <f>IF(G14805="Male",VLOOKUP(H14805,'Shoe size conversion table'!$B$6:$D$22,2),VLOOKUP(H14805,'Shoe size conversion table'!$J$6:$L$22,2))</f>
        <v>43-44</v>
      </c>
      <c r="J14805" s="13">
        <f>IF(G14805="Male",VLOOKUP(H14805,'Shoe size conversion table'!$B$6:$D$22,3),VLOOKUP(H14805,'Shoe size conversion table'!$J$6:$L$22,3))</f>
        <v>10</v>
      </c>
      <c r="K14805" s="11">
        <v>199</v>
      </c>
      <c r="L14805" s="12">
        <v>0</v>
      </c>
      <c r="M14805" s="7">
        <f t="shared" si="694"/>
        <v>2016</v>
      </c>
      <c r="N14805" s="7">
        <f t="shared" si="695"/>
        <v>12</v>
      </c>
      <c r="O14805" s="30">
        <f t="shared" si="696"/>
        <v>199</v>
      </c>
    </row>
    <row r="14806" spans="2:15" x14ac:dyDescent="0.2">
      <c r="B14806" s="13">
        <v>65618</v>
      </c>
      <c r="C14806" s="14">
        <v>42723.456111111111</v>
      </c>
      <c r="D14806" s="7" t="s">
        <v>10</v>
      </c>
      <c r="E14806" s="13">
        <v>2153</v>
      </c>
      <c r="F14806" s="7" t="s">
        <v>34</v>
      </c>
      <c r="G14806" s="7" t="s">
        <v>11</v>
      </c>
      <c r="H14806" s="13">
        <v>10.5</v>
      </c>
      <c r="I14806" s="13" t="str">
        <f>IF(G14806="Male",VLOOKUP(H14806,'Shoe size conversion table'!$B$6:$D$22,2),VLOOKUP(H14806,'Shoe size conversion table'!$J$6:$L$22,2))</f>
        <v>43-44</v>
      </c>
      <c r="J14806" s="13">
        <f>IF(G14806="Male",VLOOKUP(H14806,'Shoe size conversion table'!$B$6:$D$22,3),VLOOKUP(H14806,'Shoe size conversion table'!$J$6:$L$22,3))</f>
        <v>10</v>
      </c>
      <c r="K14806" s="11">
        <v>159</v>
      </c>
      <c r="L14806" s="12">
        <v>0</v>
      </c>
      <c r="M14806" s="7">
        <f t="shared" si="694"/>
        <v>2016</v>
      </c>
      <c r="N14806" s="7">
        <f t="shared" si="695"/>
        <v>12</v>
      </c>
      <c r="O14806" s="30">
        <f t="shared" si="696"/>
        <v>159</v>
      </c>
    </row>
    <row r="14807" spans="2:15" x14ac:dyDescent="0.2">
      <c r="B14807" s="13">
        <v>65619</v>
      </c>
      <c r="C14807" s="14">
        <v>42723.476111111202</v>
      </c>
      <c r="D14807" s="7" t="s">
        <v>8</v>
      </c>
      <c r="E14807" s="13">
        <v>2236</v>
      </c>
      <c r="F14807" s="7" t="s">
        <v>39</v>
      </c>
      <c r="G14807" s="7" t="s">
        <v>12</v>
      </c>
      <c r="H14807" s="13">
        <v>8.5</v>
      </c>
      <c r="I14807" s="13">
        <f>IF(G14807="Male",VLOOKUP(H14807,'Shoe size conversion table'!$B$6:$D$22,2),VLOOKUP(H14807,'Shoe size conversion table'!$J$6:$L$22,2))</f>
        <v>39</v>
      </c>
      <c r="J14807" s="13">
        <f>IF(G14807="Male",VLOOKUP(H14807,'Shoe size conversion table'!$B$6:$D$22,3),VLOOKUP(H14807,'Shoe size conversion table'!$J$6:$L$22,3))</f>
        <v>6.5</v>
      </c>
      <c r="K14807" s="11">
        <v>129</v>
      </c>
      <c r="L14807" s="12">
        <v>0</v>
      </c>
      <c r="M14807" s="7">
        <f t="shared" si="694"/>
        <v>2016</v>
      </c>
      <c r="N14807" s="7">
        <f t="shared" si="695"/>
        <v>12</v>
      </c>
      <c r="O14807" s="30">
        <f t="shared" si="696"/>
        <v>129</v>
      </c>
    </row>
    <row r="14808" spans="2:15" x14ac:dyDescent="0.2">
      <c r="B14808" s="13">
        <v>65620</v>
      </c>
      <c r="C14808" s="14">
        <v>42723.546111111311</v>
      </c>
      <c r="D14808" s="7" t="s">
        <v>10</v>
      </c>
      <c r="E14808" s="13">
        <v>2147</v>
      </c>
      <c r="F14808" s="7" t="s">
        <v>34</v>
      </c>
      <c r="G14808" s="7" t="s">
        <v>12</v>
      </c>
      <c r="H14808" s="13">
        <v>8.5</v>
      </c>
      <c r="I14808" s="13">
        <f>IF(G14808="Male",VLOOKUP(H14808,'Shoe size conversion table'!$B$6:$D$22,2),VLOOKUP(H14808,'Shoe size conversion table'!$J$6:$L$22,2))</f>
        <v>39</v>
      </c>
      <c r="J14808" s="13">
        <f>IF(G14808="Male",VLOOKUP(H14808,'Shoe size conversion table'!$B$6:$D$22,3),VLOOKUP(H14808,'Shoe size conversion table'!$J$6:$L$22,3))</f>
        <v>6.5</v>
      </c>
      <c r="K14808" s="11">
        <v>149</v>
      </c>
      <c r="L14808" s="12">
        <v>0.2</v>
      </c>
      <c r="M14808" s="7">
        <f t="shared" si="694"/>
        <v>2016</v>
      </c>
      <c r="N14808" s="7">
        <f t="shared" si="695"/>
        <v>12</v>
      </c>
      <c r="O14808" s="30">
        <f t="shared" si="696"/>
        <v>119.2</v>
      </c>
    </row>
    <row r="14809" spans="2:15" x14ac:dyDescent="0.2">
      <c r="B14809" s="13">
        <v>65621</v>
      </c>
      <c r="C14809" s="14">
        <v>42723.576111111201</v>
      </c>
      <c r="D14809" s="7" t="s">
        <v>10</v>
      </c>
      <c r="E14809" s="13">
        <v>2149</v>
      </c>
      <c r="F14809" s="7" t="s">
        <v>36</v>
      </c>
      <c r="G14809" s="7" t="s">
        <v>12</v>
      </c>
      <c r="H14809" s="13">
        <v>7</v>
      </c>
      <c r="I14809" s="13" t="str">
        <f>IF(G14809="Male",VLOOKUP(H14809,'Shoe size conversion table'!$B$6:$D$22,2),VLOOKUP(H14809,'Shoe size conversion table'!$J$6:$L$22,2))</f>
        <v>37-38</v>
      </c>
      <c r="J14809" s="13">
        <f>IF(G14809="Male",VLOOKUP(H14809,'Shoe size conversion table'!$B$6:$D$22,3),VLOOKUP(H14809,'Shoe size conversion table'!$J$6:$L$22,3))</f>
        <v>5</v>
      </c>
      <c r="K14809" s="11">
        <v>199</v>
      </c>
      <c r="L14809" s="12">
        <v>0.1</v>
      </c>
      <c r="M14809" s="7">
        <f t="shared" si="694"/>
        <v>2016</v>
      </c>
      <c r="N14809" s="7">
        <f t="shared" si="695"/>
        <v>12</v>
      </c>
      <c r="O14809" s="30">
        <f t="shared" si="696"/>
        <v>179.1</v>
      </c>
    </row>
    <row r="14810" spans="2:15" x14ac:dyDescent="0.2">
      <c r="B14810" s="13">
        <v>65622</v>
      </c>
      <c r="C14810" s="14">
        <v>42723.586111111203</v>
      </c>
      <c r="D14810" s="7" t="s">
        <v>9</v>
      </c>
      <c r="E14810" s="13">
        <v>2159</v>
      </c>
      <c r="F14810" s="7" t="s">
        <v>62</v>
      </c>
      <c r="G14810" s="7" t="s">
        <v>11</v>
      </c>
      <c r="H14810" s="13">
        <v>9.5</v>
      </c>
      <c r="I14810" s="13" t="str">
        <f>IF(G14810="Male",VLOOKUP(H14810,'Shoe size conversion table'!$B$6:$D$22,2),VLOOKUP(H14810,'Shoe size conversion table'!$J$6:$L$22,2))</f>
        <v>42-43</v>
      </c>
      <c r="J14810" s="13">
        <f>IF(G14810="Male",VLOOKUP(H14810,'Shoe size conversion table'!$B$6:$D$22,3),VLOOKUP(H14810,'Shoe size conversion table'!$J$6:$L$22,3))</f>
        <v>9</v>
      </c>
      <c r="K14810" s="11">
        <v>179</v>
      </c>
      <c r="L14810" s="12">
        <v>0</v>
      </c>
      <c r="M14810" s="7">
        <f t="shared" si="694"/>
        <v>2016</v>
      </c>
      <c r="N14810" s="7">
        <f t="shared" si="695"/>
        <v>12</v>
      </c>
      <c r="O14810" s="30">
        <f t="shared" si="696"/>
        <v>179</v>
      </c>
    </row>
    <row r="14811" spans="2:15" x14ac:dyDescent="0.2">
      <c r="B14811" s="13">
        <v>65623</v>
      </c>
      <c r="C14811" s="14">
        <v>42723.626111111203</v>
      </c>
      <c r="D14811" s="7" t="s">
        <v>7</v>
      </c>
      <c r="E14811" s="13">
        <v>2207</v>
      </c>
      <c r="F14811" s="7" t="s">
        <v>51</v>
      </c>
      <c r="G14811" s="7" t="s">
        <v>11</v>
      </c>
      <c r="H14811" s="13">
        <v>10</v>
      </c>
      <c r="I14811" s="13">
        <f>IF(G14811="Male",VLOOKUP(H14811,'Shoe size conversion table'!$B$6:$D$22,2),VLOOKUP(H14811,'Shoe size conversion table'!$J$6:$L$22,2))</f>
        <v>43</v>
      </c>
      <c r="J14811" s="13">
        <f>IF(G14811="Male",VLOOKUP(H14811,'Shoe size conversion table'!$B$6:$D$22,3),VLOOKUP(H14811,'Shoe size conversion table'!$J$6:$L$22,3))</f>
        <v>9.5</v>
      </c>
      <c r="K14811" s="11">
        <v>189</v>
      </c>
      <c r="L14811" s="12">
        <v>0</v>
      </c>
      <c r="M14811" s="7">
        <f t="shared" si="694"/>
        <v>2016</v>
      </c>
      <c r="N14811" s="7">
        <f t="shared" si="695"/>
        <v>12</v>
      </c>
      <c r="O14811" s="30">
        <f t="shared" si="696"/>
        <v>189</v>
      </c>
    </row>
    <row r="14812" spans="2:15" x14ac:dyDescent="0.2">
      <c r="B14812" s="13">
        <v>65624</v>
      </c>
      <c r="C14812" s="14">
        <v>42723.786111111258</v>
      </c>
      <c r="D14812" s="7" t="s">
        <v>10</v>
      </c>
      <c r="E14812" s="13">
        <v>2201</v>
      </c>
      <c r="F14812" s="7" t="s">
        <v>34</v>
      </c>
      <c r="G14812" s="7" t="s">
        <v>12</v>
      </c>
      <c r="H14812" s="13">
        <v>8.5</v>
      </c>
      <c r="I14812" s="13">
        <f>IF(G14812="Male",VLOOKUP(H14812,'Shoe size conversion table'!$B$6:$D$22,2),VLOOKUP(H14812,'Shoe size conversion table'!$J$6:$L$22,2))</f>
        <v>39</v>
      </c>
      <c r="J14812" s="13">
        <f>IF(G14812="Male",VLOOKUP(H14812,'Shoe size conversion table'!$B$6:$D$22,3),VLOOKUP(H14812,'Shoe size conversion table'!$J$6:$L$22,3))</f>
        <v>6.5</v>
      </c>
      <c r="K14812" s="11">
        <v>199</v>
      </c>
      <c r="L14812" s="12">
        <v>0</v>
      </c>
      <c r="M14812" s="7">
        <f t="shared" si="694"/>
        <v>2016</v>
      </c>
      <c r="N14812" s="7">
        <f t="shared" si="695"/>
        <v>12</v>
      </c>
      <c r="O14812" s="30">
        <f t="shared" si="696"/>
        <v>199</v>
      </c>
    </row>
    <row r="14813" spans="2:15" x14ac:dyDescent="0.2">
      <c r="B14813" s="13">
        <v>65625</v>
      </c>
      <c r="C14813" s="14">
        <v>42723.916111111117</v>
      </c>
      <c r="D14813" s="7" t="s">
        <v>9</v>
      </c>
      <c r="E14813" s="13">
        <v>2183</v>
      </c>
      <c r="F14813" s="7" t="s">
        <v>58</v>
      </c>
      <c r="G14813" s="7" t="s">
        <v>11</v>
      </c>
      <c r="H14813" s="13">
        <v>10</v>
      </c>
      <c r="I14813" s="13">
        <f>IF(G14813="Male",VLOOKUP(H14813,'Shoe size conversion table'!$B$6:$D$22,2),VLOOKUP(H14813,'Shoe size conversion table'!$J$6:$L$22,2))</f>
        <v>43</v>
      </c>
      <c r="J14813" s="13">
        <f>IF(G14813="Male",VLOOKUP(H14813,'Shoe size conversion table'!$B$6:$D$22,3),VLOOKUP(H14813,'Shoe size conversion table'!$J$6:$L$22,3))</f>
        <v>9.5</v>
      </c>
      <c r="K14813" s="11">
        <v>179</v>
      </c>
      <c r="L14813" s="12">
        <v>0</v>
      </c>
      <c r="M14813" s="7">
        <f t="shared" si="694"/>
        <v>2016</v>
      </c>
      <c r="N14813" s="7">
        <f t="shared" si="695"/>
        <v>12</v>
      </c>
      <c r="O14813" s="30">
        <f t="shared" si="696"/>
        <v>179</v>
      </c>
    </row>
    <row r="14814" spans="2:15" x14ac:dyDescent="0.2">
      <c r="B14814" s="13">
        <v>65626</v>
      </c>
      <c r="C14814" s="14">
        <v>42723.916111111255</v>
      </c>
      <c r="D14814" s="7" t="s">
        <v>7</v>
      </c>
      <c r="E14814" s="13">
        <v>2221</v>
      </c>
      <c r="F14814" s="7" t="s">
        <v>48</v>
      </c>
      <c r="G14814" s="7" t="s">
        <v>12</v>
      </c>
      <c r="H14814" s="13">
        <v>9</v>
      </c>
      <c r="I14814" s="13" t="str">
        <f>IF(G14814="Male",VLOOKUP(H14814,'Shoe size conversion table'!$B$6:$D$22,2),VLOOKUP(H14814,'Shoe size conversion table'!$J$6:$L$22,2))</f>
        <v>39-40</v>
      </c>
      <c r="J14814" s="13">
        <f>IF(G14814="Male",VLOOKUP(H14814,'Shoe size conversion table'!$B$6:$D$22,3),VLOOKUP(H14814,'Shoe size conversion table'!$J$6:$L$22,3))</f>
        <v>7</v>
      </c>
      <c r="K14814" s="11">
        <v>159</v>
      </c>
      <c r="L14814" s="12">
        <v>0.2</v>
      </c>
      <c r="M14814" s="7">
        <f t="shared" si="694"/>
        <v>2016</v>
      </c>
      <c r="N14814" s="7">
        <f t="shared" si="695"/>
        <v>12</v>
      </c>
      <c r="O14814" s="30">
        <f t="shared" si="696"/>
        <v>127.2</v>
      </c>
    </row>
    <row r="14815" spans="2:15" x14ac:dyDescent="0.2">
      <c r="B14815" s="13">
        <v>65627</v>
      </c>
      <c r="C14815" s="14">
        <v>42723.976111111115</v>
      </c>
      <c r="D14815" s="7" t="s">
        <v>8</v>
      </c>
      <c r="E14815" s="13">
        <v>2157</v>
      </c>
      <c r="F14815" s="7" t="s">
        <v>40</v>
      </c>
      <c r="G14815" s="7" t="s">
        <v>11</v>
      </c>
      <c r="H14815" s="13">
        <v>7</v>
      </c>
      <c r="I14815" s="13">
        <f>IF(G14815="Male",VLOOKUP(H14815,'Shoe size conversion table'!$B$6:$D$22,2),VLOOKUP(H14815,'Shoe size conversion table'!$J$6:$L$22,2))</f>
        <v>40</v>
      </c>
      <c r="J14815" s="13">
        <f>IF(G14815="Male",VLOOKUP(H14815,'Shoe size conversion table'!$B$6:$D$22,3),VLOOKUP(H14815,'Shoe size conversion table'!$J$6:$L$22,3))</f>
        <v>6.5</v>
      </c>
      <c r="K14815" s="11">
        <v>149</v>
      </c>
      <c r="L14815" s="12">
        <v>0.2</v>
      </c>
      <c r="M14815" s="7">
        <f t="shared" si="694"/>
        <v>2016</v>
      </c>
      <c r="N14815" s="7">
        <f t="shared" si="695"/>
        <v>12</v>
      </c>
      <c r="O14815" s="30">
        <f t="shared" si="696"/>
        <v>119.2</v>
      </c>
    </row>
    <row r="14816" spans="2:15" x14ac:dyDescent="0.2">
      <c r="B14816" s="13">
        <v>65628</v>
      </c>
      <c r="C14816" s="14">
        <v>42723.996111111257</v>
      </c>
      <c r="D14816" s="7" t="s">
        <v>7</v>
      </c>
      <c r="E14816" s="13">
        <v>2211</v>
      </c>
      <c r="F14816" s="7" t="s">
        <v>43</v>
      </c>
      <c r="G14816" s="7" t="s">
        <v>12</v>
      </c>
      <c r="H14816" s="13">
        <v>8.5</v>
      </c>
      <c r="I14816" s="13">
        <f>IF(G14816="Male",VLOOKUP(H14816,'Shoe size conversion table'!$B$6:$D$22,2),VLOOKUP(H14816,'Shoe size conversion table'!$J$6:$L$22,2))</f>
        <v>39</v>
      </c>
      <c r="J14816" s="13">
        <f>IF(G14816="Male",VLOOKUP(H14816,'Shoe size conversion table'!$B$6:$D$22,3),VLOOKUP(H14816,'Shoe size conversion table'!$J$6:$L$22,3))</f>
        <v>6.5</v>
      </c>
      <c r="K14816" s="11">
        <v>129</v>
      </c>
      <c r="L14816" s="12">
        <v>0</v>
      </c>
      <c r="M14816" s="7">
        <f t="shared" si="694"/>
        <v>2016</v>
      </c>
      <c r="N14816" s="7">
        <f t="shared" si="695"/>
        <v>12</v>
      </c>
      <c r="O14816" s="30">
        <f t="shared" si="696"/>
        <v>129</v>
      </c>
    </row>
    <row r="14817" spans="2:15" x14ac:dyDescent="0.2">
      <c r="B14817" s="13">
        <v>65629</v>
      </c>
      <c r="C14817" s="14">
        <v>42724.14611111112</v>
      </c>
      <c r="D14817" s="7" t="s">
        <v>8</v>
      </c>
      <c r="E14817" s="13">
        <v>2149</v>
      </c>
      <c r="F14817" s="7" t="s">
        <v>38</v>
      </c>
      <c r="G14817" s="7" t="s">
        <v>12</v>
      </c>
      <c r="H14817" s="13">
        <v>7.5</v>
      </c>
      <c r="I14817" s="13">
        <f>IF(G14817="Male",VLOOKUP(H14817,'Shoe size conversion table'!$B$6:$D$22,2),VLOOKUP(H14817,'Shoe size conversion table'!$J$6:$L$22,2))</f>
        <v>38</v>
      </c>
      <c r="J14817" s="13">
        <f>IF(G14817="Male",VLOOKUP(H14817,'Shoe size conversion table'!$B$6:$D$22,3),VLOOKUP(H14817,'Shoe size conversion table'!$J$6:$L$22,3))</f>
        <v>5.5</v>
      </c>
      <c r="K14817" s="11">
        <v>159</v>
      </c>
      <c r="L14817" s="12">
        <v>0</v>
      </c>
      <c r="M14817" s="7">
        <f t="shared" si="694"/>
        <v>2016</v>
      </c>
      <c r="N14817" s="7">
        <f t="shared" si="695"/>
        <v>12</v>
      </c>
      <c r="O14817" s="30">
        <f t="shared" si="696"/>
        <v>159</v>
      </c>
    </row>
    <row r="14818" spans="2:15" x14ac:dyDescent="0.2">
      <c r="B14818" s="13">
        <v>65630</v>
      </c>
      <c r="C14818" s="14">
        <v>42724.306111111116</v>
      </c>
      <c r="D14818" s="7" t="s">
        <v>8</v>
      </c>
      <c r="E14818" s="13">
        <v>2199</v>
      </c>
      <c r="F14818" s="7" t="s">
        <v>37</v>
      </c>
      <c r="G14818" s="7" t="s">
        <v>11</v>
      </c>
      <c r="H14818" s="13">
        <v>9</v>
      </c>
      <c r="I14818" s="13">
        <f>IF(G14818="Male",VLOOKUP(H14818,'Shoe size conversion table'!$B$6:$D$22,2),VLOOKUP(H14818,'Shoe size conversion table'!$J$6:$L$22,2))</f>
        <v>42</v>
      </c>
      <c r="J14818" s="13">
        <f>IF(G14818="Male",VLOOKUP(H14818,'Shoe size conversion table'!$B$6:$D$22,3),VLOOKUP(H14818,'Shoe size conversion table'!$J$6:$L$22,3))</f>
        <v>8.5</v>
      </c>
      <c r="K14818" s="11">
        <v>199</v>
      </c>
      <c r="L14818" s="12">
        <v>0</v>
      </c>
      <c r="M14818" s="7">
        <f t="shared" si="694"/>
        <v>2016</v>
      </c>
      <c r="N14818" s="7">
        <f t="shared" si="695"/>
        <v>12</v>
      </c>
      <c r="O14818" s="30">
        <f t="shared" si="696"/>
        <v>199</v>
      </c>
    </row>
    <row r="14819" spans="2:15" x14ac:dyDescent="0.2">
      <c r="B14819" s="13">
        <v>65631</v>
      </c>
      <c r="C14819" s="14">
        <v>42724.356111111199</v>
      </c>
      <c r="D14819" s="7" t="s">
        <v>10</v>
      </c>
      <c r="E14819" s="13">
        <v>2164</v>
      </c>
      <c r="F14819" s="7" t="s">
        <v>34</v>
      </c>
      <c r="G14819" s="7" t="s">
        <v>11</v>
      </c>
      <c r="H14819" s="13">
        <v>14</v>
      </c>
      <c r="I14819" s="13">
        <f>IF(G14819="Male",VLOOKUP(H14819,'Shoe size conversion table'!$B$6:$D$22,2),VLOOKUP(H14819,'Shoe size conversion table'!$J$6:$L$22,2))</f>
        <v>47</v>
      </c>
      <c r="J14819" s="13">
        <f>IF(G14819="Male",VLOOKUP(H14819,'Shoe size conversion table'!$B$6:$D$22,3),VLOOKUP(H14819,'Shoe size conversion table'!$J$6:$L$22,3))</f>
        <v>13.5</v>
      </c>
      <c r="K14819" s="11">
        <v>189</v>
      </c>
      <c r="L14819" s="12">
        <v>0.1</v>
      </c>
      <c r="M14819" s="7">
        <f t="shared" si="694"/>
        <v>2016</v>
      </c>
      <c r="N14819" s="7">
        <f t="shared" si="695"/>
        <v>12</v>
      </c>
      <c r="O14819" s="30">
        <f t="shared" si="696"/>
        <v>170.1</v>
      </c>
    </row>
    <row r="14820" spans="2:15" x14ac:dyDescent="0.2">
      <c r="B14820" s="13">
        <v>65632</v>
      </c>
      <c r="C14820" s="14">
        <v>42724.476111111202</v>
      </c>
      <c r="D14820" s="7" t="s">
        <v>8</v>
      </c>
      <c r="E14820" s="13">
        <v>2149</v>
      </c>
      <c r="F14820" s="7" t="s">
        <v>37</v>
      </c>
      <c r="G14820" s="7" t="s">
        <v>12</v>
      </c>
      <c r="H14820" s="13">
        <v>8.5</v>
      </c>
      <c r="I14820" s="13">
        <f>IF(G14820="Male",VLOOKUP(H14820,'Shoe size conversion table'!$B$6:$D$22,2),VLOOKUP(H14820,'Shoe size conversion table'!$J$6:$L$22,2))</f>
        <v>39</v>
      </c>
      <c r="J14820" s="13">
        <f>IF(G14820="Male",VLOOKUP(H14820,'Shoe size conversion table'!$B$6:$D$22,3),VLOOKUP(H14820,'Shoe size conversion table'!$J$6:$L$22,3))</f>
        <v>6.5</v>
      </c>
      <c r="K14820" s="11">
        <v>169</v>
      </c>
      <c r="L14820" s="12">
        <v>0.5</v>
      </c>
      <c r="M14820" s="7">
        <f t="shared" si="694"/>
        <v>2016</v>
      </c>
      <c r="N14820" s="7">
        <f t="shared" si="695"/>
        <v>12</v>
      </c>
      <c r="O14820" s="30">
        <f t="shared" si="696"/>
        <v>84.5</v>
      </c>
    </row>
    <row r="14821" spans="2:15" x14ac:dyDescent="0.2">
      <c r="B14821" s="13">
        <v>65633</v>
      </c>
      <c r="C14821" s="14">
        <v>42724.546111111311</v>
      </c>
      <c r="D14821" s="7" t="s">
        <v>7</v>
      </c>
      <c r="E14821" s="13">
        <v>2201</v>
      </c>
      <c r="F14821" s="7" t="s">
        <v>54</v>
      </c>
      <c r="G14821" s="7" t="s">
        <v>11</v>
      </c>
      <c r="H14821" s="13">
        <v>9.5</v>
      </c>
      <c r="I14821" s="13" t="str">
        <f>IF(G14821="Male",VLOOKUP(H14821,'Shoe size conversion table'!$B$6:$D$22,2),VLOOKUP(H14821,'Shoe size conversion table'!$J$6:$L$22,2))</f>
        <v>42-43</v>
      </c>
      <c r="J14821" s="13">
        <f>IF(G14821="Male",VLOOKUP(H14821,'Shoe size conversion table'!$B$6:$D$22,3),VLOOKUP(H14821,'Shoe size conversion table'!$J$6:$L$22,3))</f>
        <v>9</v>
      </c>
      <c r="K14821" s="11">
        <v>179</v>
      </c>
      <c r="L14821" s="12">
        <v>0.3</v>
      </c>
      <c r="M14821" s="7">
        <f t="shared" si="694"/>
        <v>2016</v>
      </c>
      <c r="N14821" s="7">
        <f t="shared" si="695"/>
        <v>12</v>
      </c>
      <c r="O14821" s="30">
        <f t="shared" si="696"/>
        <v>125.3</v>
      </c>
    </row>
    <row r="14822" spans="2:15" x14ac:dyDescent="0.2">
      <c r="B14822" s="13">
        <v>65633</v>
      </c>
      <c r="C14822" s="14">
        <v>42724.546111111311</v>
      </c>
      <c r="D14822" s="7" t="s">
        <v>7</v>
      </c>
      <c r="E14822" s="13">
        <v>2203</v>
      </c>
      <c r="F14822" s="7" t="s">
        <v>50</v>
      </c>
      <c r="G14822" s="7" t="s">
        <v>11</v>
      </c>
      <c r="H14822" s="13">
        <v>8</v>
      </c>
      <c r="I14822" s="13">
        <f>IF(G14822="Male",VLOOKUP(H14822,'Shoe size conversion table'!$B$6:$D$22,2),VLOOKUP(H14822,'Shoe size conversion table'!$J$6:$L$22,2))</f>
        <v>41</v>
      </c>
      <c r="J14822" s="13">
        <f>IF(G14822="Male",VLOOKUP(H14822,'Shoe size conversion table'!$B$6:$D$22,3),VLOOKUP(H14822,'Shoe size conversion table'!$J$6:$L$22,3))</f>
        <v>7.5</v>
      </c>
      <c r="K14822" s="11">
        <v>129</v>
      </c>
      <c r="L14822" s="12">
        <v>0.5</v>
      </c>
      <c r="M14822" s="7">
        <f t="shared" si="694"/>
        <v>2016</v>
      </c>
      <c r="N14822" s="7">
        <f t="shared" si="695"/>
        <v>12</v>
      </c>
      <c r="O14822" s="30">
        <f t="shared" si="696"/>
        <v>64.5</v>
      </c>
    </row>
    <row r="14823" spans="2:15" x14ac:dyDescent="0.2">
      <c r="B14823" s="13">
        <v>65634</v>
      </c>
      <c r="C14823" s="14">
        <v>42724.576111111201</v>
      </c>
      <c r="D14823" s="7" t="s">
        <v>8</v>
      </c>
      <c r="E14823" s="13">
        <v>2231</v>
      </c>
      <c r="F14823" s="7" t="s">
        <v>37</v>
      </c>
      <c r="G14823" s="7" t="s">
        <v>11</v>
      </c>
      <c r="H14823" s="13">
        <v>11.5</v>
      </c>
      <c r="I14823" s="13" t="str">
        <f>IF(G14823="Male",VLOOKUP(H14823,'Shoe size conversion table'!$B$6:$D$22,2),VLOOKUP(H14823,'Shoe size conversion table'!$J$6:$L$22,2))</f>
        <v>44-45</v>
      </c>
      <c r="J14823" s="13">
        <f>IF(G14823="Male",VLOOKUP(H14823,'Shoe size conversion table'!$B$6:$D$22,3),VLOOKUP(H14823,'Shoe size conversion table'!$J$6:$L$22,3))</f>
        <v>11</v>
      </c>
      <c r="K14823" s="11">
        <v>129</v>
      </c>
      <c r="L14823" s="12">
        <v>0.1</v>
      </c>
      <c r="M14823" s="7">
        <f t="shared" si="694"/>
        <v>2016</v>
      </c>
      <c r="N14823" s="7">
        <f t="shared" si="695"/>
        <v>12</v>
      </c>
      <c r="O14823" s="30">
        <f t="shared" si="696"/>
        <v>116.10000000000001</v>
      </c>
    </row>
    <row r="14824" spans="2:15" x14ac:dyDescent="0.2">
      <c r="B14824" s="13">
        <v>65635</v>
      </c>
      <c r="C14824" s="14">
        <v>42724.846111111256</v>
      </c>
      <c r="D14824" s="7" t="s">
        <v>7</v>
      </c>
      <c r="E14824" s="13">
        <v>2176</v>
      </c>
      <c r="F14824" s="7" t="s">
        <v>48</v>
      </c>
      <c r="G14824" s="7" t="s">
        <v>12</v>
      </c>
      <c r="H14824" s="13">
        <v>8</v>
      </c>
      <c r="I14824" s="13" t="str">
        <f>IF(G14824="Male",VLOOKUP(H14824,'Shoe size conversion table'!$B$6:$D$22,2),VLOOKUP(H14824,'Shoe size conversion table'!$J$6:$L$22,2))</f>
        <v>38-39</v>
      </c>
      <c r="J14824" s="13">
        <f>IF(G14824="Male",VLOOKUP(H14824,'Shoe size conversion table'!$B$6:$D$22,3),VLOOKUP(H14824,'Shoe size conversion table'!$J$6:$L$22,3))</f>
        <v>6</v>
      </c>
      <c r="K14824" s="11">
        <v>199</v>
      </c>
      <c r="L14824" s="12">
        <v>0</v>
      </c>
      <c r="M14824" s="7">
        <f t="shared" si="694"/>
        <v>2016</v>
      </c>
      <c r="N14824" s="7">
        <f t="shared" si="695"/>
        <v>12</v>
      </c>
      <c r="O14824" s="30">
        <f t="shared" si="696"/>
        <v>199</v>
      </c>
    </row>
    <row r="14825" spans="2:15" x14ac:dyDescent="0.2">
      <c r="B14825" s="13">
        <v>65636</v>
      </c>
      <c r="C14825" s="14">
        <v>42724.916111111255</v>
      </c>
      <c r="D14825" s="7" t="s">
        <v>7</v>
      </c>
      <c r="E14825" s="13">
        <v>2184</v>
      </c>
      <c r="F14825" s="7" t="s">
        <v>48</v>
      </c>
      <c r="G14825" s="7" t="s">
        <v>12</v>
      </c>
      <c r="H14825" s="13">
        <v>9</v>
      </c>
      <c r="I14825" s="13" t="str">
        <f>IF(G14825="Male",VLOOKUP(H14825,'Shoe size conversion table'!$B$6:$D$22,2),VLOOKUP(H14825,'Shoe size conversion table'!$J$6:$L$22,2))</f>
        <v>39-40</v>
      </c>
      <c r="J14825" s="13">
        <f>IF(G14825="Male",VLOOKUP(H14825,'Shoe size conversion table'!$B$6:$D$22,3),VLOOKUP(H14825,'Shoe size conversion table'!$J$6:$L$22,3))</f>
        <v>7</v>
      </c>
      <c r="K14825" s="11">
        <v>189</v>
      </c>
      <c r="L14825" s="12">
        <v>0</v>
      </c>
      <c r="M14825" s="7">
        <f t="shared" si="694"/>
        <v>2016</v>
      </c>
      <c r="N14825" s="7">
        <f t="shared" si="695"/>
        <v>12</v>
      </c>
      <c r="O14825" s="30">
        <f t="shared" si="696"/>
        <v>189</v>
      </c>
    </row>
    <row r="14826" spans="2:15" x14ac:dyDescent="0.2">
      <c r="B14826" s="13">
        <v>65637</v>
      </c>
      <c r="C14826" s="14">
        <v>42724.976111111115</v>
      </c>
      <c r="D14826" s="7" t="s">
        <v>7</v>
      </c>
      <c r="E14826" s="13">
        <v>2168</v>
      </c>
      <c r="F14826" s="7" t="s">
        <v>49</v>
      </c>
      <c r="G14826" s="7" t="s">
        <v>12</v>
      </c>
      <c r="H14826" s="13">
        <v>5.5</v>
      </c>
      <c r="I14826" s="13">
        <f>IF(G14826="Male",VLOOKUP(H14826,'Shoe size conversion table'!$B$6:$D$22,2),VLOOKUP(H14826,'Shoe size conversion table'!$J$6:$L$22,2))</f>
        <v>36</v>
      </c>
      <c r="J14826" s="13">
        <f>IF(G14826="Male",VLOOKUP(H14826,'Shoe size conversion table'!$B$6:$D$22,3),VLOOKUP(H14826,'Shoe size conversion table'!$J$6:$L$22,3))</f>
        <v>3.5</v>
      </c>
      <c r="K14826" s="11">
        <v>159</v>
      </c>
      <c r="L14826" s="12">
        <v>0</v>
      </c>
      <c r="M14826" s="7">
        <f t="shared" si="694"/>
        <v>2016</v>
      </c>
      <c r="N14826" s="7">
        <f t="shared" si="695"/>
        <v>12</v>
      </c>
      <c r="O14826" s="30">
        <f t="shared" si="696"/>
        <v>159</v>
      </c>
    </row>
    <row r="14827" spans="2:15" x14ac:dyDescent="0.2">
      <c r="B14827" s="13">
        <v>65638</v>
      </c>
      <c r="C14827" s="14">
        <v>42725.086111111203</v>
      </c>
      <c r="D14827" s="7" t="s">
        <v>7</v>
      </c>
      <c r="E14827" s="13">
        <v>2217</v>
      </c>
      <c r="F14827" s="7" t="s">
        <v>48</v>
      </c>
      <c r="G14827" s="7" t="s">
        <v>11</v>
      </c>
      <c r="H14827" s="13">
        <v>11</v>
      </c>
      <c r="I14827" s="13">
        <f>IF(G14827="Male",VLOOKUP(H14827,'Shoe size conversion table'!$B$6:$D$22,2),VLOOKUP(H14827,'Shoe size conversion table'!$J$6:$L$22,2))</f>
        <v>44</v>
      </c>
      <c r="J14827" s="13">
        <f>IF(G14827="Male",VLOOKUP(H14827,'Shoe size conversion table'!$B$6:$D$22,3),VLOOKUP(H14827,'Shoe size conversion table'!$J$6:$L$22,3))</f>
        <v>10.5</v>
      </c>
      <c r="K14827" s="11">
        <v>199</v>
      </c>
      <c r="L14827" s="12">
        <v>0</v>
      </c>
      <c r="M14827" s="7">
        <f t="shared" si="694"/>
        <v>2016</v>
      </c>
      <c r="N14827" s="7">
        <f t="shared" si="695"/>
        <v>12</v>
      </c>
      <c r="O14827" s="30">
        <f t="shared" si="696"/>
        <v>199</v>
      </c>
    </row>
    <row r="14828" spans="2:15" x14ac:dyDescent="0.2">
      <c r="B14828" s="13">
        <v>65639</v>
      </c>
      <c r="C14828" s="14">
        <v>42725.096111111205</v>
      </c>
      <c r="D14828" s="7" t="s">
        <v>7</v>
      </c>
      <c r="E14828" s="13">
        <v>2167</v>
      </c>
      <c r="F14828" s="7" t="s">
        <v>55</v>
      </c>
      <c r="G14828" s="7" t="s">
        <v>11</v>
      </c>
      <c r="H14828" s="13">
        <v>9.5</v>
      </c>
      <c r="I14828" s="13" t="str">
        <f>IF(G14828="Male",VLOOKUP(H14828,'Shoe size conversion table'!$B$6:$D$22,2),VLOOKUP(H14828,'Shoe size conversion table'!$J$6:$L$22,2))</f>
        <v>42-43</v>
      </c>
      <c r="J14828" s="13">
        <f>IF(G14828="Male",VLOOKUP(H14828,'Shoe size conversion table'!$B$6:$D$22,3),VLOOKUP(H14828,'Shoe size conversion table'!$J$6:$L$22,3))</f>
        <v>9</v>
      </c>
      <c r="K14828" s="11">
        <v>179</v>
      </c>
      <c r="L14828" s="12">
        <v>0.2</v>
      </c>
      <c r="M14828" s="7">
        <f t="shared" si="694"/>
        <v>2016</v>
      </c>
      <c r="N14828" s="7">
        <f t="shared" si="695"/>
        <v>12</v>
      </c>
      <c r="O14828" s="30">
        <f t="shared" si="696"/>
        <v>143.20000000000002</v>
      </c>
    </row>
    <row r="14829" spans="2:15" x14ac:dyDescent="0.2">
      <c r="B14829" s="13">
        <v>65640</v>
      </c>
      <c r="C14829" s="14">
        <v>42725.14611111112</v>
      </c>
      <c r="D14829" s="7" t="s">
        <v>8</v>
      </c>
      <c r="E14829" s="13">
        <v>2235</v>
      </c>
      <c r="F14829" s="7" t="s">
        <v>38</v>
      </c>
      <c r="G14829" s="7" t="s">
        <v>11</v>
      </c>
      <c r="H14829" s="13">
        <v>9.5</v>
      </c>
      <c r="I14829" s="13" t="str">
        <f>IF(G14829="Male",VLOOKUP(H14829,'Shoe size conversion table'!$B$6:$D$22,2),VLOOKUP(H14829,'Shoe size conversion table'!$J$6:$L$22,2))</f>
        <v>42-43</v>
      </c>
      <c r="J14829" s="13">
        <f>IF(G14829="Male",VLOOKUP(H14829,'Shoe size conversion table'!$B$6:$D$22,3),VLOOKUP(H14829,'Shoe size conversion table'!$J$6:$L$22,3))</f>
        <v>9</v>
      </c>
      <c r="K14829" s="11">
        <v>199</v>
      </c>
      <c r="L14829" s="12">
        <v>0</v>
      </c>
      <c r="M14829" s="7">
        <f t="shared" si="694"/>
        <v>2016</v>
      </c>
      <c r="N14829" s="7">
        <f t="shared" si="695"/>
        <v>12</v>
      </c>
      <c r="O14829" s="30">
        <f t="shared" si="696"/>
        <v>199</v>
      </c>
    </row>
    <row r="14830" spans="2:15" x14ac:dyDescent="0.2">
      <c r="B14830" s="13">
        <v>65641</v>
      </c>
      <c r="C14830" s="14">
        <v>42725.306111111116</v>
      </c>
      <c r="D14830" s="7" t="s">
        <v>8</v>
      </c>
      <c r="E14830" s="13">
        <v>2208</v>
      </c>
      <c r="F14830" s="7" t="s">
        <v>38</v>
      </c>
      <c r="G14830" s="7" t="s">
        <v>12</v>
      </c>
      <c r="H14830" s="13">
        <v>7</v>
      </c>
      <c r="I14830" s="13" t="str">
        <f>IF(G14830="Male",VLOOKUP(H14830,'Shoe size conversion table'!$B$6:$D$22,2),VLOOKUP(H14830,'Shoe size conversion table'!$J$6:$L$22,2))</f>
        <v>37-38</v>
      </c>
      <c r="J14830" s="13">
        <f>IF(G14830="Male",VLOOKUP(H14830,'Shoe size conversion table'!$B$6:$D$22,3),VLOOKUP(H14830,'Shoe size conversion table'!$J$6:$L$22,3))</f>
        <v>5</v>
      </c>
      <c r="K14830" s="11">
        <v>129</v>
      </c>
      <c r="L14830" s="12">
        <v>0</v>
      </c>
      <c r="M14830" s="7">
        <f t="shared" si="694"/>
        <v>2016</v>
      </c>
      <c r="N14830" s="7">
        <f t="shared" si="695"/>
        <v>12</v>
      </c>
      <c r="O14830" s="30">
        <f t="shared" si="696"/>
        <v>129</v>
      </c>
    </row>
    <row r="14831" spans="2:15" x14ac:dyDescent="0.2">
      <c r="B14831" s="13">
        <v>65642</v>
      </c>
      <c r="C14831" s="14">
        <v>42725.406111111311</v>
      </c>
      <c r="D14831" s="7" t="s">
        <v>8</v>
      </c>
      <c r="E14831" s="13">
        <v>2231</v>
      </c>
      <c r="F14831" s="7" t="s">
        <v>38</v>
      </c>
      <c r="G14831" s="7" t="s">
        <v>12</v>
      </c>
      <c r="H14831" s="13">
        <v>10</v>
      </c>
      <c r="I14831" s="13" t="str">
        <f>IF(G14831="Male",VLOOKUP(H14831,'Shoe size conversion table'!$B$6:$D$22,2),VLOOKUP(H14831,'Shoe size conversion table'!$J$6:$L$22,2))</f>
        <v>40-41</v>
      </c>
      <c r="J14831" s="13">
        <f>IF(G14831="Male",VLOOKUP(H14831,'Shoe size conversion table'!$B$6:$D$22,3),VLOOKUP(H14831,'Shoe size conversion table'!$J$6:$L$22,3))</f>
        <v>8</v>
      </c>
      <c r="K14831" s="11">
        <v>129</v>
      </c>
      <c r="L14831" s="12">
        <v>0.2</v>
      </c>
      <c r="M14831" s="7">
        <f t="shared" si="694"/>
        <v>2016</v>
      </c>
      <c r="N14831" s="7">
        <f t="shared" si="695"/>
        <v>12</v>
      </c>
      <c r="O14831" s="30">
        <f t="shared" si="696"/>
        <v>103.2</v>
      </c>
    </row>
    <row r="14832" spans="2:15" x14ac:dyDescent="0.2">
      <c r="B14832" s="13">
        <v>65643</v>
      </c>
      <c r="C14832" s="14">
        <v>42725.476111111202</v>
      </c>
      <c r="D14832" s="7" t="s">
        <v>8</v>
      </c>
      <c r="E14832" s="13">
        <v>2186</v>
      </c>
      <c r="F14832" s="7" t="s">
        <v>38</v>
      </c>
      <c r="G14832" s="7" t="s">
        <v>12</v>
      </c>
      <c r="H14832" s="13">
        <v>8.5</v>
      </c>
      <c r="I14832" s="13">
        <f>IF(G14832="Male",VLOOKUP(H14832,'Shoe size conversion table'!$B$6:$D$22,2),VLOOKUP(H14832,'Shoe size conversion table'!$J$6:$L$22,2))</f>
        <v>39</v>
      </c>
      <c r="J14832" s="13">
        <f>IF(G14832="Male",VLOOKUP(H14832,'Shoe size conversion table'!$B$6:$D$22,3),VLOOKUP(H14832,'Shoe size conversion table'!$J$6:$L$22,3))</f>
        <v>6.5</v>
      </c>
      <c r="K14832" s="11">
        <v>199</v>
      </c>
      <c r="L14832" s="12">
        <v>0</v>
      </c>
      <c r="M14832" s="7">
        <f t="shared" si="694"/>
        <v>2016</v>
      </c>
      <c r="N14832" s="7">
        <f t="shared" si="695"/>
        <v>12</v>
      </c>
      <c r="O14832" s="30">
        <f t="shared" si="696"/>
        <v>199</v>
      </c>
    </row>
    <row r="14833" spans="2:15" x14ac:dyDescent="0.2">
      <c r="B14833" s="13">
        <v>65644</v>
      </c>
      <c r="C14833" s="14">
        <v>42725.766111111123</v>
      </c>
      <c r="D14833" s="7" t="s">
        <v>10</v>
      </c>
      <c r="E14833" s="13">
        <v>2154</v>
      </c>
      <c r="F14833" s="7" t="s">
        <v>34</v>
      </c>
      <c r="G14833" s="7" t="s">
        <v>12</v>
      </c>
      <c r="H14833" s="13">
        <v>8</v>
      </c>
      <c r="I14833" s="13" t="str">
        <f>IF(G14833="Male",VLOOKUP(H14833,'Shoe size conversion table'!$B$6:$D$22,2),VLOOKUP(H14833,'Shoe size conversion table'!$J$6:$L$22,2))</f>
        <v>38-39</v>
      </c>
      <c r="J14833" s="13">
        <f>IF(G14833="Male",VLOOKUP(H14833,'Shoe size conversion table'!$B$6:$D$22,3),VLOOKUP(H14833,'Shoe size conversion table'!$J$6:$L$22,3))</f>
        <v>6</v>
      </c>
      <c r="K14833" s="11">
        <v>179</v>
      </c>
      <c r="L14833" s="12">
        <v>0.3</v>
      </c>
      <c r="M14833" s="7">
        <f t="shared" si="694"/>
        <v>2016</v>
      </c>
      <c r="N14833" s="7">
        <f t="shared" si="695"/>
        <v>12</v>
      </c>
      <c r="O14833" s="30">
        <f t="shared" si="696"/>
        <v>125.3</v>
      </c>
    </row>
    <row r="14834" spans="2:15" x14ac:dyDescent="0.2">
      <c r="B14834" s="13">
        <v>65645</v>
      </c>
      <c r="C14834" s="14">
        <v>42725.836111111312</v>
      </c>
      <c r="D14834" s="7" t="s">
        <v>10</v>
      </c>
      <c r="E14834" s="13">
        <v>2223</v>
      </c>
      <c r="F14834" s="7" t="s">
        <v>35</v>
      </c>
      <c r="G14834" s="7" t="s">
        <v>11</v>
      </c>
      <c r="H14834" s="13">
        <v>9.5</v>
      </c>
      <c r="I14834" s="13" t="str">
        <f>IF(G14834="Male",VLOOKUP(H14834,'Shoe size conversion table'!$B$6:$D$22,2),VLOOKUP(H14834,'Shoe size conversion table'!$J$6:$L$22,2))</f>
        <v>42-43</v>
      </c>
      <c r="J14834" s="13">
        <f>IF(G14834="Male",VLOOKUP(H14834,'Shoe size conversion table'!$B$6:$D$22,3),VLOOKUP(H14834,'Shoe size conversion table'!$J$6:$L$22,3))</f>
        <v>9</v>
      </c>
      <c r="K14834" s="11">
        <v>169</v>
      </c>
      <c r="L14834" s="12">
        <v>0.1</v>
      </c>
      <c r="M14834" s="7">
        <f t="shared" si="694"/>
        <v>2016</v>
      </c>
      <c r="N14834" s="7">
        <f t="shared" si="695"/>
        <v>12</v>
      </c>
      <c r="O14834" s="30">
        <f t="shared" si="696"/>
        <v>152.1</v>
      </c>
    </row>
    <row r="14835" spans="2:15" x14ac:dyDescent="0.2">
      <c r="B14835" s="13">
        <v>65646</v>
      </c>
      <c r="C14835" s="14">
        <v>42725.916111111117</v>
      </c>
      <c r="D14835" s="7" t="s">
        <v>9</v>
      </c>
      <c r="E14835" s="13">
        <v>2147</v>
      </c>
      <c r="F14835" s="7" t="s">
        <v>58</v>
      </c>
      <c r="G14835" s="7" t="s">
        <v>11</v>
      </c>
      <c r="H14835" s="13">
        <v>8.5</v>
      </c>
      <c r="I14835" s="13" t="str">
        <f>IF(G14835="Male",VLOOKUP(H14835,'Shoe size conversion table'!$B$6:$D$22,2),VLOOKUP(H14835,'Shoe size conversion table'!$J$6:$L$22,2))</f>
        <v>41-42</v>
      </c>
      <c r="J14835" s="13">
        <f>IF(G14835="Male",VLOOKUP(H14835,'Shoe size conversion table'!$B$6:$D$22,3),VLOOKUP(H14835,'Shoe size conversion table'!$J$6:$L$22,3))</f>
        <v>8</v>
      </c>
      <c r="K14835" s="11">
        <v>179</v>
      </c>
      <c r="L14835" s="12">
        <v>0</v>
      </c>
      <c r="M14835" s="7">
        <f t="shared" si="694"/>
        <v>2016</v>
      </c>
      <c r="N14835" s="7">
        <f t="shared" si="695"/>
        <v>12</v>
      </c>
      <c r="O14835" s="30">
        <f t="shared" si="696"/>
        <v>179</v>
      </c>
    </row>
    <row r="14836" spans="2:15" x14ac:dyDescent="0.2">
      <c r="B14836" s="13">
        <v>65647</v>
      </c>
      <c r="C14836" s="14">
        <v>42726.046111111129</v>
      </c>
      <c r="D14836" s="7" t="s">
        <v>7</v>
      </c>
      <c r="E14836" s="13">
        <v>2203</v>
      </c>
      <c r="F14836" s="7" t="s">
        <v>49</v>
      </c>
      <c r="G14836" s="7" t="s">
        <v>11</v>
      </c>
      <c r="H14836" s="13">
        <v>9.5</v>
      </c>
      <c r="I14836" s="13" t="str">
        <f>IF(G14836="Male",VLOOKUP(H14836,'Shoe size conversion table'!$B$6:$D$22,2),VLOOKUP(H14836,'Shoe size conversion table'!$J$6:$L$22,2))</f>
        <v>42-43</v>
      </c>
      <c r="J14836" s="13">
        <f>IF(G14836="Male",VLOOKUP(H14836,'Shoe size conversion table'!$B$6:$D$22,3),VLOOKUP(H14836,'Shoe size conversion table'!$J$6:$L$22,3))</f>
        <v>9</v>
      </c>
      <c r="K14836" s="11">
        <v>189</v>
      </c>
      <c r="L14836" s="12">
        <v>0</v>
      </c>
      <c r="M14836" s="7">
        <f t="shared" si="694"/>
        <v>2016</v>
      </c>
      <c r="N14836" s="7">
        <f t="shared" si="695"/>
        <v>12</v>
      </c>
      <c r="O14836" s="30">
        <f t="shared" si="696"/>
        <v>189</v>
      </c>
    </row>
    <row r="14837" spans="2:15" x14ac:dyDescent="0.2">
      <c r="B14837" s="13">
        <v>65648</v>
      </c>
      <c r="C14837" s="14">
        <v>42726.086111111203</v>
      </c>
      <c r="D14837" s="7" t="s">
        <v>7</v>
      </c>
      <c r="E14837" s="13">
        <v>2180</v>
      </c>
      <c r="F14837" s="7" t="s">
        <v>48</v>
      </c>
      <c r="G14837" s="7" t="s">
        <v>11</v>
      </c>
      <c r="H14837" s="13">
        <v>8.5</v>
      </c>
      <c r="I14837" s="13" t="str">
        <f>IF(G14837="Male",VLOOKUP(H14837,'Shoe size conversion table'!$B$6:$D$22,2),VLOOKUP(H14837,'Shoe size conversion table'!$J$6:$L$22,2))</f>
        <v>41-42</v>
      </c>
      <c r="J14837" s="13">
        <f>IF(G14837="Male",VLOOKUP(H14837,'Shoe size conversion table'!$B$6:$D$22,3),VLOOKUP(H14837,'Shoe size conversion table'!$J$6:$L$22,3))</f>
        <v>8</v>
      </c>
      <c r="K14837" s="11">
        <v>159</v>
      </c>
      <c r="L14837" s="12">
        <v>0</v>
      </c>
      <c r="M14837" s="7">
        <f t="shared" si="694"/>
        <v>2016</v>
      </c>
      <c r="N14837" s="7">
        <f t="shared" si="695"/>
        <v>12</v>
      </c>
      <c r="O14837" s="30">
        <f t="shared" si="696"/>
        <v>159</v>
      </c>
    </row>
    <row r="14838" spans="2:15" x14ac:dyDescent="0.2">
      <c r="B14838" s="13">
        <v>65649</v>
      </c>
      <c r="C14838" s="14">
        <v>42726.096111111205</v>
      </c>
      <c r="D14838" s="7" t="s">
        <v>7</v>
      </c>
      <c r="E14838" s="13">
        <v>2208</v>
      </c>
      <c r="F14838" s="7" t="s">
        <v>49</v>
      </c>
      <c r="G14838" s="7" t="s">
        <v>11</v>
      </c>
      <c r="H14838" s="13">
        <v>9.5</v>
      </c>
      <c r="I14838" s="13" t="str">
        <f>IF(G14838="Male",VLOOKUP(H14838,'Shoe size conversion table'!$B$6:$D$22,2),VLOOKUP(H14838,'Shoe size conversion table'!$J$6:$L$22,2))</f>
        <v>42-43</v>
      </c>
      <c r="J14838" s="13">
        <f>IF(G14838="Male",VLOOKUP(H14838,'Shoe size conversion table'!$B$6:$D$22,3),VLOOKUP(H14838,'Shoe size conversion table'!$J$6:$L$22,3))</f>
        <v>9</v>
      </c>
      <c r="K14838" s="11">
        <v>149</v>
      </c>
      <c r="L14838" s="12">
        <v>0</v>
      </c>
      <c r="M14838" s="7">
        <f t="shared" si="694"/>
        <v>2016</v>
      </c>
      <c r="N14838" s="7">
        <f t="shared" si="695"/>
        <v>12</v>
      </c>
      <c r="O14838" s="30">
        <f t="shared" si="696"/>
        <v>149</v>
      </c>
    </row>
    <row r="14839" spans="2:15" x14ac:dyDescent="0.2">
      <c r="B14839" s="13">
        <v>65650</v>
      </c>
      <c r="C14839" s="14">
        <v>42726.466111111258</v>
      </c>
      <c r="D14839" s="7" t="s">
        <v>9</v>
      </c>
      <c r="E14839" s="13">
        <v>2216</v>
      </c>
      <c r="F14839" s="7" t="s">
        <v>59</v>
      </c>
      <c r="G14839" s="7" t="s">
        <v>12</v>
      </c>
      <c r="H14839" s="13">
        <v>5.5</v>
      </c>
      <c r="I14839" s="13">
        <f>IF(G14839="Male",VLOOKUP(H14839,'Shoe size conversion table'!$B$6:$D$22,2),VLOOKUP(H14839,'Shoe size conversion table'!$J$6:$L$22,2))</f>
        <v>36</v>
      </c>
      <c r="J14839" s="13">
        <f>IF(G14839="Male",VLOOKUP(H14839,'Shoe size conversion table'!$B$6:$D$22,3),VLOOKUP(H14839,'Shoe size conversion table'!$J$6:$L$22,3))</f>
        <v>3.5</v>
      </c>
      <c r="K14839" s="11">
        <v>159</v>
      </c>
      <c r="L14839" s="12">
        <v>0.3</v>
      </c>
      <c r="M14839" s="7">
        <f t="shared" si="694"/>
        <v>2016</v>
      </c>
      <c r="N14839" s="7">
        <f t="shared" si="695"/>
        <v>12</v>
      </c>
      <c r="O14839" s="30">
        <f t="shared" si="696"/>
        <v>111.3</v>
      </c>
    </row>
    <row r="14840" spans="2:15" x14ac:dyDescent="0.2">
      <c r="B14840" s="13">
        <v>65651</v>
      </c>
      <c r="C14840" s="14">
        <v>42726.486111111313</v>
      </c>
      <c r="D14840" s="7" t="s">
        <v>7</v>
      </c>
      <c r="E14840" s="13">
        <v>2194</v>
      </c>
      <c r="F14840" s="7" t="s">
        <v>49</v>
      </c>
      <c r="G14840" s="7" t="s">
        <v>12</v>
      </c>
      <c r="H14840" s="13">
        <v>8.5</v>
      </c>
      <c r="I14840" s="13">
        <f>IF(G14840="Male",VLOOKUP(H14840,'Shoe size conversion table'!$B$6:$D$22,2),VLOOKUP(H14840,'Shoe size conversion table'!$J$6:$L$22,2))</f>
        <v>39</v>
      </c>
      <c r="J14840" s="13">
        <f>IF(G14840="Male",VLOOKUP(H14840,'Shoe size conversion table'!$B$6:$D$22,3),VLOOKUP(H14840,'Shoe size conversion table'!$J$6:$L$22,3))</f>
        <v>6.5</v>
      </c>
      <c r="K14840" s="11">
        <v>159</v>
      </c>
      <c r="L14840" s="12">
        <v>0.3</v>
      </c>
      <c r="M14840" s="7">
        <f t="shared" si="694"/>
        <v>2016</v>
      </c>
      <c r="N14840" s="7">
        <f t="shared" si="695"/>
        <v>12</v>
      </c>
      <c r="O14840" s="30">
        <f t="shared" si="696"/>
        <v>111.3</v>
      </c>
    </row>
    <row r="14841" spans="2:15" x14ac:dyDescent="0.2">
      <c r="B14841" s="13">
        <v>65652</v>
      </c>
      <c r="C14841" s="14">
        <v>42726.546111111311</v>
      </c>
      <c r="D14841" s="7" t="s">
        <v>7</v>
      </c>
      <c r="E14841" s="13">
        <v>2182</v>
      </c>
      <c r="F14841" s="7" t="s">
        <v>57</v>
      </c>
      <c r="G14841" s="7" t="s">
        <v>11</v>
      </c>
      <c r="H14841" s="13">
        <v>10.5</v>
      </c>
      <c r="I14841" s="13" t="str">
        <f>IF(G14841="Male",VLOOKUP(H14841,'Shoe size conversion table'!$B$6:$D$22,2),VLOOKUP(H14841,'Shoe size conversion table'!$J$6:$L$22,2))</f>
        <v>43-44</v>
      </c>
      <c r="J14841" s="13">
        <f>IF(G14841="Male",VLOOKUP(H14841,'Shoe size conversion table'!$B$6:$D$22,3),VLOOKUP(H14841,'Shoe size conversion table'!$J$6:$L$22,3))</f>
        <v>10</v>
      </c>
      <c r="K14841" s="11">
        <v>199</v>
      </c>
      <c r="L14841" s="12">
        <v>0</v>
      </c>
      <c r="M14841" s="7">
        <f t="shared" si="694"/>
        <v>2016</v>
      </c>
      <c r="N14841" s="7">
        <f t="shared" si="695"/>
        <v>12</v>
      </c>
      <c r="O14841" s="30">
        <f t="shared" si="696"/>
        <v>199</v>
      </c>
    </row>
    <row r="14842" spans="2:15" x14ac:dyDescent="0.2">
      <c r="B14842" s="13">
        <v>65652</v>
      </c>
      <c r="C14842" s="14">
        <v>42726.546111111311</v>
      </c>
      <c r="D14842" s="7" t="s">
        <v>7</v>
      </c>
      <c r="E14842" s="13">
        <v>2149</v>
      </c>
      <c r="F14842" s="7" t="s">
        <v>43</v>
      </c>
      <c r="G14842" s="7" t="s">
        <v>11</v>
      </c>
      <c r="H14842" s="13">
        <v>11</v>
      </c>
      <c r="I14842" s="13">
        <f>IF(G14842="Male",VLOOKUP(H14842,'Shoe size conversion table'!$B$6:$D$22,2),VLOOKUP(H14842,'Shoe size conversion table'!$J$6:$L$22,2))</f>
        <v>44</v>
      </c>
      <c r="J14842" s="13">
        <f>IF(G14842="Male",VLOOKUP(H14842,'Shoe size conversion table'!$B$6:$D$22,3),VLOOKUP(H14842,'Shoe size conversion table'!$J$6:$L$22,3))</f>
        <v>10.5</v>
      </c>
      <c r="K14842" s="11">
        <v>159</v>
      </c>
      <c r="L14842" s="12">
        <v>0</v>
      </c>
      <c r="M14842" s="7">
        <f t="shared" si="694"/>
        <v>2016</v>
      </c>
      <c r="N14842" s="7">
        <f t="shared" si="695"/>
        <v>12</v>
      </c>
      <c r="O14842" s="30">
        <f t="shared" si="696"/>
        <v>159</v>
      </c>
    </row>
    <row r="14843" spans="2:15" x14ac:dyDescent="0.2">
      <c r="B14843" s="13">
        <v>65653</v>
      </c>
      <c r="C14843" s="14">
        <v>42726.706111111198</v>
      </c>
      <c r="D14843" s="7" t="s">
        <v>8</v>
      </c>
      <c r="E14843" s="13">
        <v>2151</v>
      </c>
      <c r="F14843" s="7" t="s">
        <v>42</v>
      </c>
      <c r="G14843" s="7" t="s">
        <v>12</v>
      </c>
      <c r="H14843" s="13">
        <v>9</v>
      </c>
      <c r="I14843" s="13" t="str">
        <f>IF(G14843="Male",VLOOKUP(H14843,'Shoe size conversion table'!$B$6:$D$22,2),VLOOKUP(H14843,'Shoe size conversion table'!$J$6:$L$22,2))</f>
        <v>39-40</v>
      </c>
      <c r="J14843" s="13">
        <f>IF(G14843="Male",VLOOKUP(H14843,'Shoe size conversion table'!$B$6:$D$22,3),VLOOKUP(H14843,'Shoe size conversion table'!$J$6:$L$22,3))</f>
        <v>7</v>
      </c>
      <c r="K14843" s="11">
        <v>179</v>
      </c>
      <c r="L14843" s="12">
        <v>0.1</v>
      </c>
      <c r="M14843" s="7">
        <f t="shared" si="694"/>
        <v>2016</v>
      </c>
      <c r="N14843" s="7">
        <f t="shared" si="695"/>
        <v>12</v>
      </c>
      <c r="O14843" s="30">
        <f t="shared" si="696"/>
        <v>161.1</v>
      </c>
    </row>
    <row r="14844" spans="2:15" x14ac:dyDescent="0.2">
      <c r="B14844" s="13">
        <v>65654</v>
      </c>
      <c r="C14844" s="14">
        <v>42726.766111111123</v>
      </c>
      <c r="D14844" s="7" t="s">
        <v>10</v>
      </c>
      <c r="E14844" s="13">
        <v>2208</v>
      </c>
      <c r="F14844" s="7" t="s">
        <v>34</v>
      </c>
      <c r="G14844" s="7" t="s">
        <v>11</v>
      </c>
      <c r="H14844" s="13">
        <v>9.5</v>
      </c>
      <c r="I14844" s="13" t="str">
        <f>IF(G14844="Male",VLOOKUP(H14844,'Shoe size conversion table'!$B$6:$D$22,2),VLOOKUP(H14844,'Shoe size conversion table'!$J$6:$L$22,2))</f>
        <v>42-43</v>
      </c>
      <c r="J14844" s="13">
        <f>IF(G14844="Male",VLOOKUP(H14844,'Shoe size conversion table'!$B$6:$D$22,3),VLOOKUP(H14844,'Shoe size conversion table'!$J$6:$L$22,3))</f>
        <v>9</v>
      </c>
      <c r="K14844" s="11">
        <v>159</v>
      </c>
      <c r="L14844" s="12">
        <v>0</v>
      </c>
      <c r="M14844" s="7">
        <f t="shared" si="694"/>
        <v>2016</v>
      </c>
      <c r="N14844" s="7">
        <f t="shared" si="695"/>
        <v>12</v>
      </c>
      <c r="O14844" s="30">
        <f t="shared" si="696"/>
        <v>159</v>
      </c>
    </row>
    <row r="14845" spans="2:15" x14ac:dyDescent="0.2">
      <c r="B14845" s="13">
        <v>65655</v>
      </c>
      <c r="C14845" s="14">
        <v>42726.776111111132</v>
      </c>
      <c r="D14845" s="7" t="s">
        <v>10</v>
      </c>
      <c r="E14845" s="13">
        <v>2183</v>
      </c>
      <c r="F14845" s="7" t="s">
        <v>35</v>
      </c>
      <c r="G14845" s="7" t="s">
        <v>11</v>
      </c>
      <c r="H14845" s="13">
        <v>11</v>
      </c>
      <c r="I14845" s="13">
        <f>IF(G14845="Male",VLOOKUP(H14845,'Shoe size conversion table'!$B$6:$D$22,2),VLOOKUP(H14845,'Shoe size conversion table'!$J$6:$L$22,2))</f>
        <v>44</v>
      </c>
      <c r="J14845" s="13">
        <f>IF(G14845="Male",VLOOKUP(H14845,'Shoe size conversion table'!$B$6:$D$22,3),VLOOKUP(H14845,'Shoe size conversion table'!$J$6:$L$22,3))</f>
        <v>10.5</v>
      </c>
      <c r="K14845" s="11">
        <v>129</v>
      </c>
      <c r="L14845" s="12">
        <v>0.5</v>
      </c>
      <c r="M14845" s="7">
        <f t="shared" si="694"/>
        <v>2016</v>
      </c>
      <c r="N14845" s="7">
        <f t="shared" si="695"/>
        <v>12</v>
      </c>
      <c r="O14845" s="30">
        <f t="shared" si="696"/>
        <v>64.5</v>
      </c>
    </row>
    <row r="14846" spans="2:15" x14ac:dyDescent="0.2">
      <c r="B14846" s="13">
        <v>65656</v>
      </c>
      <c r="C14846" s="14">
        <v>42726.786111111258</v>
      </c>
      <c r="D14846" s="7" t="s">
        <v>10</v>
      </c>
      <c r="E14846" s="13">
        <v>2158</v>
      </c>
      <c r="F14846" s="7" t="s">
        <v>36</v>
      </c>
      <c r="G14846" s="7" t="s">
        <v>11</v>
      </c>
      <c r="H14846" s="13">
        <v>10.5</v>
      </c>
      <c r="I14846" s="13" t="str">
        <f>IF(G14846="Male",VLOOKUP(H14846,'Shoe size conversion table'!$B$6:$D$22,2),VLOOKUP(H14846,'Shoe size conversion table'!$J$6:$L$22,2))</f>
        <v>43-44</v>
      </c>
      <c r="J14846" s="13">
        <f>IF(G14846="Male",VLOOKUP(H14846,'Shoe size conversion table'!$B$6:$D$22,3),VLOOKUP(H14846,'Shoe size conversion table'!$J$6:$L$22,3))</f>
        <v>10</v>
      </c>
      <c r="K14846" s="11">
        <v>159</v>
      </c>
      <c r="L14846" s="12">
        <v>0.1</v>
      </c>
      <c r="M14846" s="7">
        <f t="shared" si="694"/>
        <v>2016</v>
      </c>
      <c r="N14846" s="7">
        <f t="shared" si="695"/>
        <v>12</v>
      </c>
      <c r="O14846" s="30">
        <f t="shared" si="696"/>
        <v>143.1</v>
      </c>
    </row>
    <row r="14847" spans="2:15" x14ac:dyDescent="0.2">
      <c r="B14847" s="13">
        <v>65657</v>
      </c>
      <c r="C14847" s="14">
        <v>42726.836111111312</v>
      </c>
      <c r="D14847" s="7" t="s">
        <v>10</v>
      </c>
      <c r="E14847" s="13">
        <v>2227</v>
      </c>
      <c r="F14847" s="7" t="s">
        <v>36</v>
      </c>
      <c r="G14847" s="7" t="s">
        <v>11</v>
      </c>
      <c r="H14847" s="13">
        <v>9.5</v>
      </c>
      <c r="I14847" s="13" t="str">
        <f>IF(G14847="Male",VLOOKUP(H14847,'Shoe size conversion table'!$B$6:$D$22,2),VLOOKUP(H14847,'Shoe size conversion table'!$J$6:$L$22,2))</f>
        <v>42-43</v>
      </c>
      <c r="J14847" s="13">
        <f>IF(G14847="Male",VLOOKUP(H14847,'Shoe size conversion table'!$B$6:$D$22,3),VLOOKUP(H14847,'Shoe size conversion table'!$J$6:$L$22,3))</f>
        <v>9</v>
      </c>
      <c r="K14847" s="11">
        <v>129</v>
      </c>
      <c r="L14847" s="12">
        <v>0.1</v>
      </c>
      <c r="M14847" s="7">
        <f t="shared" si="694"/>
        <v>2016</v>
      </c>
      <c r="N14847" s="7">
        <f t="shared" si="695"/>
        <v>12</v>
      </c>
      <c r="O14847" s="30">
        <f t="shared" si="696"/>
        <v>116.10000000000001</v>
      </c>
    </row>
    <row r="14848" spans="2:15" x14ac:dyDescent="0.2">
      <c r="B14848" s="13">
        <v>65658</v>
      </c>
      <c r="C14848" s="14">
        <v>42726.976111111311</v>
      </c>
      <c r="D14848" s="7" t="s">
        <v>7</v>
      </c>
      <c r="E14848" s="13">
        <v>2147</v>
      </c>
      <c r="F14848" s="7" t="s">
        <v>48</v>
      </c>
      <c r="G14848" s="7" t="s">
        <v>11</v>
      </c>
      <c r="H14848" s="13">
        <v>9</v>
      </c>
      <c r="I14848" s="13">
        <f>IF(G14848="Male",VLOOKUP(H14848,'Shoe size conversion table'!$B$6:$D$22,2),VLOOKUP(H14848,'Shoe size conversion table'!$J$6:$L$22,2))</f>
        <v>42</v>
      </c>
      <c r="J14848" s="13">
        <f>IF(G14848="Male",VLOOKUP(H14848,'Shoe size conversion table'!$B$6:$D$22,3),VLOOKUP(H14848,'Shoe size conversion table'!$J$6:$L$22,3))</f>
        <v>8.5</v>
      </c>
      <c r="K14848" s="11">
        <v>169</v>
      </c>
      <c r="L14848" s="12">
        <v>0.2</v>
      </c>
      <c r="M14848" s="7">
        <f t="shared" si="694"/>
        <v>2016</v>
      </c>
      <c r="N14848" s="7">
        <f t="shared" si="695"/>
        <v>12</v>
      </c>
      <c r="O14848" s="30">
        <f t="shared" si="696"/>
        <v>135.20000000000002</v>
      </c>
    </row>
    <row r="14849" spans="2:15" x14ac:dyDescent="0.2">
      <c r="B14849" s="13">
        <v>65659</v>
      </c>
      <c r="C14849" s="14">
        <v>42726.976111111311</v>
      </c>
      <c r="D14849" s="7" t="s">
        <v>10</v>
      </c>
      <c r="E14849" s="13">
        <v>2202</v>
      </c>
      <c r="F14849" s="7" t="s">
        <v>34</v>
      </c>
      <c r="G14849" s="7" t="s">
        <v>11</v>
      </c>
      <c r="H14849" s="13">
        <v>10</v>
      </c>
      <c r="I14849" s="13">
        <f>IF(G14849="Male",VLOOKUP(H14849,'Shoe size conversion table'!$B$6:$D$22,2),VLOOKUP(H14849,'Shoe size conversion table'!$J$6:$L$22,2))</f>
        <v>43</v>
      </c>
      <c r="J14849" s="13">
        <f>IF(G14849="Male",VLOOKUP(H14849,'Shoe size conversion table'!$B$6:$D$22,3),VLOOKUP(H14849,'Shoe size conversion table'!$J$6:$L$22,3))</f>
        <v>9.5</v>
      </c>
      <c r="K14849" s="11">
        <v>159</v>
      </c>
      <c r="L14849" s="12">
        <v>0</v>
      </c>
      <c r="M14849" s="7">
        <f t="shared" si="694"/>
        <v>2016</v>
      </c>
      <c r="N14849" s="7">
        <f t="shared" si="695"/>
        <v>12</v>
      </c>
      <c r="O14849" s="30">
        <f t="shared" si="696"/>
        <v>159</v>
      </c>
    </row>
    <row r="14850" spans="2:15" x14ac:dyDescent="0.2">
      <c r="B14850" s="13">
        <v>65660</v>
      </c>
      <c r="C14850" s="14">
        <v>42727.006111111201</v>
      </c>
      <c r="D14850" s="7" t="s">
        <v>8</v>
      </c>
      <c r="E14850" s="13">
        <v>2241</v>
      </c>
      <c r="F14850" s="7" t="s">
        <v>42</v>
      </c>
      <c r="G14850" s="7" t="s">
        <v>11</v>
      </c>
      <c r="H14850" s="13">
        <v>9.5</v>
      </c>
      <c r="I14850" s="13" t="str">
        <f>IF(G14850="Male",VLOOKUP(H14850,'Shoe size conversion table'!$B$6:$D$22,2),VLOOKUP(H14850,'Shoe size conversion table'!$J$6:$L$22,2))</f>
        <v>42-43</v>
      </c>
      <c r="J14850" s="13">
        <f>IF(G14850="Male",VLOOKUP(H14850,'Shoe size conversion table'!$B$6:$D$22,3),VLOOKUP(H14850,'Shoe size conversion table'!$J$6:$L$22,3))</f>
        <v>9</v>
      </c>
      <c r="K14850" s="11">
        <v>139</v>
      </c>
      <c r="L14850" s="12">
        <v>0.2</v>
      </c>
      <c r="M14850" s="7">
        <f t="shared" si="694"/>
        <v>2016</v>
      </c>
      <c r="N14850" s="7">
        <f t="shared" si="695"/>
        <v>12</v>
      </c>
      <c r="O14850" s="30">
        <f t="shared" si="696"/>
        <v>111.2</v>
      </c>
    </row>
    <row r="14851" spans="2:15" x14ac:dyDescent="0.2">
      <c r="B14851" s="13">
        <v>65661</v>
      </c>
      <c r="C14851" s="14">
        <v>42727.026111111198</v>
      </c>
      <c r="D14851" s="7" t="s">
        <v>7</v>
      </c>
      <c r="E14851" s="13">
        <v>2188</v>
      </c>
      <c r="F14851" s="7" t="s">
        <v>53</v>
      </c>
      <c r="G14851" s="7" t="s">
        <v>12</v>
      </c>
      <c r="H14851" s="13">
        <v>9.5</v>
      </c>
      <c r="I14851" s="13">
        <f>IF(G14851="Male",VLOOKUP(H14851,'Shoe size conversion table'!$B$6:$D$22,2),VLOOKUP(H14851,'Shoe size conversion table'!$J$6:$L$22,2))</f>
        <v>40</v>
      </c>
      <c r="J14851" s="13">
        <f>IF(G14851="Male",VLOOKUP(H14851,'Shoe size conversion table'!$B$6:$D$22,3),VLOOKUP(H14851,'Shoe size conversion table'!$J$6:$L$22,3))</f>
        <v>7.5</v>
      </c>
      <c r="K14851" s="11">
        <v>159</v>
      </c>
      <c r="L14851" s="12">
        <v>0</v>
      </c>
      <c r="M14851" s="7">
        <f t="shared" si="694"/>
        <v>2016</v>
      </c>
      <c r="N14851" s="7">
        <f t="shared" si="695"/>
        <v>12</v>
      </c>
      <c r="O14851" s="30">
        <f t="shared" si="696"/>
        <v>159</v>
      </c>
    </row>
    <row r="14852" spans="2:15" x14ac:dyDescent="0.2">
      <c r="B14852" s="13">
        <v>65662</v>
      </c>
      <c r="C14852" s="14">
        <v>42727.046111111129</v>
      </c>
      <c r="D14852" s="7" t="s">
        <v>10</v>
      </c>
      <c r="E14852" s="13">
        <v>2212</v>
      </c>
      <c r="F14852" s="7" t="s">
        <v>35</v>
      </c>
      <c r="G14852" s="7" t="s">
        <v>12</v>
      </c>
      <c r="H14852" s="13">
        <v>8.5</v>
      </c>
      <c r="I14852" s="13">
        <f>IF(G14852="Male",VLOOKUP(H14852,'Shoe size conversion table'!$B$6:$D$22,2),VLOOKUP(H14852,'Shoe size conversion table'!$J$6:$L$22,2))</f>
        <v>39</v>
      </c>
      <c r="J14852" s="13">
        <f>IF(G14852="Male",VLOOKUP(H14852,'Shoe size conversion table'!$B$6:$D$22,3),VLOOKUP(H14852,'Shoe size conversion table'!$J$6:$L$22,3))</f>
        <v>6.5</v>
      </c>
      <c r="K14852" s="11">
        <v>129</v>
      </c>
      <c r="L14852" s="12">
        <v>0.3</v>
      </c>
      <c r="M14852" s="7">
        <f t="shared" si="694"/>
        <v>2016</v>
      </c>
      <c r="N14852" s="7">
        <f t="shared" si="695"/>
        <v>12</v>
      </c>
      <c r="O14852" s="30">
        <f t="shared" si="696"/>
        <v>90.3</v>
      </c>
    </row>
    <row r="14853" spans="2:15" x14ac:dyDescent="0.2">
      <c r="B14853" s="13">
        <v>65663</v>
      </c>
      <c r="C14853" s="14">
        <v>42727.11611111126</v>
      </c>
      <c r="D14853" s="7" t="s">
        <v>7</v>
      </c>
      <c r="E14853" s="13">
        <v>2220</v>
      </c>
      <c r="F14853" s="7" t="s">
        <v>45</v>
      </c>
      <c r="G14853" s="7" t="s">
        <v>12</v>
      </c>
      <c r="H14853" s="13">
        <v>8</v>
      </c>
      <c r="I14853" s="13" t="str">
        <f>IF(G14853="Male",VLOOKUP(H14853,'Shoe size conversion table'!$B$6:$D$22,2),VLOOKUP(H14853,'Shoe size conversion table'!$J$6:$L$22,2))</f>
        <v>38-39</v>
      </c>
      <c r="J14853" s="13">
        <f>IF(G14853="Male",VLOOKUP(H14853,'Shoe size conversion table'!$B$6:$D$22,3),VLOOKUP(H14853,'Shoe size conversion table'!$J$6:$L$22,3))</f>
        <v>6</v>
      </c>
      <c r="K14853" s="11">
        <v>189</v>
      </c>
      <c r="L14853" s="12">
        <v>0</v>
      </c>
      <c r="M14853" s="7">
        <f t="shared" ref="M14853:M14916" si="697">YEAR(C14853)</f>
        <v>2016</v>
      </c>
      <c r="N14853" s="7">
        <f t="shared" si="695"/>
        <v>12</v>
      </c>
      <c r="O14853" s="30">
        <f t="shared" si="696"/>
        <v>189</v>
      </c>
    </row>
    <row r="14854" spans="2:15" x14ac:dyDescent="0.2">
      <c r="B14854" s="13">
        <v>65664</v>
      </c>
      <c r="C14854" s="14">
        <v>42727.196111111123</v>
      </c>
      <c r="D14854" s="7" t="s">
        <v>7</v>
      </c>
      <c r="E14854" s="13">
        <v>2192</v>
      </c>
      <c r="F14854" s="7" t="s">
        <v>49</v>
      </c>
      <c r="G14854" s="7" t="s">
        <v>12</v>
      </c>
      <c r="H14854" s="13">
        <v>9.5</v>
      </c>
      <c r="I14854" s="13">
        <f>IF(G14854="Male",VLOOKUP(H14854,'Shoe size conversion table'!$B$6:$D$22,2),VLOOKUP(H14854,'Shoe size conversion table'!$J$6:$L$22,2))</f>
        <v>40</v>
      </c>
      <c r="J14854" s="13">
        <f>IF(G14854="Male",VLOOKUP(H14854,'Shoe size conversion table'!$B$6:$D$22,3),VLOOKUP(H14854,'Shoe size conversion table'!$J$6:$L$22,3))</f>
        <v>7.5</v>
      </c>
      <c r="K14854" s="11">
        <v>169</v>
      </c>
      <c r="L14854" s="12">
        <v>0</v>
      </c>
      <c r="M14854" s="7">
        <f t="shared" si="697"/>
        <v>2016</v>
      </c>
      <c r="N14854" s="7">
        <f t="shared" ref="N14854:N14917" si="698">MONTH(C14854:C29821)</f>
        <v>12</v>
      </c>
      <c r="O14854" s="30">
        <f t="shared" ref="O14854:O14917" si="699">K14854*(1-L14854)</f>
        <v>169</v>
      </c>
    </row>
    <row r="14855" spans="2:15" x14ac:dyDescent="0.2">
      <c r="B14855" s="13">
        <v>65665</v>
      </c>
      <c r="C14855" s="14">
        <v>42727.386111111256</v>
      </c>
      <c r="D14855" s="7" t="s">
        <v>10</v>
      </c>
      <c r="E14855" s="13">
        <v>2236</v>
      </c>
      <c r="F14855" s="7" t="s">
        <v>34</v>
      </c>
      <c r="G14855" s="7" t="s">
        <v>12</v>
      </c>
      <c r="H14855" s="13">
        <v>10.5</v>
      </c>
      <c r="I14855" s="13">
        <f>IF(G14855="Male",VLOOKUP(H14855,'Shoe size conversion table'!$B$6:$D$22,2),VLOOKUP(H14855,'Shoe size conversion table'!$J$6:$L$22,2))</f>
        <v>41</v>
      </c>
      <c r="J14855" s="13">
        <f>IF(G14855="Male",VLOOKUP(H14855,'Shoe size conversion table'!$B$6:$D$22,3),VLOOKUP(H14855,'Shoe size conversion table'!$J$6:$L$22,3))</f>
        <v>8.5</v>
      </c>
      <c r="K14855" s="11">
        <v>149</v>
      </c>
      <c r="L14855" s="12">
        <v>0</v>
      </c>
      <c r="M14855" s="7">
        <f t="shared" si="697"/>
        <v>2016</v>
      </c>
      <c r="N14855" s="7">
        <f t="shared" si="698"/>
        <v>12</v>
      </c>
      <c r="O14855" s="30">
        <f t="shared" si="699"/>
        <v>149</v>
      </c>
    </row>
    <row r="14856" spans="2:15" x14ac:dyDescent="0.2">
      <c r="B14856" s="13">
        <v>65666</v>
      </c>
      <c r="C14856" s="14">
        <v>42727.556111111204</v>
      </c>
      <c r="D14856" s="7" t="s">
        <v>10</v>
      </c>
      <c r="E14856" s="13">
        <v>2160</v>
      </c>
      <c r="F14856" s="7" t="s">
        <v>35</v>
      </c>
      <c r="G14856" s="7" t="s">
        <v>11</v>
      </c>
      <c r="H14856" s="13">
        <v>11</v>
      </c>
      <c r="I14856" s="13">
        <f>IF(G14856="Male",VLOOKUP(H14856,'Shoe size conversion table'!$B$6:$D$22,2),VLOOKUP(H14856,'Shoe size conversion table'!$J$6:$L$22,2))</f>
        <v>44</v>
      </c>
      <c r="J14856" s="13">
        <f>IF(G14856="Male",VLOOKUP(H14856,'Shoe size conversion table'!$B$6:$D$22,3),VLOOKUP(H14856,'Shoe size conversion table'!$J$6:$L$22,3))</f>
        <v>10.5</v>
      </c>
      <c r="K14856" s="11">
        <v>169</v>
      </c>
      <c r="L14856" s="12">
        <v>0</v>
      </c>
      <c r="M14856" s="7">
        <f t="shared" si="697"/>
        <v>2016</v>
      </c>
      <c r="N14856" s="7">
        <f t="shared" si="698"/>
        <v>12</v>
      </c>
      <c r="O14856" s="30">
        <f t="shared" si="699"/>
        <v>169</v>
      </c>
    </row>
    <row r="14857" spans="2:15" x14ac:dyDescent="0.2">
      <c r="B14857" s="13">
        <v>65667</v>
      </c>
      <c r="C14857" s="14">
        <v>42727.61611111126</v>
      </c>
      <c r="D14857" s="7" t="s">
        <v>8</v>
      </c>
      <c r="E14857" s="13">
        <v>2201</v>
      </c>
      <c r="F14857" s="7" t="s">
        <v>40</v>
      </c>
      <c r="G14857" s="7" t="s">
        <v>12</v>
      </c>
      <c r="H14857" s="13">
        <v>7.5</v>
      </c>
      <c r="I14857" s="13">
        <f>IF(G14857="Male",VLOOKUP(H14857,'Shoe size conversion table'!$B$6:$D$22,2),VLOOKUP(H14857,'Shoe size conversion table'!$J$6:$L$22,2))</f>
        <v>38</v>
      </c>
      <c r="J14857" s="13">
        <f>IF(G14857="Male",VLOOKUP(H14857,'Shoe size conversion table'!$B$6:$D$22,3),VLOOKUP(H14857,'Shoe size conversion table'!$J$6:$L$22,3))</f>
        <v>5.5</v>
      </c>
      <c r="K14857" s="11">
        <v>169</v>
      </c>
      <c r="L14857" s="12">
        <v>0.2</v>
      </c>
      <c r="M14857" s="7">
        <f t="shared" si="697"/>
        <v>2016</v>
      </c>
      <c r="N14857" s="7">
        <f t="shared" si="698"/>
        <v>12</v>
      </c>
      <c r="O14857" s="30">
        <f t="shared" si="699"/>
        <v>135.20000000000002</v>
      </c>
    </row>
    <row r="14858" spans="2:15" x14ac:dyDescent="0.2">
      <c r="B14858" s="13">
        <v>65668</v>
      </c>
      <c r="C14858" s="14">
        <v>42727.646111111135</v>
      </c>
      <c r="D14858" s="7" t="s">
        <v>10</v>
      </c>
      <c r="E14858" s="13">
        <v>2217</v>
      </c>
      <c r="F14858" s="7" t="s">
        <v>35</v>
      </c>
      <c r="G14858" s="7" t="s">
        <v>11</v>
      </c>
      <c r="H14858" s="13">
        <v>9</v>
      </c>
      <c r="I14858" s="13">
        <f>IF(G14858="Male",VLOOKUP(H14858,'Shoe size conversion table'!$B$6:$D$22,2),VLOOKUP(H14858,'Shoe size conversion table'!$J$6:$L$22,2))</f>
        <v>42</v>
      </c>
      <c r="J14858" s="13">
        <f>IF(G14858="Male",VLOOKUP(H14858,'Shoe size conversion table'!$B$6:$D$22,3),VLOOKUP(H14858,'Shoe size conversion table'!$J$6:$L$22,3))</f>
        <v>8.5</v>
      </c>
      <c r="K14858" s="11">
        <v>179</v>
      </c>
      <c r="L14858" s="12">
        <v>0</v>
      </c>
      <c r="M14858" s="7">
        <f t="shared" si="697"/>
        <v>2016</v>
      </c>
      <c r="N14858" s="7">
        <f t="shared" si="698"/>
        <v>12</v>
      </c>
      <c r="O14858" s="30">
        <f t="shared" si="699"/>
        <v>179</v>
      </c>
    </row>
    <row r="14859" spans="2:15" x14ac:dyDescent="0.2">
      <c r="B14859" s="13">
        <v>65669</v>
      </c>
      <c r="C14859" s="14">
        <v>42727.676111111126</v>
      </c>
      <c r="D14859" s="7" t="s">
        <v>10</v>
      </c>
      <c r="E14859" s="13">
        <v>2148</v>
      </c>
      <c r="F14859" s="7" t="s">
        <v>35</v>
      </c>
      <c r="G14859" s="7" t="s">
        <v>12</v>
      </c>
      <c r="H14859" s="13">
        <v>8</v>
      </c>
      <c r="I14859" s="13" t="str">
        <f>IF(G14859="Male",VLOOKUP(H14859,'Shoe size conversion table'!$B$6:$D$22,2),VLOOKUP(H14859,'Shoe size conversion table'!$J$6:$L$22,2))</f>
        <v>38-39</v>
      </c>
      <c r="J14859" s="13">
        <f>IF(G14859="Male",VLOOKUP(H14859,'Shoe size conversion table'!$B$6:$D$22,3),VLOOKUP(H14859,'Shoe size conversion table'!$J$6:$L$22,3))</f>
        <v>6</v>
      </c>
      <c r="K14859" s="11">
        <v>169</v>
      </c>
      <c r="L14859" s="12">
        <v>0</v>
      </c>
      <c r="M14859" s="7">
        <f t="shared" si="697"/>
        <v>2016</v>
      </c>
      <c r="N14859" s="7">
        <f t="shared" si="698"/>
        <v>12</v>
      </c>
      <c r="O14859" s="30">
        <f t="shared" si="699"/>
        <v>169</v>
      </c>
    </row>
    <row r="14860" spans="2:15" x14ac:dyDescent="0.2">
      <c r="B14860" s="13">
        <v>65670</v>
      </c>
      <c r="C14860" s="14">
        <v>42727.776111111132</v>
      </c>
      <c r="D14860" s="7" t="s">
        <v>10</v>
      </c>
      <c r="E14860" s="13">
        <v>2159</v>
      </c>
      <c r="F14860" s="7" t="s">
        <v>35</v>
      </c>
      <c r="G14860" s="7" t="s">
        <v>11</v>
      </c>
      <c r="H14860" s="13">
        <v>10</v>
      </c>
      <c r="I14860" s="13">
        <f>IF(G14860="Male",VLOOKUP(H14860,'Shoe size conversion table'!$B$6:$D$22,2),VLOOKUP(H14860,'Shoe size conversion table'!$J$6:$L$22,2))</f>
        <v>43</v>
      </c>
      <c r="J14860" s="13">
        <f>IF(G14860="Male",VLOOKUP(H14860,'Shoe size conversion table'!$B$6:$D$22,3),VLOOKUP(H14860,'Shoe size conversion table'!$J$6:$L$22,3))</f>
        <v>9.5</v>
      </c>
      <c r="K14860" s="11">
        <v>199</v>
      </c>
      <c r="L14860" s="12">
        <v>0</v>
      </c>
      <c r="M14860" s="7">
        <f t="shared" si="697"/>
        <v>2016</v>
      </c>
      <c r="N14860" s="7">
        <f t="shared" si="698"/>
        <v>12</v>
      </c>
      <c r="O14860" s="30">
        <f t="shared" si="699"/>
        <v>199</v>
      </c>
    </row>
    <row r="14861" spans="2:15" x14ac:dyDescent="0.2">
      <c r="B14861" s="13">
        <v>65671</v>
      </c>
      <c r="C14861" s="14">
        <v>42727.786111111258</v>
      </c>
      <c r="D14861" s="7" t="s">
        <v>10</v>
      </c>
      <c r="E14861" s="13">
        <v>2178</v>
      </c>
      <c r="F14861" s="7" t="s">
        <v>34</v>
      </c>
      <c r="G14861" s="7" t="s">
        <v>11</v>
      </c>
      <c r="H14861" s="13">
        <v>8</v>
      </c>
      <c r="I14861" s="13">
        <f>IF(G14861="Male",VLOOKUP(H14861,'Shoe size conversion table'!$B$6:$D$22,2),VLOOKUP(H14861,'Shoe size conversion table'!$J$6:$L$22,2))</f>
        <v>41</v>
      </c>
      <c r="J14861" s="13">
        <f>IF(G14861="Male",VLOOKUP(H14861,'Shoe size conversion table'!$B$6:$D$22,3),VLOOKUP(H14861,'Shoe size conversion table'!$J$6:$L$22,3))</f>
        <v>7.5</v>
      </c>
      <c r="K14861" s="11">
        <v>159</v>
      </c>
      <c r="L14861" s="12">
        <v>0</v>
      </c>
      <c r="M14861" s="7">
        <f t="shared" si="697"/>
        <v>2016</v>
      </c>
      <c r="N14861" s="7">
        <f t="shared" si="698"/>
        <v>12</v>
      </c>
      <c r="O14861" s="30">
        <f t="shared" si="699"/>
        <v>159</v>
      </c>
    </row>
    <row r="14862" spans="2:15" x14ac:dyDescent="0.2">
      <c r="B14862" s="13">
        <v>65672</v>
      </c>
      <c r="C14862" s="14">
        <v>42727.836111111312</v>
      </c>
      <c r="D14862" s="7" t="s">
        <v>10</v>
      </c>
      <c r="E14862" s="13">
        <v>2223</v>
      </c>
      <c r="F14862" s="7" t="s">
        <v>34</v>
      </c>
      <c r="G14862" s="7" t="s">
        <v>12</v>
      </c>
      <c r="H14862" s="13">
        <v>8</v>
      </c>
      <c r="I14862" s="13" t="str">
        <f>IF(G14862="Male",VLOOKUP(H14862,'Shoe size conversion table'!$B$6:$D$22,2),VLOOKUP(H14862,'Shoe size conversion table'!$J$6:$L$22,2))</f>
        <v>38-39</v>
      </c>
      <c r="J14862" s="13">
        <f>IF(G14862="Male",VLOOKUP(H14862,'Shoe size conversion table'!$B$6:$D$22,3),VLOOKUP(H14862,'Shoe size conversion table'!$J$6:$L$22,3))</f>
        <v>6</v>
      </c>
      <c r="K14862" s="11">
        <v>149</v>
      </c>
      <c r="L14862" s="12">
        <v>0.2</v>
      </c>
      <c r="M14862" s="7">
        <f t="shared" si="697"/>
        <v>2016</v>
      </c>
      <c r="N14862" s="7">
        <f t="shared" si="698"/>
        <v>12</v>
      </c>
      <c r="O14862" s="30">
        <f t="shared" si="699"/>
        <v>119.2</v>
      </c>
    </row>
    <row r="14863" spans="2:15" x14ac:dyDescent="0.2">
      <c r="B14863" s="13">
        <v>65673</v>
      </c>
      <c r="C14863" s="14">
        <v>42727.976111111311</v>
      </c>
      <c r="D14863" s="7" t="s">
        <v>7</v>
      </c>
      <c r="E14863" s="13">
        <v>2183</v>
      </c>
      <c r="F14863" s="7" t="s">
        <v>50</v>
      </c>
      <c r="G14863" s="7" t="s">
        <v>12</v>
      </c>
      <c r="H14863" s="13">
        <v>8.5</v>
      </c>
      <c r="I14863" s="13">
        <f>IF(G14863="Male",VLOOKUP(H14863,'Shoe size conversion table'!$B$6:$D$22,2),VLOOKUP(H14863,'Shoe size conversion table'!$J$6:$L$22,2))</f>
        <v>39</v>
      </c>
      <c r="J14863" s="13">
        <f>IF(G14863="Male",VLOOKUP(H14863,'Shoe size conversion table'!$B$6:$D$22,3),VLOOKUP(H14863,'Shoe size conversion table'!$J$6:$L$22,3))</f>
        <v>6.5</v>
      </c>
      <c r="K14863" s="11">
        <v>139</v>
      </c>
      <c r="L14863" s="12">
        <v>0.1</v>
      </c>
      <c r="M14863" s="7">
        <f t="shared" si="697"/>
        <v>2016</v>
      </c>
      <c r="N14863" s="7">
        <f t="shared" si="698"/>
        <v>12</v>
      </c>
      <c r="O14863" s="30">
        <f t="shared" si="699"/>
        <v>125.10000000000001</v>
      </c>
    </row>
    <row r="14864" spans="2:15" x14ac:dyDescent="0.2">
      <c r="B14864" s="13">
        <v>65674</v>
      </c>
      <c r="C14864" s="14">
        <v>42728.006111111201</v>
      </c>
      <c r="D14864" s="7" t="s">
        <v>10</v>
      </c>
      <c r="E14864" s="13">
        <v>2209</v>
      </c>
      <c r="F14864" s="7" t="s">
        <v>36</v>
      </c>
      <c r="G14864" s="7" t="s">
        <v>12</v>
      </c>
      <c r="H14864" s="13">
        <v>7.5</v>
      </c>
      <c r="I14864" s="13">
        <f>IF(G14864="Male",VLOOKUP(H14864,'Shoe size conversion table'!$B$6:$D$22,2),VLOOKUP(H14864,'Shoe size conversion table'!$J$6:$L$22,2))</f>
        <v>38</v>
      </c>
      <c r="J14864" s="13">
        <f>IF(G14864="Male",VLOOKUP(H14864,'Shoe size conversion table'!$B$6:$D$22,3),VLOOKUP(H14864,'Shoe size conversion table'!$J$6:$L$22,3))</f>
        <v>5.5</v>
      </c>
      <c r="K14864" s="11">
        <v>169</v>
      </c>
      <c r="L14864" s="12">
        <v>0.2</v>
      </c>
      <c r="M14864" s="7">
        <f t="shared" si="697"/>
        <v>2016</v>
      </c>
      <c r="N14864" s="7">
        <f t="shared" si="698"/>
        <v>12</v>
      </c>
      <c r="O14864" s="30">
        <f t="shared" si="699"/>
        <v>135.20000000000002</v>
      </c>
    </row>
    <row r="14865" spans="2:15" x14ac:dyDescent="0.2">
      <c r="B14865" s="13">
        <v>65675</v>
      </c>
      <c r="C14865" s="14">
        <v>42728.006111111201</v>
      </c>
      <c r="D14865" s="7" t="s">
        <v>8</v>
      </c>
      <c r="E14865" s="13">
        <v>2149</v>
      </c>
      <c r="F14865" s="7" t="s">
        <v>37</v>
      </c>
      <c r="G14865" s="7" t="s">
        <v>12</v>
      </c>
      <c r="H14865" s="13">
        <v>8.5</v>
      </c>
      <c r="I14865" s="13">
        <f>IF(G14865="Male",VLOOKUP(H14865,'Shoe size conversion table'!$B$6:$D$22,2),VLOOKUP(H14865,'Shoe size conversion table'!$J$6:$L$22,2))</f>
        <v>39</v>
      </c>
      <c r="J14865" s="13">
        <f>IF(G14865="Male",VLOOKUP(H14865,'Shoe size conversion table'!$B$6:$D$22,3),VLOOKUP(H14865,'Shoe size conversion table'!$J$6:$L$22,3))</f>
        <v>6.5</v>
      </c>
      <c r="K14865" s="11">
        <v>169</v>
      </c>
      <c r="L14865" s="12">
        <v>0.5</v>
      </c>
      <c r="M14865" s="7">
        <f t="shared" si="697"/>
        <v>2016</v>
      </c>
      <c r="N14865" s="7">
        <f t="shared" si="698"/>
        <v>12</v>
      </c>
      <c r="O14865" s="30">
        <f t="shared" si="699"/>
        <v>84.5</v>
      </c>
    </row>
    <row r="14866" spans="2:15" x14ac:dyDescent="0.2">
      <c r="B14866" s="13">
        <v>65676</v>
      </c>
      <c r="C14866" s="14">
        <v>42728.046111111129</v>
      </c>
      <c r="D14866" s="7" t="s">
        <v>7</v>
      </c>
      <c r="E14866" s="13">
        <v>2194</v>
      </c>
      <c r="F14866" s="7" t="s">
        <v>49</v>
      </c>
      <c r="G14866" s="7" t="s">
        <v>11</v>
      </c>
      <c r="H14866" s="13">
        <v>8.5</v>
      </c>
      <c r="I14866" s="13" t="str">
        <f>IF(G14866="Male",VLOOKUP(H14866,'Shoe size conversion table'!$B$6:$D$22,2),VLOOKUP(H14866,'Shoe size conversion table'!$J$6:$L$22,2))</f>
        <v>41-42</v>
      </c>
      <c r="J14866" s="13">
        <f>IF(G14866="Male",VLOOKUP(H14866,'Shoe size conversion table'!$B$6:$D$22,3),VLOOKUP(H14866,'Shoe size conversion table'!$J$6:$L$22,3))</f>
        <v>8</v>
      </c>
      <c r="K14866" s="11">
        <v>129</v>
      </c>
      <c r="L14866" s="12">
        <v>0.1</v>
      </c>
      <c r="M14866" s="7">
        <f t="shared" si="697"/>
        <v>2016</v>
      </c>
      <c r="N14866" s="7">
        <f t="shared" si="698"/>
        <v>12</v>
      </c>
      <c r="O14866" s="30">
        <f t="shared" si="699"/>
        <v>116.10000000000001</v>
      </c>
    </row>
    <row r="14867" spans="2:15" x14ac:dyDescent="0.2">
      <c r="B14867" s="13">
        <v>65677</v>
      </c>
      <c r="C14867" s="14">
        <v>42728.04611111126</v>
      </c>
      <c r="D14867" s="7" t="s">
        <v>7</v>
      </c>
      <c r="E14867" s="13">
        <v>2227</v>
      </c>
      <c r="F14867" s="7" t="s">
        <v>48</v>
      </c>
      <c r="G14867" s="7" t="s">
        <v>11</v>
      </c>
      <c r="H14867" s="13">
        <v>10.5</v>
      </c>
      <c r="I14867" s="13" t="str">
        <f>IF(G14867="Male",VLOOKUP(H14867,'Shoe size conversion table'!$B$6:$D$22,2),VLOOKUP(H14867,'Shoe size conversion table'!$J$6:$L$22,2))</f>
        <v>43-44</v>
      </c>
      <c r="J14867" s="13">
        <f>IF(G14867="Male",VLOOKUP(H14867,'Shoe size conversion table'!$B$6:$D$22,3),VLOOKUP(H14867,'Shoe size conversion table'!$J$6:$L$22,3))</f>
        <v>10</v>
      </c>
      <c r="K14867" s="11">
        <v>159</v>
      </c>
      <c r="L14867" s="12">
        <v>0.3</v>
      </c>
      <c r="M14867" s="7">
        <f t="shared" si="697"/>
        <v>2016</v>
      </c>
      <c r="N14867" s="7">
        <f t="shared" si="698"/>
        <v>12</v>
      </c>
      <c r="O14867" s="30">
        <f t="shared" si="699"/>
        <v>111.3</v>
      </c>
    </row>
    <row r="14868" spans="2:15" x14ac:dyDescent="0.2">
      <c r="B14868" s="13">
        <v>65678</v>
      </c>
      <c r="C14868" s="14">
        <v>42728.056111111313</v>
      </c>
      <c r="D14868" s="7" t="s">
        <v>8</v>
      </c>
      <c r="E14868" s="13">
        <v>2238</v>
      </c>
      <c r="F14868" s="7" t="s">
        <v>41</v>
      </c>
      <c r="G14868" s="7" t="s">
        <v>12</v>
      </c>
      <c r="H14868" s="13">
        <v>9.5</v>
      </c>
      <c r="I14868" s="13">
        <f>IF(G14868="Male",VLOOKUP(H14868,'Shoe size conversion table'!$B$6:$D$22,2),VLOOKUP(H14868,'Shoe size conversion table'!$J$6:$L$22,2))</f>
        <v>40</v>
      </c>
      <c r="J14868" s="13">
        <f>IF(G14868="Male",VLOOKUP(H14868,'Shoe size conversion table'!$B$6:$D$22,3),VLOOKUP(H14868,'Shoe size conversion table'!$J$6:$L$22,3))</f>
        <v>7.5</v>
      </c>
      <c r="K14868" s="11">
        <v>159</v>
      </c>
      <c r="L14868" s="12">
        <v>0.5</v>
      </c>
      <c r="M14868" s="7">
        <f t="shared" si="697"/>
        <v>2016</v>
      </c>
      <c r="N14868" s="7">
        <f t="shared" si="698"/>
        <v>12</v>
      </c>
      <c r="O14868" s="30">
        <f t="shared" si="699"/>
        <v>79.5</v>
      </c>
    </row>
    <row r="14869" spans="2:15" x14ac:dyDescent="0.2">
      <c r="B14869" s="13">
        <v>65679</v>
      </c>
      <c r="C14869" s="14">
        <v>42728.61611111126</v>
      </c>
      <c r="D14869" s="7" t="s">
        <v>8</v>
      </c>
      <c r="E14869" s="13">
        <v>2192</v>
      </c>
      <c r="F14869" s="7" t="s">
        <v>40</v>
      </c>
      <c r="G14869" s="7" t="s">
        <v>12</v>
      </c>
      <c r="H14869" s="13">
        <v>7.5</v>
      </c>
      <c r="I14869" s="13">
        <f>IF(G14869="Male",VLOOKUP(H14869,'Shoe size conversion table'!$B$6:$D$22,2),VLOOKUP(H14869,'Shoe size conversion table'!$J$6:$L$22,2))</f>
        <v>38</v>
      </c>
      <c r="J14869" s="13">
        <f>IF(G14869="Male",VLOOKUP(H14869,'Shoe size conversion table'!$B$6:$D$22,3),VLOOKUP(H14869,'Shoe size conversion table'!$J$6:$L$22,3))</f>
        <v>5.5</v>
      </c>
      <c r="K14869" s="11">
        <v>159</v>
      </c>
      <c r="L14869" s="12">
        <v>0.3</v>
      </c>
      <c r="M14869" s="7">
        <f t="shared" si="697"/>
        <v>2016</v>
      </c>
      <c r="N14869" s="7">
        <f t="shared" si="698"/>
        <v>12</v>
      </c>
      <c r="O14869" s="30">
        <f t="shared" si="699"/>
        <v>111.3</v>
      </c>
    </row>
    <row r="14870" spans="2:15" x14ac:dyDescent="0.2">
      <c r="B14870" s="13">
        <v>65680</v>
      </c>
      <c r="C14870" s="14">
        <v>42728.646111111135</v>
      </c>
      <c r="D14870" s="7" t="s">
        <v>10</v>
      </c>
      <c r="E14870" s="13">
        <v>2182</v>
      </c>
      <c r="F14870" s="7" t="s">
        <v>34</v>
      </c>
      <c r="G14870" s="7" t="s">
        <v>11</v>
      </c>
      <c r="H14870" s="13">
        <v>9.5</v>
      </c>
      <c r="I14870" s="13" t="str">
        <f>IF(G14870="Male",VLOOKUP(H14870,'Shoe size conversion table'!$B$6:$D$22,2),VLOOKUP(H14870,'Shoe size conversion table'!$J$6:$L$22,2))</f>
        <v>42-43</v>
      </c>
      <c r="J14870" s="13">
        <f>IF(G14870="Male",VLOOKUP(H14870,'Shoe size conversion table'!$B$6:$D$22,3),VLOOKUP(H14870,'Shoe size conversion table'!$J$6:$L$22,3))</f>
        <v>9</v>
      </c>
      <c r="K14870" s="11">
        <v>139</v>
      </c>
      <c r="L14870" s="12">
        <v>0.3</v>
      </c>
      <c r="M14870" s="7">
        <f t="shared" si="697"/>
        <v>2016</v>
      </c>
      <c r="N14870" s="7">
        <f t="shared" si="698"/>
        <v>12</v>
      </c>
      <c r="O14870" s="30">
        <f t="shared" si="699"/>
        <v>97.3</v>
      </c>
    </row>
    <row r="14871" spans="2:15" x14ac:dyDescent="0.2">
      <c r="B14871" s="13">
        <v>65681</v>
      </c>
      <c r="C14871" s="14">
        <v>42728.776111111132</v>
      </c>
      <c r="D14871" s="7" t="s">
        <v>9</v>
      </c>
      <c r="E14871" s="13">
        <v>2179</v>
      </c>
      <c r="F14871" s="7" t="s">
        <v>60</v>
      </c>
      <c r="G14871" s="7" t="s">
        <v>12</v>
      </c>
      <c r="H14871" s="13">
        <v>8</v>
      </c>
      <c r="I14871" s="13" t="str">
        <f>IF(G14871="Male",VLOOKUP(H14871,'Shoe size conversion table'!$B$6:$D$22,2),VLOOKUP(H14871,'Shoe size conversion table'!$J$6:$L$22,2))</f>
        <v>38-39</v>
      </c>
      <c r="J14871" s="13">
        <f>IF(G14871="Male",VLOOKUP(H14871,'Shoe size conversion table'!$B$6:$D$22,3),VLOOKUP(H14871,'Shoe size conversion table'!$J$6:$L$22,3))</f>
        <v>6</v>
      </c>
      <c r="K14871" s="11">
        <v>159</v>
      </c>
      <c r="L14871" s="12">
        <v>0</v>
      </c>
      <c r="M14871" s="7">
        <f t="shared" si="697"/>
        <v>2016</v>
      </c>
      <c r="N14871" s="7">
        <f t="shared" si="698"/>
        <v>12</v>
      </c>
      <c r="O14871" s="30">
        <f t="shared" si="699"/>
        <v>159</v>
      </c>
    </row>
    <row r="14872" spans="2:15" x14ac:dyDescent="0.2">
      <c r="B14872" s="13">
        <v>65682</v>
      </c>
      <c r="C14872" s="14">
        <v>42728.786111111134</v>
      </c>
      <c r="D14872" s="7" t="s">
        <v>10</v>
      </c>
      <c r="E14872" s="13">
        <v>2187</v>
      </c>
      <c r="F14872" s="7" t="s">
        <v>34</v>
      </c>
      <c r="G14872" s="7" t="s">
        <v>12</v>
      </c>
      <c r="H14872" s="13">
        <v>8.5</v>
      </c>
      <c r="I14872" s="13">
        <f>IF(G14872="Male",VLOOKUP(H14872,'Shoe size conversion table'!$B$6:$D$22,2),VLOOKUP(H14872,'Shoe size conversion table'!$J$6:$L$22,2))</f>
        <v>39</v>
      </c>
      <c r="J14872" s="13">
        <f>IF(G14872="Male",VLOOKUP(H14872,'Shoe size conversion table'!$B$6:$D$22,3),VLOOKUP(H14872,'Shoe size conversion table'!$J$6:$L$22,3))</f>
        <v>6.5</v>
      </c>
      <c r="K14872" s="11">
        <v>149</v>
      </c>
      <c r="L14872" s="12">
        <v>0.1</v>
      </c>
      <c r="M14872" s="7">
        <f t="shared" si="697"/>
        <v>2016</v>
      </c>
      <c r="N14872" s="7">
        <f t="shared" si="698"/>
        <v>12</v>
      </c>
      <c r="O14872" s="30">
        <f t="shared" si="699"/>
        <v>134.1</v>
      </c>
    </row>
    <row r="14873" spans="2:15" x14ac:dyDescent="0.2">
      <c r="B14873" s="13">
        <v>65683</v>
      </c>
      <c r="C14873" s="14">
        <v>42728.836111111312</v>
      </c>
      <c r="D14873" s="7" t="s">
        <v>10</v>
      </c>
      <c r="E14873" s="13">
        <v>2152</v>
      </c>
      <c r="F14873" s="7" t="s">
        <v>34</v>
      </c>
      <c r="G14873" s="7" t="s">
        <v>11</v>
      </c>
      <c r="H14873" s="13">
        <v>9.5</v>
      </c>
      <c r="I14873" s="13" t="str">
        <f>IF(G14873="Male",VLOOKUP(H14873,'Shoe size conversion table'!$B$6:$D$22,2),VLOOKUP(H14873,'Shoe size conversion table'!$J$6:$L$22,2))</f>
        <v>42-43</v>
      </c>
      <c r="J14873" s="13">
        <f>IF(G14873="Male",VLOOKUP(H14873,'Shoe size conversion table'!$B$6:$D$22,3),VLOOKUP(H14873,'Shoe size conversion table'!$J$6:$L$22,3))</f>
        <v>9</v>
      </c>
      <c r="K14873" s="11">
        <v>149</v>
      </c>
      <c r="L14873" s="12">
        <v>0.2</v>
      </c>
      <c r="M14873" s="7">
        <f t="shared" si="697"/>
        <v>2016</v>
      </c>
      <c r="N14873" s="7">
        <f t="shared" si="698"/>
        <v>12</v>
      </c>
      <c r="O14873" s="30">
        <f t="shared" si="699"/>
        <v>119.2</v>
      </c>
    </row>
    <row r="14874" spans="2:15" x14ac:dyDescent="0.2">
      <c r="B14874" s="13">
        <v>65684</v>
      </c>
      <c r="C14874" s="14">
        <v>42728.906111111202</v>
      </c>
      <c r="D14874" s="7" t="s">
        <v>8</v>
      </c>
      <c r="E14874" s="13">
        <v>2193</v>
      </c>
      <c r="F14874" s="7" t="s">
        <v>38</v>
      </c>
      <c r="G14874" s="7" t="s">
        <v>11</v>
      </c>
      <c r="H14874" s="13">
        <v>8.5</v>
      </c>
      <c r="I14874" s="13" t="str">
        <f>IF(G14874="Male",VLOOKUP(H14874,'Shoe size conversion table'!$B$6:$D$22,2),VLOOKUP(H14874,'Shoe size conversion table'!$J$6:$L$22,2))</f>
        <v>41-42</v>
      </c>
      <c r="J14874" s="13">
        <f>IF(G14874="Male",VLOOKUP(H14874,'Shoe size conversion table'!$B$6:$D$22,3),VLOOKUP(H14874,'Shoe size conversion table'!$J$6:$L$22,3))</f>
        <v>8</v>
      </c>
      <c r="K14874" s="11">
        <v>199</v>
      </c>
      <c r="L14874" s="12">
        <v>0.5</v>
      </c>
      <c r="M14874" s="7">
        <f t="shared" si="697"/>
        <v>2016</v>
      </c>
      <c r="N14874" s="7">
        <f t="shared" si="698"/>
        <v>12</v>
      </c>
      <c r="O14874" s="30">
        <f t="shared" si="699"/>
        <v>99.5</v>
      </c>
    </row>
    <row r="14875" spans="2:15" x14ac:dyDescent="0.2">
      <c r="B14875" s="13">
        <v>65685</v>
      </c>
      <c r="C14875" s="14">
        <v>42728.906111111311</v>
      </c>
      <c r="D14875" s="7" t="s">
        <v>7</v>
      </c>
      <c r="E14875" s="13">
        <v>2186</v>
      </c>
      <c r="F14875" s="7" t="s">
        <v>45</v>
      </c>
      <c r="G14875" s="7" t="s">
        <v>12</v>
      </c>
      <c r="H14875" s="13">
        <v>8.5</v>
      </c>
      <c r="I14875" s="13">
        <f>IF(G14875="Male",VLOOKUP(H14875,'Shoe size conversion table'!$B$6:$D$22,2),VLOOKUP(H14875,'Shoe size conversion table'!$J$6:$L$22,2))</f>
        <v>39</v>
      </c>
      <c r="J14875" s="13">
        <f>IF(G14875="Male",VLOOKUP(H14875,'Shoe size conversion table'!$B$6:$D$22,3),VLOOKUP(H14875,'Shoe size conversion table'!$J$6:$L$22,3))</f>
        <v>6.5</v>
      </c>
      <c r="K14875" s="11">
        <v>169</v>
      </c>
      <c r="L14875" s="12">
        <v>0.5</v>
      </c>
      <c r="M14875" s="7">
        <f t="shared" si="697"/>
        <v>2016</v>
      </c>
      <c r="N14875" s="7">
        <f t="shared" si="698"/>
        <v>12</v>
      </c>
      <c r="O14875" s="30">
        <f t="shared" si="699"/>
        <v>84.5</v>
      </c>
    </row>
    <row r="14876" spans="2:15" x14ac:dyDescent="0.2">
      <c r="B14876" s="13">
        <v>65686</v>
      </c>
      <c r="C14876" s="14">
        <v>42728.976111111311</v>
      </c>
      <c r="D14876" s="7" t="s">
        <v>7</v>
      </c>
      <c r="E14876" s="13">
        <v>2237</v>
      </c>
      <c r="F14876" s="7" t="s">
        <v>50</v>
      </c>
      <c r="G14876" s="7" t="s">
        <v>12</v>
      </c>
      <c r="H14876" s="13">
        <v>7.5</v>
      </c>
      <c r="I14876" s="13">
        <f>IF(G14876="Male",VLOOKUP(H14876,'Shoe size conversion table'!$B$6:$D$22,2),VLOOKUP(H14876,'Shoe size conversion table'!$J$6:$L$22,2))</f>
        <v>38</v>
      </c>
      <c r="J14876" s="13">
        <f>IF(G14876="Male",VLOOKUP(H14876,'Shoe size conversion table'!$B$6:$D$22,3),VLOOKUP(H14876,'Shoe size conversion table'!$J$6:$L$22,3))</f>
        <v>5.5</v>
      </c>
      <c r="K14876" s="11">
        <v>159</v>
      </c>
      <c r="L14876" s="12">
        <v>0.5</v>
      </c>
      <c r="M14876" s="7">
        <f t="shared" si="697"/>
        <v>2016</v>
      </c>
      <c r="N14876" s="7">
        <f t="shared" si="698"/>
        <v>12</v>
      </c>
      <c r="O14876" s="30">
        <f t="shared" si="699"/>
        <v>79.5</v>
      </c>
    </row>
    <row r="14877" spans="2:15" x14ac:dyDescent="0.2">
      <c r="B14877" s="13">
        <v>65686</v>
      </c>
      <c r="C14877" s="14">
        <v>42728.976111111311</v>
      </c>
      <c r="D14877" s="7" t="s">
        <v>7</v>
      </c>
      <c r="E14877" s="13">
        <v>2226</v>
      </c>
      <c r="F14877" s="7" t="s">
        <v>50</v>
      </c>
      <c r="G14877" s="7" t="s">
        <v>12</v>
      </c>
      <c r="H14877" s="13">
        <v>8.5</v>
      </c>
      <c r="I14877" s="13">
        <f>IF(G14877="Male",VLOOKUP(H14877,'Shoe size conversion table'!$B$6:$D$22,2),VLOOKUP(H14877,'Shoe size conversion table'!$J$6:$L$22,2))</f>
        <v>39</v>
      </c>
      <c r="J14877" s="13">
        <f>IF(G14877="Male",VLOOKUP(H14877,'Shoe size conversion table'!$B$6:$D$22,3),VLOOKUP(H14877,'Shoe size conversion table'!$J$6:$L$22,3))</f>
        <v>6.5</v>
      </c>
      <c r="K14877" s="11">
        <v>139</v>
      </c>
      <c r="L14877" s="12">
        <v>0.1</v>
      </c>
      <c r="M14877" s="7">
        <f t="shared" si="697"/>
        <v>2016</v>
      </c>
      <c r="N14877" s="7">
        <f t="shared" si="698"/>
        <v>12</v>
      </c>
      <c r="O14877" s="30">
        <f t="shared" si="699"/>
        <v>125.10000000000001</v>
      </c>
    </row>
    <row r="14878" spans="2:15" x14ac:dyDescent="0.2">
      <c r="B14878" s="13">
        <v>65687</v>
      </c>
      <c r="C14878" s="14">
        <v>42729.006111111201</v>
      </c>
      <c r="D14878" s="7" t="s">
        <v>10</v>
      </c>
      <c r="E14878" s="13">
        <v>2231</v>
      </c>
      <c r="F14878" s="7" t="s">
        <v>35</v>
      </c>
      <c r="G14878" s="7" t="s">
        <v>12</v>
      </c>
      <c r="H14878" s="13">
        <v>7.5</v>
      </c>
      <c r="I14878" s="13">
        <f>IF(G14878="Male",VLOOKUP(H14878,'Shoe size conversion table'!$B$6:$D$22,2),VLOOKUP(H14878,'Shoe size conversion table'!$J$6:$L$22,2))</f>
        <v>38</v>
      </c>
      <c r="J14878" s="13">
        <f>IF(G14878="Male",VLOOKUP(H14878,'Shoe size conversion table'!$B$6:$D$22,3),VLOOKUP(H14878,'Shoe size conversion table'!$J$6:$L$22,3))</f>
        <v>5.5</v>
      </c>
      <c r="K14878" s="11">
        <v>149</v>
      </c>
      <c r="L14878" s="12">
        <v>0.3</v>
      </c>
      <c r="M14878" s="7">
        <f t="shared" si="697"/>
        <v>2016</v>
      </c>
      <c r="N14878" s="7">
        <f t="shared" si="698"/>
        <v>12</v>
      </c>
      <c r="O14878" s="30">
        <f t="shared" si="699"/>
        <v>104.3</v>
      </c>
    </row>
    <row r="14879" spans="2:15" x14ac:dyDescent="0.2">
      <c r="B14879" s="13">
        <v>65688</v>
      </c>
      <c r="C14879" s="14">
        <v>42729.236111111313</v>
      </c>
      <c r="D14879" s="7" t="s">
        <v>7</v>
      </c>
      <c r="E14879" s="13">
        <v>2203</v>
      </c>
      <c r="F14879" s="7" t="s">
        <v>50</v>
      </c>
      <c r="G14879" s="7" t="s">
        <v>11</v>
      </c>
      <c r="H14879" s="13">
        <v>8</v>
      </c>
      <c r="I14879" s="13">
        <f>IF(G14879="Male",VLOOKUP(H14879,'Shoe size conversion table'!$B$6:$D$22,2),VLOOKUP(H14879,'Shoe size conversion table'!$J$6:$L$22,2))</f>
        <v>41</v>
      </c>
      <c r="J14879" s="13">
        <f>IF(G14879="Male",VLOOKUP(H14879,'Shoe size conversion table'!$B$6:$D$22,3),VLOOKUP(H14879,'Shoe size conversion table'!$J$6:$L$22,3))</f>
        <v>7.5</v>
      </c>
      <c r="K14879" s="11">
        <v>129</v>
      </c>
      <c r="L14879" s="12">
        <v>0.5</v>
      </c>
      <c r="M14879" s="7">
        <f t="shared" si="697"/>
        <v>2016</v>
      </c>
      <c r="N14879" s="7">
        <f t="shared" si="698"/>
        <v>12</v>
      </c>
      <c r="O14879" s="30">
        <f t="shared" si="699"/>
        <v>64.5</v>
      </c>
    </row>
    <row r="14880" spans="2:15" x14ac:dyDescent="0.2">
      <c r="B14880" s="13">
        <v>65689</v>
      </c>
      <c r="C14880" s="14">
        <v>42729.32611111131</v>
      </c>
      <c r="D14880" s="7" t="s">
        <v>7</v>
      </c>
      <c r="E14880" s="13">
        <v>2148</v>
      </c>
      <c r="F14880" s="7" t="s">
        <v>50</v>
      </c>
      <c r="G14880" s="7" t="s">
        <v>11</v>
      </c>
      <c r="H14880" s="13">
        <v>8</v>
      </c>
      <c r="I14880" s="13">
        <f>IF(G14880="Male",VLOOKUP(H14880,'Shoe size conversion table'!$B$6:$D$22,2),VLOOKUP(H14880,'Shoe size conversion table'!$J$6:$L$22,2))</f>
        <v>41</v>
      </c>
      <c r="J14880" s="13">
        <f>IF(G14880="Male",VLOOKUP(H14880,'Shoe size conversion table'!$B$6:$D$22,3),VLOOKUP(H14880,'Shoe size conversion table'!$J$6:$L$22,3))</f>
        <v>7.5</v>
      </c>
      <c r="K14880" s="11">
        <v>139</v>
      </c>
      <c r="L14880" s="12">
        <v>0</v>
      </c>
      <c r="M14880" s="7">
        <f t="shared" si="697"/>
        <v>2016</v>
      </c>
      <c r="N14880" s="7">
        <f t="shared" si="698"/>
        <v>12</v>
      </c>
      <c r="O14880" s="30">
        <f t="shared" si="699"/>
        <v>139</v>
      </c>
    </row>
    <row r="14881" spans="2:15" x14ac:dyDescent="0.2">
      <c r="B14881" s="13">
        <v>65690</v>
      </c>
      <c r="C14881" s="14">
        <v>42729.386111111133</v>
      </c>
      <c r="D14881" s="7" t="s">
        <v>8</v>
      </c>
      <c r="E14881" s="13">
        <v>2149</v>
      </c>
      <c r="F14881" s="7" t="s">
        <v>38</v>
      </c>
      <c r="G14881" s="7" t="s">
        <v>12</v>
      </c>
      <c r="H14881" s="13">
        <v>7.5</v>
      </c>
      <c r="I14881" s="13">
        <f>IF(G14881="Male",VLOOKUP(H14881,'Shoe size conversion table'!$B$6:$D$22,2),VLOOKUP(H14881,'Shoe size conversion table'!$J$6:$L$22,2))</f>
        <v>38</v>
      </c>
      <c r="J14881" s="13">
        <f>IF(G14881="Male",VLOOKUP(H14881,'Shoe size conversion table'!$B$6:$D$22,3),VLOOKUP(H14881,'Shoe size conversion table'!$J$6:$L$22,3))</f>
        <v>5.5</v>
      </c>
      <c r="K14881" s="11">
        <v>159</v>
      </c>
      <c r="L14881" s="12">
        <v>0</v>
      </c>
      <c r="M14881" s="7">
        <f t="shared" si="697"/>
        <v>2016</v>
      </c>
      <c r="N14881" s="7">
        <f t="shared" si="698"/>
        <v>12</v>
      </c>
      <c r="O14881" s="30">
        <f t="shared" si="699"/>
        <v>159</v>
      </c>
    </row>
    <row r="14882" spans="2:15" x14ac:dyDescent="0.2">
      <c r="B14882" s="13">
        <v>65691</v>
      </c>
      <c r="C14882" s="14">
        <v>42729.386111111256</v>
      </c>
      <c r="D14882" s="7" t="s">
        <v>10</v>
      </c>
      <c r="E14882" s="13">
        <v>2147</v>
      </c>
      <c r="F14882" s="7" t="s">
        <v>35</v>
      </c>
      <c r="G14882" s="7" t="s">
        <v>12</v>
      </c>
      <c r="H14882" s="13">
        <v>10.5</v>
      </c>
      <c r="I14882" s="13">
        <f>IF(G14882="Male",VLOOKUP(H14882,'Shoe size conversion table'!$B$6:$D$22,2),VLOOKUP(H14882,'Shoe size conversion table'!$J$6:$L$22,2))</f>
        <v>41</v>
      </c>
      <c r="J14882" s="13">
        <f>IF(G14882="Male",VLOOKUP(H14882,'Shoe size conversion table'!$B$6:$D$22,3),VLOOKUP(H14882,'Shoe size conversion table'!$J$6:$L$22,3))</f>
        <v>8.5</v>
      </c>
      <c r="K14882" s="11">
        <v>179</v>
      </c>
      <c r="L14882" s="12">
        <v>0</v>
      </c>
      <c r="M14882" s="7">
        <f t="shared" si="697"/>
        <v>2016</v>
      </c>
      <c r="N14882" s="7">
        <f t="shared" si="698"/>
        <v>12</v>
      </c>
      <c r="O14882" s="30">
        <f t="shared" si="699"/>
        <v>179</v>
      </c>
    </row>
    <row r="14883" spans="2:15" x14ac:dyDescent="0.2">
      <c r="B14883" s="13">
        <v>65692</v>
      </c>
      <c r="C14883" s="14">
        <v>42729.436111111201</v>
      </c>
      <c r="D14883" s="7" t="s">
        <v>8</v>
      </c>
      <c r="E14883" s="13">
        <v>2151</v>
      </c>
      <c r="F14883" s="7" t="s">
        <v>42</v>
      </c>
      <c r="G14883" s="7" t="s">
        <v>12</v>
      </c>
      <c r="H14883" s="13">
        <v>9</v>
      </c>
      <c r="I14883" s="13" t="str">
        <f>IF(G14883="Male",VLOOKUP(H14883,'Shoe size conversion table'!$B$6:$D$22,2),VLOOKUP(H14883,'Shoe size conversion table'!$J$6:$L$22,2))</f>
        <v>39-40</v>
      </c>
      <c r="J14883" s="13">
        <f>IF(G14883="Male",VLOOKUP(H14883,'Shoe size conversion table'!$B$6:$D$22,3),VLOOKUP(H14883,'Shoe size conversion table'!$J$6:$L$22,3))</f>
        <v>7</v>
      </c>
      <c r="K14883" s="11">
        <v>179</v>
      </c>
      <c r="L14883" s="12">
        <v>0.1</v>
      </c>
      <c r="M14883" s="7">
        <f t="shared" si="697"/>
        <v>2016</v>
      </c>
      <c r="N14883" s="7">
        <f t="shared" si="698"/>
        <v>12</v>
      </c>
      <c r="O14883" s="30">
        <f t="shared" si="699"/>
        <v>161.1</v>
      </c>
    </row>
    <row r="14884" spans="2:15" x14ac:dyDescent="0.2">
      <c r="B14884" s="13">
        <v>65693</v>
      </c>
      <c r="C14884" s="14">
        <v>42729.516111111254</v>
      </c>
      <c r="D14884" s="7" t="s">
        <v>8</v>
      </c>
      <c r="E14884" s="13">
        <v>2208</v>
      </c>
      <c r="F14884" s="7" t="s">
        <v>42</v>
      </c>
      <c r="G14884" s="7" t="s">
        <v>11</v>
      </c>
      <c r="H14884" s="13">
        <v>9.5</v>
      </c>
      <c r="I14884" s="13" t="str">
        <f>IF(G14884="Male",VLOOKUP(H14884,'Shoe size conversion table'!$B$6:$D$22,2),VLOOKUP(H14884,'Shoe size conversion table'!$J$6:$L$22,2))</f>
        <v>42-43</v>
      </c>
      <c r="J14884" s="13">
        <f>IF(G14884="Male",VLOOKUP(H14884,'Shoe size conversion table'!$B$6:$D$22,3),VLOOKUP(H14884,'Shoe size conversion table'!$J$6:$L$22,3))</f>
        <v>9</v>
      </c>
      <c r="K14884" s="11">
        <v>199</v>
      </c>
      <c r="L14884" s="12">
        <v>0</v>
      </c>
      <c r="M14884" s="7">
        <f t="shared" si="697"/>
        <v>2016</v>
      </c>
      <c r="N14884" s="7">
        <f t="shared" si="698"/>
        <v>12</v>
      </c>
      <c r="O14884" s="30">
        <f t="shared" si="699"/>
        <v>199</v>
      </c>
    </row>
    <row r="14885" spans="2:15" x14ac:dyDescent="0.2">
      <c r="B14885" s="13">
        <v>65694</v>
      </c>
      <c r="C14885" s="14">
        <v>42729.616111111201</v>
      </c>
      <c r="D14885" s="7" t="s">
        <v>7</v>
      </c>
      <c r="E14885" s="13">
        <v>2155</v>
      </c>
      <c r="F14885" s="7" t="s">
        <v>52</v>
      </c>
      <c r="G14885" s="7" t="s">
        <v>12</v>
      </c>
      <c r="H14885" s="13">
        <v>9.5</v>
      </c>
      <c r="I14885" s="13">
        <f>IF(G14885="Male",VLOOKUP(H14885,'Shoe size conversion table'!$B$6:$D$22,2),VLOOKUP(H14885,'Shoe size conversion table'!$J$6:$L$22,2))</f>
        <v>40</v>
      </c>
      <c r="J14885" s="13">
        <f>IF(G14885="Male",VLOOKUP(H14885,'Shoe size conversion table'!$B$6:$D$22,3),VLOOKUP(H14885,'Shoe size conversion table'!$J$6:$L$22,3))</f>
        <v>7.5</v>
      </c>
      <c r="K14885" s="11">
        <v>179</v>
      </c>
      <c r="L14885" s="12">
        <v>0</v>
      </c>
      <c r="M14885" s="7">
        <f t="shared" si="697"/>
        <v>2016</v>
      </c>
      <c r="N14885" s="7">
        <f t="shared" si="698"/>
        <v>12</v>
      </c>
      <c r="O14885" s="30">
        <f t="shared" si="699"/>
        <v>179</v>
      </c>
    </row>
    <row r="14886" spans="2:15" x14ac:dyDescent="0.2">
      <c r="B14886" s="13">
        <v>65695</v>
      </c>
      <c r="C14886" s="14">
        <v>42729.726111111137</v>
      </c>
      <c r="D14886" s="7" t="s">
        <v>8</v>
      </c>
      <c r="E14886" s="13">
        <v>2177</v>
      </c>
      <c r="F14886" s="7" t="s">
        <v>38</v>
      </c>
      <c r="G14886" s="7" t="s">
        <v>11</v>
      </c>
      <c r="H14886" s="13">
        <v>8.5</v>
      </c>
      <c r="I14886" s="13" t="str">
        <f>IF(G14886="Male",VLOOKUP(H14886,'Shoe size conversion table'!$B$6:$D$22,2),VLOOKUP(H14886,'Shoe size conversion table'!$J$6:$L$22,2))</f>
        <v>41-42</v>
      </c>
      <c r="J14886" s="13">
        <f>IF(G14886="Male",VLOOKUP(H14886,'Shoe size conversion table'!$B$6:$D$22,3),VLOOKUP(H14886,'Shoe size conversion table'!$J$6:$L$22,3))</f>
        <v>8</v>
      </c>
      <c r="K14886" s="11">
        <v>149</v>
      </c>
      <c r="L14886" s="12">
        <v>0.1</v>
      </c>
      <c r="M14886" s="7">
        <f t="shared" si="697"/>
        <v>2016</v>
      </c>
      <c r="N14886" s="7">
        <f t="shared" si="698"/>
        <v>12</v>
      </c>
      <c r="O14886" s="30">
        <f t="shared" si="699"/>
        <v>134.1</v>
      </c>
    </row>
    <row r="14887" spans="2:15" x14ac:dyDescent="0.2">
      <c r="B14887" s="13">
        <v>65696</v>
      </c>
      <c r="C14887" s="14">
        <v>42730.086111111203</v>
      </c>
      <c r="D14887" s="7" t="s">
        <v>8</v>
      </c>
      <c r="E14887" s="13">
        <v>2218</v>
      </c>
      <c r="F14887" s="7" t="s">
        <v>41</v>
      </c>
      <c r="G14887" s="7" t="s">
        <v>12</v>
      </c>
      <c r="H14887" s="13">
        <v>8</v>
      </c>
      <c r="I14887" s="13" t="str">
        <f>IF(G14887="Male",VLOOKUP(H14887,'Shoe size conversion table'!$B$6:$D$22,2),VLOOKUP(H14887,'Shoe size conversion table'!$J$6:$L$22,2))</f>
        <v>38-39</v>
      </c>
      <c r="J14887" s="13">
        <f>IF(G14887="Male",VLOOKUP(H14887,'Shoe size conversion table'!$B$6:$D$22,3),VLOOKUP(H14887,'Shoe size conversion table'!$J$6:$L$22,3))</f>
        <v>6</v>
      </c>
      <c r="K14887" s="11">
        <v>189</v>
      </c>
      <c r="L14887" s="12">
        <v>0.1</v>
      </c>
      <c r="M14887" s="7">
        <f t="shared" si="697"/>
        <v>2016</v>
      </c>
      <c r="N14887" s="7">
        <f t="shared" si="698"/>
        <v>12</v>
      </c>
      <c r="O14887" s="30">
        <f t="shared" si="699"/>
        <v>170.1</v>
      </c>
    </row>
    <row r="14888" spans="2:15" x14ac:dyDescent="0.2">
      <c r="B14888" s="13">
        <v>65697</v>
      </c>
      <c r="C14888" s="14">
        <v>42730.136111111256</v>
      </c>
      <c r="D14888" s="7" t="s">
        <v>10</v>
      </c>
      <c r="E14888" s="13">
        <v>2158</v>
      </c>
      <c r="F14888" s="7" t="s">
        <v>36</v>
      </c>
      <c r="G14888" s="7" t="s">
        <v>11</v>
      </c>
      <c r="H14888" s="13">
        <v>10.5</v>
      </c>
      <c r="I14888" s="13" t="str">
        <f>IF(G14888="Male",VLOOKUP(H14888,'Shoe size conversion table'!$B$6:$D$22,2),VLOOKUP(H14888,'Shoe size conversion table'!$J$6:$L$22,2))</f>
        <v>43-44</v>
      </c>
      <c r="J14888" s="13">
        <f>IF(G14888="Male",VLOOKUP(H14888,'Shoe size conversion table'!$B$6:$D$22,3),VLOOKUP(H14888,'Shoe size conversion table'!$J$6:$L$22,3))</f>
        <v>10</v>
      </c>
      <c r="K14888" s="11">
        <v>159</v>
      </c>
      <c r="L14888" s="12">
        <v>0.1</v>
      </c>
      <c r="M14888" s="7">
        <f t="shared" si="697"/>
        <v>2016</v>
      </c>
      <c r="N14888" s="7">
        <f t="shared" si="698"/>
        <v>12</v>
      </c>
      <c r="O14888" s="30">
        <f t="shared" si="699"/>
        <v>143.1</v>
      </c>
    </row>
    <row r="14889" spans="2:15" x14ac:dyDescent="0.2">
      <c r="B14889" s="13">
        <v>65698</v>
      </c>
      <c r="C14889" s="14">
        <v>42730.196111111138</v>
      </c>
      <c r="D14889" s="7" t="s">
        <v>7</v>
      </c>
      <c r="E14889" s="13">
        <v>2200</v>
      </c>
      <c r="F14889" s="7" t="s">
        <v>54</v>
      </c>
      <c r="G14889" s="7" t="s">
        <v>11</v>
      </c>
      <c r="H14889" s="13">
        <v>9.5</v>
      </c>
      <c r="I14889" s="13" t="str">
        <f>IF(G14889="Male",VLOOKUP(H14889,'Shoe size conversion table'!$B$6:$D$22,2),VLOOKUP(H14889,'Shoe size conversion table'!$J$6:$L$22,2))</f>
        <v>42-43</v>
      </c>
      <c r="J14889" s="13">
        <f>IF(G14889="Male",VLOOKUP(H14889,'Shoe size conversion table'!$B$6:$D$22,3),VLOOKUP(H14889,'Shoe size conversion table'!$J$6:$L$22,3))</f>
        <v>9</v>
      </c>
      <c r="K14889" s="11">
        <v>199</v>
      </c>
      <c r="L14889" s="12">
        <v>0</v>
      </c>
      <c r="M14889" s="7">
        <f t="shared" si="697"/>
        <v>2016</v>
      </c>
      <c r="N14889" s="7">
        <f t="shared" si="698"/>
        <v>12</v>
      </c>
      <c r="O14889" s="30">
        <f t="shared" si="699"/>
        <v>199</v>
      </c>
    </row>
    <row r="14890" spans="2:15" x14ac:dyDescent="0.2">
      <c r="B14890" s="13">
        <v>65699</v>
      </c>
      <c r="C14890" s="14">
        <v>42730.276111111307</v>
      </c>
      <c r="D14890" s="7" t="s">
        <v>7</v>
      </c>
      <c r="E14890" s="13">
        <v>2169</v>
      </c>
      <c r="F14890" s="7" t="s">
        <v>50</v>
      </c>
      <c r="G14890" s="7" t="s">
        <v>12</v>
      </c>
      <c r="H14890" s="13">
        <v>8</v>
      </c>
      <c r="I14890" s="13" t="str">
        <f>IF(G14890="Male",VLOOKUP(H14890,'Shoe size conversion table'!$B$6:$D$22,2),VLOOKUP(H14890,'Shoe size conversion table'!$J$6:$L$22,2))</f>
        <v>38-39</v>
      </c>
      <c r="J14890" s="13">
        <f>IF(G14890="Male",VLOOKUP(H14890,'Shoe size conversion table'!$B$6:$D$22,3),VLOOKUP(H14890,'Shoe size conversion table'!$J$6:$L$22,3))</f>
        <v>6</v>
      </c>
      <c r="K14890" s="11">
        <v>169</v>
      </c>
      <c r="L14890" s="12">
        <v>0.5</v>
      </c>
      <c r="M14890" s="7">
        <f t="shared" si="697"/>
        <v>2016</v>
      </c>
      <c r="N14890" s="7">
        <f t="shared" si="698"/>
        <v>12</v>
      </c>
      <c r="O14890" s="30">
        <f t="shared" si="699"/>
        <v>84.5</v>
      </c>
    </row>
    <row r="14891" spans="2:15" x14ac:dyDescent="0.2">
      <c r="B14891" s="13">
        <v>65700</v>
      </c>
      <c r="C14891" s="14">
        <v>42730.32611111131</v>
      </c>
      <c r="D14891" s="7" t="s">
        <v>7</v>
      </c>
      <c r="E14891" s="13">
        <v>2205</v>
      </c>
      <c r="F14891" s="7" t="s">
        <v>46</v>
      </c>
      <c r="G14891" s="7" t="s">
        <v>11</v>
      </c>
      <c r="H14891" s="13">
        <v>10</v>
      </c>
      <c r="I14891" s="13">
        <f>IF(G14891="Male",VLOOKUP(H14891,'Shoe size conversion table'!$B$6:$D$22,2),VLOOKUP(H14891,'Shoe size conversion table'!$J$6:$L$22,2))</f>
        <v>43</v>
      </c>
      <c r="J14891" s="13">
        <f>IF(G14891="Male",VLOOKUP(H14891,'Shoe size conversion table'!$B$6:$D$22,3),VLOOKUP(H14891,'Shoe size conversion table'!$J$6:$L$22,3))</f>
        <v>9.5</v>
      </c>
      <c r="K14891" s="11">
        <v>129</v>
      </c>
      <c r="L14891" s="12">
        <v>0</v>
      </c>
      <c r="M14891" s="7">
        <f t="shared" si="697"/>
        <v>2016</v>
      </c>
      <c r="N14891" s="7">
        <f t="shared" si="698"/>
        <v>12</v>
      </c>
      <c r="O14891" s="30">
        <f t="shared" si="699"/>
        <v>129</v>
      </c>
    </row>
    <row r="14892" spans="2:15" x14ac:dyDescent="0.2">
      <c r="B14892" s="13">
        <v>65701</v>
      </c>
      <c r="C14892" s="14">
        <v>42730.386111111133</v>
      </c>
      <c r="D14892" s="7" t="s">
        <v>8</v>
      </c>
      <c r="E14892" s="13">
        <v>2235</v>
      </c>
      <c r="F14892" s="7" t="s">
        <v>38</v>
      </c>
      <c r="G14892" s="7" t="s">
        <v>11</v>
      </c>
      <c r="H14892" s="13">
        <v>9.5</v>
      </c>
      <c r="I14892" s="13" t="str">
        <f>IF(G14892="Male",VLOOKUP(H14892,'Shoe size conversion table'!$B$6:$D$22,2),VLOOKUP(H14892,'Shoe size conversion table'!$J$6:$L$22,2))</f>
        <v>42-43</v>
      </c>
      <c r="J14892" s="13">
        <f>IF(G14892="Male",VLOOKUP(H14892,'Shoe size conversion table'!$B$6:$D$22,3),VLOOKUP(H14892,'Shoe size conversion table'!$J$6:$L$22,3))</f>
        <v>9</v>
      </c>
      <c r="K14892" s="11">
        <v>199</v>
      </c>
      <c r="L14892" s="12">
        <v>0</v>
      </c>
      <c r="M14892" s="7">
        <f t="shared" si="697"/>
        <v>2016</v>
      </c>
      <c r="N14892" s="7">
        <f t="shared" si="698"/>
        <v>12</v>
      </c>
      <c r="O14892" s="30">
        <f t="shared" si="699"/>
        <v>199</v>
      </c>
    </row>
    <row r="14893" spans="2:15" x14ac:dyDescent="0.2">
      <c r="B14893" s="13">
        <v>65702</v>
      </c>
      <c r="C14893" s="14">
        <v>42730.416111111255</v>
      </c>
      <c r="D14893" s="7" t="s">
        <v>7</v>
      </c>
      <c r="E14893" s="13">
        <v>2228</v>
      </c>
      <c r="F14893" s="7" t="s">
        <v>49</v>
      </c>
      <c r="G14893" s="7" t="s">
        <v>11</v>
      </c>
      <c r="H14893" s="13">
        <v>9.5</v>
      </c>
      <c r="I14893" s="13" t="str">
        <f>IF(G14893="Male",VLOOKUP(H14893,'Shoe size conversion table'!$B$6:$D$22,2),VLOOKUP(H14893,'Shoe size conversion table'!$J$6:$L$22,2))</f>
        <v>42-43</v>
      </c>
      <c r="J14893" s="13">
        <f>IF(G14893="Male",VLOOKUP(H14893,'Shoe size conversion table'!$B$6:$D$22,3),VLOOKUP(H14893,'Shoe size conversion table'!$J$6:$L$22,3))</f>
        <v>9</v>
      </c>
      <c r="K14893" s="11">
        <v>179</v>
      </c>
      <c r="L14893" s="12">
        <v>0.3</v>
      </c>
      <c r="M14893" s="7">
        <f t="shared" si="697"/>
        <v>2016</v>
      </c>
      <c r="N14893" s="7">
        <f t="shared" si="698"/>
        <v>12</v>
      </c>
      <c r="O14893" s="30">
        <f t="shared" si="699"/>
        <v>125.3</v>
      </c>
    </row>
    <row r="14894" spans="2:15" x14ac:dyDescent="0.2">
      <c r="B14894" s="13">
        <v>65703</v>
      </c>
      <c r="C14894" s="14">
        <v>42730.436111111201</v>
      </c>
      <c r="D14894" s="7" t="s">
        <v>9</v>
      </c>
      <c r="E14894" s="13">
        <v>2221</v>
      </c>
      <c r="F14894" s="7" t="s">
        <v>62</v>
      </c>
      <c r="G14894" s="7" t="s">
        <v>11</v>
      </c>
      <c r="H14894" s="13">
        <v>12</v>
      </c>
      <c r="I14894" s="13">
        <f>IF(G14894="Male",VLOOKUP(H14894,'Shoe size conversion table'!$B$6:$D$22,2),VLOOKUP(H14894,'Shoe size conversion table'!$J$6:$L$22,2))</f>
        <v>45</v>
      </c>
      <c r="J14894" s="13">
        <f>IF(G14894="Male",VLOOKUP(H14894,'Shoe size conversion table'!$B$6:$D$22,3),VLOOKUP(H14894,'Shoe size conversion table'!$J$6:$L$22,3))</f>
        <v>11.5</v>
      </c>
      <c r="K14894" s="11">
        <v>199</v>
      </c>
      <c r="L14894" s="12">
        <v>0.2</v>
      </c>
      <c r="M14894" s="7">
        <f t="shared" si="697"/>
        <v>2016</v>
      </c>
      <c r="N14894" s="7">
        <f t="shared" si="698"/>
        <v>12</v>
      </c>
      <c r="O14894" s="30">
        <f t="shared" si="699"/>
        <v>159.20000000000002</v>
      </c>
    </row>
    <row r="14895" spans="2:15" x14ac:dyDescent="0.2">
      <c r="B14895" s="13">
        <v>65704</v>
      </c>
      <c r="C14895" s="14">
        <v>42730.496111111133</v>
      </c>
      <c r="D14895" s="7" t="s">
        <v>7</v>
      </c>
      <c r="E14895" s="13">
        <v>2148</v>
      </c>
      <c r="F14895" s="7" t="s">
        <v>49</v>
      </c>
      <c r="G14895" s="7" t="s">
        <v>12</v>
      </c>
      <c r="H14895" s="13">
        <v>9</v>
      </c>
      <c r="I14895" s="13" t="str">
        <f>IF(G14895="Male",VLOOKUP(H14895,'Shoe size conversion table'!$B$6:$D$22,2),VLOOKUP(H14895,'Shoe size conversion table'!$J$6:$L$22,2))</f>
        <v>39-40</v>
      </c>
      <c r="J14895" s="13">
        <f>IF(G14895="Male",VLOOKUP(H14895,'Shoe size conversion table'!$B$6:$D$22,3),VLOOKUP(H14895,'Shoe size conversion table'!$J$6:$L$22,3))</f>
        <v>7</v>
      </c>
      <c r="K14895" s="11">
        <v>149</v>
      </c>
      <c r="L14895" s="12">
        <v>0</v>
      </c>
      <c r="M14895" s="7">
        <f t="shared" si="697"/>
        <v>2016</v>
      </c>
      <c r="N14895" s="7">
        <f t="shared" si="698"/>
        <v>12</v>
      </c>
      <c r="O14895" s="30">
        <f t="shared" si="699"/>
        <v>149</v>
      </c>
    </row>
    <row r="14896" spans="2:15" x14ac:dyDescent="0.2">
      <c r="B14896" s="13">
        <v>65705</v>
      </c>
      <c r="C14896" s="14">
        <v>42730.616111111201</v>
      </c>
      <c r="D14896" s="7" t="s">
        <v>7</v>
      </c>
      <c r="E14896" s="13">
        <v>2190</v>
      </c>
      <c r="F14896" s="7" t="s">
        <v>50</v>
      </c>
      <c r="G14896" s="7" t="s">
        <v>11</v>
      </c>
      <c r="H14896" s="13">
        <v>11.5</v>
      </c>
      <c r="I14896" s="13" t="str">
        <f>IF(G14896="Male",VLOOKUP(H14896,'Shoe size conversion table'!$B$6:$D$22,2),VLOOKUP(H14896,'Shoe size conversion table'!$J$6:$L$22,2))</f>
        <v>44-45</v>
      </c>
      <c r="J14896" s="13">
        <f>IF(G14896="Male",VLOOKUP(H14896,'Shoe size conversion table'!$B$6:$D$22,3),VLOOKUP(H14896,'Shoe size conversion table'!$J$6:$L$22,3))</f>
        <v>11</v>
      </c>
      <c r="K14896" s="11">
        <v>129</v>
      </c>
      <c r="L14896" s="12">
        <v>0.2</v>
      </c>
      <c r="M14896" s="7">
        <f t="shared" si="697"/>
        <v>2016</v>
      </c>
      <c r="N14896" s="7">
        <f t="shared" si="698"/>
        <v>12</v>
      </c>
      <c r="O14896" s="30">
        <f t="shared" si="699"/>
        <v>103.2</v>
      </c>
    </row>
    <row r="14897" spans="2:15" x14ac:dyDescent="0.2">
      <c r="B14897" s="13">
        <v>65706</v>
      </c>
      <c r="C14897" s="14">
        <v>42730.706111111256</v>
      </c>
      <c r="D14897" s="7" t="s">
        <v>8</v>
      </c>
      <c r="E14897" s="13">
        <v>2214</v>
      </c>
      <c r="F14897" s="7" t="s">
        <v>39</v>
      </c>
      <c r="G14897" s="7" t="s">
        <v>11</v>
      </c>
      <c r="H14897" s="13">
        <v>10</v>
      </c>
      <c r="I14897" s="13">
        <f>IF(G14897="Male",VLOOKUP(H14897,'Shoe size conversion table'!$B$6:$D$22,2),VLOOKUP(H14897,'Shoe size conversion table'!$J$6:$L$22,2))</f>
        <v>43</v>
      </c>
      <c r="J14897" s="13">
        <f>IF(G14897="Male",VLOOKUP(H14897,'Shoe size conversion table'!$B$6:$D$22,3),VLOOKUP(H14897,'Shoe size conversion table'!$J$6:$L$22,3))</f>
        <v>9.5</v>
      </c>
      <c r="K14897" s="11">
        <v>179</v>
      </c>
      <c r="L14897" s="12">
        <v>0.1</v>
      </c>
      <c r="M14897" s="7">
        <f t="shared" si="697"/>
        <v>2016</v>
      </c>
      <c r="N14897" s="7">
        <f t="shared" si="698"/>
        <v>12</v>
      </c>
      <c r="O14897" s="30">
        <f t="shared" si="699"/>
        <v>161.1</v>
      </c>
    </row>
    <row r="14898" spans="2:15" x14ac:dyDescent="0.2">
      <c r="B14898" s="13">
        <v>65707</v>
      </c>
      <c r="C14898" s="14">
        <v>42730.726111111137</v>
      </c>
      <c r="D14898" s="7" t="s">
        <v>10</v>
      </c>
      <c r="E14898" s="13">
        <v>2166</v>
      </c>
      <c r="F14898" s="7" t="s">
        <v>35</v>
      </c>
      <c r="G14898" s="7" t="s">
        <v>12</v>
      </c>
      <c r="H14898" s="13">
        <v>5.5</v>
      </c>
      <c r="I14898" s="13">
        <f>IF(G14898="Male",VLOOKUP(H14898,'Shoe size conversion table'!$B$6:$D$22,2),VLOOKUP(H14898,'Shoe size conversion table'!$J$6:$L$22,2))</f>
        <v>36</v>
      </c>
      <c r="J14898" s="13">
        <f>IF(G14898="Male",VLOOKUP(H14898,'Shoe size conversion table'!$B$6:$D$22,3),VLOOKUP(H14898,'Shoe size conversion table'!$J$6:$L$22,3))</f>
        <v>3.5</v>
      </c>
      <c r="K14898" s="11">
        <v>149</v>
      </c>
      <c r="L14898" s="12">
        <v>0.1</v>
      </c>
      <c r="M14898" s="7">
        <f t="shared" si="697"/>
        <v>2016</v>
      </c>
      <c r="N14898" s="7">
        <f t="shared" si="698"/>
        <v>12</v>
      </c>
      <c r="O14898" s="30">
        <f t="shared" si="699"/>
        <v>134.1</v>
      </c>
    </row>
    <row r="14899" spans="2:15" x14ac:dyDescent="0.2">
      <c r="B14899" s="13">
        <v>65708</v>
      </c>
      <c r="C14899" s="14">
        <v>42730.786111111134</v>
      </c>
      <c r="D14899" s="7" t="s">
        <v>7</v>
      </c>
      <c r="E14899" s="13">
        <v>2186</v>
      </c>
      <c r="F14899" s="7" t="s">
        <v>49</v>
      </c>
      <c r="G14899" s="7" t="s">
        <v>11</v>
      </c>
      <c r="H14899" s="13">
        <v>9.5</v>
      </c>
      <c r="I14899" s="13" t="str">
        <f>IF(G14899="Male",VLOOKUP(H14899,'Shoe size conversion table'!$B$6:$D$22,2),VLOOKUP(H14899,'Shoe size conversion table'!$J$6:$L$22,2))</f>
        <v>42-43</v>
      </c>
      <c r="J14899" s="13">
        <f>IF(G14899="Male",VLOOKUP(H14899,'Shoe size conversion table'!$B$6:$D$22,3),VLOOKUP(H14899,'Shoe size conversion table'!$J$6:$L$22,3))</f>
        <v>9</v>
      </c>
      <c r="K14899" s="11">
        <v>139</v>
      </c>
      <c r="L14899" s="12">
        <v>0.2</v>
      </c>
      <c r="M14899" s="7">
        <f t="shared" si="697"/>
        <v>2016</v>
      </c>
      <c r="N14899" s="7">
        <f t="shared" si="698"/>
        <v>12</v>
      </c>
      <c r="O14899" s="30">
        <f t="shared" si="699"/>
        <v>111.2</v>
      </c>
    </row>
    <row r="14900" spans="2:15" x14ac:dyDescent="0.2">
      <c r="B14900" s="13">
        <v>65709</v>
      </c>
      <c r="C14900" s="14">
        <v>42730.906111111202</v>
      </c>
      <c r="D14900" s="7" t="s">
        <v>8</v>
      </c>
      <c r="E14900" s="13">
        <v>2213</v>
      </c>
      <c r="F14900" s="7" t="s">
        <v>42</v>
      </c>
      <c r="G14900" s="7" t="s">
        <v>11</v>
      </c>
      <c r="H14900" s="13">
        <v>9.5</v>
      </c>
      <c r="I14900" s="13" t="str">
        <f>IF(G14900="Male",VLOOKUP(H14900,'Shoe size conversion table'!$B$6:$D$22,2),VLOOKUP(H14900,'Shoe size conversion table'!$J$6:$L$22,2))</f>
        <v>42-43</v>
      </c>
      <c r="J14900" s="13">
        <f>IF(G14900="Male",VLOOKUP(H14900,'Shoe size conversion table'!$B$6:$D$22,3),VLOOKUP(H14900,'Shoe size conversion table'!$J$6:$L$22,3))</f>
        <v>9</v>
      </c>
      <c r="K14900" s="11">
        <v>129</v>
      </c>
      <c r="L14900" s="12">
        <v>0.5</v>
      </c>
      <c r="M14900" s="7">
        <f t="shared" si="697"/>
        <v>2016</v>
      </c>
      <c r="N14900" s="7">
        <f t="shared" si="698"/>
        <v>12</v>
      </c>
      <c r="O14900" s="30">
        <f t="shared" si="699"/>
        <v>64.5</v>
      </c>
    </row>
    <row r="14901" spans="2:15" x14ac:dyDescent="0.2">
      <c r="B14901" s="13">
        <v>65710</v>
      </c>
      <c r="C14901" s="14">
        <v>42731.136111111256</v>
      </c>
      <c r="D14901" s="7" t="s">
        <v>10</v>
      </c>
      <c r="E14901" s="13">
        <v>2152</v>
      </c>
      <c r="F14901" s="7" t="s">
        <v>34</v>
      </c>
      <c r="G14901" s="7" t="s">
        <v>12</v>
      </c>
      <c r="H14901" s="13">
        <v>8.5</v>
      </c>
      <c r="I14901" s="13">
        <f>IF(G14901="Male",VLOOKUP(H14901,'Shoe size conversion table'!$B$6:$D$22,2),VLOOKUP(H14901,'Shoe size conversion table'!$J$6:$L$22,2))</f>
        <v>39</v>
      </c>
      <c r="J14901" s="13">
        <f>IF(G14901="Male",VLOOKUP(H14901,'Shoe size conversion table'!$B$6:$D$22,3),VLOOKUP(H14901,'Shoe size conversion table'!$J$6:$L$22,3))</f>
        <v>6.5</v>
      </c>
      <c r="K14901" s="11">
        <v>189</v>
      </c>
      <c r="L14901" s="12">
        <v>0.3</v>
      </c>
      <c r="M14901" s="7">
        <f t="shared" si="697"/>
        <v>2016</v>
      </c>
      <c r="N14901" s="7">
        <f t="shared" si="698"/>
        <v>12</v>
      </c>
      <c r="O14901" s="30">
        <f t="shared" si="699"/>
        <v>132.29999999999998</v>
      </c>
    </row>
    <row r="14902" spans="2:15" x14ac:dyDescent="0.2">
      <c r="B14902" s="13">
        <v>65711</v>
      </c>
      <c r="C14902" s="14">
        <v>42731.196111111138</v>
      </c>
      <c r="D14902" s="7" t="s">
        <v>8</v>
      </c>
      <c r="E14902" s="13">
        <v>2231</v>
      </c>
      <c r="F14902" s="7" t="s">
        <v>39</v>
      </c>
      <c r="G14902" s="7" t="s">
        <v>12</v>
      </c>
      <c r="H14902" s="13">
        <v>10</v>
      </c>
      <c r="I14902" s="13" t="str">
        <f>IF(G14902="Male",VLOOKUP(H14902,'Shoe size conversion table'!$B$6:$D$22,2),VLOOKUP(H14902,'Shoe size conversion table'!$J$6:$L$22,2))</f>
        <v>40-41</v>
      </c>
      <c r="J14902" s="13">
        <f>IF(G14902="Male",VLOOKUP(H14902,'Shoe size conversion table'!$B$6:$D$22,3),VLOOKUP(H14902,'Shoe size conversion table'!$J$6:$L$22,3))</f>
        <v>8</v>
      </c>
      <c r="K14902" s="11">
        <v>189</v>
      </c>
      <c r="L14902" s="12">
        <v>0</v>
      </c>
      <c r="M14902" s="7">
        <f t="shared" si="697"/>
        <v>2016</v>
      </c>
      <c r="N14902" s="7">
        <f t="shared" si="698"/>
        <v>12</v>
      </c>
      <c r="O14902" s="30">
        <f t="shared" si="699"/>
        <v>189</v>
      </c>
    </row>
    <row r="14903" spans="2:15" x14ac:dyDescent="0.2">
      <c r="B14903" s="13">
        <v>65712</v>
      </c>
      <c r="C14903" s="14">
        <v>42731.246111111308</v>
      </c>
      <c r="D14903" s="7" t="s">
        <v>9</v>
      </c>
      <c r="E14903" s="13">
        <v>2226</v>
      </c>
      <c r="F14903" s="7" t="s">
        <v>59</v>
      </c>
      <c r="G14903" s="7" t="s">
        <v>12</v>
      </c>
      <c r="H14903" s="13">
        <v>7.5</v>
      </c>
      <c r="I14903" s="13">
        <f>IF(G14903="Male",VLOOKUP(H14903,'Shoe size conversion table'!$B$6:$D$22,2),VLOOKUP(H14903,'Shoe size conversion table'!$J$6:$L$22,2))</f>
        <v>38</v>
      </c>
      <c r="J14903" s="13">
        <f>IF(G14903="Male",VLOOKUP(H14903,'Shoe size conversion table'!$B$6:$D$22,3),VLOOKUP(H14903,'Shoe size conversion table'!$J$6:$L$22,3))</f>
        <v>5.5</v>
      </c>
      <c r="K14903" s="11">
        <v>179</v>
      </c>
      <c r="L14903" s="12">
        <v>0</v>
      </c>
      <c r="M14903" s="7">
        <f t="shared" si="697"/>
        <v>2016</v>
      </c>
      <c r="N14903" s="7">
        <f t="shared" si="698"/>
        <v>12</v>
      </c>
      <c r="O14903" s="30">
        <f t="shared" si="699"/>
        <v>179</v>
      </c>
    </row>
    <row r="14904" spans="2:15" x14ac:dyDescent="0.2">
      <c r="B14904" s="13">
        <v>65713</v>
      </c>
      <c r="C14904" s="14">
        <v>42731.276111111307</v>
      </c>
      <c r="D14904" s="7" t="s">
        <v>7</v>
      </c>
      <c r="E14904" s="13">
        <v>2231</v>
      </c>
      <c r="F14904" s="7" t="s">
        <v>57</v>
      </c>
      <c r="G14904" s="7" t="s">
        <v>12</v>
      </c>
      <c r="H14904" s="13">
        <v>8</v>
      </c>
      <c r="I14904" s="13" t="str">
        <f>IF(G14904="Male",VLOOKUP(H14904,'Shoe size conversion table'!$B$6:$D$22,2),VLOOKUP(H14904,'Shoe size conversion table'!$J$6:$L$22,2))</f>
        <v>38-39</v>
      </c>
      <c r="J14904" s="13">
        <f>IF(G14904="Male",VLOOKUP(H14904,'Shoe size conversion table'!$B$6:$D$22,3),VLOOKUP(H14904,'Shoe size conversion table'!$J$6:$L$22,3))</f>
        <v>6</v>
      </c>
      <c r="K14904" s="11">
        <v>159</v>
      </c>
      <c r="L14904" s="12">
        <v>0.5</v>
      </c>
      <c r="M14904" s="7">
        <f t="shared" si="697"/>
        <v>2016</v>
      </c>
      <c r="N14904" s="7">
        <f t="shared" si="698"/>
        <v>12</v>
      </c>
      <c r="O14904" s="30">
        <f t="shared" si="699"/>
        <v>79.5</v>
      </c>
    </row>
    <row r="14905" spans="2:15" x14ac:dyDescent="0.2">
      <c r="B14905" s="13">
        <v>65714</v>
      </c>
      <c r="C14905" s="14">
        <v>42731.316111111206</v>
      </c>
      <c r="D14905" s="7" t="s">
        <v>7</v>
      </c>
      <c r="E14905" s="13">
        <v>2209</v>
      </c>
      <c r="F14905" s="7" t="s">
        <v>51</v>
      </c>
      <c r="G14905" s="7" t="s">
        <v>11</v>
      </c>
      <c r="H14905" s="13">
        <v>9</v>
      </c>
      <c r="I14905" s="13">
        <f>IF(G14905="Male",VLOOKUP(H14905,'Shoe size conversion table'!$B$6:$D$22,2),VLOOKUP(H14905,'Shoe size conversion table'!$J$6:$L$22,2))</f>
        <v>42</v>
      </c>
      <c r="J14905" s="13">
        <f>IF(G14905="Male",VLOOKUP(H14905,'Shoe size conversion table'!$B$6:$D$22,3),VLOOKUP(H14905,'Shoe size conversion table'!$J$6:$L$22,3))</f>
        <v>8.5</v>
      </c>
      <c r="K14905" s="11">
        <v>189</v>
      </c>
      <c r="L14905" s="12">
        <v>0</v>
      </c>
      <c r="M14905" s="7">
        <f t="shared" si="697"/>
        <v>2016</v>
      </c>
      <c r="N14905" s="7">
        <f t="shared" si="698"/>
        <v>12</v>
      </c>
      <c r="O14905" s="30">
        <f t="shared" si="699"/>
        <v>189</v>
      </c>
    </row>
    <row r="14906" spans="2:15" x14ac:dyDescent="0.2">
      <c r="B14906" s="13">
        <v>65714</v>
      </c>
      <c r="C14906" s="14">
        <v>42731.316111111206</v>
      </c>
      <c r="D14906" s="7" t="s">
        <v>7</v>
      </c>
      <c r="E14906" s="13">
        <v>2230</v>
      </c>
      <c r="F14906" s="7" t="s">
        <v>51</v>
      </c>
      <c r="G14906" s="7" t="s">
        <v>11</v>
      </c>
      <c r="H14906" s="13">
        <v>11.5</v>
      </c>
      <c r="I14906" s="13" t="str">
        <f>IF(G14906="Male",VLOOKUP(H14906,'Shoe size conversion table'!$B$6:$D$22,2),VLOOKUP(H14906,'Shoe size conversion table'!$J$6:$L$22,2))</f>
        <v>44-45</v>
      </c>
      <c r="J14906" s="13">
        <f>IF(G14906="Male",VLOOKUP(H14906,'Shoe size conversion table'!$B$6:$D$22,3),VLOOKUP(H14906,'Shoe size conversion table'!$J$6:$L$22,3))</f>
        <v>11</v>
      </c>
      <c r="K14906" s="11">
        <v>199</v>
      </c>
      <c r="L14906" s="12">
        <v>0.2</v>
      </c>
      <c r="M14906" s="7">
        <f t="shared" si="697"/>
        <v>2016</v>
      </c>
      <c r="N14906" s="7">
        <f t="shared" si="698"/>
        <v>12</v>
      </c>
      <c r="O14906" s="30">
        <f t="shared" si="699"/>
        <v>159.20000000000002</v>
      </c>
    </row>
    <row r="14907" spans="2:15" x14ac:dyDescent="0.2">
      <c r="B14907" s="13">
        <v>65715</v>
      </c>
      <c r="C14907" s="14">
        <v>42731.32611111131</v>
      </c>
      <c r="D14907" s="7" t="s">
        <v>7</v>
      </c>
      <c r="E14907" s="13">
        <v>2205</v>
      </c>
      <c r="F14907" s="7" t="s">
        <v>46</v>
      </c>
      <c r="G14907" s="7" t="s">
        <v>11</v>
      </c>
      <c r="H14907" s="13">
        <v>10</v>
      </c>
      <c r="I14907" s="13">
        <f>IF(G14907="Male",VLOOKUP(H14907,'Shoe size conversion table'!$B$6:$D$22,2),VLOOKUP(H14907,'Shoe size conversion table'!$J$6:$L$22,2))</f>
        <v>43</v>
      </c>
      <c r="J14907" s="13">
        <f>IF(G14907="Male",VLOOKUP(H14907,'Shoe size conversion table'!$B$6:$D$22,3),VLOOKUP(H14907,'Shoe size conversion table'!$J$6:$L$22,3))</f>
        <v>9.5</v>
      </c>
      <c r="K14907" s="11">
        <v>129</v>
      </c>
      <c r="L14907" s="12">
        <v>0</v>
      </c>
      <c r="M14907" s="7">
        <f t="shared" si="697"/>
        <v>2016</v>
      </c>
      <c r="N14907" s="7">
        <f t="shared" si="698"/>
        <v>12</v>
      </c>
      <c r="O14907" s="30">
        <f t="shared" si="699"/>
        <v>129</v>
      </c>
    </row>
    <row r="14908" spans="2:15" x14ac:dyDescent="0.2">
      <c r="B14908" s="13">
        <v>65716</v>
      </c>
      <c r="C14908" s="14">
        <v>42731.416111111255</v>
      </c>
      <c r="D14908" s="7" t="s">
        <v>7</v>
      </c>
      <c r="E14908" s="13">
        <v>2166</v>
      </c>
      <c r="F14908" s="7" t="s">
        <v>49</v>
      </c>
      <c r="G14908" s="7" t="s">
        <v>11</v>
      </c>
      <c r="H14908" s="13">
        <v>10</v>
      </c>
      <c r="I14908" s="13">
        <f>IF(G14908="Male",VLOOKUP(H14908,'Shoe size conversion table'!$B$6:$D$22,2),VLOOKUP(H14908,'Shoe size conversion table'!$J$6:$L$22,2))</f>
        <v>43</v>
      </c>
      <c r="J14908" s="13">
        <f>IF(G14908="Male",VLOOKUP(H14908,'Shoe size conversion table'!$B$6:$D$22,3),VLOOKUP(H14908,'Shoe size conversion table'!$J$6:$L$22,3))</f>
        <v>9.5</v>
      </c>
      <c r="K14908" s="11">
        <v>169</v>
      </c>
      <c r="L14908" s="12">
        <v>0.2</v>
      </c>
      <c r="M14908" s="7">
        <f t="shared" si="697"/>
        <v>2016</v>
      </c>
      <c r="N14908" s="7">
        <f t="shared" si="698"/>
        <v>12</v>
      </c>
      <c r="O14908" s="30">
        <f t="shared" si="699"/>
        <v>135.20000000000002</v>
      </c>
    </row>
    <row r="14909" spans="2:15" x14ac:dyDescent="0.2">
      <c r="B14909" s="13">
        <v>65716</v>
      </c>
      <c r="C14909" s="14">
        <v>42731.416111111255</v>
      </c>
      <c r="D14909" s="7" t="s">
        <v>7</v>
      </c>
      <c r="E14909" s="13">
        <v>2184</v>
      </c>
      <c r="F14909" s="7" t="s">
        <v>45</v>
      </c>
      <c r="G14909" s="7" t="s">
        <v>12</v>
      </c>
      <c r="H14909" s="13">
        <v>9</v>
      </c>
      <c r="I14909" s="13" t="str">
        <f>IF(G14909="Male",VLOOKUP(H14909,'Shoe size conversion table'!$B$6:$D$22,2),VLOOKUP(H14909,'Shoe size conversion table'!$J$6:$L$22,2))</f>
        <v>39-40</v>
      </c>
      <c r="J14909" s="13">
        <f>IF(G14909="Male",VLOOKUP(H14909,'Shoe size conversion table'!$B$6:$D$22,3),VLOOKUP(H14909,'Shoe size conversion table'!$J$6:$L$22,3))</f>
        <v>7</v>
      </c>
      <c r="K14909" s="11">
        <v>189</v>
      </c>
      <c r="L14909" s="12">
        <v>0</v>
      </c>
      <c r="M14909" s="7">
        <f t="shared" si="697"/>
        <v>2016</v>
      </c>
      <c r="N14909" s="7">
        <f t="shared" si="698"/>
        <v>12</v>
      </c>
      <c r="O14909" s="30">
        <f t="shared" si="699"/>
        <v>189</v>
      </c>
    </row>
    <row r="14910" spans="2:15" x14ac:dyDescent="0.2">
      <c r="B14910" s="13">
        <v>65717</v>
      </c>
      <c r="C14910" s="14">
        <v>42731.426111111257</v>
      </c>
      <c r="D14910" s="7" t="s">
        <v>10</v>
      </c>
      <c r="E14910" s="13">
        <v>2183</v>
      </c>
      <c r="F14910" s="7" t="s">
        <v>34</v>
      </c>
      <c r="G14910" s="7" t="s">
        <v>11</v>
      </c>
      <c r="H14910" s="13">
        <v>7.5</v>
      </c>
      <c r="I14910" s="13" t="str">
        <f>IF(G14910="Male",VLOOKUP(H14910,'Shoe size conversion table'!$B$6:$D$22,2),VLOOKUP(H14910,'Shoe size conversion table'!$J$6:$L$22,2))</f>
        <v>40-41</v>
      </c>
      <c r="J14910" s="13">
        <f>IF(G14910="Male",VLOOKUP(H14910,'Shoe size conversion table'!$B$6:$D$22,3),VLOOKUP(H14910,'Shoe size conversion table'!$J$6:$L$22,3))</f>
        <v>7</v>
      </c>
      <c r="K14910" s="11">
        <v>159</v>
      </c>
      <c r="L14910" s="12">
        <v>0</v>
      </c>
      <c r="M14910" s="7">
        <f t="shared" si="697"/>
        <v>2016</v>
      </c>
      <c r="N14910" s="7">
        <f t="shared" si="698"/>
        <v>12</v>
      </c>
      <c r="O14910" s="30">
        <f t="shared" si="699"/>
        <v>159</v>
      </c>
    </row>
    <row r="14911" spans="2:15" x14ac:dyDescent="0.2">
      <c r="B14911" s="13">
        <v>65718</v>
      </c>
      <c r="C14911" s="14">
        <v>42731.426111111257</v>
      </c>
      <c r="D14911" s="7" t="s">
        <v>9</v>
      </c>
      <c r="E14911" s="13">
        <v>2165</v>
      </c>
      <c r="F14911" s="7" t="s">
        <v>61</v>
      </c>
      <c r="G14911" s="7" t="s">
        <v>12</v>
      </c>
      <c r="H14911" s="13">
        <v>8.5</v>
      </c>
      <c r="I14911" s="13">
        <f>IF(G14911="Male",VLOOKUP(H14911,'Shoe size conversion table'!$B$6:$D$22,2),VLOOKUP(H14911,'Shoe size conversion table'!$J$6:$L$22,2))</f>
        <v>39</v>
      </c>
      <c r="J14911" s="13">
        <f>IF(G14911="Male",VLOOKUP(H14911,'Shoe size conversion table'!$B$6:$D$22,3),VLOOKUP(H14911,'Shoe size conversion table'!$J$6:$L$22,3))</f>
        <v>6.5</v>
      </c>
      <c r="K14911" s="11">
        <v>179</v>
      </c>
      <c r="L14911" s="12">
        <v>0</v>
      </c>
      <c r="M14911" s="7">
        <f t="shared" si="697"/>
        <v>2016</v>
      </c>
      <c r="N14911" s="7">
        <f t="shared" si="698"/>
        <v>12</v>
      </c>
      <c r="O14911" s="30">
        <f t="shared" si="699"/>
        <v>179</v>
      </c>
    </row>
    <row r="14912" spans="2:15" x14ac:dyDescent="0.2">
      <c r="B14912" s="13">
        <v>65719</v>
      </c>
      <c r="C14912" s="14">
        <v>42731.426111111257</v>
      </c>
      <c r="D14912" s="7" t="s">
        <v>7</v>
      </c>
      <c r="E14912" s="13">
        <v>2199</v>
      </c>
      <c r="F14912" s="7" t="s">
        <v>44</v>
      </c>
      <c r="G14912" s="7" t="s">
        <v>11</v>
      </c>
      <c r="H14912" s="13">
        <v>9.5</v>
      </c>
      <c r="I14912" s="13" t="str">
        <f>IF(G14912="Male",VLOOKUP(H14912,'Shoe size conversion table'!$B$6:$D$22,2),VLOOKUP(H14912,'Shoe size conversion table'!$J$6:$L$22,2))</f>
        <v>42-43</v>
      </c>
      <c r="J14912" s="13">
        <f>IF(G14912="Male",VLOOKUP(H14912,'Shoe size conversion table'!$B$6:$D$22,3),VLOOKUP(H14912,'Shoe size conversion table'!$J$6:$L$22,3))</f>
        <v>9</v>
      </c>
      <c r="K14912" s="11">
        <v>159</v>
      </c>
      <c r="L14912" s="12">
        <v>0</v>
      </c>
      <c r="M14912" s="7">
        <f t="shared" si="697"/>
        <v>2016</v>
      </c>
      <c r="N14912" s="7">
        <f t="shared" si="698"/>
        <v>12</v>
      </c>
      <c r="O14912" s="30">
        <f t="shared" si="699"/>
        <v>159</v>
      </c>
    </row>
    <row r="14913" spans="2:15" x14ac:dyDescent="0.2">
      <c r="B14913" s="13">
        <v>65720</v>
      </c>
      <c r="C14913" s="14">
        <v>42731.496111111133</v>
      </c>
      <c r="D14913" s="7" t="s">
        <v>9</v>
      </c>
      <c r="E14913" s="13">
        <v>2208</v>
      </c>
      <c r="F14913" s="7" t="s">
        <v>62</v>
      </c>
      <c r="G14913" s="7" t="s">
        <v>11</v>
      </c>
      <c r="H14913" s="13">
        <v>10</v>
      </c>
      <c r="I14913" s="13">
        <f>IF(G14913="Male",VLOOKUP(H14913,'Shoe size conversion table'!$B$6:$D$22,2),VLOOKUP(H14913,'Shoe size conversion table'!$J$6:$L$22,2))</f>
        <v>43</v>
      </c>
      <c r="J14913" s="13">
        <f>IF(G14913="Male",VLOOKUP(H14913,'Shoe size conversion table'!$B$6:$D$22,3),VLOOKUP(H14913,'Shoe size conversion table'!$J$6:$L$22,3))</f>
        <v>9.5</v>
      </c>
      <c r="K14913" s="11">
        <v>139</v>
      </c>
      <c r="L14913" s="12">
        <v>0</v>
      </c>
      <c r="M14913" s="7">
        <f t="shared" si="697"/>
        <v>2016</v>
      </c>
      <c r="N14913" s="7">
        <f t="shared" si="698"/>
        <v>12</v>
      </c>
      <c r="O14913" s="30">
        <f t="shared" si="699"/>
        <v>139</v>
      </c>
    </row>
    <row r="14914" spans="2:15" x14ac:dyDescent="0.2">
      <c r="B14914" s="13">
        <v>65721</v>
      </c>
      <c r="C14914" s="14">
        <v>42731.746111111206</v>
      </c>
      <c r="D14914" s="7" t="s">
        <v>8</v>
      </c>
      <c r="E14914" s="13">
        <v>2240</v>
      </c>
      <c r="F14914" s="7" t="s">
        <v>38</v>
      </c>
      <c r="G14914" s="7" t="s">
        <v>11</v>
      </c>
      <c r="H14914" s="13">
        <v>9.5</v>
      </c>
      <c r="I14914" s="13" t="str">
        <f>IF(G14914="Male",VLOOKUP(H14914,'Shoe size conversion table'!$B$6:$D$22,2),VLOOKUP(H14914,'Shoe size conversion table'!$J$6:$L$22,2))</f>
        <v>42-43</v>
      </c>
      <c r="J14914" s="13">
        <f>IF(G14914="Male",VLOOKUP(H14914,'Shoe size conversion table'!$B$6:$D$22,3),VLOOKUP(H14914,'Shoe size conversion table'!$J$6:$L$22,3))</f>
        <v>9</v>
      </c>
      <c r="K14914" s="11">
        <v>199</v>
      </c>
      <c r="L14914" s="12">
        <v>0.3</v>
      </c>
      <c r="M14914" s="7">
        <f t="shared" si="697"/>
        <v>2016</v>
      </c>
      <c r="N14914" s="7">
        <f t="shared" si="698"/>
        <v>12</v>
      </c>
      <c r="O14914" s="30">
        <f t="shared" si="699"/>
        <v>139.29999999999998</v>
      </c>
    </row>
    <row r="14915" spans="2:15" x14ac:dyDescent="0.2">
      <c r="B14915" s="13">
        <v>65722</v>
      </c>
      <c r="C14915" s="14">
        <v>42732.166111111306</v>
      </c>
      <c r="D14915" s="7" t="s">
        <v>10</v>
      </c>
      <c r="E14915" s="13">
        <v>2229</v>
      </c>
      <c r="F14915" s="7" t="s">
        <v>34</v>
      </c>
      <c r="G14915" s="7" t="s">
        <v>12</v>
      </c>
      <c r="H14915" s="13">
        <v>6.5</v>
      </c>
      <c r="I14915" s="13">
        <f>IF(G14915="Male",VLOOKUP(H14915,'Shoe size conversion table'!$B$6:$D$22,2),VLOOKUP(H14915,'Shoe size conversion table'!$J$6:$L$22,2))</f>
        <v>37</v>
      </c>
      <c r="J14915" s="13">
        <f>IF(G14915="Male",VLOOKUP(H14915,'Shoe size conversion table'!$B$6:$D$22,3),VLOOKUP(H14915,'Shoe size conversion table'!$J$6:$L$22,3))</f>
        <v>4.5</v>
      </c>
      <c r="K14915" s="11">
        <v>149</v>
      </c>
      <c r="L14915" s="12">
        <v>0.5</v>
      </c>
      <c r="M14915" s="7">
        <f t="shared" si="697"/>
        <v>2016</v>
      </c>
      <c r="N14915" s="7">
        <f t="shared" si="698"/>
        <v>12</v>
      </c>
      <c r="O14915" s="30">
        <f t="shared" si="699"/>
        <v>74.5</v>
      </c>
    </row>
    <row r="14916" spans="2:15" x14ac:dyDescent="0.2">
      <c r="B14916" s="13">
        <v>65723</v>
      </c>
      <c r="C14916" s="14">
        <v>42732.176111111257</v>
      </c>
      <c r="D14916" s="7" t="s">
        <v>10</v>
      </c>
      <c r="E14916" s="13">
        <v>2189</v>
      </c>
      <c r="F14916" s="7" t="s">
        <v>35</v>
      </c>
      <c r="G14916" s="7" t="s">
        <v>11</v>
      </c>
      <c r="H14916" s="13">
        <v>8</v>
      </c>
      <c r="I14916" s="13">
        <f>IF(G14916="Male",VLOOKUP(H14916,'Shoe size conversion table'!$B$6:$D$22,2),VLOOKUP(H14916,'Shoe size conversion table'!$J$6:$L$22,2))</f>
        <v>41</v>
      </c>
      <c r="J14916" s="13">
        <f>IF(G14916="Male",VLOOKUP(H14916,'Shoe size conversion table'!$B$6:$D$22,3),VLOOKUP(H14916,'Shoe size conversion table'!$J$6:$L$22,3))</f>
        <v>7.5</v>
      </c>
      <c r="K14916" s="11">
        <v>159</v>
      </c>
      <c r="L14916" s="12">
        <v>0.2</v>
      </c>
      <c r="M14916" s="7">
        <f t="shared" si="697"/>
        <v>2016</v>
      </c>
      <c r="N14916" s="7">
        <f t="shared" si="698"/>
        <v>12</v>
      </c>
      <c r="O14916" s="30">
        <f t="shared" si="699"/>
        <v>127.2</v>
      </c>
    </row>
    <row r="14917" spans="2:15" x14ac:dyDescent="0.2">
      <c r="B14917" s="13">
        <v>65724</v>
      </c>
      <c r="C14917" s="14">
        <v>42732.246111111308</v>
      </c>
      <c r="D14917" s="7" t="s">
        <v>10</v>
      </c>
      <c r="E14917" s="13">
        <v>2236</v>
      </c>
      <c r="F14917" s="7" t="s">
        <v>35</v>
      </c>
      <c r="G14917" s="7" t="s">
        <v>11</v>
      </c>
      <c r="H14917" s="13">
        <v>9.5</v>
      </c>
      <c r="I14917" s="13" t="str">
        <f>IF(G14917="Male",VLOOKUP(H14917,'Shoe size conversion table'!$B$6:$D$22,2),VLOOKUP(H14917,'Shoe size conversion table'!$J$6:$L$22,2))</f>
        <v>42-43</v>
      </c>
      <c r="J14917" s="13">
        <f>IF(G14917="Male",VLOOKUP(H14917,'Shoe size conversion table'!$B$6:$D$22,3),VLOOKUP(H14917,'Shoe size conversion table'!$J$6:$L$22,3))</f>
        <v>9</v>
      </c>
      <c r="K14917" s="11">
        <v>129</v>
      </c>
      <c r="L14917" s="12">
        <v>0.2</v>
      </c>
      <c r="M14917" s="7">
        <f t="shared" ref="M14917:M14971" si="700">YEAR(C14917)</f>
        <v>2016</v>
      </c>
      <c r="N14917" s="7">
        <f t="shared" si="698"/>
        <v>12</v>
      </c>
      <c r="O14917" s="30">
        <f t="shared" si="699"/>
        <v>103.2</v>
      </c>
    </row>
    <row r="14918" spans="2:15" x14ac:dyDescent="0.2">
      <c r="B14918" s="13">
        <v>65725</v>
      </c>
      <c r="C14918" s="14">
        <v>42732.276111111307</v>
      </c>
      <c r="D14918" s="7" t="s">
        <v>10</v>
      </c>
      <c r="E14918" s="13">
        <v>2215</v>
      </c>
      <c r="F14918" s="7" t="s">
        <v>34</v>
      </c>
      <c r="G14918" s="7" t="s">
        <v>11</v>
      </c>
      <c r="H14918" s="13">
        <v>9.5</v>
      </c>
      <c r="I14918" s="13" t="str">
        <f>IF(G14918="Male",VLOOKUP(H14918,'Shoe size conversion table'!$B$6:$D$22,2),VLOOKUP(H14918,'Shoe size conversion table'!$J$6:$L$22,2))</f>
        <v>42-43</v>
      </c>
      <c r="J14918" s="13">
        <f>IF(G14918="Male",VLOOKUP(H14918,'Shoe size conversion table'!$B$6:$D$22,3),VLOOKUP(H14918,'Shoe size conversion table'!$J$6:$L$22,3))</f>
        <v>9</v>
      </c>
      <c r="K14918" s="11">
        <v>139</v>
      </c>
      <c r="L14918" s="12">
        <v>0</v>
      </c>
      <c r="M14918" s="7">
        <f t="shared" si="700"/>
        <v>2016</v>
      </c>
      <c r="N14918" s="7">
        <f t="shared" ref="N14918:N14981" si="701">MONTH(C14918:C29885)</f>
        <v>12</v>
      </c>
      <c r="O14918" s="30">
        <f t="shared" ref="O14918:O14971" si="702">K14918*(1-L14918)</f>
        <v>139</v>
      </c>
    </row>
    <row r="14919" spans="2:15" x14ac:dyDescent="0.2">
      <c r="B14919" s="13">
        <v>65726</v>
      </c>
      <c r="C14919" s="14">
        <v>42732.356111111258</v>
      </c>
      <c r="D14919" s="7" t="s">
        <v>10</v>
      </c>
      <c r="E14919" s="13">
        <v>2172</v>
      </c>
      <c r="F14919" s="7" t="s">
        <v>34</v>
      </c>
      <c r="G14919" s="7" t="s">
        <v>11</v>
      </c>
      <c r="H14919" s="13">
        <v>13</v>
      </c>
      <c r="I14919" s="13">
        <f>IF(G14919="Male",VLOOKUP(H14919,'Shoe size conversion table'!$B$6:$D$22,2),VLOOKUP(H14919,'Shoe size conversion table'!$J$6:$L$22,2))</f>
        <v>46</v>
      </c>
      <c r="J14919" s="13">
        <f>IF(G14919="Male",VLOOKUP(H14919,'Shoe size conversion table'!$B$6:$D$22,3),VLOOKUP(H14919,'Shoe size conversion table'!$J$6:$L$22,3))</f>
        <v>12.5</v>
      </c>
      <c r="K14919" s="11">
        <v>139</v>
      </c>
      <c r="L14919" s="12">
        <v>0.5</v>
      </c>
      <c r="M14919" s="7">
        <f t="shared" si="700"/>
        <v>2016</v>
      </c>
      <c r="N14919" s="7">
        <f t="shared" si="701"/>
        <v>12</v>
      </c>
      <c r="O14919" s="30">
        <f t="shared" si="702"/>
        <v>69.5</v>
      </c>
    </row>
    <row r="14920" spans="2:15" x14ac:dyDescent="0.2">
      <c r="B14920" s="13">
        <v>65727</v>
      </c>
      <c r="C14920" s="14">
        <v>42732.416111111255</v>
      </c>
      <c r="D14920" s="7" t="s">
        <v>7</v>
      </c>
      <c r="E14920" s="13">
        <v>2166</v>
      </c>
      <c r="F14920" s="7" t="s">
        <v>49</v>
      </c>
      <c r="G14920" s="7" t="s">
        <v>11</v>
      </c>
      <c r="H14920" s="13">
        <v>10</v>
      </c>
      <c r="I14920" s="13">
        <f>IF(G14920="Male",VLOOKUP(H14920,'Shoe size conversion table'!$B$6:$D$22,2),VLOOKUP(H14920,'Shoe size conversion table'!$J$6:$L$22,2))</f>
        <v>43</v>
      </c>
      <c r="J14920" s="13">
        <f>IF(G14920="Male",VLOOKUP(H14920,'Shoe size conversion table'!$B$6:$D$22,3),VLOOKUP(H14920,'Shoe size conversion table'!$J$6:$L$22,3))</f>
        <v>9.5</v>
      </c>
      <c r="K14920" s="11">
        <v>169</v>
      </c>
      <c r="L14920" s="12">
        <v>0.2</v>
      </c>
      <c r="M14920" s="7">
        <f t="shared" si="700"/>
        <v>2016</v>
      </c>
      <c r="N14920" s="7">
        <f t="shared" si="701"/>
        <v>12</v>
      </c>
      <c r="O14920" s="30">
        <f t="shared" si="702"/>
        <v>135.20000000000002</v>
      </c>
    </row>
    <row r="14921" spans="2:15" x14ac:dyDescent="0.2">
      <c r="B14921" s="13">
        <v>65728</v>
      </c>
      <c r="C14921" s="14">
        <v>42732.426111111257</v>
      </c>
      <c r="D14921" s="7" t="s">
        <v>10</v>
      </c>
      <c r="E14921" s="13">
        <v>2193</v>
      </c>
      <c r="F14921" s="7" t="s">
        <v>35</v>
      </c>
      <c r="G14921" s="7" t="s">
        <v>11</v>
      </c>
      <c r="H14921" s="13">
        <v>10</v>
      </c>
      <c r="I14921" s="13">
        <f>IF(G14921="Male",VLOOKUP(H14921,'Shoe size conversion table'!$B$6:$D$22,2),VLOOKUP(H14921,'Shoe size conversion table'!$J$6:$L$22,2))</f>
        <v>43</v>
      </c>
      <c r="J14921" s="13">
        <f>IF(G14921="Male",VLOOKUP(H14921,'Shoe size conversion table'!$B$6:$D$22,3),VLOOKUP(H14921,'Shoe size conversion table'!$J$6:$L$22,3))</f>
        <v>9.5</v>
      </c>
      <c r="K14921" s="11">
        <v>179</v>
      </c>
      <c r="L14921" s="12">
        <v>0</v>
      </c>
      <c r="M14921" s="7">
        <f t="shared" si="700"/>
        <v>2016</v>
      </c>
      <c r="N14921" s="7">
        <f t="shared" si="701"/>
        <v>12</v>
      </c>
      <c r="O14921" s="30">
        <f t="shared" si="702"/>
        <v>179</v>
      </c>
    </row>
    <row r="14922" spans="2:15" x14ac:dyDescent="0.2">
      <c r="B14922" s="13">
        <v>65729</v>
      </c>
      <c r="C14922" s="14">
        <v>42732.496111111133</v>
      </c>
      <c r="D14922" s="7" t="s">
        <v>7</v>
      </c>
      <c r="E14922" s="13">
        <v>2216</v>
      </c>
      <c r="F14922" s="7" t="s">
        <v>49</v>
      </c>
      <c r="G14922" s="7" t="s">
        <v>12</v>
      </c>
      <c r="H14922" s="13">
        <v>9</v>
      </c>
      <c r="I14922" s="13" t="str">
        <f>IF(G14922="Male",VLOOKUP(H14922,'Shoe size conversion table'!$B$6:$D$22,2),VLOOKUP(H14922,'Shoe size conversion table'!$J$6:$L$22,2))</f>
        <v>39-40</v>
      </c>
      <c r="J14922" s="13">
        <f>IF(G14922="Male",VLOOKUP(H14922,'Shoe size conversion table'!$B$6:$D$22,3),VLOOKUP(H14922,'Shoe size conversion table'!$J$6:$L$22,3))</f>
        <v>7</v>
      </c>
      <c r="K14922" s="11">
        <v>199</v>
      </c>
      <c r="L14922" s="12">
        <v>0.2</v>
      </c>
      <c r="M14922" s="7">
        <f t="shared" si="700"/>
        <v>2016</v>
      </c>
      <c r="N14922" s="7">
        <f t="shared" si="701"/>
        <v>12</v>
      </c>
      <c r="O14922" s="30">
        <f t="shared" si="702"/>
        <v>159.20000000000002</v>
      </c>
    </row>
    <row r="14923" spans="2:15" x14ac:dyDescent="0.2">
      <c r="B14923" s="13">
        <v>65730</v>
      </c>
      <c r="C14923" s="14">
        <v>42732.696111111254</v>
      </c>
      <c r="D14923" s="7" t="s">
        <v>7</v>
      </c>
      <c r="E14923" s="13">
        <v>2171</v>
      </c>
      <c r="F14923" s="7" t="s">
        <v>51</v>
      </c>
      <c r="G14923" s="7" t="s">
        <v>12</v>
      </c>
      <c r="H14923" s="13">
        <v>5.5</v>
      </c>
      <c r="I14923" s="13">
        <f>IF(G14923="Male",VLOOKUP(H14923,'Shoe size conversion table'!$B$6:$D$22,2),VLOOKUP(H14923,'Shoe size conversion table'!$J$6:$L$22,2))</f>
        <v>36</v>
      </c>
      <c r="J14923" s="13">
        <f>IF(G14923="Male",VLOOKUP(H14923,'Shoe size conversion table'!$B$6:$D$22,3),VLOOKUP(H14923,'Shoe size conversion table'!$J$6:$L$22,3))</f>
        <v>3.5</v>
      </c>
      <c r="K14923" s="11">
        <v>199</v>
      </c>
      <c r="L14923" s="12">
        <v>0</v>
      </c>
      <c r="M14923" s="7">
        <f t="shared" si="700"/>
        <v>2016</v>
      </c>
      <c r="N14923" s="7">
        <f t="shared" si="701"/>
        <v>12</v>
      </c>
      <c r="O14923" s="30">
        <f t="shared" si="702"/>
        <v>199</v>
      </c>
    </row>
    <row r="14924" spans="2:15" x14ac:dyDescent="0.2">
      <c r="B14924" s="13">
        <v>65731</v>
      </c>
      <c r="C14924" s="14">
        <v>42732.746111111206</v>
      </c>
      <c r="D14924" s="7" t="s">
        <v>8</v>
      </c>
      <c r="E14924" s="13">
        <v>2198</v>
      </c>
      <c r="F14924" s="7" t="s">
        <v>38</v>
      </c>
      <c r="G14924" s="7" t="s">
        <v>11</v>
      </c>
      <c r="H14924" s="13">
        <v>9.5</v>
      </c>
      <c r="I14924" s="13" t="str">
        <f>IF(G14924="Male",VLOOKUP(H14924,'Shoe size conversion table'!$B$6:$D$22,2),VLOOKUP(H14924,'Shoe size conversion table'!$J$6:$L$22,2))</f>
        <v>42-43</v>
      </c>
      <c r="J14924" s="13">
        <f>IF(G14924="Male",VLOOKUP(H14924,'Shoe size conversion table'!$B$6:$D$22,3),VLOOKUP(H14924,'Shoe size conversion table'!$J$6:$L$22,3))</f>
        <v>9</v>
      </c>
      <c r="K14924" s="11">
        <v>179</v>
      </c>
      <c r="L14924" s="12">
        <v>0.1</v>
      </c>
      <c r="M14924" s="7">
        <f t="shared" si="700"/>
        <v>2016</v>
      </c>
      <c r="N14924" s="7">
        <f t="shared" si="701"/>
        <v>12</v>
      </c>
      <c r="O14924" s="30">
        <f t="shared" si="702"/>
        <v>161.1</v>
      </c>
    </row>
    <row r="14925" spans="2:15" x14ac:dyDescent="0.2">
      <c r="B14925" s="13">
        <v>65731</v>
      </c>
      <c r="C14925" s="14">
        <v>42732.746111111206</v>
      </c>
      <c r="D14925" s="7" t="s">
        <v>8</v>
      </c>
      <c r="E14925" s="13">
        <v>2171</v>
      </c>
      <c r="F14925" s="7" t="s">
        <v>41</v>
      </c>
      <c r="G14925" s="7" t="s">
        <v>11</v>
      </c>
      <c r="H14925" s="13">
        <v>9.5</v>
      </c>
      <c r="I14925" s="13" t="str">
        <f>IF(G14925="Male",VLOOKUP(H14925,'Shoe size conversion table'!$B$6:$D$22,2),VLOOKUP(H14925,'Shoe size conversion table'!$J$6:$L$22,2))</f>
        <v>42-43</v>
      </c>
      <c r="J14925" s="13">
        <f>IF(G14925="Male",VLOOKUP(H14925,'Shoe size conversion table'!$B$6:$D$22,3),VLOOKUP(H14925,'Shoe size conversion table'!$J$6:$L$22,3))</f>
        <v>9</v>
      </c>
      <c r="K14925" s="11">
        <v>139</v>
      </c>
      <c r="L14925" s="12">
        <v>0</v>
      </c>
      <c r="M14925" s="7">
        <f t="shared" si="700"/>
        <v>2016</v>
      </c>
      <c r="N14925" s="7">
        <f t="shared" si="701"/>
        <v>12</v>
      </c>
      <c r="O14925" s="30">
        <f t="shared" si="702"/>
        <v>139</v>
      </c>
    </row>
    <row r="14926" spans="2:15" x14ac:dyDescent="0.2">
      <c r="B14926" s="13">
        <v>65732</v>
      </c>
      <c r="C14926" s="14">
        <v>42732.746111111315</v>
      </c>
      <c r="D14926" s="7" t="s">
        <v>9</v>
      </c>
      <c r="E14926" s="13">
        <v>2225</v>
      </c>
      <c r="F14926" s="7" t="s">
        <v>62</v>
      </c>
      <c r="G14926" s="7" t="s">
        <v>12</v>
      </c>
      <c r="H14926" s="13">
        <v>7.5</v>
      </c>
      <c r="I14926" s="13">
        <f>IF(G14926="Male",VLOOKUP(H14926,'Shoe size conversion table'!$B$6:$D$22,2),VLOOKUP(H14926,'Shoe size conversion table'!$J$6:$L$22,2))</f>
        <v>38</v>
      </c>
      <c r="J14926" s="13">
        <f>IF(G14926="Male",VLOOKUP(H14926,'Shoe size conversion table'!$B$6:$D$22,3),VLOOKUP(H14926,'Shoe size conversion table'!$J$6:$L$22,3))</f>
        <v>5.5</v>
      </c>
      <c r="K14926" s="11">
        <v>169</v>
      </c>
      <c r="L14926" s="12">
        <v>0.1</v>
      </c>
      <c r="M14926" s="7">
        <f t="shared" si="700"/>
        <v>2016</v>
      </c>
      <c r="N14926" s="7">
        <f t="shared" si="701"/>
        <v>12</v>
      </c>
      <c r="O14926" s="30">
        <f t="shared" si="702"/>
        <v>152.1</v>
      </c>
    </row>
    <row r="14927" spans="2:15" x14ac:dyDescent="0.2">
      <c r="B14927" s="13">
        <v>65733</v>
      </c>
      <c r="C14927" s="14">
        <v>42732.806111111313</v>
      </c>
      <c r="D14927" s="7" t="s">
        <v>10</v>
      </c>
      <c r="E14927" s="13">
        <v>2242</v>
      </c>
      <c r="F14927" s="7" t="s">
        <v>34</v>
      </c>
      <c r="G14927" s="7" t="s">
        <v>12</v>
      </c>
      <c r="H14927" s="13">
        <v>7</v>
      </c>
      <c r="I14927" s="13" t="str">
        <f>IF(G14927="Male",VLOOKUP(H14927,'Shoe size conversion table'!$B$6:$D$22,2),VLOOKUP(H14927,'Shoe size conversion table'!$J$6:$L$22,2))</f>
        <v>37-38</v>
      </c>
      <c r="J14927" s="13">
        <f>IF(G14927="Male",VLOOKUP(H14927,'Shoe size conversion table'!$B$6:$D$22,3),VLOOKUP(H14927,'Shoe size conversion table'!$J$6:$L$22,3))</f>
        <v>5</v>
      </c>
      <c r="K14927" s="11">
        <v>189</v>
      </c>
      <c r="L14927" s="12">
        <v>0.3</v>
      </c>
      <c r="M14927" s="7">
        <f t="shared" si="700"/>
        <v>2016</v>
      </c>
      <c r="N14927" s="7">
        <f t="shared" si="701"/>
        <v>12</v>
      </c>
      <c r="O14927" s="30">
        <f t="shared" si="702"/>
        <v>132.29999999999998</v>
      </c>
    </row>
    <row r="14928" spans="2:15" x14ac:dyDescent="0.2">
      <c r="B14928" s="13">
        <v>65734</v>
      </c>
      <c r="C14928" s="14">
        <v>42733.086111111203</v>
      </c>
      <c r="D14928" s="7" t="s">
        <v>8</v>
      </c>
      <c r="E14928" s="13">
        <v>2238</v>
      </c>
      <c r="F14928" s="7" t="s">
        <v>42</v>
      </c>
      <c r="G14928" s="7" t="s">
        <v>11</v>
      </c>
      <c r="H14928" s="13">
        <v>10</v>
      </c>
      <c r="I14928" s="13">
        <f>IF(G14928="Male",VLOOKUP(H14928,'Shoe size conversion table'!$B$6:$D$22,2),VLOOKUP(H14928,'Shoe size conversion table'!$J$6:$L$22,2))</f>
        <v>43</v>
      </c>
      <c r="J14928" s="13">
        <f>IF(G14928="Male",VLOOKUP(H14928,'Shoe size conversion table'!$B$6:$D$22,3),VLOOKUP(H14928,'Shoe size conversion table'!$J$6:$L$22,3))</f>
        <v>9.5</v>
      </c>
      <c r="K14928" s="11">
        <v>169</v>
      </c>
      <c r="L14928" s="12">
        <v>0</v>
      </c>
      <c r="M14928" s="7">
        <f t="shared" si="700"/>
        <v>2016</v>
      </c>
      <c r="N14928" s="7">
        <f t="shared" si="701"/>
        <v>12</v>
      </c>
      <c r="O14928" s="30">
        <f t="shared" si="702"/>
        <v>169</v>
      </c>
    </row>
    <row r="14929" spans="2:15" x14ac:dyDescent="0.2">
      <c r="B14929" s="13">
        <v>65735</v>
      </c>
      <c r="C14929" s="14">
        <v>42733.156111111137</v>
      </c>
      <c r="D14929" s="7" t="s">
        <v>10</v>
      </c>
      <c r="E14929" s="13">
        <v>2157</v>
      </c>
      <c r="F14929" s="7" t="s">
        <v>34</v>
      </c>
      <c r="G14929" s="7" t="s">
        <v>11</v>
      </c>
      <c r="H14929" s="13">
        <v>9</v>
      </c>
      <c r="I14929" s="13">
        <f>IF(G14929="Male",VLOOKUP(H14929,'Shoe size conversion table'!$B$6:$D$22,2),VLOOKUP(H14929,'Shoe size conversion table'!$J$6:$L$22,2))</f>
        <v>42</v>
      </c>
      <c r="J14929" s="13">
        <f>IF(G14929="Male",VLOOKUP(H14929,'Shoe size conversion table'!$B$6:$D$22,3),VLOOKUP(H14929,'Shoe size conversion table'!$J$6:$L$22,3))</f>
        <v>8.5</v>
      </c>
      <c r="K14929" s="11">
        <v>129</v>
      </c>
      <c r="L14929" s="12">
        <v>0.5</v>
      </c>
      <c r="M14929" s="7">
        <f t="shared" si="700"/>
        <v>2016</v>
      </c>
      <c r="N14929" s="7">
        <f t="shared" si="701"/>
        <v>12</v>
      </c>
      <c r="O14929" s="30">
        <f t="shared" si="702"/>
        <v>64.5</v>
      </c>
    </row>
    <row r="14930" spans="2:15" x14ac:dyDescent="0.2">
      <c r="B14930" s="13">
        <v>65736</v>
      </c>
      <c r="C14930" s="14">
        <v>42733.166111111306</v>
      </c>
      <c r="D14930" s="7" t="s">
        <v>8</v>
      </c>
      <c r="E14930" s="13">
        <v>2198</v>
      </c>
      <c r="F14930" s="7" t="s">
        <v>37</v>
      </c>
      <c r="G14930" s="7" t="s">
        <v>11</v>
      </c>
      <c r="H14930" s="13">
        <v>13</v>
      </c>
      <c r="I14930" s="13">
        <f>IF(G14930="Male",VLOOKUP(H14930,'Shoe size conversion table'!$B$6:$D$22,2),VLOOKUP(H14930,'Shoe size conversion table'!$J$6:$L$22,2))</f>
        <v>46</v>
      </c>
      <c r="J14930" s="13">
        <f>IF(G14930="Male",VLOOKUP(H14930,'Shoe size conversion table'!$B$6:$D$22,3),VLOOKUP(H14930,'Shoe size conversion table'!$J$6:$L$22,3))</f>
        <v>12.5</v>
      </c>
      <c r="K14930" s="11">
        <v>169</v>
      </c>
      <c r="L14930" s="12">
        <v>0</v>
      </c>
      <c r="M14930" s="7">
        <f t="shared" si="700"/>
        <v>2016</v>
      </c>
      <c r="N14930" s="7">
        <f t="shared" si="701"/>
        <v>12</v>
      </c>
      <c r="O14930" s="30">
        <f t="shared" si="702"/>
        <v>169</v>
      </c>
    </row>
    <row r="14931" spans="2:15" x14ac:dyDescent="0.2">
      <c r="B14931" s="13">
        <v>65737</v>
      </c>
      <c r="C14931" s="14">
        <v>42733.246111111308</v>
      </c>
      <c r="D14931" s="7" t="s">
        <v>10</v>
      </c>
      <c r="E14931" s="13">
        <v>2152</v>
      </c>
      <c r="F14931" s="7" t="s">
        <v>34</v>
      </c>
      <c r="G14931" s="7" t="s">
        <v>11</v>
      </c>
      <c r="H14931" s="13">
        <v>9.5</v>
      </c>
      <c r="I14931" s="13" t="str">
        <f>IF(G14931="Male",VLOOKUP(H14931,'Shoe size conversion table'!$B$6:$D$22,2),VLOOKUP(H14931,'Shoe size conversion table'!$J$6:$L$22,2))</f>
        <v>42-43</v>
      </c>
      <c r="J14931" s="13">
        <f>IF(G14931="Male",VLOOKUP(H14931,'Shoe size conversion table'!$B$6:$D$22,3),VLOOKUP(H14931,'Shoe size conversion table'!$J$6:$L$22,3))</f>
        <v>9</v>
      </c>
      <c r="K14931" s="11">
        <v>149</v>
      </c>
      <c r="L14931" s="12">
        <v>0.2</v>
      </c>
      <c r="M14931" s="7">
        <f t="shared" si="700"/>
        <v>2016</v>
      </c>
      <c r="N14931" s="7">
        <f t="shared" si="701"/>
        <v>12</v>
      </c>
      <c r="O14931" s="30">
        <f t="shared" si="702"/>
        <v>119.2</v>
      </c>
    </row>
    <row r="14932" spans="2:15" x14ac:dyDescent="0.2">
      <c r="B14932" s="13">
        <v>65738</v>
      </c>
      <c r="C14932" s="14">
        <v>42733.316111111206</v>
      </c>
      <c r="D14932" s="7" t="s">
        <v>7</v>
      </c>
      <c r="E14932" s="13">
        <v>2207</v>
      </c>
      <c r="F14932" s="7" t="s">
        <v>51</v>
      </c>
      <c r="G14932" s="7" t="s">
        <v>11</v>
      </c>
      <c r="H14932" s="13">
        <v>15</v>
      </c>
      <c r="I14932" s="13">
        <f>IF(G14932="Male",VLOOKUP(H14932,'Shoe size conversion table'!$B$6:$D$22,2),VLOOKUP(H14932,'Shoe size conversion table'!$J$6:$L$22,2))</f>
        <v>48</v>
      </c>
      <c r="J14932" s="13">
        <f>IF(G14932="Male",VLOOKUP(H14932,'Shoe size conversion table'!$B$6:$D$22,3),VLOOKUP(H14932,'Shoe size conversion table'!$J$6:$L$22,3))</f>
        <v>14.5</v>
      </c>
      <c r="K14932" s="11">
        <v>149</v>
      </c>
      <c r="L14932" s="12">
        <v>0.3</v>
      </c>
      <c r="M14932" s="7">
        <f t="shared" si="700"/>
        <v>2016</v>
      </c>
      <c r="N14932" s="7">
        <f t="shared" si="701"/>
        <v>12</v>
      </c>
      <c r="O14932" s="30">
        <f t="shared" si="702"/>
        <v>104.3</v>
      </c>
    </row>
    <row r="14933" spans="2:15" x14ac:dyDescent="0.2">
      <c r="B14933" s="13">
        <v>65739</v>
      </c>
      <c r="C14933" s="14">
        <v>42733.326111111201</v>
      </c>
      <c r="D14933" s="7" t="s">
        <v>7</v>
      </c>
      <c r="E14933" s="13">
        <v>2147</v>
      </c>
      <c r="F14933" s="7" t="s">
        <v>51</v>
      </c>
      <c r="G14933" s="7" t="s">
        <v>11</v>
      </c>
      <c r="H14933" s="13">
        <v>9.5</v>
      </c>
      <c r="I14933" s="13" t="str">
        <f>IF(G14933="Male",VLOOKUP(H14933,'Shoe size conversion table'!$B$6:$D$22,2),VLOOKUP(H14933,'Shoe size conversion table'!$J$6:$L$22,2))</f>
        <v>42-43</v>
      </c>
      <c r="J14933" s="13">
        <f>IF(G14933="Male",VLOOKUP(H14933,'Shoe size conversion table'!$B$6:$D$22,3),VLOOKUP(H14933,'Shoe size conversion table'!$J$6:$L$22,3))</f>
        <v>9</v>
      </c>
      <c r="K14933" s="11">
        <v>139</v>
      </c>
      <c r="L14933" s="12">
        <v>0</v>
      </c>
      <c r="M14933" s="7">
        <f t="shared" si="700"/>
        <v>2016</v>
      </c>
      <c r="N14933" s="7">
        <f t="shared" si="701"/>
        <v>12</v>
      </c>
      <c r="O14933" s="30">
        <f t="shared" si="702"/>
        <v>139</v>
      </c>
    </row>
    <row r="14934" spans="2:15" x14ac:dyDescent="0.2">
      <c r="B14934" s="13">
        <v>65740</v>
      </c>
      <c r="C14934" s="14">
        <v>42733.356111111258</v>
      </c>
      <c r="D14934" s="7" t="s">
        <v>7</v>
      </c>
      <c r="E14934" s="13">
        <v>2152</v>
      </c>
      <c r="F14934" s="7" t="s">
        <v>48</v>
      </c>
      <c r="G14934" s="7" t="s">
        <v>12</v>
      </c>
      <c r="H14934" s="13">
        <v>7.5</v>
      </c>
      <c r="I14934" s="13">
        <f>IF(G14934="Male",VLOOKUP(H14934,'Shoe size conversion table'!$B$6:$D$22,2),VLOOKUP(H14934,'Shoe size conversion table'!$J$6:$L$22,2))</f>
        <v>38</v>
      </c>
      <c r="J14934" s="13">
        <f>IF(G14934="Male",VLOOKUP(H14934,'Shoe size conversion table'!$B$6:$D$22,3),VLOOKUP(H14934,'Shoe size conversion table'!$J$6:$L$22,3))</f>
        <v>5.5</v>
      </c>
      <c r="K14934" s="11">
        <v>189</v>
      </c>
      <c r="L14934" s="12">
        <v>0.1</v>
      </c>
      <c r="M14934" s="7">
        <f t="shared" si="700"/>
        <v>2016</v>
      </c>
      <c r="N14934" s="7">
        <f t="shared" si="701"/>
        <v>12</v>
      </c>
      <c r="O14934" s="30">
        <f t="shared" si="702"/>
        <v>170.1</v>
      </c>
    </row>
    <row r="14935" spans="2:15" x14ac:dyDescent="0.2">
      <c r="B14935" s="13">
        <v>65741</v>
      </c>
      <c r="C14935" s="14">
        <v>42733.396111111309</v>
      </c>
      <c r="D14935" s="7" t="s">
        <v>10</v>
      </c>
      <c r="E14935" s="13">
        <v>2209</v>
      </c>
      <c r="F14935" s="7" t="s">
        <v>35</v>
      </c>
      <c r="G14935" s="7" t="s">
        <v>11</v>
      </c>
      <c r="H14935" s="13">
        <v>11</v>
      </c>
      <c r="I14935" s="13">
        <f>IF(G14935="Male",VLOOKUP(H14935,'Shoe size conversion table'!$B$6:$D$22,2),VLOOKUP(H14935,'Shoe size conversion table'!$J$6:$L$22,2))</f>
        <v>44</v>
      </c>
      <c r="J14935" s="13">
        <f>IF(G14935="Male",VLOOKUP(H14935,'Shoe size conversion table'!$B$6:$D$22,3),VLOOKUP(H14935,'Shoe size conversion table'!$J$6:$L$22,3))</f>
        <v>10.5</v>
      </c>
      <c r="K14935" s="11">
        <v>169</v>
      </c>
      <c r="L14935" s="12">
        <v>0</v>
      </c>
      <c r="M14935" s="7">
        <f t="shared" si="700"/>
        <v>2016</v>
      </c>
      <c r="N14935" s="7">
        <f t="shared" si="701"/>
        <v>12</v>
      </c>
      <c r="O14935" s="30">
        <f t="shared" si="702"/>
        <v>169</v>
      </c>
    </row>
    <row r="14936" spans="2:15" x14ac:dyDescent="0.2">
      <c r="B14936" s="13">
        <v>65742</v>
      </c>
      <c r="C14936" s="14">
        <v>42733.486111111313</v>
      </c>
      <c r="D14936" s="7" t="s">
        <v>10</v>
      </c>
      <c r="E14936" s="13">
        <v>2188</v>
      </c>
      <c r="F14936" s="7" t="s">
        <v>34</v>
      </c>
      <c r="G14936" s="7" t="s">
        <v>12</v>
      </c>
      <c r="H14936" s="13">
        <v>9.5</v>
      </c>
      <c r="I14936" s="13">
        <f>IF(G14936="Male",VLOOKUP(H14936,'Shoe size conversion table'!$B$6:$D$22,2),VLOOKUP(H14936,'Shoe size conversion table'!$J$6:$L$22,2))</f>
        <v>40</v>
      </c>
      <c r="J14936" s="13">
        <f>IF(G14936="Male",VLOOKUP(H14936,'Shoe size conversion table'!$B$6:$D$22,3),VLOOKUP(H14936,'Shoe size conversion table'!$J$6:$L$22,3))</f>
        <v>7.5</v>
      </c>
      <c r="K14936" s="11">
        <v>189</v>
      </c>
      <c r="L14936" s="12">
        <v>0</v>
      </c>
      <c r="M14936" s="7">
        <f t="shared" si="700"/>
        <v>2016</v>
      </c>
      <c r="N14936" s="7">
        <f t="shared" si="701"/>
        <v>12</v>
      </c>
      <c r="O14936" s="30">
        <f t="shared" si="702"/>
        <v>189</v>
      </c>
    </row>
    <row r="14937" spans="2:15" x14ac:dyDescent="0.2">
      <c r="B14937" s="13">
        <v>65743</v>
      </c>
      <c r="C14937" s="14">
        <v>42733.516111111203</v>
      </c>
      <c r="D14937" s="7" t="s">
        <v>10</v>
      </c>
      <c r="E14937" s="13">
        <v>2239</v>
      </c>
      <c r="F14937" s="7" t="s">
        <v>35</v>
      </c>
      <c r="G14937" s="7" t="s">
        <v>12</v>
      </c>
      <c r="H14937" s="13">
        <v>8.5</v>
      </c>
      <c r="I14937" s="13">
        <f>IF(G14937="Male",VLOOKUP(H14937,'Shoe size conversion table'!$B$6:$D$22,2),VLOOKUP(H14937,'Shoe size conversion table'!$J$6:$L$22,2))</f>
        <v>39</v>
      </c>
      <c r="J14937" s="13">
        <f>IF(G14937="Male",VLOOKUP(H14937,'Shoe size conversion table'!$B$6:$D$22,3),VLOOKUP(H14937,'Shoe size conversion table'!$J$6:$L$22,3))</f>
        <v>6.5</v>
      </c>
      <c r="K14937" s="11">
        <v>129</v>
      </c>
      <c r="L14937" s="12">
        <v>0.5</v>
      </c>
      <c r="M14937" s="7">
        <f t="shared" si="700"/>
        <v>2016</v>
      </c>
      <c r="N14937" s="7">
        <f t="shared" si="701"/>
        <v>12</v>
      </c>
      <c r="O14937" s="30">
        <f t="shared" si="702"/>
        <v>64.5</v>
      </c>
    </row>
    <row r="14938" spans="2:15" x14ac:dyDescent="0.2">
      <c r="B14938" s="13">
        <v>65744</v>
      </c>
      <c r="C14938" s="14">
        <v>42733.696111111254</v>
      </c>
      <c r="D14938" s="7" t="s">
        <v>9</v>
      </c>
      <c r="E14938" s="13">
        <v>2240</v>
      </c>
      <c r="F14938" s="7" t="s">
        <v>60</v>
      </c>
      <c r="G14938" s="7" t="s">
        <v>12</v>
      </c>
      <c r="H14938" s="13">
        <v>5.5</v>
      </c>
      <c r="I14938" s="13">
        <f>IF(G14938="Male",VLOOKUP(H14938,'Shoe size conversion table'!$B$6:$D$22,2),VLOOKUP(H14938,'Shoe size conversion table'!$J$6:$L$22,2))</f>
        <v>36</v>
      </c>
      <c r="J14938" s="13">
        <f>IF(G14938="Male",VLOOKUP(H14938,'Shoe size conversion table'!$B$6:$D$22,3),VLOOKUP(H14938,'Shoe size conversion table'!$J$6:$L$22,3))</f>
        <v>3.5</v>
      </c>
      <c r="K14938" s="11">
        <v>189</v>
      </c>
      <c r="L14938" s="12">
        <v>0.1</v>
      </c>
      <c r="M14938" s="7">
        <f t="shared" si="700"/>
        <v>2016</v>
      </c>
      <c r="N14938" s="7">
        <f t="shared" si="701"/>
        <v>12</v>
      </c>
      <c r="O14938" s="30">
        <f t="shared" si="702"/>
        <v>170.1</v>
      </c>
    </row>
    <row r="14939" spans="2:15" x14ac:dyDescent="0.2">
      <c r="B14939" s="13">
        <v>65745</v>
      </c>
      <c r="C14939" s="14">
        <v>42733.746111111206</v>
      </c>
      <c r="D14939" s="7" t="s">
        <v>8</v>
      </c>
      <c r="E14939" s="13">
        <v>2171</v>
      </c>
      <c r="F14939" s="7" t="s">
        <v>41</v>
      </c>
      <c r="G14939" s="7" t="s">
        <v>11</v>
      </c>
      <c r="H14939" s="13">
        <v>9.5</v>
      </c>
      <c r="I14939" s="13" t="str">
        <f>IF(G14939="Male",VLOOKUP(H14939,'Shoe size conversion table'!$B$6:$D$22,2),VLOOKUP(H14939,'Shoe size conversion table'!$J$6:$L$22,2))</f>
        <v>42-43</v>
      </c>
      <c r="J14939" s="13">
        <f>IF(G14939="Male",VLOOKUP(H14939,'Shoe size conversion table'!$B$6:$D$22,3),VLOOKUP(H14939,'Shoe size conversion table'!$J$6:$L$22,3))</f>
        <v>9</v>
      </c>
      <c r="K14939" s="11">
        <v>139</v>
      </c>
      <c r="L14939" s="12">
        <v>0</v>
      </c>
      <c r="M14939" s="7">
        <f t="shared" si="700"/>
        <v>2016</v>
      </c>
      <c r="N14939" s="7">
        <f t="shared" si="701"/>
        <v>12</v>
      </c>
      <c r="O14939" s="30">
        <f t="shared" si="702"/>
        <v>139</v>
      </c>
    </row>
    <row r="14940" spans="2:15" x14ac:dyDescent="0.2">
      <c r="B14940" s="13">
        <v>65746</v>
      </c>
      <c r="C14940" s="14">
        <v>42733.766111111137</v>
      </c>
      <c r="D14940" s="7" t="s">
        <v>9</v>
      </c>
      <c r="E14940" s="13">
        <v>2183</v>
      </c>
      <c r="F14940" s="7" t="s">
        <v>58</v>
      </c>
      <c r="G14940" s="7" t="s">
        <v>11</v>
      </c>
      <c r="H14940" s="13">
        <v>10</v>
      </c>
      <c r="I14940" s="13">
        <f>IF(G14940="Male",VLOOKUP(H14940,'Shoe size conversion table'!$B$6:$D$22,2),VLOOKUP(H14940,'Shoe size conversion table'!$J$6:$L$22,2))</f>
        <v>43</v>
      </c>
      <c r="J14940" s="13">
        <f>IF(G14940="Male",VLOOKUP(H14940,'Shoe size conversion table'!$B$6:$D$22,3),VLOOKUP(H14940,'Shoe size conversion table'!$J$6:$L$22,3))</f>
        <v>9.5</v>
      </c>
      <c r="K14940" s="11">
        <v>179</v>
      </c>
      <c r="L14940" s="12">
        <v>0</v>
      </c>
      <c r="M14940" s="7">
        <f t="shared" si="700"/>
        <v>2016</v>
      </c>
      <c r="N14940" s="7">
        <f t="shared" si="701"/>
        <v>12</v>
      </c>
      <c r="O14940" s="30">
        <f t="shared" si="702"/>
        <v>179</v>
      </c>
    </row>
    <row r="14941" spans="2:15" x14ac:dyDescent="0.2">
      <c r="B14941" s="13">
        <v>65747</v>
      </c>
      <c r="C14941" s="14">
        <v>42733.786111111134</v>
      </c>
      <c r="D14941" s="7" t="s">
        <v>8</v>
      </c>
      <c r="E14941" s="13">
        <v>2217</v>
      </c>
      <c r="F14941" s="7" t="s">
        <v>39</v>
      </c>
      <c r="G14941" s="7" t="s">
        <v>11</v>
      </c>
      <c r="H14941" s="13">
        <v>9</v>
      </c>
      <c r="I14941" s="13">
        <f>IF(G14941="Male",VLOOKUP(H14941,'Shoe size conversion table'!$B$6:$D$22,2),VLOOKUP(H14941,'Shoe size conversion table'!$J$6:$L$22,2))</f>
        <v>42</v>
      </c>
      <c r="J14941" s="13">
        <f>IF(G14941="Male",VLOOKUP(H14941,'Shoe size conversion table'!$B$6:$D$22,3),VLOOKUP(H14941,'Shoe size conversion table'!$J$6:$L$22,3))</f>
        <v>8.5</v>
      </c>
      <c r="K14941" s="11">
        <v>199</v>
      </c>
      <c r="L14941" s="12">
        <v>0</v>
      </c>
      <c r="M14941" s="7">
        <f t="shared" si="700"/>
        <v>2016</v>
      </c>
      <c r="N14941" s="7">
        <f t="shared" si="701"/>
        <v>12</v>
      </c>
      <c r="O14941" s="30">
        <f t="shared" si="702"/>
        <v>199</v>
      </c>
    </row>
    <row r="14942" spans="2:15" x14ac:dyDescent="0.2">
      <c r="B14942" s="13">
        <v>65748</v>
      </c>
      <c r="C14942" s="14">
        <v>42733.806111111313</v>
      </c>
      <c r="D14942" s="7" t="s">
        <v>10</v>
      </c>
      <c r="E14942" s="13">
        <v>2208</v>
      </c>
      <c r="F14942" s="7" t="s">
        <v>35</v>
      </c>
      <c r="G14942" s="7" t="s">
        <v>12</v>
      </c>
      <c r="H14942" s="13">
        <v>7</v>
      </c>
      <c r="I14942" s="13" t="str">
        <f>IF(G14942="Male",VLOOKUP(H14942,'Shoe size conversion table'!$B$6:$D$22,2),VLOOKUP(H14942,'Shoe size conversion table'!$J$6:$L$22,2))</f>
        <v>37-38</v>
      </c>
      <c r="J14942" s="13">
        <f>IF(G14942="Male",VLOOKUP(H14942,'Shoe size conversion table'!$B$6:$D$22,3),VLOOKUP(H14942,'Shoe size conversion table'!$J$6:$L$22,3))</f>
        <v>5</v>
      </c>
      <c r="K14942" s="11">
        <v>199</v>
      </c>
      <c r="L14942" s="12">
        <v>0</v>
      </c>
      <c r="M14942" s="7">
        <f t="shared" si="700"/>
        <v>2016</v>
      </c>
      <c r="N14942" s="7">
        <f t="shared" si="701"/>
        <v>12</v>
      </c>
      <c r="O14942" s="30">
        <f t="shared" si="702"/>
        <v>199</v>
      </c>
    </row>
    <row r="14943" spans="2:15" x14ac:dyDescent="0.2">
      <c r="B14943" s="13">
        <v>65749</v>
      </c>
      <c r="C14943" s="14">
        <v>42734.026111111256</v>
      </c>
      <c r="D14943" s="7" t="s">
        <v>8</v>
      </c>
      <c r="E14943" s="13">
        <v>2206</v>
      </c>
      <c r="F14943" s="7" t="s">
        <v>38</v>
      </c>
      <c r="G14943" s="7" t="s">
        <v>11</v>
      </c>
      <c r="H14943" s="13">
        <v>9</v>
      </c>
      <c r="I14943" s="13">
        <f>IF(G14943="Male",VLOOKUP(H14943,'Shoe size conversion table'!$B$6:$D$22,2),VLOOKUP(H14943,'Shoe size conversion table'!$J$6:$L$22,2))</f>
        <v>42</v>
      </c>
      <c r="J14943" s="13">
        <f>IF(G14943="Male",VLOOKUP(H14943,'Shoe size conversion table'!$B$6:$D$22,3),VLOOKUP(H14943,'Shoe size conversion table'!$J$6:$L$22,3))</f>
        <v>8.5</v>
      </c>
      <c r="K14943" s="11">
        <v>169</v>
      </c>
      <c r="L14943" s="12">
        <v>0.2</v>
      </c>
      <c r="M14943" s="7">
        <f t="shared" si="700"/>
        <v>2016</v>
      </c>
      <c r="N14943" s="7">
        <f t="shared" si="701"/>
        <v>12</v>
      </c>
      <c r="O14943" s="30">
        <f t="shared" si="702"/>
        <v>135.20000000000002</v>
      </c>
    </row>
    <row r="14944" spans="2:15" x14ac:dyDescent="0.2">
      <c r="B14944" s="13">
        <v>65750</v>
      </c>
      <c r="C14944" s="14">
        <v>42734.156111111202</v>
      </c>
      <c r="D14944" s="7" t="s">
        <v>7</v>
      </c>
      <c r="E14944" s="13">
        <v>2152</v>
      </c>
      <c r="F14944" s="7" t="s">
        <v>51</v>
      </c>
      <c r="G14944" s="7" t="s">
        <v>11</v>
      </c>
      <c r="H14944" s="13">
        <v>8</v>
      </c>
      <c r="I14944" s="13">
        <f>IF(G14944="Male",VLOOKUP(H14944,'Shoe size conversion table'!$B$6:$D$22,2),VLOOKUP(H14944,'Shoe size conversion table'!$J$6:$L$22,2))</f>
        <v>41</v>
      </c>
      <c r="J14944" s="13">
        <f>IF(G14944="Male",VLOOKUP(H14944,'Shoe size conversion table'!$B$6:$D$22,3),VLOOKUP(H14944,'Shoe size conversion table'!$J$6:$L$22,3))</f>
        <v>7.5</v>
      </c>
      <c r="K14944" s="11">
        <v>139</v>
      </c>
      <c r="L14944" s="12">
        <v>0</v>
      </c>
      <c r="M14944" s="7">
        <f t="shared" si="700"/>
        <v>2016</v>
      </c>
      <c r="N14944" s="7">
        <f t="shared" si="701"/>
        <v>12</v>
      </c>
      <c r="O14944" s="30">
        <f t="shared" si="702"/>
        <v>139</v>
      </c>
    </row>
    <row r="14945" spans="2:15" x14ac:dyDescent="0.2">
      <c r="B14945" s="13">
        <v>65751</v>
      </c>
      <c r="C14945" s="14">
        <v>42734.176111111257</v>
      </c>
      <c r="D14945" s="7" t="s">
        <v>7</v>
      </c>
      <c r="E14945" s="13">
        <v>2213</v>
      </c>
      <c r="F14945" s="7" t="s">
        <v>48</v>
      </c>
      <c r="G14945" s="7" t="s">
        <v>12</v>
      </c>
      <c r="H14945" s="13">
        <v>8</v>
      </c>
      <c r="I14945" s="13" t="str">
        <f>IF(G14945="Male",VLOOKUP(H14945,'Shoe size conversion table'!$B$6:$D$22,2),VLOOKUP(H14945,'Shoe size conversion table'!$J$6:$L$22,2))</f>
        <v>38-39</v>
      </c>
      <c r="J14945" s="13">
        <f>IF(G14945="Male",VLOOKUP(H14945,'Shoe size conversion table'!$B$6:$D$22,3),VLOOKUP(H14945,'Shoe size conversion table'!$J$6:$L$22,3))</f>
        <v>6</v>
      </c>
      <c r="K14945" s="11">
        <v>129</v>
      </c>
      <c r="L14945" s="12">
        <v>0</v>
      </c>
      <c r="M14945" s="7">
        <f t="shared" si="700"/>
        <v>2016</v>
      </c>
      <c r="N14945" s="7">
        <f t="shared" si="701"/>
        <v>12</v>
      </c>
      <c r="O14945" s="30">
        <f t="shared" si="702"/>
        <v>129</v>
      </c>
    </row>
    <row r="14946" spans="2:15" x14ac:dyDescent="0.2">
      <c r="B14946" s="13">
        <v>65752</v>
      </c>
      <c r="C14946" s="14">
        <v>42734.216111111135</v>
      </c>
      <c r="D14946" s="7" t="s">
        <v>10</v>
      </c>
      <c r="E14946" s="13">
        <v>2204</v>
      </c>
      <c r="F14946" s="7" t="s">
        <v>35</v>
      </c>
      <c r="G14946" s="7" t="s">
        <v>12</v>
      </c>
      <c r="H14946" s="13">
        <v>8.5</v>
      </c>
      <c r="I14946" s="13">
        <f>IF(G14946="Male",VLOOKUP(H14946,'Shoe size conversion table'!$B$6:$D$22,2),VLOOKUP(H14946,'Shoe size conversion table'!$J$6:$L$22,2))</f>
        <v>39</v>
      </c>
      <c r="J14946" s="13">
        <f>IF(G14946="Male",VLOOKUP(H14946,'Shoe size conversion table'!$B$6:$D$22,3),VLOOKUP(H14946,'Shoe size conversion table'!$J$6:$L$22,3))</f>
        <v>6.5</v>
      </c>
      <c r="K14946" s="11">
        <v>179</v>
      </c>
      <c r="L14946" s="12">
        <v>0.3</v>
      </c>
      <c r="M14946" s="7">
        <f t="shared" si="700"/>
        <v>2016</v>
      </c>
      <c r="N14946" s="7">
        <f t="shared" si="701"/>
        <v>12</v>
      </c>
      <c r="O14946" s="30">
        <f t="shared" si="702"/>
        <v>125.3</v>
      </c>
    </row>
    <row r="14947" spans="2:15" x14ac:dyDescent="0.2">
      <c r="B14947" s="13">
        <v>65753</v>
      </c>
      <c r="C14947" s="14">
        <v>42734.316111111206</v>
      </c>
      <c r="D14947" s="7" t="s">
        <v>7</v>
      </c>
      <c r="E14947" s="13">
        <v>2190</v>
      </c>
      <c r="F14947" s="7" t="s">
        <v>50</v>
      </c>
      <c r="G14947" s="7" t="s">
        <v>11</v>
      </c>
      <c r="H14947" s="13">
        <v>11.5</v>
      </c>
      <c r="I14947" s="13" t="str">
        <f>IF(G14947="Male",VLOOKUP(H14947,'Shoe size conversion table'!$B$6:$D$22,2),VLOOKUP(H14947,'Shoe size conversion table'!$J$6:$L$22,2))</f>
        <v>44-45</v>
      </c>
      <c r="J14947" s="13">
        <f>IF(G14947="Male",VLOOKUP(H14947,'Shoe size conversion table'!$B$6:$D$22,3),VLOOKUP(H14947,'Shoe size conversion table'!$J$6:$L$22,3))</f>
        <v>11</v>
      </c>
      <c r="K14947" s="11">
        <v>129</v>
      </c>
      <c r="L14947" s="12">
        <v>0.2</v>
      </c>
      <c r="M14947" s="7">
        <f t="shared" si="700"/>
        <v>2016</v>
      </c>
      <c r="N14947" s="7">
        <f t="shared" si="701"/>
        <v>12</v>
      </c>
      <c r="O14947" s="30">
        <f t="shared" si="702"/>
        <v>103.2</v>
      </c>
    </row>
    <row r="14948" spans="2:15" x14ac:dyDescent="0.2">
      <c r="B14948" s="13">
        <v>65754</v>
      </c>
      <c r="C14948" s="14">
        <v>42734.336111111254</v>
      </c>
      <c r="D14948" s="7" t="s">
        <v>7</v>
      </c>
      <c r="E14948" s="13">
        <v>2162</v>
      </c>
      <c r="F14948" s="7" t="s">
        <v>57</v>
      </c>
      <c r="G14948" s="7" t="s">
        <v>12</v>
      </c>
      <c r="H14948" s="13">
        <v>8.5</v>
      </c>
      <c r="I14948" s="13">
        <f>IF(G14948="Male",VLOOKUP(H14948,'Shoe size conversion table'!$B$6:$D$22,2),VLOOKUP(H14948,'Shoe size conversion table'!$J$6:$L$22,2))</f>
        <v>39</v>
      </c>
      <c r="J14948" s="13">
        <f>IF(G14948="Male",VLOOKUP(H14948,'Shoe size conversion table'!$B$6:$D$22,3),VLOOKUP(H14948,'Shoe size conversion table'!$J$6:$L$22,3))</f>
        <v>6.5</v>
      </c>
      <c r="K14948" s="11">
        <v>169</v>
      </c>
      <c r="L14948" s="12">
        <v>0</v>
      </c>
      <c r="M14948" s="7">
        <f t="shared" si="700"/>
        <v>2016</v>
      </c>
      <c r="N14948" s="7">
        <f t="shared" si="701"/>
        <v>12</v>
      </c>
      <c r="O14948" s="30">
        <f t="shared" si="702"/>
        <v>169</v>
      </c>
    </row>
    <row r="14949" spans="2:15" x14ac:dyDescent="0.2">
      <c r="B14949" s="13">
        <v>65755</v>
      </c>
      <c r="C14949" s="14">
        <v>42734.356111111134</v>
      </c>
      <c r="D14949" s="7" t="s">
        <v>7</v>
      </c>
      <c r="E14949" s="13">
        <v>2229</v>
      </c>
      <c r="F14949" s="7" t="s">
        <v>54</v>
      </c>
      <c r="G14949" s="7" t="s">
        <v>12</v>
      </c>
      <c r="H14949" s="13">
        <v>7</v>
      </c>
      <c r="I14949" s="13" t="str">
        <f>IF(G14949="Male",VLOOKUP(H14949,'Shoe size conversion table'!$B$6:$D$22,2),VLOOKUP(H14949,'Shoe size conversion table'!$J$6:$L$22,2))</f>
        <v>37-38</v>
      </c>
      <c r="J14949" s="13">
        <f>IF(G14949="Male",VLOOKUP(H14949,'Shoe size conversion table'!$B$6:$D$22,3),VLOOKUP(H14949,'Shoe size conversion table'!$J$6:$L$22,3))</f>
        <v>5</v>
      </c>
      <c r="K14949" s="11">
        <v>159</v>
      </c>
      <c r="L14949" s="12">
        <v>0</v>
      </c>
      <c r="M14949" s="7">
        <f t="shared" si="700"/>
        <v>2016</v>
      </c>
      <c r="N14949" s="7">
        <f t="shared" si="701"/>
        <v>12</v>
      </c>
      <c r="O14949" s="30">
        <f t="shared" si="702"/>
        <v>159</v>
      </c>
    </row>
    <row r="14950" spans="2:15" x14ac:dyDescent="0.2">
      <c r="B14950" s="13">
        <v>65756</v>
      </c>
      <c r="C14950" s="14">
        <v>42734.396111111309</v>
      </c>
      <c r="D14950" s="7" t="s">
        <v>7</v>
      </c>
      <c r="E14950" s="13">
        <v>2216</v>
      </c>
      <c r="F14950" s="7" t="s">
        <v>46</v>
      </c>
      <c r="G14950" s="7" t="s">
        <v>12</v>
      </c>
      <c r="H14950" s="13">
        <v>8</v>
      </c>
      <c r="I14950" s="13" t="str">
        <f>IF(G14950="Male",VLOOKUP(H14950,'Shoe size conversion table'!$B$6:$D$22,2),VLOOKUP(H14950,'Shoe size conversion table'!$J$6:$L$22,2))</f>
        <v>38-39</v>
      </c>
      <c r="J14950" s="13">
        <f>IF(G14950="Male",VLOOKUP(H14950,'Shoe size conversion table'!$B$6:$D$22,3),VLOOKUP(H14950,'Shoe size conversion table'!$J$6:$L$22,3))</f>
        <v>6</v>
      </c>
      <c r="K14950" s="11">
        <v>179</v>
      </c>
      <c r="L14950" s="12">
        <v>0</v>
      </c>
      <c r="M14950" s="7">
        <f t="shared" si="700"/>
        <v>2016</v>
      </c>
      <c r="N14950" s="7">
        <f t="shared" si="701"/>
        <v>12</v>
      </c>
      <c r="O14950" s="30">
        <f t="shared" si="702"/>
        <v>179</v>
      </c>
    </row>
    <row r="14951" spans="2:15" x14ac:dyDescent="0.2">
      <c r="B14951" s="13">
        <v>65757</v>
      </c>
      <c r="C14951" s="14">
        <v>42734.406111111137</v>
      </c>
      <c r="D14951" s="7" t="s">
        <v>10</v>
      </c>
      <c r="E14951" s="13">
        <v>2177</v>
      </c>
      <c r="F14951" s="7" t="s">
        <v>36</v>
      </c>
      <c r="G14951" s="7" t="s">
        <v>11</v>
      </c>
      <c r="H14951" s="13">
        <v>9.5</v>
      </c>
      <c r="I14951" s="13" t="str">
        <f>IF(G14951="Male",VLOOKUP(H14951,'Shoe size conversion table'!$B$6:$D$22,2),VLOOKUP(H14951,'Shoe size conversion table'!$J$6:$L$22,2))</f>
        <v>42-43</v>
      </c>
      <c r="J14951" s="13">
        <f>IF(G14951="Male",VLOOKUP(H14951,'Shoe size conversion table'!$B$6:$D$22,3),VLOOKUP(H14951,'Shoe size conversion table'!$J$6:$L$22,3))</f>
        <v>9</v>
      </c>
      <c r="K14951" s="11">
        <v>199</v>
      </c>
      <c r="L14951" s="12">
        <v>0</v>
      </c>
      <c r="M14951" s="7">
        <f t="shared" si="700"/>
        <v>2016</v>
      </c>
      <c r="N14951" s="7">
        <f t="shared" si="701"/>
        <v>12</v>
      </c>
      <c r="O14951" s="30">
        <f t="shared" si="702"/>
        <v>199</v>
      </c>
    </row>
    <row r="14952" spans="2:15" x14ac:dyDescent="0.2">
      <c r="B14952" s="13">
        <v>65758</v>
      </c>
      <c r="C14952" s="14">
        <v>42734.416111111314</v>
      </c>
      <c r="D14952" s="7" t="s">
        <v>7</v>
      </c>
      <c r="E14952" s="13">
        <v>2153</v>
      </c>
      <c r="F14952" s="7" t="s">
        <v>49</v>
      </c>
      <c r="G14952" s="7" t="s">
        <v>11</v>
      </c>
      <c r="H14952" s="13">
        <v>9</v>
      </c>
      <c r="I14952" s="13">
        <f>IF(G14952="Male",VLOOKUP(H14952,'Shoe size conversion table'!$B$6:$D$22,2),VLOOKUP(H14952,'Shoe size conversion table'!$J$6:$L$22,2))</f>
        <v>42</v>
      </c>
      <c r="J14952" s="13">
        <f>IF(G14952="Male",VLOOKUP(H14952,'Shoe size conversion table'!$B$6:$D$22,3),VLOOKUP(H14952,'Shoe size conversion table'!$J$6:$L$22,3))</f>
        <v>8.5</v>
      </c>
      <c r="K14952" s="11">
        <v>179</v>
      </c>
      <c r="L14952" s="12">
        <v>0.2</v>
      </c>
      <c r="M14952" s="7">
        <f t="shared" si="700"/>
        <v>2016</v>
      </c>
      <c r="N14952" s="7">
        <f t="shared" si="701"/>
        <v>12</v>
      </c>
      <c r="O14952" s="30">
        <f t="shared" si="702"/>
        <v>143.20000000000002</v>
      </c>
    </row>
    <row r="14953" spans="2:15" x14ac:dyDescent="0.2">
      <c r="B14953" s="13">
        <v>65759</v>
      </c>
      <c r="C14953" s="14">
        <v>42734.446111111312</v>
      </c>
      <c r="D14953" s="7" t="s">
        <v>7</v>
      </c>
      <c r="E14953" s="13">
        <v>2169</v>
      </c>
      <c r="F14953" s="7" t="s">
        <v>50</v>
      </c>
      <c r="G14953" s="7" t="s">
        <v>12</v>
      </c>
      <c r="H14953" s="13">
        <v>9.5</v>
      </c>
      <c r="I14953" s="13">
        <f>IF(G14953="Male",VLOOKUP(H14953,'Shoe size conversion table'!$B$6:$D$22,2),VLOOKUP(H14953,'Shoe size conversion table'!$J$6:$L$22,2))</f>
        <v>40</v>
      </c>
      <c r="J14953" s="13">
        <f>IF(G14953="Male",VLOOKUP(H14953,'Shoe size conversion table'!$B$6:$D$22,3),VLOOKUP(H14953,'Shoe size conversion table'!$J$6:$L$22,3))</f>
        <v>7.5</v>
      </c>
      <c r="K14953" s="11">
        <v>149</v>
      </c>
      <c r="L14953" s="12">
        <v>0.5</v>
      </c>
      <c r="M14953" s="7">
        <f t="shared" si="700"/>
        <v>2016</v>
      </c>
      <c r="N14953" s="7">
        <f t="shared" si="701"/>
        <v>12</v>
      </c>
      <c r="O14953" s="30">
        <f t="shared" si="702"/>
        <v>74.5</v>
      </c>
    </row>
    <row r="14954" spans="2:15" x14ac:dyDescent="0.2">
      <c r="B14954" s="13">
        <v>65760</v>
      </c>
      <c r="C14954" s="14">
        <v>42734.486111111313</v>
      </c>
      <c r="D14954" s="7" t="s">
        <v>7</v>
      </c>
      <c r="E14954" s="13">
        <v>2226</v>
      </c>
      <c r="F14954" s="7" t="s">
        <v>53</v>
      </c>
      <c r="G14954" s="7" t="s">
        <v>11</v>
      </c>
      <c r="H14954" s="13">
        <v>10</v>
      </c>
      <c r="I14954" s="13">
        <f>IF(G14954="Male",VLOOKUP(H14954,'Shoe size conversion table'!$B$6:$D$22,2),VLOOKUP(H14954,'Shoe size conversion table'!$J$6:$L$22,2))</f>
        <v>43</v>
      </c>
      <c r="J14954" s="13">
        <f>IF(G14954="Male",VLOOKUP(H14954,'Shoe size conversion table'!$B$6:$D$22,3),VLOOKUP(H14954,'Shoe size conversion table'!$J$6:$L$22,3))</f>
        <v>9.5</v>
      </c>
      <c r="K14954" s="11">
        <v>199</v>
      </c>
      <c r="L14954" s="12">
        <v>0</v>
      </c>
      <c r="M14954" s="7">
        <f t="shared" si="700"/>
        <v>2016</v>
      </c>
      <c r="N14954" s="7">
        <f t="shared" si="701"/>
        <v>12</v>
      </c>
      <c r="O14954" s="30">
        <f t="shared" si="702"/>
        <v>199</v>
      </c>
    </row>
    <row r="14955" spans="2:15" x14ac:dyDescent="0.2">
      <c r="B14955" s="13">
        <v>65761</v>
      </c>
      <c r="C14955" s="14">
        <v>42734.516111111203</v>
      </c>
      <c r="D14955" s="7" t="s">
        <v>7</v>
      </c>
      <c r="E14955" s="13">
        <v>2177</v>
      </c>
      <c r="F14955" s="7" t="s">
        <v>49</v>
      </c>
      <c r="G14955" s="7" t="s">
        <v>11</v>
      </c>
      <c r="H14955" s="13">
        <v>9.5</v>
      </c>
      <c r="I14955" s="13" t="str">
        <f>IF(G14955="Male",VLOOKUP(H14955,'Shoe size conversion table'!$B$6:$D$22,2),VLOOKUP(H14955,'Shoe size conversion table'!$J$6:$L$22,2))</f>
        <v>42-43</v>
      </c>
      <c r="J14955" s="13">
        <f>IF(G14955="Male",VLOOKUP(H14955,'Shoe size conversion table'!$B$6:$D$22,3),VLOOKUP(H14955,'Shoe size conversion table'!$J$6:$L$22,3))</f>
        <v>9</v>
      </c>
      <c r="K14955" s="11">
        <v>199</v>
      </c>
      <c r="L14955" s="12">
        <v>0</v>
      </c>
      <c r="M14955" s="7">
        <f t="shared" si="700"/>
        <v>2016</v>
      </c>
      <c r="N14955" s="7">
        <f t="shared" si="701"/>
        <v>12</v>
      </c>
      <c r="O14955" s="30">
        <f t="shared" si="702"/>
        <v>199</v>
      </c>
    </row>
    <row r="14956" spans="2:15" x14ac:dyDescent="0.2">
      <c r="B14956" s="13">
        <v>65762</v>
      </c>
      <c r="C14956" s="14">
        <v>42734.606111111258</v>
      </c>
      <c r="D14956" s="7" t="s">
        <v>7</v>
      </c>
      <c r="E14956" s="13">
        <v>2168</v>
      </c>
      <c r="F14956" s="7" t="s">
        <v>50</v>
      </c>
      <c r="G14956" s="7" t="s">
        <v>11</v>
      </c>
      <c r="H14956" s="13">
        <v>10</v>
      </c>
      <c r="I14956" s="13">
        <f>IF(G14956="Male",VLOOKUP(H14956,'Shoe size conversion table'!$B$6:$D$22,2),VLOOKUP(H14956,'Shoe size conversion table'!$J$6:$L$22,2))</f>
        <v>43</v>
      </c>
      <c r="J14956" s="13">
        <f>IF(G14956="Male",VLOOKUP(H14956,'Shoe size conversion table'!$B$6:$D$22,3),VLOOKUP(H14956,'Shoe size conversion table'!$J$6:$L$22,3))</f>
        <v>9.5</v>
      </c>
      <c r="K14956" s="11">
        <v>139</v>
      </c>
      <c r="L14956" s="12">
        <v>0.3</v>
      </c>
      <c r="M14956" s="7">
        <f t="shared" si="700"/>
        <v>2016</v>
      </c>
      <c r="N14956" s="7">
        <f t="shared" si="701"/>
        <v>12</v>
      </c>
      <c r="O14956" s="30">
        <f t="shared" si="702"/>
        <v>97.3</v>
      </c>
    </row>
    <row r="14957" spans="2:15" x14ac:dyDescent="0.2">
      <c r="B14957" s="13">
        <v>65763</v>
      </c>
      <c r="C14957" s="14">
        <v>42734.666111111132</v>
      </c>
      <c r="D14957" s="7" t="s">
        <v>8</v>
      </c>
      <c r="E14957" s="13">
        <v>2161</v>
      </c>
      <c r="F14957" s="7" t="s">
        <v>42</v>
      </c>
      <c r="G14957" s="7" t="s">
        <v>11</v>
      </c>
      <c r="H14957" s="13">
        <v>8</v>
      </c>
      <c r="I14957" s="13">
        <f>IF(G14957="Male",VLOOKUP(H14957,'Shoe size conversion table'!$B$6:$D$22,2),VLOOKUP(H14957,'Shoe size conversion table'!$J$6:$L$22,2))</f>
        <v>41</v>
      </c>
      <c r="J14957" s="13">
        <f>IF(G14957="Male",VLOOKUP(H14957,'Shoe size conversion table'!$B$6:$D$22,3),VLOOKUP(H14957,'Shoe size conversion table'!$J$6:$L$22,3))</f>
        <v>7.5</v>
      </c>
      <c r="K14957" s="11">
        <v>129</v>
      </c>
      <c r="L14957" s="12">
        <v>0</v>
      </c>
      <c r="M14957" s="7">
        <f t="shared" si="700"/>
        <v>2016</v>
      </c>
      <c r="N14957" s="7">
        <f t="shared" si="701"/>
        <v>12</v>
      </c>
      <c r="O14957" s="30">
        <f t="shared" si="702"/>
        <v>129</v>
      </c>
    </row>
    <row r="14958" spans="2:15" x14ac:dyDescent="0.2">
      <c r="B14958" s="13">
        <v>65764</v>
      </c>
      <c r="C14958" s="14">
        <v>42734.806111111313</v>
      </c>
      <c r="D14958" s="7" t="s">
        <v>10</v>
      </c>
      <c r="E14958" s="13">
        <v>2214</v>
      </c>
      <c r="F14958" s="7" t="s">
        <v>35</v>
      </c>
      <c r="G14958" s="7" t="s">
        <v>12</v>
      </c>
      <c r="H14958" s="13">
        <v>7</v>
      </c>
      <c r="I14958" s="13" t="str">
        <f>IF(G14958="Male",VLOOKUP(H14958,'Shoe size conversion table'!$B$6:$D$22,2),VLOOKUP(H14958,'Shoe size conversion table'!$J$6:$L$22,2))</f>
        <v>37-38</v>
      </c>
      <c r="J14958" s="13">
        <f>IF(G14958="Male",VLOOKUP(H14958,'Shoe size conversion table'!$B$6:$D$22,3),VLOOKUP(H14958,'Shoe size conversion table'!$J$6:$L$22,3))</f>
        <v>5</v>
      </c>
      <c r="K14958" s="11">
        <v>179</v>
      </c>
      <c r="L14958" s="12">
        <v>0.5</v>
      </c>
      <c r="M14958" s="7">
        <f t="shared" si="700"/>
        <v>2016</v>
      </c>
      <c r="N14958" s="7">
        <f t="shared" si="701"/>
        <v>12</v>
      </c>
      <c r="O14958" s="30">
        <f t="shared" si="702"/>
        <v>89.5</v>
      </c>
    </row>
    <row r="14959" spans="2:15" x14ac:dyDescent="0.2">
      <c r="B14959" s="13">
        <v>65765</v>
      </c>
      <c r="C14959" s="14">
        <v>42735.026111111256</v>
      </c>
      <c r="D14959" s="7" t="s">
        <v>8</v>
      </c>
      <c r="E14959" s="13">
        <v>2199</v>
      </c>
      <c r="F14959" s="7" t="s">
        <v>42</v>
      </c>
      <c r="G14959" s="7" t="s">
        <v>11</v>
      </c>
      <c r="H14959" s="13">
        <v>11</v>
      </c>
      <c r="I14959" s="13">
        <f>IF(G14959="Male",VLOOKUP(H14959,'Shoe size conversion table'!$B$6:$D$22,2),VLOOKUP(H14959,'Shoe size conversion table'!$J$6:$L$22,2))</f>
        <v>44</v>
      </c>
      <c r="J14959" s="13">
        <f>IF(G14959="Male",VLOOKUP(H14959,'Shoe size conversion table'!$B$6:$D$22,3),VLOOKUP(H14959,'Shoe size conversion table'!$J$6:$L$22,3))</f>
        <v>10.5</v>
      </c>
      <c r="K14959" s="11">
        <v>139</v>
      </c>
      <c r="L14959" s="12">
        <v>0</v>
      </c>
      <c r="M14959" s="7">
        <f t="shared" si="700"/>
        <v>2016</v>
      </c>
      <c r="N14959" s="7">
        <f t="shared" si="701"/>
        <v>12</v>
      </c>
      <c r="O14959" s="30">
        <f t="shared" si="702"/>
        <v>139</v>
      </c>
    </row>
    <row r="14960" spans="2:15" x14ac:dyDescent="0.2">
      <c r="B14960" s="13">
        <v>65766</v>
      </c>
      <c r="C14960" s="14">
        <v>42735.046111111202</v>
      </c>
      <c r="D14960" s="7" t="s">
        <v>9</v>
      </c>
      <c r="E14960" s="13">
        <v>2202</v>
      </c>
      <c r="F14960" s="7" t="s">
        <v>58</v>
      </c>
      <c r="G14960" s="7" t="s">
        <v>11</v>
      </c>
      <c r="H14960" s="13">
        <v>9.5</v>
      </c>
      <c r="I14960" s="13" t="str">
        <f>IF(G14960="Male",VLOOKUP(H14960,'Shoe size conversion table'!$B$6:$D$22,2),VLOOKUP(H14960,'Shoe size conversion table'!$J$6:$L$22,2))</f>
        <v>42-43</v>
      </c>
      <c r="J14960" s="13">
        <f>IF(G14960="Male",VLOOKUP(H14960,'Shoe size conversion table'!$B$6:$D$22,3),VLOOKUP(H14960,'Shoe size conversion table'!$J$6:$L$22,3))</f>
        <v>9</v>
      </c>
      <c r="K14960" s="11">
        <v>159</v>
      </c>
      <c r="L14960" s="12">
        <v>0.3</v>
      </c>
      <c r="M14960" s="7">
        <f t="shared" si="700"/>
        <v>2016</v>
      </c>
      <c r="N14960" s="7">
        <f t="shared" si="701"/>
        <v>12</v>
      </c>
      <c r="O14960" s="30">
        <f t="shared" si="702"/>
        <v>111.3</v>
      </c>
    </row>
    <row r="14961" spans="2:15" x14ac:dyDescent="0.2">
      <c r="B14961" s="13">
        <v>65767</v>
      </c>
      <c r="C14961" s="14">
        <v>42735.156111111202</v>
      </c>
      <c r="D14961" s="7" t="s">
        <v>7</v>
      </c>
      <c r="E14961" s="13">
        <v>2147</v>
      </c>
      <c r="F14961" s="7" t="s">
        <v>51</v>
      </c>
      <c r="G14961" s="7" t="s">
        <v>11</v>
      </c>
      <c r="H14961" s="13">
        <v>9.5</v>
      </c>
      <c r="I14961" s="13" t="str">
        <f>IF(G14961="Male",VLOOKUP(H14961,'Shoe size conversion table'!$B$6:$D$22,2),VLOOKUP(H14961,'Shoe size conversion table'!$J$6:$L$22,2))</f>
        <v>42-43</v>
      </c>
      <c r="J14961" s="13">
        <f>IF(G14961="Male",VLOOKUP(H14961,'Shoe size conversion table'!$B$6:$D$22,3),VLOOKUP(H14961,'Shoe size conversion table'!$J$6:$L$22,3))</f>
        <v>9</v>
      </c>
      <c r="K14961" s="11">
        <v>139</v>
      </c>
      <c r="L14961" s="12">
        <v>0</v>
      </c>
      <c r="M14961" s="7">
        <f t="shared" si="700"/>
        <v>2016</v>
      </c>
      <c r="N14961" s="7">
        <f t="shared" si="701"/>
        <v>12</v>
      </c>
      <c r="O14961" s="30">
        <f t="shared" si="702"/>
        <v>139</v>
      </c>
    </row>
    <row r="14962" spans="2:15" x14ac:dyDescent="0.2">
      <c r="B14962" s="13">
        <v>65768</v>
      </c>
      <c r="C14962" s="14">
        <v>42735.196111111254</v>
      </c>
      <c r="D14962" s="7" t="s">
        <v>10</v>
      </c>
      <c r="E14962" s="13">
        <v>2205</v>
      </c>
      <c r="F14962" s="7" t="s">
        <v>34</v>
      </c>
      <c r="G14962" s="7" t="s">
        <v>12</v>
      </c>
      <c r="H14962" s="13">
        <v>7.5</v>
      </c>
      <c r="I14962" s="13">
        <f>IF(G14962="Male",VLOOKUP(H14962,'Shoe size conversion table'!$B$6:$D$22,2),VLOOKUP(H14962,'Shoe size conversion table'!$J$6:$L$22,2))</f>
        <v>38</v>
      </c>
      <c r="J14962" s="13">
        <f>IF(G14962="Male",VLOOKUP(H14962,'Shoe size conversion table'!$B$6:$D$22,3),VLOOKUP(H14962,'Shoe size conversion table'!$J$6:$L$22,3))</f>
        <v>5.5</v>
      </c>
      <c r="K14962" s="11">
        <v>159</v>
      </c>
      <c r="L14962" s="12">
        <v>0</v>
      </c>
      <c r="M14962" s="7">
        <f t="shared" si="700"/>
        <v>2016</v>
      </c>
      <c r="N14962" s="7">
        <f t="shared" si="701"/>
        <v>12</v>
      </c>
      <c r="O14962" s="30">
        <f t="shared" si="702"/>
        <v>159</v>
      </c>
    </row>
    <row r="14963" spans="2:15" x14ac:dyDescent="0.2">
      <c r="B14963" s="13">
        <v>65769</v>
      </c>
      <c r="C14963" s="14">
        <v>42735.196111111254</v>
      </c>
      <c r="D14963" s="7" t="s">
        <v>10</v>
      </c>
      <c r="E14963" s="13">
        <v>2210</v>
      </c>
      <c r="F14963" s="7" t="s">
        <v>35</v>
      </c>
      <c r="G14963" s="7" t="s">
        <v>11</v>
      </c>
      <c r="H14963" s="13">
        <v>10.5</v>
      </c>
      <c r="I14963" s="13" t="str">
        <f>IF(G14963="Male",VLOOKUP(H14963,'Shoe size conversion table'!$B$6:$D$22,2),VLOOKUP(H14963,'Shoe size conversion table'!$J$6:$L$22,2))</f>
        <v>43-44</v>
      </c>
      <c r="J14963" s="13">
        <f>IF(G14963="Male",VLOOKUP(H14963,'Shoe size conversion table'!$B$6:$D$22,3),VLOOKUP(H14963,'Shoe size conversion table'!$J$6:$L$22,3))</f>
        <v>10</v>
      </c>
      <c r="K14963" s="11">
        <v>179</v>
      </c>
      <c r="L14963" s="12">
        <v>0.5</v>
      </c>
      <c r="M14963" s="7">
        <f t="shared" si="700"/>
        <v>2016</v>
      </c>
      <c r="N14963" s="7">
        <f t="shared" si="701"/>
        <v>12</v>
      </c>
      <c r="O14963" s="30">
        <f t="shared" si="702"/>
        <v>89.5</v>
      </c>
    </row>
    <row r="14964" spans="2:15" x14ac:dyDescent="0.2">
      <c r="B14964" s="13">
        <v>65770</v>
      </c>
      <c r="C14964" s="14">
        <v>42735.206111111132</v>
      </c>
      <c r="D14964" s="7" t="s">
        <v>7</v>
      </c>
      <c r="E14964" s="13">
        <v>2178</v>
      </c>
      <c r="F14964" s="7" t="s">
        <v>49</v>
      </c>
      <c r="G14964" s="7" t="s">
        <v>12</v>
      </c>
      <c r="H14964" s="13">
        <v>8</v>
      </c>
      <c r="I14964" s="13" t="str">
        <f>IF(G14964="Male",VLOOKUP(H14964,'Shoe size conversion table'!$B$6:$D$22,2),VLOOKUP(H14964,'Shoe size conversion table'!$J$6:$L$22,2))</f>
        <v>38-39</v>
      </c>
      <c r="J14964" s="13">
        <f>IF(G14964="Male",VLOOKUP(H14964,'Shoe size conversion table'!$B$6:$D$22,3),VLOOKUP(H14964,'Shoe size conversion table'!$J$6:$L$22,3))</f>
        <v>6</v>
      </c>
      <c r="K14964" s="11">
        <v>149</v>
      </c>
      <c r="L14964" s="12">
        <v>0.2</v>
      </c>
      <c r="M14964" s="7">
        <f t="shared" si="700"/>
        <v>2016</v>
      </c>
      <c r="N14964" s="7">
        <f t="shared" si="701"/>
        <v>12</v>
      </c>
      <c r="O14964" s="30">
        <f t="shared" si="702"/>
        <v>119.2</v>
      </c>
    </row>
    <row r="14965" spans="2:15" x14ac:dyDescent="0.2">
      <c r="B14965" s="13">
        <v>65771</v>
      </c>
      <c r="C14965" s="14">
        <v>42735.326111111201</v>
      </c>
      <c r="D14965" s="7" t="s">
        <v>7</v>
      </c>
      <c r="E14965" s="13">
        <v>2209</v>
      </c>
      <c r="F14965" s="7" t="s">
        <v>51</v>
      </c>
      <c r="G14965" s="7" t="s">
        <v>11</v>
      </c>
      <c r="H14965" s="13">
        <v>9</v>
      </c>
      <c r="I14965" s="13">
        <f>IF(G14965="Male",VLOOKUP(H14965,'Shoe size conversion table'!$B$6:$D$22,2),VLOOKUP(H14965,'Shoe size conversion table'!$J$6:$L$22,2))</f>
        <v>42</v>
      </c>
      <c r="J14965" s="13">
        <f>IF(G14965="Male",VLOOKUP(H14965,'Shoe size conversion table'!$B$6:$D$22,3),VLOOKUP(H14965,'Shoe size conversion table'!$J$6:$L$22,3))</f>
        <v>8.5</v>
      </c>
      <c r="K14965" s="11">
        <v>189</v>
      </c>
      <c r="L14965" s="12">
        <v>0</v>
      </c>
      <c r="M14965" s="7">
        <f t="shared" si="700"/>
        <v>2016</v>
      </c>
      <c r="N14965" s="7">
        <f t="shared" si="701"/>
        <v>12</v>
      </c>
      <c r="O14965" s="30">
        <f t="shared" si="702"/>
        <v>189</v>
      </c>
    </row>
    <row r="14966" spans="2:15" x14ac:dyDescent="0.2">
      <c r="B14966" s="13">
        <v>65772</v>
      </c>
      <c r="C14966" s="14">
        <v>42735.416111111314</v>
      </c>
      <c r="D14966" s="7" t="s">
        <v>7</v>
      </c>
      <c r="E14966" s="13">
        <v>2168</v>
      </c>
      <c r="F14966" s="7" t="s">
        <v>49</v>
      </c>
      <c r="G14966" s="7" t="s">
        <v>11</v>
      </c>
      <c r="H14966" s="13">
        <v>8</v>
      </c>
      <c r="I14966" s="13">
        <f>IF(G14966="Male",VLOOKUP(H14966,'Shoe size conversion table'!$B$6:$D$22,2),VLOOKUP(H14966,'Shoe size conversion table'!$J$6:$L$22,2))</f>
        <v>41</v>
      </c>
      <c r="J14966" s="13">
        <f>IF(G14966="Male",VLOOKUP(H14966,'Shoe size conversion table'!$B$6:$D$22,3),VLOOKUP(H14966,'Shoe size conversion table'!$J$6:$L$22,3))</f>
        <v>7.5</v>
      </c>
      <c r="K14966" s="11">
        <v>129</v>
      </c>
      <c r="L14966" s="12">
        <v>0</v>
      </c>
      <c r="M14966" s="7">
        <f t="shared" si="700"/>
        <v>2016</v>
      </c>
      <c r="N14966" s="7">
        <f t="shared" si="701"/>
        <v>12</v>
      </c>
      <c r="O14966" s="30">
        <f t="shared" si="702"/>
        <v>129</v>
      </c>
    </row>
    <row r="14967" spans="2:15" x14ac:dyDescent="0.2">
      <c r="B14967" s="13">
        <v>65773</v>
      </c>
      <c r="C14967" s="14">
        <v>42735.566111111199</v>
      </c>
      <c r="D14967" s="7" t="s">
        <v>9</v>
      </c>
      <c r="E14967" s="13">
        <v>2154</v>
      </c>
      <c r="F14967" s="7" t="s">
        <v>59</v>
      </c>
      <c r="G14967" s="7" t="s">
        <v>11</v>
      </c>
      <c r="H14967" s="13">
        <v>9.5</v>
      </c>
      <c r="I14967" s="13" t="str">
        <f>IF(G14967="Male",VLOOKUP(H14967,'Shoe size conversion table'!$B$6:$D$22,2),VLOOKUP(H14967,'Shoe size conversion table'!$J$6:$L$22,2))</f>
        <v>42-43</v>
      </c>
      <c r="J14967" s="13">
        <f>IF(G14967="Male",VLOOKUP(H14967,'Shoe size conversion table'!$B$6:$D$22,3),VLOOKUP(H14967,'Shoe size conversion table'!$J$6:$L$22,3))</f>
        <v>9</v>
      </c>
      <c r="K14967" s="11">
        <v>139</v>
      </c>
      <c r="L14967" s="12">
        <v>0</v>
      </c>
      <c r="M14967" s="7">
        <f t="shared" si="700"/>
        <v>2016</v>
      </c>
      <c r="N14967" s="7">
        <f t="shared" si="701"/>
        <v>12</v>
      </c>
      <c r="O14967" s="30">
        <f t="shared" si="702"/>
        <v>139</v>
      </c>
    </row>
    <row r="14968" spans="2:15" x14ac:dyDescent="0.2">
      <c r="B14968" s="13">
        <v>65774</v>
      </c>
      <c r="C14968" s="14">
        <v>42735.606111111258</v>
      </c>
      <c r="D14968" s="7" t="s">
        <v>7</v>
      </c>
      <c r="E14968" s="13">
        <v>2181</v>
      </c>
      <c r="F14968" s="7" t="s">
        <v>48</v>
      </c>
      <c r="G14968" s="7" t="s">
        <v>12</v>
      </c>
      <c r="H14968" s="13">
        <v>12</v>
      </c>
      <c r="I14968" s="13" t="str">
        <f>IF(G14968="Male",VLOOKUP(H14968,'Shoe size conversion table'!$B$6:$D$22,2),VLOOKUP(H14968,'Shoe size conversion table'!$J$6:$L$22,2))</f>
        <v>42-43</v>
      </c>
      <c r="J14968" s="13">
        <f>IF(G14968="Male",VLOOKUP(H14968,'Shoe size conversion table'!$B$6:$D$22,3),VLOOKUP(H14968,'Shoe size conversion table'!$J$6:$L$22,3))</f>
        <v>10</v>
      </c>
      <c r="K14968" s="11">
        <v>149</v>
      </c>
      <c r="L14968" s="12">
        <v>0</v>
      </c>
      <c r="M14968" s="7">
        <f t="shared" si="700"/>
        <v>2016</v>
      </c>
      <c r="N14968" s="7">
        <f t="shared" si="701"/>
        <v>12</v>
      </c>
      <c r="O14968" s="30">
        <f t="shared" si="702"/>
        <v>149</v>
      </c>
    </row>
    <row r="14969" spans="2:15" x14ac:dyDescent="0.2">
      <c r="B14969" s="13">
        <v>65775</v>
      </c>
      <c r="C14969" s="14">
        <v>42735.666111111132</v>
      </c>
      <c r="D14969" s="7" t="s">
        <v>8</v>
      </c>
      <c r="E14969" s="13">
        <v>2203</v>
      </c>
      <c r="F14969" s="7" t="s">
        <v>38</v>
      </c>
      <c r="G14969" s="7" t="s">
        <v>11</v>
      </c>
      <c r="H14969" s="13">
        <v>10.5</v>
      </c>
      <c r="I14969" s="13" t="str">
        <f>IF(G14969="Male",VLOOKUP(H14969,'Shoe size conversion table'!$B$6:$D$22,2),VLOOKUP(H14969,'Shoe size conversion table'!$J$6:$L$22,2))</f>
        <v>43-44</v>
      </c>
      <c r="J14969" s="13">
        <f>IF(G14969="Male",VLOOKUP(H14969,'Shoe size conversion table'!$B$6:$D$22,3),VLOOKUP(H14969,'Shoe size conversion table'!$J$6:$L$22,3))</f>
        <v>10</v>
      </c>
      <c r="K14969" s="11">
        <v>179</v>
      </c>
      <c r="L14969" s="12">
        <v>0.3</v>
      </c>
      <c r="M14969" s="7">
        <f t="shared" si="700"/>
        <v>2016</v>
      </c>
      <c r="N14969" s="7">
        <f t="shared" si="701"/>
        <v>12</v>
      </c>
      <c r="O14969" s="30">
        <f t="shared" si="702"/>
        <v>125.3</v>
      </c>
    </row>
    <row r="14970" spans="2:15" x14ac:dyDescent="0.2">
      <c r="B14970" s="13">
        <v>65776</v>
      </c>
      <c r="C14970" s="14">
        <v>42735.746111111315</v>
      </c>
      <c r="D14970" s="7" t="s">
        <v>10</v>
      </c>
      <c r="E14970" s="13">
        <v>2231</v>
      </c>
      <c r="F14970" s="7" t="s">
        <v>34</v>
      </c>
      <c r="G14970" s="7" t="s">
        <v>12</v>
      </c>
      <c r="H14970" s="13">
        <v>9.5</v>
      </c>
      <c r="I14970" s="13">
        <f>IF(G14970="Male",VLOOKUP(H14970,'Shoe size conversion table'!$B$6:$D$22,2),VLOOKUP(H14970,'Shoe size conversion table'!$J$6:$L$22,2))</f>
        <v>40</v>
      </c>
      <c r="J14970" s="13">
        <f>IF(G14970="Male",VLOOKUP(H14970,'Shoe size conversion table'!$B$6:$D$22,3),VLOOKUP(H14970,'Shoe size conversion table'!$J$6:$L$22,3))</f>
        <v>7.5</v>
      </c>
      <c r="K14970" s="11">
        <v>199</v>
      </c>
      <c r="L14970" s="12">
        <v>0</v>
      </c>
      <c r="M14970" s="7">
        <f t="shared" si="700"/>
        <v>2016</v>
      </c>
      <c r="N14970" s="7">
        <f t="shared" si="701"/>
        <v>12</v>
      </c>
      <c r="O14970" s="30">
        <f t="shared" si="702"/>
        <v>199</v>
      </c>
    </row>
    <row r="14971" spans="2:15" x14ac:dyDescent="0.2">
      <c r="B14971" s="13">
        <v>65777</v>
      </c>
      <c r="C14971" s="14">
        <v>42735.786111111134</v>
      </c>
      <c r="D14971" s="7" t="s">
        <v>10</v>
      </c>
      <c r="E14971" s="13">
        <v>2156</v>
      </c>
      <c r="F14971" s="7" t="s">
        <v>34</v>
      </c>
      <c r="G14971" s="7" t="s">
        <v>12</v>
      </c>
      <c r="H14971" s="13">
        <v>6.5</v>
      </c>
      <c r="I14971" s="13">
        <f>IF(G14971="Male",VLOOKUP(H14971,'Shoe size conversion table'!$B$6:$D$22,2),VLOOKUP(H14971,'Shoe size conversion table'!$J$6:$L$22,2))</f>
        <v>37</v>
      </c>
      <c r="J14971" s="13">
        <f>IF(G14971="Male",VLOOKUP(H14971,'Shoe size conversion table'!$B$6:$D$22,3),VLOOKUP(H14971,'Shoe size conversion table'!$J$6:$L$22,3))</f>
        <v>4.5</v>
      </c>
      <c r="K14971" s="11">
        <v>139</v>
      </c>
      <c r="L14971" s="12">
        <v>0.1</v>
      </c>
      <c r="M14971" s="7">
        <f t="shared" si="700"/>
        <v>2016</v>
      </c>
      <c r="N14971" s="7">
        <f t="shared" si="701"/>
        <v>12</v>
      </c>
      <c r="O14971" s="30">
        <f t="shared" si="702"/>
        <v>125.10000000000001</v>
      </c>
    </row>
    <row r="14972" spans="2:15" x14ac:dyDescent="0.2">
      <c r="B14972" s="13"/>
      <c r="C14972" s="14"/>
      <c r="E14972" s="13"/>
      <c r="H14972" s="13"/>
      <c r="I14972" s="13"/>
      <c r="J14972" s="13"/>
      <c r="K14972" s="11"/>
      <c r="L14972" s="12"/>
      <c r="O14972" s="30"/>
    </row>
    <row r="14973" spans="2:15" x14ac:dyDescent="0.2">
      <c r="B14973" s="13"/>
      <c r="C14973" s="14" t="s">
        <v>103</v>
      </c>
      <c r="D14973" s="7" t="s">
        <v>10</v>
      </c>
      <c r="E14973" s="13">
        <v>2156</v>
      </c>
      <c r="F14973" s="7" t="s">
        <v>34</v>
      </c>
      <c r="G14973" s="7" t="s">
        <v>12</v>
      </c>
      <c r="H14973" s="13">
        <v>4.5</v>
      </c>
      <c r="I14973" s="13">
        <f>IF(G14973="Male",VLOOKUP(H14973,'Shoe size conversion table'!$B$6:$D$22,2),VLOOKUP(H14973,'Shoe size conversion table'!$J$6:$L$22,2))</f>
        <v>35</v>
      </c>
      <c r="J14973" s="13">
        <f>IF(G14973="Male",VLOOKUP(H14973,'Shoe size conversion table'!$B$6:$D$22,3),VLOOKUP(H14973,'Shoe size conversion table'!$J$6:$L$22,3))</f>
        <v>2.5</v>
      </c>
      <c r="K14973" s="11">
        <v>179</v>
      </c>
      <c r="L14973" s="12">
        <v>0</v>
      </c>
      <c r="M14973" s="7" t="e">
        <f t="shared" ref="M14973:M14981" si="703">YEAR(C14973)</f>
        <v>#VALUE!</v>
      </c>
      <c r="N14973" s="7" t="e">
        <f t="shared" ref="N14973:N14981" si="704">MONTH(C14973:C29939)</f>
        <v>#VALUE!</v>
      </c>
      <c r="O14973" s="30">
        <f t="shared" ref="O14973:O14981" si="705">K14973*(1-L14973)</f>
        <v>179</v>
      </c>
    </row>
    <row r="14974" spans="2:15" x14ac:dyDescent="0.2">
      <c r="B14974" s="13"/>
      <c r="C14974" s="14" t="s">
        <v>104</v>
      </c>
      <c r="D14974" s="7" t="s">
        <v>10</v>
      </c>
      <c r="E14974" s="13">
        <v>2156</v>
      </c>
      <c r="F14974" s="7" t="s">
        <v>34</v>
      </c>
      <c r="G14974" s="7" t="s">
        <v>12</v>
      </c>
      <c r="H14974" s="13">
        <v>4.5</v>
      </c>
      <c r="I14974" s="13">
        <f>IF(G14974="Male",VLOOKUP(H14974,'Shoe size conversion table'!$B$6:$D$22,2),VLOOKUP(H14974,'Shoe size conversion table'!$J$6:$L$22,2))</f>
        <v>35</v>
      </c>
      <c r="J14974" s="13">
        <f>IF(G14974="Male",VLOOKUP(H14974,'Shoe size conversion table'!$B$6:$D$22,3),VLOOKUP(H14974,'Shoe size conversion table'!$J$6:$L$22,3))</f>
        <v>2.5</v>
      </c>
      <c r="K14974" s="11">
        <v>139</v>
      </c>
      <c r="L14974" s="12">
        <v>0.1</v>
      </c>
      <c r="M14974" s="7" t="e">
        <f t="shared" si="703"/>
        <v>#VALUE!</v>
      </c>
      <c r="N14974" s="7" t="e">
        <f t="shared" si="704"/>
        <v>#VALUE!</v>
      </c>
      <c r="O14974" s="30">
        <f t="shared" si="705"/>
        <v>125.10000000000001</v>
      </c>
    </row>
    <row r="14975" spans="2:15" x14ac:dyDescent="0.2">
      <c r="B14975" s="13"/>
      <c r="C14975" s="14" t="s">
        <v>105</v>
      </c>
      <c r="D14975" s="7" t="s">
        <v>10</v>
      </c>
      <c r="E14975" s="13">
        <v>2156</v>
      </c>
      <c r="F14975" s="7" t="s">
        <v>34</v>
      </c>
      <c r="G14975" s="7" t="s">
        <v>12</v>
      </c>
      <c r="H14975" s="13">
        <v>4.5</v>
      </c>
      <c r="I14975" s="13">
        <f>IF(G14975="Male",VLOOKUP(H14975,'Shoe size conversion table'!$B$6:$D$22,2),VLOOKUP(H14975,'Shoe size conversion table'!$J$6:$L$22,2))</f>
        <v>35</v>
      </c>
      <c r="J14975" s="13">
        <f>IF(G14975="Male",VLOOKUP(H14975,'Shoe size conversion table'!$B$6:$D$22,3),VLOOKUP(H14975,'Shoe size conversion table'!$J$6:$L$22,3))</f>
        <v>2.5</v>
      </c>
      <c r="K14975" s="11">
        <v>139</v>
      </c>
      <c r="L14975" s="12">
        <v>0.1</v>
      </c>
      <c r="M14975" s="7" t="e">
        <f t="shared" si="703"/>
        <v>#VALUE!</v>
      </c>
      <c r="N14975" s="7" t="e">
        <f t="shared" si="704"/>
        <v>#VALUE!</v>
      </c>
      <c r="O14975" s="30">
        <f t="shared" si="705"/>
        <v>125.10000000000001</v>
      </c>
    </row>
    <row r="14976" spans="2:15" x14ac:dyDescent="0.2">
      <c r="B14976" s="13"/>
      <c r="C14976" s="14" t="s">
        <v>106</v>
      </c>
      <c r="D14976" s="7" t="s">
        <v>10</v>
      </c>
      <c r="E14976" s="13">
        <v>2156</v>
      </c>
      <c r="F14976" s="7" t="s">
        <v>34</v>
      </c>
      <c r="G14976" s="7" t="s">
        <v>12</v>
      </c>
      <c r="H14976" s="13">
        <v>4.5</v>
      </c>
      <c r="I14976" s="13">
        <f>IF(G14976="Male",VLOOKUP(H14976,'Shoe size conversion table'!$B$6:$D$22,2),VLOOKUP(H14976,'Shoe size conversion table'!$J$6:$L$22,2))</f>
        <v>35</v>
      </c>
      <c r="J14976" s="13">
        <f>IF(G14976="Male",VLOOKUP(H14976,'Shoe size conversion table'!$B$6:$D$22,3),VLOOKUP(H14976,'Shoe size conversion table'!$J$6:$L$22,3))</f>
        <v>2.5</v>
      </c>
      <c r="K14976" s="11">
        <v>139</v>
      </c>
      <c r="L14976" s="12">
        <v>0.1</v>
      </c>
      <c r="M14976" s="7" t="e">
        <f t="shared" si="703"/>
        <v>#VALUE!</v>
      </c>
      <c r="N14976" s="7" t="e">
        <f t="shared" si="704"/>
        <v>#VALUE!</v>
      </c>
      <c r="O14976" s="30">
        <f t="shared" si="705"/>
        <v>125.10000000000001</v>
      </c>
    </row>
    <row r="14977" spans="2:15" x14ac:dyDescent="0.2">
      <c r="B14977" s="13"/>
      <c r="C14977" s="14"/>
      <c r="D14977" s="7" t="s">
        <v>10</v>
      </c>
      <c r="E14977" s="13">
        <v>2156</v>
      </c>
      <c r="F14977" s="7" t="s">
        <v>34</v>
      </c>
      <c r="G14977" s="7" t="s">
        <v>12</v>
      </c>
      <c r="H14977" s="13">
        <v>6.5</v>
      </c>
      <c r="I14977" s="13">
        <f>IF(G14977="Male",VLOOKUP(H14977,'Shoe size conversion table'!$B$6:$D$22,2),VLOOKUP(H14977,'Shoe size conversion table'!$J$6:$L$22,2))</f>
        <v>37</v>
      </c>
      <c r="J14977" s="13">
        <f>IF(G14977="Male",VLOOKUP(H14977,'Shoe size conversion table'!$B$6:$D$22,3),VLOOKUP(H14977,'Shoe size conversion table'!$J$6:$L$22,3))</f>
        <v>4.5</v>
      </c>
      <c r="K14977" s="11">
        <v>139</v>
      </c>
      <c r="L14977" s="12">
        <v>0.1</v>
      </c>
      <c r="M14977" s="7">
        <f t="shared" si="703"/>
        <v>1900</v>
      </c>
      <c r="N14977" s="7">
        <f t="shared" si="704"/>
        <v>1</v>
      </c>
      <c r="O14977" s="30">
        <f t="shared" si="705"/>
        <v>125.10000000000001</v>
      </c>
    </row>
    <row r="14978" spans="2:15" x14ac:dyDescent="0.2">
      <c r="B14978" s="13"/>
      <c r="C14978" s="14"/>
      <c r="D14978" s="7" t="s">
        <v>10</v>
      </c>
      <c r="E14978" s="13">
        <v>2156</v>
      </c>
      <c r="F14978" s="7" t="s">
        <v>34</v>
      </c>
      <c r="G14978" s="7" t="s">
        <v>12</v>
      </c>
      <c r="H14978" s="13">
        <v>6.5</v>
      </c>
      <c r="I14978" s="13">
        <f>IF(G14978="Male",VLOOKUP(H14978,'Shoe size conversion table'!$B$6:$D$22,2),VLOOKUP(H14978,'Shoe size conversion table'!$J$6:$L$22,2))</f>
        <v>37</v>
      </c>
      <c r="J14978" s="13">
        <f>IF(G14978="Male",VLOOKUP(H14978,'Shoe size conversion table'!$B$6:$D$22,3),VLOOKUP(H14978,'Shoe size conversion table'!$J$6:$L$22,3))</f>
        <v>4.5</v>
      </c>
      <c r="K14978" s="11">
        <v>139</v>
      </c>
      <c r="L14978" s="12">
        <v>0.1</v>
      </c>
      <c r="M14978" s="7">
        <f t="shared" si="703"/>
        <v>1900</v>
      </c>
      <c r="N14978" s="7">
        <f t="shared" si="704"/>
        <v>1</v>
      </c>
      <c r="O14978" s="30">
        <f t="shared" si="705"/>
        <v>125.10000000000001</v>
      </c>
    </row>
    <row r="14979" spans="2:15" x14ac:dyDescent="0.2">
      <c r="B14979" s="13"/>
      <c r="C14979" s="14"/>
      <c r="D14979" s="7" t="s">
        <v>10</v>
      </c>
      <c r="E14979" s="13">
        <v>2156</v>
      </c>
      <c r="F14979" s="7" t="s">
        <v>34</v>
      </c>
      <c r="G14979" s="7" t="s">
        <v>12</v>
      </c>
      <c r="H14979" s="13">
        <v>6.5</v>
      </c>
      <c r="I14979" s="13">
        <f>IF(G14979="Male",VLOOKUP(H14979,'Shoe size conversion table'!$B$6:$D$22,2),VLOOKUP(H14979,'Shoe size conversion table'!$J$6:$L$22,2))</f>
        <v>37</v>
      </c>
      <c r="J14979" s="13">
        <f>IF(G14979="Male",VLOOKUP(H14979,'Shoe size conversion table'!$B$6:$D$22,3),VLOOKUP(H14979,'Shoe size conversion table'!$J$6:$L$22,3))</f>
        <v>4.5</v>
      </c>
      <c r="K14979" s="11">
        <v>139</v>
      </c>
      <c r="L14979" s="12">
        <v>0.1</v>
      </c>
      <c r="M14979" s="7">
        <f t="shared" si="703"/>
        <v>1900</v>
      </c>
      <c r="N14979" s="7">
        <f t="shared" si="704"/>
        <v>1</v>
      </c>
      <c r="O14979" s="30">
        <f t="shared" si="705"/>
        <v>125.10000000000001</v>
      </c>
    </row>
    <row r="14980" spans="2:15" x14ac:dyDescent="0.2">
      <c r="B14980" s="13"/>
      <c r="C14980" s="14"/>
      <c r="D14980" s="7" t="s">
        <v>10</v>
      </c>
      <c r="E14980" s="13">
        <v>2156</v>
      </c>
      <c r="F14980" s="7" t="s">
        <v>34</v>
      </c>
      <c r="G14980" s="7" t="s">
        <v>12</v>
      </c>
      <c r="H14980" s="13">
        <v>6.5</v>
      </c>
      <c r="I14980" s="13">
        <f>IF(G14980="Male",VLOOKUP(H14980,'Shoe size conversion table'!$B$6:$D$22,2),VLOOKUP(H14980,'Shoe size conversion table'!$J$6:$L$22,2))</f>
        <v>37</v>
      </c>
      <c r="J14980" s="13">
        <f>IF(G14980="Male",VLOOKUP(H14980,'Shoe size conversion table'!$B$6:$D$22,3),VLOOKUP(H14980,'Shoe size conversion table'!$J$6:$L$22,3))</f>
        <v>4.5</v>
      </c>
      <c r="K14980" s="11">
        <v>139</v>
      </c>
      <c r="L14980" s="12">
        <v>0.1</v>
      </c>
      <c r="M14980" s="7">
        <f t="shared" si="703"/>
        <v>1900</v>
      </c>
      <c r="N14980" s="7">
        <f t="shared" si="704"/>
        <v>1</v>
      </c>
      <c r="O14980" s="30">
        <f t="shared" si="705"/>
        <v>125.10000000000001</v>
      </c>
    </row>
    <row r="14981" spans="2:15" x14ac:dyDescent="0.2">
      <c r="B14981" s="13"/>
      <c r="C14981" s="14"/>
      <c r="D14981" s="7" t="s">
        <v>10</v>
      </c>
      <c r="E14981" s="13">
        <v>2156</v>
      </c>
      <c r="F14981" s="7" t="s">
        <v>34</v>
      </c>
      <c r="G14981" s="7" t="s">
        <v>12</v>
      </c>
      <c r="H14981" s="13">
        <v>6.5</v>
      </c>
      <c r="I14981" s="13">
        <f>IF(G14981="Male",VLOOKUP(H14981,'Shoe size conversion table'!$B$6:$D$22,2),VLOOKUP(H14981,'Shoe size conversion table'!$J$6:$L$22,2))</f>
        <v>37</v>
      </c>
      <c r="J14981" s="13">
        <f>IF(G14981="Male",VLOOKUP(H14981,'Shoe size conversion table'!$B$6:$D$22,3),VLOOKUP(H14981,'Shoe size conversion table'!$J$6:$L$22,3))</f>
        <v>4.5</v>
      </c>
      <c r="K14981" s="11">
        <v>139</v>
      </c>
      <c r="L14981" s="12">
        <v>0.1</v>
      </c>
      <c r="M14981" s="7">
        <f t="shared" si="703"/>
        <v>1900</v>
      </c>
      <c r="N14981" s="7">
        <f t="shared" si="704"/>
        <v>1</v>
      </c>
      <c r="O14981" s="30">
        <f t="shared" si="705"/>
        <v>125.10000000000001</v>
      </c>
    </row>
  </sheetData>
  <sortState xmlns:xlrd2="http://schemas.microsoft.com/office/spreadsheetml/2017/richdata2"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2"/>
  <sheetViews>
    <sheetView workbookViewId="0"/>
  </sheetViews>
  <sheetFormatPr baseColWidth="10" defaultColWidth="8.83203125" defaultRowHeight="12" x14ac:dyDescent="0.15"/>
  <cols>
    <col min="1" max="1" width="2" style="1" customWidth="1"/>
    <col min="2" max="2" width="4.5" style="1" customWidth="1"/>
    <col min="3" max="3" width="6.5" style="1" bestFit="1" customWidth="1"/>
    <col min="4" max="4" width="4.33203125" style="1" bestFit="1" customWidth="1"/>
    <col min="5" max="5" width="6" style="1" bestFit="1" customWidth="1"/>
    <col min="6" max="6" width="10.5" style="1" bestFit="1" customWidth="1"/>
    <col min="7" max="9" width="8.83203125" style="1"/>
    <col min="10" max="10" width="3.83203125" style="1" customWidth="1"/>
    <col min="11" max="11" width="6.5" style="1" bestFit="1" customWidth="1"/>
    <col min="12" max="12" width="3.5" style="1" bestFit="1" customWidth="1"/>
    <col min="13" max="13" width="6" style="1" bestFit="1" customWidth="1"/>
    <col min="14" max="14" width="10.5" style="1" bestFit="1" customWidth="1"/>
    <col min="15" max="16384" width="8.83203125" style="1"/>
  </cols>
  <sheetData>
    <row r="1" spans="2:14" ht="16" x14ac:dyDescent="0.2">
      <c r="B1" s="2" t="s">
        <v>31</v>
      </c>
    </row>
    <row r="3" spans="2:14" ht="13" x14ac:dyDescent="0.15">
      <c r="B3" s="4" t="s">
        <v>74</v>
      </c>
      <c r="H3" s="3"/>
      <c r="J3" s="4" t="s">
        <v>75</v>
      </c>
    </row>
    <row r="5" spans="2:14" ht="13" thickBot="1" x14ac:dyDescent="0.2">
      <c r="B5" s="17" t="s">
        <v>15</v>
      </c>
      <c r="C5" s="17" t="s">
        <v>14</v>
      </c>
      <c r="D5" s="17" t="s">
        <v>13</v>
      </c>
      <c r="E5" s="17" t="s">
        <v>24</v>
      </c>
      <c r="F5" s="17" t="s">
        <v>25</v>
      </c>
      <c r="G5" s="15"/>
      <c r="H5" s="15"/>
      <c r="I5" s="15"/>
      <c r="J5" s="17" t="s">
        <v>15</v>
      </c>
      <c r="K5" s="17" t="s">
        <v>14</v>
      </c>
      <c r="L5" s="17" t="s">
        <v>13</v>
      </c>
      <c r="M5" s="17" t="s">
        <v>24</v>
      </c>
      <c r="N5" s="17" t="s">
        <v>25</v>
      </c>
    </row>
    <row r="6" spans="2:14" x14ac:dyDescent="0.15">
      <c r="B6" s="15">
        <v>6</v>
      </c>
      <c r="C6" s="15">
        <v>39</v>
      </c>
      <c r="D6" s="15">
        <v>5.5</v>
      </c>
      <c r="E6" s="26">
        <v>9.25</v>
      </c>
      <c r="F6" s="26">
        <v>23.5</v>
      </c>
      <c r="J6" s="15">
        <v>4</v>
      </c>
      <c r="K6" s="15">
        <v>35</v>
      </c>
      <c r="L6" s="15">
        <v>2</v>
      </c>
      <c r="M6" s="28">
        <v>8.1875</v>
      </c>
      <c r="N6" s="28">
        <v>20.8</v>
      </c>
    </row>
    <row r="7" spans="2:14" x14ac:dyDescent="0.15">
      <c r="B7" s="15">
        <v>6.5</v>
      </c>
      <c r="C7" s="15">
        <v>39</v>
      </c>
      <c r="D7" s="15">
        <v>6</v>
      </c>
      <c r="E7" s="26">
        <v>9.5</v>
      </c>
      <c r="F7" s="26">
        <v>24.1</v>
      </c>
      <c r="J7" s="15">
        <v>4.5</v>
      </c>
      <c r="K7" s="15">
        <v>35</v>
      </c>
      <c r="L7" s="15">
        <v>2.5</v>
      </c>
      <c r="M7" s="28">
        <v>8.375</v>
      </c>
      <c r="N7" s="28">
        <v>21.3</v>
      </c>
    </row>
    <row r="8" spans="2:14" x14ac:dyDescent="0.15">
      <c r="B8" s="15">
        <v>7</v>
      </c>
      <c r="C8" s="15">
        <v>40</v>
      </c>
      <c r="D8" s="15">
        <v>6.5</v>
      </c>
      <c r="E8" s="26">
        <v>9.625</v>
      </c>
      <c r="F8" s="26">
        <v>24.4</v>
      </c>
      <c r="J8" s="15">
        <v>5</v>
      </c>
      <c r="K8" s="15" t="s">
        <v>26</v>
      </c>
      <c r="L8" s="15">
        <v>3</v>
      </c>
      <c r="M8" s="28">
        <v>8.5</v>
      </c>
      <c r="N8" s="28">
        <v>21.6</v>
      </c>
    </row>
    <row r="9" spans="2:14" x14ac:dyDescent="0.15">
      <c r="B9" s="15">
        <v>7.5</v>
      </c>
      <c r="C9" s="15" t="s">
        <v>19</v>
      </c>
      <c r="D9" s="15">
        <v>7</v>
      </c>
      <c r="E9" s="26">
        <v>9.75</v>
      </c>
      <c r="F9" s="26">
        <v>24.8</v>
      </c>
      <c r="J9" s="15">
        <v>5.5</v>
      </c>
      <c r="K9" s="15">
        <v>36</v>
      </c>
      <c r="L9" s="15">
        <v>3.5</v>
      </c>
      <c r="M9" s="28">
        <v>8.75</v>
      </c>
      <c r="N9" s="28">
        <v>22.2</v>
      </c>
    </row>
    <row r="10" spans="2:14" x14ac:dyDescent="0.15">
      <c r="B10" s="15">
        <v>8</v>
      </c>
      <c r="C10" s="15">
        <v>41</v>
      </c>
      <c r="D10" s="15">
        <v>7.5</v>
      </c>
      <c r="E10" s="26">
        <v>9.9375</v>
      </c>
      <c r="F10" s="26">
        <v>25.4</v>
      </c>
      <c r="J10" s="15">
        <v>6</v>
      </c>
      <c r="K10" s="15" t="s">
        <v>27</v>
      </c>
      <c r="L10" s="15">
        <v>4</v>
      </c>
      <c r="M10" s="28">
        <v>8.875</v>
      </c>
      <c r="N10" s="28">
        <v>22.5</v>
      </c>
    </row>
    <row r="11" spans="2:14" x14ac:dyDescent="0.15">
      <c r="B11" s="15">
        <v>8.5</v>
      </c>
      <c r="C11" s="15" t="s">
        <v>20</v>
      </c>
      <c r="D11" s="15">
        <v>8</v>
      </c>
      <c r="E11" s="26">
        <v>10.125</v>
      </c>
      <c r="F11" s="26">
        <v>25.7</v>
      </c>
      <c r="J11" s="15">
        <v>6.5</v>
      </c>
      <c r="K11" s="15">
        <v>37</v>
      </c>
      <c r="L11" s="15">
        <v>4.5</v>
      </c>
      <c r="M11" s="28">
        <v>9.0625</v>
      </c>
      <c r="N11" s="28">
        <v>23</v>
      </c>
    </row>
    <row r="12" spans="2:14" x14ac:dyDescent="0.15">
      <c r="B12" s="15">
        <v>9</v>
      </c>
      <c r="C12" s="15">
        <v>42</v>
      </c>
      <c r="D12" s="15">
        <v>8.5</v>
      </c>
      <c r="E12" s="26">
        <v>10.25</v>
      </c>
      <c r="F12" s="26">
        <v>26</v>
      </c>
      <c r="J12" s="15">
        <v>7</v>
      </c>
      <c r="K12" s="15" t="s">
        <v>28</v>
      </c>
      <c r="L12" s="15">
        <v>5</v>
      </c>
      <c r="M12" s="28">
        <v>9.25</v>
      </c>
      <c r="N12" s="28">
        <v>23.5</v>
      </c>
    </row>
    <row r="13" spans="2:14" x14ac:dyDescent="0.15">
      <c r="B13" s="15">
        <v>9.5</v>
      </c>
      <c r="C13" s="15" t="s">
        <v>21</v>
      </c>
      <c r="D13" s="15">
        <v>9</v>
      </c>
      <c r="E13" s="26">
        <v>10.4375</v>
      </c>
      <c r="F13" s="26">
        <v>26.7</v>
      </c>
      <c r="J13" s="15">
        <v>7.5</v>
      </c>
      <c r="K13" s="15">
        <v>38</v>
      </c>
      <c r="L13" s="15">
        <v>5.5</v>
      </c>
      <c r="M13" s="28">
        <v>9.375</v>
      </c>
      <c r="N13" s="28">
        <v>23.8</v>
      </c>
    </row>
    <row r="14" spans="2:14" x14ac:dyDescent="0.15">
      <c r="B14" s="15">
        <v>10</v>
      </c>
      <c r="C14" s="15">
        <v>43</v>
      </c>
      <c r="D14" s="15">
        <v>9.5</v>
      </c>
      <c r="E14" s="26">
        <v>10.5625</v>
      </c>
      <c r="F14" s="26">
        <v>27</v>
      </c>
      <c r="J14" s="15">
        <v>8</v>
      </c>
      <c r="K14" s="15" t="s">
        <v>29</v>
      </c>
      <c r="L14" s="15">
        <v>6</v>
      </c>
      <c r="M14" s="28">
        <v>9.5</v>
      </c>
      <c r="N14" s="28">
        <v>24.1</v>
      </c>
    </row>
    <row r="15" spans="2:14" x14ac:dyDescent="0.15">
      <c r="B15" s="15">
        <v>10.5</v>
      </c>
      <c r="C15" s="15" t="s">
        <v>22</v>
      </c>
      <c r="D15" s="15">
        <v>10</v>
      </c>
      <c r="E15" s="26">
        <v>10.75</v>
      </c>
      <c r="F15" s="26">
        <v>27.3</v>
      </c>
      <c r="J15" s="15">
        <v>8.5</v>
      </c>
      <c r="K15" s="15">
        <v>39</v>
      </c>
      <c r="L15" s="15">
        <v>6.5</v>
      </c>
      <c r="M15" s="28">
        <v>9.6875</v>
      </c>
      <c r="N15" s="28">
        <v>24.6</v>
      </c>
    </row>
    <row r="16" spans="2:14" x14ac:dyDescent="0.15">
      <c r="B16" s="15">
        <v>11</v>
      </c>
      <c r="C16" s="15">
        <v>44</v>
      </c>
      <c r="D16" s="15">
        <v>10.5</v>
      </c>
      <c r="E16" s="26">
        <v>10.9375</v>
      </c>
      <c r="F16" s="26">
        <v>27.9</v>
      </c>
      <c r="J16" s="15">
        <v>9</v>
      </c>
      <c r="K16" s="15" t="s">
        <v>30</v>
      </c>
      <c r="L16" s="15">
        <v>7</v>
      </c>
      <c r="M16" s="28">
        <v>9.875</v>
      </c>
      <c r="N16" s="28">
        <v>25.1</v>
      </c>
    </row>
    <row r="17" spans="2:14" x14ac:dyDescent="0.15">
      <c r="B17" s="15">
        <v>11.5</v>
      </c>
      <c r="C17" s="15" t="s">
        <v>23</v>
      </c>
      <c r="D17" s="15">
        <v>11</v>
      </c>
      <c r="E17" s="26">
        <v>11.125</v>
      </c>
      <c r="F17" s="26">
        <v>28.3</v>
      </c>
      <c r="J17" s="15">
        <v>9.5</v>
      </c>
      <c r="K17" s="15">
        <v>40</v>
      </c>
      <c r="L17" s="15">
        <v>7.5</v>
      </c>
      <c r="M17" s="28">
        <v>10</v>
      </c>
      <c r="N17" s="28">
        <v>25.4</v>
      </c>
    </row>
    <row r="18" spans="2:14" x14ac:dyDescent="0.15">
      <c r="B18" s="15">
        <v>12</v>
      </c>
      <c r="C18" s="15">
        <v>45</v>
      </c>
      <c r="D18" s="15">
        <v>11.5</v>
      </c>
      <c r="E18" s="26">
        <v>11.25</v>
      </c>
      <c r="F18" s="26">
        <v>28.6</v>
      </c>
      <c r="J18" s="15">
        <v>10</v>
      </c>
      <c r="K18" s="15" t="s">
        <v>19</v>
      </c>
      <c r="L18" s="15">
        <v>8</v>
      </c>
      <c r="M18" s="28">
        <v>10.1875</v>
      </c>
      <c r="N18" s="28">
        <v>25.9</v>
      </c>
    </row>
    <row r="19" spans="2:14" x14ac:dyDescent="0.15">
      <c r="B19" s="15">
        <v>13</v>
      </c>
      <c r="C19" s="15">
        <v>46</v>
      </c>
      <c r="D19" s="15">
        <v>12.5</v>
      </c>
      <c r="E19" s="26">
        <v>11.5625</v>
      </c>
      <c r="F19" s="26">
        <v>29.4</v>
      </c>
      <c r="J19" s="15">
        <v>10.5</v>
      </c>
      <c r="K19" s="15">
        <v>41</v>
      </c>
      <c r="L19" s="15">
        <v>8.5</v>
      </c>
      <c r="M19" s="28">
        <v>10.3125</v>
      </c>
      <c r="N19" s="28">
        <v>26.2</v>
      </c>
    </row>
    <row r="20" spans="2:14" x14ac:dyDescent="0.15">
      <c r="B20" s="15">
        <v>14</v>
      </c>
      <c r="C20" s="15">
        <v>47</v>
      </c>
      <c r="D20" s="15">
        <v>13.5</v>
      </c>
      <c r="E20" s="26">
        <v>11.875</v>
      </c>
      <c r="F20" s="26">
        <v>30.2</v>
      </c>
      <c r="J20" s="15">
        <v>11</v>
      </c>
      <c r="K20" s="15" t="s">
        <v>20</v>
      </c>
      <c r="L20" s="15">
        <v>9</v>
      </c>
      <c r="M20" s="28">
        <v>10.5</v>
      </c>
      <c r="N20" s="28">
        <v>26.7</v>
      </c>
    </row>
    <row r="21" spans="2:14" x14ac:dyDescent="0.15">
      <c r="B21" s="15">
        <v>15</v>
      </c>
      <c r="C21" s="15">
        <v>48</v>
      </c>
      <c r="D21" s="15">
        <v>14.5</v>
      </c>
      <c r="E21" s="26">
        <v>12.1875</v>
      </c>
      <c r="F21" s="26">
        <v>31</v>
      </c>
      <c r="J21" s="15">
        <v>11.5</v>
      </c>
      <c r="K21" s="15">
        <v>42</v>
      </c>
      <c r="L21" s="15">
        <v>9.5</v>
      </c>
      <c r="M21" s="28">
        <v>10.6875</v>
      </c>
      <c r="N21" s="28">
        <v>27.1</v>
      </c>
    </row>
    <row r="22" spans="2:14" x14ac:dyDescent="0.15">
      <c r="B22" s="16">
        <v>16</v>
      </c>
      <c r="C22" s="16">
        <v>49</v>
      </c>
      <c r="D22" s="16">
        <v>15.5</v>
      </c>
      <c r="E22" s="27">
        <v>12.5</v>
      </c>
      <c r="F22" s="27">
        <v>31.8</v>
      </c>
      <c r="J22" s="16">
        <v>12</v>
      </c>
      <c r="K22" s="16" t="s">
        <v>21</v>
      </c>
      <c r="L22" s="16">
        <v>10</v>
      </c>
      <c r="M22" s="29">
        <v>10.875</v>
      </c>
      <c r="N22" s="29">
        <v>27.6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V32"/>
  <sheetViews>
    <sheetView topLeftCell="AN9" zoomScale="156" zoomScaleNormal="90" workbookViewId="0">
      <selection activeCell="AI12" sqref="AI12"/>
    </sheetView>
  </sheetViews>
  <sheetFormatPr baseColWidth="10" defaultColWidth="8.83203125" defaultRowHeight="12" x14ac:dyDescent="0.15"/>
  <cols>
    <col min="1" max="1" width="2" style="1" customWidth="1"/>
    <col min="2" max="2" width="4.5" style="1" customWidth="1"/>
    <col min="3" max="3" width="3.5" style="1" bestFit="1" customWidth="1"/>
    <col min="4" max="10" width="4" style="1" bestFit="1" customWidth="1"/>
    <col min="11" max="11" width="3.83203125" style="1" customWidth="1"/>
    <col min="12" max="14" width="3.5" style="1" bestFit="1" customWidth="1"/>
    <col min="15" max="15" width="2" style="1" customWidth="1"/>
    <col min="16" max="16" width="3.5" style="1" bestFit="1" customWidth="1"/>
    <col min="17" max="24" width="4" style="1" bestFit="1" customWidth="1"/>
    <col min="25" max="27" width="4.83203125" style="1" bestFit="1" customWidth="1"/>
    <col min="28" max="28" width="2" style="1" customWidth="1"/>
    <col min="29" max="29" width="5.83203125" style="1" bestFit="1" customWidth="1"/>
    <col min="30" max="30" width="4" style="1" bestFit="1" customWidth="1"/>
    <col min="31" max="31" width="13.5" style="1" bestFit="1" customWidth="1"/>
    <col min="32" max="32" width="4" style="1" bestFit="1" customWidth="1"/>
    <col min="33" max="33" width="14.1640625" style="1" bestFit="1" customWidth="1"/>
    <col min="34" max="34" width="4.83203125" style="1" bestFit="1" customWidth="1"/>
    <col min="35" max="36" width="5.33203125" style="1" bestFit="1" customWidth="1"/>
    <col min="37" max="37" width="2" style="1" customWidth="1"/>
    <col min="38" max="38" width="16.83203125" style="1" customWidth="1"/>
    <col min="39" max="39" width="4.83203125" style="1" bestFit="1" customWidth="1"/>
    <col min="40" max="40" width="18" style="1" customWidth="1"/>
    <col min="41" max="41" width="6.1640625" style="1" customWidth="1"/>
    <col min="42" max="42" width="15" style="1" customWidth="1"/>
    <col min="43" max="43" width="6" style="1" customWidth="1"/>
    <col min="44" max="44" width="17.5" style="1" customWidth="1"/>
    <col min="45" max="46" width="5.5" style="1" customWidth="1"/>
    <col min="47" max="16384" width="8.83203125" style="1"/>
  </cols>
  <sheetData>
    <row r="1" spans="2:48" ht="16" x14ac:dyDescent="0.2">
      <c r="B1" s="2" t="s">
        <v>64</v>
      </c>
    </row>
    <row r="2" spans="2:48" x14ac:dyDescent="0.15">
      <c r="B2" s="22" t="s">
        <v>69</v>
      </c>
    </row>
    <row r="3" spans="2:48" x14ac:dyDescent="0.15">
      <c r="B3" s="22"/>
    </row>
    <row r="4" spans="2:48" ht="13" x14ac:dyDescent="0.15">
      <c r="B4" s="22" t="s">
        <v>87</v>
      </c>
      <c r="G4" s="3"/>
      <c r="H4" s="3"/>
      <c r="I4" s="3"/>
      <c r="K4" s="4"/>
    </row>
    <row r="5" spans="2:48" ht="13" x14ac:dyDescent="0.15">
      <c r="B5" s="22" t="s">
        <v>100</v>
      </c>
      <c r="G5" s="3"/>
      <c r="H5" s="3"/>
      <c r="I5" s="3"/>
      <c r="K5" s="4"/>
    </row>
    <row r="6" spans="2:48" ht="13" x14ac:dyDescent="0.15">
      <c r="B6" s="4"/>
      <c r="G6" s="3"/>
      <c r="H6" s="3"/>
      <c r="I6" s="3"/>
      <c r="K6" s="4"/>
    </row>
    <row r="7" spans="2:48" ht="13" x14ac:dyDescent="0.15">
      <c r="B7" s="4" t="s">
        <v>95</v>
      </c>
      <c r="G7" s="3"/>
      <c r="H7" s="3"/>
      <c r="I7" s="3"/>
      <c r="K7" s="4"/>
      <c r="AI7" s="4" t="s">
        <v>84</v>
      </c>
      <c r="AP7" s="4" t="s">
        <v>89</v>
      </c>
    </row>
    <row r="8" spans="2:48" ht="13" x14ac:dyDescent="0.15">
      <c r="G8" s="3"/>
      <c r="H8" s="3"/>
      <c r="I8" s="3"/>
      <c r="K8" s="4"/>
    </row>
    <row r="9" spans="2:48" ht="15" customHeight="1" thickBot="1" x14ac:dyDescent="0.2">
      <c r="C9" s="47" t="s">
        <v>66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P9" s="43" t="s">
        <v>65</v>
      </c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C9" s="37" t="s">
        <v>68</v>
      </c>
      <c r="AE9" s="37" t="s">
        <v>82</v>
      </c>
      <c r="AG9" s="37" t="s">
        <v>72</v>
      </c>
      <c r="AI9" s="44" t="s">
        <v>79</v>
      </c>
      <c r="AJ9" s="44"/>
      <c r="AL9" s="46" t="s">
        <v>85</v>
      </c>
      <c r="AN9" s="45" t="s">
        <v>86</v>
      </c>
      <c r="AP9" s="45" t="s">
        <v>88</v>
      </c>
      <c r="AR9" s="38" t="s">
        <v>90</v>
      </c>
    </row>
    <row r="10" spans="2:48" ht="15" customHeight="1" thickBot="1" x14ac:dyDescent="0.2">
      <c r="B10" s="17" t="s">
        <v>15</v>
      </c>
      <c r="C10" s="20">
        <v>1</v>
      </c>
      <c r="D10" s="20">
        <v>2</v>
      </c>
      <c r="E10" s="20">
        <v>3</v>
      </c>
      <c r="F10" s="20">
        <v>4</v>
      </c>
      <c r="G10" s="20">
        <v>5</v>
      </c>
      <c r="H10" s="20">
        <v>6</v>
      </c>
      <c r="I10" s="20">
        <v>7</v>
      </c>
      <c r="J10" s="20">
        <v>8</v>
      </c>
      <c r="K10" s="20">
        <v>9</v>
      </c>
      <c r="L10" s="20">
        <v>10</v>
      </c>
      <c r="M10" s="20">
        <v>11</v>
      </c>
      <c r="N10" s="20">
        <v>12</v>
      </c>
      <c r="P10" s="20">
        <v>1</v>
      </c>
      <c r="Q10" s="20">
        <v>2</v>
      </c>
      <c r="R10" s="20">
        <v>3</v>
      </c>
      <c r="S10" s="20">
        <v>4</v>
      </c>
      <c r="T10" s="20">
        <v>5</v>
      </c>
      <c r="U10" s="20">
        <v>6</v>
      </c>
      <c r="V10" s="20">
        <v>7</v>
      </c>
      <c r="W10" s="20">
        <v>8</v>
      </c>
      <c r="X10" s="20">
        <v>9</v>
      </c>
      <c r="Y10" s="20">
        <v>10</v>
      </c>
      <c r="Z10" s="20">
        <v>11</v>
      </c>
      <c r="AA10" s="20">
        <v>12</v>
      </c>
      <c r="AC10" s="32" t="s">
        <v>71</v>
      </c>
      <c r="AE10" s="32" t="s">
        <v>71</v>
      </c>
      <c r="AG10" s="32" t="s">
        <v>71</v>
      </c>
      <c r="AH10" s="21"/>
      <c r="AI10" s="49" t="s">
        <v>71</v>
      </c>
      <c r="AJ10" s="50"/>
      <c r="AL10" s="46"/>
      <c r="AN10" s="45"/>
      <c r="AP10" s="45"/>
      <c r="AR10" s="38" t="s">
        <v>91</v>
      </c>
    </row>
    <row r="11" spans="2:48" ht="12" customHeight="1" x14ac:dyDescent="0.15">
      <c r="B11" s="15">
        <v>6</v>
      </c>
      <c r="C11" s="1">
        <f>COUNTIFS('Al Bundy'!$G$5:$G$14971,"Male",'Al Bundy'!$H$5:$H$14971,'Tasks 1,2'!$B11,'Al Bundy'!$M$5:$M$14971,"2015",'Al Bundy'!$N$5:$N$14971,'Tasks 1,2'!C$10,'Al Bundy'!$D$5:$D$14971,"United States")</f>
        <v>0</v>
      </c>
      <c r="D11" s="1">
        <f>COUNTIFS('Al Bundy'!$G$5:$G$14971,"Male",'Al Bundy'!$H$5:$H$14971,'Tasks 1,2'!$B11,'Al Bundy'!$M$5:$M$14971,"2015",'Al Bundy'!$N$5:$N$14971,'Tasks 1,2'!D$10,'Al Bundy'!$D$5:$D$14971,"United States")</f>
        <v>0</v>
      </c>
      <c r="E11" s="1">
        <f>COUNTIFS('Al Bundy'!$G$5:$G$14971,"Male",'Al Bundy'!$H$5:$H$14971,'Tasks 1,2'!$B11,'Al Bundy'!$M$5:$M$14971,"2015",'Al Bundy'!$N$5:$N$14971,'Tasks 1,2'!E$10,'Al Bundy'!$D$5:$D$14971,"United States")</f>
        <v>0</v>
      </c>
      <c r="F11" s="1">
        <f>COUNTIFS('Al Bundy'!$G$5:$G$14971,"Male",'Al Bundy'!$H$5:$H$14971,'Tasks 1,2'!$B11,'Al Bundy'!$M$5:$M$14971,"2015",'Al Bundy'!$N$5:$N$14971,'Tasks 1,2'!F$10,'Al Bundy'!$D$5:$D$14971,"United States")</f>
        <v>0</v>
      </c>
      <c r="G11" s="1">
        <f>COUNTIFS('Al Bundy'!$G$5:$G$14971,"Male",'Al Bundy'!$H$5:$H$14971,'Tasks 1,2'!$B11,'Al Bundy'!$M$5:$M$14971,"2015",'Al Bundy'!$N$5:$N$14971,'Tasks 1,2'!G$10,'Al Bundy'!$D$5:$D$14971,"United States")</f>
        <v>3</v>
      </c>
      <c r="H11" s="1">
        <f>COUNTIFS('Al Bundy'!$G$5:$G$14971,"Male",'Al Bundy'!$H$5:$H$14971,'Tasks 1,2'!$B11,'Al Bundy'!$M$5:$M$14971,"2015",'Al Bundy'!$N$5:$N$14971,'Tasks 1,2'!H$10,'Al Bundy'!$D$5:$D$14971,"United States")</f>
        <v>1</v>
      </c>
      <c r="I11" s="1">
        <f>COUNTIFS('Al Bundy'!$G$5:$G$14971,"Male",'Al Bundy'!$H$5:$H$14971,'Tasks 1,2'!$B11,'Al Bundy'!$M$5:$M$14971,"2015",'Al Bundy'!$N$5:$N$14971,'Tasks 1,2'!I$10,'Al Bundy'!$D$5:$D$14971,"United States")</f>
        <v>1</v>
      </c>
      <c r="J11" s="1">
        <f>COUNTIFS('Al Bundy'!$G$5:$G$14971,"Male",'Al Bundy'!$H$5:$H$14971,'Tasks 1,2'!$B11,'Al Bundy'!$M$5:$M$14971,"2015",'Al Bundy'!$N$5:$N$14971,'Tasks 1,2'!J$10,'Al Bundy'!$D$5:$D$14971,"United States")</f>
        <v>3</v>
      </c>
      <c r="K11" s="1">
        <f>COUNTIFS('Al Bundy'!$G$5:$G$14971,"Male",'Al Bundy'!$H$5:$H$14971,'Tasks 1,2'!$B11,'Al Bundy'!$M$5:$M$14971,"2015",'Al Bundy'!$N$5:$N$14971,'Tasks 1,2'!K$10,'Al Bundy'!$D$5:$D$14971,"United States")</f>
        <v>5</v>
      </c>
      <c r="L11" s="1">
        <f>COUNTIFS('Al Bundy'!$G$5:$G$14971,"Male",'Al Bundy'!$H$5:$H$14971,'Tasks 1,2'!$B11,'Al Bundy'!$M$5:$M$14971,"2015",'Al Bundy'!$N$5:$N$14971,'Tasks 1,2'!L$10,'Al Bundy'!$D$5:$D$14971,"United States")</f>
        <v>4</v>
      </c>
      <c r="M11" s="1">
        <f>COUNTIFS('Al Bundy'!$G$5:$G$14971,"Male",'Al Bundy'!$H$5:$H$14971,'Tasks 1,2'!$B11,'Al Bundy'!$M$5:$M$14971,"2015",'Al Bundy'!$N$5:$N$14971,'Tasks 1,2'!M$10,'Al Bundy'!$D$5:$D$14971,"United States")</f>
        <v>0</v>
      </c>
      <c r="N11" s="1">
        <f>COUNTIFS('Al Bundy'!$G$5:$G$14971,"Male",'Al Bundy'!$H$5:$H$14971,'Tasks 1,2'!$B11,'Al Bundy'!$M$5:$M$14971,"2015",'Al Bundy'!$N$5:$N$14971,'Tasks 1,2'!N$10,'Al Bundy'!$D$5:$D$14971,"United States")</f>
        <v>0</v>
      </c>
      <c r="P11" s="1">
        <f>COUNTIFS('Al Bundy'!$G$5:$G$14971,"Male",'Al Bundy'!$H$5:$H$14971,'Tasks 1,2'!$B11,'Al Bundy'!$M$5:$M$14971,"2016",'Al Bundy'!$N$5:$N$14971,'Tasks 1,2'!P$10,'Al Bundy'!$D$5:$D$14971,"United States")</f>
        <v>4</v>
      </c>
      <c r="Q11" s="1">
        <f>COUNTIFS('Al Bundy'!$G$5:$G$14971,"Male",'Al Bundy'!$H$5:$H$14971,'Tasks 1,2'!$B11,'Al Bundy'!$M$5:$M$14971,"2016",'Al Bundy'!$N$5:$N$14971,'Tasks 1,2'!Q$10,'Al Bundy'!$D$5:$D$14971,"United States")</f>
        <v>1</v>
      </c>
      <c r="R11" s="1">
        <f>COUNTIFS('Al Bundy'!$G$5:$G$14971,"Male",'Al Bundy'!$H$5:$H$14971,'Tasks 1,2'!$B11,'Al Bundy'!$M$5:$M$14971,"2016",'Al Bundy'!$N$5:$N$14971,'Tasks 1,2'!R$10,'Al Bundy'!$D$5:$D$14971,"United States")</f>
        <v>3</v>
      </c>
      <c r="S11" s="1">
        <f>COUNTIFS('Al Bundy'!$G$5:$G$14971,"Male",'Al Bundy'!$H$5:$H$14971,'Tasks 1,2'!$B11,'Al Bundy'!$M$5:$M$14971,"2016",'Al Bundy'!$N$5:$N$14971,'Tasks 1,2'!S$10,'Al Bundy'!$D$5:$D$14971,"United States")</f>
        <v>1</v>
      </c>
      <c r="T11" s="1">
        <f>COUNTIFS('Al Bundy'!$G$5:$G$14971,"Male",'Al Bundy'!$H$5:$H$14971,'Tasks 1,2'!$B11,'Al Bundy'!$M$5:$M$14971,"2016",'Al Bundy'!$N$5:$N$14971,'Tasks 1,2'!T$10,'Al Bundy'!$D$5:$D$14971,"United States")</f>
        <v>3</v>
      </c>
      <c r="U11" s="1">
        <f>COUNTIFS('Al Bundy'!$G$5:$G$14971,"Male",'Al Bundy'!$H$5:$H$14971,'Tasks 1,2'!$B11,'Al Bundy'!$M$5:$M$14971,"2016",'Al Bundy'!$N$5:$N$14971,'Tasks 1,2'!U$10,'Al Bundy'!$D$5:$D$14971,"United States")</f>
        <v>3</v>
      </c>
      <c r="V11" s="1">
        <f>COUNTIFS('Al Bundy'!$G$5:$G$14971,"Male",'Al Bundy'!$H$5:$H$14971,'Tasks 1,2'!$B11,'Al Bundy'!$M$5:$M$14971,"2016",'Al Bundy'!$N$5:$N$14971,'Tasks 1,2'!V$10,'Al Bundy'!$D$5:$D$14971,"United States")</f>
        <v>3</v>
      </c>
      <c r="W11" s="1">
        <f>COUNTIFS('Al Bundy'!$G$5:$G$14971,"Male",'Al Bundy'!$H$5:$H$14971,'Tasks 1,2'!$B11,'Al Bundy'!$M$5:$M$14971,"2016",'Al Bundy'!$N$5:$N$14971,'Tasks 1,2'!W$10,'Al Bundy'!$D$5:$D$14971,"United States")</f>
        <v>4</v>
      </c>
      <c r="X11" s="1">
        <f>COUNTIFS('Al Bundy'!$G$5:$G$14971,"Male",'Al Bundy'!$H$5:$H$14971,'Tasks 1,2'!$B11,'Al Bundy'!$M$5:$M$14971,"2016",'Al Bundy'!$N$5:$N$14971,'Tasks 1,2'!X$10,'Al Bundy'!$D$5:$D$14971,"United States")</f>
        <v>3</v>
      </c>
      <c r="Y11" s="1">
        <f>COUNTIFS('Al Bundy'!$G$5:$G$14971,"Male",'Al Bundy'!$H$5:$H$14971,'Tasks 1,2'!$B11,'Al Bundy'!$M$5:$M$14971,"2016",'Al Bundy'!$N$5:$N$14971,'Tasks 1,2'!Y$10,'Al Bundy'!$D$5:$D$14971,"United States")</f>
        <v>7</v>
      </c>
      <c r="Z11" s="1">
        <f>COUNTIFS('Al Bundy'!$G$5:$G$14971,"Male",'Al Bundy'!$H$5:$H$14971,'Tasks 1,2'!$B11,'Al Bundy'!$M$5:$M$14971,"2016",'Al Bundy'!$N$5:$N$14971,'Tasks 1,2'!Z$10,'Al Bundy'!$D$5:$D$14971,"United States")</f>
        <v>3</v>
      </c>
      <c r="AA11" s="1">
        <f>COUNTIFS('Al Bundy'!$G$5:$G$14971,"Male",'Al Bundy'!$H$5:$H$14971,'Tasks 1,2'!$B11,'Al Bundy'!$M$5:$M$14971,"2016",'Al Bundy'!$N$5:$N$14971,'Tasks 1,2'!AA$10,'Al Bundy'!$D$5:$D$14971,"United States")</f>
        <v>0</v>
      </c>
      <c r="AC11" s="5">
        <f t="shared" ref="AC11:AC27" si="0">AVERAGE(C11:AA11)</f>
        <v>2.1666666666666665</v>
      </c>
      <c r="AE11" s="5">
        <f>_xlfn.STDEV.S(C11:AA11)/SQRT($AJ$31)</f>
        <v>0.39317854974639238</v>
      </c>
      <c r="AG11" s="5">
        <f>AE11*$AJ$32</f>
        <v>0.81348641942528577</v>
      </c>
      <c r="AH11" s="21"/>
      <c r="AI11" s="5">
        <f>AC11-AG11</f>
        <v>1.3531802472413808</v>
      </c>
      <c r="AJ11" s="23">
        <f t="shared" ref="AJ11:AJ27" si="1">AC11+AG11</f>
        <v>2.9801530860919523</v>
      </c>
      <c r="AL11" s="35">
        <f>ROUND(AJ11,0)</f>
        <v>3</v>
      </c>
      <c r="AN11" s="39">
        <f>ROUNDUP(AJ11,0)</f>
        <v>3</v>
      </c>
      <c r="AP11" s="39">
        <v>4.0373596507261738</v>
      </c>
      <c r="AR11" s="39">
        <f>AP11-AL11</f>
        <v>1.0373596507261738</v>
      </c>
      <c r="AV11" s="5"/>
    </row>
    <row r="12" spans="2:48" x14ac:dyDescent="0.15">
      <c r="B12" s="15">
        <v>6.5</v>
      </c>
      <c r="C12" s="1">
        <f>COUNTIFS('Al Bundy'!$G$5:$G$14971,"Male",'Al Bundy'!$H$5:$H$14971,'Tasks 1,2'!$B12,'Al Bundy'!$M$5:$M$14971,"2015",'Al Bundy'!$N$5:$N$14971,'Tasks 1,2'!C$10,'Al Bundy'!$D$5:$D$14971,"United States")</f>
        <v>4</v>
      </c>
      <c r="D12" s="1">
        <f>COUNTIFS('Al Bundy'!$G$5:$G$14971,"Male",'Al Bundy'!$H$5:$H$14971,'Tasks 1,2'!$B12,'Al Bundy'!$M$5:$M$14971,"2015",'Al Bundy'!$N$5:$N$14971,'Tasks 1,2'!D$10,'Al Bundy'!$D$5:$D$14971,"United States")</f>
        <v>1</v>
      </c>
      <c r="E12" s="1">
        <f>COUNTIFS('Al Bundy'!$G$5:$G$14971,"Male",'Al Bundy'!$H$5:$H$14971,'Tasks 1,2'!$B12,'Al Bundy'!$M$5:$M$14971,"2015",'Al Bundy'!$N$5:$N$14971,'Tasks 1,2'!E$10,'Al Bundy'!$D$5:$D$14971,"United States")</f>
        <v>0</v>
      </c>
      <c r="F12" s="1">
        <f>COUNTIFS('Al Bundy'!$G$5:$G$14971,"Male",'Al Bundy'!$H$5:$H$14971,'Tasks 1,2'!$B12,'Al Bundy'!$M$5:$M$14971,"2015",'Al Bundy'!$N$5:$N$14971,'Tasks 1,2'!F$10,'Al Bundy'!$D$5:$D$14971,"United States")</f>
        <v>1</v>
      </c>
      <c r="G12" s="1">
        <f>COUNTIFS('Al Bundy'!$G$5:$G$14971,"Male",'Al Bundy'!$H$5:$H$14971,'Tasks 1,2'!$B12,'Al Bundy'!$M$5:$M$14971,"2015",'Al Bundy'!$N$5:$N$14971,'Tasks 1,2'!G$10,'Al Bundy'!$D$5:$D$14971,"United States")</f>
        <v>0</v>
      </c>
      <c r="H12" s="1">
        <f>COUNTIFS('Al Bundy'!$G$5:$G$14971,"Male",'Al Bundy'!$H$5:$H$14971,'Tasks 1,2'!$B12,'Al Bundy'!$M$5:$M$14971,"2015",'Al Bundy'!$N$5:$N$14971,'Tasks 1,2'!H$10,'Al Bundy'!$D$5:$D$14971,"United States")</f>
        <v>0</v>
      </c>
      <c r="I12" s="1">
        <f>COUNTIFS('Al Bundy'!$G$5:$G$14971,"Male",'Al Bundy'!$H$5:$H$14971,'Tasks 1,2'!$B12,'Al Bundy'!$M$5:$M$14971,"2015",'Al Bundy'!$N$5:$N$14971,'Tasks 1,2'!I$10,'Al Bundy'!$D$5:$D$14971,"United States")</f>
        <v>2</v>
      </c>
      <c r="J12" s="1">
        <f>COUNTIFS('Al Bundy'!$G$5:$G$14971,"Male",'Al Bundy'!$H$5:$H$14971,'Tasks 1,2'!$B12,'Al Bundy'!$M$5:$M$14971,"2015",'Al Bundy'!$N$5:$N$14971,'Tasks 1,2'!J$10,'Al Bundy'!$D$5:$D$14971,"United States")</f>
        <v>3</v>
      </c>
      <c r="K12" s="1">
        <f>COUNTIFS('Al Bundy'!$G$5:$G$14971,"Male",'Al Bundy'!$H$5:$H$14971,'Tasks 1,2'!$B12,'Al Bundy'!$M$5:$M$14971,"2015",'Al Bundy'!$N$5:$N$14971,'Tasks 1,2'!K$10,'Al Bundy'!$D$5:$D$14971,"United States")</f>
        <v>0</v>
      </c>
      <c r="L12" s="1">
        <f>COUNTIFS('Al Bundy'!$G$5:$G$14971,"Male",'Al Bundy'!$H$5:$H$14971,'Tasks 1,2'!$B12,'Al Bundy'!$M$5:$M$14971,"2015",'Al Bundy'!$N$5:$N$14971,'Tasks 1,2'!L$10,'Al Bundy'!$D$5:$D$14971,"United States")</f>
        <v>1</v>
      </c>
      <c r="M12" s="1">
        <f>COUNTIFS('Al Bundy'!$G$5:$G$14971,"Male",'Al Bundy'!$H$5:$H$14971,'Tasks 1,2'!$B12,'Al Bundy'!$M$5:$M$14971,"2015",'Al Bundy'!$N$5:$N$14971,'Tasks 1,2'!M$10,'Al Bundy'!$D$5:$D$14971,"United States")</f>
        <v>3</v>
      </c>
      <c r="N12" s="1">
        <f>COUNTIFS('Al Bundy'!$G$5:$G$14971,"Male",'Al Bundy'!$H$5:$H$14971,'Tasks 1,2'!$B12,'Al Bundy'!$M$5:$M$14971,"2015",'Al Bundy'!$N$5:$N$14971,'Tasks 1,2'!N$10,'Al Bundy'!$D$5:$D$14971,"United States")</f>
        <v>3</v>
      </c>
      <c r="P12" s="1">
        <f>COUNTIFS('Al Bundy'!$G$5:$G$14971,"Male",'Al Bundy'!$H$5:$H$14971,'Tasks 1,2'!$B12,'Al Bundy'!$M$5:$M$14971,"2016",'Al Bundy'!$N$5:$N$14971,'Tasks 1,2'!P$10,'Al Bundy'!$D$5:$D$14971,"United States")</f>
        <v>3</v>
      </c>
      <c r="Q12" s="1">
        <f>COUNTIFS('Al Bundy'!$G$5:$G$14971,"Male",'Al Bundy'!$H$5:$H$14971,'Tasks 1,2'!$B12,'Al Bundy'!$M$5:$M$14971,"2016",'Al Bundy'!$N$5:$N$14971,'Tasks 1,2'!Q$10,'Al Bundy'!$D$5:$D$14971,"United States")</f>
        <v>2</v>
      </c>
      <c r="R12" s="1">
        <f>COUNTIFS('Al Bundy'!$G$5:$G$14971,"Male",'Al Bundy'!$H$5:$H$14971,'Tasks 1,2'!$B12,'Al Bundy'!$M$5:$M$14971,"2016",'Al Bundy'!$N$5:$N$14971,'Tasks 1,2'!R$10,'Al Bundy'!$D$5:$D$14971,"United States")</f>
        <v>0</v>
      </c>
      <c r="S12" s="1">
        <f>COUNTIFS('Al Bundy'!$G$5:$G$14971,"Male",'Al Bundy'!$H$5:$H$14971,'Tasks 1,2'!$B12,'Al Bundy'!$M$5:$M$14971,"2016",'Al Bundy'!$N$5:$N$14971,'Tasks 1,2'!S$10,'Al Bundy'!$D$5:$D$14971,"United States")</f>
        <v>1</v>
      </c>
      <c r="T12" s="1">
        <f>COUNTIFS('Al Bundy'!$G$5:$G$14971,"Male",'Al Bundy'!$H$5:$H$14971,'Tasks 1,2'!$B12,'Al Bundy'!$M$5:$M$14971,"2016",'Al Bundy'!$N$5:$N$14971,'Tasks 1,2'!T$10,'Al Bundy'!$D$5:$D$14971,"United States")</f>
        <v>0</v>
      </c>
      <c r="U12" s="1">
        <f>COUNTIFS('Al Bundy'!$G$5:$G$14971,"Male",'Al Bundy'!$H$5:$H$14971,'Tasks 1,2'!$B12,'Al Bundy'!$M$5:$M$14971,"2016",'Al Bundy'!$N$5:$N$14971,'Tasks 1,2'!U$10,'Al Bundy'!$D$5:$D$14971,"United States")</f>
        <v>0</v>
      </c>
      <c r="V12" s="1">
        <f>COUNTIFS('Al Bundy'!$G$5:$G$14971,"Male",'Al Bundy'!$H$5:$H$14971,'Tasks 1,2'!$B12,'Al Bundy'!$M$5:$M$14971,"2016",'Al Bundy'!$N$5:$N$14971,'Tasks 1,2'!V$10,'Al Bundy'!$D$5:$D$14971,"United States")</f>
        <v>1</v>
      </c>
      <c r="W12" s="1">
        <f>COUNTIFS('Al Bundy'!$G$5:$G$14971,"Male",'Al Bundy'!$H$5:$H$14971,'Tasks 1,2'!$B12,'Al Bundy'!$M$5:$M$14971,"2016",'Al Bundy'!$N$5:$N$14971,'Tasks 1,2'!W$10,'Al Bundy'!$D$5:$D$14971,"United States")</f>
        <v>7</v>
      </c>
      <c r="X12" s="1">
        <f>COUNTIFS('Al Bundy'!$G$5:$G$14971,"Male",'Al Bundy'!$H$5:$H$14971,'Tasks 1,2'!$B12,'Al Bundy'!$M$5:$M$14971,"2016",'Al Bundy'!$N$5:$N$14971,'Tasks 1,2'!X$10,'Al Bundy'!$D$5:$D$14971,"United States")</f>
        <v>2</v>
      </c>
      <c r="Y12" s="1">
        <f>COUNTIFS('Al Bundy'!$G$5:$G$14971,"Male",'Al Bundy'!$H$5:$H$14971,'Tasks 1,2'!$B12,'Al Bundy'!$M$5:$M$14971,"2016",'Al Bundy'!$N$5:$N$14971,'Tasks 1,2'!Y$10,'Al Bundy'!$D$5:$D$14971,"United States")</f>
        <v>1</v>
      </c>
      <c r="Z12" s="1">
        <f>COUNTIFS('Al Bundy'!$G$5:$G$14971,"Male",'Al Bundy'!$H$5:$H$14971,'Tasks 1,2'!$B12,'Al Bundy'!$M$5:$M$14971,"2016",'Al Bundy'!$N$5:$N$14971,'Tasks 1,2'!Z$10,'Al Bundy'!$D$5:$D$14971,"United States")</f>
        <v>2</v>
      </c>
      <c r="AA12" s="1">
        <f>COUNTIFS('Al Bundy'!$G$5:$G$14971,"Male",'Al Bundy'!$H$5:$H$14971,'Tasks 1,2'!$B12,'Al Bundy'!$M$5:$M$14971,"2016",'Al Bundy'!$N$5:$N$14971,'Tasks 1,2'!AA$10,'Al Bundy'!$D$5:$D$14971,"United States")</f>
        <v>1</v>
      </c>
      <c r="AC12" s="5">
        <f t="shared" si="0"/>
        <v>1.5833333333333333</v>
      </c>
      <c r="AE12" s="5">
        <f t="shared" ref="AE11:AE27" si="2">_xlfn.STDEV.S(C12:AA12)/SQRT($AJ$31)</f>
        <v>0.34005896050296558</v>
      </c>
      <c r="AG12" s="5">
        <f t="shared" ref="AG11:AG27" si="3">AE12*$AJ$32</f>
        <v>0.70358198928063576</v>
      </c>
      <c r="AH12" s="21"/>
      <c r="AI12" s="5">
        <f t="shared" ref="AI11:AI27" si="4">AC12-AG12</f>
        <v>0.8797513440526975</v>
      </c>
      <c r="AJ12" s="24">
        <f t="shared" si="1"/>
        <v>2.2869153226139689</v>
      </c>
      <c r="AL12" s="35">
        <f t="shared" ref="AL12:AL27" si="5">ROUND(AJ12,0)</f>
        <v>2</v>
      </c>
      <c r="AN12" s="39">
        <f t="shared" ref="AN12:AN27" si="6">ROUNDUP(AJ12,0)</f>
        <v>3</v>
      </c>
      <c r="AP12" s="39">
        <v>2.8761212164868772</v>
      </c>
      <c r="AR12" s="39">
        <f t="shared" ref="AR12:AR27" si="7">AP12-AL12</f>
        <v>0.87612121648687724</v>
      </c>
    </row>
    <row r="13" spans="2:48" x14ac:dyDescent="0.15">
      <c r="B13" s="15">
        <v>7</v>
      </c>
      <c r="C13" s="1">
        <f>COUNTIFS('Al Bundy'!$G$5:$G$14971,"Male",'Al Bundy'!$H$5:$H$14971,'Tasks 1,2'!$B13,'Al Bundy'!$M$5:$M$14971,"2015",'Al Bundy'!$N$5:$N$14971,'Tasks 1,2'!C$10,'Al Bundy'!$D$5:$D$14971,"United States")</f>
        <v>0</v>
      </c>
      <c r="D13" s="1">
        <f>COUNTIFS('Al Bundy'!$G$5:$G$14971,"Male",'Al Bundy'!$H$5:$H$14971,'Tasks 1,2'!$B13,'Al Bundy'!$M$5:$M$14971,"2015",'Al Bundy'!$N$5:$N$14971,'Tasks 1,2'!D$10,'Al Bundy'!$D$5:$D$14971,"United States")</f>
        <v>0</v>
      </c>
      <c r="E13" s="1">
        <f>COUNTIFS('Al Bundy'!$G$5:$G$14971,"Male",'Al Bundy'!$H$5:$H$14971,'Tasks 1,2'!$B13,'Al Bundy'!$M$5:$M$14971,"2015",'Al Bundy'!$N$5:$N$14971,'Tasks 1,2'!E$10,'Al Bundy'!$D$5:$D$14971,"United States")</f>
        <v>0</v>
      </c>
      <c r="F13" s="1">
        <f>COUNTIFS('Al Bundy'!$G$5:$G$14971,"Male",'Al Bundy'!$H$5:$H$14971,'Tasks 1,2'!$B13,'Al Bundy'!$M$5:$M$14971,"2015",'Al Bundy'!$N$5:$N$14971,'Tasks 1,2'!F$10,'Al Bundy'!$D$5:$D$14971,"United States")</f>
        <v>0</v>
      </c>
      <c r="G13" s="1">
        <f>COUNTIFS('Al Bundy'!$G$5:$G$14971,"Male",'Al Bundy'!$H$5:$H$14971,'Tasks 1,2'!$B13,'Al Bundy'!$M$5:$M$14971,"2015",'Al Bundy'!$N$5:$N$14971,'Tasks 1,2'!G$10,'Al Bundy'!$D$5:$D$14971,"United States")</f>
        <v>1</v>
      </c>
      <c r="H13" s="1">
        <f>COUNTIFS('Al Bundy'!$G$5:$G$14971,"Male",'Al Bundy'!$H$5:$H$14971,'Tasks 1,2'!$B13,'Al Bundy'!$M$5:$M$14971,"2015",'Al Bundy'!$N$5:$N$14971,'Tasks 1,2'!H$10,'Al Bundy'!$D$5:$D$14971,"United States")</f>
        <v>2</v>
      </c>
      <c r="I13" s="1">
        <f>COUNTIFS('Al Bundy'!$G$5:$G$14971,"Male",'Al Bundy'!$H$5:$H$14971,'Tasks 1,2'!$B13,'Al Bundy'!$M$5:$M$14971,"2015",'Al Bundy'!$N$5:$N$14971,'Tasks 1,2'!I$10,'Al Bundy'!$D$5:$D$14971,"United States")</f>
        <v>1</v>
      </c>
      <c r="J13" s="1">
        <f>COUNTIFS('Al Bundy'!$G$5:$G$14971,"Male",'Al Bundy'!$H$5:$H$14971,'Tasks 1,2'!$B13,'Al Bundy'!$M$5:$M$14971,"2015",'Al Bundy'!$N$5:$N$14971,'Tasks 1,2'!J$10,'Al Bundy'!$D$5:$D$14971,"United States")</f>
        <v>0</v>
      </c>
      <c r="K13" s="1">
        <f>COUNTIFS('Al Bundy'!$G$5:$G$14971,"Male",'Al Bundy'!$H$5:$H$14971,'Tasks 1,2'!$B13,'Al Bundy'!$M$5:$M$14971,"2015",'Al Bundy'!$N$5:$N$14971,'Tasks 1,2'!K$10,'Al Bundy'!$D$5:$D$14971,"United States")</f>
        <v>1</v>
      </c>
      <c r="L13" s="1">
        <f>COUNTIFS('Al Bundy'!$G$5:$G$14971,"Male",'Al Bundy'!$H$5:$H$14971,'Tasks 1,2'!$B13,'Al Bundy'!$M$5:$M$14971,"2015",'Al Bundy'!$N$5:$N$14971,'Tasks 1,2'!L$10,'Al Bundy'!$D$5:$D$14971,"United States")</f>
        <v>2</v>
      </c>
      <c r="M13" s="1">
        <f>COUNTIFS('Al Bundy'!$G$5:$G$14971,"Male",'Al Bundy'!$H$5:$H$14971,'Tasks 1,2'!$B13,'Al Bundy'!$M$5:$M$14971,"2015",'Al Bundy'!$N$5:$N$14971,'Tasks 1,2'!M$10,'Al Bundy'!$D$5:$D$14971,"United States")</f>
        <v>2</v>
      </c>
      <c r="N13" s="1">
        <f>COUNTIFS('Al Bundy'!$G$5:$G$14971,"Male",'Al Bundy'!$H$5:$H$14971,'Tasks 1,2'!$B13,'Al Bundy'!$M$5:$M$14971,"2015",'Al Bundy'!$N$5:$N$14971,'Tasks 1,2'!N$10,'Al Bundy'!$D$5:$D$14971,"United States")</f>
        <v>3</v>
      </c>
      <c r="P13" s="1">
        <f>COUNTIFS('Al Bundy'!$G$5:$G$14971,"Male",'Al Bundy'!$H$5:$H$14971,'Tasks 1,2'!$B13,'Al Bundy'!$M$5:$M$14971,"2016",'Al Bundy'!$N$5:$N$14971,'Tasks 1,2'!P$10,'Al Bundy'!$D$5:$D$14971,"United States")</f>
        <v>0</v>
      </c>
      <c r="Q13" s="1">
        <f>COUNTIFS('Al Bundy'!$G$5:$G$14971,"Male",'Al Bundy'!$H$5:$H$14971,'Tasks 1,2'!$B13,'Al Bundy'!$M$5:$M$14971,"2016",'Al Bundy'!$N$5:$N$14971,'Tasks 1,2'!Q$10,'Al Bundy'!$D$5:$D$14971,"United States")</f>
        <v>0</v>
      </c>
      <c r="R13" s="1">
        <f>COUNTIFS('Al Bundy'!$G$5:$G$14971,"Male",'Al Bundy'!$H$5:$H$14971,'Tasks 1,2'!$B13,'Al Bundy'!$M$5:$M$14971,"2016",'Al Bundy'!$N$5:$N$14971,'Tasks 1,2'!R$10,'Al Bundy'!$D$5:$D$14971,"United States")</f>
        <v>1</v>
      </c>
      <c r="S13" s="1">
        <f>COUNTIFS('Al Bundy'!$G$5:$G$14971,"Male",'Al Bundy'!$H$5:$H$14971,'Tasks 1,2'!$B13,'Al Bundy'!$M$5:$M$14971,"2016",'Al Bundy'!$N$5:$N$14971,'Tasks 1,2'!S$10,'Al Bundy'!$D$5:$D$14971,"United States")</f>
        <v>0</v>
      </c>
      <c r="T13" s="1">
        <f>COUNTIFS('Al Bundy'!$G$5:$G$14971,"Male",'Al Bundy'!$H$5:$H$14971,'Tasks 1,2'!$B13,'Al Bundy'!$M$5:$M$14971,"2016",'Al Bundy'!$N$5:$N$14971,'Tasks 1,2'!T$10,'Al Bundy'!$D$5:$D$14971,"United States")</f>
        <v>6</v>
      </c>
      <c r="U13" s="1">
        <f>COUNTIFS('Al Bundy'!$G$5:$G$14971,"Male",'Al Bundy'!$H$5:$H$14971,'Tasks 1,2'!$B13,'Al Bundy'!$M$5:$M$14971,"2016",'Al Bundy'!$N$5:$N$14971,'Tasks 1,2'!U$10,'Al Bundy'!$D$5:$D$14971,"United States")</f>
        <v>4</v>
      </c>
      <c r="V13" s="1">
        <f>COUNTIFS('Al Bundy'!$G$5:$G$14971,"Male",'Al Bundy'!$H$5:$H$14971,'Tasks 1,2'!$B13,'Al Bundy'!$M$5:$M$14971,"2016",'Al Bundy'!$N$5:$N$14971,'Tasks 1,2'!V$10,'Al Bundy'!$D$5:$D$14971,"United States")</f>
        <v>4</v>
      </c>
      <c r="W13" s="1">
        <f>COUNTIFS('Al Bundy'!$G$5:$G$14971,"Male",'Al Bundy'!$H$5:$H$14971,'Tasks 1,2'!$B13,'Al Bundy'!$M$5:$M$14971,"2016",'Al Bundy'!$N$5:$N$14971,'Tasks 1,2'!W$10,'Al Bundy'!$D$5:$D$14971,"United States")</f>
        <v>2</v>
      </c>
      <c r="X13" s="1">
        <f>COUNTIFS('Al Bundy'!$G$5:$G$14971,"Male",'Al Bundy'!$H$5:$H$14971,'Tasks 1,2'!$B13,'Al Bundy'!$M$5:$M$14971,"2016",'Al Bundy'!$N$5:$N$14971,'Tasks 1,2'!X$10,'Al Bundy'!$D$5:$D$14971,"United States")</f>
        <v>3</v>
      </c>
      <c r="Y13" s="1">
        <f>COUNTIFS('Al Bundy'!$G$5:$G$14971,"Male",'Al Bundy'!$H$5:$H$14971,'Tasks 1,2'!$B13,'Al Bundy'!$M$5:$M$14971,"2016",'Al Bundy'!$N$5:$N$14971,'Tasks 1,2'!Y$10,'Al Bundy'!$D$5:$D$14971,"United States")</f>
        <v>0</v>
      </c>
      <c r="Z13" s="1">
        <f>COUNTIFS('Al Bundy'!$G$5:$G$14971,"Male",'Al Bundy'!$H$5:$H$14971,'Tasks 1,2'!$B13,'Al Bundy'!$M$5:$M$14971,"2016",'Al Bundy'!$N$5:$N$14971,'Tasks 1,2'!Z$10,'Al Bundy'!$D$5:$D$14971,"United States")</f>
        <v>0</v>
      </c>
      <c r="AA13" s="1">
        <f>COUNTIFS('Al Bundy'!$G$5:$G$14971,"Male",'Al Bundy'!$H$5:$H$14971,'Tasks 1,2'!$B13,'Al Bundy'!$M$5:$M$14971,"2016",'Al Bundy'!$N$5:$N$14971,'Tasks 1,2'!AA$10,'Al Bundy'!$D$5:$D$14971,"United States")</f>
        <v>0</v>
      </c>
      <c r="AC13" s="5">
        <f t="shared" si="0"/>
        <v>1.3333333333333333</v>
      </c>
      <c r="AE13" s="5">
        <f t="shared" si="2"/>
        <v>0.33872451862377523</v>
      </c>
      <c r="AG13" s="5">
        <f t="shared" si="3"/>
        <v>0.70082102903259091</v>
      </c>
      <c r="AH13" s="21"/>
      <c r="AI13" s="5">
        <f t="shared" si="4"/>
        <v>0.63251230430074235</v>
      </c>
      <c r="AJ13" s="24">
        <f t="shared" si="1"/>
        <v>2.034154362365924</v>
      </c>
      <c r="AL13" s="35">
        <f t="shared" si="5"/>
        <v>2</v>
      </c>
      <c r="AN13" s="39">
        <f t="shared" si="6"/>
        <v>3</v>
      </c>
      <c r="AP13" s="39">
        <v>2.989746546600931</v>
      </c>
      <c r="AR13" s="39">
        <f t="shared" si="7"/>
        <v>0.98974654660093098</v>
      </c>
    </row>
    <row r="14" spans="2:48" x14ac:dyDescent="0.15">
      <c r="B14" s="15">
        <v>7.5</v>
      </c>
      <c r="C14" s="1">
        <f>COUNTIFS('Al Bundy'!$G$5:$G$14971,"Male",'Al Bundy'!$H$5:$H$14971,'Tasks 1,2'!$B14,'Al Bundy'!$M$5:$M$14971,"2015",'Al Bundy'!$N$5:$N$14971,'Tasks 1,2'!C$10,'Al Bundy'!$D$5:$D$14971,"United States")</f>
        <v>0</v>
      </c>
      <c r="D14" s="1">
        <f>COUNTIFS('Al Bundy'!$G$5:$G$14971,"Male",'Al Bundy'!$H$5:$H$14971,'Tasks 1,2'!$B14,'Al Bundy'!$M$5:$M$14971,"2015",'Al Bundy'!$N$5:$N$14971,'Tasks 1,2'!D$10,'Al Bundy'!$D$5:$D$14971,"United States")</f>
        <v>1</v>
      </c>
      <c r="E14" s="1">
        <f>COUNTIFS('Al Bundy'!$G$5:$G$14971,"Male",'Al Bundy'!$H$5:$H$14971,'Tasks 1,2'!$B14,'Al Bundy'!$M$5:$M$14971,"2015",'Al Bundy'!$N$5:$N$14971,'Tasks 1,2'!E$10,'Al Bundy'!$D$5:$D$14971,"United States")</f>
        <v>2</v>
      </c>
      <c r="F14" s="1">
        <f>COUNTIFS('Al Bundy'!$G$5:$G$14971,"Male",'Al Bundy'!$H$5:$H$14971,'Tasks 1,2'!$B14,'Al Bundy'!$M$5:$M$14971,"2015",'Al Bundy'!$N$5:$N$14971,'Tasks 1,2'!F$10,'Al Bundy'!$D$5:$D$14971,"United States")</f>
        <v>1</v>
      </c>
      <c r="G14" s="1">
        <f>COUNTIFS('Al Bundy'!$G$5:$G$14971,"Male",'Al Bundy'!$H$5:$H$14971,'Tasks 1,2'!$B14,'Al Bundy'!$M$5:$M$14971,"2015",'Al Bundy'!$N$5:$N$14971,'Tasks 1,2'!G$10,'Al Bundy'!$D$5:$D$14971,"United States")</f>
        <v>0</v>
      </c>
      <c r="H14" s="1">
        <f>COUNTIFS('Al Bundy'!$G$5:$G$14971,"Male",'Al Bundy'!$H$5:$H$14971,'Tasks 1,2'!$B14,'Al Bundy'!$M$5:$M$14971,"2015",'Al Bundy'!$N$5:$N$14971,'Tasks 1,2'!H$10,'Al Bundy'!$D$5:$D$14971,"United States")</f>
        <v>0</v>
      </c>
      <c r="I14" s="1">
        <f>COUNTIFS('Al Bundy'!$G$5:$G$14971,"Male",'Al Bundy'!$H$5:$H$14971,'Tasks 1,2'!$B14,'Al Bundy'!$M$5:$M$14971,"2015",'Al Bundy'!$N$5:$N$14971,'Tasks 1,2'!I$10,'Al Bundy'!$D$5:$D$14971,"United States")</f>
        <v>3</v>
      </c>
      <c r="J14" s="1">
        <f>COUNTIFS('Al Bundy'!$G$5:$G$14971,"Male",'Al Bundy'!$H$5:$H$14971,'Tasks 1,2'!$B14,'Al Bundy'!$M$5:$M$14971,"2015",'Al Bundy'!$N$5:$N$14971,'Tasks 1,2'!J$10,'Al Bundy'!$D$5:$D$14971,"United States")</f>
        <v>2</v>
      </c>
      <c r="K14" s="1">
        <f>COUNTIFS('Al Bundy'!$G$5:$G$14971,"Male",'Al Bundy'!$H$5:$H$14971,'Tasks 1,2'!$B14,'Al Bundy'!$M$5:$M$14971,"2015",'Al Bundy'!$N$5:$N$14971,'Tasks 1,2'!K$10,'Al Bundy'!$D$5:$D$14971,"United States")</f>
        <v>3</v>
      </c>
      <c r="L14" s="1">
        <f>COUNTIFS('Al Bundy'!$G$5:$G$14971,"Male",'Al Bundy'!$H$5:$H$14971,'Tasks 1,2'!$B14,'Al Bundy'!$M$5:$M$14971,"2015",'Al Bundy'!$N$5:$N$14971,'Tasks 1,2'!L$10,'Al Bundy'!$D$5:$D$14971,"United States")</f>
        <v>2</v>
      </c>
      <c r="M14" s="1">
        <f>COUNTIFS('Al Bundy'!$G$5:$G$14971,"Male",'Al Bundy'!$H$5:$H$14971,'Tasks 1,2'!$B14,'Al Bundy'!$M$5:$M$14971,"2015",'Al Bundy'!$N$5:$N$14971,'Tasks 1,2'!M$10,'Al Bundy'!$D$5:$D$14971,"United States")</f>
        <v>2</v>
      </c>
      <c r="N14" s="1">
        <f>COUNTIFS('Al Bundy'!$G$5:$G$14971,"Male",'Al Bundy'!$H$5:$H$14971,'Tasks 1,2'!$B14,'Al Bundy'!$M$5:$M$14971,"2015",'Al Bundy'!$N$5:$N$14971,'Tasks 1,2'!N$10,'Al Bundy'!$D$5:$D$14971,"United States")</f>
        <v>2</v>
      </c>
      <c r="P14" s="1">
        <f>COUNTIFS('Al Bundy'!$G$5:$G$14971,"Male",'Al Bundy'!$H$5:$H$14971,'Tasks 1,2'!$B14,'Al Bundy'!$M$5:$M$14971,"2016",'Al Bundy'!$N$5:$N$14971,'Tasks 1,2'!P$10,'Al Bundy'!$D$5:$D$14971,"United States")</f>
        <v>3</v>
      </c>
      <c r="Q14" s="1">
        <f>COUNTIFS('Al Bundy'!$G$5:$G$14971,"Male",'Al Bundy'!$H$5:$H$14971,'Tasks 1,2'!$B14,'Al Bundy'!$M$5:$M$14971,"2016",'Al Bundy'!$N$5:$N$14971,'Tasks 1,2'!Q$10,'Al Bundy'!$D$5:$D$14971,"United States")</f>
        <v>2</v>
      </c>
      <c r="R14" s="1">
        <f>COUNTIFS('Al Bundy'!$G$5:$G$14971,"Male",'Al Bundy'!$H$5:$H$14971,'Tasks 1,2'!$B14,'Al Bundy'!$M$5:$M$14971,"2016",'Al Bundy'!$N$5:$N$14971,'Tasks 1,2'!R$10,'Al Bundy'!$D$5:$D$14971,"United States")</f>
        <v>3</v>
      </c>
      <c r="S14" s="1">
        <f>COUNTIFS('Al Bundy'!$G$5:$G$14971,"Male",'Al Bundy'!$H$5:$H$14971,'Tasks 1,2'!$B14,'Al Bundy'!$M$5:$M$14971,"2016",'Al Bundy'!$N$5:$N$14971,'Tasks 1,2'!S$10,'Al Bundy'!$D$5:$D$14971,"United States")</f>
        <v>1</v>
      </c>
      <c r="T14" s="1">
        <f>COUNTIFS('Al Bundy'!$G$5:$G$14971,"Male",'Al Bundy'!$H$5:$H$14971,'Tasks 1,2'!$B14,'Al Bundy'!$M$5:$M$14971,"2016",'Al Bundy'!$N$5:$N$14971,'Tasks 1,2'!T$10,'Al Bundy'!$D$5:$D$14971,"United States")</f>
        <v>7</v>
      </c>
      <c r="U14" s="1">
        <f>COUNTIFS('Al Bundy'!$G$5:$G$14971,"Male",'Al Bundy'!$H$5:$H$14971,'Tasks 1,2'!$B14,'Al Bundy'!$M$5:$M$14971,"2016",'Al Bundy'!$N$5:$N$14971,'Tasks 1,2'!U$10,'Al Bundy'!$D$5:$D$14971,"United States")</f>
        <v>0</v>
      </c>
      <c r="V14" s="1">
        <f>COUNTIFS('Al Bundy'!$G$5:$G$14971,"Male",'Al Bundy'!$H$5:$H$14971,'Tasks 1,2'!$B14,'Al Bundy'!$M$5:$M$14971,"2016",'Al Bundy'!$N$5:$N$14971,'Tasks 1,2'!V$10,'Al Bundy'!$D$5:$D$14971,"United States")</f>
        <v>7</v>
      </c>
      <c r="W14" s="1">
        <f>COUNTIFS('Al Bundy'!$G$5:$G$14971,"Male",'Al Bundy'!$H$5:$H$14971,'Tasks 1,2'!$B14,'Al Bundy'!$M$5:$M$14971,"2016",'Al Bundy'!$N$5:$N$14971,'Tasks 1,2'!W$10,'Al Bundy'!$D$5:$D$14971,"United States")</f>
        <v>3</v>
      </c>
      <c r="X14" s="1">
        <f>COUNTIFS('Al Bundy'!$G$5:$G$14971,"Male",'Al Bundy'!$H$5:$H$14971,'Tasks 1,2'!$B14,'Al Bundy'!$M$5:$M$14971,"2016",'Al Bundy'!$N$5:$N$14971,'Tasks 1,2'!X$10,'Al Bundy'!$D$5:$D$14971,"United States")</f>
        <v>4</v>
      </c>
      <c r="Y14" s="1">
        <f>COUNTIFS('Al Bundy'!$G$5:$G$14971,"Male",'Al Bundy'!$H$5:$H$14971,'Tasks 1,2'!$B14,'Al Bundy'!$M$5:$M$14971,"2016",'Al Bundy'!$N$5:$N$14971,'Tasks 1,2'!Y$10,'Al Bundy'!$D$5:$D$14971,"United States")</f>
        <v>6</v>
      </c>
      <c r="Z14" s="1">
        <f>COUNTIFS('Al Bundy'!$G$5:$G$14971,"Male",'Al Bundy'!$H$5:$H$14971,'Tasks 1,2'!$B14,'Al Bundy'!$M$5:$M$14971,"2016",'Al Bundy'!$N$5:$N$14971,'Tasks 1,2'!Z$10,'Al Bundy'!$D$5:$D$14971,"United States")</f>
        <v>1</v>
      </c>
      <c r="AA14" s="1">
        <f>COUNTIFS('Al Bundy'!$G$5:$G$14971,"Male",'Al Bundy'!$H$5:$H$14971,'Tasks 1,2'!$B14,'Al Bundy'!$M$5:$M$14971,"2016",'Al Bundy'!$N$5:$N$14971,'Tasks 1,2'!AA$10,'Al Bundy'!$D$5:$D$14971,"United States")</f>
        <v>1</v>
      </c>
      <c r="AC14" s="5">
        <f t="shared" si="0"/>
        <v>2.3333333333333335</v>
      </c>
      <c r="AE14" s="5">
        <f t="shared" si="2"/>
        <v>0.41119596982930751</v>
      </c>
      <c r="AG14" s="5">
        <f t="shared" si="3"/>
        <v>0.85076446157683716</v>
      </c>
      <c r="AH14" s="21"/>
      <c r="AI14" s="5">
        <f t="shared" si="4"/>
        <v>1.4825688717564964</v>
      </c>
      <c r="AJ14" s="24">
        <f t="shared" si="1"/>
        <v>3.1840977949101705</v>
      </c>
      <c r="AL14" s="35">
        <f t="shared" si="5"/>
        <v>3</v>
      </c>
      <c r="AN14" s="39">
        <f t="shared" si="6"/>
        <v>4</v>
      </c>
      <c r="AP14" s="39">
        <v>4.6799711576146157</v>
      </c>
      <c r="AR14" s="39">
        <f t="shared" si="7"/>
        <v>1.6799711576146157</v>
      </c>
    </row>
    <row r="15" spans="2:48" x14ac:dyDescent="0.15">
      <c r="B15" s="15">
        <v>8</v>
      </c>
      <c r="C15" s="1">
        <f>COUNTIFS('Al Bundy'!$G$5:$G$14971,"Male",'Al Bundy'!$H$5:$H$14971,'Tasks 1,2'!$B15,'Al Bundy'!$M$5:$M$14971,"2015",'Al Bundy'!$N$5:$N$14971,'Tasks 1,2'!C$10,'Al Bundy'!$D$5:$D$14971,"United States")</f>
        <v>5</v>
      </c>
      <c r="D15" s="1">
        <f>COUNTIFS('Al Bundy'!$G$5:$G$14971,"Male",'Al Bundy'!$H$5:$H$14971,'Tasks 1,2'!$B15,'Al Bundy'!$M$5:$M$14971,"2015",'Al Bundy'!$N$5:$N$14971,'Tasks 1,2'!D$10,'Al Bundy'!$D$5:$D$14971,"United States")</f>
        <v>3</v>
      </c>
      <c r="E15" s="1">
        <f>COUNTIFS('Al Bundy'!$G$5:$G$14971,"Male",'Al Bundy'!$H$5:$H$14971,'Tasks 1,2'!$B15,'Al Bundy'!$M$5:$M$14971,"2015",'Al Bundy'!$N$5:$N$14971,'Tasks 1,2'!E$10,'Al Bundy'!$D$5:$D$14971,"United States")</f>
        <v>1</v>
      </c>
      <c r="F15" s="1">
        <f>COUNTIFS('Al Bundy'!$G$5:$G$14971,"Male",'Al Bundy'!$H$5:$H$14971,'Tasks 1,2'!$B15,'Al Bundy'!$M$5:$M$14971,"2015",'Al Bundy'!$N$5:$N$14971,'Tasks 1,2'!F$10,'Al Bundy'!$D$5:$D$14971,"United States")</f>
        <v>0</v>
      </c>
      <c r="G15" s="1">
        <f>COUNTIFS('Al Bundy'!$G$5:$G$14971,"Male",'Al Bundy'!$H$5:$H$14971,'Tasks 1,2'!$B15,'Al Bundy'!$M$5:$M$14971,"2015",'Al Bundy'!$N$5:$N$14971,'Tasks 1,2'!G$10,'Al Bundy'!$D$5:$D$14971,"United States")</f>
        <v>6</v>
      </c>
      <c r="H15" s="1">
        <f>COUNTIFS('Al Bundy'!$G$5:$G$14971,"Male",'Al Bundy'!$H$5:$H$14971,'Tasks 1,2'!$B15,'Al Bundy'!$M$5:$M$14971,"2015",'Al Bundy'!$N$5:$N$14971,'Tasks 1,2'!H$10,'Al Bundy'!$D$5:$D$14971,"United States")</f>
        <v>6</v>
      </c>
      <c r="I15" s="1">
        <f>COUNTIFS('Al Bundy'!$G$5:$G$14971,"Male",'Al Bundy'!$H$5:$H$14971,'Tasks 1,2'!$B15,'Al Bundy'!$M$5:$M$14971,"2015",'Al Bundy'!$N$5:$N$14971,'Tasks 1,2'!I$10,'Al Bundy'!$D$5:$D$14971,"United States")</f>
        <v>4</v>
      </c>
      <c r="J15" s="1">
        <f>COUNTIFS('Al Bundy'!$G$5:$G$14971,"Male",'Al Bundy'!$H$5:$H$14971,'Tasks 1,2'!$B15,'Al Bundy'!$M$5:$M$14971,"2015",'Al Bundy'!$N$5:$N$14971,'Tasks 1,2'!J$10,'Al Bundy'!$D$5:$D$14971,"United States")</f>
        <v>0</v>
      </c>
      <c r="K15" s="1">
        <f>COUNTIFS('Al Bundy'!$G$5:$G$14971,"Male",'Al Bundy'!$H$5:$H$14971,'Tasks 1,2'!$B15,'Al Bundy'!$M$5:$M$14971,"2015",'Al Bundy'!$N$5:$N$14971,'Tasks 1,2'!K$10,'Al Bundy'!$D$5:$D$14971,"United States")</f>
        <v>5</v>
      </c>
      <c r="L15" s="1">
        <f>COUNTIFS('Al Bundy'!$G$5:$G$14971,"Male",'Al Bundy'!$H$5:$H$14971,'Tasks 1,2'!$B15,'Al Bundy'!$M$5:$M$14971,"2015",'Al Bundy'!$N$5:$N$14971,'Tasks 1,2'!L$10,'Al Bundy'!$D$5:$D$14971,"United States")</f>
        <v>6</v>
      </c>
      <c r="M15" s="1">
        <f>COUNTIFS('Al Bundy'!$G$5:$G$14971,"Male",'Al Bundy'!$H$5:$H$14971,'Tasks 1,2'!$B15,'Al Bundy'!$M$5:$M$14971,"2015",'Al Bundy'!$N$5:$N$14971,'Tasks 1,2'!M$10,'Al Bundy'!$D$5:$D$14971,"United States")</f>
        <v>3</v>
      </c>
      <c r="N15" s="1">
        <f>COUNTIFS('Al Bundy'!$G$5:$G$14971,"Male",'Al Bundy'!$H$5:$H$14971,'Tasks 1,2'!$B15,'Al Bundy'!$M$5:$M$14971,"2015",'Al Bundy'!$N$5:$N$14971,'Tasks 1,2'!N$10,'Al Bundy'!$D$5:$D$14971,"United States")</f>
        <v>3</v>
      </c>
      <c r="P15" s="1">
        <f>COUNTIFS('Al Bundy'!$G$5:$G$14971,"Male",'Al Bundy'!$H$5:$H$14971,'Tasks 1,2'!$B15,'Al Bundy'!$M$5:$M$14971,"2016",'Al Bundy'!$N$5:$N$14971,'Tasks 1,2'!P$10,'Al Bundy'!$D$5:$D$14971,"United States")</f>
        <v>7</v>
      </c>
      <c r="Q15" s="1">
        <f>COUNTIFS('Al Bundy'!$G$5:$G$14971,"Male",'Al Bundy'!$H$5:$H$14971,'Tasks 1,2'!$B15,'Al Bundy'!$M$5:$M$14971,"2016",'Al Bundy'!$N$5:$N$14971,'Tasks 1,2'!Q$10,'Al Bundy'!$D$5:$D$14971,"United States")</f>
        <v>9</v>
      </c>
      <c r="R15" s="1">
        <f>COUNTIFS('Al Bundy'!$G$5:$G$14971,"Male",'Al Bundy'!$H$5:$H$14971,'Tasks 1,2'!$B15,'Al Bundy'!$M$5:$M$14971,"2016",'Al Bundy'!$N$5:$N$14971,'Tasks 1,2'!R$10,'Al Bundy'!$D$5:$D$14971,"United States")</f>
        <v>7</v>
      </c>
      <c r="S15" s="1">
        <f>COUNTIFS('Al Bundy'!$G$5:$G$14971,"Male",'Al Bundy'!$H$5:$H$14971,'Tasks 1,2'!$B15,'Al Bundy'!$M$5:$M$14971,"2016",'Al Bundy'!$N$5:$N$14971,'Tasks 1,2'!S$10,'Al Bundy'!$D$5:$D$14971,"United States")</f>
        <v>3</v>
      </c>
      <c r="T15" s="1">
        <f>COUNTIFS('Al Bundy'!$G$5:$G$14971,"Male",'Al Bundy'!$H$5:$H$14971,'Tasks 1,2'!$B15,'Al Bundy'!$M$5:$M$14971,"2016",'Al Bundy'!$N$5:$N$14971,'Tasks 1,2'!T$10,'Al Bundy'!$D$5:$D$14971,"United States")</f>
        <v>12</v>
      </c>
      <c r="U15" s="1">
        <f>COUNTIFS('Al Bundy'!$G$5:$G$14971,"Male",'Al Bundy'!$H$5:$H$14971,'Tasks 1,2'!$B15,'Al Bundy'!$M$5:$M$14971,"2016",'Al Bundy'!$N$5:$N$14971,'Tasks 1,2'!U$10,'Al Bundy'!$D$5:$D$14971,"United States")</f>
        <v>2</v>
      </c>
      <c r="V15" s="1">
        <f>COUNTIFS('Al Bundy'!$G$5:$G$14971,"Male",'Al Bundy'!$H$5:$H$14971,'Tasks 1,2'!$B15,'Al Bundy'!$M$5:$M$14971,"2016",'Al Bundy'!$N$5:$N$14971,'Tasks 1,2'!V$10,'Al Bundy'!$D$5:$D$14971,"United States")</f>
        <v>9</v>
      </c>
      <c r="W15" s="1">
        <f>COUNTIFS('Al Bundy'!$G$5:$G$14971,"Male",'Al Bundy'!$H$5:$H$14971,'Tasks 1,2'!$B15,'Al Bundy'!$M$5:$M$14971,"2016",'Al Bundy'!$N$5:$N$14971,'Tasks 1,2'!W$10,'Al Bundy'!$D$5:$D$14971,"United States")</f>
        <v>4</v>
      </c>
      <c r="X15" s="1">
        <f>COUNTIFS('Al Bundy'!$G$5:$G$14971,"Male",'Al Bundy'!$H$5:$H$14971,'Tasks 1,2'!$B15,'Al Bundy'!$M$5:$M$14971,"2016",'Al Bundy'!$N$5:$N$14971,'Tasks 1,2'!X$10,'Al Bundy'!$D$5:$D$14971,"United States")</f>
        <v>7</v>
      </c>
      <c r="Y15" s="1">
        <f>COUNTIFS('Al Bundy'!$G$5:$G$14971,"Male",'Al Bundy'!$H$5:$H$14971,'Tasks 1,2'!$B15,'Al Bundy'!$M$5:$M$14971,"2016",'Al Bundy'!$N$5:$N$14971,'Tasks 1,2'!Y$10,'Al Bundy'!$D$5:$D$14971,"United States")</f>
        <v>5</v>
      </c>
      <c r="Z15" s="1">
        <f>COUNTIFS('Al Bundy'!$G$5:$G$14971,"Male",'Al Bundy'!$H$5:$H$14971,'Tasks 1,2'!$B15,'Al Bundy'!$M$5:$M$14971,"2016",'Al Bundy'!$N$5:$N$14971,'Tasks 1,2'!Z$10,'Al Bundy'!$D$5:$D$14971,"United States")</f>
        <v>2</v>
      </c>
      <c r="AA15" s="1">
        <f>COUNTIFS('Al Bundy'!$G$5:$G$14971,"Male",'Al Bundy'!$H$5:$H$14971,'Tasks 1,2'!$B15,'Al Bundy'!$M$5:$M$14971,"2016",'Al Bundy'!$N$5:$N$14971,'Tasks 1,2'!AA$10,'Al Bundy'!$D$5:$D$14971,"United States")</f>
        <v>6</v>
      </c>
      <c r="AC15" s="5">
        <f t="shared" si="0"/>
        <v>4.791666666666667</v>
      </c>
      <c r="AE15" s="5">
        <f t="shared" si="2"/>
        <v>0.59884903697186131</v>
      </c>
      <c r="AG15" s="5">
        <f t="shared" si="3"/>
        <v>1.239018657494781</v>
      </c>
      <c r="AH15" s="21"/>
      <c r="AI15" s="5">
        <f t="shared" si="4"/>
        <v>3.5526480091718859</v>
      </c>
      <c r="AJ15" s="24">
        <f t="shared" si="1"/>
        <v>6.030685324161448</v>
      </c>
      <c r="AL15" s="35">
        <f t="shared" si="5"/>
        <v>6</v>
      </c>
      <c r="AN15" s="39">
        <f t="shared" si="6"/>
        <v>7</v>
      </c>
      <c r="AP15" s="39">
        <v>8.0073690085929456</v>
      </c>
      <c r="AR15" s="39">
        <f t="shared" si="7"/>
        <v>2.0073690085929456</v>
      </c>
    </row>
    <row r="16" spans="2:48" x14ac:dyDescent="0.15">
      <c r="B16" s="15">
        <v>8.5</v>
      </c>
      <c r="C16" s="1">
        <f>COUNTIFS('Al Bundy'!$G$5:$G$14971,"Male",'Al Bundy'!$H$5:$H$14971,'Tasks 1,2'!$B16,'Al Bundy'!$M$5:$M$14971,"2015",'Al Bundy'!$N$5:$N$14971,'Tasks 1,2'!C$10,'Al Bundy'!$D$5:$D$14971,"United States")</f>
        <v>4</v>
      </c>
      <c r="D16" s="1">
        <f>COUNTIFS('Al Bundy'!$G$5:$G$14971,"Male",'Al Bundy'!$H$5:$H$14971,'Tasks 1,2'!$B16,'Al Bundy'!$M$5:$M$14971,"2015",'Al Bundy'!$N$5:$N$14971,'Tasks 1,2'!D$10,'Al Bundy'!$D$5:$D$14971,"United States")</f>
        <v>5</v>
      </c>
      <c r="E16" s="1">
        <f>COUNTIFS('Al Bundy'!$G$5:$G$14971,"Male",'Al Bundy'!$H$5:$H$14971,'Tasks 1,2'!$B16,'Al Bundy'!$M$5:$M$14971,"2015",'Al Bundy'!$N$5:$N$14971,'Tasks 1,2'!E$10,'Al Bundy'!$D$5:$D$14971,"United States")</f>
        <v>3</v>
      </c>
      <c r="F16" s="1">
        <f>COUNTIFS('Al Bundy'!$G$5:$G$14971,"Male",'Al Bundy'!$H$5:$H$14971,'Tasks 1,2'!$B16,'Al Bundy'!$M$5:$M$14971,"2015",'Al Bundy'!$N$5:$N$14971,'Tasks 1,2'!F$10,'Al Bundy'!$D$5:$D$14971,"United States")</f>
        <v>1</v>
      </c>
      <c r="G16" s="1">
        <f>COUNTIFS('Al Bundy'!$G$5:$G$14971,"Male",'Al Bundy'!$H$5:$H$14971,'Tasks 1,2'!$B16,'Al Bundy'!$M$5:$M$14971,"2015",'Al Bundy'!$N$5:$N$14971,'Tasks 1,2'!G$10,'Al Bundy'!$D$5:$D$14971,"United States")</f>
        <v>2</v>
      </c>
      <c r="H16" s="1">
        <f>COUNTIFS('Al Bundy'!$G$5:$G$14971,"Male",'Al Bundy'!$H$5:$H$14971,'Tasks 1,2'!$B16,'Al Bundy'!$M$5:$M$14971,"2015",'Al Bundy'!$N$5:$N$14971,'Tasks 1,2'!H$10,'Al Bundy'!$D$5:$D$14971,"United States")</f>
        <v>11</v>
      </c>
      <c r="I16" s="1">
        <f>COUNTIFS('Al Bundy'!$G$5:$G$14971,"Male",'Al Bundy'!$H$5:$H$14971,'Tasks 1,2'!$B16,'Al Bundy'!$M$5:$M$14971,"2015",'Al Bundy'!$N$5:$N$14971,'Tasks 1,2'!I$10,'Al Bundy'!$D$5:$D$14971,"United States")</f>
        <v>6</v>
      </c>
      <c r="J16" s="1">
        <f>COUNTIFS('Al Bundy'!$G$5:$G$14971,"Male",'Al Bundy'!$H$5:$H$14971,'Tasks 1,2'!$B16,'Al Bundy'!$M$5:$M$14971,"2015",'Al Bundy'!$N$5:$N$14971,'Tasks 1,2'!J$10,'Al Bundy'!$D$5:$D$14971,"United States")</f>
        <v>6</v>
      </c>
      <c r="K16" s="1">
        <f>COUNTIFS('Al Bundy'!$G$5:$G$14971,"Male",'Al Bundy'!$H$5:$H$14971,'Tasks 1,2'!$B16,'Al Bundy'!$M$5:$M$14971,"2015",'Al Bundy'!$N$5:$N$14971,'Tasks 1,2'!K$10,'Al Bundy'!$D$5:$D$14971,"United States")</f>
        <v>4</v>
      </c>
      <c r="L16" s="1">
        <f>COUNTIFS('Al Bundy'!$G$5:$G$14971,"Male",'Al Bundy'!$H$5:$H$14971,'Tasks 1,2'!$B16,'Al Bundy'!$M$5:$M$14971,"2015",'Al Bundy'!$N$5:$N$14971,'Tasks 1,2'!L$10,'Al Bundy'!$D$5:$D$14971,"United States")</f>
        <v>12</v>
      </c>
      <c r="M16" s="1">
        <f>COUNTIFS('Al Bundy'!$G$5:$G$14971,"Male",'Al Bundy'!$H$5:$H$14971,'Tasks 1,2'!$B16,'Al Bundy'!$M$5:$M$14971,"2015",'Al Bundy'!$N$5:$N$14971,'Tasks 1,2'!M$10,'Al Bundy'!$D$5:$D$14971,"United States")</f>
        <v>4</v>
      </c>
      <c r="N16" s="1">
        <f>COUNTIFS('Al Bundy'!$G$5:$G$14971,"Male",'Al Bundy'!$H$5:$H$14971,'Tasks 1,2'!$B16,'Al Bundy'!$M$5:$M$14971,"2015",'Al Bundy'!$N$5:$N$14971,'Tasks 1,2'!N$10,'Al Bundy'!$D$5:$D$14971,"United States")</f>
        <v>2</v>
      </c>
      <c r="P16" s="1">
        <f>COUNTIFS('Al Bundy'!$G$5:$G$14971,"Male",'Al Bundy'!$H$5:$H$14971,'Tasks 1,2'!$B16,'Al Bundy'!$M$5:$M$14971,"2016",'Al Bundy'!$N$5:$N$14971,'Tasks 1,2'!P$10,'Al Bundy'!$D$5:$D$14971,"United States")</f>
        <v>12</v>
      </c>
      <c r="Q16" s="1">
        <f>COUNTIFS('Al Bundy'!$G$5:$G$14971,"Male",'Al Bundy'!$H$5:$H$14971,'Tasks 1,2'!$B16,'Al Bundy'!$M$5:$M$14971,"2016",'Al Bundy'!$N$5:$N$14971,'Tasks 1,2'!Q$10,'Al Bundy'!$D$5:$D$14971,"United States")</f>
        <v>12</v>
      </c>
      <c r="R16" s="1">
        <f>COUNTIFS('Al Bundy'!$G$5:$G$14971,"Male",'Al Bundy'!$H$5:$H$14971,'Tasks 1,2'!$B16,'Al Bundy'!$M$5:$M$14971,"2016",'Al Bundy'!$N$5:$N$14971,'Tasks 1,2'!R$10,'Al Bundy'!$D$5:$D$14971,"United States")</f>
        <v>8</v>
      </c>
      <c r="S16" s="1">
        <f>COUNTIFS('Al Bundy'!$G$5:$G$14971,"Male",'Al Bundy'!$H$5:$H$14971,'Tasks 1,2'!$B16,'Al Bundy'!$M$5:$M$14971,"2016",'Al Bundy'!$N$5:$N$14971,'Tasks 1,2'!S$10,'Al Bundy'!$D$5:$D$14971,"United States")</f>
        <v>8</v>
      </c>
      <c r="T16" s="1">
        <f>COUNTIFS('Al Bundy'!$G$5:$G$14971,"Male",'Al Bundy'!$H$5:$H$14971,'Tasks 1,2'!$B16,'Al Bundy'!$M$5:$M$14971,"2016",'Al Bundy'!$N$5:$N$14971,'Tasks 1,2'!T$10,'Al Bundy'!$D$5:$D$14971,"United States")</f>
        <v>15</v>
      </c>
      <c r="U16" s="1">
        <f>COUNTIFS('Al Bundy'!$G$5:$G$14971,"Male",'Al Bundy'!$H$5:$H$14971,'Tasks 1,2'!$B16,'Al Bundy'!$M$5:$M$14971,"2016",'Al Bundy'!$N$5:$N$14971,'Tasks 1,2'!U$10,'Al Bundy'!$D$5:$D$14971,"United States")</f>
        <v>9</v>
      </c>
      <c r="V16" s="1">
        <f>COUNTIFS('Al Bundy'!$G$5:$G$14971,"Male",'Al Bundy'!$H$5:$H$14971,'Tasks 1,2'!$B16,'Al Bundy'!$M$5:$M$14971,"2016",'Al Bundy'!$N$5:$N$14971,'Tasks 1,2'!V$10,'Al Bundy'!$D$5:$D$14971,"United States")</f>
        <v>17</v>
      </c>
      <c r="W16" s="1">
        <f>COUNTIFS('Al Bundy'!$G$5:$G$14971,"Male",'Al Bundy'!$H$5:$H$14971,'Tasks 1,2'!$B16,'Al Bundy'!$M$5:$M$14971,"2016",'Al Bundy'!$N$5:$N$14971,'Tasks 1,2'!W$10,'Al Bundy'!$D$5:$D$14971,"United States")</f>
        <v>17</v>
      </c>
      <c r="X16" s="1">
        <f>COUNTIFS('Al Bundy'!$G$5:$G$14971,"Male",'Al Bundy'!$H$5:$H$14971,'Tasks 1,2'!$B16,'Al Bundy'!$M$5:$M$14971,"2016",'Al Bundy'!$N$5:$N$14971,'Tasks 1,2'!X$10,'Al Bundy'!$D$5:$D$14971,"United States")</f>
        <v>6</v>
      </c>
      <c r="Y16" s="1">
        <f>COUNTIFS('Al Bundy'!$G$5:$G$14971,"Male",'Al Bundy'!$H$5:$H$14971,'Tasks 1,2'!$B16,'Al Bundy'!$M$5:$M$14971,"2016",'Al Bundy'!$N$5:$N$14971,'Tasks 1,2'!Y$10,'Al Bundy'!$D$5:$D$14971,"United States")</f>
        <v>9</v>
      </c>
      <c r="Z16" s="1">
        <f>COUNTIFS('Al Bundy'!$G$5:$G$14971,"Male",'Al Bundy'!$H$5:$H$14971,'Tasks 1,2'!$B16,'Al Bundy'!$M$5:$M$14971,"2016",'Al Bundy'!$N$5:$N$14971,'Tasks 1,2'!Z$10,'Al Bundy'!$D$5:$D$14971,"United States")</f>
        <v>10</v>
      </c>
      <c r="AA16" s="1">
        <f>COUNTIFS('Al Bundy'!$G$5:$G$14971,"Male",'Al Bundy'!$H$5:$H$14971,'Tasks 1,2'!$B16,'Al Bundy'!$M$5:$M$14971,"2016",'Al Bundy'!$N$5:$N$14971,'Tasks 1,2'!AA$10,'Al Bundy'!$D$5:$D$14971,"United States")</f>
        <v>6</v>
      </c>
      <c r="AC16" s="5">
        <f t="shared" si="0"/>
        <v>7.875</v>
      </c>
      <c r="AE16" s="5">
        <f t="shared" si="2"/>
        <v>0.94468862288211064</v>
      </c>
      <c r="AG16" s="5">
        <f t="shared" si="3"/>
        <v>1.9545607607430868</v>
      </c>
      <c r="AH16" s="21"/>
      <c r="AI16" s="5">
        <f t="shared" si="4"/>
        <v>5.920439239256913</v>
      </c>
      <c r="AJ16" s="24">
        <f t="shared" si="1"/>
        <v>9.829560760743087</v>
      </c>
      <c r="AL16" s="35">
        <f t="shared" si="5"/>
        <v>10</v>
      </c>
      <c r="AN16" s="39">
        <f t="shared" si="6"/>
        <v>10</v>
      </c>
      <c r="AP16" s="39">
        <v>13.195406665458671</v>
      </c>
      <c r="AR16" s="39">
        <f t="shared" si="7"/>
        <v>3.1954066654586715</v>
      </c>
    </row>
    <row r="17" spans="2:44" x14ac:dyDescent="0.15">
      <c r="B17" s="15">
        <v>9</v>
      </c>
      <c r="C17" s="1">
        <f>COUNTIFS('Al Bundy'!$G$5:$G$14971,"Male",'Al Bundy'!$H$5:$H$14971,'Tasks 1,2'!$B17,'Al Bundy'!$M$5:$M$14971,"2015",'Al Bundy'!$N$5:$N$14971,'Tasks 1,2'!C$10,'Al Bundy'!$D$5:$D$14971,"United States")</f>
        <v>10</v>
      </c>
      <c r="D17" s="1">
        <f>COUNTIFS('Al Bundy'!$G$5:$G$14971,"Male",'Al Bundy'!$H$5:$H$14971,'Tasks 1,2'!$B17,'Al Bundy'!$M$5:$M$14971,"2015",'Al Bundy'!$N$5:$N$14971,'Tasks 1,2'!D$10,'Al Bundy'!$D$5:$D$14971,"United States")</f>
        <v>14</v>
      </c>
      <c r="E17" s="1">
        <f>COUNTIFS('Al Bundy'!$G$5:$G$14971,"Male",'Al Bundy'!$H$5:$H$14971,'Tasks 1,2'!$B17,'Al Bundy'!$M$5:$M$14971,"2015",'Al Bundy'!$N$5:$N$14971,'Tasks 1,2'!E$10,'Al Bundy'!$D$5:$D$14971,"United States")</f>
        <v>7</v>
      </c>
      <c r="F17" s="1">
        <f>COUNTIFS('Al Bundy'!$G$5:$G$14971,"Male",'Al Bundy'!$H$5:$H$14971,'Tasks 1,2'!$B17,'Al Bundy'!$M$5:$M$14971,"2015",'Al Bundy'!$N$5:$N$14971,'Tasks 1,2'!F$10,'Al Bundy'!$D$5:$D$14971,"United States")</f>
        <v>9</v>
      </c>
      <c r="G17" s="1">
        <f>COUNTIFS('Al Bundy'!$G$5:$G$14971,"Male",'Al Bundy'!$H$5:$H$14971,'Tasks 1,2'!$B17,'Al Bundy'!$M$5:$M$14971,"2015",'Al Bundy'!$N$5:$N$14971,'Tasks 1,2'!G$10,'Al Bundy'!$D$5:$D$14971,"United States")</f>
        <v>17</v>
      </c>
      <c r="H17" s="1">
        <f>COUNTIFS('Al Bundy'!$G$5:$G$14971,"Male",'Al Bundy'!$H$5:$H$14971,'Tasks 1,2'!$B17,'Al Bundy'!$M$5:$M$14971,"2015",'Al Bundy'!$N$5:$N$14971,'Tasks 1,2'!H$10,'Al Bundy'!$D$5:$D$14971,"United States")</f>
        <v>16</v>
      </c>
      <c r="I17" s="1">
        <f>COUNTIFS('Al Bundy'!$G$5:$G$14971,"Male",'Al Bundy'!$H$5:$H$14971,'Tasks 1,2'!$B17,'Al Bundy'!$M$5:$M$14971,"2015",'Al Bundy'!$N$5:$N$14971,'Tasks 1,2'!I$10,'Al Bundy'!$D$5:$D$14971,"United States")</f>
        <v>20</v>
      </c>
      <c r="J17" s="1">
        <f>COUNTIFS('Al Bundy'!$G$5:$G$14971,"Male",'Al Bundy'!$H$5:$H$14971,'Tasks 1,2'!$B17,'Al Bundy'!$M$5:$M$14971,"2015",'Al Bundy'!$N$5:$N$14971,'Tasks 1,2'!J$10,'Al Bundy'!$D$5:$D$14971,"United States")</f>
        <v>21</v>
      </c>
      <c r="K17" s="1">
        <f>COUNTIFS('Al Bundy'!$G$5:$G$14971,"Male",'Al Bundy'!$H$5:$H$14971,'Tasks 1,2'!$B17,'Al Bundy'!$M$5:$M$14971,"2015",'Al Bundy'!$N$5:$N$14971,'Tasks 1,2'!K$10,'Al Bundy'!$D$5:$D$14971,"United States")</f>
        <v>13</v>
      </c>
      <c r="L17" s="1">
        <f>COUNTIFS('Al Bundy'!$G$5:$G$14971,"Male",'Al Bundy'!$H$5:$H$14971,'Tasks 1,2'!$B17,'Al Bundy'!$M$5:$M$14971,"2015",'Al Bundy'!$N$5:$N$14971,'Tasks 1,2'!L$10,'Al Bundy'!$D$5:$D$14971,"United States")</f>
        <v>17</v>
      </c>
      <c r="M17" s="1">
        <f>COUNTIFS('Al Bundy'!$G$5:$G$14971,"Male",'Al Bundy'!$H$5:$H$14971,'Tasks 1,2'!$B17,'Al Bundy'!$M$5:$M$14971,"2015",'Al Bundy'!$N$5:$N$14971,'Tasks 1,2'!M$10,'Al Bundy'!$D$5:$D$14971,"United States")</f>
        <v>10</v>
      </c>
      <c r="N17" s="1">
        <f>COUNTIFS('Al Bundy'!$G$5:$G$14971,"Male",'Al Bundy'!$H$5:$H$14971,'Tasks 1,2'!$B17,'Al Bundy'!$M$5:$M$14971,"2015",'Al Bundy'!$N$5:$N$14971,'Tasks 1,2'!N$10,'Al Bundy'!$D$5:$D$14971,"United States")</f>
        <v>12</v>
      </c>
      <c r="P17" s="1">
        <f>COUNTIFS('Al Bundy'!$G$5:$G$14971,"Male",'Al Bundy'!$H$5:$H$14971,'Tasks 1,2'!$B17,'Al Bundy'!$M$5:$M$14971,"2016",'Al Bundy'!$N$5:$N$14971,'Tasks 1,2'!P$10,'Al Bundy'!$D$5:$D$14971,"United States")</f>
        <v>17</v>
      </c>
      <c r="Q17" s="1">
        <f>COUNTIFS('Al Bundy'!$G$5:$G$14971,"Male",'Al Bundy'!$H$5:$H$14971,'Tasks 1,2'!$B17,'Al Bundy'!$M$5:$M$14971,"2016",'Al Bundy'!$N$5:$N$14971,'Tasks 1,2'!Q$10,'Al Bundy'!$D$5:$D$14971,"United States")</f>
        <v>13</v>
      </c>
      <c r="R17" s="1">
        <f>COUNTIFS('Al Bundy'!$G$5:$G$14971,"Male",'Al Bundy'!$H$5:$H$14971,'Tasks 1,2'!$B17,'Al Bundy'!$M$5:$M$14971,"2016",'Al Bundy'!$N$5:$N$14971,'Tasks 1,2'!R$10,'Al Bundy'!$D$5:$D$14971,"United States")</f>
        <v>13</v>
      </c>
      <c r="S17" s="1">
        <f>COUNTIFS('Al Bundy'!$G$5:$G$14971,"Male",'Al Bundy'!$H$5:$H$14971,'Tasks 1,2'!$B17,'Al Bundy'!$M$5:$M$14971,"2016",'Al Bundy'!$N$5:$N$14971,'Tasks 1,2'!S$10,'Al Bundy'!$D$5:$D$14971,"United States")</f>
        <v>11</v>
      </c>
      <c r="T17" s="1">
        <f>COUNTIFS('Al Bundy'!$G$5:$G$14971,"Male",'Al Bundy'!$H$5:$H$14971,'Tasks 1,2'!$B17,'Al Bundy'!$M$5:$M$14971,"2016",'Al Bundy'!$N$5:$N$14971,'Tasks 1,2'!T$10,'Al Bundy'!$D$5:$D$14971,"United States")</f>
        <v>21</v>
      </c>
      <c r="U17" s="1">
        <f>COUNTIFS('Al Bundy'!$G$5:$G$14971,"Male",'Al Bundy'!$H$5:$H$14971,'Tasks 1,2'!$B17,'Al Bundy'!$M$5:$M$14971,"2016",'Al Bundy'!$N$5:$N$14971,'Tasks 1,2'!U$10,'Al Bundy'!$D$5:$D$14971,"United States")</f>
        <v>22</v>
      </c>
      <c r="V17" s="1">
        <f>COUNTIFS('Al Bundy'!$G$5:$G$14971,"Male",'Al Bundy'!$H$5:$H$14971,'Tasks 1,2'!$B17,'Al Bundy'!$M$5:$M$14971,"2016",'Al Bundy'!$N$5:$N$14971,'Tasks 1,2'!V$10,'Al Bundy'!$D$5:$D$14971,"United States")</f>
        <v>25</v>
      </c>
      <c r="W17" s="1">
        <f>COUNTIFS('Al Bundy'!$G$5:$G$14971,"Male",'Al Bundy'!$H$5:$H$14971,'Tasks 1,2'!$B17,'Al Bundy'!$M$5:$M$14971,"2016",'Al Bundy'!$N$5:$N$14971,'Tasks 1,2'!W$10,'Al Bundy'!$D$5:$D$14971,"United States")</f>
        <v>30</v>
      </c>
      <c r="X17" s="1">
        <f>COUNTIFS('Al Bundy'!$G$5:$G$14971,"Male",'Al Bundy'!$H$5:$H$14971,'Tasks 1,2'!$B17,'Al Bundy'!$M$5:$M$14971,"2016",'Al Bundy'!$N$5:$N$14971,'Tasks 1,2'!X$10,'Al Bundy'!$D$5:$D$14971,"United States")</f>
        <v>26</v>
      </c>
      <c r="Y17" s="1">
        <f>COUNTIFS('Al Bundy'!$G$5:$G$14971,"Male",'Al Bundy'!$H$5:$H$14971,'Tasks 1,2'!$B17,'Al Bundy'!$M$5:$M$14971,"2016",'Al Bundy'!$N$5:$N$14971,'Tasks 1,2'!Y$10,'Al Bundy'!$D$5:$D$14971,"United States")</f>
        <v>25</v>
      </c>
      <c r="Z17" s="1">
        <f>COUNTIFS('Al Bundy'!$G$5:$G$14971,"Male",'Al Bundy'!$H$5:$H$14971,'Tasks 1,2'!$B17,'Al Bundy'!$M$5:$M$14971,"2016",'Al Bundy'!$N$5:$N$14971,'Tasks 1,2'!Z$10,'Al Bundy'!$D$5:$D$14971,"United States")</f>
        <v>13</v>
      </c>
      <c r="AA17" s="1">
        <f>COUNTIFS('Al Bundy'!$G$5:$G$14971,"Male",'Al Bundy'!$H$5:$H$14971,'Tasks 1,2'!$B17,'Al Bundy'!$M$5:$M$14971,"2016",'Al Bundy'!$N$5:$N$14971,'Tasks 1,2'!AA$10,'Al Bundy'!$D$5:$D$14971,"United States")</f>
        <v>10</v>
      </c>
      <c r="AC17" s="5">
        <f t="shared" si="0"/>
        <v>16.333333333333332</v>
      </c>
      <c r="AE17" s="5">
        <f t="shared" si="2"/>
        <v>1.2621391242973674</v>
      </c>
      <c r="AG17" s="5">
        <f t="shared" si="3"/>
        <v>2.6113658481712529</v>
      </c>
      <c r="AH17" s="21"/>
      <c r="AI17" s="5">
        <f t="shared" si="4"/>
        <v>13.721967485162079</v>
      </c>
      <c r="AJ17" s="24">
        <f t="shared" si="1"/>
        <v>18.944699181504586</v>
      </c>
      <c r="AL17" s="35">
        <f t="shared" si="5"/>
        <v>19</v>
      </c>
      <c r="AN17" s="39">
        <f t="shared" si="6"/>
        <v>19</v>
      </c>
      <c r="AP17" s="39">
        <v>23.12339788719061</v>
      </c>
      <c r="AR17" s="39">
        <f t="shared" si="7"/>
        <v>4.1233978871906096</v>
      </c>
    </row>
    <row r="18" spans="2:44" x14ac:dyDescent="0.15">
      <c r="B18" s="15">
        <v>9.5</v>
      </c>
      <c r="C18" s="1">
        <f>COUNTIFS('Al Bundy'!$G$5:$G$14971,"Male",'Al Bundy'!$H$5:$H$14971,'Tasks 1,2'!$B18,'Al Bundy'!$M$5:$M$14971,"2015",'Al Bundy'!$N$5:$N$14971,'Tasks 1,2'!C$10,'Al Bundy'!$D$5:$D$14971,"United States")</f>
        <v>18</v>
      </c>
      <c r="D18" s="1">
        <f>COUNTIFS('Al Bundy'!$G$5:$G$14971,"Male",'Al Bundy'!$H$5:$H$14971,'Tasks 1,2'!$B18,'Al Bundy'!$M$5:$M$14971,"2015",'Al Bundy'!$N$5:$N$14971,'Tasks 1,2'!D$10,'Al Bundy'!$D$5:$D$14971,"United States")</f>
        <v>16</v>
      </c>
      <c r="E18" s="1">
        <f>COUNTIFS('Al Bundy'!$G$5:$G$14971,"Male",'Al Bundy'!$H$5:$H$14971,'Tasks 1,2'!$B18,'Al Bundy'!$M$5:$M$14971,"2015",'Al Bundy'!$N$5:$N$14971,'Tasks 1,2'!E$10,'Al Bundy'!$D$5:$D$14971,"United States")</f>
        <v>23</v>
      </c>
      <c r="F18" s="1">
        <f>COUNTIFS('Al Bundy'!$G$5:$G$14971,"Male",'Al Bundy'!$H$5:$H$14971,'Tasks 1,2'!$B18,'Al Bundy'!$M$5:$M$14971,"2015",'Al Bundy'!$N$5:$N$14971,'Tasks 1,2'!F$10,'Al Bundy'!$D$5:$D$14971,"United States")</f>
        <v>15</v>
      </c>
      <c r="G18" s="1">
        <f>COUNTIFS('Al Bundy'!$G$5:$G$14971,"Male",'Al Bundy'!$H$5:$H$14971,'Tasks 1,2'!$B18,'Al Bundy'!$M$5:$M$14971,"2015",'Al Bundy'!$N$5:$N$14971,'Tasks 1,2'!G$10,'Al Bundy'!$D$5:$D$14971,"United States")</f>
        <v>16</v>
      </c>
      <c r="H18" s="1">
        <f>COUNTIFS('Al Bundy'!$G$5:$G$14971,"Male",'Al Bundy'!$H$5:$H$14971,'Tasks 1,2'!$B18,'Al Bundy'!$M$5:$M$14971,"2015",'Al Bundy'!$N$5:$N$14971,'Tasks 1,2'!H$10,'Al Bundy'!$D$5:$D$14971,"United States")</f>
        <v>16</v>
      </c>
      <c r="I18" s="1">
        <f>COUNTIFS('Al Bundy'!$G$5:$G$14971,"Male",'Al Bundy'!$H$5:$H$14971,'Tasks 1,2'!$B18,'Al Bundy'!$M$5:$M$14971,"2015",'Al Bundy'!$N$5:$N$14971,'Tasks 1,2'!I$10,'Al Bundy'!$D$5:$D$14971,"United States")</f>
        <v>19</v>
      </c>
      <c r="J18" s="1">
        <f>COUNTIFS('Al Bundy'!$G$5:$G$14971,"Male",'Al Bundy'!$H$5:$H$14971,'Tasks 1,2'!$B18,'Al Bundy'!$M$5:$M$14971,"2015",'Al Bundy'!$N$5:$N$14971,'Tasks 1,2'!J$10,'Al Bundy'!$D$5:$D$14971,"United States")</f>
        <v>26</v>
      </c>
      <c r="K18" s="1">
        <f>COUNTIFS('Al Bundy'!$G$5:$G$14971,"Male",'Al Bundy'!$H$5:$H$14971,'Tasks 1,2'!$B18,'Al Bundy'!$M$5:$M$14971,"2015",'Al Bundy'!$N$5:$N$14971,'Tasks 1,2'!K$10,'Al Bundy'!$D$5:$D$14971,"United States")</f>
        <v>25</v>
      </c>
      <c r="L18" s="1">
        <f>COUNTIFS('Al Bundy'!$G$5:$G$14971,"Male",'Al Bundy'!$H$5:$H$14971,'Tasks 1,2'!$B18,'Al Bundy'!$M$5:$M$14971,"2015",'Al Bundy'!$N$5:$N$14971,'Tasks 1,2'!L$10,'Al Bundy'!$D$5:$D$14971,"United States")</f>
        <v>17</v>
      </c>
      <c r="M18" s="1">
        <f>COUNTIFS('Al Bundy'!$G$5:$G$14971,"Male",'Al Bundy'!$H$5:$H$14971,'Tasks 1,2'!$B18,'Al Bundy'!$M$5:$M$14971,"2015",'Al Bundy'!$N$5:$N$14971,'Tasks 1,2'!M$10,'Al Bundy'!$D$5:$D$14971,"United States")</f>
        <v>35</v>
      </c>
      <c r="N18" s="1">
        <f>COUNTIFS('Al Bundy'!$G$5:$G$14971,"Male",'Al Bundy'!$H$5:$H$14971,'Tasks 1,2'!$B18,'Al Bundy'!$M$5:$M$14971,"2015",'Al Bundy'!$N$5:$N$14971,'Tasks 1,2'!N$10,'Al Bundy'!$D$5:$D$14971,"United States")</f>
        <v>24</v>
      </c>
      <c r="P18" s="1">
        <f>COUNTIFS('Al Bundy'!$G$5:$G$14971,"Male",'Al Bundy'!$H$5:$H$14971,'Tasks 1,2'!$B18,'Al Bundy'!$M$5:$M$14971,"2016",'Al Bundy'!$N$5:$N$14971,'Tasks 1,2'!P$10,'Al Bundy'!$D$5:$D$14971,"United States")</f>
        <v>19</v>
      </c>
      <c r="Q18" s="1">
        <f>COUNTIFS('Al Bundy'!$G$5:$G$14971,"Male",'Al Bundy'!$H$5:$H$14971,'Tasks 1,2'!$B18,'Al Bundy'!$M$5:$M$14971,"2016",'Al Bundy'!$N$5:$N$14971,'Tasks 1,2'!Q$10,'Al Bundy'!$D$5:$D$14971,"United States")</f>
        <v>25</v>
      </c>
      <c r="R18" s="1">
        <f>COUNTIFS('Al Bundy'!$G$5:$G$14971,"Male",'Al Bundy'!$H$5:$H$14971,'Tasks 1,2'!$B18,'Al Bundy'!$M$5:$M$14971,"2016",'Al Bundy'!$N$5:$N$14971,'Tasks 1,2'!R$10,'Al Bundy'!$D$5:$D$14971,"United States")</f>
        <v>27</v>
      </c>
      <c r="S18" s="1">
        <f>COUNTIFS('Al Bundy'!$G$5:$G$14971,"Male",'Al Bundy'!$H$5:$H$14971,'Tasks 1,2'!$B18,'Al Bundy'!$M$5:$M$14971,"2016",'Al Bundy'!$N$5:$N$14971,'Tasks 1,2'!S$10,'Al Bundy'!$D$5:$D$14971,"United States")</f>
        <v>24</v>
      </c>
      <c r="T18" s="1">
        <f>COUNTIFS('Al Bundy'!$G$5:$G$14971,"Male",'Al Bundy'!$H$5:$H$14971,'Tasks 1,2'!$B18,'Al Bundy'!$M$5:$M$14971,"2016",'Al Bundy'!$N$5:$N$14971,'Tasks 1,2'!T$10,'Al Bundy'!$D$5:$D$14971,"United States")</f>
        <v>26</v>
      </c>
      <c r="U18" s="1">
        <f>COUNTIFS('Al Bundy'!$G$5:$G$14971,"Male",'Al Bundy'!$H$5:$H$14971,'Tasks 1,2'!$B18,'Al Bundy'!$M$5:$M$14971,"2016",'Al Bundy'!$N$5:$N$14971,'Tasks 1,2'!U$10,'Al Bundy'!$D$5:$D$14971,"United States")</f>
        <v>33</v>
      </c>
      <c r="V18" s="1">
        <f>COUNTIFS('Al Bundy'!$G$5:$G$14971,"Male",'Al Bundy'!$H$5:$H$14971,'Tasks 1,2'!$B18,'Al Bundy'!$M$5:$M$14971,"2016",'Al Bundy'!$N$5:$N$14971,'Tasks 1,2'!V$10,'Al Bundy'!$D$5:$D$14971,"United States")</f>
        <v>25</v>
      </c>
      <c r="W18" s="1">
        <f>COUNTIFS('Al Bundy'!$G$5:$G$14971,"Male",'Al Bundy'!$H$5:$H$14971,'Tasks 1,2'!$B18,'Al Bundy'!$M$5:$M$14971,"2016",'Al Bundy'!$N$5:$N$14971,'Tasks 1,2'!W$10,'Al Bundy'!$D$5:$D$14971,"United States")</f>
        <v>47</v>
      </c>
      <c r="X18" s="1">
        <f>COUNTIFS('Al Bundy'!$G$5:$G$14971,"Male",'Al Bundy'!$H$5:$H$14971,'Tasks 1,2'!$B18,'Al Bundy'!$M$5:$M$14971,"2016",'Al Bundy'!$N$5:$N$14971,'Tasks 1,2'!X$10,'Al Bundy'!$D$5:$D$14971,"United States")</f>
        <v>31</v>
      </c>
      <c r="Y18" s="1">
        <f>COUNTIFS('Al Bundy'!$G$5:$G$14971,"Male",'Al Bundy'!$H$5:$H$14971,'Tasks 1,2'!$B18,'Al Bundy'!$M$5:$M$14971,"2016",'Al Bundy'!$N$5:$N$14971,'Tasks 1,2'!Y$10,'Al Bundy'!$D$5:$D$14971,"United States")</f>
        <v>44</v>
      </c>
      <c r="Z18" s="1">
        <f>COUNTIFS('Al Bundy'!$G$5:$G$14971,"Male",'Al Bundy'!$H$5:$H$14971,'Tasks 1,2'!$B18,'Al Bundy'!$M$5:$M$14971,"2016",'Al Bundy'!$N$5:$N$14971,'Tasks 1,2'!Z$10,'Al Bundy'!$D$5:$D$14971,"United States")</f>
        <v>37</v>
      </c>
      <c r="AA18" s="1">
        <f>COUNTIFS('Al Bundy'!$G$5:$G$14971,"Male",'Al Bundy'!$H$5:$H$14971,'Tasks 1,2'!$B18,'Al Bundy'!$M$5:$M$14971,"2016",'Al Bundy'!$N$5:$N$14971,'Tasks 1,2'!AA$10,'Al Bundy'!$D$5:$D$14971,"United States")</f>
        <v>26</v>
      </c>
      <c r="AC18" s="5">
        <f t="shared" si="0"/>
        <v>25.583333333333332</v>
      </c>
      <c r="AE18" s="5">
        <f t="shared" si="2"/>
        <v>1.7661436195916107</v>
      </c>
      <c r="AG18" s="5">
        <f t="shared" si="3"/>
        <v>3.6541511489350427</v>
      </c>
      <c r="AH18" s="21"/>
      <c r="AI18" s="5">
        <f t="shared" si="4"/>
        <v>21.929182184398289</v>
      </c>
      <c r="AJ18" s="24">
        <f t="shared" si="1"/>
        <v>29.237484482268375</v>
      </c>
      <c r="AL18" s="35">
        <f t="shared" si="5"/>
        <v>29</v>
      </c>
      <c r="AN18" s="39">
        <f t="shared" si="6"/>
        <v>30</v>
      </c>
      <c r="AP18" s="39">
        <v>35.666276797303205</v>
      </c>
      <c r="AR18" s="39">
        <f t="shared" si="7"/>
        <v>6.6662767973032047</v>
      </c>
    </row>
    <row r="19" spans="2:44" x14ac:dyDescent="0.15">
      <c r="B19" s="15">
        <v>10</v>
      </c>
      <c r="C19" s="1">
        <f>COUNTIFS('Al Bundy'!$G$5:$G$14971,"Male",'Al Bundy'!$H$5:$H$14971,'Tasks 1,2'!$B19,'Al Bundy'!$M$5:$M$14971,"2015",'Al Bundy'!$N$5:$N$14971,'Tasks 1,2'!C$10,'Al Bundy'!$D$5:$D$14971,"United States")</f>
        <v>8</v>
      </c>
      <c r="D19" s="1">
        <f>COUNTIFS('Al Bundy'!$G$5:$G$14971,"Male",'Al Bundy'!$H$5:$H$14971,'Tasks 1,2'!$B19,'Al Bundy'!$M$5:$M$14971,"2015",'Al Bundy'!$N$5:$N$14971,'Tasks 1,2'!D$10,'Al Bundy'!$D$5:$D$14971,"United States")</f>
        <v>13</v>
      </c>
      <c r="E19" s="1">
        <f>COUNTIFS('Al Bundy'!$G$5:$G$14971,"Male",'Al Bundy'!$H$5:$H$14971,'Tasks 1,2'!$B19,'Al Bundy'!$M$5:$M$14971,"2015",'Al Bundy'!$N$5:$N$14971,'Tasks 1,2'!E$10,'Al Bundy'!$D$5:$D$14971,"United States")</f>
        <v>13</v>
      </c>
      <c r="F19" s="1">
        <f>COUNTIFS('Al Bundy'!$G$5:$G$14971,"Male",'Al Bundy'!$H$5:$H$14971,'Tasks 1,2'!$B19,'Al Bundy'!$M$5:$M$14971,"2015",'Al Bundy'!$N$5:$N$14971,'Tasks 1,2'!F$10,'Al Bundy'!$D$5:$D$14971,"United States")</f>
        <v>15</v>
      </c>
      <c r="G19" s="1">
        <f>COUNTIFS('Al Bundy'!$G$5:$G$14971,"Male",'Al Bundy'!$H$5:$H$14971,'Tasks 1,2'!$B19,'Al Bundy'!$M$5:$M$14971,"2015",'Al Bundy'!$N$5:$N$14971,'Tasks 1,2'!G$10,'Al Bundy'!$D$5:$D$14971,"United States")</f>
        <v>7</v>
      </c>
      <c r="H19" s="1">
        <f>COUNTIFS('Al Bundy'!$G$5:$G$14971,"Male",'Al Bundy'!$H$5:$H$14971,'Tasks 1,2'!$B19,'Al Bundy'!$M$5:$M$14971,"2015",'Al Bundy'!$N$5:$N$14971,'Tasks 1,2'!H$10,'Al Bundy'!$D$5:$D$14971,"United States")</f>
        <v>20</v>
      </c>
      <c r="I19" s="1">
        <f>COUNTIFS('Al Bundy'!$G$5:$G$14971,"Male",'Al Bundy'!$H$5:$H$14971,'Tasks 1,2'!$B19,'Al Bundy'!$M$5:$M$14971,"2015",'Al Bundy'!$N$5:$N$14971,'Tasks 1,2'!I$10,'Al Bundy'!$D$5:$D$14971,"United States")</f>
        <v>22</v>
      </c>
      <c r="J19" s="1">
        <f>COUNTIFS('Al Bundy'!$G$5:$G$14971,"Male",'Al Bundy'!$H$5:$H$14971,'Tasks 1,2'!$B19,'Al Bundy'!$M$5:$M$14971,"2015",'Al Bundy'!$N$5:$N$14971,'Tasks 1,2'!J$10,'Al Bundy'!$D$5:$D$14971,"United States")</f>
        <v>18</v>
      </c>
      <c r="K19" s="1">
        <f>COUNTIFS('Al Bundy'!$G$5:$G$14971,"Male",'Al Bundy'!$H$5:$H$14971,'Tasks 1,2'!$B19,'Al Bundy'!$M$5:$M$14971,"2015",'Al Bundy'!$N$5:$N$14971,'Tasks 1,2'!K$10,'Al Bundy'!$D$5:$D$14971,"United States")</f>
        <v>22</v>
      </c>
      <c r="L19" s="1">
        <f>COUNTIFS('Al Bundy'!$G$5:$G$14971,"Male",'Al Bundy'!$H$5:$H$14971,'Tasks 1,2'!$B19,'Al Bundy'!$M$5:$M$14971,"2015",'Al Bundy'!$N$5:$N$14971,'Tasks 1,2'!L$10,'Al Bundy'!$D$5:$D$14971,"United States")</f>
        <v>15</v>
      </c>
      <c r="M19" s="1">
        <f>COUNTIFS('Al Bundy'!$G$5:$G$14971,"Male",'Al Bundy'!$H$5:$H$14971,'Tasks 1,2'!$B19,'Al Bundy'!$M$5:$M$14971,"2015",'Al Bundy'!$N$5:$N$14971,'Tasks 1,2'!M$10,'Al Bundy'!$D$5:$D$14971,"United States")</f>
        <v>11</v>
      </c>
      <c r="N19" s="1">
        <f>COUNTIFS('Al Bundy'!$G$5:$G$14971,"Male",'Al Bundy'!$H$5:$H$14971,'Tasks 1,2'!$B19,'Al Bundy'!$M$5:$M$14971,"2015",'Al Bundy'!$N$5:$N$14971,'Tasks 1,2'!N$10,'Al Bundy'!$D$5:$D$14971,"United States")</f>
        <v>14</v>
      </c>
      <c r="P19" s="1">
        <f>COUNTIFS('Al Bundy'!$G$5:$G$14971,"Male",'Al Bundy'!$H$5:$H$14971,'Tasks 1,2'!$B19,'Al Bundy'!$M$5:$M$14971,"2016",'Al Bundy'!$N$5:$N$14971,'Tasks 1,2'!P$10,'Al Bundy'!$D$5:$D$14971,"United States")</f>
        <v>17</v>
      </c>
      <c r="Q19" s="1">
        <f>COUNTIFS('Al Bundy'!$G$5:$G$14971,"Male",'Al Bundy'!$H$5:$H$14971,'Tasks 1,2'!$B19,'Al Bundy'!$M$5:$M$14971,"2016",'Al Bundy'!$N$5:$N$14971,'Tasks 1,2'!Q$10,'Al Bundy'!$D$5:$D$14971,"United States")</f>
        <v>26</v>
      </c>
      <c r="R19" s="1">
        <f>COUNTIFS('Al Bundy'!$G$5:$G$14971,"Male",'Al Bundy'!$H$5:$H$14971,'Tasks 1,2'!$B19,'Al Bundy'!$M$5:$M$14971,"2016",'Al Bundy'!$N$5:$N$14971,'Tasks 1,2'!R$10,'Al Bundy'!$D$5:$D$14971,"United States")</f>
        <v>26</v>
      </c>
      <c r="S19" s="1">
        <f>COUNTIFS('Al Bundy'!$G$5:$G$14971,"Male",'Al Bundy'!$H$5:$H$14971,'Tasks 1,2'!$B19,'Al Bundy'!$M$5:$M$14971,"2016",'Al Bundy'!$N$5:$N$14971,'Tasks 1,2'!S$10,'Al Bundy'!$D$5:$D$14971,"United States")</f>
        <v>19</v>
      </c>
      <c r="T19" s="1">
        <f>COUNTIFS('Al Bundy'!$G$5:$G$14971,"Male",'Al Bundy'!$H$5:$H$14971,'Tasks 1,2'!$B19,'Al Bundy'!$M$5:$M$14971,"2016",'Al Bundy'!$N$5:$N$14971,'Tasks 1,2'!T$10,'Al Bundy'!$D$5:$D$14971,"United States")</f>
        <v>16</v>
      </c>
      <c r="U19" s="1">
        <f>COUNTIFS('Al Bundy'!$G$5:$G$14971,"Male",'Al Bundy'!$H$5:$H$14971,'Tasks 1,2'!$B19,'Al Bundy'!$M$5:$M$14971,"2016",'Al Bundy'!$N$5:$N$14971,'Tasks 1,2'!U$10,'Al Bundy'!$D$5:$D$14971,"United States")</f>
        <v>31</v>
      </c>
      <c r="V19" s="1">
        <f>COUNTIFS('Al Bundy'!$G$5:$G$14971,"Male",'Al Bundy'!$H$5:$H$14971,'Tasks 1,2'!$B19,'Al Bundy'!$M$5:$M$14971,"2016",'Al Bundy'!$N$5:$N$14971,'Tasks 1,2'!V$10,'Al Bundy'!$D$5:$D$14971,"United States")</f>
        <v>25</v>
      </c>
      <c r="W19" s="1">
        <f>COUNTIFS('Al Bundy'!$G$5:$G$14971,"Male",'Al Bundy'!$H$5:$H$14971,'Tasks 1,2'!$B19,'Al Bundy'!$M$5:$M$14971,"2016",'Al Bundy'!$N$5:$N$14971,'Tasks 1,2'!W$10,'Al Bundy'!$D$5:$D$14971,"United States")</f>
        <v>24</v>
      </c>
      <c r="X19" s="1">
        <f>COUNTIFS('Al Bundy'!$G$5:$G$14971,"Male",'Al Bundy'!$H$5:$H$14971,'Tasks 1,2'!$B19,'Al Bundy'!$M$5:$M$14971,"2016",'Al Bundy'!$N$5:$N$14971,'Tasks 1,2'!X$10,'Al Bundy'!$D$5:$D$14971,"United States")</f>
        <v>23</v>
      </c>
      <c r="Y19" s="1">
        <f>COUNTIFS('Al Bundy'!$G$5:$G$14971,"Male",'Al Bundy'!$H$5:$H$14971,'Tasks 1,2'!$B19,'Al Bundy'!$M$5:$M$14971,"2016",'Al Bundy'!$N$5:$N$14971,'Tasks 1,2'!Y$10,'Al Bundy'!$D$5:$D$14971,"United States")</f>
        <v>31</v>
      </c>
      <c r="Z19" s="1">
        <f>COUNTIFS('Al Bundy'!$G$5:$G$14971,"Male",'Al Bundy'!$H$5:$H$14971,'Tasks 1,2'!$B19,'Al Bundy'!$M$5:$M$14971,"2016",'Al Bundy'!$N$5:$N$14971,'Tasks 1,2'!Z$10,'Al Bundy'!$D$5:$D$14971,"United States")</f>
        <v>15</v>
      </c>
      <c r="AA19" s="1">
        <f>COUNTIFS('Al Bundy'!$G$5:$G$14971,"Male",'Al Bundy'!$H$5:$H$14971,'Tasks 1,2'!$B19,'Al Bundy'!$M$5:$M$14971,"2016",'Al Bundy'!$N$5:$N$14971,'Tasks 1,2'!AA$10,'Al Bundy'!$D$5:$D$14971,"United States")</f>
        <v>20</v>
      </c>
      <c r="AC19" s="5">
        <f t="shared" si="0"/>
        <v>18.791666666666668</v>
      </c>
      <c r="AE19" s="5">
        <f t="shared" si="2"/>
        <v>1.3255832277604482</v>
      </c>
      <c r="AG19" s="5">
        <f t="shared" si="3"/>
        <v>2.7426316982363672</v>
      </c>
      <c r="AH19" s="21"/>
      <c r="AI19" s="5">
        <f t="shared" si="4"/>
        <v>16.049034968430302</v>
      </c>
      <c r="AJ19" s="24">
        <f t="shared" si="1"/>
        <v>21.534298364903034</v>
      </c>
      <c r="AL19" s="35">
        <f t="shared" si="5"/>
        <v>22</v>
      </c>
      <c r="AN19" s="39">
        <f t="shared" si="6"/>
        <v>22</v>
      </c>
      <c r="AP19" s="39">
        <v>26.165153723690839</v>
      </c>
      <c r="AR19" s="39">
        <f t="shared" si="7"/>
        <v>4.1651537236908389</v>
      </c>
    </row>
    <row r="20" spans="2:44" x14ac:dyDescent="0.15">
      <c r="B20" s="15">
        <v>10.5</v>
      </c>
      <c r="C20" s="1">
        <f>COUNTIFS('Al Bundy'!$G$5:$G$14971,"Male",'Al Bundy'!$H$5:$H$14971,'Tasks 1,2'!$B20,'Al Bundy'!$M$5:$M$14971,"2015",'Al Bundy'!$N$5:$N$14971,'Tasks 1,2'!C$10,'Al Bundy'!$D$5:$D$14971,"United States")</f>
        <v>7</v>
      </c>
      <c r="D20" s="1">
        <f>COUNTIFS('Al Bundy'!$G$5:$G$14971,"Male",'Al Bundy'!$H$5:$H$14971,'Tasks 1,2'!$B20,'Al Bundy'!$M$5:$M$14971,"2015",'Al Bundy'!$N$5:$N$14971,'Tasks 1,2'!D$10,'Al Bundy'!$D$5:$D$14971,"United States")</f>
        <v>13</v>
      </c>
      <c r="E20" s="1">
        <f>COUNTIFS('Al Bundy'!$G$5:$G$14971,"Male",'Al Bundy'!$H$5:$H$14971,'Tasks 1,2'!$B20,'Al Bundy'!$M$5:$M$14971,"2015",'Al Bundy'!$N$5:$N$14971,'Tasks 1,2'!E$10,'Al Bundy'!$D$5:$D$14971,"United States")</f>
        <v>8</v>
      </c>
      <c r="F20" s="1">
        <f>COUNTIFS('Al Bundy'!$G$5:$G$14971,"Male",'Al Bundy'!$H$5:$H$14971,'Tasks 1,2'!$B20,'Al Bundy'!$M$5:$M$14971,"2015",'Al Bundy'!$N$5:$N$14971,'Tasks 1,2'!F$10,'Al Bundy'!$D$5:$D$14971,"United States")</f>
        <v>8</v>
      </c>
      <c r="G20" s="1">
        <f>COUNTIFS('Al Bundy'!$G$5:$G$14971,"Male",'Al Bundy'!$H$5:$H$14971,'Tasks 1,2'!$B20,'Al Bundy'!$M$5:$M$14971,"2015",'Al Bundy'!$N$5:$N$14971,'Tasks 1,2'!G$10,'Al Bundy'!$D$5:$D$14971,"United States")</f>
        <v>15</v>
      </c>
      <c r="H20" s="1">
        <f>COUNTIFS('Al Bundy'!$G$5:$G$14971,"Male",'Al Bundy'!$H$5:$H$14971,'Tasks 1,2'!$B20,'Al Bundy'!$M$5:$M$14971,"2015",'Al Bundy'!$N$5:$N$14971,'Tasks 1,2'!H$10,'Al Bundy'!$D$5:$D$14971,"United States")</f>
        <v>10</v>
      </c>
      <c r="I20" s="1">
        <f>COUNTIFS('Al Bundy'!$G$5:$G$14971,"Male",'Al Bundy'!$H$5:$H$14971,'Tasks 1,2'!$B20,'Al Bundy'!$M$5:$M$14971,"2015",'Al Bundy'!$N$5:$N$14971,'Tasks 1,2'!I$10,'Al Bundy'!$D$5:$D$14971,"United States")</f>
        <v>16</v>
      </c>
      <c r="J20" s="1">
        <f>COUNTIFS('Al Bundy'!$G$5:$G$14971,"Male",'Al Bundy'!$H$5:$H$14971,'Tasks 1,2'!$B20,'Al Bundy'!$M$5:$M$14971,"2015",'Al Bundy'!$N$5:$N$14971,'Tasks 1,2'!J$10,'Al Bundy'!$D$5:$D$14971,"United States")</f>
        <v>8</v>
      </c>
      <c r="K20" s="1">
        <f>COUNTIFS('Al Bundy'!$G$5:$G$14971,"Male",'Al Bundy'!$H$5:$H$14971,'Tasks 1,2'!$B20,'Al Bundy'!$M$5:$M$14971,"2015",'Al Bundy'!$N$5:$N$14971,'Tasks 1,2'!K$10,'Al Bundy'!$D$5:$D$14971,"United States")</f>
        <v>16</v>
      </c>
      <c r="L20" s="1">
        <f>COUNTIFS('Al Bundy'!$G$5:$G$14971,"Male",'Al Bundy'!$H$5:$H$14971,'Tasks 1,2'!$B20,'Al Bundy'!$M$5:$M$14971,"2015",'Al Bundy'!$N$5:$N$14971,'Tasks 1,2'!L$10,'Al Bundy'!$D$5:$D$14971,"United States")</f>
        <v>16</v>
      </c>
      <c r="M20" s="1">
        <f>COUNTIFS('Al Bundy'!$G$5:$G$14971,"Male",'Al Bundy'!$H$5:$H$14971,'Tasks 1,2'!$B20,'Al Bundy'!$M$5:$M$14971,"2015",'Al Bundy'!$N$5:$N$14971,'Tasks 1,2'!M$10,'Al Bundy'!$D$5:$D$14971,"United States")</f>
        <v>17</v>
      </c>
      <c r="N20" s="1">
        <f>COUNTIFS('Al Bundy'!$G$5:$G$14971,"Male",'Al Bundy'!$H$5:$H$14971,'Tasks 1,2'!$B20,'Al Bundy'!$M$5:$M$14971,"2015",'Al Bundy'!$N$5:$N$14971,'Tasks 1,2'!N$10,'Al Bundy'!$D$5:$D$14971,"United States")</f>
        <v>14</v>
      </c>
      <c r="P20" s="1">
        <f>COUNTIFS('Al Bundy'!$G$5:$G$14971,"Male",'Al Bundy'!$H$5:$H$14971,'Tasks 1,2'!$B20,'Al Bundy'!$M$5:$M$14971,"2016",'Al Bundy'!$N$5:$N$14971,'Tasks 1,2'!P$10,'Al Bundy'!$D$5:$D$14971,"United States")</f>
        <v>13</v>
      </c>
      <c r="Q20" s="1">
        <f>COUNTIFS('Al Bundy'!$G$5:$G$14971,"Male",'Al Bundy'!$H$5:$H$14971,'Tasks 1,2'!$B20,'Al Bundy'!$M$5:$M$14971,"2016",'Al Bundy'!$N$5:$N$14971,'Tasks 1,2'!Q$10,'Al Bundy'!$D$5:$D$14971,"United States")</f>
        <v>16</v>
      </c>
      <c r="R20" s="1">
        <f>COUNTIFS('Al Bundy'!$G$5:$G$14971,"Male",'Al Bundy'!$H$5:$H$14971,'Tasks 1,2'!$B20,'Al Bundy'!$M$5:$M$14971,"2016",'Al Bundy'!$N$5:$N$14971,'Tasks 1,2'!R$10,'Al Bundy'!$D$5:$D$14971,"United States")</f>
        <v>22</v>
      </c>
      <c r="S20" s="1">
        <f>COUNTIFS('Al Bundy'!$G$5:$G$14971,"Male",'Al Bundy'!$H$5:$H$14971,'Tasks 1,2'!$B20,'Al Bundy'!$M$5:$M$14971,"2016",'Al Bundy'!$N$5:$N$14971,'Tasks 1,2'!S$10,'Al Bundy'!$D$5:$D$14971,"United States")</f>
        <v>14</v>
      </c>
      <c r="T20" s="1">
        <f>COUNTIFS('Al Bundy'!$G$5:$G$14971,"Male",'Al Bundy'!$H$5:$H$14971,'Tasks 1,2'!$B20,'Al Bundy'!$M$5:$M$14971,"2016",'Al Bundy'!$N$5:$N$14971,'Tasks 1,2'!T$10,'Al Bundy'!$D$5:$D$14971,"United States")</f>
        <v>28</v>
      </c>
      <c r="U20" s="1">
        <f>COUNTIFS('Al Bundy'!$G$5:$G$14971,"Male",'Al Bundy'!$H$5:$H$14971,'Tasks 1,2'!$B20,'Al Bundy'!$M$5:$M$14971,"2016",'Al Bundy'!$N$5:$N$14971,'Tasks 1,2'!U$10,'Al Bundy'!$D$5:$D$14971,"United States")</f>
        <v>19</v>
      </c>
      <c r="V20" s="1">
        <f>COUNTIFS('Al Bundy'!$G$5:$G$14971,"Male",'Al Bundy'!$H$5:$H$14971,'Tasks 1,2'!$B20,'Al Bundy'!$M$5:$M$14971,"2016",'Al Bundy'!$N$5:$N$14971,'Tasks 1,2'!V$10,'Al Bundy'!$D$5:$D$14971,"United States")</f>
        <v>18</v>
      </c>
      <c r="W20" s="1">
        <f>COUNTIFS('Al Bundy'!$G$5:$G$14971,"Male",'Al Bundy'!$H$5:$H$14971,'Tasks 1,2'!$B20,'Al Bundy'!$M$5:$M$14971,"2016",'Al Bundy'!$N$5:$N$14971,'Tasks 1,2'!W$10,'Al Bundy'!$D$5:$D$14971,"United States")</f>
        <v>15</v>
      </c>
      <c r="X20" s="1">
        <f>COUNTIFS('Al Bundy'!$G$5:$G$14971,"Male",'Al Bundy'!$H$5:$H$14971,'Tasks 1,2'!$B20,'Al Bundy'!$M$5:$M$14971,"2016",'Al Bundy'!$N$5:$N$14971,'Tasks 1,2'!X$10,'Al Bundy'!$D$5:$D$14971,"United States")</f>
        <v>19</v>
      </c>
      <c r="Y20" s="1">
        <f>COUNTIFS('Al Bundy'!$G$5:$G$14971,"Male",'Al Bundy'!$H$5:$H$14971,'Tasks 1,2'!$B20,'Al Bundy'!$M$5:$M$14971,"2016",'Al Bundy'!$N$5:$N$14971,'Tasks 1,2'!Y$10,'Al Bundy'!$D$5:$D$14971,"United States")</f>
        <v>21</v>
      </c>
      <c r="Z20" s="1">
        <f>COUNTIFS('Al Bundy'!$G$5:$G$14971,"Male",'Al Bundy'!$H$5:$H$14971,'Tasks 1,2'!$B20,'Al Bundy'!$M$5:$M$14971,"2016",'Al Bundy'!$N$5:$N$14971,'Tasks 1,2'!Z$10,'Al Bundy'!$D$5:$D$14971,"United States")</f>
        <v>16</v>
      </c>
      <c r="AA20" s="1">
        <f>COUNTIFS('Al Bundy'!$G$5:$G$14971,"Male",'Al Bundy'!$H$5:$H$14971,'Tasks 1,2'!$B20,'Al Bundy'!$M$5:$M$14971,"2016",'Al Bundy'!$N$5:$N$14971,'Tasks 1,2'!AA$10,'Al Bundy'!$D$5:$D$14971,"United States")</f>
        <v>10</v>
      </c>
      <c r="AC20" s="5">
        <f t="shared" si="0"/>
        <v>14.958333333333334</v>
      </c>
      <c r="AE20" s="5">
        <f t="shared" si="2"/>
        <v>1.020583746477906</v>
      </c>
      <c r="AG20" s="5">
        <f t="shared" si="3"/>
        <v>2.1115877714627875</v>
      </c>
      <c r="AH20" s="21"/>
      <c r="AI20" s="5">
        <f t="shared" si="4"/>
        <v>12.846745561870547</v>
      </c>
      <c r="AJ20" s="24">
        <f t="shared" si="1"/>
        <v>17.069921104796123</v>
      </c>
      <c r="AL20" s="35">
        <f t="shared" si="5"/>
        <v>17</v>
      </c>
      <c r="AN20" s="39">
        <f t="shared" si="6"/>
        <v>18</v>
      </c>
      <c r="AP20" s="39">
        <v>20.563533724344111</v>
      </c>
      <c r="AR20" s="39">
        <f t="shared" si="7"/>
        <v>3.5635337243441114</v>
      </c>
    </row>
    <row r="21" spans="2:44" x14ac:dyDescent="0.15">
      <c r="B21" s="15">
        <v>11</v>
      </c>
      <c r="C21" s="1">
        <f>COUNTIFS('Al Bundy'!$G$5:$G$14971,"Male",'Al Bundy'!$H$5:$H$14971,'Tasks 1,2'!$B21,'Al Bundy'!$M$5:$M$14971,"2015",'Al Bundy'!$N$5:$N$14971,'Tasks 1,2'!C$10,'Al Bundy'!$D$5:$D$14971,"United States")</f>
        <v>5</v>
      </c>
      <c r="D21" s="1">
        <f>COUNTIFS('Al Bundy'!$G$5:$G$14971,"Male",'Al Bundy'!$H$5:$H$14971,'Tasks 1,2'!$B21,'Al Bundy'!$M$5:$M$14971,"2015",'Al Bundy'!$N$5:$N$14971,'Tasks 1,2'!D$10,'Al Bundy'!$D$5:$D$14971,"United States")</f>
        <v>5</v>
      </c>
      <c r="E21" s="1">
        <f>COUNTIFS('Al Bundy'!$G$5:$G$14971,"Male",'Al Bundy'!$H$5:$H$14971,'Tasks 1,2'!$B21,'Al Bundy'!$M$5:$M$14971,"2015",'Al Bundy'!$N$5:$N$14971,'Tasks 1,2'!E$10,'Al Bundy'!$D$5:$D$14971,"United States")</f>
        <v>4</v>
      </c>
      <c r="F21" s="1">
        <f>COUNTIFS('Al Bundy'!$G$5:$G$14971,"Male",'Al Bundy'!$H$5:$H$14971,'Tasks 1,2'!$B21,'Al Bundy'!$M$5:$M$14971,"2015",'Al Bundy'!$N$5:$N$14971,'Tasks 1,2'!F$10,'Al Bundy'!$D$5:$D$14971,"United States")</f>
        <v>7</v>
      </c>
      <c r="G21" s="1">
        <f>COUNTIFS('Al Bundy'!$G$5:$G$14971,"Male",'Al Bundy'!$H$5:$H$14971,'Tasks 1,2'!$B21,'Al Bundy'!$M$5:$M$14971,"2015",'Al Bundy'!$N$5:$N$14971,'Tasks 1,2'!G$10,'Al Bundy'!$D$5:$D$14971,"United States")</f>
        <v>5</v>
      </c>
      <c r="H21" s="1">
        <f>COUNTIFS('Al Bundy'!$G$5:$G$14971,"Male",'Al Bundy'!$H$5:$H$14971,'Tasks 1,2'!$B21,'Al Bundy'!$M$5:$M$14971,"2015",'Al Bundy'!$N$5:$N$14971,'Tasks 1,2'!H$10,'Al Bundy'!$D$5:$D$14971,"United States")</f>
        <v>5</v>
      </c>
      <c r="I21" s="1">
        <f>COUNTIFS('Al Bundy'!$G$5:$G$14971,"Male",'Al Bundy'!$H$5:$H$14971,'Tasks 1,2'!$B21,'Al Bundy'!$M$5:$M$14971,"2015",'Al Bundy'!$N$5:$N$14971,'Tasks 1,2'!I$10,'Al Bundy'!$D$5:$D$14971,"United States")</f>
        <v>4</v>
      </c>
      <c r="J21" s="1">
        <f>COUNTIFS('Al Bundy'!$G$5:$G$14971,"Male",'Al Bundy'!$H$5:$H$14971,'Tasks 1,2'!$B21,'Al Bundy'!$M$5:$M$14971,"2015",'Al Bundy'!$N$5:$N$14971,'Tasks 1,2'!J$10,'Al Bundy'!$D$5:$D$14971,"United States")</f>
        <v>6</v>
      </c>
      <c r="K21" s="1">
        <f>COUNTIFS('Al Bundy'!$G$5:$G$14971,"Male",'Al Bundy'!$H$5:$H$14971,'Tasks 1,2'!$B21,'Al Bundy'!$M$5:$M$14971,"2015",'Al Bundy'!$N$5:$N$14971,'Tasks 1,2'!K$10,'Al Bundy'!$D$5:$D$14971,"United States")</f>
        <v>3</v>
      </c>
      <c r="L21" s="1">
        <f>COUNTIFS('Al Bundy'!$G$5:$G$14971,"Male",'Al Bundy'!$H$5:$H$14971,'Tasks 1,2'!$B21,'Al Bundy'!$M$5:$M$14971,"2015",'Al Bundy'!$N$5:$N$14971,'Tasks 1,2'!L$10,'Al Bundy'!$D$5:$D$14971,"United States")</f>
        <v>5</v>
      </c>
      <c r="M21" s="1">
        <f>COUNTIFS('Al Bundy'!$G$5:$G$14971,"Male",'Al Bundy'!$H$5:$H$14971,'Tasks 1,2'!$B21,'Al Bundy'!$M$5:$M$14971,"2015",'Al Bundy'!$N$5:$N$14971,'Tasks 1,2'!M$10,'Al Bundy'!$D$5:$D$14971,"United States")</f>
        <v>5</v>
      </c>
      <c r="N21" s="1">
        <f>COUNTIFS('Al Bundy'!$G$5:$G$14971,"Male",'Al Bundy'!$H$5:$H$14971,'Tasks 1,2'!$B21,'Al Bundy'!$M$5:$M$14971,"2015",'Al Bundy'!$N$5:$N$14971,'Tasks 1,2'!N$10,'Al Bundy'!$D$5:$D$14971,"United States")</f>
        <v>10</v>
      </c>
      <c r="P21" s="1">
        <f>COUNTIFS('Al Bundy'!$G$5:$G$14971,"Male",'Al Bundy'!$H$5:$H$14971,'Tasks 1,2'!$B21,'Al Bundy'!$M$5:$M$14971,"2016",'Al Bundy'!$N$5:$N$14971,'Tasks 1,2'!P$10,'Al Bundy'!$D$5:$D$14971,"United States")</f>
        <v>5</v>
      </c>
      <c r="Q21" s="1">
        <f>COUNTIFS('Al Bundy'!$G$5:$G$14971,"Male",'Al Bundy'!$H$5:$H$14971,'Tasks 1,2'!$B21,'Al Bundy'!$M$5:$M$14971,"2016",'Al Bundy'!$N$5:$N$14971,'Tasks 1,2'!Q$10,'Al Bundy'!$D$5:$D$14971,"United States")</f>
        <v>16</v>
      </c>
      <c r="R21" s="1">
        <f>COUNTIFS('Al Bundy'!$G$5:$G$14971,"Male",'Al Bundy'!$H$5:$H$14971,'Tasks 1,2'!$B21,'Al Bundy'!$M$5:$M$14971,"2016",'Al Bundy'!$N$5:$N$14971,'Tasks 1,2'!R$10,'Al Bundy'!$D$5:$D$14971,"United States")</f>
        <v>13</v>
      </c>
      <c r="S21" s="1">
        <f>COUNTIFS('Al Bundy'!$G$5:$G$14971,"Male",'Al Bundy'!$H$5:$H$14971,'Tasks 1,2'!$B21,'Al Bundy'!$M$5:$M$14971,"2016",'Al Bundy'!$N$5:$N$14971,'Tasks 1,2'!S$10,'Al Bundy'!$D$5:$D$14971,"United States")</f>
        <v>10</v>
      </c>
      <c r="T21" s="1">
        <f>COUNTIFS('Al Bundy'!$G$5:$G$14971,"Male",'Al Bundy'!$H$5:$H$14971,'Tasks 1,2'!$B21,'Al Bundy'!$M$5:$M$14971,"2016",'Al Bundy'!$N$5:$N$14971,'Tasks 1,2'!T$10,'Al Bundy'!$D$5:$D$14971,"United States")</f>
        <v>10</v>
      </c>
      <c r="U21" s="1">
        <f>COUNTIFS('Al Bundy'!$G$5:$G$14971,"Male",'Al Bundy'!$H$5:$H$14971,'Tasks 1,2'!$B21,'Al Bundy'!$M$5:$M$14971,"2016",'Al Bundy'!$N$5:$N$14971,'Tasks 1,2'!U$10,'Al Bundy'!$D$5:$D$14971,"United States")</f>
        <v>11</v>
      </c>
      <c r="V21" s="1">
        <f>COUNTIFS('Al Bundy'!$G$5:$G$14971,"Male",'Al Bundy'!$H$5:$H$14971,'Tasks 1,2'!$B21,'Al Bundy'!$M$5:$M$14971,"2016",'Al Bundy'!$N$5:$N$14971,'Tasks 1,2'!V$10,'Al Bundy'!$D$5:$D$14971,"United States")</f>
        <v>15</v>
      </c>
      <c r="W21" s="1">
        <f>COUNTIFS('Al Bundy'!$G$5:$G$14971,"Male",'Al Bundy'!$H$5:$H$14971,'Tasks 1,2'!$B21,'Al Bundy'!$M$5:$M$14971,"2016",'Al Bundy'!$N$5:$N$14971,'Tasks 1,2'!W$10,'Al Bundy'!$D$5:$D$14971,"United States")</f>
        <v>8</v>
      </c>
      <c r="X21" s="1">
        <f>COUNTIFS('Al Bundy'!$G$5:$G$14971,"Male",'Al Bundy'!$H$5:$H$14971,'Tasks 1,2'!$B21,'Al Bundy'!$M$5:$M$14971,"2016",'Al Bundy'!$N$5:$N$14971,'Tasks 1,2'!X$10,'Al Bundy'!$D$5:$D$14971,"United States")</f>
        <v>9</v>
      </c>
      <c r="Y21" s="1">
        <f>COUNTIFS('Al Bundy'!$G$5:$G$14971,"Male",'Al Bundy'!$H$5:$H$14971,'Tasks 1,2'!$B21,'Al Bundy'!$M$5:$M$14971,"2016",'Al Bundy'!$N$5:$N$14971,'Tasks 1,2'!Y$10,'Al Bundy'!$D$5:$D$14971,"United States")</f>
        <v>7</v>
      </c>
      <c r="Z21" s="1">
        <f>COUNTIFS('Al Bundy'!$G$5:$G$14971,"Male",'Al Bundy'!$H$5:$H$14971,'Tasks 1,2'!$B21,'Al Bundy'!$M$5:$M$14971,"2016",'Al Bundy'!$N$5:$N$14971,'Tasks 1,2'!Z$10,'Al Bundy'!$D$5:$D$14971,"United States")</f>
        <v>6</v>
      </c>
      <c r="AA21" s="1">
        <f>COUNTIFS('Al Bundy'!$G$5:$G$14971,"Male",'Al Bundy'!$H$5:$H$14971,'Tasks 1,2'!$B21,'Al Bundy'!$M$5:$M$14971,"2016",'Al Bundy'!$N$5:$N$14971,'Tasks 1,2'!AA$10,'Al Bundy'!$D$5:$D$14971,"United States")</f>
        <v>7</v>
      </c>
      <c r="AC21" s="5">
        <f t="shared" si="0"/>
        <v>7.541666666666667</v>
      </c>
      <c r="AE21" s="5">
        <f t="shared" si="2"/>
        <v>0.71975027539918179</v>
      </c>
      <c r="AG21" s="5">
        <f t="shared" si="3"/>
        <v>1.4891633198009071</v>
      </c>
      <c r="AH21" s="21"/>
      <c r="AI21" s="5">
        <f t="shared" si="4"/>
        <v>6.0525033468657599</v>
      </c>
      <c r="AJ21" s="24">
        <f t="shared" si="1"/>
        <v>9.0308299864675732</v>
      </c>
      <c r="AL21" s="35">
        <f t="shared" si="5"/>
        <v>9</v>
      </c>
      <c r="AN21" s="39">
        <f t="shared" si="6"/>
        <v>10</v>
      </c>
      <c r="AP21" s="39">
        <v>11.947492552216151</v>
      </c>
      <c r="AR21" s="39">
        <f t="shared" si="7"/>
        <v>2.9474925522161506</v>
      </c>
    </row>
    <row r="22" spans="2:44" x14ac:dyDescent="0.15">
      <c r="B22" s="15">
        <v>11.5</v>
      </c>
      <c r="C22" s="1">
        <f>COUNTIFS('Al Bundy'!$G$5:$G$14971,"Male",'Al Bundy'!$H$5:$H$14971,'Tasks 1,2'!$B22,'Al Bundy'!$M$5:$M$14971,"2015",'Al Bundy'!$N$5:$N$14971,'Tasks 1,2'!C$10,'Al Bundy'!$D$5:$D$14971,"United States")</f>
        <v>3</v>
      </c>
      <c r="D22" s="1">
        <f>COUNTIFS('Al Bundy'!$G$5:$G$14971,"Male",'Al Bundy'!$H$5:$H$14971,'Tasks 1,2'!$B22,'Al Bundy'!$M$5:$M$14971,"2015",'Al Bundy'!$N$5:$N$14971,'Tasks 1,2'!D$10,'Al Bundy'!$D$5:$D$14971,"United States")</f>
        <v>3</v>
      </c>
      <c r="E22" s="1">
        <f>COUNTIFS('Al Bundy'!$G$5:$G$14971,"Male",'Al Bundy'!$H$5:$H$14971,'Tasks 1,2'!$B22,'Al Bundy'!$M$5:$M$14971,"2015",'Al Bundy'!$N$5:$N$14971,'Tasks 1,2'!E$10,'Al Bundy'!$D$5:$D$14971,"United States")</f>
        <v>2</v>
      </c>
      <c r="F22" s="1">
        <f>COUNTIFS('Al Bundy'!$G$5:$G$14971,"Male",'Al Bundy'!$H$5:$H$14971,'Tasks 1,2'!$B22,'Al Bundy'!$M$5:$M$14971,"2015",'Al Bundy'!$N$5:$N$14971,'Tasks 1,2'!F$10,'Al Bundy'!$D$5:$D$14971,"United States")</f>
        <v>3</v>
      </c>
      <c r="G22" s="1">
        <f>COUNTIFS('Al Bundy'!$G$5:$G$14971,"Male",'Al Bundy'!$H$5:$H$14971,'Tasks 1,2'!$B22,'Al Bundy'!$M$5:$M$14971,"2015",'Al Bundy'!$N$5:$N$14971,'Tasks 1,2'!G$10,'Al Bundy'!$D$5:$D$14971,"United States")</f>
        <v>6</v>
      </c>
      <c r="H22" s="1">
        <f>COUNTIFS('Al Bundy'!$G$5:$G$14971,"Male",'Al Bundy'!$H$5:$H$14971,'Tasks 1,2'!$B22,'Al Bundy'!$M$5:$M$14971,"2015",'Al Bundy'!$N$5:$N$14971,'Tasks 1,2'!H$10,'Al Bundy'!$D$5:$D$14971,"United States")</f>
        <v>9</v>
      </c>
      <c r="I22" s="1">
        <f>COUNTIFS('Al Bundy'!$G$5:$G$14971,"Male",'Al Bundy'!$H$5:$H$14971,'Tasks 1,2'!$B22,'Al Bundy'!$M$5:$M$14971,"2015",'Al Bundy'!$N$5:$N$14971,'Tasks 1,2'!I$10,'Al Bundy'!$D$5:$D$14971,"United States")</f>
        <v>6</v>
      </c>
      <c r="J22" s="1">
        <f>COUNTIFS('Al Bundy'!$G$5:$G$14971,"Male",'Al Bundy'!$H$5:$H$14971,'Tasks 1,2'!$B22,'Al Bundy'!$M$5:$M$14971,"2015",'Al Bundy'!$N$5:$N$14971,'Tasks 1,2'!J$10,'Al Bundy'!$D$5:$D$14971,"United States")</f>
        <v>6</v>
      </c>
      <c r="K22" s="1">
        <f>COUNTIFS('Al Bundy'!$G$5:$G$14971,"Male",'Al Bundy'!$H$5:$H$14971,'Tasks 1,2'!$B22,'Al Bundy'!$M$5:$M$14971,"2015",'Al Bundy'!$N$5:$N$14971,'Tasks 1,2'!K$10,'Al Bundy'!$D$5:$D$14971,"United States")</f>
        <v>3</v>
      </c>
      <c r="L22" s="1">
        <f>COUNTIFS('Al Bundy'!$G$5:$G$14971,"Male",'Al Bundy'!$H$5:$H$14971,'Tasks 1,2'!$B22,'Al Bundy'!$M$5:$M$14971,"2015",'Al Bundy'!$N$5:$N$14971,'Tasks 1,2'!L$10,'Al Bundy'!$D$5:$D$14971,"United States")</f>
        <v>8</v>
      </c>
      <c r="M22" s="1">
        <f>COUNTIFS('Al Bundy'!$G$5:$G$14971,"Male",'Al Bundy'!$H$5:$H$14971,'Tasks 1,2'!$B22,'Al Bundy'!$M$5:$M$14971,"2015",'Al Bundy'!$N$5:$N$14971,'Tasks 1,2'!M$10,'Al Bundy'!$D$5:$D$14971,"United States")</f>
        <v>3</v>
      </c>
      <c r="N22" s="1">
        <f>COUNTIFS('Al Bundy'!$G$5:$G$14971,"Male",'Al Bundy'!$H$5:$H$14971,'Tasks 1,2'!$B22,'Al Bundy'!$M$5:$M$14971,"2015",'Al Bundy'!$N$5:$N$14971,'Tasks 1,2'!N$10,'Al Bundy'!$D$5:$D$14971,"United States")</f>
        <v>7</v>
      </c>
      <c r="P22" s="1">
        <f>COUNTIFS('Al Bundy'!$G$5:$G$14971,"Male",'Al Bundy'!$H$5:$H$14971,'Tasks 1,2'!$B22,'Al Bundy'!$M$5:$M$14971,"2016",'Al Bundy'!$N$5:$N$14971,'Tasks 1,2'!P$10,'Al Bundy'!$D$5:$D$14971,"United States")</f>
        <v>4</v>
      </c>
      <c r="Q22" s="1">
        <f>COUNTIFS('Al Bundy'!$G$5:$G$14971,"Male",'Al Bundy'!$H$5:$H$14971,'Tasks 1,2'!$B22,'Al Bundy'!$M$5:$M$14971,"2016",'Al Bundy'!$N$5:$N$14971,'Tasks 1,2'!Q$10,'Al Bundy'!$D$5:$D$14971,"United States")</f>
        <v>3</v>
      </c>
      <c r="R22" s="1">
        <f>COUNTIFS('Al Bundy'!$G$5:$G$14971,"Male",'Al Bundy'!$H$5:$H$14971,'Tasks 1,2'!$B22,'Al Bundy'!$M$5:$M$14971,"2016",'Al Bundy'!$N$5:$N$14971,'Tasks 1,2'!R$10,'Al Bundy'!$D$5:$D$14971,"United States")</f>
        <v>6</v>
      </c>
      <c r="S22" s="1">
        <f>COUNTIFS('Al Bundy'!$G$5:$G$14971,"Male",'Al Bundy'!$H$5:$H$14971,'Tasks 1,2'!$B22,'Al Bundy'!$M$5:$M$14971,"2016",'Al Bundy'!$N$5:$N$14971,'Tasks 1,2'!S$10,'Al Bundy'!$D$5:$D$14971,"United States")</f>
        <v>3</v>
      </c>
      <c r="T22" s="1">
        <f>COUNTIFS('Al Bundy'!$G$5:$G$14971,"Male",'Al Bundy'!$H$5:$H$14971,'Tasks 1,2'!$B22,'Al Bundy'!$M$5:$M$14971,"2016",'Al Bundy'!$N$5:$N$14971,'Tasks 1,2'!T$10,'Al Bundy'!$D$5:$D$14971,"United States")</f>
        <v>3</v>
      </c>
      <c r="U22" s="1">
        <f>COUNTIFS('Al Bundy'!$G$5:$G$14971,"Male",'Al Bundy'!$H$5:$H$14971,'Tasks 1,2'!$B22,'Al Bundy'!$M$5:$M$14971,"2016",'Al Bundy'!$N$5:$N$14971,'Tasks 1,2'!U$10,'Al Bundy'!$D$5:$D$14971,"United States")</f>
        <v>5</v>
      </c>
      <c r="V22" s="1">
        <f>COUNTIFS('Al Bundy'!$G$5:$G$14971,"Male",'Al Bundy'!$H$5:$H$14971,'Tasks 1,2'!$B22,'Al Bundy'!$M$5:$M$14971,"2016",'Al Bundy'!$N$5:$N$14971,'Tasks 1,2'!V$10,'Al Bundy'!$D$5:$D$14971,"United States")</f>
        <v>6</v>
      </c>
      <c r="W22" s="1">
        <f>COUNTIFS('Al Bundy'!$G$5:$G$14971,"Male",'Al Bundy'!$H$5:$H$14971,'Tasks 1,2'!$B22,'Al Bundy'!$M$5:$M$14971,"2016",'Al Bundy'!$N$5:$N$14971,'Tasks 1,2'!W$10,'Al Bundy'!$D$5:$D$14971,"United States")</f>
        <v>4</v>
      </c>
      <c r="X22" s="1">
        <f>COUNTIFS('Al Bundy'!$G$5:$G$14971,"Male",'Al Bundy'!$H$5:$H$14971,'Tasks 1,2'!$B22,'Al Bundy'!$M$5:$M$14971,"2016",'Al Bundy'!$N$5:$N$14971,'Tasks 1,2'!X$10,'Al Bundy'!$D$5:$D$14971,"United States")</f>
        <v>5</v>
      </c>
      <c r="Y22" s="1">
        <f>COUNTIFS('Al Bundy'!$G$5:$G$14971,"Male",'Al Bundy'!$H$5:$H$14971,'Tasks 1,2'!$B22,'Al Bundy'!$M$5:$M$14971,"2016",'Al Bundy'!$N$5:$N$14971,'Tasks 1,2'!Y$10,'Al Bundy'!$D$5:$D$14971,"United States")</f>
        <v>12</v>
      </c>
      <c r="Z22" s="1">
        <f>COUNTIFS('Al Bundy'!$G$5:$G$14971,"Male",'Al Bundy'!$H$5:$H$14971,'Tasks 1,2'!$B22,'Al Bundy'!$M$5:$M$14971,"2016",'Al Bundy'!$N$5:$N$14971,'Tasks 1,2'!Z$10,'Al Bundy'!$D$5:$D$14971,"United States")</f>
        <v>13</v>
      </c>
      <c r="AA22" s="1">
        <f>COUNTIFS('Al Bundy'!$G$5:$G$14971,"Male",'Al Bundy'!$H$5:$H$14971,'Tasks 1,2'!$B22,'Al Bundy'!$M$5:$M$14971,"2016",'Al Bundy'!$N$5:$N$14971,'Tasks 1,2'!AA$10,'Al Bundy'!$D$5:$D$14971,"United States")</f>
        <v>5</v>
      </c>
      <c r="AC22" s="5">
        <f t="shared" si="0"/>
        <v>5.333333333333333</v>
      </c>
      <c r="AE22" s="5">
        <f t="shared" si="2"/>
        <v>0.58255641844917361</v>
      </c>
      <c r="AG22" s="5">
        <f t="shared" si="3"/>
        <v>1.2053092297713401</v>
      </c>
      <c r="AH22" s="21"/>
      <c r="AI22" s="5">
        <f t="shared" si="4"/>
        <v>4.1280241035619927</v>
      </c>
      <c r="AJ22" s="24">
        <f t="shared" si="1"/>
        <v>6.5386425631046734</v>
      </c>
      <c r="AL22" s="35">
        <f t="shared" si="5"/>
        <v>7</v>
      </c>
      <c r="AN22" s="39">
        <f t="shared" si="6"/>
        <v>7</v>
      </c>
      <c r="AP22" s="39">
        <v>7.8469819804033518</v>
      </c>
      <c r="AR22" s="39">
        <f t="shared" si="7"/>
        <v>0.84698198040335182</v>
      </c>
    </row>
    <row r="23" spans="2:44" x14ac:dyDescent="0.15">
      <c r="B23" s="15">
        <v>12</v>
      </c>
      <c r="C23" s="1">
        <f>COUNTIFS('Al Bundy'!$G$5:$G$14971,"Male",'Al Bundy'!$H$5:$H$14971,'Tasks 1,2'!$B23,'Al Bundy'!$M$5:$M$14971,"2015",'Al Bundy'!$N$5:$N$14971,'Tasks 1,2'!C$10,'Al Bundy'!$D$5:$D$14971,"United States")</f>
        <v>1</v>
      </c>
      <c r="D23" s="1">
        <f>COUNTIFS('Al Bundy'!$G$5:$G$14971,"Male",'Al Bundy'!$H$5:$H$14971,'Tasks 1,2'!$B23,'Al Bundy'!$M$5:$M$14971,"2015",'Al Bundy'!$N$5:$N$14971,'Tasks 1,2'!D$10,'Al Bundy'!$D$5:$D$14971,"United States")</f>
        <v>0</v>
      </c>
      <c r="E23" s="1">
        <f>COUNTIFS('Al Bundy'!$G$5:$G$14971,"Male",'Al Bundy'!$H$5:$H$14971,'Tasks 1,2'!$B23,'Al Bundy'!$M$5:$M$14971,"2015",'Al Bundy'!$N$5:$N$14971,'Tasks 1,2'!E$10,'Al Bundy'!$D$5:$D$14971,"United States")</f>
        <v>0</v>
      </c>
      <c r="F23" s="1">
        <f>COUNTIFS('Al Bundy'!$G$5:$G$14971,"Male",'Al Bundy'!$H$5:$H$14971,'Tasks 1,2'!$B23,'Al Bundy'!$M$5:$M$14971,"2015",'Al Bundy'!$N$5:$N$14971,'Tasks 1,2'!F$10,'Al Bundy'!$D$5:$D$14971,"United States")</f>
        <v>3</v>
      </c>
      <c r="G23" s="1">
        <f>COUNTIFS('Al Bundy'!$G$5:$G$14971,"Male",'Al Bundy'!$H$5:$H$14971,'Tasks 1,2'!$B23,'Al Bundy'!$M$5:$M$14971,"2015",'Al Bundy'!$N$5:$N$14971,'Tasks 1,2'!G$10,'Al Bundy'!$D$5:$D$14971,"United States")</f>
        <v>1</v>
      </c>
      <c r="H23" s="1">
        <f>COUNTIFS('Al Bundy'!$G$5:$G$14971,"Male",'Al Bundy'!$H$5:$H$14971,'Tasks 1,2'!$B23,'Al Bundy'!$M$5:$M$14971,"2015",'Al Bundy'!$N$5:$N$14971,'Tasks 1,2'!H$10,'Al Bundy'!$D$5:$D$14971,"United States")</f>
        <v>4</v>
      </c>
      <c r="I23" s="1">
        <f>COUNTIFS('Al Bundy'!$G$5:$G$14971,"Male",'Al Bundy'!$H$5:$H$14971,'Tasks 1,2'!$B23,'Al Bundy'!$M$5:$M$14971,"2015",'Al Bundy'!$N$5:$N$14971,'Tasks 1,2'!I$10,'Al Bundy'!$D$5:$D$14971,"United States")</f>
        <v>1</v>
      </c>
      <c r="J23" s="1">
        <f>COUNTIFS('Al Bundy'!$G$5:$G$14971,"Male",'Al Bundy'!$H$5:$H$14971,'Tasks 1,2'!$B23,'Al Bundy'!$M$5:$M$14971,"2015",'Al Bundy'!$N$5:$N$14971,'Tasks 1,2'!J$10,'Al Bundy'!$D$5:$D$14971,"United States")</f>
        <v>2</v>
      </c>
      <c r="K23" s="1">
        <f>COUNTIFS('Al Bundy'!$G$5:$G$14971,"Male",'Al Bundy'!$H$5:$H$14971,'Tasks 1,2'!$B23,'Al Bundy'!$M$5:$M$14971,"2015",'Al Bundy'!$N$5:$N$14971,'Tasks 1,2'!K$10,'Al Bundy'!$D$5:$D$14971,"United States")</f>
        <v>4</v>
      </c>
      <c r="L23" s="1">
        <f>COUNTIFS('Al Bundy'!$G$5:$G$14971,"Male",'Al Bundy'!$H$5:$H$14971,'Tasks 1,2'!$B23,'Al Bundy'!$M$5:$M$14971,"2015",'Al Bundy'!$N$5:$N$14971,'Tasks 1,2'!L$10,'Al Bundy'!$D$5:$D$14971,"United States")</f>
        <v>3</v>
      </c>
      <c r="M23" s="1">
        <f>COUNTIFS('Al Bundy'!$G$5:$G$14971,"Male",'Al Bundy'!$H$5:$H$14971,'Tasks 1,2'!$B23,'Al Bundy'!$M$5:$M$14971,"2015",'Al Bundy'!$N$5:$N$14971,'Tasks 1,2'!M$10,'Al Bundy'!$D$5:$D$14971,"United States")</f>
        <v>6</v>
      </c>
      <c r="N23" s="1">
        <f>COUNTIFS('Al Bundy'!$G$5:$G$14971,"Male",'Al Bundy'!$H$5:$H$14971,'Tasks 1,2'!$B23,'Al Bundy'!$M$5:$M$14971,"2015",'Al Bundy'!$N$5:$N$14971,'Tasks 1,2'!N$10,'Al Bundy'!$D$5:$D$14971,"United States")</f>
        <v>3</v>
      </c>
      <c r="P23" s="1">
        <f>COUNTIFS('Al Bundy'!$G$5:$G$14971,"Male",'Al Bundy'!$H$5:$H$14971,'Tasks 1,2'!$B23,'Al Bundy'!$M$5:$M$14971,"2016",'Al Bundy'!$N$5:$N$14971,'Tasks 1,2'!P$10,'Al Bundy'!$D$5:$D$14971,"United States")</f>
        <v>3</v>
      </c>
      <c r="Q23" s="1">
        <f>COUNTIFS('Al Bundy'!$G$5:$G$14971,"Male",'Al Bundy'!$H$5:$H$14971,'Tasks 1,2'!$B23,'Al Bundy'!$M$5:$M$14971,"2016",'Al Bundy'!$N$5:$N$14971,'Tasks 1,2'!Q$10,'Al Bundy'!$D$5:$D$14971,"United States")</f>
        <v>0</v>
      </c>
      <c r="R23" s="1">
        <f>COUNTIFS('Al Bundy'!$G$5:$G$14971,"Male",'Al Bundy'!$H$5:$H$14971,'Tasks 1,2'!$B23,'Al Bundy'!$M$5:$M$14971,"2016",'Al Bundy'!$N$5:$N$14971,'Tasks 1,2'!R$10,'Al Bundy'!$D$5:$D$14971,"United States")</f>
        <v>0</v>
      </c>
      <c r="S23" s="1">
        <f>COUNTIFS('Al Bundy'!$G$5:$G$14971,"Male",'Al Bundy'!$H$5:$H$14971,'Tasks 1,2'!$B23,'Al Bundy'!$M$5:$M$14971,"2016",'Al Bundy'!$N$5:$N$14971,'Tasks 1,2'!S$10,'Al Bundy'!$D$5:$D$14971,"United States")</f>
        <v>4</v>
      </c>
      <c r="T23" s="1">
        <f>COUNTIFS('Al Bundy'!$G$5:$G$14971,"Male",'Al Bundy'!$H$5:$H$14971,'Tasks 1,2'!$B23,'Al Bundy'!$M$5:$M$14971,"2016",'Al Bundy'!$N$5:$N$14971,'Tasks 1,2'!T$10,'Al Bundy'!$D$5:$D$14971,"United States")</f>
        <v>4</v>
      </c>
      <c r="U23" s="1">
        <f>COUNTIFS('Al Bundy'!$G$5:$G$14971,"Male",'Al Bundy'!$H$5:$H$14971,'Tasks 1,2'!$B23,'Al Bundy'!$M$5:$M$14971,"2016",'Al Bundy'!$N$5:$N$14971,'Tasks 1,2'!U$10,'Al Bundy'!$D$5:$D$14971,"United States")</f>
        <v>4</v>
      </c>
      <c r="V23" s="1">
        <f>COUNTIFS('Al Bundy'!$G$5:$G$14971,"Male",'Al Bundy'!$H$5:$H$14971,'Tasks 1,2'!$B23,'Al Bundy'!$M$5:$M$14971,"2016",'Al Bundy'!$N$5:$N$14971,'Tasks 1,2'!V$10,'Al Bundy'!$D$5:$D$14971,"United States")</f>
        <v>3</v>
      </c>
      <c r="W23" s="1">
        <f>COUNTIFS('Al Bundy'!$G$5:$G$14971,"Male",'Al Bundy'!$H$5:$H$14971,'Tasks 1,2'!$B23,'Al Bundy'!$M$5:$M$14971,"2016",'Al Bundy'!$N$5:$N$14971,'Tasks 1,2'!W$10,'Al Bundy'!$D$5:$D$14971,"United States")</f>
        <v>12</v>
      </c>
      <c r="X23" s="1">
        <f>COUNTIFS('Al Bundy'!$G$5:$G$14971,"Male",'Al Bundy'!$H$5:$H$14971,'Tasks 1,2'!$B23,'Al Bundy'!$M$5:$M$14971,"2016",'Al Bundy'!$N$5:$N$14971,'Tasks 1,2'!X$10,'Al Bundy'!$D$5:$D$14971,"United States")</f>
        <v>4</v>
      </c>
      <c r="Y23" s="1">
        <f>COUNTIFS('Al Bundy'!$G$5:$G$14971,"Male",'Al Bundy'!$H$5:$H$14971,'Tasks 1,2'!$B23,'Al Bundy'!$M$5:$M$14971,"2016",'Al Bundy'!$N$5:$N$14971,'Tasks 1,2'!Y$10,'Al Bundy'!$D$5:$D$14971,"United States")</f>
        <v>9</v>
      </c>
      <c r="Z23" s="1">
        <f>COUNTIFS('Al Bundy'!$G$5:$G$14971,"Male",'Al Bundy'!$H$5:$H$14971,'Tasks 1,2'!$B23,'Al Bundy'!$M$5:$M$14971,"2016",'Al Bundy'!$N$5:$N$14971,'Tasks 1,2'!Z$10,'Al Bundy'!$D$5:$D$14971,"United States")</f>
        <v>2</v>
      </c>
      <c r="AA23" s="1">
        <f>COUNTIFS('Al Bundy'!$G$5:$G$14971,"Male",'Al Bundy'!$H$5:$H$14971,'Tasks 1,2'!$B23,'Al Bundy'!$M$5:$M$14971,"2016",'Al Bundy'!$N$5:$N$14971,'Tasks 1,2'!AA$10,'Al Bundy'!$D$5:$D$14971,"United States")</f>
        <v>1</v>
      </c>
      <c r="AC23" s="5">
        <f t="shared" si="0"/>
        <v>3.0833333333333335</v>
      </c>
      <c r="AE23" s="5">
        <f t="shared" si="2"/>
        <v>0.58021943208753424</v>
      </c>
      <c r="AG23" s="5">
        <f t="shared" si="3"/>
        <v>1.2004740049891083</v>
      </c>
      <c r="AH23" s="21"/>
      <c r="AI23" s="5">
        <f t="shared" si="4"/>
        <v>1.8828593283442252</v>
      </c>
      <c r="AJ23" s="24">
        <f t="shared" si="1"/>
        <v>4.2838073383224415</v>
      </c>
      <c r="AL23" s="35">
        <f t="shared" si="5"/>
        <v>4</v>
      </c>
      <c r="AN23" s="39">
        <f t="shared" si="6"/>
        <v>5</v>
      </c>
      <c r="AP23" s="39">
        <v>6.0423899255866367</v>
      </c>
      <c r="AR23" s="39">
        <f t="shared" si="7"/>
        <v>2.0423899255866367</v>
      </c>
    </row>
    <row r="24" spans="2:44" x14ac:dyDescent="0.15">
      <c r="B24" s="15">
        <v>13</v>
      </c>
      <c r="C24" s="1">
        <f>COUNTIFS('Al Bundy'!$G$5:$G$14971,"Male",'Al Bundy'!$H$5:$H$14971,'Tasks 1,2'!$B24,'Al Bundy'!$M$5:$M$14971,"2015",'Al Bundy'!$N$5:$N$14971,'Tasks 1,2'!C$10,'Al Bundy'!$D$5:$D$14971,"United States")</f>
        <v>0</v>
      </c>
      <c r="D24" s="1">
        <f>COUNTIFS('Al Bundy'!$G$5:$G$14971,"Male",'Al Bundy'!$H$5:$H$14971,'Tasks 1,2'!$B24,'Al Bundy'!$M$5:$M$14971,"2015",'Al Bundy'!$N$5:$N$14971,'Tasks 1,2'!D$10,'Al Bundy'!$D$5:$D$14971,"United States")</f>
        <v>0</v>
      </c>
      <c r="E24" s="1">
        <f>COUNTIFS('Al Bundy'!$G$5:$G$14971,"Male",'Al Bundy'!$H$5:$H$14971,'Tasks 1,2'!$B24,'Al Bundy'!$M$5:$M$14971,"2015",'Al Bundy'!$N$5:$N$14971,'Tasks 1,2'!E$10,'Al Bundy'!$D$5:$D$14971,"United States")</f>
        <v>1</v>
      </c>
      <c r="F24" s="1">
        <f>COUNTIFS('Al Bundy'!$G$5:$G$14971,"Male",'Al Bundy'!$H$5:$H$14971,'Tasks 1,2'!$B24,'Al Bundy'!$M$5:$M$14971,"2015",'Al Bundy'!$N$5:$N$14971,'Tasks 1,2'!F$10,'Al Bundy'!$D$5:$D$14971,"United States")</f>
        <v>0</v>
      </c>
      <c r="G24" s="1">
        <f>COUNTIFS('Al Bundy'!$G$5:$G$14971,"Male",'Al Bundy'!$H$5:$H$14971,'Tasks 1,2'!$B24,'Al Bundy'!$M$5:$M$14971,"2015",'Al Bundy'!$N$5:$N$14971,'Tasks 1,2'!G$10,'Al Bundy'!$D$5:$D$14971,"United States")</f>
        <v>1</v>
      </c>
      <c r="H24" s="1">
        <f>COUNTIFS('Al Bundy'!$G$5:$G$14971,"Male",'Al Bundy'!$H$5:$H$14971,'Tasks 1,2'!$B24,'Al Bundy'!$M$5:$M$14971,"2015",'Al Bundy'!$N$5:$N$14971,'Tasks 1,2'!H$10,'Al Bundy'!$D$5:$D$14971,"United States")</f>
        <v>3</v>
      </c>
      <c r="I24" s="1">
        <f>COUNTIFS('Al Bundy'!$G$5:$G$14971,"Male",'Al Bundy'!$H$5:$H$14971,'Tasks 1,2'!$B24,'Al Bundy'!$M$5:$M$14971,"2015",'Al Bundy'!$N$5:$N$14971,'Tasks 1,2'!I$10,'Al Bundy'!$D$5:$D$14971,"United States")</f>
        <v>1</v>
      </c>
      <c r="J24" s="1">
        <f>COUNTIFS('Al Bundy'!$G$5:$G$14971,"Male",'Al Bundy'!$H$5:$H$14971,'Tasks 1,2'!$B24,'Al Bundy'!$M$5:$M$14971,"2015",'Al Bundy'!$N$5:$N$14971,'Tasks 1,2'!J$10,'Al Bundy'!$D$5:$D$14971,"United States")</f>
        <v>0</v>
      </c>
      <c r="K24" s="1">
        <f>COUNTIFS('Al Bundy'!$G$5:$G$14971,"Male",'Al Bundy'!$H$5:$H$14971,'Tasks 1,2'!$B24,'Al Bundy'!$M$5:$M$14971,"2015",'Al Bundy'!$N$5:$N$14971,'Tasks 1,2'!K$10,'Al Bundy'!$D$5:$D$14971,"United States")</f>
        <v>0</v>
      </c>
      <c r="L24" s="1">
        <f>COUNTIFS('Al Bundy'!$G$5:$G$14971,"Male",'Al Bundy'!$H$5:$H$14971,'Tasks 1,2'!$B24,'Al Bundy'!$M$5:$M$14971,"2015",'Al Bundy'!$N$5:$N$14971,'Tasks 1,2'!L$10,'Al Bundy'!$D$5:$D$14971,"United States")</f>
        <v>3</v>
      </c>
      <c r="M24" s="1">
        <f>COUNTIFS('Al Bundy'!$G$5:$G$14971,"Male",'Al Bundy'!$H$5:$H$14971,'Tasks 1,2'!$B24,'Al Bundy'!$M$5:$M$14971,"2015",'Al Bundy'!$N$5:$N$14971,'Tasks 1,2'!M$10,'Al Bundy'!$D$5:$D$14971,"United States")</f>
        <v>0</v>
      </c>
      <c r="N24" s="1">
        <f>COUNTIFS('Al Bundy'!$G$5:$G$14971,"Male",'Al Bundy'!$H$5:$H$14971,'Tasks 1,2'!$B24,'Al Bundy'!$M$5:$M$14971,"2015",'Al Bundy'!$N$5:$N$14971,'Tasks 1,2'!N$10,'Al Bundy'!$D$5:$D$14971,"United States")</f>
        <v>1</v>
      </c>
      <c r="P24" s="1">
        <f>COUNTIFS('Al Bundy'!$G$5:$G$14971,"Male",'Al Bundy'!$H$5:$H$14971,'Tasks 1,2'!$B24,'Al Bundy'!$M$5:$M$14971,"2016",'Al Bundy'!$N$5:$N$14971,'Tasks 1,2'!P$10,'Al Bundy'!$D$5:$D$14971,"United States")</f>
        <v>1</v>
      </c>
      <c r="Q24" s="1">
        <f>COUNTIFS('Al Bundy'!$G$5:$G$14971,"Male",'Al Bundy'!$H$5:$H$14971,'Tasks 1,2'!$B24,'Al Bundy'!$M$5:$M$14971,"2016",'Al Bundy'!$N$5:$N$14971,'Tasks 1,2'!Q$10,'Al Bundy'!$D$5:$D$14971,"United States")</f>
        <v>1</v>
      </c>
      <c r="R24" s="1">
        <f>COUNTIFS('Al Bundy'!$G$5:$G$14971,"Male",'Al Bundy'!$H$5:$H$14971,'Tasks 1,2'!$B24,'Al Bundy'!$M$5:$M$14971,"2016",'Al Bundy'!$N$5:$N$14971,'Tasks 1,2'!R$10,'Al Bundy'!$D$5:$D$14971,"United States")</f>
        <v>2</v>
      </c>
      <c r="S24" s="1">
        <f>COUNTIFS('Al Bundy'!$G$5:$G$14971,"Male",'Al Bundy'!$H$5:$H$14971,'Tasks 1,2'!$B24,'Al Bundy'!$M$5:$M$14971,"2016",'Al Bundy'!$N$5:$N$14971,'Tasks 1,2'!S$10,'Al Bundy'!$D$5:$D$14971,"United States")</f>
        <v>0</v>
      </c>
      <c r="T24" s="1">
        <f>COUNTIFS('Al Bundy'!$G$5:$G$14971,"Male",'Al Bundy'!$H$5:$H$14971,'Tasks 1,2'!$B24,'Al Bundy'!$M$5:$M$14971,"2016",'Al Bundy'!$N$5:$N$14971,'Tasks 1,2'!T$10,'Al Bundy'!$D$5:$D$14971,"United States")</f>
        <v>3</v>
      </c>
      <c r="U24" s="1">
        <f>COUNTIFS('Al Bundy'!$G$5:$G$14971,"Male",'Al Bundy'!$H$5:$H$14971,'Tasks 1,2'!$B24,'Al Bundy'!$M$5:$M$14971,"2016",'Al Bundy'!$N$5:$N$14971,'Tasks 1,2'!U$10,'Al Bundy'!$D$5:$D$14971,"United States")</f>
        <v>2</v>
      </c>
      <c r="V24" s="1">
        <f>COUNTIFS('Al Bundy'!$G$5:$G$14971,"Male",'Al Bundy'!$H$5:$H$14971,'Tasks 1,2'!$B24,'Al Bundy'!$M$5:$M$14971,"2016",'Al Bundy'!$N$5:$N$14971,'Tasks 1,2'!V$10,'Al Bundy'!$D$5:$D$14971,"United States")</f>
        <v>1</v>
      </c>
      <c r="W24" s="1">
        <f>COUNTIFS('Al Bundy'!$G$5:$G$14971,"Male",'Al Bundy'!$H$5:$H$14971,'Tasks 1,2'!$B24,'Al Bundy'!$M$5:$M$14971,"2016",'Al Bundy'!$N$5:$N$14971,'Tasks 1,2'!W$10,'Al Bundy'!$D$5:$D$14971,"United States")</f>
        <v>0</v>
      </c>
      <c r="X24" s="1">
        <f>COUNTIFS('Al Bundy'!$G$5:$G$14971,"Male",'Al Bundy'!$H$5:$H$14971,'Tasks 1,2'!$B24,'Al Bundy'!$M$5:$M$14971,"2016",'Al Bundy'!$N$5:$N$14971,'Tasks 1,2'!X$10,'Al Bundy'!$D$5:$D$14971,"United States")</f>
        <v>0</v>
      </c>
      <c r="Y24" s="1">
        <f>COUNTIFS('Al Bundy'!$G$5:$G$14971,"Male",'Al Bundy'!$H$5:$H$14971,'Tasks 1,2'!$B24,'Al Bundy'!$M$5:$M$14971,"2016",'Al Bundy'!$N$5:$N$14971,'Tasks 1,2'!Y$10,'Al Bundy'!$D$5:$D$14971,"United States")</f>
        <v>4</v>
      </c>
      <c r="Z24" s="1">
        <f>COUNTIFS('Al Bundy'!$G$5:$G$14971,"Male",'Al Bundy'!$H$5:$H$14971,'Tasks 1,2'!$B24,'Al Bundy'!$M$5:$M$14971,"2016",'Al Bundy'!$N$5:$N$14971,'Tasks 1,2'!Z$10,'Al Bundy'!$D$5:$D$14971,"United States")</f>
        <v>3</v>
      </c>
      <c r="AA24" s="1">
        <f>COUNTIFS('Al Bundy'!$G$5:$G$14971,"Male",'Al Bundy'!$H$5:$H$14971,'Tasks 1,2'!$B24,'Al Bundy'!$M$5:$M$14971,"2016",'Al Bundy'!$N$5:$N$14971,'Tasks 1,2'!AA$10,'Al Bundy'!$D$5:$D$14971,"United States")</f>
        <v>2</v>
      </c>
      <c r="AC24" s="5">
        <f t="shared" si="0"/>
        <v>1.2083333333333333</v>
      </c>
      <c r="AE24" s="5">
        <f t="shared" si="2"/>
        <v>0.25522912884810073</v>
      </c>
      <c r="AG24" s="5">
        <f t="shared" si="3"/>
        <v>0.52806906758672034</v>
      </c>
      <c r="AH24" s="21"/>
      <c r="AI24" s="5">
        <f t="shared" si="4"/>
        <v>0.68026426574661292</v>
      </c>
      <c r="AJ24" s="24">
        <f t="shared" si="1"/>
        <v>1.7364024009200536</v>
      </c>
      <c r="AL24" s="35">
        <f t="shared" si="5"/>
        <v>2</v>
      </c>
      <c r="AN24" s="39">
        <f t="shared" si="6"/>
        <v>2</v>
      </c>
      <c r="AP24" s="39">
        <v>2.4082167452820045</v>
      </c>
      <c r="AR24" s="39">
        <f t="shared" si="7"/>
        <v>0.40821674528200447</v>
      </c>
    </row>
    <row r="25" spans="2:44" x14ac:dyDescent="0.15">
      <c r="B25" s="15">
        <v>14</v>
      </c>
      <c r="C25" s="1">
        <f>COUNTIFS('Al Bundy'!$G$5:$G$14971,"Male",'Al Bundy'!$H$5:$H$14971,'Tasks 1,2'!$B25,'Al Bundy'!$M$5:$M$14971,"2015",'Al Bundy'!$N$5:$N$14971,'Tasks 1,2'!C$10,'Al Bundy'!$D$5:$D$14971,"United States")</f>
        <v>1</v>
      </c>
      <c r="D25" s="1">
        <f>COUNTIFS('Al Bundy'!$G$5:$G$14971,"Male",'Al Bundy'!$H$5:$H$14971,'Tasks 1,2'!$B25,'Al Bundy'!$M$5:$M$14971,"2015",'Al Bundy'!$N$5:$N$14971,'Tasks 1,2'!D$10,'Al Bundy'!$D$5:$D$14971,"United States")</f>
        <v>2</v>
      </c>
      <c r="E25" s="1">
        <f>COUNTIFS('Al Bundy'!$G$5:$G$14971,"Male",'Al Bundy'!$H$5:$H$14971,'Tasks 1,2'!$B25,'Al Bundy'!$M$5:$M$14971,"2015",'Al Bundy'!$N$5:$N$14971,'Tasks 1,2'!E$10,'Al Bundy'!$D$5:$D$14971,"United States")</f>
        <v>1</v>
      </c>
      <c r="F25" s="1">
        <f>COUNTIFS('Al Bundy'!$G$5:$G$14971,"Male",'Al Bundy'!$H$5:$H$14971,'Tasks 1,2'!$B25,'Al Bundy'!$M$5:$M$14971,"2015",'Al Bundy'!$N$5:$N$14971,'Tasks 1,2'!F$10,'Al Bundy'!$D$5:$D$14971,"United States")</f>
        <v>2</v>
      </c>
      <c r="G25" s="1">
        <f>COUNTIFS('Al Bundy'!$G$5:$G$14971,"Male",'Al Bundy'!$H$5:$H$14971,'Tasks 1,2'!$B25,'Al Bundy'!$M$5:$M$14971,"2015",'Al Bundy'!$N$5:$N$14971,'Tasks 1,2'!G$10,'Al Bundy'!$D$5:$D$14971,"United States")</f>
        <v>1</v>
      </c>
      <c r="H25" s="1">
        <f>COUNTIFS('Al Bundy'!$G$5:$G$14971,"Male",'Al Bundy'!$H$5:$H$14971,'Tasks 1,2'!$B25,'Al Bundy'!$M$5:$M$14971,"2015",'Al Bundy'!$N$5:$N$14971,'Tasks 1,2'!H$10,'Al Bundy'!$D$5:$D$14971,"United States")</f>
        <v>0</v>
      </c>
      <c r="I25" s="1">
        <f>COUNTIFS('Al Bundy'!$G$5:$G$14971,"Male",'Al Bundy'!$H$5:$H$14971,'Tasks 1,2'!$B25,'Al Bundy'!$M$5:$M$14971,"2015",'Al Bundy'!$N$5:$N$14971,'Tasks 1,2'!I$10,'Al Bundy'!$D$5:$D$14971,"United States")</f>
        <v>3</v>
      </c>
      <c r="J25" s="1">
        <f>COUNTIFS('Al Bundy'!$G$5:$G$14971,"Male",'Al Bundy'!$H$5:$H$14971,'Tasks 1,2'!$B25,'Al Bundy'!$M$5:$M$14971,"2015",'Al Bundy'!$N$5:$N$14971,'Tasks 1,2'!J$10,'Al Bundy'!$D$5:$D$14971,"United States")</f>
        <v>3</v>
      </c>
      <c r="K25" s="1">
        <f>COUNTIFS('Al Bundy'!$G$5:$G$14971,"Male",'Al Bundy'!$H$5:$H$14971,'Tasks 1,2'!$B25,'Al Bundy'!$M$5:$M$14971,"2015",'Al Bundy'!$N$5:$N$14971,'Tasks 1,2'!K$10,'Al Bundy'!$D$5:$D$14971,"United States")</f>
        <v>0</v>
      </c>
      <c r="L25" s="1">
        <f>COUNTIFS('Al Bundy'!$G$5:$G$14971,"Male",'Al Bundy'!$H$5:$H$14971,'Tasks 1,2'!$B25,'Al Bundy'!$M$5:$M$14971,"2015",'Al Bundy'!$N$5:$N$14971,'Tasks 1,2'!L$10,'Al Bundy'!$D$5:$D$14971,"United States")</f>
        <v>1</v>
      </c>
      <c r="M25" s="1">
        <f>COUNTIFS('Al Bundy'!$G$5:$G$14971,"Male",'Al Bundy'!$H$5:$H$14971,'Tasks 1,2'!$B25,'Al Bundy'!$M$5:$M$14971,"2015",'Al Bundy'!$N$5:$N$14971,'Tasks 1,2'!M$10,'Al Bundy'!$D$5:$D$14971,"United States")</f>
        <v>2</v>
      </c>
      <c r="N25" s="1">
        <f>COUNTIFS('Al Bundy'!$G$5:$G$14971,"Male",'Al Bundy'!$H$5:$H$14971,'Tasks 1,2'!$B25,'Al Bundy'!$M$5:$M$14971,"2015",'Al Bundy'!$N$5:$N$14971,'Tasks 1,2'!N$10,'Al Bundy'!$D$5:$D$14971,"United States")</f>
        <v>2</v>
      </c>
      <c r="P25" s="1">
        <f>COUNTIFS('Al Bundy'!$G$5:$G$14971,"Male",'Al Bundy'!$H$5:$H$14971,'Tasks 1,2'!$B25,'Al Bundy'!$M$5:$M$14971,"2016",'Al Bundy'!$N$5:$N$14971,'Tasks 1,2'!P$10,'Al Bundy'!$D$5:$D$14971,"United States")</f>
        <v>2</v>
      </c>
      <c r="Q25" s="1">
        <f>COUNTIFS('Al Bundy'!$G$5:$G$14971,"Male",'Al Bundy'!$H$5:$H$14971,'Tasks 1,2'!$B25,'Al Bundy'!$M$5:$M$14971,"2016",'Al Bundy'!$N$5:$N$14971,'Tasks 1,2'!Q$10,'Al Bundy'!$D$5:$D$14971,"United States")</f>
        <v>6</v>
      </c>
      <c r="R25" s="1">
        <f>COUNTIFS('Al Bundy'!$G$5:$G$14971,"Male",'Al Bundy'!$H$5:$H$14971,'Tasks 1,2'!$B25,'Al Bundy'!$M$5:$M$14971,"2016",'Al Bundy'!$N$5:$N$14971,'Tasks 1,2'!R$10,'Al Bundy'!$D$5:$D$14971,"United States")</f>
        <v>3</v>
      </c>
      <c r="S25" s="1">
        <f>COUNTIFS('Al Bundy'!$G$5:$G$14971,"Male",'Al Bundy'!$H$5:$H$14971,'Tasks 1,2'!$B25,'Al Bundy'!$M$5:$M$14971,"2016",'Al Bundy'!$N$5:$N$14971,'Tasks 1,2'!S$10,'Al Bundy'!$D$5:$D$14971,"United States")</f>
        <v>3</v>
      </c>
      <c r="T25" s="1">
        <f>COUNTIFS('Al Bundy'!$G$5:$G$14971,"Male",'Al Bundy'!$H$5:$H$14971,'Tasks 1,2'!$B25,'Al Bundy'!$M$5:$M$14971,"2016",'Al Bundy'!$N$5:$N$14971,'Tasks 1,2'!T$10,'Al Bundy'!$D$5:$D$14971,"United States")</f>
        <v>5</v>
      </c>
      <c r="U25" s="1">
        <f>COUNTIFS('Al Bundy'!$G$5:$G$14971,"Male",'Al Bundy'!$H$5:$H$14971,'Tasks 1,2'!$B25,'Al Bundy'!$M$5:$M$14971,"2016",'Al Bundy'!$N$5:$N$14971,'Tasks 1,2'!U$10,'Al Bundy'!$D$5:$D$14971,"United States")</f>
        <v>3</v>
      </c>
      <c r="V25" s="1">
        <f>COUNTIFS('Al Bundy'!$G$5:$G$14971,"Male",'Al Bundy'!$H$5:$H$14971,'Tasks 1,2'!$B25,'Al Bundy'!$M$5:$M$14971,"2016",'Al Bundy'!$N$5:$N$14971,'Tasks 1,2'!V$10,'Al Bundy'!$D$5:$D$14971,"United States")</f>
        <v>2</v>
      </c>
      <c r="W25" s="1">
        <f>COUNTIFS('Al Bundy'!$G$5:$G$14971,"Male",'Al Bundy'!$H$5:$H$14971,'Tasks 1,2'!$B25,'Al Bundy'!$M$5:$M$14971,"2016",'Al Bundy'!$N$5:$N$14971,'Tasks 1,2'!W$10,'Al Bundy'!$D$5:$D$14971,"United States")</f>
        <v>1</v>
      </c>
      <c r="X25" s="1">
        <f>COUNTIFS('Al Bundy'!$G$5:$G$14971,"Male",'Al Bundy'!$H$5:$H$14971,'Tasks 1,2'!$B25,'Al Bundy'!$M$5:$M$14971,"2016",'Al Bundy'!$N$5:$N$14971,'Tasks 1,2'!X$10,'Al Bundy'!$D$5:$D$14971,"United States")</f>
        <v>0</v>
      </c>
      <c r="Y25" s="1">
        <f>COUNTIFS('Al Bundy'!$G$5:$G$14971,"Male",'Al Bundy'!$H$5:$H$14971,'Tasks 1,2'!$B25,'Al Bundy'!$M$5:$M$14971,"2016",'Al Bundy'!$N$5:$N$14971,'Tasks 1,2'!Y$10,'Al Bundy'!$D$5:$D$14971,"United States")</f>
        <v>1</v>
      </c>
      <c r="Z25" s="1">
        <f>COUNTIFS('Al Bundy'!$G$5:$G$14971,"Male",'Al Bundy'!$H$5:$H$14971,'Tasks 1,2'!$B25,'Al Bundy'!$M$5:$M$14971,"2016",'Al Bundy'!$N$5:$N$14971,'Tasks 1,2'!Z$10,'Al Bundy'!$D$5:$D$14971,"United States")</f>
        <v>2</v>
      </c>
      <c r="AA25" s="1">
        <f>COUNTIFS('Al Bundy'!$G$5:$G$14971,"Male",'Al Bundy'!$H$5:$H$14971,'Tasks 1,2'!$B25,'Al Bundy'!$M$5:$M$14971,"2016",'Al Bundy'!$N$5:$N$14971,'Tasks 1,2'!AA$10,'Al Bundy'!$D$5:$D$14971,"United States")</f>
        <v>1</v>
      </c>
      <c r="AC25" s="5">
        <f t="shared" si="0"/>
        <v>1.9583333333333333</v>
      </c>
      <c r="AE25" s="5">
        <f t="shared" si="2"/>
        <v>0.29781308374589854</v>
      </c>
      <c r="AG25" s="5">
        <f t="shared" si="3"/>
        <v>0.61617527027026409</v>
      </c>
      <c r="AH25" s="21"/>
      <c r="AI25" s="5">
        <f t="shared" si="4"/>
        <v>1.3421580630630692</v>
      </c>
      <c r="AJ25" s="24">
        <f t="shared" si="1"/>
        <v>2.5745086036035971</v>
      </c>
      <c r="AL25" s="35">
        <f t="shared" si="5"/>
        <v>3</v>
      </c>
      <c r="AN25" s="39">
        <f t="shared" si="6"/>
        <v>3</v>
      </c>
      <c r="AP25" s="39">
        <v>3.5047901658011567</v>
      </c>
      <c r="AR25" s="39">
        <f t="shared" si="7"/>
        <v>0.50479016580115665</v>
      </c>
    </row>
    <row r="26" spans="2:44" x14ac:dyDescent="0.15">
      <c r="B26" s="15">
        <v>15</v>
      </c>
      <c r="C26" s="1">
        <f>COUNTIFS('Al Bundy'!$G$5:$G$14971,"Male",'Al Bundy'!$H$5:$H$14971,'Tasks 1,2'!$B26,'Al Bundy'!$M$5:$M$14971,"2015",'Al Bundy'!$N$5:$N$14971,'Tasks 1,2'!C$10,'Al Bundy'!$D$5:$D$14971,"United States")</f>
        <v>0</v>
      </c>
      <c r="D26" s="1">
        <f>COUNTIFS('Al Bundy'!$G$5:$G$14971,"Male",'Al Bundy'!$H$5:$H$14971,'Tasks 1,2'!$B26,'Al Bundy'!$M$5:$M$14971,"2015",'Al Bundy'!$N$5:$N$14971,'Tasks 1,2'!D$10,'Al Bundy'!$D$5:$D$14971,"United States")</f>
        <v>0</v>
      </c>
      <c r="E26" s="1">
        <f>COUNTIFS('Al Bundy'!$G$5:$G$14971,"Male",'Al Bundy'!$H$5:$H$14971,'Tasks 1,2'!$B26,'Al Bundy'!$M$5:$M$14971,"2015",'Al Bundy'!$N$5:$N$14971,'Tasks 1,2'!E$10,'Al Bundy'!$D$5:$D$14971,"United States")</f>
        <v>0</v>
      </c>
      <c r="F26" s="1">
        <f>COUNTIFS('Al Bundy'!$G$5:$G$14971,"Male",'Al Bundy'!$H$5:$H$14971,'Tasks 1,2'!$B26,'Al Bundy'!$M$5:$M$14971,"2015",'Al Bundy'!$N$5:$N$14971,'Tasks 1,2'!F$10,'Al Bundy'!$D$5:$D$14971,"United States")</f>
        <v>0</v>
      </c>
      <c r="G26" s="1">
        <f>COUNTIFS('Al Bundy'!$G$5:$G$14971,"Male",'Al Bundy'!$H$5:$H$14971,'Tasks 1,2'!$B26,'Al Bundy'!$M$5:$M$14971,"2015",'Al Bundy'!$N$5:$N$14971,'Tasks 1,2'!G$10,'Al Bundy'!$D$5:$D$14971,"United States")</f>
        <v>1</v>
      </c>
      <c r="H26" s="1">
        <f>COUNTIFS('Al Bundy'!$G$5:$G$14971,"Male",'Al Bundy'!$H$5:$H$14971,'Tasks 1,2'!$B26,'Al Bundy'!$M$5:$M$14971,"2015",'Al Bundy'!$N$5:$N$14971,'Tasks 1,2'!H$10,'Al Bundy'!$D$5:$D$14971,"United States")</f>
        <v>0</v>
      </c>
      <c r="I26" s="1">
        <f>COUNTIFS('Al Bundy'!$G$5:$G$14971,"Male",'Al Bundy'!$H$5:$H$14971,'Tasks 1,2'!$B26,'Al Bundy'!$M$5:$M$14971,"2015",'Al Bundy'!$N$5:$N$14971,'Tasks 1,2'!I$10,'Al Bundy'!$D$5:$D$14971,"United States")</f>
        <v>0</v>
      </c>
      <c r="J26" s="1">
        <f>COUNTIFS('Al Bundy'!$G$5:$G$14971,"Male",'Al Bundy'!$H$5:$H$14971,'Tasks 1,2'!$B26,'Al Bundy'!$M$5:$M$14971,"2015",'Al Bundy'!$N$5:$N$14971,'Tasks 1,2'!J$10,'Al Bundy'!$D$5:$D$14971,"United States")</f>
        <v>1</v>
      </c>
      <c r="K26" s="1">
        <f>COUNTIFS('Al Bundy'!$G$5:$G$14971,"Male",'Al Bundy'!$H$5:$H$14971,'Tasks 1,2'!$B26,'Al Bundy'!$M$5:$M$14971,"2015",'Al Bundy'!$N$5:$N$14971,'Tasks 1,2'!K$10,'Al Bundy'!$D$5:$D$14971,"United States")</f>
        <v>1</v>
      </c>
      <c r="L26" s="1">
        <f>COUNTIFS('Al Bundy'!$G$5:$G$14971,"Male",'Al Bundy'!$H$5:$H$14971,'Tasks 1,2'!$B26,'Al Bundy'!$M$5:$M$14971,"2015",'Al Bundy'!$N$5:$N$14971,'Tasks 1,2'!L$10,'Al Bundy'!$D$5:$D$14971,"United States")</f>
        <v>0</v>
      </c>
      <c r="M26" s="1">
        <f>COUNTIFS('Al Bundy'!$G$5:$G$14971,"Male",'Al Bundy'!$H$5:$H$14971,'Tasks 1,2'!$B26,'Al Bundy'!$M$5:$M$14971,"2015",'Al Bundy'!$N$5:$N$14971,'Tasks 1,2'!M$10,'Al Bundy'!$D$5:$D$14971,"United States")</f>
        <v>1</v>
      </c>
      <c r="N26" s="1">
        <f>COUNTIFS('Al Bundy'!$G$5:$G$14971,"Male",'Al Bundy'!$H$5:$H$14971,'Tasks 1,2'!$B26,'Al Bundy'!$M$5:$M$14971,"2015",'Al Bundy'!$N$5:$N$14971,'Tasks 1,2'!N$10,'Al Bundy'!$D$5:$D$14971,"United States")</f>
        <v>1</v>
      </c>
      <c r="P26" s="1">
        <f>COUNTIFS('Al Bundy'!$G$5:$G$14971,"Male",'Al Bundy'!$H$5:$H$14971,'Tasks 1,2'!$B26,'Al Bundy'!$M$5:$M$14971,"2016",'Al Bundy'!$N$5:$N$14971,'Tasks 1,2'!P$10,'Al Bundy'!$D$5:$D$14971,"United States")</f>
        <v>0</v>
      </c>
      <c r="Q26" s="1">
        <f>COUNTIFS('Al Bundy'!$G$5:$G$14971,"Male",'Al Bundy'!$H$5:$H$14971,'Tasks 1,2'!$B26,'Al Bundy'!$M$5:$M$14971,"2016",'Al Bundy'!$N$5:$N$14971,'Tasks 1,2'!Q$10,'Al Bundy'!$D$5:$D$14971,"United States")</f>
        <v>0</v>
      </c>
      <c r="R26" s="1">
        <f>COUNTIFS('Al Bundy'!$G$5:$G$14971,"Male",'Al Bundy'!$H$5:$H$14971,'Tasks 1,2'!$B26,'Al Bundy'!$M$5:$M$14971,"2016",'Al Bundy'!$N$5:$N$14971,'Tasks 1,2'!R$10,'Al Bundy'!$D$5:$D$14971,"United States")</f>
        <v>0</v>
      </c>
      <c r="S26" s="1">
        <f>COUNTIFS('Al Bundy'!$G$5:$G$14971,"Male",'Al Bundy'!$H$5:$H$14971,'Tasks 1,2'!$B26,'Al Bundy'!$M$5:$M$14971,"2016",'Al Bundy'!$N$5:$N$14971,'Tasks 1,2'!S$10,'Al Bundy'!$D$5:$D$14971,"United States")</f>
        <v>1</v>
      </c>
      <c r="T26" s="1">
        <f>COUNTIFS('Al Bundy'!$G$5:$G$14971,"Male",'Al Bundy'!$H$5:$H$14971,'Tasks 1,2'!$B26,'Al Bundy'!$M$5:$M$14971,"2016",'Al Bundy'!$N$5:$N$14971,'Tasks 1,2'!T$10,'Al Bundy'!$D$5:$D$14971,"United States")</f>
        <v>1</v>
      </c>
      <c r="U26" s="1">
        <f>COUNTIFS('Al Bundy'!$G$5:$G$14971,"Male",'Al Bundy'!$H$5:$H$14971,'Tasks 1,2'!$B26,'Al Bundy'!$M$5:$M$14971,"2016",'Al Bundy'!$N$5:$N$14971,'Tasks 1,2'!U$10,'Al Bundy'!$D$5:$D$14971,"United States")</f>
        <v>0</v>
      </c>
      <c r="V26" s="1">
        <f>COUNTIFS('Al Bundy'!$G$5:$G$14971,"Male",'Al Bundy'!$H$5:$H$14971,'Tasks 1,2'!$B26,'Al Bundy'!$M$5:$M$14971,"2016",'Al Bundy'!$N$5:$N$14971,'Tasks 1,2'!V$10,'Al Bundy'!$D$5:$D$14971,"United States")</f>
        <v>4</v>
      </c>
      <c r="W26" s="1">
        <f>COUNTIFS('Al Bundy'!$G$5:$G$14971,"Male",'Al Bundy'!$H$5:$H$14971,'Tasks 1,2'!$B26,'Al Bundy'!$M$5:$M$14971,"2016",'Al Bundy'!$N$5:$N$14971,'Tasks 1,2'!W$10,'Al Bundy'!$D$5:$D$14971,"United States")</f>
        <v>0</v>
      </c>
      <c r="X26" s="1">
        <f>COUNTIFS('Al Bundy'!$G$5:$G$14971,"Male",'Al Bundy'!$H$5:$H$14971,'Tasks 1,2'!$B26,'Al Bundy'!$M$5:$M$14971,"2016",'Al Bundy'!$N$5:$N$14971,'Tasks 1,2'!X$10,'Al Bundy'!$D$5:$D$14971,"United States")</f>
        <v>0</v>
      </c>
      <c r="Y26" s="1">
        <f>COUNTIFS('Al Bundy'!$G$5:$G$14971,"Male",'Al Bundy'!$H$5:$H$14971,'Tasks 1,2'!$B26,'Al Bundy'!$M$5:$M$14971,"2016",'Al Bundy'!$N$5:$N$14971,'Tasks 1,2'!Y$10,'Al Bundy'!$D$5:$D$14971,"United States")</f>
        <v>0</v>
      </c>
      <c r="Z26" s="1">
        <f>COUNTIFS('Al Bundy'!$G$5:$G$14971,"Male",'Al Bundy'!$H$5:$H$14971,'Tasks 1,2'!$B26,'Al Bundy'!$M$5:$M$14971,"2016",'Al Bundy'!$N$5:$N$14971,'Tasks 1,2'!Z$10,'Al Bundy'!$D$5:$D$14971,"United States")</f>
        <v>0</v>
      </c>
      <c r="AA26" s="1">
        <f>COUNTIFS('Al Bundy'!$G$5:$G$14971,"Male",'Al Bundy'!$H$5:$H$14971,'Tasks 1,2'!$B26,'Al Bundy'!$M$5:$M$14971,"2016",'Al Bundy'!$N$5:$N$14971,'Tasks 1,2'!AA$10,'Al Bundy'!$D$5:$D$14971,"United States")</f>
        <v>2</v>
      </c>
      <c r="AC26" s="5">
        <f t="shared" si="0"/>
        <v>0.54166666666666663</v>
      </c>
      <c r="AE26" s="5">
        <f t="shared" si="2"/>
        <v>0.19014836566792676</v>
      </c>
      <c r="AG26" s="5">
        <f t="shared" si="3"/>
        <v>0.39341696856694047</v>
      </c>
      <c r="AH26" s="21"/>
      <c r="AI26" s="5">
        <f t="shared" si="4"/>
        <v>0.14824969809972616</v>
      </c>
      <c r="AJ26" s="24">
        <f t="shared" si="1"/>
        <v>0.93508363523360716</v>
      </c>
      <c r="AL26" s="35">
        <f t="shared" si="5"/>
        <v>1</v>
      </c>
      <c r="AN26" s="39">
        <f t="shared" si="6"/>
        <v>1</v>
      </c>
      <c r="AP26" s="39">
        <v>1.4409406015647919</v>
      </c>
      <c r="AR26" s="39">
        <f t="shared" si="7"/>
        <v>0.44094060156479187</v>
      </c>
    </row>
    <row r="27" spans="2:44" x14ac:dyDescent="0.15">
      <c r="B27" s="16">
        <v>16</v>
      </c>
      <c r="C27" s="1">
        <f>COUNTIFS('Al Bundy'!$G$5:$G$14971,"Male",'Al Bundy'!$H$5:$H$14971,'Tasks 1,2'!$B27,'Al Bundy'!$M$5:$M$14971,"2015",'Al Bundy'!$N$5:$N$14971,'Tasks 1,2'!C$10,'Al Bundy'!$D$5:$D$14971,"United States")</f>
        <v>0</v>
      </c>
      <c r="D27" s="1">
        <f>COUNTIFS('Al Bundy'!$G$5:$G$14971,"Male",'Al Bundy'!$H$5:$H$14971,'Tasks 1,2'!$B27,'Al Bundy'!$M$5:$M$14971,"2015",'Al Bundy'!$N$5:$N$14971,'Tasks 1,2'!D$10,'Al Bundy'!$D$5:$D$14971,"United States")</f>
        <v>0</v>
      </c>
      <c r="E27" s="1">
        <f>COUNTIFS('Al Bundy'!$G$5:$G$14971,"Male",'Al Bundy'!$H$5:$H$14971,'Tasks 1,2'!$B27,'Al Bundy'!$M$5:$M$14971,"2015",'Al Bundy'!$N$5:$N$14971,'Tasks 1,2'!E$10,'Al Bundy'!$D$5:$D$14971,"United States")</f>
        <v>0</v>
      </c>
      <c r="F27" s="1">
        <f>COUNTIFS('Al Bundy'!$G$5:$G$14971,"Male",'Al Bundy'!$H$5:$H$14971,'Tasks 1,2'!$B27,'Al Bundy'!$M$5:$M$14971,"2015",'Al Bundy'!$N$5:$N$14971,'Tasks 1,2'!F$10,'Al Bundy'!$D$5:$D$14971,"United States")</f>
        <v>0</v>
      </c>
      <c r="G27" s="1">
        <f>COUNTIFS('Al Bundy'!$G$5:$G$14971,"Male",'Al Bundy'!$H$5:$H$14971,'Tasks 1,2'!$B27,'Al Bundy'!$M$5:$M$14971,"2015",'Al Bundy'!$N$5:$N$14971,'Tasks 1,2'!G$10,'Al Bundy'!$D$5:$D$14971,"United States")</f>
        <v>0</v>
      </c>
      <c r="H27" s="1">
        <f>COUNTIFS('Al Bundy'!$G$5:$G$14971,"Male",'Al Bundy'!$H$5:$H$14971,'Tasks 1,2'!$B27,'Al Bundy'!$M$5:$M$14971,"2015",'Al Bundy'!$N$5:$N$14971,'Tasks 1,2'!H$10,'Al Bundy'!$D$5:$D$14971,"United States")</f>
        <v>0</v>
      </c>
      <c r="I27" s="1">
        <f>COUNTIFS('Al Bundy'!$G$5:$G$14971,"Male",'Al Bundy'!$H$5:$H$14971,'Tasks 1,2'!$B27,'Al Bundy'!$M$5:$M$14971,"2015",'Al Bundy'!$N$5:$N$14971,'Tasks 1,2'!I$10,'Al Bundy'!$D$5:$D$14971,"United States")</f>
        <v>0</v>
      </c>
      <c r="J27" s="1">
        <f>COUNTIFS('Al Bundy'!$G$5:$G$14971,"Male",'Al Bundy'!$H$5:$H$14971,'Tasks 1,2'!$B27,'Al Bundy'!$M$5:$M$14971,"2015",'Al Bundy'!$N$5:$N$14971,'Tasks 1,2'!J$10,'Al Bundy'!$D$5:$D$14971,"United States")</f>
        <v>0</v>
      </c>
      <c r="K27" s="1">
        <f>COUNTIFS('Al Bundy'!$G$5:$G$14971,"Male",'Al Bundy'!$H$5:$H$14971,'Tasks 1,2'!$B27,'Al Bundy'!$M$5:$M$14971,"2015",'Al Bundy'!$N$5:$N$14971,'Tasks 1,2'!K$10,'Al Bundy'!$D$5:$D$14971,"United States")</f>
        <v>0</v>
      </c>
      <c r="L27" s="1">
        <f>COUNTIFS('Al Bundy'!$G$5:$G$14971,"Male",'Al Bundy'!$H$5:$H$14971,'Tasks 1,2'!$B27,'Al Bundy'!$M$5:$M$14971,"2015",'Al Bundy'!$N$5:$N$14971,'Tasks 1,2'!L$10,'Al Bundy'!$D$5:$D$14971,"United States")</f>
        <v>0</v>
      </c>
      <c r="M27" s="1">
        <f>COUNTIFS('Al Bundy'!$G$5:$G$14971,"Male",'Al Bundy'!$H$5:$H$14971,'Tasks 1,2'!$B27,'Al Bundy'!$M$5:$M$14971,"2015",'Al Bundy'!$N$5:$N$14971,'Tasks 1,2'!M$10,'Al Bundy'!$D$5:$D$14971,"United States")</f>
        <v>0</v>
      </c>
      <c r="N27" s="1">
        <f>COUNTIFS('Al Bundy'!$G$5:$G$14971,"Male",'Al Bundy'!$H$5:$H$14971,'Tasks 1,2'!$B27,'Al Bundy'!$M$5:$M$14971,"2015",'Al Bundy'!$N$5:$N$14971,'Tasks 1,2'!N$10,'Al Bundy'!$D$5:$D$14971,"United States")</f>
        <v>0</v>
      </c>
      <c r="P27" s="1">
        <f>COUNTIFS('Al Bundy'!$G$5:$G$14971,"Male",'Al Bundy'!$H$5:$H$14971,'Tasks 1,2'!$B27,'Al Bundy'!$M$5:$M$14971,"2016",'Al Bundy'!$N$5:$N$14971,'Tasks 1,2'!P$10,'Al Bundy'!$D$5:$D$14971,"United States")</f>
        <v>0</v>
      </c>
      <c r="Q27" s="1">
        <f>COUNTIFS('Al Bundy'!$G$5:$G$14971,"Male",'Al Bundy'!$H$5:$H$14971,'Tasks 1,2'!$B27,'Al Bundy'!$M$5:$M$14971,"2016",'Al Bundy'!$N$5:$N$14971,'Tasks 1,2'!Q$10,'Al Bundy'!$D$5:$D$14971,"United States")</f>
        <v>0</v>
      </c>
      <c r="R27" s="1">
        <f>COUNTIFS('Al Bundy'!$G$5:$G$14971,"Male",'Al Bundy'!$H$5:$H$14971,'Tasks 1,2'!$B27,'Al Bundy'!$M$5:$M$14971,"2016",'Al Bundy'!$N$5:$N$14971,'Tasks 1,2'!R$10,'Al Bundy'!$D$5:$D$14971,"United States")</f>
        <v>0</v>
      </c>
      <c r="S27" s="1">
        <f>COUNTIFS('Al Bundy'!$G$5:$G$14971,"Male",'Al Bundy'!$H$5:$H$14971,'Tasks 1,2'!$B27,'Al Bundy'!$M$5:$M$14971,"2016",'Al Bundy'!$N$5:$N$14971,'Tasks 1,2'!S$10,'Al Bundy'!$D$5:$D$14971,"United States")</f>
        <v>0</v>
      </c>
      <c r="T27" s="1">
        <f>COUNTIFS('Al Bundy'!$G$5:$G$14971,"Male",'Al Bundy'!$H$5:$H$14971,'Tasks 1,2'!$B27,'Al Bundy'!$M$5:$M$14971,"2016",'Al Bundy'!$N$5:$N$14971,'Tasks 1,2'!T$10,'Al Bundy'!$D$5:$D$14971,"United States")</f>
        <v>0</v>
      </c>
      <c r="U27" s="1">
        <f>COUNTIFS('Al Bundy'!$G$5:$G$14971,"Male",'Al Bundy'!$H$5:$H$14971,'Tasks 1,2'!$B27,'Al Bundy'!$M$5:$M$14971,"2016",'Al Bundy'!$N$5:$N$14971,'Tasks 1,2'!U$10,'Al Bundy'!$D$5:$D$14971,"United States")</f>
        <v>0</v>
      </c>
      <c r="V27" s="1">
        <f>COUNTIFS('Al Bundy'!$G$5:$G$14971,"Male",'Al Bundy'!$H$5:$H$14971,'Tasks 1,2'!$B27,'Al Bundy'!$M$5:$M$14971,"2016",'Al Bundy'!$N$5:$N$14971,'Tasks 1,2'!V$10,'Al Bundy'!$D$5:$D$14971,"United States")</f>
        <v>0</v>
      </c>
      <c r="W27" s="1">
        <f>COUNTIFS('Al Bundy'!$G$5:$G$14971,"Male",'Al Bundy'!$H$5:$H$14971,'Tasks 1,2'!$B27,'Al Bundy'!$M$5:$M$14971,"2016",'Al Bundy'!$N$5:$N$14971,'Tasks 1,2'!W$10,'Al Bundy'!$D$5:$D$14971,"United States")</f>
        <v>0</v>
      </c>
      <c r="X27" s="1">
        <f>COUNTIFS('Al Bundy'!$G$5:$G$14971,"Male",'Al Bundy'!$H$5:$H$14971,'Tasks 1,2'!$B27,'Al Bundy'!$M$5:$M$14971,"2016",'Al Bundy'!$N$5:$N$14971,'Tasks 1,2'!X$10,'Al Bundy'!$D$5:$D$14971,"United States")</f>
        <v>0</v>
      </c>
      <c r="Y27" s="1">
        <f>COUNTIFS('Al Bundy'!$G$5:$G$14971,"Male",'Al Bundy'!$H$5:$H$14971,'Tasks 1,2'!$B27,'Al Bundy'!$M$5:$M$14971,"2016",'Al Bundy'!$N$5:$N$14971,'Tasks 1,2'!Y$10,'Al Bundy'!$D$5:$D$14971,"United States")</f>
        <v>0</v>
      </c>
      <c r="Z27" s="1">
        <f>COUNTIFS('Al Bundy'!$G$5:$G$14971,"Male",'Al Bundy'!$H$5:$H$14971,'Tasks 1,2'!$B27,'Al Bundy'!$M$5:$M$14971,"2016",'Al Bundy'!$N$5:$N$14971,'Tasks 1,2'!Z$10,'Al Bundy'!$D$5:$D$14971,"United States")</f>
        <v>0</v>
      </c>
      <c r="AA27" s="1">
        <f>COUNTIFS('Al Bundy'!$G$5:$G$14971,"Male",'Al Bundy'!$H$5:$H$14971,'Tasks 1,2'!$B27,'Al Bundy'!$M$5:$M$14971,"2016",'Al Bundy'!$N$5:$N$14971,'Tasks 1,2'!AA$10,'Al Bundy'!$D$5:$D$14971,"United States")</f>
        <v>0</v>
      </c>
      <c r="AC27" s="18">
        <f t="shared" si="0"/>
        <v>0</v>
      </c>
      <c r="AE27" s="18">
        <f t="shared" si="2"/>
        <v>0</v>
      </c>
      <c r="AG27" s="18">
        <f t="shared" si="3"/>
        <v>0</v>
      </c>
      <c r="AH27" s="21"/>
      <c r="AI27" s="18">
        <f t="shared" si="4"/>
        <v>0</v>
      </c>
      <c r="AJ27" s="25">
        <f t="shared" si="1"/>
        <v>0</v>
      </c>
      <c r="AL27" s="40">
        <f t="shared" si="5"/>
        <v>0</v>
      </c>
      <c r="AN27" s="40">
        <f t="shared" si="6"/>
        <v>0</v>
      </c>
      <c r="AP27" s="40">
        <v>0</v>
      </c>
      <c r="AR27" s="40">
        <f t="shared" si="7"/>
        <v>0</v>
      </c>
    </row>
    <row r="28" spans="2:44" ht="13" thickBot="1" x14ac:dyDescent="0.2">
      <c r="B28" s="19" t="s">
        <v>63</v>
      </c>
      <c r="C28" s="19">
        <f>SUM(C11:C27)</f>
        <v>66</v>
      </c>
      <c r="D28" s="19">
        <f t="shared" ref="D28" si="8">SUM(D11:D27)</f>
        <v>76</v>
      </c>
      <c r="E28" s="19">
        <f t="shared" ref="E28" si="9">SUM(E11:E27)</f>
        <v>65</v>
      </c>
      <c r="F28" s="19">
        <f t="shared" ref="F28" si="10">SUM(F11:F27)</f>
        <v>65</v>
      </c>
      <c r="G28" s="19">
        <f t="shared" ref="G28" si="11">SUM(G11:G27)</f>
        <v>82</v>
      </c>
      <c r="H28" s="19">
        <f t="shared" ref="H28" si="12">SUM(H11:H27)</f>
        <v>103</v>
      </c>
      <c r="I28" s="19">
        <f t="shared" ref="I28" si="13">SUM(I11:I27)</f>
        <v>109</v>
      </c>
      <c r="J28" s="19">
        <f t="shared" ref="J28" si="14">SUM(J11:J27)</f>
        <v>105</v>
      </c>
      <c r="K28" s="19">
        <f t="shared" ref="K28" si="15">SUM(K11:K27)</f>
        <v>105</v>
      </c>
      <c r="L28" s="19">
        <f t="shared" ref="L28" si="16">SUM(L11:L27)</f>
        <v>112</v>
      </c>
      <c r="M28" s="19">
        <f t="shared" ref="M28" si="17">SUM(M11:M27)</f>
        <v>104</v>
      </c>
      <c r="N28" s="19">
        <f t="shared" ref="N28" si="18">SUM(N11:N27)</f>
        <v>101</v>
      </c>
      <c r="P28" s="19">
        <f>SUM(P11:P27)</f>
        <v>110</v>
      </c>
      <c r="Q28" s="19">
        <f t="shared" ref="Q28:AA28" si="19">SUM(Q11:Q27)</f>
        <v>132</v>
      </c>
      <c r="R28" s="19">
        <f t="shared" si="19"/>
        <v>134</v>
      </c>
      <c r="S28" s="19">
        <f t="shared" si="19"/>
        <v>103</v>
      </c>
      <c r="T28" s="19">
        <f t="shared" si="19"/>
        <v>160</v>
      </c>
      <c r="U28" s="19">
        <f t="shared" si="19"/>
        <v>148</v>
      </c>
      <c r="V28" s="19">
        <f t="shared" si="19"/>
        <v>165</v>
      </c>
      <c r="W28" s="19">
        <f t="shared" si="19"/>
        <v>178</v>
      </c>
      <c r="X28" s="19">
        <f t="shared" si="19"/>
        <v>142</v>
      </c>
      <c r="Y28" s="19">
        <f t="shared" si="19"/>
        <v>182</v>
      </c>
      <c r="Z28" s="19">
        <f t="shared" si="19"/>
        <v>125</v>
      </c>
      <c r="AA28" s="19">
        <f t="shared" si="19"/>
        <v>98</v>
      </c>
    </row>
    <row r="30" spans="2:44" ht="13" thickBot="1" x14ac:dyDescent="0.2">
      <c r="AJ30" s="32" t="s">
        <v>71</v>
      </c>
      <c r="AP30" s="1" t="s">
        <v>92</v>
      </c>
    </row>
    <row r="31" spans="2:44" x14ac:dyDescent="0.15">
      <c r="AI31" s="22" t="s">
        <v>73</v>
      </c>
      <c r="AJ31" s="1">
        <v>24</v>
      </c>
      <c r="AP31" s="1" t="s">
        <v>93</v>
      </c>
    </row>
    <row r="32" spans="2:44" x14ac:dyDescent="0.15">
      <c r="AI32" s="33" t="s">
        <v>102</v>
      </c>
      <c r="AJ32" s="18">
        <v>2.069</v>
      </c>
      <c r="AP32" s="1" t="s">
        <v>94</v>
      </c>
    </row>
  </sheetData>
  <mergeCells count="7">
    <mergeCell ref="AN9:AN10"/>
    <mergeCell ref="AP9:AP10"/>
    <mergeCell ref="P9:AA9"/>
    <mergeCell ref="C9:N9"/>
    <mergeCell ref="AI10:AJ10"/>
    <mergeCell ref="AL9:AL10"/>
    <mergeCell ref="AI9:AJ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R32"/>
  <sheetViews>
    <sheetView tabSelected="1" topLeftCell="AG4" zoomScale="125" zoomScaleNormal="100" workbookViewId="0">
      <selection activeCell="AM31" sqref="AM31:AN32"/>
    </sheetView>
  </sheetViews>
  <sheetFormatPr baseColWidth="10" defaultColWidth="8.83203125" defaultRowHeight="12" x14ac:dyDescent="0.15"/>
  <cols>
    <col min="1" max="1" width="2" style="1" customWidth="1"/>
    <col min="2" max="2" width="4.5" style="1" customWidth="1"/>
    <col min="3" max="3" width="3.5" style="1" bestFit="1" customWidth="1"/>
    <col min="4" max="10" width="4" style="1" bestFit="1" customWidth="1"/>
    <col min="11" max="11" width="3.83203125" style="1" customWidth="1"/>
    <col min="12" max="14" width="3.5" style="1" bestFit="1" customWidth="1"/>
    <col min="15" max="15" width="3.83203125" style="1" bestFit="1" customWidth="1"/>
    <col min="16" max="16" width="3.5" style="1" bestFit="1" customWidth="1"/>
    <col min="17" max="24" width="4" style="1" bestFit="1" customWidth="1"/>
    <col min="25" max="27" width="4.83203125" style="1" bestFit="1" customWidth="1"/>
    <col min="28" max="28" width="3.83203125" style="1" bestFit="1" customWidth="1"/>
    <col min="29" max="29" width="5.5" style="1" bestFit="1" customWidth="1"/>
    <col min="30" max="30" width="5.33203125" style="1" bestFit="1" customWidth="1"/>
    <col min="31" max="31" width="3.33203125" style="1" customWidth="1"/>
    <col min="32" max="32" width="7" style="1" customWidth="1"/>
    <col min="33" max="33" width="7.1640625" style="1" customWidth="1"/>
    <col min="34" max="34" width="2" style="1" customWidth="1"/>
    <col min="35" max="35" width="8.6640625" style="1" customWidth="1"/>
    <col min="36" max="36" width="2" style="1" customWidth="1"/>
    <col min="37" max="37" width="7.5" style="1" customWidth="1"/>
    <col min="38" max="38" width="2" style="1" customWidth="1"/>
    <col min="39" max="40" width="5.33203125" style="1" bestFit="1" customWidth="1"/>
    <col min="41" max="41" width="6" style="1" customWidth="1"/>
    <col min="42" max="44" width="5.5" style="1" customWidth="1"/>
    <col min="45" max="16384" width="8.83203125" style="1"/>
  </cols>
  <sheetData>
    <row r="1" spans="2:44" ht="16" x14ac:dyDescent="0.2">
      <c r="B1" s="2" t="s">
        <v>64</v>
      </c>
    </row>
    <row r="2" spans="2:44" x14ac:dyDescent="0.15">
      <c r="B2" s="22" t="s">
        <v>69</v>
      </c>
    </row>
    <row r="4" spans="2:44" x14ac:dyDescent="0.15">
      <c r="B4" s="22" t="s">
        <v>97</v>
      </c>
    </row>
    <row r="6" spans="2:44" ht="13" x14ac:dyDescent="0.15">
      <c r="B6" s="4" t="s">
        <v>95</v>
      </c>
      <c r="AL6" s="22"/>
    </row>
    <row r="7" spans="2:44" x14ac:dyDescent="0.15">
      <c r="AL7" s="22"/>
    </row>
    <row r="8" spans="2:44" ht="13" x14ac:dyDescent="0.15">
      <c r="B8" s="4" t="s">
        <v>80</v>
      </c>
      <c r="G8" s="3"/>
      <c r="H8" s="3"/>
      <c r="I8" s="3"/>
      <c r="K8" s="4"/>
      <c r="AO8" s="5"/>
      <c r="AP8" s="5"/>
    </row>
    <row r="9" spans="2:44" ht="13" x14ac:dyDescent="0.15">
      <c r="B9" s="4"/>
      <c r="G9" s="3"/>
      <c r="H9" s="3"/>
      <c r="I9" s="3"/>
      <c r="K9" s="4"/>
      <c r="AO9" s="5"/>
      <c r="AP9" s="5"/>
    </row>
    <row r="10" spans="2:44" ht="13" x14ac:dyDescent="0.15">
      <c r="B10" s="4"/>
      <c r="G10" s="3"/>
      <c r="H10" s="3"/>
      <c r="I10" s="3"/>
      <c r="K10" s="4"/>
    </row>
    <row r="11" spans="2:44" ht="15" customHeight="1" thickBot="1" x14ac:dyDescent="0.2">
      <c r="C11" s="47" t="s">
        <v>76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P11" s="47" t="s">
        <v>77</v>
      </c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C11" s="43" t="s">
        <v>68</v>
      </c>
      <c r="AD11" s="44"/>
      <c r="AF11" s="43" t="s">
        <v>70</v>
      </c>
      <c r="AG11" s="44"/>
      <c r="AI11" s="45" t="s">
        <v>78</v>
      </c>
      <c r="AK11" s="45" t="s">
        <v>72</v>
      </c>
      <c r="AM11" s="48" t="s">
        <v>101</v>
      </c>
      <c r="AN11" s="48"/>
      <c r="AO11" s="34"/>
      <c r="AP11" s="34"/>
      <c r="AQ11" s="34"/>
      <c r="AR11" s="34"/>
    </row>
    <row r="12" spans="2:44" ht="15" customHeight="1" thickBot="1" x14ac:dyDescent="0.2">
      <c r="B12" s="17" t="s">
        <v>15</v>
      </c>
      <c r="C12" s="20">
        <v>1</v>
      </c>
      <c r="D12" s="20">
        <v>2</v>
      </c>
      <c r="E12" s="20">
        <v>3</v>
      </c>
      <c r="F12" s="20">
        <v>4</v>
      </c>
      <c r="G12" s="20">
        <v>5</v>
      </c>
      <c r="H12" s="20">
        <v>6</v>
      </c>
      <c r="I12" s="20">
        <v>7</v>
      </c>
      <c r="J12" s="20">
        <v>8</v>
      </c>
      <c r="K12" s="20">
        <v>9</v>
      </c>
      <c r="L12" s="20">
        <v>10</v>
      </c>
      <c r="M12" s="20">
        <v>11</v>
      </c>
      <c r="N12" s="20">
        <v>12</v>
      </c>
      <c r="P12" s="20">
        <v>1</v>
      </c>
      <c r="Q12" s="20">
        <v>2</v>
      </c>
      <c r="R12" s="20">
        <v>3</v>
      </c>
      <c r="S12" s="20">
        <v>4</v>
      </c>
      <c r="T12" s="20">
        <v>5</v>
      </c>
      <c r="U12" s="20">
        <v>6</v>
      </c>
      <c r="V12" s="20">
        <v>7</v>
      </c>
      <c r="W12" s="20">
        <v>8</v>
      </c>
      <c r="X12" s="20">
        <v>9</v>
      </c>
      <c r="Y12" s="20">
        <v>10</v>
      </c>
      <c r="Z12" s="20">
        <v>11</v>
      </c>
      <c r="AA12" s="20">
        <v>12</v>
      </c>
      <c r="AC12" s="32" t="s">
        <v>34</v>
      </c>
      <c r="AD12" s="32" t="s">
        <v>35</v>
      </c>
      <c r="AF12" s="32" t="s">
        <v>34</v>
      </c>
      <c r="AG12" s="32" t="s">
        <v>35</v>
      </c>
      <c r="AI12" s="46"/>
      <c r="AK12" s="45"/>
      <c r="AM12" s="48"/>
      <c r="AN12" s="48"/>
      <c r="AO12" s="42"/>
      <c r="AP12" s="42"/>
      <c r="AQ12" s="42"/>
      <c r="AR12" s="42"/>
    </row>
    <row r="13" spans="2:44" x14ac:dyDescent="0.15">
      <c r="B13" s="15">
        <v>4</v>
      </c>
      <c r="C13" s="1">
        <f>COUNTIFS('Al Bundy'!$G$5:$G$14971,"Female",'Al Bundy'!$H$5:$H$14971,'Task 3'!$B13,'Al Bundy'!$N$5:$N$14971,'Task 3'!C$12,'Al Bundy'!$F$5:$F$14971,"GER1",'Al Bundy'!$M$5:$M$14971,"2016")</f>
        <v>0</v>
      </c>
      <c r="D13" s="1">
        <f>COUNTIFS('Al Bundy'!$G$5:$G$14971,"Female",'Al Bundy'!$H$5:$H$14971,'Task 3'!$B13,'Al Bundy'!$N$5:$N$14971,'Task 3'!D$12,'Al Bundy'!$F$5:$F$14971,"GER1",'Al Bundy'!$M$5:$M$14971,"2016")</f>
        <v>0</v>
      </c>
      <c r="E13" s="1">
        <f>COUNTIFS('Al Bundy'!$G$5:$G$14971,"Female",'Al Bundy'!$H$5:$H$14971,'Task 3'!$B13,'Al Bundy'!$N$5:$N$14971,'Task 3'!E$12,'Al Bundy'!$F$5:$F$14971,"GER1",'Al Bundy'!$M$5:$M$14971,"2016")</f>
        <v>0</v>
      </c>
      <c r="F13" s="1">
        <f>COUNTIFS('Al Bundy'!$G$5:$G$14971,"Female",'Al Bundy'!$H$5:$H$14971,'Task 3'!$B13,'Al Bundy'!$N$5:$N$14971,'Task 3'!F$12,'Al Bundy'!$F$5:$F$14971,"GER1",'Al Bundy'!$M$5:$M$14971,"2016")</f>
        <v>0</v>
      </c>
      <c r="G13" s="1">
        <f>COUNTIFS('Al Bundy'!$G$5:$G$14971,"Female",'Al Bundy'!$H$5:$H$14971,'Task 3'!$B13,'Al Bundy'!$N$5:$N$14971,'Task 3'!G$12,'Al Bundy'!$F$5:$F$14971,"GER1",'Al Bundy'!$M$5:$M$14971,"2016")</f>
        <v>0</v>
      </c>
      <c r="H13" s="1">
        <f>COUNTIFS('Al Bundy'!$G$5:$G$14971,"Female",'Al Bundy'!$H$5:$H$14971,'Task 3'!$B13,'Al Bundy'!$N$5:$N$14971,'Task 3'!H$12,'Al Bundy'!$F$5:$F$14971,"GER1",'Al Bundy'!$M$5:$M$14971,"2016")</f>
        <v>0</v>
      </c>
      <c r="I13" s="1">
        <f>COUNTIFS('Al Bundy'!$G$5:$G$14971,"Female",'Al Bundy'!$H$5:$H$14971,'Task 3'!$B13,'Al Bundy'!$N$5:$N$14971,'Task 3'!I$12,'Al Bundy'!$F$5:$F$14971,"GER1",'Al Bundy'!$M$5:$M$14971,"2016")</f>
        <v>0</v>
      </c>
      <c r="J13" s="1">
        <f>COUNTIFS('Al Bundy'!$G$5:$G$14971,"Female",'Al Bundy'!$H$5:$H$14971,'Task 3'!$B13,'Al Bundy'!$N$5:$N$14971,'Task 3'!J$12,'Al Bundy'!$F$5:$F$14971,"GER1",'Al Bundy'!$M$5:$M$14971,"2016")</f>
        <v>0</v>
      </c>
      <c r="K13" s="1">
        <f>COUNTIFS('Al Bundy'!$G$5:$G$14971,"Female",'Al Bundy'!$H$5:$H$14971,'Task 3'!$B13,'Al Bundy'!$N$5:$N$14971,'Task 3'!K$12,'Al Bundy'!$F$5:$F$14971,"GER1",'Al Bundy'!$M$5:$M$14971,"2016")</f>
        <v>0</v>
      </c>
      <c r="L13" s="1">
        <f>COUNTIFS('Al Bundy'!$G$5:$G$14971,"Female",'Al Bundy'!$H$5:$H$14971,'Task 3'!$B13,'Al Bundy'!$N$5:$N$14971,'Task 3'!L$12,'Al Bundy'!$F$5:$F$14971,"GER1",'Al Bundy'!$M$5:$M$14971,"2016")</f>
        <v>0</v>
      </c>
      <c r="M13" s="1">
        <f>COUNTIFS('Al Bundy'!$G$5:$G$14971,"Female",'Al Bundy'!$H$5:$H$14971,'Task 3'!$B13,'Al Bundy'!$N$5:$N$14971,'Task 3'!M$12,'Al Bundy'!$F$5:$F$14971,"GER1",'Al Bundy'!$M$5:$M$14971,"2016")</f>
        <v>0</v>
      </c>
      <c r="N13" s="1">
        <f>COUNTIFS('Al Bundy'!$G$5:$G$14971,"Female",'Al Bundy'!$H$5:$H$14971,'Task 3'!$B13,'Al Bundy'!$N$5:$N$14971,'Task 3'!N$12,'Al Bundy'!$F$5:$F$14971,"GER1",'Al Bundy'!$M$5:$M$14971,"2016")</f>
        <v>0</v>
      </c>
      <c r="P13" s="1">
        <f>COUNTIFS('Al Bundy'!$G$5:$G$14971,"Female",'Al Bundy'!$H$5:$H$14971,'Task 3'!$B13,'Al Bundy'!$N$5:$N$14971,'Task 3'!P$12,'Al Bundy'!$F$5:$F$14971,"GER2",'Al Bundy'!$M$5:$M$14971,"2016")</f>
        <v>0</v>
      </c>
      <c r="Q13" s="1">
        <f>COUNTIFS('Al Bundy'!$G$5:$G$14971,"Female",'Al Bundy'!$H$5:$H$14971,'Task 3'!$B13,'Al Bundy'!$N$5:$N$14971,'Task 3'!Q$12,'Al Bundy'!$F$5:$F$14971,"GER2",'Al Bundy'!$M$5:$M$14971,"2016")</f>
        <v>0</v>
      </c>
      <c r="R13" s="1">
        <f>COUNTIFS('Al Bundy'!$G$5:$G$14971,"Female",'Al Bundy'!$H$5:$H$14971,'Task 3'!$B13,'Al Bundy'!$N$5:$N$14971,'Task 3'!R$12,'Al Bundy'!$F$5:$F$14971,"GER2",'Al Bundy'!$M$5:$M$14971,"2016")</f>
        <v>0</v>
      </c>
      <c r="S13" s="1">
        <f>COUNTIFS('Al Bundy'!$G$5:$G$14971,"Female",'Al Bundy'!$H$5:$H$14971,'Task 3'!$B13,'Al Bundy'!$N$5:$N$14971,'Task 3'!S$12,'Al Bundy'!$F$5:$F$14971,"GER2",'Al Bundy'!$M$5:$M$14971,"2016")</f>
        <v>0</v>
      </c>
      <c r="T13" s="1">
        <f>COUNTIFS('Al Bundy'!$G$5:$G$14971,"Female",'Al Bundy'!$H$5:$H$14971,'Task 3'!$B13,'Al Bundy'!$N$5:$N$14971,'Task 3'!T$12,'Al Bundy'!$F$5:$F$14971,"GER2",'Al Bundy'!$M$5:$M$14971,"2016")</f>
        <v>0</v>
      </c>
      <c r="U13" s="1">
        <f>COUNTIFS('Al Bundy'!$G$5:$G$14971,"Female",'Al Bundy'!$H$5:$H$14971,'Task 3'!$B13,'Al Bundy'!$N$5:$N$14971,'Task 3'!U$12,'Al Bundy'!$F$5:$F$14971,"GER2",'Al Bundy'!$M$5:$M$14971,"2016")</f>
        <v>0</v>
      </c>
      <c r="V13" s="1">
        <f>COUNTIFS('Al Bundy'!$G$5:$G$14971,"Female",'Al Bundy'!$H$5:$H$14971,'Task 3'!$B13,'Al Bundy'!$N$5:$N$14971,'Task 3'!V$12,'Al Bundy'!$F$5:$F$14971,"GER2",'Al Bundy'!$M$5:$M$14971,"2016")</f>
        <v>0</v>
      </c>
      <c r="W13" s="1">
        <f>COUNTIFS('Al Bundy'!$G$5:$G$14971,"Female",'Al Bundy'!$H$5:$H$14971,'Task 3'!$B13,'Al Bundy'!$N$5:$N$14971,'Task 3'!W$12,'Al Bundy'!$F$5:$F$14971,"GER2",'Al Bundy'!$M$5:$M$14971,"2016")</f>
        <v>0</v>
      </c>
      <c r="X13" s="1">
        <f>COUNTIFS('Al Bundy'!$G$5:$G$14971,"Female",'Al Bundy'!$H$5:$H$14971,'Task 3'!$B13,'Al Bundy'!$N$5:$N$14971,'Task 3'!X$12,'Al Bundy'!$F$5:$F$14971,"GER2",'Al Bundy'!$M$5:$M$14971,"2016")</f>
        <v>0</v>
      </c>
      <c r="Y13" s="1">
        <f>COUNTIFS('Al Bundy'!$G$5:$G$14971,"Female",'Al Bundy'!$H$5:$H$14971,'Task 3'!$B13,'Al Bundy'!$N$5:$N$14971,'Task 3'!Y$12,'Al Bundy'!$F$5:$F$14971,"GER2",'Al Bundy'!$M$5:$M$14971,"2016")</f>
        <v>0</v>
      </c>
      <c r="Z13" s="1">
        <f>COUNTIFS('Al Bundy'!$G$5:$G$14971,"Female",'Al Bundy'!$H$5:$H$14971,'Task 3'!$B13,'Al Bundy'!$N$5:$N$14971,'Task 3'!Z$12,'Al Bundy'!$F$5:$F$14971,"GER2",'Al Bundy'!$M$5:$M$14971,"2016")</f>
        <v>0</v>
      </c>
      <c r="AA13" s="1">
        <f>COUNTIFS('Al Bundy'!$G$5:$G$14971,"Female",'Al Bundy'!$H$5:$H$14971,'Task 3'!$B13,'Al Bundy'!$N$5:$N$14971,'Task 3'!AA$12,'Al Bundy'!$F$5:$F$14971,"GER2",'Al Bundy'!$M$5:$M$14971,"2016")</f>
        <v>0</v>
      </c>
      <c r="AC13" s="5">
        <f>AVERAGE(C13:N13)</f>
        <v>0</v>
      </c>
      <c r="AD13" s="5">
        <f>AVERAGE(P13:AA13)</f>
        <v>0</v>
      </c>
      <c r="AF13" s="5">
        <f>_xlfn.VAR.S(C13:N13)</f>
        <v>0</v>
      </c>
      <c r="AG13" s="5">
        <f>_xlfn.VAR.S(P13:AA13)</f>
        <v>0</v>
      </c>
      <c r="AI13" s="5">
        <f>(($AM$31-1)*AF13+($AN$31-1)*AG13)/($AM$31+$AN$31-2)</f>
        <v>0</v>
      </c>
      <c r="AK13" s="5">
        <f t="shared" ref="AK13:AK27" si="0">$AN$32*SQRT(AI13/$AM$31+AI13/$AN$31)</f>
        <v>0</v>
      </c>
      <c r="AM13" s="5">
        <f>AC13-AD13-AK13</f>
        <v>0</v>
      </c>
      <c r="AN13" s="5">
        <f>AC13-AD13+AK13</f>
        <v>0</v>
      </c>
      <c r="AO13" s="5"/>
      <c r="AP13" s="5"/>
      <c r="AQ13" s="5"/>
      <c r="AR13" s="5"/>
    </row>
    <row r="14" spans="2:44" x14ac:dyDescent="0.15">
      <c r="B14" s="15">
        <v>4.5</v>
      </c>
      <c r="C14" s="1">
        <f>COUNTIFS('Al Bundy'!$G$5:$G$14971,"Female",'Al Bundy'!$H$5:$H$14971,'Task 3'!$B14,'Al Bundy'!$N$5:$N$14971,'Task 3'!C$12,'Al Bundy'!$F$5:$F$14971,"GER1",'Al Bundy'!$M$5:$M$14971,"2016")</f>
        <v>0</v>
      </c>
      <c r="D14" s="1">
        <f>COUNTIFS('Al Bundy'!$G$5:$G$14971,"Female",'Al Bundy'!$H$5:$H$14971,'Task 3'!$B14,'Al Bundy'!$N$5:$N$14971,'Task 3'!D$12,'Al Bundy'!$F$5:$F$14971,"GER1",'Al Bundy'!$M$5:$M$14971,"2016")</f>
        <v>0</v>
      </c>
      <c r="E14" s="1">
        <f>COUNTIFS('Al Bundy'!$G$5:$G$14971,"Female",'Al Bundy'!$H$5:$H$14971,'Task 3'!$B14,'Al Bundy'!$N$5:$N$14971,'Task 3'!E$12,'Al Bundy'!$F$5:$F$14971,"GER1",'Al Bundy'!$M$5:$M$14971,"2016")</f>
        <v>0</v>
      </c>
      <c r="F14" s="1">
        <f>COUNTIFS('Al Bundy'!$G$5:$G$14971,"Female",'Al Bundy'!$H$5:$H$14971,'Task 3'!$B14,'Al Bundy'!$N$5:$N$14971,'Task 3'!F$12,'Al Bundy'!$F$5:$F$14971,"GER1",'Al Bundy'!$M$5:$M$14971,"2016")</f>
        <v>0</v>
      </c>
      <c r="G14" s="1">
        <f>COUNTIFS('Al Bundy'!$G$5:$G$14971,"Female",'Al Bundy'!$H$5:$H$14971,'Task 3'!$B14,'Al Bundy'!$N$5:$N$14971,'Task 3'!G$12,'Al Bundy'!$F$5:$F$14971,"GER1",'Al Bundy'!$M$5:$M$14971,"2016")</f>
        <v>1</v>
      </c>
      <c r="H14" s="1">
        <f>COUNTIFS('Al Bundy'!$G$5:$G$14971,"Female",'Al Bundy'!$H$5:$H$14971,'Task 3'!$B14,'Al Bundy'!$N$5:$N$14971,'Task 3'!H$12,'Al Bundy'!$F$5:$F$14971,"GER1",'Al Bundy'!$M$5:$M$14971,"2016")</f>
        <v>3</v>
      </c>
      <c r="I14" s="1">
        <f>COUNTIFS('Al Bundy'!$G$5:$G$14971,"Female",'Al Bundy'!$H$5:$H$14971,'Task 3'!$B14,'Al Bundy'!$N$5:$N$14971,'Task 3'!I$12,'Al Bundy'!$F$5:$F$14971,"GER1",'Al Bundy'!$M$5:$M$14971,"2016")</f>
        <v>0</v>
      </c>
      <c r="J14" s="1">
        <f>COUNTIFS('Al Bundy'!$G$5:$G$14971,"Female",'Al Bundy'!$H$5:$H$14971,'Task 3'!$B14,'Al Bundy'!$N$5:$N$14971,'Task 3'!J$12,'Al Bundy'!$F$5:$F$14971,"GER1",'Al Bundy'!$M$5:$M$14971,"2016")</f>
        <v>0</v>
      </c>
      <c r="K14" s="1">
        <f>COUNTIFS('Al Bundy'!$G$5:$G$14971,"Female",'Al Bundy'!$H$5:$H$14971,'Task 3'!$B14,'Al Bundy'!$N$5:$N$14971,'Task 3'!K$12,'Al Bundy'!$F$5:$F$14971,"GER1",'Al Bundy'!$M$5:$M$14971,"2016")</f>
        <v>0</v>
      </c>
      <c r="L14" s="1">
        <f>COUNTIFS('Al Bundy'!$G$5:$G$14971,"Female",'Al Bundy'!$H$5:$H$14971,'Task 3'!$B14,'Al Bundy'!$N$5:$N$14971,'Task 3'!L$12,'Al Bundy'!$F$5:$F$14971,"GER1",'Al Bundy'!$M$5:$M$14971,"2016")</f>
        <v>0</v>
      </c>
      <c r="M14" s="1">
        <f>COUNTIFS('Al Bundy'!$G$5:$G$14971,"Female",'Al Bundy'!$H$5:$H$14971,'Task 3'!$B14,'Al Bundy'!$N$5:$N$14971,'Task 3'!M$12,'Al Bundy'!$F$5:$F$14971,"GER1",'Al Bundy'!$M$5:$M$14971,"2016")</f>
        <v>1</v>
      </c>
      <c r="N14" s="1">
        <f>COUNTIFS('Al Bundy'!$G$5:$G$14971,"Female",'Al Bundy'!$H$5:$H$14971,'Task 3'!$B14,'Al Bundy'!$N$5:$N$14971,'Task 3'!N$12,'Al Bundy'!$F$5:$F$14971,"GER1",'Al Bundy'!$M$5:$M$14971,"2016")</f>
        <v>0</v>
      </c>
      <c r="P14" s="1">
        <f>COUNTIFS('Al Bundy'!$G$5:$G$14971,"Female",'Al Bundy'!$H$5:$H$14971,'Task 3'!$B14,'Al Bundy'!$N$5:$N$14971,'Task 3'!P$12,'Al Bundy'!$F$5:$F$14971,"GER2",'Al Bundy'!$M$5:$M$14971,"2016")</f>
        <v>0</v>
      </c>
      <c r="Q14" s="1">
        <f>COUNTIFS('Al Bundy'!$G$5:$G$14971,"Female",'Al Bundy'!$H$5:$H$14971,'Task 3'!$B14,'Al Bundy'!$N$5:$N$14971,'Task 3'!Q$12,'Al Bundy'!$F$5:$F$14971,"GER2",'Al Bundy'!$M$5:$M$14971,"2016")</f>
        <v>0</v>
      </c>
      <c r="R14" s="1">
        <f>COUNTIFS('Al Bundy'!$G$5:$G$14971,"Female",'Al Bundy'!$H$5:$H$14971,'Task 3'!$B14,'Al Bundy'!$N$5:$N$14971,'Task 3'!R$12,'Al Bundy'!$F$5:$F$14971,"GER2",'Al Bundy'!$M$5:$M$14971,"2016")</f>
        <v>0</v>
      </c>
      <c r="S14" s="1">
        <f>COUNTIFS('Al Bundy'!$G$5:$G$14971,"Female",'Al Bundy'!$H$5:$H$14971,'Task 3'!$B14,'Al Bundy'!$N$5:$N$14971,'Task 3'!S$12,'Al Bundy'!$F$5:$F$14971,"GER2",'Al Bundy'!$M$5:$M$14971,"2016")</f>
        <v>0</v>
      </c>
      <c r="T14" s="1">
        <f>COUNTIFS('Al Bundy'!$G$5:$G$14971,"Female",'Al Bundy'!$H$5:$H$14971,'Task 3'!$B14,'Al Bundy'!$N$5:$N$14971,'Task 3'!T$12,'Al Bundy'!$F$5:$F$14971,"GER2",'Al Bundy'!$M$5:$M$14971,"2016")</f>
        <v>0</v>
      </c>
      <c r="U14" s="1">
        <f>COUNTIFS('Al Bundy'!$G$5:$G$14971,"Female",'Al Bundy'!$H$5:$H$14971,'Task 3'!$B14,'Al Bundy'!$N$5:$N$14971,'Task 3'!U$12,'Al Bundy'!$F$5:$F$14971,"GER2",'Al Bundy'!$M$5:$M$14971,"2016")</f>
        <v>0</v>
      </c>
      <c r="V14" s="1">
        <f>COUNTIFS('Al Bundy'!$G$5:$G$14971,"Female",'Al Bundy'!$H$5:$H$14971,'Task 3'!$B14,'Al Bundy'!$N$5:$N$14971,'Task 3'!V$12,'Al Bundy'!$F$5:$F$14971,"GER2",'Al Bundy'!$M$5:$M$14971,"2016")</f>
        <v>0</v>
      </c>
      <c r="W14" s="1">
        <f>COUNTIFS('Al Bundy'!$G$5:$G$14971,"Female",'Al Bundy'!$H$5:$H$14971,'Task 3'!$B14,'Al Bundy'!$N$5:$N$14971,'Task 3'!W$12,'Al Bundy'!$F$5:$F$14971,"GER2",'Al Bundy'!$M$5:$M$14971,"2016")</f>
        <v>0</v>
      </c>
      <c r="X14" s="1">
        <f>COUNTIFS('Al Bundy'!$G$5:$G$14971,"Female",'Al Bundy'!$H$5:$H$14971,'Task 3'!$B14,'Al Bundy'!$N$5:$N$14971,'Task 3'!X$12,'Al Bundy'!$F$5:$F$14971,"GER2",'Al Bundy'!$M$5:$M$14971,"2016")</f>
        <v>0</v>
      </c>
      <c r="Y14" s="1">
        <f>COUNTIFS('Al Bundy'!$G$5:$G$14971,"Female",'Al Bundy'!$H$5:$H$14971,'Task 3'!$B14,'Al Bundy'!$N$5:$N$14971,'Task 3'!Y$12,'Al Bundy'!$F$5:$F$14971,"GER2",'Al Bundy'!$M$5:$M$14971,"2016")</f>
        <v>1</v>
      </c>
      <c r="Z14" s="1">
        <f>COUNTIFS('Al Bundy'!$G$5:$G$14971,"Female",'Al Bundy'!$H$5:$H$14971,'Task 3'!$B14,'Al Bundy'!$N$5:$N$14971,'Task 3'!Z$12,'Al Bundy'!$F$5:$F$14971,"GER2",'Al Bundy'!$M$5:$M$14971,"2016")</f>
        <v>0</v>
      </c>
      <c r="AA14" s="1">
        <f>COUNTIFS('Al Bundy'!$G$5:$G$14971,"Female",'Al Bundy'!$H$5:$H$14971,'Task 3'!$B14,'Al Bundy'!$N$5:$N$14971,'Task 3'!AA$12,'Al Bundy'!$F$5:$F$14971,"GER2",'Al Bundy'!$M$5:$M$14971,"2016")</f>
        <v>0</v>
      </c>
      <c r="AC14" s="5">
        <f t="shared" ref="AC14:AC27" si="1">AVERAGE(C14:N14)</f>
        <v>0.41666666666666669</v>
      </c>
      <c r="AD14" s="5">
        <f t="shared" ref="AD14:AD27" si="2">AVERAGE(P14:AA14)</f>
        <v>8.3333333333333329E-2</v>
      </c>
      <c r="AF14" s="5">
        <f t="shared" ref="AF14:AF27" si="3">_xlfn.VAR.S(C14:N14)</f>
        <v>0.81060606060606055</v>
      </c>
      <c r="AG14" s="5">
        <f t="shared" ref="AG14:AG27" si="4">_xlfn.VAR.S(P14:AA14)</f>
        <v>8.3333333333333329E-2</v>
      </c>
      <c r="AI14" s="5">
        <f t="shared" ref="AI13:AI27" si="5">(($AM$31-1)*AF14+($AN$31-1)*AG14)/($AM$31+$AN$31-2)</f>
        <v>0.44696969696969691</v>
      </c>
      <c r="AK14" s="5">
        <f t="shared" si="0"/>
        <v>0.46672334612506988</v>
      </c>
      <c r="AM14" s="5">
        <f t="shared" ref="AM14:AM27" si="6">AC14-AD14-AK14</f>
        <v>-0.13339001279173651</v>
      </c>
      <c r="AN14" s="5">
        <f t="shared" ref="AN14:AN27" si="7">AC14-AD14+AK14</f>
        <v>0.8000566794584032</v>
      </c>
      <c r="AO14" s="5"/>
      <c r="AP14" s="5" t="s">
        <v>109</v>
      </c>
      <c r="AQ14" s="5"/>
      <c r="AR14" s="5"/>
    </row>
    <row r="15" spans="2:44" x14ac:dyDescent="0.15">
      <c r="B15" s="15">
        <v>5</v>
      </c>
      <c r="C15" s="1">
        <f>COUNTIFS('Al Bundy'!$G$5:$G$14971,"Female",'Al Bundy'!$H$5:$H$14971,'Task 3'!$B15,'Al Bundy'!$N$5:$N$14971,'Task 3'!C$12,'Al Bundy'!$F$5:$F$14971,"GER1",'Al Bundy'!$M$5:$M$14971,"2016")</f>
        <v>0</v>
      </c>
      <c r="D15" s="1">
        <f>COUNTIFS('Al Bundy'!$G$5:$G$14971,"Female",'Al Bundy'!$H$5:$H$14971,'Task 3'!$B15,'Al Bundy'!$N$5:$N$14971,'Task 3'!D$12,'Al Bundy'!$F$5:$F$14971,"GER1",'Al Bundy'!$M$5:$M$14971,"2016")</f>
        <v>0</v>
      </c>
      <c r="E15" s="1">
        <f>COUNTIFS('Al Bundy'!$G$5:$G$14971,"Female",'Al Bundy'!$H$5:$H$14971,'Task 3'!$B15,'Al Bundy'!$N$5:$N$14971,'Task 3'!E$12,'Al Bundy'!$F$5:$F$14971,"GER1",'Al Bundy'!$M$5:$M$14971,"2016")</f>
        <v>0</v>
      </c>
      <c r="F15" s="1">
        <f>COUNTIFS('Al Bundy'!$G$5:$G$14971,"Female",'Al Bundy'!$H$5:$H$14971,'Task 3'!$B15,'Al Bundy'!$N$5:$N$14971,'Task 3'!F$12,'Al Bundy'!$F$5:$F$14971,"GER1",'Al Bundy'!$M$5:$M$14971,"2016")</f>
        <v>0</v>
      </c>
      <c r="G15" s="1">
        <f>COUNTIFS('Al Bundy'!$G$5:$G$14971,"Female",'Al Bundy'!$H$5:$H$14971,'Task 3'!$B15,'Al Bundy'!$N$5:$N$14971,'Task 3'!G$12,'Al Bundy'!$F$5:$F$14971,"GER1",'Al Bundy'!$M$5:$M$14971,"2016")</f>
        <v>0</v>
      </c>
      <c r="H15" s="1">
        <f>COUNTIFS('Al Bundy'!$G$5:$G$14971,"Female",'Al Bundy'!$H$5:$H$14971,'Task 3'!$B15,'Al Bundy'!$N$5:$N$14971,'Task 3'!H$12,'Al Bundy'!$F$5:$F$14971,"GER1",'Al Bundy'!$M$5:$M$14971,"2016")</f>
        <v>0</v>
      </c>
      <c r="I15" s="1">
        <f>COUNTIFS('Al Bundy'!$G$5:$G$14971,"Female",'Al Bundy'!$H$5:$H$14971,'Task 3'!$B15,'Al Bundy'!$N$5:$N$14971,'Task 3'!I$12,'Al Bundy'!$F$5:$F$14971,"GER1",'Al Bundy'!$M$5:$M$14971,"2016")</f>
        <v>2</v>
      </c>
      <c r="J15" s="1">
        <f>COUNTIFS('Al Bundy'!$G$5:$G$14971,"Female",'Al Bundy'!$H$5:$H$14971,'Task 3'!$B15,'Al Bundy'!$N$5:$N$14971,'Task 3'!J$12,'Al Bundy'!$F$5:$F$14971,"GER1",'Al Bundy'!$M$5:$M$14971,"2016")</f>
        <v>0</v>
      </c>
      <c r="K15" s="1">
        <f>COUNTIFS('Al Bundy'!$G$5:$G$14971,"Female",'Al Bundy'!$H$5:$H$14971,'Task 3'!$B15,'Al Bundy'!$N$5:$N$14971,'Task 3'!K$12,'Al Bundy'!$F$5:$F$14971,"GER1",'Al Bundy'!$M$5:$M$14971,"2016")</f>
        <v>0</v>
      </c>
      <c r="L15" s="1">
        <f>COUNTIFS('Al Bundy'!$G$5:$G$14971,"Female",'Al Bundy'!$H$5:$H$14971,'Task 3'!$B15,'Al Bundy'!$N$5:$N$14971,'Task 3'!L$12,'Al Bundy'!$F$5:$F$14971,"GER1",'Al Bundy'!$M$5:$M$14971,"2016")</f>
        <v>0</v>
      </c>
      <c r="M15" s="1">
        <f>COUNTIFS('Al Bundy'!$G$5:$G$14971,"Female",'Al Bundy'!$H$5:$H$14971,'Task 3'!$B15,'Al Bundy'!$N$5:$N$14971,'Task 3'!M$12,'Al Bundy'!$F$5:$F$14971,"GER1",'Al Bundy'!$M$5:$M$14971,"2016")</f>
        <v>0</v>
      </c>
      <c r="N15" s="1">
        <f>COUNTIFS('Al Bundy'!$G$5:$G$14971,"Female",'Al Bundy'!$H$5:$H$14971,'Task 3'!$B15,'Al Bundy'!$N$5:$N$14971,'Task 3'!N$12,'Al Bundy'!$F$5:$F$14971,"GER1",'Al Bundy'!$M$5:$M$14971,"2016")</f>
        <v>0</v>
      </c>
      <c r="P15" s="1">
        <f>COUNTIFS('Al Bundy'!$G$5:$G$14971,"Female",'Al Bundy'!$H$5:$H$14971,'Task 3'!$B15,'Al Bundy'!$N$5:$N$14971,'Task 3'!P$12,'Al Bundy'!$F$5:$F$14971,"GER2",'Al Bundy'!$M$5:$M$14971,"2016")</f>
        <v>0</v>
      </c>
      <c r="Q15" s="1">
        <f>COUNTIFS('Al Bundy'!$G$5:$G$14971,"Female",'Al Bundy'!$H$5:$H$14971,'Task 3'!$B15,'Al Bundy'!$N$5:$N$14971,'Task 3'!Q$12,'Al Bundy'!$F$5:$F$14971,"GER2",'Al Bundy'!$M$5:$M$14971,"2016")</f>
        <v>0</v>
      </c>
      <c r="R15" s="1">
        <f>COUNTIFS('Al Bundy'!$G$5:$G$14971,"Female",'Al Bundy'!$H$5:$H$14971,'Task 3'!$B15,'Al Bundy'!$N$5:$N$14971,'Task 3'!R$12,'Al Bundy'!$F$5:$F$14971,"GER2",'Al Bundy'!$M$5:$M$14971,"2016")</f>
        <v>0</v>
      </c>
      <c r="S15" s="1">
        <f>COUNTIFS('Al Bundy'!$G$5:$G$14971,"Female",'Al Bundy'!$H$5:$H$14971,'Task 3'!$B15,'Al Bundy'!$N$5:$N$14971,'Task 3'!S$12,'Al Bundy'!$F$5:$F$14971,"GER2",'Al Bundy'!$M$5:$M$14971,"2016")</f>
        <v>0</v>
      </c>
      <c r="T15" s="1">
        <f>COUNTIFS('Al Bundy'!$G$5:$G$14971,"Female",'Al Bundy'!$H$5:$H$14971,'Task 3'!$B15,'Al Bundy'!$N$5:$N$14971,'Task 3'!T$12,'Al Bundy'!$F$5:$F$14971,"GER2",'Al Bundy'!$M$5:$M$14971,"2016")</f>
        <v>0</v>
      </c>
      <c r="U15" s="1">
        <f>COUNTIFS('Al Bundy'!$G$5:$G$14971,"Female",'Al Bundy'!$H$5:$H$14971,'Task 3'!$B15,'Al Bundy'!$N$5:$N$14971,'Task 3'!U$12,'Al Bundy'!$F$5:$F$14971,"GER2",'Al Bundy'!$M$5:$M$14971,"2016")</f>
        <v>0</v>
      </c>
      <c r="V15" s="1">
        <f>COUNTIFS('Al Bundy'!$G$5:$G$14971,"Female",'Al Bundy'!$H$5:$H$14971,'Task 3'!$B15,'Al Bundy'!$N$5:$N$14971,'Task 3'!V$12,'Al Bundy'!$F$5:$F$14971,"GER2",'Al Bundy'!$M$5:$M$14971,"2016")</f>
        <v>0</v>
      </c>
      <c r="W15" s="1">
        <f>COUNTIFS('Al Bundy'!$G$5:$G$14971,"Female",'Al Bundy'!$H$5:$H$14971,'Task 3'!$B15,'Al Bundy'!$N$5:$N$14971,'Task 3'!W$12,'Al Bundy'!$F$5:$F$14971,"GER2",'Al Bundy'!$M$5:$M$14971,"2016")</f>
        <v>2</v>
      </c>
      <c r="X15" s="1">
        <f>COUNTIFS('Al Bundy'!$G$5:$G$14971,"Female",'Al Bundy'!$H$5:$H$14971,'Task 3'!$B15,'Al Bundy'!$N$5:$N$14971,'Task 3'!X$12,'Al Bundy'!$F$5:$F$14971,"GER2",'Al Bundy'!$M$5:$M$14971,"2016")</f>
        <v>0</v>
      </c>
      <c r="Y15" s="1">
        <f>COUNTIFS('Al Bundy'!$G$5:$G$14971,"Female",'Al Bundy'!$H$5:$H$14971,'Task 3'!$B15,'Al Bundy'!$N$5:$N$14971,'Task 3'!Y$12,'Al Bundy'!$F$5:$F$14971,"GER2",'Al Bundy'!$M$5:$M$14971,"2016")</f>
        <v>0</v>
      </c>
      <c r="Z15" s="1">
        <f>COUNTIFS('Al Bundy'!$G$5:$G$14971,"Female",'Al Bundy'!$H$5:$H$14971,'Task 3'!$B15,'Al Bundy'!$N$5:$N$14971,'Task 3'!Z$12,'Al Bundy'!$F$5:$F$14971,"GER2",'Al Bundy'!$M$5:$M$14971,"2016")</f>
        <v>0</v>
      </c>
      <c r="AA15" s="1">
        <f>COUNTIFS('Al Bundy'!$G$5:$G$14971,"Female",'Al Bundy'!$H$5:$H$14971,'Task 3'!$B15,'Al Bundy'!$N$5:$N$14971,'Task 3'!AA$12,'Al Bundy'!$F$5:$F$14971,"GER2",'Al Bundy'!$M$5:$M$14971,"2016")</f>
        <v>0</v>
      </c>
      <c r="AC15" s="5">
        <f t="shared" si="1"/>
        <v>0.16666666666666666</v>
      </c>
      <c r="AD15" s="5">
        <f t="shared" si="2"/>
        <v>0.16666666666666666</v>
      </c>
      <c r="AF15" s="5">
        <f t="shared" si="3"/>
        <v>0.33333333333333331</v>
      </c>
      <c r="AG15" s="5">
        <f t="shared" si="4"/>
        <v>0.33333333333333331</v>
      </c>
      <c r="AI15" s="5">
        <f t="shared" si="5"/>
        <v>0.33333333333333331</v>
      </c>
      <c r="AK15" s="5">
        <f t="shared" si="0"/>
        <v>0.40305086527633205</v>
      </c>
      <c r="AM15" s="5">
        <f t="shared" si="6"/>
        <v>-0.40305086527633205</v>
      </c>
      <c r="AN15" s="5">
        <f t="shared" si="7"/>
        <v>0.40305086527633205</v>
      </c>
      <c r="AO15" s="5"/>
      <c r="AP15" s="5" t="s">
        <v>98</v>
      </c>
      <c r="AQ15" s="5"/>
      <c r="AR15" s="5"/>
    </row>
    <row r="16" spans="2:44" x14ac:dyDescent="0.15">
      <c r="B16" s="15">
        <v>5.5</v>
      </c>
      <c r="C16" s="1">
        <f>COUNTIFS('Al Bundy'!$G$5:$G$14971,"Female",'Al Bundy'!$H$5:$H$14971,'Task 3'!$B16,'Al Bundy'!$N$5:$N$14971,'Task 3'!C$12,'Al Bundy'!$F$5:$F$14971,"GER1",'Al Bundy'!$M$5:$M$14971,"2016")</f>
        <v>0</v>
      </c>
      <c r="D16" s="1">
        <f>COUNTIFS('Al Bundy'!$G$5:$G$14971,"Female",'Al Bundy'!$H$5:$H$14971,'Task 3'!$B16,'Al Bundy'!$N$5:$N$14971,'Task 3'!D$12,'Al Bundy'!$F$5:$F$14971,"GER1",'Al Bundy'!$M$5:$M$14971,"2016")</f>
        <v>0</v>
      </c>
      <c r="E16" s="1">
        <f>COUNTIFS('Al Bundy'!$G$5:$G$14971,"Female",'Al Bundy'!$H$5:$H$14971,'Task 3'!$B16,'Al Bundy'!$N$5:$N$14971,'Task 3'!E$12,'Al Bundy'!$F$5:$F$14971,"GER1",'Al Bundy'!$M$5:$M$14971,"2016")</f>
        <v>0</v>
      </c>
      <c r="F16" s="1">
        <f>COUNTIFS('Al Bundy'!$G$5:$G$14971,"Female",'Al Bundy'!$H$5:$H$14971,'Task 3'!$B16,'Al Bundy'!$N$5:$N$14971,'Task 3'!F$12,'Al Bundy'!$F$5:$F$14971,"GER1",'Al Bundy'!$M$5:$M$14971,"2016")</f>
        <v>0</v>
      </c>
      <c r="G16" s="1">
        <f>COUNTIFS('Al Bundy'!$G$5:$G$14971,"Female",'Al Bundy'!$H$5:$H$14971,'Task 3'!$B16,'Al Bundy'!$N$5:$N$14971,'Task 3'!G$12,'Al Bundy'!$F$5:$F$14971,"GER1",'Al Bundy'!$M$5:$M$14971,"2016")</f>
        <v>0</v>
      </c>
      <c r="H16" s="1">
        <f>COUNTIFS('Al Bundy'!$G$5:$G$14971,"Female",'Al Bundy'!$H$5:$H$14971,'Task 3'!$B16,'Al Bundy'!$N$5:$N$14971,'Task 3'!H$12,'Al Bundy'!$F$5:$F$14971,"GER1",'Al Bundy'!$M$5:$M$14971,"2016")</f>
        <v>0</v>
      </c>
      <c r="I16" s="1">
        <f>COUNTIFS('Al Bundy'!$G$5:$G$14971,"Female",'Al Bundy'!$H$5:$H$14971,'Task 3'!$B16,'Al Bundy'!$N$5:$N$14971,'Task 3'!I$12,'Al Bundy'!$F$5:$F$14971,"GER1",'Al Bundy'!$M$5:$M$14971,"2016")</f>
        <v>0</v>
      </c>
      <c r="J16" s="1">
        <f>COUNTIFS('Al Bundy'!$G$5:$G$14971,"Female",'Al Bundy'!$H$5:$H$14971,'Task 3'!$B16,'Al Bundy'!$N$5:$N$14971,'Task 3'!J$12,'Al Bundy'!$F$5:$F$14971,"GER1",'Al Bundy'!$M$5:$M$14971,"2016")</f>
        <v>0</v>
      </c>
      <c r="K16" s="1">
        <f>COUNTIFS('Al Bundy'!$G$5:$G$14971,"Female",'Al Bundy'!$H$5:$H$14971,'Task 3'!$B16,'Al Bundy'!$N$5:$N$14971,'Task 3'!K$12,'Al Bundy'!$F$5:$F$14971,"GER1",'Al Bundy'!$M$5:$M$14971,"2016")</f>
        <v>0</v>
      </c>
      <c r="L16" s="1">
        <f>COUNTIFS('Al Bundy'!$G$5:$G$14971,"Female",'Al Bundy'!$H$5:$H$14971,'Task 3'!$B16,'Al Bundy'!$N$5:$N$14971,'Task 3'!L$12,'Al Bundy'!$F$5:$F$14971,"GER1",'Al Bundy'!$M$5:$M$14971,"2016")</f>
        <v>0</v>
      </c>
      <c r="M16" s="1">
        <f>COUNTIFS('Al Bundy'!$G$5:$G$14971,"Female",'Al Bundy'!$H$5:$H$14971,'Task 3'!$B16,'Al Bundy'!$N$5:$N$14971,'Task 3'!M$12,'Al Bundy'!$F$5:$F$14971,"GER1",'Al Bundy'!$M$5:$M$14971,"2016")</f>
        <v>1</v>
      </c>
      <c r="N16" s="1">
        <f>COUNTIFS('Al Bundy'!$G$5:$G$14971,"Female",'Al Bundy'!$H$5:$H$14971,'Task 3'!$B16,'Al Bundy'!$N$5:$N$14971,'Task 3'!N$12,'Al Bundy'!$F$5:$F$14971,"GER1",'Al Bundy'!$M$5:$M$14971,"2016")</f>
        <v>0</v>
      </c>
      <c r="P16" s="1">
        <f>COUNTIFS('Al Bundy'!$G$5:$G$14971,"Female",'Al Bundy'!$H$5:$H$14971,'Task 3'!$B16,'Al Bundy'!$N$5:$N$14971,'Task 3'!P$12,'Al Bundy'!$F$5:$F$14971,"GER2",'Al Bundy'!$M$5:$M$14971,"2016")</f>
        <v>0</v>
      </c>
      <c r="Q16" s="1">
        <f>COUNTIFS('Al Bundy'!$G$5:$G$14971,"Female",'Al Bundy'!$H$5:$H$14971,'Task 3'!$B16,'Al Bundy'!$N$5:$N$14971,'Task 3'!Q$12,'Al Bundy'!$F$5:$F$14971,"GER2",'Al Bundy'!$M$5:$M$14971,"2016")</f>
        <v>0</v>
      </c>
      <c r="R16" s="1">
        <f>COUNTIFS('Al Bundy'!$G$5:$G$14971,"Female",'Al Bundy'!$H$5:$H$14971,'Task 3'!$B16,'Al Bundy'!$N$5:$N$14971,'Task 3'!R$12,'Al Bundy'!$F$5:$F$14971,"GER2",'Al Bundy'!$M$5:$M$14971,"2016")</f>
        <v>0</v>
      </c>
      <c r="S16" s="1">
        <f>COUNTIFS('Al Bundy'!$G$5:$G$14971,"Female",'Al Bundy'!$H$5:$H$14971,'Task 3'!$B16,'Al Bundy'!$N$5:$N$14971,'Task 3'!S$12,'Al Bundy'!$F$5:$F$14971,"GER2",'Al Bundy'!$M$5:$M$14971,"2016")</f>
        <v>0</v>
      </c>
      <c r="T16" s="1">
        <f>COUNTIFS('Al Bundy'!$G$5:$G$14971,"Female",'Al Bundy'!$H$5:$H$14971,'Task 3'!$B16,'Al Bundy'!$N$5:$N$14971,'Task 3'!T$12,'Al Bundy'!$F$5:$F$14971,"GER2",'Al Bundy'!$M$5:$M$14971,"2016")</f>
        <v>0</v>
      </c>
      <c r="U16" s="1">
        <f>COUNTIFS('Al Bundy'!$G$5:$G$14971,"Female",'Al Bundy'!$H$5:$H$14971,'Task 3'!$B16,'Al Bundy'!$N$5:$N$14971,'Task 3'!U$12,'Al Bundy'!$F$5:$F$14971,"GER2",'Al Bundy'!$M$5:$M$14971,"2016")</f>
        <v>0</v>
      </c>
      <c r="V16" s="1">
        <f>COUNTIFS('Al Bundy'!$G$5:$G$14971,"Female",'Al Bundy'!$H$5:$H$14971,'Task 3'!$B16,'Al Bundy'!$N$5:$N$14971,'Task 3'!V$12,'Al Bundy'!$F$5:$F$14971,"GER2",'Al Bundy'!$M$5:$M$14971,"2016")</f>
        <v>0</v>
      </c>
      <c r="W16" s="1">
        <f>COUNTIFS('Al Bundy'!$G$5:$G$14971,"Female",'Al Bundy'!$H$5:$H$14971,'Task 3'!$B16,'Al Bundy'!$N$5:$N$14971,'Task 3'!W$12,'Al Bundy'!$F$5:$F$14971,"GER2",'Al Bundy'!$M$5:$M$14971,"2016")</f>
        <v>1</v>
      </c>
      <c r="X16" s="1">
        <f>COUNTIFS('Al Bundy'!$G$5:$G$14971,"Female",'Al Bundy'!$H$5:$H$14971,'Task 3'!$B16,'Al Bundy'!$N$5:$N$14971,'Task 3'!X$12,'Al Bundy'!$F$5:$F$14971,"GER2",'Al Bundy'!$M$5:$M$14971,"2016")</f>
        <v>0</v>
      </c>
      <c r="Y16" s="1">
        <f>COUNTIFS('Al Bundy'!$G$5:$G$14971,"Female",'Al Bundy'!$H$5:$H$14971,'Task 3'!$B16,'Al Bundy'!$N$5:$N$14971,'Task 3'!Y$12,'Al Bundy'!$F$5:$F$14971,"GER2",'Al Bundy'!$M$5:$M$14971,"2016")</f>
        <v>2</v>
      </c>
      <c r="Z16" s="1">
        <f>COUNTIFS('Al Bundy'!$G$5:$G$14971,"Female",'Al Bundy'!$H$5:$H$14971,'Task 3'!$B16,'Al Bundy'!$N$5:$N$14971,'Task 3'!Z$12,'Al Bundy'!$F$5:$F$14971,"GER2",'Al Bundy'!$M$5:$M$14971,"2016")</f>
        <v>0</v>
      </c>
      <c r="AA16" s="1">
        <f>COUNTIFS('Al Bundy'!$G$5:$G$14971,"Female",'Al Bundy'!$H$5:$H$14971,'Task 3'!$B16,'Al Bundy'!$N$5:$N$14971,'Task 3'!AA$12,'Al Bundy'!$F$5:$F$14971,"GER2",'Al Bundy'!$M$5:$M$14971,"2016")</f>
        <v>1</v>
      </c>
      <c r="AC16" s="5">
        <f t="shared" si="1"/>
        <v>8.3333333333333329E-2</v>
      </c>
      <c r="AD16" s="5">
        <f t="shared" si="2"/>
        <v>0.33333333333333331</v>
      </c>
      <c r="AF16" s="5">
        <f t="shared" si="3"/>
        <v>8.3333333333333329E-2</v>
      </c>
      <c r="AG16" s="5">
        <f t="shared" si="4"/>
        <v>0.42424242424242425</v>
      </c>
      <c r="AI16" s="5">
        <f t="shared" si="5"/>
        <v>0.25378787878787884</v>
      </c>
      <c r="AK16" s="5">
        <f t="shared" si="0"/>
        <v>0.35168668261290864</v>
      </c>
      <c r="AM16" s="5">
        <f t="shared" si="6"/>
        <v>-0.60168668261290859</v>
      </c>
      <c r="AN16" s="5">
        <f t="shared" si="7"/>
        <v>0.10168668261290864</v>
      </c>
      <c r="AO16" s="5"/>
      <c r="AP16" s="5" t="s">
        <v>99</v>
      </c>
      <c r="AQ16" s="5"/>
      <c r="AR16" s="5"/>
    </row>
    <row r="17" spans="2:44" x14ac:dyDescent="0.15">
      <c r="B17" s="15">
        <v>6</v>
      </c>
      <c r="C17" s="1">
        <f>COUNTIFS('Al Bundy'!$G$5:$G$14971,"Female",'Al Bundy'!$H$5:$H$14971,'Task 3'!$B17,'Al Bundy'!$N$5:$N$14971,'Task 3'!C$12,'Al Bundy'!$F$5:$F$14971,"GER1",'Al Bundy'!$M$5:$M$14971,"2016")</f>
        <v>0</v>
      </c>
      <c r="D17" s="1">
        <f>COUNTIFS('Al Bundy'!$G$5:$G$14971,"Female",'Al Bundy'!$H$5:$H$14971,'Task 3'!$B17,'Al Bundy'!$N$5:$N$14971,'Task 3'!D$12,'Al Bundy'!$F$5:$F$14971,"GER1",'Al Bundy'!$M$5:$M$14971,"2016")</f>
        <v>2</v>
      </c>
      <c r="E17" s="1">
        <f>COUNTIFS('Al Bundy'!$G$5:$G$14971,"Female",'Al Bundy'!$H$5:$H$14971,'Task 3'!$B17,'Al Bundy'!$N$5:$N$14971,'Task 3'!E$12,'Al Bundy'!$F$5:$F$14971,"GER1",'Al Bundy'!$M$5:$M$14971,"2016")</f>
        <v>0</v>
      </c>
      <c r="F17" s="1">
        <f>COUNTIFS('Al Bundy'!$G$5:$G$14971,"Female",'Al Bundy'!$H$5:$H$14971,'Task 3'!$B17,'Al Bundy'!$N$5:$N$14971,'Task 3'!F$12,'Al Bundy'!$F$5:$F$14971,"GER1",'Al Bundy'!$M$5:$M$14971,"2016")</f>
        <v>0</v>
      </c>
      <c r="G17" s="1">
        <f>COUNTIFS('Al Bundy'!$G$5:$G$14971,"Female",'Al Bundy'!$H$5:$H$14971,'Task 3'!$B17,'Al Bundy'!$N$5:$N$14971,'Task 3'!G$12,'Al Bundy'!$F$5:$F$14971,"GER1",'Al Bundy'!$M$5:$M$14971,"2016")</f>
        <v>0</v>
      </c>
      <c r="H17" s="1">
        <f>COUNTIFS('Al Bundy'!$G$5:$G$14971,"Female",'Al Bundy'!$H$5:$H$14971,'Task 3'!$B17,'Al Bundy'!$N$5:$N$14971,'Task 3'!H$12,'Al Bundy'!$F$5:$F$14971,"GER1",'Al Bundy'!$M$5:$M$14971,"2016")</f>
        <v>0</v>
      </c>
      <c r="I17" s="1">
        <f>COUNTIFS('Al Bundy'!$G$5:$G$14971,"Female",'Al Bundy'!$H$5:$H$14971,'Task 3'!$B17,'Al Bundy'!$N$5:$N$14971,'Task 3'!I$12,'Al Bundy'!$F$5:$F$14971,"GER1",'Al Bundy'!$M$5:$M$14971,"2016")</f>
        <v>0</v>
      </c>
      <c r="J17" s="1">
        <f>COUNTIFS('Al Bundy'!$G$5:$G$14971,"Female",'Al Bundy'!$H$5:$H$14971,'Task 3'!$B17,'Al Bundy'!$N$5:$N$14971,'Task 3'!J$12,'Al Bundy'!$F$5:$F$14971,"GER1",'Al Bundy'!$M$5:$M$14971,"2016")</f>
        <v>0</v>
      </c>
      <c r="K17" s="1">
        <f>COUNTIFS('Al Bundy'!$G$5:$G$14971,"Female",'Al Bundy'!$H$5:$H$14971,'Task 3'!$B17,'Al Bundy'!$N$5:$N$14971,'Task 3'!K$12,'Al Bundy'!$F$5:$F$14971,"GER1",'Al Bundy'!$M$5:$M$14971,"2016")</f>
        <v>0</v>
      </c>
      <c r="L17" s="1">
        <f>COUNTIFS('Al Bundy'!$G$5:$G$14971,"Female",'Al Bundy'!$H$5:$H$14971,'Task 3'!$B17,'Al Bundy'!$N$5:$N$14971,'Task 3'!L$12,'Al Bundy'!$F$5:$F$14971,"GER1",'Al Bundy'!$M$5:$M$14971,"2016")</f>
        <v>0</v>
      </c>
      <c r="M17" s="1">
        <f>COUNTIFS('Al Bundy'!$G$5:$G$14971,"Female",'Al Bundy'!$H$5:$H$14971,'Task 3'!$B17,'Al Bundy'!$N$5:$N$14971,'Task 3'!M$12,'Al Bundy'!$F$5:$F$14971,"GER1",'Al Bundy'!$M$5:$M$14971,"2016")</f>
        <v>0</v>
      </c>
      <c r="N17" s="1">
        <f>COUNTIFS('Al Bundy'!$G$5:$G$14971,"Female",'Al Bundy'!$H$5:$H$14971,'Task 3'!$B17,'Al Bundy'!$N$5:$N$14971,'Task 3'!N$12,'Al Bundy'!$F$5:$F$14971,"GER1",'Al Bundy'!$M$5:$M$14971,"2016")</f>
        <v>0</v>
      </c>
      <c r="P17" s="1">
        <f>COUNTIFS('Al Bundy'!$G$5:$G$14971,"Female",'Al Bundy'!$H$5:$H$14971,'Task 3'!$B17,'Al Bundy'!$N$5:$N$14971,'Task 3'!P$12,'Al Bundy'!$F$5:$F$14971,"GER2",'Al Bundy'!$M$5:$M$14971,"2016")</f>
        <v>0</v>
      </c>
      <c r="Q17" s="1">
        <f>COUNTIFS('Al Bundy'!$G$5:$G$14971,"Female",'Al Bundy'!$H$5:$H$14971,'Task 3'!$B17,'Al Bundy'!$N$5:$N$14971,'Task 3'!Q$12,'Al Bundy'!$F$5:$F$14971,"GER2",'Al Bundy'!$M$5:$M$14971,"2016")</f>
        <v>1</v>
      </c>
      <c r="R17" s="1">
        <f>COUNTIFS('Al Bundy'!$G$5:$G$14971,"Female",'Al Bundy'!$H$5:$H$14971,'Task 3'!$B17,'Al Bundy'!$N$5:$N$14971,'Task 3'!R$12,'Al Bundy'!$F$5:$F$14971,"GER2",'Al Bundy'!$M$5:$M$14971,"2016")</f>
        <v>3</v>
      </c>
      <c r="S17" s="1">
        <f>COUNTIFS('Al Bundy'!$G$5:$G$14971,"Female",'Al Bundy'!$H$5:$H$14971,'Task 3'!$B17,'Al Bundy'!$N$5:$N$14971,'Task 3'!S$12,'Al Bundy'!$F$5:$F$14971,"GER2",'Al Bundy'!$M$5:$M$14971,"2016")</f>
        <v>1</v>
      </c>
      <c r="T17" s="1">
        <f>COUNTIFS('Al Bundy'!$G$5:$G$14971,"Female",'Al Bundy'!$H$5:$H$14971,'Task 3'!$B17,'Al Bundy'!$N$5:$N$14971,'Task 3'!T$12,'Al Bundy'!$F$5:$F$14971,"GER2",'Al Bundy'!$M$5:$M$14971,"2016")</f>
        <v>2</v>
      </c>
      <c r="U17" s="1">
        <f>COUNTIFS('Al Bundy'!$G$5:$G$14971,"Female",'Al Bundy'!$H$5:$H$14971,'Task 3'!$B17,'Al Bundy'!$N$5:$N$14971,'Task 3'!U$12,'Al Bundy'!$F$5:$F$14971,"GER2",'Al Bundy'!$M$5:$M$14971,"2016")</f>
        <v>0</v>
      </c>
      <c r="V17" s="1">
        <f>COUNTIFS('Al Bundy'!$G$5:$G$14971,"Female",'Al Bundy'!$H$5:$H$14971,'Task 3'!$B17,'Al Bundy'!$N$5:$N$14971,'Task 3'!V$12,'Al Bundy'!$F$5:$F$14971,"GER2",'Al Bundy'!$M$5:$M$14971,"2016")</f>
        <v>0</v>
      </c>
      <c r="W17" s="1">
        <f>COUNTIFS('Al Bundy'!$G$5:$G$14971,"Female",'Al Bundy'!$H$5:$H$14971,'Task 3'!$B17,'Al Bundy'!$N$5:$N$14971,'Task 3'!W$12,'Al Bundy'!$F$5:$F$14971,"GER2",'Al Bundy'!$M$5:$M$14971,"2016")</f>
        <v>0</v>
      </c>
      <c r="X17" s="1">
        <f>COUNTIFS('Al Bundy'!$G$5:$G$14971,"Female",'Al Bundy'!$H$5:$H$14971,'Task 3'!$B17,'Al Bundy'!$N$5:$N$14971,'Task 3'!X$12,'Al Bundy'!$F$5:$F$14971,"GER2",'Al Bundy'!$M$5:$M$14971,"2016")</f>
        <v>0</v>
      </c>
      <c r="Y17" s="1">
        <f>COUNTIFS('Al Bundy'!$G$5:$G$14971,"Female",'Al Bundy'!$H$5:$H$14971,'Task 3'!$B17,'Al Bundy'!$N$5:$N$14971,'Task 3'!Y$12,'Al Bundy'!$F$5:$F$14971,"GER2",'Al Bundy'!$M$5:$M$14971,"2016")</f>
        <v>0</v>
      </c>
      <c r="Z17" s="1">
        <f>COUNTIFS('Al Bundy'!$G$5:$G$14971,"Female",'Al Bundy'!$H$5:$H$14971,'Task 3'!$B17,'Al Bundy'!$N$5:$N$14971,'Task 3'!Z$12,'Al Bundy'!$F$5:$F$14971,"GER2",'Al Bundy'!$M$5:$M$14971,"2016")</f>
        <v>0</v>
      </c>
      <c r="AA17" s="1">
        <f>COUNTIFS('Al Bundy'!$G$5:$G$14971,"Female",'Al Bundy'!$H$5:$H$14971,'Task 3'!$B17,'Al Bundy'!$N$5:$N$14971,'Task 3'!AA$12,'Al Bundy'!$F$5:$F$14971,"GER2",'Al Bundy'!$M$5:$M$14971,"2016")</f>
        <v>0</v>
      </c>
      <c r="AC17" s="5">
        <f t="shared" si="1"/>
        <v>0.16666666666666666</v>
      </c>
      <c r="AD17" s="5">
        <f t="shared" si="2"/>
        <v>0.58333333333333337</v>
      </c>
      <c r="AF17" s="5">
        <f t="shared" si="3"/>
        <v>0.33333333333333331</v>
      </c>
      <c r="AG17" s="5">
        <f t="shared" si="4"/>
        <v>0.99242424242424254</v>
      </c>
      <c r="AI17" s="5">
        <f t="shared" si="5"/>
        <v>0.66287878787878796</v>
      </c>
      <c r="AK17" s="5">
        <f t="shared" si="0"/>
        <v>0.56837837509244427</v>
      </c>
      <c r="AM17" s="5">
        <f t="shared" si="6"/>
        <v>-0.98504504175911101</v>
      </c>
      <c r="AN17" s="5">
        <f t="shared" si="7"/>
        <v>0.15171170842577753</v>
      </c>
      <c r="AO17" s="5"/>
      <c r="AP17" s="5" t="s">
        <v>107</v>
      </c>
      <c r="AQ17" s="5"/>
      <c r="AR17" s="5"/>
    </row>
    <row r="18" spans="2:44" x14ac:dyDescent="0.15">
      <c r="B18" s="15">
        <v>6.5</v>
      </c>
      <c r="C18" s="1">
        <f>COUNTIFS('Al Bundy'!$G$5:$G$14971,"Female",'Al Bundy'!$H$5:$H$14971,'Task 3'!$B18,'Al Bundy'!$N$5:$N$14971,'Task 3'!C$12,'Al Bundy'!$F$5:$F$14971,"GER1",'Al Bundy'!$M$5:$M$14971,"2016")</f>
        <v>3</v>
      </c>
      <c r="D18" s="1">
        <f>COUNTIFS('Al Bundy'!$G$5:$G$14971,"Female",'Al Bundy'!$H$5:$H$14971,'Task 3'!$B18,'Al Bundy'!$N$5:$N$14971,'Task 3'!D$12,'Al Bundy'!$F$5:$F$14971,"GER1",'Al Bundy'!$M$5:$M$14971,"2016")</f>
        <v>3</v>
      </c>
      <c r="E18" s="1">
        <f>COUNTIFS('Al Bundy'!$G$5:$G$14971,"Female",'Al Bundy'!$H$5:$H$14971,'Task 3'!$B18,'Al Bundy'!$N$5:$N$14971,'Task 3'!E$12,'Al Bundy'!$F$5:$F$14971,"GER1",'Al Bundy'!$M$5:$M$14971,"2016")</f>
        <v>1</v>
      </c>
      <c r="F18" s="1">
        <f>COUNTIFS('Al Bundy'!$G$5:$G$14971,"Female",'Al Bundy'!$H$5:$H$14971,'Task 3'!$B18,'Al Bundy'!$N$5:$N$14971,'Task 3'!F$12,'Al Bundy'!$F$5:$F$14971,"GER1",'Al Bundy'!$M$5:$M$14971,"2016")</f>
        <v>2</v>
      </c>
      <c r="G18" s="1">
        <f>COUNTIFS('Al Bundy'!$G$5:$G$14971,"Female",'Al Bundy'!$H$5:$H$14971,'Task 3'!$B18,'Al Bundy'!$N$5:$N$14971,'Task 3'!G$12,'Al Bundy'!$F$5:$F$14971,"GER1",'Al Bundy'!$M$5:$M$14971,"2016")</f>
        <v>1</v>
      </c>
      <c r="H18" s="1">
        <f>COUNTIFS('Al Bundy'!$G$5:$G$14971,"Female",'Al Bundy'!$H$5:$H$14971,'Task 3'!$B18,'Al Bundy'!$N$5:$N$14971,'Task 3'!H$12,'Al Bundy'!$F$5:$F$14971,"GER1",'Al Bundy'!$M$5:$M$14971,"2016")</f>
        <v>0</v>
      </c>
      <c r="I18" s="1">
        <f>COUNTIFS('Al Bundy'!$G$5:$G$14971,"Female",'Al Bundy'!$H$5:$H$14971,'Task 3'!$B18,'Al Bundy'!$N$5:$N$14971,'Task 3'!I$12,'Al Bundy'!$F$5:$F$14971,"GER1",'Al Bundy'!$M$5:$M$14971,"2016")</f>
        <v>2</v>
      </c>
      <c r="J18" s="1">
        <f>COUNTIFS('Al Bundy'!$G$5:$G$14971,"Female",'Al Bundy'!$H$5:$H$14971,'Task 3'!$B18,'Al Bundy'!$N$5:$N$14971,'Task 3'!J$12,'Al Bundy'!$F$5:$F$14971,"GER1",'Al Bundy'!$M$5:$M$14971,"2016")</f>
        <v>0</v>
      </c>
      <c r="K18" s="1">
        <f>COUNTIFS('Al Bundy'!$G$5:$G$14971,"Female",'Al Bundy'!$H$5:$H$14971,'Task 3'!$B18,'Al Bundy'!$N$5:$N$14971,'Task 3'!K$12,'Al Bundy'!$F$5:$F$14971,"GER1",'Al Bundy'!$M$5:$M$14971,"2016")</f>
        <v>2</v>
      </c>
      <c r="L18" s="1">
        <f>COUNTIFS('Al Bundy'!$G$5:$G$14971,"Female",'Al Bundy'!$H$5:$H$14971,'Task 3'!$B18,'Al Bundy'!$N$5:$N$14971,'Task 3'!L$12,'Al Bundy'!$F$5:$F$14971,"GER1",'Al Bundy'!$M$5:$M$14971,"2016")</f>
        <v>1</v>
      </c>
      <c r="M18" s="1">
        <f>COUNTIFS('Al Bundy'!$G$5:$G$14971,"Female",'Al Bundy'!$H$5:$H$14971,'Task 3'!$B18,'Al Bundy'!$N$5:$N$14971,'Task 3'!M$12,'Al Bundy'!$F$5:$F$14971,"GER1",'Al Bundy'!$M$5:$M$14971,"2016")</f>
        <v>3</v>
      </c>
      <c r="N18" s="1">
        <f>COUNTIFS('Al Bundy'!$G$5:$G$14971,"Female",'Al Bundy'!$H$5:$H$14971,'Task 3'!$B18,'Al Bundy'!$N$5:$N$14971,'Task 3'!N$12,'Al Bundy'!$F$5:$F$14971,"GER1",'Al Bundy'!$M$5:$M$14971,"2016")</f>
        <v>4</v>
      </c>
      <c r="P18" s="1">
        <f>COUNTIFS('Al Bundy'!$G$5:$G$14971,"Female",'Al Bundy'!$H$5:$H$14971,'Task 3'!$B18,'Al Bundy'!$N$5:$N$14971,'Task 3'!P$12,'Al Bundy'!$F$5:$F$14971,"GER2",'Al Bundy'!$M$5:$M$14971,"2016")</f>
        <v>2</v>
      </c>
      <c r="Q18" s="1">
        <f>COUNTIFS('Al Bundy'!$G$5:$G$14971,"Female",'Al Bundy'!$H$5:$H$14971,'Task 3'!$B18,'Al Bundy'!$N$5:$N$14971,'Task 3'!Q$12,'Al Bundy'!$F$5:$F$14971,"GER2",'Al Bundy'!$M$5:$M$14971,"2016")</f>
        <v>0</v>
      </c>
      <c r="R18" s="1">
        <f>COUNTIFS('Al Bundy'!$G$5:$G$14971,"Female",'Al Bundy'!$H$5:$H$14971,'Task 3'!$B18,'Al Bundy'!$N$5:$N$14971,'Task 3'!R$12,'Al Bundy'!$F$5:$F$14971,"GER2",'Al Bundy'!$M$5:$M$14971,"2016")</f>
        <v>2</v>
      </c>
      <c r="S18" s="1">
        <f>COUNTIFS('Al Bundy'!$G$5:$G$14971,"Female",'Al Bundy'!$H$5:$H$14971,'Task 3'!$B18,'Al Bundy'!$N$5:$N$14971,'Task 3'!S$12,'Al Bundy'!$F$5:$F$14971,"GER2",'Al Bundy'!$M$5:$M$14971,"2016")</f>
        <v>1</v>
      </c>
      <c r="T18" s="1">
        <f>COUNTIFS('Al Bundy'!$G$5:$G$14971,"Female",'Al Bundy'!$H$5:$H$14971,'Task 3'!$B18,'Al Bundy'!$N$5:$N$14971,'Task 3'!T$12,'Al Bundy'!$F$5:$F$14971,"GER2",'Al Bundy'!$M$5:$M$14971,"2016")</f>
        <v>1</v>
      </c>
      <c r="U18" s="1">
        <f>COUNTIFS('Al Bundy'!$G$5:$G$14971,"Female",'Al Bundy'!$H$5:$H$14971,'Task 3'!$B18,'Al Bundy'!$N$5:$N$14971,'Task 3'!U$12,'Al Bundy'!$F$5:$F$14971,"GER2",'Al Bundy'!$M$5:$M$14971,"2016")</f>
        <v>2</v>
      </c>
      <c r="V18" s="1">
        <f>COUNTIFS('Al Bundy'!$G$5:$G$14971,"Female",'Al Bundy'!$H$5:$H$14971,'Task 3'!$B18,'Al Bundy'!$N$5:$N$14971,'Task 3'!V$12,'Al Bundy'!$F$5:$F$14971,"GER2",'Al Bundy'!$M$5:$M$14971,"2016")</f>
        <v>0</v>
      </c>
      <c r="W18" s="1">
        <f>COUNTIFS('Al Bundy'!$G$5:$G$14971,"Female",'Al Bundy'!$H$5:$H$14971,'Task 3'!$B18,'Al Bundy'!$N$5:$N$14971,'Task 3'!W$12,'Al Bundy'!$F$5:$F$14971,"GER2",'Al Bundy'!$M$5:$M$14971,"2016")</f>
        <v>1</v>
      </c>
      <c r="X18" s="1">
        <f>COUNTIFS('Al Bundy'!$G$5:$G$14971,"Female",'Al Bundy'!$H$5:$H$14971,'Task 3'!$B18,'Al Bundy'!$N$5:$N$14971,'Task 3'!X$12,'Al Bundy'!$F$5:$F$14971,"GER2",'Al Bundy'!$M$5:$M$14971,"2016")</f>
        <v>2</v>
      </c>
      <c r="Y18" s="1">
        <f>COUNTIFS('Al Bundy'!$G$5:$G$14971,"Female",'Al Bundy'!$H$5:$H$14971,'Task 3'!$B18,'Al Bundy'!$N$5:$N$14971,'Task 3'!Y$12,'Al Bundy'!$F$5:$F$14971,"GER2",'Al Bundy'!$M$5:$M$14971,"2016")</f>
        <v>1</v>
      </c>
      <c r="Z18" s="1">
        <f>COUNTIFS('Al Bundy'!$G$5:$G$14971,"Female",'Al Bundy'!$H$5:$H$14971,'Task 3'!$B18,'Al Bundy'!$N$5:$N$14971,'Task 3'!Z$12,'Al Bundy'!$F$5:$F$14971,"GER2",'Al Bundy'!$M$5:$M$14971,"2016")</f>
        <v>3</v>
      </c>
      <c r="AA18" s="1">
        <f>COUNTIFS('Al Bundy'!$G$5:$G$14971,"Female",'Al Bundy'!$H$5:$H$14971,'Task 3'!$B18,'Al Bundy'!$N$5:$N$14971,'Task 3'!AA$12,'Al Bundy'!$F$5:$F$14971,"GER2",'Al Bundy'!$M$5:$M$14971,"2016")</f>
        <v>0</v>
      </c>
      <c r="AC18" s="5">
        <f t="shared" si="1"/>
        <v>1.8333333333333333</v>
      </c>
      <c r="AD18" s="5">
        <f t="shared" si="2"/>
        <v>1.25</v>
      </c>
      <c r="AF18" s="5">
        <f t="shared" si="3"/>
        <v>1.6060606060606057</v>
      </c>
      <c r="AG18" s="5">
        <f t="shared" si="4"/>
        <v>0.93181818181818177</v>
      </c>
      <c r="AI18" s="5">
        <f t="shared" si="5"/>
        <v>1.2689393939393938</v>
      </c>
      <c r="AK18" s="5">
        <f t="shared" si="0"/>
        <v>0.78639532910385701</v>
      </c>
      <c r="AM18" s="5">
        <f t="shared" si="6"/>
        <v>-0.20306199577052375</v>
      </c>
      <c r="AN18" s="5">
        <f t="shared" si="7"/>
        <v>1.3697286624371903</v>
      </c>
      <c r="AO18" s="5"/>
      <c r="AP18" s="5" t="s">
        <v>108</v>
      </c>
      <c r="AQ18" s="5"/>
      <c r="AR18" s="5"/>
    </row>
    <row r="19" spans="2:44" x14ac:dyDescent="0.15">
      <c r="B19" s="15">
        <v>7</v>
      </c>
      <c r="C19" s="1">
        <f>COUNTIFS('Al Bundy'!$G$5:$G$14971,"Female",'Al Bundy'!$H$5:$H$14971,'Task 3'!$B19,'Al Bundy'!$N$5:$N$14971,'Task 3'!C$12,'Al Bundy'!$F$5:$F$14971,"GER1",'Al Bundy'!$M$5:$M$14971,"2016")</f>
        <v>0</v>
      </c>
      <c r="D19" s="1">
        <f>COUNTIFS('Al Bundy'!$G$5:$G$14971,"Female",'Al Bundy'!$H$5:$H$14971,'Task 3'!$B19,'Al Bundy'!$N$5:$N$14971,'Task 3'!D$12,'Al Bundy'!$F$5:$F$14971,"GER1",'Al Bundy'!$M$5:$M$14971,"2016")</f>
        <v>3</v>
      </c>
      <c r="E19" s="1">
        <f>COUNTIFS('Al Bundy'!$G$5:$G$14971,"Female",'Al Bundy'!$H$5:$H$14971,'Task 3'!$B19,'Al Bundy'!$N$5:$N$14971,'Task 3'!E$12,'Al Bundy'!$F$5:$F$14971,"GER1",'Al Bundy'!$M$5:$M$14971,"2016")</f>
        <v>3</v>
      </c>
      <c r="F19" s="1">
        <f>COUNTIFS('Al Bundy'!$G$5:$G$14971,"Female",'Al Bundy'!$H$5:$H$14971,'Task 3'!$B19,'Al Bundy'!$N$5:$N$14971,'Task 3'!F$12,'Al Bundy'!$F$5:$F$14971,"GER1",'Al Bundy'!$M$5:$M$14971,"2016")</f>
        <v>4</v>
      </c>
      <c r="G19" s="1">
        <f>COUNTIFS('Al Bundy'!$G$5:$G$14971,"Female",'Al Bundy'!$H$5:$H$14971,'Task 3'!$B19,'Al Bundy'!$N$5:$N$14971,'Task 3'!G$12,'Al Bundy'!$F$5:$F$14971,"GER1",'Al Bundy'!$M$5:$M$14971,"2016")</f>
        <v>1</v>
      </c>
      <c r="H19" s="1">
        <f>COUNTIFS('Al Bundy'!$G$5:$G$14971,"Female",'Al Bundy'!$H$5:$H$14971,'Task 3'!$B19,'Al Bundy'!$N$5:$N$14971,'Task 3'!H$12,'Al Bundy'!$F$5:$F$14971,"GER1",'Al Bundy'!$M$5:$M$14971,"2016")</f>
        <v>0</v>
      </c>
      <c r="I19" s="1">
        <f>COUNTIFS('Al Bundy'!$G$5:$G$14971,"Female",'Al Bundy'!$H$5:$H$14971,'Task 3'!$B19,'Al Bundy'!$N$5:$N$14971,'Task 3'!I$12,'Al Bundy'!$F$5:$F$14971,"GER1",'Al Bundy'!$M$5:$M$14971,"2016")</f>
        <v>1</v>
      </c>
      <c r="J19" s="1">
        <f>COUNTIFS('Al Bundy'!$G$5:$G$14971,"Female",'Al Bundy'!$H$5:$H$14971,'Task 3'!$B19,'Al Bundy'!$N$5:$N$14971,'Task 3'!J$12,'Al Bundy'!$F$5:$F$14971,"GER1",'Al Bundy'!$M$5:$M$14971,"2016")</f>
        <v>0</v>
      </c>
      <c r="K19" s="1">
        <f>COUNTIFS('Al Bundy'!$G$5:$G$14971,"Female",'Al Bundy'!$H$5:$H$14971,'Task 3'!$B19,'Al Bundy'!$N$5:$N$14971,'Task 3'!K$12,'Al Bundy'!$F$5:$F$14971,"GER1",'Al Bundy'!$M$5:$M$14971,"2016")</f>
        <v>2</v>
      </c>
      <c r="L19" s="1">
        <f>COUNTIFS('Al Bundy'!$G$5:$G$14971,"Female",'Al Bundy'!$H$5:$H$14971,'Task 3'!$B19,'Al Bundy'!$N$5:$N$14971,'Task 3'!L$12,'Al Bundy'!$F$5:$F$14971,"GER1",'Al Bundy'!$M$5:$M$14971,"2016")</f>
        <v>0</v>
      </c>
      <c r="M19" s="1">
        <f>COUNTIFS('Al Bundy'!$G$5:$G$14971,"Female",'Al Bundy'!$H$5:$H$14971,'Task 3'!$B19,'Al Bundy'!$N$5:$N$14971,'Task 3'!M$12,'Al Bundy'!$F$5:$F$14971,"GER1",'Al Bundy'!$M$5:$M$14971,"2016")</f>
        <v>0</v>
      </c>
      <c r="N19" s="1">
        <f>COUNTIFS('Al Bundy'!$G$5:$G$14971,"Female",'Al Bundy'!$H$5:$H$14971,'Task 3'!$B19,'Al Bundy'!$N$5:$N$14971,'Task 3'!N$12,'Al Bundy'!$F$5:$F$14971,"GER1",'Al Bundy'!$M$5:$M$14971,"2016")</f>
        <v>1</v>
      </c>
      <c r="P19" s="1">
        <f>COUNTIFS('Al Bundy'!$G$5:$G$14971,"Female",'Al Bundy'!$H$5:$H$14971,'Task 3'!$B19,'Al Bundy'!$N$5:$N$14971,'Task 3'!P$12,'Al Bundy'!$F$5:$F$14971,"GER2",'Al Bundy'!$M$5:$M$14971,"2016")</f>
        <v>0</v>
      </c>
      <c r="Q19" s="1">
        <f>COUNTIFS('Al Bundy'!$G$5:$G$14971,"Female",'Al Bundy'!$H$5:$H$14971,'Task 3'!$B19,'Al Bundy'!$N$5:$N$14971,'Task 3'!Q$12,'Al Bundy'!$F$5:$F$14971,"GER2",'Al Bundy'!$M$5:$M$14971,"2016")</f>
        <v>0</v>
      </c>
      <c r="R19" s="1">
        <f>COUNTIFS('Al Bundy'!$G$5:$G$14971,"Female",'Al Bundy'!$H$5:$H$14971,'Task 3'!$B19,'Al Bundy'!$N$5:$N$14971,'Task 3'!R$12,'Al Bundy'!$F$5:$F$14971,"GER2",'Al Bundy'!$M$5:$M$14971,"2016")</f>
        <v>0</v>
      </c>
      <c r="S19" s="1">
        <f>COUNTIFS('Al Bundy'!$G$5:$G$14971,"Female",'Al Bundy'!$H$5:$H$14971,'Task 3'!$B19,'Al Bundy'!$N$5:$N$14971,'Task 3'!S$12,'Al Bundy'!$F$5:$F$14971,"GER2",'Al Bundy'!$M$5:$M$14971,"2016")</f>
        <v>4</v>
      </c>
      <c r="T19" s="1">
        <f>COUNTIFS('Al Bundy'!$G$5:$G$14971,"Female",'Al Bundy'!$H$5:$H$14971,'Task 3'!$B19,'Al Bundy'!$N$5:$N$14971,'Task 3'!T$12,'Al Bundy'!$F$5:$F$14971,"GER2",'Al Bundy'!$M$5:$M$14971,"2016")</f>
        <v>1</v>
      </c>
      <c r="U19" s="1">
        <f>COUNTIFS('Al Bundy'!$G$5:$G$14971,"Female",'Al Bundy'!$H$5:$H$14971,'Task 3'!$B19,'Al Bundy'!$N$5:$N$14971,'Task 3'!U$12,'Al Bundy'!$F$5:$F$14971,"GER2",'Al Bundy'!$M$5:$M$14971,"2016")</f>
        <v>3</v>
      </c>
      <c r="V19" s="1">
        <f>COUNTIFS('Al Bundy'!$G$5:$G$14971,"Female",'Al Bundy'!$H$5:$H$14971,'Task 3'!$B19,'Al Bundy'!$N$5:$N$14971,'Task 3'!V$12,'Al Bundy'!$F$5:$F$14971,"GER2",'Al Bundy'!$M$5:$M$14971,"2016")</f>
        <v>1</v>
      </c>
      <c r="W19" s="1">
        <f>COUNTIFS('Al Bundy'!$G$5:$G$14971,"Female",'Al Bundy'!$H$5:$H$14971,'Task 3'!$B19,'Al Bundy'!$N$5:$N$14971,'Task 3'!W$12,'Al Bundy'!$F$5:$F$14971,"GER2",'Al Bundy'!$M$5:$M$14971,"2016")</f>
        <v>1</v>
      </c>
      <c r="X19" s="1">
        <f>COUNTIFS('Al Bundy'!$G$5:$G$14971,"Female",'Al Bundy'!$H$5:$H$14971,'Task 3'!$B19,'Al Bundy'!$N$5:$N$14971,'Task 3'!X$12,'Al Bundy'!$F$5:$F$14971,"GER2",'Al Bundy'!$M$5:$M$14971,"2016")</f>
        <v>1</v>
      </c>
      <c r="Y19" s="1">
        <f>COUNTIFS('Al Bundy'!$G$5:$G$14971,"Female",'Al Bundy'!$H$5:$H$14971,'Task 3'!$B19,'Al Bundy'!$N$5:$N$14971,'Task 3'!Y$12,'Al Bundy'!$F$5:$F$14971,"GER2",'Al Bundy'!$M$5:$M$14971,"2016")</f>
        <v>3</v>
      </c>
      <c r="Z19" s="1">
        <f>COUNTIFS('Al Bundy'!$G$5:$G$14971,"Female",'Al Bundy'!$H$5:$H$14971,'Task 3'!$B19,'Al Bundy'!$N$5:$N$14971,'Task 3'!Z$12,'Al Bundy'!$F$5:$F$14971,"GER2",'Al Bundy'!$M$5:$M$14971,"2016")</f>
        <v>1</v>
      </c>
      <c r="AA19" s="1">
        <f>COUNTIFS('Al Bundy'!$G$5:$G$14971,"Female",'Al Bundy'!$H$5:$H$14971,'Task 3'!$B19,'Al Bundy'!$N$5:$N$14971,'Task 3'!AA$12,'Al Bundy'!$F$5:$F$14971,"GER2",'Al Bundy'!$M$5:$M$14971,"2016")</f>
        <v>4</v>
      </c>
      <c r="AC19" s="5">
        <f t="shared" si="1"/>
        <v>1.25</v>
      </c>
      <c r="AD19" s="5">
        <f t="shared" si="2"/>
        <v>1.5833333333333333</v>
      </c>
      <c r="AF19" s="5">
        <f t="shared" si="3"/>
        <v>2.0227272727272729</v>
      </c>
      <c r="AG19" s="5">
        <f t="shared" si="4"/>
        <v>2.2651515151515151</v>
      </c>
      <c r="AI19" s="5">
        <f t="shared" si="5"/>
        <v>2.143939393939394</v>
      </c>
      <c r="AK19" s="5">
        <f t="shared" si="0"/>
        <v>1.0221784891281775</v>
      </c>
      <c r="AM19" s="5">
        <f t="shared" si="6"/>
        <v>-1.3555118224615108</v>
      </c>
      <c r="AN19" s="5">
        <f t="shared" si="7"/>
        <v>0.68884515579484429</v>
      </c>
      <c r="AO19" s="5"/>
      <c r="AP19" s="5"/>
      <c r="AQ19" s="5"/>
      <c r="AR19" s="5"/>
    </row>
    <row r="20" spans="2:44" x14ac:dyDescent="0.15">
      <c r="B20" s="15">
        <v>7.5</v>
      </c>
      <c r="C20" s="1">
        <f>COUNTIFS('Al Bundy'!$G$5:$G$14971,"Female",'Al Bundy'!$H$5:$H$14971,'Task 3'!$B20,'Al Bundy'!$N$5:$N$14971,'Task 3'!C$12,'Al Bundy'!$F$5:$F$14971,"GER1",'Al Bundy'!$M$5:$M$14971,"2016")</f>
        <v>1</v>
      </c>
      <c r="D20" s="1">
        <f>COUNTIFS('Al Bundy'!$G$5:$G$14971,"Female",'Al Bundy'!$H$5:$H$14971,'Task 3'!$B20,'Al Bundy'!$N$5:$N$14971,'Task 3'!D$12,'Al Bundy'!$F$5:$F$14971,"GER1",'Al Bundy'!$M$5:$M$14971,"2016")</f>
        <v>2</v>
      </c>
      <c r="E20" s="1">
        <f>COUNTIFS('Al Bundy'!$G$5:$G$14971,"Female",'Al Bundy'!$H$5:$H$14971,'Task 3'!$B20,'Al Bundy'!$N$5:$N$14971,'Task 3'!E$12,'Al Bundy'!$F$5:$F$14971,"GER1",'Al Bundy'!$M$5:$M$14971,"2016")</f>
        <v>4</v>
      </c>
      <c r="F20" s="1">
        <f>COUNTIFS('Al Bundy'!$G$5:$G$14971,"Female",'Al Bundy'!$H$5:$H$14971,'Task 3'!$B20,'Al Bundy'!$N$5:$N$14971,'Task 3'!F$12,'Al Bundy'!$F$5:$F$14971,"GER1",'Al Bundy'!$M$5:$M$14971,"2016")</f>
        <v>1</v>
      </c>
      <c r="G20" s="1">
        <f>COUNTIFS('Al Bundy'!$G$5:$G$14971,"Female",'Al Bundy'!$H$5:$H$14971,'Task 3'!$B20,'Al Bundy'!$N$5:$N$14971,'Task 3'!G$12,'Al Bundy'!$F$5:$F$14971,"GER1",'Al Bundy'!$M$5:$M$14971,"2016")</f>
        <v>2</v>
      </c>
      <c r="H20" s="1">
        <f>COUNTIFS('Al Bundy'!$G$5:$G$14971,"Female",'Al Bundy'!$H$5:$H$14971,'Task 3'!$B20,'Al Bundy'!$N$5:$N$14971,'Task 3'!H$12,'Al Bundy'!$F$5:$F$14971,"GER1",'Al Bundy'!$M$5:$M$14971,"2016")</f>
        <v>6</v>
      </c>
      <c r="I20" s="1">
        <f>COUNTIFS('Al Bundy'!$G$5:$G$14971,"Female",'Al Bundy'!$H$5:$H$14971,'Task 3'!$B20,'Al Bundy'!$N$5:$N$14971,'Task 3'!I$12,'Al Bundy'!$F$5:$F$14971,"GER1",'Al Bundy'!$M$5:$M$14971,"2016")</f>
        <v>4</v>
      </c>
      <c r="J20" s="1">
        <f>COUNTIFS('Al Bundy'!$G$5:$G$14971,"Female",'Al Bundy'!$H$5:$H$14971,'Task 3'!$B20,'Al Bundy'!$N$5:$N$14971,'Task 3'!J$12,'Al Bundy'!$F$5:$F$14971,"GER1",'Al Bundy'!$M$5:$M$14971,"2016")</f>
        <v>3</v>
      </c>
      <c r="K20" s="1">
        <f>COUNTIFS('Al Bundy'!$G$5:$G$14971,"Female",'Al Bundy'!$H$5:$H$14971,'Task 3'!$B20,'Al Bundy'!$N$5:$N$14971,'Task 3'!K$12,'Al Bundy'!$F$5:$F$14971,"GER1",'Al Bundy'!$M$5:$M$14971,"2016")</f>
        <v>5</v>
      </c>
      <c r="L20" s="1">
        <f>COUNTIFS('Al Bundy'!$G$5:$G$14971,"Female",'Al Bundy'!$H$5:$H$14971,'Task 3'!$B20,'Al Bundy'!$N$5:$N$14971,'Task 3'!L$12,'Al Bundy'!$F$5:$F$14971,"GER1",'Al Bundy'!$M$5:$M$14971,"2016")</f>
        <v>8</v>
      </c>
      <c r="M20" s="1">
        <f>COUNTIFS('Al Bundy'!$G$5:$G$14971,"Female",'Al Bundy'!$H$5:$H$14971,'Task 3'!$B20,'Al Bundy'!$N$5:$N$14971,'Task 3'!M$12,'Al Bundy'!$F$5:$F$14971,"GER1",'Al Bundy'!$M$5:$M$14971,"2016")</f>
        <v>2</v>
      </c>
      <c r="N20" s="1">
        <f>COUNTIFS('Al Bundy'!$G$5:$G$14971,"Female",'Al Bundy'!$H$5:$H$14971,'Task 3'!$B20,'Al Bundy'!$N$5:$N$14971,'Task 3'!N$12,'Al Bundy'!$F$5:$F$14971,"GER1",'Al Bundy'!$M$5:$M$14971,"2016")</f>
        <v>1</v>
      </c>
      <c r="P20" s="1">
        <f>COUNTIFS('Al Bundy'!$G$5:$G$14971,"Female",'Al Bundy'!$H$5:$H$14971,'Task 3'!$B20,'Al Bundy'!$N$5:$N$14971,'Task 3'!P$12,'Al Bundy'!$F$5:$F$14971,"GER2",'Al Bundy'!$M$5:$M$14971,"2016")</f>
        <v>2</v>
      </c>
      <c r="Q20" s="1">
        <f>COUNTIFS('Al Bundy'!$G$5:$G$14971,"Female",'Al Bundy'!$H$5:$H$14971,'Task 3'!$B20,'Al Bundy'!$N$5:$N$14971,'Task 3'!Q$12,'Al Bundy'!$F$5:$F$14971,"GER2",'Al Bundy'!$M$5:$M$14971,"2016")</f>
        <v>1</v>
      </c>
      <c r="R20" s="1">
        <f>COUNTIFS('Al Bundy'!$G$5:$G$14971,"Female",'Al Bundy'!$H$5:$H$14971,'Task 3'!$B20,'Al Bundy'!$N$5:$N$14971,'Task 3'!R$12,'Al Bundy'!$F$5:$F$14971,"GER2",'Al Bundy'!$M$5:$M$14971,"2016")</f>
        <v>1</v>
      </c>
      <c r="S20" s="1">
        <f>COUNTIFS('Al Bundy'!$G$5:$G$14971,"Female",'Al Bundy'!$H$5:$H$14971,'Task 3'!$B20,'Al Bundy'!$N$5:$N$14971,'Task 3'!S$12,'Al Bundy'!$F$5:$F$14971,"GER2",'Al Bundy'!$M$5:$M$14971,"2016")</f>
        <v>3</v>
      </c>
      <c r="T20" s="1">
        <f>COUNTIFS('Al Bundy'!$G$5:$G$14971,"Female",'Al Bundy'!$H$5:$H$14971,'Task 3'!$B20,'Al Bundy'!$N$5:$N$14971,'Task 3'!T$12,'Al Bundy'!$F$5:$F$14971,"GER2",'Al Bundy'!$M$5:$M$14971,"2016")</f>
        <v>2</v>
      </c>
      <c r="U20" s="1">
        <f>COUNTIFS('Al Bundy'!$G$5:$G$14971,"Female",'Al Bundy'!$H$5:$H$14971,'Task 3'!$B20,'Al Bundy'!$N$5:$N$14971,'Task 3'!U$12,'Al Bundy'!$F$5:$F$14971,"GER2",'Al Bundy'!$M$5:$M$14971,"2016")</f>
        <v>7</v>
      </c>
      <c r="V20" s="1">
        <f>COUNTIFS('Al Bundy'!$G$5:$G$14971,"Female",'Al Bundy'!$H$5:$H$14971,'Task 3'!$B20,'Al Bundy'!$N$5:$N$14971,'Task 3'!V$12,'Al Bundy'!$F$5:$F$14971,"GER2",'Al Bundy'!$M$5:$M$14971,"2016")</f>
        <v>9</v>
      </c>
      <c r="W20" s="1">
        <f>COUNTIFS('Al Bundy'!$G$5:$G$14971,"Female",'Al Bundy'!$H$5:$H$14971,'Task 3'!$B20,'Al Bundy'!$N$5:$N$14971,'Task 3'!W$12,'Al Bundy'!$F$5:$F$14971,"GER2",'Al Bundy'!$M$5:$M$14971,"2016")</f>
        <v>8</v>
      </c>
      <c r="X20" s="1">
        <f>COUNTIFS('Al Bundy'!$G$5:$G$14971,"Female",'Al Bundy'!$H$5:$H$14971,'Task 3'!$B20,'Al Bundy'!$N$5:$N$14971,'Task 3'!X$12,'Al Bundy'!$F$5:$F$14971,"GER2",'Al Bundy'!$M$5:$M$14971,"2016")</f>
        <v>14</v>
      </c>
      <c r="Y20" s="1">
        <f>COUNTIFS('Al Bundy'!$G$5:$G$14971,"Female",'Al Bundy'!$H$5:$H$14971,'Task 3'!$B20,'Al Bundy'!$N$5:$N$14971,'Task 3'!Y$12,'Al Bundy'!$F$5:$F$14971,"GER2",'Al Bundy'!$M$5:$M$14971,"2016")</f>
        <v>8</v>
      </c>
      <c r="Z20" s="1">
        <f>COUNTIFS('Al Bundy'!$G$5:$G$14971,"Female",'Al Bundy'!$H$5:$H$14971,'Task 3'!$B20,'Al Bundy'!$N$5:$N$14971,'Task 3'!Z$12,'Al Bundy'!$F$5:$F$14971,"GER2",'Al Bundy'!$M$5:$M$14971,"2016")</f>
        <v>6</v>
      </c>
      <c r="AA20" s="1">
        <f>COUNTIFS('Al Bundy'!$G$5:$G$14971,"Female",'Al Bundy'!$H$5:$H$14971,'Task 3'!$B20,'Al Bundy'!$N$5:$N$14971,'Task 3'!AA$12,'Al Bundy'!$F$5:$F$14971,"GER2",'Al Bundy'!$M$5:$M$14971,"2016")</f>
        <v>3</v>
      </c>
      <c r="AC20" s="5">
        <f t="shared" si="1"/>
        <v>3.25</v>
      </c>
      <c r="AD20" s="5">
        <f t="shared" si="2"/>
        <v>5.333333333333333</v>
      </c>
      <c r="AF20" s="5">
        <f t="shared" si="3"/>
        <v>4.9318181818181817</v>
      </c>
      <c r="AG20" s="5">
        <f t="shared" si="4"/>
        <v>16.060606060606062</v>
      </c>
      <c r="AI20" s="5">
        <f t="shared" si="5"/>
        <v>10.496212121212123</v>
      </c>
      <c r="AK20" s="5">
        <f t="shared" si="0"/>
        <v>2.2617093043255423</v>
      </c>
      <c r="AM20" s="5">
        <f t="shared" si="6"/>
        <v>-4.3450426376588753</v>
      </c>
      <c r="AN20" s="5">
        <f t="shared" si="7"/>
        <v>0.17837597099220925</v>
      </c>
      <c r="AO20" s="5"/>
      <c r="AP20" s="5"/>
      <c r="AQ20" s="5"/>
      <c r="AR20" s="5"/>
    </row>
    <row r="21" spans="2:44" x14ac:dyDescent="0.15">
      <c r="B21" s="15">
        <v>8</v>
      </c>
      <c r="C21" s="1">
        <f>COUNTIFS('Al Bundy'!$G$5:$G$14971,"Female",'Al Bundy'!$H$5:$H$14971,'Task 3'!$B21,'Al Bundy'!$N$5:$N$14971,'Task 3'!C$12,'Al Bundy'!$F$5:$F$14971,"GER1",'Al Bundy'!$M$5:$M$14971,"2016")</f>
        <v>6</v>
      </c>
      <c r="D21" s="1">
        <f>COUNTIFS('Al Bundy'!$G$5:$G$14971,"Female",'Al Bundy'!$H$5:$H$14971,'Task 3'!$B21,'Al Bundy'!$N$5:$N$14971,'Task 3'!D$12,'Al Bundy'!$F$5:$F$14971,"GER1",'Al Bundy'!$M$5:$M$14971,"2016")</f>
        <v>10</v>
      </c>
      <c r="E21" s="1">
        <f>COUNTIFS('Al Bundy'!$G$5:$G$14971,"Female",'Al Bundy'!$H$5:$H$14971,'Task 3'!$B21,'Al Bundy'!$N$5:$N$14971,'Task 3'!E$12,'Al Bundy'!$F$5:$F$14971,"GER1",'Al Bundy'!$M$5:$M$14971,"2016")</f>
        <v>3</v>
      </c>
      <c r="F21" s="1">
        <f>COUNTIFS('Al Bundy'!$G$5:$G$14971,"Female",'Al Bundy'!$H$5:$H$14971,'Task 3'!$B21,'Al Bundy'!$N$5:$N$14971,'Task 3'!F$12,'Al Bundy'!$F$5:$F$14971,"GER1",'Al Bundy'!$M$5:$M$14971,"2016")</f>
        <v>9</v>
      </c>
      <c r="G21" s="1">
        <f>COUNTIFS('Al Bundy'!$G$5:$G$14971,"Female",'Al Bundy'!$H$5:$H$14971,'Task 3'!$B21,'Al Bundy'!$N$5:$N$14971,'Task 3'!G$12,'Al Bundy'!$F$5:$F$14971,"GER1",'Al Bundy'!$M$5:$M$14971,"2016")</f>
        <v>1</v>
      </c>
      <c r="H21" s="1">
        <f>COUNTIFS('Al Bundy'!$G$5:$G$14971,"Female",'Al Bundy'!$H$5:$H$14971,'Task 3'!$B21,'Al Bundy'!$N$5:$N$14971,'Task 3'!H$12,'Al Bundy'!$F$5:$F$14971,"GER1",'Al Bundy'!$M$5:$M$14971,"2016")</f>
        <v>3</v>
      </c>
      <c r="I21" s="1">
        <f>COUNTIFS('Al Bundy'!$G$5:$G$14971,"Female",'Al Bundy'!$H$5:$H$14971,'Task 3'!$B21,'Al Bundy'!$N$5:$N$14971,'Task 3'!I$12,'Al Bundy'!$F$5:$F$14971,"GER1",'Al Bundy'!$M$5:$M$14971,"2016")</f>
        <v>6</v>
      </c>
      <c r="J21" s="1">
        <f>COUNTIFS('Al Bundy'!$G$5:$G$14971,"Female",'Al Bundy'!$H$5:$H$14971,'Task 3'!$B21,'Al Bundy'!$N$5:$N$14971,'Task 3'!J$12,'Al Bundy'!$F$5:$F$14971,"GER1",'Al Bundy'!$M$5:$M$14971,"2016")</f>
        <v>8</v>
      </c>
      <c r="K21" s="1">
        <f>COUNTIFS('Al Bundy'!$G$5:$G$14971,"Female",'Al Bundy'!$H$5:$H$14971,'Task 3'!$B21,'Al Bundy'!$N$5:$N$14971,'Task 3'!K$12,'Al Bundy'!$F$5:$F$14971,"GER1",'Al Bundy'!$M$5:$M$14971,"2016")</f>
        <v>3</v>
      </c>
      <c r="L21" s="1">
        <f>COUNTIFS('Al Bundy'!$G$5:$G$14971,"Female",'Al Bundy'!$H$5:$H$14971,'Task 3'!$B21,'Al Bundy'!$N$5:$N$14971,'Task 3'!L$12,'Al Bundy'!$F$5:$F$14971,"GER1",'Al Bundy'!$M$5:$M$14971,"2016")</f>
        <v>12</v>
      </c>
      <c r="M21" s="1">
        <f>COUNTIFS('Al Bundy'!$G$5:$G$14971,"Female",'Al Bundy'!$H$5:$H$14971,'Task 3'!$B21,'Al Bundy'!$N$5:$N$14971,'Task 3'!M$12,'Al Bundy'!$F$5:$F$14971,"GER1",'Al Bundy'!$M$5:$M$14971,"2016")</f>
        <v>3</v>
      </c>
      <c r="N21" s="1">
        <f>COUNTIFS('Al Bundy'!$G$5:$G$14971,"Female",'Al Bundy'!$H$5:$H$14971,'Task 3'!$B21,'Al Bundy'!$N$5:$N$14971,'Task 3'!N$12,'Al Bundy'!$F$5:$F$14971,"GER1",'Al Bundy'!$M$5:$M$14971,"2016")</f>
        <v>9</v>
      </c>
      <c r="P21" s="1">
        <f>COUNTIFS('Al Bundy'!$G$5:$G$14971,"Female",'Al Bundy'!$H$5:$H$14971,'Task 3'!$B21,'Al Bundy'!$N$5:$N$14971,'Task 3'!P$12,'Al Bundy'!$F$5:$F$14971,"GER2",'Al Bundy'!$M$5:$M$14971,"2016")</f>
        <v>13</v>
      </c>
      <c r="Q21" s="1">
        <f>COUNTIFS('Al Bundy'!$G$5:$G$14971,"Female",'Al Bundy'!$H$5:$H$14971,'Task 3'!$B21,'Al Bundy'!$N$5:$N$14971,'Task 3'!Q$12,'Al Bundy'!$F$5:$F$14971,"GER2",'Al Bundy'!$M$5:$M$14971,"2016")</f>
        <v>6</v>
      </c>
      <c r="R21" s="1">
        <f>COUNTIFS('Al Bundy'!$G$5:$G$14971,"Female",'Al Bundy'!$H$5:$H$14971,'Task 3'!$B21,'Al Bundy'!$N$5:$N$14971,'Task 3'!R$12,'Al Bundy'!$F$5:$F$14971,"GER2",'Al Bundy'!$M$5:$M$14971,"2016")</f>
        <v>5</v>
      </c>
      <c r="S21" s="1">
        <f>COUNTIFS('Al Bundy'!$G$5:$G$14971,"Female",'Al Bundy'!$H$5:$H$14971,'Task 3'!$B21,'Al Bundy'!$N$5:$N$14971,'Task 3'!S$12,'Al Bundy'!$F$5:$F$14971,"GER2",'Al Bundy'!$M$5:$M$14971,"2016")</f>
        <v>13</v>
      </c>
      <c r="T21" s="1">
        <f>COUNTIFS('Al Bundy'!$G$5:$G$14971,"Female",'Al Bundy'!$H$5:$H$14971,'Task 3'!$B21,'Al Bundy'!$N$5:$N$14971,'Task 3'!T$12,'Al Bundy'!$F$5:$F$14971,"GER2",'Al Bundy'!$M$5:$M$14971,"2016")</f>
        <v>5</v>
      </c>
      <c r="U21" s="1">
        <f>COUNTIFS('Al Bundy'!$G$5:$G$14971,"Female",'Al Bundy'!$H$5:$H$14971,'Task 3'!$B21,'Al Bundy'!$N$5:$N$14971,'Task 3'!U$12,'Al Bundy'!$F$5:$F$14971,"GER2",'Al Bundy'!$M$5:$M$14971,"2016")</f>
        <v>3</v>
      </c>
      <c r="V21" s="1">
        <f>COUNTIFS('Al Bundy'!$G$5:$G$14971,"Female",'Al Bundy'!$H$5:$H$14971,'Task 3'!$B21,'Al Bundy'!$N$5:$N$14971,'Task 3'!V$12,'Al Bundy'!$F$5:$F$14971,"GER2",'Al Bundy'!$M$5:$M$14971,"2016")</f>
        <v>11</v>
      </c>
      <c r="W21" s="1">
        <f>COUNTIFS('Al Bundy'!$G$5:$G$14971,"Female",'Al Bundy'!$H$5:$H$14971,'Task 3'!$B21,'Al Bundy'!$N$5:$N$14971,'Task 3'!W$12,'Al Bundy'!$F$5:$F$14971,"GER2",'Al Bundy'!$M$5:$M$14971,"2016")</f>
        <v>6</v>
      </c>
      <c r="X21" s="1">
        <f>COUNTIFS('Al Bundy'!$G$5:$G$14971,"Female",'Al Bundy'!$H$5:$H$14971,'Task 3'!$B21,'Al Bundy'!$N$5:$N$14971,'Task 3'!X$12,'Al Bundy'!$F$5:$F$14971,"GER2",'Al Bundy'!$M$5:$M$14971,"2016")</f>
        <v>6</v>
      </c>
      <c r="Y21" s="1">
        <f>COUNTIFS('Al Bundy'!$G$5:$G$14971,"Female",'Al Bundy'!$H$5:$H$14971,'Task 3'!$B21,'Al Bundy'!$N$5:$N$14971,'Task 3'!Y$12,'Al Bundy'!$F$5:$F$14971,"GER2",'Al Bundy'!$M$5:$M$14971,"2016")</f>
        <v>9</v>
      </c>
      <c r="Z21" s="1">
        <f>COUNTIFS('Al Bundy'!$G$5:$G$14971,"Female",'Al Bundy'!$H$5:$H$14971,'Task 3'!$B21,'Al Bundy'!$N$5:$N$14971,'Task 3'!Z$12,'Al Bundy'!$F$5:$F$14971,"GER2",'Al Bundy'!$M$5:$M$14971,"2016")</f>
        <v>8</v>
      </c>
      <c r="AA21" s="1">
        <f>COUNTIFS('Al Bundy'!$G$5:$G$14971,"Female",'Al Bundy'!$H$5:$H$14971,'Task 3'!$B21,'Al Bundy'!$N$5:$N$14971,'Task 3'!AA$12,'Al Bundy'!$F$5:$F$14971,"GER2",'Al Bundy'!$M$5:$M$14971,"2016")</f>
        <v>3</v>
      </c>
      <c r="AC21" s="5">
        <f t="shared" si="1"/>
        <v>6.083333333333333</v>
      </c>
      <c r="AD21" s="5">
        <f t="shared" si="2"/>
        <v>7.333333333333333</v>
      </c>
      <c r="AF21" s="5">
        <f t="shared" si="3"/>
        <v>12.265151515151517</v>
      </c>
      <c r="AG21" s="5">
        <f t="shared" si="4"/>
        <v>12.242424242424239</v>
      </c>
      <c r="AI21" s="5">
        <f t="shared" si="5"/>
        <v>12.253787878787877</v>
      </c>
      <c r="AK21" s="5">
        <f t="shared" si="0"/>
        <v>2.4437437514451616</v>
      </c>
      <c r="AM21" s="5">
        <f t="shared" si="6"/>
        <v>-3.6937437514451616</v>
      </c>
      <c r="AN21" s="5">
        <f t="shared" si="7"/>
        <v>1.1937437514451616</v>
      </c>
      <c r="AO21" s="5"/>
      <c r="AP21" s="5"/>
      <c r="AQ21" s="5"/>
      <c r="AR21" s="5"/>
    </row>
    <row r="22" spans="2:44" x14ac:dyDescent="0.15">
      <c r="B22" s="15">
        <v>8.5</v>
      </c>
      <c r="C22" s="1">
        <f>COUNTIFS('Al Bundy'!$G$5:$G$14971,"Female",'Al Bundy'!$H$5:$H$14971,'Task 3'!$B22,'Al Bundy'!$N$5:$N$14971,'Task 3'!C$12,'Al Bundy'!$F$5:$F$14971,"GER1",'Al Bundy'!$M$5:$M$14971,"2016")</f>
        <v>10</v>
      </c>
      <c r="D22" s="1">
        <f>COUNTIFS('Al Bundy'!$G$5:$G$14971,"Female",'Al Bundy'!$H$5:$H$14971,'Task 3'!$B22,'Al Bundy'!$N$5:$N$14971,'Task 3'!D$12,'Al Bundy'!$F$5:$F$14971,"GER1",'Al Bundy'!$M$5:$M$14971,"2016")</f>
        <v>10</v>
      </c>
      <c r="E22" s="1">
        <f>COUNTIFS('Al Bundy'!$G$5:$G$14971,"Female",'Al Bundy'!$H$5:$H$14971,'Task 3'!$B22,'Al Bundy'!$N$5:$N$14971,'Task 3'!E$12,'Al Bundy'!$F$5:$F$14971,"GER1",'Al Bundy'!$M$5:$M$14971,"2016")</f>
        <v>10</v>
      </c>
      <c r="F22" s="1">
        <f>COUNTIFS('Al Bundy'!$G$5:$G$14971,"Female",'Al Bundy'!$H$5:$H$14971,'Task 3'!$B22,'Al Bundy'!$N$5:$N$14971,'Task 3'!F$12,'Al Bundy'!$F$5:$F$14971,"GER1",'Al Bundy'!$M$5:$M$14971,"2016")</f>
        <v>7</v>
      </c>
      <c r="G22" s="1">
        <f>COUNTIFS('Al Bundy'!$G$5:$G$14971,"Female",'Al Bundy'!$H$5:$H$14971,'Task 3'!$B22,'Al Bundy'!$N$5:$N$14971,'Task 3'!G$12,'Al Bundy'!$F$5:$F$14971,"GER1",'Al Bundy'!$M$5:$M$14971,"2016")</f>
        <v>14</v>
      </c>
      <c r="H22" s="1">
        <f>COUNTIFS('Al Bundy'!$G$5:$G$14971,"Female",'Al Bundy'!$H$5:$H$14971,'Task 3'!$B22,'Al Bundy'!$N$5:$N$14971,'Task 3'!H$12,'Al Bundy'!$F$5:$F$14971,"GER1",'Al Bundy'!$M$5:$M$14971,"2016")</f>
        <v>4</v>
      </c>
      <c r="I22" s="1">
        <f>COUNTIFS('Al Bundy'!$G$5:$G$14971,"Female",'Al Bundy'!$H$5:$H$14971,'Task 3'!$B22,'Al Bundy'!$N$5:$N$14971,'Task 3'!I$12,'Al Bundy'!$F$5:$F$14971,"GER1",'Al Bundy'!$M$5:$M$14971,"2016")</f>
        <v>7</v>
      </c>
      <c r="J22" s="1">
        <f>COUNTIFS('Al Bundy'!$G$5:$G$14971,"Female",'Al Bundy'!$H$5:$H$14971,'Task 3'!$B22,'Al Bundy'!$N$5:$N$14971,'Task 3'!J$12,'Al Bundy'!$F$5:$F$14971,"GER1",'Al Bundy'!$M$5:$M$14971,"2016")</f>
        <v>7</v>
      </c>
      <c r="K22" s="1">
        <f>COUNTIFS('Al Bundy'!$G$5:$G$14971,"Female",'Al Bundy'!$H$5:$H$14971,'Task 3'!$B22,'Al Bundy'!$N$5:$N$14971,'Task 3'!K$12,'Al Bundy'!$F$5:$F$14971,"GER1",'Al Bundy'!$M$5:$M$14971,"2016")</f>
        <v>4</v>
      </c>
      <c r="L22" s="1">
        <f>COUNTIFS('Al Bundy'!$G$5:$G$14971,"Female",'Al Bundy'!$H$5:$H$14971,'Task 3'!$B22,'Al Bundy'!$N$5:$N$14971,'Task 3'!L$12,'Al Bundy'!$F$5:$F$14971,"GER1",'Al Bundy'!$M$5:$M$14971,"2016")</f>
        <v>8</v>
      </c>
      <c r="M22" s="1">
        <f>COUNTIFS('Al Bundy'!$G$5:$G$14971,"Female",'Al Bundy'!$H$5:$H$14971,'Task 3'!$B22,'Al Bundy'!$N$5:$N$14971,'Task 3'!M$12,'Al Bundy'!$F$5:$F$14971,"GER1",'Al Bundy'!$M$5:$M$14971,"2016")</f>
        <v>7</v>
      </c>
      <c r="N22" s="1">
        <f>COUNTIFS('Al Bundy'!$G$5:$G$14971,"Female",'Al Bundy'!$H$5:$H$14971,'Task 3'!$B22,'Al Bundy'!$N$5:$N$14971,'Task 3'!N$12,'Al Bundy'!$F$5:$F$14971,"GER1",'Al Bundy'!$M$5:$M$14971,"2016")</f>
        <v>9</v>
      </c>
      <c r="P22" s="1">
        <f>COUNTIFS('Al Bundy'!$G$5:$G$14971,"Female",'Al Bundy'!$H$5:$H$14971,'Task 3'!$B22,'Al Bundy'!$N$5:$N$14971,'Task 3'!P$12,'Al Bundy'!$F$5:$F$14971,"GER2",'Al Bundy'!$M$5:$M$14971,"2016")</f>
        <v>8</v>
      </c>
      <c r="Q22" s="1">
        <f>COUNTIFS('Al Bundy'!$G$5:$G$14971,"Female",'Al Bundy'!$H$5:$H$14971,'Task 3'!$B22,'Al Bundy'!$N$5:$N$14971,'Task 3'!Q$12,'Al Bundy'!$F$5:$F$14971,"GER2",'Al Bundy'!$M$5:$M$14971,"2016")</f>
        <v>5</v>
      </c>
      <c r="R22" s="1">
        <f>COUNTIFS('Al Bundy'!$G$5:$G$14971,"Female",'Al Bundy'!$H$5:$H$14971,'Task 3'!$B22,'Al Bundy'!$N$5:$N$14971,'Task 3'!R$12,'Al Bundy'!$F$5:$F$14971,"GER2",'Al Bundy'!$M$5:$M$14971,"2016")</f>
        <v>10</v>
      </c>
      <c r="S22" s="1">
        <f>COUNTIFS('Al Bundy'!$G$5:$G$14971,"Female",'Al Bundy'!$H$5:$H$14971,'Task 3'!$B22,'Al Bundy'!$N$5:$N$14971,'Task 3'!S$12,'Al Bundy'!$F$5:$F$14971,"GER2",'Al Bundy'!$M$5:$M$14971,"2016")</f>
        <v>4</v>
      </c>
      <c r="T22" s="1">
        <f>COUNTIFS('Al Bundy'!$G$5:$G$14971,"Female",'Al Bundy'!$H$5:$H$14971,'Task 3'!$B22,'Al Bundy'!$N$5:$N$14971,'Task 3'!T$12,'Al Bundy'!$F$5:$F$14971,"GER2",'Al Bundy'!$M$5:$M$14971,"2016")</f>
        <v>5</v>
      </c>
      <c r="U22" s="1">
        <f>COUNTIFS('Al Bundy'!$G$5:$G$14971,"Female",'Al Bundy'!$H$5:$H$14971,'Task 3'!$B22,'Al Bundy'!$N$5:$N$14971,'Task 3'!U$12,'Al Bundy'!$F$5:$F$14971,"GER2",'Al Bundy'!$M$5:$M$14971,"2016")</f>
        <v>5</v>
      </c>
      <c r="V22" s="1">
        <f>COUNTIFS('Al Bundy'!$G$5:$G$14971,"Female",'Al Bundy'!$H$5:$H$14971,'Task 3'!$B22,'Al Bundy'!$N$5:$N$14971,'Task 3'!V$12,'Al Bundy'!$F$5:$F$14971,"GER2",'Al Bundy'!$M$5:$M$14971,"2016")</f>
        <v>9</v>
      </c>
      <c r="W22" s="1">
        <f>COUNTIFS('Al Bundy'!$G$5:$G$14971,"Female",'Al Bundy'!$H$5:$H$14971,'Task 3'!$B22,'Al Bundy'!$N$5:$N$14971,'Task 3'!W$12,'Al Bundy'!$F$5:$F$14971,"GER2",'Al Bundy'!$M$5:$M$14971,"2016")</f>
        <v>7</v>
      </c>
      <c r="X22" s="1">
        <f>COUNTIFS('Al Bundy'!$G$5:$G$14971,"Female",'Al Bundy'!$H$5:$H$14971,'Task 3'!$B22,'Al Bundy'!$N$5:$N$14971,'Task 3'!X$12,'Al Bundy'!$F$5:$F$14971,"GER2",'Al Bundy'!$M$5:$M$14971,"2016")</f>
        <v>3</v>
      </c>
      <c r="Y22" s="1">
        <f>COUNTIFS('Al Bundy'!$G$5:$G$14971,"Female",'Al Bundy'!$H$5:$H$14971,'Task 3'!$B22,'Al Bundy'!$N$5:$N$14971,'Task 3'!Y$12,'Al Bundy'!$F$5:$F$14971,"GER2",'Al Bundy'!$M$5:$M$14971,"2016")</f>
        <v>7</v>
      </c>
      <c r="Z22" s="1">
        <f>COUNTIFS('Al Bundy'!$G$5:$G$14971,"Female",'Al Bundy'!$H$5:$H$14971,'Task 3'!$B22,'Al Bundy'!$N$5:$N$14971,'Task 3'!Z$12,'Al Bundy'!$F$5:$F$14971,"GER2",'Al Bundy'!$M$5:$M$14971,"2016")</f>
        <v>9</v>
      </c>
      <c r="AA22" s="1">
        <f>COUNTIFS('Al Bundy'!$G$5:$G$14971,"Female",'Al Bundy'!$H$5:$H$14971,'Task 3'!$B22,'Al Bundy'!$N$5:$N$14971,'Task 3'!AA$12,'Al Bundy'!$F$5:$F$14971,"GER2",'Al Bundy'!$M$5:$M$14971,"2016")</f>
        <v>8</v>
      </c>
      <c r="AC22" s="5">
        <f t="shared" si="1"/>
        <v>8.0833333333333339</v>
      </c>
      <c r="AD22" s="5">
        <f t="shared" si="2"/>
        <v>6.666666666666667</v>
      </c>
      <c r="AF22" s="5">
        <f t="shared" si="3"/>
        <v>7.7196969696969662</v>
      </c>
      <c r="AG22" s="5">
        <f t="shared" si="4"/>
        <v>4.9696969696969662</v>
      </c>
      <c r="AI22" s="5">
        <f t="shared" si="5"/>
        <v>6.3446969696969662</v>
      </c>
      <c r="AK22" s="5">
        <f t="shared" si="0"/>
        <v>1.7584334130645425</v>
      </c>
      <c r="AM22" s="5">
        <f t="shared" si="6"/>
        <v>-0.34176674639787552</v>
      </c>
      <c r="AN22" s="5">
        <f t="shared" si="7"/>
        <v>3.1751000797312097</v>
      </c>
      <c r="AO22" s="5"/>
      <c r="AP22" s="5"/>
      <c r="AQ22" s="5"/>
      <c r="AR22" s="5"/>
    </row>
    <row r="23" spans="2:44" x14ac:dyDescent="0.15">
      <c r="B23" s="15">
        <v>9</v>
      </c>
      <c r="C23" s="1">
        <f>COUNTIFS('Al Bundy'!$G$5:$G$14971,"Female",'Al Bundy'!$H$5:$H$14971,'Task 3'!$B23,'Al Bundy'!$N$5:$N$14971,'Task 3'!C$12,'Al Bundy'!$F$5:$F$14971,"GER1",'Al Bundy'!$M$5:$M$14971,"2016")</f>
        <v>1</v>
      </c>
      <c r="D23" s="1">
        <f>COUNTIFS('Al Bundy'!$G$5:$G$14971,"Female",'Al Bundy'!$H$5:$H$14971,'Task 3'!$B23,'Al Bundy'!$N$5:$N$14971,'Task 3'!D$12,'Al Bundy'!$F$5:$F$14971,"GER1",'Al Bundy'!$M$5:$M$14971,"2016")</f>
        <v>3</v>
      </c>
      <c r="E23" s="1">
        <f>COUNTIFS('Al Bundy'!$G$5:$G$14971,"Female",'Al Bundy'!$H$5:$H$14971,'Task 3'!$B23,'Al Bundy'!$N$5:$N$14971,'Task 3'!E$12,'Al Bundy'!$F$5:$F$14971,"GER1",'Al Bundy'!$M$5:$M$14971,"2016")</f>
        <v>8</v>
      </c>
      <c r="F23" s="1">
        <f>COUNTIFS('Al Bundy'!$G$5:$G$14971,"Female",'Al Bundy'!$H$5:$H$14971,'Task 3'!$B23,'Al Bundy'!$N$5:$N$14971,'Task 3'!F$12,'Al Bundy'!$F$5:$F$14971,"GER1",'Al Bundy'!$M$5:$M$14971,"2016")</f>
        <v>6</v>
      </c>
      <c r="G23" s="1">
        <f>COUNTIFS('Al Bundy'!$G$5:$G$14971,"Female",'Al Bundy'!$H$5:$H$14971,'Task 3'!$B23,'Al Bundy'!$N$5:$N$14971,'Task 3'!G$12,'Al Bundy'!$F$5:$F$14971,"GER1",'Al Bundy'!$M$5:$M$14971,"2016")</f>
        <v>3</v>
      </c>
      <c r="H23" s="1">
        <f>COUNTIFS('Al Bundy'!$G$5:$G$14971,"Female",'Al Bundy'!$H$5:$H$14971,'Task 3'!$B23,'Al Bundy'!$N$5:$N$14971,'Task 3'!H$12,'Al Bundy'!$F$5:$F$14971,"GER1",'Al Bundy'!$M$5:$M$14971,"2016")</f>
        <v>1</v>
      </c>
      <c r="I23" s="1">
        <f>COUNTIFS('Al Bundy'!$G$5:$G$14971,"Female",'Al Bundy'!$H$5:$H$14971,'Task 3'!$B23,'Al Bundy'!$N$5:$N$14971,'Task 3'!I$12,'Al Bundy'!$F$5:$F$14971,"GER1",'Al Bundy'!$M$5:$M$14971,"2016")</f>
        <v>4</v>
      </c>
      <c r="J23" s="1">
        <f>COUNTIFS('Al Bundy'!$G$5:$G$14971,"Female",'Al Bundy'!$H$5:$H$14971,'Task 3'!$B23,'Al Bundy'!$N$5:$N$14971,'Task 3'!J$12,'Al Bundy'!$F$5:$F$14971,"GER1",'Al Bundy'!$M$5:$M$14971,"2016")</f>
        <v>4</v>
      </c>
      <c r="K23" s="1">
        <f>COUNTIFS('Al Bundy'!$G$5:$G$14971,"Female",'Al Bundy'!$H$5:$H$14971,'Task 3'!$B23,'Al Bundy'!$N$5:$N$14971,'Task 3'!K$12,'Al Bundy'!$F$5:$F$14971,"GER1",'Al Bundy'!$M$5:$M$14971,"2016")</f>
        <v>0</v>
      </c>
      <c r="L23" s="1">
        <f>COUNTIFS('Al Bundy'!$G$5:$G$14971,"Female",'Al Bundy'!$H$5:$H$14971,'Task 3'!$B23,'Al Bundy'!$N$5:$N$14971,'Task 3'!L$12,'Al Bundy'!$F$5:$F$14971,"GER1",'Al Bundy'!$M$5:$M$14971,"2016")</f>
        <v>2</v>
      </c>
      <c r="M23" s="1">
        <f>COUNTIFS('Al Bundy'!$G$5:$G$14971,"Female",'Al Bundy'!$H$5:$H$14971,'Task 3'!$B23,'Al Bundy'!$N$5:$N$14971,'Task 3'!M$12,'Al Bundy'!$F$5:$F$14971,"GER1",'Al Bundy'!$M$5:$M$14971,"2016")</f>
        <v>4</v>
      </c>
      <c r="N23" s="1">
        <f>COUNTIFS('Al Bundy'!$G$5:$G$14971,"Female",'Al Bundy'!$H$5:$H$14971,'Task 3'!$B23,'Al Bundy'!$N$5:$N$14971,'Task 3'!N$12,'Al Bundy'!$F$5:$F$14971,"GER1",'Al Bundy'!$M$5:$M$14971,"2016")</f>
        <v>2</v>
      </c>
      <c r="P23" s="1">
        <f>COUNTIFS('Al Bundy'!$G$5:$G$14971,"Female",'Al Bundy'!$H$5:$H$14971,'Task 3'!$B23,'Al Bundy'!$N$5:$N$14971,'Task 3'!P$12,'Al Bundy'!$F$5:$F$14971,"GER2",'Al Bundy'!$M$5:$M$14971,"2016")</f>
        <v>5</v>
      </c>
      <c r="Q23" s="1">
        <f>COUNTIFS('Al Bundy'!$G$5:$G$14971,"Female",'Al Bundy'!$H$5:$H$14971,'Task 3'!$B23,'Al Bundy'!$N$5:$N$14971,'Task 3'!Q$12,'Al Bundy'!$F$5:$F$14971,"GER2",'Al Bundy'!$M$5:$M$14971,"2016")</f>
        <v>2</v>
      </c>
      <c r="R23" s="1">
        <f>COUNTIFS('Al Bundy'!$G$5:$G$14971,"Female",'Al Bundy'!$H$5:$H$14971,'Task 3'!$B23,'Al Bundy'!$N$5:$N$14971,'Task 3'!R$12,'Al Bundy'!$F$5:$F$14971,"GER2",'Al Bundy'!$M$5:$M$14971,"2016")</f>
        <v>2</v>
      </c>
      <c r="S23" s="1">
        <f>COUNTIFS('Al Bundy'!$G$5:$G$14971,"Female",'Al Bundy'!$H$5:$H$14971,'Task 3'!$B23,'Al Bundy'!$N$5:$N$14971,'Task 3'!S$12,'Al Bundy'!$F$5:$F$14971,"GER2",'Al Bundy'!$M$5:$M$14971,"2016")</f>
        <v>9</v>
      </c>
      <c r="T23" s="1">
        <f>COUNTIFS('Al Bundy'!$G$5:$G$14971,"Female",'Al Bundy'!$H$5:$H$14971,'Task 3'!$B23,'Al Bundy'!$N$5:$N$14971,'Task 3'!T$12,'Al Bundy'!$F$5:$F$14971,"GER2",'Al Bundy'!$M$5:$M$14971,"2016")</f>
        <v>3</v>
      </c>
      <c r="U23" s="1">
        <f>COUNTIFS('Al Bundy'!$G$5:$G$14971,"Female",'Al Bundy'!$H$5:$H$14971,'Task 3'!$B23,'Al Bundy'!$N$5:$N$14971,'Task 3'!U$12,'Al Bundy'!$F$5:$F$14971,"GER2",'Al Bundy'!$M$5:$M$14971,"2016")</f>
        <v>1</v>
      </c>
      <c r="V23" s="1">
        <f>COUNTIFS('Al Bundy'!$G$5:$G$14971,"Female",'Al Bundy'!$H$5:$H$14971,'Task 3'!$B23,'Al Bundy'!$N$5:$N$14971,'Task 3'!V$12,'Al Bundy'!$F$5:$F$14971,"GER2",'Al Bundy'!$M$5:$M$14971,"2016")</f>
        <v>1</v>
      </c>
      <c r="W23" s="1">
        <f>COUNTIFS('Al Bundy'!$G$5:$G$14971,"Female",'Al Bundy'!$H$5:$H$14971,'Task 3'!$B23,'Al Bundy'!$N$5:$N$14971,'Task 3'!W$12,'Al Bundy'!$F$5:$F$14971,"GER2",'Al Bundy'!$M$5:$M$14971,"2016")</f>
        <v>7</v>
      </c>
      <c r="X23" s="1">
        <f>COUNTIFS('Al Bundy'!$G$5:$G$14971,"Female",'Al Bundy'!$H$5:$H$14971,'Task 3'!$B23,'Al Bundy'!$N$5:$N$14971,'Task 3'!X$12,'Al Bundy'!$F$5:$F$14971,"GER2",'Al Bundy'!$M$5:$M$14971,"2016")</f>
        <v>2</v>
      </c>
      <c r="Y23" s="1">
        <f>COUNTIFS('Al Bundy'!$G$5:$G$14971,"Female",'Al Bundy'!$H$5:$H$14971,'Task 3'!$B23,'Al Bundy'!$N$5:$N$14971,'Task 3'!Y$12,'Al Bundy'!$F$5:$F$14971,"GER2",'Al Bundy'!$M$5:$M$14971,"2016")</f>
        <v>1</v>
      </c>
      <c r="Z23" s="1">
        <f>COUNTIFS('Al Bundy'!$G$5:$G$14971,"Female",'Al Bundy'!$H$5:$H$14971,'Task 3'!$B23,'Al Bundy'!$N$5:$N$14971,'Task 3'!Z$12,'Al Bundy'!$F$5:$F$14971,"GER2",'Al Bundy'!$M$5:$M$14971,"2016")</f>
        <v>4</v>
      </c>
      <c r="AA23" s="1">
        <f>COUNTIFS('Al Bundy'!$G$5:$G$14971,"Female",'Al Bundy'!$H$5:$H$14971,'Task 3'!$B23,'Al Bundy'!$N$5:$N$14971,'Task 3'!AA$12,'Al Bundy'!$F$5:$F$14971,"GER2",'Al Bundy'!$M$5:$M$14971,"2016")</f>
        <v>2</v>
      </c>
      <c r="AC23" s="5">
        <f t="shared" si="1"/>
        <v>3.1666666666666665</v>
      </c>
      <c r="AD23" s="5">
        <f t="shared" si="2"/>
        <v>3.25</v>
      </c>
      <c r="AF23" s="5">
        <f t="shared" si="3"/>
        <v>5.0606060606060614</v>
      </c>
      <c r="AG23" s="5">
        <f t="shared" si="4"/>
        <v>6.5681818181818183</v>
      </c>
      <c r="AI23" s="5">
        <f t="shared" si="5"/>
        <v>5.8143939393939403</v>
      </c>
      <c r="AK23" s="5">
        <f t="shared" si="0"/>
        <v>1.6833433655566641</v>
      </c>
      <c r="AM23" s="5">
        <f t="shared" si="6"/>
        <v>-1.7666766988899976</v>
      </c>
      <c r="AN23" s="5">
        <f t="shared" si="7"/>
        <v>1.6000100322233306</v>
      </c>
      <c r="AO23" s="5"/>
      <c r="AP23" s="5"/>
      <c r="AQ23" s="5"/>
      <c r="AR23" s="5"/>
    </row>
    <row r="24" spans="2:44" x14ac:dyDescent="0.15">
      <c r="B24" s="15">
        <v>9.5</v>
      </c>
      <c r="C24" s="1">
        <f>COUNTIFS('Al Bundy'!$G$5:$G$14971,"Female",'Al Bundy'!$H$5:$H$14971,'Task 3'!$B24,'Al Bundy'!$N$5:$N$14971,'Task 3'!C$12,'Al Bundy'!$F$5:$F$14971,"GER1",'Al Bundy'!$M$5:$M$14971,"2016")</f>
        <v>4</v>
      </c>
      <c r="D24" s="1">
        <f>COUNTIFS('Al Bundy'!$G$5:$G$14971,"Female",'Al Bundy'!$H$5:$H$14971,'Task 3'!$B24,'Al Bundy'!$N$5:$N$14971,'Task 3'!D$12,'Al Bundy'!$F$5:$F$14971,"GER1",'Al Bundy'!$M$5:$M$14971,"2016")</f>
        <v>1</v>
      </c>
      <c r="E24" s="1">
        <f>COUNTIFS('Al Bundy'!$G$5:$G$14971,"Female",'Al Bundy'!$H$5:$H$14971,'Task 3'!$B24,'Al Bundy'!$N$5:$N$14971,'Task 3'!E$12,'Al Bundy'!$F$5:$F$14971,"GER1",'Al Bundy'!$M$5:$M$14971,"2016")</f>
        <v>2</v>
      </c>
      <c r="F24" s="1">
        <f>COUNTIFS('Al Bundy'!$G$5:$G$14971,"Female",'Al Bundy'!$H$5:$H$14971,'Task 3'!$B24,'Al Bundy'!$N$5:$N$14971,'Task 3'!F$12,'Al Bundy'!$F$5:$F$14971,"GER1",'Al Bundy'!$M$5:$M$14971,"2016")</f>
        <v>1</v>
      </c>
      <c r="G24" s="1">
        <f>COUNTIFS('Al Bundy'!$G$5:$G$14971,"Female",'Al Bundy'!$H$5:$H$14971,'Task 3'!$B24,'Al Bundy'!$N$5:$N$14971,'Task 3'!G$12,'Al Bundy'!$F$5:$F$14971,"GER1",'Al Bundy'!$M$5:$M$14971,"2016")</f>
        <v>2</v>
      </c>
      <c r="H24" s="1">
        <f>COUNTIFS('Al Bundy'!$G$5:$G$14971,"Female",'Al Bundy'!$H$5:$H$14971,'Task 3'!$B24,'Al Bundy'!$N$5:$N$14971,'Task 3'!H$12,'Al Bundy'!$F$5:$F$14971,"GER1",'Al Bundy'!$M$5:$M$14971,"2016")</f>
        <v>2</v>
      </c>
      <c r="I24" s="1">
        <f>COUNTIFS('Al Bundy'!$G$5:$G$14971,"Female",'Al Bundy'!$H$5:$H$14971,'Task 3'!$B24,'Al Bundy'!$N$5:$N$14971,'Task 3'!I$12,'Al Bundy'!$F$5:$F$14971,"GER1",'Al Bundy'!$M$5:$M$14971,"2016")</f>
        <v>2</v>
      </c>
      <c r="J24" s="1">
        <f>COUNTIFS('Al Bundy'!$G$5:$G$14971,"Female",'Al Bundy'!$H$5:$H$14971,'Task 3'!$B24,'Al Bundy'!$N$5:$N$14971,'Task 3'!J$12,'Al Bundy'!$F$5:$F$14971,"GER1",'Al Bundy'!$M$5:$M$14971,"2016")</f>
        <v>4</v>
      </c>
      <c r="K24" s="1">
        <f>COUNTIFS('Al Bundy'!$G$5:$G$14971,"Female",'Al Bundy'!$H$5:$H$14971,'Task 3'!$B24,'Al Bundy'!$N$5:$N$14971,'Task 3'!K$12,'Al Bundy'!$F$5:$F$14971,"GER1",'Al Bundy'!$M$5:$M$14971,"2016")</f>
        <v>5</v>
      </c>
      <c r="L24" s="1">
        <f>COUNTIFS('Al Bundy'!$G$5:$G$14971,"Female",'Al Bundy'!$H$5:$H$14971,'Task 3'!$B24,'Al Bundy'!$N$5:$N$14971,'Task 3'!L$12,'Al Bundy'!$F$5:$F$14971,"GER1",'Al Bundy'!$M$5:$M$14971,"2016")</f>
        <v>2</v>
      </c>
      <c r="M24" s="1">
        <f>COUNTIFS('Al Bundy'!$G$5:$G$14971,"Female",'Al Bundy'!$H$5:$H$14971,'Task 3'!$B24,'Al Bundy'!$N$5:$N$14971,'Task 3'!M$12,'Al Bundy'!$F$5:$F$14971,"GER1",'Al Bundy'!$M$5:$M$14971,"2016")</f>
        <v>3</v>
      </c>
      <c r="N24" s="1">
        <f>COUNTIFS('Al Bundy'!$G$5:$G$14971,"Female",'Al Bundy'!$H$5:$H$14971,'Task 3'!$B24,'Al Bundy'!$N$5:$N$14971,'Task 3'!N$12,'Al Bundy'!$F$5:$F$14971,"GER1",'Al Bundy'!$M$5:$M$14971,"2016")</f>
        <v>2</v>
      </c>
      <c r="P24" s="1">
        <f>COUNTIFS('Al Bundy'!$G$5:$G$14971,"Female",'Al Bundy'!$H$5:$H$14971,'Task 3'!$B24,'Al Bundy'!$N$5:$N$14971,'Task 3'!P$12,'Al Bundy'!$F$5:$F$14971,"GER2",'Al Bundy'!$M$5:$M$14971,"2016")</f>
        <v>0</v>
      </c>
      <c r="Q24" s="1">
        <f>COUNTIFS('Al Bundy'!$G$5:$G$14971,"Female",'Al Bundy'!$H$5:$H$14971,'Task 3'!$B24,'Al Bundy'!$N$5:$N$14971,'Task 3'!Q$12,'Al Bundy'!$F$5:$F$14971,"GER2",'Al Bundy'!$M$5:$M$14971,"2016")</f>
        <v>1</v>
      </c>
      <c r="R24" s="1">
        <f>COUNTIFS('Al Bundy'!$G$5:$G$14971,"Female",'Al Bundy'!$H$5:$H$14971,'Task 3'!$B24,'Al Bundy'!$N$5:$N$14971,'Task 3'!R$12,'Al Bundy'!$F$5:$F$14971,"GER2",'Al Bundy'!$M$5:$M$14971,"2016")</f>
        <v>1</v>
      </c>
      <c r="S24" s="1">
        <f>COUNTIFS('Al Bundy'!$G$5:$G$14971,"Female",'Al Bundy'!$H$5:$H$14971,'Task 3'!$B24,'Al Bundy'!$N$5:$N$14971,'Task 3'!S$12,'Al Bundy'!$F$5:$F$14971,"GER2",'Al Bundy'!$M$5:$M$14971,"2016")</f>
        <v>0</v>
      </c>
      <c r="T24" s="1">
        <f>COUNTIFS('Al Bundy'!$G$5:$G$14971,"Female",'Al Bundy'!$H$5:$H$14971,'Task 3'!$B24,'Al Bundy'!$N$5:$N$14971,'Task 3'!T$12,'Al Bundy'!$F$5:$F$14971,"GER2",'Al Bundy'!$M$5:$M$14971,"2016")</f>
        <v>1</v>
      </c>
      <c r="U24" s="1">
        <f>COUNTIFS('Al Bundy'!$G$5:$G$14971,"Female",'Al Bundy'!$H$5:$H$14971,'Task 3'!$B24,'Al Bundy'!$N$5:$N$14971,'Task 3'!U$12,'Al Bundy'!$F$5:$F$14971,"GER2",'Al Bundy'!$M$5:$M$14971,"2016")</f>
        <v>2</v>
      </c>
      <c r="V24" s="1">
        <f>COUNTIFS('Al Bundy'!$G$5:$G$14971,"Female",'Al Bundy'!$H$5:$H$14971,'Task 3'!$B24,'Al Bundy'!$N$5:$N$14971,'Task 3'!V$12,'Al Bundy'!$F$5:$F$14971,"GER2",'Al Bundy'!$M$5:$M$14971,"2016")</f>
        <v>2</v>
      </c>
      <c r="W24" s="1">
        <f>COUNTIFS('Al Bundy'!$G$5:$G$14971,"Female",'Al Bundy'!$H$5:$H$14971,'Task 3'!$B24,'Al Bundy'!$N$5:$N$14971,'Task 3'!W$12,'Al Bundy'!$F$5:$F$14971,"GER2",'Al Bundy'!$M$5:$M$14971,"2016")</f>
        <v>1</v>
      </c>
      <c r="X24" s="1">
        <f>COUNTIFS('Al Bundy'!$G$5:$G$14971,"Female",'Al Bundy'!$H$5:$H$14971,'Task 3'!$B24,'Al Bundy'!$N$5:$N$14971,'Task 3'!X$12,'Al Bundy'!$F$5:$F$14971,"GER2",'Al Bundy'!$M$5:$M$14971,"2016")</f>
        <v>7</v>
      </c>
      <c r="Y24" s="1">
        <f>COUNTIFS('Al Bundy'!$G$5:$G$14971,"Female",'Al Bundy'!$H$5:$H$14971,'Task 3'!$B24,'Al Bundy'!$N$5:$N$14971,'Task 3'!Y$12,'Al Bundy'!$F$5:$F$14971,"GER2",'Al Bundy'!$M$5:$M$14971,"2016")</f>
        <v>2</v>
      </c>
      <c r="Z24" s="1">
        <f>COUNTIFS('Al Bundy'!$G$5:$G$14971,"Female",'Al Bundy'!$H$5:$H$14971,'Task 3'!$B24,'Al Bundy'!$N$5:$N$14971,'Task 3'!Z$12,'Al Bundy'!$F$5:$F$14971,"GER2",'Al Bundy'!$M$5:$M$14971,"2016")</f>
        <v>4</v>
      </c>
      <c r="AA24" s="1">
        <f>COUNTIFS('Al Bundy'!$G$5:$G$14971,"Female",'Al Bundy'!$H$5:$H$14971,'Task 3'!$B24,'Al Bundy'!$N$5:$N$14971,'Task 3'!AA$12,'Al Bundy'!$F$5:$F$14971,"GER2",'Al Bundy'!$M$5:$M$14971,"2016")</f>
        <v>2</v>
      </c>
      <c r="AC24" s="5">
        <f t="shared" si="1"/>
        <v>2.5</v>
      </c>
      <c r="AD24" s="5">
        <f t="shared" si="2"/>
        <v>1.9166666666666667</v>
      </c>
      <c r="AF24" s="5">
        <f t="shared" si="3"/>
        <v>1.5454545454545454</v>
      </c>
      <c r="AG24" s="5">
        <f t="shared" si="4"/>
        <v>3.7196969696969693</v>
      </c>
      <c r="AI24" s="5">
        <f t="shared" si="5"/>
        <v>2.6325757575757573</v>
      </c>
      <c r="AK24" s="5">
        <f t="shared" si="0"/>
        <v>1.1326896289163</v>
      </c>
      <c r="AM24" s="5">
        <f t="shared" si="6"/>
        <v>-0.54935629558296672</v>
      </c>
      <c r="AN24" s="5">
        <f t="shared" si="7"/>
        <v>1.7160229622496332</v>
      </c>
      <c r="AO24" s="5"/>
      <c r="AP24" s="5"/>
      <c r="AQ24" s="5"/>
      <c r="AR24" s="5"/>
    </row>
    <row r="25" spans="2:44" x14ac:dyDescent="0.15">
      <c r="B25" s="15">
        <v>10</v>
      </c>
      <c r="C25" s="1">
        <f>COUNTIFS('Al Bundy'!$G$5:$G$14971,"Female",'Al Bundy'!$H$5:$H$14971,'Task 3'!$B25,'Al Bundy'!$N$5:$N$14971,'Task 3'!C$12,'Al Bundy'!$F$5:$F$14971,"GER1",'Al Bundy'!$M$5:$M$14971,"2016")</f>
        <v>0</v>
      </c>
      <c r="D25" s="1">
        <f>COUNTIFS('Al Bundy'!$G$5:$G$14971,"Female",'Al Bundy'!$H$5:$H$14971,'Task 3'!$B25,'Al Bundy'!$N$5:$N$14971,'Task 3'!D$12,'Al Bundy'!$F$5:$F$14971,"GER1",'Al Bundy'!$M$5:$M$14971,"2016")</f>
        <v>1</v>
      </c>
      <c r="E25" s="1">
        <f>COUNTIFS('Al Bundy'!$G$5:$G$14971,"Female",'Al Bundy'!$H$5:$H$14971,'Task 3'!$B25,'Al Bundy'!$N$5:$N$14971,'Task 3'!E$12,'Al Bundy'!$F$5:$F$14971,"GER1",'Al Bundy'!$M$5:$M$14971,"2016")</f>
        <v>1</v>
      </c>
      <c r="F25" s="1">
        <f>COUNTIFS('Al Bundy'!$G$5:$G$14971,"Female",'Al Bundy'!$H$5:$H$14971,'Task 3'!$B25,'Al Bundy'!$N$5:$N$14971,'Task 3'!F$12,'Al Bundy'!$F$5:$F$14971,"GER1",'Al Bundy'!$M$5:$M$14971,"2016")</f>
        <v>1</v>
      </c>
      <c r="G25" s="1">
        <f>COUNTIFS('Al Bundy'!$G$5:$G$14971,"Female",'Al Bundy'!$H$5:$H$14971,'Task 3'!$B25,'Al Bundy'!$N$5:$N$14971,'Task 3'!G$12,'Al Bundy'!$F$5:$F$14971,"GER1",'Al Bundy'!$M$5:$M$14971,"2016")</f>
        <v>1</v>
      </c>
      <c r="H25" s="1">
        <f>COUNTIFS('Al Bundy'!$G$5:$G$14971,"Female",'Al Bundy'!$H$5:$H$14971,'Task 3'!$B25,'Al Bundy'!$N$5:$N$14971,'Task 3'!H$12,'Al Bundy'!$F$5:$F$14971,"GER1",'Al Bundy'!$M$5:$M$14971,"2016")</f>
        <v>1</v>
      </c>
      <c r="I25" s="1">
        <f>COUNTIFS('Al Bundy'!$G$5:$G$14971,"Female",'Al Bundy'!$H$5:$H$14971,'Task 3'!$B25,'Al Bundy'!$N$5:$N$14971,'Task 3'!I$12,'Al Bundy'!$F$5:$F$14971,"GER1",'Al Bundy'!$M$5:$M$14971,"2016")</f>
        <v>3</v>
      </c>
      <c r="J25" s="1">
        <f>COUNTIFS('Al Bundy'!$G$5:$G$14971,"Female",'Al Bundy'!$H$5:$H$14971,'Task 3'!$B25,'Al Bundy'!$N$5:$N$14971,'Task 3'!J$12,'Al Bundy'!$F$5:$F$14971,"GER1",'Al Bundy'!$M$5:$M$14971,"2016")</f>
        <v>1</v>
      </c>
      <c r="K25" s="1">
        <f>COUNTIFS('Al Bundy'!$G$5:$G$14971,"Female",'Al Bundy'!$H$5:$H$14971,'Task 3'!$B25,'Al Bundy'!$N$5:$N$14971,'Task 3'!K$12,'Al Bundy'!$F$5:$F$14971,"GER1",'Al Bundy'!$M$5:$M$14971,"2016")</f>
        <v>0</v>
      </c>
      <c r="L25" s="1">
        <f>COUNTIFS('Al Bundy'!$G$5:$G$14971,"Female",'Al Bundy'!$H$5:$H$14971,'Task 3'!$B25,'Al Bundy'!$N$5:$N$14971,'Task 3'!L$12,'Al Bundy'!$F$5:$F$14971,"GER1",'Al Bundy'!$M$5:$M$14971,"2016")</f>
        <v>0</v>
      </c>
      <c r="M25" s="1">
        <f>COUNTIFS('Al Bundy'!$G$5:$G$14971,"Female",'Al Bundy'!$H$5:$H$14971,'Task 3'!$B25,'Al Bundy'!$N$5:$N$14971,'Task 3'!M$12,'Al Bundy'!$F$5:$F$14971,"GER1",'Al Bundy'!$M$5:$M$14971,"2016")</f>
        <v>0</v>
      </c>
      <c r="N25" s="1">
        <f>COUNTIFS('Al Bundy'!$G$5:$G$14971,"Female",'Al Bundy'!$H$5:$H$14971,'Task 3'!$B25,'Al Bundy'!$N$5:$N$14971,'Task 3'!N$12,'Al Bundy'!$F$5:$F$14971,"GER1",'Al Bundy'!$M$5:$M$14971,"2016")</f>
        <v>1</v>
      </c>
      <c r="P25" s="1">
        <f>COUNTIFS('Al Bundy'!$G$5:$G$14971,"Female",'Al Bundy'!$H$5:$H$14971,'Task 3'!$B25,'Al Bundy'!$N$5:$N$14971,'Task 3'!P$12,'Al Bundy'!$F$5:$F$14971,"GER2",'Al Bundy'!$M$5:$M$14971,"2016")</f>
        <v>0</v>
      </c>
      <c r="Q25" s="1">
        <f>COUNTIFS('Al Bundy'!$G$5:$G$14971,"Female",'Al Bundy'!$H$5:$H$14971,'Task 3'!$B25,'Al Bundy'!$N$5:$N$14971,'Task 3'!Q$12,'Al Bundy'!$F$5:$F$14971,"GER2",'Al Bundy'!$M$5:$M$14971,"2016")</f>
        <v>1</v>
      </c>
      <c r="R25" s="1">
        <f>COUNTIFS('Al Bundy'!$G$5:$G$14971,"Female",'Al Bundy'!$H$5:$H$14971,'Task 3'!$B25,'Al Bundy'!$N$5:$N$14971,'Task 3'!R$12,'Al Bundy'!$F$5:$F$14971,"GER2",'Al Bundy'!$M$5:$M$14971,"2016")</f>
        <v>1</v>
      </c>
      <c r="S25" s="1">
        <f>COUNTIFS('Al Bundy'!$G$5:$G$14971,"Female",'Al Bundy'!$H$5:$H$14971,'Task 3'!$B25,'Al Bundy'!$N$5:$N$14971,'Task 3'!S$12,'Al Bundy'!$F$5:$F$14971,"GER2",'Al Bundy'!$M$5:$M$14971,"2016")</f>
        <v>0</v>
      </c>
      <c r="T25" s="1">
        <f>COUNTIFS('Al Bundy'!$G$5:$G$14971,"Female",'Al Bundy'!$H$5:$H$14971,'Task 3'!$B25,'Al Bundy'!$N$5:$N$14971,'Task 3'!T$12,'Al Bundy'!$F$5:$F$14971,"GER2",'Al Bundy'!$M$5:$M$14971,"2016")</f>
        <v>0</v>
      </c>
      <c r="U25" s="1">
        <f>COUNTIFS('Al Bundy'!$G$5:$G$14971,"Female",'Al Bundy'!$H$5:$H$14971,'Task 3'!$B25,'Al Bundy'!$N$5:$N$14971,'Task 3'!U$12,'Al Bundy'!$F$5:$F$14971,"GER2",'Al Bundy'!$M$5:$M$14971,"2016")</f>
        <v>0</v>
      </c>
      <c r="V25" s="1">
        <f>COUNTIFS('Al Bundy'!$G$5:$G$14971,"Female",'Al Bundy'!$H$5:$H$14971,'Task 3'!$B25,'Al Bundy'!$N$5:$N$14971,'Task 3'!V$12,'Al Bundy'!$F$5:$F$14971,"GER2",'Al Bundy'!$M$5:$M$14971,"2016")</f>
        <v>2</v>
      </c>
      <c r="W25" s="1">
        <f>COUNTIFS('Al Bundy'!$G$5:$G$14971,"Female",'Al Bundy'!$H$5:$H$14971,'Task 3'!$B25,'Al Bundy'!$N$5:$N$14971,'Task 3'!W$12,'Al Bundy'!$F$5:$F$14971,"GER2",'Al Bundy'!$M$5:$M$14971,"2016")</f>
        <v>3</v>
      </c>
      <c r="X25" s="1">
        <f>COUNTIFS('Al Bundy'!$G$5:$G$14971,"Female",'Al Bundy'!$H$5:$H$14971,'Task 3'!$B25,'Al Bundy'!$N$5:$N$14971,'Task 3'!X$12,'Al Bundy'!$F$5:$F$14971,"GER2",'Al Bundy'!$M$5:$M$14971,"2016")</f>
        <v>0</v>
      </c>
      <c r="Y25" s="1">
        <f>COUNTIFS('Al Bundy'!$G$5:$G$14971,"Female",'Al Bundy'!$H$5:$H$14971,'Task 3'!$B25,'Al Bundy'!$N$5:$N$14971,'Task 3'!Y$12,'Al Bundy'!$F$5:$F$14971,"GER2",'Al Bundy'!$M$5:$M$14971,"2016")</f>
        <v>2</v>
      </c>
      <c r="Z25" s="1">
        <f>COUNTIFS('Al Bundy'!$G$5:$G$14971,"Female",'Al Bundy'!$H$5:$H$14971,'Task 3'!$B25,'Al Bundy'!$N$5:$N$14971,'Task 3'!Z$12,'Al Bundy'!$F$5:$F$14971,"GER2",'Al Bundy'!$M$5:$M$14971,"2016")</f>
        <v>0</v>
      </c>
      <c r="AA25" s="1">
        <f>COUNTIFS('Al Bundy'!$G$5:$G$14971,"Female",'Al Bundy'!$H$5:$H$14971,'Task 3'!$B25,'Al Bundy'!$N$5:$N$14971,'Task 3'!AA$12,'Al Bundy'!$F$5:$F$14971,"GER2",'Al Bundy'!$M$5:$M$14971,"2016")</f>
        <v>0</v>
      </c>
      <c r="AC25" s="5">
        <f t="shared" si="1"/>
        <v>0.83333333333333337</v>
      </c>
      <c r="AD25" s="5">
        <f t="shared" si="2"/>
        <v>0.75</v>
      </c>
      <c r="AF25" s="5">
        <f t="shared" si="3"/>
        <v>0.69696969696969691</v>
      </c>
      <c r="AG25" s="5">
        <f t="shared" si="4"/>
        <v>1.1136363636363635</v>
      </c>
      <c r="AI25" s="5">
        <f t="shared" si="5"/>
        <v>0.90530303030303017</v>
      </c>
      <c r="AK25" s="5">
        <f t="shared" si="0"/>
        <v>0.66422844851615748</v>
      </c>
      <c r="AM25" s="5">
        <f t="shared" si="6"/>
        <v>-0.58089511518282411</v>
      </c>
      <c r="AN25" s="5">
        <f t="shared" si="7"/>
        <v>0.74756178184949085</v>
      </c>
      <c r="AO25" s="5"/>
      <c r="AP25" s="5"/>
      <c r="AQ25" s="5"/>
      <c r="AR25" s="5"/>
    </row>
    <row r="26" spans="2:44" x14ac:dyDescent="0.15">
      <c r="B26" s="15">
        <v>10.5</v>
      </c>
      <c r="C26" s="1">
        <f>COUNTIFS('Al Bundy'!$G$5:$G$14971,"Female",'Al Bundy'!$H$5:$H$14971,'Task 3'!$B26,'Al Bundy'!$N$5:$N$14971,'Task 3'!C$12,'Al Bundy'!$F$5:$F$14971,"GER1",'Al Bundy'!$M$5:$M$14971,"2016")</f>
        <v>1</v>
      </c>
      <c r="D26" s="1">
        <f>COUNTIFS('Al Bundy'!$G$5:$G$14971,"Female",'Al Bundy'!$H$5:$H$14971,'Task 3'!$B26,'Al Bundy'!$N$5:$N$14971,'Task 3'!D$12,'Al Bundy'!$F$5:$F$14971,"GER1",'Al Bundy'!$M$5:$M$14971,"2016")</f>
        <v>0</v>
      </c>
      <c r="E26" s="1">
        <f>COUNTIFS('Al Bundy'!$G$5:$G$14971,"Female",'Al Bundy'!$H$5:$H$14971,'Task 3'!$B26,'Al Bundy'!$N$5:$N$14971,'Task 3'!E$12,'Al Bundy'!$F$5:$F$14971,"GER1",'Al Bundy'!$M$5:$M$14971,"2016")</f>
        <v>0</v>
      </c>
      <c r="F26" s="1">
        <f>COUNTIFS('Al Bundy'!$G$5:$G$14971,"Female",'Al Bundy'!$H$5:$H$14971,'Task 3'!$B26,'Al Bundy'!$N$5:$N$14971,'Task 3'!F$12,'Al Bundy'!$F$5:$F$14971,"GER1",'Al Bundy'!$M$5:$M$14971,"2016")</f>
        <v>0</v>
      </c>
      <c r="G26" s="1">
        <f>COUNTIFS('Al Bundy'!$G$5:$G$14971,"Female",'Al Bundy'!$H$5:$H$14971,'Task 3'!$B26,'Al Bundy'!$N$5:$N$14971,'Task 3'!G$12,'Al Bundy'!$F$5:$F$14971,"GER1",'Al Bundy'!$M$5:$M$14971,"2016")</f>
        <v>2</v>
      </c>
      <c r="H26" s="1">
        <f>COUNTIFS('Al Bundy'!$G$5:$G$14971,"Female",'Al Bundy'!$H$5:$H$14971,'Task 3'!$B26,'Al Bundy'!$N$5:$N$14971,'Task 3'!H$12,'Al Bundy'!$F$5:$F$14971,"GER1",'Al Bundy'!$M$5:$M$14971,"2016")</f>
        <v>2</v>
      </c>
      <c r="I26" s="1">
        <f>COUNTIFS('Al Bundy'!$G$5:$G$14971,"Female",'Al Bundy'!$H$5:$H$14971,'Task 3'!$B26,'Al Bundy'!$N$5:$N$14971,'Task 3'!I$12,'Al Bundy'!$F$5:$F$14971,"GER1",'Al Bundy'!$M$5:$M$14971,"2016")</f>
        <v>4</v>
      </c>
      <c r="J26" s="1">
        <f>COUNTIFS('Al Bundy'!$G$5:$G$14971,"Female",'Al Bundy'!$H$5:$H$14971,'Task 3'!$B26,'Al Bundy'!$N$5:$N$14971,'Task 3'!J$12,'Al Bundy'!$F$5:$F$14971,"GER1",'Al Bundy'!$M$5:$M$14971,"2016")</f>
        <v>1</v>
      </c>
      <c r="K26" s="1">
        <f>COUNTIFS('Al Bundy'!$G$5:$G$14971,"Female",'Al Bundy'!$H$5:$H$14971,'Task 3'!$B26,'Al Bundy'!$N$5:$N$14971,'Task 3'!K$12,'Al Bundy'!$F$5:$F$14971,"GER1",'Al Bundy'!$M$5:$M$14971,"2016")</f>
        <v>0</v>
      </c>
      <c r="L26" s="1">
        <f>COUNTIFS('Al Bundy'!$G$5:$G$14971,"Female",'Al Bundy'!$H$5:$H$14971,'Task 3'!$B26,'Al Bundy'!$N$5:$N$14971,'Task 3'!L$12,'Al Bundy'!$F$5:$F$14971,"GER1",'Al Bundy'!$M$5:$M$14971,"2016")</f>
        <v>3</v>
      </c>
      <c r="M26" s="1">
        <f>COUNTIFS('Al Bundy'!$G$5:$G$14971,"Female",'Al Bundy'!$H$5:$H$14971,'Task 3'!$B26,'Al Bundy'!$N$5:$N$14971,'Task 3'!M$12,'Al Bundy'!$F$5:$F$14971,"GER1",'Al Bundy'!$M$5:$M$14971,"2016")</f>
        <v>1</v>
      </c>
      <c r="N26" s="1">
        <f>COUNTIFS('Al Bundy'!$G$5:$G$14971,"Female",'Al Bundy'!$H$5:$H$14971,'Task 3'!$B26,'Al Bundy'!$N$5:$N$14971,'Task 3'!N$12,'Al Bundy'!$F$5:$F$14971,"GER1",'Al Bundy'!$M$5:$M$14971,"2016")</f>
        <v>1</v>
      </c>
      <c r="P26" s="1">
        <f>COUNTIFS('Al Bundy'!$G$5:$G$14971,"Female",'Al Bundy'!$H$5:$H$14971,'Task 3'!$B26,'Al Bundy'!$N$5:$N$14971,'Task 3'!P$12,'Al Bundy'!$F$5:$F$14971,"GER2",'Al Bundy'!$M$5:$M$14971,"2016")</f>
        <v>0</v>
      </c>
      <c r="Q26" s="1">
        <f>COUNTIFS('Al Bundy'!$G$5:$G$14971,"Female",'Al Bundy'!$H$5:$H$14971,'Task 3'!$B26,'Al Bundy'!$N$5:$N$14971,'Task 3'!Q$12,'Al Bundy'!$F$5:$F$14971,"GER2",'Al Bundy'!$M$5:$M$14971,"2016")</f>
        <v>2</v>
      </c>
      <c r="R26" s="1">
        <f>COUNTIFS('Al Bundy'!$G$5:$G$14971,"Female",'Al Bundy'!$H$5:$H$14971,'Task 3'!$B26,'Al Bundy'!$N$5:$N$14971,'Task 3'!R$12,'Al Bundy'!$F$5:$F$14971,"GER2",'Al Bundy'!$M$5:$M$14971,"2016")</f>
        <v>0</v>
      </c>
      <c r="S26" s="1">
        <f>COUNTIFS('Al Bundy'!$G$5:$G$14971,"Female",'Al Bundy'!$H$5:$H$14971,'Task 3'!$B26,'Al Bundy'!$N$5:$N$14971,'Task 3'!S$12,'Al Bundy'!$F$5:$F$14971,"GER2",'Al Bundy'!$M$5:$M$14971,"2016")</f>
        <v>0</v>
      </c>
      <c r="T26" s="1">
        <f>COUNTIFS('Al Bundy'!$G$5:$G$14971,"Female",'Al Bundy'!$H$5:$H$14971,'Task 3'!$B26,'Al Bundy'!$N$5:$N$14971,'Task 3'!T$12,'Al Bundy'!$F$5:$F$14971,"GER2",'Al Bundy'!$M$5:$M$14971,"2016")</f>
        <v>0</v>
      </c>
      <c r="U26" s="1">
        <f>COUNTIFS('Al Bundy'!$G$5:$G$14971,"Female",'Al Bundy'!$H$5:$H$14971,'Task 3'!$B26,'Al Bundy'!$N$5:$N$14971,'Task 3'!U$12,'Al Bundy'!$F$5:$F$14971,"GER2",'Al Bundy'!$M$5:$M$14971,"2016")</f>
        <v>1</v>
      </c>
      <c r="V26" s="1">
        <f>COUNTIFS('Al Bundy'!$G$5:$G$14971,"Female",'Al Bundy'!$H$5:$H$14971,'Task 3'!$B26,'Al Bundy'!$N$5:$N$14971,'Task 3'!V$12,'Al Bundy'!$F$5:$F$14971,"GER2",'Al Bundy'!$M$5:$M$14971,"2016")</f>
        <v>0</v>
      </c>
      <c r="W26" s="1">
        <f>COUNTIFS('Al Bundy'!$G$5:$G$14971,"Female",'Al Bundy'!$H$5:$H$14971,'Task 3'!$B26,'Al Bundy'!$N$5:$N$14971,'Task 3'!W$12,'Al Bundy'!$F$5:$F$14971,"GER2",'Al Bundy'!$M$5:$M$14971,"2016")</f>
        <v>0</v>
      </c>
      <c r="X26" s="1">
        <f>COUNTIFS('Al Bundy'!$G$5:$G$14971,"Female",'Al Bundy'!$H$5:$H$14971,'Task 3'!$B26,'Al Bundy'!$N$5:$N$14971,'Task 3'!X$12,'Al Bundy'!$F$5:$F$14971,"GER2",'Al Bundy'!$M$5:$M$14971,"2016")</f>
        <v>0</v>
      </c>
      <c r="Y26" s="1">
        <f>COUNTIFS('Al Bundy'!$G$5:$G$14971,"Female",'Al Bundy'!$H$5:$H$14971,'Task 3'!$B26,'Al Bundy'!$N$5:$N$14971,'Task 3'!Y$12,'Al Bundy'!$F$5:$F$14971,"GER2",'Al Bundy'!$M$5:$M$14971,"2016")</f>
        <v>0</v>
      </c>
      <c r="Z26" s="1">
        <f>COUNTIFS('Al Bundy'!$G$5:$G$14971,"Female",'Al Bundy'!$H$5:$H$14971,'Task 3'!$B26,'Al Bundy'!$N$5:$N$14971,'Task 3'!Z$12,'Al Bundy'!$F$5:$F$14971,"GER2",'Al Bundy'!$M$5:$M$14971,"2016")</f>
        <v>2</v>
      </c>
      <c r="AA26" s="1">
        <f>COUNTIFS('Al Bundy'!$G$5:$G$14971,"Female",'Al Bundy'!$H$5:$H$14971,'Task 3'!$B26,'Al Bundy'!$N$5:$N$14971,'Task 3'!AA$12,'Al Bundy'!$F$5:$F$14971,"GER2",'Al Bundy'!$M$5:$M$14971,"2016")</f>
        <v>1</v>
      </c>
      <c r="AC26" s="5">
        <f t="shared" si="1"/>
        <v>1.25</v>
      </c>
      <c r="AD26" s="5">
        <f t="shared" si="2"/>
        <v>0.5</v>
      </c>
      <c r="AF26" s="5">
        <f t="shared" si="3"/>
        <v>1.6590909090909092</v>
      </c>
      <c r="AG26" s="5">
        <f t="shared" si="4"/>
        <v>0.63636363636363635</v>
      </c>
      <c r="AI26" s="5">
        <f t="shared" si="5"/>
        <v>1.1477272727272727</v>
      </c>
      <c r="AK26" s="5">
        <f t="shared" si="0"/>
        <v>0.74789363305461853</v>
      </c>
      <c r="AM26" s="41">
        <f t="shared" si="6"/>
        <v>2.106366945381466E-3</v>
      </c>
      <c r="AN26" s="41">
        <f t="shared" si="7"/>
        <v>1.4978936330546184</v>
      </c>
      <c r="AO26" s="5"/>
      <c r="AP26" s="5"/>
      <c r="AQ26" s="5"/>
      <c r="AR26" s="5"/>
    </row>
    <row r="27" spans="2:44" x14ac:dyDescent="0.15">
      <c r="B27" s="15">
        <v>11.5</v>
      </c>
      <c r="C27" s="1">
        <f>COUNTIFS('Al Bundy'!$G$5:$G$14971,"Female",'Al Bundy'!$H$5:$H$14971,'Task 3'!$B27,'Al Bundy'!$N$5:$N$14971,'Task 3'!C$12,'Al Bundy'!$F$5:$F$14971,"GER1",'Al Bundy'!$M$5:$M$14971,"2016")</f>
        <v>0</v>
      </c>
      <c r="D27" s="1">
        <f>COUNTIFS('Al Bundy'!$G$5:$G$14971,"Female",'Al Bundy'!$H$5:$H$14971,'Task 3'!$B27,'Al Bundy'!$N$5:$N$14971,'Task 3'!D$12,'Al Bundy'!$F$5:$F$14971,"GER1",'Al Bundy'!$M$5:$M$14971,"2016")</f>
        <v>0</v>
      </c>
      <c r="E27" s="1">
        <f>COUNTIFS('Al Bundy'!$G$5:$G$14971,"Female",'Al Bundy'!$H$5:$H$14971,'Task 3'!$B27,'Al Bundy'!$N$5:$N$14971,'Task 3'!E$12,'Al Bundy'!$F$5:$F$14971,"GER1",'Al Bundy'!$M$5:$M$14971,"2016")</f>
        <v>0</v>
      </c>
      <c r="F27" s="1">
        <f>COUNTIFS('Al Bundy'!$G$5:$G$14971,"Female",'Al Bundy'!$H$5:$H$14971,'Task 3'!$B27,'Al Bundy'!$N$5:$N$14971,'Task 3'!F$12,'Al Bundy'!$F$5:$F$14971,"GER1",'Al Bundy'!$M$5:$M$14971,"2016")</f>
        <v>2</v>
      </c>
      <c r="G27" s="1">
        <f>COUNTIFS('Al Bundy'!$G$5:$G$14971,"Female",'Al Bundy'!$H$5:$H$14971,'Task 3'!$B27,'Al Bundy'!$N$5:$N$14971,'Task 3'!G$12,'Al Bundy'!$F$5:$F$14971,"GER1",'Al Bundy'!$M$5:$M$14971,"2016")</f>
        <v>0</v>
      </c>
      <c r="H27" s="1">
        <f>COUNTIFS('Al Bundy'!$G$5:$G$14971,"Female",'Al Bundy'!$H$5:$H$14971,'Task 3'!$B27,'Al Bundy'!$N$5:$N$14971,'Task 3'!H$12,'Al Bundy'!$F$5:$F$14971,"GER1",'Al Bundy'!$M$5:$M$14971,"2016")</f>
        <v>0</v>
      </c>
      <c r="I27" s="1">
        <f>COUNTIFS('Al Bundy'!$G$5:$G$14971,"Female",'Al Bundy'!$H$5:$H$14971,'Task 3'!$B27,'Al Bundy'!$N$5:$N$14971,'Task 3'!I$12,'Al Bundy'!$F$5:$F$14971,"GER1",'Al Bundy'!$M$5:$M$14971,"2016")</f>
        <v>0</v>
      </c>
      <c r="J27" s="1">
        <f>COUNTIFS('Al Bundy'!$G$5:$G$14971,"Female",'Al Bundy'!$H$5:$H$14971,'Task 3'!$B27,'Al Bundy'!$N$5:$N$14971,'Task 3'!J$12,'Al Bundy'!$F$5:$F$14971,"GER1",'Al Bundy'!$M$5:$M$14971,"2016")</f>
        <v>0</v>
      </c>
      <c r="K27" s="1">
        <f>COUNTIFS('Al Bundy'!$G$5:$G$14971,"Female",'Al Bundy'!$H$5:$H$14971,'Task 3'!$B27,'Al Bundy'!$N$5:$N$14971,'Task 3'!K$12,'Al Bundy'!$F$5:$F$14971,"GER1",'Al Bundy'!$M$5:$M$14971,"2016")</f>
        <v>0</v>
      </c>
      <c r="L27" s="1">
        <f>COUNTIFS('Al Bundy'!$G$5:$G$14971,"Female",'Al Bundy'!$H$5:$H$14971,'Task 3'!$B27,'Al Bundy'!$N$5:$N$14971,'Task 3'!L$12,'Al Bundy'!$F$5:$F$14971,"GER1",'Al Bundy'!$M$5:$M$14971,"2016")</f>
        <v>0</v>
      </c>
      <c r="M27" s="1">
        <f>COUNTIFS('Al Bundy'!$G$5:$G$14971,"Female",'Al Bundy'!$H$5:$H$14971,'Task 3'!$B27,'Al Bundy'!$N$5:$N$14971,'Task 3'!M$12,'Al Bundy'!$F$5:$F$14971,"GER1",'Al Bundy'!$M$5:$M$14971,"2016")</f>
        <v>0</v>
      </c>
      <c r="N27" s="1">
        <f>COUNTIFS('Al Bundy'!$G$5:$G$14971,"Female",'Al Bundy'!$H$5:$H$14971,'Task 3'!$B27,'Al Bundy'!$N$5:$N$14971,'Task 3'!N$12,'Al Bundy'!$F$5:$F$14971,"GER1",'Al Bundy'!$M$5:$M$14971,"2016")</f>
        <v>0</v>
      </c>
      <c r="P27" s="1">
        <f>COUNTIFS('Al Bundy'!$G$5:$G$14971,"Female",'Al Bundy'!$H$5:$H$14971,'Task 3'!$B27,'Al Bundy'!$N$5:$N$14971,'Task 3'!P$12,'Al Bundy'!$F$5:$F$14971,"GER2",'Al Bundy'!$M$5:$M$14971,"2016")</f>
        <v>0</v>
      </c>
      <c r="Q27" s="1">
        <f>COUNTIFS('Al Bundy'!$G$5:$G$14971,"Female",'Al Bundy'!$H$5:$H$14971,'Task 3'!$B27,'Al Bundy'!$N$5:$N$14971,'Task 3'!Q$12,'Al Bundy'!$F$5:$F$14971,"GER2",'Al Bundy'!$M$5:$M$14971,"2016")</f>
        <v>0</v>
      </c>
      <c r="R27" s="1">
        <f>COUNTIFS('Al Bundy'!$G$5:$G$14971,"Female",'Al Bundy'!$H$5:$H$14971,'Task 3'!$B27,'Al Bundy'!$N$5:$N$14971,'Task 3'!R$12,'Al Bundy'!$F$5:$F$14971,"GER2",'Al Bundy'!$M$5:$M$14971,"2016")</f>
        <v>5</v>
      </c>
      <c r="S27" s="1">
        <f>COUNTIFS('Al Bundy'!$G$5:$G$14971,"Female",'Al Bundy'!$H$5:$H$14971,'Task 3'!$B27,'Al Bundy'!$N$5:$N$14971,'Task 3'!S$12,'Al Bundy'!$F$5:$F$14971,"GER2",'Al Bundy'!$M$5:$M$14971,"2016")</f>
        <v>0</v>
      </c>
      <c r="T27" s="1">
        <f>COUNTIFS('Al Bundy'!$G$5:$G$14971,"Female",'Al Bundy'!$H$5:$H$14971,'Task 3'!$B27,'Al Bundy'!$N$5:$N$14971,'Task 3'!T$12,'Al Bundy'!$F$5:$F$14971,"GER2",'Al Bundy'!$M$5:$M$14971,"2016")</f>
        <v>0</v>
      </c>
      <c r="U27" s="1">
        <f>COUNTIFS('Al Bundy'!$G$5:$G$14971,"Female",'Al Bundy'!$H$5:$H$14971,'Task 3'!$B27,'Al Bundy'!$N$5:$N$14971,'Task 3'!U$12,'Al Bundy'!$F$5:$F$14971,"GER2",'Al Bundy'!$M$5:$M$14971,"2016")</f>
        <v>0</v>
      </c>
      <c r="V27" s="1">
        <f>COUNTIFS('Al Bundy'!$G$5:$G$14971,"Female",'Al Bundy'!$H$5:$H$14971,'Task 3'!$B27,'Al Bundy'!$N$5:$N$14971,'Task 3'!V$12,'Al Bundy'!$F$5:$F$14971,"GER2",'Al Bundy'!$M$5:$M$14971,"2016")</f>
        <v>0</v>
      </c>
      <c r="W27" s="1">
        <f>COUNTIFS('Al Bundy'!$G$5:$G$14971,"Female",'Al Bundy'!$H$5:$H$14971,'Task 3'!$B27,'Al Bundy'!$N$5:$N$14971,'Task 3'!W$12,'Al Bundy'!$F$5:$F$14971,"GER2",'Al Bundy'!$M$5:$M$14971,"2016")</f>
        <v>1</v>
      </c>
      <c r="X27" s="1">
        <f>COUNTIFS('Al Bundy'!$G$5:$G$14971,"Female",'Al Bundy'!$H$5:$H$14971,'Task 3'!$B27,'Al Bundy'!$N$5:$N$14971,'Task 3'!X$12,'Al Bundy'!$F$5:$F$14971,"GER2",'Al Bundy'!$M$5:$M$14971,"2016")</f>
        <v>0</v>
      </c>
      <c r="Y27" s="1">
        <f>COUNTIFS('Al Bundy'!$G$5:$G$14971,"Female",'Al Bundy'!$H$5:$H$14971,'Task 3'!$B27,'Al Bundy'!$N$5:$N$14971,'Task 3'!Y$12,'Al Bundy'!$F$5:$F$14971,"GER2",'Al Bundy'!$M$5:$M$14971,"2016")</f>
        <v>0</v>
      </c>
      <c r="Z27" s="1">
        <f>COUNTIFS('Al Bundy'!$G$5:$G$14971,"Female",'Al Bundy'!$H$5:$H$14971,'Task 3'!$B27,'Al Bundy'!$N$5:$N$14971,'Task 3'!Z$12,'Al Bundy'!$F$5:$F$14971,"GER2",'Al Bundy'!$M$5:$M$14971,"2016")</f>
        <v>0</v>
      </c>
      <c r="AA27" s="1">
        <f>COUNTIFS('Al Bundy'!$G$5:$G$14971,"Female",'Al Bundy'!$H$5:$H$14971,'Task 3'!$B27,'Al Bundy'!$N$5:$N$14971,'Task 3'!AA$12,'Al Bundy'!$F$5:$F$14971,"GER2",'Al Bundy'!$M$5:$M$14971,"2016")</f>
        <v>0</v>
      </c>
      <c r="AC27" s="18">
        <f t="shared" si="1"/>
        <v>0.16666666666666666</v>
      </c>
      <c r="AD27" s="18">
        <f t="shared" si="2"/>
        <v>0.5</v>
      </c>
      <c r="AF27" s="18">
        <f t="shared" si="3"/>
        <v>0.33333333333333331</v>
      </c>
      <c r="AG27" s="18">
        <f t="shared" si="4"/>
        <v>2.0909090909090908</v>
      </c>
      <c r="AI27" s="18">
        <f t="shared" si="5"/>
        <v>1.2121212121212122</v>
      </c>
      <c r="AK27" s="18">
        <f t="shared" si="0"/>
        <v>0.76858784320809592</v>
      </c>
      <c r="AM27" s="18">
        <f t="shared" si="6"/>
        <v>-1.1019211765414294</v>
      </c>
      <c r="AN27" s="18">
        <f t="shared" si="7"/>
        <v>0.43525450987476255</v>
      </c>
      <c r="AO27" s="5"/>
      <c r="AP27" s="5"/>
      <c r="AQ27" s="5"/>
      <c r="AR27" s="5"/>
    </row>
    <row r="28" spans="2:44" ht="13" thickBot="1" x14ac:dyDescent="0.2">
      <c r="B28" s="19" t="s">
        <v>63</v>
      </c>
      <c r="C28" s="19">
        <f t="shared" ref="C28:N28" si="8">SUM(C13:C27)</f>
        <v>26</v>
      </c>
      <c r="D28" s="19">
        <f t="shared" si="8"/>
        <v>35</v>
      </c>
      <c r="E28" s="19">
        <f t="shared" si="8"/>
        <v>32</v>
      </c>
      <c r="F28" s="19">
        <f t="shared" si="8"/>
        <v>33</v>
      </c>
      <c r="G28" s="19">
        <f t="shared" si="8"/>
        <v>28</v>
      </c>
      <c r="H28" s="19">
        <f t="shared" si="8"/>
        <v>22</v>
      </c>
      <c r="I28" s="19">
        <f t="shared" si="8"/>
        <v>35</v>
      </c>
      <c r="J28" s="19">
        <f t="shared" si="8"/>
        <v>28</v>
      </c>
      <c r="K28" s="19">
        <f t="shared" si="8"/>
        <v>21</v>
      </c>
      <c r="L28" s="19">
        <f t="shared" si="8"/>
        <v>36</v>
      </c>
      <c r="M28" s="19">
        <f t="shared" si="8"/>
        <v>25</v>
      </c>
      <c r="N28" s="19">
        <f t="shared" si="8"/>
        <v>30</v>
      </c>
      <c r="P28" s="19">
        <f t="shared" ref="P28:AA28" si="9">SUM(P13:P27)</f>
        <v>30</v>
      </c>
      <c r="Q28" s="19">
        <f t="shared" si="9"/>
        <v>19</v>
      </c>
      <c r="R28" s="19">
        <f t="shared" si="9"/>
        <v>30</v>
      </c>
      <c r="S28" s="19">
        <f t="shared" si="9"/>
        <v>35</v>
      </c>
      <c r="T28" s="19">
        <f t="shared" si="9"/>
        <v>20</v>
      </c>
      <c r="U28" s="19">
        <f t="shared" si="9"/>
        <v>24</v>
      </c>
      <c r="V28" s="19">
        <f t="shared" si="9"/>
        <v>35</v>
      </c>
      <c r="W28" s="19">
        <f t="shared" si="9"/>
        <v>38</v>
      </c>
      <c r="X28" s="19">
        <f t="shared" si="9"/>
        <v>35</v>
      </c>
      <c r="Y28" s="19">
        <f t="shared" si="9"/>
        <v>36</v>
      </c>
      <c r="Z28" s="19">
        <f t="shared" si="9"/>
        <v>37</v>
      </c>
      <c r="AA28" s="19">
        <f t="shared" si="9"/>
        <v>24</v>
      </c>
      <c r="AC28" s="5"/>
      <c r="AD28" s="5"/>
      <c r="AF28" s="5"/>
      <c r="AG28" s="5"/>
      <c r="AI28" s="5"/>
      <c r="AK28" s="5"/>
      <c r="AM28" s="36"/>
      <c r="AN28" s="36"/>
    </row>
    <row r="30" spans="2:44" ht="13" thickBot="1" x14ac:dyDescent="0.2">
      <c r="AM30" s="32" t="s">
        <v>34</v>
      </c>
      <c r="AN30" s="32" t="s">
        <v>35</v>
      </c>
    </row>
    <row r="31" spans="2:44" x14ac:dyDescent="0.15">
      <c r="AL31" s="22" t="s">
        <v>73</v>
      </c>
      <c r="AM31" s="1">
        <v>12</v>
      </c>
      <c r="AN31" s="1">
        <v>12</v>
      </c>
    </row>
    <row r="32" spans="2:44" x14ac:dyDescent="0.15">
      <c r="AL32" s="22"/>
      <c r="AM32" s="22" t="s">
        <v>96</v>
      </c>
      <c r="AN32" s="5">
        <v>1.71</v>
      </c>
    </row>
  </sheetData>
  <mergeCells count="9">
    <mergeCell ref="AQ12:AR12"/>
    <mergeCell ref="AC11:AD11"/>
    <mergeCell ref="AI11:AI12"/>
    <mergeCell ref="AK11:AK12"/>
    <mergeCell ref="C11:N11"/>
    <mergeCell ref="P11:AA11"/>
    <mergeCell ref="AF11:AG11"/>
    <mergeCell ref="AM11:AN12"/>
    <mergeCell ref="AO12:AP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 Bundy</vt:lpstr>
      <vt:lpstr>Shoe size conversion table</vt:lpstr>
      <vt:lpstr>Tasks 1,2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Win Lei Aye</cp:lastModifiedBy>
  <dcterms:created xsi:type="dcterms:W3CDTF">2017-07-31T12:57:06Z</dcterms:created>
  <dcterms:modified xsi:type="dcterms:W3CDTF">2026-07-16T13:19:45Z</dcterms:modified>
</cp:coreProperties>
</file>